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125" tabRatio="886" activeTab="1"/>
  </bookViews>
  <sheets>
    <sheet name="отчёт c ндс" sheetId="20" r:id="rId1"/>
    <sheet name="2021" sheetId="36" r:id="rId2"/>
    <sheet name="Долг" sheetId="37" state="hidden" r:id="rId3"/>
    <sheet name="ЕИРЦ" sheetId="35" state="hidden" r:id="rId4"/>
    <sheet name="Реклама" sheetId="34" state="hidden" r:id="rId5"/>
    <sheet name="20.01" sheetId="22" state="hidden" r:id="rId6"/>
    <sheet name="25" sheetId="23" state="hidden" r:id="rId7"/>
    <sheet name="26" sheetId="25" state="hidden" r:id="rId8"/>
    <sheet name="91.02" sheetId="33" state="hidden" r:id="rId9"/>
    <sheet name="20.01+25+26" sheetId="31" state="hidden" r:id="rId10"/>
    <sheet name="Площади" sheetId="10" state="hidden" r:id="rId11"/>
  </sheets>
  <definedNames>
    <definedName name="_xlnm._FilterDatabase" localSheetId="5" hidden="1">'20.01'!$A$11:$KL$2963</definedName>
    <definedName name="_xlnm._FilterDatabase" localSheetId="9" hidden="1">'20.01+25+26'!$A$5:$FI$5</definedName>
    <definedName name="_xlnm._FilterDatabase" localSheetId="6" hidden="1">'25'!$A$10:$IT$10</definedName>
    <definedName name="_xlnm._FilterDatabase" localSheetId="7" hidden="1">'26'!$A$9:$L$107</definedName>
    <definedName name="_xlnm._FilterDatabase" localSheetId="8" hidden="1">'91.02'!$A$9:$J$38</definedName>
    <definedName name="_xlnm._FilterDatabase" localSheetId="2" hidden="1">Долг!$A$8:$U$4993</definedName>
    <definedName name="_xlnm._FilterDatabase" localSheetId="3" hidden="1">ЕИРЦ!$A$3:$K$486</definedName>
    <definedName name="_xlnm._FilterDatabase" localSheetId="0" hidden="1">'отчёт c ндс'!$A$5:$GK$262</definedName>
    <definedName name="_xlnm.Print_Area" localSheetId="1">'2021'!$A$1:$D$58</definedName>
    <definedName name="_xlnm.Print_Area" localSheetId="2">Долг!$A$1:$Q$4993</definedName>
    <definedName name="_xlnm.Print_Area" localSheetId="10">Площади!$A$1:$H$367</definedName>
  </definedNames>
  <calcPr calcId="152511"/>
</workbook>
</file>

<file path=xl/calcChain.xml><?xml version="1.0" encoding="utf-8"?>
<calcChain xmlns="http://schemas.openxmlformats.org/spreadsheetml/2006/main">
  <c r="W4086" i="37" l="1"/>
  <c r="W4087" i="37"/>
  <c r="W4088" i="37"/>
  <c r="W4089" i="37"/>
  <c r="W4090" i="37"/>
  <c r="W4091" i="37"/>
  <c r="W4092" i="37"/>
  <c r="W4093" i="37"/>
  <c r="W4094" i="37"/>
  <c r="W4095" i="37"/>
  <c r="W4096" i="37"/>
  <c r="W4097" i="37"/>
  <c r="W4098" i="37"/>
  <c r="W4099" i="37"/>
  <c r="W4100" i="37"/>
  <c r="W4101" i="37"/>
  <c r="W4102" i="37"/>
  <c r="W4103" i="37"/>
  <c r="W4104" i="37"/>
  <c r="W4105" i="37"/>
  <c r="W4106" i="37"/>
  <c r="W4107" i="37"/>
  <c r="W4108" i="37"/>
  <c r="W4109" i="37"/>
  <c r="W4110" i="37"/>
  <c r="W4111" i="37"/>
  <c r="W4112" i="37"/>
  <c r="W4113" i="37"/>
  <c r="W4114" i="37"/>
  <c r="W4115" i="37"/>
  <c r="W4116" i="37"/>
  <c r="W4117" i="37"/>
  <c r="W4118" i="37"/>
  <c r="W4119" i="37"/>
  <c r="W4120" i="37"/>
  <c r="W4121" i="37"/>
  <c r="W4122" i="37"/>
  <c r="W4123" i="37"/>
  <c r="W4124" i="37"/>
  <c r="W4125" i="37"/>
  <c r="W4126" i="37"/>
  <c r="W4127" i="37"/>
  <c r="W4128" i="37"/>
  <c r="W4129" i="37"/>
  <c r="W4130" i="37"/>
  <c r="W4131" i="37"/>
  <c r="W4132" i="37"/>
  <c r="W4133" i="37"/>
  <c r="W4134" i="37"/>
  <c r="W4135" i="37"/>
  <c r="W4136" i="37"/>
  <c r="W4137" i="37"/>
  <c r="W4138" i="37"/>
  <c r="W4139" i="37"/>
  <c r="W4140" i="37"/>
  <c r="W4141" i="37"/>
  <c r="W4142" i="37"/>
  <c r="W4143" i="37"/>
  <c r="W4144" i="37"/>
  <c r="W4145" i="37"/>
  <c r="W4146" i="37"/>
  <c r="W4147" i="37"/>
  <c r="W4148" i="37"/>
  <c r="W4149" i="37"/>
  <c r="W4150" i="37"/>
  <c r="W4151" i="37"/>
  <c r="W4152" i="37"/>
  <c r="W4153" i="37"/>
  <c r="W4154" i="37"/>
  <c r="W4155" i="37"/>
  <c r="W4156" i="37"/>
  <c r="W4157" i="37"/>
  <c r="W4158" i="37"/>
  <c r="W4159" i="37"/>
  <c r="W4160" i="37"/>
  <c r="W4161" i="37"/>
  <c r="W4162" i="37"/>
  <c r="W4163" i="37"/>
  <c r="W4164" i="37"/>
  <c r="W4165" i="37"/>
  <c r="W4166" i="37"/>
  <c r="W4167" i="37"/>
  <c r="W4168" i="37"/>
  <c r="W4169" i="37"/>
  <c r="W4170" i="37"/>
  <c r="W4171" i="37"/>
  <c r="W4172" i="37"/>
  <c r="W4173" i="37"/>
  <c r="W4174" i="37"/>
  <c r="W4175" i="37"/>
  <c r="W4176" i="37"/>
  <c r="W4177" i="37"/>
  <c r="W4178" i="37"/>
  <c r="W4179" i="37"/>
  <c r="W4180" i="37"/>
  <c r="W4181" i="37"/>
  <c r="W4182" i="37"/>
  <c r="W4183" i="37"/>
  <c r="W4184" i="37"/>
  <c r="W4185" i="37"/>
  <c r="W4186" i="37"/>
  <c r="W4187" i="37"/>
  <c r="W4188" i="37"/>
  <c r="W4189" i="37"/>
  <c r="W4190" i="37"/>
  <c r="W4191" i="37"/>
  <c r="W4192" i="37"/>
  <c r="W4193" i="37"/>
  <c r="W4194" i="37"/>
  <c r="W4195" i="37"/>
  <c r="W4196" i="37"/>
  <c r="W4197" i="37"/>
  <c r="W4198" i="37"/>
  <c r="W4199" i="37"/>
  <c r="W4200" i="37"/>
  <c r="W4201" i="37"/>
  <c r="W4202" i="37"/>
  <c r="W4203" i="37"/>
  <c r="W4204" i="37"/>
  <c r="W4205" i="37"/>
  <c r="W4206" i="37"/>
  <c r="W4207" i="37"/>
  <c r="W4208" i="37"/>
  <c r="W4209" i="37"/>
  <c r="W4210" i="37"/>
  <c r="W4211" i="37"/>
  <c r="W4212" i="37"/>
  <c r="W4213" i="37"/>
  <c r="W4214" i="37"/>
  <c r="W4215" i="37"/>
  <c r="W4216" i="37"/>
  <c r="W4217" i="37"/>
  <c r="W4218" i="37"/>
  <c r="W4219" i="37"/>
  <c r="W4220" i="37"/>
  <c r="W4221" i="37"/>
  <c r="W4222" i="37"/>
  <c r="W4223" i="37"/>
  <c r="W4224" i="37"/>
  <c r="W4225" i="37"/>
  <c r="W4226" i="37"/>
  <c r="W4227" i="37"/>
  <c r="W4228" i="37"/>
  <c r="W4229" i="37"/>
  <c r="W4230" i="37"/>
  <c r="W4231" i="37"/>
  <c r="W4232" i="37"/>
  <c r="W4233" i="37"/>
  <c r="W4234" i="37"/>
  <c r="W4235" i="37"/>
  <c r="W4236" i="37"/>
  <c r="W4237" i="37"/>
  <c r="W4238" i="37"/>
  <c r="W4239" i="37"/>
  <c r="W4240" i="37"/>
  <c r="W4241" i="37"/>
  <c r="W4242" i="37"/>
  <c r="W4243" i="37"/>
  <c r="W4244" i="37"/>
  <c r="W4245" i="37"/>
  <c r="W4246" i="37"/>
  <c r="W4247" i="37"/>
  <c r="W4248" i="37"/>
  <c r="W4249" i="37"/>
  <c r="W4250" i="37"/>
  <c r="W4251" i="37"/>
  <c r="W4252" i="37"/>
  <c r="W4253" i="37"/>
  <c r="W4254" i="37"/>
  <c r="W4255" i="37"/>
  <c r="W4256" i="37"/>
  <c r="W4257" i="37"/>
  <c r="W4258" i="37"/>
  <c r="W4259" i="37"/>
  <c r="W4260" i="37"/>
  <c r="W4261" i="37"/>
  <c r="W4262" i="37"/>
  <c r="W4263" i="37"/>
  <c r="W4264" i="37"/>
  <c r="W4265" i="37"/>
  <c r="W4266" i="37"/>
  <c r="W4267" i="37"/>
  <c r="W4268" i="37"/>
  <c r="W4269" i="37"/>
  <c r="W4270" i="37"/>
  <c r="W4271" i="37"/>
  <c r="W4272" i="37"/>
  <c r="W4273" i="37"/>
  <c r="W4274" i="37"/>
  <c r="W4275" i="37"/>
  <c r="W4276" i="37"/>
  <c r="W4277" i="37"/>
  <c r="W4278" i="37"/>
  <c r="W4279" i="37"/>
  <c r="W4280" i="37"/>
  <c r="W4281" i="37"/>
  <c r="W4282" i="37"/>
  <c r="W4283" i="37"/>
  <c r="W4284" i="37"/>
  <c r="W4285" i="37"/>
  <c r="W4286" i="37"/>
  <c r="W4287" i="37"/>
  <c r="W4288" i="37"/>
  <c r="W4289" i="37"/>
  <c r="W4290" i="37"/>
  <c r="W4291" i="37"/>
  <c r="W4292" i="37"/>
  <c r="W4293" i="37"/>
  <c r="W4294" i="37"/>
  <c r="W4295" i="37"/>
  <c r="W4296" i="37"/>
  <c r="W4297" i="37"/>
  <c r="W4298" i="37"/>
  <c r="W4299" i="37"/>
  <c r="W4300" i="37"/>
  <c r="W4301" i="37"/>
  <c r="W4302" i="37"/>
  <c r="W4303" i="37"/>
  <c r="W4304" i="37"/>
  <c r="W4305" i="37"/>
  <c r="W4306" i="37"/>
  <c r="W4307" i="37"/>
  <c r="W4308" i="37"/>
  <c r="W4309" i="37"/>
  <c r="W4310" i="37"/>
  <c r="W4311" i="37"/>
  <c r="W4312" i="37"/>
  <c r="W4313" i="37"/>
  <c r="W4314" i="37"/>
  <c r="W4315" i="37"/>
  <c r="W4316" i="37"/>
  <c r="W4317" i="37"/>
  <c r="W4318" i="37"/>
  <c r="W4319" i="37"/>
  <c r="W4320" i="37"/>
  <c r="W4321" i="37"/>
  <c r="W4322" i="37"/>
  <c r="W4323" i="37"/>
  <c r="W4324" i="37"/>
  <c r="W4325" i="37"/>
  <c r="W4326" i="37"/>
  <c r="W4327" i="37"/>
  <c r="W4328" i="37"/>
  <c r="W4329" i="37"/>
  <c r="W4330" i="37"/>
  <c r="W4331" i="37"/>
  <c r="W4332" i="37"/>
  <c r="W4333" i="37"/>
  <c r="W4334" i="37"/>
  <c r="W4335" i="37"/>
  <c r="W4336" i="37"/>
  <c r="W4337" i="37"/>
  <c r="W4338" i="37"/>
  <c r="W4339" i="37"/>
  <c r="W4340" i="37"/>
  <c r="W4341" i="37"/>
  <c r="W4342" i="37"/>
  <c r="W4343" i="37"/>
  <c r="W4344" i="37"/>
  <c r="W4345" i="37"/>
  <c r="W4346" i="37"/>
  <c r="W4347" i="37"/>
  <c r="W4348" i="37"/>
  <c r="W4349" i="37"/>
  <c r="W4350" i="37"/>
  <c r="W4351" i="37"/>
  <c r="W4352" i="37"/>
  <c r="W4353" i="37"/>
  <c r="W4354" i="37"/>
  <c r="W4355" i="37"/>
  <c r="W4356" i="37"/>
  <c r="W4357" i="37"/>
  <c r="W4358" i="37"/>
  <c r="W4359" i="37"/>
  <c r="W4360" i="37"/>
  <c r="W4361" i="37"/>
  <c r="W4362" i="37"/>
  <c r="W4363" i="37"/>
  <c r="W4364" i="37"/>
  <c r="W4365" i="37"/>
  <c r="W4366" i="37"/>
  <c r="W4367" i="37"/>
  <c r="W4368" i="37"/>
  <c r="W4369" i="37"/>
  <c r="W4370" i="37"/>
  <c r="W4371" i="37"/>
  <c r="W4372" i="37"/>
  <c r="W4373" i="37"/>
  <c r="W4374" i="37"/>
  <c r="W4375" i="37"/>
  <c r="W4376" i="37"/>
  <c r="W4377" i="37"/>
  <c r="W4378" i="37"/>
  <c r="W4379" i="37"/>
  <c r="W4380" i="37"/>
  <c r="W4381" i="37"/>
  <c r="W4382" i="37"/>
  <c r="W4383" i="37"/>
  <c r="W4384" i="37"/>
  <c r="W4385" i="37"/>
  <c r="W4386" i="37"/>
  <c r="W4387" i="37"/>
  <c r="W4388" i="37"/>
  <c r="W4389" i="37"/>
  <c r="W4390" i="37"/>
  <c r="W4391" i="37"/>
  <c r="W4392" i="37"/>
  <c r="W4393" i="37"/>
  <c r="W4394" i="37"/>
  <c r="W4395" i="37"/>
  <c r="W4396" i="37"/>
  <c r="W4397" i="37"/>
  <c r="W4398" i="37"/>
  <c r="W4399" i="37"/>
  <c r="W4400" i="37"/>
  <c r="W4401" i="37"/>
  <c r="W4402" i="37"/>
  <c r="W4403" i="37"/>
  <c r="W4404" i="37"/>
  <c r="W4405" i="37"/>
  <c r="W4406" i="37"/>
  <c r="W4407" i="37"/>
  <c r="W4408" i="37"/>
  <c r="W4409" i="37"/>
  <c r="W4410" i="37"/>
  <c r="W4411" i="37"/>
  <c r="W4412" i="37"/>
  <c r="W4413" i="37"/>
  <c r="W4414" i="37"/>
  <c r="W4415" i="37"/>
  <c r="W4416" i="37"/>
  <c r="W4417" i="37"/>
  <c r="W4418" i="37"/>
  <c r="W4419" i="37"/>
  <c r="W4420" i="37"/>
  <c r="W4421" i="37"/>
  <c r="W4422" i="37"/>
  <c r="W4423" i="37"/>
  <c r="W4424" i="37"/>
  <c r="W4425" i="37"/>
  <c r="W4426" i="37"/>
  <c r="W4427" i="37"/>
  <c r="W4428" i="37"/>
  <c r="W4429" i="37"/>
  <c r="W4430" i="37"/>
  <c r="W4431" i="37"/>
  <c r="W4432" i="37"/>
  <c r="W4433" i="37"/>
  <c r="W4434" i="37"/>
  <c r="W4435" i="37"/>
  <c r="W4436" i="37"/>
  <c r="W4437" i="37"/>
  <c r="W4438" i="37"/>
  <c r="W4439" i="37"/>
  <c r="W4440" i="37"/>
  <c r="W4441" i="37"/>
  <c r="W4442" i="37"/>
  <c r="W4443" i="37"/>
  <c r="W4444" i="37"/>
  <c r="W4445" i="37"/>
  <c r="W4446" i="37"/>
  <c r="W4447" i="37"/>
  <c r="W4448" i="37"/>
  <c r="W4449" i="37"/>
  <c r="W4450" i="37"/>
  <c r="W4451" i="37"/>
  <c r="W4452" i="37"/>
  <c r="W4453" i="37"/>
  <c r="W4454" i="37"/>
  <c r="W4455" i="37"/>
  <c r="W4456" i="37"/>
  <c r="W4457" i="37"/>
  <c r="W4458" i="37"/>
  <c r="W4459" i="37"/>
  <c r="W4460" i="37"/>
  <c r="W4461" i="37"/>
  <c r="W4462" i="37"/>
  <c r="W4463" i="37"/>
  <c r="W4464" i="37"/>
  <c r="W4465" i="37"/>
  <c r="W4466" i="37"/>
  <c r="W4467" i="37"/>
  <c r="W4468" i="37"/>
  <c r="W4469" i="37"/>
  <c r="W4470" i="37"/>
  <c r="W4471" i="37"/>
  <c r="W4472" i="37"/>
  <c r="W4473" i="37"/>
  <c r="W4474" i="37"/>
  <c r="W4475" i="37"/>
  <c r="W4476" i="37"/>
  <c r="W4477" i="37"/>
  <c r="W4478" i="37"/>
  <c r="W4479" i="37"/>
  <c r="W4480" i="37"/>
  <c r="W4481" i="37"/>
  <c r="W4482" i="37"/>
  <c r="W4483" i="37"/>
  <c r="W4484" i="37"/>
  <c r="W4485" i="37"/>
  <c r="W4486" i="37"/>
  <c r="W4487" i="37"/>
  <c r="W4488" i="37"/>
  <c r="W4489" i="37"/>
  <c r="W4490" i="37"/>
  <c r="W4491" i="37"/>
  <c r="W4492" i="37"/>
  <c r="W4493" i="37"/>
  <c r="W4494" i="37"/>
  <c r="W4495" i="37"/>
  <c r="W4496" i="37"/>
  <c r="W4497" i="37"/>
  <c r="W4498" i="37"/>
  <c r="W4499" i="37"/>
  <c r="W4500" i="37"/>
  <c r="W4501" i="37"/>
  <c r="W4502" i="37"/>
  <c r="W4503" i="37"/>
  <c r="W4504" i="37"/>
  <c r="W4505" i="37"/>
  <c r="W4506" i="37"/>
  <c r="W4507" i="37"/>
  <c r="W4508" i="37"/>
  <c r="W4509" i="37"/>
  <c r="W4510" i="37"/>
  <c r="W4511" i="37"/>
  <c r="W4512" i="37"/>
  <c r="W4513" i="37"/>
  <c r="W4514" i="37"/>
  <c r="W4515" i="37"/>
  <c r="W4516" i="37"/>
  <c r="W4517" i="37"/>
  <c r="W4518" i="37"/>
  <c r="W4519" i="37"/>
  <c r="W4520" i="37"/>
  <c r="W4521" i="37"/>
  <c r="W4522" i="37"/>
  <c r="W4523" i="37"/>
  <c r="W4524" i="37"/>
  <c r="W4525" i="37"/>
  <c r="W4526" i="37"/>
  <c r="W4527" i="37"/>
  <c r="W4528" i="37"/>
  <c r="W4529" i="37"/>
  <c r="W4530" i="37"/>
  <c r="W4531" i="37"/>
  <c r="W4532" i="37"/>
  <c r="W4533" i="37"/>
  <c r="W4534" i="37"/>
  <c r="W4535" i="37"/>
  <c r="W4536" i="37"/>
  <c r="W4537" i="37"/>
  <c r="W4538" i="37"/>
  <c r="W4539" i="37"/>
  <c r="W4540" i="37"/>
  <c r="W4541" i="37"/>
  <c r="W4542" i="37"/>
  <c r="W4543" i="37"/>
  <c r="W4544" i="37"/>
  <c r="W4545" i="37"/>
  <c r="W4546" i="37"/>
  <c r="W4547" i="37"/>
  <c r="W4548" i="37"/>
  <c r="W4549" i="37"/>
  <c r="W4550" i="37"/>
  <c r="W4551" i="37"/>
  <c r="W4552" i="37"/>
  <c r="W4553" i="37"/>
  <c r="W4554" i="37"/>
  <c r="W4555" i="37"/>
  <c r="W4556" i="37"/>
  <c r="W4557" i="37"/>
  <c r="W4558" i="37"/>
  <c r="W4559" i="37"/>
  <c r="W4560" i="37"/>
  <c r="W4561" i="37"/>
  <c r="W4562" i="37"/>
  <c r="W4563" i="37"/>
  <c r="W4564" i="37"/>
  <c r="W4565" i="37"/>
  <c r="W4566" i="37"/>
  <c r="W4567" i="37"/>
  <c r="W4568" i="37"/>
  <c r="W4569" i="37"/>
  <c r="W4570" i="37"/>
  <c r="W4571" i="37"/>
  <c r="W4572" i="37"/>
  <c r="W4573" i="37"/>
  <c r="W4574" i="37"/>
  <c r="W4575" i="37"/>
  <c r="W4576" i="37"/>
  <c r="W4577" i="37"/>
  <c r="W4578" i="37"/>
  <c r="W4579" i="37"/>
  <c r="W4580" i="37"/>
  <c r="W4581" i="37"/>
  <c r="W4582" i="37"/>
  <c r="W4583" i="37"/>
  <c r="W4584" i="37"/>
  <c r="W4585" i="37"/>
  <c r="W4586" i="37"/>
  <c r="W4587" i="37"/>
  <c r="W4588" i="37"/>
  <c r="W4589" i="37"/>
  <c r="W4590" i="37"/>
  <c r="W4591" i="37"/>
  <c r="W4592" i="37"/>
  <c r="W4593" i="37"/>
  <c r="W4594" i="37"/>
  <c r="W4595" i="37"/>
  <c r="W4596" i="37"/>
  <c r="W4597" i="37"/>
  <c r="W4598" i="37"/>
  <c r="W4599" i="37"/>
  <c r="W4600" i="37"/>
  <c r="W4601" i="37"/>
  <c r="W4602" i="37"/>
  <c r="W4603" i="37"/>
  <c r="W4604" i="37"/>
  <c r="W4605" i="37"/>
  <c r="W4606" i="37"/>
  <c r="W4607" i="37"/>
  <c r="W4608" i="37"/>
  <c r="W4609" i="37"/>
  <c r="W4610" i="37"/>
  <c r="W4611" i="37"/>
  <c r="W4612" i="37"/>
  <c r="W4613" i="37"/>
  <c r="W4614" i="37"/>
  <c r="W4615" i="37"/>
  <c r="W4616" i="37"/>
  <c r="W4617" i="37"/>
  <c r="W4618" i="37"/>
  <c r="W4619" i="37"/>
  <c r="W4620" i="37"/>
  <c r="W4621" i="37"/>
  <c r="W4622" i="37"/>
  <c r="W4623" i="37"/>
  <c r="W4624" i="37"/>
  <c r="W4625" i="37"/>
  <c r="W4626" i="37"/>
  <c r="W4627" i="37"/>
  <c r="W4628" i="37"/>
  <c r="W4629" i="37"/>
  <c r="W4630" i="37"/>
  <c r="W4631" i="37"/>
  <c r="W4632" i="37"/>
  <c r="W4633" i="37"/>
  <c r="W4634" i="37"/>
  <c r="W4635" i="37"/>
  <c r="W4636" i="37"/>
  <c r="W4637" i="37"/>
  <c r="W4638" i="37"/>
  <c r="W4639" i="37"/>
  <c r="W4640" i="37"/>
  <c r="W4641" i="37"/>
  <c r="W4642" i="37"/>
  <c r="W4643" i="37"/>
  <c r="W4644" i="37"/>
  <c r="W4645" i="37"/>
  <c r="W4646" i="37"/>
  <c r="W4647" i="37"/>
  <c r="W4648" i="37"/>
  <c r="W4649" i="37"/>
  <c r="W4650" i="37"/>
  <c r="W4651" i="37"/>
  <c r="W4652" i="37"/>
  <c r="W4653" i="37"/>
  <c r="W4654" i="37"/>
  <c r="W4655" i="37"/>
  <c r="W4656" i="37"/>
  <c r="W4657" i="37"/>
  <c r="W4658" i="37"/>
  <c r="W4659" i="37"/>
  <c r="W4660" i="37"/>
  <c r="W4661" i="37"/>
  <c r="W4662" i="37"/>
  <c r="W4663" i="37"/>
  <c r="W4664" i="37"/>
  <c r="W4665" i="37"/>
  <c r="W4666" i="37"/>
  <c r="W4667" i="37"/>
  <c r="W4668" i="37"/>
  <c r="W4669" i="37"/>
  <c r="W4670" i="37"/>
  <c r="W4671" i="37"/>
  <c r="W4672" i="37"/>
  <c r="W4673" i="37"/>
  <c r="W4674" i="37"/>
  <c r="W4675" i="37"/>
  <c r="W4676" i="37"/>
  <c r="W4677" i="37"/>
  <c r="W4678" i="37"/>
  <c r="W4679" i="37"/>
  <c r="W4680" i="37"/>
  <c r="W4681" i="37"/>
  <c r="W4682" i="37"/>
  <c r="W4683" i="37"/>
  <c r="W4684" i="37"/>
  <c r="W4685" i="37"/>
  <c r="W4686" i="37"/>
  <c r="W4687" i="37"/>
  <c r="W4688" i="37"/>
  <c r="W4689" i="37"/>
  <c r="W4690" i="37"/>
  <c r="W4691" i="37"/>
  <c r="W4692" i="37"/>
  <c r="W4693" i="37"/>
  <c r="W4694" i="37"/>
  <c r="W4695" i="37"/>
  <c r="W4696" i="37"/>
  <c r="W4697" i="37"/>
  <c r="W4698" i="37"/>
  <c r="W4699" i="37"/>
  <c r="W4700" i="37"/>
  <c r="W4701" i="37"/>
  <c r="W4702" i="37"/>
  <c r="W4703" i="37"/>
  <c r="W4704" i="37"/>
  <c r="W4705" i="37"/>
  <c r="W4706" i="37"/>
  <c r="W4707" i="37"/>
  <c r="W4708" i="37"/>
  <c r="W4709" i="37"/>
  <c r="W4710" i="37"/>
  <c r="W4711" i="37"/>
  <c r="W4712" i="37"/>
  <c r="W4713" i="37"/>
  <c r="W4714" i="37"/>
  <c r="W4715" i="37"/>
  <c r="W4716" i="37"/>
  <c r="W4717" i="37"/>
  <c r="W4718" i="37"/>
  <c r="W4719" i="37"/>
  <c r="W4720" i="37"/>
  <c r="W4721" i="37"/>
  <c r="W4722" i="37"/>
  <c r="W4723" i="37"/>
  <c r="W4724" i="37"/>
  <c r="W4725" i="37"/>
  <c r="W4726" i="37"/>
  <c r="W4727" i="37"/>
  <c r="W4728" i="37"/>
  <c r="W4729" i="37"/>
  <c r="W4730" i="37"/>
  <c r="W4731" i="37"/>
  <c r="W4732" i="37"/>
  <c r="W4733" i="37"/>
  <c r="W4734" i="37"/>
  <c r="W4735" i="37"/>
  <c r="W4736" i="37"/>
  <c r="W4737" i="37"/>
  <c r="W4738" i="37"/>
  <c r="W4739" i="37"/>
  <c r="W4740" i="37"/>
  <c r="W4741" i="37"/>
  <c r="W4742" i="37"/>
  <c r="W4743" i="37"/>
  <c r="W4744" i="37"/>
  <c r="W4745" i="37"/>
  <c r="W4746" i="37"/>
  <c r="W4747" i="37"/>
  <c r="W4748" i="37"/>
  <c r="W4749" i="37"/>
  <c r="W4750" i="37"/>
  <c r="W4751" i="37"/>
  <c r="W4752" i="37"/>
  <c r="W4753" i="37"/>
  <c r="W4754" i="37"/>
  <c r="W4755" i="37"/>
  <c r="W4756" i="37"/>
  <c r="W4757" i="37"/>
  <c r="W4758" i="37"/>
  <c r="W4759" i="37"/>
  <c r="W4760" i="37"/>
  <c r="W4761" i="37"/>
  <c r="W4762" i="37"/>
  <c r="W4763" i="37"/>
  <c r="W4764" i="37"/>
  <c r="W4765" i="37"/>
  <c r="W4766" i="37"/>
  <c r="W4767" i="37"/>
  <c r="W4768" i="37"/>
  <c r="W4769" i="37"/>
  <c r="W4770" i="37"/>
  <c r="W4771" i="37"/>
  <c r="W4772" i="37"/>
  <c r="W4773" i="37"/>
  <c r="W4774" i="37"/>
  <c r="W4775" i="37"/>
  <c r="W4776" i="37"/>
  <c r="W4777" i="37"/>
  <c r="W4778" i="37"/>
  <c r="W4779" i="37"/>
  <c r="W4780" i="37"/>
  <c r="W4781" i="37"/>
  <c r="W4782" i="37"/>
  <c r="W4783" i="37"/>
  <c r="W4784" i="37"/>
  <c r="W4785" i="37"/>
  <c r="W4786" i="37"/>
  <c r="W4787" i="37"/>
  <c r="W4788" i="37"/>
  <c r="W4789" i="37"/>
  <c r="W4790" i="37"/>
  <c r="W4791" i="37"/>
  <c r="W4792" i="37"/>
  <c r="W4793" i="37"/>
  <c r="W4794" i="37"/>
  <c r="W4795" i="37"/>
  <c r="W4796" i="37"/>
  <c r="W4797" i="37"/>
  <c r="W4798" i="37"/>
  <c r="W4799" i="37"/>
  <c r="W4800" i="37"/>
  <c r="W4801" i="37"/>
  <c r="W4802" i="37"/>
  <c r="W4803" i="37"/>
  <c r="W4804" i="37"/>
  <c r="W4805" i="37"/>
  <c r="W4806" i="37"/>
  <c r="W4807" i="37"/>
  <c r="W4808" i="37"/>
  <c r="W4809" i="37"/>
  <c r="W4810" i="37"/>
  <c r="W4811" i="37"/>
  <c r="W4812" i="37"/>
  <c r="W4813" i="37"/>
  <c r="W4814" i="37"/>
  <c r="W4815" i="37"/>
  <c r="W4816" i="37"/>
  <c r="W4817" i="37"/>
  <c r="W4818" i="37"/>
  <c r="W4819" i="37"/>
  <c r="W4820" i="37"/>
  <c r="W4821" i="37"/>
  <c r="W4822" i="37"/>
  <c r="W4823" i="37"/>
  <c r="W4824" i="37"/>
  <c r="W4825" i="37"/>
  <c r="W4826" i="37"/>
  <c r="W4827" i="37"/>
  <c r="W4828" i="37"/>
  <c r="W4829" i="37"/>
  <c r="W4830" i="37"/>
  <c r="W4831" i="37"/>
  <c r="W4832" i="37"/>
  <c r="W4833" i="37"/>
  <c r="W4834" i="37"/>
  <c r="W4835" i="37"/>
  <c r="W4836" i="37"/>
  <c r="W4837" i="37"/>
  <c r="W4838" i="37"/>
  <c r="W4839" i="37"/>
  <c r="W4840" i="37"/>
  <c r="W4841" i="37"/>
  <c r="W4842" i="37"/>
  <c r="W4843" i="37"/>
  <c r="W4844" i="37"/>
  <c r="W4845" i="37"/>
  <c r="W4846" i="37"/>
  <c r="W4847" i="37"/>
  <c r="W4848" i="37"/>
  <c r="W4849" i="37"/>
  <c r="W4850" i="37"/>
  <c r="W4851" i="37"/>
  <c r="W4852" i="37"/>
  <c r="W4853" i="37"/>
  <c r="W4854" i="37"/>
  <c r="W4855" i="37"/>
  <c r="W4856" i="37"/>
  <c r="W4857" i="37"/>
  <c r="W4858" i="37"/>
  <c r="W4859" i="37"/>
  <c r="W4860" i="37"/>
  <c r="W4861" i="37"/>
  <c r="W4862" i="37"/>
  <c r="W4863" i="37"/>
  <c r="W4864" i="37"/>
  <c r="W4865" i="37"/>
  <c r="W4866" i="37"/>
  <c r="W4867" i="37"/>
  <c r="W4868" i="37"/>
  <c r="W4869" i="37"/>
  <c r="W4870" i="37"/>
  <c r="W4871" i="37"/>
  <c r="W4872" i="37"/>
  <c r="W4873" i="37"/>
  <c r="W4874" i="37"/>
  <c r="W4875" i="37"/>
  <c r="W4876" i="37"/>
  <c r="W4877" i="37"/>
  <c r="W4878" i="37"/>
  <c r="W4879" i="37"/>
  <c r="W4880" i="37"/>
  <c r="W4881" i="37"/>
  <c r="W4882" i="37"/>
  <c r="W4883" i="37"/>
  <c r="W4884" i="37"/>
  <c r="W4885" i="37"/>
  <c r="W4886" i="37"/>
  <c r="W4887" i="37"/>
  <c r="W4888" i="37"/>
  <c r="W4889" i="37"/>
  <c r="W4890" i="37"/>
  <c r="W4891" i="37"/>
  <c r="W4892" i="37"/>
  <c r="W4893" i="37"/>
  <c r="W4894" i="37"/>
  <c r="W4895" i="37"/>
  <c r="W4896" i="37"/>
  <c r="W4897" i="37"/>
  <c r="W4898" i="37"/>
  <c r="W4899" i="37"/>
  <c r="W4900" i="37"/>
  <c r="W4901" i="37"/>
  <c r="W4902" i="37"/>
  <c r="W4903" i="37"/>
  <c r="W4904" i="37"/>
  <c r="W4905" i="37"/>
  <c r="W4906" i="37"/>
  <c r="W4907" i="37"/>
  <c r="W4908" i="37"/>
  <c r="W4909" i="37"/>
  <c r="W4910" i="37"/>
  <c r="W4911" i="37"/>
  <c r="W4912" i="37"/>
  <c r="W4913" i="37"/>
  <c r="W4914" i="37"/>
  <c r="W4915" i="37"/>
  <c r="W4916" i="37"/>
  <c r="W4917" i="37"/>
  <c r="W4918" i="37"/>
  <c r="W4919" i="37"/>
  <c r="W4920" i="37"/>
  <c r="W4921" i="37"/>
  <c r="W4922" i="37"/>
  <c r="W4923" i="37"/>
  <c r="W4924" i="37"/>
  <c r="W4925" i="37"/>
  <c r="W4926" i="37"/>
  <c r="W4927" i="37"/>
  <c r="W4928" i="37"/>
  <c r="W4929" i="37"/>
  <c r="W4930" i="37"/>
  <c r="W4931" i="37"/>
  <c r="W4932" i="37"/>
  <c r="W4933" i="37"/>
  <c r="W4934" i="37"/>
  <c r="W4935" i="37"/>
  <c r="W4936" i="37"/>
  <c r="W4937" i="37"/>
  <c r="W4938" i="37"/>
  <c r="W4939" i="37"/>
  <c r="W4940" i="37"/>
  <c r="W4941" i="37"/>
  <c r="W4942" i="37"/>
  <c r="W4943" i="37"/>
  <c r="W4944" i="37"/>
  <c r="W4945" i="37"/>
  <c r="W4946" i="37"/>
  <c r="W4947" i="37"/>
  <c r="W4948" i="37"/>
  <c r="W4949" i="37"/>
  <c r="W4950" i="37"/>
  <c r="W4951" i="37"/>
  <c r="W4952" i="37"/>
  <c r="W4953" i="37"/>
  <c r="W4954" i="37"/>
  <c r="W4955" i="37"/>
  <c r="W4956" i="37"/>
  <c r="W4957" i="37"/>
  <c r="W4958" i="37"/>
  <c r="W4959" i="37"/>
  <c r="W4960" i="37"/>
  <c r="W4961" i="37"/>
  <c r="W4962" i="37"/>
  <c r="W4963" i="37"/>
  <c r="W4964" i="37"/>
  <c r="W4965" i="37"/>
  <c r="W4966" i="37"/>
  <c r="W4967" i="37"/>
  <c r="W4968" i="37"/>
  <c r="W4969" i="37"/>
  <c r="W4970" i="37"/>
  <c r="W4971" i="37"/>
  <c r="W4972" i="37"/>
  <c r="W4973" i="37"/>
  <c r="W4974" i="37"/>
  <c r="W4975" i="37"/>
  <c r="W4976" i="37"/>
  <c r="W4977" i="37"/>
  <c r="W4978" i="37"/>
  <c r="W4979" i="37"/>
  <c r="W4980" i="37"/>
  <c r="W4981" i="37"/>
  <c r="W4982" i="37"/>
  <c r="W4983" i="37"/>
  <c r="W4984" i="37"/>
  <c r="W4985" i="37"/>
  <c r="W4986" i="37"/>
  <c r="W4987" i="37"/>
  <c r="W4988" i="37"/>
  <c r="W4989" i="37"/>
  <c r="W4990" i="37"/>
  <c r="W4991" i="37"/>
  <c r="W4085" i="37"/>
  <c r="W7" i="37"/>
  <c r="X7" i="37"/>
  <c r="X10" i="37"/>
  <c r="X11" i="37"/>
  <c r="X12" i="37"/>
  <c r="X13" i="37"/>
  <c r="X14" i="37"/>
  <c r="X15" i="37"/>
  <c r="X16" i="37"/>
  <c r="X17" i="37"/>
  <c r="X18" i="37"/>
  <c r="X19" i="37"/>
  <c r="X20" i="37"/>
  <c r="X21" i="37"/>
  <c r="X22" i="37"/>
  <c r="X23" i="37"/>
  <c r="X24" i="37"/>
  <c r="X25" i="37"/>
  <c r="X26" i="37"/>
  <c r="X27" i="37"/>
  <c r="X28" i="37"/>
  <c r="X29" i="37"/>
  <c r="X30" i="37"/>
  <c r="X31" i="37"/>
  <c r="X32" i="37"/>
  <c r="X33" i="37"/>
  <c r="X34" i="37"/>
  <c r="X35" i="37"/>
  <c r="X36" i="37"/>
  <c r="X37" i="37"/>
  <c r="X38" i="37"/>
  <c r="X39" i="37"/>
  <c r="X40" i="37"/>
  <c r="X41" i="37"/>
  <c r="X42" i="37"/>
  <c r="X43" i="37"/>
  <c r="X44" i="37"/>
  <c r="X45" i="37"/>
  <c r="X46" i="37"/>
  <c r="X47" i="37"/>
  <c r="X48" i="37"/>
  <c r="X49" i="37"/>
  <c r="X50" i="37"/>
  <c r="X51" i="37"/>
  <c r="X52" i="37"/>
  <c r="X53" i="37"/>
  <c r="X54" i="37"/>
  <c r="X55" i="37"/>
  <c r="X56" i="37"/>
  <c r="X57" i="37"/>
  <c r="X58" i="37"/>
  <c r="X59" i="37"/>
  <c r="X60" i="37"/>
  <c r="X61" i="37"/>
  <c r="X62" i="37"/>
  <c r="X63" i="37"/>
  <c r="X64" i="37"/>
  <c r="X65" i="37"/>
  <c r="X66" i="37"/>
  <c r="X67" i="37"/>
  <c r="X68" i="37"/>
  <c r="X69" i="37"/>
  <c r="X70" i="37"/>
  <c r="X71" i="37"/>
  <c r="X72" i="37"/>
  <c r="X73" i="37"/>
  <c r="X74" i="37"/>
  <c r="X75" i="37"/>
  <c r="X76" i="37"/>
  <c r="X77" i="37"/>
  <c r="X78" i="37"/>
  <c r="X79" i="37"/>
  <c r="X80" i="37"/>
  <c r="X81" i="37"/>
  <c r="X82" i="37"/>
  <c r="X83" i="37"/>
  <c r="X84" i="37"/>
  <c r="X85" i="37"/>
  <c r="X86" i="37"/>
  <c r="X87" i="37"/>
  <c r="X88" i="37"/>
  <c r="X89" i="37"/>
  <c r="X90" i="37"/>
  <c r="X91" i="37"/>
  <c r="X92" i="37"/>
  <c r="X93" i="37"/>
  <c r="X94" i="37"/>
  <c r="X95" i="37"/>
  <c r="X96" i="37"/>
  <c r="X97" i="37"/>
  <c r="X98" i="37"/>
  <c r="X99" i="37"/>
  <c r="X100" i="37"/>
  <c r="X101" i="37"/>
  <c r="X102" i="37"/>
  <c r="X103" i="37"/>
  <c r="X104" i="37"/>
  <c r="X105" i="37"/>
  <c r="X106" i="37"/>
  <c r="X107" i="37"/>
  <c r="X108" i="37"/>
  <c r="X109" i="37"/>
  <c r="X110" i="37"/>
  <c r="X111" i="37"/>
  <c r="X112" i="37"/>
  <c r="X113" i="37"/>
  <c r="X114" i="37"/>
  <c r="X115" i="37"/>
  <c r="X116" i="37"/>
  <c r="X117" i="37"/>
  <c r="X118" i="37"/>
  <c r="X119" i="37"/>
  <c r="X120" i="37"/>
  <c r="X121" i="37"/>
  <c r="X122" i="37"/>
  <c r="X123" i="37"/>
  <c r="X124" i="37"/>
  <c r="X125" i="37"/>
  <c r="X126" i="37"/>
  <c r="X127" i="37"/>
  <c r="X128" i="37"/>
  <c r="X129" i="37"/>
  <c r="X130" i="37"/>
  <c r="X131" i="37"/>
  <c r="X132" i="37"/>
  <c r="X133" i="37"/>
  <c r="X134" i="37"/>
  <c r="X135" i="37"/>
  <c r="X136" i="37"/>
  <c r="X137" i="37"/>
  <c r="X138" i="37"/>
  <c r="X139" i="37"/>
  <c r="X140" i="37"/>
  <c r="X141" i="37"/>
  <c r="X142" i="37"/>
  <c r="X143" i="37"/>
  <c r="X144" i="37"/>
  <c r="X145" i="37"/>
  <c r="X146" i="37"/>
  <c r="X147" i="37"/>
  <c r="X148" i="37"/>
  <c r="X149" i="37"/>
  <c r="X150" i="37"/>
  <c r="X151" i="37"/>
  <c r="X152" i="37"/>
  <c r="X153" i="37"/>
  <c r="X154" i="37"/>
  <c r="X155" i="37"/>
  <c r="X156" i="37"/>
  <c r="X157" i="37"/>
  <c r="X158" i="37"/>
  <c r="X159" i="37"/>
  <c r="X160" i="37"/>
  <c r="X161" i="37"/>
  <c r="X162" i="37"/>
  <c r="X163" i="37"/>
  <c r="X164" i="37"/>
  <c r="X165" i="37"/>
  <c r="X166" i="37"/>
  <c r="X167" i="37"/>
  <c r="X168" i="37"/>
  <c r="X169" i="37"/>
  <c r="X170" i="37"/>
  <c r="X171" i="37"/>
  <c r="X172" i="37"/>
  <c r="X173" i="37"/>
  <c r="X174" i="37"/>
  <c r="X175" i="37"/>
  <c r="X176" i="37"/>
  <c r="X177" i="37"/>
  <c r="X178" i="37"/>
  <c r="X179" i="37"/>
  <c r="X180" i="37"/>
  <c r="X181" i="37"/>
  <c r="X182" i="37"/>
  <c r="X183" i="37"/>
  <c r="X184" i="37"/>
  <c r="X185" i="37"/>
  <c r="X186" i="37"/>
  <c r="X187" i="37"/>
  <c r="X188" i="37"/>
  <c r="X189" i="37"/>
  <c r="X190" i="37"/>
  <c r="X191" i="37"/>
  <c r="X192" i="37"/>
  <c r="X193" i="37"/>
  <c r="X194" i="37"/>
  <c r="X195" i="37"/>
  <c r="X196" i="37"/>
  <c r="X197" i="37"/>
  <c r="X198" i="37"/>
  <c r="X199" i="37"/>
  <c r="X200" i="37"/>
  <c r="X201" i="37"/>
  <c r="X202" i="37"/>
  <c r="X203" i="37"/>
  <c r="X204" i="37"/>
  <c r="X205" i="37"/>
  <c r="X206" i="37"/>
  <c r="X207" i="37"/>
  <c r="X208" i="37"/>
  <c r="X209" i="37"/>
  <c r="X210" i="37"/>
  <c r="X211" i="37"/>
  <c r="X212" i="37"/>
  <c r="X213" i="37"/>
  <c r="X214" i="37"/>
  <c r="X215" i="37"/>
  <c r="X216" i="37"/>
  <c r="X217" i="37"/>
  <c r="X218" i="37"/>
  <c r="X219" i="37"/>
  <c r="X220" i="37"/>
  <c r="X221" i="37"/>
  <c r="X222" i="37"/>
  <c r="X223" i="37"/>
  <c r="X224" i="37"/>
  <c r="X225" i="37"/>
  <c r="X226" i="37"/>
  <c r="X227" i="37"/>
  <c r="X228" i="37"/>
  <c r="X229" i="37"/>
  <c r="X230" i="37"/>
  <c r="X231" i="37"/>
  <c r="X232" i="37"/>
  <c r="X233" i="37"/>
  <c r="X234" i="37"/>
  <c r="X235" i="37"/>
  <c r="X236" i="37"/>
  <c r="X237" i="37"/>
  <c r="X238" i="37"/>
  <c r="X239" i="37"/>
  <c r="X240" i="37"/>
  <c r="X241" i="37"/>
  <c r="X242" i="37"/>
  <c r="X243" i="37"/>
  <c r="X244" i="37"/>
  <c r="X245" i="37"/>
  <c r="X246" i="37"/>
  <c r="X247" i="37"/>
  <c r="X248" i="37"/>
  <c r="X249" i="37"/>
  <c r="X250" i="37"/>
  <c r="X251" i="37"/>
  <c r="X252" i="37"/>
  <c r="X253" i="37"/>
  <c r="X254" i="37"/>
  <c r="X255" i="37"/>
  <c r="X256" i="37"/>
  <c r="X257" i="37"/>
  <c r="X258" i="37"/>
  <c r="X259" i="37"/>
  <c r="X260" i="37"/>
  <c r="X261" i="37"/>
  <c r="X262" i="37"/>
  <c r="X263" i="37"/>
  <c r="X264" i="37"/>
  <c r="X265" i="37"/>
  <c r="X266" i="37"/>
  <c r="X267" i="37"/>
  <c r="X268" i="37"/>
  <c r="X269" i="37"/>
  <c r="X270" i="37"/>
  <c r="X271" i="37"/>
  <c r="X272" i="37"/>
  <c r="X273" i="37"/>
  <c r="X274" i="37"/>
  <c r="X275" i="37"/>
  <c r="X276" i="37"/>
  <c r="X277" i="37"/>
  <c r="X278" i="37"/>
  <c r="X279" i="37"/>
  <c r="X280" i="37"/>
  <c r="X281" i="37"/>
  <c r="X282" i="37"/>
  <c r="X283" i="37"/>
  <c r="X284" i="37"/>
  <c r="X285" i="37"/>
  <c r="X286" i="37"/>
  <c r="X287" i="37"/>
  <c r="X288" i="37"/>
  <c r="X289" i="37"/>
  <c r="X290" i="37"/>
  <c r="X291" i="37"/>
  <c r="X292" i="37"/>
  <c r="X293" i="37"/>
  <c r="X294" i="37"/>
  <c r="X295" i="37"/>
  <c r="X296" i="37"/>
  <c r="X297" i="37"/>
  <c r="X298" i="37"/>
  <c r="X299" i="37"/>
  <c r="X300" i="37"/>
  <c r="X301" i="37"/>
  <c r="X302" i="37"/>
  <c r="X303" i="37"/>
  <c r="X304" i="37"/>
  <c r="X305" i="37"/>
  <c r="X306" i="37"/>
  <c r="X307" i="37"/>
  <c r="X308" i="37"/>
  <c r="X309" i="37"/>
  <c r="X310" i="37"/>
  <c r="X311" i="37"/>
  <c r="X312" i="37"/>
  <c r="X313" i="37"/>
  <c r="X314" i="37"/>
  <c r="X315" i="37"/>
  <c r="X316" i="37"/>
  <c r="X317" i="37"/>
  <c r="X318" i="37"/>
  <c r="X319" i="37"/>
  <c r="X320" i="37"/>
  <c r="X321" i="37"/>
  <c r="X322" i="37"/>
  <c r="X323" i="37"/>
  <c r="X324" i="37"/>
  <c r="X325" i="37"/>
  <c r="X326" i="37"/>
  <c r="X327" i="37"/>
  <c r="X328" i="37"/>
  <c r="X329" i="37"/>
  <c r="X330" i="37"/>
  <c r="X331" i="37"/>
  <c r="X332" i="37"/>
  <c r="X333" i="37"/>
  <c r="X334" i="37"/>
  <c r="X335" i="37"/>
  <c r="X336" i="37"/>
  <c r="X337" i="37"/>
  <c r="X338" i="37"/>
  <c r="X339" i="37"/>
  <c r="X340" i="37"/>
  <c r="X341" i="37"/>
  <c r="X342" i="37"/>
  <c r="X343" i="37"/>
  <c r="X344" i="37"/>
  <c r="X345" i="37"/>
  <c r="X346" i="37"/>
  <c r="X347" i="37"/>
  <c r="X348" i="37"/>
  <c r="X349" i="37"/>
  <c r="X350" i="37"/>
  <c r="X351" i="37"/>
  <c r="X352" i="37"/>
  <c r="X353" i="37"/>
  <c r="X354" i="37"/>
  <c r="X355" i="37"/>
  <c r="X356" i="37"/>
  <c r="X357" i="37"/>
  <c r="X358" i="37"/>
  <c r="X359" i="37"/>
  <c r="X360" i="37"/>
  <c r="X361" i="37"/>
  <c r="X362" i="37"/>
  <c r="X363" i="37"/>
  <c r="X364" i="37"/>
  <c r="X365" i="37"/>
  <c r="X366" i="37"/>
  <c r="X367" i="37"/>
  <c r="X368" i="37"/>
  <c r="X369" i="37"/>
  <c r="X370" i="37"/>
  <c r="X371" i="37"/>
  <c r="X372" i="37"/>
  <c r="X373" i="37"/>
  <c r="X374" i="37"/>
  <c r="X375" i="37"/>
  <c r="X376" i="37"/>
  <c r="X377" i="37"/>
  <c r="X378" i="37"/>
  <c r="X379" i="37"/>
  <c r="X380" i="37"/>
  <c r="X381" i="37"/>
  <c r="X382" i="37"/>
  <c r="X383" i="37"/>
  <c r="X384" i="37"/>
  <c r="X385" i="37"/>
  <c r="X386" i="37"/>
  <c r="X387" i="37"/>
  <c r="X388" i="37"/>
  <c r="X389" i="37"/>
  <c r="X390" i="37"/>
  <c r="X391" i="37"/>
  <c r="X392" i="37"/>
  <c r="X393" i="37"/>
  <c r="X394" i="37"/>
  <c r="X395" i="37"/>
  <c r="X396" i="37"/>
  <c r="X397" i="37"/>
  <c r="X398" i="37"/>
  <c r="X399" i="37"/>
  <c r="X400" i="37"/>
  <c r="X401" i="37"/>
  <c r="X402" i="37"/>
  <c r="X403" i="37"/>
  <c r="X404" i="37"/>
  <c r="X405" i="37"/>
  <c r="X406" i="37"/>
  <c r="X407" i="37"/>
  <c r="X408" i="37"/>
  <c r="X409" i="37"/>
  <c r="X410" i="37"/>
  <c r="X411" i="37"/>
  <c r="X412" i="37"/>
  <c r="X413" i="37"/>
  <c r="X414" i="37"/>
  <c r="X415" i="37"/>
  <c r="X416" i="37"/>
  <c r="X417" i="37"/>
  <c r="X418" i="37"/>
  <c r="X419" i="37"/>
  <c r="X420" i="37"/>
  <c r="X421" i="37"/>
  <c r="X422" i="37"/>
  <c r="X423" i="37"/>
  <c r="X424" i="37"/>
  <c r="X425" i="37"/>
  <c r="X426" i="37"/>
  <c r="X427" i="37"/>
  <c r="X428" i="37"/>
  <c r="X429" i="37"/>
  <c r="X430" i="37"/>
  <c r="X431" i="37"/>
  <c r="X432" i="37"/>
  <c r="X433" i="37"/>
  <c r="X434" i="37"/>
  <c r="X435" i="37"/>
  <c r="X436" i="37"/>
  <c r="X437" i="37"/>
  <c r="X438" i="37"/>
  <c r="X439" i="37"/>
  <c r="X440" i="37"/>
  <c r="X441" i="37"/>
  <c r="X442" i="37"/>
  <c r="X443" i="37"/>
  <c r="X444" i="37"/>
  <c r="X445" i="37"/>
  <c r="X446" i="37"/>
  <c r="X447" i="37"/>
  <c r="X448" i="37"/>
  <c r="X449" i="37"/>
  <c r="X450" i="37"/>
  <c r="X451" i="37"/>
  <c r="X452" i="37"/>
  <c r="X453" i="37"/>
  <c r="X454" i="37"/>
  <c r="X455" i="37"/>
  <c r="X456" i="37"/>
  <c r="X457" i="37"/>
  <c r="X458" i="37"/>
  <c r="X459" i="37"/>
  <c r="X460" i="37"/>
  <c r="X461" i="37"/>
  <c r="X462" i="37"/>
  <c r="X463" i="37"/>
  <c r="X464" i="37"/>
  <c r="X465" i="37"/>
  <c r="X466" i="37"/>
  <c r="X467" i="37"/>
  <c r="X468" i="37"/>
  <c r="X469" i="37"/>
  <c r="X470" i="37"/>
  <c r="X471" i="37"/>
  <c r="X472" i="37"/>
  <c r="X473" i="37"/>
  <c r="X474" i="37"/>
  <c r="X475" i="37"/>
  <c r="X476" i="37"/>
  <c r="X477" i="37"/>
  <c r="X478" i="37"/>
  <c r="X479" i="37"/>
  <c r="X480" i="37"/>
  <c r="X481" i="37"/>
  <c r="X482" i="37"/>
  <c r="X483" i="37"/>
  <c r="X484" i="37"/>
  <c r="X485" i="37"/>
  <c r="X486" i="37"/>
  <c r="X487" i="37"/>
  <c r="X488" i="37"/>
  <c r="X489" i="37"/>
  <c r="X490" i="37"/>
  <c r="X491" i="37"/>
  <c r="X492" i="37"/>
  <c r="X493" i="37"/>
  <c r="X494" i="37"/>
  <c r="X495" i="37"/>
  <c r="X496" i="37"/>
  <c r="X497" i="37"/>
  <c r="X498" i="37"/>
  <c r="X499" i="37"/>
  <c r="X500" i="37"/>
  <c r="X501" i="37"/>
  <c r="X502" i="37"/>
  <c r="X503" i="37"/>
  <c r="X504" i="37"/>
  <c r="X505" i="37"/>
  <c r="X506" i="37"/>
  <c r="X507" i="37"/>
  <c r="X508" i="37"/>
  <c r="X509" i="37"/>
  <c r="X510" i="37"/>
  <c r="X511" i="37"/>
  <c r="X512" i="37"/>
  <c r="X513" i="37"/>
  <c r="X514" i="37"/>
  <c r="X515" i="37"/>
  <c r="X516" i="37"/>
  <c r="X517" i="37"/>
  <c r="X518" i="37"/>
  <c r="X519" i="37"/>
  <c r="X520" i="37"/>
  <c r="X521" i="37"/>
  <c r="X522" i="37"/>
  <c r="X523" i="37"/>
  <c r="X524" i="37"/>
  <c r="X525" i="37"/>
  <c r="X526" i="37"/>
  <c r="X527" i="37"/>
  <c r="X528" i="37"/>
  <c r="X529" i="37"/>
  <c r="X530" i="37"/>
  <c r="X531" i="37"/>
  <c r="X532" i="37"/>
  <c r="X533" i="37"/>
  <c r="X534" i="37"/>
  <c r="X535" i="37"/>
  <c r="X536" i="37"/>
  <c r="X537" i="37"/>
  <c r="X538" i="37"/>
  <c r="X539" i="37"/>
  <c r="X540" i="37"/>
  <c r="X541" i="37"/>
  <c r="X542" i="37"/>
  <c r="X543" i="37"/>
  <c r="X544" i="37"/>
  <c r="X545" i="37"/>
  <c r="X546" i="37"/>
  <c r="X547" i="37"/>
  <c r="X548" i="37"/>
  <c r="X549" i="37"/>
  <c r="X550" i="37"/>
  <c r="X551" i="37"/>
  <c r="X552" i="37"/>
  <c r="X553" i="37"/>
  <c r="X554" i="37"/>
  <c r="X555" i="37"/>
  <c r="X556" i="37"/>
  <c r="X557" i="37"/>
  <c r="X558" i="37"/>
  <c r="X559" i="37"/>
  <c r="X560" i="37"/>
  <c r="X561" i="37"/>
  <c r="X562" i="37"/>
  <c r="X563" i="37"/>
  <c r="X564" i="37"/>
  <c r="X565" i="37"/>
  <c r="X566" i="37"/>
  <c r="X567" i="37"/>
  <c r="X568" i="37"/>
  <c r="X569" i="37"/>
  <c r="X570" i="37"/>
  <c r="X571" i="37"/>
  <c r="X572" i="37"/>
  <c r="X573" i="37"/>
  <c r="X574" i="37"/>
  <c r="X575" i="37"/>
  <c r="X576" i="37"/>
  <c r="X577" i="37"/>
  <c r="X578" i="37"/>
  <c r="X579" i="37"/>
  <c r="X580" i="37"/>
  <c r="X581" i="37"/>
  <c r="X582" i="37"/>
  <c r="X583" i="37"/>
  <c r="X584" i="37"/>
  <c r="X585" i="37"/>
  <c r="X586" i="37"/>
  <c r="X587" i="37"/>
  <c r="X588" i="37"/>
  <c r="X589" i="37"/>
  <c r="X590" i="37"/>
  <c r="X591" i="37"/>
  <c r="X592" i="37"/>
  <c r="X593" i="37"/>
  <c r="X594" i="37"/>
  <c r="X595" i="37"/>
  <c r="X596" i="37"/>
  <c r="X597" i="37"/>
  <c r="X598" i="37"/>
  <c r="X599" i="37"/>
  <c r="X600" i="37"/>
  <c r="X601" i="37"/>
  <c r="X602" i="37"/>
  <c r="X603" i="37"/>
  <c r="X604" i="37"/>
  <c r="X605" i="37"/>
  <c r="X606" i="37"/>
  <c r="X607" i="37"/>
  <c r="X608" i="37"/>
  <c r="X609" i="37"/>
  <c r="X610" i="37"/>
  <c r="X611" i="37"/>
  <c r="X612" i="37"/>
  <c r="X613" i="37"/>
  <c r="X614" i="37"/>
  <c r="X615" i="37"/>
  <c r="X616" i="37"/>
  <c r="X617" i="37"/>
  <c r="X618" i="37"/>
  <c r="X619" i="37"/>
  <c r="X620" i="37"/>
  <c r="X621" i="37"/>
  <c r="X622" i="37"/>
  <c r="X623" i="37"/>
  <c r="X624" i="37"/>
  <c r="X625" i="37"/>
  <c r="X626" i="37"/>
  <c r="X627" i="37"/>
  <c r="X628" i="37"/>
  <c r="X629" i="37"/>
  <c r="X630" i="37"/>
  <c r="X631" i="37"/>
  <c r="X632" i="37"/>
  <c r="X633" i="37"/>
  <c r="X634" i="37"/>
  <c r="X635" i="37"/>
  <c r="X636" i="37"/>
  <c r="X637" i="37"/>
  <c r="X638" i="37"/>
  <c r="X639" i="37"/>
  <c r="X640" i="37"/>
  <c r="X641" i="37"/>
  <c r="X642" i="37"/>
  <c r="X643" i="37"/>
  <c r="X644" i="37"/>
  <c r="X645" i="37"/>
  <c r="X646" i="37"/>
  <c r="X647" i="37"/>
  <c r="X648" i="37"/>
  <c r="X649" i="37"/>
  <c r="X650" i="37"/>
  <c r="X651" i="37"/>
  <c r="X652" i="37"/>
  <c r="X653" i="37"/>
  <c r="X654" i="37"/>
  <c r="X655" i="37"/>
  <c r="X656" i="37"/>
  <c r="X657" i="37"/>
  <c r="X658" i="37"/>
  <c r="X659" i="37"/>
  <c r="X660" i="37"/>
  <c r="X661" i="37"/>
  <c r="X662" i="37"/>
  <c r="X663" i="37"/>
  <c r="X664" i="37"/>
  <c r="X665" i="37"/>
  <c r="X666" i="37"/>
  <c r="X667" i="37"/>
  <c r="X668" i="37"/>
  <c r="X669" i="37"/>
  <c r="X670" i="37"/>
  <c r="X671" i="37"/>
  <c r="X672" i="37"/>
  <c r="X673" i="37"/>
  <c r="X674" i="37"/>
  <c r="X675" i="37"/>
  <c r="X676" i="37"/>
  <c r="X677" i="37"/>
  <c r="X678" i="37"/>
  <c r="X679" i="37"/>
  <c r="X680" i="37"/>
  <c r="X681" i="37"/>
  <c r="X682" i="37"/>
  <c r="X683" i="37"/>
  <c r="X684" i="37"/>
  <c r="X685" i="37"/>
  <c r="X686" i="37"/>
  <c r="X687" i="37"/>
  <c r="X688" i="37"/>
  <c r="X689" i="37"/>
  <c r="X690" i="37"/>
  <c r="X691" i="37"/>
  <c r="X692" i="37"/>
  <c r="X693" i="37"/>
  <c r="X694" i="37"/>
  <c r="X695" i="37"/>
  <c r="X696" i="37"/>
  <c r="X697" i="37"/>
  <c r="X698" i="37"/>
  <c r="X699" i="37"/>
  <c r="X700" i="37"/>
  <c r="X701" i="37"/>
  <c r="X702" i="37"/>
  <c r="X703" i="37"/>
  <c r="X704" i="37"/>
  <c r="X705" i="37"/>
  <c r="X706" i="37"/>
  <c r="X707" i="37"/>
  <c r="X708" i="37"/>
  <c r="X709" i="37"/>
  <c r="X710" i="37"/>
  <c r="X711" i="37"/>
  <c r="X712" i="37"/>
  <c r="X713" i="37"/>
  <c r="X714" i="37"/>
  <c r="X715" i="37"/>
  <c r="X716" i="37"/>
  <c r="X717" i="37"/>
  <c r="X718" i="37"/>
  <c r="X719" i="37"/>
  <c r="X720" i="37"/>
  <c r="X721" i="37"/>
  <c r="X722" i="37"/>
  <c r="X723" i="37"/>
  <c r="X724" i="37"/>
  <c r="X725" i="37"/>
  <c r="X726" i="37"/>
  <c r="X727" i="37"/>
  <c r="X728" i="37"/>
  <c r="X729" i="37"/>
  <c r="X730" i="37"/>
  <c r="X731" i="37"/>
  <c r="X732" i="37"/>
  <c r="X733" i="37"/>
  <c r="X734" i="37"/>
  <c r="X735" i="37"/>
  <c r="X736" i="37"/>
  <c r="X737" i="37"/>
  <c r="X738" i="37"/>
  <c r="X739" i="37"/>
  <c r="X740" i="37"/>
  <c r="X741" i="37"/>
  <c r="X742" i="37"/>
  <c r="X743" i="37"/>
  <c r="X744" i="37"/>
  <c r="X745" i="37"/>
  <c r="X746" i="37"/>
  <c r="X747" i="37"/>
  <c r="X748" i="37"/>
  <c r="X749" i="37"/>
  <c r="X750" i="37"/>
  <c r="X751" i="37"/>
  <c r="X752" i="37"/>
  <c r="X753" i="37"/>
  <c r="X754" i="37"/>
  <c r="X755" i="37"/>
  <c r="X756" i="37"/>
  <c r="X757" i="37"/>
  <c r="X758" i="37"/>
  <c r="X759" i="37"/>
  <c r="X760" i="37"/>
  <c r="X761" i="37"/>
  <c r="X762" i="37"/>
  <c r="X763" i="37"/>
  <c r="X764" i="37"/>
  <c r="X765" i="37"/>
  <c r="X766" i="37"/>
  <c r="X767" i="37"/>
  <c r="X768" i="37"/>
  <c r="X769" i="37"/>
  <c r="X770" i="37"/>
  <c r="X771" i="37"/>
  <c r="X772" i="37"/>
  <c r="X773" i="37"/>
  <c r="X774" i="37"/>
  <c r="X775" i="37"/>
  <c r="X776" i="37"/>
  <c r="X777" i="37"/>
  <c r="X778" i="37"/>
  <c r="X779" i="37"/>
  <c r="X780" i="37"/>
  <c r="X781" i="37"/>
  <c r="X782" i="37"/>
  <c r="X783" i="37"/>
  <c r="X784" i="37"/>
  <c r="X785" i="37"/>
  <c r="X786" i="37"/>
  <c r="X787" i="37"/>
  <c r="X788" i="37"/>
  <c r="X789" i="37"/>
  <c r="X790" i="37"/>
  <c r="X791" i="37"/>
  <c r="X792" i="37"/>
  <c r="X793" i="37"/>
  <c r="X794" i="37"/>
  <c r="X795" i="37"/>
  <c r="X796" i="37"/>
  <c r="X797" i="37"/>
  <c r="X798" i="37"/>
  <c r="X799" i="37"/>
  <c r="X800" i="37"/>
  <c r="X801" i="37"/>
  <c r="X802" i="37"/>
  <c r="X803" i="37"/>
  <c r="X804" i="37"/>
  <c r="X805" i="37"/>
  <c r="X806" i="37"/>
  <c r="X807" i="37"/>
  <c r="X808" i="37"/>
  <c r="X809" i="37"/>
  <c r="X810" i="37"/>
  <c r="X811" i="37"/>
  <c r="X812" i="37"/>
  <c r="X813" i="37"/>
  <c r="X814" i="37"/>
  <c r="X815" i="37"/>
  <c r="X816" i="37"/>
  <c r="X817" i="37"/>
  <c r="X818" i="37"/>
  <c r="X819" i="37"/>
  <c r="X820" i="37"/>
  <c r="X821" i="37"/>
  <c r="X822" i="37"/>
  <c r="X823" i="37"/>
  <c r="X824" i="37"/>
  <c r="X825" i="37"/>
  <c r="X826" i="37"/>
  <c r="X827" i="37"/>
  <c r="X828" i="37"/>
  <c r="X829" i="37"/>
  <c r="X830" i="37"/>
  <c r="X831" i="37"/>
  <c r="X832" i="37"/>
  <c r="X833" i="37"/>
  <c r="X834" i="37"/>
  <c r="X835" i="37"/>
  <c r="X836" i="37"/>
  <c r="X837" i="37"/>
  <c r="X838" i="37"/>
  <c r="X839" i="37"/>
  <c r="X840" i="37"/>
  <c r="X841" i="37"/>
  <c r="X842" i="37"/>
  <c r="X843" i="37"/>
  <c r="X844" i="37"/>
  <c r="X845" i="37"/>
  <c r="X846" i="37"/>
  <c r="X847" i="37"/>
  <c r="X848" i="37"/>
  <c r="X849" i="37"/>
  <c r="X850" i="37"/>
  <c r="X851" i="37"/>
  <c r="X852" i="37"/>
  <c r="X853" i="37"/>
  <c r="X854" i="37"/>
  <c r="X855" i="37"/>
  <c r="X856" i="37"/>
  <c r="X857" i="37"/>
  <c r="X858" i="37"/>
  <c r="X859" i="37"/>
  <c r="X860" i="37"/>
  <c r="X861" i="37"/>
  <c r="X862" i="37"/>
  <c r="X863" i="37"/>
  <c r="X864" i="37"/>
  <c r="X865" i="37"/>
  <c r="X866" i="37"/>
  <c r="X867" i="37"/>
  <c r="X868" i="37"/>
  <c r="X869" i="37"/>
  <c r="X870" i="37"/>
  <c r="X871" i="37"/>
  <c r="X872" i="37"/>
  <c r="X873" i="37"/>
  <c r="X874" i="37"/>
  <c r="X875" i="37"/>
  <c r="X876" i="37"/>
  <c r="X877" i="37"/>
  <c r="X878" i="37"/>
  <c r="X879" i="37"/>
  <c r="X880" i="37"/>
  <c r="X881" i="37"/>
  <c r="X882" i="37"/>
  <c r="X883" i="37"/>
  <c r="X884" i="37"/>
  <c r="X885" i="37"/>
  <c r="X886" i="37"/>
  <c r="X887" i="37"/>
  <c r="X888" i="37"/>
  <c r="X889" i="37"/>
  <c r="X890" i="37"/>
  <c r="X891" i="37"/>
  <c r="X892" i="37"/>
  <c r="X893" i="37"/>
  <c r="X894" i="37"/>
  <c r="X895" i="37"/>
  <c r="X896" i="37"/>
  <c r="X897" i="37"/>
  <c r="X898" i="37"/>
  <c r="X899" i="37"/>
  <c r="X900" i="37"/>
  <c r="X901" i="37"/>
  <c r="X902" i="37"/>
  <c r="X903" i="37"/>
  <c r="X904" i="37"/>
  <c r="X905" i="37"/>
  <c r="X906" i="37"/>
  <c r="X907" i="37"/>
  <c r="X908" i="37"/>
  <c r="X909" i="37"/>
  <c r="X910" i="37"/>
  <c r="X911" i="37"/>
  <c r="X912" i="37"/>
  <c r="X913" i="37"/>
  <c r="X914" i="37"/>
  <c r="X915" i="37"/>
  <c r="X916" i="37"/>
  <c r="X917" i="37"/>
  <c r="X918" i="37"/>
  <c r="X919" i="37"/>
  <c r="X920" i="37"/>
  <c r="X921" i="37"/>
  <c r="X922" i="37"/>
  <c r="X923" i="37"/>
  <c r="X924" i="37"/>
  <c r="X925" i="37"/>
  <c r="X926" i="37"/>
  <c r="X927" i="37"/>
  <c r="X928" i="37"/>
  <c r="X929" i="37"/>
  <c r="X930" i="37"/>
  <c r="X931" i="37"/>
  <c r="X932" i="37"/>
  <c r="X933" i="37"/>
  <c r="X934" i="37"/>
  <c r="X935" i="37"/>
  <c r="X936" i="37"/>
  <c r="X937" i="37"/>
  <c r="X938" i="37"/>
  <c r="X939" i="37"/>
  <c r="X940" i="37"/>
  <c r="X941" i="37"/>
  <c r="X942" i="37"/>
  <c r="X943" i="37"/>
  <c r="X944" i="37"/>
  <c r="X945" i="37"/>
  <c r="X946" i="37"/>
  <c r="X947" i="37"/>
  <c r="X948" i="37"/>
  <c r="X949" i="37"/>
  <c r="X950" i="37"/>
  <c r="X951" i="37"/>
  <c r="X952" i="37"/>
  <c r="X953" i="37"/>
  <c r="X954" i="37"/>
  <c r="X955" i="37"/>
  <c r="X956" i="37"/>
  <c r="X957" i="37"/>
  <c r="X958" i="37"/>
  <c r="X959" i="37"/>
  <c r="X960" i="37"/>
  <c r="X961" i="37"/>
  <c r="X962" i="37"/>
  <c r="X963" i="37"/>
  <c r="X964" i="37"/>
  <c r="X965" i="37"/>
  <c r="X966" i="37"/>
  <c r="X967" i="37"/>
  <c r="X968" i="37"/>
  <c r="X969" i="37"/>
  <c r="X970" i="37"/>
  <c r="X971" i="37"/>
  <c r="X972" i="37"/>
  <c r="X973" i="37"/>
  <c r="X974" i="37"/>
  <c r="X975" i="37"/>
  <c r="X976" i="37"/>
  <c r="X977" i="37"/>
  <c r="X978" i="37"/>
  <c r="X979" i="37"/>
  <c r="X980" i="37"/>
  <c r="X981" i="37"/>
  <c r="X982" i="37"/>
  <c r="X983" i="37"/>
  <c r="X984" i="37"/>
  <c r="X985" i="37"/>
  <c r="X986" i="37"/>
  <c r="X987" i="37"/>
  <c r="X988" i="37"/>
  <c r="X989" i="37"/>
  <c r="X990" i="37"/>
  <c r="X991" i="37"/>
  <c r="X992" i="37"/>
  <c r="X993" i="37"/>
  <c r="X994" i="37"/>
  <c r="X995" i="37"/>
  <c r="X996" i="37"/>
  <c r="X997" i="37"/>
  <c r="X998" i="37"/>
  <c r="X999" i="37"/>
  <c r="X1000" i="37"/>
  <c r="X1001" i="37"/>
  <c r="X1002" i="37"/>
  <c r="X1003" i="37"/>
  <c r="X1004" i="37"/>
  <c r="X1005" i="37"/>
  <c r="X1006" i="37"/>
  <c r="X1007" i="37"/>
  <c r="X1008" i="37"/>
  <c r="X1009" i="37"/>
  <c r="X1010" i="37"/>
  <c r="X1011" i="37"/>
  <c r="X1012" i="37"/>
  <c r="X1013" i="37"/>
  <c r="X1014" i="37"/>
  <c r="X1015" i="37"/>
  <c r="X1016" i="37"/>
  <c r="X1017" i="37"/>
  <c r="X1018" i="37"/>
  <c r="X1019" i="37"/>
  <c r="X1020" i="37"/>
  <c r="X1021" i="37"/>
  <c r="X1022" i="37"/>
  <c r="X1023" i="37"/>
  <c r="X1024" i="37"/>
  <c r="X1025" i="37"/>
  <c r="X1026" i="37"/>
  <c r="X1027" i="37"/>
  <c r="X1028" i="37"/>
  <c r="X1029" i="37"/>
  <c r="X1030" i="37"/>
  <c r="X1031" i="37"/>
  <c r="X1032" i="37"/>
  <c r="X1033" i="37"/>
  <c r="X1034" i="37"/>
  <c r="X1035" i="37"/>
  <c r="X1036" i="37"/>
  <c r="X1037" i="37"/>
  <c r="X1038" i="37"/>
  <c r="X1039" i="37"/>
  <c r="X1040" i="37"/>
  <c r="X1041" i="37"/>
  <c r="X1042" i="37"/>
  <c r="X1043" i="37"/>
  <c r="X1044" i="37"/>
  <c r="X1045" i="37"/>
  <c r="X1046" i="37"/>
  <c r="X1047" i="37"/>
  <c r="X1048" i="37"/>
  <c r="X1049" i="37"/>
  <c r="X1050" i="37"/>
  <c r="X1051" i="37"/>
  <c r="X1052" i="37"/>
  <c r="X1053" i="37"/>
  <c r="X1054" i="37"/>
  <c r="X1055" i="37"/>
  <c r="X1056" i="37"/>
  <c r="X1057" i="37"/>
  <c r="X1058" i="37"/>
  <c r="X1059" i="37"/>
  <c r="X1060" i="37"/>
  <c r="X1061" i="37"/>
  <c r="X1062" i="37"/>
  <c r="X1063" i="37"/>
  <c r="X1064" i="37"/>
  <c r="X1065" i="37"/>
  <c r="X1066" i="37"/>
  <c r="X1067" i="37"/>
  <c r="X1068" i="37"/>
  <c r="X1069" i="37"/>
  <c r="X1070" i="37"/>
  <c r="X1071" i="37"/>
  <c r="X1072" i="37"/>
  <c r="X1073" i="37"/>
  <c r="X1074" i="37"/>
  <c r="X1075" i="37"/>
  <c r="X1076" i="37"/>
  <c r="X1077" i="37"/>
  <c r="X1078" i="37"/>
  <c r="X1079" i="37"/>
  <c r="X1080" i="37"/>
  <c r="X1081" i="37"/>
  <c r="X1082" i="37"/>
  <c r="X1083" i="37"/>
  <c r="X1084" i="37"/>
  <c r="X1085" i="37"/>
  <c r="X1086" i="37"/>
  <c r="X1087" i="37"/>
  <c r="X1088" i="37"/>
  <c r="X1089" i="37"/>
  <c r="X1090" i="37"/>
  <c r="X1091" i="37"/>
  <c r="X1092" i="37"/>
  <c r="X1093" i="37"/>
  <c r="X1094" i="37"/>
  <c r="X1095" i="37"/>
  <c r="X1096" i="37"/>
  <c r="X1097" i="37"/>
  <c r="X1098" i="37"/>
  <c r="X1099" i="37"/>
  <c r="X1100" i="37"/>
  <c r="X1101" i="37"/>
  <c r="X1102" i="37"/>
  <c r="X1103" i="37"/>
  <c r="X1104" i="37"/>
  <c r="X1105" i="37"/>
  <c r="X1106" i="37"/>
  <c r="X1107" i="37"/>
  <c r="X1108" i="37"/>
  <c r="X1109" i="37"/>
  <c r="X1110" i="37"/>
  <c r="X1111" i="37"/>
  <c r="X1112" i="37"/>
  <c r="X1113" i="37"/>
  <c r="X1114" i="37"/>
  <c r="X1115" i="37"/>
  <c r="X1116" i="37"/>
  <c r="X1117" i="37"/>
  <c r="X1118" i="37"/>
  <c r="X1119" i="37"/>
  <c r="X1120" i="37"/>
  <c r="X1121" i="37"/>
  <c r="X1122" i="37"/>
  <c r="X1123" i="37"/>
  <c r="X1124" i="37"/>
  <c r="X1125" i="37"/>
  <c r="X1126" i="37"/>
  <c r="X1127" i="37"/>
  <c r="X1128" i="37"/>
  <c r="X1129" i="37"/>
  <c r="X1130" i="37"/>
  <c r="X1131" i="37"/>
  <c r="X1132" i="37"/>
  <c r="X1133" i="37"/>
  <c r="X1134" i="37"/>
  <c r="X1135" i="37"/>
  <c r="X1136" i="37"/>
  <c r="X1137" i="37"/>
  <c r="X1138" i="37"/>
  <c r="X1139" i="37"/>
  <c r="X1140" i="37"/>
  <c r="X1141" i="37"/>
  <c r="X1142" i="37"/>
  <c r="X1143" i="37"/>
  <c r="X1144" i="37"/>
  <c r="X1145" i="37"/>
  <c r="X1146" i="37"/>
  <c r="X1147" i="37"/>
  <c r="X1148" i="37"/>
  <c r="X1149" i="37"/>
  <c r="X1150" i="37"/>
  <c r="X1151" i="37"/>
  <c r="X1152" i="37"/>
  <c r="X1153" i="37"/>
  <c r="X1154" i="37"/>
  <c r="X1155" i="37"/>
  <c r="X1156" i="37"/>
  <c r="X1157" i="37"/>
  <c r="X1158" i="37"/>
  <c r="X1159" i="37"/>
  <c r="X1160" i="37"/>
  <c r="X1161" i="37"/>
  <c r="X1162" i="37"/>
  <c r="X1163" i="37"/>
  <c r="X1164" i="37"/>
  <c r="X1165" i="37"/>
  <c r="X1166" i="37"/>
  <c r="X1167" i="37"/>
  <c r="X1168" i="37"/>
  <c r="X1169" i="37"/>
  <c r="X1170" i="37"/>
  <c r="X1171" i="37"/>
  <c r="X1172" i="37"/>
  <c r="X1173" i="37"/>
  <c r="X1174" i="37"/>
  <c r="X1175" i="37"/>
  <c r="X1176" i="37"/>
  <c r="X1177" i="37"/>
  <c r="X1178" i="37"/>
  <c r="X1179" i="37"/>
  <c r="X1180" i="37"/>
  <c r="X1181" i="37"/>
  <c r="X1182" i="37"/>
  <c r="X1183" i="37"/>
  <c r="X1184" i="37"/>
  <c r="X1185" i="37"/>
  <c r="X1186" i="37"/>
  <c r="X1187" i="37"/>
  <c r="X1188" i="37"/>
  <c r="X1189" i="37"/>
  <c r="X1190" i="37"/>
  <c r="X1191" i="37"/>
  <c r="X1192" i="37"/>
  <c r="X1193" i="37"/>
  <c r="X1194" i="37"/>
  <c r="X1195" i="37"/>
  <c r="X1196" i="37"/>
  <c r="X1197" i="37"/>
  <c r="X1198" i="37"/>
  <c r="X1199" i="37"/>
  <c r="X1200" i="37"/>
  <c r="X1201" i="37"/>
  <c r="X1202" i="37"/>
  <c r="X1203" i="37"/>
  <c r="X1204" i="37"/>
  <c r="X1205" i="37"/>
  <c r="X1206" i="37"/>
  <c r="X1207" i="37"/>
  <c r="X1208" i="37"/>
  <c r="X1209" i="37"/>
  <c r="X1210" i="37"/>
  <c r="X1211" i="37"/>
  <c r="X1212" i="37"/>
  <c r="X1213" i="37"/>
  <c r="X1214" i="37"/>
  <c r="X1215" i="37"/>
  <c r="X1216" i="37"/>
  <c r="X1217" i="37"/>
  <c r="X1218" i="37"/>
  <c r="X1219" i="37"/>
  <c r="X1220" i="37"/>
  <c r="X1221" i="37"/>
  <c r="X1222" i="37"/>
  <c r="X1223" i="37"/>
  <c r="X1224" i="37"/>
  <c r="X1225" i="37"/>
  <c r="X1226" i="37"/>
  <c r="X1227" i="37"/>
  <c r="X1228" i="37"/>
  <c r="X1229" i="37"/>
  <c r="X1230" i="37"/>
  <c r="X1231" i="37"/>
  <c r="X1232" i="37"/>
  <c r="X1233" i="37"/>
  <c r="X1234" i="37"/>
  <c r="X1235" i="37"/>
  <c r="X1236" i="37"/>
  <c r="X1237" i="37"/>
  <c r="X1238" i="37"/>
  <c r="X1239" i="37"/>
  <c r="X1240" i="37"/>
  <c r="X1241" i="37"/>
  <c r="X1242" i="37"/>
  <c r="X1243" i="37"/>
  <c r="X1244" i="37"/>
  <c r="X1245" i="37"/>
  <c r="X1246" i="37"/>
  <c r="X1247" i="37"/>
  <c r="X1248" i="37"/>
  <c r="X1249" i="37"/>
  <c r="X1250" i="37"/>
  <c r="X1251" i="37"/>
  <c r="X1252" i="37"/>
  <c r="X1253" i="37"/>
  <c r="X1254" i="37"/>
  <c r="X1255" i="37"/>
  <c r="X1256" i="37"/>
  <c r="X1257" i="37"/>
  <c r="X1258" i="37"/>
  <c r="X1259" i="37"/>
  <c r="X1260" i="37"/>
  <c r="X1261" i="37"/>
  <c r="X1262" i="37"/>
  <c r="X1263" i="37"/>
  <c r="X1264" i="37"/>
  <c r="X1265" i="37"/>
  <c r="X1266" i="37"/>
  <c r="X1267" i="37"/>
  <c r="X1268" i="37"/>
  <c r="X1269" i="37"/>
  <c r="X1270" i="37"/>
  <c r="X1271" i="37"/>
  <c r="X1272" i="37"/>
  <c r="X1273" i="37"/>
  <c r="X1274" i="37"/>
  <c r="X1275" i="37"/>
  <c r="X1276" i="37"/>
  <c r="X1277" i="37"/>
  <c r="X1278" i="37"/>
  <c r="X1279" i="37"/>
  <c r="X1280" i="37"/>
  <c r="X1281" i="37"/>
  <c r="X1282" i="37"/>
  <c r="X1283" i="37"/>
  <c r="X1284" i="37"/>
  <c r="X1285" i="37"/>
  <c r="X1286" i="37"/>
  <c r="X1287" i="37"/>
  <c r="X1288" i="37"/>
  <c r="X1289" i="37"/>
  <c r="X1290" i="37"/>
  <c r="X1291" i="37"/>
  <c r="X1292" i="37"/>
  <c r="X1293" i="37"/>
  <c r="X1294" i="37"/>
  <c r="X1295" i="37"/>
  <c r="X1296" i="37"/>
  <c r="X1297" i="37"/>
  <c r="X1298" i="37"/>
  <c r="X1299" i="37"/>
  <c r="X1300" i="37"/>
  <c r="X1301" i="37"/>
  <c r="X1302" i="37"/>
  <c r="X1303" i="37"/>
  <c r="X1304" i="37"/>
  <c r="X1305" i="37"/>
  <c r="X1306" i="37"/>
  <c r="X1307" i="37"/>
  <c r="X1308" i="37"/>
  <c r="X1309" i="37"/>
  <c r="X1310" i="37"/>
  <c r="X1311" i="37"/>
  <c r="X1312" i="37"/>
  <c r="X1313" i="37"/>
  <c r="X1314" i="37"/>
  <c r="X1315" i="37"/>
  <c r="X1316" i="37"/>
  <c r="X1317" i="37"/>
  <c r="X1318" i="37"/>
  <c r="X1319" i="37"/>
  <c r="X1320" i="37"/>
  <c r="X1321" i="37"/>
  <c r="X1322" i="37"/>
  <c r="X1323" i="37"/>
  <c r="X1324" i="37"/>
  <c r="X1325" i="37"/>
  <c r="X1326" i="37"/>
  <c r="X1327" i="37"/>
  <c r="X1328" i="37"/>
  <c r="X1329" i="37"/>
  <c r="X1330" i="37"/>
  <c r="X1331" i="37"/>
  <c r="X1332" i="37"/>
  <c r="X1333" i="37"/>
  <c r="X1334" i="37"/>
  <c r="X1335" i="37"/>
  <c r="X1336" i="37"/>
  <c r="X1337" i="37"/>
  <c r="X1338" i="37"/>
  <c r="X1339" i="37"/>
  <c r="X1340" i="37"/>
  <c r="X1341" i="37"/>
  <c r="X1342" i="37"/>
  <c r="X1343" i="37"/>
  <c r="X1344" i="37"/>
  <c r="X1345" i="37"/>
  <c r="X1346" i="37"/>
  <c r="X1347" i="37"/>
  <c r="X1348" i="37"/>
  <c r="X1349" i="37"/>
  <c r="X1350" i="37"/>
  <c r="X1351" i="37"/>
  <c r="X1352" i="37"/>
  <c r="X1353" i="37"/>
  <c r="X1354" i="37"/>
  <c r="X1355" i="37"/>
  <c r="X1356" i="37"/>
  <c r="X1357" i="37"/>
  <c r="X1358" i="37"/>
  <c r="X1359" i="37"/>
  <c r="X1360" i="37"/>
  <c r="X1361" i="37"/>
  <c r="X1362" i="37"/>
  <c r="X1363" i="37"/>
  <c r="X1364" i="37"/>
  <c r="X1365" i="37"/>
  <c r="X1366" i="37"/>
  <c r="X1367" i="37"/>
  <c r="X1368" i="37"/>
  <c r="X1369" i="37"/>
  <c r="X1370" i="37"/>
  <c r="X1371" i="37"/>
  <c r="X1372" i="37"/>
  <c r="X1373" i="37"/>
  <c r="X1374" i="37"/>
  <c r="X1375" i="37"/>
  <c r="X1376" i="37"/>
  <c r="X1377" i="37"/>
  <c r="X1378" i="37"/>
  <c r="X1379" i="37"/>
  <c r="X1380" i="37"/>
  <c r="X1381" i="37"/>
  <c r="X1382" i="37"/>
  <c r="X1383" i="37"/>
  <c r="X1384" i="37"/>
  <c r="X1385" i="37"/>
  <c r="X1386" i="37"/>
  <c r="X1387" i="37"/>
  <c r="X1388" i="37"/>
  <c r="X1389" i="37"/>
  <c r="X1390" i="37"/>
  <c r="X1391" i="37"/>
  <c r="X1392" i="37"/>
  <c r="X1393" i="37"/>
  <c r="X1394" i="37"/>
  <c r="X1395" i="37"/>
  <c r="X1396" i="37"/>
  <c r="X1397" i="37"/>
  <c r="X1398" i="37"/>
  <c r="X1399" i="37"/>
  <c r="X1400" i="37"/>
  <c r="X1401" i="37"/>
  <c r="X1402" i="37"/>
  <c r="X1403" i="37"/>
  <c r="X1404" i="37"/>
  <c r="X1405" i="37"/>
  <c r="X1406" i="37"/>
  <c r="X1407" i="37"/>
  <c r="X1408" i="37"/>
  <c r="X1409" i="37"/>
  <c r="X1410" i="37"/>
  <c r="X1411" i="37"/>
  <c r="X1412" i="37"/>
  <c r="X1413" i="37"/>
  <c r="X1414" i="37"/>
  <c r="X1415" i="37"/>
  <c r="X1416" i="37"/>
  <c r="X1417" i="37"/>
  <c r="X1418" i="37"/>
  <c r="X1419" i="37"/>
  <c r="X1420" i="37"/>
  <c r="X1421" i="37"/>
  <c r="X1422" i="37"/>
  <c r="X1423" i="37"/>
  <c r="X1424" i="37"/>
  <c r="X1425" i="37"/>
  <c r="X1426" i="37"/>
  <c r="X1427" i="37"/>
  <c r="X1428" i="37"/>
  <c r="X1429" i="37"/>
  <c r="X1430" i="37"/>
  <c r="X1431" i="37"/>
  <c r="X1432" i="37"/>
  <c r="X1433" i="37"/>
  <c r="X1434" i="37"/>
  <c r="X1435" i="37"/>
  <c r="X1436" i="37"/>
  <c r="X1437" i="37"/>
  <c r="X1438" i="37"/>
  <c r="X1439" i="37"/>
  <c r="X1440" i="37"/>
  <c r="X1441" i="37"/>
  <c r="X1442" i="37"/>
  <c r="X1443" i="37"/>
  <c r="X1444" i="37"/>
  <c r="X1445" i="37"/>
  <c r="X1446" i="37"/>
  <c r="X1447" i="37"/>
  <c r="X1448" i="37"/>
  <c r="X1449" i="37"/>
  <c r="X1450" i="37"/>
  <c r="X1451" i="37"/>
  <c r="X1452" i="37"/>
  <c r="X1453" i="37"/>
  <c r="X1454" i="37"/>
  <c r="X1455" i="37"/>
  <c r="X1456" i="37"/>
  <c r="X1457" i="37"/>
  <c r="X1458" i="37"/>
  <c r="X1459" i="37"/>
  <c r="X1460" i="37"/>
  <c r="X1461" i="37"/>
  <c r="X1462" i="37"/>
  <c r="X1463" i="37"/>
  <c r="X1464" i="37"/>
  <c r="X1465" i="37"/>
  <c r="X1466" i="37"/>
  <c r="X1467" i="37"/>
  <c r="X1468" i="37"/>
  <c r="X1469" i="37"/>
  <c r="X1470" i="37"/>
  <c r="X1471" i="37"/>
  <c r="X1472" i="37"/>
  <c r="X1473" i="37"/>
  <c r="X1474" i="37"/>
  <c r="X1475" i="37"/>
  <c r="X1476" i="37"/>
  <c r="X1477" i="37"/>
  <c r="X1478" i="37"/>
  <c r="X1479" i="37"/>
  <c r="X1480" i="37"/>
  <c r="X1481" i="37"/>
  <c r="X1482" i="37"/>
  <c r="X1483" i="37"/>
  <c r="X1484" i="37"/>
  <c r="X1485" i="37"/>
  <c r="X1486" i="37"/>
  <c r="X1487" i="37"/>
  <c r="X1488" i="37"/>
  <c r="X1489" i="37"/>
  <c r="X1490" i="37"/>
  <c r="X1491" i="37"/>
  <c r="X1492" i="37"/>
  <c r="X1493" i="37"/>
  <c r="X1494" i="37"/>
  <c r="X1495" i="37"/>
  <c r="X1496" i="37"/>
  <c r="X1497" i="37"/>
  <c r="X1498" i="37"/>
  <c r="X1499" i="37"/>
  <c r="X1500" i="37"/>
  <c r="X1501" i="37"/>
  <c r="X1502" i="37"/>
  <c r="X1503" i="37"/>
  <c r="X1504" i="37"/>
  <c r="X1505" i="37"/>
  <c r="X1506" i="37"/>
  <c r="X1507" i="37"/>
  <c r="X1508" i="37"/>
  <c r="X1509" i="37"/>
  <c r="X1510" i="37"/>
  <c r="X1511" i="37"/>
  <c r="X1512" i="37"/>
  <c r="X1513" i="37"/>
  <c r="X1514" i="37"/>
  <c r="X1515" i="37"/>
  <c r="X1516" i="37"/>
  <c r="X1517" i="37"/>
  <c r="X1518" i="37"/>
  <c r="X1519" i="37"/>
  <c r="X1520" i="37"/>
  <c r="X1521" i="37"/>
  <c r="X1522" i="37"/>
  <c r="X1523" i="37"/>
  <c r="X1524" i="37"/>
  <c r="X1525" i="37"/>
  <c r="X1526" i="37"/>
  <c r="X1527" i="37"/>
  <c r="X1528" i="37"/>
  <c r="X1529" i="37"/>
  <c r="X1530" i="37"/>
  <c r="X1531" i="37"/>
  <c r="X1532" i="37"/>
  <c r="X1533" i="37"/>
  <c r="X1534" i="37"/>
  <c r="X1535" i="37"/>
  <c r="X1536" i="37"/>
  <c r="X1537" i="37"/>
  <c r="X1538" i="37"/>
  <c r="X1539" i="37"/>
  <c r="X1540" i="37"/>
  <c r="X1541" i="37"/>
  <c r="X1542" i="37"/>
  <c r="X1543" i="37"/>
  <c r="X1544" i="37"/>
  <c r="X1545" i="37"/>
  <c r="X1546" i="37"/>
  <c r="X1547" i="37"/>
  <c r="X1548" i="37"/>
  <c r="X1549" i="37"/>
  <c r="X1550" i="37"/>
  <c r="X1551" i="37"/>
  <c r="X1552" i="37"/>
  <c r="X1553" i="37"/>
  <c r="X1554" i="37"/>
  <c r="X1555" i="37"/>
  <c r="X1556" i="37"/>
  <c r="X1557" i="37"/>
  <c r="X1558" i="37"/>
  <c r="X1559" i="37"/>
  <c r="X1560" i="37"/>
  <c r="X1561" i="37"/>
  <c r="X1562" i="37"/>
  <c r="X1563" i="37"/>
  <c r="X1564" i="37"/>
  <c r="X1565" i="37"/>
  <c r="X1566" i="37"/>
  <c r="X1567" i="37"/>
  <c r="X1568" i="37"/>
  <c r="X1569" i="37"/>
  <c r="X1570" i="37"/>
  <c r="X1571" i="37"/>
  <c r="X1572" i="37"/>
  <c r="X1573" i="37"/>
  <c r="X1574" i="37"/>
  <c r="X1575" i="37"/>
  <c r="X1576" i="37"/>
  <c r="X1577" i="37"/>
  <c r="X1578" i="37"/>
  <c r="X1579" i="37"/>
  <c r="X1580" i="37"/>
  <c r="X1581" i="37"/>
  <c r="X1582" i="37"/>
  <c r="X1583" i="37"/>
  <c r="X1584" i="37"/>
  <c r="X1585" i="37"/>
  <c r="X1586" i="37"/>
  <c r="X1587" i="37"/>
  <c r="X1588" i="37"/>
  <c r="X1589" i="37"/>
  <c r="X1590" i="37"/>
  <c r="X1591" i="37"/>
  <c r="X1592" i="37"/>
  <c r="X1593" i="37"/>
  <c r="X1594" i="37"/>
  <c r="X1595" i="37"/>
  <c r="X1596" i="37"/>
  <c r="X1597" i="37"/>
  <c r="X1598" i="37"/>
  <c r="X1599" i="37"/>
  <c r="X1600" i="37"/>
  <c r="X1601" i="37"/>
  <c r="X1602" i="37"/>
  <c r="X1603" i="37"/>
  <c r="X1604" i="37"/>
  <c r="X1605" i="37"/>
  <c r="X1606" i="37"/>
  <c r="X1607" i="37"/>
  <c r="X1608" i="37"/>
  <c r="X1609" i="37"/>
  <c r="X1610" i="37"/>
  <c r="X1611" i="37"/>
  <c r="X1612" i="37"/>
  <c r="X1613" i="37"/>
  <c r="X1614" i="37"/>
  <c r="X1615" i="37"/>
  <c r="X1616" i="37"/>
  <c r="X1617" i="37"/>
  <c r="X1618" i="37"/>
  <c r="X1619" i="37"/>
  <c r="X1620" i="37"/>
  <c r="X1621" i="37"/>
  <c r="X1622" i="37"/>
  <c r="X1623" i="37"/>
  <c r="X1624" i="37"/>
  <c r="X1625" i="37"/>
  <c r="X1626" i="37"/>
  <c r="X1627" i="37"/>
  <c r="X1628" i="37"/>
  <c r="X1629" i="37"/>
  <c r="X1630" i="37"/>
  <c r="X1631" i="37"/>
  <c r="X1632" i="37"/>
  <c r="X1633" i="37"/>
  <c r="X1634" i="37"/>
  <c r="X1635" i="37"/>
  <c r="X1636" i="37"/>
  <c r="X1637" i="37"/>
  <c r="X1638" i="37"/>
  <c r="X1639" i="37"/>
  <c r="X1640" i="37"/>
  <c r="X1641" i="37"/>
  <c r="X1642" i="37"/>
  <c r="X1643" i="37"/>
  <c r="X1644" i="37"/>
  <c r="X1645" i="37"/>
  <c r="X1646" i="37"/>
  <c r="X1647" i="37"/>
  <c r="X1648" i="37"/>
  <c r="X1649" i="37"/>
  <c r="X1650" i="37"/>
  <c r="X1651" i="37"/>
  <c r="X1652" i="37"/>
  <c r="X1653" i="37"/>
  <c r="X1654" i="37"/>
  <c r="X1655" i="37"/>
  <c r="X1656" i="37"/>
  <c r="X1657" i="37"/>
  <c r="X1658" i="37"/>
  <c r="X1659" i="37"/>
  <c r="X1660" i="37"/>
  <c r="X1661" i="37"/>
  <c r="X1662" i="37"/>
  <c r="X1663" i="37"/>
  <c r="X1664" i="37"/>
  <c r="X1665" i="37"/>
  <c r="X1666" i="37"/>
  <c r="X1667" i="37"/>
  <c r="X1668" i="37"/>
  <c r="X1669" i="37"/>
  <c r="X1670" i="37"/>
  <c r="X1671" i="37"/>
  <c r="X1672" i="37"/>
  <c r="X1673" i="37"/>
  <c r="X1674" i="37"/>
  <c r="X1675" i="37"/>
  <c r="X1676" i="37"/>
  <c r="X1677" i="37"/>
  <c r="X1678" i="37"/>
  <c r="X1679" i="37"/>
  <c r="X1680" i="37"/>
  <c r="X1681" i="37"/>
  <c r="X1682" i="37"/>
  <c r="X1683" i="37"/>
  <c r="X1684" i="37"/>
  <c r="X1685" i="37"/>
  <c r="X1686" i="37"/>
  <c r="X1687" i="37"/>
  <c r="X1688" i="37"/>
  <c r="X1689" i="37"/>
  <c r="X1690" i="37"/>
  <c r="X1691" i="37"/>
  <c r="X1692" i="37"/>
  <c r="X1693" i="37"/>
  <c r="X1694" i="37"/>
  <c r="X1695" i="37"/>
  <c r="X1696" i="37"/>
  <c r="X1697" i="37"/>
  <c r="X1698" i="37"/>
  <c r="X1699" i="37"/>
  <c r="X1700" i="37"/>
  <c r="X1701" i="37"/>
  <c r="X1702" i="37"/>
  <c r="X1703" i="37"/>
  <c r="X1704" i="37"/>
  <c r="X1705" i="37"/>
  <c r="X1706" i="37"/>
  <c r="X1707" i="37"/>
  <c r="X1708" i="37"/>
  <c r="X1709" i="37"/>
  <c r="X1710" i="37"/>
  <c r="X1711" i="37"/>
  <c r="X1712" i="37"/>
  <c r="X1713" i="37"/>
  <c r="X1714" i="37"/>
  <c r="X1715" i="37"/>
  <c r="X1716" i="37"/>
  <c r="X1717" i="37"/>
  <c r="X1718" i="37"/>
  <c r="X1719" i="37"/>
  <c r="X1720" i="37"/>
  <c r="X1721" i="37"/>
  <c r="X1722" i="37"/>
  <c r="X1723" i="37"/>
  <c r="X1724" i="37"/>
  <c r="X1725" i="37"/>
  <c r="X1726" i="37"/>
  <c r="X1727" i="37"/>
  <c r="X1728" i="37"/>
  <c r="X1729" i="37"/>
  <c r="X1730" i="37"/>
  <c r="X1731" i="37"/>
  <c r="X1732" i="37"/>
  <c r="X1733" i="37"/>
  <c r="X1734" i="37"/>
  <c r="X1735" i="37"/>
  <c r="X1736" i="37"/>
  <c r="X1737" i="37"/>
  <c r="X1738" i="37"/>
  <c r="X1739" i="37"/>
  <c r="X1740" i="37"/>
  <c r="X1741" i="37"/>
  <c r="X1742" i="37"/>
  <c r="X1743" i="37"/>
  <c r="X1744" i="37"/>
  <c r="X1745" i="37"/>
  <c r="X1746" i="37"/>
  <c r="X1747" i="37"/>
  <c r="X1748" i="37"/>
  <c r="X1749" i="37"/>
  <c r="X1750" i="37"/>
  <c r="X1751" i="37"/>
  <c r="X1752" i="37"/>
  <c r="X1753" i="37"/>
  <c r="X1754" i="37"/>
  <c r="X1755" i="37"/>
  <c r="X1756" i="37"/>
  <c r="X1757" i="37"/>
  <c r="X1758" i="37"/>
  <c r="X1759" i="37"/>
  <c r="X1760" i="37"/>
  <c r="X1761" i="37"/>
  <c r="X1762" i="37"/>
  <c r="X1763" i="37"/>
  <c r="X1764" i="37"/>
  <c r="X1765" i="37"/>
  <c r="X1766" i="37"/>
  <c r="X1767" i="37"/>
  <c r="X1768" i="37"/>
  <c r="X1769" i="37"/>
  <c r="X1770" i="37"/>
  <c r="X1771" i="37"/>
  <c r="X1772" i="37"/>
  <c r="X1773" i="37"/>
  <c r="X1774" i="37"/>
  <c r="X1775" i="37"/>
  <c r="X1776" i="37"/>
  <c r="X1777" i="37"/>
  <c r="X1778" i="37"/>
  <c r="X1779" i="37"/>
  <c r="X1780" i="37"/>
  <c r="X1781" i="37"/>
  <c r="X1782" i="37"/>
  <c r="X1783" i="37"/>
  <c r="X1784" i="37"/>
  <c r="X1785" i="37"/>
  <c r="X1786" i="37"/>
  <c r="X1787" i="37"/>
  <c r="X1788" i="37"/>
  <c r="X1789" i="37"/>
  <c r="X1790" i="37"/>
  <c r="X1791" i="37"/>
  <c r="X1792" i="37"/>
  <c r="X1793" i="37"/>
  <c r="X1794" i="37"/>
  <c r="X1795" i="37"/>
  <c r="X1796" i="37"/>
  <c r="X1797" i="37"/>
  <c r="X1798" i="37"/>
  <c r="X1799" i="37"/>
  <c r="X1800" i="37"/>
  <c r="X1801" i="37"/>
  <c r="X1802" i="37"/>
  <c r="X1803" i="37"/>
  <c r="X1804" i="37"/>
  <c r="X1805" i="37"/>
  <c r="X1806" i="37"/>
  <c r="X1807" i="37"/>
  <c r="X1808" i="37"/>
  <c r="X1809" i="37"/>
  <c r="X1810" i="37"/>
  <c r="X1811" i="37"/>
  <c r="X1812" i="37"/>
  <c r="X1813" i="37"/>
  <c r="X1814" i="37"/>
  <c r="X1815" i="37"/>
  <c r="X1816" i="37"/>
  <c r="X1817" i="37"/>
  <c r="X1818" i="37"/>
  <c r="X1819" i="37"/>
  <c r="X1820" i="37"/>
  <c r="X1821" i="37"/>
  <c r="X1822" i="37"/>
  <c r="X1823" i="37"/>
  <c r="X1824" i="37"/>
  <c r="X1825" i="37"/>
  <c r="X1826" i="37"/>
  <c r="X1827" i="37"/>
  <c r="X1828" i="37"/>
  <c r="X1829" i="37"/>
  <c r="X1830" i="37"/>
  <c r="X1831" i="37"/>
  <c r="X1832" i="37"/>
  <c r="X1833" i="37"/>
  <c r="X1834" i="37"/>
  <c r="X1835" i="37"/>
  <c r="X1836" i="37"/>
  <c r="X1837" i="37"/>
  <c r="X1838" i="37"/>
  <c r="X1839" i="37"/>
  <c r="X1840" i="37"/>
  <c r="X1841" i="37"/>
  <c r="X1842" i="37"/>
  <c r="X1843" i="37"/>
  <c r="X1844" i="37"/>
  <c r="X1845" i="37"/>
  <c r="X1846" i="37"/>
  <c r="X1847" i="37"/>
  <c r="X1848" i="37"/>
  <c r="X1849" i="37"/>
  <c r="X1850" i="37"/>
  <c r="X1851" i="37"/>
  <c r="X1852" i="37"/>
  <c r="X1853" i="37"/>
  <c r="X1854" i="37"/>
  <c r="X1855" i="37"/>
  <c r="X1856" i="37"/>
  <c r="X1857" i="37"/>
  <c r="X1858" i="37"/>
  <c r="X1859" i="37"/>
  <c r="X1860" i="37"/>
  <c r="X1861" i="37"/>
  <c r="X1862" i="37"/>
  <c r="X1863" i="37"/>
  <c r="X1864" i="37"/>
  <c r="X1865" i="37"/>
  <c r="X1866" i="37"/>
  <c r="X1867" i="37"/>
  <c r="X1868" i="37"/>
  <c r="X1869" i="37"/>
  <c r="X1870" i="37"/>
  <c r="X1871" i="37"/>
  <c r="X1872" i="37"/>
  <c r="X1873" i="37"/>
  <c r="X1874" i="37"/>
  <c r="X1875" i="37"/>
  <c r="X1876" i="37"/>
  <c r="X1877" i="37"/>
  <c r="X1878" i="37"/>
  <c r="X1879" i="37"/>
  <c r="X1880" i="37"/>
  <c r="X1881" i="37"/>
  <c r="X1882" i="37"/>
  <c r="X1883" i="37"/>
  <c r="X1884" i="37"/>
  <c r="X1885" i="37"/>
  <c r="X1886" i="37"/>
  <c r="X1887" i="37"/>
  <c r="X1888" i="37"/>
  <c r="X1889" i="37"/>
  <c r="X1890" i="37"/>
  <c r="X1891" i="37"/>
  <c r="X1892" i="37"/>
  <c r="X1893" i="37"/>
  <c r="X1894" i="37"/>
  <c r="X1895" i="37"/>
  <c r="X1896" i="37"/>
  <c r="X1897" i="37"/>
  <c r="X1898" i="37"/>
  <c r="X1899" i="37"/>
  <c r="X1900" i="37"/>
  <c r="X1901" i="37"/>
  <c r="X1902" i="37"/>
  <c r="X1903" i="37"/>
  <c r="X1904" i="37"/>
  <c r="X1905" i="37"/>
  <c r="X1906" i="37"/>
  <c r="X1907" i="37"/>
  <c r="X1908" i="37"/>
  <c r="X1909" i="37"/>
  <c r="X1910" i="37"/>
  <c r="X1911" i="37"/>
  <c r="X1912" i="37"/>
  <c r="X1913" i="37"/>
  <c r="X1914" i="37"/>
  <c r="X1915" i="37"/>
  <c r="X1916" i="37"/>
  <c r="X1917" i="37"/>
  <c r="X1918" i="37"/>
  <c r="X1919" i="37"/>
  <c r="X1920" i="37"/>
  <c r="X1921" i="37"/>
  <c r="X1922" i="37"/>
  <c r="X1923" i="37"/>
  <c r="X1924" i="37"/>
  <c r="X1925" i="37"/>
  <c r="X1926" i="37"/>
  <c r="X1927" i="37"/>
  <c r="X1928" i="37"/>
  <c r="X1929" i="37"/>
  <c r="X1930" i="37"/>
  <c r="X1931" i="37"/>
  <c r="X1932" i="37"/>
  <c r="X1933" i="37"/>
  <c r="X1934" i="37"/>
  <c r="X1935" i="37"/>
  <c r="X1936" i="37"/>
  <c r="X1937" i="37"/>
  <c r="X1938" i="37"/>
  <c r="X1939" i="37"/>
  <c r="X1940" i="37"/>
  <c r="X1941" i="37"/>
  <c r="X1942" i="37"/>
  <c r="X1943" i="37"/>
  <c r="X1944" i="37"/>
  <c r="X1945" i="37"/>
  <c r="X1946" i="37"/>
  <c r="X1947" i="37"/>
  <c r="X1948" i="37"/>
  <c r="X1949" i="37"/>
  <c r="X1950" i="37"/>
  <c r="X1951" i="37"/>
  <c r="X1952" i="37"/>
  <c r="X1953" i="37"/>
  <c r="X1954" i="37"/>
  <c r="X1955" i="37"/>
  <c r="X1956" i="37"/>
  <c r="X1957" i="37"/>
  <c r="X1958" i="37"/>
  <c r="X1959" i="37"/>
  <c r="X1960" i="37"/>
  <c r="X1961" i="37"/>
  <c r="X1962" i="37"/>
  <c r="X1963" i="37"/>
  <c r="X1964" i="37"/>
  <c r="X1965" i="37"/>
  <c r="X1966" i="37"/>
  <c r="X1967" i="37"/>
  <c r="X1968" i="37"/>
  <c r="X1969" i="37"/>
  <c r="X1970" i="37"/>
  <c r="X1971" i="37"/>
  <c r="X1972" i="37"/>
  <c r="X1973" i="37"/>
  <c r="X1974" i="37"/>
  <c r="X1975" i="37"/>
  <c r="X1976" i="37"/>
  <c r="X1977" i="37"/>
  <c r="X1978" i="37"/>
  <c r="X1979" i="37"/>
  <c r="X1980" i="37"/>
  <c r="X1981" i="37"/>
  <c r="X1982" i="37"/>
  <c r="X1983" i="37"/>
  <c r="X1984" i="37"/>
  <c r="X1985" i="37"/>
  <c r="X1986" i="37"/>
  <c r="X1987" i="37"/>
  <c r="X1988" i="37"/>
  <c r="X1989" i="37"/>
  <c r="X1990" i="37"/>
  <c r="X1991" i="37"/>
  <c r="X1992" i="37"/>
  <c r="X1993" i="37"/>
  <c r="X1994" i="37"/>
  <c r="X1995" i="37"/>
  <c r="X1996" i="37"/>
  <c r="X1997" i="37"/>
  <c r="X1998" i="37"/>
  <c r="X1999" i="37"/>
  <c r="X2000" i="37"/>
  <c r="X2001" i="37"/>
  <c r="X2002" i="37"/>
  <c r="X2003" i="37"/>
  <c r="X2004" i="37"/>
  <c r="X2005" i="37"/>
  <c r="X2006" i="37"/>
  <c r="X2007" i="37"/>
  <c r="X2008" i="37"/>
  <c r="X2009" i="37"/>
  <c r="X2010" i="37"/>
  <c r="X2011" i="37"/>
  <c r="X2012" i="37"/>
  <c r="X2013" i="37"/>
  <c r="X2014" i="37"/>
  <c r="X2015" i="37"/>
  <c r="X2016" i="37"/>
  <c r="X2017" i="37"/>
  <c r="X2018" i="37"/>
  <c r="X2019" i="37"/>
  <c r="X2020" i="37"/>
  <c r="X2021" i="37"/>
  <c r="X2022" i="37"/>
  <c r="X2023" i="37"/>
  <c r="X2024" i="37"/>
  <c r="X2025" i="37"/>
  <c r="X2026" i="37"/>
  <c r="X2027" i="37"/>
  <c r="X2028" i="37"/>
  <c r="X2029" i="37"/>
  <c r="X2030" i="37"/>
  <c r="X2031" i="37"/>
  <c r="X2032" i="37"/>
  <c r="X2033" i="37"/>
  <c r="X2034" i="37"/>
  <c r="X2035" i="37"/>
  <c r="X2036" i="37"/>
  <c r="X2037" i="37"/>
  <c r="X2038" i="37"/>
  <c r="X2039" i="37"/>
  <c r="X2040" i="37"/>
  <c r="X2041" i="37"/>
  <c r="X2042" i="37"/>
  <c r="X2043" i="37"/>
  <c r="X2044" i="37"/>
  <c r="X2045" i="37"/>
  <c r="X2046" i="37"/>
  <c r="X2047" i="37"/>
  <c r="X2048" i="37"/>
  <c r="X2049" i="37"/>
  <c r="X2050" i="37"/>
  <c r="X2051" i="37"/>
  <c r="X2052" i="37"/>
  <c r="X2053" i="37"/>
  <c r="X2054" i="37"/>
  <c r="X2055" i="37"/>
  <c r="X2056" i="37"/>
  <c r="X2057" i="37"/>
  <c r="X2058" i="37"/>
  <c r="X2059" i="37"/>
  <c r="X2060" i="37"/>
  <c r="X2061" i="37"/>
  <c r="X2062" i="37"/>
  <c r="X2063" i="37"/>
  <c r="X2064" i="37"/>
  <c r="X2065" i="37"/>
  <c r="X2066" i="37"/>
  <c r="X2067" i="37"/>
  <c r="X2068" i="37"/>
  <c r="X2069" i="37"/>
  <c r="X2070" i="37"/>
  <c r="X2071" i="37"/>
  <c r="X2072" i="37"/>
  <c r="X2073" i="37"/>
  <c r="X2074" i="37"/>
  <c r="X2075" i="37"/>
  <c r="X2076" i="37"/>
  <c r="X2077" i="37"/>
  <c r="X2078" i="37"/>
  <c r="X2079" i="37"/>
  <c r="X2080" i="37"/>
  <c r="X2081" i="37"/>
  <c r="X2082" i="37"/>
  <c r="X2083" i="37"/>
  <c r="X2084" i="37"/>
  <c r="X2085" i="37"/>
  <c r="X2086" i="37"/>
  <c r="X2087" i="37"/>
  <c r="X2088" i="37"/>
  <c r="X2089" i="37"/>
  <c r="X2090" i="37"/>
  <c r="X2091" i="37"/>
  <c r="X2092" i="37"/>
  <c r="X2093" i="37"/>
  <c r="X2094" i="37"/>
  <c r="X2095" i="37"/>
  <c r="X2096" i="37"/>
  <c r="X2097" i="37"/>
  <c r="X2098" i="37"/>
  <c r="X2099" i="37"/>
  <c r="X2100" i="37"/>
  <c r="X2101" i="37"/>
  <c r="X2102" i="37"/>
  <c r="X2103" i="37"/>
  <c r="X2104" i="37"/>
  <c r="X2105" i="37"/>
  <c r="X2106" i="37"/>
  <c r="X2107" i="37"/>
  <c r="X2108" i="37"/>
  <c r="X2109" i="37"/>
  <c r="X2110" i="37"/>
  <c r="X2111" i="37"/>
  <c r="X2112" i="37"/>
  <c r="X2113" i="37"/>
  <c r="X2114" i="37"/>
  <c r="X2115" i="37"/>
  <c r="X2116" i="37"/>
  <c r="X2117" i="37"/>
  <c r="X2118" i="37"/>
  <c r="X2119" i="37"/>
  <c r="X2120" i="37"/>
  <c r="X2121" i="37"/>
  <c r="X2122" i="37"/>
  <c r="X2123" i="37"/>
  <c r="X2124" i="37"/>
  <c r="X2125" i="37"/>
  <c r="X2126" i="37"/>
  <c r="X2127" i="37"/>
  <c r="X2128" i="37"/>
  <c r="X2129" i="37"/>
  <c r="X2130" i="37"/>
  <c r="X2131" i="37"/>
  <c r="X2132" i="37"/>
  <c r="X2133" i="37"/>
  <c r="X2134" i="37"/>
  <c r="X2135" i="37"/>
  <c r="X2136" i="37"/>
  <c r="X2137" i="37"/>
  <c r="X2138" i="37"/>
  <c r="X2139" i="37"/>
  <c r="X2140" i="37"/>
  <c r="X2141" i="37"/>
  <c r="X2142" i="37"/>
  <c r="X2143" i="37"/>
  <c r="X2144" i="37"/>
  <c r="X2145" i="37"/>
  <c r="X2146" i="37"/>
  <c r="X2147" i="37"/>
  <c r="X2148" i="37"/>
  <c r="X2149" i="37"/>
  <c r="X2150" i="37"/>
  <c r="X2151" i="37"/>
  <c r="X2152" i="37"/>
  <c r="X2153" i="37"/>
  <c r="X2154" i="37"/>
  <c r="X2155" i="37"/>
  <c r="X2156" i="37"/>
  <c r="X2157" i="37"/>
  <c r="X2158" i="37"/>
  <c r="X2159" i="37"/>
  <c r="X2160" i="37"/>
  <c r="X2161" i="37"/>
  <c r="X2162" i="37"/>
  <c r="X2163" i="37"/>
  <c r="X2164" i="37"/>
  <c r="X2165" i="37"/>
  <c r="X2166" i="37"/>
  <c r="X2167" i="37"/>
  <c r="X2168" i="37"/>
  <c r="X2169" i="37"/>
  <c r="X2170" i="37"/>
  <c r="X2171" i="37"/>
  <c r="X2172" i="37"/>
  <c r="X2173" i="37"/>
  <c r="X2174" i="37"/>
  <c r="X2175" i="37"/>
  <c r="X2176" i="37"/>
  <c r="X2177" i="37"/>
  <c r="X2178" i="37"/>
  <c r="X2179" i="37"/>
  <c r="X2180" i="37"/>
  <c r="X2181" i="37"/>
  <c r="X2182" i="37"/>
  <c r="X2183" i="37"/>
  <c r="X2184" i="37"/>
  <c r="X2185" i="37"/>
  <c r="X2186" i="37"/>
  <c r="X2187" i="37"/>
  <c r="X2188" i="37"/>
  <c r="X2189" i="37"/>
  <c r="X2190" i="37"/>
  <c r="X2191" i="37"/>
  <c r="X2192" i="37"/>
  <c r="X2193" i="37"/>
  <c r="X2194" i="37"/>
  <c r="X2195" i="37"/>
  <c r="X2196" i="37"/>
  <c r="X2197" i="37"/>
  <c r="X2198" i="37"/>
  <c r="X2199" i="37"/>
  <c r="X2200" i="37"/>
  <c r="X2201" i="37"/>
  <c r="X2202" i="37"/>
  <c r="X2203" i="37"/>
  <c r="X2204" i="37"/>
  <c r="X2205" i="37"/>
  <c r="X2206" i="37"/>
  <c r="X2207" i="37"/>
  <c r="X2208" i="37"/>
  <c r="X2209" i="37"/>
  <c r="X2210" i="37"/>
  <c r="X2211" i="37"/>
  <c r="X2212" i="37"/>
  <c r="X2213" i="37"/>
  <c r="X2214" i="37"/>
  <c r="X2215" i="37"/>
  <c r="X2216" i="37"/>
  <c r="X2217" i="37"/>
  <c r="X2218" i="37"/>
  <c r="X2219" i="37"/>
  <c r="X2220" i="37"/>
  <c r="X2221" i="37"/>
  <c r="X2222" i="37"/>
  <c r="X2223" i="37"/>
  <c r="X2224" i="37"/>
  <c r="X2225" i="37"/>
  <c r="X2226" i="37"/>
  <c r="X2227" i="37"/>
  <c r="X2228" i="37"/>
  <c r="X2229" i="37"/>
  <c r="X2230" i="37"/>
  <c r="X2231" i="37"/>
  <c r="X2232" i="37"/>
  <c r="X2233" i="37"/>
  <c r="X2234" i="37"/>
  <c r="X2235" i="37"/>
  <c r="X2236" i="37"/>
  <c r="X2237" i="37"/>
  <c r="X2238" i="37"/>
  <c r="X2239" i="37"/>
  <c r="X2240" i="37"/>
  <c r="X2241" i="37"/>
  <c r="X2242" i="37"/>
  <c r="X2243" i="37"/>
  <c r="X2244" i="37"/>
  <c r="X2245" i="37"/>
  <c r="X2246" i="37"/>
  <c r="X2247" i="37"/>
  <c r="X2248" i="37"/>
  <c r="X2249" i="37"/>
  <c r="X2250" i="37"/>
  <c r="X2251" i="37"/>
  <c r="X2252" i="37"/>
  <c r="X2253" i="37"/>
  <c r="X2254" i="37"/>
  <c r="X2255" i="37"/>
  <c r="X2256" i="37"/>
  <c r="X2257" i="37"/>
  <c r="X2258" i="37"/>
  <c r="X2259" i="37"/>
  <c r="X2260" i="37"/>
  <c r="X2261" i="37"/>
  <c r="X2262" i="37"/>
  <c r="X2263" i="37"/>
  <c r="X2264" i="37"/>
  <c r="X2265" i="37"/>
  <c r="X2266" i="37"/>
  <c r="X2267" i="37"/>
  <c r="X2268" i="37"/>
  <c r="X2269" i="37"/>
  <c r="X2270" i="37"/>
  <c r="X2271" i="37"/>
  <c r="X2272" i="37"/>
  <c r="X2273" i="37"/>
  <c r="X2274" i="37"/>
  <c r="X2275" i="37"/>
  <c r="X2276" i="37"/>
  <c r="X2277" i="37"/>
  <c r="X2278" i="37"/>
  <c r="X2279" i="37"/>
  <c r="X2280" i="37"/>
  <c r="X2281" i="37"/>
  <c r="X2282" i="37"/>
  <c r="X2283" i="37"/>
  <c r="X2284" i="37"/>
  <c r="X2285" i="37"/>
  <c r="X2286" i="37"/>
  <c r="X2287" i="37"/>
  <c r="X2288" i="37"/>
  <c r="X2289" i="37"/>
  <c r="X2290" i="37"/>
  <c r="X2291" i="37"/>
  <c r="X2292" i="37"/>
  <c r="X2293" i="37"/>
  <c r="X2294" i="37"/>
  <c r="X2295" i="37"/>
  <c r="X2296" i="37"/>
  <c r="X2297" i="37"/>
  <c r="X2298" i="37"/>
  <c r="X2299" i="37"/>
  <c r="X2300" i="37"/>
  <c r="X2301" i="37"/>
  <c r="X2302" i="37"/>
  <c r="X2303" i="37"/>
  <c r="X2304" i="37"/>
  <c r="X2305" i="37"/>
  <c r="X2306" i="37"/>
  <c r="X2307" i="37"/>
  <c r="X2308" i="37"/>
  <c r="X2309" i="37"/>
  <c r="X2310" i="37"/>
  <c r="X2311" i="37"/>
  <c r="X2312" i="37"/>
  <c r="X2313" i="37"/>
  <c r="X2314" i="37"/>
  <c r="X2315" i="37"/>
  <c r="X2316" i="37"/>
  <c r="X2317" i="37"/>
  <c r="X2318" i="37"/>
  <c r="X2319" i="37"/>
  <c r="X2320" i="37"/>
  <c r="X2321" i="37"/>
  <c r="X2322" i="37"/>
  <c r="X2323" i="37"/>
  <c r="X2324" i="37"/>
  <c r="X2325" i="37"/>
  <c r="X2326" i="37"/>
  <c r="X2327" i="37"/>
  <c r="X2328" i="37"/>
  <c r="X2329" i="37"/>
  <c r="X2330" i="37"/>
  <c r="X2331" i="37"/>
  <c r="X2332" i="37"/>
  <c r="X2333" i="37"/>
  <c r="X2334" i="37"/>
  <c r="X2335" i="37"/>
  <c r="X2336" i="37"/>
  <c r="X2337" i="37"/>
  <c r="X2338" i="37"/>
  <c r="X2339" i="37"/>
  <c r="X2340" i="37"/>
  <c r="X2341" i="37"/>
  <c r="X2342" i="37"/>
  <c r="X2343" i="37"/>
  <c r="X2344" i="37"/>
  <c r="X2345" i="37"/>
  <c r="X2346" i="37"/>
  <c r="X2347" i="37"/>
  <c r="X2348" i="37"/>
  <c r="X2349" i="37"/>
  <c r="X2350" i="37"/>
  <c r="X2351" i="37"/>
  <c r="X2352" i="37"/>
  <c r="X2353" i="37"/>
  <c r="X2354" i="37"/>
  <c r="X2355" i="37"/>
  <c r="X2356" i="37"/>
  <c r="X2357" i="37"/>
  <c r="X2358" i="37"/>
  <c r="X2359" i="37"/>
  <c r="X2360" i="37"/>
  <c r="X2361" i="37"/>
  <c r="X2362" i="37"/>
  <c r="X2363" i="37"/>
  <c r="X2364" i="37"/>
  <c r="X2365" i="37"/>
  <c r="X2366" i="37"/>
  <c r="X2367" i="37"/>
  <c r="X2368" i="37"/>
  <c r="X2369" i="37"/>
  <c r="X2370" i="37"/>
  <c r="X2371" i="37"/>
  <c r="X2372" i="37"/>
  <c r="X2373" i="37"/>
  <c r="X2374" i="37"/>
  <c r="X2375" i="37"/>
  <c r="X2376" i="37"/>
  <c r="X2377" i="37"/>
  <c r="X2378" i="37"/>
  <c r="X2379" i="37"/>
  <c r="X2380" i="37"/>
  <c r="X2381" i="37"/>
  <c r="X2382" i="37"/>
  <c r="X2383" i="37"/>
  <c r="X2384" i="37"/>
  <c r="X2385" i="37"/>
  <c r="X2386" i="37"/>
  <c r="X2387" i="37"/>
  <c r="X2388" i="37"/>
  <c r="X2389" i="37"/>
  <c r="X2390" i="37"/>
  <c r="X2391" i="37"/>
  <c r="X2392" i="37"/>
  <c r="X2393" i="37"/>
  <c r="X2394" i="37"/>
  <c r="X2395" i="37"/>
  <c r="X2396" i="37"/>
  <c r="X2397" i="37"/>
  <c r="X2398" i="37"/>
  <c r="X2399" i="37"/>
  <c r="X2400" i="37"/>
  <c r="X2401" i="37"/>
  <c r="X2402" i="37"/>
  <c r="X2403" i="37"/>
  <c r="X2404" i="37"/>
  <c r="X2405" i="37"/>
  <c r="X2406" i="37"/>
  <c r="X2407" i="37"/>
  <c r="X2408" i="37"/>
  <c r="X2409" i="37"/>
  <c r="X2410" i="37"/>
  <c r="X2411" i="37"/>
  <c r="X2412" i="37"/>
  <c r="X2413" i="37"/>
  <c r="X2414" i="37"/>
  <c r="X2415" i="37"/>
  <c r="X2416" i="37"/>
  <c r="X2417" i="37"/>
  <c r="X2418" i="37"/>
  <c r="X2419" i="37"/>
  <c r="X2420" i="37"/>
  <c r="X2421" i="37"/>
  <c r="X2422" i="37"/>
  <c r="X2423" i="37"/>
  <c r="X2424" i="37"/>
  <c r="X2425" i="37"/>
  <c r="X2426" i="37"/>
  <c r="X2427" i="37"/>
  <c r="X2428" i="37"/>
  <c r="X2429" i="37"/>
  <c r="X2430" i="37"/>
  <c r="X2431" i="37"/>
  <c r="X2432" i="37"/>
  <c r="X2433" i="37"/>
  <c r="X2434" i="37"/>
  <c r="X2435" i="37"/>
  <c r="X2436" i="37"/>
  <c r="X2437" i="37"/>
  <c r="X2438" i="37"/>
  <c r="X2439" i="37"/>
  <c r="X2440" i="37"/>
  <c r="X2441" i="37"/>
  <c r="X2442" i="37"/>
  <c r="X2443" i="37"/>
  <c r="X2444" i="37"/>
  <c r="X2445" i="37"/>
  <c r="X2446" i="37"/>
  <c r="X2447" i="37"/>
  <c r="X2448" i="37"/>
  <c r="X2449" i="37"/>
  <c r="X2450" i="37"/>
  <c r="X2451" i="37"/>
  <c r="X2452" i="37"/>
  <c r="X2453" i="37"/>
  <c r="X2454" i="37"/>
  <c r="X2455" i="37"/>
  <c r="X2456" i="37"/>
  <c r="X2457" i="37"/>
  <c r="X2458" i="37"/>
  <c r="X2459" i="37"/>
  <c r="X2460" i="37"/>
  <c r="X2461" i="37"/>
  <c r="X2462" i="37"/>
  <c r="X2463" i="37"/>
  <c r="X2464" i="37"/>
  <c r="X2465" i="37"/>
  <c r="X2466" i="37"/>
  <c r="X2467" i="37"/>
  <c r="X2468" i="37"/>
  <c r="X2469" i="37"/>
  <c r="X2470" i="37"/>
  <c r="X2471" i="37"/>
  <c r="X2472" i="37"/>
  <c r="X2473" i="37"/>
  <c r="X2474" i="37"/>
  <c r="X2475" i="37"/>
  <c r="X2476" i="37"/>
  <c r="X2477" i="37"/>
  <c r="X2478" i="37"/>
  <c r="X2479" i="37"/>
  <c r="X2480" i="37"/>
  <c r="X2481" i="37"/>
  <c r="X2482" i="37"/>
  <c r="X2483" i="37"/>
  <c r="X2484" i="37"/>
  <c r="X2485" i="37"/>
  <c r="X2486" i="37"/>
  <c r="X2487" i="37"/>
  <c r="X2488" i="37"/>
  <c r="X2489" i="37"/>
  <c r="X2490" i="37"/>
  <c r="X2491" i="37"/>
  <c r="X2492" i="37"/>
  <c r="X2493" i="37"/>
  <c r="X2494" i="37"/>
  <c r="X2495" i="37"/>
  <c r="X2496" i="37"/>
  <c r="X2497" i="37"/>
  <c r="X2498" i="37"/>
  <c r="X2499" i="37"/>
  <c r="X2500" i="37"/>
  <c r="X2501" i="37"/>
  <c r="X2502" i="37"/>
  <c r="X2503" i="37"/>
  <c r="X2504" i="37"/>
  <c r="X2505" i="37"/>
  <c r="X2506" i="37"/>
  <c r="X2507" i="37"/>
  <c r="X2508" i="37"/>
  <c r="X2509" i="37"/>
  <c r="X2510" i="37"/>
  <c r="X2511" i="37"/>
  <c r="X2512" i="37"/>
  <c r="X2513" i="37"/>
  <c r="X2514" i="37"/>
  <c r="X2515" i="37"/>
  <c r="X2516" i="37"/>
  <c r="X2517" i="37"/>
  <c r="X2518" i="37"/>
  <c r="X2519" i="37"/>
  <c r="X2520" i="37"/>
  <c r="X2521" i="37"/>
  <c r="X2522" i="37"/>
  <c r="X2523" i="37"/>
  <c r="X2524" i="37"/>
  <c r="X2525" i="37"/>
  <c r="X2526" i="37"/>
  <c r="X2527" i="37"/>
  <c r="X2528" i="37"/>
  <c r="X2529" i="37"/>
  <c r="X2530" i="37"/>
  <c r="X2531" i="37"/>
  <c r="X2532" i="37"/>
  <c r="X2533" i="37"/>
  <c r="X2534" i="37"/>
  <c r="X2535" i="37"/>
  <c r="X2536" i="37"/>
  <c r="X2537" i="37"/>
  <c r="X2538" i="37"/>
  <c r="X2539" i="37"/>
  <c r="X2540" i="37"/>
  <c r="X2541" i="37"/>
  <c r="X2542" i="37"/>
  <c r="X2543" i="37"/>
  <c r="X2544" i="37"/>
  <c r="X2545" i="37"/>
  <c r="X2546" i="37"/>
  <c r="X2547" i="37"/>
  <c r="X2548" i="37"/>
  <c r="X2549" i="37"/>
  <c r="X2550" i="37"/>
  <c r="X2551" i="37"/>
  <c r="X2552" i="37"/>
  <c r="X2553" i="37"/>
  <c r="X2554" i="37"/>
  <c r="X2555" i="37"/>
  <c r="X2556" i="37"/>
  <c r="X2557" i="37"/>
  <c r="X2558" i="37"/>
  <c r="X2559" i="37"/>
  <c r="X2560" i="37"/>
  <c r="X2561" i="37"/>
  <c r="X2562" i="37"/>
  <c r="X2563" i="37"/>
  <c r="X2564" i="37"/>
  <c r="X2565" i="37"/>
  <c r="X2566" i="37"/>
  <c r="X2567" i="37"/>
  <c r="X2568" i="37"/>
  <c r="X2569" i="37"/>
  <c r="X2570" i="37"/>
  <c r="X2571" i="37"/>
  <c r="X2572" i="37"/>
  <c r="X2573" i="37"/>
  <c r="X2574" i="37"/>
  <c r="X2575" i="37"/>
  <c r="X2576" i="37"/>
  <c r="X2577" i="37"/>
  <c r="X2578" i="37"/>
  <c r="X2579" i="37"/>
  <c r="X2580" i="37"/>
  <c r="X2581" i="37"/>
  <c r="X2582" i="37"/>
  <c r="X2583" i="37"/>
  <c r="X2584" i="37"/>
  <c r="X2585" i="37"/>
  <c r="X2586" i="37"/>
  <c r="X2587" i="37"/>
  <c r="X2588" i="37"/>
  <c r="X2589" i="37"/>
  <c r="X2590" i="37"/>
  <c r="X2591" i="37"/>
  <c r="X2592" i="37"/>
  <c r="X2593" i="37"/>
  <c r="X2594" i="37"/>
  <c r="X2595" i="37"/>
  <c r="X2596" i="37"/>
  <c r="X2597" i="37"/>
  <c r="X2598" i="37"/>
  <c r="X2599" i="37"/>
  <c r="X2600" i="37"/>
  <c r="X2601" i="37"/>
  <c r="X2602" i="37"/>
  <c r="X2603" i="37"/>
  <c r="X2604" i="37"/>
  <c r="X2605" i="37"/>
  <c r="X2606" i="37"/>
  <c r="X2607" i="37"/>
  <c r="X2608" i="37"/>
  <c r="X2609" i="37"/>
  <c r="X2610" i="37"/>
  <c r="X2611" i="37"/>
  <c r="X2612" i="37"/>
  <c r="X2613" i="37"/>
  <c r="X2614" i="37"/>
  <c r="X2615" i="37"/>
  <c r="X2616" i="37"/>
  <c r="X2617" i="37"/>
  <c r="X2618" i="37"/>
  <c r="X2619" i="37"/>
  <c r="X2620" i="37"/>
  <c r="X2621" i="37"/>
  <c r="X2622" i="37"/>
  <c r="X2623" i="37"/>
  <c r="X2624" i="37"/>
  <c r="X2625" i="37"/>
  <c r="X2626" i="37"/>
  <c r="X2627" i="37"/>
  <c r="X2628" i="37"/>
  <c r="X2629" i="37"/>
  <c r="X2630" i="37"/>
  <c r="X2631" i="37"/>
  <c r="X2632" i="37"/>
  <c r="X2633" i="37"/>
  <c r="X2634" i="37"/>
  <c r="X2635" i="37"/>
  <c r="X2636" i="37"/>
  <c r="X2637" i="37"/>
  <c r="X2638" i="37"/>
  <c r="X2639" i="37"/>
  <c r="X2640" i="37"/>
  <c r="X2641" i="37"/>
  <c r="X2642" i="37"/>
  <c r="X2643" i="37"/>
  <c r="X2644" i="37"/>
  <c r="X2645" i="37"/>
  <c r="X2646" i="37"/>
  <c r="X2647" i="37"/>
  <c r="X2648" i="37"/>
  <c r="X2649" i="37"/>
  <c r="X2650" i="37"/>
  <c r="X2651" i="37"/>
  <c r="X2652" i="37"/>
  <c r="X2653" i="37"/>
  <c r="X2654" i="37"/>
  <c r="X2655" i="37"/>
  <c r="X2656" i="37"/>
  <c r="X2657" i="37"/>
  <c r="X2658" i="37"/>
  <c r="X2659" i="37"/>
  <c r="X2660" i="37"/>
  <c r="X2661" i="37"/>
  <c r="X2662" i="37"/>
  <c r="X2663" i="37"/>
  <c r="X2664" i="37"/>
  <c r="X2665" i="37"/>
  <c r="X2666" i="37"/>
  <c r="X2667" i="37"/>
  <c r="X2668" i="37"/>
  <c r="X2669" i="37"/>
  <c r="X2670" i="37"/>
  <c r="X2671" i="37"/>
  <c r="X2672" i="37"/>
  <c r="X2673" i="37"/>
  <c r="X2674" i="37"/>
  <c r="X2675" i="37"/>
  <c r="X2676" i="37"/>
  <c r="X2677" i="37"/>
  <c r="X2678" i="37"/>
  <c r="X2679" i="37"/>
  <c r="X2680" i="37"/>
  <c r="X2681" i="37"/>
  <c r="X2682" i="37"/>
  <c r="X2683" i="37"/>
  <c r="X2684" i="37"/>
  <c r="X2685" i="37"/>
  <c r="X2686" i="37"/>
  <c r="X2687" i="37"/>
  <c r="X2688" i="37"/>
  <c r="X2689" i="37"/>
  <c r="X2690" i="37"/>
  <c r="X2691" i="37"/>
  <c r="X2692" i="37"/>
  <c r="X2693" i="37"/>
  <c r="X2694" i="37"/>
  <c r="X2695" i="37"/>
  <c r="X2696" i="37"/>
  <c r="X2697" i="37"/>
  <c r="X2698" i="37"/>
  <c r="X2699" i="37"/>
  <c r="X2700" i="37"/>
  <c r="X2701" i="37"/>
  <c r="X2702" i="37"/>
  <c r="X2703" i="37"/>
  <c r="X2704" i="37"/>
  <c r="X2705" i="37"/>
  <c r="X2706" i="37"/>
  <c r="X2707" i="37"/>
  <c r="X2708" i="37"/>
  <c r="X2709" i="37"/>
  <c r="X2710" i="37"/>
  <c r="X2711" i="37"/>
  <c r="X2712" i="37"/>
  <c r="X2713" i="37"/>
  <c r="X2714" i="37"/>
  <c r="X2715" i="37"/>
  <c r="X2716" i="37"/>
  <c r="X2717" i="37"/>
  <c r="X2718" i="37"/>
  <c r="X2719" i="37"/>
  <c r="X2720" i="37"/>
  <c r="X2721" i="37"/>
  <c r="X2722" i="37"/>
  <c r="X2723" i="37"/>
  <c r="X2724" i="37"/>
  <c r="X2725" i="37"/>
  <c r="X2726" i="37"/>
  <c r="X2727" i="37"/>
  <c r="X2728" i="37"/>
  <c r="X2729" i="37"/>
  <c r="X2730" i="37"/>
  <c r="X2731" i="37"/>
  <c r="X2732" i="37"/>
  <c r="X2733" i="37"/>
  <c r="X2734" i="37"/>
  <c r="X2735" i="37"/>
  <c r="X2736" i="37"/>
  <c r="X2737" i="37"/>
  <c r="X2738" i="37"/>
  <c r="X2739" i="37"/>
  <c r="X2740" i="37"/>
  <c r="X2741" i="37"/>
  <c r="X2742" i="37"/>
  <c r="X2743" i="37"/>
  <c r="X2744" i="37"/>
  <c r="X2745" i="37"/>
  <c r="X2746" i="37"/>
  <c r="X2747" i="37"/>
  <c r="X2748" i="37"/>
  <c r="X2749" i="37"/>
  <c r="X2750" i="37"/>
  <c r="X2751" i="37"/>
  <c r="X2752" i="37"/>
  <c r="X2753" i="37"/>
  <c r="X2754" i="37"/>
  <c r="X2755" i="37"/>
  <c r="X2756" i="37"/>
  <c r="X2757" i="37"/>
  <c r="X2758" i="37"/>
  <c r="X2759" i="37"/>
  <c r="X2760" i="37"/>
  <c r="X2761" i="37"/>
  <c r="X2762" i="37"/>
  <c r="X2763" i="37"/>
  <c r="X2764" i="37"/>
  <c r="X2765" i="37"/>
  <c r="X2766" i="37"/>
  <c r="X2767" i="37"/>
  <c r="X2768" i="37"/>
  <c r="X2769" i="37"/>
  <c r="X2770" i="37"/>
  <c r="X2771" i="37"/>
  <c r="X2772" i="37"/>
  <c r="X2773" i="37"/>
  <c r="X2774" i="37"/>
  <c r="X2775" i="37"/>
  <c r="X2776" i="37"/>
  <c r="X2777" i="37"/>
  <c r="X2778" i="37"/>
  <c r="X2779" i="37"/>
  <c r="X2780" i="37"/>
  <c r="X2781" i="37"/>
  <c r="X2782" i="37"/>
  <c r="X2783" i="37"/>
  <c r="X2784" i="37"/>
  <c r="X2785" i="37"/>
  <c r="X2786" i="37"/>
  <c r="X2787" i="37"/>
  <c r="X2788" i="37"/>
  <c r="X2789" i="37"/>
  <c r="X2790" i="37"/>
  <c r="X2791" i="37"/>
  <c r="X2792" i="37"/>
  <c r="X2793" i="37"/>
  <c r="X2794" i="37"/>
  <c r="X2795" i="37"/>
  <c r="X2796" i="37"/>
  <c r="X2797" i="37"/>
  <c r="X2798" i="37"/>
  <c r="X2799" i="37"/>
  <c r="X2800" i="37"/>
  <c r="X2801" i="37"/>
  <c r="X2802" i="37"/>
  <c r="X2803" i="37"/>
  <c r="X2804" i="37"/>
  <c r="X2805" i="37"/>
  <c r="X2806" i="37"/>
  <c r="X2807" i="37"/>
  <c r="X2808" i="37"/>
  <c r="X2809" i="37"/>
  <c r="X2810" i="37"/>
  <c r="X2811" i="37"/>
  <c r="X2812" i="37"/>
  <c r="X2813" i="37"/>
  <c r="X2814" i="37"/>
  <c r="X2815" i="37"/>
  <c r="X2816" i="37"/>
  <c r="X2817" i="37"/>
  <c r="X2818" i="37"/>
  <c r="X2819" i="37"/>
  <c r="X2820" i="37"/>
  <c r="X2821" i="37"/>
  <c r="X2822" i="37"/>
  <c r="X2823" i="37"/>
  <c r="X2824" i="37"/>
  <c r="X2825" i="37"/>
  <c r="X2826" i="37"/>
  <c r="X2827" i="37"/>
  <c r="X2828" i="37"/>
  <c r="X2829" i="37"/>
  <c r="X2830" i="37"/>
  <c r="X2831" i="37"/>
  <c r="X2832" i="37"/>
  <c r="X2833" i="37"/>
  <c r="X2834" i="37"/>
  <c r="X2835" i="37"/>
  <c r="X2836" i="37"/>
  <c r="X2837" i="37"/>
  <c r="X2838" i="37"/>
  <c r="X2839" i="37"/>
  <c r="X2840" i="37"/>
  <c r="X2841" i="37"/>
  <c r="X2842" i="37"/>
  <c r="X2843" i="37"/>
  <c r="X2844" i="37"/>
  <c r="X2845" i="37"/>
  <c r="X2846" i="37"/>
  <c r="X2847" i="37"/>
  <c r="X2848" i="37"/>
  <c r="X2849" i="37"/>
  <c r="X2850" i="37"/>
  <c r="X2851" i="37"/>
  <c r="X2852" i="37"/>
  <c r="X2853" i="37"/>
  <c r="X2854" i="37"/>
  <c r="X2855" i="37"/>
  <c r="X2856" i="37"/>
  <c r="X2857" i="37"/>
  <c r="X2858" i="37"/>
  <c r="X2859" i="37"/>
  <c r="X2860" i="37"/>
  <c r="X2861" i="37"/>
  <c r="X2862" i="37"/>
  <c r="X2863" i="37"/>
  <c r="X2864" i="37"/>
  <c r="X2865" i="37"/>
  <c r="X2866" i="37"/>
  <c r="X2867" i="37"/>
  <c r="X2868" i="37"/>
  <c r="X2869" i="37"/>
  <c r="X2870" i="37"/>
  <c r="X2871" i="37"/>
  <c r="X2872" i="37"/>
  <c r="X2873" i="37"/>
  <c r="X2874" i="37"/>
  <c r="X2875" i="37"/>
  <c r="X2876" i="37"/>
  <c r="X2877" i="37"/>
  <c r="X2878" i="37"/>
  <c r="X2879" i="37"/>
  <c r="X2880" i="37"/>
  <c r="X2881" i="37"/>
  <c r="X2882" i="37"/>
  <c r="X2883" i="37"/>
  <c r="X2884" i="37"/>
  <c r="X2885" i="37"/>
  <c r="X2886" i="37"/>
  <c r="X2887" i="37"/>
  <c r="X2888" i="37"/>
  <c r="X2889" i="37"/>
  <c r="X2890" i="37"/>
  <c r="X2891" i="37"/>
  <c r="X2892" i="37"/>
  <c r="X2893" i="37"/>
  <c r="X2894" i="37"/>
  <c r="X2895" i="37"/>
  <c r="X2896" i="37"/>
  <c r="X2897" i="37"/>
  <c r="X2898" i="37"/>
  <c r="X2899" i="37"/>
  <c r="X2900" i="37"/>
  <c r="X2901" i="37"/>
  <c r="X2902" i="37"/>
  <c r="X2903" i="37"/>
  <c r="X2904" i="37"/>
  <c r="X2905" i="37"/>
  <c r="X2906" i="37"/>
  <c r="X2907" i="37"/>
  <c r="X2908" i="37"/>
  <c r="X2909" i="37"/>
  <c r="X2910" i="37"/>
  <c r="X2911" i="37"/>
  <c r="X2912" i="37"/>
  <c r="X2913" i="37"/>
  <c r="X2914" i="37"/>
  <c r="X2915" i="37"/>
  <c r="X2916" i="37"/>
  <c r="X2917" i="37"/>
  <c r="X2918" i="37"/>
  <c r="X2919" i="37"/>
  <c r="X2920" i="37"/>
  <c r="X2921" i="37"/>
  <c r="X2922" i="37"/>
  <c r="X2923" i="37"/>
  <c r="X2924" i="37"/>
  <c r="X2925" i="37"/>
  <c r="X2926" i="37"/>
  <c r="X2927" i="37"/>
  <c r="X2928" i="37"/>
  <c r="X2929" i="37"/>
  <c r="X2930" i="37"/>
  <c r="X2931" i="37"/>
  <c r="X2932" i="37"/>
  <c r="X2933" i="37"/>
  <c r="X2934" i="37"/>
  <c r="X2935" i="37"/>
  <c r="X2936" i="37"/>
  <c r="X2937" i="37"/>
  <c r="X2938" i="37"/>
  <c r="X2939" i="37"/>
  <c r="X2940" i="37"/>
  <c r="X2941" i="37"/>
  <c r="X2942" i="37"/>
  <c r="X2943" i="37"/>
  <c r="X2944" i="37"/>
  <c r="X2945" i="37"/>
  <c r="X2946" i="37"/>
  <c r="X2947" i="37"/>
  <c r="X2948" i="37"/>
  <c r="X2949" i="37"/>
  <c r="X2950" i="37"/>
  <c r="X2951" i="37"/>
  <c r="X2952" i="37"/>
  <c r="X2953" i="37"/>
  <c r="X2954" i="37"/>
  <c r="X2955" i="37"/>
  <c r="X2956" i="37"/>
  <c r="X2957" i="37"/>
  <c r="X2958" i="37"/>
  <c r="X2959" i="37"/>
  <c r="X2960" i="37"/>
  <c r="X2961" i="37"/>
  <c r="X2962" i="37"/>
  <c r="X2963" i="37"/>
  <c r="X2964" i="37"/>
  <c r="X2965" i="37"/>
  <c r="X2966" i="37"/>
  <c r="X2967" i="37"/>
  <c r="X2968" i="37"/>
  <c r="X2969" i="37"/>
  <c r="X2970" i="37"/>
  <c r="X2971" i="37"/>
  <c r="X2972" i="37"/>
  <c r="X2973" i="37"/>
  <c r="X2974" i="37"/>
  <c r="X2975" i="37"/>
  <c r="X2976" i="37"/>
  <c r="X2977" i="37"/>
  <c r="X2978" i="37"/>
  <c r="X2979" i="37"/>
  <c r="X2980" i="37"/>
  <c r="X2981" i="37"/>
  <c r="X2982" i="37"/>
  <c r="X2983" i="37"/>
  <c r="X2984" i="37"/>
  <c r="X2985" i="37"/>
  <c r="X2986" i="37"/>
  <c r="X2987" i="37"/>
  <c r="X2988" i="37"/>
  <c r="X2989" i="37"/>
  <c r="X2990" i="37"/>
  <c r="X2991" i="37"/>
  <c r="X2992" i="37"/>
  <c r="X2993" i="37"/>
  <c r="X2994" i="37"/>
  <c r="X2995" i="37"/>
  <c r="X2996" i="37"/>
  <c r="X2997" i="37"/>
  <c r="X2998" i="37"/>
  <c r="X2999" i="37"/>
  <c r="X3000" i="37"/>
  <c r="X3001" i="37"/>
  <c r="X3002" i="37"/>
  <c r="X3003" i="37"/>
  <c r="X3004" i="37"/>
  <c r="X3005" i="37"/>
  <c r="X3006" i="37"/>
  <c r="X3007" i="37"/>
  <c r="X3008" i="37"/>
  <c r="X3009" i="37"/>
  <c r="X3010" i="37"/>
  <c r="X3011" i="37"/>
  <c r="X3012" i="37"/>
  <c r="X3013" i="37"/>
  <c r="X3014" i="37"/>
  <c r="X3015" i="37"/>
  <c r="X3016" i="37"/>
  <c r="X3017" i="37"/>
  <c r="X3018" i="37"/>
  <c r="X3019" i="37"/>
  <c r="X3020" i="37"/>
  <c r="X3021" i="37"/>
  <c r="X3022" i="37"/>
  <c r="X3023" i="37"/>
  <c r="X3024" i="37"/>
  <c r="X3025" i="37"/>
  <c r="X3026" i="37"/>
  <c r="X3027" i="37"/>
  <c r="X3028" i="37"/>
  <c r="X3029" i="37"/>
  <c r="X3030" i="37"/>
  <c r="X3031" i="37"/>
  <c r="X3032" i="37"/>
  <c r="X3033" i="37"/>
  <c r="X3034" i="37"/>
  <c r="X3035" i="37"/>
  <c r="X3036" i="37"/>
  <c r="X3037" i="37"/>
  <c r="X3038" i="37"/>
  <c r="X3039" i="37"/>
  <c r="X3040" i="37"/>
  <c r="X3041" i="37"/>
  <c r="X3042" i="37"/>
  <c r="X3043" i="37"/>
  <c r="X3044" i="37"/>
  <c r="X3045" i="37"/>
  <c r="X3046" i="37"/>
  <c r="X3047" i="37"/>
  <c r="X3048" i="37"/>
  <c r="X3049" i="37"/>
  <c r="X3050" i="37"/>
  <c r="X3051" i="37"/>
  <c r="X3052" i="37"/>
  <c r="X3053" i="37"/>
  <c r="X3054" i="37"/>
  <c r="X3055" i="37"/>
  <c r="X3056" i="37"/>
  <c r="X3057" i="37"/>
  <c r="X3058" i="37"/>
  <c r="X3059" i="37"/>
  <c r="X3060" i="37"/>
  <c r="X3061" i="37"/>
  <c r="X3062" i="37"/>
  <c r="X3063" i="37"/>
  <c r="X3064" i="37"/>
  <c r="X3065" i="37"/>
  <c r="X3066" i="37"/>
  <c r="X3067" i="37"/>
  <c r="X3068" i="37"/>
  <c r="X3069" i="37"/>
  <c r="X3070" i="37"/>
  <c r="X3071" i="37"/>
  <c r="X3072" i="37"/>
  <c r="X3073" i="37"/>
  <c r="X3074" i="37"/>
  <c r="X3075" i="37"/>
  <c r="X3076" i="37"/>
  <c r="X3077" i="37"/>
  <c r="X3078" i="37"/>
  <c r="X3079" i="37"/>
  <c r="X3080" i="37"/>
  <c r="X3081" i="37"/>
  <c r="X3082" i="37"/>
  <c r="X3083" i="37"/>
  <c r="X3084" i="37"/>
  <c r="X3085" i="37"/>
  <c r="X3086" i="37"/>
  <c r="X3087" i="37"/>
  <c r="X3088" i="37"/>
  <c r="X3089" i="37"/>
  <c r="X3090" i="37"/>
  <c r="X3091" i="37"/>
  <c r="X3092" i="37"/>
  <c r="X3093" i="37"/>
  <c r="X3094" i="37"/>
  <c r="X3095" i="37"/>
  <c r="X3096" i="37"/>
  <c r="X3097" i="37"/>
  <c r="X3098" i="37"/>
  <c r="X3099" i="37"/>
  <c r="X3100" i="37"/>
  <c r="X3101" i="37"/>
  <c r="X3102" i="37"/>
  <c r="X3103" i="37"/>
  <c r="X3104" i="37"/>
  <c r="X3105" i="37"/>
  <c r="X3106" i="37"/>
  <c r="X3107" i="37"/>
  <c r="X3108" i="37"/>
  <c r="X3109" i="37"/>
  <c r="X3110" i="37"/>
  <c r="X3111" i="37"/>
  <c r="X3112" i="37"/>
  <c r="X3113" i="37"/>
  <c r="X3114" i="37"/>
  <c r="X3115" i="37"/>
  <c r="X3116" i="37"/>
  <c r="X3117" i="37"/>
  <c r="X3118" i="37"/>
  <c r="X3119" i="37"/>
  <c r="X3120" i="37"/>
  <c r="X3121" i="37"/>
  <c r="X3122" i="37"/>
  <c r="X3123" i="37"/>
  <c r="X3124" i="37"/>
  <c r="X3125" i="37"/>
  <c r="X3126" i="37"/>
  <c r="X3127" i="37"/>
  <c r="X3128" i="37"/>
  <c r="X3129" i="37"/>
  <c r="X3130" i="37"/>
  <c r="X3131" i="37"/>
  <c r="X3132" i="37"/>
  <c r="X3133" i="37"/>
  <c r="X3134" i="37"/>
  <c r="X3135" i="37"/>
  <c r="X3136" i="37"/>
  <c r="X3137" i="37"/>
  <c r="X3138" i="37"/>
  <c r="X3139" i="37"/>
  <c r="X3140" i="37"/>
  <c r="X3141" i="37"/>
  <c r="X3142" i="37"/>
  <c r="X3143" i="37"/>
  <c r="X3144" i="37"/>
  <c r="X3145" i="37"/>
  <c r="X3146" i="37"/>
  <c r="X3147" i="37"/>
  <c r="X3148" i="37"/>
  <c r="X3149" i="37"/>
  <c r="X3150" i="37"/>
  <c r="X3151" i="37"/>
  <c r="X3152" i="37"/>
  <c r="X3153" i="37"/>
  <c r="X3154" i="37"/>
  <c r="X3155" i="37"/>
  <c r="X3156" i="37"/>
  <c r="X3157" i="37"/>
  <c r="X3158" i="37"/>
  <c r="X3159" i="37"/>
  <c r="X3160" i="37"/>
  <c r="X3161" i="37"/>
  <c r="X3162" i="37"/>
  <c r="X3163" i="37"/>
  <c r="X3164" i="37"/>
  <c r="X3165" i="37"/>
  <c r="X3166" i="37"/>
  <c r="X3167" i="37"/>
  <c r="X3168" i="37"/>
  <c r="X3169" i="37"/>
  <c r="X3170" i="37"/>
  <c r="X3171" i="37"/>
  <c r="X3172" i="37"/>
  <c r="X3173" i="37"/>
  <c r="X3174" i="37"/>
  <c r="X3175" i="37"/>
  <c r="X3176" i="37"/>
  <c r="X3177" i="37"/>
  <c r="X3178" i="37"/>
  <c r="X3179" i="37"/>
  <c r="X3180" i="37"/>
  <c r="X3181" i="37"/>
  <c r="X3182" i="37"/>
  <c r="X3183" i="37"/>
  <c r="X3184" i="37"/>
  <c r="X3185" i="37"/>
  <c r="X3186" i="37"/>
  <c r="X3187" i="37"/>
  <c r="X3188" i="37"/>
  <c r="X3189" i="37"/>
  <c r="X3190" i="37"/>
  <c r="X3191" i="37"/>
  <c r="X3192" i="37"/>
  <c r="X3193" i="37"/>
  <c r="X3194" i="37"/>
  <c r="X3195" i="37"/>
  <c r="X3196" i="37"/>
  <c r="X3197" i="37"/>
  <c r="X3198" i="37"/>
  <c r="X3199" i="37"/>
  <c r="X3200" i="37"/>
  <c r="X3201" i="37"/>
  <c r="X3202" i="37"/>
  <c r="X3203" i="37"/>
  <c r="X3204" i="37"/>
  <c r="X3205" i="37"/>
  <c r="X3206" i="37"/>
  <c r="X3207" i="37"/>
  <c r="X3208" i="37"/>
  <c r="X3209" i="37"/>
  <c r="X3210" i="37"/>
  <c r="X3211" i="37"/>
  <c r="X3212" i="37"/>
  <c r="X3213" i="37"/>
  <c r="X3214" i="37"/>
  <c r="X3215" i="37"/>
  <c r="X3216" i="37"/>
  <c r="X3217" i="37"/>
  <c r="X3218" i="37"/>
  <c r="X3219" i="37"/>
  <c r="X3220" i="37"/>
  <c r="X3221" i="37"/>
  <c r="X3222" i="37"/>
  <c r="X3223" i="37"/>
  <c r="X3224" i="37"/>
  <c r="X3225" i="37"/>
  <c r="X3226" i="37"/>
  <c r="X3227" i="37"/>
  <c r="X3228" i="37"/>
  <c r="X3229" i="37"/>
  <c r="X3230" i="37"/>
  <c r="X3231" i="37"/>
  <c r="X3232" i="37"/>
  <c r="X3233" i="37"/>
  <c r="X3234" i="37"/>
  <c r="X3235" i="37"/>
  <c r="X3236" i="37"/>
  <c r="X3237" i="37"/>
  <c r="X3238" i="37"/>
  <c r="X3239" i="37"/>
  <c r="X3240" i="37"/>
  <c r="X3241" i="37"/>
  <c r="X3242" i="37"/>
  <c r="X3243" i="37"/>
  <c r="X3244" i="37"/>
  <c r="X3245" i="37"/>
  <c r="X3246" i="37"/>
  <c r="X3247" i="37"/>
  <c r="X3248" i="37"/>
  <c r="X3249" i="37"/>
  <c r="X3250" i="37"/>
  <c r="X3251" i="37"/>
  <c r="X3252" i="37"/>
  <c r="X3253" i="37"/>
  <c r="X3254" i="37"/>
  <c r="X3255" i="37"/>
  <c r="X3256" i="37"/>
  <c r="X3257" i="37"/>
  <c r="X3258" i="37"/>
  <c r="X3259" i="37"/>
  <c r="X3260" i="37"/>
  <c r="X3261" i="37"/>
  <c r="X3262" i="37"/>
  <c r="X3263" i="37"/>
  <c r="X3264" i="37"/>
  <c r="X3265" i="37"/>
  <c r="X3266" i="37"/>
  <c r="X3267" i="37"/>
  <c r="X3268" i="37"/>
  <c r="X3269" i="37"/>
  <c r="X3270" i="37"/>
  <c r="X3271" i="37"/>
  <c r="X3272" i="37"/>
  <c r="X3273" i="37"/>
  <c r="X3274" i="37"/>
  <c r="X3275" i="37"/>
  <c r="X3276" i="37"/>
  <c r="X3277" i="37"/>
  <c r="X3278" i="37"/>
  <c r="X3279" i="37"/>
  <c r="X3280" i="37"/>
  <c r="X3281" i="37"/>
  <c r="X3282" i="37"/>
  <c r="X3283" i="37"/>
  <c r="X3284" i="37"/>
  <c r="X3285" i="37"/>
  <c r="X3286" i="37"/>
  <c r="X3287" i="37"/>
  <c r="X3288" i="37"/>
  <c r="X3289" i="37"/>
  <c r="X3290" i="37"/>
  <c r="X3291" i="37"/>
  <c r="X3292" i="37"/>
  <c r="X3293" i="37"/>
  <c r="X3294" i="37"/>
  <c r="X3295" i="37"/>
  <c r="X3296" i="37"/>
  <c r="X3297" i="37"/>
  <c r="X3298" i="37"/>
  <c r="X3299" i="37"/>
  <c r="X3300" i="37"/>
  <c r="X3301" i="37"/>
  <c r="X3302" i="37"/>
  <c r="X3303" i="37"/>
  <c r="X3304" i="37"/>
  <c r="X3305" i="37"/>
  <c r="X3306" i="37"/>
  <c r="X3307" i="37"/>
  <c r="X3308" i="37"/>
  <c r="X3309" i="37"/>
  <c r="X3310" i="37"/>
  <c r="X3311" i="37"/>
  <c r="X3312" i="37"/>
  <c r="X3313" i="37"/>
  <c r="X3314" i="37"/>
  <c r="X3315" i="37"/>
  <c r="X3316" i="37"/>
  <c r="X3317" i="37"/>
  <c r="X3318" i="37"/>
  <c r="X3319" i="37"/>
  <c r="X3320" i="37"/>
  <c r="X3321" i="37"/>
  <c r="X3322" i="37"/>
  <c r="X3323" i="37"/>
  <c r="X3324" i="37"/>
  <c r="X3325" i="37"/>
  <c r="X3326" i="37"/>
  <c r="X3327" i="37"/>
  <c r="X3328" i="37"/>
  <c r="X3329" i="37"/>
  <c r="X3330" i="37"/>
  <c r="X3331" i="37"/>
  <c r="X3332" i="37"/>
  <c r="X3333" i="37"/>
  <c r="X3334" i="37"/>
  <c r="X3335" i="37"/>
  <c r="X3336" i="37"/>
  <c r="X3337" i="37"/>
  <c r="X3338" i="37"/>
  <c r="X3339" i="37"/>
  <c r="X3340" i="37"/>
  <c r="X3341" i="37"/>
  <c r="X3342" i="37"/>
  <c r="X3343" i="37"/>
  <c r="X3344" i="37"/>
  <c r="X3345" i="37"/>
  <c r="X3346" i="37"/>
  <c r="X3347" i="37"/>
  <c r="X3348" i="37"/>
  <c r="X3349" i="37"/>
  <c r="X3350" i="37"/>
  <c r="X3351" i="37"/>
  <c r="X3352" i="37"/>
  <c r="X3353" i="37"/>
  <c r="X3354" i="37"/>
  <c r="X3355" i="37"/>
  <c r="X3356" i="37"/>
  <c r="X3357" i="37"/>
  <c r="X3358" i="37"/>
  <c r="X3359" i="37"/>
  <c r="X3360" i="37"/>
  <c r="X3361" i="37"/>
  <c r="X3362" i="37"/>
  <c r="X3363" i="37"/>
  <c r="X3364" i="37"/>
  <c r="X3365" i="37"/>
  <c r="X3366" i="37"/>
  <c r="X3367" i="37"/>
  <c r="X3368" i="37"/>
  <c r="X3369" i="37"/>
  <c r="X3370" i="37"/>
  <c r="X3371" i="37"/>
  <c r="X3372" i="37"/>
  <c r="X3373" i="37"/>
  <c r="X3374" i="37"/>
  <c r="X3375" i="37"/>
  <c r="X3376" i="37"/>
  <c r="X3377" i="37"/>
  <c r="X3378" i="37"/>
  <c r="X3379" i="37"/>
  <c r="X3380" i="37"/>
  <c r="X3381" i="37"/>
  <c r="X3382" i="37"/>
  <c r="X3383" i="37"/>
  <c r="X3384" i="37"/>
  <c r="X3385" i="37"/>
  <c r="X3386" i="37"/>
  <c r="X3387" i="37"/>
  <c r="X3388" i="37"/>
  <c r="X3389" i="37"/>
  <c r="X3390" i="37"/>
  <c r="X3391" i="37"/>
  <c r="X3392" i="37"/>
  <c r="X3393" i="37"/>
  <c r="X3394" i="37"/>
  <c r="X3395" i="37"/>
  <c r="X3396" i="37"/>
  <c r="X3397" i="37"/>
  <c r="X3398" i="37"/>
  <c r="X3399" i="37"/>
  <c r="X3400" i="37"/>
  <c r="X3401" i="37"/>
  <c r="X3402" i="37"/>
  <c r="X3403" i="37"/>
  <c r="X3404" i="37"/>
  <c r="X3405" i="37"/>
  <c r="X3406" i="37"/>
  <c r="X3407" i="37"/>
  <c r="X3408" i="37"/>
  <c r="X3409" i="37"/>
  <c r="X3410" i="37"/>
  <c r="X3411" i="37"/>
  <c r="X3412" i="37"/>
  <c r="X3413" i="37"/>
  <c r="X3414" i="37"/>
  <c r="X3415" i="37"/>
  <c r="X3416" i="37"/>
  <c r="X3417" i="37"/>
  <c r="X3418" i="37"/>
  <c r="X3419" i="37"/>
  <c r="X3420" i="37"/>
  <c r="X3421" i="37"/>
  <c r="X3422" i="37"/>
  <c r="X3423" i="37"/>
  <c r="X3424" i="37"/>
  <c r="X3425" i="37"/>
  <c r="X3426" i="37"/>
  <c r="X3427" i="37"/>
  <c r="X3428" i="37"/>
  <c r="X3429" i="37"/>
  <c r="X3430" i="37"/>
  <c r="X3431" i="37"/>
  <c r="X3432" i="37"/>
  <c r="X3433" i="37"/>
  <c r="X3434" i="37"/>
  <c r="X3435" i="37"/>
  <c r="X3436" i="37"/>
  <c r="X3437" i="37"/>
  <c r="X3438" i="37"/>
  <c r="X3439" i="37"/>
  <c r="X3440" i="37"/>
  <c r="X3441" i="37"/>
  <c r="X3442" i="37"/>
  <c r="X3443" i="37"/>
  <c r="X3444" i="37"/>
  <c r="X3445" i="37"/>
  <c r="X3446" i="37"/>
  <c r="X3447" i="37"/>
  <c r="X3448" i="37"/>
  <c r="X3449" i="37"/>
  <c r="X3450" i="37"/>
  <c r="X3451" i="37"/>
  <c r="X3452" i="37"/>
  <c r="X3453" i="37"/>
  <c r="X3454" i="37"/>
  <c r="X3455" i="37"/>
  <c r="X3456" i="37"/>
  <c r="X3457" i="37"/>
  <c r="X3458" i="37"/>
  <c r="X3459" i="37"/>
  <c r="X3460" i="37"/>
  <c r="X3461" i="37"/>
  <c r="X3462" i="37"/>
  <c r="X3463" i="37"/>
  <c r="X3464" i="37"/>
  <c r="X3465" i="37"/>
  <c r="X3466" i="37"/>
  <c r="X3467" i="37"/>
  <c r="X3468" i="37"/>
  <c r="X3469" i="37"/>
  <c r="X3470" i="37"/>
  <c r="X3471" i="37"/>
  <c r="X3472" i="37"/>
  <c r="X3473" i="37"/>
  <c r="X3474" i="37"/>
  <c r="X3475" i="37"/>
  <c r="X3476" i="37"/>
  <c r="X3477" i="37"/>
  <c r="X3478" i="37"/>
  <c r="X3479" i="37"/>
  <c r="X3480" i="37"/>
  <c r="X3481" i="37"/>
  <c r="X3482" i="37"/>
  <c r="X3483" i="37"/>
  <c r="X3484" i="37"/>
  <c r="X3485" i="37"/>
  <c r="X3486" i="37"/>
  <c r="X3487" i="37"/>
  <c r="X3488" i="37"/>
  <c r="X3489" i="37"/>
  <c r="X3490" i="37"/>
  <c r="X3491" i="37"/>
  <c r="X3492" i="37"/>
  <c r="X3493" i="37"/>
  <c r="X3494" i="37"/>
  <c r="X3495" i="37"/>
  <c r="X3496" i="37"/>
  <c r="X3497" i="37"/>
  <c r="X3498" i="37"/>
  <c r="X3499" i="37"/>
  <c r="X3500" i="37"/>
  <c r="X3501" i="37"/>
  <c r="X3502" i="37"/>
  <c r="X3503" i="37"/>
  <c r="X3504" i="37"/>
  <c r="X3505" i="37"/>
  <c r="X3506" i="37"/>
  <c r="X3507" i="37"/>
  <c r="X3508" i="37"/>
  <c r="X3509" i="37"/>
  <c r="X3510" i="37"/>
  <c r="X3511" i="37"/>
  <c r="X3512" i="37"/>
  <c r="X3513" i="37"/>
  <c r="X3514" i="37"/>
  <c r="X3515" i="37"/>
  <c r="X3516" i="37"/>
  <c r="X3517" i="37"/>
  <c r="X3518" i="37"/>
  <c r="X3519" i="37"/>
  <c r="X3520" i="37"/>
  <c r="X3521" i="37"/>
  <c r="X3522" i="37"/>
  <c r="X3523" i="37"/>
  <c r="X3524" i="37"/>
  <c r="X3525" i="37"/>
  <c r="X3526" i="37"/>
  <c r="X3527" i="37"/>
  <c r="X3528" i="37"/>
  <c r="X3529" i="37"/>
  <c r="X3530" i="37"/>
  <c r="X3531" i="37"/>
  <c r="X3532" i="37"/>
  <c r="X3533" i="37"/>
  <c r="X3534" i="37"/>
  <c r="X3535" i="37"/>
  <c r="X3536" i="37"/>
  <c r="X3537" i="37"/>
  <c r="X3538" i="37"/>
  <c r="X3539" i="37"/>
  <c r="X3540" i="37"/>
  <c r="X3541" i="37"/>
  <c r="X3542" i="37"/>
  <c r="X3543" i="37"/>
  <c r="X3544" i="37"/>
  <c r="X3545" i="37"/>
  <c r="X3546" i="37"/>
  <c r="X3547" i="37"/>
  <c r="X3548" i="37"/>
  <c r="X3549" i="37"/>
  <c r="X3550" i="37"/>
  <c r="X3551" i="37"/>
  <c r="X3552" i="37"/>
  <c r="X3553" i="37"/>
  <c r="X3554" i="37"/>
  <c r="X3555" i="37"/>
  <c r="X3556" i="37"/>
  <c r="X3557" i="37"/>
  <c r="X3558" i="37"/>
  <c r="X3559" i="37"/>
  <c r="X3560" i="37"/>
  <c r="X3561" i="37"/>
  <c r="X3562" i="37"/>
  <c r="X3563" i="37"/>
  <c r="X3564" i="37"/>
  <c r="X3565" i="37"/>
  <c r="X3566" i="37"/>
  <c r="X3567" i="37"/>
  <c r="X3568" i="37"/>
  <c r="X3569" i="37"/>
  <c r="X3570" i="37"/>
  <c r="X3571" i="37"/>
  <c r="X3572" i="37"/>
  <c r="X3573" i="37"/>
  <c r="X3574" i="37"/>
  <c r="X3575" i="37"/>
  <c r="X3576" i="37"/>
  <c r="X3577" i="37"/>
  <c r="X3578" i="37"/>
  <c r="X3579" i="37"/>
  <c r="X3580" i="37"/>
  <c r="X3581" i="37"/>
  <c r="X3582" i="37"/>
  <c r="X3583" i="37"/>
  <c r="X3584" i="37"/>
  <c r="X3585" i="37"/>
  <c r="X3586" i="37"/>
  <c r="X3587" i="37"/>
  <c r="X3588" i="37"/>
  <c r="X3589" i="37"/>
  <c r="X3590" i="37"/>
  <c r="X3591" i="37"/>
  <c r="X3592" i="37"/>
  <c r="X3593" i="37"/>
  <c r="X3594" i="37"/>
  <c r="X3595" i="37"/>
  <c r="X3596" i="37"/>
  <c r="X3597" i="37"/>
  <c r="X3598" i="37"/>
  <c r="X3599" i="37"/>
  <c r="X3600" i="37"/>
  <c r="X3601" i="37"/>
  <c r="X3602" i="37"/>
  <c r="X3603" i="37"/>
  <c r="X3604" i="37"/>
  <c r="X3605" i="37"/>
  <c r="X3606" i="37"/>
  <c r="X3607" i="37"/>
  <c r="X3608" i="37"/>
  <c r="X3609" i="37"/>
  <c r="X3610" i="37"/>
  <c r="X3611" i="37"/>
  <c r="X3612" i="37"/>
  <c r="X3613" i="37"/>
  <c r="X3614" i="37"/>
  <c r="X3615" i="37"/>
  <c r="X3616" i="37"/>
  <c r="X3617" i="37"/>
  <c r="X3618" i="37"/>
  <c r="X3619" i="37"/>
  <c r="X3620" i="37"/>
  <c r="X3621" i="37"/>
  <c r="X3622" i="37"/>
  <c r="X3623" i="37"/>
  <c r="X3624" i="37"/>
  <c r="X3625" i="37"/>
  <c r="X3626" i="37"/>
  <c r="X3627" i="37"/>
  <c r="X3628" i="37"/>
  <c r="X3629" i="37"/>
  <c r="X3630" i="37"/>
  <c r="X3631" i="37"/>
  <c r="X3632" i="37"/>
  <c r="X3633" i="37"/>
  <c r="X3634" i="37"/>
  <c r="X3635" i="37"/>
  <c r="X3636" i="37"/>
  <c r="X3637" i="37"/>
  <c r="X3638" i="37"/>
  <c r="X3639" i="37"/>
  <c r="X3640" i="37"/>
  <c r="X3641" i="37"/>
  <c r="X3642" i="37"/>
  <c r="X3643" i="37"/>
  <c r="X3644" i="37"/>
  <c r="X3645" i="37"/>
  <c r="X3646" i="37"/>
  <c r="X3647" i="37"/>
  <c r="X3648" i="37"/>
  <c r="X3649" i="37"/>
  <c r="X3650" i="37"/>
  <c r="X3651" i="37"/>
  <c r="X3652" i="37"/>
  <c r="X3653" i="37"/>
  <c r="X3654" i="37"/>
  <c r="X3655" i="37"/>
  <c r="X3656" i="37"/>
  <c r="X3657" i="37"/>
  <c r="X3658" i="37"/>
  <c r="X3659" i="37"/>
  <c r="X3660" i="37"/>
  <c r="X3661" i="37"/>
  <c r="X3662" i="37"/>
  <c r="X3663" i="37"/>
  <c r="X3664" i="37"/>
  <c r="X3665" i="37"/>
  <c r="X3666" i="37"/>
  <c r="X3667" i="37"/>
  <c r="X3668" i="37"/>
  <c r="X3669" i="37"/>
  <c r="X3670" i="37"/>
  <c r="X3671" i="37"/>
  <c r="X3672" i="37"/>
  <c r="X3673" i="37"/>
  <c r="X3674" i="37"/>
  <c r="X3675" i="37"/>
  <c r="X3676" i="37"/>
  <c r="X3677" i="37"/>
  <c r="X3678" i="37"/>
  <c r="X3679" i="37"/>
  <c r="X3680" i="37"/>
  <c r="X3681" i="37"/>
  <c r="X3682" i="37"/>
  <c r="X3683" i="37"/>
  <c r="X3684" i="37"/>
  <c r="X3685" i="37"/>
  <c r="X3686" i="37"/>
  <c r="X3687" i="37"/>
  <c r="X3688" i="37"/>
  <c r="X3689" i="37"/>
  <c r="X3690" i="37"/>
  <c r="X3691" i="37"/>
  <c r="X3692" i="37"/>
  <c r="X3693" i="37"/>
  <c r="X3694" i="37"/>
  <c r="X3695" i="37"/>
  <c r="X3696" i="37"/>
  <c r="X3697" i="37"/>
  <c r="X3698" i="37"/>
  <c r="X3699" i="37"/>
  <c r="X3700" i="37"/>
  <c r="X3701" i="37"/>
  <c r="X3702" i="37"/>
  <c r="X3703" i="37"/>
  <c r="X3704" i="37"/>
  <c r="X3705" i="37"/>
  <c r="X3706" i="37"/>
  <c r="X3707" i="37"/>
  <c r="X3708" i="37"/>
  <c r="X3709" i="37"/>
  <c r="X3710" i="37"/>
  <c r="X3711" i="37"/>
  <c r="X3712" i="37"/>
  <c r="X3713" i="37"/>
  <c r="X3714" i="37"/>
  <c r="X3715" i="37"/>
  <c r="X3716" i="37"/>
  <c r="X3717" i="37"/>
  <c r="X3718" i="37"/>
  <c r="X3719" i="37"/>
  <c r="X3720" i="37"/>
  <c r="X3721" i="37"/>
  <c r="X3722" i="37"/>
  <c r="X3723" i="37"/>
  <c r="X3724" i="37"/>
  <c r="X3725" i="37"/>
  <c r="X3726" i="37"/>
  <c r="X3727" i="37"/>
  <c r="X3728" i="37"/>
  <c r="X3729" i="37"/>
  <c r="X3730" i="37"/>
  <c r="X3731" i="37"/>
  <c r="X3732" i="37"/>
  <c r="X3733" i="37"/>
  <c r="X3734" i="37"/>
  <c r="X3735" i="37"/>
  <c r="X3736" i="37"/>
  <c r="X3737" i="37"/>
  <c r="X3738" i="37"/>
  <c r="X3739" i="37"/>
  <c r="X3740" i="37"/>
  <c r="X3741" i="37"/>
  <c r="X3742" i="37"/>
  <c r="X3743" i="37"/>
  <c r="X3744" i="37"/>
  <c r="X3745" i="37"/>
  <c r="X3746" i="37"/>
  <c r="X3747" i="37"/>
  <c r="X3748" i="37"/>
  <c r="X3749" i="37"/>
  <c r="X3750" i="37"/>
  <c r="X3751" i="37"/>
  <c r="X3752" i="37"/>
  <c r="X3753" i="37"/>
  <c r="X3754" i="37"/>
  <c r="X3755" i="37"/>
  <c r="X3756" i="37"/>
  <c r="X3757" i="37"/>
  <c r="X3758" i="37"/>
  <c r="X3759" i="37"/>
  <c r="X3760" i="37"/>
  <c r="X3761" i="37"/>
  <c r="X3762" i="37"/>
  <c r="X3763" i="37"/>
  <c r="X3764" i="37"/>
  <c r="X3765" i="37"/>
  <c r="X3766" i="37"/>
  <c r="X3767" i="37"/>
  <c r="X3768" i="37"/>
  <c r="X3769" i="37"/>
  <c r="X3770" i="37"/>
  <c r="X3771" i="37"/>
  <c r="X3772" i="37"/>
  <c r="X3773" i="37"/>
  <c r="X3774" i="37"/>
  <c r="X3775" i="37"/>
  <c r="X3776" i="37"/>
  <c r="X3777" i="37"/>
  <c r="X3778" i="37"/>
  <c r="X3779" i="37"/>
  <c r="X3780" i="37"/>
  <c r="X3781" i="37"/>
  <c r="X3782" i="37"/>
  <c r="X3783" i="37"/>
  <c r="X3784" i="37"/>
  <c r="X3785" i="37"/>
  <c r="X3786" i="37"/>
  <c r="X3787" i="37"/>
  <c r="X3788" i="37"/>
  <c r="X3789" i="37"/>
  <c r="X3790" i="37"/>
  <c r="X3791" i="37"/>
  <c r="X3792" i="37"/>
  <c r="X3793" i="37"/>
  <c r="X3794" i="37"/>
  <c r="X3795" i="37"/>
  <c r="X3796" i="37"/>
  <c r="X3797" i="37"/>
  <c r="X3798" i="37"/>
  <c r="X3799" i="37"/>
  <c r="X3800" i="37"/>
  <c r="X3801" i="37"/>
  <c r="X3802" i="37"/>
  <c r="X3803" i="37"/>
  <c r="X3804" i="37"/>
  <c r="X3805" i="37"/>
  <c r="X3806" i="37"/>
  <c r="X3807" i="37"/>
  <c r="X3808" i="37"/>
  <c r="X3809" i="37"/>
  <c r="X3810" i="37"/>
  <c r="X3811" i="37"/>
  <c r="X3812" i="37"/>
  <c r="X3813" i="37"/>
  <c r="X3814" i="37"/>
  <c r="X3815" i="37"/>
  <c r="X3816" i="37"/>
  <c r="X3817" i="37"/>
  <c r="X3818" i="37"/>
  <c r="X3819" i="37"/>
  <c r="X3820" i="37"/>
  <c r="X3821" i="37"/>
  <c r="X3822" i="37"/>
  <c r="X3823" i="37"/>
  <c r="X3824" i="37"/>
  <c r="X3825" i="37"/>
  <c r="X3826" i="37"/>
  <c r="X3827" i="37"/>
  <c r="X3828" i="37"/>
  <c r="X3829" i="37"/>
  <c r="X3830" i="37"/>
  <c r="X3831" i="37"/>
  <c r="X3832" i="37"/>
  <c r="X3833" i="37"/>
  <c r="X3834" i="37"/>
  <c r="X3835" i="37"/>
  <c r="X3836" i="37"/>
  <c r="X3837" i="37"/>
  <c r="X3838" i="37"/>
  <c r="X3839" i="37"/>
  <c r="X3840" i="37"/>
  <c r="X3841" i="37"/>
  <c r="X3842" i="37"/>
  <c r="X3843" i="37"/>
  <c r="X3844" i="37"/>
  <c r="X3845" i="37"/>
  <c r="X3846" i="37"/>
  <c r="X3847" i="37"/>
  <c r="X3848" i="37"/>
  <c r="X3849" i="37"/>
  <c r="X3850" i="37"/>
  <c r="X3851" i="37"/>
  <c r="X3852" i="37"/>
  <c r="X3853" i="37"/>
  <c r="X3854" i="37"/>
  <c r="X3855" i="37"/>
  <c r="X3856" i="37"/>
  <c r="X3857" i="37"/>
  <c r="X3858" i="37"/>
  <c r="X3859" i="37"/>
  <c r="X3860" i="37"/>
  <c r="X3861" i="37"/>
  <c r="X3862" i="37"/>
  <c r="X3863" i="37"/>
  <c r="X3864" i="37"/>
  <c r="X3865" i="37"/>
  <c r="X3866" i="37"/>
  <c r="X3867" i="37"/>
  <c r="X3868" i="37"/>
  <c r="X3869" i="37"/>
  <c r="X3870" i="37"/>
  <c r="X3871" i="37"/>
  <c r="X3872" i="37"/>
  <c r="X3873" i="37"/>
  <c r="X3874" i="37"/>
  <c r="X3875" i="37"/>
  <c r="X3876" i="37"/>
  <c r="X3877" i="37"/>
  <c r="X3878" i="37"/>
  <c r="X3879" i="37"/>
  <c r="X3880" i="37"/>
  <c r="X3881" i="37"/>
  <c r="X3882" i="37"/>
  <c r="X3883" i="37"/>
  <c r="X3884" i="37"/>
  <c r="X3885" i="37"/>
  <c r="X3886" i="37"/>
  <c r="X3887" i="37"/>
  <c r="X3888" i="37"/>
  <c r="X3889" i="37"/>
  <c r="X3890" i="37"/>
  <c r="X3891" i="37"/>
  <c r="X3892" i="37"/>
  <c r="X3893" i="37"/>
  <c r="X3894" i="37"/>
  <c r="X3895" i="37"/>
  <c r="X3896" i="37"/>
  <c r="X3897" i="37"/>
  <c r="X3898" i="37"/>
  <c r="X3899" i="37"/>
  <c r="X3900" i="37"/>
  <c r="X3901" i="37"/>
  <c r="X3902" i="37"/>
  <c r="X3903" i="37"/>
  <c r="X3904" i="37"/>
  <c r="X3905" i="37"/>
  <c r="X3906" i="37"/>
  <c r="X3907" i="37"/>
  <c r="X3908" i="37"/>
  <c r="X3909" i="37"/>
  <c r="X3910" i="37"/>
  <c r="X3911" i="37"/>
  <c r="X3912" i="37"/>
  <c r="X3913" i="37"/>
  <c r="X3914" i="37"/>
  <c r="X3915" i="37"/>
  <c r="X3916" i="37"/>
  <c r="X3917" i="37"/>
  <c r="X3918" i="37"/>
  <c r="X3919" i="37"/>
  <c r="X3920" i="37"/>
  <c r="X3921" i="37"/>
  <c r="X3922" i="37"/>
  <c r="X3923" i="37"/>
  <c r="X3924" i="37"/>
  <c r="X3925" i="37"/>
  <c r="X3926" i="37"/>
  <c r="X3927" i="37"/>
  <c r="X3928" i="37"/>
  <c r="X3929" i="37"/>
  <c r="X3930" i="37"/>
  <c r="X3931" i="37"/>
  <c r="X3932" i="37"/>
  <c r="X3933" i="37"/>
  <c r="X3934" i="37"/>
  <c r="X3935" i="37"/>
  <c r="X3936" i="37"/>
  <c r="X3937" i="37"/>
  <c r="X3938" i="37"/>
  <c r="X3939" i="37"/>
  <c r="X3940" i="37"/>
  <c r="X3941" i="37"/>
  <c r="X3942" i="37"/>
  <c r="X3943" i="37"/>
  <c r="X3944" i="37"/>
  <c r="X3945" i="37"/>
  <c r="X3946" i="37"/>
  <c r="X3947" i="37"/>
  <c r="X3948" i="37"/>
  <c r="X3949" i="37"/>
  <c r="X3950" i="37"/>
  <c r="X3951" i="37"/>
  <c r="X3952" i="37"/>
  <c r="X3953" i="37"/>
  <c r="X3954" i="37"/>
  <c r="X3955" i="37"/>
  <c r="X3956" i="37"/>
  <c r="X3957" i="37"/>
  <c r="X3958" i="37"/>
  <c r="X3959" i="37"/>
  <c r="X3960" i="37"/>
  <c r="X3961" i="37"/>
  <c r="X3962" i="37"/>
  <c r="X3963" i="37"/>
  <c r="X3964" i="37"/>
  <c r="X3965" i="37"/>
  <c r="X3966" i="37"/>
  <c r="X3967" i="37"/>
  <c r="X3968" i="37"/>
  <c r="X3969" i="37"/>
  <c r="X3970" i="37"/>
  <c r="X3971" i="37"/>
  <c r="X3972" i="37"/>
  <c r="X3973" i="37"/>
  <c r="X3974" i="37"/>
  <c r="X3975" i="37"/>
  <c r="X3976" i="37"/>
  <c r="X3977" i="37"/>
  <c r="X3978" i="37"/>
  <c r="X3979" i="37"/>
  <c r="X3980" i="37"/>
  <c r="X3981" i="37"/>
  <c r="X3982" i="37"/>
  <c r="X3983" i="37"/>
  <c r="X3984" i="37"/>
  <c r="X3985" i="37"/>
  <c r="X3986" i="37"/>
  <c r="X3987" i="37"/>
  <c r="X3988" i="37"/>
  <c r="X3989" i="37"/>
  <c r="X3990" i="37"/>
  <c r="X3991" i="37"/>
  <c r="X3992" i="37"/>
  <c r="X3993" i="37"/>
  <c r="X3994" i="37"/>
  <c r="X3995" i="37"/>
  <c r="X3996" i="37"/>
  <c r="X3997" i="37"/>
  <c r="X3998" i="37"/>
  <c r="X3999" i="37"/>
  <c r="X4000" i="37"/>
  <c r="X4001" i="37"/>
  <c r="X4002" i="37"/>
  <c r="X4003" i="37"/>
  <c r="X4004" i="37"/>
  <c r="X4005" i="37"/>
  <c r="X4006" i="37"/>
  <c r="X4007" i="37"/>
  <c r="X4008" i="37"/>
  <c r="X4009" i="37"/>
  <c r="X4010" i="37"/>
  <c r="X4011" i="37"/>
  <c r="X4012" i="37"/>
  <c r="X4013" i="37"/>
  <c r="X4014" i="37"/>
  <c r="X4015" i="37"/>
  <c r="X4016" i="37"/>
  <c r="X4017" i="37"/>
  <c r="X4018" i="37"/>
  <c r="X4019" i="37"/>
  <c r="X4020" i="37"/>
  <c r="X4021" i="37"/>
  <c r="X4022" i="37"/>
  <c r="X4023" i="37"/>
  <c r="X4024" i="37"/>
  <c r="X4025" i="37"/>
  <c r="X4026" i="37"/>
  <c r="X4027" i="37"/>
  <c r="X4028" i="37"/>
  <c r="X4029" i="37"/>
  <c r="X4030" i="37"/>
  <c r="X4031" i="37"/>
  <c r="X4032" i="37"/>
  <c r="X4033" i="37"/>
  <c r="X4034" i="37"/>
  <c r="X4035" i="37"/>
  <c r="X4036" i="37"/>
  <c r="X4037" i="37"/>
  <c r="X4038" i="37"/>
  <c r="X4039" i="37"/>
  <c r="X4040" i="37"/>
  <c r="X4041" i="37"/>
  <c r="X4042" i="37"/>
  <c r="X4043" i="37"/>
  <c r="X4044" i="37"/>
  <c r="X4045" i="37"/>
  <c r="X4046" i="37"/>
  <c r="X4047" i="37"/>
  <c r="X4048" i="37"/>
  <c r="X4049" i="37"/>
  <c r="X4050" i="37"/>
  <c r="X4051" i="37"/>
  <c r="X4052" i="37"/>
  <c r="X4053" i="37"/>
  <c r="X4054" i="37"/>
  <c r="X4055" i="37"/>
  <c r="X4056" i="37"/>
  <c r="X4057" i="37"/>
  <c r="X4058" i="37"/>
  <c r="X4059" i="37"/>
  <c r="X4060" i="37"/>
  <c r="X4061" i="37"/>
  <c r="X4062" i="37"/>
  <c r="X4063" i="37"/>
  <c r="X4064" i="37"/>
  <c r="X4065" i="37"/>
  <c r="X4066" i="37"/>
  <c r="X4067" i="37"/>
  <c r="X4068" i="37"/>
  <c r="X4069" i="37"/>
  <c r="X4070" i="37"/>
  <c r="X4071" i="37"/>
  <c r="X4072" i="37"/>
  <c r="X4073" i="37"/>
  <c r="X4074" i="37"/>
  <c r="X4075" i="37"/>
  <c r="X4076" i="37"/>
  <c r="X4077" i="37"/>
  <c r="X4078" i="37"/>
  <c r="X4079" i="37"/>
  <c r="X4080" i="37"/>
  <c r="X4081" i="37"/>
  <c r="X4082" i="37"/>
  <c r="X4083" i="37"/>
  <c r="X4084" i="37"/>
  <c r="X4085" i="37"/>
  <c r="X4086" i="37"/>
  <c r="X4087" i="37"/>
  <c r="X4088" i="37"/>
  <c r="X4089" i="37"/>
  <c r="X4090" i="37"/>
  <c r="X4091" i="37"/>
  <c r="X4092" i="37"/>
  <c r="X4093" i="37"/>
  <c r="X4094" i="37"/>
  <c r="X4095" i="37"/>
  <c r="X4096" i="37"/>
  <c r="X4097" i="37"/>
  <c r="X4098" i="37"/>
  <c r="X4099" i="37"/>
  <c r="X4100" i="37"/>
  <c r="X4101" i="37"/>
  <c r="X4102" i="37"/>
  <c r="X4103" i="37"/>
  <c r="X4104" i="37"/>
  <c r="X4105" i="37"/>
  <c r="X4106" i="37"/>
  <c r="X4107" i="37"/>
  <c r="X4108" i="37"/>
  <c r="X4109" i="37"/>
  <c r="X4110" i="37"/>
  <c r="X4111" i="37"/>
  <c r="X4112" i="37"/>
  <c r="X4113" i="37"/>
  <c r="X4114" i="37"/>
  <c r="X4115" i="37"/>
  <c r="X4116" i="37"/>
  <c r="X4117" i="37"/>
  <c r="X4118" i="37"/>
  <c r="X4119" i="37"/>
  <c r="X4120" i="37"/>
  <c r="X4121" i="37"/>
  <c r="X4122" i="37"/>
  <c r="X4123" i="37"/>
  <c r="X4124" i="37"/>
  <c r="X4125" i="37"/>
  <c r="X4126" i="37"/>
  <c r="X4127" i="37"/>
  <c r="X4128" i="37"/>
  <c r="X4129" i="37"/>
  <c r="X4130" i="37"/>
  <c r="X4131" i="37"/>
  <c r="X4132" i="37"/>
  <c r="X4133" i="37"/>
  <c r="X4134" i="37"/>
  <c r="X4135" i="37"/>
  <c r="X4136" i="37"/>
  <c r="X4137" i="37"/>
  <c r="X4138" i="37"/>
  <c r="X4139" i="37"/>
  <c r="X4140" i="37"/>
  <c r="X4141" i="37"/>
  <c r="X4142" i="37"/>
  <c r="X4143" i="37"/>
  <c r="X4144" i="37"/>
  <c r="X4145" i="37"/>
  <c r="X4146" i="37"/>
  <c r="X4147" i="37"/>
  <c r="X4148" i="37"/>
  <c r="X4149" i="37"/>
  <c r="X4150" i="37"/>
  <c r="X4151" i="37"/>
  <c r="X4152" i="37"/>
  <c r="X4153" i="37"/>
  <c r="X4154" i="37"/>
  <c r="X4155" i="37"/>
  <c r="X4156" i="37"/>
  <c r="X4157" i="37"/>
  <c r="X4158" i="37"/>
  <c r="X4159" i="37"/>
  <c r="X4160" i="37"/>
  <c r="X4161" i="37"/>
  <c r="X4162" i="37"/>
  <c r="X4163" i="37"/>
  <c r="X4164" i="37"/>
  <c r="X4165" i="37"/>
  <c r="X4166" i="37"/>
  <c r="X4167" i="37"/>
  <c r="X4168" i="37"/>
  <c r="X4169" i="37"/>
  <c r="X4170" i="37"/>
  <c r="X4171" i="37"/>
  <c r="X4172" i="37"/>
  <c r="X4173" i="37"/>
  <c r="X4174" i="37"/>
  <c r="X4175" i="37"/>
  <c r="X4176" i="37"/>
  <c r="X4177" i="37"/>
  <c r="X4178" i="37"/>
  <c r="X4179" i="37"/>
  <c r="X4180" i="37"/>
  <c r="X4181" i="37"/>
  <c r="X4182" i="37"/>
  <c r="X4183" i="37"/>
  <c r="X4184" i="37"/>
  <c r="X4185" i="37"/>
  <c r="X4186" i="37"/>
  <c r="X4187" i="37"/>
  <c r="X4188" i="37"/>
  <c r="X4189" i="37"/>
  <c r="X4190" i="37"/>
  <c r="X4191" i="37"/>
  <c r="X4192" i="37"/>
  <c r="X4193" i="37"/>
  <c r="X4194" i="37"/>
  <c r="X4195" i="37"/>
  <c r="X4196" i="37"/>
  <c r="X4197" i="37"/>
  <c r="X4198" i="37"/>
  <c r="X4199" i="37"/>
  <c r="X4200" i="37"/>
  <c r="X4201" i="37"/>
  <c r="X4202" i="37"/>
  <c r="X4203" i="37"/>
  <c r="X4204" i="37"/>
  <c r="X4205" i="37"/>
  <c r="X4206" i="37"/>
  <c r="X4207" i="37"/>
  <c r="X4208" i="37"/>
  <c r="X4209" i="37"/>
  <c r="X4210" i="37"/>
  <c r="X4211" i="37"/>
  <c r="X4212" i="37"/>
  <c r="X4213" i="37"/>
  <c r="X4214" i="37"/>
  <c r="X4215" i="37"/>
  <c r="X4216" i="37"/>
  <c r="X4217" i="37"/>
  <c r="X4218" i="37"/>
  <c r="X4219" i="37"/>
  <c r="X4220" i="37"/>
  <c r="X4221" i="37"/>
  <c r="X4222" i="37"/>
  <c r="X4223" i="37"/>
  <c r="X4224" i="37"/>
  <c r="X4225" i="37"/>
  <c r="X4226" i="37"/>
  <c r="X4227" i="37"/>
  <c r="X4228" i="37"/>
  <c r="X4229" i="37"/>
  <c r="X4230" i="37"/>
  <c r="X4231" i="37"/>
  <c r="X4232" i="37"/>
  <c r="X4233" i="37"/>
  <c r="X4234" i="37"/>
  <c r="X4235" i="37"/>
  <c r="X4236" i="37"/>
  <c r="X4237" i="37"/>
  <c r="X4238" i="37"/>
  <c r="X4239" i="37"/>
  <c r="X4240" i="37"/>
  <c r="X4241" i="37"/>
  <c r="X4242" i="37"/>
  <c r="X4243" i="37"/>
  <c r="X4244" i="37"/>
  <c r="X4245" i="37"/>
  <c r="X4246" i="37"/>
  <c r="X4247" i="37"/>
  <c r="X4248" i="37"/>
  <c r="X4249" i="37"/>
  <c r="X4250" i="37"/>
  <c r="X4251" i="37"/>
  <c r="X4252" i="37"/>
  <c r="X4253" i="37"/>
  <c r="X4254" i="37"/>
  <c r="X4255" i="37"/>
  <c r="X4256" i="37"/>
  <c r="X4257" i="37"/>
  <c r="X4258" i="37"/>
  <c r="X4259" i="37"/>
  <c r="X4260" i="37"/>
  <c r="X4261" i="37"/>
  <c r="X4262" i="37"/>
  <c r="X4263" i="37"/>
  <c r="X4264" i="37"/>
  <c r="X4265" i="37"/>
  <c r="X4266" i="37"/>
  <c r="X4267" i="37"/>
  <c r="X4268" i="37"/>
  <c r="X4269" i="37"/>
  <c r="X4270" i="37"/>
  <c r="X4271" i="37"/>
  <c r="X4272" i="37"/>
  <c r="X4273" i="37"/>
  <c r="X4274" i="37"/>
  <c r="X4275" i="37"/>
  <c r="X4276" i="37"/>
  <c r="X4277" i="37"/>
  <c r="X4278" i="37"/>
  <c r="X4279" i="37"/>
  <c r="X4280" i="37"/>
  <c r="X4281" i="37"/>
  <c r="X4282" i="37"/>
  <c r="X4283" i="37"/>
  <c r="X4284" i="37"/>
  <c r="X4285" i="37"/>
  <c r="X4286" i="37"/>
  <c r="X4287" i="37"/>
  <c r="X4288" i="37"/>
  <c r="X4289" i="37"/>
  <c r="X4290" i="37"/>
  <c r="X4291" i="37"/>
  <c r="X4292" i="37"/>
  <c r="X4293" i="37"/>
  <c r="X4294" i="37"/>
  <c r="X4295" i="37"/>
  <c r="X4296" i="37"/>
  <c r="X4297" i="37"/>
  <c r="X4298" i="37"/>
  <c r="X4299" i="37"/>
  <c r="X4300" i="37"/>
  <c r="X4301" i="37"/>
  <c r="X4302" i="37"/>
  <c r="X4303" i="37"/>
  <c r="X4304" i="37"/>
  <c r="X4305" i="37"/>
  <c r="X4306" i="37"/>
  <c r="X4307" i="37"/>
  <c r="X4308" i="37"/>
  <c r="X4309" i="37"/>
  <c r="X4310" i="37"/>
  <c r="X4311" i="37"/>
  <c r="X4312" i="37"/>
  <c r="X4313" i="37"/>
  <c r="X4314" i="37"/>
  <c r="X4315" i="37"/>
  <c r="X4316" i="37"/>
  <c r="X4317" i="37"/>
  <c r="X4318" i="37"/>
  <c r="X4319" i="37"/>
  <c r="X4320" i="37"/>
  <c r="X4321" i="37"/>
  <c r="X4322" i="37"/>
  <c r="X4323" i="37"/>
  <c r="X4324" i="37"/>
  <c r="X4325" i="37"/>
  <c r="X4326" i="37"/>
  <c r="X4327" i="37"/>
  <c r="X4328" i="37"/>
  <c r="X4329" i="37"/>
  <c r="X4330" i="37"/>
  <c r="X4331" i="37"/>
  <c r="X4332" i="37"/>
  <c r="X4333" i="37"/>
  <c r="X4334" i="37"/>
  <c r="X4335" i="37"/>
  <c r="X4336" i="37"/>
  <c r="X4337" i="37"/>
  <c r="X4338" i="37"/>
  <c r="X4339" i="37"/>
  <c r="X4340" i="37"/>
  <c r="X4341" i="37"/>
  <c r="X4342" i="37"/>
  <c r="X4343" i="37"/>
  <c r="X4344" i="37"/>
  <c r="X4345" i="37"/>
  <c r="X4346" i="37"/>
  <c r="X4347" i="37"/>
  <c r="X4348" i="37"/>
  <c r="X4349" i="37"/>
  <c r="X4350" i="37"/>
  <c r="X4351" i="37"/>
  <c r="X4352" i="37"/>
  <c r="X4353" i="37"/>
  <c r="X4354" i="37"/>
  <c r="X4355" i="37"/>
  <c r="X4356" i="37"/>
  <c r="X4357" i="37"/>
  <c r="X4358" i="37"/>
  <c r="X4359" i="37"/>
  <c r="X4360" i="37"/>
  <c r="X4361" i="37"/>
  <c r="X4362" i="37"/>
  <c r="X4363" i="37"/>
  <c r="X4364" i="37"/>
  <c r="X4365" i="37"/>
  <c r="X4366" i="37"/>
  <c r="X4367" i="37"/>
  <c r="X4368" i="37"/>
  <c r="X4369" i="37"/>
  <c r="X4370" i="37"/>
  <c r="X4371" i="37"/>
  <c r="X4372" i="37"/>
  <c r="X4373" i="37"/>
  <c r="X4374" i="37"/>
  <c r="X4375" i="37"/>
  <c r="X4376" i="37"/>
  <c r="X4377" i="37"/>
  <c r="X4378" i="37"/>
  <c r="X4379" i="37"/>
  <c r="X4380" i="37"/>
  <c r="X4381" i="37"/>
  <c r="X4382" i="37"/>
  <c r="X4383" i="37"/>
  <c r="X4384" i="37"/>
  <c r="X4385" i="37"/>
  <c r="X4386" i="37"/>
  <c r="X4387" i="37"/>
  <c r="X4388" i="37"/>
  <c r="X4389" i="37"/>
  <c r="X4390" i="37"/>
  <c r="X4391" i="37"/>
  <c r="X4392" i="37"/>
  <c r="X4393" i="37"/>
  <c r="X4394" i="37"/>
  <c r="X4395" i="37"/>
  <c r="X4396" i="37"/>
  <c r="X4397" i="37"/>
  <c r="X4398" i="37"/>
  <c r="X4399" i="37"/>
  <c r="X4400" i="37"/>
  <c r="X4401" i="37"/>
  <c r="X4402" i="37"/>
  <c r="X4403" i="37"/>
  <c r="X4404" i="37"/>
  <c r="X4405" i="37"/>
  <c r="X4406" i="37"/>
  <c r="X4407" i="37"/>
  <c r="X4408" i="37"/>
  <c r="X4409" i="37"/>
  <c r="X4410" i="37"/>
  <c r="X4411" i="37"/>
  <c r="X4412" i="37"/>
  <c r="X4413" i="37"/>
  <c r="X4414" i="37"/>
  <c r="X4415" i="37"/>
  <c r="X4416" i="37"/>
  <c r="X4417" i="37"/>
  <c r="X4418" i="37"/>
  <c r="X4419" i="37"/>
  <c r="X4420" i="37"/>
  <c r="X4421" i="37"/>
  <c r="X4422" i="37"/>
  <c r="X4423" i="37"/>
  <c r="X4424" i="37"/>
  <c r="X4425" i="37"/>
  <c r="X4426" i="37"/>
  <c r="X4427" i="37"/>
  <c r="X4428" i="37"/>
  <c r="X4429" i="37"/>
  <c r="X4430" i="37"/>
  <c r="X4431" i="37"/>
  <c r="X4432" i="37"/>
  <c r="X4433" i="37"/>
  <c r="X4434" i="37"/>
  <c r="X4435" i="37"/>
  <c r="X4436" i="37"/>
  <c r="X4437" i="37"/>
  <c r="X4438" i="37"/>
  <c r="X4439" i="37"/>
  <c r="X4440" i="37"/>
  <c r="X4441" i="37"/>
  <c r="X4442" i="37"/>
  <c r="X4443" i="37"/>
  <c r="X4444" i="37"/>
  <c r="X4445" i="37"/>
  <c r="X4446" i="37"/>
  <c r="X4447" i="37"/>
  <c r="X4448" i="37"/>
  <c r="X4449" i="37"/>
  <c r="X4450" i="37"/>
  <c r="X4451" i="37"/>
  <c r="X4452" i="37"/>
  <c r="X4453" i="37"/>
  <c r="X4454" i="37"/>
  <c r="X4455" i="37"/>
  <c r="X4456" i="37"/>
  <c r="X4457" i="37"/>
  <c r="X4458" i="37"/>
  <c r="X4459" i="37"/>
  <c r="X4460" i="37"/>
  <c r="X4461" i="37"/>
  <c r="X4462" i="37"/>
  <c r="X4463" i="37"/>
  <c r="X4464" i="37"/>
  <c r="X4465" i="37"/>
  <c r="X4466" i="37"/>
  <c r="X4467" i="37"/>
  <c r="X4468" i="37"/>
  <c r="X4469" i="37"/>
  <c r="X4470" i="37"/>
  <c r="X4471" i="37"/>
  <c r="X4472" i="37"/>
  <c r="X4473" i="37"/>
  <c r="X4474" i="37"/>
  <c r="X4475" i="37"/>
  <c r="X4476" i="37"/>
  <c r="X4477" i="37"/>
  <c r="X4478" i="37"/>
  <c r="X4479" i="37"/>
  <c r="X4480" i="37"/>
  <c r="X4481" i="37"/>
  <c r="X4482" i="37"/>
  <c r="X4483" i="37"/>
  <c r="X4484" i="37"/>
  <c r="X4485" i="37"/>
  <c r="X4486" i="37"/>
  <c r="X4487" i="37"/>
  <c r="X4488" i="37"/>
  <c r="X4489" i="37"/>
  <c r="X4490" i="37"/>
  <c r="X4491" i="37"/>
  <c r="X4492" i="37"/>
  <c r="X4493" i="37"/>
  <c r="X4494" i="37"/>
  <c r="X4495" i="37"/>
  <c r="X4496" i="37"/>
  <c r="X4497" i="37"/>
  <c r="X4498" i="37"/>
  <c r="X4499" i="37"/>
  <c r="X4500" i="37"/>
  <c r="X4501" i="37"/>
  <c r="X4502" i="37"/>
  <c r="X4503" i="37"/>
  <c r="X4504" i="37"/>
  <c r="X4505" i="37"/>
  <c r="X4506" i="37"/>
  <c r="X4507" i="37"/>
  <c r="X4508" i="37"/>
  <c r="X4509" i="37"/>
  <c r="X4510" i="37"/>
  <c r="X4511" i="37"/>
  <c r="X4512" i="37"/>
  <c r="X4513" i="37"/>
  <c r="X4514" i="37"/>
  <c r="X4515" i="37"/>
  <c r="X4516" i="37"/>
  <c r="X4517" i="37"/>
  <c r="X4518" i="37"/>
  <c r="X4519" i="37"/>
  <c r="X4520" i="37"/>
  <c r="X4521" i="37"/>
  <c r="X4522" i="37"/>
  <c r="X4523" i="37"/>
  <c r="X4524" i="37"/>
  <c r="X4525" i="37"/>
  <c r="X4526" i="37"/>
  <c r="X4527" i="37"/>
  <c r="X4528" i="37"/>
  <c r="X4529" i="37"/>
  <c r="X4530" i="37"/>
  <c r="X4531" i="37"/>
  <c r="X4532" i="37"/>
  <c r="X4533" i="37"/>
  <c r="X4534" i="37"/>
  <c r="X4535" i="37"/>
  <c r="X4536" i="37"/>
  <c r="X4537" i="37"/>
  <c r="X4538" i="37"/>
  <c r="X4539" i="37"/>
  <c r="X4540" i="37"/>
  <c r="X4541" i="37"/>
  <c r="X4542" i="37"/>
  <c r="X4543" i="37"/>
  <c r="X4544" i="37"/>
  <c r="X4545" i="37"/>
  <c r="X4546" i="37"/>
  <c r="X4547" i="37"/>
  <c r="X4548" i="37"/>
  <c r="X4549" i="37"/>
  <c r="X4550" i="37"/>
  <c r="X4551" i="37"/>
  <c r="X4552" i="37"/>
  <c r="X4553" i="37"/>
  <c r="X4554" i="37"/>
  <c r="X4555" i="37"/>
  <c r="X4556" i="37"/>
  <c r="X4557" i="37"/>
  <c r="X4558" i="37"/>
  <c r="X4559" i="37"/>
  <c r="X4560" i="37"/>
  <c r="X4561" i="37"/>
  <c r="X4562" i="37"/>
  <c r="X4563" i="37"/>
  <c r="X4564" i="37"/>
  <c r="X4565" i="37"/>
  <c r="X4566" i="37"/>
  <c r="X4567" i="37"/>
  <c r="X4568" i="37"/>
  <c r="X4569" i="37"/>
  <c r="X4570" i="37"/>
  <c r="X4571" i="37"/>
  <c r="X4572" i="37"/>
  <c r="X4573" i="37"/>
  <c r="X4574" i="37"/>
  <c r="X4575" i="37"/>
  <c r="X4576" i="37"/>
  <c r="X4577" i="37"/>
  <c r="X4578" i="37"/>
  <c r="X4579" i="37"/>
  <c r="X4580" i="37"/>
  <c r="X4581" i="37"/>
  <c r="X4582" i="37"/>
  <c r="X4583" i="37"/>
  <c r="X4584" i="37"/>
  <c r="X4585" i="37"/>
  <c r="X4586" i="37"/>
  <c r="X4587" i="37"/>
  <c r="X4588" i="37"/>
  <c r="X4589" i="37"/>
  <c r="X4590" i="37"/>
  <c r="X4591" i="37"/>
  <c r="X4592" i="37"/>
  <c r="X4593" i="37"/>
  <c r="X4594" i="37"/>
  <c r="X4595" i="37"/>
  <c r="X4596" i="37"/>
  <c r="X4597" i="37"/>
  <c r="X4598" i="37"/>
  <c r="X4599" i="37"/>
  <c r="X4600" i="37"/>
  <c r="X4601" i="37"/>
  <c r="X4602" i="37"/>
  <c r="X4603" i="37"/>
  <c r="X4604" i="37"/>
  <c r="X4605" i="37"/>
  <c r="X4606" i="37"/>
  <c r="X4607" i="37"/>
  <c r="X4608" i="37"/>
  <c r="X4609" i="37"/>
  <c r="X4610" i="37"/>
  <c r="X4611" i="37"/>
  <c r="X4612" i="37"/>
  <c r="X4613" i="37"/>
  <c r="X4614" i="37"/>
  <c r="X4615" i="37"/>
  <c r="X4616" i="37"/>
  <c r="X4617" i="37"/>
  <c r="X4618" i="37"/>
  <c r="X4619" i="37"/>
  <c r="X4620" i="37"/>
  <c r="X4621" i="37"/>
  <c r="X4622" i="37"/>
  <c r="X4623" i="37"/>
  <c r="X4624" i="37"/>
  <c r="X4625" i="37"/>
  <c r="X4626" i="37"/>
  <c r="X4627" i="37"/>
  <c r="X4628" i="37"/>
  <c r="X4629" i="37"/>
  <c r="X4630" i="37"/>
  <c r="X4631" i="37"/>
  <c r="X4632" i="37"/>
  <c r="X4633" i="37"/>
  <c r="X4634" i="37"/>
  <c r="X4635" i="37"/>
  <c r="X4636" i="37"/>
  <c r="X4637" i="37"/>
  <c r="X4638" i="37"/>
  <c r="X4639" i="37"/>
  <c r="X4640" i="37"/>
  <c r="X4641" i="37"/>
  <c r="X4642" i="37"/>
  <c r="X4643" i="37"/>
  <c r="X4644" i="37"/>
  <c r="X4645" i="37"/>
  <c r="X4646" i="37"/>
  <c r="X4647" i="37"/>
  <c r="X4648" i="37"/>
  <c r="X4649" i="37"/>
  <c r="X4650" i="37"/>
  <c r="X4651" i="37"/>
  <c r="X4652" i="37"/>
  <c r="X4653" i="37"/>
  <c r="X4654" i="37"/>
  <c r="X4655" i="37"/>
  <c r="X4656" i="37"/>
  <c r="X4657" i="37"/>
  <c r="X4658" i="37"/>
  <c r="X4659" i="37"/>
  <c r="X4660" i="37"/>
  <c r="X4661" i="37"/>
  <c r="X4662" i="37"/>
  <c r="X4663" i="37"/>
  <c r="X4664" i="37"/>
  <c r="X4665" i="37"/>
  <c r="X4666" i="37"/>
  <c r="X4667" i="37"/>
  <c r="X4668" i="37"/>
  <c r="X4669" i="37"/>
  <c r="X4670" i="37"/>
  <c r="X4671" i="37"/>
  <c r="X4672" i="37"/>
  <c r="X4673" i="37"/>
  <c r="X4674" i="37"/>
  <c r="X4675" i="37"/>
  <c r="X4676" i="37"/>
  <c r="X4677" i="37"/>
  <c r="X4678" i="37"/>
  <c r="X4679" i="37"/>
  <c r="X4680" i="37"/>
  <c r="X4681" i="37"/>
  <c r="X4682" i="37"/>
  <c r="X4683" i="37"/>
  <c r="X4684" i="37"/>
  <c r="X4685" i="37"/>
  <c r="X4686" i="37"/>
  <c r="X4687" i="37"/>
  <c r="X4688" i="37"/>
  <c r="X4689" i="37"/>
  <c r="X4690" i="37"/>
  <c r="X4691" i="37"/>
  <c r="X4692" i="37"/>
  <c r="X4693" i="37"/>
  <c r="X4694" i="37"/>
  <c r="X4695" i="37"/>
  <c r="X4696" i="37"/>
  <c r="X4697" i="37"/>
  <c r="X4698" i="37"/>
  <c r="X4699" i="37"/>
  <c r="X4700" i="37"/>
  <c r="X4701" i="37"/>
  <c r="X4702" i="37"/>
  <c r="X4703" i="37"/>
  <c r="X4704" i="37"/>
  <c r="X4705" i="37"/>
  <c r="X4706" i="37"/>
  <c r="X4707" i="37"/>
  <c r="X4708" i="37"/>
  <c r="X4709" i="37"/>
  <c r="X4710" i="37"/>
  <c r="X4711" i="37"/>
  <c r="X4712" i="37"/>
  <c r="X4713" i="37"/>
  <c r="X4714" i="37"/>
  <c r="X4715" i="37"/>
  <c r="X4716" i="37"/>
  <c r="X4717" i="37"/>
  <c r="X4718" i="37"/>
  <c r="X4719" i="37"/>
  <c r="X4720" i="37"/>
  <c r="X4721" i="37"/>
  <c r="X4722" i="37"/>
  <c r="X4723" i="37"/>
  <c r="X4724" i="37"/>
  <c r="X4725" i="37"/>
  <c r="X4726" i="37"/>
  <c r="X4727" i="37"/>
  <c r="X4728" i="37"/>
  <c r="X4729" i="37"/>
  <c r="X4730" i="37"/>
  <c r="X4731" i="37"/>
  <c r="X4732" i="37"/>
  <c r="X4733" i="37"/>
  <c r="X4734" i="37"/>
  <c r="X4735" i="37"/>
  <c r="X4736" i="37"/>
  <c r="X4737" i="37"/>
  <c r="X4738" i="37"/>
  <c r="X4739" i="37"/>
  <c r="X4740" i="37"/>
  <c r="X4741" i="37"/>
  <c r="X4742" i="37"/>
  <c r="X4743" i="37"/>
  <c r="X4744" i="37"/>
  <c r="X4745" i="37"/>
  <c r="X4746" i="37"/>
  <c r="X4747" i="37"/>
  <c r="X4748" i="37"/>
  <c r="X4749" i="37"/>
  <c r="X4750" i="37"/>
  <c r="X4751" i="37"/>
  <c r="X4752" i="37"/>
  <c r="X4753" i="37"/>
  <c r="X4754" i="37"/>
  <c r="X4755" i="37"/>
  <c r="X4756" i="37"/>
  <c r="X4757" i="37"/>
  <c r="X4758" i="37"/>
  <c r="X4759" i="37"/>
  <c r="X4760" i="37"/>
  <c r="X4761" i="37"/>
  <c r="X4762" i="37"/>
  <c r="X4763" i="37"/>
  <c r="X4764" i="37"/>
  <c r="X4765" i="37"/>
  <c r="X4766" i="37"/>
  <c r="X4767" i="37"/>
  <c r="X4768" i="37"/>
  <c r="X4769" i="37"/>
  <c r="X4770" i="37"/>
  <c r="X4771" i="37"/>
  <c r="X4772" i="37"/>
  <c r="X4773" i="37"/>
  <c r="X4774" i="37"/>
  <c r="X4775" i="37"/>
  <c r="X4776" i="37"/>
  <c r="X4777" i="37"/>
  <c r="X4778" i="37"/>
  <c r="X4779" i="37"/>
  <c r="X4780" i="37"/>
  <c r="X4781" i="37"/>
  <c r="X4782" i="37"/>
  <c r="X4783" i="37"/>
  <c r="X4784" i="37"/>
  <c r="X4785" i="37"/>
  <c r="X4786" i="37"/>
  <c r="X4787" i="37"/>
  <c r="X4788" i="37"/>
  <c r="X4789" i="37"/>
  <c r="X4790" i="37"/>
  <c r="X4791" i="37"/>
  <c r="X4792" i="37"/>
  <c r="X4793" i="37"/>
  <c r="X4794" i="37"/>
  <c r="X4795" i="37"/>
  <c r="X4796" i="37"/>
  <c r="X4797" i="37"/>
  <c r="X4798" i="37"/>
  <c r="X4799" i="37"/>
  <c r="X4800" i="37"/>
  <c r="X4801" i="37"/>
  <c r="X4802" i="37"/>
  <c r="X4803" i="37"/>
  <c r="X4804" i="37"/>
  <c r="X4805" i="37"/>
  <c r="X4806" i="37"/>
  <c r="X4807" i="37"/>
  <c r="X4808" i="37"/>
  <c r="X4809" i="37"/>
  <c r="X4810" i="37"/>
  <c r="X4811" i="37"/>
  <c r="X4812" i="37"/>
  <c r="X4813" i="37"/>
  <c r="X4814" i="37"/>
  <c r="X4815" i="37"/>
  <c r="X4816" i="37"/>
  <c r="X4817" i="37"/>
  <c r="X4818" i="37"/>
  <c r="X4819" i="37"/>
  <c r="X4820" i="37"/>
  <c r="X4821" i="37"/>
  <c r="X4822" i="37"/>
  <c r="X4823" i="37"/>
  <c r="X4824" i="37"/>
  <c r="X4825" i="37"/>
  <c r="X4826" i="37"/>
  <c r="X4827" i="37"/>
  <c r="X4828" i="37"/>
  <c r="X4829" i="37"/>
  <c r="X4830" i="37"/>
  <c r="X4831" i="37"/>
  <c r="X4832" i="37"/>
  <c r="X4833" i="37"/>
  <c r="X4834" i="37"/>
  <c r="X4835" i="37"/>
  <c r="X4836" i="37"/>
  <c r="X4837" i="37"/>
  <c r="X4838" i="37"/>
  <c r="X4839" i="37"/>
  <c r="X4840" i="37"/>
  <c r="X4841" i="37"/>
  <c r="X4842" i="37"/>
  <c r="X4843" i="37"/>
  <c r="X4844" i="37"/>
  <c r="X4845" i="37"/>
  <c r="X4846" i="37"/>
  <c r="X4847" i="37"/>
  <c r="X4848" i="37"/>
  <c r="X4849" i="37"/>
  <c r="X4850" i="37"/>
  <c r="X4851" i="37"/>
  <c r="X4852" i="37"/>
  <c r="X4853" i="37"/>
  <c r="X4854" i="37"/>
  <c r="X4855" i="37"/>
  <c r="X4856" i="37"/>
  <c r="X4857" i="37"/>
  <c r="X4858" i="37"/>
  <c r="X4859" i="37"/>
  <c r="X4860" i="37"/>
  <c r="X4861" i="37"/>
  <c r="X4862" i="37"/>
  <c r="X4863" i="37"/>
  <c r="X4864" i="37"/>
  <c r="X4865" i="37"/>
  <c r="X4866" i="37"/>
  <c r="X4867" i="37"/>
  <c r="X4868" i="37"/>
  <c r="X4869" i="37"/>
  <c r="X4870" i="37"/>
  <c r="X4871" i="37"/>
  <c r="X4872" i="37"/>
  <c r="X4873" i="37"/>
  <c r="X4874" i="37"/>
  <c r="X4875" i="37"/>
  <c r="X4876" i="37"/>
  <c r="X4877" i="37"/>
  <c r="X4878" i="37"/>
  <c r="X4879" i="37"/>
  <c r="X4880" i="37"/>
  <c r="X4881" i="37"/>
  <c r="X4882" i="37"/>
  <c r="X4883" i="37"/>
  <c r="X4884" i="37"/>
  <c r="X4885" i="37"/>
  <c r="X4886" i="37"/>
  <c r="X4887" i="37"/>
  <c r="X4888" i="37"/>
  <c r="X4889" i="37"/>
  <c r="X4890" i="37"/>
  <c r="X4891" i="37"/>
  <c r="X4892" i="37"/>
  <c r="X4893" i="37"/>
  <c r="X4894" i="37"/>
  <c r="X4895" i="37"/>
  <c r="X4896" i="37"/>
  <c r="X4897" i="37"/>
  <c r="X4898" i="37"/>
  <c r="X4899" i="37"/>
  <c r="X4900" i="37"/>
  <c r="X4901" i="37"/>
  <c r="X4902" i="37"/>
  <c r="X4903" i="37"/>
  <c r="X4904" i="37"/>
  <c r="X4905" i="37"/>
  <c r="X4906" i="37"/>
  <c r="X4907" i="37"/>
  <c r="X4908" i="37"/>
  <c r="X4909" i="37"/>
  <c r="X4910" i="37"/>
  <c r="X4911" i="37"/>
  <c r="X4912" i="37"/>
  <c r="X4913" i="37"/>
  <c r="X4914" i="37"/>
  <c r="X4915" i="37"/>
  <c r="X4916" i="37"/>
  <c r="X4917" i="37"/>
  <c r="X4918" i="37"/>
  <c r="X4919" i="37"/>
  <c r="X4920" i="37"/>
  <c r="X4921" i="37"/>
  <c r="X4922" i="37"/>
  <c r="X4923" i="37"/>
  <c r="X4924" i="37"/>
  <c r="X4925" i="37"/>
  <c r="X4926" i="37"/>
  <c r="X4927" i="37"/>
  <c r="X4928" i="37"/>
  <c r="X4929" i="37"/>
  <c r="X4930" i="37"/>
  <c r="X4931" i="37"/>
  <c r="X4932" i="37"/>
  <c r="X4933" i="37"/>
  <c r="X4934" i="37"/>
  <c r="X4935" i="37"/>
  <c r="X4936" i="37"/>
  <c r="X4937" i="37"/>
  <c r="X4938" i="37"/>
  <c r="X4939" i="37"/>
  <c r="X4940" i="37"/>
  <c r="X4941" i="37"/>
  <c r="X4942" i="37"/>
  <c r="X4943" i="37"/>
  <c r="X4944" i="37"/>
  <c r="X4945" i="37"/>
  <c r="X4946" i="37"/>
  <c r="X4947" i="37"/>
  <c r="X4948" i="37"/>
  <c r="X4949" i="37"/>
  <c r="X4950" i="37"/>
  <c r="X4951" i="37"/>
  <c r="X4952" i="37"/>
  <c r="X4953" i="37"/>
  <c r="X4954" i="37"/>
  <c r="X4955" i="37"/>
  <c r="X4956" i="37"/>
  <c r="X4957" i="37"/>
  <c r="X4958" i="37"/>
  <c r="X4959" i="37"/>
  <c r="X4960" i="37"/>
  <c r="X4961" i="37"/>
  <c r="X4962" i="37"/>
  <c r="X4963" i="37"/>
  <c r="X4964" i="37"/>
  <c r="X4965" i="37"/>
  <c r="X4966" i="37"/>
  <c r="X4967" i="37"/>
  <c r="X4968" i="37"/>
  <c r="X4969" i="37"/>
  <c r="X4970" i="37"/>
  <c r="X4971" i="37"/>
  <c r="X4972" i="37"/>
  <c r="X4973" i="37"/>
  <c r="X4974" i="37"/>
  <c r="X4975" i="37"/>
  <c r="X4976" i="37"/>
  <c r="X4977" i="37"/>
  <c r="X4978" i="37"/>
  <c r="X4979" i="37"/>
  <c r="X4980" i="37"/>
  <c r="X4981" i="37"/>
  <c r="X4982" i="37"/>
  <c r="X4983" i="37"/>
  <c r="X4984" i="37"/>
  <c r="X4985" i="37"/>
  <c r="X4986" i="37"/>
  <c r="X4987" i="37"/>
  <c r="X4988" i="37"/>
  <c r="X4989" i="37"/>
  <c r="X4990" i="37"/>
  <c r="X4991" i="37"/>
  <c r="X9" i="37"/>
  <c r="V4991" i="37"/>
  <c r="Y4991" i="37" s="1"/>
  <c r="V4990" i="37"/>
  <c r="Y4990" i="37" s="1"/>
  <c r="V4989" i="37"/>
  <c r="V4988" i="37"/>
  <c r="Y4988" i="37" s="1"/>
  <c r="V4987" i="37"/>
  <c r="Y4987" i="37" s="1"/>
  <c r="B4987" i="37"/>
  <c r="V4986" i="37"/>
  <c r="Y4986" i="37" s="1"/>
  <c r="V4985" i="37"/>
  <c r="B4985" i="37"/>
  <c r="V4984" i="37"/>
  <c r="Y4984" i="37" s="1"/>
  <c r="V4983" i="37"/>
  <c r="Y4983" i="37" s="1"/>
  <c r="B4983" i="37"/>
  <c r="V4982" i="37"/>
  <c r="Y4982" i="37" s="1"/>
  <c r="V4981" i="37"/>
  <c r="V4980" i="37"/>
  <c r="Y4980" i="37" s="1"/>
  <c r="V4979" i="37"/>
  <c r="Y4979" i="37" s="1"/>
  <c r="V4978" i="37"/>
  <c r="Y4978" i="37" s="1"/>
  <c r="V4977" i="37"/>
  <c r="V4976" i="37"/>
  <c r="Y4976" i="37" s="1"/>
  <c r="B4976" i="37"/>
  <c r="V4975" i="37"/>
  <c r="Y4975" i="37" s="1"/>
  <c r="V4974" i="37"/>
  <c r="Y4974" i="37" s="1"/>
  <c r="V4973" i="37"/>
  <c r="V4972" i="37"/>
  <c r="Y4972" i="37" s="1"/>
  <c r="V4971" i="37"/>
  <c r="Y4971" i="37" s="1"/>
  <c r="V4970" i="37"/>
  <c r="Y4970" i="37" s="1"/>
  <c r="V4969" i="37"/>
  <c r="B4969" i="37"/>
  <c r="V4968" i="37"/>
  <c r="Y4968" i="37" s="1"/>
  <c r="V4967" i="37"/>
  <c r="Y4967" i="37" s="1"/>
  <c r="V4966" i="37"/>
  <c r="Y4966" i="37" s="1"/>
  <c r="V4965" i="37"/>
  <c r="V4964" i="37"/>
  <c r="Y4964" i="37" s="1"/>
  <c r="V4963" i="37"/>
  <c r="Y4963" i="37" s="1"/>
  <c r="B4963" i="37"/>
  <c r="V4962" i="37"/>
  <c r="Y4962" i="37" s="1"/>
  <c r="V4961" i="37"/>
  <c r="Y4961" i="37" s="1"/>
  <c r="V4960" i="37"/>
  <c r="Y4960" i="37" s="1"/>
  <c r="V4959" i="37"/>
  <c r="Y4959" i="37" s="1"/>
  <c r="B4959" i="37"/>
  <c r="V4958" i="37"/>
  <c r="Y4958" i="37" s="1"/>
  <c r="V4957" i="37"/>
  <c r="B4957" i="37"/>
  <c r="V4956" i="37"/>
  <c r="Y4956" i="37" s="1"/>
  <c r="V4955" i="37"/>
  <c r="Y4955" i="37" s="1"/>
  <c r="V4954" i="37"/>
  <c r="Y4954" i="37" s="1"/>
  <c r="V4953" i="37"/>
  <c r="V4952" i="37"/>
  <c r="Y4952" i="37" s="1"/>
  <c r="V4951" i="37"/>
  <c r="Y4951" i="37" s="1"/>
  <c r="B4951" i="37"/>
  <c r="V4950" i="37"/>
  <c r="Y4950" i="37" s="1"/>
  <c r="V4949" i="37"/>
  <c r="V4948" i="37"/>
  <c r="Y4948" i="37" s="1"/>
  <c r="V4947" i="37"/>
  <c r="Y4947" i="37" s="1"/>
  <c r="V4946" i="37"/>
  <c r="Y4946" i="37" s="1"/>
  <c r="V4945" i="37"/>
  <c r="B4945" i="37"/>
  <c r="V4944" i="37"/>
  <c r="Y4944" i="37" s="1"/>
  <c r="V4943" i="37"/>
  <c r="Y4943" i="37" s="1"/>
  <c r="V4942" i="37"/>
  <c r="Y4942" i="37" s="1"/>
  <c r="V4941" i="37"/>
  <c r="Y4941" i="37" s="1"/>
  <c r="V4940" i="37"/>
  <c r="Y4940" i="37" s="1"/>
  <c r="B4940" i="37"/>
  <c r="V4939" i="37"/>
  <c r="Y4939" i="37" s="1"/>
  <c r="V4938" i="37"/>
  <c r="Y4938" i="37" s="1"/>
  <c r="B4938" i="37"/>
  <c r="V4937" i="37"/>
  <c r="V4936" i="37"/>
  <c r="Y4936" i="37" s="1"/>
  <c r="V4935" i="37"/>
  <c r="Y4935" i="37" s="1"/>
  <c r="V4934" i="37"/>
  <c r="Y4934" i="37" s="1"/>
  <c r="V4933" i="37"/>
  <c r="V4932" i="37"/>
  <c r="Y4932" i="37" s="1"/>
  <c r="B4932" i="37"/>
  <c r="V4931" i="37"/>
  <c r="Y4931" i="37" s="1"/>
  <c r="V4930" i="37"/>
  <c r="Y4930" i="37" s="1"/>
  <c r="V4929" i="37"/>
  <c r="V4928" i="37"/>
  <c r="Y4928" i="37" s="1"/>
  <c r="V4927" i="37"/>
  <c r="Y4927" i="37" s="1"/>
  <c r="V4926" i="37"/>
  <c r="Y4926" i="37" s="1"/>
  <c r="V4925" i="37"/>
  <c r="B4925" i="37"/>
  <c r="V4924" i="37"/>
  <c r="Y4924" i="37" s="1"/>
  <c r="V4923" i="37"/>
  <c r="Y4923" i="37" s="1"/>
  <c r="V4922" i="37"/>
  <c r="Y4922" i="37" s="1"/>
  <c r="V4921" i="37"/>
  <c r="Y4921" i="37" s="1"/>
  <c r="V4920" i="37"/>
  <c r="Y4920" i="37" s="1"/>
  <c r="V4919" i="37"/>
  <c r="Y4919" i="37" s="1"/>
  <c r="B4919" i="37"/>
  <c r="V4918" i="37"/>
  <c r="Y4918" i="37" s="1"/>
  <c r="V4917" i="37"/>
  <c r="V4916" i="37"/>
  <c r="Y4916" i="37" s="1"/>
  <c r="V4915" i="37"/>
  <c r="Y4915" i="37" s="1"/>
  <c r="V4914" i="37"/>
  <c r="Y4914" i="37" s="1"/>
  <c r="V4913" i="37"/>
  <c r="V4912" i="37"/>
  <c r="Y4912" i="37" s="1"/>
  <c r="B4912" i="37"/>
  <c r="V4911" i="37"/>
  <c r="Y4911" i="37" s="1"/>
  <c r="V4910" i="37"/>
  <c r="Y4910" i="37" s="1"/>
  <c r="V4909" i="37"/>
  <c r="V4908" i="37"/>
  <c r="Y4908" i="37" s="1"/>
  <c r="V4907" i="37"/>
  <c r="Y4907" i="37" s="1"/>
  <c r="V4906" i="37"/>
  <c r="Y4906" i="37" s="1"/>
  <c r="B4906" i="37"/>
  <c r="V4905" i="37"/>
  <c r="V4904" i="37"/>
  <c r="Y4904" i="37" s="1"/>
  <c r="B4904" i="37"/>
  <c r="V4903" i="37"/>
  <c r="Y4903" i="37" s="1"/>
  <c r="V4902" i="37"/>
  <c r="Y4902" i="37" s="1"/>
  <c r="V4901" i="37"/>
  <c r="Y4901" i="37" s="1"/>
  <c r="V4900" i="37"/>
  <c r="Y4900" i="37" s="1"/>
  <c r="V4899" i="37"/>
  <c r="Y4899" i="37" s="1"/>
  <c r="V4898" i="37"/>
  <c r="Y4898" i="37" s="1"/>
  <c r="B4898" i="37"/>
  <c r="V4897" i="37"/>
  <c r="V4896" i="37"/>
  <c r="Y4896" i="37" s="1"/>
  <c r="V4895" i="37"/>
  <c r="Y4895" i="37" s="1"/>
  <c r="V4894" i="37"/>
  <c r="Y4894" i="37" s="1"/>
  <c r="V4893" i="37"/>
  <c r="B4893" i="37"/>
  <c r="V4892" i="37"/>
  <c r="Y4892" i="37" s="1"/>
  <c r="V4891" i="37"/>
  <c r="Y4891" i="37" s="1"/>
  <c r="V4890" i="37"/>
  <c r="Y4890" i="37" s="1"/>
  <c r="V4889" i="37"/>
  <c r="V4888" i="37"/>
  <c r="Y4888" i="37" s="1"/>
  <c r="V4887" i="37"/>
  <c r="Y4887" i="37" s="1"/>
  <c r="V4886" i="37"/>
  <c r="Y4886" i="37" s="1"/>
  <c r="V4885" i="37"/>
  <c r="B4885" i="37"/>
  <c r="V4884" i="37"/>
  <c r="Y4884" i="37" s="1"/>
  <c r="V4883" i="37"/>
  <c r="Y4883" i="37" s="1"/>
  <c r="V4882" i="37"/>
  <c r="Y4882" i="37" s="1"/>
  <c r="V4881" i="37"/>
  <c r="V4880" i="37"/>
  <c r="Y4880" i="37" s="1"/>
  <c r="V4879" i="37"/>
  <c r="Y4879" i="37" s="1"/>
  <c r="B4879" i="37"/>
  <c r="V4878" i="37"/>
  <c r="Y4878" i="37" s="1"/>
  <c r="V4877" i="37"/>
  <c r="Y4877" i="37" s="1"/>
  <c r="V4876" i="37"/>
  <c r="Y4876" i="37" s="1"/>
  <c r="V4875" i="37"/>
  <c r="Y4875" i="37" s="1"/>
  <c r="V4874" i="37"/>
  <c r="Y4874" i="37" s="1"/>
  <c r="V4873" i="37"/>
  <c r="Y4873" i="37" s="1"/>
  <c r="B4873" i="37"/>
  <c r="V4872" i="37"/>
  <c r="Y4872" i="37" s="1"/>
  <c r="V4871" i="37"/>
  <c r="Y4871" i="37" s="1"/>
  <c r="B4871" i="37"/>
  <c r="V4870" i="37"/>
  <c r="Y4870" i="37" s="1"/>
  <c r="V4869" i="37"/>
  <c r="B4869" i="37"/>
  <c r="V4868" i="37"/>
  <c r="Y4868" i="37" s="1"/>
  <c r="V4867" i="37"/>
  <c r="Y4867" i="37" s="1"/>
  <c r="V4866" i="37"/>
  <c r="Y4866" i="37" s="1"/>
  <c r="V4865" i="37"/>
  <c r="V4864" i="37"/>
  <c r="Y4864" i="37" s="1"/>
  <c r="V4863" i="37"/>
  <c r="Y4863" i="37" s="1"/>
  <c r="V4862" i="37"/>
  <c r="Y4862" i="37" s="1"/>
  <c r="B4862" i="37"/>
  <c r="V4861" i="37"/>
  <c r="Y4861" i="37" s="1"/>
  <c r="V4860" i="37"/>
  <c r="Y4860" i="37" s="1"/>
  <c r="V4859" i="37"/>
  <c r="Y4859" i="37" s="1"/>
  <c r="V4858" i="37"/>
  <c r="Y4858" i="37" s="1"/>
  <c r="V4857" i="37"/>
  <c r="Y4857" i="37" s="1"/>
  <c r="V4856" i="37"/>
  <c r="Y4856" i="37" s="1"/>
  <c r="V4855" i="37"/>
  <c r="Y4855" i="37" s="1"/>
  <c r="V4854" i="37"/>
  <c r="Y4854" i="37" s="1"/>
  <c r="V4853" i="37"/>
  <c r="Y4853" i="37" s="1"/>
  <c r="V4852" i="37"/>
  <c r="Y4852" i="37" s="1"/>
  <c r="V4851" i="37"/>
  <c r="Y4851" i="37" s="1"/>
  <c r="B4851" i="37"/>
  <c r="V4850" i="37"/>
  <c r="Y4850" i="37" s="1"/>
  <c r="V4849" i="37"/>
  <c r="V4848" i="37"/>
  <c r="Y4848" i="37" s="1"/>
  <c r="V4847" i="37"/>
  <c r="Y4847" i="37" s="1"/>
  <c r="V4846" i="37"/>
  <c r="Y4846" i="37" s="1"/>
  <c r="V4845" i="37"/>
  <c r="V4844" i="37"/>
  <c r="Y4844" i="37" s="1"/>
  <c r="B4844" i="37"/>
  <c r="V4843" i="37"/>
  <c r="Y4843" i="37" s="1"/>
  <c r="V4842" i="37"/>
  <c r="Y4842" i="37" s="1"/>
  <c r="V4841" i="37"/>
  <c r="V4840" i="37"/>
  <c r="Y4840" i="37" s="1"/>
  <c r="V4839" i="37"/>
  <c r="Y4839" i="37" s="1"/>
  <c r="V4838" i="37"/>
  <c r="Y4838" i="37" s="1"/>
  <c r="V4837" i="37"/>
  <c r="B4837" i="37"/>
  <c r="V4836" i="37"/>
  <c r="Y4836" i="37" s="1"/>
  <c r="V4835" i="37"/>
  <c r="Y4835" i="37" s="1"/>
  <c r="V4834" i="37"/>
  <c r="Y4834" i="37" s="1"/>
  <c r="V4833" i="37"/>
  <c r="V4832" i="37"/>
  <c r="Y4832" i="37" s="1"/>
  <c r="V4831" i="37"/>
  <c r="Y4831" i="37" s="1"/>
  <c r="V4830" i="37"/>
  <c r="Y4830" i="37" s="1"/>
  <c r="V4829" i="37"/>
  <c r="V4828" i="37"/>
  <c r="Y4828" i="37" s="1"/>
  <c r="V4827" i="37"/>
  <c r="Y4827" i="37" s="1"/>
  <c r="B4827" i="37"/>
  <c r="V4826" i="37"/>
  <c r="Y4826" i="37" s="1"/>
  <c r="V4825" i="37"/>
  <c r="Y4825" i="37" s="1"/>
  <c r="V4824" i="37"/>
  <c r="Y4824" i="37" s="1"/>
  <c r="V4823" i="37"/>
  <c r="Y4823" i="37" s="1"/>
  <c r="V4822" i="37"/>
  <c r="Y4822" i="37" s="1"/>
  <c r="V4821" i="37"/>
  <c r="Y4821" i="37" s="1"/>
  <c r="V4820" i="37"/>
  <c r="Y4820" i="37" s="1"/>
  <c r="V4819" i="37"/>
  <c r="Y4819" i="37" s="1"/>
  <c r="V4818" i="37"/>
  <c r="Y4818" i="37" s="1"/>
  <c r="V4817" i="37"/>
  <c r="Y4817" i="37" s="1"/>
  <c r="V4816" i="37"/>
  <c r="Y4816" i="37" s="1"/>
  <c r="V4815" i="37"/>
  <c r="Y4815" i="37" s="1"/>
  <c r="V4814" i="37"/>
  <c r="Y4814" i="37" s="1"/>
  <c r="V4813" i="37"/>
  <c r="Y4813" i="37" s="1"/>
  <c r="B4813" i="37"/>
  <c r="V4812" i="37"/>
  <c r="Y4812" i="37" s="1"/>
  <c r="V4811" i="37"/>
  <c r="Y4811" i="37" s="1"/>
  <c r="V4810" i="37"/>
  <c r="Y4810" i="37" s="1"/>
  <c r="V4809" i="37"/>
  <c r="V4808" i="37"/>
  <c r="Y4808" i="37" s="1"/>
  <c r="V4807" i="37"/>
  <c r="Y4807" i="37" s="1"/>
  <c r="V4806" i="37"/>
  <c r="Y4806" i="37" s="1"/>
  <c r="V4805" i="37"/>
  <c r="V4804" i="37"/>
  <c r="Y4804" i="37" s="1"/>
  <c r="V4803" i="37"/>
  <c r="Y4803" i="37" s="1"/>
  <c r="V4802" i="37"/>
  <c r="Y4802" i="37" s="1"/>
  <c r="B4802" i="37"/>
  <c r="V4801" i="37"/>
  <c r="V4800" i="37"/>
  <c r="Y4800" i="37" s="1"/>
  <c r="V4799" i="37"/>
  <c r="Y4799" i="37" s="1"/>
  <c r="V4798" i="37"/>
  <c r="Y4798" i="37" s="1"/>
  <c r="V4797" i="37"/>
  <c r="V4796" i="37"/>
  <c r="Y4796" i="37" s="1"/>
  <c r="V4795" i="37"/>
  <c r="Y4795" i="37" s="1"/>
  <c r="V4794" i="37"/>
  <c r="Y4794" i="37" s="1"/>
  <c r="V4793" i="37"/>
  <c r="V4792" i="37"/>
  <c r="Y4792" i="37" s="1"/>
  <c r="V4791" i="37"/>
  <c r="Y4791" i="37" s="1"/>
  <c r="V4790" i="37"/>
  <c r="Y4790" i="37" s="1"/>
  <c r="V4789" i="37"/>
  <c r="V4788" i="37"/>
  <c r="Y4788" i="37" s="1"/>
  <c r="B4788" i="37"/>
  <c r="V4787" i="37"/>
  <c r="Y4787" i="37" s="1"/>
  <c r="V4786" i="37"/>
  <c r="Y4786" i="37" s="1"/>
  <c r="V4785" i="37"/>
  <c r="V4784" i="37"/>
  <c r="Y4784" i="37" s="1"/>
  <c r="V4783" i="37"/>
  <c r="Y4783" i="37" s="1"/>
  <c r="V4782" i="37"/>
  <c r="Y4782" i="37" s="1"/>
  <c r="V4781" i="37"/>
  <c r="V4780" i="37"/>
  <c r="Y4780" i="37" s="1"/>
  <c r="V4779" i="37"/>
  <c r="Y4779" i="37" s="1"/>
  <c r="V4778" i="37"/>
  <c r="Y4778" i="37" s="1"/>
  <c r="V4777" i="37"/>
  <c r="V4776" i="37"/>
  <c r="Y4776" i="37" s="1"/>
  <c r="V4775" i="37"/>
  <c r="Y4775" i="37" s="1"/>
  <c r="V4774" i="37"/>
  <c r="Y4774" i="37" s="1"/>
  <c r="V4773" i="37"/>
  <c r="B4773" i="37"/>
  <c r="V4772" i="37"/>
  <c r="Y4772" i="37" s="1"/>
  <c r="V4771" i="37"/>
  <c r="Y4771" i="37" s="1"/>
  <c r="V4770" i="37"/>
  <c r="Y4770" i="37" s="1"/>
  <c r="V4769" i="37"/>
  <c r="Y4769" i="37" s="1"/>
  <c r="V4768" i="37"/>
  <c r="Y4768" i="37" s="1"/>
  <c r="V4767" i="37"/>
  <c r="Y4767" i="37" s="1"/>
  <c r="V4766" i="37"/>
  <c r="Y4766" i="37" s="1"/>
  <c r="V4765" i="37"/>
  <c r="Y4765" i="37" s="1"/>
  <c r="B4765" i="37"/>
  <c r="V4764" i="37"/>
  <c r="Y4764" i="37" s="1"/>
  <c r="V4763" i="37"/>
  <c r="Y4763" i="37" s="1"/>
  <c r="V4762" i="37"/>
  <c r="Y4762" i="37" s="1"/>
  <c r="V4761" i="37"/>
  <c r="V4760" i="37"/>
  <c r="Y4760" i="37" s="1"/>
  <c r="V4759" i="37"/>
  <c r="Y4759" i="37" s="1"/>
  <c r="V4758" i="37"/>
  <c r="Y4758" i="37" s="1"/>
  <c r="V4757" i="37"/>
  <c r="V4756" i="37"/>
  <c r="Y4756" i="37" s="1"/>
  <c r="V4755" i="37"/>
  <c r="Y4755" i="37" s="1"/>
  <c r="V4754" i="37"/>
  <c r="Y4754" i="37" s="1"/>
  <c r="V4753" i="37"/>
  <c r="V4752" i="37"/>
  <c r="Y4752" i="37" s="1"/>
  <c r="V4751" i="37"/>
  <c r="Y4751" i="37" s="1"/>
  <c r="B4751" i="37"/>
  <c r="V4750" i="37"/>
  <c r="Y4750" i="37" s="1"/>
  <c r="V4749" i="37"/>
  <c r="V4748" i="37"/>
  <c r="Y4748" i="37" s="1"/>
  <c r="V4747" i="37"/>
  <c r="Y4747" i="37" s="1"/>
  <c r="V4746" i="37"/>
  <c r="Y4746" i="37" s="1"/>
  <c r="V4745" i="37"/>
  <c r="V4744" i="37"/>
  <c r="Y4744" i="37" s="1"/>
  <c r="V4743" i="37"/>
  <c r="Y4743" i="37" s="1"/>
  <c r="V4742" i="37"/>
  <c r="Y4742" i="37" s="1"/>
  <c r="B4742" i="37"/>
  <c r="V4741" i="37"/>
  <c r="V4740" i="37"/>
  <c r="Y4740" i="37" s="1"/>
  <c r="V4739" i="37"/>
  <c r="Y4739" i="37" s="1"/>
  <c r="B4739" i="37"/>
  <c r="V4738" i="37"/>
  <c r="Y4738" i="37" s="1"/>
  <c r="V4737" i="37"/>
  <c r="Y4737" i="37" s="1"/>
  <c r="B4737" i="37"/>
  <c r="V4736" i="37"/>
  <c r="Y4736" i="37" s="1"/>
  <c r="V4735" i="37"/>
  <c r="Y4735" i="37" s="1"/>
  <c r="V4734" i="37"/>
  <c r="Y4734" i="37" s="1"/>
  <c r="B4734" i="37"/>
  <c r="V4733" i="37"/>
  <c r="V4732" i="37"/>
  <c r="Y4732" i="37" s="1"/>
  <c r="V4731" i="37"/>
  <c r="Y4731" i="37" s="1"/>
  <c r="V4730" i="37"/>
  <c r="Y4730" i="37" s="1"/>
  <c r="V4729" i="37"/>
  <c r="B4729" i="37"/>
  <c r="V4728" i="37"/>
  <c r="Y4728" i="37" s="1"/>
  <c r="V4727" i="37"/>
  <c r="Y4727" i="37" s="1"/>
  <c r="B4727" i="37"/>
  <c r="V4726" i="37"/>
  <c r="Y4726" i="37" s="1"/>
  <c r="V4725" i="37"/>
  <c r="Y4725" i="37" s="1"/>
  <c r="V4724" i="37"/>
  <c r="Y4724" i="37" s="1"/>
  <c r="V4723" i="37"/>
  <c r="Y4723" i="37" s="1"/>
  <c r="V4722" i="37"/>
  <c r="Y4722" i="37" s="1"/>
  <c r="V4721" i="37"/>
  <c r="Y4721" i="37" s="1"/>
  <c r="V4720" i="37"/>
  <c r="Y4720" i="37" s="1"/>
  <c r="V4719" i="37"/>
  <c r="Y4719" i="37" s="1"/>
  <c r="V4718" i="37"/>
  <c r="Y4718" i="37" s="1"/>
  <c r="B4718" i="37"/>
  <c r="V4717" i="37"/>
  <c r="V4716" i="37"/>
  <c r="Y4716" i="37" s="1"/>
  <c r="V4715" i="37"/>
  <c r="Y4715" i="37" s="1"/>
  <c r="V4714" i="37"/>
  <c r="Y4714" i="37" s="1"/>
  <c r="V4713" i="37"/>
  <c r="B4713" i="37"/>
  <c r="V4712" i="37"/>
  <c r="Y4712" i="37" s="1"/>
  <c r="V4711" i="37"/>
  <c r="Y4711" i="37" s="1"/>
  <c r="B4711" i="37"/>
  <c r="V4710" i="37"/>
  <c r="Y4710" i="37" s="1"/>
  <c r="V4709" i="37"/>
  <c r="V4708" i="37"/>
  <c r="Y4708" i="37" s="1"/>
  <c r="V4707" i="37"/>
  <c r="Y4707" i="37" s="1"/>
  <c r="V4706" i="37"/>
  <c r="Y4706" i="37" s="1"/>
  <c r="V4705" i="37"/>
  <c r="B4705" i="37"/>
  <c r="V4704" i="37"/>
  <c r="Y4704" i="37" s="1"/>
  <c r="V4703" i="37"/>
  <c r="Y4703" i="37" s="1"/>
  <c r="V4702" i="37"/>
  <c r="Y4702" i="37" s="1"/>
  <c r="V4701" i="37"/>
  <c r="Y4701" i="37" s="1"/>
  <c r="V4700" i="37"/>
  <c r="Y4700" i="37" s="1"/>
  <c r="V4699" i="37"/>
  <c r="Y4699" i="37" s="1"/>
  <c r="V4698" i="37"/>
  <c r="Y4698" i="37" s="1"/>
  <c r="V4697" i="37"/>
  <c r="Y4697" i="37" s="1"/>
  <c r="B4697" i="37"/>
  <c r="V4696" i="37"/>
  <c r="Y4696" i="37" s="1"/>
  <c r="V4695" i="37"/>
  <c r="Y4695" i="37" s="1"/>
  <c r="B4695" i="37"/>
  <c r="V4694" i="37"/>
  <c r="Y4694" i="37" s="1"/>
  <c r="V4693" i="37"/>
  <c r="V4692" i="37"/>
  <c r="Y4692" i="37" s="1"/>
  <c r="V4691" i="37"/>
  <c r="Y4691" i="37" s="1"/>
  <c r="V4690" i="37"/>
  <c r="Y4690" i="37" s="1"/>
  <c r="V4689" i="37"/>
  <c r="V4688" i="37"/>
  <c r="Y4688" i="37" s="1"/>
  <c r="V4687" i="37"/>
  <c r="Y4687" i="37" s="1"/>
  <c r="V4686" i="37"/>
  <c r="Y4686" i="37" s="1"/>
  <c r="B4686" i="37"/>
  <c r="V4685" i="37"/>
  <c r="V4684" i="37"/>
  <c r="Y4684" i="37" s="1"/>
  <c r="V4683" i="37"/>
  <c r="Y4683" i="37" s="1"/>
  <c r="V4682" i="37"/>
  <c r="Y4682" i="37" s="1"/>
  <c r="V4681" i="37"/>
  <c r="V4680" i="37"/>
  <c r="Y4680" i="37" s="1"/>
  <c r="V4679" i="37"/>
  <c r="Y4679" i="37" s="1"/>
  <c r="V4678" i="37"/>
  <c r="Y4678" i="37" s="1"/>
  <c r="V4677" i="37"/>
  <c r="V4676" i="37"/>
  <c r="Y4676" i="37" s="1"/>
  <c r="V4675" i="37"/>
  <c r="Y4675" i="37" s="1"/>
  <c r="V4674" i="37"/>
  <c r="Y4674" i="37" s="1"/>
  <c r="V4673" i="37"/>
  <c r="V4672" i="37"/>
  <c r="Y4672" i="37" s="1"/>
  <c r="V4671" i="37"/>
  <c r="Y4671" i="37" s="1"/>
  <c r="V4670" i="37"/>
  <c r="Y4670" i="37" s="1"/>
  <c r="V4669" i="37"/>
  <c r="B4669" i="37"/>
  <c r="V4668" i="37"/>
  <c r="Y4668" i="37" s="1"/>
  <c r="V4667" i="37"/>
  <c r="Y4667" i="37" s="1"/>
  <c r="B4667" i="37"/>
  <c r="V4666" i="37"/>
  <c r="Y4666" i="37" s="1"/>
  <c r="V4665" i="37"/>
  <c r="V4664" i="37"/>
  <c r="Y4664" i="37" s="1"/>
  <c r="V4663" i="37"/>
  <c r="Y4663" i="37" s="1"/>
  <c r="V4662" i="37"/>
  <c r="Y4662" i="37" s="1"/>
  <c r="B4662" i="37"/>
  <c r="V4661" i="37"/>
  <c r="V4660" i="37"/>
  <c r="Y4660" i="37" s="1"/>
  <c r="V4659" i="37"/>
  <c r="Y4659" i="37" s="1"/>
  <c r="V4658" i="37"/>
  <c r="Y4658" i="37" s="1"/>
  <c r="V4657" i="37"/>
  <c r="V4656" i="37"/>
  <c r="Y4656" i="37" s="1"/>
  <c r="V4655" i="37"/>
  <c r="Y4655" i="37" s="1"/>
  <c r="B4655" i="37"/>
  <c r="V4654" i="37"/>
  <c r="Y4654" i="37" s="1"/>
  <c r="V4653" i="37"/>
  <c r="V4652" i="37"/>
  <c r="Y4652" i="37" s="1"/>
  <c r="V4651" i="37"/>
  <c r="Y4651" i="37" s="1"/>
  <c r="V4650" i="37"/>
  <c r="Y4650" i="37" s="1"/>
  <c r="V4649" i="37"/>
  <c r="B4649" i="37"/>
  <c r="V4648" i="37"/>
  <c r="Y4648" i="37" s="1"/>
  <c r="V4647" i="37"/>
  <c r="Y4647" i="37" s="1"/>
  <c r="B4647" i="37"/>
  <c r="V4646" i="37"/>
  <c r="Y4646" i="37" s="1"/>
  <c r="V4645" i="37"/>
  <c r="V4644" i="37"/>
  <c r="Y4644" i="37" s="1"/>
  <c r="V4643" i="37"/>
  <c r="Y4643" i="37" s="1"/>
  <c r="B4643" i="37"/>
  <c r="V4642" i="37"/>
  <c r="Y4642" i="37" s="1"/>
  <c r="V4641" i="37"/>
  <c r="V4640" i="37"/>
  <c r="Y4640" i="37" s="1"/>
  <c r="B4640" i="37"/>
  <c r="V4639" i="37"/>
  <c r="Y4639" i="37" s="1"/>
  <c r="V4638" i="37"/>
  <c r="Y4638" i="37" s="1"/>
  <c r="V4637" i="37"/>
  <c r="V4636" i="37"/>
  <c r="Y4636" i="37" s="1"/>
  <c r="V4635" i="37"/>
  <c r="Y4635" i="37" s="1"/>
  <c r="V4634" i="37"/>
  <c r="Y4634" i="37" s="1"/>
  <c r="V4633" i="37"/>
  <c r="V4632" i="37"/>
  <c r="Y4632" i="37" s="1"/>
  <c r="V4631" i="37"/>
  <c r="Y4631" i="37" s="1"/>
  <c r="V4630" i="37"/>
  <c r="Y4630" i="37" s="1"/>
  <c r="V4629" i="37"/>
  <c r="V4628" i="37"/>
  <c r="Y4628" i="37" s="1"/>
  <c r="V4627" i="37"/>
  <c r="Y4627" i="37" s="1"/>
  <c r="B4627" i="37"/>
  <c r="V4626" i="37"/>
  <c r="Y4626" i="37" s="1"/>
  <c r="V4625" i="37"/>
  <c r="Y4625" i="37" s="1"/>
  <c r="V4624" i="37"/>
  <c r="Y4624" i="37" s="1"/>
  <c r="V4623" i="37"/>
  <c r="Y4623" i="37" s="1"/>
  <c r="V4622" i="37"/>
  <c r="Y4622" i="37" s="1"/>
  <c r="V4621" i="37"/>
  <c r="Y4621" i="37" s="1"/>
  <c r="V4620" i="37"/>
  <c r="Y4620" i="37" s="1"/>
  <c r="V4619" i="37"/>
  <c r="Y4619" i="37" s="1"/>
  <c r="V4618" i="37"/>
  <c r="Y4618" i="37" s="1"/>
  <c r="V4617" i="37"/>
  <c r="Y4617" i="37" s="1"/>
  <c r="V4616" i="37"/>
  <c r="Y4616" i="37" s="1"/>
  <c r="V4615" i="37"/>
  <c r="Y4615" i="37" s="1"/>
  <c r="V4614" i="37"/>
  <c r="Y4614" i="37" s="1"/>
  <c r="B4614" i="37"/>
  <c r="V4613" i="37"/>
  <c r="V4612" i="37"/>
  <c r="Y4612" i="37" s="1"/>
  <c r="V4611" i="37"/>
  <c r="Y4611" i="37" s="1"/>
  <c r="V4610" i="37"/>
  <c r="Y4610" i="37" s="1"/>
  <c r="V4609" i="37"/>
  <c r="V4608" i="37"/>
  <c r="Y4608" i="37" s="1"/>
  <c r="V4607" i="37"/>
  <c r="Y4607" i="37" s="1"/>
  <c r="V4606" i="37"/>
  <c r="Y4606" i="37" s="1"/>
  <c r="V4605" i="37"/>
  <c r="V4604" i="37"/>
  <c r="Y4604" i="37" s="1"/>
  <c r="V4603" i="37"/>
  <c r="Y4603" i="37" s="1"/>
  <c r="V4602" i="37"/>
  <c r="Y4602" i="37" s="1"/>
  <c r="V4601" i="37"/>
  <c r="V4600" i="37"/>
  <c r="Y4600" i="37" s="1"/>
  <c r="B4600" i="37"/>
  <c r="V4599" i="37"/>
  <c r="Y4599" i="37" s="1"/>
  <c r="V4598" i="37"/>
  <c r="Y4598" i="37" s="1"/>
  <c r="V4597" i="37"/>
  <c r="V4596" i="37"/>
  <c r="Y4596" i="37" s="1"/>
  <c r="V4595" i="37"/>
  <c r="Y4595" i="37" s="1"/>
  <c r="V4594" i="37"/>
  <c r="Y4594" i="37" s="1"/>
  <c r="V4593" i="37"/>
  <c r="V4592" i="37"/>
  <c r="Y4592" i="37" s="1"/>
  <c r="V4591" i="37"/>
  <c r="Y4591" i="37" s="1"/>
  <c r="V4590" i="37"/>
  <c r="Y4590" i="37" s="1"/>
  <c r="V4589" i="37"/>
  <c r="V4588" i="37"/>
  <c r="Y4588" i="37" s="1"/>
  <c r="V4587" i="37"/>
  <c r="Y4587" i="37" s="1"/>
  <c r="V4586" i="37"/>
  <c r="Y4586" i="37" s="1"/>
  <c r="B4586" i="37"/>
  <c r="V4585" i="37"/>
  <c r="V4584" i="37"/>
  <c r="Y4584" i="37" s="1"/>
  <c r="V4583" i="37"/>
  <c r="Y4583" i="37" s="1"/>
  <c r="V4582" i="37"/>
  <c r="Y4582" i="37" s="1"/>
  <c r="V4581" i="37"/>
  <c r="V4580" i="37"/>
  <c r="Y4580" i="37" s="1"/>
  <c r="V4579" i="37"/>
  <c r="Y4579" i="37" s="1"/>
  <c r="B4579" i="37"/>
  <c r="V4578" i="37"/>
  <c r="Y4578" i="37" s="1"/>
  <c r="V4577" i="37"/>
  <c r="Y4577" i="37" s="1"/>
  <c r="V4576" i="37"/>
  <c r="Y4576" i="37" s="1"/>
  <c r="V4575" i="37"/>
  <c r="Y4575" i="37" s="1"/>
  <c r="V4574" i="37"/>
  <c r="Y4574" i="37" s="1"/>
  <c r="V4573" i="37"/>
  <c r="Y4573" i="37" s="1"/>
  <c r="V4572" i="37"/>
  <c r="Y4572" i="37" s="1"/>
  <c r="V4571" i="37"/>
  <c r="Y4571" i="37" s="1"/>
  <c r="V4570" i="37"/>
  <c r="Y4570" i="37" s="1"/>
  <c r="V4569" i="37"/>
  <c r="Y4569" i="37" s="1"/>
  <c r="V4568" i="37"/>
  <c r="Y4568" i="37" s="1"/>
  <c r="V4567" i="37"/>
  <c r="Y4567" i="37" s="1"/>
  <c r="V4566" i="37"/>
  <c r="Y4566" i="37" s="1"/>
  <c r="V4565" i="37"/>
  <c r="Y4565" i="37" s="1"/>
  <c r="B4565" i="37"/>
  <c r="V4564" i="37"/>
  <c r="Y4564" i="37" s="1"/>
  <c r="V4563" i="37"/>
  <c r="Y4563" i="37" s="1"/>
  <c r="V4562" i="37"/>
  <c r="Y4562" i="37" s="1"/>
  <c r="V4561" i="37"/>
  <c r="V4560" i="37"/>
  <c r="Y4560" i="37" s="1"/>
  <c r="V4559" i="37"/>
  <c r="Y4559" i="37" s="1"/>
  <c r="V4558" i="37"/>
  <c r="Y4558" i="37" s="1"/>
  <c r="V4557" i="37"/>
  <c r="V4556" i="37"/>
  <c r="Y4556" i="37" s="1"/>
  <c r="V4555" i="37"/>
  <c r="Y4555" i="37" s="1"/>
  <c r="V4554" i="37"/>
  <c r="Y4554" i="37" s="1"/>
  <c r="V4553" i="37"/>
  <c r="V4552" i="37"/>
  <c r="Y4552" i="37" s="1"/>
  <c r="V4551" i="37"/>
  <c r="Y4551" i="37" s="1"/>
  <c r="V4550" i="37"/>
  <c r="Y4550" i="37" s="1"/>
  <c r="B4550" i="37"/>
  <c r="V4549" i="37"/>
  <c r="V4548" i="37"/>
  <c r="Y4548" i="37" s="1"/>
  <c r="V4547" i="37"/>
  <c r="Y4547" i="37" s="1"/>
  <c r="V4546" i="37"/>
  <c r="Y4546" i="37" s="1"/>
  <c r="V4545" i="37"/>
  <c r="V4544" i="37"/>
  <c r="Y4544" i="37" s="1"/>
  <c r="V4543" i="37"/>
  <c r="Y4543" i="37" s="1"/>
  <c r="V4542" i="37"/>
  <c r="Y4542" i="37" s="1"/>
  <c r="V4541" i="37"/>
  <c r="V4540" i="37"/>
  <c r="Y4540" i="37" s="1"/>
  <c r="V4539" i="37"/>
  <c r="Y4539" i="37" s="1"/>
  <c r="V4538" i="37"/>
  <c r="Y4538" i="37" s="1"/>
  <c r="V4537" i="37"/>
  <c r="V4536" i="37"/>
  <c r="Y4536" i="37" s="1"/>
  <c r="B4536" i="37"/>
  <c r="V4535" i="37"/>
  <c r="Y4535" i="37" s="1"/>
  <c r="V4534" i="37"/>
  <c r="Y4534" i="37" s="1"/>
  <c r="V4533" i="37"/>
  <c r="V4532" i="37"/>
  <c r="Y4532" i="37" s="1"/>
  <c r="V4531" i="37"/>
  <c r="Y4531" i="37" s="1"/>
  <c r="V4530" i="37"/>
  <c r="Y4530" i="37" s="1"/>
  <c r="V4529" i="37"/>
  <c r="V4528" i="37"/>
  <c r="Y4528" i="37" s="1"/>
  <c r="V4527" i="37"/>
  <c r="Y4527" i="37" s="1"/>
  <c r="V4526" i="37"/>
  <c r="Y4526" i="37" s="1"/>
  <c r="B4526" i="37"/>
  <c r="V4525" i="37"/>
  <c r="Y4525" i="37" s="1"/>
  <c r="V4524" i="37"/>
  <c r="Y4524" i="37" s="1"/>
  <c r="V4523" i="37"/>
  <c r="Y4523" i="37" s="1"/>
  <c r="V4522" i="37"/>
  <c r="Y4522" i="37" s="1"/>
  <c r="V4521" i="37"/>
  <c r="Y4521" i="37" s="1"/>
  <c r="V4520" i="37"/>
  <c r="Y4520" i="37" s="1"/>
  <c r="V4519" i="37"/>
  <c r="Y4519" i="37" s="1"/>
  <c r="V4518" i="37"/>
  <c r="Y4518" i="37" s="1"/>
  <c r="V4517" i="37"/>
  <c r="Y4517" i="37" s="1"/>
  <c r="V4516" i="37"/>
  <c r="Y4516" i="37" s="1"/>
  <c r="V4515" i="37"/>
  <c r="Y4515" i="37" s="1"/>
  <c r="V4514" i="37"/>
  <c r="Y4514" i="37" s="1"/>
  <c r="V4513" i="37"/>
  <c r="Y4513" i="37" s="1"/>
  <c r="V4512" i="37"/>
  <c r="Y4512" i="37" s="1"/>
  <c r="V4511" i="37"/>
  <c r="Y4511" i="37" s="1"/>
  <c r="V4510" i="37"/>
  <c r="Y4510" i="37" s="1"/>
  <c r="V4509" i="37"/>
  <c r="Y4509" i="37" s="1"/>
  <c r="B4509" i="37"/>
  <c r="V4508" i="37"/>
  <c r="Y4508" i="37" s="1"/>
  <c r="V4507" i="37"/>
  <c r="Y4507" i="37" s="1"/>
  <c r="V4506" i="37"/>
  <c r="Y4506" i="37" s="1"/>
  <c r="B4506" i="37"/>
  <c r="V4505" i="37"/>
  <c r="V4504" i="37"/>
  <c r="Y4504" i="37" s="1"/>
  <c r="V4503" i="37"/>
  <c r="Y4503" i="37" s="1"/>
  <c r="B4503" i="37"/>
  <c r="V4502" i="37"/>
  <c r="Y4502" i="37" s="1"/>
  <c r="V4501" i="37"/>
  <c r="V4500" i="37"/>
  <c r="Y4500" i="37" s="1"/>
  <c r="V4499" i="37"/>
  <c r="Y4499" i="37" s="1"/>
  <c r="V4498" i="37"/>
  <c r="Y4498" i="37" s="1"/>
  <c r="V4497" i="37"/>
  <c r="V4496" i="37"/>
  <c r="Y4496" i="37" s="1"/>
  <c r="V4495" i="37"/>
  <c r="Y4495" i="37" s="1"/>
  <c r="V4494" i="37"/>
  <c r="Y4494" i="37" s="1"/>
  <c r="V4493" i="37"/>
  <c r="V4492" i="37"/>
  <c r="Y4492" i="37" s="1"/>
  <c r="V4491" i="37"/>
  <c r="Y4491" i="37" s="1"/>
  <c r="V4490" i="37"/>
  <c r="Y4490" i="37" s="1"/>
  <c r="V4489" i="37"/>
  <c r="B4489" i="37"/>
  <c r="V4488" i="37"/>
  <c r="Y4488" i="37" s="1"/>
  <c r="V4487" i="37"/>
  <c r="Y4487" i="37" s="1"/>
  <c r="B4487" i="37"/>
  <c r="V4486" i="37"/>
  <c r="Y4486" i="37" s="1"/>
  <c r="V4485" i="37"/>
  <c r="V4484" i="37"/>
  <c r="Y4484" i="37" s="1"/>
  <c r="V4483" i="37"/>
  <c r="Y4483" i="37" s="1"/>
  <c r="V4482" i="37"/>
  <c r="Y4482" i="37" s="1"/>
  <c r="B4482" i="37"/>
  <c r="V4481" i="37"/>
  <c r="V4480" i="37"/>
  <c r="Y4480" i="37" s="1"/>
  <c r="V4479" i="37"/>
  <c r="Y4479" i="37" s="1"/>
  <c r="V4478" i="37"/>
  <c r="Y4478" i="37" s="1"/>
  <c r="B4478" i="37"/>
  <c r="V4477" i="37"/>
  <c r="V4476" i="37"/>
  <c r="Y4476" i="37" s="1"/>
  <c r="V4475" i="37"/>
  <c r="Y4475" i="37" s="1"/>
  <c r="B4475" i="37"/>
  <c r="V4474" i="37"/>
  <c r="Y4474" i="37" s="1"/>
  <c r="V4473" i="37"/>
  <c r="Y4473" i="37" s="1"/>
  <c r="V4472" i="37"/>
  <c r="Y4472" i="37" s="1"/>
  <c r="V4471" i="37"/>
  <c r="Y4471" i="37" s="1"/>
  <c r="V4470" i="37"/>
  <c r="Y4470" i="37" s="1"/>
  <c r="V4469" i="37"/>
  <c r="Y4469" i="37" s="1"/>
  <c r="V4468" i="37"/>
  <c r="Y4468" i="37" s="1"/>
  <c r="V4467" i="37"/>
  <c r="Y4467" i="37" s="1"/>
  <c r="V4466" i="37"/>
  <c r="Y4466" i="37" s="1"/>
  <c r="V4465" i="37"/>
  <c r="Y4465" i="37" s="1"/>
  <c r="V4464" i="37"/>
  <c r="Y4464" i="37" s="1"/>
  <c r="V4463" i="37"/>
  <c r="Y4463" i="37" s="1"/>
  <c r="V4462" i="37"/>
  <c r="Y4462" i="37" s="1"/>
  <c r="B4462" i="37"/>
  <c r="V4461" i="37"/>
  <c r="V4460" i="37"/>
  <c r="Y4460" i="37" s="1"/>
  <c r="V4459" i="37"/>
  <c r="Y4459" i="37" s="1"/>
  <c r="V4458" i="37"/>
  <c r="Y4458" i="37" s="1"/>
  <c r="V4457" i="37"/>
  <c r="V4456" i="37"/>
  <c r="Y4456" i="37" s="1"/>
  <c r="V4455" i="37"/>
  <c r="Y4455" i="37" s="1"/>
  <c r="V4454" i="37"/>
  <c r="Y4454" i="37" s="1"/>
  <c r="V4453" i="37"/>
  <c r="V4452" i="37"/>
  <c r="Y4452" i="37" s="1"/>
  <c r="V4451" i="37"/>
  <c r="Y4451" i="37" s="1"/>
  <c r="V4450" i="37"/>
  <c r="Y4450" i="37" s="1"/>
  <c r="V4449" i="37"/>
  <c r="V4448" i="37"/>
  <c r="Y4448" i="37" s="1"/>
  <c r="V4447" i="37"/>
  <c r="Y4447" i="37" s="1"/>
  <c r="B4447" i="37"/>
  <c r="V4446" i="37"/>
  <c r="Y4446" i="37" s="1"/>
  <c r="V4445" i="37"/>
  <c r="V4444" i="37"/>
  <c r="Y4444" i="37" s="1"/>
  <c r="V4443" i="37"/>
  <c r="Y4443" i="37" s="1"/>
  <c r="V4442" i="37"/>
  <c r="Y4442" i="37" s="1"/>
  <c r="V4441" i="37"/>
  <c r="V4440" i="37"/>
  <c r="Y4440" i="37" s="1"/>
  <c r="V4439" i="37"/>
  <c r="Y4439" i="37" s="1"/>
  <c r="V4438" i="37"/>
  <c r="Y4438" i="37" s="1"/>
  <c r="V4437" i="37"/>
  <c r="B4437" i="37"/>
  <c r="V4436" i="37"/>
  <c r="Y4436" i="37" s="1"/>
  <c r="V4435" i="37"/>
  <c r="Y4435" i="37" s="1"/>
  <c r="V4434" i="37"/>
  <c r="Y4434" i="37" s="1"/>
  <c r="V4433" i="37"/>
  <c r="V4432" i="37"/>
  <c r="Y4432" i="37" s="1"/>
  <c r="V4431" i="37"/>
  <c r="Y4431" i="37" s="1"/>
  <c r="V4430" i="37"/>
  <c r="Y4430" i="37" s="1"/>
  <c r="V4429" i="37"/>
  <c r="V4428" i="37"/>
  <c r="Y4428" i="37" s="1"/>
  <c r="V4427" i="37"/>
  <c r="Y4427" i="37" s="1"/>
  <c r="V4426" i="37"/>
  <c r="Y4426" i="37" s="1"/>
  <c r="V4425" i="37"/>
  <c r="V4424" i="37"/>
  <c r="Y4424" i="37" s="1"/>
  <c r="B4424" i="37"/>
  <c r="V4423" i="37"/>
  <c r="Y4423" i="37" s="1"/>
  <c r="V4422" i="37"/>
  <c r="Y4422" i="37" s="1"/>
  <c r="V4421" i="37"/>
  <c r="Y4421" i="37" s="1"/>
  <c r="V4420" i="37"/>
  <c r="Y4420" i="37" s="1"/>
  <c r="V4419" i="37"/>
  <c r="Y4419" i="37" s="1"/>
  <c r="V4418" i="37"/>
  <c r="Y4418" i="37" s="1"/>
  <c r="V4417" i="37"/>
  <c r="Y4417" i="37" s="1"/>
  <c r="V4416" i="37"/>
  <c r="Y4416" i="37" s="1"/>
  <c r="B4416" i="37"/>
  <c r="V4415" i="37"/>
  <c r="Y4415" i="37" s="1"/>
  <c r="V4414" i="37"/>
  <c r="Y4414" i="37" s="1"/>
  <c r="V4413" i="37"/>
  <c r="V4412" i="37"/>
  <c r="Y4412" i="37" s="1"/>
  <c r="V4411" i="37"/>
  <c r="Y4411" i="37" s="1"/>
  <c r="V4410" i="37"/>
  <c r="Y4410" i="37" s="1"/>
  <c r="V4409" i="37"/>
  <c r="V4408" i="37"/>
  <c r="Y4408" i="37" s="1"/>
  <c r="V4407" i="37"/>
  <c r="Y4407" i="37" s="1"/>
  <c r="V4406" i="37"/>
  <c r="Y4406" i="37" s="1"/>
  <c r="V4405" i="37"/>
  <c r="V4404" i="37"/>
  <c r="Y4404" i="37" s="1"/>
  <c r="V4403" i="37"/>
  <c r="Y4403" i="37" s="1"/>
  <c r="B4403" i="37"/>
  <c r="V4402" i="37"/>
  <c r="Y4402" i="37" s="1"/>
  <c r="V4401" i="37"/>
  <c r="V4400" i="37"/>
  <c r="Y4400" i="37" s="1"/>
  <c r="V4399" i="37"/>
  <c r="Y4399" i="37" s="1"/>
  <c r="V4398" i="37"/>
  <c r="Y4398" i="37" s="1"/>
  <c r="V4397" i="37"/>
  <c r="V4396" i="37"/>
  <c r="Y4396" i="37" s="1"/>
  <c r="V4395" i="37"/>
  <c r="Y4395" i="37" s="1"/>
  <c r="V4394" i="37"/>
  <c r="Y4394" i="37" s="1"/>
  <c r="B4394" i="37"/>
  <c r="V4393" i="37"/>
  <c r="V4392" i="37"/>
  <c r="Y4392" i="37" s="1"/>
  <c r="V4391" i="37"/>
  <c r="Y4391" i="37" s="1"/>
  <c r="V4390" i="37"/>
  <c r="Y4390" i="37" s="1"/>
  <c r="V4389" i="37"/>
  <c r="V4388" i="37"/>
  <c r="Y4388" i="37" s="1"/>
  <c r="V4387" i="37"/>
  <c r="Y4387" i="37" s="1"/>
  <c r="V4386" i="37"/>
  <c r="Y4386" i="37" s="1"/>
  <c r="V4385" i="37"/>
  <c r="B4385" i="37"/>
  <c r="V4384" i="37"/>
  <c r="Y4384" i="37" s="1"/>
  <c r="V4383" i="37"/>
  <c r="Y4383" i="37" s="1"/>
  <c r="V4382" i="37"/>
  <c r="Y4382" i="37" s="1"/>
  <c r="V4381" i="37"/>
  <c r="Y4381" i="37" s="1"/>
  <c r="V4380" i="37"/>
  <c r="Y4380" i="37" s="1"/>
  <c r="V4379" i="37"/>
  <c r="Y4379" i="37" s="1"/>
  <c r="V4378" i="37"/>
  <c r="Y4378" i="37" s="1"/>
  <c r="V4377" i="37"/>
  <c r="Y4377" i="37" s="1"/>
  <c r="V4376" i="37"/>
  <c r="Y4376" i="37" s="1"/>
  <c r="V4375" i="37"/>
  <c r="Y4375" i="37" s="1"/>
  <c r="V4374" i="37"/>
  <c r="Y4374" i="37" s="1"/>
  <c r="B4374" i="37"/>
  <c r="V4373" i="37"/>
  <c r="V4372" i="37"/>
  <c r="Y4372" i="37" s="1"/>
  <c r="V4371" i="37"/>
  <c r="Y4371" i="37" s="1"/>
  <c r="V4370" i="37"/>
  <c r="Y4370" i="37" s="1"/>
  <c r="V4369" i="37"/>
  <c r="V4368" i="37"/>
  <c r="Y4368" i="37" s="1"/>
  <c r="V4367" i="37"/>
  <c r="Y4367" i="37" s="1"/>
  <c r="V4366" i="37"/>
  <c r="Y4366" i="37" s="1"/>
  <c r="V4365" i="37"/>
  <c r="V4364" i="37"/>
  <c r="Y4364" i="37" s="1"/>
  <c r="V4363" i="37"/>
  <c r="Y4363" i="37" s="1"/>
  <c r="V4362" i="37"/>
  <c r="Y4362" i="37" s="1"/>
  <c r="V4361" i="37"/>
  <c r="B4361" i="37"/>
  <c r="V4360" i="37"/>
  <c r="Y4360" i="37" s="1"/>
  <c r="V4359" i="37"/>
  <c r="Y4359" i="37" s="1"/>
  <c r="V4358" i="37"/>
  <c r="Y4358" i="37" s="1"/>
  <c r="V4357" i="37"/>
  <c r="V4356" i="37"/>
  <c r="Y4356" i="37" s="1"/>
  <c r="V4355" i="37"/>
  <c r="Y4355" i="37" s="1"/>
  <c r="V4354" i="37"/>
  <c r="Y4354" i="37" s="1"/>
  <c r="B4354" i="37"/>
  <c r="V4353" i="37"/>
  <c r="V4352" i="37"/>
  <c r="Y4352" i="37" s="1"/>
  <c r="V4351" i="37"/>
  <c r="Y4351" i="37" s="1"/>
  <c r="V4350" i="37"/>
  <c r="Y4350" i="37" s="1"/>
  <c r="V4349" i="37"/>
  <c r="B4349" i="37"/>
  <c r="V4348" i="37"/>
  <c r="Y4348" i="37" s="1"/>
  <c r="V4347" i="37"/>
  <c r="Y4347" i="37" s="1"/>
  <c r="B4347" i="37"/>
  <c r="V4346" i="37"/>
  <c r="Y4346" i="37" s="1"/>
  <c r="V4345" i="37"/>
  <c r="V4344" i="37"/>
  <c r="Y4344" i="37" s="1"/>
  <c r="V4343" i="37"/>
  <c r="Y4343" i="37" s="1"/>
  <c r="B4343" i="37"/>
  <c r="V4342" i="37"/>
  <c r="Y4342" i="37" s="1"/>
  <c r="V4341" i="37"/>
  <c r="V4340" i="37"/>
  <c r="Y4340" i="37" s="1"/>
  <c r="V4339" i="37"/>
  <c r="Y4339" i="37" s="1"/>
  <c r="V4338" i="37"/>
  <c r="Y4338" i="37" s="1"/>
  <c r="V4337" i="37"/>
  <c r="V4336" i="37"/>
  <c r="Y4336" i="37" s="1"/>
  <c r="V4335" i="37"/>
  <c r="Y4335" i="37" s="1"/>
  <c r="V4334" i="37"/>
  <c r="Y4334" i="37" s="1"/>
  <c r="V4333" i="37"/>
  <c r="V4332" i="37"/>
  <c r="Y4332" i="37" s="1"/>
  <c r="V4331" i="37"/>
  <c r="Y4331" i="37" s="1"/>
  <c r="V4330" i="37"/>
  <c r="Y4330" i="37" s="1"/>
  <c r="V4329" i="37"/>
  <c r="B4329" i="37"/>
  <c r="V4328" i="37"/>
  <c r="Y4328" i="37" s="1"/>
  <c r="V4327" i="37"/>
  <c r="Y4327" i="37" s="1"/>
  <c r="V4326" i="37"/>
  <c r="Y4326" i="37" s="1"/>
  <c r="V4325" i="37"/>
  <c r="V4324" i="37"/>
  <c r="Y4324" i="37" s="1"/>
  <c r="V4323" i="37"/>
  <c r="Y4323" i="37" s="1"/>
  <c r="V4322" i="37"/>
  <c r="Y4322" i="37" s="1"/>
  <c r="V4321" i="37"/>
  <c r="V4320" i="37"/>
  <c r="Y4320" i="37" s="1"/>
  <c r="V4319" i="37"/>
  <c r="Y4319" i="37" s="1"/>
  <c r="V4318" i="37"/>
  <c r="Y4318" i="37" s="1"/>
  <c r="V4317" i="37"/>
  <c r="V4316" i="37"/>
  <c r="Y4316" i="37" s="1"/>
  <c r="B4316" i="37"/>
  <c r="V4315" i="37"/>
  <c r="Y4315" i="37" s="1"/>
  <c r="V4314" i="37"/>
  <c r="Y4314" i="37" s="1"/>
  <c r="V4313" i="37"/>
  <c r="Y4313" i="37" s="1"/>
  <c r="V4312" i="37"/>
  <c r="Y4312" i="37" s="1"/>
  <c r="V4311" i="37"/>
  <c r="Y4311" i="37" s="1"/>
  <c r="V4310" i="37"/>
  <c r="Y4310" i="37" s="1"/>
  <c r="V4309" i="37"/>
  <c r="Y4309" i="37" s="1"/>
  <c r="V4308" i="37"/>
  <c r="Y4308" i="37" s="1"/>
  <c r="V4307" i="37"/>
  <c r="Y4307" i="37" s="1"/>
  <c r="V4306" i="37"/>
  <c r="Y4306" i="37" s="1"/>
  <c r="V4305" i="37"/>
  <c r="Y4305" i="37" s="1"/>
  <c r="V4304" i="37"/>
  <c r="Y4304" i="37" s="1"/>
  <c r="V4303" i="37"/>
  <c r="Y4303" i="37" s="1"/>
  <c r="V4302" i="37"/>
  <c r="Y4302" i="37" s="1"/>
  <c r="V4301" i="37"/>
  <c r="Y4301" i="37" s="1"/>
  <c r="V4300" i="37"/>
  <c r="Y4300" i="37" s="1"/>
  <c r="V4299" i="37"/>
  <c r="Y4299" i="37" s="1"/>
  <c r="V4298" i="37"/>
  <c r="Y4298" i="37" s="1"/>
  <c r="V4297" i="37"/>
  <c r="Y4297" i="37" s="1"/>
  <c r="B4297" i="37"/>
  <c r="V4296" i="37"/>
  <c r="Y4296" i="37" s="1"/>
  <c r="V4295" i="37"/>
  <c r="Y4295" i="37" s="1"/>
  <c r="V4294" i="37"/>
  <c r="Y4294" i="37" s="1"/>
  <c r="V4293" i="37"/>
  <c r="V4292" i="37"/>
  <c r="Y4292" i="37" s="1"/>
  <c r="V4291" i="37"/>
  <c r="Y4291" i="37" s="1"/>
  <c r="V4290" i="37"/>
  <c r="Y4290" i="37" s="1"/>
  <c r="V4289" i="37"/>
  <c r="V4288" i="37"/>
  <c r="Y4288" i="37" s="1"/>
  <c r="V4287" i="37"/>
  <c r="Y4287" i="37" s="1"/>
  <c r="V4286" i="37"/>
  <c r="Y4286" i="37" s="1"/>
  <c r="V4285" i="37"/>
  <c r="V4284" i="37"/>
  <c r="Y4284" i="37" s="1"/>
  <c r="V4283" i="37"/>
  <c r="Y4283" i="37" s="1"/>
  <c r="V4282" i="37"/>
  <c r="Y4282" i="37" s="1"/>
  <c r="V4281" i="37"/>
  <c r="V4280" i="37"/>
  <c r="Y4280" i="37" s="1"/>
  <c r="V4279" i="37"/>
  <c r="Y4279" i="37" s="1"/>
  <c r="V4278" i="37"/>
  <c r="Y4278" i="37" s="1"/>
  <c r="B4278" i="37"/>
  <c r="V4277" i="37"/>
  <c r="V4276" i="37"/>
  <c r="Y4276" i="37" s="1"/>
  <c r="V4275" i="37"/>
  <c r="Y4275" i="37" s="1"/>
  <c r="V4274" i="37"/>
  <c r="Y4274" i="37" s="1"/>
  <c r="V4273" i="37"/>
  <c r="V4272" i="37"/>
  <c r="Y4272" i="37" s="1"/>
  <c r="V4271" i="37"/>
  <c r="Y4271" i="37" s="1"/>
  <c r="V4270" i="37"/>
  <c r="Y4270" i="37" s="1"/>
  <c r="V4269" i="37"/>
  <c r="V4268" i="37"/>
  <c r="Y4268" i="37" s="1"/>
  <c r="V4267" i="37"/>
  <c r="Y4267" i="37" s="1"/>
  <c r="V4266" i="37"/>
  <c r="Y4266" i="37" s="1"/>
  <c r="V4265" i="37"/>
  <c r="V4264" i="37"/>
  <c r="Y4264" i="37" s="1"/>
  <c r="V4263" i="37"/>
  <c r="Y4263" i="37" s="1"/>
  <c r="V4262" i="37"/>
  <c r="Y4262" i="37" s="1"/>
  <c r="V4261" i="37"/>
  <c r="B4261" i="37"/>
  <c r="V4260" i="37"/>
  <c r="Y4260" i="37" s="1"/>
  <c r="V4259" i="37"/>
  <c r="Y4259" i="37" s="1"/>
  <c r="V4258" i="37"/>
  <c r="Y4258" i="37" s="1"/>
  <c r="V4257" i="37"/>
  <c r="V4256" i="37"/>
  <c r="Y4256" i="37" s="1"/>
  <c r="V4255" i="37"/>
  <c r="Y4255" i="37" s="1"/>
  <c r="V4254" i="37"/>
  <c r="Y4254" i="37" s="1"/>
  <c r="V4253" i="37"/>
  <c r="V4252" i="37"/>
  <c r="Y4252" i="37" s="1"/>
  <c r="V4251" i="37"/>
  <c r="Y4251" i="37" s="1"/>
  <c r="V4250" i="37"/>
  <c r="Y4250" i="37" s="1"/>
  <c r="V4249" i="37"/>
  <c r="V4248" i="37"/>
  <c r="Y4248" i="37" s="1"/>
  <c r="V4247" i="37"/>
  <c r="Y4247" i="37" s="1"/>
  <c r="V4246" i="37"/>
  <c r="Y4246" i="37" s="1"/>
  <c r="V4245" i="37"/>
  <c r="V4244" i="37"/>
  <c r="Y4244" i="37" s="1"/>
  <c r="V4243" i="37"/>
  <c r="Y4243" i="37" s="1"/>
  <c r="V4242" i="37"/>
  <c r="Y4242" i="37" s="1"/>
  <c r="B4242" i="37"/>
  <c r="V4241" i="37"/>
  <c r="Y4241" i="37" s="1"/>
  <c r="V4240" i="37"/>
  <c r="Y4240" i="37" s="1"/>
  <c r="V4239" i="37"/>
  <c r="Y4239" i="37" s="1"/>
  <c r="V4238" i="37"/>
  <c r="Y4238" i="37" s="1"/>
  <c r="V4237" i="37"/>
  <c r="Y4237" i="37" s="1"/>
  <c r="V4236" i="37"/>
  <c r="Y4236" i="37" s="1"/>
  <c r="V4235" i="37"/>
  <c r="Y4235" i="37" s="1"/>
  <c r="V4234" i="37"/>
  <c r="Y4234" i="37" s="1"/>
  <c r="V4233" i="37"/>
  <c r="Y4233" i="37" s="1"/>
  <c r="V4232" i="37"/>
  <c r="Y4232" i="37" s="1"/>
  <c r="V4231" i="37"/>
  <c r="Y4231" i="37" s="1"/>
  <c r="V4230" i="37"/>
  <c r="Y4230" i="37" s="1"/>
  <c r="V4229" i="37"/>
  <c r="Y4229" i="37" s="1"/>
  <c r="V4228" i="37"/>
  <c r="Y4228" i="37" s="1"/>
  <c r="V4227" i="37"/>
  <c r="Y4227" i="37" s="1"/>
  <c r="V4226" i="37"/>
  <c r="Y4226" i="37" s="1"/>
  <c r="B4226" i="37"/>
  <c r="V4225" i="37"/>
  <c r="V4224" i="37"/>
  <c r="Y4224" i="37" s="1"/>
  <c r="V4223" i="37"/>
  <c r="Y4223" i="37" s="1"/>
  <c r="V4222" i="37"/>
  <c r="Y4222" i="37" s="1"/>
  <c r="B4222" i="37"/>
  <c r="V4221" i="37"/>
  <c r="V4220" i="37"/>
  <c r="Y4220" i="37" s="1"/>
  <c r="V4219" i="37"/>
  <c r="Y4219" i="37" s="1"/>
  <c r="B4219" i="37"/>
  <c r="V4218" i="37"/>
  <c r="Y4218" i="37" s="1"/>
  <c r="V4217" i="37"/>
  <c r="V4216" i="37"/>
  <c r="Y4216" i="37" s="1"/>
  <c r="V4215" i="37"/>
  <c r="Y4215" i="37" s="1"/>
  <c r="B4215" i="37"/>
  <c r="V4214" i="37"/>
  <c r="Y4214" i="37" s="1"/>
  <c r="V4213" i="37"/>
  <c r="Y4213" i="37" s="1"/>
  <c r="V4212" i="37"/>
  <c r="Y4212" i="37" s="1"/>
  <c r="V4211" i="37"/>
  <c r="Y4211" i="37" s="1"/>
  <c r="V4210" i="37"/>
  <c r="Y4210" i="37" s="1"/>
  <c r="V4209" i="37"/>
  <c r="Y4209" i="37" s="1"/>
  <c r="V4208" i="37"/>
  <c r="Y4208" i="37" s="1"/>
  <c r="V4207" i="37"/>
  <c r="Y4207" i="37" s="1"/>
  <c r="V4206" i="37"/>
  <c r="Y4206" i="37" s="1"/>
  <c r="V4205" i="37"/>
  <c r="Y4205" i="37" s="1"/>
  <c r="V4204" i="37"/>
  <c r="Y4204" i="37" s="1"/>
  <c r="V4203" i="37"/>
  <c r="Y4203" i="37" s="1"/>
  <c r="V4202" i="37"/>
  <c r="Y4202" i="37" s="1"/>
  <c r="V4201" i="37"/>
  <c r="Y4201" i="37" s="1"/>
  <c r="V4200" i="37"/>
  <c r="Y4200" i="37" s="1"/>
  <c r="V4199" i="37"/>
  <c r="Y4199" i="37" s="1"/>
  <c r="V4198" i="37"/>
  <c r="Y4198" i="37" s="1"/>
  <c r="V4197" i="37"/>
  <c r="Y4197" i="37" s="1"/>
  <c r="B4197" i="37"/>
  <c r="V4196" i="37"/>
  <c r="Y4196" i="37" s="1"/>
  <c r="V4195" i="37"/>
  <c r="Y4195" i="37" s="1"/>
  <c r="V4194" i="37"/>
  <c r="Y4194" i="37" s="1"/>
  <c r="V4193" i="37"/>
  <c r="V4192" i="37"/>
  <c r="Y4192" i="37" s="1"/>
  <c r="V4191" i="37"/>
  <c r="Y4191" i="37" s="1"/>
  <c r="V4190" i="37"/>
  <c r="Y4190" i="37" s="1"/>
  <c r="V4189" i="37"/>
  <c r="V4188" i="37"/>
  <c r="Y4188" i="37" s="1"/>
  <c r="V4187" i="37"/>
  <c r="Y4187" i="37" s="1"/>
  <c r="V4186" i="37"/>
  <c r="Y4186" i="37" s="1"/>
  <c r="V4185" i="37"/>
  <c r="V4184" i="37"/>
  <c r="Y4184" i="37" s="1"/>
  <c r="V4183" i="37"/>
  <c r="Y4183" i="37" s="1"/>
  <c r="V4182" i="37"/>
  <c r="Y4182" i="37" s="1"/>
  <c r="V4181" i="37"/>
  <c r="V4180" i="37"/>
  <c r="Y4180" i="37" s="1"/>
  <c r="V4179" i="37"/>
  <c r="Y4179" i="37" s="1"/>
  <c r="B4179" i="37"/>
  <c r="V4178" i="37"/>
  <c r="Y4178" i="37" s="1"/>
  <c r="V4177" i="37"/>
  <c r="V4176" i="37"/>
  <c r="Y4176" i="37" s="1"/>
  <c r="V4175" i="37"/>
  <c r="Y4175" i="37" s="1"/>
  <c r="V4174" i="37"/>
  <c r="Y4174" i="37" s="1"/>
  <c r="V4173" i="37"/>
  <c r="V4172" i="37"/>
  <c r="Y4172" i="37" s="1"/>
  <c r="V4171" i="37"/>
  <c r="Y4171" i="37" s="1"/>
  <c r="V4170" i="37"/>
  <c r="Y4170" i="37" s="1"/>
  <c r="V4169" i="37"/>
  <c r="V4168" i="37"/>
  <c r="Y4168" i="37" s="1"/>
  <c r="V4167" i="37"/>
  <c r="Y4167" i="37" s="1"/>
  <c r="V4166" i="37"/>
  <c r="Y4166" i="37" s="1"/>
  <c r="V4165" i="37"/>
  <c r="V4164" i="37"/>
  <c r="Y4164" i="37" s="1"/>
  <c r="V4163" i="37"/>
  <c r="Y4163" i="37" s="1"/>
  <c r="V4162" i="37"/>
  <c r="Y4162" i="37" s="1"/>
  <c r="V4161" i="37"/>
  <c r="B4161" i="37"/>
  <c r="V4160" i="37"/>
  <c r="Y4160" i="37" s="1"/>
  <c r="V4159" i="37"/>
  <c r="Y4159" i="37" s="1"/>
  <c r="V4158" i="37"/>
  <c r="Y4158" i="37" s="1"/>
  <c r="V4157" i="37"/>
  <c r="V4156" i="37"/>
  <c r="Y4156" i="37" s="1"/>
  <c r="V4155" i="37"/>
  <c r="Y4155" i="37" s="1"/>
  <c r="V4154" i="37"/>
  <c r="Y4154" i="37" s="1"/>
  <c r="V4153" i="37"/>
  <c r="V4152" i="37"/>
  <c r="Y4152" i="37" s="1"/>
  <c r="V4151" i="37"/>
  <c r="Y4151" i="37" s="1"/>
  <c r="V4150" i="37"/>
  <c r="Y4150" i="37" s="1"/>
  <c r="B4150" i="37"/>
  <c r="V4149" i="37"/>
  <c r="Y4149" i="37" s="1"/>
  <c r="V4148" i="37"/>
  <c r="Y4148" i="37" s="1"/>
  <c r="V4147" i="37"/>
  <c r="Y4147" i="37" s="1"/>
  <c r="V4146" i="37"/>
  <c r="Y4146" i="37" s="1"/>
  <c r="V4145" i="37"/>
  <c r="Y4145" i="37" s="1"/>
  <c r="V4144" i="37"/>
  <c r="Y4144" i="37" s="1"/>
  <c r="V4143" i="37"/>
  <c r="Y4143" i="37" s="1"/>
  <c r="V4142" i="37"/>
  <c r="Y4142" i="37" s="1"/>
  <c r="V4141" i="37"/>
  <c r="Y4141" i="37" s="1"/>
  <c r="V4140" i="37"/>
  <c r="Y4140" i="37" s="1"/>
  <c r="V4139" i="37"/>
  <c r="Y4139" i="37" s="1"/>
  <c r="V4138" i="37"/>
  <c r="Y4138" i="37" s="1"/>
  <c r="V4137" i="37"/>
  <c r="Y4137" i="37" s="1"/>
  <c r="V4136" i="37"/>
  <c r="Y4136" i="37" s="1"/>
  <c r="V4135" i="37"/>
  <c r="Y4135" i="37" s="1"/>
  <c r="V4134" i="37"/>
  <c r="Y4134" i="37" s="1"/>
  <c r="V4133" i="37"/>
  <c r="Y4133" i="37" s="1"/>
  <c r="V4132" i="37"/>
  <c r="Y4132" i="37" s="1"/>
  <c r="B4132" i="37"/>
  <c r="V4131" i="37"/>
  <c r="Y4131" i="37" s="1"/>
  <c r="V4130" i="37"/>
  <c r="Y4130" i="37" s="1"/>
  <c r="V4129" i="37"/>
  <c r="V4128" i="37"/>
  <c r="Y4128" i="37" s="1"/>
  <c r="V4127" i="37"/>
  <c r="Y4127" i="37" s="1"/>
  <c r="V4126" i="37"/>
  <c r="Y4126" i="37" s="1"/>
  <c r="V4125" i="37"/>
  <c r="V4124" i="37"/>
  <c r="Y4124" i="37" s="1"/>
  <c r="V4123" i="37"/>
  <c r="Y4123" i="37" s="1"/>
  <c r="V4122" i="37"/>
  <c r="Y4122" i="37" s="1"/>
  <c r="V4121" i="37"/>
  <c r="V4120" i="37"/>
  <c r="Y4120" i="37" s="1"/>
  <c r="V4119" i="37"/>
  <c r="Y4119" i="37" s="1"/>
  <c r="V4118" i="37"/>
  <c r="Y4118" i="37" s="1"/>
  <c r="V4117" i="37"/>
  <c r="V4116" i="37"/>
  <c r="Y4116" i="37" s="1"/>
  <c r="V4115" i="37"/>
  <c r="Y4115" i="37" s="1"/>
  <c r="V4114" i="37"/>
  <c r="Y4114" i="37" s="1"/>
  <c r="B4114" i="37"/>
  <c r="V4113" i="37"/>
  <c r="V4112" i="37"/>
  <c r="Y4112" i="37" s="1"/>
  <c r="V4111" i="37"/>
  <c r="Y4111" i="37" s="1"/>
  <c r="V4110" i="37"/>
  <c r="Y4110" i="37" s="1"/>
  <c r="V4109" i="37"/>
  <c r="V4108" i="37"/>
  <c r="Y4108" i="37" s="1"/>
  <c r="V4107" i="37"/>
  <c r="Y4107" i="37" s="1"/>
  <c r="V4106" i="37"/>
  <c r="Y4106" i="37" s="1"/>
  <c r="V4105" i="37"/>
  <c r="V4104" i="37"/>
  <c r="Y4104" i="37" s="1"/>
  <c r="V4103" i="37"/>
  <c r="Y4103" i="37" s="1"/>
  <c r="V4102" i="37"/>
  <c r="Y4102" i="37" s="1"/>
  <c r="V4101" i="37"/>
  <c r="V4100" i="37"/>
  <c r="Y4100" i="37" s="1"/>
  <c r="V4099" i="37"/>
  <c r="Y4099" i="37" s="1"/>
  <c r="V4098" i="37"/>
  <c r="Y4098" i="37" s="1"/>
  <c r="V4097" i="37"/>
  <c r="B4097" i="37"/>
  <c r="V4096" i="37"/>
  <c r="Y4096" i="37" s="1"/>
  <c r="V4095" i="37"/>
  <c r="Y4095" i="37" s="1"/>
  <c r="V4094" i="37"/>
  <c r="Y4094" i="37" s="1"/>
  <c r="V4093" i="37"/>
  <c r="V4092" i="37"/>
  <c r="Y4092" i="37" s="1"/>
  <c r="V4091" i="37"/>
  <c r="Y4091" i="37" s="1"/>
  <c r="V4090" i="37"/>
  <c r="Y4090" i="37" s="1"/>
  <c r="V4089" i="37"/>
  <c r="V4088" i="37"/>
  <c r="Y4088" i="37" s="1"/>
  <c r="V4087" i="37"/>
  <c r="Y4087" i="37" s="1"/>
  <c r="V4086" i="37"/>
  <c r="Y4086" i="37" s="1"/>
  <c r="V4085" i="37"/>
  <c r="W4084" i="37"/>
  <c r="V4084" i="37"/>
  <c r="W4083" i="37"/>
  <c r="V4083" i="37"/>
  <c r="Y4083" i="37" s="1"/>
  <c r="W4082" i="37"/>
  <c r="V4082" i="37"/>
  <c r="W4081" i="37"/>
  <c r="V4081" i="37"/>
  <c r="W4080" i="37"/>
  <c r="V4080" i="37"/>
  <c r="B4080" i="37"/>
  <c r="W4079" i="37"/>
  <c r="V4079" i="37"/>
  <c r="Y4079" i="37" s="1"/>
  <c r="W4078" i="37"/>
  <c r="V4078" i="37"/>
  <c r="Y4078" i="37" s="1"/>
  <c r="W4077" i="37"/>
  <c r="V4077" i="37"/>
  <c r="Y4077" i="37" s="1"/>
  <c r="W4076" i="37"/>
  <c r="V4076" i="37"/>
  <c r="Y4076" i="37" s="1"/>
  <c r="W4075" i="37"/>
  <c r="V4075" i="37"/>
  <c r="Y4075" i="37" s="1"/>
  <c r="W4074" i="37"/>
  <c r="V4074" i="37"/>
  <c r="Y4074" i="37" s="1"/>
  <c r="W4073" i="37"/>
  <c r="V4073" i="37"/>
  <c r="Y4073" i="37" s="1"/>
  <c r="W4072" i="37"/>
  <c r="V4072" i="37"/>
  <c r="Y4072" i="37" s="1"/>
  <c r="W4071" i="37"/>
  <c r="V4071" i="37"/>
  <c r="Y4071" i="37" s="1"/>
  <c r="W4070" i="37"/>
  <c r="V4070" i="37"/>
  <c r="Y4070" i="37" s="1"/>
  <c r="W4069" i="37"/>
  <c r="V4069" i="37"/>
  <c r="Y4069" i="37" s="1"/>
  <c r="W4068" i="37"/>
  <c r="V4068" i="37"/>
  <c r="Y4068" i="37" s="1"/>
  <c r="W4067" i="37"/>
  <c r="V4067" i="37"/>
  <c r="Y4067" i="37" s="1"/>
  <c r="W4066" i="37"/>
  <c r="V4066" i="37"/>
  <c r="Y4066" i="37" s="1"/>
  <c r="W4065" i="37"/>
  <c r="V4065" i="37"/>
  <c r="Y4065" i="37" s="1"/>
  <c r="B4065" i="37"/>
  <c r="W4064" i="37"/>
  <c r="V4064" i="37"/>
  <c r="W4063" i="37"/>
  <c r="V4063" i="37"/>
  <c r="W4062" i="37"/>
  <c r="V4062" i="37"/>
  <c r="W4061" i="37"/>
  <c r="V4061" i="37"/>
  <c r="W4060" i="37"/>
  <c r="V4060" i="37"/>
  <c r="W4059" i="37"/>
  <c r="V4059" i="37"/>
  <c r="W4058" i="37"/>
  <c r="V4058" i="37"/>
  <c r="W4057" i="37"/>
  <c r="V4057" i="37"/>
  <c r="W4056" i="37"/>
  <c r="V4056" i="37"/>
  <c r="W4055" i="37"/>
  <c r="V4055" i="37"/>
  <c r="W4054" i="37"/>
  <c r="V4054" i="37"/>
  <c r="W4053" i="37"/>
  <c r="V4053" i="37"/>
  <c r="W4052" i="37"/>
  <c r="V4052" i="37"/>
  <c r="W4051" i="37"/>
  <c r="V4051" i="37"/>
  <c r="W4050" i="37"/>
  <c r="V4050" i="37"/>
  <c r="W4049" i="37"/>
  <c r="V4049" i="37"/>
  <c r="W4048" i="37"/>
  <c r="V4048" i="37"/>
  <c r="B4048" i="37"/>
  <c r="W4047" i="37"/>
  <c r="V4047" i="37"/>
  <c r="Y4047" i="37" s="1"/>
  <c r="W4046" i="37"/>
  <c r="V4046" i="37"/>
  <c r="Y4046" i="37" s="1"/>
  <c r="W4045" i="37"/>
  <c r="V4045" i="37"/>
  <c r="W4044" i="37"/>
  <c r="V4044" i="37"/>
  <c r="Y4044" i="37" s="1"/>
  <c r="W4043" i="37"/>
  <c r="V4043" i="37"/>
  <c r="Y4043" i="37" s="1"/>
  <c r="W4042" i="37"/>
  <c r="V4042" i="37"/>
  <c r="Y4042" i="37" s="1"/>
  <c r="W4041" i="37"/>
  <c r="V4041" i="37"/>
  <c r="W4040" i="37"/>
  <c r="V4040" i="37"/>
  <c r="Y4040" i="37" s="1"/>
  <c r="W4039" i="37"/>
  <c r="V4039" i="37"/>
  <c r="Y4039" i="37" s="1"/>
  <c r="W4038" i="37"/>
  <c r="V4038" i="37"/>
  <c r="Y4038" i="37" s="1"/>
  <c r="W4037" i="37"/>
  <c r="V4037" i="37"/>
  <c r="W4036" i="37"/>
  <c r="V4036" i="37"/>
  <c r="Y4036" i="37" s="1"/>
  <c r="W4035" i="37"/>
  <c r="V4035" i="37"/>
  <c r="Y4035" i="37" s="1"/>
  <c r="W4034" i="37"/>
  <c r="V4034" i="37"/>
  <c r="Y4034" i="37" s="1"/>
  <c r="W4033" i="37"/>
  <c r="V4033" i="37"/>
  <c r="W4032" i="37"/>
  <c r="V4032" i="37"/>
  <c r="Y4032" i="37" s="1"/>
  <c r="W4031" i="37"/>
  <c r="V4031" i="37"/>
  <c r="Y4031" i="37" s="1"/>
  <c r="B4031" i="37"/>
  <c r="W4030" i="37"/>
  <c r="V4030" i="37"/>
  <c r="W4029" i="37"/>
  <c r="V4029" i="37"/>
  <c r="W4028" i="37"/>
  <c r="V4028" i="37"/>
  <c r="W4027" i="37"/>
  <c r="V4027" i="37"/>
  <c r="Y4027" i="37" s="1"/>
  <c r="W4026" i="37"/>
  <c r="V4026" i="37"/>
  <c r="W4025" i="37"/>
  <c r="V4025" i="37"/>
  <c r="W4024" i="37"/>
  <c r="V4024" i="37"/>
  <c r="W4023" i="37"/>
  <c r="V4023" i="37"/>
  <c r="Y4023" i="37" s="1"/>
  <c r="W4022" i="37"/>
  <c r="V4022" i="37"/>
  <c r="W4021" i="37"/>
  <c r="V4021" i="37"/>
  <c r="W4020" i="37"/>
  <c r="V4020" i="37"/>
  <c r="W4019" i="37"/>
  <c r="V4019" i="37"/>
  <c r="Y4019" i="37" s="1"/>
  <c r="W4018" i="37"/>
  <c r="V4018" i="37"/>
  <c r="W4017" i="37"/>
  <c r="V4017" i="37"/>
  <c r="W4016" i="37"/>
  <c r="V4016" i="37"/>
  <c r="W4015" i="37"/>
  <c r="V4015" i="37"/>
  <c r="Y4015" i="37" s="1"/>
  <c r="B4015" i="37"/>
  <c r="W4014" i="37"/>
  <c r="V4014" i="37"/>
  <c r="Y4014" i="37" s="1"/>
  <c r="W4013" i="37"/>
  <c r="V4013" i="37"/>
  <c r="Y4013" i="37" s="1"/>
  <c r="W4012" i="37"/>
  <c r="V4012" i="37"/>
  <c r="Y4012" i="37" s="1"/>
  <c r="W4011" i="37"/>
  <c r="V4011" i="37"/>
  <c r="Y4011" i="37" s="1"/>
  <c r="W4010" i="37"/>
  <c r="V4010" i="37"/>
  <c r="Y4010" i="37" s="1"/>
  <c r="W4009" i="37"/>
  <c r="V4009" i="37"/>
  <c r="Y4009" i="37" s="1"/>
  <c r="W4008" i="37"/>
  <c r="V4008" i="37"/>
  <c r="Y4008" i="37" s="1"/>
  <c r="W4007" i="37"/>
  <c r="V4007" i="37"/>
  <c r="Y4007" i="37" s="1"/>
  <c r="W4006" i="37"/>
  <c r="V4006" i="37"/>
  <c r="Y4006" i="37" s="1"/>
  <c r="W4005" i="37"/>
  <c r="V4005" i="37"/>
  <c r="Y4005" i="37" s="1"/>
  <c r="W4004" i="37"/>
  <c r="V4004" i="37"/>
  <c r="Y4004" i="37" s="1"/>
  <c r="W4003" i="37"/>
  <c r="V4003" i="37"/>
  <c r="Y4003" i="37" s="1"/>
  <c r="W4002" i="37"/>
  <c r="V4002" i="37"/>
  <c r="Y4002" i="37" s="1"/>
  <c r="W4001" i="37"/>
  <c r="V4001" i="37"/>
  <c r="Y4001" i="37" s="1"/>
  <c r="W4000" i="37"/>
  <c r="V4000" i="37"/>
  <c r="Y4000" i="37" s="1"/>
  <c r="W3999" i="37"/>
  <c r="V3999" i="37"/>
  <c r="Y3999" i="37" s="1"/>
  <c r="W3998" i="37"/>
  <c r="V3998" i="37"/>
  <c r="Y3998" i="37" s="1"/>
  <c r="W3997" i="37"/>
  <c r="V3997" i="37"/>
  <c r="Y3997" i="37" s="1"/>
  <c r="W3996" i="37"/>
  <c r="V3996" i="37"/>
  <c r="Y3996" i="37" s="1"/>
  <c r="B3996" i="37"/>
  <c r="W3995" i="37"/>
  <c r="V3995" i="37"/>
  <c r="W3994" i="37"/>
  <c r="V3994" i="37"/>
  <c r="W3993" i="37"/>
  <c r="V3993" i="37"/>
  <c r="W3992" i="37"/>
  <c r="V3992" i="37"/>
  <c r="W3991" i="37"/>
  <c r="V3991" i="37"/>
  <c r="W3990" i="37"/>
  <c r="V3990" i="37"/>
  <c r="W3989" i="37"/>
  <c r="V3989" i="37"/>
  <c r="W3988" i="37"/>
  <c r="V3988" i="37"/>
  <c r="W3987" i="37"/>
  <c r="V3987" i="37"/>
  <c r="W3986" i="37"/>
  <c r="V3986" i="37"/>
  <c r="W3985" i="37"/>
  <c r="V3985" i="37"/>
  <c r="W3984" i="37"/>
  <c r="V3984" i="37"/>
  <c r="W3983" i="37"/>
  <c r="V3983" i="37"/>
  <c r="W3982" i="37"/>
  <c r="V3982" i="37"/>
  <c r="W3981" i="37"/>
  <c r="V3981" i="37"/>
  <c r="W3980" i="37"/>
  <c r="V3980" i="37"/>
  <c r="W3979" i="37"/>
  <c r="V3979" i="37"/>
  <c r="W3978" i="37"/>
  <c r="V3978" i="37"/>
  <c r="W3977" i="37"/>
  <c r="V3977" i="37"/>
  <c r="B3977" i="37"/>
  <c r="W3976" i="37"/>
  <c r="V3976" i="37"/>
  <c r="Y3976" i="37" s="1"/>
  <c r="W3975" i="37"/>
  <c r="V3975" i="37"/>
  <c r="Y3975" i="37" s="1"/>
  <c r="W3974" i="37"/>
  <c r="V3974" i="37"/>
  <c r="Y3974" i="37" s="1"/>
  <c r="W3973" i="37"/>
  <c r="V3973" i="37"/>
  <c r="W3972" i="37"/>
  <c r="V3972" i="37"/>
  <c r="Y3972" i="37" s="1"/>
  <c r="W3971" i="37"/>
  <c r="V3971" i="37"/>
  <c r="Y3971" i="37" s="1"/>
  <c r="W3970" i="37"/>
  <c r="V3970" i="37"/>
  <c r="Y3970" i="37" s="1"/>
  <c r="W3969" i="37"/>
  <c r="V3969" i="37"/>
  <c r="W3968" i="37"/>
  <c r="V3968" i="37"/>
  <c r="Y3968" i="37" s="1"/>
  <c r="W3967" i="37"/>
  <c r="V3967" i="37"/>
  <c r="Y3967" i="37" s="1"/>
  <c r="W3966" i="37"/>
  <c r="V3966" i="37"/>
  <c r="Y3966" i="37" s="1"/>
  <c r="W3965" i="37"/>
  <c r="V3965" i="37"/>
  <c r="W3964" i="37"/>
  <c r="V3964" i="37"/>
  <c r="Y3964" i="37" s="1"/>
  <c r="W3963" i="37"/>
  <c r="V3963" i="37"/>
  <c r="Y3963" i="37" s="1"/>
  <c r="W3962" i="37"/>
  <c r="V3962" i="37"/>
  <c r="Y3962" i="37" s="1"/>
  <c r="W3961" i="37"/>
  <c r="V3961" i="37"/>
  <c r="W3960" i="37"/>
  <c r="V3960" i="37"/>
  <c r="Y3960" i="37" s="1"/>
  <c r="W3959" i="37"/>
  <c r="V3959" i="37"/>
  <c r="Y3959" i="37" s="1"/>
  <c r="B3959" i="37"/>
  <c r="W3958" i="37"/>
  <c r="V3958" i="37"/>
  <c r="W3957" i="37"/>
  <c r="V3957" i="37"/>
  <c r="W3956" i="37"/>
  <c r="V3956" i="37"/>
  <c r="W3955" i="37"/>
  <c r="V3955" i="37"/>
  <c r="Y3955" i="37" s="1"/>
  <c r="W3954" i="37"/>
  <c r="V3954" i="37"/>
  <c r="W3953" i="37"/>
  <c r="V3953" i="37"/>
  <c r="W3952" i="37"/>
  <c r="V3952" i="37"/>
  <c r="W3951" i="37"/>
  <c r="V3951" i="37"/>
  <c r="Y3951" i="37" s="1"/>
  <c r="W3950" i="37"/>
  <c r="V3950" i="37"/>
  <c r="W3949" i="37"/>
  <c r="V3949" i="37"/>
  <c r="W3948" i="37"/>
  <c r="V3948" i="37"/>
  <c r="W3947" i="37"/>
  <c r="V3947" i="37"/>
  <c r="Y3947" i="37" s="1"/>
  <c r="W3946" i="37"/>
  <c r="V3946" i="37"/>
  <c r="W3945" i="37"/>
  <c r="V3945" i="37"/>
  <c r="W3944" i="37"/>
  <c r="V3944" i="37"/>
  <c r="W3943" i="37"/>
  <c r="V3943" i="37"/>
  <c r="Y3943" i="37" s="1"/>
  <c r="B3943" i="37"/>
  <c r="W3942" i="37"/>
  <c r="V3942" i="37"/>
  <c r="Y3942" i="37" s="1"/>
  <c r="W3941" i="37"/>
  <c r="V3941" i="37"/>
  <c r="Y3941" i="37" s="1"/>
  <c r="W3940" i="37"/>
  <c r="V3940" i="37"/>
  <c r="Y3940" i="37" s="1"/>
  <c r="W3939" i="37"/>
  <c r="V3939" i="37"/>
  <c r="Y3939" i="37" s="1"/>
  <c r="W3938" i="37"/>
  <c r="V3938" i="37"/>
  <c r="Y3938" i="37" s="1"/>
  <c r="W3937" i="37"/>
  <c r="V3937" i="37"/>
  <c r="Y3937" i="37" s="1"/>
  <c r="W3936" i="37"/>
  <c r="V3936" i="37"/>
  <c r="Y3936" i="37" s="1"/>
  <c r="W3935" i="37"/>
  <c r="V3935" i="37"/>
  <c r="Y3935" i="37" s="1"/>
  <c r="W3934" i="37"/>
  <c r="V3934" i="37"/>
  <c r="Y3934" i="37" s="1"/>
  <c r="W3933" i="37"/>
  <c r="V3933" i="37"/>
  <c r="Y3933" i="37" s="1"/>
  <c r="W3932" i="37"/>
  <c r="V3932" i="37"/>
  <c r="Y3932" i="37" s="1"/>
  <c r="W3931" i="37"/>
  <c r="V3931" i="37"/>
  <c r="Y3931" i="37" s="1"/>
  <c r="W3930" i="37"/>
  <c r="V3930" i="37"/>
  <c r="Y3930" i="37" s="1"/>
  <c r="W3929" i="37"/>
  <c r="V3929" i="37"/>
  <c r="Y3929" i="37" s="1"/>
  <c r="W3928" i="37"/>
  <c r="V3928" i="37"/>
  <c r="Y3928" i="37" s="1"/>
  <c r="W3927" i="37"/>
  <c r="V3927" i="37"/>
  <c r="Y3927" i="37" s="1"/>
  <c r="W3926" i="37"/>
  <c r="V3926" i="37"/>
  <c r="Y3926" i="37" s="1"/>
  <c r="W3925" i="37"/>
  <c r="V3925" i="37"/>
  <c r="Y3925" i="37" s="1"/>
  <c r="W3924" i="37"/>
  <c r="V3924" i="37"/>
  <c r="Y3924" i="37" s="1"/>
  <c r="B3924" i="37"/>
  <c r="W3923" i="37"/>
  <c r="V3923" i="37"/>
  <c r="W3922" i="37"/>
  <c r="V3922" i="37"/>
  <c r="W3921" i="37"/>
  <c r="V3921" i="37"/>
  <c r="W3920" i="37"/>
  <c r="V3920" i="37"/>
  <c r="W3919" i="37"/>
  <c r="V3919" i="37"/>
  <c r="W3918" i="37"/>
  <c r="V3918" i="37"/>
  <c r="W3917" i="37"/>
  <c r="V3917" i="37"/>
  <c r="W3916" i="37"/>
  <c r="V3916" i="37"/>
  <c r="W3915" i="37"/>
  <c r="V3915" i="37"/>
  <c r="W3914" i="37"/>
  <c r="V3914" i="37"/>
  <c r="W3913" i="37"/>
  <c r="V3913" i="37"/>
  <c r="W3912" i="37"/>
  <c r="V3912" i="37"/>
  <c r="W3911" i="37"/>
  <c r="V3911" i="37"/>
  <c r="W3910" i="37"/>
  <c r="V3910" i="37"/>
  <c r="W3909" i="37"/>
  <c r="V3909" i="37"/>
  <c r="W3908" i="37"/>
  <c r="V3908" i="37"/>
  <c r="B3908" i="37"/>
  <c r="W3907" i="37"/>
  <c r="V3907" i="37"/>
  <c r="Y3907" i="37" s="1"/>
  <c r="W3906" i="37"/>
  <c r="V3906" i="37"/>
  <c r="Y3906" i="37" s="1"/>
  <c r="W3905" i="37"/>
  <c r="V3905" i="37"/>
  <c r="W3904" i="37"/>
  <c r="V3904" i="37"/>
  <c r="Y3904" i="37" s="1"/>
  <c r="W3903" i="37"/>
  <c r="V3903" i="37"/>
  <c r="Y3903" i="37" s="1"/>
  <c r="W3902" i="37"/>
  <c r="V3902" i="37"/>
  <c r="Y3902" i="37" s="1"/>
  <c r="W3901" i="37"/>
  <c r="V3901" i="37"/>
  <c r="W3900" i="37"/>
  <c r="V3900" i="37"/>
  <c r="Y3900" i="37" s="1"/>
  <c r="W3899" i="37"/>
  <c r="V3899" i="37"/>
  <c r="Y3899" i="37" s="1"/>
  <c r="W3898" i="37"/>
  <c r="V3898" i="37"/>
  <c r="Y3898" i="37" s="1"/>
  <c r="W3897" i="37"/>
  <c r="V3897" i="37"/>
  <c r="W3896" i="37"/>
  <c r="V3896" i="37"/>
  <c r="Y3896" i="37" s="1"/>
  <c r="W3895" i="37"/>
  <c r="V3895" i="37"/>
  <c r="Y3895" i="37" s="1"/>
  <c r="W3894" i="37"/>
  <c r="V3894" i="37"/>
  <c r="Y3894" i="37" s="1"/>
  <c r="W3893" i="37"/>
  <c r="V3893" i="37"/>
  <c r="W3892" i="37"/>
  <c r="V3892" i="37"/>
  <c r="Y3892" i="37" s="1"/>
  <c r="W3891" i="37"/>
  <c r="V3891" i="37"/>
  <c r="Y3891" i="37" s="1"/>
  <c r="W3890" i="37"/>
  <c r="V3890" i="37"/>
  <c r="Y3890" i="37" s="1"/>
  <c r="W3889" i="37"/>
  <c r="V3889" i="37"/>
  <c r="B3889" i="37"/>
  <c r="W3888" i="37"/>
  <c r="V3888" i="37"/>
  <c r="W3887" i="37"/>
  <c r="V3887" i="37"/>
  <c r="Y3887" i="37" s="1"/>
  <c r="W3886" i="37"/>
  <c r="V3886" i="37"/>
  <c r="W3885" i="37"/>
  <c r="V3885" i="37"/>
  <c r="W3884" i="37"/>
  <c r="V3884" i="37"/>
  <c r="W3883" i="37"/>
  <c r="V3883" i="37"/>
  <c r="Y3883" i="37" s="1"/>
  <c r="W3882" i="37"/>
  <c r="V3882" i="37"/>
  <c r="W3881" i="37"/>
  <c r="V3881" i="37"/>
  <c r="W3880" i="37"/>
  <c r="V3880" i="37"/>
  <c r="W3879" i="37"/>
  <c r="V3879" i="37"/>
  <c r="Y3879" i="37" s="1"/>
  <c r="W3878" i="37"/>
  <c r="V3878" i="37"/>
  <c r="W3877" i="37"/>
  <c r="V3877" i="37"/>
  <c r="W3876" i="37"/>
  <c r="V3876" i="37"/>
  <c r="W3875" i="37"/>
  <c r="V3875" i="37"/>
  <c r="Y3875" i="37" s="1"/>
  <c r="W3874" i="37"/>
  <c r="V3874" i="37"/>
  <c r="W3873" i="37"/>
  <c r="V3873" i="37"/>
  <c r="W3872" i="37"/>
  <c r="V3872" i="37"/>
  <c r="B3872" i="37"/>
  <c r="W3871" i="37"/>
  <c r="V3871" i="37"/>
  <c r="Y3871" i="37" s="1"/>
  <c r="W3870" i="37"/>
  <c r="V3870" i="37"/>
  <c r="Y3870" i="37" s="1"/>
  <c r="W3869" i="37"/>
  <c r="V3869" i="37"/>
  <c r="Y3869" i="37" s="1"/>
  <c r="W3868" i="37"/>
  <c r="V3868" i="37"/>
  <c r="Y3868" i="37" s="1"/>
  <c r="W3867" i="37"/>
  <c r="V3867" i="37"/>
  <c r="Y3867" i="37" s="1"/>
  <c r="W3866" i="37"/>
  <c r="V3866" i="37"/>
  <c r="Y3866" i="37" s="1"/>
  <c r="W3865" i="37"/>
  <c r="V3865" i="37"/>
  <c r="Y3865" i="37" s="1"/>
  <c r="W3864" i="37"/>
  <c r="V3864" i="37"/>
  <c r="Y3864" i="37" s="1"/>
  <c r="W3863" i="37"/>
  <c r="V3863" i="37"/>
  <c r="Y3863" i="37" s="1"/>
  <c r="W3862" i="37"/>
  <c r="V3862" i="37"/>
  <c r="Y3862" i="37" s="1"/>
  <c r="W3861" i="37"/>
  <c r="V3861" i="37"/>
  <c r="Y3861" i="37" s="1"/>
  <c r="W3860" i="37"/>
  <c r="V3860" i="37"/>
  <c r="Y3860" i="37" s="1"/>
  <c r="W3859" i="37"/>
  <c r="V3859" i="37"/>
  <c r="Y3859" i="37" s="1"/>
  <c r="W3858" i="37"/>
  <c r="V3858" i="37"/>
  <c r="Y3858" i="37" s="1"/>
  <c r="W3857" i="37"/>
  <c r="V3857" i="37"/>
  <c r="Y3857" i="37" s="1"/>
  <c r="W3856" i="37"/>
  <c r="V3856" i="37"/>
  <c r="Y3856" i="37" s="1"/>
  <c r="W3855" i="37"/>
  <c r="V3855" i="37"/>
  <c r="Y3855" i="37" s="1"/>
  <c r="W3854" i="37"/>
  <c r="V3854" i="37"/>
  <c r="Y3854" i="37" s="1"/>
  <c r="W3853" i="37"/>
  <c r="V3853" i="37"/>
  <c r="Y3853" i="37" s="1"/>
  <c r="B3853" i="37"/>
  <c r="W3852" i="37"/>
  <c r="V3852" i="37"/>
  <c r="W3851" i="37"/>
  <c r="V3851" i="37"/>
  <c r="W3850" i="37"/>
  <c r="V3850" i="37"/>
  <c r="W3849" i="37"/>
  <c r="V3849" i="37"/>
  <c r="W3848" i="37"/>
  <c r="V3848" i="37"/>
  <c r="W3847" i="37"/>
  <c r="V3847" i="37"/>
  <c r="W3846" i="37"/>
  <c r="V3846" i="37"/>
  <c r="W3845" i="37"/>
  <c r="V3845" i="37"/>
  <c r="W3844" i="37"/>
  <c r="V3844" i="37"/>
  <c r="Y3844" i="37" s="1"/>
  <c r="B3844" i="37"/>
  <c r="W3843" i="37"/>
  <c r="V3843" i="37"/>
  <c r="Y3843" i="37" s="1"/>
  <c r="W3842" i="37"/>
  <c r="V3842" i="37"/>
  <c r="Y3842" i="37" s="1"/>
  <c r="W3841" i="37"/>
  <c r="V3841" i="37"/>
  <c r="W3840" i="37"/>
  <c r="V3840" i="37"/>
  <c r="Y3840" i="37" s="1"/>
  <c r="W3839" i="37"/>
  <c r="V3839" i="37"/>
  <c r="Y3839" i="37" s="1"/>
  <c r="W3838" i="37"/>
  <c r="V3838" i="37"/>
  <c r="Y3838" i="37" s="1"/>
  <c r="W3837" i="37"/>
  <c r="V3837" i="37"/>
  <c r="W3836" i="37"/>
  <c r="V3836" i="37"/>
  <c r="Y3836" i="37" s="1"/>
  <c r="W3835" i="37"/>
  <c r="V3835" i="37"/>
  <c r="Y3835" i="37" s="1"/>
  <c r="B3835" i="37"/>
  <c r="W3834" i="37"/>
  <c r="V3834" i="37"/>
  <c r="W3833" i="37"/>
  <c r="V3833" i="37"/>
  <c r="W3832" i="37"/>
  <c r="V3832" i="37"/>
  <c r="W3831" i="37"/>
  <c r="V3831" i="37"/>
  <c r="W3830" i="37"/>
  <c r="V3830" i="37"/>
  <c r="W3829" i="37"/>
  <c r="V3829" i="37"/>
  <c r="W3828" i="37"/>
  <c r="V3828" i="37"/>
  <c r="W3827" i="37"/>
  <c r="V3827" i="37"/>
  <c r="W3826" i="37"/>
  <c r="V3826" i="37"/>
  <c r="W3825" i="37"/>
  <c r="V3825" i="37"/>
  <c r="W3824" i="37"/>
  <c r="V3824" i="37"/>
  <c r="W3823" i="37"/>
  <c r="V3823" i="37"/>
  <c r="W3822" i="37"/>
  <c r="V3822" i="37"/>
  <c r="W3821" i="37"/>
  <c r="V3821" i="37"/>
  <c r="W3820" i="37"/>
  <c r="V3820" i="37"/>
  <c r="W3819" i="37"/>
  <c r="V3819" i="37"/>
  <c r="W3818" i="37"/>
  <c r="V3818" i="37"/>
  <c r="W3817" i="37"/>
  <c r="V3817" i="37"/>
  <c r="B3817" i="37"/>
  <c r="W3816" i="37"/>
  <c r="V3816" i="37"/>
  <c r="Y3816" i="37" s="1"/>
  <c r="W3815" i="37"/>
  <c r="V3815" i="37"/>
  <c r="Y3815" i="37" s="1"/>
  <c r="W3814" i="37"/>
  <c r="V3814" i="37"/>
  <c r="Y3814" i="37" s="1"/>
  <c r="W3813" i="37"/>
  <c r="V3813" i="37"/>
  <c r="Y3813" i="37" s="1"/>
  <c r="W3812" i="37"/>
  <c r="V3812" i="37"/>
  <c r="Y3812" i="37" s="1"/>
  <c r="W3811" i="37"/>
  <c r="V3811" i="37"/>
  <c r="Y3811" i="37" s="1"/>
  <c r="W3810" i="37"/>
  <c r="V3810" i="37"/>
  <c r="Y3810" i="37" s="1"/>
  <c r="W3809" i="37"/>
  <c r="V3809" i="37"/>
  <c r="Y3809" i="37" s="1"/>
  <c r="W3808" i="37"/>
  <c r="V3808" i="37"/>
  <c r="Y3808" i="37" s="1"/>
  <c r="W3807" i="37"/>
  <c r="V3807" i="37"/>
  <c r="Y3807" i="37" s="1"/>
  <c r="W3806" i="37"/>
  <c r="V3806" i="37"/>
  <c r="Y3806" i="37" s="1"/>
  <c r="W3805" i="37"/>
  <c r="V3805" i="37"/>
  <c r="Y3805" i="37" s="1"/>
  <c r="W3804" i="37"/>
  <c r="V3804" i="37"/>
  <c r="Y3804" i="37" s="1"/>
  <c r="W3803" i="37"/>
  <c r="V3803" i="37"/>
  <c r="Y3803" i="37" s="1"/>
  <c r="W3802" i="37"/>
  <c r="V3802" i="37"/>
  <c r="Y3802" i="37" s="1"/>
  <c r="W3801" i="37"/>
  <c r="V3801" i="37"/>
  <c r="Y3801" i="37" s="1"/>
  <c r="W3800" i="37"/>
  <c r="V3800" i="37"/>
  <c r="Y3800" i="37" s="1"/>
  <c r="B3800" i="37"/>
  <c r="W3799" i="37"/>
  <c r="V3799" i="37"/>
  <c r="W3798" i="37"/>
  <c r="V3798" i="37"/>
  <c r="W3797" i="37"/>
  <c r="V3797" i="37"/>
  <c r="W3796" i="37"/>
  <c r="V3796" i="37"/>
  <c r="Y3796" i="37" s="1"/>
  <c r="W3795" i="37"/>
  <c r="V3795" i="37"/>
  <c r="W3794" i="37"/>
  <c r="V3794" i="37"/>
  <c r="W3793" i="37"/>
  <c r="V3793" i="37"/>
  <c r="W3792" i="37"/>
  <c r="V3792" i="37"/>
  <c r="W3791" i="37"/>
  <c r="V3791" i="37"/>
  <c r="W3790" i="37"/>
  <c r="V3790" i="37"/>
  <c r="W3789" i="37"/>
  <c r="V3789" i="37"/>
  <c r="W3788" i="37"/>
  <c r="V3788" i="37"/>
  <c r="Y3788" i="37" s="1"/>
  <c r="W3787" i="37"/>
  <c r="V3787" i="37"/>
  <c r="B3787" i="37"/>
  <c r="W3786" i="37"/>
  <c r="V3786" i="37"/>
  <c r="Y3786" i="37" s="1"/>
  <c r="W3785" i="37"/>
  <c r="V3785" i="37"/>
  <c r="W3784" i="37"/>
  <c r="V3784" i="37"/>
  <c r="Y3784" i="37" s="1"/>
  <c r="W3783" i="37"/>
  <c r="V3783" i="37"/>
  <c r="Y3783" i="37" s="1"/>
  <c r="W3782" i="37"/>
  <c r="V3782" i="37"/>
  <c r="Y3782" i="37" s="1"/>
  <c r="W3781" i="37"/>
  <c r="V3781" i="37"/>
  <c r="W3780" i="37"/>
  <c r="V3780" i="37"/>
  <c r="Y3780" i="37" s="1"/>
  <c r="W3779" i="37"/>
  <c r="V3779" i="37"/>
  <c r="Y3779" i="37" s="1"/>
  <c r="B3779" i="37"/>
  <c r="W3778" i="37"/>
  <c r="V3778" i="37"/>
  <c r="W3777" i="37"/>
  <c r="V3777" i="37"/>
  <c r="W3776" i="37"/>
  <c r="V3776" i="37"/>
  <c r="W3775" i="37"/>
  <c r="V3775" i="37"/>
  <c r="W3774" i="37"/>
  <c r="V3774" i="37"/>
  <c r="W3773" i="37"/>
  <c r="V3773" i="37"/>
  <c r="W3772" i="37"/>
  <c r="V3772" i="37"/>
  <c r="W3771" i="37"/>
  <c r="V3771" i="37"/>
  <c r="W3770" i="37"/>
  <c r="V3770" i="37"/>
  <c r="B3770" i="37"/>
  <c r="W3769" i="37"/>
  <c r="V3769" i="37"/>
  <c r="Y3769" i="37" s="1"/>
  <c r="W3768" i="37"/>
  <c r="V3768" i="37"/>
  <c r="Y3768" i="37" s="1"/>
  <c r="W3767" i="37"/>
  <c r="V3767" i="37"/>
  <c r="Y3767" i="37" s="1"/>
  <c r="W3766" i="37"/>
  <c r="V3766" i="37"/>
  <c r="Y3766" i="37" s="1"/>
  <c r="W3765" i="37"/>
  <c r="V3765" i="37"/>
  <c r="Y3765" i="37" s="1"/>
  <c r="W3764" i="37"/>
  <c r="V3764" i="37"/>
  <c r="Y3764" i="37" s="1"/>
  <c r="W3763" i="37"/>
  <c r="V3763" i="37"/>
  <c r="Y3763" i="37" s="1"/>
  <c r="W3762" i="37"/>
  <c r="V3762" i="37"/>
  <c r="Y3762" i="37" s="1"/>
  <c r="B3762" i="37"/>
  <c r="W3761" i="37"/>
  <c r="V3761" i="37"/>
  <c r="W3760" i="37"/>
  <c r="V3760" i="37"/>
  <c r="W3759" i="37"/>
  <c r="V3759" i="37"/>
  <c r="W3758" i="37"/>
  <c r="V3758" i="37"/>
  <c r="W3757" i="37"/>
  <c r="V3757" i="37"/>
  <c r="W3756" i="37"/>
  <c r="V3756" i="37"/>
  <c r="Y3756" i="37" s="1"/>
  <c r="W3755" i="37"/>
  <c r="V3755" i="37"/>
  <c r="W3754" i="37"/>
  <c r="V3754" i="37"/>
  <c r="B3754" i="37"/>
  <c r="W3753" i="37"/>
  <c r="V3753" i="37"/>
  <c r="W3752" i="37"/>
  <c r="V3752" i="37"/>
  <c r="Y3752" i="37" s="1"/>
  <c r="W3751" i="37"/>
  <c r="V3751" i="37"/>
  <c r="Y3751" i="37" s="1"/>
  <c r="W3750" i="37"/>
  <c r="V3750" i="37"/>
  <c r="Y3750" i="37" s="1"/>
  <c r="W3749" i="37"/>
  <c r="V3749" i="37"/>
  <c r="W3748" i="37"/>
  <c r="V3748" i="37"/>
  <c r="Y3748" i="37" s="1"/>
  <c r="W3747" i="37"/>
  <c r="V3747" i="37"/>
  <c r="Y3747" i="37" s="1"/>
  <c r="W3746" i="37"/>
  <c r="V3746" i="37"/>
  <c r="Y3746" i="37" s="1"/>
  <c r="B3746" i="37"/>
  <c r="W3745" i="37"/>
  <c r="V3745" i="37"/>
  <c r="W3744" i="37"/>
  <c r="V3744" i="37"/>
  <c r="W3743" i="37"/>
  <c r="V3743" i="37"/>
  <c r="W3742" i="37"/>
  <c r="V3742" i="37"/>
  <c r="W3741" i="37"/>
  <c r="V3741" i="37"/>
  <c r="W3740" i="37"/>
  <c r="V3740" i="37"/>
  <c r="W3739" i="37"/>
  <c r="V3739" i="37"/>
  <c r="B3739" i="37"/>
  <c r="W3738" i="37"/>
  <c r="V3738" i="37"/>
  <c r="Y3738" i="37" s="1"/>
  <c r="W3737" i="37"/>
  <c r="V3737" i="37"/>
  <c r="Y3737" i="37" s="1"/>
  <c r="W3736" i="37"/>
  <c r="V3736" i="37"/>
  <c r="Y3736" i="37" s="1"/>
  <c r="W3735" i="37"/>
  <c r="V3735" i="37"/>
  <c r="Y3735" i="37" s="1"/>
  <c r="W3734" i="37"/>
  <c r="V3734" i="37"/>
  <c r="Y3734" i="37" s="1"/>
  <c r="W3733" i="37"/>
  <c r="V3733" i="37"/>
  <c r="Y3733" i="37" s="1"/>
  <c r="W3732" i="37"/>
  <c r="V3732" i="37"/>
  <c r="Y3732" i="37" s="1"/>
  <c r="W3731" i="37"/>
  <c r="V3731" i="37"/>
  <c r="Y3731" i="37" s="1"/>
  <c r="B3731" i="37"/>
  <c r="W3730" i="37"/>
  <c r="V3730" i="37"/>
  <c r="W3729" i="37"/>
  <c r="V3729" i="37"/>
  <c r="W3728" i="37"/>
  <c r="V3728" i="37"/>
  <c r="W3727" i="37"/>
  <c r="V3727" i="37"/>
  <c r="W3726" i="37"/>
  <c r="V3726" i="37"/>
  <c r="W3725" i="37"/>
  <c r="V3725" i="37"/>
  <c r="W3724" i="37"/>
  <c r="V3724" i="37"/>
  <c r="Y3724" i="37" s="1"/>
  <c r="W3723" i="37"/>
  <c r="V3723" i="37"/>
  <c r="W3722" i="37"/>
  <c r="V3722" i="37"/>
  <c r="W3721" i="37"/>
  <c r="V3721" i="37"/>
  <c r="B3721" i="37"/>
  <c r="W3720" i="37"/>
  <c r="V3720" i="37"/>
  <c r="Y3720" i="37" s="1"/>
  <c r="W3719" i="37"/>
  <c r="V3719" i="37"/>
  <c r="Y3719" i="37" s="1"/>
  <c r="W3718" i="37"/>
  <c r="V3718" i="37"/>
  <c r="Y3718" i="37" s="1"/>
  <c r="W3717" i="37"/>
  <c r="V3717" i="37"/>
  <c r="W3716" i="37"/>
  <c r="V3716" i="37"/>
  <c r="Y3716" i="37" s="1"/>
  <c r="W3715" i="37"/>
  <c r="V3715" i="37"/>
  <c r="Y3715" i="37" s="1"/>
  <c r="W3714" i="37"/>
  <c r="V3714" i="37"/>
  <c r="Y3714" i="37" s="1"/>
  <c r="W3713" i="37"/>
  <c r="V3713" i="37"/>
  <c r="W3712" i="37"/>
  <c r="V3712" i="37"/>
  <c r="Y3712" i="37" s="1"/>
  <c r="W3711" i="37"/>
  <c r="V3711" i="37"/>
  <c r="Y3711" i="37" s="1"/>
  <c r="B3711" i="37"/>
  <c r="W3710" i="37"/>
  <c r="V3710" i="37"/>
  <c r="W3709" i="37"/>
  <c r="V3709" i="37"/>
  <c r="W3708" i="37"/>
  <c r="V3708" i="37"/>
  <c r="W3707" i="37"/>
  <c r="V3707" i="37"/>
  <c r="W3706" i="37"/>
  <c r="V3706" i="37"/>
  <c r="W3705" i="37"/>
  <c r="V3705" i="37"/>
  <c r="W3704" i="37"/>
  <c r="V3704" i="37"/>
  <c r="B3704" i="37"/>
  <c r="W3703" i="37"/>
  <c r="V3703" i="37"/>
  <c r="Y3703" i="37" s="1"/>
  <c r="W3702" i="37"/>
  <c r="V3702" i="37"/>
  <c r="Y3702" i="37" s="1"/>
  <c r="W3701" i="37"/>
  <c r="V3701" i="37"/>
  <c r="Y3701" i="37" s="1"/>
  <c r="W3700" i="37"/>
  <c r="V3700" i="37"/>
  <c r="Y3700" i="37" s="1"/>
  <c r="W3699" i="37"/>
  <c r="V3699" i="37"/>
  <c r="Y3699" i="37" s="1"/>
  <c r="W3698" i="37"/>
  <c r="V3698" i="37"/>
  <c r="Y3698" i="37" s="1"/>
  <c r="W3697" i="37"/>
  <c r="V3697" i="37"/>
  <c r="Y3697" i="37" s="1"/>
  <c r="B3697" i="37"/>
  <c r="W3696" i="37"/>
  <c r="V3696" i="37"/>
  <c r="W3695" i="37"/>
  <c r="V3695" i="37"/>
  <c r="W3694" i="37"/>
  <c r="V3694" i="37"/>
  <c r="W3693" i="37"/>
  <c r="V3693" i="37"/>
  <c r="W3692" i="37"/>
  <c r="V3692" i="37"/>
  <c r="Y3692" i="37" s="1"/>
  <c r="W3691" i="37"/>
  <c r="V3691" i="37"/>
  <c r="W3690" i="37"/>
  <c r="V3690" i="37"/>
  <c r="B3690" i="37"/>
  <c r="W3689" i="37"/>
  <c r="V3689" i="37"/>
  <c r="W3688" i="37"/>
  <c r="V3688" i="37"/>
  <c r="Y3688" i="37" s="1"/>
  <c r="W3687" i="37"/>
  <c r="V3687" i="37"/>
  <c r="Y3687" i="37" s="1"/>
  <c r="W3686" i="37"/>
  <c r="V3686" i="37"/>
  <c r="Y3686" i="37" s="1"/>
  <c r="W3685" i="37"/>
  <c r="V3685" i="37"/>
  <c r="W3684" i="37"/>
  <c r="V3684" i="37"/>
  <c r="Y3684" i="37" s="1"/>
  <c r="W3683" i="37"/>
  <c r="V3683" i="37"/>
  <c r="Y3683" i="37" s="1"/>
  <c r="B3683" i="37"/>
  <c r="W3682" i="37"/>
  <c r="V3682" i="37"/>
  <c r="W3681" i="37"/>
  <c r="V3681" i="37"/>
  <c r="B3681" i="37"/>
  <c r="W3680" i="37"/>
  <c r="V3680" i="37"/>
  <c r="Y3680" i="37" s="1"/>
  <c r="W3679" i="37"/>
  <c r="V3679" i="37"/>
  <c r="Y3679" i="37" s="1"/>
  <c r="B3679" i="37"/>
  <c r="W3678" i="37"/>
  <c r="V3678" i="37"/>
  <c r="W3677" i="37"/>
  <c r="V3677" i="37"/>
  <c r="W3676" i="37"/>
  <c r="V3676" i="37"/>
  <c r="Y3676" i="37" s="1"/>
  <c r="W3675" i="37"/>
  <c r="V3675" i="37"/>
  <c r="B3675" i="37"/>
  <c r="W3674" i="37"/>
  <c r="V3674" i="37"/>
  <c r="Y3674" i="37" s="1"/>
  <c r="W3673" i="37"/>
  <c r="V3673" i="37"/>
  <c r="W3672" i="37"/>
  <c r="V3672" i="37"/>
  <c r="Y3672" i="37" s="1"/>
  <c r="W3671" i="37"/>
  <c r="V3671" i="37"/>
  <c r="Y3671" i="37" s="1"/>
  <c r="W3670" i="37"/>
  <c r="V3670" i="37"/>
  <c r="Y3670" i="37" s="1"/>
  <c r="W3669" i="37"/>
  <c r="V3669" i="37"/>
  <c r="B3669" i="37"/>
  <c r="W3668" i="37"/>
  <c r="V3668" i="37"/>
  <c r="W3667" i="37"/>
  <c r="V3667" i="37"/>
  <c r="W3666" i="37"/>
  <c r="V3666" i="37"/>
  <c r="W3665" i="37"/>
  <c r="V3665" i="37"/>
  <c r="W3664" i="37"/>
  <c r="V3664" i="37"/>
  <c r="W3663" i="37"/>
  <c r="V3663" i="37"/>
  <c r="W3662" i="37"/>
  <c r="V3662" i="37"/>
  <c r="B3662" i="37"/>
  <c r="W3661" i="37"/>
  <c r="V3661" i="37"/>
  <c r="Y3661" i="37" s="1"/>
  <c r="W3660" i="37"/>
  <c r="V3660" i="37"/>
  <c r="Y3660" i="37" s="1"/>
  <c r="W3659" i="37"/>
  <c r="V3659" i="37"/>
  <c r="Y3659" i="37" s="1"/>
  <c r="W3658" i="37"/>
  <c r="V3658" i="37"/>
  <c r="Y3658" i="37" s="1"/>
  <c r="W3657" i="37"/>
  <c r="V3657" i="37"/>
  <c r="Y3657" i="37" s="1"/>
  <c r="W3656" i="37"/>
  <c r="V3656" i="37"/>
  <c r="Y3656" i="37" s="1"/>
  <c r="W3655" i="37"/>
  <c r="V3655" i="37"/>
  <c r="Y3655" i="37" s="1"/>
  <c r="B3655" i="37"/>
  <c r="W3654" i="37"/>
  <c r="V3654" i="37"/>
  <c r="W3653" i="37"/>
  <c r="V3653" i="37"/>
  <c r="W3652" i="37"/>
  <c r="V3652" i="37"/>
  <c r="Y3652" i="37" s="1"/>
  <c r="W3651" i="37"/>
  <c r="V3651" i="37"/>
  <c r="W3650" i="37"/>
  <c r="V3650" i="37"/>
  <c r="W3649" i="37"/>
  <c r="V3649" i="37"/>
  <c r="W3648" i="37"/>
  <c r="V3648" i="37"/>
  <c r="B3648" i="37"/>
  <c r="W3647" i="37"/>
  <c r="V3647" i="37"/>
  <c r="Y3647" i="37" s="1"/>
  <c r="W3646" i="37"/>
  <c r="V3646" i="37"/>
  <c r="Y3646" i="37" s="1"/>
  <c r="W3645" i="37"/>
  <c r="V3645" i="37"/>
  <c r="W3644" i="37"/>
  <c r="V3644" i="37"/>
  <c r="Y3644" i="37" s="1"/>
  <c r="W3643" i="37"/>
  <c r="V3643" i="37"/>
  <c r="Y3643" i="37" s="1"/>
  <c r="W3642" i="37"/>
  <c r="V3642" i="37"/>
  <c r="Y3642" i="37" s="1"/>
  <c r="W3641" i="37"/>
  <c r="V3641" i="37"/>
  <c r="B3641" i="37"/>
  <c r="W3640" i="37"/>
  <c r="V3640" i="37"/>
  <c r="W3639" i="37"/>
  <c r="V3639" i="37"/>
  <c r="W3638" i="37"/>
  <c r="V3638" i="37"/>
  <c r="W3637" i="37"/>
  <c r="V3637" i="37"/>
  <c r="W3636" i="37"/>
  <c r="V3636" i="37"/>
  <c r="W3635" i="37"/>
  <c r="V3635" i="37"/>
  <c r="W3634" i="37"/>
  <c r="V3634" i="37"/>
  <c r="B3634" i="37"/>
  <c r="W3633" i="37"/>
  <c r="V3633" i="37"/>
  <c r="Y3633" i="37" s="1"/>
  <c r="W3632" i="37"/>
  <c r="V3632" i="37"/>
  <c r="Y3632" i="37" s="1"/>
  <c r="W3631" i="37"/>
  <c r="V3631" i="37"/>
  <c r="Y3631" i="37" s="1"/>
  <c r="W3630" i="37"/>
  <c r="V3630" i="37"/>
  <c r="Y3630" i="37" s="1"/>
  <c r="W3629" i="37"/>
  <c r="V3629" i="37"/>
  <c r="Y3629" i="37" s="1"/>
  <c r="W3628" i="37"/>
  <c r="V3628" i="37"/>
  <c r="Y3628" i="37" s="1"/>
  <c r="W3627" i="37"/>
  <c r="V3627" i="37"/>
  <c r="Y3627" i="37" s="1"/>
  <c r="B3627" i="37"/>
  <c r="W3626" i="37"/>
  <c r="V3626" i="37"/>
  <c r="W3625" i="37"/>
  <c r="V3625" i="37"/>
  <c r="W3624" i="37"/>
  <c r="V3624" i="37"/>
  <c r="W3623" i="37"/>
  <c r="V3623" i="37"/>
  <c r="W3622" i="37"/>
  <c r="V3622" i="37"/>
  <c r="W3621" i="37"/>
  <c r="V3621" i="37"/>
  <c r="W3620" i="37"/>
  <c r="V3620" i="37"/>
  <c r="Y3620" i="37" s="1"/>
  <c r="B3620" i="37"/>
  <c r="W3619" i="37"/>
  <c r="V3619" i="37"/>
  <c r="Y3619" i="37" s="1"/>
  <c r="W3618" i="37"/>
  <c r="V3618" i="37"/>
  <c r="Y3618" i="37" s="1"/>
  <c r="W3617" i="37"/>
  <c r="V3617" i="37"/>
  <c r="W3616" i="37"/>
  <c r="V3616" i="37"/>
  <c r="Y3616" i="37" s="1"/>
  <c r="W3615" i="37"/>
  <c r="V3615" i="37"/>
  <c r="Y3615" i="37" s="1"/>
  <c r="W3614" i="37"/>
  <c r="V3614" i="37"/>
  <c r="Y3614" i="37" s="1"/>
  <c r="W3613" i="37"/>
  <c r="V3613" i="37"/>
  <c r="B3613" i="37"/>
  <c r="W3612" i="37"/>
  <c r="V3612" i="37"/>
  <c r="W3611" i="37"/>
  <c r="V3611" i="37"/>
  <c r="W3610" i="37"/>
  <c r="V3610" i="37"/>
  <c r="W3609" i="37"/>
  <c r="V3609" i="37"/>
  <c r="W3608" i="37"/>
  <c r="V3608" i="37"/>
  <c r="W3607" i="37"/>
  <c r="V3607" i="37"/>
  <c r="W3606" i="37"/>
  <c r="V3606" i="37"/>
  <c r="B3606" i="37"/>
  <c r="W3605" i="37"/>
  <c r="V3605" i="37"/>
  <c r="Y3605" i="37" s="1"/>
  <c r="W3604" i="37"/>
  <c r="V3604" i="37"/>
  <c r="Y3604" i="37" s="1"/>
  <c r="B3604" i="37"/>
  <c r="W3603" i="37"/>
  <c r="V3603" i="37"/>
  <c r="W3602" i="37"/>
  <c r="V3602" i="37"/>
  <c r="W3601" i="37"/>
  <c r="V3601" i="37"/>
  <c r="W3600" i="37"/>
  <c r="V3600" i="37"/>
  <c r="W3599" i="37"/>
  <c r="V3599" i="37"/>
  <c r="B3599" i="37"/>
  <c r="W3598" i="37"/>
  <c r="V3598" i="37"/>
  <c r="Y3598" i="37" s="1"/>
  <c r="W3597" i="37"/>
  <c r="V3597" i="37"/>
  <c r="W3596" i="37"/>
  <c r="V3596" i="37"/>
  <c r="Y3596" i="37" s="1"/>
  <c r="W3595" i="37"/>
  <c r="V3595" i="37"/>
  <c r="Y3595" i="37" s="1"/>
  <c r="W3594" i="37"/>
  <c r="V3594" i="37"/>
  <c r="Y3594" i="37" s="1"/>
  <c r="W3593" i="37"/>
  <c r="V3593" i="37"/>
  <c r="W3592" i="37"/>
  <c r="V3592" i="37"/>
  <c r="Y3592" i="37" s="1"/>
  <c r="B3592" i="37"/>
  <c r="W3591" i="37"/>
  <c r="V3591" i="37"/>
  <c r="W3590" i="37"/>
  <c r="V3590" i="37"/>
  <c r="W3589" i="37"/>
  <c r="V3589" i="37"/>
  <c r="W3588" i="37"/>
  <c r="V3588" i="37"/>
  <c r="W3587" i="37"/>
  <c r="V3587" i="37"/>
  <c r="W3586" i="37"/>
  <c r="V3586" i="37"/>
  <c r="B3586" i="37"/>
  <c r="W3585" i="37"/>
  <c r="V3585" i="37"/>
  <c r="Y3585" i="37" s="1"/>
  <c r="W3584" i="37"/>
  <c r="V3584" i="37"/>
  <c r="Y3584" i="37" s="1"/>
  <c r="W3583" i="37"/>
  <c r="V3583" i="37"/>
  <c r="Y3583" i="37" s="1"/>
  <c r="W3582" i="37"/>
  <c r="V3582" i="37"/>
  <c r="Y3582" i="37" s="1"/>
  <c r="W3581" i="37"/>
  <c r="V3581" i="37"/>
  <c r="Y3581" i="37" s="1"/>
  <c r="W3580" i="37"/>
  <c r="V3580" i="37"/>
  <c r="Y3580" i="37" s="1"/>
  <c r="W3579" i="37"/>
  <c r="V3579" i="37"/>
  <c r="Y3579" i="37" s="1"/>
  <c r="W3578" i="37"/>
  <c r="V3578" i="37"/>
  <c r="Y3578" i="37" s="1"/>
  <c r="B3578" i="37"/>
  <c r="W3577" i="37"/>
  <c r="V3577" i="37"/>
  <c r="W3576" i="37"/>
  <c r="V3576" i="37"/>
  <c r="W3575" i="37"/>
  <c r="V3575" i="37"/>
  <c r="W3574" i="37"/>
  <c r="V3574" i="37"/>
  <c r="W3573" i="37"/>
  <c r="V3573" i="37"/>
  <c r="W3572" i="37"/>
  <c r="V3572" i="37"/>
  <c r="Y3572" i="37" s="1"/>
  <c r="W3571" i="37"/>
  <c r="V3571" i="37"/>
  <c r="W3570" i="37"/>
  <c r="V3570" i="37"/>
  <c r="W3569" i="37"/>
  <c r="V3569" i="37"/>
  <c r="B3569" i="37"/>
  <c r="W3568" i="37"/>
  <c r="V3568" i="37"/>
  <c r="Y3568" i="37" s="1"/>
  <c r="W3567" i="37"/>
  <c r="V3567" i="37"/>
  <c r="Y3567" i="37" s="1"/>
  <c r="B3567" i="37"/>
  <c r="W3566" i="37"/>
  <c r="V3566" i="37"/>
  <c r="W3565" i="37"/>
  <c r="V3565" i="37"/>
  <c r="W3564" i="37"/>
  <c r="V3564" i="37"/>
  <c r="W3563" i="37"/>
  <c r="V3563" i="37"/>
  <c r="W3562" i="37"/>
  <c r="V3562" i="37"/>
  <c r="W3561" i="37"/>
  <c r="V3561" i="37"/>
  <c r="W3560" i="37"/>
  <c r="V3560" i="37"/>
  <c r="W3559" i="37"/>
  <c r="V3559" i="37"/>
  <c r="W3558" i="37"/>
  <c r="V3558" i="37"/>
  <c r="W3557" i="37"/>
  <c r="V3557" i="37"/>
  <c r="W3556" i="37"/>
  <c r="V3556" i="37"/>
  <c r="W3555" i="37"/>
  <c r="V3555" i="37"/>
  <c r="W3554" i="37"/>
  <c r="V3554" i="37"/>
  <c r="W3553" i="37"/>
  <c r="V3553" i="37"/>
  <c r="W3552" i="37"/>
  <c r="V3552" i="37"/>
  <c r="W3551" i="37"/>
  <c r="V3551" i="37"/>
  <c r="W3550" i="37"/>
  <c r="V3550" i="37"/>
  <c r="B3550" i="37"/>
  <c r="W3549" i="37"/>
  <c r="V3549" i="37"/>
  <c r="Y3549" i="37" s="1"/>
  <c r="W3548" i="37"/>
  <c r="V3548" i="37"/>
  <c r="Y3548" i="37" s="1"/>
  <c r="W3547" i="37"/>
  <c r="V3547" i="37"/>
  <c r="Y3547" i="37" s="1"/>
  <c r="W3546" i="37"/>
  <c r="V3546" i="37"/>
  <c r="Y3546" i="37" s="1"/>
  <c r="W3545" i="37"/>
  <c r="V3545" i="37"/>
  <c r="Y3545" i="37" s="1"/>
  <c r="W3544" i="37"/>
  <c r="V3544" i="37"/>
  <c r="Y3544" i="37" s="1"/>
  <c r="W3543" i="37"/>
  <c r="V3543" i="37"/>
  <c r="Y3543" i="37" s="1"/>
  <c r="W3542" i="37"/>
  <c r="V3542" i="37"/>
  <c r="Y3542" i="37" s="1"/>
  <c r="W3541" i="37"/>
  <c r="V3541" i="37"/>
  <c r="Y3541" i="37" s="1"/>
  <c r="W3540" i="37"/>
  <c r="V3540" i="37"/>
  <c r="Y3540" i="37" s="1"/>
  <c r="W3539" i="37"/>
  <c r="V3539" i="37"/>
  <c r="Y3539" i="37" s="1"/>
  <c r="W3538" i="37"/>
  <c r="V3538" i="37"/>
  <c r="Y3538" i="37" s="1"/>
  <c r="W3537" i="37"/>
  <c r="V3537" i="37"/>
  <c r="Y3537" i="37" s="1"/>
  <c r="W3536" i="37"/>
  <c r="V3536" i="37"/>
  <c r="Y3536" i="37" s="1"/>
  <c r="W3535" i="37"/>
  <c r="V3535" i="37"/>
  <c r="Y3535" i="37" s="1"/>
  <c r="W3534" i="37"/>
  <c r="V3534" i="37"/>
  <c r="Y3534" i="37" s="1"/>
  <c r="W3533" i="37"/>
  <c r="V3533" i="37"/>
  <c r="Y3533" i="37" s="1"/>
  <c r="B3533" i="37"/>
  <c r="W3532" i="37"/>
  <c r="V3532" i="37"/>
  <c r="Y3532" i="37" s="1"/>
  <c r="W3531" i="37"/>
  <c r="V3531" i="37"/>
  <c r="W3530" i="37"/>
  <c r="V3530" i="37"/>
  <c r="W3529" i="37"/>
  <c r="V3529" i="37"/>
  <c r="W3528" i="37"/>
  <c r="V3528" i="37"/>
  <c r="W3527" i="37"/>
  <c r="V3527" i="37"/>
  <c r="W3526" i="37"/>
  <c r="V3526" i="37"/>
  <c r="W3525" i="37"/>
  <c r="V3525" i="37"/>
  <c r="W3524" i="37"/>
  <c r="V3524" i="37"/>
  <c r="Y3524" i="37" s="1"/>
  <c r="W3523" i="37"/>
  <c r="V3523" i="37"/>
  <c r="W3522" i="37"/>
  <c r="V3522" i="37"/>
  <c r="W3521" i="37"/>
  <c r="V3521" i="37"/>
  <c r="W3520" i="37"/>
  <c r="V3520" i="37"/>
  <c r="W3519" i="37"/>
  <c r="V3519" i="37"/>
  <c r="W3518" i="37"/>
  <c r="V3518" i="37"/>
  <c r="W3517" i="37"/>
  <c r="V3517" i="37"/>
  <c r="B3517" i="37"/>
  <c r="W3516" i="37"/>
  <c r="V3516" i="37"/>
  <c r="Y3516" i="37" s="1"/>
  <c r="W3515" i="37"/>
  <c r="V3515" i="37"/>
  <c r="Y3515" i="37" s="1"/>
  <c r="W3514" i="37"/>
  <c r="V3514" i="37"/>
  <c r="Y3514" i="37" s="1"/>
  <c r="W3513" i="37"/>
  <c r="V3513" i="37"/>
  <c r="W3512" i="37"/>
  <c r="V3512" i="37"/>
  <c r="Y3512" i="37" s="1"/>
  <c r="W3511" i="37"/>
  <c r="V3511" i="37"/>
  <c r="Y3511" i="37" s="1"/>
  <c r="W3510" i="37"/>
  <c r="V3510" i="37"/>
  <c r="Y3510" i="37" s="1"/>
  <c r="W3509" i="37"/>
  <c r="V3509" i="37"/>
  <c r="W3508" i="37"/>
  <c r="V3508" i="37"/>
  <c r="Y3508" i="37" s="1"/>
  <c r="W3507" i="37"/>
  <c r="V3507" i="37"/>
  <c r="Y3507" i="37" s="1"/>
  <c r="W3506" i="37"/>
  <c r="V3506" i="37"/>
  <c r="Y3506" i="37" s="1"/>
  <c r="W3505" i="37"/>
  <c r="V3505" i="37"/>
  <c r="W3504" i="37"/>
  <c r="V3504" i="37"/>
  <c r="Y3504" i="37" s="1"/>
  <c r="B3504" i="37"/>
  <c r="W3503" i="37"/>
  <c r="V3503" i="37"/>
  <c r="W3502" i="37"/>
  <c r="V3502" i="37"/>
  <c r="W3501" i="37"/>
  <c r="V3501" i="37"/>
  <c r="W3500" i="37"/>
  <c r="V3500" i="37"/>
  <c r="W3499" i="37"/>
  <c r="V3499" i="37"/>
  <c r="B3499" i="37"/>
  <c r="W3498" i="37"/>
  <c r="V3498" i="37"/>
  <c r="Y3498" i="37" s="1"/>
  <c r="W3497" i="37"/>
  <c r="V3497" i="37"/>
  <c r="Y3497" i="37" s="1"/>
  <c r="B3497" i="37"/>
  <c r="W3496" i="37"/>
  <c r="V3496" i="37"/>
  <c r="W3495" i="37"/>
  <c r="V3495" i="37"/>
  <c r="B3495" i="37"/>
  <c r="W3494" i="37"/>
  <c r="V3494" i="37"/>
  <c r="Y3494" i="37" s="1"/>
  <c r="W3493" i="37"/>
  <c r="V3493" i="37"/>
  <c r="W3492" i="37"/>
  <c r="V3492" i="37"/>
  <c r="Y3492" i="37" s="1"/>
  <c r="B3492" i="37"/>
  <c r="W3491" i="37"/>
  <c r="V3491" i="37"/>
  <c r="W3490" i="37"/>
  <c r="V3490" i="37"/>
  <c r="W3489" i="37"/>
  <c r="V3489" i="37"/>
  <c r="W3488" i="37"/>
  <c r="V3488" i="37"/>
  <c r="W3487" i="37"/>
  <c r="V3487" i="37"/>
  <c r="B3487" i="37"/>
  <c r="W3486" i="37"/>
  <c r="V3486" i="37"/>
  <c r="Y3486" i="37" s="1"/>
  <c r="W3485" i="37"/>
  <c r="V3485" i="37"/>
  <c r="Y3485" i="37" s="1"/>
  <c r="W3484" i="37"/>
  <c r="V3484" i="37"/>
  <c r="Y3484" i="37" s="1"/>
  <c r="B3484" i="37"/>
  <c r="W3483" i="37"/>
  <c r="V3483" i="37"/>
  <c r="W3482" i="37"/>
  <c r="V3482" i="37"/>
  <c r="W3481" i="37"/>
  <c r="V3481" i="37"/>
  <c r="W3480" i="37"/>
  <c r="V3480" i="37"/>
  <c r="B3480" i="37"/>
  <c r="W3479" i="37"/>
  <c r="V3479" i="37"/>
  <c r="Y3479" i="37" s="1"/>
  <c r="W3478" i="37"/>
  <c r="V3478" i="37"/>
  <c r="Y3478" i="37" s="1"/>
  <c r="W3477" i="37"/>
  <c r="V3477" i="37"/>
  <c r="W3476" i="37"/>
  <c r="V3476" i="37"/>
  <c r="Y3476" i="37" s="1"/>
  <c r="W3475" i="37"/>
  <c r="V3475" i="37"/>
  <c r="Y3475" i="37" s="1"/>
  <c r="B3475" i="37"/>
  <c r="W3474" i="37"/>
  <c r="V3474" i="37"/>
  <c r="W3473" i="37"/>
  <c r="V3473" i="37"/>
  <c r="B3473" i="37"/>
  <c r="W3472" i="37"/>
  <c r="V3472" i="37"/>
  <c r="Y3472" i="37" s="1"/>
  <c r="W3471" i="37"/>
  <c r="V3471" i="37"/>
  <c r="Y3471" i="37" s="1"/>
  <c r="B3471" i="37"/>
  <c r="W3470" i="37"/>
  <c r="V3470" i="37"/>
  <c r="W3469" i="37"/>
  <c r="V3469" i="37"/>
  <c r="W3468" i="37"/>
  <c r="V3468" i="37"/>
  <c r="Y3468" i="37" s="1"/>
  <c r="W3467" i="37"/>
  <c r="V3467" i="37"/>
  <c r="W3466" i="37"/>
  <c r="V3466" i="37"/>
  <c r="B3466" i="37"/>
  <c r="W3465" i="37"/>
  <c r="V3465" i="37"/>
  <c r="W3464" i="37"/>
  <c r="V3464" i="37"/>
  <c r="Y3464" i="37" s="1"/>
  <c r="W3463" i="37"/>
  <c r="V3463" i="37"/>
  <c r="Y3463" i="37" s="1"/>
  <c r="B3463" i="37"/>
  <c r="W3462" i="37"/>
  <c r="V3462" i="37"/>
  <c r="W3461" i="37"/>
  <c r="V3461" i="37"/>
  <c r="W3460" i="37"/>
  <c r="V3460" i="37"/>
  <c r="W3459" i="37"/>
  <c r="V3459" i="37"/>
  <c r="B3459" i="37"/>
  <c r="W3458" i="37"/>
  <c r="V3458" i="37"/>
  <c r="Y3458" i="37" s="1"/>
  <c r="W3457" i="37"/>
  <c r="V3457" i="37"/>
  <c r="Y3457" i="37" s="1"/>
  <c r="W3456" i="37"/>
  <c r="V3456" i="37"/>
  <c r="Y3456" i="37" s="1"/>
  <c r="W3455" i="37"/>
  <c r="V3455" i="37"/>
  <c r="Y3455" i="37" s="1"/>
  <c r="B3455" i="37"/>
  <c r="W3454" i="37"/>
  <c r="V3454" i="37"/>
  <c r="W3453" i="37"/>
  <c r="V3453" i="37"/>
  <c r="W3452" i="37"/>
  <c r="V3452" i="37"/>
  <c r="Y3452" i="37" s="1"/>
  <c r="W3451" i="37"/>
  <c r="V3451" i="37"/>
  <c r="B3451" i="37"/>
  <c r="W3450" i="37"/>
  <c r="V3450" i="37"/>
  <c r="Y3450" i="37" s="1"/>
  <c r="W3449" i="37"/>
  <c r="V3449" i="37"/>
  <c r="W3448" i="37"/>
  <c r="V3448" i="37"/>
  <c r="Y3448" i="37" s="1"/>
  <c r="W3447" i="37"/>
  <c r="V3447" i="37"/>
  <c r="Y3447" i="37" s="1"/>
  <c r="B3447" i="37"/>
  <c r="W3446" i="37"/>
  <c r="V3446" i="37"/>
  <c r="W3445" i="37"/>
  <c r="V3445" i="37"/>
  <c r="W3444" i="37"/>
  <c r="V3444" i="37"/>
  <c r="W3443" i="37"/>
  <c r="V3443" i="37"/>
  <c r="W3442" i="37"/>
  <c r="V3442" i="37"/>
  <c r="B3442" i="37"/>
  <c r="W3441" i="37"/>
  <c r="V3441" i="37"/>
  <c r="Y3441" i="37" s="1"/>
  <c r="W3440" i="37"/>
  <c r="V3440" i="37"/>
  <c r="Y3440" i="37" s="1"/>
  <c r="B3440" i="37"/>
  <c r="W3439" i="37"/>
  <c r="V3439" i="37"/>
  <c r="W3438" i="37"/>
  <c r="V3438" i="37"/>
  <c r="W3437" i="37"/>
  <c r="V3437" i="37"/>
  <c r="W3436" i="37"/>
  <c r="V3436" i="37"/>
  <c r="Y3436" i="37" s="1"/>
  <c r="W3435" i="37"/>
  <c r="V3435" i="37"/>
  <c r="B3435" i="37"/>
  <c r="W3434" i="37"/>
  <c r="V3434" i="37"/>
  <c r="Y3434" i="37" s="1"/>
  <c r="W3433" i="37"/>
  <c r="V3433" i="37"/>
  <c r="W3432" i="37"/>
  <c r="V3432" i="37"/>
  <c r="Y3432" i="37" s="1"/>
  <c r="B3432" i="37"/>
  <c r="W3431" i="37"/>
  <c r="V3431" i="37"/>
  <c r="W3430" i="37"/>
  <c r="V3430" i="37"/>
  <c r="B3430" i="37"/>
  <c r="W3429" i="37"/>
  <c r="V3429" i="37"/>
  <c r="Y3429" i="37" s="1"/>
  <c r="W3428" i="37"/>
  <c r="V3428" i="37"/>
  <c r="Y3428" i="37" s="1"/>
  <c r="B3428" i="37"/>
  <c r="W3427" i="37"/>
  <c r="V3427" i="37"/>
  <c r="W3426" i="37"/>
  <c r="V3426" i="37"/>
  <c r="W3425" i="37"/>
  <c r="V3425" i="37"/>
  <c r="W3424" i="37"/>
  <c r="V3424" i="37"/>
  <c r="B3424" i="37"/>
  <c r="W3423" i="37"/>
  <c r="V3423" i="37"/>
  <c r="Y3423" i="37" s="1"/>
  <c r="W3422" i="37"/>
  <c r="V3422" i="37"/>
  <c r="Y3422" i="37" s="1"/>
  <c r="W3421" i="37"/>
  <c r="V3421" i="37"/>
  <c r="W3420" i="37"/>
  <c r="V3420" i="37"/>
  <c r="Y3420" i="37" s="1"/>
  <c r="W3419" i="37"/>
  <c r="V3419" i="37"/>
  <c r="Y3419" i="37" s="1"/>
  <c r="B3419" i="37"/>
  <c r="W3418" i="37"/>
  <c r="V3418" i="37"/>
  <c r="W3417" i="37"/>
  <c r="V3417" i="37"/>
  <c r="W3416" i="37"/>
  <c r="V3416" i="37"/>
  <c r="W3415" i="37"/>
  <c r="V3415" i="37"/>
  <c r="W3414" i="37"/>
  <c r="V3414" i="37"/>
  <c r="B3414" i="37"/>
  <c r="W3413" i="37"/>
  <c r="V3413" i="37"/>
  <c r="Y3413" i="37" s="1"/>
  <c r="W3412" i="37"/>
  <c r="V3412" i="37"/>
  <c r="Y3412" i="37" s="1"/>
  <c r="W3411" i="37"/>
  <c r="V3411" i="37"/>
  <c r="Y3411" i="37" s="1"/>
  <c r="B3411" i="37"/>
  <c r="W3410" i="37"/>
  <c r="V3410" i="37"/>
  <c r="W3409" i="37"/>
  <c r="V3409" i="37"/>
  <c r="B3409" i="37"/>
  <c r="W3408" i="37"/>
  <c r="V3408" i="37"/>
  <c r="Y3408" i="37" s="1"/>
  <c r="W3407" i="37"/>
  <c r="V3407" i="37"/>
  <c r="Y3407" i="37" s="1"/>
  <c r="W3406" i="37"/>
  <c r="V3406" i="37"/>
  <c r="Y3406" i="37" s="1"/>
  <c r="B3406" i="37"/>
  <c r="W3405" i="37"/>
  <c r="V3405" i="37"/>
  <c r="W3404" i="37"/>
  <c r="V3404" i="37"/>
  <c r="W3403" i="37"/>
  <c r="V3403" i="37"/>
  <c r="W3402" i="37"/>
  <c r="V3402" i="37"/>
  <c r="B3402" i="37"/>
  <c r="W3401" i="37"/>
  <c r="V3401" i="37"/>
  <c r="Y3401" i="37" s="1"/>
  <c r="W3400" i="37"/>
  <c r="V3400" i="37"/>
  <c r="Y3400" i="37" s="1"/>
  <c r="W3399" i="37"/>
  <c r="V3399" i="37"/>
  <c r="Y3399" i="37" s="1"/>
  <c r="B3399" i="37"/>
  <c r="W3398" i="37"/>
  <c r="V3398" i="37"/>
  <c r="W3397" i="37"/>
  <c r="V3397" i="37"/>
  <c r="W3396" i="37"/>
  <c r="V3396" i="37"/>
  <c r="Y3396" i="37" s="1"/>
  <c r="W3395" i="37"/>
  <c r="V3395" i="37"/>
  <c r="B3395" i="37"/>
  <c r="W3394" i="37"/>
  <c r="V3394" i="37"/>
  <c r="Y3394" i="37" s="1"/>
  <c r="W3393" i="37"/>
  <c r="V3393" i="37"/>
  <c r="B3393" i="37"/>
  <c r="W3392" i="37"/>
  <c r="V3392" i="37"/>
  <c r="W3391" i="37"/>
  <c r="V3391" i="37"/>
  <c r="W3390" i="37"/>
  <c r="V3390" i="37"/>
  <c r="W3389" i="37"/>
  <c r="V3389" i="37"/>
  <c r="B3389" i="37"/>
  <c r="W3388" i="37"/>
  <c r="V3388" i="37"/>
  <c r="Y3388" i="37" s="1"/>
  <c r="W3387" i="37"/>
  <c r="V3387" i="37"/>
  <c r="Y3387" i="37" s="1"/>
  <c r="W3386" i="37"/>
  <c r="V3386" i="37"/>
  <c r="Y3386" i="37" s="1"/>
  <c r="W3385" i="37"/>
  <c r="V3385" i="37"/>
  <c r="Y3385" i="37" s="1"/>
  <c r="B3385" i="37"/>
  <c r="W3384" i="37"/>
  <c r="V3384" i="37"/>
  <c r="W3383" i="37"/>
  <c r="V3383" i="37"/>
  <c r="W3382" i="37"/>
  <c r="V3382" i="37"/>
  <c r="W3381" i="37"/>
  <c r="V3381" i="37"/>
  <c r="W3380" i="37"/>
  <c r="V3380" i="37"/>
  <c r="Y3380" i="37" s="1"/>
  <c r="W3379" i="37"/>
  <c r="V3379" i="37"/>
  <c r="W3378" i="37"/>
  <c r="V3378" i="37"/>
  <c r="W3377" i="37"/>
  <c r="V3377" i="37"/>
  <c r="W3376" i="37"/>
  <c r="V3376" i="37"/>
  <c r="W3375" i="37"/>
  <c r="V3375" i="37"/>
  <c r="W3374" i="37"/>
  <c r="V3374" i="37"/>
  <c r="W3373" i="37"/>
  <c r="V3373" i="37"/>
  <c r="W3372" i="37"/>
  <c r="V3372" i="37"/>
  <c r="Y3372" i="37" s="1"/>
  <c r="W3371" i="37"/>
  <c r="V3371" i="37"/>
  <c r="W3370" i="37"/>
  <c r="V3370" i="37"/>
  <c r="W3369" i="37"/>
  <c r="V3369" i="37"/>
  <c r="W3368" i="37"/>
  <c r="V3368" i="37"/>
  <c r="W3367" i="37"/>
  <c r="V3367" i="37"/>
  <c r="B3367" i="37"/>
  <c r="W3366" i="37"/>
  <c r="V3366" i="37"/>
  <c r="Y3366" i="37" s="1"/>
  <c r="W3365" i="37"/>
  <c r="V3365" i="37"/>
  <c r="W3364" i="37"/>
  <c r="V3364" i="37"/>
  <c r="Y3364" i="37" s="1"/>
  <c r="W3363" i="37"/>
  <c r="V3363" i="37"/>
  <c r="Y3363" i="37" s="1"/>
  <c r="W3362" i="37"/>
  <c r="V3362" i="37"/>
  <c r="Y3362" i="37" s="1"/>
  <c r="W3361" i="37"/>
  <c r="V3361" i="37"/>
  <c r="W3360" i="37"/>
  <c r="V3360" i="37"/>
  <c r="Y3360" i="37" s="1"/>
  <c r="W3359" i="37"/>
  <c r="V3359" i="37"/>
  <c r="Y3359" i="37" s="1"/>
  <c r="W3358" i="37"/>
  <c r="V3358" i="37"/>
  <c r="Y3358" i="37" s="1"/>
  <c r="W3357" i="37"/>
  <c r="V3357" i="37"/>
  <c r="W3356" i="37"/>
  <c r="V3356" i="37"/>
  <c r="Y3356" i="37" s="1"/>
  <c r="W3355" i="37"/>
  <c r="V3355" i="37"/>
  <c r="Y3355" i="37" s="1"/>
  <c r="W3354" i="37"/>
  <c r="V3354" i="37"/>
  <c r="Y3354" i="37" s="1"/>
  <c r="W3353" i="37"/>
  <c r="V3353" i="37"/>
  <c r="W3352" i="37"/>
  <c r="V3352" i="37"/>
  <c r="Y3352" i="37" s="1"/>
  <c r="W3351" i="37"/>
  <c r="V3351" i="37"/>
  <c r="Y3351" i="37" s="1"/>
  <c r="W3350" i="37"/>
  <c r="V3350" i="37"/>
  <c r="Y3350" i="37" s="1"/>
  <c r="W3349" i="37"/>
  <c r="V3349" i="37"/>
  <c r="B3349" i="37"/>
  <c r="W3348" i="37"/>
  <c r="V3348" i="37"/>
  <c r="W3347" i="37"/>
  <c r="V3347" i="37"/>
  <c r="W3346" i="37"/>
  <c r="V3346" i="37"/>
  <c r="W3345" i="37"/>
  <c r="V3345" i="37"/>
  <c r="W3344" i="37"/>
  <c r="V3344" i="37"/>
  <c r="W3343" i="37"/>
  <c r="V3343" i="37"/>
  <c r="W3342" i="37"/>
  <c r="V3342" i="37"/>
  <c r="W3341" i="37"/>
  <c r="V3341" i="37"/>
  <c r="W3340" i="37"/>
  <c r="V3340" i="37"/>
  <c r="W3339" i="37"/>
  <c r="V3339" i="37"/>
  <c r="W3338" i="37"/>
  <c r="V3338" i="37"/>
  <c r="W3337" i="37"/>
  <c r="V3337" i="37"/>
  <c r="W3336" i="37"/>
  <c r="V3336" i="37"/>
  <c r="W3335" i="37"/>
  <c r="V3335" i="37"/>
  <c r="W3334" i="37"/>
  <c r="V3334" i="37"/>
  <c r="W3333" i="37"/>
  <c r="V3333" i="37"/>
  <c r="B3333" i="37"/>
  <c r="W3332" i="37"/>
  <c r="V3332" i="37"/>
  <c r="Y3332" i="37" s="1"/>
  <c r="W3331" i="37"/>
  <c r="V3331" i="37"/>
  <c r="Y3331" i="37" s="1"/>
  <c r="W3330" i="37"/>
  <c r="V3330" i="37"/>
  <c r="Y3330" i="37" s="1"/>
  <c r="W3329" i="37"/>
  <c r="V3329" i="37"/>
  <c r="Y3329" i="37" s="1"/>
  <c r="W3328" i="37"/>
  <c r="V3328" i="37"/>
  <c r="Y3328" i="37" s="1"/>
  <c r="W3327" i="37"/>
  <c r="V3327" i="37"/>
  <c r="Y3327" i="37" s="1"/>
  <c r="W3326" i="37"/>
  <c r="V3326" i="37"/>
  <c r="Y3326" i="37" s="1"/>
  <c r="W3325" i="37"/>
  <c r="V3325" i="37"/>
  <c r="Y3325" i="37" s="1"/>
  <c r="W3324" i="37"/>
  <c r="V3324" i="37"/>
  <c r="Y3324" i="37" s="1"/>
  <c r="W3323" i="37"/>
  <c r="V3323" i="37"/>
  <c r="Y3323" i="37" s="1"/>
  <c r="W3322" i="37"/>
  <c r="V3322" i="37"/>
  <c r="Y3322" i="37" s="1"/>
  <c r="W3321" i="37"/>
  <c r="V3321" i="37"/>
  <c r="Y3321" i="37" s="1"/>
  <c r="W3320" i="37"/>
  <c r="V3320" i="37"/>
  <c r="Y3320" i="37" s="1"/>
  <c r="W3319" i="37"/>
  <c r="V3319" i="37"/>
  <c r="Y3319" i="37" s="1"/>
  <c r="W3318" i="37"/>
  <c r="V3318" i="37"/>
  <c r="Y3318" i="37" s="1"/>
  <c r="W3317" i="37"/>
  <c r="V3317" i="37"/>
  <c r="Y3317" i="37" s="1"/>
  <c r="B3317" i="37"/>
  <c r="W3316" i="37"/>
  <c r="V3316" i="37"/>
  <c r="W3315" i="37"/>
  <c r="V3315" i="37"/>
  <c r="W3314" i="37"/>
  <c r="V3314" i="37"/>
  <c r="W3313" i="37"/>
  <c r="V3313" i="37"/>
  <c r="W3312" i="37"/>
  <c r="V3312" i="37"/>
  <c r="W3311" i="37"/>
  <c r="V3311" i="37"/>
  <c r="W3310" i="37"/>
  <c r="V3310" i="37"/>
  <c r="W3309" i="37"/>
  <c r="V3309" i="37"/>
  <c r="W3308" i="37"/>
  <c r="V3308" i="37"/>
  <c r="W3307" i="37"/>
  <c r="V3307" i="37"/>
  <c r="W3306" i="37"/>
  <c r="V3306" i="37"/>
  <c r="W3305" i="37"/>
  <c r="V3305" i="37"/>
  <c r="W3304" i="37"/>
  <c r="V3304" i="37"/>
  <c r="W3303" i="37"/>
  <c r="V3303" i="37"/>
  <c r="W3302" i="37"/>
  <c r="V3302" i="37"/>
  <c r="Y3302" i="37" s="1"/>
  <c r="W3301" i="37"/>
  <c r="V3301" i="37"/>
  <c r="B3301" i="37"/>
  <c r="W3300" i="37"/>
  <c r="V3300" i="37"/>
  <c r="Y3300" i="37" s="1"/>
  <c r="W3299" i="37"/>
  <c r="V3299" i="37"/>
  <c r="Y3299" i="37" s="1"/>
  <c r="W3298" i="37"/>
  <c r="V3298" i="37"/>
  <c r="Y3298" i="37" s="1"/>
  <c r="W3297" i="37"/>
  <c r="V3297" i="37"/>
  <c r="W3296" i="37"/>
  <c r="V3296" i="37"/>
  <c r="Y3296" i="37" s="1"/>
  <c r="W3295" i="37"/>
  <c r="V3295" i="37"/>
  <c r="Y3295" i="37" s="1"/>
  <c r="W3294" i="37"/>
  <c r="V3294" i="37"/>
  <c r="Y3294" i="37" s="1"/>
  <c r="W3293" i="37"/>
  <c r="V3293" i="37"/>
  <c r="W3292" i="37"/>
  <c r="V3292" i="37"/>
  <c r="Y3292" i="37" s="1"/>
  <c r="W3291" i="37"/>
  <c r="V3291" i="37"/>
  <c r="Y3291" i="37" s="1"/>
  <c r="W3290" i="37"/>
  <c r="V3290" i="37"/>
  <c r="Y3290" i="37" s="1"/>
  <c r="W3289" i="37"/>
  <c r="V3289" i="37"/>
  <c r="W3288" i="37"/>
  <c r="V3288" i="37"/>
  <c r="Y3288" i="37" s="1"/>
  <c r="W3287" i="37"/>
  <c r="V3287" i="37"/>
  <c r="Y3287" i="37" s="1"/>
  <c r="W3286" i="37"/>
  <c r="V3286" i="37"/>
  <c r="Y3286" i="37" s="1"/>
  <c r="W3285" i="37"/>
  <c r="V3285" i="37"/>
  <c r="W3284" i="37"/>
  <c r="V3284" i="37"/>
  <c r="Y3284" i="37" s="1"/>
  <c r="W3283" i="37"/>
  <c r="V3283" i="37"/>
  <c r="Y3283" i="37" s="1"/>
  <c r="B3283" i="37"/>
  <c r="W3282" i="37"/>
  <c r="V3282" i="37"/>
  <c r="W3281" i="37"/>
  <c r="V3281" i="37"/>
  <c r="W3280" i="37"/>
  <c r="V3280" i="37"/>
  <c r="W3279" i="37"/>
  <c r="V3279" i="37"/>
  <c r="W3278" i="37"/>
  <c r="V3278" i="37"/>
  <c r="W3277" i="37"/>
  <c r="V3277" i="37"/>
  <c r="W3276" i="37"/>
  <c r="V3276" i="37"/>
  <c r="W3275" i="37"/>
  <c r="V3275" i="37"/>
  <c r="W3274" i="37"/>
  <c r="V3274" i="37"/>
  <c r="W3273" i="37"/>
  <c r="V3273" i="37"/>
  <c r="W3272" i="37"/>
  <c r="V3272" i="37"/>
  <c r="W3271" i="37"/>
  <c r="V3271" i="37"/>
  <c r="W3270" i="37"/>
  <c r="V3270" i="37"/>
  <c r="W3269" i="37"/>
  <c r="V3269" i="37"/>
  <c r="W3268" i="37"/>
  <c r="V3268" i="37"/>
  <c r="W3267" i="37"/>
  <c r="V3267" i="37"/>
  <c r="W3266" i="37"/>
  <c r="V3266" i="37"/>
  <c r="W3265" i="37"/>
  <c r="V3265" i="37"/>
  <c r="B3265" i="37"/>
  <c r="W3264" i="37"/>
  <c r="V3264" i="37"/>
  <c r="Y3264" i="37" s="1"/>
  <c r="W3263" i="37"/>
  <c r="V3263" i="37"/>
  <c r="Y3263" i="37" s="1"/>
  <c r="W3262" i="37"/>
  <c r="V3262" i="37"/>
  <c r="Y3262" i="37" s="1"/>
  <c r="W3261" i="37"/>
  <c r="V3261" i="37"/>
  <c r="Y3261" i="37" s="1"/>
  <c r="W3260" i="37"/>
  <c r="V3260" i="37"/>
  <c r="Y3260" i="37" s="1"/>
  <c r="W3259" i="37"/>
  <c r="V3259" i="37"/>
  <c r="Y3259" i="37" s="1"/>
  <c r="W3258" i="37"/>
  <c r="V3258" i="37"/>
  <c r="Y3258" i="37" s="1"/>
  <c r="W3257" i="37"/>
  <c r="V3257" i="37"/>
  <c r="Y3257" i="37" s="1"/>
  <c r="W3256" i="37"/>
  <c r="V3256" i="37"/>
  <c r="Y3256" i="37" s="1"/>
  <c r="W3255" i="37"/>
  <c r="V3255" i="37"/>
  <c r="Y3255" i="37" s="1"/>
  <c r="W3254" i="37"/>
  <c r="V3254" i="37"/>
  <c r="Y3254" i="37" s="1"/>
  <c r="W3253" i="37"/>
  <c r="V3253" i="37"/>
  <c r="Y3253" i="37" s="1"/>
  <c r="W3252" i="37"/>
  <c r="V3252" i="37"/>
  <c r="Y3252" i="37" s="1"/>
  <c r="W3251" i="37"/>
  <c r="V3251" i="37"/>
  <c r="Y3251" i="37" s="1"/>
  <c r="W3250" i="37"/>
  <c r="V3250" i="37"/>
  <c r="Y3250" i="37" s="1"/>
  <c r="W3249" i="37"/>
  <c r="V3249" i="37"/>
  <c r="Y3249" i="37" s="1"/>
  <c r="W3248" i="37"/>
  <c r="V3248" i="37"/>
  <c r="Y3248" i="37" s="1"/>
  <c r="W3247" i="37"/>
  <c r="V3247" i="37"/>
  <c r="Y3247" i="37" s="1"/>
  <c r="W3246" i="37"/>
  <c r="V3246" i="37"/>
  <c r="Y3246" i="37" s="1"/>
  <c r="B3246" i="37"/>
  <c r="W3245" i="37"/>
  <c r="V3245" i="37"/>
  <c r="W3244" i="37"/>
  <c r="V3244" i="37"/>
  <c r="W3243" i="37"/>
  <c r="V3243" i="37"/>
  <c r="W3242" i="37"/>
  <c r="V3242" i="37"/>
  <c r="W3241" i="37"/>
  <c r="V3241" i="37"/>
  <c r="W3240" i="37"/>
  <c r="V3240" i="37"/>
  <c r="W3239" i="37"/>
  <c r="V3239" i="37"/>
  <c r="W3238" i="37"/>
  <c r="V3238" i="37"/>
  <c r="Y3238" i="37" s="1"/>
  <c r="W3237" i="37"/>
  <c r="V3237" i="37"/>
  <c r="W3236" i="37"/>
  <c r="V3236" i="37"/>
  <c r="W3235" i="37"/>
  <c r="V3235" i="37"/>
  <c r="W3234" i="37"/>
  <c r="V3234" i="37"/>
  <c r="W3233" i="37"/>
  <c r="V3233" i="37"/>
  <c r="W3232" i="37"/>
  <c r="V3232" i="37"/>
  <c r="W3231" i="37"/>
  <c r="V3231" i="37"/>
  <c r="W3230" i="37"/>
  <c r="V3230" i="37"/>
  <c r="W3229" i="37"/>
  <c r="V3229" i="37"/>
  <c r="W3228" i="37"/>
  <c r="V3228" i="37"/>
  <c r="W3227" i="37"/>
  <c r="V3227" i="37"/>
  <c r="B3227" i="37"/>
  <c r="W3226" i="37"/>
  <c r="V3226" i="37"/>
  <c r="Y3226" i="37" s="1"/>
  <c r="W3225" i="37"/>
  <c r="V3225" i="37"/>
  <c r="W3224" i="37"/>
  <c r="V3224" i="37"/>
  <c r="Y3224" i="37" s="1"/>
  <c r="W3223" i="37"/>
  <c r="V3223" i="37"/>
  <c r="Y3223" i="37" s="1"/>
  <c r="W3222" i="37"/>
  <c r="V3222" i="37"/>
  <c r="Y3222" i="37" s="1"/>
  <c r="W3221" i="37"/>
  <c r="V3221" i="37"/>
  <c r="W3220" i="37"/>
  <c r="V3220" i="37"/>
  <c r="Y3220" i="37" s="1"/>
  <c r="W3219" i="37"/>
  <c r="V3219" i="37"/>
  <c r="Y3219" i="37" s="1"/>
  <c r="W3218" i="37"/>
  <c r="V3218" i="37"/>
  <c r="Y3218" i="37" s="1"/>
  <c r="W3217" i="37"/>
  <c r="V3217" i="37"/>
  <c r="W3216" i="37"/>
  <c r="V3216" i="37"/>
  <c r="Y3216" i="37" s="1"/>
  <c r="W3215" i="37"/>
  <c r="V3215" i="37"/>
  <c r="Y3215" i="37" s="1"/>
  <c r="W3214" i="37"/>
  <c r="V3214" i="37"/>
  <c r="Y3214" i="37" s="1"/>
  <c r="W3213" i="37"/>
  <c r="V3213" i="37"/>
  <c r="W3212" i="37"/>
  <c r="V3212" i="37"/>
  <c r="Y3212" i="37" s="1"/>
  <c r="W3211" i="37"/>
  <c r="V3211" i="37"/>
  <c r="Y3211" i="37" s="1"/>
  <c r="W3210" i="37"/>
  <c r="V3210" i="37"/>
  <c r="Y3210" i="37" s="1"/>
  <c r="W3209" i="37"/>
  <c r="V3209" i="37"/>
  <c r="W3208" i="37"/>
  <c r="V3208" i="37"/>
  <c r="Y3208" i="37" s="1"/>
  <c r="B3208" i="37"/>
  <c r="W3207" i="37"/>
  <c r="V3207" i="37"/>
  <c r="W3206" i="37"/>
  <c r="V3206" i="37"/>
  <c r="W3205" i="37"/>
  <c r="V3205" i="37"/>
  <c r="W3204" i="37"/>
  <c r="V3204" i="37"/>
  <c r="W3203" i="37"/>
  <c r="V3203" i="37"/>
  <c r="W3202" i="37"/>
  <c r="V3202" i="37"/>
  <c r="W3201" i="37"/>
  <c r="V3201" i="37"/>
  <c r="W3200" i="37"/>
  <c r="V3200" i="37"/>
  <c r="W3199" i="37"/>
  <c r="V3199" i="37"/>
  <c r="W3198" i="37"/>
  <c r="V3198" i="37"/>
  <c r="W3197" i="37"/>
  <c r="V3197" i="37"/>
  <c r="W3196" i="37"/>
  <c r="V3196" i="37"/>
  <c r="W3195" i="37"/>
  <c r="V3195" i="37"/>
  <c r="W3194" i="37"/>
  <c r="V3194" i="37"/>
  <c r="W3193" i="37"/>
  <c r="V3193" i="37"/>
  <c r="W3192" i="37"/>
  <c r="V3192" i="37"/>
  <c r="W3191" i="37"/>
  <c r="V3191" i="37"/>
  <c r="W3190" i="37"/>
  <c r="V3190" i="37"/>
  <c r="W3189" i="37"/>
  <c r="V3189" i="37"/>
  <c r="B3189" i="37"/>
  <c r="W3188" i="37"/>
  <c r="V3188" i="37"/>
  <c r="Y3188" i="37" s="1"/>
  <c r="W3187" i="37"/>
  <c r="V3187" i="37"/>
  <c r="Y3187" i="37" s="1"/>
  <c r="W3186" i="37"/>
  <c r="V3186" i="37"/>
  <c r="Y3186" i="37" s="1"/>
  <c r="W3185" i="37"/>
  <c r="V3185" i="37"/>
  <c r="Y3185" i="37" s="1"/>
  <c r="W3184" i="37"/>
  <c r="V3184" i="37"/>
  <c r="Y3184" i="37" s="1"/>
  <c r="W3183" i="37"/>
  <c r="V3183" i="37"/>
  <c r="Y3183" i="37" s="1"/>
  <c r="W3182" i="37"/>
  <c r="V3182" i="37"/>
  <c r="Y3182" i="37" s="1"/>
  <c r="W3181" i="37"/>
  <c r="V3181" i="37"/>
  <c r="Y3181" i="37" s="1"/>
  <c r="W3180" i="37"/>
  <c r="V3180" i="37"/>
  <c r="Y3180" i="37" s="1"/>
  <c r="W3179" i="37"/>
  <c r="V3179" i="37"/>
  <c r="Y3179" i="37" s="1"/>
  <c r="W3178" i="37"/>
  <c r="V3178" i="37"/>
  <c r="Y3178" i="37" s="1"/>
  <c r="W3177" i="37"/>
  <c r="V3177" i="37"/>
  <c r="Y3177" i="37" s="1"/>
  <c r="W3176" i="37"/>
  <c r="V3176" i="37"/>
  <c r="Y3176" i="37" s="1"/>
  <c r="W3175" i="37"/>
  <c r="V3175" i="37"/>
  <c r="Y3175" i="37" s="1"/>
  <c r="W3174" i="37"/>
  <c r="V3174" i="37"/>
  <c r="Y3174" i="37" s="1"/>
  <c r="W3173" i="37"/>
  <c r="V3173" i="37"/>
  <c r="Y3173" i="37" s="1"/>
  <c r="W3172" i="37"/>
  <c r="V3172" i="37"/>
  <c r="Y3172" i="37" s="1"/>
  <c r="W3171" i="37"/>
  <c r="V3171" i="37"/>
  <c r="Y3171" i="37" s="1"/>
  <c r="W3170" i="37"/>
  <c r="V3170" i="37"/>
  <c r="Y3170" i="37" s="1"/>
  <c r="B3170" i="37"/>
  <c r="W3169" i="37"/>
  <c r="V3169" i="37"/>
  <c r="W3168" i="37"/>
  <c r="V3168" i="37"/>
  <c r="W3167" i="37"/>
  <c r="V3167" i="37"/>
  <c r="W3166" i="37"/>
  <c r="V3166" i="37"/>
  <c r="W3165" i="37"/>
  <c r="V3165" i="37"/>
  <c r="W3164" i="37"/>
  <c r="V3164" i="37"/>
  <c r="W3163" i="37"/>
  <c r="V3163" i="37"/>
  <c r="W3162" i="37"/>
  <c r="V3162" i="37"/>
  <c r="W3161" i="37"/>
  <c r="V3161" i="37"/>
  <c r="W3160" i="37"/>
  <c r="V3160" i="37"/>
  <c r="W3159" i="37"/>
  <c r="V3159" i="37"/>
  <c r="W3158" i="37"/>
  <c r="V3158" i="37"/>
  <c r="Y3158" i="37" s="1"/>
  <c r="W3157" i="37"/>
  <c r="V3157" i="37"/>
  <c r="W3156" i="37"/>
  <c r="V3156" i="37"/>
  <c r="W3155" i="37"/>
  <c r="V3155" i="37"/>
  <c r="W3154" i="37"/>
  <c r="V3154" i="37"/>
  <c r="W3153" i="37"/>
  <c r="V3153" i="37"/>
  <c r="W3152" i="37"/>
  <c r="V3152" i="37"/>
  <c r="B3152" i="37"/>
  <c r="W3151" i="37"/>
  <c r="V3151" i="37"/>
  <c r="Y3151" i="37" s="1"/>
  <c r="W3150" i="37"/>
  <c r="V3150" i="37"/>
  <c r="Y3150" i="37" s="1"/>
  <c r="W3149" i="37"/>
  <c r="V3149" i="37"/>
  <c r="W3148" i="37"/>
  <c r="V3148" i="37"/>
  <c r="Y3148" i="37" s="1"/>
  <c r="W3147" i="37"/>
  <c r="V3147" i="37"/>
  <c r="Y3147" i="37" s="1"/>
  <c r="W3146" i="37"/>
  <c r="V3146" i="37"/>
  <c r="Y3146" i="37" s="1"/>
  <c r="W3145" i="37"/>
  <c r="V3145" i="37"/>
  <c r="W3144" i="37"/>
  <c r="V3144" i="37"/>
  <c r="Y3144" i="37" s="1"/>
  <c r="W3143" i="37"/>
  <c r="V3143" i="37"/>
  <c r="Y3143" i="37" s="1"/>
  <c r="W3142" i="37"/>
  <c r="V3142" i="37"/>
  <c r="Y3142" i="37" s="1"/>
  <c r="W3141" i="37"/>
  <c r="V3141" i="37"/>
  <c r="W3140" i="37"/>
  <c r="V3140" i="37"/>
  <c r="Y3140" i="37" s="1"/>
  <c r="W3139" i="37"/>
  <c r="V3139" i="37"/>
  <c r="Y3139" i="37" s="1"/>
  <c r="W3138" i="37"/>
  <c r="V3138" i="37"/>
  <c r="Y3138" i="37" s="1"/>
  <c r="W3137" i="37"/>
  <c r="V3137" i="37"/>
  <c r="W3136" i="37"/>
  <c r="V3136" i="37"/>
  <c r="Y3136" i="37" s="1"/>
  <c r="W3135" i="37"/>
  <c r="V3135" i="37"/>
  <c r="Y3135" i="37" s="1"/>
  <c r="W3134" i="37"/>
  <c r="V3134" i="37"/>
  <c r="Y3134" i="37" s="1"/>
  <c r="W3133" i="37"/>
  <c r="V3133" i="37"/>
  <c r="B3133" i="37"/>
  <c r="W3132" i="37"/>
  <c r="V3132" i="37"/>
  <c r="W3131" i="37"/>
  <c r="V3131" i="37"/>
  <c r="W3130" i="37"/>
  <c r="V3130" i="37"/>
  <c r="W3129" i="37"/>
  <c r="V3129" i="37"/>
  <c r="W3128" i="37"/>
  <c r="V3128" i="37"/>
  <c r="W3127" i="37"/>
  <c r="V3127" i="37"/>
  <c r="W3126" i="37"/>
  <c r="V3126" i="37"/>
  <c r="W3125" i="37"/>
  <c r="V3125" i="37"/>
  <c r="W3124" i="37"/>
  <c r="V3124" i="37"/>
  <c r="W3123" i="37"/>
  <c r="V3123" i="37"/>
  <c r="W3122" i="37"/>
  <c r="V3122" i="37"/>
  <c r="W3121" i="37"/>
  <c r="V3121" i="37"/>
  <c r="W3120" i="37"/>
  <c r="V3120" i="37"/>
  <c r="W3119" i="37"/>
  <c r="V3119" i="37"/>
  <c r="W3118" i="37"/>
  <c r="V3118" i="37"/>
  <c r="W3117" i="37"/>
  <c r="V3117" i="37"/>
  <c r="W3116" i="37"/>
  <c r="V3116" i="37"/>
  <c r="W3115" i="37"/>
  <c r="V3115" i="37"/>
  <c r="W3114" i="37"/>
  <c r="V3114" i="37"/>
  <c r="B3114" i="37"/>
  <c r="W3113" i="37"/>
  <c r="V3113" i="37"/>
  <c r="Y3113" i="37" s="1"/>
  <c r="W3112" i="37"/>
  <c r="V3112" i="37"/>
  <c r="Y3112" i="37" s="1"/>
  <c r="W3111" i="37"/>
  <c r="V3111" i="37"/>
  <c r="Y3111" i="37" s="1"/>
  <c r="W3110" i="37"/>
  <c r="V3110" i="37"/>
  <c r="Y3110" i="37" s="1"/>
  <c r="W3109" i="37"/>
  <c r="V3109" i="37"/>
  <c r="Y3109" i="37" s="1"/>
  <c r="W3108" i="37"/>
  <c r="V3108" i="37"/>
  <c r="Y3108" i="37" s="1"/>
  <c r="W3107" i="37"/>
  <c r="V3107" i="37"/>
  <c r="Y3107" i="37" s="1"/>
  <c r="W3106" i="37"/>
  <c r="V3106" i="37"/>
  <c r="Y3106" i="37" s="1"/>
  <c r="W3105" i="37"/>
  <c r="V3105" i="37"/>
  <c r="Y3105" i="37" s="1"/>
  <c r="W3104" i="37"/>
  <c r="V3104" i="37"/>
  <c r="Y3104" i="37" s="1"/>
  <c r="W3103" i="37"/>
  <c r="V3103" i="37"/>
  <c r="Y3103" i="37" s="1"/>
  <c r="W3102" i="37"/>
  <c r="V3102" i="37"/>
  <c r="Y3102" i="37" s="1"/>
  <c r="W3101" i="37"/>
  <c r="V3101" i="37"/>
  <c r="Y3101" i="37" s="1"/>
  <c r="W3100" i="37"/>
  <c r="V3100" i="37"/>
  <c r="Y3100" i="37" s="1"/>
  <c r="W3099" i="37"/>
  <c r="V3099" i="37"/>
  <c r="Y3099" i="37" s="1"/>
  <c r="W3098" i="37"/>
  <c r="V3098" i="37"/>
  <c r="Y3098" i="37" s="1"/>
  <c r="W3097" i="37"/>
  <c r="V3097" i="37"/>
  <c r="Y3097" i="37" s="1"/>
  <c r="W3096" i="37"/>
  <c r="V3096" i="37"/>
  <c r="Y3096" i="37" s="1"/>
  <c r="W3095" i="37"/>
  <c r="V3095" i="37"/>
  <c r="Y3095" i="37" s="1"/>
  <c r="B3095" i="37"/>
  <c r="W3094" i="37"/>
  <c r="V3094" i="37"/>
  <c r="Y3094" i="37" s="1"/>
  <c r="W3093" i="37"/>
  <c r="V3093" i="37"/>
  <c r="W3092" i="37"/>
  <c r="V3092" i="37"/>
  <c r="W3091" i="37"/>
  <c r="V3091" i="37"/>
  <c r="W3090" i="37"/>
  <c r="V3090" i="37"/>
  <c r="W3089" i="37"/>
  <c r="V3089" i="37"/>
  <c r="W3088" i="37"/>
  <c r="V3088" i="37"/>
  <c r="W3087" i="37"/>
  <c r="V3087" i="37"/>
  <c r="W3086" i="37"/>
  <c r="V3086" i="37"/>
  <c r="W3085" i="37"/>
  <c r="V3085" i="37"/>
  <c r="W3084" i="37"/>
  <c r="V3084" i="37"/>
  <c r="W3083" i="37"/>
  <c r="V3083" i="37"/>
  <c r="W3082" i="37"/>
  <c r="V3082" i="37"/>
  <c r="W3081" i="37"/>
  <c r="V3081" i="37"/>
  <c r="W3080" i="37"/>
  <c r="V3080" i="37"/>
  <c r="W3079" i="37"/>
  <c r="V3079" i="37"/>
  <c r="B3079" i="37"/>
  <c r="W3078" i="37"/>
  <c r="V3078" i="37"/>
  <c r="Y3078" i="37" s="1"/>
  <c r="W3077" i="37"/>
  <c r="V3077" i="37"/>
  <c r="W3076" i="37"/>
  <c r="V3076" i="37"/>
  <c r="Y3076" i="37" s="1"/>
  <c r="W3075" i="37"/>
  <c r="V3075" i="37"/>
  <c r="Y3075" i="37" s="1"/>
  <c r="W3074" i="37"/>
  <c r="V3074" i="37"/>
  <c r="Y3074" i="37" s="1"/>
  <c r="W3073" i="37"/>
  <c r="V3073" i="37"/>
  <c r="W3072" i="37"/>
  <c r="V3072" i="37"/>
  <c r="Y3072" i="37" s="1"/>
  <c r="W3071" i="37"/>
  <c r="V3071" i="37"/>
  <c r="Y3071" i="37" s="1"/>
  <c r="W3070" i="37"/>
  <c r="V3070" i="37"/>
  <c r="Y3070" i="37" s="1"/>
  <c r="W3069" i="37"/>
  <c r="V3069" i="37"/>
  <c r="W3068" i="37"/>
  <c r="V3068" i="37"/>
  <c r="Y3068" i="37" s="1"/>
  <c r="W3067" i="37"/>
  <c r="V3067" i="37"/>
  <c r="Y3067" i="37" s="1"/>
  <c r="W3066" i="37"/>
  <c r="V3066" i="37"/>
  <c r="Y3066" i="37" s="1"/>
  <c r="W3065" i="37"/>
  <c r="V3065" i="37"/>
  <c r="W3064" i="37"/>
  <c r="V3064" i="37"/>
  <c r="Y3064" i="37" s="1"/>
  <c r="W3063" i="37"/>
  <c r="V3063" i="37"/>
  <c r="Y3063" i="37" s="1"/>
  <c r="B3063" i="37"/>
  <c r="W3062" i="37"/>
  <c r="V3062" i="37"/>
  <c r="W3061" i="37"/>
  <c r="V3061" i="37"/>
  <c r="W3060" i="37"/>
  <c r="V3060" i="37"/>
  <c r="W3059" i="37"/>
  <c r="V3059" i="37"/>
  <c r="W3058" i="37"/>
  <c r="V3058" i="37"/>
  <c r="W3057" i="37"/>
  <c r="V3057" i="37"/>
  <c r="W3056" i="37"/>
  <c r="V3056" i="37"/>
  <c r="W3055" i="37"/>
  <c r="V3055" i="37"/>
  <c r="W3054" i="37"/>
  <c r="V3054" i="37"/>
  <c r="W3053" i="37"/>
  <c r="V3053" i="37"/>
  <c r="W3052" i="37"/>
  <c r="V3052" i="37"/>
  <c r="W3051" i="37"/>
  <c r="V3051" i="37"/>
  <c r="W3050" i="37"/>
  <c r="V3050" i="37"/>
  <c r="W3049" i="37"/>
  <c r="V3049" i="37"/>
  <c r="W3048" i="37"/>
  <c r="V3048" i="37"/>
  <c r="W3047" i="37"/>
  <c r="V3047" i="37"/>
  <c r="W3046" i="37"/>
  <c r="V3046" i="37"/>
  <c r="W3045" i="37"/>
  <c r="V3045" i="37"/>
  <c r="W3044" i="37"/>
  <c r="V3044" i="37"/>
  <c r="B3044" i="37"/>
  <c r="W3043" i="37"/>
  <c r="V3043" i="37"/>
  <c r="Y3043" i="37" s="1"/>
  <c r="W3042" i="37"/>
  <c r="V3042" i="37"/>
  <c r="Y3042" i="37" s="1"/>
  <c r="W3041" i="37"/>
  <c r="V3041" i="37"/>
  <c r="Y3041" i="37" s="1"/>
  <c r="W3040" i="37"/>
  <c r="V3040" i="37"/>
  <c r="Y3040" i="37" s="1"/>
  <c r="W3039" i="37"/>
  <c r="V3039" i="37"/>
  <c r="Y3039" i="37" s="1"/>
  <c r="W3038" i="37"/>
  <c r="V3038" i="37"/>
  <c r="Y3038" i="37" s="1"/>
  <c r="W3037" i="37"/>
  <c r="V3037" i="37"/>
  <c r="Y3037" i="37" s="1"/>
  <c r="W3036" i="37"/>
  <c r="V3036" i="37"/>
  <c r="Y3036" i="37" s="1"/>
  <c r="W3035" i="37"/>
  <c r="V3035" i="37"/>
  <c r="Y3035" i="37" s="1"/>
  <c r="W3034" i="37"/>
  <c r="V3034" i="37"/>
  <c r="Y3034" i="37" s="1"/>
  <c r="W3033" i="37"/>
  <c r="V3033" i="37"/>
  <c r="Y3033" i="37" s="1"/>
  <c r="W3032" i="37"/>
  <c r="V3032" i="37"/>
  <c r="Y3032" i="37" s="1"/>
  <c r="W3031" i="37"/>
  <c r="V3031" i="37"/>
  <c r="Y3031" i="37" s="1"/>
  <c r="W3030" i="37"/>
  <c r="V3030" i="37"/>
  <c r="Y3030" i="37" s="1"/>
  <c r="W3029" i="37"/>
  <c r="V3029" i="37"/>
  <c r="Y3029" i="37" s="1"/>
  <c r="W3028" i="37"/>
  <c r="V3028" i="37"/>
  <c r="Y3028" i="37" s="1"/>
  <c r="B3028" i="37"/>
  <c r="W3027" i="37"/>
  <c r="V3027" i="37"/>
  <c r="W3026" i="37"/>
  <c r="V3026" i="37"/>
  <c r="W3025" i="37"/>
  <c r="V3025" i="37"/>
  <c r="W3024" i="37"/>
  <c r="V3024" i="37"/>
  <c r="W3023" i="37"/>
  <c r="V3023" i="37"/>
  <c r="W3022" i="37"/>
  <c r="V3022" i="37"/>
  <c r="W3021" i="37"/>
  <c r="V3021" i="37"/>
  <c r="W3020" i="37"/>
  <c r="V3020" i="37"/>
  <c r="W3019" i="37"/>
  <c r="V3019" i="37"/>
  <c r="W3018" i="37"/>
  <c r="V3018" i="37"/>
  <c r="W3017" i="37"/>
  <c r="V3017" i="37"/>
  <c r="W3016" i="37"/>
  <c r="V3016" i="37"/>
  <c r="W3015" i="37"/>
  <c r="V3015" i="37"/>
  <c r="W3014" i="37"/>
  <c r="V3014" i="37"/>
  <c r="Y3014" i="37" s="1"/>
  <c r="W3013" i="37"/>
  <c r="V3013" i="37"/>
  <c r="W3012" i="37"/>
  <c r="V3012" i="37"/>
  <c r="B3012" i="37"/>
  <c r="W3011" i="37"/>
  <c r="V3011" i="37"/>
  <c r="Y3011" i="37" s="1"/>
  <c r="W3010" i="37"/>
  <c r="V3010" i="37"/>
  <c r="Y3010" i="37" s="1"/>
  <c r="W3009" i="37"/>
  <c r="V3009" i="37"/>
  <c r="W3008" i="37"/>
  <c r="V3008" i="37"/>
  <c r="Y3008" i="37" s="1"/>
  <c r="W3007" i="37"/>
  <c r="V3007" i="37"/>
  <c r="Y3007" i="37" s="1"/>
  <c r="W3006" i="37"/>
  <c r="V3006" i="37"/>
  <c r="Y3006" i="37" s="1"/>
  <c r="W3005" i="37"/>
  <c r="V3005" i="37"/>
  <c r="W3004" i="37"/>
  <c r="V3004" i="37"/>
  <c r="Y3004" i="37" s="1"/>
  <c r="W3003" i="37"/>
  <c r="V3003" i="37"/>
  <c r="Y3003" i="37" s="1"/>
  <c r="W3002" i="37"/>
  <c r="V3002" i="37"/>
  <c r="Y3002" i="37" s="1"/>
  <c r="W3001" i="37"/>
  <c r="V3001" i="37"/>
  <c r="W3000" i="37"/>
  <c r="V3000" i="37"/>
  <c r="Y3000" i="37" s="1"/>
  <c r="W2999" i="37"/>
  <c r="V2999" i="37"/>
  <c r="Y2999" i="37" s="1"/>
  <c r="W2998" i="37"/>
  <c r="V2998" i="37"/>
  <c r="Y2998" i="37" s="1"/>
  <c r="W2997" i="37"/>
  <c r="V2997" i="37"/>
  <c r="W2996" i="37"/>
  <c r="V2996" i="37"/>
  <c r="Y2996" i="37" s="1"/>
  <c r="W2995" i="37"/>
  <c r="V2995" i="37"/>
  <c r="Y2995" i="37" s="1"/>
  <c r="W2994" i="37"/>
  <c r="V2994" i="37"/>
  <c r="Y2994" i="37" s="1"/>
  <c r="B2994" i="37"/>
  <c r="W2993" i="37"/>
  <c r="V2993" i="37"/>
  <c r="W2992" i="37"/>
  <c r="V2992" i="37"/>
  <c r="W2991" i="37"/>
  <c r="V2991" i="37"/>
  <c r="W2990" i="37"/>
  <c r="V2990" i="37"/>
  <c r="W2989" i="37"/>
  <c r="V2989" i="37"/>
  <c r="W2988" i="37"/>
  <c r="V2988" i="37"/>
  <c r="W2987" i="37"/>
  <c r="V2987" i="37"/>
  <c r="W2986" i="37"/>
  <c r="V2986" i="37"/>
  <c r="W2985" i="37"/>
  <c r="V2985" i="37"/>
  <c r="W2984" i="37"/>
  <c r="V2984" i="37"/>
  <c r="W2983" i="37"/>
  <c r="V2983" i="37"/>
  <c r="W2982" i="37"/>
  <c r="V2982" i="37"/>
  <c r="W2981" i="37"/>
  <c r="V2981" i="37"/>
  <c r="W2980" i="37"/>
  <c r="V2980" i="37"/>
  <c r="W2979" i="37"/>
  <c r="V2979" i="37"/>
  <c r="W2978" i="37"/>
  <c r="V2978" i="37"/>
  <c r="W2977" i="37"/>
  <c r="V2977" i="37"/>
  <c r="W2976" i="37"/>
  <c r="V2976" i="37"/>
  <c r="B2976" i="37"/>
  <c r="W2975" i="37"/>
  <c r="V2975" i="37"/>
  <c r="Y2975" i="37" s="1"/>
  <c r="W2974" i="37"/>
  <c r="V2974" i="37"/>
  <c r="Y2974" i="37" s="1"/>
  <c r="W2973" i="37"/>
  <c r="V2973" i="37"/>
  <c r="Y2973" i="37" s="1"/>
  <c r="W2972" i="37"/>
  <c r="V2972" i="37"/>
  <c r="Y2972" i="37" s="1"/>
  <c r="W2971" i="37"/>
  <c r="V2971" i="37"/>
  <c r="Y2971" i="37" s="1"/>
  <c r="W2970" i="37"/>
  <c r="V2970" i="37"/>
  <c r="Y2970" i="37" s="1"/>
  <c r="W2969" i="37"/>
  <c r="V2969" i="37"/>
  <c r="Y2969" i="37" s="1"/>
  <c r="W2968" i="37"/>
  <c r="V2968" i="37"/>
  <c r="Y2968" i="37" s="1"/>
  <c r="W2967" i="37"/>
  <c r="V2967" i="37"/>
  <c r="Y2967" i="37" s="1"/>
  <c r="W2966" i="37"/>
  <c r="V2966" i="37"/>
  <c r="Y2966" i="37" s="1"/>
  <c r="W2965" i="37"/>
  <c r="V2965" i="37"/>
  <c r="Y2965" i="37" s="1"/>
  <c r="W2964" i="37"/>
  <c r="V2964" i="37"/>
  <c r="Y2964" i="37" s="1"/>
  <c r="W2963" i="37"/>
  <c r="V2963" i="37"/>
  <c r="Y2963" i="37" s="1"/>
  <c r="B2963" i="37"/>
  <c r="W2962" i="37"/>
  <c r="V2962" i="37"/>
  <c r="W2961" i="37"/>
  <c r="V2961" i="37"/>
  <c r="W2960" i="37"/>
  <c r="V2960" i="37"/>
  <c r="W2959" i="37"/>
  <c r="V2959" i="37"/>
  <c r="W2958" i="37"/>
  <c r="V2958" i="37"/>
  <c r="W2957" i="37"/>
  <c r="V2957" i="37"/>
  <c r="W2956" i="37"/>
  <c r="V2956" i="37"/>
  <c r="W2955" i="37"/>
  <c r="V2955" i="37"/>
  <c r="W2954" i="37"/>
  <c r="V2954" i="37"/>
  <c r="W2953" i="37"/>
  <c r="V2953" i="37"/>
  <c r="W2952" i="37"/>
  <c r="V2952" i="37"/>
  <c r="W2951" i="37"/>
  <c r="V2951" i="37"/>
  <c r="W2950" i="37"/>
  <c r="V2950" i="37"/>
  <c r="W2949" i="37"/>
  <c r="V2949" i="37"/>
  <c r="W2948" i="37"/>
  <c r="V2948" i="37"/>
  <c r="W2947" i="37"/>
  <c r="V2947" i="37"/>
  <c r="W2946" i="37"/>
  <c r="V2946" i="37"/>
  <c r="Y2946" i="37" s="1"/>
  <c r="W2945" i="37"/>
  <c r="V2945" i="37"/>
  <c r="W2944" i="37"/>
  <c r="V2944" i="37"/>
  <c r="B2944" i="37"/>
  <c r="W2943" i="37"/>
  <c r="V2943" i="37"/>
  <c r="Y2943" i="37" s="1"/>
  <c r="W2942" i="37"/>
  <c r="V2942" i="37"/>
  <c r="Y2942" i="37" s="1"/>
  <c r="W2941" i="37"/>
  <c r="V2941" i="37"/>
  <c r="W2940" i="37"/>
  <c r="V2940" i="37"/>
  <c r="Y2940" i="37" s="1"/>
  <c r="W2939" i="37"/>
  <c r="V2939" i="37"/>
  <c r="Y2939" i="37" s="1"/>
  <c r="W2938" i="37"/>
  <c r="V2938" i="37"/>
  <c r="Y2938" i="37" s="1"/>
  <c r="W2937" i="37"/>
  <c r="V2937" i="37"/>
  <c r="W2936" i="37"/>
  <c r="V2936" i="37"/>
  <c r="Y2936" i="37" s="1"/>
  <c r="W2935" i="37"/>
  <c r="V2935" i="37"/>
  <c r="Y2935" i="37" s="1"/>
  <c r="W2934" i="37"/>
  <c r="V2934" i="37"/>
  <c r="Y2934" i="37" s="1"/>
  <c r="W2933" i="37"/>
  <c r="V2933" i="37"/>
  <c r="W2932" i="37"/>
  <c r="V2932" i="37"/>
  <c r="Y2932" i="37" s="1"/>
  <c r="W2931" i="37"/>
  <c r="V2931" i="37"/>
  <c r="Y2931" i="37" s="1"/>
  <c r="W2930" i="37"/>
  <c r="V2930" i="37"/>
  <c r="Y2930" i="37" s="1"/>
  <c r="W2929" i="37"/>
  <c r="V2929" i="37"/>
  <c r="W2928" i="37"/>
  <c r="V2928" i="37"/>
  <c r="Y2928" i="37" s="1"/>
  <c r="W2927" i="37"/>
  <c r="V2927" i="37"/>
  <c r="Y2927" i="37" s="1"/>
  <c r="B2927" i="37"/>
  <c r="W2926" i="37"/>
  <c r="V2926" i="37"/>
  <c r="W2925" i="37"/>
  <c r="V2925" i="37"/>
  <c r="W2924" i="37"/>
  <c r="V2924" i="37"/>
  <c r="W2923" i="37"/>
  <c r="V2923" i="37"/>
  <c r="W2922" i="37"/>
  <c r="V2922" i="37"/>
  <c r="W2921" i="37"/>
  <c r="V2921" i="37"/>
  <c r="W2920" i="37"/>
  <c r="V2920" i="37"/>
  <c r="W2919" i="37"/>
  <c r="V2919" i="37"/>
  <c r="W2918" i="37"/>
  <c r="V2918" i="37"/>
  <c r="W2917" i="37"/>
  <c r="V2917" i="37"/>
  <c r="W2916" i="37"/>
  <c r="V2916" i="37"/>
  <c r="W2915" i="37"/>
  <c r="V2915" i="37"/>
  <c r="W2914" i="37"/>
  <c r="V2914" i="37"/>
  <c r="W2913" i="37"/>
  <c r="V2913" i="37"/>
  <c r="W2912" i="37"/>
  <c r="V2912" i="37"/>
  <c r="W2911" i="37"/>
  <c r="V2911" i="37"/>
  <c r="W2910" i="37"/>
  <c r="V2910" i="37"/>
  <c r="W2909" i="37"/>
  <c r="V2909" i="37"/>
  <c r="B2909" i="37"/>
  <c r="W2908" i="37"/>
  <c r="V2908" i="37"/>
  <c r="Y2908" i="37" s="1"/>
  <c r="W2907" i="37"/>
  <c r="V2907" i="37"/>
  <c r="Y2907" i="37" s="1"/>
  <c r="W2906" i="37"/>
  <c r="V2906" i="37"/>
  <c r="Y2906" i="37" s="1"/>
  <c r="W2905" i="37"/>
  <c r="V2905" i="37"/>
  <c r="Y2905" i="37" s="1"/>
  <c r="W2904" i="37"/>
  <c r="V2904" i="37"/>
  <c r="Y2904" i="37" s="1"/>
  <c r="W2903" i="37"/>
  <c r="V2903" i="37"/>
  <c r="Y2903" i="37" s="1"/>
  <c r="W2902" i="37"/>
  <c r="V2902" i="37"/>
  <c r="Y2902" i="37" s="1"/>
  <c r="W2901" i="37"/>
  <c r="V2901" i="37"/>
  <c r="Y2901" i="37" s="1"/>
  <c r="W2900" i="37"/>
  <c r="V2900" i="37"/>
  <c r="Y2900" i="37" s="1"/>
  <c r="W2899" i="37"/>
  <c r="V2899" i="37"/>
  <c r="Y2899" i="37" s="1"/>
  <c r="W2898" i="37"/>
  <c r="V2898" i="37"/>
  <c r="Y2898" i="37" s="1"/>
  <c r="W2897" i="37"/>
  <c r="V2897" i="37"/>
  <c r="Y2897" i="37" s="1"/>
  <c r="W2896" i="37"/>
  <c r="V2896" i="37"/>
  <c r="Y2896" i="37" s="1"/>
  <c r="W2895" i="37"/>
  <c r="V2895" i="37"/>
  <c r="Y2895" i="37" s="1"/>
  <c r="W2894" i="37"/>
  <c r="V2894" i="37"/>
  <c r="Y2894" i="37" s="1"/>
  <c r="W2893" i="37"/>
  <c r="V2893" i="37"/>
  <c r="Y2893" i="37" s="1"/>
  <c r="W2892" i="37"/>
  <c r="V2892" i="37"/>
  <c r="Y2892" i="37" s="1"/>
  <c r="W2891" i="37"/>
  <c r="V2891" i="37"/>
  <c r="Y2891" i="37" s="1"/>
  <c r="B2891" i="37"/>
  <c r="W2890" i="37"/>
  <c r="V2890" i="37"/>
  <c r="W2889" i="37"/>
  <c r="V2889" i="37"/>
  <c r="W2888" i="37"/>
  <c r="V2888" i="37"/>
  <c r="W2887" i="37"/>
  <c r="V2887" i="37"/>
  <c r="W2886" i="37"/>
  <c r="V2886" i="37"/>
  <c r="W2885" i="37"/>
  <c r="V2885" i="37"/>
  <c r="W2884" i="37"/>
  <c r="V2884" i="37"/>
  <c r="W2883" i="37"/>
  <c r="V2883" i="37"/>
  <c r="W2882" i="37"/>
  <c r="V2882" i="37"/>
  <c r="W2881" i="37"/>
  <c r="V2881" i="37"/>
  <c r="W2880" i="37"/>
  <c r="V2880" i="37"/>
  <c r="W2879" i="37"/>
  <c r="V2879" i="37"/>
  <c r="W2878" i="37"/>
  <c r="V2878" i="37"/>
  <c r="W2877" i="37"/>
  <c r="V2877" i="37"/>
  <c r="W2876" i="37"/>
  <c r="V2876" i="37"/>
  <c r="W2875" i="37"/>
  <c r="V2875" i="37"/>
  <c r="B2875" i="37"/>
  <c r="W2874" i="37"/>
  <c r="V2874" i="37"/>
  <c r="Y2874" i="37" s="1"/>
  <c r="W2873" i="37"/>
  <c r="V2873" i="37"/>
  <c r="W2872" i="37"/>
  <c r="V2872" i="37"/>
  <c r="Y2872" i="37" s="1"/>
  <c r="W2871" i="37"/>
  <c r="V2871" i="37"/>
  <c r="Y2871" i="37" s="1"/>
  <c r="W2870" i="37"/>
  <c r="V2870" i="37"/>
  <c r="Y2870" i="37" s="1"/>
  <c r="W2869" i="37"/>
  <c r="V2869" i="37"/>
  <c r="W2868" i="37"/>
  <c r="V2868" i="37"/>
  <c r="Y2868" i="37" s="1"/>
  <c r="W2867" i="37"/>
  <c r="V2867" i="37"/>
  <c r="Y2867" i="37" s="1"/>
  <c r="W2866" i="37"/>
  <c r="V2866" i="37"/>
  <c r="Y2866" i="37" s="1"/>
  <c r="W2865" i="37"/>
  <c r="V2865" i="37"/>
  <c r="W2864" i="37"/>
  <c r="V2864" i="37"/>
  <c r="Y2864" i="37" s="1"/>
  <c r="W2863" i="37"/>
  <c r="V2863" i="37"/>
  <c r="Y2863" i="37" s="1"/>
  <c r="W2862" i="37"/>
  <c r="V2862" i="37"/>
  <c r="Y2862" i="37" s="1"/>
  <c r="W2861" i="37"/>
  <c r="V2861" i="37"/>
  <c r="W2860" i="37"/>
  <c r="V2860" i="37"/>
  <c r="Y2860" i="37" s="1"/>
  <c r="W2859" i="37"/>
  <c r="V2859" i="37"/>
  <c r="Y2859" i="37" s="1"/>
  <c r="W2858" i="37"/>
  <c r="V2858" i="37"/>
  <c r="Y2858" i="37" s="1"/>
  <c r="W2857" i="37"/>
  <c r="V2857" i="37"/>
  <c r="W2856" i="37"/>
  <c r="V2856" i="37"/>
  <c r="Y2856" i="37" s="1"/>
  <c r="B2856" i="37"/>
  <c r="W2855" i="37"/>
  <c r="V2855" i="37"/>
  <c r="W2854" i="37"/>
  <c r="V2854" i="37"/>
  <c r="W2853" i="37"/>
  <c r="V2853" i="37"/>
  <c r="W2852" i="37"/>
  <c r="V2852" i="37"/>
  <c r="W2851" i="37"/>
  <c r="V2851" i="37"/>
  <c r="W2850" i="37"/>
  <c r="V2850" i="37"/>
  <c r="W2849" i="37"/>
  <c r="V2849" i="37"/>
  <c r="W2848" i="37"/>
  <c r="V2848" i="37"/>
  <c r="W2847" i="37"/>
  <c r="V2847" i="37"/>
  <c r="W2846" i="37"/>
  <c r="V2846" i="37"/>
  <c r="W2845" i="37"/>
  <c r="V2845" i="37"/>
  <c r="W2844" i="37"/>
  <c r="V2844" i="37"/>
  <c r="W2843" i="37"/>
  <c r="V2843" i="37"/>
  <c r="W2842" i="37"/>
  <c r="V2842" i="37"/>
  <c r="W2841" i="37"/>
  <c r="V2841" i="37"/>
  <c r="W2840" i="37"/>
  <c r="V2840" i="37"/>
  <c r="W2839" i="37"/>
  <c r="V2839" i="37"/>
  <c r="W2838" i="37"/>
  <c r="V2838" i="37"/>
  <c r="B2838" i="37"/>
  <c r="W2837" i="37"/>
  <c r="V2837" i="37"/>
  <c r="Y2837" i="37" s="1"/>
  <c r="W2836" i="37"/>
  <c r="V2836" i="37"/>
  <c r="Y2836" i="37" s="1"/>
  <c r="W2835" i="37"/>
  <c r="V2835" i="37"/>
  <c r="Y2835" i="37" s="1"/>
  <c r="W2834" i="37"/>
  <c r="V2834" i="37"/>
  <c r="Y2834" i="37" s="1"/>
  <c r="W2833" i="37"/>
  <c r="V2833" i="37"/>
  <c r="Y2833" i="37" s="1"/>
  <c r="W2832" i="37"/>
  <c r="V2832" i="37"/>
  <c r="Y2832" i="37" s="1"/>
  <c r="W2831" i="37"/>
  <c r="V2831" i="37"/>
  <c r="Y2831" i="37" s="1"/>
  <c r="W2830" i="37"/>
  <c r="V2830" i="37"/>
  <c r="Y2830" i="37" s="1"/>
  <c r="W2829" i="37"/>
  <c r="V2829" i="37"/>
  <c r="Y2829" i="37" s="1"/>
  <c r="W2828" i="37"/>
  <c r="V2828" i="37"/>
  <c r="Y2828" i="37" s="1"/>
  <c r="W2827" i="37"/>
  <c r="V2827" i="37"/>
  <c r="Y2827" i="37" s="1"/>
  <c r="W2826" i="37"/>
  <c r="V2826" i="37"/>
  <c r="Y2826" i="37" s="1"/>
  <c r="W2825" i="37"/>
  <c r="V2825" i="37"/>
  <c r="Y2825" i="37" s="1"/>
  <c r="W2824" i="37"/>
  <c r="V2824" i="37"/>
  <c r="Y2824" i="37" s="1"/>
  <c r="W2823" i="37"/>
  <c r="V2823" i="37"/>
  <c r="Y2823" i="37" s="1"/>
  <c r="W2822" i="37"/>
  <c r="V2822" i="37"/>
  <c r="Y2822" i="37" s="1"/>
  <c r="W2821" i="37"/>
  <c r="V2821" i="37"/>
  <c r="Y2821" i="37" s="1"/>
  <c r="W2820" i="37"/>
  <c r="V2820" i="37"/>
  <c r="Y2820" i="37" s="1"/>
  <c r="W2819" i="37"/>
  <c r="V2819" i="37"/>
  <c r="Y2819" i="37" s="1"/>
  <c r="B2819" i="37"/>
  <c r="W2818" i="37"/>
  <c r="V2818" i="37"/>
  <c r="W2817" i="37"/>
  <c r="V2817" i="37"/>
  <c r="W2816" i="37"/>
  <c r="V2816" i="37"/>
  <c r="W2815" i="37"/>
  <c r="V2815" i="37"/>
  <c r="W2814" i="37"/>
  <c r="V2814" i="37"/>
  <c r="W2813" i="37"/>
  <c r="V2813" i="37"/>
  <c r="W2812" i="37"/>
  <c r="V2812" i="37"/>
  <c r="W2811" i="37"/>
  <c r="V2811" i="37"/>
  <c r="W2810" i="37"/>
  <c r="V2810" i="37"/>
  <c r="W2809" i="37"/>
  <c r="V2809" i="37"/>
  <c r="W2808" i="37"/>
  <c r="V2808" i="37"/>
  <c r="Y2808" i="37" s="1"/>
  <c r="W2807" i="37"/>
  <c r="V2807" i="37"/>
  <c r="W2806" i="37"/>
  <c r="V2806" i="37"/>
  <c r="W2805" i="37"/>
  <c r="V2805" i="37"/>
  <c r="W2804" i="37"/>
  <c r="V2804" i="37"/>
  <c r="W2803" i="37"/>
  <c r="V2803" i="37"/>
  <c r="B2803" i="37"/>
  <c r="W2802" i="37"/>
  <c r="V2802" i="37"/>
  <c r="Y2802" i="37" s="1"/>
  <c r="W2801" i="37"/>
  <c r="V2801" i="37"/>
  <c r="W2800" i="37"/>
  <c r="V2800" i="37"/>
  <c r="Y2800" i="37" s="1"/>
  <c r="W2799" i="37"/>
  <c r="V2799" i="37"/>
  <c r="Y2799" i="37" s="1"/>
  <c r="W2798" i="37"/>
  <c r="V2798" i="37"/>
  <c r="Y2798" i="37" s="1"/>
  <c r="W2797" i="37"/>
  <c r="V2797" i="37"/>
  <c r="W2796" i="37"/>
  <c r="V2796" i="37"/>
  <c r="Y2796" i="37" s="1"/>
  <c r="W2795" i="37"/>
  <c r="V2795" i="37"/>
  <c r="Y2795" i="37" s="1"/>
  <c r="W2794" i="37"/>
  <c r="V2794" i="37"/>
  <c r="Y2794" i="37" s="1"/>
  <c r="W2793" i="37"/>
  <c r="V2793" i="37"/>
  <c r="W2792" i="37"/>
  <c r="V2792" i="37"/>
  <c r="Y2792" i="37" s="1"/>
  <c r="W2791" i="37"/>
  <c r="V2791" i="37"/>
  <c r="Y2791" i="37" s="1"/>
  <c r="W2790" i="37"/>
  <c r="V2790" i="37"/>
  <c r="Y2790" i="37" s="1"/>
  <c r="W2789" i="37"/>
  <c r="V2789" i="37"/>
  <c r="W2788" i="37"/>
  <c r="V2788" i="37"/>
  <c r="Y2788" i="37" s="1"/>
  <c r="W2787" i="37"/>
  <c r="V2787" i="37"/>
  <c r="Y2787" i="37" s="1"/>
  <c r="W2786" i="37"/>
  <c r="V2786" i="37"/>
  <c r="Y2786" i="37" s="1"/>
  <c r="W2785" i="37"/>
  <c r="V2785" i="37"/>
  <c r="B2785" i="37"/>
  <c r="W2784" i="37"/>
  <c r="V2784" i="37"/>
  <c r="W2783" i="37"/>
  <c r="V2783" i="37"/>
  <c r="W2782" i="37"/>
  <c r="V2782" i="37"/>
  <c r="W2781" i="37"/>
  <c r="V2781" i="37"/>
  <c r="W2780" i="37"/>
  <c r="V2780" i="37"/>
  <c r="W2779" i="37"/>
  <c r="V2779" i="37"/>
  <c r="W2778" i="37"/>
  <c r="V2778" i="37"/>
  <c r="W2777" i="37"/>
  <c r="V2777" i="37"/>
  <c r="W2776" i="37"/>
  <c r="V2776" i="37"/>
  <c r="W2775" i="37"/>
  <c r="V2775" i="37"/>
  <c r="W2774" i="37"/>
  <c r="V2774" i="37"/>
  <c r="W2773" i="37"/>
  <c r="V2773" i="37"/>
  <c r="W2772" i="37"/>
  <c r="V2772" i="37"/>
  <c r="W2771" i="37"/>
  <c r="V2771" i="37"/>
  <c r="W2770" i="37"/>
  <c r="V2770" i="37"/>
  <c r="W2769" i="37"/>
  <c r="V2769" i="37"/>
  <c r="W2768" i="37"/>
  <c r="V2768" i="37"/>
  <c r="W2767" i="37"/>
  <c r="V2767" i="37"/>
  <c r="B2767" i="37"/>
  <c r="W2766" i="37"/>
  <c r="V2766" i="37"/>
  <c r="Y2766" i="37" s="1"/>
  <c r="W2765" i="37"/>
  <c r="V2765" i="37"/>
  <c r="Y2765" i="37" s="1"/>
  <c r="W2764" i="37"/>
  <c r="V2764" i="37"/>
  <c r="Y2764" i="37" s="1"/>
  <c r="W2763" i="37"/>
  <c r="V2763" i="37"/>
  <c r="Y2763" i="37" s="1"/>
  <c r="W2762" i="37"/>
  <c r="V2762" i="37"/>
  <c r="Y2762" i="37" s="1"/>
  <c r="W2761" i="37"/>
  <c r="V2761" i="37"/>
  <c r="Y2761" i="37" s="1"/>
  <c r="W2760" i="37"/>
  <c r="V2760" i="37"/>
  <c r="Y2760" i="37" s="1"/>
  <c r="W2759" i="37"/>
  <c r="V2759" i="37"/>
  <c r="Y2759" i="37" s="1"/>
  <c r="W2758" i="37"/>
  <c r="V2758" i="37"/>
  <c r="Y2758" i="37" s="1"/>
  <c r="W2757" i="37"/>
  <c r="V2757" i="37"/>
  <c r="Y2757" i="37" s="1"/>
  <c r="W2756" i="37"/>
  <c r="V2756" i="37"/>
  <c r="Y2756" i="37" s="1"/>
  <c r="W2755" i="37"/>
  <c r="V2755" i="37"/>
  <c r="Y2755" i="37" s="1"/>
  <c r="W2754" i="37"/>
  <c r="V2754" i="37"/>
  <c r="Y2754" i="37" s="1"/>
  <c r="W2753" i="37"/>
  <c r="V2753" i="37"/>
  <c r="Y2753" i="37" s="1"/>
  <c r="W2752" i="37"/>
  <c r="V2752" i="37"/>
  <c r="Y2752" i="37" s="1"/>
  <c r="W2751" i="37"/>
  <c r="V2751" i="37"/>
  <c r="Y2751" i="37" s="1"/>
  <c r="W2750" i="37"/>
  <c r="V2750" i="37"/>
  <c r="Y2750" i="37" s="1"/>
  <c r="B2750" i="37"/>
  <c r="W2749" i="37"/>
  <c r="V2749" i="37"/>
  <c r="W2748" i="37"/>
  <c r="V2748" i="37"/>
  <c r="W2747" i="37"/>
  <c r="V2747" i="37"/>
  <c r="W2746" i="37"/>
  <c r="V2746" i="37"/>
  <c r="W2745" i="37"/>
  <c r="V2745" i="37"/>
  <c r="W2744" i="37"/>
  <c r="V2744" i="37"/>
  <c r="Y2744" i="37" s="1"/>
  <c r="W2743" i="37"/>
  <c r="V2743" i="37"/>
  <c r="W2742" i="37"/>
  <c r="V2742" i="37"/>
  <c r="W2741" i="37"/>
  <c r="V2741" i="37"/>
  <c r="W2740" i="37"/>
  <c r="V2740" i="37"/>
  <c r="W2739" i="37"/>
  <c r="V2739" i="37"/>
  <c r="W2738" i="37"/>
  <c r="V2738" i="37"/>
  <c r="W2737" i="37"/>
  <c r="V2737" i="37"/>
  <c r="W2736" i="37"/>
  <c r="V2736" i="37"/>
  <c r="W2735" i="37"/>
  <c r="V2735" i="37"/>
  <c r="W2734" i="37"/>
  <c r="V2734" i="37"/>
  <c r="W2733" i="37"/>
  <c r="V2733" i="37"/>
  <c r="W2732" i="37"/>
  <c r="V2732" i="37"/>
  <c r="B2732" i="37"/>
  <c r="W2731" i="37"/>
  <c r="V2731" i="37"/>
  <c r="Y2731" i="37" s="1"/>
  <c r="W2730" i="37"/>
  <c r="V2730" i="37"/>
  <c r="Y2730" i="37" s="1"/>
  <c r="W2729" i="37"/>
  <c r="V2729" i="37"/>
  <c r="W2728" i="37"/>
  <c r="V2728" i="37"/>
  <c r="Y2728" i="37" s="1"/>
  <c r="W2727" i="37"/>
  <c r="V2727" i="37"/>
  <c r="Y2727" i="37" s="1"/>
  <c r="W2726" i="37"/>
  <c r="V2726" i="37"/>
  <c r="Y2726" i="37" s="1"/>
  <c r="W2725" i="37"/>
  <c r="V2725" i="37"/>
  <c r="W2724" i="37"/>
  <c r="V2724" i="37"/>
  <c r="Y2724" i="37" s="1"/>
  <c r="W2723" i="37"/>
  <c r="V2723" i="37"/>
  <c r="Y2723" i="37" s="1"/>
  <c r="W2722" i="37"/>
  <c r="V2722" i="37"/>
  <c r="Y2722" i="37" s="1"/>
  <c r="W2721" i="37"/>
  <c r="V2721" i="37"/>
  <c r="W2720" i="37"/>
  <c r="V2720" i="37"/>
  <c r="Y2720" i="37" s="1"/>
  <c r="W2719" i="37"/>
  <c r="V2719" i="37"/>
  <c r="Y2719" i="37" s="1"/>
  <c r="W2718" i="37"/>
  <c r="V2718" i="37"/>
  <c r="Y2718" i="37" s="1"/>
  <c r="W2717" i="37"/>
  <c r="V2717" i="37"/>
  <c r="W2716" i="37"/>
  <c r="V2716" i="37"/>
  <c r="Y2716" i="37" s="1"/>
  <c r="B2716" i="37"/>
  <c r="W2715" i="37"/>
  <c r="V2715" i="37"/>
  <c r="W2714" i="37"/>
  <c r="V2714" i="37"/>
  <c r="W2713" i="37"/>
  <c r="V2713" i="37"/>
  <c r="W2712" i="37"/>
  <c r="V2712" i="37"/>
  <c r="W2711" i="37"/>
  <c r="V2711" i="37"/>
  <c r="W2710" i="37"/>
  <c r="V2710" i="37"/>
  <c r="W2709" i="37"/>
  <c r="V2709" i="37"/>
  <c r="W2708" i="37"/>
  <c r="V2708" i="37"/>
  <c r="W2707" i="37"/>
  <c r="V2707" i="37"/>
  <c r="W2706" i="37"/>
  <c r="V2706" i="37"/>
  <c r="W2705" i="37"/>
  <c r="V2705" i="37"/>
  <c r="W2704" i="37"/>
  <c r="V2704" i="37"/>
  <c r="W2703" i="37"/>
  <c r="V2703" i="37"/>
  <c r="W2702" i="37"/>
  <c r="V2702" i="37"/>
  <c r="W2701" i="37"/>
  <c r="V2701" i="37"/>
  <c r="W2700" i="37"/>
  <c r="V2700" i="37"/>
  <c r="W2699" i="37"/>
  <c r="V2699" i="37"/>
  <c r="B2699" i="37"/>
  <c r="W2698" i="37"/>
  <c r="V2698" i="37"/>
  <c r="Y2698" i="37" s="1"/>
  <c r="W2697" i="37"/>
  <c r="V2697" i="37"/>
  <c r="Y2697" i="37" s="1"/>
  <c r="W2696" i="37"/>
  <c r="V2696" i="37"/>
  <c r="Y2696" i="37" s="1"/>
  <c r="W2695" i="37"/>
  <c r="V2695" i="37"/>
  <c r="Y2695" i="37" s="1"/>
  <c r="W2694" i="37"/>
  <c r="V2694" i="37"/>
  <c r="Y2694" i="37" s="1"/>
  <c r="W2693" i="37"/>
  <c r="V2693" i="37"/>
  <c r="Y2693" i="37" s="1"/>
  <c r="W2692" i="37"/>
  <c r="V2692" i="37"/>
  <c r="Y2692" i="37" s="1"/>
  <c r="W2691" i="37"/>
  <c r="V2691" i="37"/>
  <c r="Y2691" i="37" s="1"/>
  <c r="W2690" i="37"/>
  <c r="V2690" i="37"/>
  <c r="Y2690" i="37" s="1"/>
  <c r="W2689" i="37"/>
  <c r="V2689" i="37"/>
  <c r="Y2689" i="37" s="1"/>
  <c r="W2688" i="37"/>
  <c r="V2688" i="37"/>
  <c r="Y2688" i="37" s="1"/>
  <c r="B2688" i="37"/>
  <c r="W2687" i="37"/>
  <c r="V2687" i="37"/>
  <c r="W2686" i="37"/>
  <c r="V2686" i="37"/>
  <c r="W2685" i="37"/>
  <c r="V2685" i="37"/>
  <c r="W2684" i="37"/>
  <c r="V2684" i="37"/>
  <c r="W2683" i="37"/>
  <c r="V2683" i="37"/>
  <c r="W2682" i="37"/>
  <c r="V2682" i="37"/>
  <c r="W2681" i="37"/>
  <c r="V2681" i="37"/>
  <c r="W2680" i="37"/>
  <c r="V2680" i="37"/>
  <c r="Y2680" i="37" s="1"/>
  <c r="W2679" i="37"/>
  <c r="V2679" i="37"/>
  <c r="W2678" i="37"/>
  <c r="V2678" i="37"/>
  <c r="W2677" i="37"/>
  <c r="V2677" i="37"/>
  <c r="W2676" i="37"/>
  <c r="V2676" i="37"/>
  <c r="W2675" i="37"/>
  <c r="V2675" i="37"/>
  <c r="W2674" i="37"/>
  <c r="V2674" i="37"/>
  <c r="W2673" i="37"/>
  <c r="V2673" i="37"/>
  <c r="W2672" i="37"/>
  <c r="V2672" i="37"/>
  <c r="W2671" i="37"/>
  <c r="V2671" i="37"/>
  <c r="W2670" i="37"/>
  <c r="V2670" i="37"/>
  <c r="W2669" i="37"/>
  <c r="V2669" i="37"/>
  <c r="B2669" i="37"/>
  <c r="W2668" i="37"/>
  <c r="V2668" i="37"/>
  <c r="Y2668" i="37" s="1"/>
  <c r="W2667" i="37"/>
  <c r="V2667" i="37"/>
  <c r="Y2667" i="37" s="1"/>
  <c r="W2666" i="37"/>
  <c r="V2666" i="37"/>
  <c r="Y2666" i="37" s="1"/>
  <c r="W2665" i="37"/>
  <c r="V2665" i="37"/>
  <c r="W2664" i="37"/>
  <c r="V2664" i="37"/>
  <c r="Y2664" i="37" s="1"/>
  <c r="W2663" i="37"/>
  <c r="V2663" i="37"/>
  <c r="Y2663" i="37" s="1"/>
  <c r="W2662" i="37"/>
  <c r="V2662" i="37"/>
  <c r="Y2662" i="37" s="1"/>
  <c r="W2661" i="37"/>
  <c r="V2661" i="37"/>
  <c r="W2660" i="37"/>
  <c r="V2660" i="37"/>
  <c r="Y2660" i="37" s="1"/>
  <c r="W2659" i="37"/>
  <c r="V2659" i="37"/>
  <c r="Y2659" i="37" s="1"/>
  <c r="W2658" i="37"/>
  <c r="V2658" i="37"/>
  <c r="Y2658" i="37" s="1"/>
  <c r="W2657" i="37"/>
  <c r="V2657" i="37"/>
  <c r="W2656" i="37"/>
  <c r="V2656" i="37"/>
  <c r="Y2656" i="37" s="1"/>
  <c r="W2655" i="37"/>
  <c r="V2655" i="37"/>
  <c r="Y2655" i="37" s="1"/>
  <c r="W2654" i="37"/>
  <c r="V2654" i="37"/>
  <c r="Y2654" i="37" s="1"/>
  <c r="W2653" i="37"/>
  <c r="V2653" i="37"/>
  <c r="W2652" i="37"/>
  <c r="V2652" i="37"/>
  <c r="Y2652" i="37" s="1"/>
  <c r="W2651" i="37"/>
  <c r="V2651" i="37"/>
  <c r="Y2651" i="37" s="1"/>
  <c r="W2650" i="37"/>
  <c r="V2650" i="37"/>
  <c r="Y2650" i="37" s="1"/>
  <c r="B2650" i="37"/>
  <c r="W2649" i="37"/>
  <c r="V2649" i="37"/>
  <c r="W2648" i="37"/>
  <c r="V2648" i="37"/>
  <c r="W2647" i="37"/>
  <c r="V2647" i="37"/>
  <c r="W2646" i="37"/>
  <c r="V2646" i="37"/>
  <c r="W2645" i="37"/>
  <c r="V2645" i="37"/>
  <c r="W2644" i="37"/>
  <c r="V2644" i="37"/>
  <c r="W2643" i="37"/>
  <c r="V2643" i="37"/>
  <c r="W2642" i="37"/>
  <c r="V2642" i="37"/>
  <c r="W2641" i="37"/>
  <c r="V2641" i="37"/>
  <c r="W2640" i="37"/>
  <c r="V2640" i="37"/>
  <c r="W2639" i="37"/>
  <c r="V2639" i="37"/>
  <c r="W2638" i="37"/>
  <c r="V2638" i="37"/>
  <c r="W2637" i="37"/>
  <c r="V2637" i="37"/>
  <c r="W2636" i="37"/>
  <c r="V2636" i="37"/>
  <c r="W2635" i="37"/>
  <c r="V2635" i="37"/>
  <c r="W2634" i="37"/>
  <c r="V2634" i="37"/>
  <c r="W2633" i="37"/>
  <c r="V2633" i="37"/>
  <c r="B2633" i="37"/>
  <c r="W2632" i="37"/>
  <c r="V2632" i="37"/>
  <c r="Y2632" i="37" s="1"/>
  <c r="W2631" i="37"/>
  <c r="V2631" i="37"/>
  <c r="Y2631" i="37" s="1"/>
  <c r="W2630" i="37"/>
  <c r="V2630" i="37"/>
  <c r="Y2630" i="37" s="1"/>
  <c r="W2629" i="37"/>
  <c r="V2629" i="37"/>
  <c r="Y2629" i="37" s="1"/>
  <c r="W2628" i="37"/>
  <c r="V2628" i="37"/>
  <c r="Y2628" i="37" s="1"/>
  <c r="W2627" i="37"/>
  <c r="V2627" i="37"/>
  <c r="Y2627" i="37" s="1"/>
  <c r="W2626" i="37"/>
  <c r="V2626" i="37"/>
  <c r="Y2626" i="37" s="1"/>
  <c r="W2625" i="37"/>
  <c r="V2625" i="37"/>
  <c r="Y2625" i="37" s="1"/>
  <c r="W2624" i="37"/>
  <c r="V2624" i="37"/>
  <c r="Y2624" i="37" s="1"/>
  <c r="W2623" i="37"/>
  <c r="V2623" i="37"/>
  <c r="Y2623" i="37" s="1"/>
  <c r="W2622" i="37"/>
  <c r="V2622" i="37"/>
  <c r="Y2622" i="37" s="1"/>
  <c r="W2621" i="37"/>
  <c r="V2621" i="37"/>
  <c r="Y2621" i="37" s="1"/>
  <c r="W2620" i="37"/>
  <c r="V2620" i="37"/>
  <c r="Y2620" i="37" s="1"/>
  <c r="W2619" i="37"/>
  <c r="V2619" i="37"/>
  <c r="Y2619" i="37" s="1"/>
  <c r="W2618" i="37"/>
  <c r="V2618" i="37"/>
  <c r="Y2618" i="37" s="1"/>
  <c r="W2617" i="37"/>
  <c r="V2617" i="37"/>
  <c r="Y2617" i="37" s="1"/>
  <c r="W2616" i="37"/>
  <c r="V2616" i="37"/>
  <c r="Y2616" i="37" s="1"/>
  <c r="B2616" i="37"/>
  <c r="W2615" i="37"/>
  <c r="V2615" i="37"/>
  <c r="W2614" i="37"/>
  <c r="V2614" i="37"/>
  <c r="W2613" i="37"/>
  <c r="V2613" i="37"/>
  <c r="W2612" i="37"/>
  <c r="V2612" i="37"/>
  <c r="W2611" i="37"/>
  <c r="V2611" i="37"/>
  <c r="W2610" i="37"/>
  <c r="V2610" i="37"/>
  <c r="W2609" i="37"/>
  <c r="V2609" i="37"/>
  <c r="W2608" i="37"/>
  <c r="V2608" i="37"/>
  <c r="W2607" i="37"/>
  <c r="V2607" i="37"/>
  <c r="W2606" i="37"/>
  <c r="V2606" i="37"/>
  <c r="W2605" i="37"/>
  <c r="V2605" i="37"/>
  <c r="W2604" i="37"/>
  <c r="V2604" i="37"/>
  <c r="W2603" i="37"/>
  <c r="V2603" i="37"/>
  <c r="W2602" i="37"/>
  <c r="V2602" i="37"/>
  <c r="W2601" i="37"/>
  <c r="V2601" i="37"/>
  <c r="W2600" i="37"/>
  <c r="V2600" i="37"/>
  <c r="B2600" i="37"/>
  <c r="W2599" i="37"/>
  <c r="V2599" i="37"/>
  <c r="Y2599" i="37" s="1"/>
  <c r="W2598" i="37"/>
  <c r="V2598" i="37"/>
  <c r="Y2598" i="37" s="1"/>
  <c r="W2597" i="37"/>
  <c r="V2597" i="37"/>
  <c r="W2596" i="37"/>
  <c r="V2596" i="37"/>
  <c r="Y2596" i="37" s="1"/>
  <c r="W2595" i="37"/>
  <c r="V2595" i="37"/>
  <c r="Y2595" i="37" s="1"/>
  <c r="W2594" i="37"/>
  <c r="V2594" i="37"/>
  <c r="Y2594" i="37" s="1"/>
  <c r="W2593" i="37"/>
  <c r="V2593" i="37"/>
  <c r="W2592" i="37"/>
  <c r="V2592" i="37"/>
  <c r="Y2592" i="37" s="1"/>
  <c r="W2591" i="37"/>
  <c r="V2591" i="37"/>
  <c r="Y2591" i="37" s="1"/>
  <c r="W2590" i="37"/>
  <c r="V2590" i="37"/>
  <c r="Y2590" i="37" s="1"/>
  <c r="W2589" i="37"/>
  <c r="V2589" i="37"/>
  <c r="W2588" i="37"/>
  <c r="V2588" i="37"/>
  <c r="Y2588" i="37" s="1"/>
  <c r="W2587" i="37"/>
  <c r="V2587" i="37"/>
  <c r="Y2587" i="37" s="1"/>
  <c r="B2587" i="37"/>
  <c r="W2586" i="37"/>
  <c r="V2586" i="37"/>
  <c r="W2585" i="37"/>
  <c r="V2585" i="37"/>
  <c r="W2584" i="37"/>
  <c r="V2584" i="37"/>
  <c r="W2583" i="37"/>
  <c r="V2583" i="37"/>
  <c r="W2582" i="37"/>
  <c r="V2582" i="37"/>
  <c r="W2581" i="37"/>
  <c r="V2581" i="37"/>
  <c r="W2580" i="37"/>
  <c r="V2580" i="37"/>
  <c r="W2579" i="37"/>
  <c r="V2579" i="37"/>
  <c r="W2578" i="37"/>
  <c r="V2578" i="37"/>
  <c r="W2577" i="37"/>
  <c r="V2577" i="37"/>
  <c r="W2576" i="37"/>
  <c r="V2576" i="37"/>
  <c r="W2575" i="37"/>
  <c r="V2575" i="37"/>
  <c r="W2574" i="37"/>
  <c r="V2574" i="37"/>
  <c r="W2573" i="37"/>
  <c r="V2573" i="37"/>
  <c r="W2572" i="37"/>
  <c r="V2572" i="37"/>
  <c r="W2571" i="37"/>
  <c r="V2571" i="37"/>
  <c r="W2570" i="37"/>
  <c r="V2570" i="37"/>
  <c r="W2569" i="37"/>
  <c r="V2569" i="37"/>
  <c r="B2569" i="37"/>
  <c r="W2568" i="37"/>
  <c r="V2568" i="37"/>
  <c r="Y2568" i="37" s="1"/>
  <c r="W2567" i="37"/>
  <c r="V2567" i="37"/>
  <c r="Y2567" i="37" s="1"/>
  <c r="W2566" i="37"/>
  <c r="V2566" i="37"/>
  <c r="Y2566" i="37" s="1"/>
  <c r="W2565" i="37"/>
  <c r="V2565" i="37"/>
  <c r="Y2565" i="37" s="1"/>
  <c r="W2564" i="37"/>
  <c r="V2564" i="37"/>
  <c r="Y2564" i="37" s="1"/>
  <c r="W2563" i="37"/>
  <c r="V2563" i="37"/>
  <c r="Y2563" i="37" s="1"/>
  <c r="W2562" i="37"/>
  <c r="V2562" i="37"/>
  <c r="Y2562" i="37" s="1"/>
  <c r="W2561" i="37"/>
  <c r="V2561" i="37"/>
  <c r="Y2561" i="37" s="1"/>
  <c r="W2560" i="37"/>
  <c r="V2560" i="37"/>
  <c r="Y2560" i="37" s="1"/>
  <c r="W2559" i="37"/>
  <c r="V2559" i="37"/>
  <c r="Y2559" i="37" s="1"/>
  <c r="W2558" i="37"/>
  <c r="V2558" i="37"/>
  <c r="Y2558" i="37" s="1"/>
  <c r="W2557" i="37"/>
  <c r="V2557" i="37"/>
  <c r="Y2557" i="37" s="1"/>
  <c r="W2556" i="37"/>
  <c r="V2556" i="37"/>
  <c r="Y2556" i="37" s="1"/>
  <c r="W2555" i="37"/>
  <c r="V2555" i="37"/>
  <c r="Y2555" i="37" s="1"/>
  <c r="W2554" i="37"/>
  <c r="V2554" i="37"/>
  <c r="Y2554" i="37" s="1"/>
  <c r="W2553" i="37"/>
  <c r="V2553" i="37"/>
  <c r="Y2553" i="37" s="1"/>
  <c r="W2552" i="37"/>
  <c r="V2552" i="37"/>
  <c r="Y2552" i="37" s="1"/>
  <c r="W2551" i="37"/>
  <c r="V2551" i="37"/>
  <c r="Y2551" i="37" s="1"/>
  <c r="B2551" i="37"/>
  <c r="W2550" i="37"/>
  <c r="V2550" i="37"/>
  <c r="W2549" i="37"/>
  <c r="V2549" i="37"/>
  <c r="W2548" i="37"/>
  <c r="V2548" i="37"/>
  <c r="W2547" i="37"/>
  <c r="V2547" i="37"/>
  <c r="W2546" i="37"/>
  <c r="V2546" i="37"/>
  <c r="W2545" i="37"/>
  <c r="V2545" i="37"/>
  <c r="W2544" i="37"/>
  <c r="V2544" i="37"/>
  <c r="W2543" i="37"/>
  <c r="V2543" i="37"/>
  <c r="W2542" i="37"/>
  <c r="V2542" i="37"/>
  <c r="W2541" i="37"/>
  <c r="V2541" i="37"/>
  <c r="W2540" i="37"/>
  <c r="V2540" i="37"/>
  <c r="W2539" i="37"/>
  <c r="V2539" i="37"/>
  <c r="W2538" i="37"/>
  <c r="V2538" i="37"/>
  <c r="W2537" i="37"/>
  <c r="V2537" i="37"/>
  <c r="W2536" i="37"/>
  <c r="V2536" i="37"/>
  <c r="W2535" i="37"/>
  <c r="V2535" i="37"/>
  <c r="W2534" i="37"/>
  <c r="V2534" i="37"/>
  <c r="W2533" i="37"/>
  <c r="V2533" i="37"/>
  <c r="B2533" i="37"/>
  <c r="W2532" i="37"/>
  <c r="V2532" i="37"/>
  <c r="Y2532" i="37" s="1"/>
  <c r="W2531" i="37"/>
  <c r="V2531" i="37"/>
  <c r="Y2531" i="37" s="1"/>
  <c r="W2530" i="37"/>
  <c r="V2530" i="37"/>
  <c r="Y2530" i="37" s="1"/>
  <c r="W2529" i="37"/>
  <c r="V2529" i="37"/>
  <c r="W2528" i="37"/>
  <c r="V2528" i="37"/>
  <c r="Y2528" i="37" s="1"/>
  <c r="W2527" i="37"/>
  <c r="V2527" i="37"/>
  <c r="Y2527" i="37" s="1"/>
  <c r="W2526" i="37"/>
  <c r="V2526" i="37"/>
  <c r="Y2526" i="37" s="1"/>
  <c r="W2525" i="37"/>
  <c r="V2525" i="37"/>
  <c r="W2524" i="37"/>
  <c r="V2524" i="37"/>
  <c r="Y2524" i="37" s="1"/>
  <c r="W2523" i="37"/>
  <c r="V2523" i="37"/>
  <c r="Y2523" i="37" s="1"/>
  <c r="W2522" i="37"/>
  <c r="V2522" i="37"/>
  <c r="Y2522" i="37" s="1"/>
  <c r="W2521" i="37"/>
  <c r="V2521" i="37"/>
  <c r="W2520" i="37"/>
  <c r="V2520" i="37"/>
  <c r="Y2520" i="37" s="1"/>
  <c r="W2519" i="37"/>
  <c r="V2519" i="37"/>
  <c r="Y2519" i="37" s="1"/>
  <c r="W2518" i="37"/>
  <c r="V2518" i="37"/>
  <c r="Y2518" i="37" s="1"/>
  <c r="W2517" i="37"/>
  <c r="V2517" i="37"/>
  <c r="W2516" i="37"/>
  <c r="V2516" i="37"/>
  <c r="Y2516" i="37" s="1"/>
  <c r="W2515" i="37"/>
  <c r="V2515" i="37"/>
  <c r="Y2515" i="37" s="1"/>
  <c r="W2514" i="37"/>
  <c r="V2514" i="37"/>
  <c r="Y2514" i="37" s="1"/>
  <c r="B2514" i="37"/>
  <c r="W2513" i="37"/>
  <c r="V2513" i="37"/>
  <c r="W2512" i="37"/>
  <c r="V2512" i="37"/>
  <c r="W2511" i="37"/>
  <c r="V2511" i="37"/>
  <c r="W2510" i="37"/>
  <c r="V2510" i="37"/>
  <c r="W2509" i="37"/>
  <c r="V2509" i="37"/>
  <c r="W2508" i="37"/>
  <c r="V2508" i="37"/>
  <c r="W2507" i="37"/>
  <c r="V2507" i="37"/>
  <c r="W2506" i="37"/>
  <c r="V2506" i="37"/>
  <c r="W2505" i="37"/>
  <c r="V2505" i="37"/>
  <c r="W2504" i="37"/>
  <c r="V2504" i="37"/>
  <c r="W2503" i="37"/>
  <c r="V2503" i="37"/>
  <c r="W2502" i="37"/>
  <c r="V2502" i="37"/>
  <c r="W2501" i="37"/>
  <c r="V2501" i="37"/>
  <c r="W2500" i="37"/>
  <c r="V2500" i="37"/>
  <c r="W2499" i="37"/>
  <c r="V2499" i="37"/>
  <c r="W2498" i="37"/>
  <c r="V2498" i="37"/>
  <c r="B2498" i="37"/>
  <c r="W2497" i="37"/>
  <c r="V2497" i="37"/>
  <c r="Y2497" i="37" s="1"/>
  <c r="W2496" i="37"/>
  <c r="V2496" i="37"/>
  <c r="Y2496" i="37" s="1"/>
  <c r="W2495" i="37"/>
  <c r="V2495" i="37"/>
  <c r="Y2495" i="37" s="1"/>
  <c r="W2494" i="37"/>
  <c r="V2494" i="37"/>
  <c r="Y2494" i="37" s="1"/>
  <c r="W2493" i="37"/>
  <c r="V2493" i="37"/>
  <c r="Y2493" i="37" s="1"/>
  <c r="W2492" i="37"/>
  <c r="V2492" i="37"/>
  <c r="Y2492" i="37" s="1"/>
  <c r="W2491" i="37"/>
  <c r="V2491" i="37"/>
  <c r="Y2491" i="37" s="1"/>
  <c r="W2490" i="37"/>
  <c r="V2490" i="37"/>
  <c r="Y2490" i="37" s="1"/>
  <c r="W2489" i="37"/>
  <c r="V2489" i="37"/>
  <c r="Y2489" i="37" s="1"/>
  <c r="W2488" i="37"/>
  <c r="V2488" i="37"/>
  <c r="Y2488" i="37" s="1"/>
  <c r="W2487" i="37"/>
  <c r="V2487" i="37"/>
  <c r="Y2487" i="37" s="1"/>
  <c r="B2487" i="37"/>
  <c r="W2486" i="37"/>
  <c r="V2486" i="37"/>
  <c r="W2485" i="37"/>
  <c r="V2485" i="37"/>
  <c r="W2484" i="37"/>
  <c r="V2484" i="37"/>
  <c r="W2483" i="37"/>
  <c r="V2483" i="37"/>
  <c r="W2482" i="37"/>
  <c r="V2482" i="37"/>
  <c r="W2481" i="37"/>
  <c r="V2481" i="37"/>
  <c r="W2480" i="37"/>
  <c r="V2480" i="37"/>
  <c r="W2479" i="37"/>
  <c r="V2479" i="37"/>
  <c r="W2478" i="37"/>
  <c r="V2478" i="37"/>
  <c r="W2477" i="37"/>
  <c r="V2477" i="37"/>
  <c r="W2476" i="37"/>
  <c r="V2476" i="37"/>
  <c r="W2475" i="37"/>
  <c r="V2475" i="37"/>
  <c r="W2474" i="37"/>
  <c r="V2474" i="37"/>
  <c r="W2473" i="37"/>
  <c r="V2473" i="37"/>
  <c r="B2473" i="37"/>
  <c r="W2472" i="37"/>
  <c r="V2472" i="37"/>
  <c r="Y2472" i="37" s="1"/>
  <c r="W2471" i="37"/>
  <c r="V2471" i="37"/>
  <c r="Y2471" i="37" s="1"/>
  <c r="W2470" i="37"/>
  <c r="V2470" i="37"/>
  <c r="Y2470" i="37" s="1"/>
  <c r="W2469" i="37"/>
  <c r="V2469" i="37"/>
  <c r="W2468" i="37"/>
  <c r="V2468" i="37"/>
  <c r="Y2468" i="37" s="1"/>
  <c r="W2467" i="37"/>
  <c r="V2467" i="37"/>
  <c r="Y2467" i="37" s="1"/>
  <c r="W2466" i="37"/>
  <c r="V2466" i="37"/>
  <c r="Y2466" i="37" s="1"/>
  <c r="W2465" i="37"/>
  <c r="V2465" i="37"/>
  <c r="W2464" i="37"/>
  <c r="V2464" i="37"/>
  <c r="Y2464" i="37" s="1"/>
  <c r="W2463" i="37"/>
  <c r="V2463" i="37"/>
  <c r="Y2463" i="37" s="1"/>
  <c r="W2462" i="37"/>
  <c r="V2462" i="37"/>
  <c r="Y2462" i="37" s="1"/>
  <c r="B2462" i="37"/>
  <c r="W2461" i="37"/>
  <c r="V2461" i="37"/>
  <c r="W2460" i="37"/>
  <c r="V2460" i="37"/>
  <c r="W2459" i="37"/>
  <c r="V2459" i="37"/>
  <c r="W2458" i="37"/>
  <c r="V2458" i="37"/>
  <c r="W2457" i="37"/>
  <c r="V2457" i="37"/>
  <c r="W2456" i="37"/>
  <c r="V2456" i="37"/>
  <c r="W2455" i="37"/>
  <c r="V2455" i="37"/>
  <c r="W2454" i="37"/>
  <c r="V2454" i="37"/>
  <c r="W2453" i="37"/>
  <c r="V2453" i="37"/>
  <c r="W2452" i="37"/>
  <c r="V2452" i="37"/>
  <c r="W2451" i="37"/>
  <c r="V2451" i="37"/>
  <c r="W2450" i="37"/>
  <c r="V2450" i="37"/>
  <c r="B2450" i="37"/>
  <c r="W2449" i="37"/>
  <c r="V2449" i="37"/>
  <c r="Y2449" i="37" s="1"/>
  <c r="W2448" i="37"/>
  <c r="V2448" i="37"/>
  <c r="Y2448" i="37" s="1"/>
  <c r="W2447" i="37"/>
  <c r="V2447" i="37"/>
  <c r="Y2447" i="37" s="1"/>
  <c r="W2446" i="37"/>
  <c r="V2446" i="37"/>
  <c r="Y2446" i="37" s="1"/>
  <c r="W2445" i="37"/>
  <c r="V2445" i="37"/>
  <c r="Y2445" i="37" s="1"/>
  <c r="W2444" i="37"/>
  <c r="V2444" i="37"/>
  <c r="Y2444" i="37" s="1"/>
  <c r="W2443" i="37"/>
  <c r="V2443" i="37"/>
  <c r="Y2443" i="37" s="1"/>
  <c r="W2442" i="37"/>
  <c r="V2442" i="37"/>
  <c r="Y2442" i="37" s="1"/>
  <c r="W2441" i="37"/>
  <c r="V2441" i="37"/>
  <c r="Y2441" i="37" s="1"/>
  <c r="W2440" i="37"/>
  <c r="V2440" i="37"/>
  <c r="Y2440" i="37" s="1"/>
  <c r="W2439" i="37"/>
  <c r="V2439" i="37"/>
  <c r="Y2439" i="37" s="1"/>
  <c r="W2438" i="37"/>
  <c r="V2438" i="37"/>
  <c r="Y2438" i="37" s="1"/>
  <c r="W2437" i="37"/>
  <c r="V2437" i="37"/>
  <c r="Y2437" i="37" s="1"/>
  <c r="W2436" i="37"/>
  <c r="V2436" i="37"/>
  <c r="Y2436" i="37" s="1"/>
  <c r="W2435" i="37"/>
  <c r="V2435" i="37"/>
  <c r="Y2435" i="37" s="1"/>
  <c r="W2434" i="37"/>
  <c r="V2434" i="37"/>
  <c r="Y2434" i="37" s="1"/>
  <c r="W2433" i="37"/>
  <c r="V2433" i="37"/>
  <c r="Y2433" i="37" s="1"/>
  <c r="W2432" i="37"/>
  <c r="V2432" i="37"/>
  <c r="Y2432" i="37" s="1"/>
  <c r="W2431" i="37"/>
  <c r="V2431" i="37"/>
  <c r="Y2431" i="37" s="1"/>
  <c r="B2431" i="37"/>
  <c r="W2430" i="37"/>
  <c r="V2430" i="37"/>
  <c r="W2429" i="37"/>
  <c r="V2429" i="37"/>
  <c r="W2428" i="37"/>
  <c r="V2428" i="37"/>
  <c r="W2427" i="37"/>
  <c r="V2427" i="37"/>
  <c r="W2426" i="37"/>
  <c r="V2426" i="37"/>
  <c r="W2425" i="37"/>
  <c r="V2425" i="37"/>
  <c r="W2424" i="37"/>
  <c r="V2424" i="37"/>
  <c r="Y2424" i="37" s="1"/>
  <c r="W2423" i="37"/>
  <c r="V2423" i="37"/>
  <c r="W2422" i="37"/>
  <c r="V2422" i="37"/>
  <c r="W2421" i="37"/>
  <c r="V2421" i="37"/>
  <c r="W2420" i="37"/>
  <c r="V2420" i="37"/>
  <c r="W2419" i="37"/>
  <c r="V2419" i="37"/>
  <c r="W2418" i="37"/>
  <c r="V2418" i="37"/>
  <c r="W2417" i="37"/>
  <c r="V2417" i="37"/>
  <c r="B2417" i="37"/>
  <c r="W2416" i="37"/>
  <c r="V2416" i="37"/>
  <c r="Y2416" i="37" s="1"/>
  <c r="W2415" i="37"/>
  <c r="V2415" i="37"/>
  <c r="Y2415" i="37" s="1"/>
  <c r="W2414" i="37"/>
  <c r="V2414" i="37"/>
  <c r="Y2414" i="37" s="1"/>
  <c r="W2413" i="37"/>
  <c r="V2413" i="37"/>
  <c r="W2412" i="37"/>
  <c r="V2412" i="37"/>
  <c r="Y2412" i="37" s="1"/>
  <c r="W2411" i="37"/>
  <c r="V2411" i="37"/>
  <c r="Y2411" i="37" s="1"/>
  <c r="W2410" i="37"/>
  <c r="V2410" i="37"/>
  <c r="Y2410" i="37" s="1"/>
  <c r="W2409" i="37"/>
  <c r="V2409" i="37"/>
  <c r="W2408" i="37"/>
  <c r="V2408" i="37"/>
  <c r="Y2408" i="37" s="1"/>
  <c r="W2407" i="37"/>
  <c r="V2407" i="37"/>
  <c r="Y2407" i="37" s="1"/>
  <c r="W2406" i="37"/>
  <c r="V2406" i="37"/>
  <c r="Y2406" i="37" s="1"/>
  <c r="W2405" i="37"/>
  <c r="V2405" i="37"/>
  <c r="W2404" i="37"/>
  <c r="V2404" i="37"/>
  <c r="Y2404" i="37" s="1"/>
  <c r="W2403" i="37"/>
  <c r="V2403" i="37"/>
  <c r="Y2403" i="37" s="1"/>
  <c r="W2402" i="37"/>
  <c r="V2402" i="37"/>
  <c r="Y2402" i="37" s="1"/>
  <c r="W2401" i="37"/>
  <c r="V2401" i="37"/>
  <c r="W2400" i="37"/>
  <c r="V2400" i="37"/>
  <c r="Y2400" i="37" s="1"/>
  <c r="W2399" i="37"/>
  <c r="V2399" i="37"/>
  <c r="Y2399" i="37" s="1"/>
  <c r="W2398" i="37"/>
  <c r="V2398" i="37"/>
  <c r="Y2398" i="37" s="1"/>
  <c r="B2398" i="37"/>
  <c r="W2397" i="37"/>
  <c r="V2397" i="37"/>
  <c r="W2396" i="37"/>
  <c r="V2396" i="37"/>
  <c r="W2395" i="37"/>
  <c r="V2395" i="37"/>
  <c r="W2394" i="37"/>
  <c r="V2394" i="37"/>
  <c r="W2393" i="37"/>
  <c r="V2393" i="37"/>
  <c r="W2392" i="37"/>
  <c r="V2392" i="37"/>
  <c r="W2391" i="37"/>
  <c r="V2391" i="37"/>
  <c r="W2390" i="37"/>
  <c r="V2390" i="37"/>
  <c r="W2389" i="37"/>
  <c r="V2389" i="37"/>
  <c r="W2388" i="37"/>
  <c r="V2388" i="37"/>
  <c r="W2387" i="37"/>
  <c r="V2387" i="37"/>
  <c r="W2386" i="37"/>
  <c r="V2386" i="37"/>
  <c r="W2385" i="37"/>
  <c r="V2385" i="37"/>
  <c r="W2384" i="37"/>
  <c r="V2384" i="37"/>
  <c r="W2383" i="37"/>
  <c r="V2383" i="37"/>
  <c r="W2382" i="37"/>
  <c r="V2382" i="37"/>
  <c r="W2381" i="37"/>
  <c r="V2381" i="37"/>
  <c r="W2380" i="37"/>
  <c r="V2380" i="37"/>
  <c r="B2380" i="37"/>
  <c r="W2379" i="37"/>
  <c r="V2379" i="37"/>
  <c r="Y2379" i="37" s="1"/>
  <c r="W2378" i="37"/>
  <c r="V2378" i="37"/>
  <c r="Y2378" i="37" s="1"/>
  <c r="W2377" i="37"/>
  <c r="V2377" i="37"/>
  <c r="Y2377" i="37" s="1"/>
  <c r="W2376" i="37"/>
  <c r="V2376" i="37"/>
  <c r="Y2376" i="37" s="1"/>
  <c r="W2375" i="37"/>
  <c r="V2375" i="37"/>
  <c r="Y2375" i="37" s="1"/>
  <c r="W2374" i="37"/>
  <c r="V2374" i="37"/>
  <c r="Y2374" i="37" s="1"/>
  <c r="W2373" i="37"/>
  <c r="V2373" i="37"/>
  <c r="Y2373" i="37" s="1"/>
  <c r="W2372" i="37"/>
  <c r="V2372" i="37"/>
  <c r="Y2372" i="37" s="1"/>
  <c r="W2371" i="37"/>
  <c r="V2371" i="37"/>
  <c r="Y2371" i="37" s="1"/>
  <c r="W2370" i="37"/>
  <c r="V2370" i="37"/>
  <c r="Y2370" i="37" s="1"/>
  <c r="W2369" i="37"/>
  <c r="V2369" i="37"/>
  <c r="Y2369" i="37" s="1"/>
  <c r="W2368" i="37"/>
  <c r="V2368" i="37"/>
  <c r="Y2368" i="37" s="1"/>
  <c r="W2367" i="37"/>
  <c r="V2367" i="37"/>
  <c r="Y2367" i="37" s="1"/>
  <c r="W2366" i="37"/>
  <c r="V2366" i="37"/>
  <c r="Y2366" i="37" s="1"/>
  <c r="W2365" i="37"/>
  <c r="V2365" i="37"/>
  <c r="Y2365" i="37" s="1"/>
  <c r="W2364" i="37"/>
  <c r="V2364" i="37"/>
  <c r="Y2364" i="37" s="1"/>
  <c r="W2363" i="37"/>
  <c r="V2363" i="37"/>
  <c r="Y2363" i="37" s="1"/>
  <c r="W2362" i="37"/>
  <c r="V2362" i="37"/>
  <c r="Y2362" i="37" s="1"/>
  <c r="W2361" i="37"/>
  <c r="V2361" i="37"/>
  <c r="Y2361" i="37" s="1"/>
  <c r="B2361" i="37"/>
  <c r="W2360" i="37"/>
  <c r="V2360" i="37"/>
  <c r="W2359" i="37"/>
  <c r="V2359" i="37"/>
  <c r="W2358" i="37"/>
  <c r="V2358" i="37"/>
  <c r="W2357" i="37"/>
  <c r="V2357" i="37"/>
  <c r="W2356" i="37"/>
  <c r="V2356" i="37"/>
  <c r="W2355" i="37"/>
  <c r="V2355" i="37"/>
  <c r="W2354" i="37"/>
  <c r="V2354" i="37"/>
  <c r="W2353" i="37"/>
  <c r="V2353" i="37"/>
  <c r="W2352" i="37"/>
  <c r="V2352" i="37"/>
  <c r="W2351" i="37"/>
  <c r="V2351" i="37"/>
  <c r="W2350" i="37"/>
  <c r="V2350" i="37"/>
  <c r="W2349" i="37"/>
  <c r="V2349" i="37"/>
  <c r="W2348" i="37"/>
  <c r="V2348" i="37"/>
  <c r="W2347" i="37"/>
  <c r="V2347" i="37"/>
  <c r="W2346" i="37"/>
  <c r="V2346" i="37"/>
  <c r="W2345" i="37"/>
  <c r="V2345" i="37"/>
  <c r="W2344" i="37"/>
  <c r="V2344" i="37"/>
  <c r="B2344" i="37"/>
  <c r="W2343" i="37"/>
  <c r="V2343" i="37"/>
  <c r="Y2343" i="37" s="1"/>
  <c r="W2342" i="37"/>
  <c r="V2342" i="37"/>
  <c r="Y2342" i="37" s="1"/>
  <c r="W2341" i="37"/>
  <c r="V2341" i="37"/>
  <c r="W2340" i="37"/>
  <c r="V2340" i="37"/>
  <c r="Y2340" i="37" s="1"/>
  <c r="W2339" i="37"/>
  <c r="V2339" i="37"/>
  <c r="Y2339" i="37" s="1"/>
  <c r="W2338" i="37"/>
  <c r="V2338" i="37"/>
  <c r="Y2338" i="37" s="1"/>
  <c r="W2337" i="37"/>
  <c r="V2337" i="37"/>
  <c r="W2336" i="37"/>
  <c r="V2336" i="37"/>
  <c r="Y2336" i="37" s="1"/>
  <c r="W2335" i="37"/>
  <c r="V2335" i="37"/>
  <c r="Y2335" i="37" s="1"/>
  <c r="W2334" i="37"/>
  <c r="V2334" i="37"/>
  <c r="Y2334" i="37" s="1"/>
  <c r="W2333" i="37"/>
  <c r="V2333" i="37"/>
  <c r="W2332" i="37"/>
  <c r="V2332" i="37"/>
  <c r="Y2332" i="37" s="1"/>
  <c r="W2331" i="37"/>
  <c r="V2331" i="37"/>
  <c r="Y2331" i="37" s="1"/>
  <c r="W2330" i="37"/>
  <c r="V2330" i="37"/>
  <c r="Y2330" i="37" s="1"/>
  <c r="W2329" i="37"/>
  <c r="V2329" i="37"/>
  <c r="W2328" i="37"/>
  <c r="V2328" i="37"/>
  <c r="Y2328" i="37" s="1"/>
  <c r="W2327" i="37"/>
  <c r="V2327" i="37"/>
  <c r="Y2327" i="37" s="1"/>
  <c r="W2326" i="37"/>
  <c r="V2326" i="37"/>
  <c r="Y2326" i="37" s="1"/>
  <c r="B2326" i="37"/>
  <c r="W2325" i="37"/>
  <c r="V2325" i="37"/>
  <c r="W2324" i="37"/>
  <c r="V2324" i="37"/>
  <c r="W2323" i="37"/>
  <c r="V2323" i="37"/>
  <c r="W2322" i="37"/>
  <c r="V2322" i="37"/>
  <c r="W2321" i="37"/>
  <c r="V2321" i="37"/>
  <c r="W2320" i="37"/>
  <c r="V2320" i="37"/>
  <c r="W2319" i="37"/>
  <c r="V2319" i="37"/>
  <c r="W2318" i="37"/>
  <c r="V2318" i="37"/>
  <c r="W2317" i="37"/>
  <c r="V2317" i="37"/>
  <c r="W2316" i="37"/>
  <c r="V2316" i="37"/>
  <c r="W2315" i="37"/>
  <c r="V2315" i="37"/>
  <c r="W2314" i="37"/>
  <c r="V2314" i="37"/>
  <c r="W2313" i="37"/>
  <c r="V2313" i="37"/>
  <c r="W2312" i="37"/>
  <c r="V2312" i="37"/>
  <c r="W2311" i="37"/>
  <c r="V2311" i="37"/>
  <c r="W2310" i="37"/>
  <c r="V2310" i="37"/>
  <c r="B2310" i="37"/>
  <c r="W2309" i="37"/>
  <c r="V2309" i="37"/>
  <c r="Y2309" i="37" s="1"/>
  <c r="W2308" i="37"/>
  <c r="V2308" i="37"/>
  <c r="Y2308" i="37" s="1"/>
  <c r="W2307" i="37"/>
  <c r="V2307" i="37"/>
  <c r="Y2307" i="37" s="1"/>
  <c r="W2306" i="37"/>
  <c r="V2306" i="37"/>
  <c r="Y2306" i="37" s="1"/>
  <c r="W2305" i="37"/>
  <c r="V2305" i="37"/>
  <c r="Y2305" i="37" s="1"/>
  <c r="W2304" i="37"/>
  <c r="V2304" i="37"/>
  <c r="Y2304" i="37" s="1"/>
  <c r="W2303" i="37"/>
  <c r="V2303" i="37"/>
  <c r="Y2303" i="37" s="1"/>
  <c r="W2302" i="37"/>
  <c r="V2302" i="37"/>
  <c r="Y2302" i="37" s="1"/>
  <c r="W2301" i="37"/>
  <c r="V2301" i="37"/>
  <c r="Y2301" i="37" s="1"/>
  <c r="W2300" i="37"/>
  <c r="V2300" i="37"/>
  <c r="Y2300" i="37" s="1"/>
  <c r="W2299" i="37"/>
  <c r="V2299" i="37"/>
  <c r="Y2299" i="37" s="1"/>
  <c r="W2298" i="37"/>
  <c r="V2298" i="37"/>
  <c r="Y2298" i="37" s="1"/>
  <c r="W2297" i="37"/>
  <c r="V2297" i="37"/>
  <c r="Y2297" i="37" s="1"/>
  <c r="W2296" i="37"/>
  <c r="V2296" i="37"/>
  <c r="Y2296" i="37" s="1"/>
  <c r="W2295" i="37"/>
  <c r="V2295" i="37"/>
  <c r="Y2295" i="37" s="1"/>
  <c r="W2294" i="37"/>
  <c r="V2294" i="37"/>
  <c r="Y2294" i="37" s="1"/>
  <c r="W2293" i="37"/>
  <c r="V2293" i="37"/>
  <c r="Y2293" i="37" s="1"/>
  <c r="W2292" i="37"/>
  <c r="V2292" i="37"/>
  <c r="Y2292" i="37" s="1"/>
  <c r="W2291" i="37"/>
  <c r="V2291" i="37"/>
  <c r="Y2291" i="37" s="1"/>
  <c r="B2291" i="37"/>
  <c r="W2290" i="37"/>
  <c r="V2290" i="37"/>
  <c r="W2289" i="37"/>
  <c r="V2289" i="37"/>
  <c r="W2288" i="37"/>
  <c r="V2288" i="37"/>
  <c r="W2287" i="37"/>
  <c r="V2287" i="37"/>
  <c r="W2286" i="37"/>
  <c r="V2286" i="37"/>
  <c r="W2285" i="37"/>
  <c r="V2285" i="37"/>
  <c r="W2284" i="37"/>
  <c r="V2284" i="37"/>
  <c r="W2283" i="37"/>
  <c r="V2283" i="37"/>
  <c r="W2282" i="37"/>
  <c r="V2282" i="37"/>
  <c r="W2281" i="37"/>
  <c r="V2281" i="37"/>
  <c r="W2280" i="37"/>
  <c r="V2280" i="37"/>
  <c r="W2279" i="37"/>
  <c r="V2279" i="37"/>
  <c r="W2278" i="37"/>
  <c r="V2278" i="37"/>
  <c r="W2277" i="37"/>
  <c r="V2277" i="37"/>
  <c r="W2276" i="37"/>
  <c r="V2276" i="37"/>
  <c r="W2275" i="37"/>
  <c r="V2275" i="37"/>
  <c r="W2274" i="37"/>
  <c r="V2274" i="37"/>
  <c r="W2273" i="37"/>
  <c r="V2273" i="37"/>
  <c r="W2272" i="37"/>
  <c r="V2272" i="37"/>
  <c r="B2272" i="37"/>
  <c r="W2271" i="37"/>
  <c r="V2271" i="37"/>
  <c r="Y2271" i="37" s="1"/>
  <c r="W2270" i="37"/>
  <c r="V2270" i="37"/>
  <c r="Y2270" i="37" s="1"/>
  <c r="W2269" i="37"/>
  <c r="V2269" i="37"/>
  <c r="W2268" i="37"/>
  <c r="V2268" i="37"/>
  <c r="Y2268" i="37" s="1"/>
  <c r="W2267" i="37"/>
  <c r="V2267" i="37"/>
  <c r="Y2267" i="37" s="1"/>
  <c r="W2266" i="37"/>
  <c r="V2266" i="37"/>
  <c r="Y2266" i="37" s="1"/>
  <c r="W2265" i="37"/>
  <c r="V2265" i="37"/>
  <c r="W2264" i="37"/>
  <c r="V2264" i="37"/>
  <c r="Y2264" i="37" s="1"/>
  <c r="W2263" i="37"/>
  <c r="V2263" i="37"/>
  <c r="Y2263" i="37" s="1"/>
  <c r="W2262" i="37"/>
  <c r="V2262" i="37"/>
  <c r="Y2262" i="37" s="1"/>
  <c r="W2261" i="37"/>
  <c r="V2261" i="37"/>
  <c r="W2260" i="37"/>
  <c r="V2260" i="37"/>
  <c r="Y2260" i="37" s="1"/>
  <c r="W2259" i="37"/>
  <c r="V2259" i="37"/>
  <c r="Y2259" i="37" s="1"/>
  <c r="W2258" i="37"/>
  <c r="V2258" i="37"/>
  <c r="Y2258" i="37" s="1"/>
  <c r="W2257" i="37"/>
  <c r="V2257" i="37"/>
  <c r="B2257" i="37"/>
  <c r="W2256" i="37"/>
  <c r="V2256" i="37"/>
  <c r="W2255" i="37"/>
  <c r="V2255" i="37"/>
  <c r="W2254" i="37"/>
  <c r="V2254" i="37"/>
  <c r="W2253" i="37"/>
  <c r="V2253" i="37"/>
  <c r="W2252" i="37"/>
  <c r="V2252" i="37"/>
  <c r="W2251" i="37"/>
  <c r="V2251" i="37"/>
  <c r="W2250" i="37"/>
  <c r="V2250" i="37"/>
  <c r="W2249" i="37"/>
  <c r="V2249" i="37"/>
  <c r="W2248" i="37"/>
  <c r="V2248" i="37"/>
  <c r="W2247" i="37"/>
  <c r="V2247" i="37"/>
  <c r="W2246" i="37"/>
  <c r="V2246" i="37"/>
  <c r="W2245" i="37"/>
  <c r="V2245" i="37"/>
  <c r="W2244" i="37"/>
  <c r="V2244" i="37"/>
  <c r="W2243" i="37"/>
  <c r="V2243" i="37"/>
  <c r="W2242" i="37"/>
  <c r="V2242" i="37"/>
  <c r="W2241" i="37"/>
  <c r="V2241" i="37"/>
  <c r="W2240" i="37"/>
  <c r="V2240" i="37"/>
  <c r="W2239" i="37"/>
  <c r="V2239" i="37"/>
  <c r="W2238" i="37"/>
  <c r="V2238" i="37"/>
  <c r="B2238" i="37"/>
  <c r="W2237" i="37"/>
  <c r="V2237" i="37"/>
  <c r="Y2237" i="37" s="1"/>
  <c r="W2236" i="37"/>
  <c r="V2236" i="37"/>
  <c r="Y2236" i="37" s="1"/>
  <c r="W2235" i="37"/>
  <c r="V2235" i="37"/>
  <c r="Y2235" i="37" s="1"/>
  <c r="W2234" i="37"/>
  <c r="V2234" i="37"/>
  <c r="Y2234" i="37" s="1"/>
  <c r="W2233" i="37"/>
  <c r="V2233" i="37"/>
  <c r="Y2233" i="37" s="1"/>
  <c r="W2232" i="37"/>
  <c r="V2232" i="37"/>
  <c r="Y2232" i="37" s="1"/>
  <c r="W2231" i="37"/>
  <c r="V2231" i="37"/>
  <c r="Y2231" i="37" s="1"/>
  <c r="W2230" i="37"/>
  <c r="V2230" i="37"/>
  <c r="Y2230" i="37" s="1"/>
  <c r="W2229" i="37"/>
  <c r="V2229" i="37"/>
  <c r="Y2229" i="37" s="1"/>
  <c r="W2228" i="37"/>
  <c r="V2228" i="37"/>
  <c r="Y2228" i="37" s="1"/>
  <c r="W2227" i="37"/>
  <c r="V2227" i="37"/>
  <c r="Y2227" i="37" s="1"/>
  <c r="W2226" i="37"/>
  <c r="V2226" i="37"/>
  <c r="Y2226" i="37" s="1"/>
  <c r="W2225" i="37"/>
  <c r="V2225" i="37"/>
  <c r="Y2225" i="37" s="1"/>
  <c r="W2224" i="37"/>
  <c r="V2224" i="37"/>
  <c r="Y2224" i="37" s="1"/>
  <c r="W2223" i="37"/>
  <c r="V2223" i="37"/>
  <c r="Y2223" i="37" s="1"/>
  <c r="W2222" i="37"/>
  <c r="V2222" i="37"/>
  <c r="Y2222" i="37" s="1"/>
  <c r="W2221" i="37"/>
  <c r="V2221" i="37"/>
  <c r="Y2221" i="37" s="1"/>
  <c r="W2220" i="37"/>
  <c r="V2220" i="37"/>
  <c r="Y2220" i="37" s="1"/>
  <c r="W2219" i="37"/>
  <c r="V2219" i="37"/>
  <c r="Y2219" i="37" s="1"/>
  <c r="B2219" i="37"/>
  <c r="W2218" i="37"/>
  <c r="V2218" i="37"/>
  <c r="W2217" i="37"/>
  <c r="V2217" i="37"/>
  <c r="W2216" i="37"/>
  <c r="V2216" i="37"/>
  <c r="W2215" i="37"/>
  <c r="V2215" i="37"/>
  <c r="W2214" i="37"/>
  <c r="V2214" i="37"/>
  <c r="W2213" i="37"/>
  <c r="V2213" i="37"/>
  <c r="W2212" i="37"/>
  <c r="V2212" i="37"/>
  <c r="W2211" i="37"/>
  <c r="V2211" i="37"/>
  <c r="W2210" i="37"/>
  <c r="V2210" i="37"/>
  <c r="W2209" i="37"/>
  <c r="V2209" i="37"/>
  <c r="W2208" i="37"/>
  <c r="V2208" i="37"/>
  <c r="W2207" i="37"/>
  <c r="V2207" i="37"/>
  <c r="W2206" i="37"/>
  <c r="V2206" i="37"/>
  <c r="W2205" i="37"/>
  <c r="V2205" i="37"/>
  <c r="W2204" i="37"/>
  <c r="V2204" i="37"/>
  <c r="W2203" i="37"/>
  <c r="V2203" i="37"/>
  <c r="W2202" i="37"/>
  <c r="V2202" i="37"/>
  <c r="Y2202" i="37" s="1"/>
  <c r="W2201" i="37"/>
  <c r="V2201" i="37"/>
  <c r="W2200" i="37"/>
  <c r="V2200" i="37"/>
  <c r="B2200" i="37"/>
  <c r="W2199" i="37"/>
  <c r="V2199" i="37"/>
  <c r="Y2199" i="37" s="1"/>
  <c r="W2198" i="37"/>
  <c r="V2198" i="37"/>
  <c r="Y2198" i="37" s="1"/>
  <c r="W2197" i="37"/>
  <c r="V2197" i="37"/>
  <c r="W2196" i="37"/>
  <c r="V2196" i="37"/>
  <c r="Y2196" i="37" s="1"/>
  <c r="W2195" i="37"/>
  <c r="V2195" i="37"/>
  <c r="Y2195" i="37" s="1"/>
  <c r="W2194" i="37"/>
  <c r="V2194" i="37"/>
  <c r="Y2194" i="37" s="1"/>
  <c r="W2193" i="37"/>
  <c r="V2193" i="37"/>
  <c r="W2192" i="37"/>
  <c r="V2192" i="37"/>
  <c r="Y2192" i="37" s="1"/>
  <c r="W2191" i="37"/>
  <c r="V2191" i="37"/>
  <c r="Y2191" i="37" s="1"/>
  <c r="W2190" i="37"/>
  <c r="V2190" i="37"/>
  <c r="Y2190" i="37" s="1"/>
  <c r="W2189" i="37"/>
  <c r="V2189" i="37"/>
  <c r="W2188" i="37"/>
  <c r="V2188" i="37"/>
  <c r="Y2188" i="37" s="1"/>
  <c r="W2187" i="37"/>
  <c r="V2187" i="37"/>
  <c r="Y2187" i="37" s="1"/>
  <c r="W2186" i="37"/>
  <c r="V2186" i="37"/>
  <c r="Y2186" i="37" s="1"/>
  <c r="B2186" i="37"/>
  <c r="W2185" i="37"/>
  <c r="V2185" i="37"/>
  <c r="W2184" i="37"/>
  <c r="V2184" i="37"/>
  <c r="W2183" i="37"/>
  <c r="V2183" i="37"/>
  <c r="W2182" i="37"/>
  <c r="V2182" i="37"/>
  <c r="W2181" i="37"/>
  <c r="V2181" i="37"/>
  <c r="W2180" i="37"/>
  <c r="V2180" i="37"/>
  <c r="W2179" i="37"/>
  <c r="V2179" i="37"/>
  <c r="W2178" i="37"/>
  <c r="V2178" i="37"/>
  <c r="W2177" i="37"/>
  <c r="V2177" i="37"/>
  <c r="W2176" i="37"/>
  <c r="V2176" i="37"/>
  <c r="W2175" i="37"/>
  <c r="V2175" i="37"/>
  <c r="W2174" i="37"/>
  <c r="V2174" i="37"/>
  <c r="W2173" i="37"/>
  <c r="V2173" i="37"/>
  <c r="W2172" i="37"/>
  <c r="V2172" i="37"/>
  <c r="W2171" i="37"/>
  <c r="V2171" i="37"/>
  <c r="W2170" i="37"/>
  <c r="V2170" i="37"/>
  <c r="W2169" i="37"/>
  <c r="V2169" i="37"/>
  <c r="W2168" i="37"/>
  <c r="V2168" i="37"/>
  <c r="B2168" i="37"/>
  <c r="W2167" i="37"/>
  <c r="V2167" i="37"/>
  <c r="Y2167" i="37" s="1"/>
  <c r="W2166" i="37"/>
  <c r="V2166" i="37"/>
  <c r="Y2166" i="37" s="1"/>
  <c r="W2165" i="37"/>
  <c r="V2165" i="37"/>
  <c r="Y2165" i="37" s="1"/>
  <c r="W2164" i="37"/>
  <c r="V2164" i="37"/>
  <c r="Y2164" i="37" s="1"/>
  <c r="W2163" i="37"/>
  <c r="V2163" i="37"/>
  <c r="Y2163" i="37" s="1"/>
  <c r="W2162" i="37"/>
  <c r="V2162" i="37"/>
  <c r="Y2162" i="37" s="1"/>
  <c r="W2161" i="37"/>
  <c r="V2161" i="37"/>
  <c r="Y2161" i="37" s="1"/>
  <c r="W2160" i="37"/>
  <c r="V2160" i="37"/>
  <c r="Y2160" i="37" s="1"/>
  <c r="W2159" i="37"/>
  <c r="V2159" i="37"/>
  <c r="Y2159" i="37" s="1"/>
  <c r="W2158" i="37"/>
  <c r="V2158" i="37"/>
  <c r="Y2158" i="37" s="1"/>
  <c r="W2157" i="37"/>
  <c r="V2157" i="37"/>
  <c r="Y2157" i="37" s="1"/>
  <c r="W2156" i="37"/>
  <c r="V2156" i="37"/>
  <c r="Y2156" i="37" s="1"/>
  <c r="W2155" i="37"/>
  <c r="V2155" i="37"/>
  <c r="Y2155" i="37" s="1"/>
  <c r="W2154" i="37"/>
  <c r="V2154" i="37"/>
  <c r="Y2154" i="37" s="1"/>
  <c r="W2153" i="37"/>
  <c r="V2153" i="37"/>
  <c r="Y2153" i="37" s="1"/>
  <c r="W2152" i="37"/>
  <c r="V2152" i="37"/>
  <c r="Y2152" i="37" s="1"/>
  <c r="W2151" i="37"/>
  <c r="V2151" i="37"/>
  <c r="Y2151" i="37" s="1"/>
  <c r="W2150" i="37"/>
  <c r="V2150" i="37"/>
  <c r="Y2150" i="37" s="1"/>
  <c r="W2149" i="37"/>
  <c r="V2149" i="37"/>
  <c r="Y2149" i="37" s="1"/>
  <c r="B2149" i="37"/>
  <c r="W2148" i="37"/>
  <c r="V2148" i="37"/>
  <c r="W2147" i="37"/>
  <c r="V2147" i="37"/>
  <c r="W2146" i="37"/>
  <c r="V2146" i="37"/>
  <c r="W2145" i="37"/>
  <c r="V2145" i="37"/>
  <c r="W2144" i="37"/>
  <c r="V2144" i="37"/>
  <c r="W2143" i="37"/>
  <c r="V2143" i="37"/>
  <c r="W2142" i="37"/>
  <c r="V2142" i="37"/>
  <c r="W2141" i="37"/>
  <c r="V2141" i="37"/>
  <c r="W2140" i="37"/>
  <c r="V2140" i="37"/>
  <c r="W2139" i="37"/>
  <c r="V2139" i="37"/>
  <c r="W2138" i="37"/>
  <c r="V2138" i="37"/>
  <c r="W2137" i="37"/>
  <c r="V2137" i="37"/>
  <c r="W2136" i="37"/>
  <c r="V2136" i="37"/>
  <c r="W2135" i="37"/>
  <c r="V2135" i="37"/>
  <c r="W2134" i="37"/>
  <c r="V2134" i="37"/>
  <c r="W2133" i="37"/>
  <c r="V2133" i="37"/>
  <c r="W2132" i="37"/>
  <c r="V2132" i="37"/>
  <c r="W2131" i="37"/>
  <c r="V2131" i="37"/>
  <c r="W2130" i="37"/>
  <c r="V2130" i="37"/>
  <c r="B2130" i="37"/>
  <c r="W2129" i="37"/>
  <c r="V2129" i="37"/>
  <c r="W2128" i="37"/>
  <c r="V2128" i="37"/>
  <c r="Y2128" i="37" s="1"/>
  <c r="W2127" i="37"/>
  <c r="V2127" i="37"/>
  <c r="Y2127" i="37" s="1"/>
  <c r="W2126" i="37"/>
  <c r="V2126" i="37"/>
  <c r="Y2126" i="37" s="1"/>
  <c r="W2125" i="37"/>
  <c r="V2125" i="37"/>
  <c r="W2124" i="37"/>
  <c r="V2124" i="37"/>
  <c r="Y2124" i="37" s="1"/>
  <c r="W2123" i="37"/>
  <c r="V2123" i="37"/>
  <c r="Y2123" i="37" s="1"/>
  <c r="W2122" i="37"/>
  <c r="V2122" i="37"/>
  <c r="Y2122" i="37" s="1"/>
  <c r="W2121" i="37"/>
  <c r="V2121" i="37"/>
  <c r="W2120" i="37"/>
  <c r="V2120" i="37"/>
  <c r="Y2120" i="37" s="1"/>
  <c r="W2119" i="37"/>
  <c r="V2119" i="37"/>
  <c r="Y2119" i="37" s="1"/>
  <c r="W2118" i="37"/>
  <c r="V2118" i="37"/>
  <c r="Y2118" i="37" s="1"/>
  <c r="W2117" i="37"/>
  <c r="V2117" i="37"/>
  <c r="W2116" i="37"/>
  <c r="V2116" i="37"/>
  <c r="Y2116" i="37" s="1"/>
  <c r="W2115" i="37"/>
  <c r="V2115" i="37"/>
  <c r="Y2115" i="37" s="1"/>
  <c r="W2114" i="37"/>
  <c r="V2114" i="37"/>
  <c r="Y2114" i="37" s="1"/>
  <c r="W2113" i="37"/>
  <c r="V2113" i="37"/>
  <c r="W2112" i="37"/>
  <c r="V2112" i="37"/>
  <c r="Y2112" i="37" s="1"/>
  <c r="B2112" i="37"/>
  <c r="W2111" i="37"/>
  <c r="V2111" i="37"/>
  <c r="W2110" i="37"/>
  <c r="V2110" i="37"/>
  <c r="W2109" i="37"/>
  <c r="V2109" i="37"/>
  <c r="W2108" i="37"/>
  <c r="V2108" i="37"/>
  <c r="W2107" i="37"/>
  <c r="V2107" i="37"/>
  <c r="W2106" i="37"/>
  <c r="V2106" i="37"/>
  <c r="W2105" i="37"/>
  <c r="V2105" i="37"/>
  <c r="W2104" i="37"/>
  <c r="V2104" i="37"/>
  <c r="W2103" i="37"/>
  <c r="V2103" i="37"/>
  <c r="W2102" i="37"/>
  <c r="V2102" i="37"/>
  <c r="W2101" i="37"/>
  <c r="V2101" i="37"/>
  <c r="W2100" i="37"/>
  <c r="V2100" i="37"/>
  <c r="W2099" i="37"/>
  <c r="V2099" i="37"/>
  <c r="W2098" i="37"/>
  <c r="V2098" i="37"/>
  <c r="W2097" i="37"/>
  <c r="V2097" i="37"/>
  <c r="W2096" i="37"/>
  <c r="V2096" i="37"/>
  <c r="W2095" i="37"/>
  <c r="V2095" i="37"/>
  <c r="W2094" i="37"/>
  <c r="V2094" i="37"/>
  <c r="W2093" i="37"/>
  <c r="V2093" i="37"/>
  <c r="B2093" i="37"/>
  <c r="W2092" i="37"/>
  <c r="V2092" i="37"/>
  <c r="Y2092" i="37" s="1"/>
  <c r="W2091" i="37"/>
  <c r="V2091" i="37"/>
  <c r="Y2091" i="37" s="1"/>
  <c r="W2090" i="37"/>
  <c r="V2090" i="37"/>
  <c r="Y2090" i="37" s="1"/>
  <c r="W2089" i="37"/>
  <c r="V2089" i="37"/>
  <c r="Y2089" i="37" s="1"/>
  <c r="W2088" i="37"/>
  <c r="V2088" i="37"/>
  <c r="Y2088" i="37" s="1"/>
  <c r="W2087" i="37"/>
  <c r="V2087" i="37"/>
  <c r="Y2087" i="37" s="1"/>
  <c r="W2086" i="37"/>
  <c r="V2086" i="37"/>
  <c r="Y2086" i="37" s="1"/>
  <c r="W2085" i="37"/>
  <c r="V2085" i="37"/>
  <c r="Y2085" i="37" s="1"/>
  <c r="W2084" i="37"/>
  <c r="V2084" i="37"/>
  <c r="Y2084" i="37" s="1"/>
  <c r="W2083" i="37"/>
  <c r="V2083" i="37"/>
  <c r="Y2083" i="37" s="1"/>
  <c r="W2082" i="37"/>
  <c r="V2082" i="37"/>
  <c r="Y2082" i="37" s="1"/>
  <c r="W2081" i="37"/>
  <c r="V2081" i="37"/>
  <c r="Y2081" i="37" s="1"/>
  <c r="W2080" i="37"/>
  <c r="V2080" i="37"/>
  <c r="Y2080" i="37" s="1"/>
  <c r="W2079" i="37"/>
  <c r="V2079" i="37"/>
  <c r="Y2079" i="37" s="1"/>
  <c r="W2078" i="37"/>
  <c r="V2078" i="37"/>
  <c r="Y2078" i="37" s="1"/>
  <c r="W2077" i="37"/>
  <c r="V2077" i="37"/>
  <c r="Y2077" i="37" s="1"/>
  <c r="W2076" i="37"/>
  <c r="V2076" i="37"/>
  <c r="Y2076" i="37" s="1"/>
  <c r="W2075" i="37"/>
  <c r="V2075" i="37"/>
  <c r="Y2075" i="37" s="1"/>
  <c r="W2074" i="37"/>
  <c r="V2074" i="37"/>
  <c r="Y2074" i="37" s="1"/>
  <c r="B2074" i="37"/>
  <c r="W2073" i="37"/>
  <c r="V2073" i="37"/>
  <c r="W2072" i="37"/>
  <c r="V2072" i="37"/>
  <c r="W2071" i="37"/>
  <c r="V2071" i="37"/>
  <c r="W2070" i="37"/>
  <c r="V2070" i="37"/>
  <c r="W2069" i="37"/>
  <c r="V2069" i="37"/>
  <c r="W2068" i="37"/>
  <c r="V2068" i="37"/>
  <c r="W2067" i="37"/>
  <c r="V2067" i="37"/>
  <c r="W2066" i="37"/>
  <c r="V2066" i="37"/>
  <c r="W2065" i="37"/>
  <c r="V2065" i="37"/>
  <c r="W2064" i="37"/>
  <c r="V2064" i="37"/>
  <c r="W2063" i="37"/>
  <c r="V2063" i="37"/>
  <c r="W2062" i="37"/>
  <c r="V2062" i="37"/>
  <c r="W2061" i="37"/>
  <c r="V2061" i="37"/>
  <c r="W2060" i="37"/>
  <c r="V2060" i="37"/>
  <c r="W2059" i="37"/>
  <c r="V2059" i="37"/>
  <c r="W2058" i="37"/>
  <c r="V2058" i="37"/>
  <c r="W2057" i="37"/>
  <c r="V2057" i="37"/>
  <c r="B2057" i="37"/>
  <c r="W2056" i="37"/>
  <c r="V2056" i="37"/>
  <c r="Y2056" i="37" s="1"/>
  <c r="W2055" i="37"/>
  <c r="V2055" i="37"/>
  <c r="Y2055" i="37" s="1"/>
  <c r="W2054" i="37"/>
  <c r="V2054" i="37"/>
  <c r="Y2054" i="37" s="1"/>
  <c r="W2053" i="37"/>
  <c r="V2053" i="37"/>
  <c r="W2052" i="37"/>
  <c r="V2052" i="37"/>
  <c r="Y2052" i="37" s="1"/>
  <c r="W2051" i="37"/>
  <c r="V2051" i="37"/>
  <c r="Y2051" i="37" s="1"/>
  <c r="W2050" i="37"/>
  <c r="V2050" i="37"/>
  <c r="Y2050" i="37" s="1"/>
  <c r="W2049" i="37"/>
  <c r="V2049" i="37"/>
  <c r="W2048" i="37"/>
  <c r="V2048" i="37"/>
  <c r="Y2048" i="37" s="1"/>
  <c r="W2047" i="37"/>
  <c r="V2047" i="37"/>
  <c r="Y2047" i="37" s="1"/>
  <c r="W2046" i="37"/>
  <c r="V2046" i="37"/>
  <c r="Y2046" i="37" s="1"/>
  <c r="W2045" i="37"/>
  <c r="V2045" i="37"/>
  <c r="W2044" i="37"/>
  <c r="V2044" i="37"/>
  <c r="Y2044" i="37" s="1"/>
  <c r="W2043" i="37"/>
  <c r="V2043" i="37"/>
  <c r="Y2043" i="37" s="1"/>
  <c r="W2042" i="37"/>
  <c r="V2042" i="37"/>
  <c r="Y2042" i="37" s="1"/>
  <c r="W2041" i="37"/>
  <c r="V2041" i="37"/>
  <c r="W2040" i="37"/>
  <c r="V2040" i="37"/>
  <c r="Y2040" i="37" s="1"/>
  <c r="W2039" i="37"/>
  <c r="V2039" i="37"/>
  <c r="Y2039" i="37" s="1"/>
  <c r="W2038" i="37"/>
  <c r="V2038" i="37"/>
  <c r="Y2038" i="37" s="1"/>
  <c r="B2038" i="37"/>
  <c r="W2037" i="37"/>
  <c r="V2037" i="37"/>
  <c r="W2036" i="37"/>
  <c r="V2036" i="37"/>
  <c r="W2035" i="37"/>
  <c r="V2035" i="37"/>
  <c r="W2034" i="37"/>
  <c r="V2034" i="37"/>
  <c r="W2033" i="37"/>
  <c r="V2033" i="37"/>
  <c r="W2032" i="37"/>
  <c r="V2032" i="37"/>
  <c r="W2031" i="37"/>
  <c r="V2031" i="37"/>
  <c r="W2030" i="37"/>
  <c r="V2030" i="37"/>
  <c r="W2029" i="37"/>
  <c r="V2029" i="37"/>
  <c r="W2028" i="37"/>
  <c r="V2028" i="37"/>
  <c r="W2027" i="37"/>
  <c r="V2027" i="37"/>
  <c r="W2026" i="37"/>
  <c r="V2026" i="37"/>
  <c r="B2026" i="37"/>
  <c r="W2025" i="37"/>
  <c r="V2025" i="37"/>
  <c r="Y2025" i="37" s="1"/>
  <c r="W2024" i="37"/>
  <c r="V2024" i="37"/>
  <c r="Y2024" i="37" s="1"/>
  <c r="W2023" i="37"/>
  <c r="V2023" i="37"/>
  <c r="Y2023" i="37" s="1"/>
  <c r="W2022" i="37"/>
  <c r="V2022" i="37"/>
  <c r="Y2022" i="37" s="1"/>
  <c r="W2021" i="37"/>
  <c r="V2021" i="37"/>
  <c r="Y2021" i="37" s="1"/>
  <c r="W2020" i="37"/>
  <c r="V2020" i="37"/>
  <c r="Y2020" i="37" s="1"/>
  <c r="W2019" i="37"/>
  <c r="V2019" i="37"/>
  <c r="Y2019" i="37" s="1"/>
  <c r="W2018" i="37"/>
  <c r="V2018" i="37"/>
  <c r="Y2018" i="37" s="1"/>
  <c r="W2017" i="37"/>
  <c r="V2017" i="37"/>
  <c r="Y2017" i="37" s="1"/>
  <c r="W2016" i="37"/>
  <c r="V2016" i="37"/>
  <c r="Y2016" i="37" s="1"/>
  <c r="W2015" i="37"/>
  <c r="V2015" i="37"/>
  <c r="Y2015" i="37" s="1"/>
  <c r="W2014" i="37"/>
  <c r="V2014" i="37"/>
  <c r="Y2014" i="37" s="1"/>
  <c r="W2013" i="37"/>
  <c r="V2013" i="37"/>
  <c r="Y2013" i="37" s="1"/>
  <c r="W2012" i="37"/>
  <c r="V2012" i="37"/>
  <c r="Y2012" i="37" s="1"/>
  <c r="W2011" i="37"/>
  <c r="V2011" i="37"/>
  <c r="Y2011" i="37" s="1"/>
  <c r="W2010" i="37"/>
  <c r="V2010" i="37"/>
  <c r="Y2010" i="37" s="1"/>
  <c r="B2010" i="37"/>
  <c r="W2009" i="37"/>
  <c r="V2009" i="37"/>
  <c r="W2008" i="37"/>
  <c r="V2008" i="37"/>
  <c r="W2007" i="37"/>
  <c r="V2007" i="37"/>
  <c r="W2006" i="37"/>
  <c r="V2006" i="37"/>
  <c r="W2005" i="37"/>
  <c r="V2005" i="37"/>
  <c r="W2004" i="37"/>
  <c r="V2004" i="37"/>
  <c r="W2003" i="37"/>
  <c r="V2003" i="37"/>
  <c r="W2002" i="37"/>
  <c r="V2002" i="37"/>
  <c r="W2001" i="37"/>
  <c r="V2001" i="37"/>
  <c r="W2000" i="37"/>
  <c r="V2000" i="37"/>
  <c r="W1999" i="37"/>
  <c r="V1999" i="37"/>
  <c r="W1998" i="37"/>
  <c r="V1998" i="37"/>
  <c r="W1997" i="37"/>
  <c r="V1997" i="37"/>
  <c r="B1997" i="37"/>
  <c r="W1996" i="37"/>
  <c r="V1996" i="37"/>
  <c r="Y1996" i="37" s="1"/>
  <c r="W1995" i="37"/>
  <c r="V1995" i="37"/>
  <c r="Y1995" i="37" s="1"/>
  <c r="W1994" i="37"/>
  <c r="V1994" i="37"/>
  <c r="Y1994" i="37" s="1"/>
  <c r="W1993" i="37"/>
  <c r="V1993" i="37"/>
  <c r="W1992" i="37"/>
  <c r="V1992" i="37"/>
  <c r="Y1992" i="37" s="1"/>
  <c r="W1991" i="37"/>
  <c r="V1991" i="37"/>
  <c r="Y1991" i="37" s="1"/>
  <c r="W1990" i="37"/>
  <c r="V1990" i="37"/>
  <c r="Y1990" i="37" s="1"/>
  <c r="W1989" i="37"/>
  <c r="V1989" i="37"/>
  <c r="W1988" i="37"/>
  <c r="V1988" i="37"/>
  <c r="Y1988" i="37" s="1"/>
  <c r="W1987" i="37"/>
  <c r="V1987" i="37"/>
  <c r="Y1987" i="37" s="1"/>
  <c r="W1986" i="37"/>
  <c r="V1986" i="37"/>
  <c r="Y1986" i="37" s="1"/>
  <c r="W1985" i="37"/>
  <c r="V1985" i="37"/>
  <c r="W1984" i="37"/>
  <c r="V1984" i="37"/>
  <c r="Y1984" i="37" s="1"/>
  <c r="W1983" i="37"/>
  <c r="V1983" i="37"/>
  <c r="Y1983" i="37" s="1"/>
  <c r="W1982" i="37"/>
  <c r="V1982" i="37"/>
  <c r="Y1982" i="37" s="1"/>
  <c r="W1981" i="37"/>
  <c r="V1981" i="37"/>
  <c r="W1980" i="37"/>
  <c r="V1980" i="37"/>
  <c r="Y1980" i="37" s="1"/>
  <c r="W1979" i="37"/>
  <c r="V1979" i="37"/>
  <c r="Y1979" i="37" s="1"/>
  <c r="W1978" i="37"/>
  <c r="V1978" i="37"/>
  <c r="Y1978" i="37" s="1"/>
  <c r="B1978" i="37"/>
  <c r="W1977" i="37"/>
  <c r="V1977" i="37"/>
  <c r="W1976" i="37"/>
  <c r="V1976" i="37"/>
  <c r="W1975" i="37"/>
  <c r="V1975" i="37"/>
  <c r="W1974" i="37"/>
  <c r="V1974" i="37"/>
  <c r="W1973" i="37"/>
  <c r="V1973" i="37"/>
  <c r="W1972" i="37"/>
  <c r="V1972" i="37"/>
  <c r="W1971" i="37"/>
  <c r="V1971" i="37"/>
  <c r="W1970" i="37"/>
  <c r="V1970" i="37"/>
  <c r="W1969" i="37"/>
  <c r="V1969" i="37"/>
  <c r="W1968" i="37"/>
  <c r="V1968" i="37"/>
  <c r="W1967" i="37"/>
  <c r="V1967" i="37"/>
  <c r="W1966" i="37"/>
  <c r="V1966" i="37"/>
  <c r="W1965" i="37"/>
  <c r="V1965" i="37"/>
  <c r="W1964" i="37"/>
  <c r="V1964" i="37"/>
  <c r="W1963" i="37"/>
  <c r="V1963" i="37"/>
  <c r="W1962" i="37"/>
  <c r="V1962" i="37"/>
  <c r="W1961" i="37"/>
  <c r="V1961" i="37"/>
  <c r="W1960" i="37"/>
  <c r="V1960" i="37"/>
  <c r="W1959" i="37"/>
  <c r="V1959" i="37"/>
  <c r="B1959" i="37"/>
  <c r="W1958" i="37"/>
  <c r="V1958" i="37"/>
  <c r="Y1958" i="37" s="1"/>
  <c r="W1957" i="37"/>
  <c r="V1957" i="37"/>
  <c r="Y1957" i="37" s="1"/>
  <c r="W1956" i="37"/>
  <c r="V1956" i="37"/>
  <c r="Y1956" i="37" s="1"/>
  <c r="W1955" i="37"/>
  <c r="V1955" i="37"/>
  <c r="Y1955" i="37" s="1"/>
  <c r="W1954" i="37"/>
  <c r="V1954" i="37"/>
  <c r="Y1954" i="37" s="1"/>
  <c r="W1953" i="37"/>
  <c r="V1953" i="37"/>
  <c r="Y1953" i="37" s="1"/>
  <c r="W1952" i="37"/>
  <c r="V1952" i="37"/>
  <c r="Y1952" i="37" s="1"/>
  <c r="W1951" i="37"/>
  <c r="V1951" i="37"/>
  <c r="Y1951" i="37" s="1"/>
  <c r="W1950" i="37"/>
  <c r="V1950" i="37"/>
  <c r="Y1950" i="37" s="1"/>
  <c r="W1949" i="37"/>
  <c r="V1949" i="37"/>
  <c r="Y1949" i="37" s="1"/>
  <c r="W1948" i="37"/>
  <c r="V1948" i="37"/>
  <c r="Y1948" i="37" s="1"/>
  <c r="W1947" i="37"/>
  <c r="V1947" i="37"/>
  <c r="Y1947" i="37" s="1"/>
  <c r="W1946" i="37"/>
  <c r="V1946" i="37"/>
  <c r="Y1946" i="37" s="1"/>
  <c r="W1945" i="37"/>
  <c r="V1945" i="37"/>
  <c r="Y1945" i="37" s="1"/>
  <c r="W1944" i="37"/>
  <c r="V1944" i="37"/>
  <c r="Y1944" i="37" s="1"/>
  <c r="W1943" i="37"/>
  <c r="V1943" i="37"/>
  <c r="Y1943" i="37" s="1"/>
  <c r="W1942" i="37"/>
  <c r="V1942" i="37"/>
  <c r="Y1942" i="37" s="1"/>
  <c r="W1941" i="37"/>
  <c r="V1941" i="37"/>
  <c r="Y1941" i="37" s="1"/>
  <c r="W1940" i="37"/>
  <c r="V1940" i="37"/>
  <c r="Y1940" i="37" s="1"/>
  <c r="B1940" i="37"/>
  <c r="W1939" i="37"/>
  <c r="V1939" i="37"/>
  <c r="W1938" i="37"/>
  <c r="V1938" i="37"/>
  <c r="W1937" i="37"/>
  <c r="V1937" i="37"/>
  <c r="W1936" i="37"/>
  <c r="V1936" i="37"/>
  <c r="W1935" i="37"/>
  <c r="V1935" i="37"/>
  <c r="W1934" i="37"/>
  <c r="V1934" i="37"/>
  <c r="W1933" i="37"/>
  <c r="V1933" i="37"/>
  <c r="W1932" i="37"/>
  <c r="V1932" i="37"/>
  <c r="W1931" i="37"/>
  <c r="V1931" i="37"/>
  <c r="W1930" i="37"/>
  <c r="V1930" i="37"/>
  <c r="W1929" i="37"/>
  <c r="V1929" i="37"/>
  <c r="W1928" i="37"/>
  <c r="V1928" i="37"/>
  <c r="W1927" i="37"/>
  <c r="V1927" i="37"/>
  <c r="W1926" i="37"/>
  <c r="V1926" i="37"/>
  <c r="W1925" i="37"/>
  <c r="V1925" i="37"/>
  <c r="W1924" i="37"/>
  <c r="V1924" i="37"/>
  <c r="W1923" i="37"/>
  <c r="V1923" i="37"/>
  <c r="W1922" i="37"/>
  <c r="V1922" i="37"/>
  <c r="B1922" i="37"/>
  <c r="W1921" i="37"/>
  <c r="V1921" i="37"/>
  <c r="W1920" i="37"/>
  <c r="V1920" i="37"/>
  <c r="Y1920" i="37" s="1"/>
  <c r="W1919" i="37"/>
  <c r="V1919" i="37"/>
  <c r="Y1919" i="37" s="1"/>
  <c r="W1918" i="37"/>
  <c r="V1918" i="37"/>
  <c r="Y1918" i="37" s="1"/>
  <c r="W1917" i="37"/>
  <c r="V1917" i="37"/>
  <c r="W1916" i="37"/>
  <c r="V1916" i="37"/>
  <c r="Y1916" i="37" s="1"/>
  <c r="W1915" i="37"/>
  <c r="V1915" i="37"/>
  <c r="Y1915" i="37" s="1"/>
  <c r="W1914" i="37"/>
  <c r="V1914" i="37"/>
  <c r="Y1914" i="37" s="1"/>
  <c r="W1913" i="37"/>
  <c r="V1913" i="37"/>
  <c r="W1912" i="37"/>
  <c r="V1912" i="37"/>
  <c r="Y1912" i="37" s="1"/>
  <c r="W1911" i="37"/>
  <c r="V1911" i="37"/>
  <c r="Y1911" i="37" s="1"/>
  <c r="W1910" i="37"/>
  <c r="V1910" i="37"/>
  <c r="Y1910" i="37" s="1"/>
  <c r="W1909" i="37"/>
  <c r="V1909" i="37"/>
  <c r="W1908" i="37"/>
  <c r="V1908" i="37"/>
  <c r="Y1908" i="37" s="1"/>
  <c r="W1907" i="37"/>
  <c r="V1907" i="37"/>
  <c r="Y1907" i="37" s="1"/>
  <c r="W1906" i="37"/>
  <c r="V1906" i="37"/>
  <c r="Y1906" i="37" s="1"/>
  <c r="W1905" i="37"/>
  <c r="V1905" i="37"/>
  <c r="W1904" i="37"/>
  <c r="V1904" i="37"/>
  <c r="Y1904" i="37" s="1"/>
  <c r="B1904" i="37"/>
  <c r="W1903" i="37"/>
  <c r="V1903" i="37"/>
  <c r="W1902" i="37"/>
  <c r="V1902" i="37"/>
  <c r="W1901" i="37"/>
  <c r="V1901" i="37"/>
  <c r="W1900" i="37"/>
  <c r="V1900" i="37"/>
  <c r="W1899" i="37"/>
  <c r="V1899" i="37"/>
  <c r="W1898" i="37"/>
  <c r="V1898" i="37"/>
  <c r="W1897" i="37"/>
  <c r="V1897" i="37"/>
  <c r="W1896" i="37"/>
  <c r="V1896" i="37"/>
  <c r="W1895" i="37"/>
  <c r="V1895" i="37"/>
  <c r="W1894" i="37"/>
  <c r="V1894" i="37"/>
  <c r="W1893" i="37"/>
  <c r="V1893" i="37"/>
  <c r="W1892" i="37"/>
  <c r="V1892" i="37"/>
  <c r="W1891" i="37"/>
  <c r="V1891" i="37"/>
  <c r="W1890" i="37"/>
  <c r="V1890" i="37"/>
  <c r="W1889" i="37"/>
  <c r="V1889" i="37"/>
  <c r="W1888" i="37"/>
  <c r="V1888" i="37"/>
  <c r="W1887" i="37"/>
  <c r="V1887" i="37"/>
  <c r="W1886" i="37"/>
  <c r="V1886" i="37"/>
  <c r="W1885" i="37"/>
  <c r="V1885" i="37"/>
  <c r="B1885" i="37"/>
  <c r="W1884" i="37"/>
  <c r="V1884" i="37"/>
  <c r="Y1884" i="37" s="1"/>
  <c r="W1883" i="37"/>
  <c r="V1883" i="37"/>
  <c r="Y1883" i="37" s="1"/>
  <c r="W1882" i="37"/>
  <c r="V1882" i="37"/>
  <c r="Y1882" i="37" s="1"/>
  <c r="W1881" i="37"/>
  <c r="V1881" i="37"/>
  <c r="Y1881" i="37" s="1"/>
  <c r="W1880" i="37"/>
  <c r="V1880" i="37"/>
  <c r="Y1880" i="37" s="1"/>
  <c r="W1879" i="37"/>
  <c r="V1879" i="37"/>
  <c r="Y1879" i="37" s="1"/>
  <c r="W1878" i="37"/>
  <c r="V1878" i="37"/>
  <c r="Y1878" i="37" s="1"/>
  <c r="W1877" i="37"/>
  <c r="V1877" i="37"/>
  <c r="Y1877" i="37" s="1"/>
  <c r="W1876" i="37"/>
  <c r="V1876" i="37"/>
  <c r="Y1876" i="37" s="1"/>
  <c r="W1875" i="37"/>
  <c r="V1875" i="37"/>
  <c r="Y1875" i="37" s="1"/>
  <c r="W1874" i="37"/>
  <c r="V1874" i="37"/>
  <c r="Y1874" i="37" s="1"/>
  <c r="W1873" i="37"/>
  <c r="V1873" i="37"/>
  <c r="Y1873" i="37" s="1"/>
  <c r="W1872" i="37"/>
  <c r="V1872" i="37"/>
  <c r="Y1872" i="37" s="1"/>
  <c r="W1871" i="37"/>
  <c r="V1871" i="37"/>
  <c r="Y1871" i="37" s="1"/>
  <c r="W1870" i="37"/>
  <c r="V1870" i="37"/>
  <c r="Y1870" i="37" s="1"/>
  <c r="W1869" i="37"/>
  <c r="V1869" i="37"/>
  <c r="Y1869" i="37" s="1"/>
  <c r="W1868" i="37"/>
  <c r="V1868" i="37"/>
  <c r="Y1868" i="37" s="1"/>
  <c r="W1867" i="37"/>
  <c r="V1867" i="37"/>
  <c r="Y1867" i="37" s="1"/>
  <c r="B1867" i="37"/>
  <c r="W1866" i="37"/>
  <c r="V1866" i="37"/>
  <c r="W1865" i="37"/>
  <c r="V1865" i="37"/>
  <c r="W1864" i="37"/>
  <c r="V1864" i="37"/>
  <c r="W1863" i="37"/>
  <c r="V1863" i="37"/>
  <c r="W1862" i="37"/>
  <c r="V1862" i="37"/>
  <c r="W1861" i="37"/>
  <c r="V1861" i="37"/>
  <c r="W1860" i="37"/>
  <c r="V1860" i="37"/>
  <c r="W1859" i="37"/>
  <c r="V1859" i="37"/>
  <c r="W1858" i="37"/>
  <c r="V1858" i="37"/>
  <c r="W1857" i="37"/>
  <c r="V1857" i="37"/>
  <c r="W1856" i="37"/>
  <c r="V1856" i="37"/>
  <c r="W1855" i="37"/>
  <c r="V1855" i="37"/>
  <c r="W1854" i="37"/>
  <c r="V1854" i="37"/>
  <c r="W1853" i="37"/>
  <c r="V1853" i="37"/>
  <c r="W1852" i="37"/>
  <c r="V1852" i="37"/>
  <c r="W1851" i="37"/>
  <c r="V1851" i="37"/>
  <c r="W1850" i="37"/>
  <c r="V1850" i="37"/>
  <c r="W1849" i="37"/>
  <c r="V1849" i="37"/>
  <c r="B1849" i="37"/>
  <c r="W1848" i="37"/>
  <c r="V1848" i="37"/>
  <c r="Y1848" i="37" s="1"/>
  <c r="W1847" i="37"/>
  <c r="V1847" i="37"/>
  <c r="Y1847" i="37" s="1"/>
  <c r="W1846" i="37"/>
  <c r="V1846" i="37"/>
  <c r="Y1846" i="37" s="1"/>
  <c r="W1845" i="37"/>
  <c r="V1845" i="37"/>
  <c r="Y1845" i="37" s="1"/>
  <c r="W1844" i="37"/>
  <c r="V1844" i="37"/>
  <c r="Y1844" i="37" s="1"/>
  <c r="W1843" i="37"/>
  <c r="V1843" i="37"/>
  <c r="Y1843" i="37" s="1"/>
  <c r="W1842" i="37"/>
  <c r="V1842" i="37"/>
  <c r="Y1842" i="37" s="1"/>
  <c r="W1841" i="37"/>
  <c r="V1841" i="37"/>
  <c r="Y1841" i="37" s="1"/>
  <c r="W1840" i="37"/>
  <c r="V1840" i="37"/>
  <c r="Y1840" i="37" s="1"/>
  <c r="W1839" i="37"/>
  <c r="V1839" i="37"/>
  <c r="Y1839" i="37" s="1"/>
  <c r="W1838" i="37"/>
  <c r="V1838" i="37"/>
  <c r="Y1838" i="37" s="1"/>
  <c r="W1837" i="37"/>
  <c r="V1837" i="37"/>
  <c r="Y1837" i="37" s="1"/>
  <c r="W1836" i="37"/>
  <c r="V1836" i="37"/>
  <c r="Y1836" i="37" s="1"/>
  <c r="W1835" i="37"/>
  <c r="V1835" i="37"/>
  <c r="Y1835" i="37" s="1"/>
  <c r="W1834" i="37"/>
  <c r="V1834" i="37"/>
  <c r="Y1834" i="37" s="1"/>
  <c r="W1833" i="37"/>
  <c r="V1833" i="37"/>
  <c r="Y1833" i="37" s="1"/>
  <c r="W1832" i="37"/>
  <c r="V1832" i="37"/>
  <c r="Y1832" i="37" s="1"/>
  <c r="B1832" i="37"/>
  <c r="W1831" i="37"/>
  <c r="V1831" i="37"/>
  <c r="W1830" i="37"/>
  <c r="V1830" i="37"/>
  <c r="W1829" i="37"/>
  <c r="V1829" i="37"/>
  <c r="W1828" i="37"/>
  <c r="V1828" i="37"/>
  <c r="W1827" i="37"/>
  <c r="V1827" i="37"/>
  <c r="W1826" i="37"/>
  <c r="V1826" i="37"/>
  <c r="W1825" i="37"/>
  <c r="V1825" i="37"/>
  <c r="W1824" i="37"/>
  <c r="V1824" i="37"/>
  <c r="W1823" i="37"/>
  <c r="V1823" i="37"/>
  <c r="W1822" i="37"/>
  <c r="V1822" i="37"/>
  <c r="W1821" i="37"/>
  <c r="V1821" i="37"/>
  <c r="W1820" i="37"/>
  <c r="V1820" i="37"/>
  <c r="W1819" i="37"/>
  <c r="V1819" i="37"/>
  <c r="W1818" i="37"/>
  <c r="V1818" i="37"/>
  <c r="W1817" i="37"/>
  <c r="V1817" i="37"/>
  <c r="W1816" i="37"/>
  <c r="V1816" i="37"/>
  <c r="W1815" i="37"/>
  <c r="V1815" i="37"/>
  <c r="W1814" i="37"/>
  <c r="V1814" i="37"/>
  <c r="B1814" i="37"/>
  <c r="W1813" i="37"/>
  <c r="V1813" i="37"/>
  <c r="Y1813" i="37" s="1"/>
  <c r="W1812" i="37"/>
  <c r="V1812" i="37"/>
  <c r="Y1812" i="37" s="1"/>
  <c r="W1811" i="37"/>
  <c r="V1811" i="37"/>
  <c r="Y1811" i="37" s="1"/>
  <c r="W1810" i="37"/>
  <c r="V1810" i="37"/>
  <c r="Y1810" i="37" s="1"/>
  <c r="W1809" i="37"/>
  <c r="V1809" i="37"/>
  <c r="Y1809" i="37" s="1"/>
  <c r="W1808" i="37"/>
  <c r="V1808" i="37"/>
  <c r="Y1808" i="37" s="1"/>
  <c r="W1807" i="37"/>
  <c r="V1807" i="37"/>
  <c r="Y1807" i="37" s="1"/>
  <c r="W1806" i="37"/>
  <c r="V1806" i="37"/>
  <c r="Y1806" i="37" s="1"/>
  <c r="W1805" i="37"/>
  <c r="V1805" i="37"/>
  <c r="Y1805" i="37" s="1"/>
  <c r="W1804" i="37"/>
  <c r="V1804" i="37"/>
  <c r="Y1804" i="37" s="1"/>
  <c r="W1803" i="37"/>
  <c r="V1803" i="37"/>
  <c r="Y1803" i="37" s="1"/>
  <c r="W1802" i="37"/>
  <c r="V1802" i="37"/>
  <c r="Y1802" i="37" s="1"/>
  <c r="W1801" i="37"/>
  <c r="V1801" i="37"/>
  <c r="Y1801" i="37" s="1"/>
  <c r="W1800" i="37"/>
  <c r="V1800" i="37"/>
  <c r="Y1800" i="37" s="1"/>
  <c r="W1799" i="37"/>
  <c r="V1799" i="37"/>
  <c r="Y1799" i="37" s="1"/>
  <c r="W1798" i="37"/>
  <c r="V1798" i="37"/>
  <c r="Y1798" i="37" s="1"/>
  <c r="B1798" i="37"/>
  <c r="W1797" i="37"/>
  <c r="V1797" i="37"/>
  <c r="W1796" i="37"/>
  <c r="V1796" i="37"/>
  <c r="W1795" i="37"/>
  <c r="V1795" i="37"/>
  <c r="W1794" i="37"/>
  <c r="V1794" i="37"/>
  <c r="W1793" i="37"/>
  <c r="V1793" i="37"/>
  <c r="W1792" i="37"/>
  <c r="V1792" i="37"/>
  <c r="W1791" i="37"/>
  <c r="V1791" i="37"/>
  <c r="W1790" i="37"/>
  <c r="V1790" i="37"/>
  <c r="W1789" i="37"/>
  <c r="V1789" i="37"/>
  <c r="W1788" i="37"/>
  <c r="V1788" i="37"/>
  <c r="W1787" i="37"/>
  <c r="V1787" i="37"/>
  <c r="W1786" i="37"/>
  <c r="V1786" i="37"/>
  <c r="W1785" i="37"/>
  <c r="V1785" i="37"/>
  <c r="W1784" i="37"/>
  <c r="V1784" i="37"/>
  <c r="W1783" i="37"/>
  <c r="V1783" i="37"/>
  <c r="W1782" i="37"/>
  <c r="V1782" i="37"/>
  <c r="W1781" i="37"/>
  <c r="V1781" i="37"/>
  <c r="W1780" i="37"/>
  <c r="V1780" i="37"/>
  <c r="W1779" i="37"/>
  <c r="V1779" i="37"/>
  <c r="B1779" i="37"/>
  <c r="W1778" i="37"/>
  <c r="V1778" i="37"/>
  <c r="Y1778" i="37" s="1"/>
  <c r="W1777" i="37"/>
  <c r="V1777" i="37"/>
  <c r="Y1777" i="37" s="1"/>
  <c r="W1776" i="37"/>
  <c r="V1776" i="37"/>
  <c r="Y1776" i="37" s="1"/>
  <c r="W1775" i="37"/>
  <c r="V1775" i="37"/>
  <c r="Y1775" i="37" s="1"/>
  <c r="W1774" i="37"/>
  <c r="V1774" i="37"/>
  <c r="Y1774" i="37" s="1"/>
  <c r="W1773" i="37"/>
  <c r="V1773" i="37"/>
  <c r="Y1773" i="37" s="1"/>
  <c r="W1772" i="37"/>
  <c r="V1772" i="37"/>
  <c r="Y1772" i="37" s="1"/>
  <c r="W1771" i="37"/>
  <c r="V1771" i="37"/>
  <c r="Y1771" i="37" s="1"/>
  <c r="W1770" i="37"/>
  <c r="V1770" i="37"/>
  <c r="Y1770" i="37" s="1"/>
  <c r="W1769" i="37"/>
  <c r="V1769" i="37"/>
  <c r="Y1769" i="37" s="1"/>
  <c r="W1768" i="37"/>
  <c r="V1768" i="37"/>
  <c r="Y1768" i="37" s="1"/>
  <c r="W1767" i="37"/>
  <c r="V1767" i="37"/>
  <c r="Y1767" i="37" s="1"/>
  <c r="W1766" i="37"/>
  <c r="V1766" i="37"/>
  <c r="Y1766" i="37" s="1"/>
  <c r="W1765" i="37"/>
  <c r="V1765" i="37"/>
  <c r="Y1765" i="37" s="1"/>
  <c r="W1764" i="37"/>
  <c r="V1764" i="37"/>
  <c r="Y1764" i="37" s="1"/>
  <c r="W1763" i="37"/>
  <c r="V1763" i="37"/>
  <c r="Y1763" i="37" s="1"/>
  <c r="B1763" i="37"/>
  <c r="W1762" i="37"/>
  <c r="V1762" i="37"/>
  <c r="W1761" i="37"/>
  <c r="V1761" i="37"/>
  <c r="W1760" i="37"/>
  <c r="V1760" i="37"/>
  <c r="W1759" i="37"/>
  <c r="V1759" i="37"/>
  <c r="W1758" i="37"/>
  <c r="V1758" i="37"/>
  <c r="W1757" i="37"/>
  <c r="V1757" i="37"/>
  <c r="W1756" i="37"/>
  <c r="V1756" i="37"/>
  <c r="W1755" i="37"/>
  <c r="V1755" i="37"/>
  <c r="W1754" i="37"/>
  <c r="V1754" i="37"/>
  <c r="W1753" i="37"/>
  <c r="V1753" i="37"/>
  <c r="W1752" i="37"/>
  <c r="V1752" i="37"/>
  <c r="W1751" i="37"/>
  <c r="V1751" i="37"/>
  <c r="W1750" i="37"/>
  <c r="V1750" i="37"/>
  <c r="W1749" i="37"/>
  <c r="V1749" i="37"/>
  <c r="W1748" i="37"/>
  <c r="V1748" i="37"/>
  <c r="W1747" i="37"/>
  <c r="V1747" i="37"/>
  <c r="W1746" i="37"/>
  <c r="V1746" i="37"/>
  <c r="W1745" i="37"/>
  <c r="V1745" i="37"/>
  <c r="W1744" i="37"/>
  <c r="V1744" i="37"/>
  <c r="B1744" i="37"/>
  <c r="W1743" i="37"/>
  <c r="V1743" i="37"/>
  <c r="Y1743" i="37" s="1"/>
  <c r="W1742" i="37"/>
  <c r="V1742" i="37"/>
  <c r="Y1742" i="37" s="1"/>
  <c r="W1741" i="37"/>
  <c r="V1741" i="37"/>
  <c r="Y1741" i="37" s="1"/>
  <c r="W1740" i="37"/>
  <c r="V1740" i="37"/>
  <c r="Y1740" i="37" s="1"/>
  <c r="W1739" i="37"/>
  <c r="V1739" i="37"/>
  <c r="Y1739" i="37" s="1"/>
  <c r="W1738" i="37"/>
  <c r="V1738" i="37"/>
  <c r="Y1738" i="37" s="1"/>
  <c r="W1737" i="37"/>
  <c r="V1737" i="37"/>
  <c r="Y1737" i="37" s="1"/>
  <c r="W1736" i="37"/>
  <c r="V1736" i="37"/>
  <c r="Y1736" i="37" s="1"/>
  <c r="W1735" i="37"/>
  <c r="V1735" i="37"/>
  <c r="Y1735" i="37" s="1"/>
  <c r="W1734" i="37"/>
  <c r="V1734" i="37"/>
  <c r="Y1734" i="37" s="1"/>
  <c r="W1733" i="37"/>
  <c r="V1733" i="37"/>
  <c r="Y1733" i="37" s="1"/>
  <c r="W1732" i="37"/>
  <c r="V1732" i="37"/>
  <c r="Y1732" i="37" s="1"/>
  <c r="W1731" i="37"/>
  <c r="V1731" i="37"/>
  <c r="Y1731" i="37" s="1"/>
  <c r="W1730" i="37"/>
  <c r="V1730" i="37"/>
  <c r="Y1730" i="37" s="1"/>
  <c r="W1729" i="37"/>
  <c r="V1729" i="37"/>
  <c r="Y1729" i="37" s="1"/>
  <c r="W1728" i="37"/>
  <c r="V1728" i="37"/>
  <c r="Y1728" i="37" s="1"/>
  <c r="W1727" i="37"/>
  <c r="V1727" i="37"/>
  <c r="Y1727" i="37" s="1"/>
  <c r="B1727" i="37"/>
  <c r="W1726" i="37"/>
  <c r="V1726" i="37"/>
  <c r="W1725" i="37"/>
  <c r="V1725" i="37"/>
  <c r="W1724" i="37"/>
  <c r="V1724" i="37"/>
  <c r="W1723" i="37"/>
  <c r="V1723" i="37"/>
  <c r="W1722" i="37"/>
  <c r="V1722" i="37"/>
  <c r="W1721" i="37"/>
  <c r="V1721" i="37"/>
  <c r="W1720" i="37"/>
  <c r="V1720" i="37"/>
  <c r="W1719" i="37"/>
  <c r="V1719" i="37"/>
  <c r="W1718" i="37"/>
  <c r="V1718" i="37"/>
  <c r="W1717" i="37"/>
  <c r="V1717" i="37"/>
  <c r="W1716" i="37"/>
  <c r="V1716" i="37"/>
  <c r="W1715" i="37"/>
  <c r="V1715" i="37"/>
  <c r="W1714" i="37"/>
  <c r="V1714" i="37"/>
  <c r="W1713" i="37"/>
  <c r="V1713" i="37"/>
  <c r="W1712" i="37"/>
  <c r="V1712" i="37"/>
  <c r="W1711" i="37"/>
  <c r="V1711" i="37"/>
  <c r="W1710" i="37"/>
  <c r="V1710" i="37"/>
  <c r="W1709" i="37"/>
  <c r="V1709" i="37"/>
  <c r="W1708" i="37"/>
  <c r="V1708" i="37"/>
  <c r="B1708" i="37"/>
  <c r="W1707" i="37"/>
  <c r="V1707" i="37"/>
  <c r="Y1707" i="37" s="1"/>
  <c r="W1706" i="37"/>
  <c r="V1706" i="37"/>
  <c r="Y1706" i="37" s="1"/>
  <c r="W1705" i="37"/>
  <c r="V1705" i="37"/>
  <c r="Y1705" i="37" s="1"/>
  <c r="W1704" i="37"/>
  <c r="V1704" i="37"/>
  <c r="Y1704" i="37" s="1"/>
  <c r="W1703" i="37"/>
  <c r="V1703" i="37"/>
  <c r="Y1703" i="37" s="1"/>
  <c r="W1702" i="37"/>
  <c r="V1702" i="37"/>
  <c r="Y1702" i="37" s="1"/>
  <c r="W1701" i="37"/>
  <c r="V1701" i="37"/>
  <c r="Y1701" i="37" s="1"/>
  <c r="W1700" i="37"/>
  <c r="V1700" i="37"/>
  <c r="Y1700" i="37" s="1"/>
  <c r="W1699" i="37"/>
  <c r="V1699" i="37"/>
  <c r="Y1699" i="37" s="1"/>
  <c r="W1698" i="37"/>
  <c r="V1698" i="37"/>
  <c r="Y1698" i="37" s="1"/>
  <c r="W1697" i="37"/>
  <c r="V1697" i="37"/>
  <c r="Y1697" i="37" s="1"/>
  <c r="W1696" i="37"/>
  <c r="V1696" i="37"/>
  <c r="Y1696" i="37" s="1"/>
  <c r="W1695" i="37"/>
  <c r="V1695" i="37"/>
  <c r="Y1695" i="37" s="1"/>
  <c r="W1694" i="37"/>
  <c r="V1694" i="37"/>
  <c r="Y1694" i="37" s="1"/>
  <c r="W1693" i="37"/>
  <c r="V1693" i="37"/>
  <c r="Y1693" i="37" s="1"/>
  <c r="W1692" i="37"/>
  <c r="V1692" i="37"/>
  <c r="Y1692" i="37" s="1"/>
  <c r="W1691" i="37"/>
  <c r="V1691" i="37"/>
  <c r="Y1691" i="37" s="1"/>
  <c r="W1690" i="37"/>
  <c r="V1690" i="37"/>
  <c r="Y1690" i="37" s="1"/>
  <c r="W1689" i="37"/>
  <c r="V1689" i="37"/>
  <c r="Y1689" i="37" s="1"/>
  <c r="B1689" i="37"/>
  <c r="W1688" i="37"/>
  <c r="V1688" i="37"/>
  <c r="W1687" i="37"/>
  <c r="V1687" i="37"/>
  <c r="W1686" i="37"/>
  <c r="V1686" i="37"/>
  <c r="B1686" i="37"/>
  <c r="W1685" i="37"/>
  <c r="V1685" i="37"/>
  <c r="Y1685" i="37" s="1"/>
  <c r="W1684" i="37"/>
  <c r="V1684" i="37"/>
  <c r="Y1684" i="37" s="1"/>
  <c r="W1683" i="37"/>
  <c r="V1683" i="37"/>
  <c r="Y1683" i="37" s="1"/>
  <c r="W1682" i="37"/>
  <c r="V1682" i="37"/>
  <c r="Y1682" i="37" s="1"/>
  <c r="W1681" i="37"/>
  <c r="V1681" i="37"/>
  <c r="Y1681" i="37" s="1"/>
  <c r="W1680" i="37"/>
  <c r="V1680" i="37"/>
  <c r="Y1680" i="37" s="1"/>
  <c r="W1679" i="37"/>
  <c r="V1679" i="37"/>
  <c r="Y1679" i="37" s="1"/>
  <c r="W1678" i="37"/>
  <c r="V1678" i="37"/>
  <c r="Y1678" i="37" s="1"/>
  <c r="B1678" i="37"/>
  <c r="W1677" i="37"/>
  <c r="V1677" i="37"/>
  <c r="W1676" i="37"/>
  <c r="V1676" i="37"/>
  <c r="W1675" i="37"/>
  <c r="V1675" i="37"/>
  <c r="W1674" i="37"/>
  <c r="V1674" i="37"/>
  <c r="W1673" i="37"/>
  <c r="V1673" i="37"/>
  <c r="W1672" i="37"/>
  <c r="V1672" i="37"/>
  <c r="W1671" i="37"/>
  <c r="V1671" i="37"/>
  <c r="W1670" i="37"/>
  <c r="V1670" i="37"/>
  <c r="W1669" i="37"/>
  <c r="V1669" i="37"/>
  <c r="W1668" i="37"/>
  <c r="V1668" i="37"/>
  <c r="W1667" i="37"/>
  <c r="V1667" i="37"/>
  <c r="W1666" i="37"/>
  <c r="V1666" i="37"/>
  <c r="W1665" i="37"/>
  <c r="V1665" i="37"/>
  <c r="B1665" i="37"/>
  <c r="W1664" i="37"/>
  <c r="V1664" i="37"/>
  <c r="Y1664" i="37" s="1"/>
  <c r="W1663" i="37"/>
  <c r="V1663" i="37"/>
  <c r="Y1663" i="37" s="1"/>
  <c r="W1662" i="37"/>
  <c r="V1662" i="37"/>
  <c r="Y1662" i="37" s="1"/>
  <c r="W1661" i="37"/>
  <c r="V1661" i="37"/>
  <c r="Y1661" i="37" s="1"/>
  <c r="W1660" i="37"/>
  <c r="V1660" i="37"/>
  <c r="Y1660" i="37" s="1"/>
  <c r="W1659" i="37"/>
  <c r="V1659" i="37"/>
  <c r="Y1659" i="37" s="1"/>
  <c r="W1658" i="37"/>
  <c r="V1658" i="37"/>
  <c r="Y1658" i="37" s="1"/>
  <c r="W1657" i="37"/>
  <c r="V1657" i="37"/>
  <c r="Y1657" i="37" s="1"/>
  <c r="W1656" i="37"/>
  <c r="V1656" i="37"/>
  <c r="Y1656" i="37" s="1"/>
  <c r="W1655" i="37"/>
  <c r="V1655" i="37"/>
  <c r="Y1655" i="37" s="1"/>
  <c r="W1654" i="37"/>
  <c r="V1654" i="37"/>
  <c r="Y1654" i="37" s="1"/>
  <c r="W1653" i="37"/>
  <c r="V1653" i="37"/>
  <c r="Y1653" i="37" s="1"/>
  <c r="W1652" i="37"/>
  <c r="V1652" i="37"/>
  <c r="Y1652" i="37" s="1"/>
  <c r="W1651" i="37"/>
  <c r="V1651" i="37"/>
  <c r="Y1651" i="37" s="1"/>
  <c r="W1650" i="37"/>
  <c r="V1650" i="37"/>
  <c r="Y1650" i="37" s="1"/>
  <c r="W1649" i="37"/>
  <c r="V1649" i="37"/>
  <c r="Y1649" i="37" s="1"/>
  <c r="B1649" i="37"/>
  <c r="W1648" i="37"/>
  <c r="V1648" i="37"/>
  <c r="W1647" i="37"/>
  <c r="V1647" i="37"/>
  <c r="W1646" i="37"/>
  <c r="V1646" i="37"/>
  <c r="W1645" i="37"/>
  <c r="V1645" i="37"/>
  <c r="W1644" i="37"/>
  <c r="V1644" i="37"/>
  <c r="W1643" i="37"/>
  <c r="V1643" i="37"/>
  <c r="W1642" i="37"/>
  <c r="V1642" i="37"/>
  <c r="W1641" i="37"/>
  <c r="V1641" i="37"/>
  <c r="W1640" i="37"/>
  <c r="V1640" i="37"/>
  <c r="W1639" i="37"/>
  <c r="V1639" i="37"/>
  <c r="W1638" i="37"/>
  <c r="V1638" i="37"/>
  <c r="W1637" i="37"/>
  <c r="V1637" i="37"/>
  <c r="W1636" i="37"/>
  <c r="V1636" i="37"/>
  <c r="W1635" i="37"/>
  <c r="V1635" i="37"/>
  <c r="B1635" i="37"/>
  <c r="W1634" i="37"/>
  <c r="V1634" i="37"/>
  <c r="Y1634" i="37" s="1"/>
  <c r="W1633" i="37"/>
  <c r="V1633" i="37"/>
  <c r="Y1633" i="37" s="1"/>
  <c r="W1632" i="37"/>
  <c r="V1632" i="37"/>
  <c r="Y1632" i="37" s="1"/>
  <c r="W1631" i="37"/>
  <c r="V1631" i="37"/>
  <c r="Y1631" i="37" s="1"/>
  <c r="W1630" i="37"/>
  <c r="V1630" i="37"/>
  <c r="Y1630" i="37" s="1"/>
  <c r="W1629" i="37"/>
  <c r="V1629" i="37"/>
  <c r="Y1629" i="37" s="1"/>
  <c r="W1628" i="37"/>
  <c r="V1628" i="37"/>
  <c r="Y1628" i="37" s="1"/>
  <c r="W1627" i="37"/>
  <c r="V1627" i="37"/>
  <c r="Y1627" i="37" s="1"/>
  <c r="W1626" i="37"/>
  <c r="V1626" i="37"/>
  <c r="Y1626" i="37" s="1"/>
  <c r="W1625" i="37"/>
  <c r="V1625" i="37"/>
  <c r="Y1625" i="37" s="1"/>
  <c r="W1624" i="37"/>
  <c r="V1624" i="37"/>
  <c r="Y1624" i="37" s="1"/>
  <c r="W1623" i="37"/>
  <c r="V1623" i="37"/>
  <c r="Y1623" i="37" s="1"/>
  <c r="W1622" i="37"/>
  <c r="V1622" i="37"/>
  <c r="Y1622" i="37" s="1"/>
  <c r="W1621" i="37"/>
  <c r="V1621" i="37"/>
  <c r="Y1621" i="37" s="1"/>
  <c r="W1620" i="37"/>
  <c r="V1620" i="37"/>
  <c r="Y1620" i="37" s="1"/>
  <c r="W1619" i="37"/>
  <c r="V1619" i="37"/>
  <c r="Y1619" i="37" s="1"/>
  <c r="W1618" i="37"/>
  <c r="V1618" i="37"/>
  <c r="Y1618" i="37" s="1"/>
  <c r="W1617" i="37"/>
  <c r="V1617" i="37"/>
  <c r="Y1617" i="37" s="1"/>
  <c r="B1617" i="37"/>
  <c r="W1616" i="37"/>
  <c r="V1616" i="37"/>
  <c r="W1615" i="37"/>
  <c r="V1615" i="37"/>
  <c r="W1614" i="37"/>
  <c r="V1614" i="37"/>
  <c r="W1613" i="37"/>
  <c r="V1613" i="37"/>
  <c r="W1612" i="37"/>
  <c r="V1612" i="37"/>
  <c r="W1611" i="37"/>
  <c r="V1611" i="37"/>
  <c r="W1610" i="37"/>
  <c r="V1610" i="37"/>
  <c r="W1609" i="37"/>
  <c r="V1609" i="37"/>
  <c r="W1608" i="37"/>
  <c r="V1608" i="37"/>
  <c r="W1607" i="37"/>
  <c r="V1607" i="37"/>
  <c r="W1606" i="37"/>
  <c r="V1606" i="37"/>
  <c r="W1605" i="37"/>
  <c r="V1605" i="37"/>
  <c r="W1604" i="37"/>
  <c r="V1604" i="37"/>
  <c r="W1603" i="37"/>
  <c r="V1603" i="37"/>
  <c r="W1602" i="37"/>
  <c r="V1602" i="37"/>
  <c r="W1601" i="37"/>
  <c r="V1601" i="37"/>
  <c r="W1600" i="37"/>
  <c r="V1600" i="37"/>
  <c r="B1600" i="37"/>
  <c r="W1599" i="37"/>
  <c r="V1599" i="37"/>
  <c r="Y1599" i="37" s="1"/>
  <c r="W1598" i="37"/>
  <c r="V1598" i="37"/>
  <c r="Y1598" i="37" s="1"/>
  <c r="W1597" i="37"/>
  <c r="V1597" i="37"/>
  <c r="Y1597" i="37" s="1"/>
  <c r="W1596" i="37"/>
  <c r="V1596" i="37"/>
  <c r="Y1596" i="37" s="1"/>
  <c r="W1595" i="37"/>
  <c r="V1595" i="37"/>
  <c r="Y1595" i="37" s="1"/>
  <c r="W1594" i="37"/>
  <c r="V1594" i="37"/>
  <c r="Y1594" i="37" s="1"/>
  <c r="W1593" i="37"/>
  <c r="V1593" i="37"/>
  <c r="Y1593" i="37" s="1"/>
  <c r="W1592" i="37"/>
  <c r="V1592" i="37"/>
  <c r="Y1592" i="37" s="1"/>
  <c r="W1591" i="37"/>
  <c r="V1591" i="37"/>
  <c r="Y1591" i="37" s="1"/>
  <c r="W1590" i="37"/>
  <c r="V1590" i="37"/>
  <c r="Y1590" i="37" s="1"/>
  <c r="W1589" i="37"/>
  <c r="V1589" i="37"/>
  <c r="Y1589" i="37" s="1"/>
  <c r="W1588" i="37"/>
  <c r="V1588" i="37"/>
  <c r="Y1588" i="37" s="1"/>
  <c r="W1587" i="37"/>
  <c r="V1587" i="37"/>
  <c r="Y1587" i="37" s="1"/>
  <c r="W1586" i="37"/>
  <c r="V1586" i="37"/>
  <c r="Y1586" i="37" s="1"/>
  <c r="W1585" i="37"/>
  <c r="V1585" i="37"/>
  <c r="Y1585" i="37" s="1"/>
  <c r="W1584" i="37"/>
  <c r="V1584" i="37"/>
  <c r="Y1584" i="37" s="1"/>
  <c r="W1583" i="37"/>
  <c r="V1583" i="37"/>
  <c r="Y1583" i="37" s="1"/>
  <c r="W1582" i="37"/>
  <c r="V1582" i="37"/>
  <c r="Y1582" i="37" s="1"/>
  <c r="B1582" i="37"/>
  <c r="W1581" i="37"/>
  <c r="V1581" i="37"/>
  <c r="W1580" i="37"/>
  <c r="V1580" i="37"/>
  <c r="W1579" i="37"/>
  <c r="V1579" i="37"/>
  <c r="W1578" i="37"/>
  <c r="V1578" i="37"/>
  <c r="W1577" i="37"/>
  <c r="V1577" i="37"/>
  <c r="W1576" i="37"/>
  <c r="V1576" i="37"/>
  <c r="W1575" i="37"/>
  <c r="V1575" i="37"/>
  <c r="W1574" i="37"/>
  <c r="V1574" i="37"/>
  <c r="W1573" i="37"/>
  <c r="V1573" i="37"/>
  <c r="W1572" i="37"/>
  <c r="V1572" i="37"/>
  <c r="W1571" i="37"/>
  <c r="V1571" i="37"/>
  <c r="W1570" i="37"/>
  <c r="V1570" i="37"/>
  <c r="W1569" i="37"/>
  <c r="V1569" i="37"/>
  <c r="W1568" i="37"/>
  <c r="V1568" i="37"/>
  <c r="W1567" i="37"/>
  <c r="V1567" i="37"/>
  <c r="W1566" i="37"/>
  <c r="V1566" i="37"/>
  <c r="W1565" i="37"/>
  <c r="V1565" i="37"/>
  <c r="W1564" i="37"/>
  <c r="V1564" i="37"/>
  <c r="W1563" i="37"/>
  <c r="V1563" i="37"/>
  <c r="B1563" i="37"/>
  <c r="W1562" i="37"/>
  <c r="V1562" i="37"/>
  <c r="Y1562" i="37" s="1"/>
  <c r="W1561" i="37"/>
  <c r="V1561" i="37"/>
  <c r="Y1561" i="37" s="1"/>
  <c r="W1560" i="37"/>
  <c r="V1560" i="37"/>
  <c r="Y1560" i="37" s="1"/>
  <c r="W1559" i="37"/>
  <c r="V1559" i="37"/>
  <c r="Y1559" i="37" s="1"/>
  <c r="W1558" i="37"/>
  <c r="V1558" i="37"/>
  <c r="Y1558" i="37" s="1"/>
  <c r="W1557" i="37"/>
  <c r="V1557" i="37"/>
  <c r="Y1557" i="37" s="1"/>
  <c r="W1556" i="37"/>
  <c r="V1556" i="37"/>
  <c r="Y1556" i="37" s="1"/>
  <c r="W1555" i="37"/>
  <c r="V1555" i="37"/>
  <c r="Y1555" i="37" s="1"/>
  <c r="W1554" i="37"/>
  <c r="V1554" i="37"/>
  <c r="Y1554" i="37" s="1"/>
  <c r="W1553" i="37"/>
  <c r="V1553" i="37"/>
  <c r="Y1553" i="37" s="1"/>
  <c r="W1552" i="37"/>
  <c r="V1552" i="37"/>
  <c r="Y1552" i="37" s="1"/>
  <c r="W1551" i="37"/>
  <c r="V1551" i="37"/>
  <c r="Y1551" i="37" s="1"/>
  <c r="W1550" i="37"/>
  <c r="V1550" i="37"/>
  <c r="Y1550" i="37" s="1"/>
  <c r="W1549" i="37"/>
  <c r="V1549" i="37"/>
  <c r="Y1549" i="37" s="1"/>
  <c r="W1548" i="37"/>
  <c r="V1548" i="37"/>
  <c r="Y1548" i="37" s="1"/>
  <c r="W1547" i="37"/>
  <c r="V1547" i="37"/>
  <c r="Y1547" i="37" s="1"/>
  <c r="W1546" i="37"/>
  <c r="V1546" i="37"/>
  <c r="Y1546" i="37" s="1"/>
  <c r="W1545" i="37"/>
  <c r="V1545" i="37"/>
  <c r="Y1545" i="37" s="1"/>
  <c r="W1544" i="37"/>
  <c r="V1544" i="37"/>
  <c r="Y1544" i="37" s="1"/>
  <c r="B1544" i="37"/>
  <c r="W1543" i="37"/>
  <c r="V1543" i="37"/>
  <c r="W1542" i="37"/>
  <c r="V1542" i="37"/>
  <c r="W1541" i="37"/>
  <c r="V1541" i="37"/>
  <c r="W1540" i="37"/>
  <c r="V1540" i="37"/>
  <c r="W1539" i="37"/>
  <c r="V1539" i="37"/>
  <c r="W1538" i="37"/>
  <c r="V1538" i="37"/>
  <c r="W1537" i="37"/>
  <c r="V1537" i="37"/>
  <c r="W1536" i="37"/>
  <c r="V1536" i="37"/>
  <c r="W1535" i="37"/>
  <c r="V1535" i="37"/>
  <c r="W1534" i="37"/>
  <c r="V1534" i="37"/>
  <c r="W1533" i="37"/>
  <c r="V1533" i="37"/>
  <c r="W1532" i="37"/>
  <c r="V1532" i="37"/>
  <c r="W1531" i="37"/>
  <c r="V1531" i="37"/>
  <c r="W1530" i="37"/>
  <c r="V1530" i="37"/>
  <c r="W1529" i="37"/>
  <c r="V1529" i="37"/>
  <c r="W1528" i="37"/>
  <c r="V1528" i="37"/>
  <c r="W1527" i="37"/>
  <c r="V1527" i="37"/>
  <c r="B1527" i="37"/>
  <c r="W1526" i="37"/>
  <c r="V1526" i="37"/>
  <c r="Y1526" i="37" s="1"/>
  <c r="W1525" i="37"/>
  <c r="V1525" i="37"/>
  <c r="Y1525" i="37" s="1"/>
  <c r="W1524" i="37"/>
  <c r="V1524" i="37"/>
  <c r="Y1524" i="37" s="1"/>
  <c r="W1523" i="37"/>
  <c r="V1523" i="37"/>
  <c r="Y1523" i="37" s="1"/>
  <c r="W1522" i="37"/>
  <c r="V1522" i="37"/>
  <c r="Y1522" i="37" s="1"/>
  <c r="W1521" i="37"/>
  <c r="V1521" i="37"/>
  <c r="Y1521" i="37" s="1"/>
  <c r="W1520" i="37"/>
  <c r="V1520" i="37"/>
  <c r="Y1520" i="37" s="1"/>
  <c r="W1519" i="37"/>
  <c r="V1519" i="37"/>
  <c r="Y1519" i="37" s="1"/>
  <c r="W1518" i="37"/>
  <c r="V1518" i="37"/>
  <c r="Y1518" i="37" s="1"/>
  <c r="W1517" i="37"/>
  <c r="V1517" i="37"/>
  <c r="Y1517" i="37" s="1"/>
  <c r="W1516" i="37"/>
  <c r="V1516" i="37"/>
  <c r="Y1516" i="37" s="1"/>
  <c r="W1515" i="37"/>
  <c r="V1515" i="37"/>
  <c r="Y1515" i="37" s="1"/>
  <c r="W1514" i="37"/>
  <c r="V1514" i="37"/>
  <c r="Y1514" i="37" s="1"/>
  <c r="W1513" i="37"/>
  <c r="V1513" i="37"/>
  <c r="Y1513" i="37" s="1"/>
  <c r="W1512" i="37"/>
  <c r="V1512" i="37"/>
  <c r="Y1512" i="37" s="1"/>
  <c r="W1511" i="37"/>
  <c r="V1511" i="37"/>
  <c r="Y1511" i="37" s="1"/>
  <c r="W1510" i="37"/>
  <c r="V1510" i="37"/>
  <c r="Y1510" i="37" s="1"/>
  <c r="B1510" i="37"/>
  <c r="W1509" i="37"/>
  <c r="V1509" i="37"/>
  <c r="W1508" i="37"/>
  <c r="V1508" i="37"/>
  <c r="W1507" i="37"/>
  <c r="V1507" i="37"/>
  <c r="W1506" i="37"/>
  <c r="V1506" i="37"/>
  <c r="W1505" i="37"/>
  <c r="V1505" i="37"/>
  <c r="W1504" i="37"/>
  <c r="V1504" i="37"/>
  <c r="W1503" i="37"/>
  <c r="V1503" i="37"/>
  <c r="W1502" i="37"/>
  <c r="V1502" i="37"/>
  <c r="W1501" i="37"/>
  <c r="V1501" i="37"/>
  <c r="W1500" i="37"/>
  <c r="V1500" i="37"/>
  <c r="W1499" i="37"/>
  <c r="V1499" i="37"/>
  <c r="W1498" i="37"/>
  <c r="V1498" i="37"/>
  <c r="W1497" i="37"/>
  <c r="V1497" i="37"/>
  <c r="B1497" i="37"/>
  <c r="W1496" i="37"/>
  <c r="V1496" i="37"/>
  <c r="Y1496" i="37" s="1"/>
  <c r="W1495" i="37"/>
  <c r="V1495" i="37"/>
  <c r="Y1495" i="37" s="1"/>
  <c r="W1494" i="37"/>
  <c r="V1494" i="37"/>
  <c r="Y1494" i="37" s="1"/>
  <c r="W1493" i="37"/>
  <c r="V1493" i="37"/>
  <c r="Y1493" i="37" s="1"/>
  <c r="W1492" i="37"/>
  <c r="V1492" i="37"/>
  <c r="Y1492" i="37" s="1"/>
  <c r="W1491" i="37"/>
  <c r="V1491" i="37"/>
  <c r="Y1491" i="37" s="1"/>
  <c r="W1490" i="37"/>
  <c r="V1490" i="37"/>
  <c r="Y1490" i="37" s="1"/>
  <c r="W1489" i="37"/>
  <c r="V1489" i="37"/>
  <c r="Y1489" i="37" s="1"/>
  <c r="W1488" i="37"/>
  <c r="V1488" i="37"/>
  <c r="Y1488" i="37" s="1"/>
  <c r="W1487" i="37"/>
  <c r="V1487" i="37"/>
  <c r="Y1487" i="37" s="1"/>
  <c r="W1486" i="37"/>
  <c r="V1486" i="37"/>
  <c r="Y1486" i="37" s="1"/>
  <c r="W1485" i="37"/>
  <c r="V1485" i="37"/>
  <c r="Y1485" i="37" s="1"/>
  <c r="W1484" i="37"/>
  <c r="V1484" i="37"/>
  <c r="Y1484" i="37" s="1"/>
  <c r="W1483" i="37"/>
  <c r="V1483" i="37"/>
  <c r="Y1483" i="37" s="1"/>
  <c r="W1482" i="37"/>
  <c r="V1482" i="37"/>
  <c r="Y1482" i="37" s="1"/>
  <c r="W1481" i="37"/>
  <c r="V1481" i="37"/>
  <c r="Y1481" i="37" s="1"/>
  <c r="W1480" i="37"/>
  <c r="V1480" i="37"/>
  <c r="Y1480" i="37" s="1"/>
  <c r="W1479" i="37"/>
  <c r="V1479" i="37"/>
  <c r="Y1479" i="37" s="1"/>
  <c r="B1479" i="37"/>
  <c r="W1478" i="37"/>
  <c r="V1478" i="37"/>
  <c r="W1477" i="37"/>
  <c r="V1477" i="37"/>
  <c r="W1476" i="37"/>
  <c r="V1476" i="37"/>
  <c r="W1475" i="37"/>
  <c r="V1475" i="37"/>
  <c r="W1474" i="37"/>
  <c r="V1474" i="37"/>
  <c r="W1473" i="37"/>
  <c r="V1473" i="37"/>
  <c r="W1472" i="37"/>
  <c r="V1472" i="37"/>
  <c r="W1471" i="37"/>
  <c r="V1471" i="37"/>
  <c r="W1470" i="37"/>
  <c r="V1470" i="37"/>
  <c r="W1469" i="37"/>
  <c r="V1469" i="37"/>
  <c r="W1468" i="37"/>
  <c r="V1468" i="37"/>
  <c r="W1467" i="37"/>
  <c r="V1467" i="37"/>
  <c r="W1466" i="37"/>
  <c r="V1466" i="37"/>
  <c r="W1465" i="37"/>
  <c r="V1465" i="37"/>
  <c r="W1464" i="37"/>
  <c r="V1464" i="37"/>
  <c r="W1463" i="37"/>
  <c r="V1463" i="37"/>
  <c r="B1463" i="37"/>
  <c r="W1462" i="37"/>
  <c r="V1462" i="37"/>
  <c r="Y1462" i="37" s="1"/>
  <c r="W1461" i="37"/>
  <c r="V1461" i="37"/>
  <c r="Y1461" i="37" s="1"/>
  <c r="W1460" i="37"/>
  <c r="V1460" i="37"/>
  <c r="Y1460" i="37" s="1"/>
  <c r="W1459" i="37"/>
  <c r="V1459" i="37"/>
  <c r="Y1459" i="37" s="1"/>
  <c r="W1458" i="37"/>
  <c r="V1458" i="37"/>
  <c r="Y1458" i="37" s="1"/>
  <c r="W1457" i="37"/>
  <c r="V1457" i="37"/>
  <c r="Y1457" i="37" s="1"/>
  <c r="W1456" i="37"/>
  <c r="V1456" i="37"/>
  <c r="Y1456" i="37" s="1"/>
  <c r="W1455" i="37"/>
  <c r="V1455" i="37"/>
  <c r="Y1455" i="37" s="1"/>
  <c r="W1454" i="37"/>
  <c r="V1454" i="37"/>
  <c r="Y1454" i="37" s="1"/>
  <c r="W1453" i="37"/>
  <c r="V1453" i="37"/>
  <c r="Y1453" i="37" s="1"/>
  <c r="W1452" i="37"/>
  <c r="V1452" i="37"/>
  <c r="Y1452" i="37" s="1"/>
  <c r="W1451" i="37"/>
  <c r="V1451" i="37"/>
  <c r="Y1451" i="37" s="1"/>
  <c r="W1450" i="37"/>
  <c r="V1450" i="37"/>
  <c r="Y1450" i="37" s="1"/>
  <c r="W1449" i="37"/>
  <c r="V1449" i="37"/>
  <c r="Y1449" i="37" s="1"/>
  <c r="W1448" i="37"/>
  <c r="V1448" i="37"/>
  <c r="Y1448" i="37" s="1"/>
  <c r="W1447" i="37"/>
  <c r="V1447" i="37"/>
  <c r="Y1447" i="37" s="1"/>
  <c r="W1446" i="37"/>
  <c r="V1446" i="37"/>
  <c r="Y1446" i="37" s="1"/>
  <c r="W1445" i="37"/>
  <c r="V1445" i="37"/>
  <c r="Y1445" i="37" s="1"/>
  <c r="B1445" i="37"/>
  <c r="W1444" i="37"/>
  <c r="V1444" i="37"/>
  <c r="W1443" i="37"/>
  <c r="V1443" i="37"/>
  <c r="W1442" i="37"/>
  <c r="V1442" i="37"/>
  <c r="W1441" i="37"/>
  <c r="V1441" i="37"/>
  <c r="W1440" i="37"/>
  <c r="V1440" i="37"/>
  <c r="W1439" i="37"/>
  <c r="V1439" i="37"/>
  <c r="W1438" i="37"/>
  <c r="V1438" i="37"/>
  <c r="W1437" i="37"/>
  <c r="V1437" i="37"/>
  <c r="W1436" i="37"/>
  <c r="V1436" i="37"/>
  <c r="W1435" i="37"/>
  <c r="V1435" i="37"/>
  <c r="W1434" i="37"/>
  <c r="V1434" i="37"/>
  <c r="W1433" i="37"/>
  <c r="V1433" i="37"/>
  <c r="W1432" i="37"/>
  <c r="V1432" i="37"/>
  <c r="W1431" i="37"/>
  <c r="V1431" i="37"/>
  <c r="W1430" i="37"/>
  <c r="V1430" i="37"/>
  <c r="W1429" i="37"/>
  <c r="V1429" i="37"/>
  <c r="B1429" i="37"/>
  <c r="W1428" i="37"/>
  <c r="V1428" i="37"/>
  <c r="Y1428" i="37" s="1"/>
  <c r="W1427" i="37"/>
  <c r="V1427" i="37"/>
  <c r="Y1427" i="37" s="1"/>
  <c r="W1426" i="37"/>
  <c r="V1426" i="37"/>
  <c r="Y1426" i="37" s="1"/>
  <c r="W1425" i="37"/>
  <c r="V1425" i="37"/>
  <c r="Y1425" i="37" s="1"/>
  <c r="W1424" i="37"/>
  <c r="V1424" i="37"/>
  <c r="Y1424" i="37" s="1"/>
  <c r="W1423" i="37"/>
  <c r="V1423" i="37"/>
  <c r="Y1423" i="37" s="1"/>
  <c r="W1422" i="37"/>
  <c r="V1422" i="37"/>
  <c r="Y1422" i="37" s="1"/>
  <c r="W1421" i="37"/>
  <c r="V1421" i="37"/>
  <c r="Y1421" i="37" s="1"/>
  <c r="W1420" i="37"/>
  <c r="V1420" i="37"/>
  <c r="Y1420" i="37" s="1"/>
  <c r="W1419" i="37"/>
  <c r="V1419" i="37"/>
  <c r="Y1419" i="37" s="1"/>
  <c r="W1418" i="37"/>
  <c r="V1418" i="37"/>
  <c r="Y1418" i="37" s="1"/>
  <c r="W1417" i="37"/>
  <c r="V1417" i="37"/>
  <c r="Y1417" i="37" s="1"/>
  <c r="W1416" i="37"/>
  <c r="V1416" i="37"/>
  <c r="Y1416" i="37" s="1"/>
  <c r="W1415" i="37"/>
  <c r="V1415" i="37"/>
  <c r="Y1415" i="37" s="1"/>
  <c r="W1414" i="37"/>
  <c r="V1414" i="37"/>
  <c r="Y1414" i="37" s="1"/>
  <c r="W1413" i="37"/>
  <c r="V1413" i="37"/>
  <c r="Y1413" i="37" s="1"/>
  <c r="W1412" i="37"/>
  <c r="V1412" i="37"/>
  <c r="Y1412" i="37" s="1"/>
  <c r="B1412" i="37"/>
  <c r="W1411" i="37"/>
  <c r="V1411" i="37"/>
  <c r="W1410" i="37"/>
  <c r="V1410" i="37"/>
  <c r="W1409" i="37"/>
  <c r="V1409" i="37"/>
  <c r="W1408" i="37"/>
  <c r="V1408" i="37"/>
  <c r="W1407" i="37"/>
  <c r="V1407" i="37"/>
  <c r="B1407" i="37"/>
  <c r="W1406" i="37"/>
  <c r="V1406" i="37"/>
  <c r="Y1406" i="37" s="1"/>
  <c r="W1405" i="37"/>
  <c r="V1405" i="37"/>
  <c r="Y1405" i="37" s="1"/>
  <c r="B1405" i="37"/>
  <c r="W1404" i="37"/>
  <c r="V1404" i="37"/>
  <c r="W1403" i="37"/>
  <c r="V1403" i="37"/>
  <c r="W1402" i="37"/>
  <c r="V1402" i="37"/>
  <c r="W1401" i="37"/>
  <c r="V1401" i="37"/>
  <c r="W1400" i="37"/>
  <c r="V1400" i="37"/>
  <c r="W1399" i="37"/>
  <c r="V1399" i="37"/>
  <c r="W1398" i="37"/>
  <c r="V1398" i="37"/>
  <c r="B1398" i="37"/>
  <c r="W1397" i="37"/>
  <c r="V1397" i="37"/>
  <c r="Y1397" i="37" s="1"/>
  <c r="W1396" i="37"/>
  <c r="V1396" i="37"/>
  <c r="Y1396" i="37" s="1"/>
  <c r="W1395" i="37"/>
  <c r="V1395" i="37"/>
  <c r="Y1395" i="37" s="1"/>
  <c r="W1394" i="37"/>
  <c r="V1394" i="37"/>
  <c r="Y1394" i="37" s="1"/>
  <c r="W1393" i="37"/>
  <c r="V1393" i="37"/>
  <c r="Y1393" i="37" s="1"/>
  <c r="B1393" i="37"/>
  <c r="W1392" i="37"/>
  <c r="V1392" i="37"/>
  <c r="W1391" i="37"/>
  <c r="V1391" i="37"/>
  <c r="W1390" i="37"/>
  <c r="V1390" i="37"/>
  <c r="B1390" i="37"/>
  <c r="W1389" i="37"/>
  <c r="V1389" i="37"/>
  <c r="Y1389" i="37" s="1"/>
  <c r="W1388" i="37"/>
  <c r="V1388" i="37"/>
  <c r="Y1388" i="37" s="1"/>
  <c r="W1387" i="37"/>
  <c r="V1387" i="37"/>
  <c r="Y1387" i="37" s="1"/>
  <c r="W1386" i="37"/>
  <c r="V1386" i="37"/>
  <c r="Y1386" i="37" s="1"/>
  <c r="W1385" i="37"/>
  <c r="V1385" i="37"/>
  <c r="Y1385" i="37" s="1"/>
  <c r="B1385" i="37"/>
  <c r="W1384" i="37"/>
  <c r="V1384" i="37"/>
  <c r="W1383" i="37"/>
  <c r="V1383" i="37"/>
  <c r="W1382" i="37"/>
  <c r="V1382" i="37"/>
  <c r="W1381" i="37"/>
  <c r="V1381" i="37"/>
  <c r="W1380" i="37"/>
  <c r="V1380" i="37"/>
  <c r="W1379" i="37"/>
  <c r="V1379" i="37"/>
  <c r="B1379" i="37"/>
  <c r="W1378" i="37"/>
  <c r="V1378" i="37"/>
  <c r="Y1378" i="37" s="1"/>
  <c r="W1377" i="37"/>
  <c r="V1377" i="37"/>
  <c r="Y1377" i="37" s="1"/>
  <c r="W1376" i="37"/>
  <c r="V1376" i="37"/>
  <c r="Y1376" i="37" s="1"/>
  <c r="W1375" i="37"/>
  <c r="V1375" i="37"/>
  <c r="Y1375" i="37" s="1"/>
  <c r="W1374" i="37"/>
  <c r="V1374" i="37"/>
  <c r="Y1374" i="37" s="1"/>
  <c r="W1373" i="37"/>
  <c r="V1373" i="37"/>
  <c r="Y1373" i="37" s="1"/>
  <c r="B1373" i="37"/>
  <c r="W1372" i="37"/>
  <c r="V1372" i="37"/>
  <c r="W1371" i="37"/>
  <c r="V1371" i="37"/>
  <c r="W1370" i="37"/>
  <c r="V1370" i="37"/>
  <c r="W1369" i="37"/>
  <c r="V1369" i="37"/>
  <c r="B1369" i="37"/>
  <c r="W1368" i="37"/>
  <c r="V1368" i="37"/>
  <c r="Y1368" i="37" s="1"/>
  <c r="W1367" i="37"/>
  <c r="V1367" i="37"/>
  <c r="Y1367" i="37" s="1"/>
  <c r="W1366" i="37"/>
  <c r="V1366" i="37"/>
  <c r="Y1366" i="37" s="1"/>
  <c r="W1365" i="37"/>
  <c r="V1365" i="37"/>
  <c r="Y1365" i="37" s="1"/>
  <c r="W1364" i="37"/>
  <c r="V1364" i="37"/>
  <c r="Y1364" i="37" s="1"/>
  <c r="W1363" i="37"/>
  <c r="V1363" i="37"/>
  <c r="Y1363" i="37" s="1"/>
  <c r="W1362" i="37"/>
  <c r="V1362" i="37"/>
  <c r="Y1362" i="37" s="1"/>
  <c r="B1362" i="37"/>
  <c r="W1361" i="37"/>
  <c r="V1361" i="37"/>
  <c r="W1360" i="37"/>
  <c r="V1360" i="37"/>
  <c r="W1359" i="37"/>
  <c r="V1359" i="37"/>
  <c r="W1358" i="37"/>
  <c r="V1358" i="37"/>
  <c r="W1357" i="37"/>
  <c r="V1357" i="37"/>
  <c r="W1356" i="37"/>
  <c r="V1356" i="37"/>
  <c r="W1355" i="37"/>
  <c r="V1355" i="37"/>
  <c r="W1354" i="37"/>
  <c r="V1354" i="37"/>
  <c r="B1354" i="37"/>
  <c r="W1353" i="37"/>
  <c r="V1353" i="37"/>
  <c r="Y1353" i="37" s="1"/>
  <c r="W1352" i="37"/>
  <c r="V1352" i="37"/>
  <c r="Y1352" i="37" s="1"/>
  <c r="W1351" i="37"/>
  <c r="V1351" i="37"/>
  <c r="Y1351" i="37" s="1"/>
  <c r="W1350" i="37"/>
  <c r="V1350" i="37"/>
  <c r="Y1350" i="37" s="1"/>
  <c r="W1349" i="37"/>
  <c r="V1349" i="37"/>
  <c r="Y1349" i="37" s="1"/>
  <c r="W1348" i="37"/>
  <c r="V1348" i="37"/>
  <c r="Y1348" i="37" s="1"/>
  <c r="W1347" i="37"/>
  <c r="V1347" i="37"/>
  <c r="Y1347" i="37" s="1"/>
  <c r="W1346" i="37"/>
  <c r="V1346" i="37"/>
  <c r="Y1346" i="37" s="1"/>
  <c r="W1345" i="37"/>
  <c r="V1345" i="37"/>
  <c r="Y1345" i="37" s="1"/>
  <c r="B1345" i="37"/>
  <c r="W1344" i="37"/>
  <c r="V1344" i="37"/>
  <c r="W1343" i="37"/>
  <c r="V1343" i="37"/>
  <c r="W1342" i="37"/>
  <c r="V1342" i="37"/>
  <c r="W1341" i="37"/>
  <c r="V1341" i="37"/>
  <c r="W1340" i="37"/>
  <c r="V1340" i="37"/>
  <c r="W1339" i="37"/>
  <c r="V1339" i="37"/>
  <c r="W1338" i="37"/>
  <c r="V1338" i="37"/>
  <c r="W1337" i="37"/>
  <c r="V1337" i="37"/>
  <c r="B1337" i="37"/>
  <c r="W1336" i="37"/>
  <c r="V1336" i="37"/>
  <c r="Y1336" i="37" s="1"/>
  <c r="W1335" i="37"/>
  <c r="V1335" i="37"/>
  <c r="Y1335" i="37" s="1"/>
  <c r="W1334" i="37"/>
  <c r="V1334" i="37"/>
  <c r="Y1334" i="37" s="1"/>
  <c r="W1333" i="37"/>
  <c r="V1333" i="37"/>
  <c r="Y1333" i="37" s="1"/>
  <c r="W1332" i="37"/>
  <c r="V1332" i="37"/>
  <c r="Y1332" i="37" s="1"/>
  <c r="W1331" i="37"/>
  <c r="V1331" i="37"/>
  <c r="Y1331" i="37" s="1"/>
  <c r="W1330" i="37"/>
  <c r="V1330" i="37"/>
  <c r="Y1330" i="37" s="1"/>
  <c r="W1329" i="37"/>
  <c r="V1329" i="37"/>
  <c r="Y1329" i="37" s="1"/>
  <c r="B1329" i="37"/>
  <c r="W1328" i="37"/>
  <c r="V1328" i="37"/>
  <c r="W1327" i="37"/>
  <c r="V1327" i="37"/>
  <c r="W1326" i="37"/>
  <c r="V1326" i="37"/>
  <c r="W1325" i="37"/>
  <c r="V1325" i="37"/>
  <c r="W1324" i="37"/>
  <c r="V1324" i="37"/>
  <c r="W1323" i="37"/>
  <c r="V1323" i="37"/>
  <c r="W1322" i="37"/>
  <c r="V1322" i="37"/>
  <c r="W1321" i="37"/>
  <c r="V1321" i="37"/>
  <c r="W1320" i="37"/>
  <c r="V1320" i="37"/>
  <c r="W1319" i="37"/>
  <c r="V1319" i="37"/>
  <c r="W1318" i="37"/>
  <c r="V1318" i="37"/>
  <c r="B1318" i="37"/>
  <c r="W1317" i="37"/>
  <c r="V1317" i="37"/>
  <c r="Y1317" i="37" s="1"/>
  <c r="W1316" i="37"/>
  <c r="V1316" i="37"/>
  <c r="Y1316" i="37" s="1"/>
  <c r="W1315" i="37"/>
  <c r="V1315" i="37"/>
  <c r="Y1315" i="37" s="1"/>
  <c r="W1314" i="37"/>
  <c r="V1314" i="37"/>
  <c r="Y1314" i="37" s="1"/>
  <c r="W1313" i="37"/>
  <c r="V1313" i="37"/>
  <c r="Y1313" i="37" s="1"/>
  <c r="W1312" i="37"/>
  <c r="V1312" i="37"/>
  <c r="Y1312" i="37" s="1"/>
  <c r="W1311" i="37"/>
  <c r="V1311" i="37"/>
  <c r="Y1311" i="37" s="1"/>
  <c r="W1310" i="37"/>
  <c r="V1310" i="37"/>
  <c r="Y1310" i="37" s="1"/>
  <c r="W1309" i="37"/>
  <c r="V1309" i="37"/>
  <c r="Y1309" i="37" s="1"/>
  <c r="W1308" i="37"/>
  <c r="V1308" i="37"/>
  <c r="Y1308" i="37" s="1"/>
  <c r="W1307" i="37"/>
  <c r="V1307" i="37"/>
  <c r="Y1307" i="37" s="1"/>
  <c r="W1306" i="37"/>
  <c r="V1306" i="37"/>
  <c r="Y1306" i="37" s="1"/>
  <c r="B1306" i="37"/>
  <c r="W1305" i="37"/>
  <c r="V1305" i="37"/>
  <c r="W1304" i="37"/>
  <c r="V1304" i="37"/>
  <c r="W1303" i="37"/>
  <c r="V1303" i="37"/>
  <c r="W1302" i="37"/>
  <c r="V1302" i="37"/>
  <c r="W1301" i="37"/>
  <c r="V1301" i="37"/>
  <c r="W1300" i="37"/>
  <c r="V1300" i="37"/>
  <c r="W1299" i="37"/>
  <c r="V1299" i="37"/>
  <c r="W1298" i="37"/>
  <c r="V1298" i="37"/>
  <c r="W1297" i="37"/>
  <c r="V1297" i="37"/>
  <c r="W1296" i="37"/>
  <c r="V1296" i="37"/>
  <c r="W1295" i="37"/>
  <c r="V1295" i="37"/>
  <c r="B1295" i="37"/>
  <c r="W1294" i="37"/>
  <c r="V1294" i="37"/>
  <c r="Y1294" i="37" s="1"/>
  <c r="W1293" i="37"/>
  <c r="V1293" i="37"/>
  <c r="Y1293" i="37" s="1"/>
  <c r="W1292" i="37"/>
  <c r="V1292" i="37"/>
  <c r="Y1292" i="37" s="1"/>
  <c r="W1291" i="37"/>
  <c r="V1291" i="37"/>
  <c r="Y1291" i="37" s="1"/>
  <c r="W1290" i="37"/>
  <c r="V1290" i="37"/>
  <c r="Y1290" i="37" s="1"/>
  <c r="W1289" i="37"/>
  <c r="V1289" i="37"/>
  <c r="Y1289" i="37" s="1"/>
  <c r="W1288" i="37"/>
  <c r="V1288" i="37"/>
  <c r="Y1288" i="37" s="1"/>
  <c r="W1287" i="37"/>
  <c r="V1287" i="37"/>
  <c r="Y1287" i="37" s="1"/>
  <c r="W1286" i="37"/>
  <c r="V1286" i="37"/>
  <c r="Y1286" i="37" s="1"/>
  <c r="B1286" i="37"/>
  <c r="W1285" i="37"/>
  <c r="V1285" i="37"/>
  <c r="W1284" i="37"/>
  <c r="V1284" i="37"/>
  <c r="W1283" i="37"/>
  <c r="V1283" i="37"/>
  <c r="W1282" i="37"/>
  <c r="V1282" i="37"/>
  <c r="W1281" i="37"/>
  <c r="V1281" i="37"/>
  <c r="W1280" i="37"/>
  <c r="V1280" i="37"/>
  <c r="W1279" i="37"/>
  <c r="V1279" i="37"/>
  <c r="W1278" i="37"/>
  <c r="V1278" i="37"/>
  <c r="W1277" i="37"/>
  <c r="V1277" i="37"/>
  <c r="W1276" i="37"/>
  <c r="V1276" i="37"/>
  <c r="W1275" i="37"/>
  <c r="V1275" i="37"/>
  <c r="W1274" i="37"/>
  <c r="V1274" i="37"/>
  <c r="W1273" i="37"/>
  <c r="V1273" i="37"/>
  <c r="B1273" i="37"/>
  <c r="W1272" i="37"/>
  <c r="V1272" i="37"/>
  <c r="Y1272" i="37" s="1"/>
  <c r="W1271" i="37"/>
  <c r="V1271" i="37"/>
  <c r="Y1271" i="37" s="1"/>
  <c r="W1270" i="37"/>
  <c r="V1270" i="37"/>
  <c r="Y1270" i="37" s="1"/>
  <c r="W1269" i="37"/>
  <c r="V1269" i="37"/>
  <c r="Y1269" i="37" s="1"/>
  <c r="W1268" i="37"/>
  <c r="V1268" i="37"/>
  <c r="Y1268" i="37" s="1"/>
  <c r="W1267" i="37"/>
  <c r="V1267" i="37"/>
  <c r="Y1267" i="37" s="1"/>
  <c r="W1266" i="37"/>
  <c r="V1266" i="37"/>
  <c r="Y1266" i="37" s="1"/>
  <c r="W1265" i="37"/>
  <c r="V1265" i="37"/>
  <c r="Y1265" i="37" s="1"/>
  <c r="W1264" i="37"/>
  <c r="V1264" i="37"/>
  <c r="Y1264" i="37" s="1"/>
  <c r="B1264" i="37"/>
  <c r="W1263" i="37"/>
  <c r="V1263" i="37"/>
  <c r="W1262" i="37"/>
  <c r="V1262" i="37"/>
  <c r="W1261" i="37"/>
  <c r="V1261" i="37"/>
  <c r="W1260" i="37"/>
  <c r="V1260" i="37"/>
  <c r="W1259" i="37"/>
  <c r="V1259" i="37"/>
  <c r="B1259" i="37"/>
  <c r="W1258" i="37"/>
  <c r="V1258" i="37"/>
  <c r="Y1258" i="37" s="1"/>
  <c r="W1257" i="37"/>
  <c r="V1257" i="37"/>
  <c r="Y1257" i="37" s="1"/>
  <c r="W1256" i="37"/>
  <c r="V1256" i="37"/>
  <c r="Y1256" i="37" s="1"/>
  <c r="W1255" i="37"/>
  <c r="V1255" i="37"/>
  <c r="Y1255" i="37" s="1"/>
  <c r="W1254" i="37"/>
  <c r="V1254" i="37"/>
  <c r="Y1254" i="37" s="1"/>
  <c r="W1253" i="37"/>
  <c r="V1253" i="37"/>
  <c r="Y1253" i="37" s="1"/>
  <c r="W1252" i="37"/>
  <c r="V1252" i="37"/>
  <c r="Y1252" i="37" s="1"/>
  <c r="W1251" i="37"/>
  <c r="V1251" i="37"/>
  <c r="Y1251" i="37" s="1"/>
  <c r="W1250" i="37"/>
  <c r="V1250" i="37"/>
  <c r="Y1250" i="37" s="1"/>
  <c r="B1250" i="37"/>
  <c r="W1249" i="37"/>
  <c r="V1249" i="37"/>
  <c r="W1248" i="37"/>
  <c r="V1248" i="37"/>
  <c r="W1247" i="37"/>
  <c r="V1247" i="37"/>
  <c r="W1246" i="37"/>
  <c r="V1246" i="37"/>
  <c r="W1245" i="37"/>
  <c r="V1245" i="37"/>
  <c r="W1244" i="37"/>
  <c r="V1244" i="37"/>
  <c r="W1243" i="37"/>
  <c r="V1243" i="37"/>
  <c r="B1243" i="37"/>
  <c r="W1242" i="37"/>
  <c r="V1242" i="37"/>
  <c r="Y1242" i="37" s="1"/>
  <c r="W1241" i="37"/>
  <c r="V1241" i="37"/>
  <c r="Y1241" i="37" s="1"/>
  <c r="W1240" i="37"/>
  <c r="V1240" i="37"/>
  <c r="Y1240" i="37" s="1"/>
  <c r="W1239" i="37"/>
  <c r="V1239" i="37"/>
  <c r="Y1239" i="37" s="1"/>
  <c r="W1238" i="37"/>
  <c r="V1238" i="37"/>
  <c r="Y1238" i="37" s="1"/>
  <c r="W1237" i="37"/>
  <c r="V1237" i="37"/>
  <c r="Y1237" i="37" s="1"/>
  <c r="W1236" i="37"/>
  <c r="V1236" i="37"/>
  <c r="Y1236" i="37" s="1"/>
  <c r="W1235" i="37"/>
  <c r="V1235" i="37"/>
  <c r="Y1235" i="37" s="1"/>
  <c r="W1234" i="37"/>
  <c r="V1234" i="37"/>
  <c r="Y1234" i="37" s="1"/>
  <c r="W1233" i="37"/>
  <c r="V1233" i="37"/>
  <c r="Y1233" i="37" s="1"/>
  <c r="B1233" i="37"/>
  <c r="W1232" i="37"/>
  <c r="V1232" i="37"/>
  <c r="W1231" i="37"/>
  <c r="V1231" i="37"/>
  <c r="W1230" i="37"/>
  <c r="V1230" i="37"/>
  <c r="W1229" i="37"/>
  <c r="V1229" i="37"/>
  <c r="W1228" i="37"/>
  <c r="V1228" i="37"/>
  <c r="W1227" i="37"/>
  <c r="V1227" i="37"/>
  <c r="W1226" i="37"/>
  <c r="V1226" i="37"/>
  <c r="B1226" i="37"/>
  <c r="W1225" i="37"/>
  <c r="V1225" i="37"/>
  <c r="Y1225" i="37" s="1"/>
  <c r="W1224" i="37"/>
  <c r="V1224" i="37"/>
  <c r="Y1224" i="37" s="1"/>
  <c r="W1223" i="37"/>
  <c r="V1223" i="37"/>
  <c r="Y1223" i="37" s="1"/>
  <c r="W1222" i="37"/>
  <c r="V1222" i="37"/>
  <c r="Y1222" i="37" s="1"/>
  <c r="W1221" i="37"/>
  <c r="V1221" i="37"/>
  <c r="Y1221" i="37" s="1"/>
  <c r="W1220" i="37"/>
  <c r="V1220" i="37"/>
  <c r="Y1220" i="37" s="1"/>
  <c r="B1220" i="37"/>
  <c r="W1219" i="37"/>
  <c r="V1219" i="37"/>
  <c r="W1218" i="37"/>
  <c r="V1218" i="37"/>
  <c r="W1217" i="37"/>
  <c r="V1217" i="37"/>
  <c r="W1216" i="37"/>
  <c r="V1216" i="37"/>
  <c r="W1215" i="37"/>
  <c r="V1215" i="37"/>
  <c r="B1215" i="37"/>
  <c r="W1214" i="37"/>
  <c r="V1214" i="37"/>
  <c r="Y1214" i="37" s="1"/>
  <c r="W1213" i="37"/>
  <c r="V1213" i="37"/>
  <c r="Y1213" i="37" s="1"/>
  <c r="W1212" i="37"/>
  <c r="V1212" i="37"/>
  <c r="Y1212" i="37" s="1"/>
  <c r="W1211" i="37"/>
  <c r="V1211" i="37"/>
  <c r="Y1211" i="37" s="1"/>
  <c r="W1210" i="37"/>
  <c r="V1210" i="37"/>
  <c r="Y1210" i="37" s="1"/>
  <c r="W1209" i="37"/>
  <c r="V1209" i="37"/>
  <c r="Y1209" i="37" s="1"/>
  <c r="W1208" i="37"/>
  <c r="V1208" i="37"/>
  <c r="Y1208" i="37" s="1"/>
  <c r="W1207" i="37"/>
  <c r="V1207" i="37"/>
  <c r="Y1207" i="37" s="1"/>
  <c r="B1207" i="37"/>
  <c r="W1206" i="37"/>
  <c r="V1206" i="37"/>
  <c r="W1205" i="37"/>
  <c r="V1205" i="37"/>
  <c r="W1204" i="37"/>
  <c r="V1204" i="37"/>
  <c r="W1203" i="37"/>
  <c r="V1203" i="37"/>
  <c r="W1202" i="37"/>
  <c r="V1202" i="37"/>
  <c r="W1201" i="37"/>
  <c r="V1201" i="37"/>
  <c r="W1200" i="37"/>
  <c r="V1200" i="37"/>
  <c r="W1199" i="37"/>
  <c r="V1199" i="37"/>
  <c r="W1198" i="37"/>
  <c r="V1198" i="37"/>
  <c r="W1197" i="37"/>
  <c r="V1197" i="37"/>
  <c r="W1196" i="37"/>
  <c r="V1196" i="37"/>
  <c r="W1195" i="37"/>
  <c r="V1195" i="37"/>
  <c r="W1194" i="37"/>
  <c r="V1194" i="37"/>
  <c r="B1194" i="37"/>
  <c r="W1193" i="37"/>
  <c r="V1193" i="37"/>
  <c r="Y1193" i="37" s="1"/>
  <c r="W1192" i="37"/>
  <c r="V1192" i="37"/>
  <c r="Y1192" i="37" s="1"/>
  <c r="W1191" i="37"/>
  <c r="V1191" i="37"/>
  <c r="Y1191" i="37" s="1"/>
  <c r="W1190" i="37"/>
  <c r="V1190" i="37"/>
  <c r="Y1190" i="37" s="1"/>
  <c r="W1189" i="37"/>
  <c r="V1189" i="37"/>
  <c r="Y1189" i="37" s="1"/>
  <c r="W1188" i="37"/>
  <c r="V1188" i="37"/>
  <c r="Y1188" i="37" s="1"/>
  <c r="W1187" i="37"/>
  <c r="V1187" i="37"/>
  <c r="Y1187" i="37" s="1"/>
  <c r="W1186" i="37"/>
  <c r="V1186" i="37"/>
  <c r="Y1186" i="37" s="1"/>
  <c r="W1185" i="37"/>
  <c r="V1185" i="37"/>
  <c r="Y1185" i="37" s="1"/>
  <c r="W1184" i="37"/>
  <c r="V1184" i="37"/>
  <c r="Y1184" i="37" s="1"/>
  <c r="W1183" i="37"/>
  <c r="V1183" i="37"/>
  <c r="Y1183" i="37" s="1"/>
  <c r="W1182" i="37"/>
  <c r="V1182" i="37"/>
  <c r="Y1182" i="37" s="1"/>
  <c r="W1181" i="37"/>
  <c r="V1181" i="37"/>
  <c r="Y1181" i="37" s="1"/>
  <c r="W1180" i="37"/>
  <c r="V1180" i="37"/>
  <c r="Y1180" i="37" s="1"/>
  <c r="B1180" i="37"/>
  <c r="W1179" i="37"/>
  <c r="V1179" i="37"/>
  <c r="W1178" i="37"/>
  <c r="V1178" i="37"/>
  <c r="W1177" i="37"/>
  <c r="V1177" i="37"/>
  <c r="W1176" i="37"/>
  <c r="V1176" i="37"/>
  <c r="W1175" i="37"/>
  <c r="V1175" i="37"/>
  <c r="W1174" i="37"/>
  <c r="V1174" i="37"/>
  <c r="W1173" i="37"/>
  <c r="V1173" i="37"/>
  <c r="W1172" i="37"/>
  <c r="V1172" i="37"/>
  <c r="W1171" i="37"/>
  <c r="V1171" i="37"/>
  <c r="W1170" i="37"/>
  <c r="V1170" i="37"/>
  <c r="W1169" i="37"/>
  <c r="V1169" i="37"/>
  <c r="W1168" i="37"/>
  <c r="V1168" i="37"/>
  <c r="W1167" i="37"/>
  <c r="V1167" i="37"/>
  <c r="B1167" i="37"/>
  <c r="W1166" i="37"/>
  <c r="V1166" i="37"/>
  <c r="Y1166" i="37" s="1"/>
  <c r="W1165" i="37"/>
  <c r="V1165" i="37"/>
  <c r="Y1165" i="37" s="1"/>
  <c r="W1164" i="37"/>
  <c r="V1164" i="37"/>
  <c r="Y1164" i="37" s="1"/>
  <c r="W1163" i="37"/>
  <c r="V1163" i="37"/>
  <c r="Y1163" i="37" s="1"/>
  <c r="W1162" i="37"/>
  <c r="V1162" i="37"/>
  <c r="Y1162" i="37" s="1"/>
  <c r="W1161" i="37"/>
  <c r="V1161" i="37"/>
  <c r="Y1161" i="37" s="1"/>
  <c r="W1160" i="37"/>
  <c r="V1160" i="37"/>
  <c r="Y1160" i="37" s="1"/>
  <c r="W1159" i="37"/>
  <c r="V1159" i="37"/>
  <c r="Y1159" i="37" s="1"/>
  <c r="W1158" i="37"/>
  <c r="V1158" i="37"/>
  <c r="Y1158" i="37" s="1"/>
  <c r="W1157" i="37"/>
  <c r="V1157" i="37"/>
  <c r="Y1157" i="37" s="1"/>
  <c r="W1156" i="37"/>
  <c r="V1156" i="37"/>
  <c r="Y1156" i="37" s="1"/>
  <c r="W1155" i="37"/>
  <c r="V1155" i="37"/>
  <c r="Y1155" i="37" s="1"/>
  <c r="W1154" i="37"/>
  <c r="V1154" i="37"/>
  <c r="Y1154" i="37" s="1"/>
  <c r="B1154" i="37"/>
  <c r="W1153" i="37"/>
  <c r="V1153" i="37"/>
  <c r="W1152" i="37"/>
  <c r="V1152" i="37"/>
  <c r="W1151" i="37"/>
  <c r="V1151" i="37"/>
  <c r="W1150" i="37"/>
  <c r="V1150" i="37"/>
  <c r="W1149" i="37"/>
  <c r="V1149" i="37"/>
  <c r="W1148" i="37"/>
  <c r="V1148" i="37"/>
  <c r="W1147" i="37"/>
  <c r="V1147" i="37"/>
  <c r="W1146" i="37"/>
  <c r="V1146" i="37"/>
  <c r="W1145" i="37"/>
  <c r="V1145" i="37"/>
  <c r="W1144" i="37"/>
  <c r="V1144" i="37"/>
  <c r="W1143" i="37"/>
  <c r="V1143" i="37"/>
  <c r="W1142" i="37"/>
  <c r="V1142" i="37"/>
  <c r="W1141" i="37"/>
  <c r="V1141" i="37"/>
  <c r="W1140" i="37"/>
  <c r="V1140" i="37"/>
  <c r="W1139" i="37"/>
  <c r="V1139" i="37"/>
  <c r="W1138" i="37"/>
  <c r="V1138" i="37"/>
  <c r="B1138" i="37"/>
  <c r="W1137" i="37"/>
  <c r="V1137" i="37"/>
  <c r="Y1137" i="37" s="1"/>
  <c r="W1136" i="37"/>
  <c r="V1136" i="37"/>
  <c r="Y1136" i="37" s="1"/>
  <c r="W1135" i="37"/>
  <c r="V1135" i="37"/>
  <c r="Y1135" i="37" s="1"/>
  <c r="W1134" i="37"/>
  <c r="V1134" i="37"/>
  <c r="Y1134" i="37" s="1"/>
  <c r="W1133" i="37"/>
  <c r="V1133" i="37"/>
  <c r="Y1133" i="37" s="1"/>
  <c r="W1132" i="37"/>
  <c r="V1132" i="37"/>
  <c r="Y1132" i="37" s="1"/>
  <c r="W1131" i="37"/>
  <c r="V1131" i="37"/>
  <c r="Y1131" i="37" s="1"/>
  <c r="W1130" i="37"/>
  <c r="V1130" i="37"/>
  <c r="Y1130" i="37" s="1"/>
  <c r="W1129" i="37"/>
  <c r="V1129" i="37"/>
  <c r="Y1129" i="37" s="1"/>
  <c r="W1128" i="37"/>
  <c r="V1128" i="37"/>
  <c r="Y1128" i="37" s="1"/>
  <c r="W1127" i="37"/>
  <c r="V1127" i="37"/>
  <c r="Y1127" i="37" s="1"/>
  <c r="W1126" i="37"/>
  <c r="V1126" i="37"/>
  <c r="Y1126" i="37" s="1"/>
  <c r="W1125" i="37"/>
  <c r="V1125" i="37"/>
  <c r="Y1125" i="37" s="1"/>
  <c r="W1124" i="37"/>
  <c r="V1124" i="37"/>
  <c r="Y1124" i="37" s="1"/>
  <c r="B1124" i="37"/>
  <c r="W1123" i="37"/>
  <c r="V1123" i="37"/>
  <c r="W1122" i="37"/>
  <c r="V1122" i="37"/>
  <c r="W1121" i="37"/>
  <c r="V1121" i="37"/>
  <c r="W1120" i="37"/>
  <c r="V1120" i="37"/>
  <c r="W1119" i="37"/>
  <c r="V1119" i="37"/>
  <c r="B1119" i="37"/>
  <c r="W1118" i="37"/>
  <c r="V1118" i="37"/>
  <c r="Y1118" i="37" s="1"/>
  <c r="W1117" i="37"/>
  <c r="V1117" i="37"/>
  <c r="Y1117" i="37" s="1"/>
  <c r="W1116" i="37"/>
  <c r="V1116" i="37"/>
  <c r="Y1116" i="37" s="1"/>
  <c r="W1115" i="37"/>
  <c r="V1115" i="37"/>
  <c r="Y1115" i="37" s="1"/>
  <c r="W1114" i="37"/>
  <c r="V1114" i="37"/>
  <c r="Y1114" i="37" s="1"/>
  <c r="W1113" i="37"/>
  <c r="V1113" i="37"/>
  <c r="Y1113" i="37" s="1"/>
  <c r="W1112" i="37"/>
  <c r="V1112" i="37"/>
  <c r="Y1112" i="37" s="1"/>
  <c r="B1112" i="37"/>
  <c r="W1111" i="37"/>
  <c r="V1111" i="37"/>
  <c r="W1110" i="37"/>
  <c r="V1110" i="37"/>
  <c r="W1109" i="37"/>
  <c r="V1109" i="37"/>
  <c r="W1108" i="37"/>
  <c r="V1108" i="37"/>
  <c r="W1107" i="37"/>
  <c r="V1107" i="37"/>
  <c r="W1106" i="37"/>
  <c r="V1106" i="37"/>
  <c r="W1105" i="37"/>
  <c r="V1105" i="37"/>
  <c r="W1104" i="37"/>
  <c r="V1104" i="37"/>
  <c r="W1103" i="37"/>
  <c r="V1103" i="37"/>
  <c r="W1102" i="37"/>
  <c r="V1102" i="37"/>
  <c r="W1101" i="37"/>
  <c r="V1101" i="37"/>
  <c r="W1100" i="37"/>
  <c r="V1100" i="37"/>
  <c r="W1099" i="37"/>
  <c r="V1099" i="37"/>
  <c r="W1098" i="37"/>
  <c r="V1098" i="37"/>
  <c r="W1097" i="37"/>
  <c r="V1097" i="37"/>
  <c r="W1096" i="37"/>
  <c r="V1096" i="37"/>
  <c r="B1096" i="37"/>
  <c r="W1095" i="37"/>
  <c r="V1095" i="37"/>
  <c r="Y1095" i="37" s="1"/>
  <c r="W1094" i="37"/>
  <c r="V1094" i="37"/>
  <c r="Y1094" i="37" s="1"/>
  <c r="W1093" i="37"/>
  <c r="V1093" i="37"/>
  <c r="Y1093" i="37" s="1"/>
  <c r="B1093" i="37"/>
  <c r="W1092" i="37"/>
  <c r="V1092" i="37"/>
  <c r="W1091" i="37"/>
  <c r="V1091" i="37"/>
  <c r="W1090" i="37"/>
  <c r="V1090" i="37"/>
  <c r="W1089" i="37"/>
  <c r="V1089" i="37"/>
  <c r="W1088" i="37"/>
  <c r="V1088" i="37"/>
  <c r="W1087" i="37"/>
  <c r="V1087" i="37"/>
  <c r="W1086" i="37"/>
  <c r="V1086" i="37"/>
  <c r="W1085" i="37"/>
  <c r="V1085" i="37"/>
  <c r="W1084" i="37"/>
  <c r="V1084" i="37"/>
  <c r="W1083" i="37"/>
  <c r="V1083" i="37"/>
  <c r="B1083" i="37"/>
  <c r="W1082" i="37"/>
  <c r="V1082" i="37"/>
  <c r="Y1082" i="37" s="1"/>
  <c r="W1081" i="37"/>
  <c r="V1081" i="37"/>
  <c r="Y1081" i="37" s="1"/>
  <c r="W1080" i="37"/>
  <c r="V1080" i="37"/>
  <c r="Y1080" i="37" s="1"/>
  <c r="W1079" i="37"/>
  <c r="V1079" i="37"/>
  <c r="Y1079" i="37" s="1"/>
  <c r="W1078" i="37"/>
  <c r="V1078" i="37"/>
  <c r="Y1078" i="37" s="1"/>
  <c r="W1077" i="37"/>
  <c r="V1077" i="37"/>
  <c r="Y1077" i="37" s="1"/>
  <c r="W1076" i="37"/>
  <c r="V1076" i="37"/>
  <c r="Y1076" i="37" s="1"/>
  <c r="W1075" i="37"/>
  <c r="V1075" i="37"/>
  <c r="Y1075" i="37" s="1"/>
  <c r="W1074" i="37"/>
  <c r="V1074" i="37"/>
  <c r="Y1074" i="37" s="1"/>
  <c r="W1073" i="37"/>
  <c r="V1073" i="37"/>
  <c r="Y1073" i="37" s="1"/>
  <c r="B1073" i="37"/>
  <c r="W1072" i="37"/>
  <c r="V1072" i="37"/>
  <c r="W1071" i="37"/>
  <c r="V1071" i="37"/>
  <c r="W1070" i="37"/>
  <c r="V1070" i="37"/>
  <c r="B1070" i="37"/>
  <c r="W1069" i="37"/>
  <c r="V1069" i="37"/>
  <c r="Y1069" i="37" s="1"/>
  <c r="W1068" i="37"/>
  <c r="V1068" i="37"/>
  <c r="Y1068" i="37" s="1"/>
  <c r="W1067" i="37"/>
  <c r="V1067" i="37"/>
  <c r="Y1067" i="37" s="1"/>
  <c r="B1067" i="37"/>
  <c r="W1066" i="37"/>
  <c r="V1066" i="37"/>
  <c r="W1065" i="37"/>
  <c r="V1065" i="37"/>
  <c r="W1064" i="37"/>
  <c r="V1064" i="37"/>
  <c r="W1063" i="37"/>
  <c r="V1063" i="37"/>
  <c r="W1062" i="37"/>
  <c r="V1062" i="37"/>
  <c r="W1061" i="37"/>
  <c r="V1061" i="37"/>
  <c r="B1061" i="37"/>
  <c r="W1060" i="37"/>
  <c r="V1060" i="37"/>
  <c r="Y1060" i="37" s="1"/>
  <c r="W1059" i="37"/>
  <c r="V1059" i="37"/>
  <c r="Y1059" i="37" s="1"/>
  <c r="W1058" i="37"/>
  <c r="V1058" i="37"/>
  <c r="Y1058" i="37" s="1"/>
  <c r="B1058" i="37"/>
  <c r="W1057" i="37"/>
  <c r="V1057" i="37"/>
  <c r="W1056" i="37"/>
  <c r="V1056" i="37"/>
  <c r="B1056" i="37"/>
  <c r="W1055" i="37"/>
  <c r="V1055" i="37"/>
  <c r="Y1055" i="37" s="1"/>
  <c r="W1054" i="37"/>
  <c r="V1054" i="37"/>
  <c r="Y1054" i="37" s="1"/>
  <c r="W1053" i="37"/>
  <c r="V1053" i="37"/>
  <c r="Y1053" i="37" s="1"/>
  <c r="W1052" i="37"/>
  <c r="V1052" i="37"/>
  <c r="Y1052" i="37" s="1"/>
  <c r="W1051" i="37"/>
  <c r="V1051" i="37"/>
  <c r="Y1051" i="37" s="1"/>
  <c r="W1050" i="37"/>
  <c r="V1050" i="37"/>
  <c r="Y1050" i="37" s="1"/>
  <c r="W1049" i="37"/>
  <c r="V1049" i="37"/>
  <c r="Y1049" i="37" s="1"/>
  <c r="W1048" i="37"/>
  <c r="V1048" i="37"/>
  <c r="Y1048" i="37" s="1"/>
  <c r="B1048" i="37"/>
  <c r="W1047" i="37"/>
  <c r="V1047" i="37"/>
  <c r="W1046" i="37"/>
  <c r="V1046" i="37"/>
  <c r="W1045" i="37"/>
  <c r="V1045" i="37"/>
  <c r="W1044" i="37"/>
  <c r="V1044" i="37"/>
  <c r="B1044" i="37"/>
  <c r="W1043" i="37"/>
  <c r="V1043" i="37"/>
  <c r="Y1043" i="37" s="1"/>
  <c r="W1042" i="37"/>
  <c r="V1042" i="37"/>
  <c r="Y1042" i="37" s="1"/>
  <c r="W1041" i="37"/>
  <c r="V1041" i="37"/>
  <c r="Y1041" i="37" s="1"/>
  <c r="W1040" i="37"/>
  <c r="V1040" i="37"/>
  <c r="Y1040" i="37" s="1"/>
  <c r="W1039" i="37"/>
  <c r="V1039" i="37"/>
  <c r="Y1039" i="37" s="1"/>
  <c r="W1038" i="37"/>
  <c r="V1038" i="37"/>
  <c r="Y1038" i="37" s="1"/>
  <c r="W1037" i="37"/>
  <c r="V1037" i="37"/>
  <c r="Y1037" i="37" s="1"/>
  <c r="W1036" i="37"/>
  <c r="V1036" i="37"/>
  <c r="Y1036" i="37" s="1"/>
  <c r="W1035" i="37"/>
  <c r="V1035" i="37"/>
  <c r="Y1035" i="37" s="1"/>
  <c r="B1035" i="37"/>
  <c r="W1034" i="37"/>
  <c r="V1034" i="37"/>
  <c r="W1033" i="37"/>
  <c r="V1033" i="37"/>
  <c r="W1032" i="37"/>
  <c r="V1032" i="37"/>
  <c r="W1031" i="37"/>
  <c r="V1031" i="37"/>
  <c r="W1030" i="37"/>
  <c r="V1030" i="37"/>
  <c r="W1029" i="37"/>
  <c r="V1029" i="37"/>
  <c r="W1028" i="37"/>
  <c r="V1028" i="37"/>
  <c r="W1027" i="37"/>
  <c r="V1027" i="37"/>
  <c r="W1026" i="37"/>
  <c r="V1026" i="37"/>
  <c r="B1026" i="37"/>
  <c r="W1025" i="37"/>
  <c r="V1025" i="37"/>
  <c r="Y1025" i="37" s="1"/>
  <c r="W1024" i="37"/>
  <c r="V1024" i="37"/>
  <c r="Y1024" i="37" s="1"/>
  <c r="W1023" i="37"/>
  <c r="V1023" i="37"/>
  <c r="Y1023" i="37" s="1"/>
  <c r="W1022" i="37"/>
  <c r="V1022" i="37"/>
  <c r="Y1022" i="37" s="1"/>
  <c r="W1021" i="37"/>
  <c r="V1021" i="37"/>
  <c r="Y1021" i="37" s="1"/>
  <c r="W1020" i="37"/>
  <c r="V1020" i="37"/>
  <c r="Y1020" i="37" s="1"/>
  <c r="W1019" i="37"/>
  <c r="V1019" i="37"/>
  <c r="Y1019" i="37" s="1"/>
  <c r="W1018" i="37"/>
  <c r="V1018" i="37"/>
  <c r="Y1018" i="37" s="1"/>
  <c r="B1018" i="37"/>
  <c r="W1017" i="37"/>
  <c r="V1017" i="37"/>
  <c r="W1016" i="37"/>
  <c r="V1016" i="37"/>
  <c r="W1015" i="37"/>
  <c r="V1015" i="37"/>
  <c r="W1014" i="37"/>
  <c r="V1014" i="37"/>
  <c r="W1013" i="37"/>
  <c r="V1013" i="37"/>
  <c r="W1012" i="37"/>
  <c r="V1012" i="37"/>
  <c r="W1011" i="37"/>
  <c r="V1011" i="37"/>
  <c r="W1010" i="37"/>
  <c r="V1010" i="37"/>
  <c r="W1009" i="37"/>
  <c r="V1009" i="37"/>
  <c r="W1008" i="37"/>
  <c r="V1008" i="37"/>
  <c r="W1007" i="37"/>
  <c r="V1007" i="37"/>
  <c r="W1006" i="37"/>
  <c r="V1006" i="37"/>
  <c r="W1005" i="37"/>
  <c r="V1005" i="37"/>
  <c r="W1004" i="37"/>
  <c r="V1004" i="37"/>
  <c r="W1003" i="37"/>
  <c r="V1003" i="37"/>
  <c r="W1002" i="37"/>
  <c r="V1002" i="37"/>
  <c r="W1001" i="37"/>
  <c r="V1001" i="37"/>
  <c r="W1000" i="37"/>
  <c r="V1000" i="37"/>
  <c r="W999" i="37"/>
  <c r="V999" i="37"/>
  <c r="B999" i="37"/>
  <c r="W998" i="37"/>
  <c r="V998" i="37"/>
  <c r="Y998" i="37" s="1"/>
  <c r="W997" i="37"/>
  <c r="V997" i="37"/>
  <c r="Y997" i="37" s="1"/>
  <c r="W996" i="37"/>
  <c r="V996" i="37"/>
  <c r="Y996" i="37" s="1"/>
  <c r="W995" i="37"/>
  <c r="V995" i="37"/>
  <c r="Y995" i="37" s="1"/>
  <c r="W994" i="37"/>
  <c r="V994" i="37"/>
  <c r="Y994" i="37" s="1"/>
  <c r="W993" i="37"/>
  <c r="V993" i="37"/>
  <c r="Y993" i="37" s="1"/>
  <c r="W992" i="37"/>
  <c r="V992" i="37"/>
  <c r="Y992" i="37" s="1"/>
  <c r="W991" i="37"/>
  <c r="V991" i="37"/>
  <c r="Y991" i="37" s="1"/>
  <c r="W990" i="37"/>
  <c r="V990" i="37"/>
  <c r="Y990" i="37" s="1"/>
  <c r="W989" i="37"/>
  <c r="V989" i="37"/>
  <c r="Y989" i="37" s="1"/>
  <c r="W988" i="37"/>
  <c r="V988" i="37"/>
  <c r="Y988" i="37" s="1"/>
  <c r="W987" i="37"/>
  <c r="V987" i="37"/>
  <c r="Y987" i="37" s="1"/>
  <c r="B987" i="37"/>
  <c r="W986" i="37"/>
  <c r="V986" i="37"/>
  <c r="W985" i="37"/>
  <c r="V985" i="37"/>
  <c r="W984" i="37"/>
  <c r="V984" i="37"/>
  <c r="W983" i="37"/>
  <c r="V983" i="37"/>
  <c r="W982" i="37"/>
  <c r="V982" i="37"/>
  <c r="W981" i="37"/>
  <c r="V981" i="37"/>
  <c r="W980" i="37"/>
  <c r="V980" i="37"/>
  <c r="W979" i="37"/>
  <c r="V979" i="37"/>
  <c r="W978" i="37"/>
  <c r="V978" i="37"/>
  <c r="B978" i="37"/>
  <c r="W977" i="37"/>
  <c r="V977" i="37"/>
  <c r="Y977" i="37" s="1"/>
  <c r="W976" i="37"/>
  <c r="V976" i="37"/>
  <c r="Y976" i="37" s="1"/>
  <c r="W975" i="37"/>
  <c r="V975" i="37"/>
  <c r="Y975" i="37" s="1"/>
  <c r="W974" i="37"/>
  <c r="V974" i="37"/>
  <c r="Y974" i="37" s="1"/>
  <c r="W973" i="37"/>
  <c r="V973" i="37"/>
  <c r="Y973" i="37" s="1"/>
  <c r="W972" i="37"/>
  <c r="V972" i="37"/>
  <c r="Y972" i="37" s="1"/>
  <c r="W971" i="37"/>
  <c r="V971" i="37"/>
  <c r="Y971" i="37" s="1"/>
  <c r="W970" i="37"/>
  <c r="V970" i="37"/>
  <c r="Y970" i="37" s="1"/>
  <c r="W969" i="37"/>
  <c r="V969" i="37"/>
  <c r="Y969" i="37" s="1"/>
  <c r="W968" i="37"/>
  <c r="V968" i="37"/>
  <c r="Y968" i="37" s="1"/>
  <c r="W967" i="37"/>
  <c r="V967" i="37"/>
  <c r="Y967" i="37" s="1"/>
  <c r="W966" i="37"/>
  <c r="V966" i="37"/>
  <c r="Y966" i="37" s="1"/>
  <c r="W965" i="37"/>
  <c r="V965" i="37"/>
  <c r="Y965" i="37" s="1"/>
  <c r="W964" i="37"/>
  <c r="V964" i="37"/>
  <c r="Y964" i="37" s="1"/>
  <c r="W963" i="37"/>
  <c r="V963" i="37"/>
  <c r="Y963" i="37" s="1"/>
  <c r="W962" i="37"/>
  <c r="V962" i="37"/>
  <c r="Y962" i="37" s="1"/>
  <c r="B962" i="37"/>
  <c r="W961" i="37"/>
  <c r="V961" i="37"/>
  <c r="W960" i="37"/>
  <c r="V960" i="37"/>
  <c r="W959" i="37"/>
  <c r="V959" i="37"/>
  <c r="W958" i="37"/>
  <c r="V958" i="37"/>
  <c r="W957" i="37"/>
  <c r="V957" i="37"/>
  <c r="W956" i="37"/>
  <c r="V956" i="37"/>
  <c r="W955" i="37"/>
  <c r="V955" i="37"/>
  <c r="W954" i="37"/>
  <c r="V954" i="37"/>
  <c r="W953" i="37"/>
  <c r="V953" i="37"/>
  <c r="W952" i="37"/>
  <c r="V952" i="37"/>
  <c r="W951" i="37"/>
  <c r="V951" i="37"/>
  <c r="W950" i="37"/>
  <c r="V950" i="37"/>
  <c r="W949" i="37"/>
  <c r="V949" i="37"/>
  <c r="W948" i="37"/>
  <c r="V948" i="37"/>
  <c r="W947" i="37"/>
  <c r="V947" i="37"/>
  <c r="B947" i="37"/>
  <c r="W946" i="37"/>
  <c r="V946" i="37"/>
  <c r="Y946" i="37" s="1"/>
  <c r="W945" i="37"/>
  <c r="V945" i="37"/>
  <c r="Y945" i="37" s="1"/>
  <c r="W944" i="37"/>
  <c r="V944" i="37"/>
  <c r="Y944" i="37" s="1"/>
  <c r="W943" i="37"/>
  <c r="V943" i="37"/>
  <c r="Y943" i="37" s="1"/>
  <c r="W942" i="37"/>
  <c r="V942" i="37"/>
  <c r="Y942" i="37" s="1"/>
  <c r="W941" i="37"/>
  <c r="V941" i="37"/>
  <c r="Y941" i="37" s="1"/>
  <c r="W940" i="37"/>
  <c r="V940" i="37"/>
  <c r="Y940" i="37" s="1"/>
  <c r="W939" i="37"/>
  <c r="V939" i="37"/>
  <c r="Y939" i="37" s="1"/>
  <c r="W938" i="37"/>
  <c r="V938" i="37"/>
  <c r="Y938" i="37" s="1"/>
  <c r="W937" i="37"/>
  <c r="V937" i="37"/>
  <c r="Y937" i="37" s="1"/>
  <c r="B937" i="37"/>
  <c r="W936" i="37"/>
  <c r="V936" i="37"/>
  <c r="W935" i="37"/>
  <c r="V935" i="37"/>
  <c r="W934" i="37"/>
  <c r="V934" i="37"/>
  <c r="W933" i="37"/>
  <c r="V933" i="37"/>
  <c r="W932" i="37"/>
  <c r="V932" i="37"/>
  <c r="W931" i="37"/>
  <c r="V931" i="37"/>
  <c r="W930" i="37"/>
  <c r="V930" i="37"/>
  <c r="W929" i="37"/>
  <c r="V929" i="37"/>
  <c r="B929" i="37"/>
  <c r="W928" i="37"/>
  <c r="V928" i="37"/>
  <c r="Y928" i="37" s="1"/>
  <c r="W927" i="37"/>
  <c r="V927" i="37"/>
  <c r="Y927" i="37" s="1"/>
  <c r="W926" i="37"/>
  <c r="V926" i="37"/>
  <c r="Y926" i="37" s="1"/>
  <c r="W925" i="37"/>
  <c r="V925" i="37"/>
  <c r="Y925" i="37" s="1"/>
  <c r="W924" i="37"/>
  <c r="V924" i="37"/>
  <c r="Y924" i="37" s="1"/>
  <c r="W923" i="37"/>
  <c r="V923" i="37"/>
  <c r="Y923" i="37" s="1"/>
  <c r="B923" i="37"/>
  <c r="W922" i="37"/>
  <c r="V922" i="37"/>
  <c r="W921" i="37"/>
  <c r="V921" i="37"/>
  <c r="W920" i="37"/>
  <c r="V920" i="37"/>
  <c r="W919" i="37"/>
  <c r="V919" i="37"/>
  <c r="W918" i="37"/>
  <c r="V918" i="37"/>
  <c r="W917" i="37"/>
  <c r="V917" i="37"/>
  <c r="W916" i="37"/>
  <c r="V916" i="37"/>
  <c r="B916" i="37"/>
  <c r="W915" i="37"/>
  <c r="V915" i="37"/>
  <c r="Y915" i="37" s="1"/>
  <c r="W914" i="37"/>
  <c r="V914" i="37"/>
  <c r="Y914" i="37" s="1"/>
  <c r="W913" i="37"/>
  <c r="V913" i="37"/>
  <c r="Y913" i="37" s="1"/>
  <c r="W912" i="37"/>
  <c r="V912" i="37"/>
  <c r="Y912" i="37" s="1"/>
  <c r="W911" i="37"/>
  <c r="V911" i="37"/>
  <c r="Y911" i="37" s="1"/>
  <c r="W910" i="37"/>
  <c r="V910" i="37"/>
  <c r="Y910" i="37" s="1"/>
  <c r="W909" i="37"/>
  <c r="V909" i="37"/>
  <c r="Y909" i="37" s="1"/>
  <c r="W908" i="37"/>
  <c r="V908" i="37"/>
  <c r="Y908" i="37" s="1"/>
  <c r="B908" i="37"/>
  <c r="W907" i="37"/>
  <c r="V907" i="37"/>
  <c r="W906" i="37"/>
  <c r="V906" i="37"/>
  <c r="W905" i="37"/>
  <c r="V905" i="37"/>
  <c r="W904" i="37"/>
  <c r="V904" i="37"/>
  <c r="W903" i="37"/>
  <c r="V903" i="37"/>
  <c r="W902" i="37"/>
  <c r="V902" i="37"/>
  <c r="W901" i="37"/>
  <c r="V901" i="37"/>
  <c r="W900" i="37"/>
  <c r="V900" i="37"/>
  <c r="W899" i="37"/>
  <c r="V899" i="37"/>
  <c r="W898" i="37"/>
  <c r="V898" i="37"/>
  <c r="B898" i="37"/>
  <c r="W897" i="37"/>
  <c r="V897" i="37"/>
  <c r="Y897" i="37" s="1"/>
  <c r="W896" i="37"/>
  <c r="V896" i="37"/>
  <c r="Y896" i="37" s="1"/>
  <c r="B896" i="37"/>
  <c r="W895" i="37"/>
  <c r="V895" i="37"/>
  <c r="W894" i="37"/>
  <c r="V894" i="37"/>
  <c r="W893" i="37"/>
  <c r="V893" i="37"/>
  <c r="W892" i="37"/>
  <c r="V892" i="37"/>
  <c r="W891" i="37"/>
  <c r="V891" i="37"/>
  <c r="W890" i="37"/>
  <c r="V890" i="37"/>
  <c r="W889" i="37"/>
  <c r="V889" i="37"/>
  <c r="W888" i="37"/>
  <c r="V888" i="37"/>
  <c r="W887" i="37"/>
  <c r="V887" i="37"/>
  <c r="W886" i="37"/>
  <c r="V886" i="37"/>
  <c r="W885" i="37"/>
  <c r="V885" i="37"/>
  <c r="W884" i="37"/>
  <c r="V884" i="37"/>
  <c r="B884" i="37"/>
  <c r="W883" i="37"/>
  <c r="V883" i="37"/>
  <c r="Y883" i="37" s="1"/>
  <c r="W882" i="37"/>
  <c r="V882" i="37"/>
  <c r="Y882" i="37" s="1"/>
  <c r="W881" i="37"/>
  <c r="V881" i="37"/>
  <c r="Y881" i="37" s="1"/>
  <c r="W880" i="37"/>
  <c r="V880" i="37"/>
  <c r="Y880" i="37" s="1"/>
  <c r="W879" i="37"/>
  <c r="V879" i="37"/>
  <c r="Y879" i="37" s="1"/>
  <c r="W878" i="37"/>
  <c r="V878" i="37"/>
  <c r="Y878" i="37" s="1"/>
  <c r="W877" i="37"/>
  <c r="V877" i="37"/>
  <c r="Y877" i="37" s="1"/>
  <c r="B877" i="37"/>
  <c r="W876" i="37"/>
  <c r="V876" i="37"/>
  <c r="W875" i="37"/>
  <c r="V875" i="37"/>
  <c r="W874" i="37"/>
  <c r="V874" i="37"/>
  <c r="W873" i="37"/>
  <c r="V873" i="37"/>
  <c r="W872" i="37"/>
  <c r="V872" i="37"/>
  <c r="W871" i="37"/>
  <c r="V871" i="37"/>
  <c r="B871" i="37"/>
  <c r="W870" i="37"/>
  <c r="V870" i="37"/>
  <c r="Y870" i="37" s="1"/>
  <c r="W869" i="37"/>
  <c r="V869" i="37"/>
  <c r="Y869" i="37" s="1"/>
  <c r="B869" i="37"/>
  <c r="W868" i="37"/>
  <c r="V868" i="37"/>
  <c r="W867" i="37"/>
  <c r="V867" i="37"/>
  <c r="B867" i="37"/>
  <c r="W866" i="37"/>
  <c r="V866" i="37"/>
  <c r="Y866" i="37" s="1"/>
  <c r="W865" i="37"/>
  <c r="V865" i="37"/>
  <c r="Y865" i="37" s="1"/>
  <c r="W864" i="37"/>
  <c r="V864" i="37"/>
  <c r="Y864" i="37" s="1"/>
  <c r="W863" i="37"/>
  <c r="V863" i="37"/>
  <c r="Y863" i="37" s="1"/>
  <c r="B863" i="37"/>
  <c r="W862" i="37"/>
  <c r="V862" i="37"/>
  <c r="W861" i="37"/>
  <c r="V861" i="37"/>
  <c r="W860" i="37"/>
  <c r="V860" i="37"/>
  <c r="W859" i="37"/>
  <c r="V859" i="37"/>
  <c r="W858" i="37"/>
  <c r="V858" i="37"/>
  <c r="W857" i="37"/>
  <c r="V857" i="37"/>
  <c r="B857" i="37"/>
  <c r="W856" i="37"/>
  <c r="V856" i="37"/>
  <c r="Y856" i="37" s="1"/>
  <c r="W855" i="37"/>
  <c r="V855" i="37"/>
  <c r="Y855" i="37" s="1"/>
  <c r="W854" i="37"/>
  <c r="V854" i="37"/>
  <c r="Y854" i="37" s="1"/>
  <c r="W853" i="37"/>
  <c r="V853" i="37"/>
  <c r="Y853" i="37" s="1"/>
  <c r="W852" i="37"/>
  <c r="V852" i="37"/>
  <c r="Y852" i="37" s="1"/>
  <c r="W851" i="37"/>
  <c r="V851" i="37"/>
  <c r="Y851" i="37" s="1"/>
  <c r="W850" i="37"/>
  <c r="V850" i="37"/>
  <c r="Y850" i="37" s="1"/>
  <c r="W849" i="37"/>
  <c r="V849" i="37"/>
  <c r="Y849" i="37" s="1"/>
  <c r="W848" i="37"/>
  <c r="V848" i="37"/>
  <c r="Y848" i="37" s="1"/>
  <c r="W847" i="37"/>
  <c r="V847" i="37"/>
  <c r="Y847" i="37" s="1"/>
  <c r="W846" i="37"/>
  <c r="V846" i="37"/>
  <c r="Y846" i="37" s="1"/>
  <c r="W845" i="37"/>
  <c r="V845" i="37"/>
  <c r="Y845" i="37" s="1"/>
  <c r="W844" i="37"/>
  <c r="V844" i="37"/>
  <c r="Y844" i="37" s="1"/>
  <c r="W843" i="37"/>
  <c r="V843" i="37"/>
  <c r="Y843" i="37" s="1"/>
  <c r="W842" i="37"/>
  <c r="V842" i="37"/>
  <c r="Y842" i="37" s="1"/>
  <c r="W841" i="37"/>
  <c r="V841" i="37"/>
  <c r="Y841" i="37" s="1"/>
  <c r="W840" i="37"/>
  <c r="V840" i="37"/>
  <c r="Y840" i="37" s="1"/>
  <c r="W839" i="37"/>
  <c r="V839" i="37"/>
  <c r="Y839" i="37" s="1"/>
  <c r="B839" i="37"/>
  <c r="W838" i="37"/>
  <c r="V838" i="37"/>
  <c r="W837" i="37"/>
  <c r="V837" i="37"/>
  <c r="W836" i="37"/>
  <c r="V836" i="37"/>
  <c r="W835" i="37"/>
  <c r="V835" i="37"/>
  <c r="W834" i="37"/>
  <c r="V834" i="37"/>
  <c r="W833" i="37"/>
  <c r="V833" i="37"/>
  <c r="W832" i="37"/>
  <c r="V832" i="37"/>
  <c r="W831" i="37"/>
  <c r="V831" i="37"/>
  <c r="W830" i="37"/>
  <c r="V830" i="37"/>
  <c r="W829" i="37"/>
  <c r="V829" i="37"/>
  <c r="W828" i="37"/>
  <c r="V828" i="37"/>
  <c r="W827" i="37"/>
  <c r="V827" i="37"/>
  <c r="W826" i="37"/>
  <c r="V826" i="37"/>
  <c r="W825" i="37"/>
  <c r="V825" i="37"/>
  <c r="W824" i="37"/>
  <c r="V824" i="37"/>
  <c r="W823" i="37"/>
  <c r="V823" i="37"/>
  <c r="W822" i="37"/>
  <c r="V822" i="37"/>
  <c r="W821" i="37"/>
  <c r="V821" i="37"/>
  <c r="B821" i="37"/>
  <c r="W820" i="37"/>
  <c r="V820" i="37"/>
  <c r="Y820" i="37" s="1"/>
  <c r="W819" i="37"/>
  <c r="V819" i="37"/>
  <c r="Y819" i="37" s="1"/>
  <c r="W818" i="37"/>
  <c r="V818" i="37"/>
  <c r="Y818" i="37" s="1"/>
  <c r="W817" i="37"/>
  <c r="V817" i="37"/>
  <c r="Y817" i="37" s="1"/>
  <c r="W816" i="37"/>
  <c r="V816" i="37"/>
  <c r="Y816" i="37" s="1"/>
  <c r="W815" i="37"/>
  <c r="V815" i="37"/>
  <c r="Y815" i="37" s="1"/>
  <c r="W814" i="37"/>
  <c r="V814" i="37"/>
  <c r="Y814" i="37" s="1"/>
  <c r="W813" i="37"/>
  <c r="V813" i="37"/>
  <c r="Y813" i="37" s="1"/>
  <c r="W812" i="37"/>
  <c r="V812" i="37"/>
  <c r="Y812" i="37" s="1"/>
  <c r="W811" i="37"/>
  <c r="V811" i="37"/>
  <c r="Y811" i="37" s="1"/>
  <c r="W810" i="37"/>
  <c r="V810" i="37"/>
  <c r="Y810" i="37" s="1"/>
  <c r="W809" i="37"/>
  <c r="V809" i="37"/>
  <c r="Y809" i="37" s="1"/>
  <c r="W808" i="37"/>
  <c r="V808" i="37"/>
  <c r="Y808" i="37" s="1"/>
  <c r="W807" i="37"/>
  <c r="V807" i="37"/>
  <c r="Y807" i="37" s="1"/>
  <c r="B807" i="37"/>
  <c r="W806" i="37"/>
  <c r="V806" i="37"/>
  <c r="W805" i="37"/>
  <c r="V805" i="37"/>
  <c r="W804" i="37"/>
  <c r="V804" i="37"/>
  <c r="W803" i="37"/>
  <c r="V803" i="37"/>
  <c r="W802" i="37"/>
  <c r="V802" i="37"/>
  <c r="W801" i="37"/>
  <c r="V801" i="37"/>
  <c r="W800" i="37"/>
  <c r="V800" i="37"/>
  <c r="W799" i="37"/>
  <c r="V799" i="37"/>
  <c r="W798" i="37"/>
  <c r="V798" i="37"/>
  <c r="W797" i="37"/>
  <c r="V797" i="37"/>
  <c r="W796" i="37"/>
  <c r="V796" i="37"/>
  <c r="W795" i="37"/>
  <c r="V795" i="37"/>
  <c r="W794" i="37"/>
  <c r="V794" i="37"/>
  <c r="W793" i="37"/>
  <c r="V793" i="37"/>
  <c r="W792" i="37"/>
  <c r="V792" i="37"/>
  <c r="W791" i="37"/>
  <c r="V791" i="37"/>
  <c r="B791" i="37"/>
  <c r="W790" i="37"/>
  <c r="V790" i="37"/>
  <c r="Y790" i="37" s="1"/>
  <c r="W789" i="37"/>
  <c r="V789" i="37"/>
  <c r="Y789" i="37" s="1"/>
  <c r="W788" i="37"/>
  <c r="V788" i="37"/>
  <c r="Y788" i="37" s="1"/>
  <c r="W787" i="37"/>
  <c r="V787" i="37"/>
  <c r="Y787" i="37" s="1"/>
  <c r="W786" i="37"/>
  <c r="V786" i="37"/>
  <c r="Y786" i="37" s="1"/>
  <c r="W785" i="37"/>
  <c r="V785" i="37"/>
  <c r="Y785" i="37" s="1"/>
  <c r="W784" i="37"/>
  <c r="V784" i="37"/>
  <c r="Y784" i="37" s="1"/>
  <c r="W783" i="37"/>
  <c r="V783" i="37"/>
  <c r="Y783" i="37" s="1"/>
  <c r="W782" i="37"/>
  <c r="V782" i="37"/>
  <c r="Y782" i="37" s="1"/>
  <c r="W781" i="37"/>
  <c r="V781" i="37"/>
  <c r="Y781" i="37" s="1"/>
  <c r="W780" i="37"/>
  <c r="V780" i="37"/>
  <c r="Y780" i="37" s="1"/>
  <c r="W779" i="37"/>
  <c r="V779" i="37"/>
  <c r="Y779" i="37" s="1"/>
  <c r="W778" i="37"/>
  <c r="V778" i="37"/>
  <c r="Y778" i="37" s="1"/>
  <c r="W777" i="37"/>
  <c r="V777" i="37"/>
  <c r="Y777" i="37" s="1"/>
  <c r="W776" i="37"/>
  <c r="V776" i="37"/>
  <c r="Y776" i="37" s="1"/>
  <c r="W775" i="37"/>
  <c r="V775" i="37"/>
  <c r="Y775" i="37" s="1"/>
  <c r="W774" i="37"/>
  <c r="V774" i="37"/>
  <c r="Y774" i="37" s="1"/>
  <c r="W773" i="37"/>
  <c r="V773" i="37"/>
  <c r="Y773" i="37" s="1"/>
  <c r="W772" i="37"/>
  <c r="V772" i="37"/>
  <c r="Y772" i="37" s="1"/>
  <c r="B772" i="37"/>
  <c r="W771" i="37"/>
  <c r="V771" i="37"/>
  <c r="W770" i="37"/>
  <c r="V770" i="37"/>
  <c r="W769" i="37"/>
  <c r="V769" i="37"/>
  <c r="W768" i="37"/>
  <c r="V768" i="37"/>
  <c r="W767" i="37"/>
  <c r="V767" i="37"/>
  <c r="W766" i="37"/>
  <c r="V766" i="37"/>
  <c r="W765" i="37"/>
  <c r="V765" i="37"/>
  <c r="W764" i="37"/>
  <c r="V764" i="37"/>
  <c r="W763" i="37"/>
  <c r="V763" i="37"/>
  <c r="W762" i="37"/>
  <c r="V762" i="37"/>
  <c r="W761" i="37"/>
  <c r="V761" i="37"/>
  <c r="B761" i="37"/>
  <c r="W760" i="37"/>
  <c r="V760" i="37"/>
  <c r="Y760" i="37" s="1"/>
  <c r="W759" i="37"/>
  <c r="V759" i="37"/>
  <c r="Y759" i="37" s="1"/>
  <c r="W758" i="37"/>
  <c r="V758" i="37"/>
  <c r="Y758" i="37" s="1"/>
  <c r="W757" i="37"/>
  <c r="V757" i="37"/>
  <c r="Y757" i="37" s="1"/>
  <c r="W756" i="37"/>
  <c r="V756" i="37"/>
  <c r="Y756" i="37" s="1"/>
  <c r="W755" i="37"/>
  <c r="V755" i="37"/>
  <c r="Y755" i="37" s="1"/>
  <c r="W754" i="37"/>
  <c r="V754" i="37"/>
  <c r="Y754" i="37" s="1"/>
  <c r="W753" i="37"/>
  <c r="V753" i="37"/>
  <c r="Y753" i="37" s="1"/>
  <c r="W752" i="37"/>
  <c r="V752" i="37"/>
  <c r="Y752" i="37" s="1"/>
  <c r="W751" i="37"/>
  <c r="V751" i="37"/>
  <c r="Y751" i="37" s="1"/>
  <c r="W750" i="37"/>
  <c r="V750" i="37"/>
  <c r="Y750" i="37" s="1"/>
  <c r="W749" i="37"/>
  <c r="V749" i="37"/>
  <c r="Y749" i="37" s="1"/>
  <c r="W748" i="37"/>
  <c r="V748" i="37"/>
  <c r="Y748" i="37" s="1"/>
  <c r="B748" i="37"/>
  <c r="W747" i="37"/>
  <c r="V747" i="37"/>
  <c r="W746" i="37"/>
  <c r="V746" i="37"/>
  <c r="W745" i="37"/>
  <c r="V745" i="37"/>
  <c r="W744" i="37"/>
  <c r="V744" i="37"/>
  <c r="W743" i="37"/>
  <c r="V743" i="37"/>
  <c r="W742" i="37"/>
  <c r="V742" i="37"/>
  <c r="W741" i="37"/>
  <c r="V741" i="37"/>
  <c r="W740" i="37"/>
  <c r="V740" i="37"/>
  <c r="W739" i="37"/>
  <c r="V739" i="37"/>
  <c r="W738" i="37"/>
  <c r="V738" i="37"/>
  <c r="W737" i="37"/>
  <c r="V737" i="37"/>
  <c r="W736" i="37"/>
  <c r="V736" i="37"/>
  <c r="W735" i="37"/>
  <c r="V735" i="37"/>
  <c r="W734" i="37"/>
  <c r="V734" i="37"/>
  <c r="W733" i="37"/>
  <c r="V733" i="37"/>
  <c r="W732" i="37"/>
  <c r="V732" i="37"/>
  <c r="W731" i="37"/>
  <c r="V731" i="37"/>
  <c r="W730" i="37"/>
  <c r="V730" i="37"/>
  <c r="B730" i="37"/>
  <c r="W729" i="37"/>
  <c r="V729" i="37"/>
  <c r="Y729" i="37" s="1"/>
  <c r="W728" i="37"/>
  <c r="V728" i="37"/>
  <c r="Y728" i="37" s="1"/>
  <c r="W727" i="37"/>
  <c r="V727" i="37"/>
  <c r="Y727" i="37" s="1"/>
  <c r="W726" i="37"/>
  <c r="V726" i="37"/>
  <c r="Y726" i="37" s="1"/>
  <c r="W725" i="37"/>
  <c r="V725" i="37"/>
  <c r="Y725" i="37" s="1"/>
  <c r="W724" i="37"/>
  <c r="V724" i="37"/>
  <c r="Y724" i="37" s="1"/>
  <c r="W723" i="37"/>
  <c r="V723" i="37"/>
  <c r="Y723" i="37" s="1"/>
  <c r="W722" i="37"/>
  <c r="V722" i="37"/>
  <c r="Y722" i="37" s="1"/>
  <c r="W721" i="37"/>
  <c r="V721" i="37"/>
  <c r="Y721" i="37" s="1"/>
  <c r="W720" i="37"/>
  <c r="V720" i="37"/>
  <c r="Y720" i="37" s="1"/>
  <c r="W719" i="37"/>
  <c r="V719" i="37"/>
  <c r="Y719" i="37" s="1"/>
  <c r="W718" i="37"/>
  <c r="V718" i="37"/>
  <c r="Y718" i="37" s="1"/>
  <c r="W717" i="37"/>
  <c r="V717" i="37"/>
  <c r="Y717" i="37" s="1"/>
  <c r="W716" i="37"/>
  <c r="V716" i="37"/>
  <c r="Y716" i="37" s="1"/>
  <c r="W715" i="37"/>
  <c r="V715" i="37"/>
  <c r="Y715" i="37" s="1"/>
  <c r="B715" i="37"/>
  <c r="W714" i="37"/>
  <c r="V714" i="37"/>
  <c r="W713" i="37"/>
  <c r="V713" i="37"/>
  <c r="W712" i="37"/>
  <c r="V712" i="37"/>
  <c r="W711" i="37"/>
  <c r="V711" i="37"/>
  <c r="W710" i="37"/>
  <c r="V710" i="37"/>
  <c r="W709" i="37"/>
  <c r="V709" i="37"/>
  <c r="W708" i="37"/>
  <c r="V708" i="37"/>
  <c r="W707" i="37"/>
  <c r="V707" i="37"/>
  <c r="W706" i="37"/>
  <c r="V706" i="37"/>
  <c r="W705" i="37"/>
  <c r="V705" i="37"/>
  <c r="W704" i="37"/>
  <c r="V704" i="37"/>
  <c r="W703" i="37"/>
  <c r="V703" i="37"/>
  <c r="W702" i="37"/>
  <c r="V702" i="37"/>
  <c r="W701" i="37"/>
  <c r="V701" i="37"/>
  <c r="W700" i="37"/>
  <c r="V700" i="37"/>
  <c r="W699" i="37"/>
  <c r="V699" i="37"/>
  <c r="W698" i="37"/>
  <c r="V698" i="37"/>
  <c r="W697" i="37"/>
  <c r="V697" i="37"/>
  <c r="B697" i="37"/>
  <c r="W696" i="37"/>
  <c r="V696" i="37"/>
  <c r="Y696" i="37" s="1"/>
  <c r="W695" i="37"/>
  <c r="V695" i="37"/>
  <c r="Y695" i="37" s="1"/>
  <c r="W694" i="37"/>
  <c r="V694" i="37"/>
  <c r="Y694" i="37" s="1"/>
  <c r="W693" i="37"/>
  <c r="V693" i="37"/>
  <c r="Y693" i="37" s="1"/>
  <c r="W692" i="37"/>
  <c r="V692" i="37"/>
  <c r="Y692" i="37" s="1"/>
  <c r="W691" i="37"/>
  <c r="V691" i="37"/>
  <c r="Y691" i="37" s="1"/>
  <c r="B691" i="37"/>
  <c r="W690" i="37"/>
  <c r="V690" i="37"/>
  <c r="W689" i="37"/>
  <c r="V689" i="37"/>
  <c r="W688" i="37"/>
  <c r="V688" i="37"/>
  <c r="W687" i="37"/>
  <c r="V687" i="37"/>
  <c r="W686" i="37"/>
  <c r="V686" i="37"/>
  <c r="B686" i="37"/>
  <c r="W685" i="37"/>
  <c r="V685" i="37"/>
  <c r="Y685" i="37" s="1"/>
  <c r="W684" i="37"/>
  <c r="V684" i="37"/>
  <c r="Y684" i="37" s="1"/>
  <c r="W683" i="37"/>
  <c r="V683" i="37"/>
  <c r="Y683" i="37" s="1"/>
  <c r="W682" i="37"/>
  <c r="V682" i="37"/>
  <c r="Y682" i="37" s="1"/>
  <c r="W681" i="37"/>
  <c r="V681" i="37"/>
  <c r="Y681" i="37" s="1"/>
  <c r="W680" i="37"/>
  <c r="V680" i="37"/>
  <c r="Y680" i="37" s="1"/>
  <c r="B680" i="37"/>
  <c r="W679" i="37"/>
  <c r="V679" i="37"/>
  <c r="W678" i="37"/>
  <c r="V678" i="37"/>
  <c r="W677" i="37"/>
  <c r="V677" i="37"/>
  <c r="W676" i="37"/>
  <c r="V676" i="37"/>
  <c r="B676" i="37"/>
  <c r="W675" i="37"/>
  <c r="V675" i="37"/>
  <c r="Y675" i="37" s="1"/>
  <c r="W674" i="37"/>
  <c r="V674" i="37"/>
  <c r="Y674" i="37" s="1"/>
  <c r="W673" i="37"/>
  <c r="V673" i="37"/>
  <c r="Y673" i="37" s="1"/>
  <c r="W672" i="37"/>
  <c r="V672" i="37"/>
  <c r="Y672" i="37" s="1"/>
  <c r="W671" i="37"/>
  <c r="V671" i="37"/>
  <c r="Y671" i="37" s="1"/>
  <c r="W670" i="37"/>
  <c r="V670" i="37"/>
  <c r="Y670" i="37" s="1"/>
  <c r="W669" i="37"/>
  <c r="V669" i="37"/>
  <c r="Y669" i="37" s="1"/>
  <c r="W668" i="37"/>
  <c r="V668" i="37"/>
  <c r="Y668" i="37" s="1"/>
  <c r="B668" i="37"/>
  <c r="W667" i="37"/>
  <c r="V667" i="37"/>
  <c r="W666" i="37"/>
  <c r="V666" i="37"/>
  <c r="W665" i="37"/>
  <c r="V665" i="37"/>
  <c r="W664" i="37"/>
  <c r="V664" i="37"/>
  <c r="W663" i="37"/>
  <c r="V663" i="37"/>
  <c r="W662" i="37"/>
  <c r="V662" i="37"/>
  <c r="B662" i="37"/>
  <c r="W661" i="37"/>
  <c r="V661" i="37"/>
  <c r="Y661" i="37" s="1"/>
  <c r="W660" i="37"/>
  <c r="V660" i="37"/>
  <c r="Y660" i="37" s="1"/>
  <c r="W659" i="37"/>
  <c r="V659" i="37"/>
  <c r="Y659" i="37" s="1"/>
  <c r="W658" i="37"/>
  <c r="V658" i="37"/>
  <c r="Y658" i="37" s="1"/>
  <c r="W657" i="37"/>
  <c r="V657" i="37"/>
  <c r="Y657" i="37" s="1"/>
  <c r="W656" i="37"/>
  <c r="V656" i="37"/>
  <c r="Y656" i="37" s="1"/>
  <c r="B656" i="37"/>
  <c r="W655" i="37"/>
  <c r="V655" i="37"/>
  <c r="W654" i="37"/>
  <c r="V654" i="37"/>
  <c r="W653" i="37"/>
  <c r="V653" i="37"/>
  <c r="W652" i="37"/>
  <c r="V652" i="37"/>
  <c r="W651" i="37"/>
  <c r="V651" i="37"/>
  <c r="W650" i="37"/>
  <c r="V650" i="37"/>
  <c r="B650" i="37"/>
  <c r="W649" i="37"/>
  <c r="V649" i="37"/>
  <c r="Y649" i="37" s="1"/>
  <c r="W648" i="37"/>
  <c r="V648" i="37"/>
  <c r="Y648" i="37" s="1"/>
  <c r="W647" i="37"/>
  <c r="V647" i="37"/>
  <c r="Y647" i="37" s="1"/>
  <c r="W646" i="37"/>
  <c r="V646" i="37"/>
  <c r="Y646" i="37" s="1"/>
  <c r="W645" i="37"/>
  <c r="V645" i="37"/>
  <c r="Y645" i="37" s="1"/>
  <c r="W644" i="37"/>
  <c r="V644" i="37"/>
  <c r="Y644" i="37" s="1"/>
  <c r="W643" i="37"/>
  <c r="V643" i="37"/>
  <c r="Y643" i="37" s="1"/>
  <c r="W642" i="37"/>
  <c r="V642" i="37"/>
  <c r="Y642" i="37" s="1"/>
  <c r="W641" i="37"/>
  <c r="V641" i="37"/>
  <c r="Y641" i="37" s="1"/>
  <c r="W640" i="37"/>
  <c r="V640" i="37"/>
  <c r="Y640" i="37" s="1"/>
  <c r="W639" i="37"/>
  <c r="V639" i="37"/>
  <c r="Y639" i="37" s="1"/>
  <c r="W638" i="37"/>
  <c r="V638" i="37"/>
  <c r="Y638" i="37" s="1"/>
  <c r="W637" i="37"/>
  <c r="V637" i="37"/>
  <c r="Y637" i="37" s="1"/>
  <c r="W636" i="37"/>
  <c r="V636" i="37"/>
  <c r="Y636" i="37" s="1"/>
  <c r="B636" i="37"/>
  <c r="W635" i="37"/>
  <c r="V635" i="37"/>
  <c r="W634" i="37"/>
  <c r="V634" i="37"/>
  <c r="W633" i="37"/>
  <c r="V633" i="37"/>
  <c r="W632" i="37"/>
  <c r="V632" i="37"/>
  <c r="W631" i="37"/>
  <c r="V631" i="37"/>
  <c r="W630" i="37"/>
  <c r="V630" i="37"/>
  <c r="W629" i="37"/>
  <c r="V629" i="37"/>
  <c r="B629" i="37"/>
  <c r="W628" i="37"/>
  <c r="V628" i="37"/>
  <c r="Y628" i="37" s="1"/>
  <c r="W627" i="37"/>
  <c r="V627" i="37"/>
  <c r="Y627" i="37" s="1"/>
  <c r="W626" i="37"/>
  <c r="V626" i="37"/>
  <c r="Y626" i="37" s="1"/>
  <c r="W625" i="37"/>
  <c r="V625" i="37"/>
  <c r="Y625" i="37" s="1"/>
  <c r="W624" i="37"/>
  <c r="V624" i="37"/>
  <c r="Y624" i="37" s="1"/>
  <c r="W623" i="37"/>
  <c r="V623" i="37"/>
  <c r="Y623" i="37" s="1"/>
  <c r="W622" i="37"/>
  <c r="V622" i="37"/>
  <c r="Y622" i="37" s="1"/>
  <c r="W621" i="37"/>
  <c r="V621" i="37"/>
  <c r="Y621" i="37" s="1"/>
  <c r="W620" i="37"/>
  <c r="V620" i="37"/>
  <c r="Y620" i="37" s="1"/>
  <c r="W619" i="37"/>
  <c r="V619" i="37"/>
  <c r="Y619" i="37" s="1"/>
  <c r="W618" i="37"/>
  <c r="V618" i="37"/>
  <c r="Y618" i="37" s="1"/>
  <c r="B618" i="37"/>
  <c r="W617" i="37"/>
  <c r="V617" i="37"/>
  <c r="W616" i="37"/>
  <c r="V616" i="37"/>
  <c r="W615" i="37"/>
  <c r="V615" i="37"/>
  <c r="W614" i="37"/>
  <c r="V614" i="37"/>
  <c r="W613" i="37"/>
  <c r="V613" i="37"/>
  <c r="W612" i="37"/>
  <c r="V612" i="37"/>
  <c r="W611" i="37"/>
  <c r="V611" i="37"/>
  <c r="W610" i="37"/>
  <c r="V610" i="37"/>
  <c r="W609" i="37"/>
  <c r="V609" i="37"/>
  <c r="W608" i="37"/>
  <c r="V608" i="37"/>
  <c r="W607" i="37"/>
  <c r="V607" i="37"/>
  <c r="W606" i="37"/>
  <c r="V606" i="37"/>
  <c r="W605" i="37"/>
  <c r="V605" i="37"/>
  <c r="B605" i="37"/>
  <c r="W604" i="37"/>
  <c r="V604" i="37"/>
  <c r="Y604" i="37" s="1"/>
  <c r="W603" i="37"/>
  <c r="V603" i="37"/>
  <c r="Y603" i="37" s="1"/>
  <c r="W602" i="37"/>
  <c r="V602" i="37"/>
  <c r="Y602" i="37" s="1"/>
  <c r="W601" i="37"/>
  <c r="V601" i="37"/>
  <c r="Y601" i="37" s="1"/>
  <c r="W600" i="37"/>
  <c r="V600" i="37"/>
  <c r="Y600" i="37" s="1"/>
  <c r="W599" i="37"/>
  <c r="V599" i="37"/>
  <c r="Y599" i="37" s="1"/>
  <c r="W598" i="37"/>
  <c r="V598" i="37"/>
  <c r="Y598" i="37" s="1"/>
  <c r="W597" i="37"/>
  <c r="V597" i="37"/>
  <c r="Y597" i="37" s="1"/>
  <c r="W596" i="37"/>
  <c r="V596" i="37"/>
  <c r="Y596" i="37" s="1"/>
  <c r="W595" i="37"/>
  <c r="V595" i="37"/>
  <c r="Y595" i="37" s="1"/>
  <c r="W594" i="37"/>
  <c r="V594" i="37"/>
  <c r="Y594" i="37" s="1"/>
  <c r="B594" i="37"/>
  <c r="W593" i="37"/>
  <c r="V593" i="37"/>
  <c r="W592" i="37"/>
  <c r="V592" i="37"/>
  <c r="W591" i="37"/>
  <c r="V591" i="37"/>
  <c r="B591" i="37"/>
  <c r="W590" i="37"/>
  <c r="V590" i="37"/>
  <c r="Y590" i="37" s="1"/>
  <c r="W589" i="37"/>
  <c r="V589" i="37"/>
  <c r="Y589" i="37" s="1"/>
  <c r="W588" i="37"/>
  <c r="V588" i="37"/>
  <c r="Y588" i="37" s="1"/>
  <c r="W587" i="37"/>
  <c r="V587" i="37"/>
  <c r="Y587" i="37" s="1"/>
  <c r="W586" i="37"/>
  <c r="V586" i="37"/>
  <c r="Y586" i="37" s="1"/>
  <c r="W585" i="37"/>
  <c r="V585" i="37"/>
  <c r="Y585" i="37" s="1"/>
  <c r="W584" i="37"/>
  <c r="V584" i="37"/>
  <c r="Y584" i="37" s="1"/>
  <c r="W583" i="37"/>
  <c r="V583" i="37"/>
  <c r="Y583" i="37" s="1"/>
  <c r="W582" i="37"/>
  <c r="V582" i="37"/>
  <c r="Y582" i="37" s="1"/>
  <c r="W581" i="37"/>
  <c r="V581" i="37"/>
  <c r="Y581" i="37" s="1"/>
  <c r="W580" i="37"/>
  <c r="V580" i="37"/>
  <c r="Y580" i="37" s="1"/>
  <c r="W579" i="37"/>
  <c r="V579" i="37"/>
  <c r="Y579" i="37" s="1"/>
  <c r="W578" i="37"/>
  <c r="V578" i="37"/>
  <c r="Y578" i="37" s="1"/>
  <c r="W577" i="37"/>
  <c r="V577" i="37"/>
  <c r="Y577" i="37" s="1"/>
  <c r="W576" i="37"/>
  <c r="V576" i="37"/>
  <c r="Y576" i="37" s="1"/>
  <c r="W575" i="37"/>
  <c r="V575" i="37"/>
  <c r="Y575" i="37" s="1"/>
  <c r="B575" i="37"/>
  <c r="W574" i="37"/>
  <c r="V574" i="37"/>
  <c r="W573" i="37"/>
  <c r="V573" i="37"/>
  <c r="W572" i="37"/>
  <c r="V572" i="37"/>
  <c r="W571" i="37"/>
  <c r="V571" i="37"/>
  <c r="W570" i="37"/>
  <c r="V570" i="37"/>
  <c r="W569" i="37"/>
  <c r="V569" i="37"/>
  <c r="W568" i="37"/>
  <c r="V568" i="37"/>
  <c r="W567" i="37"/>
  <c r="V567" i="37"/>
  <c r="W566" i="37"/>
  <c r="V566" i="37"/>
  <c r="W565" i="37"/>
  <c r="V565" i="37"/>
  <c r="W564" i="37"/>
  <c r="V564" i="37"/>
  <c r="W563" i="37"/>
  <c r="V563" i="37"/>
  <c r="W562" i="37"/>
  <c r="V562" i="37"/>
  <c r="W561" i="37"/>
  <c r="V561" i="37"/>
  <c r="W560" i="37"/>
  <c r="V560" i="37"/>
  <c r="B560" i="37"/>
  <c r="W559" i="37"/>
  <c r="V559" i="37"/>
  <c r="Y559" i="37" s="1"/>
  <c r="W558" i="37"/>
  <c r="V558" i="37"/>
  <c r="Y558" i="37" s="1"/>
  <c r="W557" i="37"/>
  <c r="V557" i="37"/>
  <c r="Y557" i="37" s="1"/>
  <c r="W556" i="37"/>
  <c r="V556" i="37"/>
  <c r="Y556" i="37" s="1"/>
  <c r="W555" i="37"/>
  <c r="V555" i="37"/>
  <c r="Y555" i="37" s="1"/>
  <c r="W554" i="37"/>
  <c r="V554" i="37"/>
  <c r="Y554" i="37" s="1"/>
  <c r="W553" i="37"/>
  <c r="V553" i="37"/>
  <c r="Y553" i="37" s="1"/>
  <c r="W552" i="37"/>
  <c r="V552" i="37"/>
  <c r="Y552" i="37" s="1"/>
  <c r="W551" i="37"/>
  <c r="V551" i="37"/>
  <c r="Y551" i="37" s="1"/>
  <c r="W550" i="37"/>
  <c r="V550" i="37"/>
  <c r="Y550" i="37" s="1"/>
  <c r="W549" i="37"/>
  <c r="V549" i="37"/>
  <c r="Y549" i="37" s="1"/>
  <c r="W548" i="37"/>
  <c r="V548" i="37"/>
  <c r="Y548" i="37" s="1"/>
  <c r="W547" i="37"/>
  <c r="V547" i="37"/>
  <c r="Y547" i="37" s="1"/>
  <c r="W546" i="37"/>
  <c r="V546" i="37"/>
  <c r="Y546" i="37" s="1"/>
  <c r="W545" i="37"/>
  <c r="V545" i="37"/>
  <c r="Y545" i="37" s="1"/>
  <c r="W544" i="37"/>
  <c r="V544" i="37"/>
  <c r="Y544" i="37" s="1"/>
  <c r="W543" i="37"/>
  <c r="V543" i="37"/>
  <c r="Y543" i="37" s="1"/>
  <c r="W542" i="37"/>
  <c r="V542" i="37"/>
  <c r="Y542" i="37" s="1"/>
  <c r="W541" i="37"/>
  <c r="V541" i="37"/>
  <c r="Y541" i="37" s="1"/>
  <c r="B541" i="37"/>
  <c r="W540" i="37"/>
  <c r="V540" i="37"/>
  <c r="W539" i="37"/>
  <c r="V539" i="37"/>
  <c r="W538" i="37"/>
  <c r="V538" i="37"/>
  <c r="W537" i="37"/>
  <c r="V537" i="37"/>
  <c r="W536" i="37"/>
  <c r="V536" i="37"/>
  <c r="W535" i="37"/>
  <c r="V535" i="37"/>
  <c r="W534" i="37"/>
  <c r="V534" i="37"/>
  <c r="W533" i="37"/>
  <c r="V533" i="37"/>
  <c r="W532" i="37"/>
  <c r="V532" i="37"/>
  <c r="W531" i="37"/>
  <c r="V531" i="37"/>
  <c r="W530" i="37"/>
  <c r="V530" i="37"/>
  <c r="W529" i="37"/>
  <c r="V529" i="37"/>
  <c r="W528" i="37"/>
  <c r="V528" i="37"/>
  <c r="W527" i="37"/>
  <c r="V527" i="37"/>
  <c r="B527" i="37"/>
  <c r="W526" i="37"/>
  <c r="V526" i="37"/>
  <c r="Y526" i="37" s="1"/>
  <c r="W525" i="37"/>
  <c r="V525" i="37"/>
  <c r="Y525" i="37" s="1"/>
  <c r="W524" i="37"/>
  <c r="V524" i="37"/>
  <c r="Y524" i="37" s="1"/>
  <c r="W523" i="37"/>
  <c r="V523" i="37"/>
  <c r="Y523" i="37" s="1"/>
  <c r="W522" i="37"/>
  <c r="V522" i="37"/>
  <c r="Y522" i="37" s="1"/>
  <c r="W521" i="37"/>
  <c r="V521" i="37"/>
  <c r="Y521" i="37" s="1"/>
  <c r="W520" i="37"/>
  <c r="V520" i="37"/>
  <c r="Y520" i="37" s="1"/>
  <c r="W519" i="37"/>
  <c r="V519" i="37"/>
  <c r="Y519" i="37" s="1"/>
  <c r="W518" i="37"/>
  <c r="V518" i="37"/>
  <c r="Y518" i="37" s="1"/>
  <c r="W517" i="37"/>
  <c r="V517" i="37"/>
  <c r="Y517" i="37" s="1"/>
  <c r="W516" i="37"/>
  <c r="V516" i="37"/>
  <c r="Y516" i="37" s="1"/>
  <c r="W515" i="37"/>
  <c r="V515" i="37"/>
  <c r="Y515" i="37" s="1"/>
  <c r="W514" i="37"/>
  <c r="V514" i="37"/>
  <c r="Y514" i="37" s="1"/>
  <c r="W513" i="37"/>
  <c r="V513" i="37"/>
  <c r="Y513" i="37" s="1"/>
  <c r="W512" i="37"/>
  <c r="V512" i="37"/>
  <c r="Y512" i="37" s="1"/>
  <c r="W511" i="37"/>
  <c r="V511" i="37"/>
  <c r="Y511" i="37" s="1"/>
  <c r="W510" i="37"/>
  <c r="V510" i="37"/>
  <c r="Y510" i="37" s="1"/>
  <c r="B510" i="37"/>
  <c r="W509" i="37"/>
  <c r="V509" i="37"/>
  <c r="W508" i="37"/>
  <c r="V508" i="37"/>
  <c r="W507" i="37"/>
  <c r="V507" i="37"/>
  <c r="W506" i="37"/>
  <c r="V506" i="37"/>
  <c r="W505" i="37"/>
  <c r="V505" i="37"/>
  <c r="W504" i="37"/>
  <c r="V504" i="37"/>
  <c r="W503" i="37"/>
  <c r="V503" i="37"/>
  <c r="W502" i="37"/>
  <c r="V502" i="37"/>
  <c r="B502" i="37"/>
  <c r="W501" i="37"/>
  <c r="V501" i="37"/>
  <c r="Y501" i="37" s="1"/>
  <c r="W500" i="37"/>
  <c r="V500" i="37"/>
  <c r="Y500" i="37" s="1"/>
  <c r="W499" i="37"/>
  <c r="V499" i="37"/>
  <c r="Y499" i="37" s="1"/>
  <c r="W498" i="37"/>
  <c r="V498" i="37"/>
  <c r="Y498" i="37" s="1"/>
  <c r="W497" i="37"/>
  <c r="V497" i="37"/>
  <c r="Y497" i="37" s="1"/>
  <c r="B497" i="37"/>
  <c r="W496" i="37"/>
  <c r="V496" i="37"/>
  <c r="W495" i="37"/>
  <c r="V495" i="37"/>
  <c r="W494" i="37"/>
  <c r="V494" i="37"/>
  <c r="W493" i="37"/>
  <c r="V493" i="37"/>
  <c r="B493" i="37"/>
  <c r="W492" i="37"/>
  <c r="V492" i="37"/>
  <c r="Y492" i="37" s="1"/>
  <c r="W491" i="37"/>
  <c r="V491" i="37"/>
  <c r="Y491" i="37" s="1"/>
  <c r="B491" i="37"/>
  <c r="W490" i="37"/>
  <c r="V490" i="37"/>
  <c r="W489" i="37"/>
  <c r="V489" i="37"/>
  <c r="W488" i="37"/>
  <c r="V488" i="37"/>
  <c r="W487" i="37"/>
  <c r="V487" i="37"/>
  <c r="W486" i="37"/>
  <c r="V486" i="37"/>
  <c r="W485" i="37"/>
  <c r="V485" i="37"/>
  <c r="W484" i="37"/>
  <c r="V484" i="37"/>
  <c r="W483" i="37"/>
  <c r="V483" i="37"/>
  <c r="W482" i="37"/>
  <c r="V482" i="37"/>
  <c r="W481" i="37"/>
  <c r="V481" i="37"/>
  <c r="W480" i="37"/>
  <c r="V480" i="37"/>
  <c r="W479" i="37"/>
  <c r="V479" i="37"/>
  <c r="W478" i="37"/>
  <c r="V478" i="37"/>
  <c r="B478" i="37"/>
  <c r="W477" i="37"/>
  <c r="V477" i="37"/>
  <c r="Y477" i="37" s="1"/>
  <c r="W476" i="37"/>
  <c r="V476" i="37"/>
  <c r="Y476" i="37" s="1"/>
  <c r="W475" i="37"/>
  <c r="V475" i="37"/>
  <c r="Y475" i="37" s="1"/>
  <c r="W474" i="37"/>
  <c r="V474" i="37"/>
  <c r="Y474" i="37" s="1"/>
  <c r="W473" i="37"/>
  <c r="V473" i="37"/>
  <c r="Y473" i="37" s="1"/>
  <c r="W472" i="37"/>
  <c r="V472" i="37"/>
  <c r="Y472" i="37" s="1"/>
  <c r="W471" i="37"/>
  <c r="V471" i="37"/>
  <c r="Y471" i="37" s="1"/>
  <c r="W470" i="37"/>
  <c r="V470" i="37"/>
  <c r="Y470" i="37" s="1"/>
  <c r="W469" i="37"/>
  <c r="V469" i="37"/>
  <c r="Y469" i="37" s="1"/>
  <c r="W468" i="37"/>
  <c r="V468" i="37"/>
  <c r="Y468" i="37" s="1"/>
  <c r="W467" i="37"/>
  <c r="V467" i="37"/>
  <c r="Y467" i="37" s="1"/>
  <c r="W466" i="37"/>
  <c r="V466" i="37"/>
  <c r="Y466" i="37" s="1"/>
  <c r="W465" i="37"/>
  <c r="V465" i="37"/>
  <c r="Y465" i="37" s="1"/>
  <c r="W464" i="37"/>
  <c r="V464" i="37"/>
  <c r="Y464" i="37" s="1"/>
  <c r="W463" i="37"/>
  <c r="V463" i="37"/>
  <c r="Y463" i="37" s="1"/>
  <c r="W462" i="37"/>
  <c r="V462" i="37"/>
  <c r="Y462" i="37" s="1"/>
  <c r="W461" i="37"/>
  <c r="V461" i="37"/>
  <c r="Y461" i="37" s="1"/>
  <c r="W460" i="37"/>
  <c r="V460" i="37"/>
  <c r="Y460" i="37" s="1"/>
  <c r="B460" i="37"/>
  <c r="W459" i="37"/>
  <c r="V459" i="37"/>
  <c r="W458" i="37"/>
  <c r="V458" i="37"/>
  <c r="W457" i="37"/>
  <c r="V457" i="37"/>
  <c r="W456" i="37"/>
  <c r="V456" i="37"/>
  <c r="W455" i="37"/>
  <c r="V455" i="37"/>
  <c r="W454" i="37"/>
  <c r="V454" i="37"/>
  <c r="W453" i="37"/>
  <c r="V453" i="37"/>
  <c r="W452" i="37"/>
  <c r="V452" i="37"/>
  <c r="W451" i="37"/>
  <c r="V451" i="37"/>
  <c r="W450" i="37"/>
  <c r="V450" i="37"/>
  <c r="W449" i="37"/>
  <c r="V449" i="37"/>
  <c r="W448" i="37"/>
  <c r="V448" i="37"/>
  <c r="W447" i="37"/>
  <c r="V447" i="37"/>
  <c r="W446" i="37"/>
  <c r="V446" i="37"/>
  <c r="W445" i="37"/>
  <c r="V445" i="37"/>
  <c r="W444" i="37"/>
  <c r="V444" i="37"/>
  <c r="W443" i="37"/>
  <c r="V443" i="37"/>
  <c r="B443" i="37"/>
  <c r="W442" i="37"/>
  <c r="V442" i="37"/>
  <c r="Y442" i="37" s="1"/>
  <c r="W441" i="37"/>
  <c r="V441" i="37"/>
  <c r="Y441" i="37" s="1"/>
  <c r="W440" i="37"/>
  <c r="V440" i="37"/>
  <c r="Y440" i="37" s="1"/>
  <c r="W439" i="37"/>
  <c r="V439" i="37"/>
  <c r="Y439" i="37" s="1"/>
  <c r="W438" i="37"/>
  <c r="V438" i="37"/>
  <c r="Y438" i="37" s="1"/>
  <c r="W437" i="37"/>
  <c r="V437" i="37"/>
  <c r="Y437" i="37" s="1"/>
  <c r="W436" i="37"/>
  <c r="V436" i="37"/>
  <c r="Y436" i="37" s="1"/>
  <c r="W435" i="37"/>
  <c r="V435" i="37"/>
  <c r="Y435" i="37" s="1"/>
  <c r="W434" i="37"/>
  <c r="V434" i="37"/>
  <c r="Y434" i="37" s="1"/>
  <c r="W433" i="37"/>
  <c r="V433" i="37"/>
  <c r="Y433" i="37" s="1"/>
  <c r="W432" i="37"/>
  <c r="V432" i="37"/>
  <c r="Y432" i="37" s="1"/>
  <c r="W431" i="37"/>
  <c r="V431" i="37"/>
  <c r="Y431" i="37" s="1"/>
  <c r="W430" i="37"/>
  <c r="V430" i="37"/>
  <c r="Y430" i="37" s="1"/>
  <c r="W429" i="37"/>
  <c r="V429" i="37"/>
  <c r="Y429" i="37" s="1"/>
  <c r="W428" i="37"/>
  <c r="V428" i="37"/>
  <c r="Y428" i="37" s="1"/>
  <c r="W427" i="37"/>
  <c r="V427" i="37"/>
  <c r="Y427" i="37" s="1"/>
  <c r="W426" i="37"/>
  <c r="V426" i="37"/>
  <c r="Y426" i="37" s="1"/>
  <c r="B426" i="37"/>
  <c r="W425" i="37"/>
  <c r="V425" i="37"/>
  <c r="W424" i="37"/>
  <c r="V424" i="37"/>
  <c r="W423" i="37"/>
  <c r="V423" i="37"/>
  <c r="W422" i="37"/>
  <c r="V422" i="37"/>
  <c r="W421" i="37"/>
  <c r="V421" i="37"/>
  <c r="W420" i="37"/>
  <c r="V420" i="37"/>
  <c r="W419" i="37"/>
  <c r="V419" i="37"/>
  <c r="W418" i="37"/>
  <c r="V418" i="37"/>
  <c r="W417" i="37"/>
  <c r="V417" i="37"/>
  <c r="W416" i="37"/>
  <c r="V416" i="37"/>
  <c r="W415" i="37"/>
  <c r="V415" i="37"/>
  <c r="W414" i="37"/>
  <c r="V414" i="37"/>
  <c r="W413" i="37"/>
  <c r="V413" i="37"/>
  <c r="W412" i="37"/>
  <c r="V412" i="37"/>
  <c r="W411" i="37"/>
  <c r="V411" i="37"/>
  <c r="W410" i="37"/>
  <c r="V410" i="37"/>
  <c r="W409" i="37"/>
  <c r="V409" i="37"/>
  <c r="B409" i="37"/>
  <c r="W408" i="37"/>
  <c r="V408" i="37"/>
  <c r="Y408" i="37" s="1"/>
  <c r="W407" i="37"/>
  <c r="V407" i="37"/>
  <c r="Y407" i="37" s="1"/>
  <c r="W406" i="37"/>
  <c r="V406" i="37"/>
  <c r="Y406" i="37" s="1"/>
  <c r="W405" i="37"/>
  <c r="V405" i="37"/>
  <c r="Y405" i="37" s="1"/>
  <c r="W404" i="37"/>
  <c r="V404" i="37"/>
  <c r="Y404" i="37" s="1"/>
  <c r="W403" i="37"/>
  <c r="V403" i="37"/>
  <c r="Y403" i="37" s="1"/>
  <c r="W402" i="37"/>
  <c r="V402" i="37"/>
  <c r="Y402" i="37" s="1"/>
  <c r="W401" i="37"/>
  <c r="V401" i="37"/>
  <c r="Y401" i="37" s="1"/>
  <c r="W400" i="37"/>
  <c r="V400" i="37"/>
  <c r="Y400" i="37" s="1"/>
  <c r="W399" i="37"/>
  <c r="V399" i="37"/>
  <c r="Y399" i="37" s="1"/>
  <c r="W398" i="37"/>
  <c r="V398" i="37"/>
  <c r="Y398" i="37" s="1"/>
  <c r="W397" i="37"/>
  <c r="V397" i="37"/>
  <c r="Y397" i="37" s="1"/>
  <c r="W396" i="37"/>
  <c r="V396" i="37"/>
  <c r="Y396" i="37" s="1"/>
  <c r="W395" i="37"/>
  <c r="V395" i="37"/>
  <c r="Y395" i="37" s="1"/>
  <c r="B395" i="37"/>
  <c r="W394" i="37"/>
  <c r="V394" i="37"/>
  <c r="W393" i="37"/>
  <c r="V393" i="37"/>
  <c r="W392" i="37"/>
  <c r="V392" i="37"/>
  <c r="W391" i="37"/>
  <c r="V391" i="37"/>
  <c r="W390" i="37"/>
  <c r="V390" i="37"/>
  <c r="W389" i="37"/>
  <c r="V389" i="37"/>
  <c r="W388" i="37"/>
  <c r="V388" i="37"/>
  <c r="W387" i="37"/>
  <c r="V387" i="37"/>
  <c r="W386" i="37"/>
  <c r="V386" i="37"/>
  <c r="W385" i="37"/>
  <c r="V385" i="37"/>
  <c r="W384" i="37"/>
  <c r="V384" i="37"/>
  <c r="W383" i="37"/>
  <c r="V383" i="37"/>
  <c r="B383" i="37"/>
  <c r="W382" i="37"/>
  <c r="V382" i="37"/>
  <c r="Y382" i="37" s="1"/>
  <c r="W381" i="37"/>
  <c r="V381" i="37"/>
  <c r="Y381" i="37" s="1"/>
  <c r="W380" i="37"/>
  <c r="V380" i="37"/>
  <c r="Y380" i="37" s="1"/>
  <c r="W379" i="37"/>
  <c r="V379" i="37"/>
  <c r="Y379" i="37" s="1"/>
  <c r="W378" i="37"/>
  <c r="V378" i="37"/>
  <c r="Y378" i="37" s="1"/>
  <c r="W377" i="37"/>
  <c r="V377" i="37"/>
  <c r="Y377" i="37" s="1"/>
  <c r="W376" i="37"/>
  <c r="V376" i="37"/>
  <c r="Y376" i="37" s="1"/>
  <c r="W375" i="37"/>
  <c r="V375" i="37"/>
  <c r="Y375" i="37" s="1"/>
  <c r="W374" i="37"/>
  <c r="V374" i="37"/>
  <c r="Y374" i="37" s="1"/>
  <c r="W373" i="37"/>
  <c r="V373" i="37"/>
  <c r="Y373" i="37" s="1"/>
  <c r="W372" i="37"/>
  <c r="V372" i="37"/>
  <c r="Y372" i="37" s="1"/>
  <c r="W371" i="37"/>
  <c r="V371" i="37"/>
  <c r="Y371" i="37" s="1"/>
  <c r="W370" i="37"/>
  <c r="V370" i="37"/>
  <c r="Y370" i="37" s="1"/>
  <c r="W369" i="37"/>
  <c r="V369" i="37"/>
  <c r="Y369" i="37" s="1"/>
  <c r="W368" i="37"/>
  <c r="V368" i="37"/>
  <c r="Y368" i="37" s="1"/>
  <c r="B368" i="37"/>
  <c r="W367" i="37"/>
  <c r="V367" i="37"/>
  <c r="W366" i="37"/>
  <c r="V366" i="37"/>
  <c r="W365" i="37"/>
  <c r="V365" i="37"/>
  <c r="W364" i="37"/>
  <c r="V364" i="37"/>
  <c r="W363" i="37"/>
  <c r="V363" i="37"/>
  <c r="W362" i="37"/>
  <c r="V362" i="37"/>
  <c r="W361" i="37"/>
  <c r="V361" i="37"/>
  <c r="W360" i="37"/>
  <c r="V360" i="37"/>
  <c r="W359" i="37"/>
  <c r="V359" i="37"/>
  <c r="W358" i="37"/>
  <c r="V358" i="37"/>
  <c r="W357" i="37"/>
  <c r="V357" i="37"/>
  <c r="W356" i="37"/>
  <c r="V356" i="37"/>
  <c r="W355" i="37"/>
  <c r="V355" i="37"/>
  <c r="B355" i="37"/>
  <c r="W354" i="37"/>
  <c r="V354" i="37"/>
  <c r="Y354" i="37" s="1"/>
  <c r="W353" i="37"/>
  <c r="V353" i="37"/>
  <c r="Y353" i="37" s="1"/>
  <c r="W352" i="37"/>
  <c r="V352" i="37"/>
  <c r="Y352" i="37" s="1"/>
  <c r="W351" i="37"/>
  <c r="V351" i="37"/>
  <c r="Y351" i="37" s="1"/>
  <c r="W350" i="37"/>
  <c r="V350" i="37"/>
  <c r="Y350" i="37" s="1"/>
  <c r="W349" i="37"/>
  <c r="V349" i="37"/>
  <c r="Y349" i="37" s="1"/>
  <c r="W348" i="37"/>
  <c r="V348" i="37"/>
  <c r="Y348" i="37" s="1"/>
  <c r="W347" i="37"/>
  <c r="V347" i="37"/>
  <c r="Y347" i="37" s="1"/>
  <c r="W346" i="37"/>
  <c r="V346" i="37"/>
  <c r="Y346" i="37" s="1"/>
  <c r="W345" i="37"/>
  <c r="V345" i="37"/>
  <c r="Y345" i="37" s="1"/>
  <c r="W344" i="37"/>
  <c r="V344" i="37"/>
  <c r="Y344" i="37" s="1"/>
  <c r="W343" i="37"/>
  <c r="V343" i="37"/>
  <c r="Y343" i="37" s="1"/>
  <c r="W342" i="37"/>
  <c r="V342" i="37"/>
  <c r="Y342" i="37" s="1"/>
  <c r="B342" i="37"/>
  <c r="W341" i="37"/>
  <c r="V341" i="37"/>
  <c r="W340" i="37"/>
  <c r="V340" i="37"/>
  <c r="W339" i="37"/>
  <c r="V339" i="37"/>
  <c r="W338" i="37"/>
  <c r="V338" i="37"/>
  <c r="W337" i="37"/>
  <c r="V337" i="37"/>
  <c r="W336" i="37"/>
  <c r="V336" i="37"/>
  <c r="W335" i="37"/>
  <c r="V335" i="37"/>
  <c r="W334" i="37"/>
  <c r="V334" i="37"/>
  <c r="W333" i="37"/>
  <c r="V333" i="37"/>
  <c r="W332" i="37"/>
  <c r="V332" i="37"/>
  <c r="W331" i="37"/>
  <c r="V331" i="37"/>
  <c r="W330" i="37"/>
  <c r="V330" i="37"/>
  <c r="W329" i="37"/>
  <c r="V329" i="37"/>
  <c r="B329" i="37"/>
  <c r="W328" i="37"/>
  <c r="V328" i="37"/>
  <c r="Y328" i="37" s="1"/>
  <c r="W327" i="37"/>
  <c r="V327" i="37"/>
  <c r="Y327" i="37" s="1"/>
  <c r="W326" i="37"/>
  <c r="V326" i="37"/>
  <c r="Y326" i="37" s="1"/>
  <c r="W325" i="37"/>
  <c r="V325" i="37"/>
  <c r="Y325" i="37" s="1"/>
  <c r="W324" i="37"/>
  <c r="V324" i="37"/>
  <c r="Y324" i="37" s="1"/>
  <c r="W323" i="37"/>
  <c r="V323" i="37"/>
  <c r="Y323" i="37" s="1"/>
  <c r="W322" i="37"/>
  <c r="V322" i="37"/>
  <c r="Y322" i="37" s="1"/>
  <c r="W321" i="37"/>
  <c r="V321" i="37"/>
  <c r="Y321" i="37" s="1"/>
  <c r="W320" i="37"/>
  <c r="V320" i="37"/>
  <c r="Y320" i="37" s="1"/>
  <c r="W319" i="37"/>
  <c r="V319" i="37"/>
  <c r="Y319" i="37" s="1"/>
  <c r="W318" i="37"/>
  <c r="V318" i="37"/>
  <c r="Y318" i="37" s="1"/>
  <c r="W317" i="37"/>
  <c r="V317" i="37"/>
  <c r="Y317" i="37" s="1"/>
  <c r="W316" i="37"/>
  <c r="V316" i="37"/>
  <c r="Y316" i="37" s="1"/>
  <c r="B316" i="37"/>
  <c r="W315" i="37"/>
  <c r="V315" i="37"/>
  <c r="W314" i="37"/>
  <c r="V314" i="37"/>
  <c r="W313" i="37"/>
  <c r="V313" i="37"/>
  <c r="W312" i="37"/>
  <c r="V312" i="37"/>
  <c r="W311" i="37"/>
  <c r="V311" i="37"/>
  <c r="W310" i="37"/>
  <c r="V310" i="37"/>
  <c r="W309" i="37"/>
  <c r="V309" i="37"/>
  <c r="W308" i="37"/>
  <c r="V308" i="37"/>
  <c r="W307" i="37"/>
  <c r="V307" i="37"/>
  <c r="W306" i="37"/>
  <c r="V306" i="37"/>
  <c r="W305" i="37"/>
  <c r="V305" i="37"/>
  <c r="W304" i="37"/>
  <c r="V304" i="37"/>
  <c r="W303" i="37"/>
  <c r="V303" i="37"/>
  <c r="W302" i="37"/>
  <c r="V302" i="37"/>
  <c r="W301" i="37"/>
  <c r="V301" i="37"/>
  <c r="W300" i="37"/>
  <c r="V300" i="37"/>
  <c r="W299" i="37"/>
  <c r="V299" i="37"/>
  <c r="W298" i="37"/>
  <c r="V298" i="37"/>
  <c r="W297" i="37"/>
  <c r="V297" i="37"/>
  <c r="B297" i="37"/>
  <c r="W296" i="37"/>
  <c r="V296" i="37"/>
  <c r="Y296" i="37" s="1"/>
  <c r="W295" i="37"/>
  <c r="V295" i="37"/>
  <c r="Y295" i="37" s="1"/>
  <c r="W294" i="37"/>
  <c r="V294" i="37"/>
  <c r="Y294" i="37" s="1"/>
  <c r="W293" i="37"/>
  <c r="V293" i="37"/>
  <c r="Y293" i="37" s="1"/>
  <c r="W292" i="37"/>
  <c r="V292" i="37"/>
  <c r="Y292" i="37" s="1"/>
  <c r="W291" i="37"/>
  <c r="V291" i="37"/>
  <c r="Y291" i="37" s="1"/>
  <c r="W290" i="37"/>
  <c r="V290" i="37"/>
  <c r="Y290" i="37" s="1"/>
  <c r="W289" i="37"/>
  <c r="V289" i="37"/>
  <c r="Y289" i="37" s="1"/>
  <c r="W288" i="37"/>
  <c r="V288" i="37"/>
  <c r="Y288" i="37" s="1"/>
  <c r="W287" i="37"/>
  <c r="V287" i="37"/>
  <c r="Y287" i="37" s="1"/>
  <c r="W286" i="37"/>
  <c r="V286" i="37"/>
  <c r="Y286" i="37" s="1"/>
  <c r="W285" i="37"/>
  <c r="V285" i="37"/>
  <c r="Y285" i="37" s="1"/>
  <c r="W284" i="37"/>
  <c r="V284" i="37"/>
  <c r="Y284" i="37" s="1"/>
  <c r="W283" i="37"/>
  <c r="V283" i="37"/>
  <c r="Y283" i="37" s="1"/>
  <c r="W282" i="37"/>
  <c r="V282" i="37"/>
  <c r="Y282" i="37" s="1"/>
  <c r="W281" i="37"/>
  <c r="V281" i="37"/>
  <c r="Y281" i="37" s="1"/>
  <c r="B281" i="37"/>
  <c r="W280" i="37"/>
  <c r="V280" i="37"/>
  <c r="W279" i="37"/>
  <c r="V279" i="37"/>
  <c r="W278" i="37"/>
  <c r="V278" i="37"/>
  <c r="W277" i="37"/>
  <c r="V277" i="37"/>
  <c r="W276" i="37"/>
  <c r="V276" i="37"/>
  <c r="W275" i="37"/>
  <c r="V275" i="37"/>
  <c r="W274" i="37"/>
  <c r="V274" i="37"/>
  <c r="W273" i="37"/>
  <c r="V273" i="37"/>
  <c r="W272" i="37"/>
  <c r="V272" i="37"/>
  <c r="W271" i="37"/>
  <c r="V271" i="37"/>
  <c r="W270" i="37"/>
  <c r="V270" i="37"/>
  <c r="W269" i="37"/>
  <c r="V269" i="37"/>
  <c r="W268" i="37"/>
  <c r="V268" i="37"/>
  <c r="W267" i="37"/>
  <c r="V267" i="37"/>
  <c r="W266" i="37"/>
  <c r="V266" i="37"/>
  <c r="W265" i="37"/>
  <c r="V265" i="37"/>
  <c r="W264" i="37"/>
  <c r="V264" i="37"/>
  <c r="B264" i="37"/>
  <c r="W263" i="37"/>
  <c r="V263" i="37"/>
  <c r="Y263" i="37" s="1"/>
  <c r="W262" i="37"/>
  <c r="V262" i="37"/>
  <c r="Y262" i="37" s="1"/>
  <c r="W261" i="37"/>
  <c r="V261" i="37"/>
  <c r="Y261" i="37" s="1"/>
  <c r="W260" i="37"/>
  <c r="V260" i="37"/>
  <c r="Y260" i="37" s="1"/>
  <c r="W259" i="37"/>
  <c r="V259" i="37"/>
  <c r="Y259" i="37" s="1"/>
  <c r="W258" i="37"/>
  <c r="V258" i="37"/>
  <c r="Y258" i="37" s="1"/>
  <c r="W257" i="37"/>
  <c r="V257" i="37"/>
  <c r="Y257" i="37" s="1"/>
  <c r="W256" i="37"/>
  <c r="V256" i="37"/>
  <c r="Y256" i="37" s="1"/>
  <c r="W255" i="37"/>
  <c r="V255" i="37"/>
  <c r="Y255" i="37" s="1"/>
  <c r="W254" i="37"/>
  <c r="V254" i="37"/>
  <c r="Y254" i="37" s="1"/>
  <c r="W253" i="37"/>
  <c r="V253" i="37"/>
  <c r="Y253" i="37" s="1"/>
  <c r="W252" i="37"/>
  <c r="V252" i="37"/>
  <c r="Y252" i="37" s="1"/>
  <c r="W251" i="37"/>
  <c r="V251" i="37"/>
  <c r="Y251" i="37" s="1"/>
  <c r="W250" i="37"/>
  <c r="V250" i="37"/>
  <c r="Y250" i="37" s="1"/>
  <c r="W249" i="37"/>
  <c r="V249" i="37"/>
  <c r="Y249" i="37" s="1"/>
  <c r="W248" i="37"/>
  <c r="V248" i="37"/>
  <c r="Y248" i="37" s="1"/>
  <c r="W247" i="37"/>
  <c r="V247" i="37"/>
  <c r="Y247" i="37" s="1"/>
  <c r="W246" i="37"/>
  <c r="V246" i="37"/>
  <c r="Y246" i="37" s="1"/>
  <c r="B246" i="37"/>
  <c r="W245" i="37"/>
  <c r="V245" i="37"/>
  <c r="W244" i="37"/>
  <c r="V244" i="37"/>
  <c r="W243" i="37"/>
  <c r="V243" i="37"/>
  <c r="W242" i="37"/>
  <c r="V242" i="37"/>
  <c r="W241" i="37"/>
  <c r="V241" i="37"/>
  <c r="W240" i="37"/>
  <c r="V240" i="37"/>
  <c r="W239" i="37"/>
  <c r="V239" i="37"/>
  <c r="W238" i="37"/>
  <c r="V238" i="37"/>
  <c r="W237" i="37"/>
  <c r="V237" i="37"/>
  <c r="W236" i="37"/>
  <c r="V236" i="37"/>
  <c r="W235" i="37"/>
  <c r="V235" i="37"/>
  <c r="W234" i="37"/>
  <c r="V234" i="37"/>
  <c r="W233" i="37"/>
  <c r="V233" i="37"/>
  <c r="W232" i="37"/>
  <c r="V232" i="37"/>
  <c r="W231" i="37"/>
  <c r="V231" i="37"/>
  <c r="W230" i="37"/>
  <c r="V230" i="37"/>
  <c r="W229" i="37"/>
  <c r="V229" i="37"/>
  <c r="W228" i="37"/>
  <c r="V228" i="37"/>
  <c r="B228" i="37"/>
  <c r="W227" i="37"/>
  <c r="V227" i="37"/>
  <c r="Y227" i="37" s="1"/>
  <c r="W226" i="37"/>
  <c r="V226" i="37"/>
  <c r="Y226" i="37" s="1"/>
  <c r="W225" i="37"/>
  <c r="V225" i="37"/>
  <c r="Y225" i="37" s="1"/>
  <c r="W224" i="37"/>
  <c r="V224" i="37"/>
  <c r="Y224" i="37" s="1"/>
  <c r="W223" i="37"/>
  <c r="V223" i="37"/>
  <c r="Y223" i="37" s="1"/>
  <c r="W222" i="37"/>
  <c r="V222" i="37"/>
  <c r="Y222" i="37" s="1"/>
  <c r="W221" i="37"/>
  <c r="V221" i="37"/>
  <c r="Y221" i="37" s="1"/>
  <c r="W220" i="37"/>
  <c r="V220" i="37"/>
  <c r="Y220" i="37" s="1"/>
  <c r="W219" i="37"/>
  <c r="V219" i="37"/>
  <c r="Y219" i="37" s="1"/>
  <c r="W218" i="37"/>
  <c r="V218" i="37"/>
  <c r="Y218" i="37" s="1"/>
  <c r="W217" i="37"/>
  <c r="V217" i="37"/>
  <c r="Y217" i="37" s="1"/>
  <c r="W216" i="37"/>
  <c r="V216" i="37"/>
  <c r="Y216" i="37" s="1"/>
  <c r="W215" i="37"/>
  <c r="V215" i="37"/>
  <c r="Y215" i="37" s="1"/>
  <c r="W214" i="37"/>
  <c r="V214" i="37"/>
  <c r="Y214" i="37" s="1"/>
  <c r="B214" i="37"/>
  <c r="W213" i="37"/>
  <c r="V213" i="37"/>
  <c r="W212" i="37"/>
  <c r="V212" i="37"/>
  <c r="W211" i="37"/>
  <c r="V211" i="37"/>
  <c r="W210" i="37"/>
  <c r="V210" i="37"/>
  <c r="W209" i="37"/>
  <c r="V209" i="37"/>
  <c r="W208" i="37"/>
  <c r="V208" i="37"/>
  <c r="W207" i="37"/>
  <c r="V207" i="37"/>
  <c r="W206" i="37"/>
  <c r="V206" i="37"/>
  <c r="W205" i="37"/>
  <c r="V205" i="37"/>
  <c r="W204" i="37"/>
  <c r="V204" i="37"/>
  <c r="W203" i="37"/>
  <c r="V203" i="37"/>
  <c r="W202" i="37"/>
  <c r="V202" i="37"/>
  <c r="W201" i="37"/>
  <c r="V201" i="37"/>
  <c r="W200" i="37"/>
  <c r="V200" i="37"/>
  <c r="W199" i="37"/>
  <c r="V199" i="37"/>
  <c r="W198" i="37"/>
  <c r="V198" i="37"/>
  <c r="W197" i="37"/>
  <c r="V197" i="37"/>
  <c r="B197" i="37"/>
  <c r="W196" i="37"/>
  <c r="V196" i="37"/>
  <c r="Y196" i="37" s="1"/>
  <c r="W195" i="37"/>
  <c r="V195" i="37"/>
  <c r="Y195" i="37" s="1"/>
  <c r="W194" i="37"/>
  <c r="V194" i="37"/>
  <c r="Y194" i="37" s="1"/>
  <c r="W193" i="37"/>
  <c r="V193" i="37"/>
  <c r="Y193" i="37" s="1"/>
  <c r="W192" i="37"/>
  <c r="V192" i="37"/>
  <c r="Y192" i="37" s="1"/>
  <c r="W191" i="37"/>
  <c r="V191" i="37"/>
  <c r="Y191" i="37" s="1"/>
  <c r="W190" i="37"/>
  <c r="V190" i="37"/>
  <c r="Y190" i="37" s="1"/>
  <c r="W189" i="37"/>
  <c r="V189" i="37"/>
  <c r="Y189" i="37" s="1"/>
  <c r="W188" i="37"/>
  <c r="V188" i="37"/>
  <c r="Y188" i="37" s="1"/>
  <c r="W187" i="37"/>
  <c r="V187" i="37"/>
  <c r="Y187" i="37" s="1"/>
  <c r="W186" i="37"/>
  <c r="V186" i="37"/>
  <c r="Y186" i="37" s="1"/>
  <c r="W185" i="37"/>
  <c r="V185" i="37"/>
  <c r="Y185" i="37" s="1"/>
  <c r="W184" i="37"/>
  <c r="V184" i="37"/>
  <c r="Y184" i="37" s="1"/>
  <c r="W183" i="37"/>
  <c r="V183" i="37"/>
  <c r="Y183" i="37" s="1"/>
  <c r="W182" i="37"/>
  <c r="V182" i="37"/>
  <c r="Y182" i="37" s="1"/>
  <c r="W181" i="37"/>
  <c r="V181" i="37"/>
  <c r="Y181" i="37" s="1"/>
  <c r="B181" i="37"/>
  <c r="W180" i="37"/>
  <c r="V180" i="37"/>
  <c r="W179" i="37"/>
  <c r="V179" i="37"/>
  <c r="W178" i="37"/>
  <c r="V178" i="37"/>
  <c r="W177" i="37"/>
  <c r="V177" i="37"/>
  <c r="W176" i="37"/>
  <c r="V176" i="37"/>
  <c r="W175" i="37"/>
  <c r="V175" i="37"/>
  <c r="W174" i="37"/>
  <c r="V174" i="37"/>
  <c r="W173" i="37"/>
  <c r="V173" i="37"/>
  <c r="W172" i="37"/>
  <c r="V172" i="37"/>
  <c r="W171" i="37"/>
  <c r="V171" i="37"/>
  <c r="W170" i="37"/>
  <c r="V170" i="37"/>
  <c r="W169" i="37"/>
  <c r="V169" i="37"/>
  <c r="W168" i="37"/>
  <c r="V168" i="37"/>
  <c r="W167" i="37"/>
  <c r="V167" i="37"/>
  <c r="W166" i="37"/>
  <c r="V166" i="37"/>
  <c r="W165" i="37"/>
  <c r="V165" i="37"/>
  <c r="W164" i="37"/>
  <c r="V164" i="37"/>
  <c r="W163" i="37"/>
  <c r="V163" i="37"/>
  <c r="B163" i="37"/>
  <c r="W162" i="37"/>
  <c r="V162" i="37"/>
  <c r="Y162" i="37" s="1"/>
  <c r="W161" i="37"/>
  <c r="V161" i="37"/>
  <c r="Y161" i="37" s="1"/>
  <c r="W160" i="37"/>
  <c r="V160" i="37"/>
  <c r="Y160" i="37" s="1"/>
  <c r="W159" i="37"/>
  <c r="V159" i="37"/>
  <c r="Y159" i="37" s="1"/>
  <c r="W158" i="37"/>
  <c r="V158" i="37"/>
  <c r="Y158" i="37" s="1"/>
  <c r="W157" i="37"/>
  <c r="V157" i="37"/>
  <c r="Y157" i="37" s="1"/>
  <c r="W156" i="37"/>
  <c r="V156" i="37"/>
  <c r="Y156" i="37" s="1"/>
  <c r="W155" i="37"/>
  <c r="V155" i="37"/>
  <c r="Y155" i="37" s="1"/>
  <c r="W154" i="37"/>
  <c r="V154" i="37"/>
  <c r="Y154" i="37" s="1"/>
  <c r="W153" i="37"/>
  <c r="V153" i="37"/>
  <c r="Y153" i="37" s="1"/>
  <c r="W152" i="37"/>
  <c r="V152" i="37"/>
  <c r="Y152" i="37" s="1"/>
  <c r="W151" i="37"/>
  <c r="V151" i="37"/>
  <c r="Y151" i="37" s="1"/>
  <c r="W150" i="37"/>
  <c r="V150" i="37"/>
  <c r="Y150" i="37" s="1"/>
  <c r="W149" i="37"/>
  <c r="V149" i="37"/>
  <c r="Y149" i="37" s="1"/>
  <c r="W148" i="37"/>
  <c r="V148" i="37"/>
  <c r="Y148" i="37" s="1"/>
  <c r="W147" i="37"/>
  <c r="V147" i="37"/>
  <c r="Y147" i="37" s="1"/>
  <c r="W146" i="37"/>
  <c r="V146" i="37"/>
  <c r="Y146" i="37" s="1"/>
  <c r="B146" i="37"/>
  <c r="W145" i="37"/>
  <c r="V145" i="37"/>
  <c r="W144" i="37"/>
  <c r="V144" i="37"/>
  <c r="W143" i="37"/>
  <c r="V143" i="37"/>
  <c r="W142" i="37"/>
  <c r="V142" i="37"/>
  <c r="W141" i="37"/>
  <c r="V141" i="37"/>
  <c r="W140" i="37"/>
  <c r="V140" i="37"/>
  <c r="W139" i="37"/>
  <c r="V139" i="37"/>
  <c r="W138" i="37"/>
  <c r="V138" i="37"/>
  <c r="W137" i="37"/>
  <c r="V137" i="37"/>
  <c r="W136" i="37"/>
  <c r="V136" i="37"/>
  <c r="W135" i="37"/>
  <c r="V135" i="37"/>
  <c r="W134" i="37"/>
  <c r="V134" i="37"/>
  <c r="W133" i="37"/>
  <c r="V133" i="37"/>
  <c r="W132" i="37"/>
  <c r="V132" i="37"/>
  <c r="B132" i="37"/>
  <c r="W131" i="37"/>
  <c r="V131" i="37"/>
  <c r="Y131" i="37" s="1"/>
  <c r="W130" i="37"/>
  <c r="V130" i="37"/>
  <c r="Y130" i="37" s="1"/>
  <c r="W129" i="37"/>
  <c r="V129" i="37"/>
  <c r="Y129" i="37" s="1"/>
  <c r="W128" i="37"/>
  <c r="V128" i="37"/>
  <c r="Y128" i="37" s="1"/>
  <c r="W127" i="37"/>
  <c r="V127" i="37"/>
  <c r="Y127" i="37" s="1"/>
  <c r="W126" i="37"/>
  <c r="V126" i="37"/>
  <c r="Y126" i="37" s="1"/>
  <c r="W125" i="37"/>
  <c r="V125" i="37"/>
  <c r="Y125" i="37" s="1"/>
  <c r="W124" i="37"/>
  <c r="V124" i="37"/>
  <c r="Y124" i="37" s="1"/>
  <c r="W123" i="37"/>
  <c r="V123" i="37"/>
  <c r="Y123" i="37" s="1"/>
  <c r="W122" i="37"/>
  <c r="V122" i="37"/>
  <c r="Y122" i="37" s="1"/>
  <c r="W121" i="37"/>
  <c r="V121" i="37"/>
  <c r="Y121" i="37" s="1"/>
  <c r="W120" i="37"/>
  <c r="V120" i="37"/>
  <c r="Y120" i="37" s="1"/>
  <c r="W119" i="37"/>
  <c r="V119" i="37"/>
  <c r="Y119" i="37" s="1"/>
  <c r="W118" i="37"/>
  <c r="V118" i="37"/>
  <c r="Y118" i="37" s="1"/>
  <c r="W117" i="37"/>
  <c r="V117" i="37"/>
  <c r="Y117" i="37" s="1"/>
  <c r="W116" i="37"/>
  <c r="V116" i="37"/>
  <c r="Y116" i="37" s="1"/>
  <c r="W115" i="37"/>
  <c r="V115" i="37"/>
  <c r="Y115" i="37" s="1"/>
  <c r="B115" i="37"/>
  <c r="W114" i="37"/>
  <c r="V114" i="37"/>
  <c r="W113" i="37"/>
  <c r="V113" i="37"/>
  <c r="W112" i="37"/>
  <c r="V112" i="37"/>
  <c r="W111" i="37"/>
  <c r="V111" i="37"/>
  <c r="W110" i="37"/>
  <c r="V110" i="37"/>
  <c r="W109" i="37"/>
  <c r="V109" i="37"/>
  <c r="W108" i="37"/>
  <c r="V108" i="37"/>
  <c r="W107" i="37"/>
  <c r="V107" i="37"/>
  <c r="W106" i="37"/>
  <c r="V106" i="37"/>
  <c r="W105" i="37"/>
  <c r="V105" i="37"/>
  <c r="W104" i="37"/>
  <c r="V104" i="37"/>
  <c r="W103" i="37"/>
  <c r="V103" i="37"/>
  <c r="W102" i="37"/>
  <c r="V102" i="37"/>
  <c r="W101" i="37"/>
  <c r="V101" i="37"/>
  <c r="W100" i="37"/>
  <c r="V100" i="37"/>
  <c r="W99" i="37"/>
  <c r="V99" i="37"/>
  <c r="W98" i="37"/>
  <c r="V98" i="37"/>
  <c r="B98" i="37"/>
  <c r="W97" i="37"/>
  <c r="V97" i="37"/>
  <c r="Y97" i="37" s="1"/>
  <c r="W96" i="37"/>
  <c r="V96" i="37"/>
  <c r="Y96" i="37" s="1"/>
  <c r="W95" i="37"/>
  <c r="V95" i="37"/>
  <c r="Y95" i="37" s="1"/>
  <c r="W94" i="37"/>
  <c r="V94" i="37"/>
  <c r="Y94" i="37" s="1"/>
  <c r="W93" i="37"/>
  <c r="V93" i="37"/>
  <c r="Y93" i="37" s="1"/>
  <c r="W92" i="37"/>
  <c r="V92" i="37"/>
  <c r="Y92" i="37" s="1"/>
  <c r="W91" i="37"/>
  <c r="V91" i="37"/>
  <c r="Y91" i="37" s="1"/>
  <c r="W90" i="37"/>
  <c r="V90" i="37"/>
  <c r="Y90" i="37" s="1"/>
  <c r="W89" i="37"/>
  <c r="V89" i="37"/>
  <c r="Y89" i="37" s="1"/>
  <c r="W88" i="37"/>
  <c r="V88" i="37"/>
  <c r="Y88" i="37" s="1"/>
  <c r="W87" i="37"/>
  <c r="V87" i="37"/>
  <c r="Y87" i="37" s="1"/>
  <c r="B87" i="37"/>
  <c r="W86" i="37"/>
  <c r="V86" i="37"/>
  <c r="W85" i="37"/>
  <c r="V85" i="37"/>
  <c r="W84" i="37"/>
  <c r="V84" i="37"/>
  <c r="W83" i="37"/>
  <c r="V83" i="37"/>
  <c r="W82" i="37"/>
  <c r="V82" i="37"/>
  <c r="W81" i="37"/>
  <c r="V81" i="37"/>
  <c r="W80" i="37"/>
  <c r="V80" i="37"/>
  <c r="W79" i="37"/>
  <c r="V79" i="37"/>
  <c r="B79" i="37"/>
  <c r="W78" i="37"/>
  <c r="V78" i="37"/>
  <c r="Y78" i="37" s="1"/>
  <c r="W77" i="37"/>
  <c r="V77" i="37"/>
  <c r="Y77" i="37" s="1"/>
  <c r="W76" i="37"/>
  <c r="V76" i="37"/>
  <c r="Y76" i="37" s="1"/>
  <c r="W75" i="37"/>
  <c r="V75" i="37"/>
  <c r="Y75" i="37" s="1"/>
  <c r="W74" i="37"/>
  <c r="V74" i="37"/>
  <c r="Y74" i="37" s="1"/>
  <c r="W73" i="37"/>
  <c r="V73" i="37"/>
  <c r="Y73" i="37" s="1"/>
  <c r="W72" i="37"/>
  <c r="V72" i="37"/>
  <c r="Y72" i="37" s="1"/>
  <c r="B72" i="37"/>
  <c r="W71" i="37"/>
  <c r="V71" i="37"/>
  <c r="W70" i="37"/>
  <c r="V70" i="37"/>
  <c r="W69" i="37"/>
  <c r="V69" i="37"/>
  <c r="W68" i="37"/>
  <c r="V68" i="37"/>
  <c r="W67" i="37"/>
  <c r="V67" i="37"/>
  <c r="W66" i="37"/>
  <c r="V66" i="37"/>
  <c r="W65" i="37"/>
  <c r="V65" i="37"/>
  <c r="W64" i="37"/>
  <c r="V64" i="37"/>
  <c r="W63" i="37"/>
  <c r="V63" i="37"/>
  <c r="W62" i="37"/>
  <c r="V62" i="37"/>
  <c r="W61" i="37"/>
  <c r="V61" i="37"/>
  <c r="W60" i="37"/>
  <c r="V60" i="37"/>
  <c r="W59" i="37"/>
  <c r="V59" i="37"/>
  <c r="B59" i="37"/>
  <c r="W58" i="37"/>
  <c r="V58" i="37"/>
  <c r="Y58" i="37" s="1"/>
  <c r="W57" i="37"/>
  <c r="V57" i="37"/>
  <c r="Y57" i="37" s="1"/>
  <c r="W56" i="37"/>
  <c r="V56" i="37"/>
  <c r="Y56" i="37" s="1"/>
  <c r="W55" i="37"/>
  <c r="V55" i="37"/>
  <c r="Y55" i="37" s="1"/>
  <c r="W54" i="37"/>
  <c r="V54" i="37"/>
  <c r="Y54" i="37" s="1"/>
  <c r="W53" i="37"/>
  <c r="V53" i="37"/>
  <c r="Y53" i="37" s="1"/>
  <c r="W52" i="37"/>
  <c r="V52" i="37"/>
  <c r="Y52" i="37" s="1"/>
  <c r="W51" i="37"/>
  <c r="V51" i="37"/>
  <c r="Y51" i="37" s="1"/>
  <c r="W50" i="37"/>
  <c r="V50" i="37"/>
  <c r="Y50" i="37" s="1"/>
  <c r="W49" i="37"/>
  <c r="V49" i="37"/>
  <c r="Y49" i="37" s="1"/>
  <c r="B49" i="37"/>
  <c r="W48" i="37"/>
  <c r="V48" i="37"/>
  <c r="W47" i="37"/>
  <c r="V47" i="37"/>
  <c r="W46" i="37"/>
  <c r="V46" i="37"/>
  <c r="W45" i="37"/>
  <c r="V45" i="37"/>
  <c r="W44" i="37"/>
  <c r="V44" i="37"/>
  <c r="W43" i="37"/>
  <c r="V43" i="37"/>
  <c r="W42" i="37"/>
  <c r="V42" i="37"/>
  <c r="W41" i="37"/>
  <c r="V41" i="37"/>
  <c r="W40" i="37"/>
  <c r="V40" i="37"/>
  <c r="W39" i="37"/>
  <c r="V39" i="37"/>
  <c r="W38" i="37"/>
  <c r="V38" i="37"/>
  <c r="W37" i="37"/>
  <c r="V37" i="37"/>
  <c r="B37" i="37"/>
  <c r="W36" i="37"/>
  <c r="V36" i="37"/>
  <c r="Y36" i="37" s="1"/>
  <c r="W35" i="37"/>
  <c r="V35" i="37"/>
  <c r="Y35" i="37" s="1"/>
  <c r="W34" i="37"/>
  <c r="V34" i="37"/>
  <c r="Y34" i="37" s="1"/>
  <c r="W33" i="37"/>
  <c r="V33" i="37"/>
  <c r="Y33" i="37" s="1"/>
  <c r="W32" i="37"/>
  <c r="V32" i="37"/>
  <c r="Y32" i="37" s="1"/>
  <c r="W31" i="37"/>
  <c r="V31" i="37"/>
  <c r="Y31" i="37" s="1"/>
  <c r="W30" i="37"/>
  <c r="V30" i="37"/>
  <c r="Y30" i="37" s="1"/>
  <c r="W29" i="37"/>
  <c r="V29" i="37"/>
  <c r="Y29" i="37" s="1"/>
  <c r="W28" i="37"/>
  <c r="V28" i="37"/>
  <c r="Y28" i="37" s="1"/>
  <c r="W27" i="37"/>
  <c r="V27" i="37"/>
  <c r="Y27" i="37" s="1"/>
  <c r="W26" i="37"/>
  <c r="V26" i="37"/>
  <c r="Y26" i="37" s="1"/>
  <c r="B26" i="37"/>
  <c r="W25" i="37"/>
  <c r="V25" i="37"/>
  <c r="W24" i="37"/>
  <c r="V24" i="37"/>
  <c r="W23" i="37"/>
  <c r="V23" i="37"/>
  <c r="W22" i="37"/>
  <c r="V22" i="37"/>
  <c r="W21" i="37"/>
  <c r="V21" i="37"/>
  <c r="W20" i="37"/>
  <c r="V20" i="37"/>
  <c r="W19" i="37"/>
  <c r="V19" i="37"/>
  <c r="W18" i="37"/>
  <c r="V18" i="37"/>
  <c r="W17" i="37"/>
  <c r="V17" i="37"/>
  <c r="W16" i="37"/>
  <c r="V16" i="37"/>
  <c r="B16" i="37"/>
  <c r="W15" i="37"/>
  <c r="V15" i="37"/>
  <c r="Y15" i="37" s="1"/>
  <c r="W14" i="37"/>
  <c r="V14" i="37"/>
  <c r="Y14" i="37" s="1"/>
  <c r="W13" i="37"/>
  <c r="V13" i="37"/>
  <c r="Y13" i="37" s="1"/>
  <c r="W12" i="37"/>
  <c r="V12" i="37"/>
  <c r="Y12" i="37" s="1"/>
  <c r="W11" i="37"/>
  <c r="V11" i="37"/>
  <c r="Y11" i="37" s="1"/>
  <c r="W10" i="37"/>
  <c r="V10" i="37"/>
  <c r="Y10" i="37" s="1"/>
  <c r="W9" i="37"/>
  <c r="V9" i="37"/>
  <c r="B9" i="37"/>
  <c r="V7" i="37"/>
  <c r="Y17" i="37" l="1"/>
  <c r="Y19" i="37"/>
  <c r="Y21" i="37"/>
  <c r="Y23" i="37"/>
  <c r="Y25" i="37"/>
  <c r="Y38" i="37"/>
  <c r="Y40" i="37"/>
  <c r="Y42" i="37"/>
  <c r="Y44" i="37"/>
  <c r="Y46" i="37"/>
  <c r="Y48" i="37"/>
  <c r="Y59" i="37"/>
  <c r="Y61" i="37"/>
  <c r="Y63" i="37"/>
  <c r="Y65" i="37"/>
  <c r="Y67" i="37"/>
  <c r="Y69" i="37"/>
  <c r="Y71" i="37"/>
  <c r="Y80" i="37"/>
  <c r="Y82" i="37"/>
  <c r="Y84" i="37"/>
  <c r="Y86" i="37"/>
  <c r="Y99" i="37"/>
  <c r="Y101" i="37"/>
  <c r="Y103" i="37"/>
  <c r="Y105" i="37"/>
  <c r="Y107" i="37"/>
  <c r="Y109" i="37"/>
  <c r="Y111" i="37"/>
  <c r="Y113" i="37"/>
  <c r="Y132" i="37"/>
  <c r="Y134" i="37"/>
  <c r="Y136" i="37"/>
  <c r="Y138" i="37"/>
  <c r="Y140" i="37"/>
  <c r="Y142" i="37"/>
  <c r="Y144" i="37"/>
  <c r="Y163" i="37"/>
  <c r="Y165" i="37"/>
  <c r="Y167" i="37"/>
  <c r="Y169" i="37"/>
  <c r="Y171" i="37"/>
  <c r="Y173" i="37"/>
  <c r="Y175" i="37"/>
  <c r="Y177" i="37"/>
  <c r="Y179" i="37"/>
  <c r="Y198" i="37"/>
  <c r="Y200" i="37"/>
  <c r="Y202" i="37"/>
  <c r="Y204" i="37"/>
  <c r="Y206" i="37"/>
  <c r="Y208" i="37"/>
  <c r="Y210" i="37"/>
  <c r="Y212" i="37"/>
  <c r="Y229" i="37"/>
  <c r="Y231" i="37"/>
  <c r="Y233" i="37"/>
  <c r="Y235" i="37"/>
  <c r="Y237" i="37"/>
  <c r="Y239" i="37"/>
  <c r="Y241" i="37"/>
  <c r="Y243" i="37"/>
  <c r="Y245" i="37"/>
  <c r="Y264" i="37"/>
  <c r="Y266" i="37"/>
  <c r="Y268" i="37"/>
  <c r="Y270" i="37"/>
  <c r="Y272" i="37"/>
  <c r="Y274" i="37"/>
  <c r="Y276" i="37"/>
  <c r="Y278" i="37"/>
  <c r="Y280" i="37"/>
  <c r="Y297" i="37"/>
  <c r="Y299" i="37"/>
  <c r="Y301" i="37"/>
  <c r="Y303" i="37"/>
  <c r="Y305" i="37"/>
  <c r="Y307" i="37"/>
  <c r="Y309" i="37"/>
  <c r="Y311" i="37"/>
  <c r="Y313" i="37"/>
  <c r="Y315" i="37"/>
  <c r="Y330" i="37"/>
  <c r="Y332" i="37"/>
  <c r="Y334" i="37"/>
  <c r="Y336" i="37"/>
  <c r="Y338" i="37"/>
  <c r="Y340" i="37"/>
  <c r="Y355" i="37"/>
  <c r="Y357" i="37"/>
  <c r="Y359" i="37"/>
  <c r="Y361" i="37"/>
  <c r="Y363" i="37"/>
  <c r="Y365" i="37"/>
  <c r="Y367" i="37"/>
  <c r="Y384" i="37"/>
  <c r="Y386" i="37"/>
  <c r="Y388" i="37"/>
  <c r="Y390" i="37"/>
  <c r="Y392" i="37"/>
  <c r="Y394" i="37"/>
  <c r="Y409" i="37"/>
  <c r="Y411" i="37"/>
  <c r="Y413" i="37"/>
  <c r="Y415" i="37"/>
  <c r="Y417" i="37"/>
  <c r="Y419" i="37"/>
  <c r="Y421" i="37"/>
  <c r="Y423" i="37"/>
  <c r="Y425" i="37"/>
  <c r="Y444" i="37"/>
  <c r="Y446" i="37"/>
  <c r="Y448" i="37"/>
  <c r="Y450" i="37"/>
  <c r="Y452" i="37"/>
  <c r="Y454" i="37"/>
  <c r="Y456" i="37"/>
  <c r="Y458" i="37"/>
  <c r="Y479" i="37"/>
  <c r="Y481" i="37"/>
  <c r="Y483" i="37"/>
  <c r="Y485" i="37"/>
  <c r="Y487" i="37"/>
  <c r="Y489" i="37"/>
  <c r="Y494" i="37"/>
  <c r="Y496" i="37"/>
  <c r="Y503" i="37"/>
  <c r="Y505" i="37"/>
  <c r="Y507" i="37"/>
  <c r="Y509" i="37"/>
  <c r="Y528" i="37"/>
  <c r="Y530" i="37"/>
  <c r="Y532" i="37"/>
  <c r="Y534" i="37"/>
  <c r="Y536" i="37"/>
  <c r="Y538" i="37"/>
  <c r="Y540" i="37"/>
  <c r="Y561" i="37"/>
  <c r="Y563" i="37"/>
  <c r="Y565" i="37"/>
  <c r="Y567" i="37"/>
  <c r="Y569" i="37"/>
  <c r="Y571" i="37"/>
  <c r="Y573" i="37"/>
  <c r="Y592" i="37"/>
  <c r="Y605" i="37"/>
  <c r="Y607" i="37"/>
  <c r="Y609" i="37"/>
  <c r="Y611" i="37"/>
  <c r="Y613" i="37"/>
  <c r="Y615" i="37"/>
  <c r="Y617" i="37"/>
  <c r="Y630" i="37"/>
  <c r="Y632" i="37"/>
  <c r="Y634" i="37"/>
  <c r="Y651" i="37"/>
  <c r="Y653" i="37"/>
  <c r="Y655" i="37"/>
  <c r="Y662" i="37"/>
  <c r="Y664" i="37"/>
  <c r="Y666" i="37"/>
  <c r="Y677" i="37"/>
  <c r="Y679" i="37"/>
  <c r="Y686" i="37"/>
  <c r="Y688" i="37"/>
  <c r="Y690" i="37"/>
  <c r="Y697" i="37"/>
  <c r="Y699" i="37"/>
  <c r="Y701" i="37"/>
  <c r="Y703" i="37"/>
  <c r="Y705" i="37"/>
  <c r="Y707" i="37"/>
  <c r="Y709" i="37"/>
  <c r="Y711" i="37"/>
  <c r="Y713" i="37"/>
  <c r="Y730" i="37"/>
  <c r="Y732" i="37"/>
  <c r="Y734" i="37"/>
  <c r="Y736" i="37"/>
  <c r="Y738" i="37"/>
  <c r="Y740" i="37"/>
  <c r="Y742" i="37"/>
  <c r="Y744" i="37"/>
  <c r="Y746" i="37"/>
  <c r="Y761" i="37"/>
  <c r="Y763" i="37"/>
  <c r="Y765" i="37"/>
  <c r="Y767" i="37"/>
  <c r="Y769" i="37"/>
  <c r="Y771" i="37"/>
  <c r="Y792" i="37"/>
  <c r="Y794" i="37"/>
  <c r="Y796" i="37"/>
  <c r="Y798" i="37"/>
  <c r="Y800" i="37"/>
  <c r="Y802" i="37"/>
  <c r="Y804" i="37"/>
  <c r="Y806" i="37"/>
  <c r="Y821" i="37"/>
  <c r="Y823" i="37"/>
  <c r="Y825" i="37"/>
  <c r="Y827" i="37"/>
  <c r="Y829" i="37"/>
  <c r="Y831" i="37"/>
  <c r="Y833" i="37"/>
  <c r="Y835" i="37"/>
  <c r="Y837" i="37"/>
  <c r="Y858" i="37"/>
  <c r="Y860" i="37"/>
  <c r="Y862" i="37"/>
  <c r="Y867" i="37"/>
  <c r="Y872" i="37"/>
  <c r="Y874" i="37"/>
  <c r="Y876" i="37"/>
  <c r="Y885" i="37"/>
  <c r="Y887" i="37"/>
  <c r="Y889" i="37"/>
  <c r="Y891" i="37"/>
  <c r="Y893" i="37"/>
  <c r="Y895" i="37"/>
  <c r="Y898" i="37"/>
  <c r="Y900" i="37"/>
  <c r="Y902" i="37"/>
  <c r="Y904" i="37"/>
  <c r="Y906" i="37"/>
  <c r="Y917" i="37"/>
  <c r="Y919" i="37"/>
  <c r="Y921" i="37"/>
  <c r="Y930" i="37"/>
  <c r="Y932" i="37"/>
  <c r="Y934" i="37"/>
  <c r="Y936" i="37"/>
  <c r="Y947" i="37"/>
  <c r="Y949" i="37"/>
  <c r="Y951" i="37"/>
  <c r="Y953" i="37"/>
  <c r="Y955" i="37"/>
  <c r="Y957" i="37"/>
  <c r="Y959" i="37"/>
  <c r="Y961" i="37"/>
  <c r="Y978" i="37"/>
  <c r="Y980" i="37"/>
  <c r="Y982" i="37"/>
  <c r="Y984" i="37"/>
  <c r="Y986" i="37"/>
  <c r="Y999" i="37"/>
  <c r="Y1001" i="37"/>
  <c r="Y1003" i="37"/>
  <c r="Y1005" i="37"/>
  <c r="Y1007" i="37"/>
  <c r="Y1009" i="37"/>
  <c r="Y1011" i="37"/>
  <c r="Y1013" i="37"/>
  <c r="Y1015" i="37"/>
  <c r="Y1017" i="37"/>
  <c r="Y1026" i="37"/>
  <c r="Y1028" i="37"/>
  <c r="Y1030" i="37"/>
  <c r="Y1032" i="37"/>
  <c r="Y1034" i="37"/>
  <c r="Y1045" i="37"/>
  <c r="Y1047" i="37"/>
  <c r="Y1056" i="37"/>
  <c r="Y1061" i="37"/>
  <c r="Y1063" i="37"/>
  <c r="Y1065" i="37"/>
  <c r="Y1070" i="37"/>
  <c r="Y1072" i="37"/>
  <c r="Y1083" i="37"/>
  <c r="Y1085" i="37"/>
  <c r="Y1087" i="37"/>
  <c r="Y1089" i="37"/>
  <c r="Y1091" i="37"/>
  <c r="Y1096" i="37"/>
  <c r="Y1098" i="37"/>
  <c r="Y1100" i="37"/>
  <c r="Y1102" i="37"/>
  <c r="Y1104" i="37"/>
  <c r="Y1106" i="37"/>
  <c r="Y1108" i="37"/>
  <c r="Y1110" i="37"/>
  <c r="Y1119" i="37"/>
  <c r="Y1121" i="37"/>
  <c r="Y1123" i="37"/>
  <c r="Y1138" i="37"/>
  <c r="Y1140" i="37"/>
  <c r="Y1142" i="37"/>
  <c r="Y1144" i="37"/>
  <c r="Y1146" i="37"/>
  <c r="Y1148" i="37"/>
  <c r="Y1150" i="37"/>
  <c r="Y1152" i="37"/>
  <c r="Y1167" i="37"/>
  <c r="Y1169" i="37"/>
  <c r="Y1171" i="37"/>
  <c r="Y1173" i="37"/>
  <c r="Y1175" i="37"/>
  <c r="Y1177" i="37"/>
  <c r="Y1179" i="37"/>
  <c r="Y1194" i="37"/>
  <c r="Y1196" i="37"/>
  <c r="Y1198" i="37"/>
  <c r="Y1200" i="37"/>
  <c r="Y1202" i="37"/>
  <c r="Y1204" i="37"/>
  <c r="Y1206" i="37"/>
  <c r="Y1215" i="37"/>
  <c r="Y1217" i="37"/>
  <c r="Y1219" i="37"/>
  <c r="Y1226" i="37"/>
  <c r="Y1228" i="37"/>
  <c r="Y1230" i="37"/>
  <c r="Y1232" i="37"/>
  <c r="Y1243" i="37"/>
  <c r="Y1245" i="37"/>
  <c r="Y1247" i="37"/>
  <c r="Y1249" i="37"/>
  <c r="Y1260" i="37"/>
  <c r="Y1262" i="37"/>
  <c r="Y1273" i="37"/>
  <c r="Y1275" i="37"/>
  <c r="Y1277" i="37"/>
  <c r="Y1279" i="37"/>
  <c r="Y1281" i="37"/>
  <c r="Y1283" i="37"/>
  <c r="Y1285" i="37"/>
  <c r="Y1296" i="37"/>
  <c r="Y1298" i="37"/>
  <c r="Y1300" i="37"/>
  <c r="Y1302" i="37"/>
  <c r="Y1304" i="37"/>
  <c r="Y1319" i="37"/>
  <c r="Y1321" i="37"/>
  <c r="Y1323" i="37"/>
  <c r="Y1325" i="37"/>
  <c r="Y1327" i="37"/>
  <c r="Y1338" i="37"/>
  <c r="Y1340" i="37"/>
  <c r="Y1342" i="37"/>
  <c r="Y1344" i="37"/>
  <c r="Y1355" i="37"/>
  <c r="Y1357" i="37"/>
  <c r="Y1359" i="37"/>
  <c r="Y1361" i="37"/>
  <c r="Y1370" i="37"/>
  <c r="Y1372" i="37"/>
  <c r="Y1379" i="37"/>
  <c r="Y1381" i="37"/>
  <c r="Y1383" i="37"/>
  <c r="Y1390" i="37"/>
  <c r="Y1392" i="37"/>
  <c r="Y1399" i="37"/>
  <c r="Y1401" i="37"/>
  <c r="Y1403" i="37"/>
  <c r="Y1408" i="37"/>
  <c r="Y1410" i="37"/>
  <c r="Y1429" i="37"/>
  <c r="Y1431" i="37"/>
  <c r="Y1433" i="37"/>
  <c r="Y1435" i="37"/>
  <c r="Y1437" i="37"/>
  <c r="Y1439" i="37"/>
  <c r="Y1441" i="37"/>
  <c r="Y1443" i="37"/>
  <c r="Y1464" i="37"/>
  <c r="Y1466" i="37"/>
  <c r="Y1468" i="37"/>
  <c r="Y1470" i="37"/>
  <c r="Y1472" i="37"/>
  <c r="Y1474" i="37"/>
  <c r="Y1476" i="37"/>
  <c r="Y1478" i="37"/>
  <c r="Y1497" i="37"/>
  <c r="Y1499" i="37"/>
  <c r="Y1501" i="37"/>
  <c r="Y1503" i="37"/>
  <c r="Y1505" i="37"/>
  <c r="Y1507" i="37"/>
  <c r="Y1509" i="37"/>
  <c r="Y1528" i="37"/>
  <c r="Y1530" i="37"/>
  <c r="Y1532" i="37"/>
  <c r="Y1534" i="37"/>
  <c r="Y1536" i="37"/>
  <c r="Y1538" i="37"/>
  <c r="Y1540" i="37"/>
  <c r="Y1542" i="37"/>
  <c r="Y1563" i="37"/>
  <c r="Y1565" i="37"/>
  <c r="Y1567" i="37"/>
  <c r="Y1569" i="37"/>
  <c r="Y1571" i="37"/>
  <c r="Y1573" i="37"/>
  <c r="Y1575" i="37"/>
  <c r="Y1577" i="37"/>
  <c r="Y1579" i="37"/>
  <c r="Y1581" i="37"/>
  <c r="Y1600" i="37"/>
  <c r="Y1602" i="37"/>
  <c r="Y1604" i="37"/>
  <c r="Y1606" i="37"/>
  <c r="Y1608" i="37"/>
  <c r="Y1610" i="37"/>
  <c r="Y1612" i="37"/>
  <c r="Y1614" i="37"/>
  <c r="Y1616" i="37"/>
  <c r="Y1635" i="37"/>
  <c r="Y1637" i="37"/>
  <c r="Y1639" i="37"/>
  <c r="Y1641" i="37"/>
  <c r="Y1643" i="37"/>
  <c r="Y1645" i="37"/>
  <c r="Y1647" i="37"/>
  <c r="Y1666" i="37"/>
  <c r="Y1668" i="37"/>
  <c r="Y1670" i="37"/>
  <c r="Y1672" i="37"/>
  <c r="Y1674" i="37"/>
  <c r="Y1676" i="37"/>
  <c r="Y1687" i="37"/>
  <c r="Y1708" i="37"/>
  <c r="Y1710" i="37"/>
  <c r="Y1712" i="37"/>
  <c r="Y1714" i="37"/>
  <c r="Y1716" i="37"/>
  <c r="Y1718" i="37"/>
  <c r="Y1720" i="37"/>
  <c r="Y1722" i="37"/>
  <c r="Y1724" i="37"/>
  <c r="Y1726" i="37"/>
  <c r="Y1745" i="37"/>
  <c r="Y1747" i="37"/>
  <c r="Y1749" i="37"/>
  <c r="Y1751" i="37"/>
  <c r="Y1753" i="37"/>
  <c r="Y1755" i="37"/>
  <c r="Y1757" i="37"/>
  <c r="Y1759" i="37"/>
  <c r="Y1761" i="37"/>
  <c r="Y1780" i="37"/>
  <c r="Y1782" i="37"/>
  <c r="Y1784" i="37"/>
  <c r="Y1786" i="37"/>
  <c r="Y1788" i="37"/>
  <c r="Y1790" i="37"/>
  <c r="Y1792" i="37"/>
  <c r="Y1794" i="37"/>
  <c r="Y1796" i="37"/>
  <c r="Y1815" i="37"/>
  <c r="Y1817" i="37"/>
  <c r="Y1819" i="37"/>
  <c r="Y1821" i="37"/>
  <c r="Y1823" i="37"/>
  <c r="Y1825" i="37"/>
  <c r="Y1827" i="37"/>
  <c r="Y1829" i="37"/>
  <c r="Y1831" i="37"/>
  <c r="Y1850" i="37"/>
  <c r="Y1852" i="37"/>
  <c r="Y1854" i="37"/>
  <c r="Y1856" i="37"/>
  <c r="Y1858" i="37"/>
  <c r="Y1860" i="37"/>
  <c r="Y1862" i="37"/>
  <c r="Y1864" i="37"/>
  <c r="Y1866" i="37"/>
  <c r="Y1885" i="37"/>
  <c r="Y1887" i="37"/>
  <c r="Y1889" i="37"/>
  <c r="Y1891" i="37"/>
  <c r="Y1893" i="37"/>
  <c r="Y2000" i="37"/>
  <c r="Y2138" i="37"/>
  <c r="Y2925" i="37"/>
  <c r="Y3817" i="37"/>
  <c r="Y3833" i="37"/>
  <c r="Y4385" i="37"/>
  <c r="Y4389" i="37"/>
  <c r="Y4393" i="37"/>
  <c r="Y4425" i="37"/>
  <c r="Y4429" i="37"/>
  <c r="Y4433" i="37"/>
  <c r="Y4477" i="37"/>
  <c r="Y4489" i="37"/>
  <c r="Y4493" i="37"/>
  <c r="Y4497" i="37"/>
  <c r="Y4501" i="37"/>
  <c r="Y4529" i="37"/>
  <c r="Y4533" i="37"/>
  <c r="Y4581" i="37"/>
  <c r="Y4585" i="37"/>
  <c r="Y4629" i="37"/>
  <c r="Y4633" i="37"/>
  <c r="Y4637" i="37"/>
  <c r="Y4649" i="37"/>
  <c r="Y4653" i="37"/>
  <c r="Y4669" i="37"/>
  <c r="Y4673" i="37"/>
  <c r="Y4677" i="37"/>
  <c r="Y4681" i="37"/>
  <c r="Y4685" i="37"/>
  <c r="Y4705" i="37"/>
  <c r="Y4709" i="37"/>
  <c r="Y4741" i="37"/>
  <c r="Y4773" i="37"/>
  <c r="Y4777" i="37"/>
  <c r="Y4781" i="37"/>
  <c r="Y4785" i="37"/>
  <c r="Y4829" i="37"/>
  <c r="Y4833" i="37"/>
  <c r="Y4865" i="37"/>
  <c r="Y4881" i="37"/>
  <c r="Y4905" i="37"/>
  <c r="Y4925" i="37"/>
  <c r="Y4929" i="37"/>
  <c r="Y4945" i="37"/>
  <c r="Y4949" i="37"/>
  <c r="Y4965" i="37"/>
  <c r="Y4985" i="37"/>
  <c r="Y1905" i="37"/>
  <c r="Y1909" i="37"/>
  <c r="Y1913" i="37"/>
  <c r="Y1917" i="37"/>
  <c r="Y1921" i="37"/>
  <c r="Y1981" i="37"/>
  <c r="Y1985" i="37"/>
  <c r="Y1989" i="37"/>
  <c r="Y1993" i="37"/>
  <c r="Y2041" i="37"/>
  <c r="Y2045" i="37"/>
  <c r="Y2049" i="37"/>
  <c r="Y2053" i="37"/>
  <c r="Y2113" i="37"/>
  <c r="Y2117" i="37"/>
  <c r="Y2121" i="37"/>
  <c r="Y2125" i="37"/>
  <c r="Y2129" i="37"/>
  <c r="Y4397" i="37"/>
  <c r="Y4401" i="37"/>
  <c r="Y4437" i="37"/>
  <c r="Y4441" i="37"/>
  <c r="Y4445" i="37"/>
  <c r="Y4481" i="37"/>
  <c r="Y4505" i="37"/>
  <c r="Y4537" i="37"/>
  <c r="Y4541" i="37"/>
  <c r="Y4545" i="37"/>
  <c r="Y4549" i="37"/>
  <c r="Y4589" i="37"/>
  <c r="Y4593" i="37"/>
  <c r="Y4597" i="37"/>
  <c r="Y4641" i="37"/>
  <c r="Y4657" i="37"/>
  <c r="Y4661" i="37"/>
  <c r="Y4689" i="37"/>
  <c r="Y4693" i="37"/>
  <c r="Y4729" i="37"/>
  <c r="Y4733" i="37"/>
  <c r="Y4745" i="37"/>
  <c r="Y4749" i="37"/>
  <c r="Y4789" i="37"/>
  <c r="Y4793" i="37"/>
  <c r="Y4797" i="37"/>
  <c r="Y4801" i="37"/>
  <c r="Y4837" i="37"/>
  <c r="Y4841" i="37"/>
  <c r="Y4869" i="37"/>
  <c r="Y4885" i="37"/>
  <c r="Y4889" i="37"/>
  <c r="Y4909" i="37"/>
  <c r="Y4933" i="37"/>
  <c r="Y4937" i="37"/>
  <c r="Y4953" i="37"/>
  <c r="Y4969" i="37"/>
  <c r="Y4973" i="37"/>
  <c r="Y4989" i="37"/>
  <c r="Y16" i="37"/>
  <c r="Y18" i="37"/>
  <c r="Y20" i="37"/>
  <c r="Y22" i="37"/>
  <c r="Y24" i="37"/>
  <c r="Y37" i="37"/>
  <c r="Y39" i="37"/>
  <c r="Y41" i="37"/>
  <c r="Y43" i="37"/>
  <c r="Y45" i="37"/>
  <c r="Y47" i="37"/>
  <c r="Y60" i="37"/>
  <c r="Y62" i="37"/>
  <c r="Y64" i="37"/>
  <c r="Y66" i="37"/>
  <c r="Y68" i="37"/>
  <c r="Y70" i="37"/>
  <c r="Y79" i="37"/>
  <c r="Y81" i="37"/>
  <c r="Y83" i="37"/>
  <c r="Y85" i="37"/>
  <c r="Y98" i="37"/>
  <c r="Y100" i="37"/>
  <c r="Y102" i="37"/>
  <c r="Y104" i="37"/>
  <c r="Y106" i="37"/>
  <c r="Y108" i="37"/>
  <c r="Y110" i="37"/>
  <c r="Y112" i="37"/>
  <c r="Y114" i="37"/>
  <c r="Y133" i="37"/>
  <c r="Y135" i="37"/>
  <c r="Y137" i="37"/>
  <c r="Y139" i="37"/>
  <c r="Y141" i="37"/>
  <c r="Y143" i="37"/>
  <c r="Y145" i="37"/>
  <c r="Y164" i="37"/>
  <c r="Y166" i="37"/>
  <c r="Y168" i="37"/>
  <c r="Y170" i="37"/>
  <c r="Y172" i="37"/>
  <c r="Y174" i="37"/>
  <c r="Y176" i="37"/>
  <c r="Y178" i="37"/>
  <c r="Y180" i="37"/>
  <c r="Y197" i="37"/>
  <c r="Y199" i="37"/>
  <c r="Y201" i="37"/>
  <c r="Y203" i="37"/>
  <c r="Y205" i="37"/>
  <c r="Y207" i="37"/>
  <c r="Y209" i="37"/>
  <c r="Y211" i="37"/>
  <c r="Y213" i="37"/>
  <c r="Y228" i="37"/>
  <c r="Y230" i="37"/>
  <c r="Y232" i="37"/>
  <c r="Y234" i="37"/>
  <c r="Y236" i="37"/>
  <c r="Y238" i="37"/>
  <c r="Y240" i="37"/>
  <c r="Y242" i="37"/>
  <c r="Y244" i="37"/>
  <c r="Y265" i="37"/>
  <c r="Y267" i="37"/>
  <c r="Y269" i="37"/>
  <c r="Y271" i="37"/>
  <c r="Y273" i="37"/>
  <c r="Y275" i="37"/>
  <c r="Y277" i="37"/>
  <c r="Y279" i="37"/>
  <c r="Y298" i="37"/>
  <c r="Y300" i="37"/>
  <c r="Y302" i="37"/>
  <c r="Y304" i="37"/>
  <c r="Y306" i="37"/>
  <c r="Y308" i="37"/>
  <c r="Y310" i="37"/>
  <c r="Y312" i="37"/>
  <c r="Y314" i="37"/>
  <c r="Y329" i="37"/>
  <c r="Y331" i="37"/>
  <c r="Y333" i="37"/>
  <c r="Y335" i="37"/>
  <c r="Y337" i="37"/>
  <c r="Y339" i="37"/>
  <c r="Y341" i="37"/>
  <c r="Y356" i="37"/>
  <c r="Y358" i="37"/>
  <c r="Y360" i="37"/>
  <c r="Y362" i="37"/>
  <c r="Y364" i="37"/>
  <c r="Y366" i="37"/>
  <c r="Y383" i="37"/>
  <c r="Y385" i="37"/>
  <c r="Y387" i="37"/>
  <c r="Y389" i="37"/>
  <c r="Y391" i="37"/>
  <c r="Y393" i="37"/>
  <c r="Y410" i="37"/>
  <c r="Y412" i="37"/>
  <c r="Y414" i="37"/>
  <c r="Y416" i="37"/>
  <c r="Y418" i="37"/>
  <c r="Y420" i="37"/>
  <c r="Y422" i="37"/>
  <c r="Y424" i="37"/>
  <c r="Y443" i="37"/>
  <c r="Y445" i="37"/>
  <c r="Y447" i="37"/>
  <c r="Y449" i="37"/>
  <c r="Y451" i="37"/>
  <c r="Y453" i="37"/>
  <c r="Y455" i="37"/>
  <c r="Y457" i="37"/>
  <c r="Y459" i="37"/>
  <c r="Y478" i="37"/>
  <c r="Y480" i="37"/>
  <c r="Y482" i="37"/>
  <c r="Y484" i="37"/>
  <c r="Y486" i="37"/>
  <c r="Y488" i="37"/>
  <c r="Y490" i="37"/>
  <c r="Y493" i="37"/>
  <c r="Y495" i="37"/>
  <c r="Y502" i="37"/>
  <c r="Y504" i="37"/>
  <c r="Y506" i="37"/>
  <c r="Y508" i="37"/>
  <c r="Y527" i="37"/>
  <c r="Y529" i="37"/>
  <c r="Y531" i="37"/>
  <c r="Y533" i="37"/>
  <c r="Y535" i="37"/>
  <c r="Y537" i="37"/>
  <c r="Y539" i="37"/>
  <c r="Y560" i="37"/>
  <c r="Y562" i="37"/>
  <c r="Y564" i="37"/>
  <c r="Y566" i="37"/>
  <c r="Y568" i="37"/>
  <c r="Y570" i="37"/>
  <c r="Y572" i="37"/>
  <c r="Y574" i="37"/>
  <c r="Y591" i="37"/>
  <c r="Y593" i="37"/>
  <c r="Y606" i="37"/>
  <c r="Y608" i="37"/>
  <c r="Y610" i="37"/>
  <c r="Y612" i="37"/>
  <c r="Y614" i="37"/>
  <c r="Y616" i="37"/>
  <c r="Y629" i="37"/>
  <c r="Y631" i="37"/>
  <c r="Y633" i="37"/>
  <c r="Y635" i="37"/>
  <c r="Y650" i="37"/>
  <c r="Y652" i="37"/>
  <c r="Y654" i="37"/>
  <c r="Y663" i="37"/>
  <c r="Y665" i="37"/>
  <c r="Y667" i="37"/>
  <c r="Y676" i="37"/>
  <c r="Y678" i="37"/>
  <c r="Y687" i="37"/>
  <c r="Y689" i="37"/>
  <c r="Y698" i="37"/>
  <c r="Y700" i="37"/>
  <c r="Y702" i="37"/>
  <c r="Y704" i="37"/>
  <c r="Y706" i="37"/>
  <c r="Y708" i="37"/>
  <c r="Y710" i="37"/>
  <c r="Y712" i="37"/>
  <c r="Y714" i="37"/>
  <c r="Y731" i="37"/>
  <c r="Y733" i="37"/>
  <c r="Y735" i="37"/>
  <c r="Y737" i="37"/>
  <c r="Y739" i="37"/>
  <c r="Y741" i="37"/>
  <c r="Y743" i="37"/>
  <c r="Y745" i="37"/>
  <c r="Y747" i="37"/>
  <c r="Y762" i="37"/>
  <c r="Y764" i="37"/>
  <c r="Y766" i="37"/>
  <c r="Y768" i="37"/>
  <c r="Y770" i="37"/>
  <c r="Y791" i="37"/>
  <c r="Y793" i="37"/>
  <c r="Y795" i="37"/>
  <c r="Y797" i="37"/>
  <c r="Y799" i="37"/>
  <c r="Y801" i="37"/>
  <c r="Y803" i="37"/>
  <c r="Y805" i="37"/>
  <c r="Y822" i="37"/>
  <c r="Y824" i="37"/>
  <c r="Y826" i="37"/>
  <c r="Y828" i="37"/>
  <c r="Y830" i="37"/>
  <c r="Y832" i="37"/>
  <c r="Y834" i="37"/>
  <c r="Y836" i="37"/>
  <c r="Y838" i="37"/>
  <c r="Y857" i="37"/>
  <c r="Y859" i="37"/>
  <c r="Y861" i="37"/>
  <c r="Y868" i="37"/>
  <c r="Y871" i="37"/>
  <c r="Y873" i="37"/>
  <c r="Y875" i="37"/>
  <c r="Y884" i="37"/>
  <c r="Y886" i="37"/>
  <c r="Y888" i="37"/>
  <c r="Y890" i="37"/>
  <c r="Y892" i="37"/>
  <c r="Y894" i="37"/>
  <c r="Y899" i="37"/>
  <c r="Y901" i="37"/>
  <c r="Y903" i="37"/>
  <c r="Y905" i="37"/>
  <c r="Y907" i="37"/>
  <c r="Y916" i="37"/>
  <c r="Y918" i="37"/>
  <c r="Y920" i="37"/>
  <c r="Y922" i="37"/>
  <c r="Y929" i="37"/>
  <c r="Y931" i="37"/>
  <c r="Y933" i="37"/>
  <c r="Y935" i="37"/>
  <c r="Y948" i="37"/>
  <c r="Y950" i="37"/>
  <c r="Y952" i="37"/>
  <c r="Y954" i="37"/>
  <c r="Y956" i="37"/>
  <c r="Y958" i="37"/>
  <c r="Y960" i="37"/>
  <c r="Y979" i="37"/>
  <c r="Y981" i="37"/>
  <c r="Y983" i="37"/>
  <c r="Y985" i="37"/>
  <c r="Y1000" i="37"/>
  <c r="Y1002" i="37"/>
  <c r="Y1004" i="37"/>
  <c r="Y1006" i="37"/>
  <c r="Y1008" i="37"/>
  <c r="Y1010" i="37"/>
  <c r="Y1012" i="37"/>
  <c r="Y1014" i="37"/>
  <c r="Y1016" i="37"/>
  <c r="Y1027" i="37"/>
  <c r="Y1029" i="37"/>
  <c r="Y1031" i="37"/>
  <c r="Y1033" i="37"/>
  <c r="Y1044" i="37"/>
  <c r="Y1046" i="37"/>
  <c r="Y1057" i="37"/>
  <c r="Y1062" i="37"/>
  <c r="Y1064" i="37"/>
  <c r="Y1066" i="37"/>
  <c r="Y1071" i="37"/>
  <c r="Y1084" i="37"/>
  <c r="Y1086" i="37"/>
  <c r="Y1088" i="37"/>
  <c r="Y1090" i="37"/>
  <c r="Y1092" i="37"/>
  <c r="Y1097" i="37"/>
  <c r="Y1099" i="37"/>
  <c r="Y1101" i="37"/>
  <c r="Y1103" i="37"/>
  <c r="Y1105" i="37"/>
  <c r="Y1107" i="37"/>
  <c r="Y1109" i="37"/>
  <c r="Y1111" i="37"/>
  <c r="Y1120" i="37"/>
  <c r="Y1122" i="37"/>
  <c r="Y1139" i="37"/>
  <c r="Y1141" i="37"/>
  <c r="Y1143" i="37"/>
  <c r="Y1145" i="37"/>
  <c r="Y1147" i="37"/>
  <c r="Y1149" i="37"/>
  <c r="Y1151" i="37"/>
  <c r="Y1153" i="37"/>
  <c r="Y1168" i="37"/>
  <c r="Y1170" i="37"/>
  <c r="Y1172" i="37"/>
  <c r="Y1174" i="37"/>
  <c r="Y1176" i="37"/>
  <c r="Y1178" i="37"/>
  <c r="Y1195" i="37"/>
  <c r="Y1197" i="37"/>
  <c r="Y1199" i="37"/>
  <c r="Y1201" i="37"/>
  <c r="Y1203" i="37"/>
  <c r="Y1205" i="37"/>
  <c r="Y1216" i="37"/>
  <c r="Y1218" i="37"/>
  <c r="Y1227" i="37"/>
  <c r="Y1229" i="37"/>
  <c r="Y1231" i="37"/>
  <c r="Y1244" i="37"/>
  <c r="Y1246" i="37"/>
  <c r="Y1248" i="37"/>
  <c r="Y1259" i="37"/>
  <c r="Y1261" i="37"/>
  <c r="Y1263" i="37"/>
  <c r="Y1274" i="37"/>
  <c r="Y1276" i="37"/>
  <c r="Y1278" i="37"/>
  <c r="Y1280" i="37"/>
  <c r="Y1282" i="37"/>
  <c r="Y1284" i="37"/>
  <c r="Y1295" i="37"/>
  <c r="Y1297" i="37"/>
  <c r="Y1299" i="37"/>
  <c r="Y1301" i="37"/>
  <c r="Y1303" i="37"/>
  <c r="Y1305" i="37"/>
  <c r="Y1318" i="37"/>
  <c r="Y1320" i="37"/>
  <c r="Y1322" i="37"/>
  <c r="Y1324" i="37"/>
  <c r="Y1326" i="37"/>
  <c r="Y1328" i="37"/>
  <c r="Y1337" i="37"/>
  <c r="Y1339" i="37"/>
  <c r="Y1341" i="37"/>
  <c r="Y1343" i="37"/>
  <c r="Y1354" i="37"/>
  <c r="Y1356" i="37"/>
  <c r="Y1358" i="37"/>
  <c r="Y1360" i="37"/>
  <c r="Y1369" i="37"/>
  <c r="Y1371" i="37"/>
  <c r="Y1380" i="37"/>
  <c r="Y1382" i="37"/>
  <c r="Y1384" i="37"/>
  <c r="Y1391" i="37"/>
  <c r="Y1398" i="37"/>
  <c r="Y1400" i="37"/>
  <c r="Y1402" i="37"/>
  <c r="Y1404" i="37"/>
  <c r="Y1407" i="37"/>
  <c r="Y1409" i="37"/>
  <c r="Y1411" i="37"/>
  <c r="Y1430" i="37"/>
  <c r="Y1432" i="37"/>
  <c r="Y1434" i="37"/>
  <c r="Y1436" i="37"/>
  <c r="Y1438" i="37"/>
  <c r="Y1440" i="37"/>
  <c r="Y1442" i="37"/>
  <c r="Y1444" i="37"/>
  <c r="Y1463" i="37"/>
  <c r="Y1465" i="37"/>
  <c r="Y1467" i="37"/>
  <c r="Y1469" i="37"/>
  <c r="Y1471" i="37"/>
  <c r="Y1473" i="37"/>
  <c r="Y1475" i="37"/>
  <c r="Y1477" i="37"/>
  <c r="Y1498" i="37"/>
  <c r="Y1500" i="37"/>
  <c r="Y1502" i="37"/>
  <c r="Y1504" i="37"/>
  <c r="Y1506" i="37"/>
  <c r="Y1508" i="37"/>
  <c r="Y1527" i="37"/>
  <c r="Y1529" i="37"/>
  <c r="Y1531" i="37"/>
  <c r="Y1533" i="37"/>
  <c r="Y1535" i="37"/>
  <c r="Y1537" i="37"/>
  <c r="Y1539" i="37"/>
  <c r="Y1541" i="37"/>
  <c r="Y1543" i="37"/>
  <c r="Y1564" i="37"/>
  <c r="Y1566" i="37"/>
  <c r="Y1568" i="37"/>
  <c r="Y1570" i="37"/>
  <c r="Y1572" i="37"/>
  <c r="Y1574" i="37"/>
  <c r="Y1576" i="37"/>
  <c r="Y1578" i="37"/>
  <c r="Y1580" i="37"/>
  <c r="Y1601" i="37"/>
  <c r="Y1603" i="37"/>
  <c r="Y1605" i="37"/>
  <c r="Y1607" i="37"/>
  <c r="Y1609" i="37"/>
  <c r="Y1611" i="37"/>
  <c r="Y1613" i="37"/>
  <c r="Y1615" i="37"/>
  <c r="Y1636" i="37"/>
  <c r="Y1638" i="37"/>
  <c r="Y1640" i="37"/>
  <c r="Y1642" i="37"/>
  <c r="Y1644" i="37"/>
  <c r="Y1646" i="37"/>
  <c r="Y1648" i="37"/>
  <c r="Y1665" i="37"/>
  <c r="Y1667" i="37"/>
  <c r="Y1669" i="37"/>
  <c r="Y1671" i="37"/>
  <c r="Y1673" i="37"/>
  <c r="Y1675" i="37"/>
  <c r="Y1677" i="37"/>
  <c r="Y1686" i="37"/>
  <c r="Y1688" i="37"/>
  <c r="Y1709" i="37"/>
  <c r="Y1711" i="37"/>
  <c r="Y1713" i="37"/>
  <c r="Y1715" i="37"/>
  <c r="Y1717" i="37"/>
  <c r="Y1719" i="37"/>
  <c r="Y1721" i="37"/>
  <c r="Y1723" i="37"/>
  <c r="Y1725" i="37"/>
  <c r="Y1744" i="37"/>
  <c r="Y1746" i="37"/>
  <c r="Y1748" i="37"/>
  <c r="Y1750" i="37"/>
  <c r="Y1752" i="37"/>
  <c r="Y1754" i="37"/>
  <c r="Y1756" i="37"/>
  <c r="Y1758" i="37"/>
  <c r="Y1760" i="37"/>
  <c r="Y1762" i="37"/>
  <c r="Y1779" i="37"/>
  <c r="Y1781" i="37"/>
  <c r="Y1783" i="37"/>
  <c r="Y1785" i="37"/>
  <c r="Y1787" i="37"/>
  <c r="Y1789" i="37"/>
  <c r="Y1791" i="37"/>
  <c r="Y1793" i="37"/>
  <c r="Y1795" i="37"/>
  <c r="Y1797" i="37"/>
  <c r="Y1814" i="37"/>
  <c r="Y1816" i="37"/>
  <c r="Y1818" i="37"/>
  <c r="Y1820" i="37"/>
  <c r="Y1822" i="37"/>
  <c r="Y1824" i="37"/>
  <c r="Y1826" i="37"/>
  <c r="Y1828" i="37"/>
  <c r="Y1830" i="37"/>
  <c r="Y1849" i="37"/>
  <c r="Y1851" i="37"/>
  <c r="Y1853" i="37"/>
  <c r="Y1855" i="37"/>
  <c r="Y1857" i="37"/>
  <c r="Y1859" i="37"/>
  <c r="Y1861" i="37"/>
  <c r="Y1863" i="37"/>
  <c r="Y1865" i="37"/>
  <c r="Y1886" i="37"/>
  <c r="Y1888" i="37"/>
  <c r="Y1890" i="37"/>
  <c r="Y1892" i="37"/>
  <c r="Y1894" i="37"/>
  <c r="Y2392" i="37"/>
  <c r="Y2456" i="37"/>
  <c r="Y2584" i="37"/>
  <c r="Y2648" i="37"/>
  <c r="Y2712" i="37"/>
  <c r="Y2776" i="37"/>
  <c r="Y2840" i="37"/>
  <c r="Y2982" i="37"/>
  <c r="Y3046" i="37"/>
  <c r="Y3062" i="37"/>
  <c r="Y3126" i="37"/>
  <c r="Y3190" i="37"/>
  <c r="Y3206" i="37"/>
  <c r="Y3270" i="37"/>
  <c r="Y3334" i="37"/>
  <c r="Y3404" i="37"/>
  <c r="Y3444" i="37"/>
  <c r="Y3460" i="37"/>
  <c r="Y3500" i="37"/>
  <c r="Y3556" i="37"/>
  <c r="Y3564" i="37"/>
  <c r="Y3588" i="37"/>
  <c r="Y3612" i="37"/>
  <c r="Y3636" i="37"/>
  <c r="Y3668" i="37"/>
  <c r="Y3708" i="37"/>
  <c r="Y3740" i="37"/>
  <c r="Y3772" i="37"/>
  <c r="Y3822" i="37"/>
  <c r="Y3828" i="37"/>
  <c r="Y3849" i="37"/>
  <c r="Y3911" i="37"/>
  <c r="Y3915" i="37"/>
  <c r="Y3919" i="37"/>
  <c r="Y3923" i="37"/>
  <c r="Y3979" i="37"/>
  <c r="Y3983" i="37"/>
  <c r="Y3987" i="37"/>
  <c r="Y3991" i="37"/>
  <c r="Y3995" i="37"/>
  <c r="Y4051" i="37"/>
  <c r="Y4055" i="37"/>
  <c r="Y4059" i="37"/>
  <c r="Y4063" i="37"/>
  <c r="Y4405" i="37"/>
  <c r="Y4409" i="37"/>
  <c r="Y4413" i="37"/>
  <c r="Y4449" i="37"/>
  <c r="Y4453" i="37"/>
  <c r="Y4457" i="37"/>
  <c r="Y4461" i="37"/>
  <c r="Y4485" i="37"/>
  <c r="Y4553" i="37"/>
  <c r="Y4557" i="37"/>
  <c r="Y4561" i="37"/>
  <c r="Y4601" i="37"/>
  <c r="Y4605" i="37"/>
  <c r="Y4609" i="37"/>
  <c r="Y4613" i="37"/>
  <c r="Y4645" i="37"/>
  <c r="Y4665" i="37"/>
  <c r="Y4713" i="37"/>
  <c r="Y4717" i="37"/>
  <c r="Y4753" i="37"/>
  <c r="Y4757" i="37"/>
  <c r="Y4761" i="37"/>
  <c r="Y4805" i="37"/>
  <c r="Y4809" i="37"/>
  <c r="Y4845" i="37"/>
  <c r="Y4849" i="37"/>
  <c r="Y4893" i="37"/>
  <c r="Y4897" i="37"/>
  <c r="Y4913" i="37"/>
  <c r="Y4917" i="37"/>
  <c r="Y4957" i="37"/>
  <c r="Y4977" i="37"/>
  <c r="Y4981" i="37"/>
  <c r="Y1895" i="37"/>
  <c r="Y1897" i="37"/>
  <c r="Y1899" i="37"/>
  <c r="Y1901" i="37"/>
  <c r="Y1903" i="37"/>
  <c r="Y1922" i="37"/>
  <c r="Y1924" i="37"/>
  <c r="Y1926" i="37"/>
  <c r="Y1928" i="37"/>
  <c r="Y1930" i="37"/>
  <c r="Y1932" i="37"/>
  <c r="Y1934" i="37"/>
  <c r="Y1936" i="37"/>
  <c r="Y1938" i="37"/>
  <c r="Y1959" i="37"/>
  <c r="Y1961" i="37"/>
  <c r="Y1963" i="37"/>
  <c r="Y1965" i="37"/>
  <c r="Y1967" i="37"/>
  <c r="Y1969" i="37"/>
  <c r="Y1971" i="37"/>
  <c r="Y1973" i="37"/>
  <c r="Y1975" i="37"/>
  <c r="Y1977" i="37"/>
  <c r="Y1998" i="37"/>
  <c r="Y2002" i="37"/>
  <c r="Y2004" i="37"/>
  <c r="Y2006" i="37"/>
  <c r="Y2008" i="37"/>
  <c r="Y2027" i="37"/>
  <c r="Y2029" i="37"/>
  <c r="Y2031" i="37"/>
  <c r="Y2033" i="37"/>
  <c r="Y2035" i="37"/>
  <c r="Y2037" i="37"/>
  <c r="Y2058" i="37"/>
  <c r="Y2060" i="37"/>
  <c r="Y2062" i="37"/>
  <c r="Y2064" i="37"/>
  <c r="Y2066" i="37"/>
  <c r="Y2068" i="37"/>
  <c r="Y2070" i="37"/>
  <c r="Y2072" i="37"/>
  <c r="Y2093" i="37"/>
  <c r="Y2095" i="37"/>
  <c r="Y2097" i="37"/>
  <c r="Y2099" i="37"/>
  <c r="Y2101" i="37"/>
  <c r="Y2103" i="37"/>
  <c r="Y2105" i="37"/>
  <c r="Y2107" i="37"/>
  <c r="Y2109" i="37"/>
  <c r="Y2111" i="37"/>
  <c r="Y2130" i="37"/>
  <c r="Y2132" i="37"/>
  <c r="Y2134" i="37"/>
  <c r="Y2136" i="37"/>
  <c r="Y2140" i="37"/>
  <c r="Y2142" i="37"/>
  <c r="Y2144" i="37"/>
  <c r="Y2146" i="37"/>
  <c r="Y2148" i="37"/>
  <c r="Y2169" i="37"/>
  <c r="Y2171" i="37"/>
  <c r="Y2173" i="37"/>
  <c r="Y2175" i="37"/>
  <c r="Y2177" i="37"/>
  <c r="Y2179" i="37"/>
  <c r="Y2181" i="37"/>
  <c r="Y2183" i="37"/>
  <c r="Y2185" i="37"/>
  <c r="Y2200" i="37"/>
  <c r="Y2204" i="37"/>
  <c r="Y2206" i="37"/>
  <c r="Y2208" i="37"/>
  <c r="Y2210" i="37"/>
  <c r="Y2212" i="37"/>
  <c r="Y2214" i="37"/>
  <c r="Y2216" i="37"/>
  <c r="Y2218" i="37"/>
  <c r="Y2239" i="37"/>
  <c r="Y2241" i="37"/>
  <c r="Y2243" i="37"/>
  <c r="Y2245" i="37"/>
  <c r="Y2247" i="37"/>
  <c r="Y2249" i="37"/>
  <c r="Y2251" i="37"/>
  <c r="Y2253" i="37"/>
  <c r="Y2255" i="37"/>
  <c r="Y2272" i="37"/>
  <c r="Y2274" i="37"/>
  <c r="Y2276" i="37"/>
  <c r="Y2278" i="37"/>
  <c r="Y2280" i="37"/>
  <c r="Y2282" i="37"/>
  <c r="Y2284" i="37"/>
  <c r="Y2286" i="37"/>
  <c r="Y2288" i="37"/>
  <c r="Y2290" i="37"/>
  <c r="Y2311" i="37"/>
  <c r="Y2313" i="37"/>
  <c r="Y2315" i="37"/>
  <c r="Y2317" i="37"/>
  <c r="Y2319" i="37"/>
  <c r="Y2321" i="37"/>
  <c r="Y2323" i="37"/>
  <c r="Y2325" i="37"/>
  <c r="Y2344" i="37"/>
  <c r="Y2346" i="37"/>
  <c r="Y2348" i="37"/>
  <c r="Y2350" i="37"/>
  <c r="Y2352" i="37"/>
  <c r="Y2354" i="37"/>
  <c r="Y2356" i="37"/>
  <c r="Y2358" i="37"/>
  <c r="Y2360" i="37"/>
  <c r="Y2381" i="37"/>
  <c r="Y2383" i="37"/>
  <c r="Y2385" i="37"/>
  <c r="Y2387" i="37"/>
  <c r="Y2389" i="37"/>
  <c r="Y2391" i="37"/>
  <c r="Y2393" i="37"/>
  <c r="Y2395" i="37"/>
  <c r="Y2397" i="37"/>
  <c r="Y2418" i="37"/>
  <c r="Y2420" i="37"/>
  <c r="Y2422" i="37"/>
  <c r="Y2426" i="37"/>
  <c r="Y2428" i="37"/>
  <c r="Y2430" i="37"/>
  <c r="Y2451" i="37"/>
  <c r="Y2453" i="37"/>
  <c r="Y2455" i="37"/>
  <c r="Y2457" i="37"/>
  <c r="Y2459" i="37"/>
  <c r="Y2461" i="37"/>
  <c r="Y2474" i="37"/>
  <c r="Y2476" i="37"/>
  <c r="Y2478" i="37"/>
  <c r="Y2480" i="37"/>
  <c r="Y2482" i="37"/>
  <c r="Y2484" i="37"/>
  <c r="Y2486" i="37"/>
  <c r="Y2499" i="37"/>
  <c r="Y2501" i="37"/>
  <c r="Y2503" i="37"/>
  <c r="Y2505" i="37"/>
  <c r="Y2507" i="37"/>
  <c r="Y2509" i="37"/>
  <c r="Y2511" i="37"/>
  <c r="Y2513" i="37"/>
  <c r="Y2534" i="37"/>
  <c r="Y2536" i="37"/>
  <c r="Y2538" i="37"/>
  <c r="Y2540" i="37"/>
  <c r="Y2542" i="37"/>
  <c r="Y2544" i="37"/>
  <c r="Y2546" i="37"/>
  <c r="Y2548" i="37"/>
  <c r="Y2550" i="37"/>
  <c r="Y2569" i="37"/>
  <c r="Y2571" i="37"/>
  <c r="Y2573" i="37"/>
  <c r="Y2575" i="37"/>
  <c r="Y2577" i="37"/>
  <c r="Y2579" i="37"/>
  <c r="Y2581" i="37"/>
  <c r="Y2583" i="37"/>
  <c r="Y2585" i="37"/>
  <c r="Y2600" i="37"/>
  <c r="Y2602" i="37"/>
  <c r="Y2604" i="37"/>
  <c r="Y2606" i="37"/>
  <c r="Y2608" i="37"/>
  <c r="Y2610" i="37"/>
  <c r="Y2612" i="37"/>
  <c r="Y2614" i="37"/>
  <c r="Y2633" i="37"/>
  <c r="Y2635" i="37"/>
  <c r="Y2637" i="37"/>
  <c r="Y2639" i="37"/>
  <c r="Y2641" i="37"/>
  <c r="Y2643" i="37"/>
  <c r="Y2645" i="37"/>
  <c r="Y2647" i="37"/>
  <c r="Y2649" i="37"/>
  <c r="Y2670" i="37"/>
  <c r="Y2672" i="37"/>
  <c r="Y2674" i="37"/>
  <c r="Y2676" i="37"/>
  <c r="Y2678" i="37"/>
  <c r="Y2682" i="37"/>
  <c r="Y2684" i="37"/>
  <c r="Y2686" i="37"/>
  <c r="Y2699" i="37"/>
  <c r="Y2701" i="37"/>
  <c r="Y2703" i="37"/>
  <c r="Y2705" i="37"/>
  <c r="Y2707" i="37"/>
  <c r="Y2709" i="37"/>
  <c r="Y2711" i="37"/>
  <c r="Y2713" i="37"/>
  <c r="Y2715" i="37"/>
  <c r="Y2732" i="37"/>
  <c r="Y2734" i="37"/>
  <c r="Y2736" i="37"/>
  <c r="Y2738" i="37"/>
  <c r="Y2740" i="37"/>
  <c r="Y2742" i="37"/>
  <c r="Y2746" i="37"/>
  <c r="Y2748" i="37"/>
  <c r="Y2767" i="37"/>
  <c r="Y2769" i="37"/>
  <c r="Y2771" i="37"/>
  <c r="Y2773" i="37"/>
  <c r="Y2775" i="37"/>
  <c r="Y2777" i="37"/>
  <c r="Y2779" i="37"/>
  <c r="Y2781" i="37"/>
  <c r="Y2783" i="37"/>
  <c r="Y2804" i="37"/>
  <c r="Y2806" i="37"/>
  <c r="Y2810" i="37"/>
  <c r="Y2812" i="37"/>
  <c r="Y2814" i="37"/>
  <c r="Y2816" i="37"/>
  <c r="Y2818" i="37"/>
  <c r="Y2839" i="37"/>
  <c r="Y2841" i="37"/>
  <c r="Y2843" i="37"/>
  <c r="Y2845" i="37"/>
  <c r="Y2847" i="37"/>
  <c r="Y2849" i="37"/>
  <c r="Y2851" i="37"/>
  <c r="Y2853" i="37"/>
  <c r="Y2855" i="37"/>
  <c r="Y2876" i="37"/>
  <c r="Y2878" i="37"/>
  <c r="Y2880" i="37"/>
  <c r="Y2882" i="37"/>
  <c r="Y2884" i="37"/>
  <c r="Y2886" i="37"/>
  <c r="Y2888" i="37"/>
  <c r="Y2890" i="37"/>
  <c r="Y2909" i="37"/>
  <c r="Y2911" i="37"/>
  <c r="Y2913" i="37"/>
  <c r="Y2915" i="37"/>
  <c r="Y2917" i="37"/>
  <c r="Y2919" i="37"/>
  <c r="Y2921" i="37"/>
  <c r="Y2923" i="37"/>
  <c r="Y2944" i="37"/>
  <c r="Y2948" i="37"/>
  <c r="Y2950" i="37"/>
  <c r="Y2952" i="37"/>
  <c r="Y2954" i="37"/>
  <c r="Y2956" i="37"/>
  <c r="Y2958" i="37"/>
  <c r="Y2960" i="37"/>
  <c r="Y2962" i="37"/>
  <c r="Y2977" i="37"/>
  <c r="Y2979" i="37"/>
  <c r="Y2981" i="37"/>
  <c r="Y2983" i="37"/>
  <c r="Y2985" i="37"/>
  <c r="Y2987" i="37"/>
  <c r="Y2989" i="37"/>
  <c r="Y2991" i="37"/>
  <c r="Y2993" i="37"/>
  <c r="Y3012" i="37"/>
  <c r="Y3016" i="37"/>
  <c r="Y3018" i="37"/>
  <c r="Y3020" i="37"/>
  <c r="Y3022" i="37"/>
  <c r="Y3024" i="37"/>
  <c r="Y3026" i="37"/>
  <c r="Y3045" i="37"/>
  <c r="Y3047" i="37"/>
  <c r="Y3049" i="37"/>
  <c r="Y3051" i="37"/>
  <c r="Y3053" i="37"/>
  <c r="Y3055" i="37"/>
  <c r="Y3057" i="37"/>
  <c r="Y3059" i="37"/>
  <c r="Y3061" i="37"/>
  <c r="Y3080" i="37"/>
  <c r="Y3082" i="37"/>
  <c r="Y3084" i="37"/>
  <c r="Y3086" i="37"/>
  <c r="Y3088" i="37"/>
  <c r="Y3090" i="37"/>
  <c r="Y3092" i="37"/>
  <c r="Y3115" i="37"/>
  <c r="Y3117" i="37"/>
  <c r="Y3119" i="37"/>
  <c r="Y3121" i="37"/>
  <c r="Y3123" i="37"/>
  <c r="Y3125" i="37"/>
  <c r="Y3127" i="37"/>
  <c r="Y3129" i="37"/>
  <c r="Y3131" i="37"/>
  <c r="Y3152" i="37"/>
  <c r="Y3154" i="37"/>
  <c r="Y3156" i="37"/>
  <c r="Y3160" i="37"/>
  <c r="Y3162" i="37"/>
  <c r="Y3164" i="37"/>
  <c r="Y3166" i="37"/>
  <c r="Y3168" i="37"/>
  <c r="Y3189" i="37"/>
  <c r="Y3191" i="37"/>
  <c r="Y3193" i="37"/>
  <c r="Y3195" i="37"/>
  <c r="Y3197" i="37"/>
  <c r="Y3199" i="37"/>
  <c r="Y3201" i="37"/>
  <c r="Y3203" i="37"/>
  <c r="Y3205" i="37"/>
  <c r="Y3207" i="37"/>
  <c r="Y3228" i="37"/>
  <c r="Y3230" i="37"/>
  <c r="Y3232" i="37"/>
  <c r="Y3234" i="37"/>
  <c r="Y3236" i="37"/>
  <c r="Y3240" i="37"/>
  <c r="Y3242" i="37"/>
  <c r="Y3244" i="37"/>
  <c r="Y3265" i="37"/>
  <c r="Y3267" i="37"/>
  <c r="Y3269" i="37"/>
  <c r="Y3271" i="37"/>
  <c r="Y3273" i="37"/>
  <c r="Y3275" i="37"/>
  <c r="Y3277" i="37"/>
  <c r="Y3279" i="37"/>
  <c r="Y3281" i="37"/>
  <c r="Y3304" i="37"/>
  <c r="Y3306" i="37"/>
  <c r="Y3308" i="37"/>
  <c r="Y3310" i="37"/>
  <c r="Y3312" i="37"/>
  <c r="Y3314" i="37"/>
  <c r="Y3316" i="37"/>
  <c r="Y3333" i="37"/>
  <c r="Y3335" i="37"/>
  <c r="Y3337" i="37"/>
  <c r="Y3339" i="37"/>
  <c r="Y3341" i="37"/>
  <c r="Y3343" i="37"/>
  <c r="Y3345" i="37"/>
  <c r="Y3347" i="37"/>
  <c r="Y3368" i="37"/>
  <c r="Y3370" i="37"/>
  <c r="Y3374" i="37"/>
  <c r="Y3376" i="37"/>
  <c r="Y3378" i="37"/>
  <c r="Y3382" i="37"/>
  <c r="Y3384" i="37"/>
  <c r="Y3389" i="37"/>
  <c r="Y3391" i="37"/>
  <c r="Y3398" i="37"/>
  <c r="Y3403" i="37"/>
  <c r="Y3405" i="37"/>
  <c r="Y3410" i="37"/>
  <c r="Y3415" i="37"/>
  <c r="Y3417" i="37"/>
  <c r="Y3424" i="37"/>
  <c r="Y3426" i="37"/>
  <c r="Y3431" i="37"/>
  <c r="Y3438" i="37"/>
  <c r="Y3443" i="37"/>
  <c r="Y3445" i="37"/>
  <c r="Y3454" i="37"/>
  <c r="Y3459" i="37"/>
  <c r="Y3461" i="37"/>
  <c r="Y3466" i="37"/>
  <c r="Y3470" i="37"/>
  <c r="Y3473" i="37"/>
  <c r="Y3480" i="37"/>
  <c r="Y3482" i="37"/>
  <c r="Y3487" i="37"/>
  <c r="Y3489" i="37"/>
  <c r="Y3491" i="37"/>
  <c r="Y3496" i="37"/>
  <c r="Y3499" i="37"/>
  <c r="Y3501" i="37"/>
  <c r="Y3503" i="37"/>
  <c r="Y3518" i="37"/>
  <c r="Y3520" i="37"/>
  <c r="Y3522" i="37"/>
  <c r="Y3526" i="37"/>
  <c r="Y3528" i="37"/>
  <c r="Y3530" i="37"/>
  <c r="Y3551" i="37"/>
  <c r="Y3553" i="37"/>
  <c r="Y3555" i="37"/>
  <c r="Y3557" i="37"/>
  <c r="Y3559" i="37"/>
  <c r="Y3561" i="37"/>
  <c r="Y3563" i="37"/>
  <c r="Y3565" i="37"/>
  <c r="Y3570" i="37"/>
  <c r="Y3574" i="37"/>
  <c r="Y3576" i="37"/>
  <c r="Y3587" i="37"/>
  <c r="Y3589" i="37"/>
  <c r="Y3591" i="37"/>
  <c r="Y3600" i="37"/>
  <c r="Y3602" i="37"/>
  <c r="Y3607" i="37"/>
  <c r="Y3609" i="37"/>
  <c r="Y3611" i="37"/>
  <c r="Y3622" i="37"/>
  <c r="Y3624" i="37"/>
  <c r="Y3626" i="37"/>
  <c r="Y3635" i="37"/>
  <c r="Y3637" i="37"/>
  <c r="Y3639" i="37"/>
  <c r="Y3648" i="37"/>
  <c r="Y3650" i="37"/>
  <c r="Y3654" i="37"/>
  <c r="Y3663" i="37"/>
  <c r="Y3665" i="37"/>
  <c r="Y3667" i="37"/>
  <c r="Y3678" i="37"/>
  <c r="Y3681" i="37"/>
  <c r="Y3690" i="37"/>
  <c r="Y3694" i="37"/>
  <c r="Y3696" i="37"/>
  <c r="Y3705" i="37"/>
  <c r="Y3707" i="37"/>
  <c r="Y3709" i="37"/>
  <c r="Y3722" i="37"/>
  <c r="Y3726" i="37"/>
  <c r="Y3728" i="37"/>
  <c r="Y3730" i="37"/>
  <c r="Y3739" i="37"/>
  <c r="Y3741" i="37"/>
  <c r="Y3743" i="37"/>
  <c r="Y3745" i="37"/>
  <c r="Y3754" i="37"/>
  <c r="Y3758" i="37"/>
  <c r="Y3760" i="37"/>
  <c r="Y3771" i="37"/>
  <c r="Y3773" i="37"/>
  <c r="Y3775" i="37"/>
  <c r="Y3777" i="37"/>
  <c r="Y3790" i="37"/>
  <c r="Y3792" i="37"/>
  <c r="Y3794" i="37"/>
  <c r="Y3798" i="37"/>
  <c r="Y3819" i="37"/>
  <c r="Y3821" i="37"/>
  <c r="Y3823" i="37"/>
  <c r="Y3825" i="37"/>
  <c r="Y3827" i="37"/>
  <c r="Y3829" i="37"/>
  <c r="Y3831" i="37"/>
  <c r="Y3846" i="37"/>
  <c r="Y3848" i="37"/>
  <c r="Y3850" i="37"/>
  <c r="Y3852" i="37"/>
  <c r="Y3873" i="37"/>
  <c r="Y3877" i="37"/>
  <c r="Y3881" i="37"/>
  <c r="Y3885" i="37"/>
  <c r="Y3908" i="37"/>
  <c r="Y3910" i="37"/>
  <c r="Y3912" i="37"/>
  <c r="Y3914" i="37"/>
  <c r="Y3916" i="37"/>
  <c r="Y3918" i="37"/>
  <c r="Y3920" i="37"/>
  <c r="Y3922" i="37"/>
  <c r="Y3945" i="37"/>
  <c r="Y3949" i="37"/>
  <c r="Y3953" i="37"/>
  <c r="Y3957" i="37"/>
  <c r="Y3978" i="37"/>
  <c r="Y3980" i="37"/>
  <c r="Y3982" i="37"/>
  <c r="Y3984" i="37"/>
  <c r="Y3986" i="37"/>
  <c r="Y3988" i="37"/>
  <c r="Y3990" i="37"/>
  <c r="Y3992" i="37"/>
  <c r="Y3994" i="37"/>
  <c r="Y4017" i="37"/>
  <c r="Y4021" i="37"/>
  <c r="Y4025" i="37"/>
  <c r="Y4029" i="37"/>
  <c r="Y4048" i="37"/>
  <c r="Y4050" i="37"/>
  <c r="Y4052" i="37"/>
  <c r="Y4054" i="37"/>
  <c r="Y4056" i="37"/>
  <c r="Y4058" i="37"/>
  <c r="Y4060" i="37"/>
  <c r="Y4062" i="37"/>
  <c r="Y4064" i="37"/>
  <c r="Y4081" i="37"/>
  <c r="Y4085" i="37"/>
  <c r="Y4089" i="37"/>
  <c r="Y4093" i="37"/>
  <c r="Y4153" i="37"/>
  <c r="Y4157" i="37"/>
  <c r="Y4217" i="37"/>
  <c r="Y4245" i="37"/>
  <c r="Y4249" i="37"/>
  <c r="Y4253" i="37"/>
  <c r="Y4257" i="37"/>
  <c r="Y4317" i="37"/>
  <c r="Y4321" i="37"/>
  <c r="Y4325" i="37"/>
  <c r="Y4349" i="37"/>
  <c r="Y4353" i="37"/>
  <c r="Y2189" i="37"/>
  <c r="Y2193" i="37"/>
  <c r="Y2197" i="37"/>
  <c r="Y2257" i="37"/>
  <c r="Y2261" i="37"/>
  <c r="Y2265" i="37"/>
  <c r="Y2269" i="37"/>
  <c r="Y2329" i="37"/>
  <c r="Y2333" i="37"/>
  <c r="Y2337" i="37"/>
  <c r="Y2341" i="37"/>
  <c r="Y2401" i="37"/>
  <c r="Y2405" i="37"/>
  <c r="Y2409" i="37"/>
  <c r="Y2413" i="37"/>
  <c r="Y2465" i="37"/>
  <c r="Y2469" i="37"/>
  <c r="Y2517" i="37"/>
  <c r="Y2521" i="37"/>
  <c r="Y2525" i="37"/>
  <c r="Y2529" i="37"/>
  <c r="Y2589" i="37"/>
  <c r="Y2593" i="37"/>
  <c r="Y2597" i="37"/>
  <c r="Y2653" i="37"/>
  <c r="Y2657" i="37"/>
  <c r="Y2661" i="37"/>
  <c r="Y2665" i="37"/>
  <c r="Y2717" i="37"/>
  <c r="Y2721" i="37"/>
  <c r="Y2725" i="37"/>
  <c r="Y2729" i="37"/>
  <c r="Y2785" i="37"/>
  <c r="Y2789" i="37"/>
  <c r="Y2793" i="37"/>
  <c r="Y2797" i="37"/>
  <c r="Y2801" i="37"/>
  <c r="Y2857" i="37"/>
  <c r="Y2861" i="37"/>
  <c r="Y2865" i="37"/>
  <c r="Y2869" i="37"/>
  <c r="Y2873" i="37"/>
  <c r="Y2929" i="37"/>
  <c r="Y2933" i="37"/>
  <c r="Y2937" i="37"/>
  <c r="Y2941" i="37"/>
  <c r="Y2997" i="37"/>
  <c r="Y3001" i="37"/>
  <c r="Y3005" i="37"/>
  <c r="Y3009" i="37"/>
  <c r="Y3065" i="37"/>
  <c r="Y3069" i="37"/>
  <c r="Y3073" i="37"/>
  <c r="Y3077" i="37"/>
  <c r="Y3133" i="37"/>
  <c r="Y3137" i="37"/>
  <c r="Y3141" i="37"/>
  <c r="Y3145" i="37"/>
  <c r="Y3149" i="37"/>
  <c r="Y3209" i="37"/>
  <c r="Y3213" i="37"/>
  <c r="Y3217" i="37"/>
  <c r="Y3221" i="37"/>
  <c r="Y3225" i="37"/>
  <c r="Y3285" i="37"/>
  <c r="Y3289" i="37"/>
  <c r="Y3293" i="37"/>
  <c r="Y3297" i="37"/>
  <c r="Y3349" i="37"/>
  <c r="Y3353" i="37"/>
  <c r="Y3357" i="37"/>
  <c r="Y3361" i="37"/>
  <c r="Y3365" i="37"/>
  <c r="Y3393" i="37"/>
  <c r="Y3421" i="37"/>
  <c r="Y3433" i="37"/>
  <c r="Y3449" i="37"/>
  <c r="Y3465" i="37"/>
  <c r="Y3477" i="37"/>
  <c r="Y3493" i="37"/>
  <c r="Y3505" i="37"/>
  <c r="Y3509" i="37"/>
  <c r="Y3513" i="37"/>
  <c r="Y3593" i="37"/>
  <c r="Y3597" i="37"/>
  <c r="Y3613" i="37"/>
  <c r="Y3617" i="37"/>
  <c r="Y3641" i="37"/>
  <c r="Y3645" i="37"/>
  <c r="Y3669" i="37"/>
  <c r="Y3673" i="37"/>
  <c r="Y3685" i="37"/>
  <c r="Y3689" i="37"/>
  <c r="Y3713" i="37"/>
  <c r="Y3717" i="37"/>
  <c r="Y3749" i="37"/>
  <c r="Y3753" i="37"/>
  <c r="Y3781" i="37"/>
  <c r="Y3785" i="37"/>
  <c r="Y3837" i="37"/>
  <c r="Y3841" i="37"/>
  <c r="Y3889" i="37"/>
  <c r="Y3893" i="37"/>
  <c r="Y3897" i="37"/>
  <c r="Y3901" i="37"/>
  <c r="Y3905" i="37"/>
  <c r="Y3961" i="37"/>
  <c r="Y3965" i="37"/>
  <c r="Y3969" i="37"/>
  <c r="Y3973" i="37"/>
  <c r="Y4033" i="37"/>
  <c r="Y4037" i="37"/>
  <c r="Y4041" i="37"/>
  <c r="Y4045" i="37"/>
  <c r="Y4097" i="37"/>
  <c r="Y4101" i="37"/>
  <c r="Y4105" i="37"/>
  <c r="Y4109" i="37"/>
  <c r="Y4113" i="37"/>
  <c r="Y4161" i="37"/>
  <c r="Y4165" i="37"/>
  <c r="Y4169" i="37"/>
  <c r="Y4173" i="37"/>
  <c r="Y4177" i="37"/>
  <c r="Y4221" i="37"/>
  <c r="Y4261" i="37"/>
  <c r="Y4265" i="37"/>
  <c r="Y4269" i="37"/>
  <c r="Y4273" i="37"/>
  <c r="Y4277" i="37"/>
  <c r="Y4329" i="37"/>
  <c r="Y4333" i="37"/>
  <c r="Y4337" i="37"/>
  <c r="Y4341" i="37"/>
  <c r="Y4357" i="37"/>
  <c r="Y1896" i="37"/>
  <c r="Y1898" i="37"/>
  <c r="Y1900" i="37"/>
  <c r="Y1902" i="37"/>
  <c r="Y1923" i="37"/>
  <c r="Y1925" i="37"/>
  <c r="Y1927" i="37"/>
  <c r="Y1929" i="37"/>
  <c r="Y1931" i="37"/>
  <c r="Y1933" i="37"/>
  <c r="Y1935" i="37"/>
  <c r="Y1937" i="37"/>
  <c r="Y1939" i="37"/>
  <c r="Y1960" i="37"/>
  <c r="Y1962" i="37"/>
  <c r="Y1964" i="37"/>
  <c r="Y1966" i="37"/>
  <c r="Y1968" i="37"/>
  <c r="Y1970" i="37"/>
  <c r="Y1972" i="37"/>
  <c r="Y1974" i="37"/>
  <c r="Y1976" i="37"/>
  <c r="Y1997" i="37"/>
  <c r="Y1999" i="37"/>
  <c r="Y2001" i="37"/>
  <c r="Y2003" i="37"/>
  <c r="Y2005" i="37"/>
  <c r="Y2007" i="37"/>
  <c r="Y2009" i="37"/>
  <c r="Y2026" i="37"/>
  <c r="Y2028" i="37"/>
  <c r="Y2030" i="37"/>
  <c r="Y2032" i="37"/>
  <c r="Y2034" i="37"/>
  <c r="Y2036" i="37"/>
  <c r="Y2057" i="37"/>
  <c r="Y2059" i="37"/>
  <c r="Y2061" i="37"/>
  <c r="Y2063" i="37"/>
  <c r="Y2065" i="37"/>
  <c r="Y2067" i="37"/>
  <c r="Y2069" i="37"/>
  <c r="Y2071" i="37"/>
  <c r="Y2073" i="37"/>
  <c r="Y2094" i="37"/>
  <c r="Y2096" i="37"/>
  <c r="Y2098" i="37"/>
  <c r="Y2100" i="37"/>
  <c r="Y2102" i="37"/>
  <c r="Y2104" i="37"/>
  <c r="Y2106" i="37"/>
  <c r="Y2108" i="37"/>
  <c r="Y2110" i="37"/>
  <c r="Y2131" i="37"/>
  <c r="Y2133" i="37"/>
  <c r="Y2135" i="37"/>
  <c r="Y2137" i="37"/>
  <c r="Y2139" i="37"/>
  <c r="Y2141" i="37"/>
  <c r="Y2143" i="37"/>
  <c r="Y2145" i="37"/>
  <c r="Y2147" i="37"/>
  <c r="Y2168" i="37"/>
  <c r="Y2170" i="37"/>
  <c r="Y2172" i="37"/>
  <c r="Y2174" i="37"/>
  <c r="Y2176" i="37"/>
  <c r="Y2178" i="37"/>
  <c r="Y2180" i="37"/>
  <c r="Y2182" i="37"/>
  <c r="Y2184" i="37"/>
  <c r="Y2201" i="37"/>
  <c r="Y2203" i="37"/>
  <c r="Y2205" i="37"/>
  <c r="Y2207" i="37"/>
  <c r="Y2209" i="37"/>
  <c r="Y2211" i="37"/>
  <c r="Y2213" i="37"/>
  <c r="Y2215" i="37"/>
  <c r="Y2217" i="37"/>
  <c r="Y2238" i="37"/>
  <c r="Y2240" i="37"/>
  <c r="Y2242" i="37"/>
  <c r="Y2244" i="37"/>
  <c r="Y2246" i="37"/>
  <c r="Y2248" i="37"/>
  <c r="Y2250" i="37"/>
  <c r="Y2252" i="37"/>
  <c r="Y2254" i="37"/>
  <c r="Y2256" i="37"/>
  <c r="Y2273" i="37"/>
  <c r="Y2275" i="37"/>
  <c r="Y2277" i="37"/>
  <c r="Y2279" i="37"/>
  <c r="Y2281" i="37"/>
  <c r="Y2283" i="37"/>
  <c r="Y2285" i="37"/>
  <c r="Y2287" i="37"/>
  <c r="Y2289" i="37"/>
  <c r="Y2310" i="37"/>
  <c r="Y2312" i="37"/>
  <c r="Y2314" i="37"/>
  <c r="Y2316" i="37"/>
  <c r="Y2318" i="37"/>
  <c r="Y2320" i="37"/>
  <c r="Y2322" i="37"/>
  <c r="Y2324" i="37"/>
  <c r="Y2345" i="37"/>
  <c r="Y2347" i="37"/>
  <c r="Y2349" i="37"/>
  <c r="Y2351" i="37"/>
  <c r="Y2353" i="37"/>
  <c r="Y2355" i="37"/>
  <c r="Y2357" i="37"/>
  <c r="Y2359" i="37"/>
  <c r="Y2380" i="37"/>
  <c r="Y2382" i="37"/>
  <c r="Y2384" i="37"/>
  <c r="Y2386" i="37"/>
  <c r="Y2388" i="37"/>
  <c r="Y2390" i="37"/>
  <c r="Y2394" i="37"/>
  <c r="Y2396" i="37"/>
  <c r="Y2417" i="37"/>
  <c r="Y2419" i="37"/>
  <c r="Y2421" i="37"/>
  <c r="Y2423" i="37"/>
  <c r="Y2425" i="37"/>
  <c r="Y2427" i="37"/>
  <c r="Y2429" i="37"/>
  <c r="Y2450" i="37"/>
  <c r="Y2452" i="37"/>
  <c r="Y2454" i="37"/>
  <c r="Y2458" i="37"/>
  <c r="Y2460" i="37"/>
  <c r="Y2473" i="37"/>
  <c r="Y2475" i="37"/>
  <c r="Y2477" i="37"/>
  <c r="Y2479" i="37"/>
  <c r="Y2481" i="37"/>
  <c r="Y2483" i="37"/>
  <c r="Y2485" i="37"/>
  <c r="Y2498" i="37"/>
  <c r="Y2500" i="37"/>
  <c r="Y2502" i="37"/>
  <c r="Y2504" i="37"/>
  <c r="Y2506" i="37"/>
  <c r="Y2508" i="37"/>
  <c r="Y2510" i="37"/>
  <c r="Y2512" i="37"/>
  <c r="Y2533" i="37"/>
  <c r="Y2535" i="37"/>
  <c r="Y2537" i="37"/>
  <c r="Y2539" i="37"/>
  <c r="Y2541" i="37"/>
  <c r="Y2543" i="37"/>
  <c r="Y2545" i="37"/>
  <c r="Y2547" i="37"/>
  <c r="Y2549" i="37"/>
  <c r="Y2570" i="37"/>
  <c r="Y2572" i="37"/>
  <c r="Y2574" i="37"/>
  <c r="Y2576" i="37"/>
  <c r="Y2578" i="37"/>
  <c r="Y2580" i="37"/>
  <c r="Y2582" i="37"/>
  <c r="Y2586" i="37"/>
  <c r="Y2601" i="37"/>
  <c r="Y2603" i="37"/>
  <c r="Y2605" i="37"/>
  <c r="Y2607" i="37"/>
  <c r="Y2609" i="37"/>
  <c r="Y2611" i="37"/>
  <c r="Y2613" i="37"/>
  <c r="Y2615" i="37"/>
  <c r="Y2634" i="37"/>
  <c r="Y2636" i="37"/>
  <c r="Y2638" i="37"/>
  <c r="Y2640" i="37"/>
  <c r="Y2642" i="37"/>
  <c r="Y2644" i="37"/>
  <c r="Y2646" i="37"/>
  <c r="Y2669" i="37"/>
  <c r="Y2671" i="37"/>
  <c r="Y2673" i="37"/>
  <c r="Y2675" i="37"/>
  <c r="Y2677" i="37"/>
  <c r="Y2679" i="37"/>
  <c r="Y2681" i="37"/>
  <c r="Y2683" i="37"/>
  <c r="Y2685" i="37"/>
  <c r="Y2687" i="37"/>
  <c r="Y2700" i="37"/>
  <c r="Y2702" i="37"/>
  <c r="Y2704" i="37"/>
  <c r="Y2706" i="37"/>
  <c r="Y2708" i="37"/>
  <c r="Y2710" i="37"/>
  <c r="Y2714" i="37"/>
  <c r="Y2733" i="37"/>
  <c r="Y2735" i="37"/>
  <c r="Y2737" i="37"/>
  <c r="Y2739" i="37"/>
  <c r="Y2741" i="37"/>
  <c r="Y2743" i="37"/>
  <c r="Y2745" i="37"/>
  <c r="Y2747" i="37"/>
  <c r="Y2749" i="37"/>
  <c r="Y2768" i="37"/>
  <c r="Y2770" i="37"/>
  <c r="Y2772" i="37"/>
  <c r="Y2774" i="37"/>
  <c r="Y2778" i="37"/>
  <c r="Y2780" i="37"/>
  <c r="Y2782" i="37"/>
  <c r="Y2784" i="37"/>
  <c r="Y2803" i="37"/>
  <c r="Y2805" i="37"/>
  <c r="Y2807" i="37"/>
  <c r="Y2809" i="37"/>
  <c r="Y2811" i="37"/>
  <c r="Y2813" i="37"/>
  <c r="Y2815" i="37"/>
  <c r="Y2817" i="37"/>
  <c r="Y2838" i="37"/>
  <c r="Y2842" i="37"/>
  <c r="Y2844" i="37"/>
  <c r="Y2846" i="37"/>
  <c r="Y2848" i="37"/>
  <c r="Y2850" i="37"/>
  <c r="Y2852" i="37"/>
  <c r="Y2854" i="37"/>
  <c r="Y2875" i="37"/>
  <c r="Y2877" i="37"/>
  <c r="Y2879" i="37"/>
  <c r="Y2881" i="37"/>
  <c r="Y2883" i="37"/>
  <c r="Y2885" i="37"/>
  <c r="Y2887" i="37"/>
  <c r="Y2889" i="37"/>
  <c r="Y2910" i="37"/>
  <c r="Y2912" i="37"/>
  <c r="Y2914" i="37"/>
  <c r="Y2916" i="37"/>
  <c r="Y2918" i="37"/>
  <c r="Y2920" i="37"/>
  <c r="Y2922" i="37"/>
  <c r="Y2924" i="37"/>
  <c r="Y2926" i="37"/>
  <c r="Y2945" i="37"/>
  <c r="Y2947" i="37"/>
  <c r="Y2949" i="37"/>
  <c r="Y2951" i="37"/>
  <c r="Y2953" i="37"/>
  <c r="Y2955" i="37"/>
  <c r="Y2957" i="37"/>
  <c r="Y2959" i="37"/>
  <c r="Y2961" i="37"/>
  <c r="Y2976" i="37"/>
  <c r="Y2978" i="37"/>
  <c r="Y2980" i="37"/>
  <c r="Y2984" i="37"/>
  <c r="Y2986" i="37"/>
  <c r="Y2988" i="37"/>
  <c r="Y2990" i="37"/>
  <c r="Y2992" i="37"/>
  <c r="Y3013" i="37"/>
  <c r="Y3015" i="37"/>
  <c r="Y3017" i="37"/>
  <c r="Y3019" i="37"/>
  <c r="Y3021" i="37"/>
  <c r="Y3023" i="37"/>
  <c r="Y3025" i="37"/>
  <c r="Y3027" i="37"/>
  <c r="Y3044" i="37"/>
  <c r="Y3048" i="37"/>
  <c r="Y3050" i="37"/>
  <c r="Y3052" i="37"/>
  <c r="Y3054" i="37"/>
  <c r="Y3056" i="37"/>
  <c r="Y3058" i="37"/>
  <c r="Y3060" i="37"/>
  <c r="Y3079" i="37"/>
  <c r="Y3081" i="37"/>
  <c r="Y3083" i="37"/>
  <c r="Y3085" i="37"/>
  <c r="Y3087" i="37"/>
  <c r="Y3089" i="37"/>
  <c r="Y3091" i="37"/>
  <c r="Y3093" i="37"/>
  <c r="Y3114" i="37"/>
  <c r="Y3116" i="37"/>
  <c r="Y3118" i="37"/>
  <c r="Y3120" i="37"/>
  <c r="Y3122" i="37"/>
  <c r="Y3124" i="37"/>
  <c r="Y3128" i="37"/>
  <c r="Y3130" i="37"/>
  <c r="Y3132" i="37"/>
  <c r="Y3153" i="37"/>
  <c r="Y3155" i="37"/>
  <c r="Y3157" i="37"/>
  <c r="Y3159" i="37"/>
  <c r="Y3161" i="37"/>
  <c r="Y3163" i="37"/>
  <c r="Y3165" i="37"/>
  <c r="Y3167" i="37"/>
  <c r="Y3169" i="37"/>
  <c r="Y3192" i="37"/>
  <c r="Y3194" i="37"/>
  <c r="Y3196" i="37"/>
  <c r="Y3198" i="37"/>
  <c r="Y3200" i="37"/>
  <c r="Y3202" i="37"/>
  <c r="Y3204" i="37"/>
  <c r="Y3227" i="37"/>
  <c r="Y3229" i="37"/>
  <c r="Y3231" i="37"/>
  <c r="Y3233" i="37"/>
  <c r="Y3235" i="37"/>
  <c r="Y3237" i="37"/>
  <c r="Y3239" i="37"/>
  <c r="Y3241" i="37"/>
  <c r="Y3243" i="37"/>
  <c r="Y3245" i="37"/>
  <c r="Y3266" i="37"/>
  <c r="Y3268" i="37"/>
  <c r="Y3272" i="37"/>
  <c r="Y3274" i="37"/>
  <c r="Y3276" i="37"/>
  <c r="Y3278" i="37"/>
  <c r="Y3280" i="37"/>
  <c r="Y3282" i="37"/>
  <c r="Y3301" i="37"/>
  <c r="Y3303" i="37"/>
  <c r="Y3305" i="37"/>
  <c r="Y3307" i="37"/>
  <c r="Y3309" i="37"/>
  <c r="Y3311" i="37"/>
  <c r="Y3313" i="37"/>
  <c r="Y3315" i="37"/>
  <c r="Y3336" i="37"/>
  <c r="Y3338" i="37"/>
  <c r="Y3340" i="37"/>
  <c r="Y3342" i="37"/>
  <c r="Y3344" i="37"/>
  <c r="Y3346" i="37"/>
  <c r="Y3348" i="37"/>
  <c r="Y3367" i="37"/>
  <c r="Y3369" i="37"/>
  <c r="Y3371" i="37"/>
  <c r="Y3373" i="37"/>
  <c r="Y3375" i="37"/>
  <c r="Y3377" i="37"/>
  <c r="Y3379" i="37"/>
  <c r="Y3381" i="37"/>
  <c r="Y3383" i="37"/>
  <c r="Y3390" i="37"/>
  <c r="Y3392" i="37"/>
  <c r="Y3395" i="37"/>
  <c r="Y3397" i="37"/>
  <c r="Y3402" i="37"/>
  <c r="Y3409" i="37"/>
  <c r="Y3414" i="37"/>
  <c r="Y3416" i="37"/>
  <c r="Y3418" i="37"/>
  <c r="Y3425" i="37"/>
  <c r="Y3427" i="37"/>
  <c r="Y3430" i="37"/>
  <c r="Y3435" i="37"/>
  <c r="Y3437" i="37"/>
  <c r="Y3439" i="37"/>
  <c r="Y3442" i="37"/>
  <c r="Y3446" i="37"/>
  <c r="Y3451" i="37"/>
  <c r="Y3453" i="37"/>
  <c r="Y3462" i="37"/>
  <c r="Y3467" i="37"/>
  <c r="Y3469" i="37"/>
  <c r="Y3474" i="37"/>
  <c r="Y3481" i="37"/>
  <c r="Y3483" i="37"/>
  <c r="Y3488" i="37"/>
  <c r="Y3490" i="37"/>
  <c r="Y3495" i="37"/>
  <c r="Y3502" i="37"/>
  <c r="Y3517" i="37"/>
  <c r="Y3519" i="37"/>
  <c r="Y3521" i="37"/>
  <c r="Y3523" i="37"/>
  <c r="Y3525" i="37"/>
  <c r="Y3527" i="37"/>
  <c r="Y3529" i="37"/>
  <c r="Y3531" i="37"/>
  <c r="Y3550" i="37"/>
  <c r="Y3552" i="37"/>
  <c r="Y3554" i="37"/>
  <c r="Y3558" i="37"/>
  <c r="Y3560" i="37"/>
  <c r="Y3562" i="37"/>
  <c r="Y3566" i="37"/>
  <c r="Y3569" i="37"/>
  <c r="Y3571" i="37"/>
  <c r="Y3573" i="37"/>
  <c r="Y3575" i="37"/>
  <c r="Y3577" i="37"/>
  <c r="Y3586" i="37"/>
  <c r="Y3590" i="37"/>
  <c r="Y3599" i="37"/>
  <c r="Y3601" i="37"/>
  <c r="Y3603" i="37"/>
  <c r="Y3606" i="37"/>
  <c r="Y3608" i="37"/>
  <c r="Y3610" i="37"/>
  <c r="Y3621" i="37"/>
  <c r="Y3623" i="37"/>
  <c r="Y3625" i="37"/>
  <c r="Y3634" i="37"/>
  <c r="Y3638" i="37"/>
  <c r="Y3640" i="37"/>
  <c r="Y3649" i="37"/>
  <c r="Y3651" i="37"/>
  <c r="Y3653" i="37"/>
  <c r="Y3662" i="37"/>
  <c r="Y3664" i="37"/>
  <c r="Y3666" i="37"/>
  <c r="Y3675" i="37"/>
  <c r="Y3677" i="37"/>
  <c r="Y3682" i="37"/>
  <c r="Y3691" i="37"/>
  <c r="Y3693" i="37"/>
  <c r="Y3695" i="37"/>
  <c r="Y3704" i="37"/>
  <c r="Y3706" i="37"/>
  <c r="Y3710" i="37"/>
  <c r="Y3721" i="37"/>
  <c r="Y3723" i="37"/>
  <c r="Y3725" i="37"/>
  <c r="Y3727" i="37"/>
  <c r="Y3729" i="37"/>
  <c r="Y3742" i="37"/>
  <c r="Y3744" i="37"/>
  <c r="Y3755" i="37"/>
  <c r="Y3757" i="37"/>
  <c r="Y3759" i="37"/>
  <c r="Y3761" i="37"/>
  <c r="Y3770" i="37"/>
  <c r="Y3774" i="37"/>
  <c r="Y3776" i="37"/>
  <c r="Y3778" i="37"/>
  <c r="Y3787" i="37"/>
  <c r="Y3789" i="37"/>
  <c r="Y3791" i="37"/>
  <c r="Y3793" i="37"/>
  <c r="Y3795" i="37"/>
  <c r="Y3797" i="37"/>
  <c r="Y3799" i="37"/>
  <c r="Y3818" i="37"/>
  <c r="Y3820" i="37"/>
  <c r="Y3824" i="37"/>
  <c r="Y3826" i="37"/>
  <c r="Y3830" i="37"/>
  <c r="Y3832" i="37"/>
  <c r="Y3834" i="37"/>
  <c r="Y3845" i="37"/>
  <c r="Y3847" i="37"/>
  <c r="Y3851" i="37"/>
  <c r="Y3872" i="37"/>
  <c r="Y3874" i="37"/>
  <c r="Y3876" i="37"/>
  <c r="Y3878" i="37"/>
  <c r="Y3880" i="37"/>
  <c r="Y3882" i="37"/>
  <c r="Y3884" i="37"/>
  <c r="Y3886" i="37"/>
  <c r="Y3888" i="37"/>
  <c r="Y3909" i="37"/>
  <c r="Y3913" i="37"/>
  <c r="Y3917" i="37"/>
  <c r="Y3921" i="37"/>
  <c r="Y3944" i="37"/>
  <c r="Y3946" i="37"/>
  <c r="Y3948" i="37"/>
  <c r="Y3950" i="37"/>
  <c r="Y3952" i="37"/>
  <c r="Y3954" i="37"/>
  <c r="Y3956" i="37"/>
  <c r="Y3958" i="37"/>
  <c r="Y3977" i="37"/>
  <c r="Y3981" i="37"/>
  <c r="Y3985" i="37"/>
  <c r="Y3989" i="37"/>
  <c r="Y3993" i="37"/>
  <c r="Y4016" i="37"/>
  <c r="Y4018" i="37"/>
  <c r="Y4020" i="37"/>
  <c r="Y4022" i="37"/>
  <c r="Y4024" i="37"/>
  <c r="Y4026" i="37"/>
  <c r="Y4028" i="37"/>
  <c r="Y4030" i="37"/>
  <c r="Y4049" i="37"/>
  <c r="Y4053" i="37"/>
  <c r="Y4057" i="37"/>
  <c r="Y4061" i="37"/>
  <c r="Y4080" i="37"/>
  <c r="Y4082" i="37"/>
  <c r="Y4084" i="37"/>
  <c r="Y4117" i="37"/>
  <c r="Y4121" i="37"/>
  <c r="Y4125" i="37"/>
  <c r="Y4129" i="37"/>
  <c r="Y4181" i="37"/>
  <c r="Y4185" i="37"/>
  <c r="Y4189" i="37"/>
  <c r="Y4193" i="37"/>
  <c r="Y4225" i="37"/>
  <c r="Y4281" i="37"/>
  <c r="Y4285" i="37"/>
  <c r="Y4289" i="37"/>
  <c r="Y4293" i="37"/>
  <c r="Y4345" i="37"/>
  <c r="Y4361" i="37"/>
  <c r="Y4365" i="37"/>
  <c r="Y4369" i="37"/>
  <c r="Y4373" i="37"/>
  <c r="C10" i="36"/>
  <c r="Y9" i="37"/>
  <c r="Y4992" i="37" l="1"/>
  <c r="C7" i="36" l="1"/>
  <c r="S484" i="35" l="1"/>
  <c r="R484" i="35"/>
  <c r="Q484" i="35"/>
  <c r="P484" i="35"/>
  <c r="O484" i="35"/>
  <c r="N484" i="35"/>
  <c r="M484" i="35"/>
  <c r="K484" i="35"/>
  <c r="J484" i="35"/>
  <c r="I484" i="35"/>
  <c r="H484" i="35"/>
  <c r="G484" i="35"/>
  <c r="F484" i="35"/>
  <c r="E484" i="35"/>
  <c r="T483" i="35"/>
  <c r="L483" i="35"/>
  <c r="T482" i="35"/>
  <c r="L482" i="35"/>
  <c r="T481" i="35"/>
  <c r="L481" i="35"/>
  <c r="T480" i="35"/>
  <c r="L480" i="35"/>
  <c r="T479" i="35"/>
  <c r="L479" i="35"/>
  <c r="T478" i="35"/>
  <c r="L478" i="35"/>
  <c r="T477" i="35"/>
  <c r="L477" i="35"/>
  <c r="T476" i="35"/>
  <c r="L476" i="35"/>
  <c r="T475" i="35"/>
  <c r="L475" i="35"/>
  <c r="T474" i="35"/>
  <c r="L474" i="35"/>
  <c r="T473" i="35"/>
  <c r="L473" i="35"/>
  <c r="T472" i="35"/>
  <c r="L472" i="35"/>
  <c r="T471" i="35"/>
  <c r="L471" i="35"/>
  <c r="T470" i="35"/>
  <c r="L470" i="35"/>
  <c r="T469" i="35"/>
  <c r="L469" i="35"/>
  <c r="T468" i="35"/>
  <c r="L468" i="35"/>
  <c r="T467" i="35"/>
  <c r="L467" i="35"/>
  <c r="T466" i="35"/>
  <c r="L466" i="35"/>
  <c r="T465" i="35"/>
  <c r="L465" i="35"/>
  <c r="T464" i="35"/>
  <c r="L464" i="35"/>
  <c r="T463" i="35"/>
  <c r="L463" i="35"/>
  <c r="T462" i="35"/>
  <c r="L462" i="35"/>
  <c r="T461" i="35"/>
  <c r="L461" i="35"/>
  <c r="T460" i="35"/>
  <c r="L460" i="35"/>
  <c r="T459" i="35"/>
  <c r="L459" i="35"/>
  <c r="T458" i="35"/>
  <c r="L458" i="35"/>
  <c r="T457" i="35"/>
  <c r="L457" i="35"/>
  <c r="T456" i="35"/>
  <c r="L456" i="35"/>
  <c r="T455" i="35"/>
  <c r="L455" i="35"/>
  <c r="T454" i="35"/>
  <c r="L454" i="35"/>
  <c r="T453" i="35"/>
  <c r="L453" i="35"/>
  <c r="T452" i="35"/>
  <c r="L452" i="35"/>
  <c r="T451" i="35"/>
  <c r="L451" i="35"/>
  <c r="T450" i="35"/>
  <c r="L450" i="35"/>
  <c r="T449" i="35"/>
  <c r="L449" i="35"/>
  <c r="T448" i="35"/>
  <c r="L448" i="35"/>
  <c r="T447" i="35"/>
  <c r="L447" i="35"/>
  <c r="T446" i="35"/>
  <c r="L446" i="35"/>
  <c r="T445" i="35"/>
  <c r="L445" i="35"/>
  <c r="T444" i="35"/>
  <c r="L444" i="35"/>
  <c r="T443" i="35"/>
  <c r="L443" i="35"/>
  <c r="T442" i="35"/>
  <c r="L442" i="35"/>
  <c r="T441" i="35"/>
  <c r="L441" i="35"/>
  <c r="T440" i="35"/>
  <c r="L440" i="35"/>
  <c r="T439" i="35"/>
  <c r="L439" i="35"/>
  <c r="T438" i="35"/>
  <c r="L438" i="35"/>
  <c r="T437" i="35"/>
  <c r="L437" i="35"/>
  <c r="T436" i="35"/>
  <c r="L436" i="35"/>
  <c r="T435" i="35"/>
  <c r="L435" i="35"/>
  <c r="T434" i="35"/>
  <c r="L434" i="35"/>
  <c r="T433" i="35"/>
  <c r="L433" i="35"/>
  <c r="T432" i="35"/>
  <c r="L432" i="35"/>
  <c r="T431" i="35"/>
  <c r="L431" i="35"/>
  <c r="T430" i="35"/>
  <c r="L430" i="35"/>
  <c r="T429" i="35"/>
  <c r="L429" i="35"/>
  <c r="T428" i="35"/>
  <c r="L428" i="35"/>
  <c r="T427" i="35"/>
  <c r="L427" i="35"/>
  <c r="T426" i="35"/>
  <c r="L426" i="35"/>
  <c r="T425" i="35"/>
  <c r="L425" i="35"/>
  <c r="T424" i="35"/>
  <c r="L424" i="35"/>
  <c r="T423" i="35"/>
  <c r="L423" i="35"/>
  <c r="T422" i="35"/>
  <c r="L422" i="35"/>
  <c r="T421" i="35"/>
  <c r="L421" i="35"/>
  <c r="T420" i="35"/>
  <c r="L420" i="35"/>
  <c r="T419" i="35"/>
  <c r="L419" i="35"/>
  <c r="T418" i="35"/>
  <c r="L418" i="35"/>
  <c r="T417" i="35"/>
  <c r="L417" i="35"/>
  <c r="T416" i="35"/>
  <c r="L416" i="35"/>
  <c r="T415" i="35"/>
  <c r="L415" i="35"/>
  <c r="T414" i="35"/>
  <c r="L414" i="35"/>
  <c r="T413" i="35"/>
  <c r="L413" i="35"/>
  <c r="T412" i="35"/>
  <c r="L412" i="35"/>
  <c r="T411" i="35"/>
  <c r="L411" i="35"/>
  <c r="T410" i="35"/>
  <c r="L410" i="35"/>
  <c r="T409" i="35"/>
  <c r="L409" i="35"/>
  <c r="T408" i="35"/>
  <c r="L408" i="35"/>
  <c r="T407" i="35"/>
  <c r="L407" i="35"/>
  <c r="T406" i="35"/>
  <c r="L406" i="35"/>
  <c r="T405" i="35"/>
  <c r="L405" i="35"/>
  <c r="T404" i="35"/>
  <c r="L404" i="35"/>
  <c r="T403" i="35"/>
  <c r="L403" i="35"/>
  <c r="T402" i="35"/>
  <c r="L402" i="35"/>
  <c r="T401" i="35"/>
  <c r="L401" i="35"/>
  <c r="T400" i="35"/>
  <c r="L400" i="35"/>
  <c r="T399" i="35"/>
  <c r="L399" i="35"/>
  <c r="T398" i="35"/>
  <c r="L398" i="35"/>
  <c r="T397" i="35"/>
  <c r="L397" i="35"/>
  <c r="T396" i="35"/>
  <c r="L396" i="35"/>
  <c r="T395" i="35"/>
  <c r="L395" i="35"/>
  <c r="T394" i="35"/>
  <c r="L394" i="35"/>
  <c r="T393" i="35"/>
  <c r="L393" i="35"/>
  <c r="T392" i="35"/>
  <c r="L392" i="35"/>
  <c r="T391" i="35"/>
  <c r="L391" i="35"/>
  <c r="T390" i="35"/>
  <c r="L390" i="35"/>
  <c r="T389" i="35"/>
  <c r="L389" i="35"/>
  <c r="T388" i="35"/>
  <c r="L388" i="35"/>
  <c r="T387" i="35"/>
  <c r="L387" i="35"/>
  <c r="T386" i="35"/>
  <c r="L386" i="35"/>
  <c r="T385" i="35"/>
  <c r="L385" i="35"/>
  <c r="T384" i="35"/>
  <c r="L384" i="35"/>
  <c r="T383" i="35"/>
  <c r="L383" i="35"/>
  <c r="T382" i="35"/>
  <c r="L382" i="35"/>
  <c r="T381" i="35"/>
  <c r="L381" i="35"/>
  <c r="T380" i="35"/>
  <c r="L380" i="35"/>
  <c r="T379" i="35"/>
  <c r="L379" i="35"/>
  <c r="T378" i="35"/>
  <c r="L378" i="35"/>
  <c r="T377" i="35"/>
  <c r="L377" i="35"/>
  <c r="T376" i="35"/>
  <c r="L376" i="35"/>
  <c r="T375" i="35"/>
  <c r="L375" i="35"/>
  <c r="T374" i="35"/>
  <c r="L374" i="35"/>
  <c r="T373" i="35"/>
  <c r="L373" i="35"/>
  <c r="T372" i="35"/>
  <c r="L372" i="35"/>
  <c r="T371" i="35"/>
  <c r="L371" i="35"/>
  <c r="T370" i="35"/>
  <c r="L370" i="35"/>
  <c r="T369" i="35"/>
  <c r="L369" i="35"/>
  <c r="T368" i="35"/>
  <c r="L368" i="35"/>
  <c r="T367" i="35"/>
  <c r="L367" i="35"/>
  <c r="T366" i="35"/>
  <c r="L366" i="35"/>
  <c r="T365" i="35"/>
  <c r="L365" i="35"/>
  <c r="T364" i="35"/>
  <c r="L364" i="35"/>
  <c r="T363" i="35"/>
  <c r="L363" i="35"/>
  <c r="T362" i="35"/>
  <c r="L362" i="35"/>
  <c r="T361" i="35"/>
  <c r="L361" i="35"/>
  <c r="T360" i="35"/>
  <c r="L360" i="35"/>
  <c r="T359" i="35"/>
  <c r="L359" i="35"/>
  <c r="T358" i="35"/>
  <c r="L358" i="35"/>
  <c r="T357" i="35"/>
  <c r="L357" i="35"/>
  <c r="T356" i="35"/>
  <c r="L356" i="35"/>
  <c r="T355" i="35"/>
  <c r="L355" i="35"/>
  <c r="T354" i="35"/>
  <c r="L354" i="35"/>
  <c r="T353" i="35"/>
  <c r="L353" i="35"/>
  <c r="T352" i="35"/>
  <c r="L352" i="35"/>
  <c r="T351" i="35"/>
  <c r="L351" i="35"/>
  <c r="T350" i="35"/>
  <c r="L350" i="35"/>
  <c r="T349" i="35"/>
  <c r="L349" i="35"/>
  <c r="T348" i="35"/>
  <c r="L348" i="35"/>
  <c r="T347" i="35"/>
  <c r="L347" i="35"/>
  <c r="T346" i="35"/>
  <c r="L346" i="35"/>
  <c r="T345" i="35"/>
  <c r="L345" i="35"/>
  <c r="T344" i="35"/>
  <c r="L344" i="35"/>
  <c r="T343" i="35"/>
  <c r="L343" i="35"/>
  <c r="T342" i="35"/>
  <c r="L342" i="35"/>
  <c r="T341" i="35"/>
  <c r="L341" i="35"/>
  <c r="T340" i="35"/>
  <c r="L340" i="35"/>
  <c r="T339" i="35"/>
  <c r="L339" i="35"/>
  <c r="T338" i="35"/>
  <c r="L338" i="35"/>
  <c r="T337" i="35"/>
  <c r="L337" i="35"/>
  <c r="T336" i="35"/>
  <c r="L336" i="35"/>
  <c r="T335" i="35"/>
  <c r="L335" i="35"/>
  <c r="T334" i="35"/>
  <c r="L334" i="35"/>
  <c r="T333" i="35"/>
  <c r="L333" i="35"/>
  <c r="T332" i="35"/>
  <c r="L332" i="35"/>
  <c r="T331" i="35"/>
  <c r="L331" i="35"/>
  <c r="T330" i="35"/>
  <c r="L330" i="35"/>
  <c r="T329" i="35"/>
  <c r="L329" i="35"/>
  <c r="T328" i="35"/>
  <c r="L328" i="35"/>
  <c r="T327" i="35"/>
  <c r="L327" i="35"/>
  <c r="T326" i="35"/>
  <c r="L326" i="35"/>
  <c r="T325" i="35"/>
  <c r="L325" i="35"/>
  <c r="T324" i="35"/>
  <c r="L324" i="35"/>
  <c r="T323" i="35"/>
  <c r="L323" i="35"/>
  <c r="T322" i="35"/>
  <c r="L322" i="35"/>
  <c r="T321" i="35"/>
  <c r="L321" i="35"/>
  <c r="T320" i="35"/>
  <c r="L320" i="35"/>
  <c r="T319" i="35"/>
  <c r="L319" i="35"/>
  <c r="T318" i="35"/>
  <c r="L318" i="35"/>
  <c r="T317" i="35"/>
  <c r="L317" i="35"/>
  <c r="T316" i="35"/>
  <c r="L316" i="35"/>
  <c r="T315" i="35"/>
  <c r="L315" i="35"/>
  <c r="T314" i="35"/>
  <c r="L314" i="35"/>
  <c r="T313" i="35"/>
  <c r="L313" i="35"/>
  <c r="T312" i="35"/>
  <c r="L312" i="35"/>
  <c r="T311" i="35"/>
  <c r="L311" i="35"/>
  <c r="T310" i="35"/>
  <c r="L310" i="35"/>
  <c r="T309" i="35"/>
  <c r="L309" i="35"/>
  <c r="T308" i="35"/>
  <c r="L308" i="35"/>
  <c r="T307" i="35"/>
  <c r="L307" i="35"/>
  <c r="T306" i="35"/>
  <c r="L306" i="35"/>
  <c r="T305" i="35"/>
  <c r="L305" i="35"/>
  <c r="T304" i="35"/>
  <c r="L304" i="35"/>
  <c r="T303" i="35"/>
  <c r="L303" i="35"/>
  <c r="T302" i="35"/>
  <c r="L302" i="35"/>
  <c r="T301" i="35"/>
  <c r="L301" i="35"/>
  <c r="T300" i="35"/>
  <c r="L300" i="35"/>
  <c r="T299" i="35"/>
  <c r="L299" i="35"/>
  <c r="T298" i="35"/>
  <c r="L298" i="35"/>
  <c r="T297" i="35"/>
  <c r="L297" i="35"/>
  <c r="T296" i="35"/>
  <c r="L296" i="35"/>
  <c r="T295" i="35"/>
  <c r="L295" i="35"/>
  <c r="T294" i="35"/>
  <c r="L294" i="35"/>
  <c r="T293" i="35"/>
  <c r="L293" i="35"/>
  <c r="T292" i="35"/>
  <c r="L292" i="35"/>
  <c r="T291" i="35"/>
  <c r="L291" i="35"/>
  <c r="T290" i="35"/>
  <c r="L290" i="35"/>
  <c r="T289" i="35"/>
  <c r="L289" i="35"/>
  <c r="T288" i="35"/>
  <c r="L288" i="35"/>
  <c r="T287" i="35"/>
  <c r="L287" i="35"/>
  <c r="T286" i="35"/>
  <c r="L286" i="35"/>
  <c r="T285" i="35"/>
  <c r="L285" i="35"/>
  <c r="T284" i="35"/>
  <c r="L284" i="35"/>
  <c r="T283" i="35"/>
  <c r="L283" i="35"/>
  <c r="T282" i="35"/>
  <c r="L282" i="35"/>
  <c r="T281" i="35"/>
  <c r="L281" i="35"/>
  <c r="T280" i="35"/>
  <c r="L280" i="35"/>
  <c r="T279" i="35"/>
  <c r="L279" i="35"/>
  <c r="T278" i="35"/>
  <c r="L278" i="35"/>
  <c r="T277" i="35"/>
  <c r="L277" i="35"/>
  <c r="T276" i="35"/>
  <c r="L276" i="35"/>
  <c r="T275" i="35"/>
  <c r="L275" i="35"/>
  <c r="T274" i="35"/>
  <c r="L274" i="35"/>
  <c r="T273" i="35"/>
  <c r="L273" i="35"/>
  <c r="T272" i="35"/>
  <c r="L272" i="35"/>
  <c r="T271" i="35"/>
  <c r="L271" i="35"/>
  <c r="T270" i="35"/>
  <c r="L270" i="35"/>
  <c r="T269" i="35"/>
  <c r="L269" i="35"/>
  <c r="T268" i="35"/>
  <c r="L268" i="35"/>
  <c r="T267" i="35"/>
  <c r="L267" i="35"/>
  <c r="T266" i="35"/>
  <c r="L266" i="35"/>
  <c r="T265" i="35"/>
  <c r="L265" i="35"/>
  <c r="T264" i="35"/>
  <c r="L264" i="35"/>
  <c r="T263" i="35"/>
  <c r="L263" i="35"/>
  <c r="T262" i="35"/>
  <c r="L262" i="35"/>
  <c r="T261" i="35"/>
  <c r="L261" i="35"/>
  <c r="T260" i="35"/>
  <c r="L260" i="35"/>
  <c r="T259" i="35"/>
  <c r="L259" i="35"/>
  <c r="T258" i="35"/>
  <c r="L258" i="35"/>
  <c r="T257" i="35"/>
  <c r="L257" i="35"/>
  <c r="T256" i="35"/>
  <c r="L256" i="35"/>
  <c r="T255" i="35"/>
  <c r="L255" i="35"/>
  <c r="T254" i="35"/>
  <c r="L254" i="35"/>
  <c r="T253" i="35"/>
  <c r="L253" i="35"/>
  <c r="T252" i="35"/>
  <c r="L252" i="35"/>
  <c r="T251" i="35"/>
  <c r="L251" i="35"/>
  <c r="T250" i="35"/>
  <c r="L250" i="35"/>
  <c r="T249" i="35"/>
  <c r="L249" i="35"/>
  <c r="T248" i="35"/>
  <c r="L248" i="35"/>
  <c r="T247" i="35"/>
  <c r="L247" i="35"/>
  <c r="T246" i="35"/>
  <c r="L246" i="35"/>
  <c r="T245" i="35"/>
  <c r="L245" i="35"/>
  <c r="T244" i="35"/>
  <c r="L244" i="35"/>
  <c r="T243" i="35"/>
  <c r="L243" i="35"/>
  <c r="T242" i="35"/>
  <c r="L242" i="35"/>
  <c r="T241" i="35"/>
  <c r="L241" i="35"/>
  <c r="T240" i="35"/>
  <c r="L240" i="35"/>
  <c r="S239" i="35"/>
  <c r="S485" i="35" s="1"/>
  <c r="R239" i="35"/>
  <c r="R485" i="35" s="1"/>
  <c r="Q239" i="35"/>
  <c r="P239" i="35"/>
  <c r="O239" i="35"/>
  <c r="O485" i="35" s="1"/>
  <c r="N239" i="35"/>
  <c r="N485" i="35" s="1"/>
  <c r="M239" i="35"/>
  <c r="K239" i="35"/>
  <c r="J239" i="35"/>
  <c r="J485" i="35" s="1"/>
  <c r="I239" i="35"/>
  <c r="I485" i="35" s="1"/>
  <c r="H239" i="35"/>
  <c r="G239" i="35"/>
  <c r="F239" i="35"/>
  <c r="F485" i="35" s="1"/>
  <c r="E239" i="35"/>
  <c r="E485" i="35" s="1"/>
  <c r="T238" i="35"/>
  <c r="L238" i="35"/>
  <c r="T237" i="35"/>
  <c r="L237" i="35"/>
  <c r="T236" i="35"/>
  <c r="L236" i="35"/>
  <c r="T235" i="35"/>
  <c r="L235" i="35"/>
  <c r="T234" i="35"/>
  <c r="L234" i="35"/>
  <c r="T233" i="35"/>
  <c r="L233" i="35"/>
  <c r="T232" i="35"/>
  <c r="L232" i="35"/>
  <c r="T231" i="35"/>
  <c r="L231" i="35"/>
  <c r="T230" i="35"/>
  <c r="L230" i="35"/>
  <c r="T229" i="35"/>
  <c r="L229" i="35"/>
  <c r="T228" i="35"/>
  <c r="L228" i="35"/>
  <c r="T227" i="35"/>
  <c r="L227" i="35"/>
  <c r="T226" i="35"/>
  <c r="L226" i="35"/>
  <c r="T225" i="35"/>
  <c r="L225" i="35"/>
  <c r="T224" i="35"/>
  <c r="L224" i="35"/>
  <c r="T223" i="35"/>
  <c r="L223" i="35"/>
  <c r="T222" i="35"/>
  <c r="L222" i="35"/>
  <c r="T221" i="35"/>
  <c r="L221" i="35"/>
  <c r="T220" i="35"/>
  <c r="L220" i="35"/>
  <c r="T219" i="35"/>
  <c r="L219" i="35"/>
  <c r="T218" i="35"/>
  <c r="L218" i="35"/>
  <c r="T217" i="35"/>
  <c r="L217" i="35"/>
  <c r="T216" i="35"/>
  <c r="L216" i="35"/>
  <c r="T215" i="35"/>
  <c r="L215" i="35"/>
  <c r="T214" i="35"/>
  <c r="L214" i="35"/>
  <c r="T213" i="35"/>
  <c r="L213" i="35"/>
  <c r="T212" i="35"/>
  <c r="L212" i="35"/>
  <c r="T211" i="35"/>
  <c r="L211" i="35"/>
  <c r="T210" i="35"/>
  <c r="L210" i="35"/>
  <c r="T209" i="35"/>
  <c r="L209" i="35"/>
  <c r="T208" i="35"/>
  <c r="L208" i="35"/>
  <c r="T207" i="35"/>
  <c r="L207" i="35"/>
  <c r="T206" i="35"/>
  <c r="L206" i="35"/>
  <c r="T205" i="35"/>
  <c r="L205" i="35"/>
  <c r="T204" i="35"/>
  <c r="L204" i="35"/>
  <c r="T203" i="35"/>
  <c r="L203" i="35"/>
  <c r="T202" i="35"/>
  <c r="L202" i="35"/>
  <c r="T201" i="35"/>
  <c r="L201" i="35"/>
  <c r="T200" i="35"/>
  <c r="L200" i="35"/>
  <c r="T199" i="35"/>
  <c r="L199" i="35"/>
  <c r="T198" i="35"/>
  <c r="L198" i="35"/>
  <c r="T197" i="35"/>
  <c r="L197" i="35"/>
  <c r="T196" i="35"/>
  <c r="L196" i="35"/>
  <c r="T195" i="35"/>
  <c r="L195" i="35"/>
  <c r="T194" i="35"/>
  <c r="L194" i="35"/>
  <c r="T193" i="35"/>
  <c r="L193" i="35"/>
  <c r="T192" i="35"/>
  <c r="L192" i="35"/>
  <c r="T191" i="35"/>
  <c r="L191" i="35"/>
  <c r="T190" i="35"/>
  <c r="L190" i="35"/>
  <c r="T189" i="35"/>
  <c r="L189" i="35"/>
  <c r="T188" i="35"/>
  <c r="L188" i="35"/>
  <c r="T187" i="35"/>
  <c r="L187" i="35"/>
  <c r="T186" i="35"/>
  <c r="L186" i="35"/>
  <c r="T185" i="35"/>
  <c r="L185" i="35"/>
  <c r="T184" i="35"/>
  <c r="L184" i="35"/>
  <c r="T183" i="35"/>
  <c r="L183" i="35"/>
  <c r="T182" i="35"/>
  <c r="L182" i="35"/>
  <c r="T181" i="35"/>
  <c r="L181" i="35"/>
  <c r="T180" i="35"/>
  <c r="L180" i="35"/>
  <c r="T179" i="35"/>
  <c r="L179" i="35"/>
  <c r="T178" i="35"/>
  <c r="L178" i="35"/>
  <c r="T177" i="35"/>
  <c r="L177" i="35"/>
  <c r="T176" i="35"/>
  <c r="L176" i="35"/>
  <c r="T175" i="35"/>
  <c r="L175" i="35"/>
  <c r="T174" i="35"/>
  <c r="L174" i="35"/>
  <c r="T173" i="35"/>
  <c r="L173" i="35"/>
  <c r="T172" i="35"/>
  <c r="L172" i="35"/>
  <c r="T171" i="35"/>
  <c r="L171" i="35"/>
  <c r="T170" i="35"/>
  <c r="L170" i="35"/>
  <c r="T169" i="35"/>
  <c r="L169" i="35"/>
  <c r="T168" i="35"/>
  <c r="L168" i="35"/>
  <c r="T167" i="35"/>
  <c r="L167" i="35"/>
  <c r="T166" i="35"/>
  <c r="L166" i="35"/>
  <c r="T165" i="35"/>
  <c r="L165" i="35"/>
  <c r="T164" i="35"/>
  <c r="L164" i="35"/>
  <c r="T163" i="35"/>
  <c r="L163" i="35"/>
  <c r="T162" i="35"/>
  <c r="L162" i="35"/>
  <c r="T161" i="35"/>
  <c r="L161" i="35"/>
  <c r="T160" i="35"/>
  <c r="L160" i="35"/>
  <c r="T159" i="35"/>
  <c r="L159" i="35"/>
  <c r="T158" i="35"/>
  <c r="L158" i="35"/>
  <c r="T157" i="35"/>
  <c r="L157" i="35"/>
  <c r="T156" i="35"/>
  <c r="L156" i="35"/>
  <c r="T155" i="35"/>
  <c r="L155" i="35"/>
  <c r="T154" i="35"/>
  <c r="L154" i="35"/>
  <c r="T153" i="35"/>
  <c r="L153" i="35"/>
  <c r="T152" i="35"/>
  <c r="L152" i="35"/>
  <c r="T151" i="35"/>
  <c r="L151" i="35"/>
  <c r="T150" i="35"/>
  <c r="L150" i="35"/>
  <c r="T149" i="35"/>
  <c r="L149" i="35"/>
  <c r="T148" i="35"/>
  <c r="L148" i="35"/>
  <c r="T147" i="35"/>
  <c r="L147" i="35"/>
  <c r="T146" i="35"/>
  <c r="L146" i="35"/>
  <c r="T145" i="35"/>
  <c r="L145" i="35"/>
  <c r="T144" i="35"/>
  <c r="L144" i="35"/>
  <c r="T143" i="35"/>
  <c r="L143" i="35"/>
  <c r="T142" i="35"/>
  <c r="L142" i="35"/>
  <c r="T141" i="35"/>
  <c r="L141" i="35"/>
  <c r="T140" i="35"/>
  <c r="L140" i="35"/>
  <c r="T139" i="35"/>
  <c r="L139" i="35"/>
  <c r="T138" i="35"/>
  <c r="L138" i="35"/>
  <c r="T137" i="35"/>
  <c r="L137" i="35"/>
  <c r="T136" i="35"/>
  <c r="L136" i="35"/>
  <c r="T135" i="35"/>
  <c r="L135" i="35"/>
  <c r="T134" i="35"/>
  <c r="L134" i="35"/>
  <c r="T133" i="35"/>
  <c r="L133" i="35"/>
  <c r="T132" i="35"/>
  <c r="L132" i="35"/>
  <c r="T131" i="35"/>
  <c r="L131" i="35"/>
  <c r="T130" i="35"/>
  <c r="L130" i="35"/>
  <c r="T129" i="35"/>
  <c r="L129" i="35"/>
  <c r="T128" i="35"/>
  <c r="L128" i="35"/>
  <c r="T127" i="35"/>
  <c r="L127" i="35"/>
  <c r="T126" i="35"/>
  <c r="L126" i="35"/>
  <c r="T125" i="35"/>
  <c r="L125" i="35"/>
  <c r="T124" i="35"/>
  <c r="L124" i="35"/>
  <c r="T123" i="35"/>
  <c r="L123" i="35"/>
  <c r="T122" i="35"/>
  <c r="L122" i="35"/>
  <c r="T121" i="35"/>
  <c r="L121" i="35"/>
  <c r="T120" i="35"/>
  <c r="L120" i="35"/>
  <c r="T119" i="35"/>
  <c r="L119" i="35"/>
  <c r="T118" i="35"/>
  <c r="L118" i="35"/>
  <c r="T117" i="35"/>
  <c r="L117" i="35"/>
  <c r="T116" i="35"/>
  <c r="L116" i="35"/>
  <c r="T115" i="35"/>
  <c r="L115" i="35"/>
  <c r="T114" i="35"/>
  <c r="L114" i="35"/>
  <c r="T113" i="35"/>
  <c r="L113" i="35"/>
  <c r="T112" i="35"/>
  <c r="L112" i="35"/>
  <c r="T111" i="35"/>
  <c r="L111" i="35"/>
  <c r="T110" i="35"/>
  <c r="L110" i="35"/>
  <c r="T109" i="35"/>
  <c r="L109" i="35"/>
  <c r="T108" i="35"/>
  <c r="L108" i="35"/>
  <c r="T107" i="35"/>
  <c r="L107" i="35"/>
  <c r="T106" i="35"/>
  <c r="L106" i="35"/>
  <c r="T105" i="35"/>
  <c r="L105" i="35"/>
  <c r="T104" i="35"/>
  <c r="L104" i="35"/>
  <c r="T103" i="35"/>
  <c r="L103" i="35"/>
  <c r="T102" i="35"/>
  <c r="L102" i="35"/>
  <c r="T101" i="35"/>
  <c r="L101" i="35"/>
  <c r="T100" i="35"/>
  <c r="L100" i="35"/>
  <c r="T99" i="35"/>
  <c r="L99" i="35"/>
  <c r="T98" i="35"/>
  <c r="L98" i="35"/>
  <c r="T97" i="35"/>
  <c r="L97" i="35"/>
  <c r="T96" i="35"/>
  <c r="L96" i="35"/>
  <c r="T95" i="35"/>
  <c r="L95" i="35"/>
  <c r="T94" i="35"/>
  <c r="L94" i="35"/>
  <c r="T93" i="35"/>
  <c r="L93" i="35"/>
  <c r="T92" i="35"/>
  <c r="L92" i="35"/>
  <c r="T91" i="35"/>
  <c r="L91" i="35"/>
  <c r="T90" i="35"/>
  <c r="L90" i="35"/>
  <c r="T89" i="35"/>
  <c r="L89" i="35"/>
  <c r="T88" i="35"/>
  <c r="L88" i="35"/>
  <c r="T87" i="35"/>
  <c r="L87" i="35"/>
  <c r="T86" i="35"/>
  <c r="L86" i="35"/>
  <c r="T85" i="35"/>
  <c r="L85" i="35"/>
  <c r="T84" i="35"/>
  <c r="L84" i="35"/>
  <c r="T83" i="35"/>
  <c r="L83" i="35"/>
  <c r="T82" i="35"/>
  <c r="L82" i="35"/>
  <c r="T81" i="35"/>
  <c r="L81" i="35"/>
  <c r="T80" i="35"/>
  <c r="L80" i="35"/>
  <c r="T79" i="35"/>
  <c r="L79" i="35"/>
  <c r="T78" i="35"/>
  <c r="L78" i="35"/>
  <c r="T77" i="35"/>
  <c r="L77" i="35"/>
  <c r="T76" i="35"/>
  <c r="L76" i="35"/>
  <c r="T75" i="35"/>
  <c r="L75" i="35"/>
  <c r="T74" i="35"/>
  <c r="L74" i="35"/>
  <c r="T73" i="35"/>
  <c r="L73" i="35"/>
  <c r="T72" i="35"/>
  <c r="L72" i="35"/>
  <c r="T71" i="35"/>
  <c r="L71" i="35"/>
  <c r="T70" i="35"/>
  <c r="L70" i="35"/>
  <c r="T69" i="35"/>
  <c r="L69" i="35"/>
  <c r="T68" i="35"/>
  <c r="L68" i="35"/>
  <c r="T67" i="35"/>
  <c r="L67" i="35"/>
  <c r="T66" i="35"/>
  <c r="L66" i="35"/>
  <c r="T65" i="35"/>
  <c r="L65" i="35"/>
  <c r="T64" i="35"/>
  <c r="L64" i="35"/>
  <c r="T63" i="35"/>
  <c r="L63" i="35"/>
  <c r="T62" i="35"/>
  <c r="L62" i="35"/>
  <c r="T61" i="35"/>
  <c r="L61" i="35"/>
  <c r="T60" i="35"/>
  <c r="L60" i="35"/>
  <c r="T59" i="35"/>
  <c r="L59" i="35"/>
  <c r="T58" i="35"/>
  <c r="L58" i="35"/>
  <c r="T57" i="35"/>
  <c r="L57" i="35"/>
  <c r="T56" i="35"/>
  <c r="L56" i="35"/>
  <c r="T55" i="35"/>
  <c r="L55" i="35"/>
  <c r="T54" i="35"/>
  <c r="L54" i="35"/>
  <c r="T53" i="35"/>
  <c r="L53" i="35"/>
  <c r="T52" i="35"/>
  <c r="L52" i="35"/>
  <c r="T51" i="35"/>
  <c r="L51" i="35"/>
  <c r="T50" i="35"/>
  <c r="L50" i="35"/>
  <c r="T49" i="35"/>
  <c r="L49" i="35"/>
  <c r="T48" i="35"/>
  <c r="L48" i="35"/>
  <c r="T47" i="35"/>
  <c r="L47" i="35"/>
  <c r="T46" i="35"/>
  <c r="L46" i="35"/>
  <c r="T45" i="35"/>
  <c r="L45" i="35"/>
  <c r="T44" i="35"/>
  <c r="L44" i="35"/>
  <c r="T43" i="35"/>
  <c r="L43" i="35"/>
  <c r="T42" i="35"/>
  <c r="L42" i="35"/>
  <c r="T41" i="35"/>
  <c r="L41" i="35"/>
  <c r="T40" i="35"/>
  <c r="L40" i="35"/>
  <c r="T39" i="35"/>
  <c r="L39" i="35"/>
  <c r="T38" i="35"/>
  <c r="L38" i="35"/>
  <c r="T37" i="35"/>
  <c r="L37" i="35"/>
  <c r="T36" i="35"/>
  <c r="L36" i="35"/>
  <c r="T35" i="35"/>
  <c r="L35" i="35"/>
  <c r="T34" i="35"/>
  <c r="L34" i="35"/>
  <c r="T33" i="35"/>
  <c r="L33" i="35"/>
  <c r="T32" i="35"/>
  <c r="L32" i="35"/>
  <c r="T31" i="35"/>
  <c r="L31" i="35"/>
  <c r="T30" i="35"/>
  <c r="L30" i="35"/>
  <c r="T29" i="35"/>
  <c r="L29" i="35"/>
  <c r="T28" i="35"/>
  <c r="L28" i="35"/>
  <c r="T27" i="35"/>
  <c r="L27" i="35"/>
  <c r="T26" i="35"/>
  <c r="L26" i="35"/>
  <c r="T25" i="35"/>
  <c r="L25" i="35"/>
  <c r="T24" i="35"/>
  <c r="L24" i="35"/>
  <c r="T23" i="35"/>
  <c r="L23" i="35"/>
  <c r="T22" i="35"/>
  <c r="L22" i="35"/>
  <c r="T21" i="35"/>
  <c r="L21" i="35"/>
  <c r="T20" i="35"/>
  <c r="L20" i="35"/>
  <c r="T19" i="35"/>
  <c r="L19" i="35"/>
  <c r="T18" i="35"/>
  <c r="L18" i="35"/>
  <c r="T17" i="35"/>
  <c r="L17" i="35"/>
  <c r="T16" i="35"/>
  <c r="L16" i="35"/>
  <c r="T15" i="35"/>
  <c r="L15" i="35"/>
  <c r="T14" i="35"/>
  <c r="L14" i="35"/>
  <c r="T13" i="35"/>
  <c r="L13" i="35"/>
  <c r="T12" i="35"/>
  <c r="L12" i="35"/>
  <c r="T11" i="35"/>
  <c r="L11" i="35"/>
  <c r="T10" i="35"/>
  <c r="L10" i="35"/>
  <c r="T9" i="35"/>
  <c r="L9" i="35"/>
  <c r="T8" i="35"/>
  <c r="L8" i="35"/>
  <c r="T7" i="35"/>
  <c r="L7" i="35"/>
  <c r="T6" i="35"/>
  <c r="L6" i="35"/>
  <c r="T5" i="35"/>
  <c r="L5" i="35"/>
  <c r="T4" i="35"/>
  <c r="L4" i="35"/>
  <c r="L239" i="35" l="1"/>
  <c r="G485" i="35"/>
  <c r="K485" i="35"/>
  <c r="P485" i="35"/>
  <c r="L484" i="35"/>
  <c r="T239" i="35"/>
  <c r="H485" i="35"/>
  <c r="M485" i="35"/>
  <c r="Q485" i="35"/>
  <c r="T484" i="35"/>
  <c r="C8" i="36"/>
  <c r="C9" i="36"/>
  <c r="L485" i="35" l="1"/>
  <c r="T485" i="35"/>
  <c r="C11" i="36"/>
  <c r="E10" i="33" l="1"/>
  <c r="FI246" i="31" l="1"/>
  <c r="C43" i="36" l="1"/>
  <c r="C41" i="36"/>
  <c r="C39" i="36"/>
  <c r="C37" i="36"/>
  <c r="C30" i="36"/>
  <c r="C31" i="36"/>
  <c r="C32" i="36"/>
  <c r="C24" i="36"/>
  <c r="C25" i="36"/>
  <c r="C26" i="36"/>
  <c r="C27" i="36"/>
  <c r="C16" i="36"/>
  <c r="C17" i="36"/>
  <c r="C18" i="36"/>
  <c r="C33" i="36" l="1"/>
  <c r="DE256" i="31"/>
  <c r="BJ256" i="31"/>
  <c r="BJ262" i="31" s="1"/>
  <c r="DE255" i="31"/>
  <c r="BJ255" i="31"/>
  <c r="BJ261" i="31" s="1"/>
  <c r="DE254" i="31"/>
  <c r="BJ254" i="31"/>
  <c r="BJ260" i="31" s="1"/>
  <c r="DE253" i="31"/>
  <c r="BJ253" i="31"/>
  <c r="BJ259" i="31" s="1"/>
  <c r="DE252" i="31"/>
  <c r="BJ252" i="31"/>
  <c r="BJ258" i="31" s="1"/>
  <c r="DE251" i="31"/>
  <c r="BJ251" i="31"/>
  <c r="DV248" i="31"/>
  <c r="DI248" i="31"/>
  <c r="DG248" i="31"/>
  <c r="DE248" i="31"/>
  <c r="CD248" i="31"/>
  <c r="EK247" i="31"/>
  <c r="EJ247" i="31"/>
  <c r="EJ245" i="31" s="1"/>
  <c r="EH247" i="31"/>
  <c r="EF247" i="31"/>
  <c r="ED247" i="31"/>
  <c r="EC247" i="31"/>
  <c r="EB247" i="31"/>
  <c r="EA247" i="31"/>
  <c r="DZ247" i="31"/>
  <c r="DY247" i="31"/>
  <c r="DW247" i="31"/>
  <c r="DV247" i="31"/>
  <c r="DT247" i="31"/>
  <c r="DS247" i="31"/>
  <c r="DO247" i="31"/>
  <c r="DM247" i="31"/>
  <c r="DK247" i="31"/>
  <c r="DH247" i="31"/>
  <c r="DG247" i="31"/>
  <c r="DE247" i="31"/>
  <c r="DC247" i="31"/>
  <c r="DC249" i="31" s="1"/>
  <c r="BI247" i="31"/>
  <c r="BH247" i="31"/>
  <c r="BG247" i="31"/>
  <c r="AE246" i="31"/>
  <c r="AD246" i="31"/>
  <c r="AC246" i="31"/>
  <c r="AB246" i="31"/>
  <c r="EU245" i="31"/>
  <c r="EM245" i="31"/>
  <c r="EL245" i="31"/>
  <c r="EH245" i="31"/>
  <c r="DP245" i="31"/>
  <c r="DN245" i="31"/>
  <c r="DL245" i="31"/>
  <c r="DJ245" i="31"/>
  <c r="DB245" i="31"/>
  <c r="DA245" i="31"/>
  <c r="CZ245" i="31"/>
  <c r="CY245" i="31"/>
  <c r="CX245" i="31"/>
  <c r="CW245" i="31" s="1"/>
  <c r="CV245" i="31"/>
  <c r="CU245" i="31"/>
  <c r="CT245" i="31"/>
  <c r="CR245" i="31"/>
  <c r="CQ245" i="31"/>
  <c r="CP245" i="31"/>
  <c r="CO245" i="31"/>
  <c r="CN245" i="31"/>
  <c r="CM245" i="31"/>
  <c r="CK245" i="31"/>
  <c r="CJ245" i="31"/>
  <c r="CI245" i="31"/>
  <c r="CH245" i="31"/>
  <c r="CG245" i="31"/>
  <c r="CE245" i="31"/>
  <c r="CD245" i="31"/>
  <c r="CB245" i="31"/>
  <c r="CA245" i="31"/>
  <c r="BZ245" i="31"/>
  <c r="BX245" i="31"/>
  <c r="BW245" i="31"/>
  <c r="BV245" i="31"/>
  <c r="BT245" i="31"/>
  <c r="BS245" i="31"/>
  <c r="BR245" i="31"/>
  <c r="BQ245" i="31"/>
  <c r="BP245" i="31"/>
  <c r="BO245" i="31"/>
  <c r="BN245" i="31"/>
  <c r="BM245" i="31"/>
  <c r="BK245" i="31"/>
  <c r="H245" i="31"/>
  <c r="G245" i="31"/>
  <c r="F245" i="31"/>
  <c r="EU244" i="31"/>
  <c r="EM244" i="31"/>
  <c r="EL244" i="31"/>
  <c r="EJ244" i="31"/>
  <c r="EH244" i="31"/>
  <c r="DP244" i="31"/>
  <c r="DN244" i="31"/>
  <c r="DL244" i="31"/>
  <c r="DJ244" i="31"/>
  <c r="DB244" i="31"/>
  <c r="DA244" i="31"/>
  <c r="CZ244" i="31"/>
  <c r="CY244" i="31"/>
  <c r="CX244" i="31"/>
  <c r="CV244" i="31"/>
  <c r="CU244" i="31"/>
  <c r="CT244" i="31"/>
  <c r="CR244" i="31"/>
  <c r="CQ244" i="31"/>
  <c r="CP244" i="31"/>
  <c r="CO244" i="31"/>
  <c r="CN244" i="31"/>
  <c r="CM244" i="31"/>
  <c r="CK244" i="31"/>
  <c r="CJ244" i="31"/>
  <c r="CI244" i="31"/>
  <c r="CH244" i="31"/>
  <c r="CG244" i="31"/>
  <c r="CE244" i="31"/>
  <c r="CD244" i="31"/>
  <c r="CB244" i="31"/>
  <c r="CA244" i="31"/>
  <c r="BZ244" i="31"/>
  <c r="BX244" i="31"/>
  <c r="BW244" i="31"/>
  <c r="BV244" i="31"/>
  <c r="BT244" i="31"/>
  <c r="BS244" i="31"/>
  <c r="BR244" i="31"/>
  <c r="BQ244" i="31"/>
  <c r="BP244" i="31"/>
  <c r="BO244" i="31"/>
  <c r="BN244" i="31"/>
  <c r="BM244" i="31"/>
  <c r="BK244" i="31"/>
  <c r="H244" i="31"/>
  <c r="G244" i="31"/>
  <c r="F244" i="31"/>
  <c r="EU243" i="31"/>
  <c r="EM243" i="31"/>
  <c r="EL243" i="31"/>
  <c r="EJ243" i="31"/>
  <c r="EH243" i="31"/>
  <c r="DP243" i="31"/>
  <c r="DN243" i="31"/>
  <c r="DL243" i="31"/>
  <c r="DJ243" i="31"/>
  <c r="DB243" i="31"/>
  <c r="DA243" i="31"/>
  <c r="CZ243" i="31"/>
  <c r="CY243" i="31"/>
  <c r="CX243" i="31"/>
  <c r="CV243" i="31"/>
  <c r="CU243" i="31"/>
  <c r="CT243" i="31"/>
  <c r="CR243" i="31"/>
  <c r="CQ243" i="31"/>
  <c r="CP243" i="31"/>
  <c r="CO243" i="31"/>
  <c r="CN243" i="31"/>
  <c r="CM243" i="31"/>
  <c r="CK243" i="31"/>
  <c r="CJ243" i="31"/>
  <c r="CI243" i="31"/>
  <c r="CH243" i="31"/>
  <c r="CG243" i="31"/>
  <c r="CE243" i="31"/>
  <c r="CD243" i="31"/>
  <c r="CB243" i="31"/>
  <c r="CA243" i="31"/>
  <c r="BZ243" i="31"/>
  <c r="BX243" i="31"/>
  <c r="BW243" i="31"/>
  <c r="BV243" i="31"/>
  <c r="BT243" i="31"/>
  <c r="BS243" i="31"/>
  <c r="BR243" i="31"/>
  <c r="BQ243" i="31"/>
  <c r="BP243" i="31"/>
  <c r="BO243" i="31"/>
  <c r="BN243" i="31"/>
  <c r="BM243" i="31"/>
  <c r="BK243" i="31"/>
  <c r="H243" i="31"/>
  <c r="G243" i="31"/>
  <c r="F243" i="31"/>
  <c r="EU242" i="31"/>
  <c r="EM242" i="31"/>
  <c r="EL242" i="31"/>
  <c r="EK242" i="31"/>
  <c r="EJ242" i="31"/>
  <c r="EH242" i="31"/>
  <c r="DP242" i="31"/>
  <c r="DN242" i="31"/>
  <c r="DL242" i="31"/>
  <c r="DJ242" i="31"/>
  <c r="DB242" i="31"/>
  <c r="DA242" i="31"/>
  <c r="CZ242" i="31"/>
  <c r="CY242" i="31"/>
  <c r="CX242" i="31"/>
  <c r="CV242" i="31"/>
  <c r="CU242" i="31"/>
  <c r="CT242" i="31"/>
  <c r="CR242" i="31"/>
  <c r="CQ242" i="31"/>
  <c r="CP242" i="31"/>
  <c r="CO242" i="31"/>
  <c r="CN242" i="31"/>
  <c r="CM242" i="31"/>
  <c r="CK242" i="31"/>
  <c r="CJ242" i="31"/>
  <c r="CI242" i="31"/>
  <c r="CH242" i="31"/>
  <c r="CG242" i="31"/>
  <c r="CE242" i="31"/>
  <c r="CD242" i="31"/>
  <c r="CB242" i="31"/>
  <c r="CA242" i="31"/>
  <c r="BZ242" i="31"/>
  <c r="BX242" i="31"/>
  <c r="BW242" i="31"/>
  <c r="BV242" i="31"/>
  <c r="BT242" i="31"/>
  <c r="BS242" i="31"/>
  <c r="BR242" i="31"/>
  <c r="BQ242" i="31"/>
  <c r="BP242" i="31"/>
  <c r="BO242" i="31"/>
  <c r="BN242" i="31"/>
  <c r="BM242" i="31"/>
  <c r="BK242" i="31"/>
  <c r="H242" i="31"/>
  <c r="G242" i="31"/>
  <c r="F242" i="31"/>
  <c r="E242" i="31" s="1"/>
  <c r="EU241" i="31"/>
  <c r="EM241" i="31"/>
  <c r="EL241" i="31"/>
  <c r="EK241" i="31"/>
  <c r="EJ241" i="31"/>
  <c r="EH241" i="31"/>
  <c r="DP241" i="31"/>
  <c r="DN241" i="31"/>
  <c r="DL241" i="31"/>
  <c r="DJ241" i="31"/>
  <c r="DB241" i="31"/>
  <c r="DA241" i="31"/>
  <c r="CZ241" i="31"/>
  <c r="CY241" i="31"/>
  <c r="CX241" i="31"/>
  <c r="CV241" i="31"/>
  <c r="CU241" i="31"/>
  <c r="CT241" i="31"/>
  <c r="CR241" i="31"/>
  <c r="CQ241" i="31"/>
  <c r="CP241" i="31"/>
  <c r="CO241" i="31"/>
  <c r="CN241" i="31"/>
  <c r="CM241" i="31"/>
  <c r="CK241" i="31"/>
  <c r="CJ241" i="31"/>
  <c r="CI241" i="31"/>
  <c r="CH241" i="31"/>
  <c r="CG241" i="31"/>
  <c r="CE241" i="31"/>
  <c r="CD241" i="31"/>
  <c r="CB241" i="31"/>
  <c r="CA241" i="31"/>
  <c r="BZ241" i="31"/>
  <c r="BX241" i="31"/>
  <c r="BW241" i="31"/>
  <c r="BV241" i="31"/>
  <c r="BT241" i="31"/>
  <c r="BS241" i="31"/>
  <c r="BR241" i="31"/>
  <c r="BQ241" i="31"/>
  <c r="BP241" i="31"/>
  <c r="BO241" i="31"/>
  <c r="BN241" i="31"/>
  <c r="BM241" i="31"/>
  <c r="BK241" i="31"/>
  <c r="H241" i="31"/>
  <c r="G241" i="31"/>
  <c r="F241" i="31"/>
  <c r="EM240" i="31"/>
  <c r="EL240" i="31"/>
  <c r="EK240" i="31"/>
  <c r="EJ240" i="31"/>
  <c r="DP240" i="31"/>
  <c r="DN240" i="31"/>
  <c r="DL240" i="31"/>
  <c r="DJ240" i="31"/>
  <c r="DB240" i="31"/>
  <c r="DA240" i="31"/>
  <c r="CZ240" i="31"/>
  <c r="CY240" i="31"/>
  <c r="CX240" i="31"/>
  <c r="CV240" i="31"/>
  <c r="CU240" i="31"/>
  <c r="CT240" i="31"/>
  <c r="CR240" i="31"/>
  <c r="CQ240" i="31"/>
  <c r="CP240" i="31"/>
  <c r="CO240" i="31"/>
  <c r="CN240" i="31"/>
  <c r="CM240" i="31"/>
  <c r="CK240" i="31"/>
  <c r="CJ240" i="31"/>
  <c r="CI240" i="31"/>
  <c r="CH240" i="31"/>
  <c r="CG240" i="31"/>
  <c r="CE240" i="31"/>
  <c r="CD240" i="31"/>
  <c r="CB240" i="31"/>
  <c r="CA240" i="31"/>
  <c r="BZ240" i="31"/>
  <c r="BX240" i="31"/>
  <c r="BW240" i="31"/>
  <c r="BV240" i="31"/>
  <c r="BT240" i="31"/>
  <c r="BS240" i="31"/>
  <c r="BR240" i="31"/>
  <c r="BQ240" i="31"/>
  <c r="BP240" i="31"/>
  <c r="BO240" i="31"/>
  <c r="BN240" i="31"/>
  <c r="BM240" i="31"/>
  <c r="BK240" i="31"/>
  <c r="H240" i="31"/>
  <c r="G240" i="31"/>
  <c r="F240" i="31"/>
  <c r="EM239" i="31"/>
  <c r="EL239" i="31"/>
  <c r="EK239" i="31"/>
  <c r="EJ239" i="31"/>
  <c r="DP239" i="31"/>
  <c r="DN239" i="31"/>
  <c r="DL239" i="31"/>
  <c r="DJ239" i="31"/>
  <c r="DB239" i="31"/>
  <c r="DA239" i="31"/>
  <c r="CZ239" i="31"/>
  <c r="CY239" i="31"/>
  <c r="CX239" i="31"/>
  <c r="CV239" i="31"/>
  <c r="CU239" i="31"/>
  <c r="CT239" i="31"/>
  <c r="CR239" i="31"/>
  <c r="CQ239" i="31"/>
  <c r="CP239" i="31"/>
  <c r="CO239" i="31"/>
  <c r="CN239" i="31"/>
  <c r="CM239" i="31"/>
  <c r="CK239" i="31"/>
  <c r="CJ239" i="31"/>
  <c r="CI239" i="31"/>
  <c r="CH239" i="31"/>
  <c r="CG239" i="31"/>
  <c r="CE239" i="31"/>
  <c r="CD239" i="31"/>
  <c r="CB239" i="31"/>
  <c r="CA239" i="31"/>
  <c r="BZ239" i="31"/>
  <c r="BX239" i="31"/>
  <c r="BW239" i="31"/>
  <c r="BV239" i="31"/>
  <c r="BT239" i="31"/>
  <c r="BS239" i="31"/>
  <c r="BR239" i="31"/>
  <c r="BQ239" i="31"/>
  <c r="BP239" i="31"/>
  <c r="BO239" i="31"/>
  <c r="BN239" i="31"/>
  <c r="BM239" i="31"/>
  <c r="BK239" i="31"/>
  <c r="H239" i="31"/>
  <c r="G239" i="31"/>
  <c r="F239" i="31"/>
  <c r="EM238" i="31"/>
  <c r="EL238" i="31"/>
  <c r="EK238" i="31"/>
  <c r="EJ238" i="31"/>
  <c r="DP238" i="31"/>
  <c r="DN238" i="31"/>
  <c r="DL238" i="31"/>
  <c r="DJ238" i="31"/>
  <c r="DB238" i="31"/>
  <c r="DA238" i="31"/>
  <c r="CZ238" i="31"/>
  <c r="CY238" i="31"/>
  <c r="CX238" i="31"/>
  <c r="CV238" i="31"/>
  <c r="CU238" i="31"/>
  <c r="CT238" i="31"/>
  <c r="CR238" i="31"/>
  <c r="CQ238" i="31"/>
  <c r="CP238" i="31"/>
  <c r="CO238" i="31"/>
  <c r="CN238" i="31"/>
  <c r="CM238" i="31"/>
  <c r="CK238" i="31"/>
  <c r="CJ238" i="31"/>
  <c r="CI238" i="31"/>
  <c r="CH238" i="31"/>
  <c r="CG238" i="31"/>
  <c r="CE238" i="31"/>
  <c r="CD238" i="31"/>
  <c r="CB238" i="31"/>
  <c r="CA238" i="31"/>
  <c r="BZ238" i="31"/>
  <c r="BX238" i="31"/>
  <c r="BW238" i="31"/>
  <c r="BV238" i="31"/>
  <c r="BT238" i="31"/>
  <c r="BS238" i="31"/>
  <c r="BR238" i="31"/>
  <c r="BQ238" i="31"/>
  <c r="BP238" i="31"/>
  <c r="BO238" i="31"/>
  <c r="BN238" i="31"/>
  <c r="BM238" i="31"/>
  <c r="BK238" i="31"/>
  <c r="H238" i="31"/>
  <c r="G238" i="31"/>
  <c r="F238" i="31"/>
  <c r="EM237" i="31"/>
  <c r="EL237" i="31"/>
  <c r="EK237" i="31"/>
  <c r="EJ237" i="31"/>
  <c r="DP237" i="31"/>
  <c r="DN237" i="31"/>
  <c r="DL237" i="31"/>
  <c r="DJ237" i="31"/>
  <c r="DB237" i="31"/>
  <c r="DA237" i="31"/>
  <c r="CZ237" i="31"/>
  <c r="CY237" i="31"/>
  <c r="CX237" i="31"/>
  <c r="CV237" i="31"/>
  <c r="CU237" i="31"/>
  <c r="CT237" i="31"/>
  <c r="CR237" i="31"/>
  <c r="CQ237" i="31"/>
  <c r="CP237" i="31"/>
  <c r="CO237" i="31"/>
  <c r="CN237" i="31"/>
  <c r="CM237" i="31"/>
  <c r="CK237" i="31"/>
  <c r="CJ237" i="31"/>
  <c r="CI237" i="31"/>
  <c r="CH237" i="31"/>
  <c r="CG237" i="31"/>
  <c r="CE237" i="31"/>
  <c r="CD237" i="31"/>
  <c r="CB237" i="31"/>
  <c r="CA237" i="31"/>
  <c r="BZ237" i="31"/>
  <c r="BX237" i="31"/>
  <c r="BW237" i="31"/>
  <c r="BV237" i="31"/>
  <c r="BT237" i="31"/>
  <c r="BS237" i="31"/>
  <c r="BR237" i="31"/>
  <c r="BQ237" i="31"/>
  <c r="BP237" i="31"/>
  <c r="BO237" i="31"/>
  <c r="BN237" i="31"/>
  <c r="BM237" i="31"/>
  <c r="BK237" i="31"/>
  <c r="H237" i="31"/>
  <c r="G237" i="31"/>
  <c r="F237" i="31"/>
  <c r="EU236" i="31"/>
  <c r="ES236" i="31"/>
  <c r="EQ236" i="31"/>
  <c r="EM236" i="31"/>
  <c r="EL236" i="31"/>
  <c r="EK236" i="31"/>
  <c r="EJ236" i="31"/>
  <c r="EH236" i="31"/>
  <c r="EG236" i="31"/>
  <c r="EF236" i="31"/>
  <c r="DP236" i="31"/>
  <c r="DN236" i="31"/>
  <c r="DL236" i="31"/>
  <c r="DJ236" i="31"/>
  <c r="DB236" i="31"/>
  <c r="DA236" i="31"/>
  <c r="CZ236" i="31"/>
  <c r="CY236" i="31"/>
  <c r="CX236" i="31"/>
  <c r="CV236" i="31"/>
  <c r="CU236" i="31"/>
  <c r="CT236" i="31"/>
  <c r="CR236" i="31"/>
  <c r="CQ236" i="31"/>
  <c r="CP236" i="31"/>
  <c r="CO236" i="31"/>
  <c r="CN236" i="31"/>
  <c r="CM236" i="31"/>
  <c r="CK236" i="31"/>
  <c r="CJ236" i="31"/>
  <c r="CI236" i="31"/>
  <c r="CH236" i="31"/>
  <c r="CG236" i="31"/>
  <c r="CE236" i="31"/>
  <c r="CD236" i="31"/>
  <c r="CB236" i="31"/>
  <c r="CA236" i="31"/>
  <c r="BZ236" i="31"/>
  <c r="BX236" i="31"/>
  <c r="BW236" i="31"/>
  <c r="BV236" i="31"/>
  <c r="BT236" i="31"/>
  <c r="BS236" i="31"/>
  <c r="BR236" i="31"/>
  <c r="BQ236" i="31"/>
  <c r="BP236" i="31"/>
  <c r="BO236" i="31"/>
  <c r="BN236" i="31"/>
  <c r="BM236" i="31"/>
  <c r="BK236" i="31"/>
  <c r="H236" i="31"/>
  <c r="G236" i="31"/>
  <c r="F236" i="31"/>
  <c r="EU235" i="31"/>
  <c r="ES235" i="31"/>
  <c r="EQ235" i="31"/>
  <c r="EM235" i="31"/>
  <c r="EL235" i="31"/>
  <c r="EK235" i="31"/>
  <c r="EJ235" i="31"/>
  <c r="EH235" i="31"/>
  <c r="EG235" i="31"/>
  <c r="EF235" i="31"/>
  <c r="DP235" i="31"/>
  <c r="DN235" i="31"/>
  <c r="DL235" i="31"/>
  <c r="DJ235" i="31"/>
  <c r="DB235" i="31"/>
  <c r="DA235" i="31"/>
  <c r="CZ235" i="31"/>
  <c r="CY235" i="31"/>
  <c r="CX235" i="31"/>
  <c r="CV235" i="31"/>
  <c r="CU235" i="31"/>
  <c r="CT235" i="31"/>
  <c r="CR235" i="31"/>
  <c r="CQ235" i="31"/>
  <c r="CP235" i="31"/>
  <c r="CO235" i="31"/>
  <c r="CN235" i="31"/>
  <c r="CM235" i="31"/>
  <c r="CK235" i="31"/>
  <c r="CJ235" i="31"/>
  <c r="CI235" i="31"/>
  <c r="CH235" i="31"/>
  <c r="CG235" i="31"/>
  <c r="CE235" i="31"/>
  <c r="CD235" i="31"/>
  <c r="CB235" i="31"/>
  <c r="CA235" i="31"/>
  <c r="BZ235" i="31"/>
  <c r="BX235" i="31"/>
  <c r="BW235" i="31"/>
  <c r="BV235" i="31"/>
  <c r="BT235" i="31"/>
  <c r="BS235" i="31"/>
  <c r="BR235" i="31"/>
  <c r="BQ235" i="31"/>
  <c r="BP235" i="31"/>
  <c r="BO235" i="31"/>
  <c r="BN235" i="31"/>
  <c r="BM235" i="31"/>
  <c r="BK235" i="31"/>
  <c r="H235" i="31"/>
  <c r="G235" i="31"/>
  <c r="F235" i="31"/>
  <c r="EU234" i="31"/>
  <c r="EM234" i="31"/>
  <c r="EL234" i="31"/>
  <c r="EK234" i="31"/>
  <c r="EJ234" i="31"/>
  <c r="EH234" i="31"/>
  <c r="DP234" i="31"/>
  <c r="DN234" i="31"/>
  <c r="DL234" i="31"/>
  <c r="DJ234" i="31"/>
  <c r="DB234" i="31"/>
  <c r="DA234" i="31"/>
  <c r="CZ234" i="31"/>
  <c r="CY234" i="31"/>
  <c r="CX234" i="31"/>
  <c r="CV234" i="31"/>
  <c r="CU234" i="31"/>
  <c r="CT234" i="31"/>
  <c r="CR234" i="31"/>
  <c r="CQ234" i="31"/>
  <c r="CP234" i="31"/>
  <c r="CO234" i="31"/>
  <c r="CN234" i="31"/>
  <c r="CM234" i="31"/>
  <c r="CK234" i="31"/>
  <c r="CJ234" i="31"/>
  <c r="CI234" i="31"/>
  <c r="CH234" i="31"/>
  <c r="CG234" i="31"/>
  <c r="CE234" i="31"/>
  <c r="CD234" i="31"/>
  <c r="CB234" i="31"/>
  <c r="CA234" i="31"/>
  <c r="BZ234" i="31"/>
  <c r="BX234" i="31"/>
  <c r="BW234" i="31"/>
  <c r="BV234" i="31"/>
  <c r="BT234" i="31"/>
  <c r="BS234" i="31"/>
  <c r="BR234" i="31"/>
  <c r="BQ234" i="31"/>
  <c r="BP234" i="31"/>
  <c r="BO234" i="31"/>
  <c r="BN234" i="31"/>
  <c r="BM234" i="31"/>
  <c r="BK234" i="31"/>
  <c r="H234" i="31"/>
  <c r="G234" i="31"/>
  <c r="F234" i="31"/>
  <c r="EU233" i="31"/>
  <c r="EM233" i="31"/>
  <c r="EL233" i="31"/>
  <c r="EK233" i="31"/>
  <c r="EJ233" i="31"/>
  <c r="EH233" i="31"/>
  <c r="DP233" i="31"/>
  <c r="DN233" i="31"/>
  <c r="DL233" i="31"/>
  <c r="DJ233" i="31"/>
  <c r="DB233" i="31"/>
  <c r="DA233" i="31"/>
  <c r="CZ233" i="31"/>
  <c r="CY233" i="31"/>
  <c r="CX233" i="31"/>
  <c r="CV233" i="31"/>
  <c r="CU233" i="31"/>
  <c r="CT233" i="31"/>
  <c r="CR233" i="31"/>
  <c r="CQ233" i="31"/>
  <c r="CP233" i="31"/>
  <c r="CO233" i="31"/>
  <c r="CN233" i="31"/>
  <c r="CM233" i="31"/>
  <c r="CK233" i="31"/>
  <c r="CJ233" i="31"/>
  <c r="CI233" i="31"/>
  <c r="CH233" i="31"/>
  <c r="CG233" i="31"/>
  <c r="CE233" i="31"/>
  <c r="CD233" i="31"/>
  <c r="CB233" i="31"/>
  <c r="CA233" i="31"/>
  <c r="BZ233" i="31"/>
  <c r="BX233" i="31"/>
  <c r="BW233" i="31"/>
  <c r="BV233" i="31"/>
  <c r="BT233" i="31"/>
  <c r="BS233" i="31"/>
  <c r="BR233" i="31"/>
  <c r="BQ233" i="31"/>
  <c r="BP233" i="31"/>
  <c r="BO233" i="31"/>
  <c r="BN233" i="31"/>
  <c r="BM233" i="31"/>
  <c r="BK233" i="31"/>
  <c r="AQ233" i="31"/>
  <c r="AP233" i="31"/>
  <c r="AA233" i="31"/>
  <c r="Z233" i="31"/>
  <c r="Y233" i="31"/>
  <c r="X233" i="31"/>
  <c r="W233" i="31"/>
  <c r="V233" i="31"/>
  <c r="U233" i="31"/>
  <c r="T233" i="31"/>
  <c r="S233" i="31"/>
  <c r="H233" i="31"/>
  <c r="AX233" i="31" s="1"/>
  <c r="G233" i="31"/>
  <c r="F233" i="31"/>
  <c r="EU232" i="31"/>
  <c r="EM232" i="31"/>
  <c r="EL232" i="31"/>
  <c r="EK232" i="31"/>
  <c r="EJ232" i="31"/>
  <c r="EH232" i="31"/>
  <c r="DP232" i="31"/>
  <c r="DN232" i="31"/>
  <c r="DL232" i="31"/>
  <c r="DJ232" i="31"/>
  <c r="DB232" i="31"/>
  <c r="DA232" i="31"/>
  <c r="CZ232" i="31"/>
  <c r="CY232" i="31"/>
  <c r="CX232" i="31"/>
  <c r="CV232" i="31"/>
  <c r="CU232" i="31"/>
  <c r="CT232" i="31"/>
  <c r="CR232" i="31"/>
  <c r="CQ232" i="31"/>
  <c r="CP232" i="31"/>
  <c r="CO232" i="31"/>
  <c r="CN232" i="31"/>
  <c r="CM232" i="31"/>
  <c r="CK232" i="31"/>
  <c r="CJ232" i="31"/>
  <c r="CI232" i="31"/>
  <c r="CH232" i="31"/>
  <c r="CG232" i="31"/>
  <c r="CE232" i="31"/>
  <c r="CD232" i="31"/>
  <c r="CB232" i="31"/>
  <c r="CA232" i="31"/>
  <c r="BZ232" i="31"/>
  <c r="BX232" i="31"/>
  <c r="BW232" i="31"/>
  <c r="BV232" i="31"/>
  <c r="BT232" i="31"/>
  <c r="BS232" i="31"/>
  <c r="BR232" i="31"/>
  <c r="BQ232" i="31"/>
  <c r="BP232" i="31"/>
  <c r="BO232" i="31"/>
  <c r="BN232" i="31"/>
  <c r="BM232" i="31"/>
  <c r="BK232" i="31"/>
  <c r="AQ232" i="31"/>
  <c r="AP232" i="31"/>
  <c r="AA232" i="31"/>
  <c r="Z232" i="31"/>
  <c r="Y232" i="31"/>
  <c r="X232" i="31"/>
  <c r="W232" i="31"/>
  <c r="V232" i="31"/>
  <c r="U232" i="31"/>
  <c r="T232" i="31"/>
  <c r="S232" i="31"/>
  <c r="H232" i="31"/>
  <c r="AW232" i="31" s="1"/>
  <c r="G232" i="31"/>
  <c r="F232" i="31"/>
  <c r="EU231" i="31"/>
  <c r="EM231" i="31"/>
  <c r="EL231" i="31"/>
  <c r="EK231" i="31"/>
  <c r="EJ231" i="31"/>
  <c r="EH231" i="31"/>
  <c r="DP231" i="31"/>
  <c r="DN231" i="31"/>
  <c r="DL231" i="31"/>
  <c r="DJ231" i="31"/>
  <c r="DB231" i="31"/>
  <c r="DA231" i="31"/>
  <c r="CZ231" i="31"/>
  <c r="CY231" i="31"/>
  <c r="CX231" i="31"/>
  <c r="CV231" i="31"/>
  <c r="CU231" i="31"/>
  <c r="CT231" i="31"/>
  <c r="CR231" i="31"/>
  <c r="CQ231" i="31"/>
  <c r="CP231" i="31"/>
  <c r="CO231" i="31"/>
  <c r="CN231" i="31"/>
  <c r="CM231" i="31"/>
  <c r="CK231" i="31"/>
  <c r="CJ231" i="31"/>
  <c r="CI231" i="31"/>
  <c r="CH231" i="31"/>
  <c r="CG231" i="31"/>
  <c r="CE231" i="31"/>
  <c r="CD231" i="31"/>
  <c r="CB231" i="31"/>
  <c r="CA231" i="31"/>
  <c r="BZ231" i="31"/>
  <c r="BX231" i="31"/>
  <c r="BW231" i="31"/>
  <c r="BV231" i="31"/>
  <c r="BT231" i="31"/>
  <c r="BS231" i="31"/>
  <c r="BR231" i="31"/>
  <c r="BQ231" i="31"/>
  <c r="BP231" i="31"/>
  <c r="BO231" i="31"/>
  <c r="BN231" i="31"/>
  <c r="BM231" i="31"/>
  <c r="BK231" i="31"/>
  <c r="AQ231" i="31"/>
  <c r="AP231" i="31"/>
  <c r="AA231" i="31"/>
  <c r="Z231" i="31"/>
  <c r="Y231" i="31"/>
  <c r="X231" i="31"/>
  <c r="W231" i="31"/>
  <c r="V231" i="31"/>
  <c r="U231" i="31"/>
  <c r="T231" i="31"/>
  <c r="S231" i="31"/>
  <c r="H231" i="31"/>
  <c r="AU231" i="31" s="1"/>
  <c r="G231" i="31"/>
  <c r="F231" i="31"/>
  <c r="EU230" i="31"/>
  <c r="ES230" i="31"/>
  <c r="EQ230" i="31"/>
  <c r="EM230" i="31"/>
  <c r="EL230" i="31"/>
  <c r="EK230" i="31"/>
  <c r="EJ230" i="31"/>
  <c r="EH230" i="31"/>
  <c r="EG230" i="31"/>
  <c r="EF230" i="31"/>
  <c r="DP230" i="31"/>
  <c r="DN230" i="31"/>
  <c r="DL230" i="31"/>
  <c r="DJ230" i="31"/>
  <c r="DB230" i="31"/>
  <c r="DA230" i="31"/>
  <c r="CZ230" i="31"/>
  <c r="CY230" i="31"/>
  <c r="CX230" i="31"/>
  <c r="CV230" i="31"/>
  <c r="CU230" i="31"/>
  <c r="CT230" i="31"/>
  <c r="CR230" i="31"/>
  <c r="CQ230" i="31"/>
  <c r="CP230" i="31"/>
  <c r="CO230" i="31"/>
  <c r="CN230" i="31"/>
  <c r="CM230" i="31"/>
  <c r="CK230" i="31"/>
  <c r="CJ230" i="31"/>
  <c r="CI230" i="31"/>
  <c r="CH230" i="31"/>
  <c r="CG230" i="31"/>
  <c r="CE230" i="31"/>
  <c r="CD230" i="31"/>
  <c r="CB230" i="31"/>
  <c r="CA230" i="31"/>
  <c r="BZ230" i="31"/>
  <c r="BX230" i="31"/>
  <c r="BW230" i="31"/>
  <c r="BV230" i="31"/>
  <c r="BT230" i="31"/>
  <c r="BS230" i="31"/>
  <c r="BR230" i="31"/>
  <c r="BQ230" i="31"/>
  <c r="BP230" i="31"/>
  <c r="BO230" i="31"/>
  <c r="BN230" i="31"/>
  <c r="BM230" i="31"/>
  <c r="BK230" i="31"/>
  <c r="AQ230" i="31"/>
  <c r="AP230" i="31"/>
  <c r="AA230" i="31"/>
  <c r="Z230" i="31"/>
  <c r="Y230" i="31"/>
  <c r="X230" i="31"/>
  <c r="W230" i="31"/>
  <c r="V230" i="31"/>
  <c r="U230" i="31"/>
  <c r="T230" i="31"/>
  <c r="S230" i="31"/>
  <c r="H230" i="31"/>
  <c r="G230" i="31"/>
  <c r="F230" i="31"/>
  <c r="EU229" i="31"/>
  <c r="EM229" i="31"/>
  <c r="EL229" i="31"/>
  <c r="EK229" i="31"/>
  <c r="EJ229" i="31"/>
  <c r="EH229" i="31"/>
  <c r="DP229" i="31"/>
  <c r="DN229" i="31"/>
  <c r="DL229" i="31"/>
  <c r="DJ229" i="31"/>
  <c r="DB229" i="31"/>
  <c r="DA229" i="31"/>
  <c r="CZ229" i="31"/>
  <c r="CY229" i="31"/>
  <c r="CX229" i="31"/>
  <c r="CV229" i="31"/>
  <c r="CU229" i="31"/>
  <c r="CT229" i="31"/>
  <c r="CR229" i="31"/>
  <c r="CQ229" i="31"/>
  <c r="CP229" i="31"/>
  <c r="CO229" i="31"/>
  <c r="CN229" i="31"/>
  <c r="CM229" i="31"/>
  <c r="CK229" i="31"/>
  <c r="CJ229" i="31"/>
  <c r="CI229" i="31"/>
  <c r="CH229" i="31"/>
  <c r="CG229" i="31"/>
  <c r="CE229" i="31"/>
  <c r="CD229" i="31"/>
  <c r="CB229" i="31"/>
  <c r="CA229" i="31"/>
  <c r="BZ229" i="31"/>
  <c r="BX229" i="31"/>
  <c r="BW229" i="31"/>
  <c r="BV229" i="31"/>
  <c r="BT229" i="31"/>
  <c r="BS229" i="31"/>
  <c r="BR229" i="31"/>
  <c r="BQ229" i="31"/>
  <c r="BP229" i="31"/>
  <c r="BO229" i="31"/>
  <c r="BN229" i="31"/>
  <c r="BM229" i="31"/>
  <c r="BK229" i="31"/>
  <c r="AQ229" i="31"/>
  <c r="AP229" i="31"/>
  <c r="AA229" i="31"/>
  <c r="Z229" i="31"/>
  <c r="Y229" i="31"/>
  <c r="X229" i="31"/>
  <c r="W229" i="31"/>
  <c r="V229" i="31"/>
  <c r="U229" i="31"/>
  <c r="T229" i="31"/>
  <c r="S229" i="31"/>
  <c r="H229" i="31"/>
  <c r="G229" i="31"/>
  <c r="F229" i="31"/>
  <c r="EU228" i="31"/>
  <c r="EM228" i="31"/>
  <c r="EL228" i="31"/>
  <c r="EK228" i="31"/>
  <c r="EJ228" i="31"/>
  <c r="EH228" i="31"/>
  <c r="DP228" i="31"/>
  <c r="DN228" i="31"/>
  <c r="DL228" i="31"/>
  <c r="DJ228" i="31"/>
  <c r="DB228" i="31"/>
  <c r="DA228" i="31"/>
  <c r="CZ228" i="31"/>
  <c r="CY228" i="31"/>
  <c r="CX228" i="31"/>
  <c r="CV228" i="31"/>
  <c r="CU228" i="31"/>
  <c r="CT228" i="31"/>
  <c r="CR228" i="31"/>
  <c r="CQ228" i="31"/>
  <c r="CP228" i="31"/>
  <c r="CO228" i="31"/>
  <c r="CN228" i="31"/>
  <c r="CM228" i="31"/>
  <c r="CK228" i="31"/>
  <c r="CJ228" i="31"/>
  <c r="CI228" i="31"/>
  <c r="CH228" i="31"/>
  <c r="CG228" i="31"/>
  <c r="CE228" i="31"/>
  <c r="CD228" i="31"/>
  <c r="CB228" i="31"/>
  <c r="CA228" i="31"/>
  <c r="BZ228" i="31"/>
  <c r="BX228" i="31"/>
  <c r="BW228" i="31"/>
  <c r="BV228" i="31"/>
  <c r="BT228" i="31"/>
  <c r="BS228" i="31"/>
  <c r="BR228" i="31"/>
  <c r="BQ228" i="31"/>
  <c r="BP228" i="31"/>
  <c r="BO228" i="31"/>
  <c r="BN228" i="31"/>
  <c r="BM228" i="31"/>
  <c r="BK228" i="31"/>
  <c r="AQ228" i="31"/>
  <c r="AP228" i="31"/>
  <c r="AA228" i="31"/>
  <c r="Z228" i="31"/>
  <c r="Y228" i="31"/>
  <c r="X228" i="31"/>
  <c r="W228" i="31"/>
  <c r="V228" i="31"/>
  <c r="U228" i="31"/>
  <c r="T228" i="31"/>
  <c r="S228" i="31"/>
  <c r="H228" i="31"/>
  <c r="AX228" i="31" s="1"/>
  <c r="G228" i="31"/>
  <c r="F228" i="31"/>
  <c r="EM227" i="31"/>
  <c r="EL227" i="31"/>
  <c r="EK227" i="31"/>
  <c r="EJ227" i="31"/>
  <c r="DP227" i="31"/>
  <c r="DN227" i="31"/>
  <c r="DL227" i="31"/>
  <c r="DJ227" i="31"/>
  <c r="DB227" i="31"/>
  <c r="DA227" i="31"/>
  <c r="CZ227" i="31"/>
  <c r="CY227" i="31"/>
  <c r="CX227" i="31"/>
  <c r="CV227" i="31"/>
  <c r="CU227" i="31"/>
  <c r="CT227" i="31"/>
  <c r="CR227" i="31"/>
  <c r="CQ227" i="31"/>
  <c r="CP227" i="31"/>
  <c r="CO227" i="31"/>
  <c r="CN227" i="31"/>
  <c r="CM227" i="31"/>
  <c r="CK227" i="31"/>
  <c r="CJ227" i="31"/>
  <c r="CI227" i="31"/>
  <c r="CH227" i="31"/>
  <c r="CG227" i="31"/>
  <c r="CE227" i="31"/>
  <c r="CD227" i="31"/>
  <c r="CB227" i="31"/>
  <c r="CA227" i="31"/>
  <c r="BZ227" i="31"/>
  <c r="BX227" i="31"/>
  <c r="BW227" i="31"/>
  <c r="BV227" i="31"/>
  <c r="BT227" i="31"/>
  <c r="BS227" i="31"/>
  <c r="BR227" i="31"/>
  <c r="BQ227" i="31"/>
  <c r="BP227" i="31"/>
  <c r="BO227" i="31"/>
  <c r="BN227" i="31"/>
  <c r="BM227" i="31"/>
  <c r="BK227" i="31"/>
  <c r="AQ227" i="31"/>
  <c r="AP227" i="31"/>
  <c r="AA227" i="31"/>
  <c r="Z227" i="31"/>
  <c r="Y227" i="31"/>
  <c r="X227" i="31"/>
  <c r="W227" i="31"/>
  <c r="V227" i="31"/>
  <c r="U227" i="31"/>
  <c r="T227" i="31"/>
  <c r="S227" i="31"/>
  <c r="H227" i="31"/>
  <c r="AU227" i="31" s="1"/>
  <c r="G227" i="31"/>
  <c r="F227" i="31"/>
  <c r="EU226" i="31"/>
  <c r="EM226" i="31"/>
  <c r="EL226" i="31"/>
  <c r="EK226" i="31"/>
  <c r="EJ226" i="31"/>
  <c r="EH226" i="31"/>
  <c r="DP226" i="31"/>
  <c r="DN226" i="31"/>
  <c r="DL226" i="31"/>
  <c r="DJ226" i="31"/>
  <c r="DB226" i="31"/>
  <c r="DA226" i="31"/>
  <c r="CZ226" i="31"/>
  <c r="CY226" i="31"/>
  <c r="CX226" i="31"/>
  <c r="CV226" i="31"/>
  <c r="CU226" i="31"/>
  <c r="CT226" i="31"/>
  <c r="CR226" i="31"/>
  <c r="CQ226" i="31"/>
  <c r="CP226" i="31"/>
  <c r="CO226" i="31"/>
  <c r="CN226" i="31"/>
  <c r="CM226" i="31"/>
  <c r="CK226" i="31"/>
  <c r="CJ226" i="31"/>
  <c r="CI226" i="31"/>
  <c r="CH226" i="31"/>
  <c r="CG226" i="31"/>
  <c r="CE226" i="31"/>
  <c r="CD226" i="31"/>
  <c r="CB226" i="31"/>
  <c r="CA226" i="31"/>
  <c r="BZ226" i="31"/>
  <c r="BX226" i="31"/>
  <c r="BW226" i="31"/>
  <c r="BV226" i="31"/>
  <c r="BT226" i="31"/>
  <c r="BS226" i="31"/>
  <c r="BR226" i="31"/>
  <c r="BQ226" i="31"/>
  <c r="BP226" i="31"/>
  <c r="BO226" i="31"/>
  <c r="BN226" i="31"/>
  <c r="BM226" i="31"/>
  <c r="BK226" i="31"/>
  <c r="AQ226" i="31"/>
  <c r="AP226" i="31"/>
  <c r="AA226" i="31"/>
  <c r="Z226" i="31"/>
  <c r="Y226" i="31"/>
  <c r="X226" i="31"/>
  <c r="W226" i="31"/>
  <c r="V226" i="31"/>
  <c r="U226" i="31"/>
  <c r="T226" i="31"/>
  <c r="S226" i="31"/>
  <c r="H226" i="31"/>
  <c r="G226" i="31"/>
  <c r="F226" i="31"/>
  <c r="EU225" i="31"/>
  <c r="EM225" i="31"/>
  <c r="EL225" i="31"/>
  <c r="EK225" i="31"/>
  <c r="EJ225" i="31"/>
  <c r="EH225" i="31"/>
  <c r="DP225" i="31"/>
  <c r="DN225" i="31"/>
  <c r="DL225" i="31"/>
  <c r="DJ225" i="31"/>
  <c r="DB225" i="31"/>
  <c r="DA225" i="31"/>
  <c r="CZ225" i="31"/>
  <c r="CY225" i="31"/>
  <c r="CX225" i="31"/>
  <c r="CV225" i="31"/>
  <c r="CU225" i="31"/>
  <c r="CT225" i="31"/>
  <c r="CR225" i="31"/>
  <c r="CQ225" i="31"/>
  <c r="CP225" i="31"/>
  <c r="CO225" i="31"/>
  <c r="CN225" i="31"/>
  <c r="CM225" i="31"/>
  <c r="CK225" i="31"/>
  <c r="CJ225" i="31"/>
  <c r="CI225" i="31"/>
  <c r="CH225" i="31"/>
  <c r="CG225" i="31"/>
  <c r="CE225" i="31"/>
  <c r="CD225" i="31"/>
  <c r="CB225" i="31"/>
  <c r="CA225" i="31"/>
  <c r="BZ225" i="31"/>
  <c r="BX225" i="31"/>
  <c r="BW225" i="31"/>
  <c r="BV225" i="31"/>
  <c r="BT225" i="31"/>
  <c r="BS225" i="31"/>
  <c r="BR225" i="31"/>
  <c r="BQ225" i="31"/>
  <c r="BP225" i="31"/>
  <c r="BO225" i="31"/>
  <c r="BN225" i="31"/>
  <c r="BM225" i="31"/>
  <c r="BK225" i="31"/>
  <c r="AQ225" i="31"/>
  <c r="AP225" i="31"/>
  <c r="AA225" i="31"/>
  <c r="Z225" i="31"/>
  <c r="Y225" i="31"/>
  <c r="X225" i="31"/>
  <c r="W225" i="31"/>
  <c r="V225" i="31"/>
  <c r="U225" i="31"/>
  <c r="T225" i="31"/>
  <c r="S225" i="31"/>
  <c r="H225" i="31"/>
  <c r="G225" i="31"/>
  <c r="F225" i="31"/>
  <c r="EU224" i="31"/>
  <c r="EM224" i="31"/>
  <c r="EL224" i="31"/>
  <c r="EK224" i="31"/>
  <c r="EJ224" i="31"/>
  <c r="EH224" i="31"/>
  <c r="DP224" i="31"/>
  <c r="DN224" i="31"/>
  <c r="DL224" i="31"/>
  <c r="DJ224" i="31"/>
  <c r="DB224" i="31"/>
  <c r="DA224" i="31"/>
  <c r="CZ224" i="31"/>
  <c r="CY224" i="31"/>
  <c r="CX224" i="31"/>
  <c r="CV224" i="31"/>
  <c r="CU224" i="31"/>
  <c r="CT224" i="31"/>
  <c r="CR224" i="31"/>
  <c r="CQ224" i="31"/>
  <c r="CP224" i="31"/>
  <c r="CO224" i="31"/>
  <c r="CN224" i="31"/>
  <c r="CM224" i="31"/>
  <c r="CK224" i="31"/>
  <c r="CJ224" i="31"/>
  <c r="CI224" i="31"/>
  <c r="CH224" i="31"/>
  <c r="CG224" i="31"/>
  <c r="CE224" i="31"/>
  <c r="CD224" i="31"/>
  <c r="CB224" i="31"/>
  <c r="CA224" i="31"/>
  <c r="BZ224" i="31"/>
  <c r="BX224" i="31"/>
  <c r="BW224" i="31"/>
  <c r="BV224" i="31"/>
  <c r="BT224" i="31"/>
  <c r="BS224" i="31"/>
  <c r="BR224" i="31"/>
  <c r="BQ224" i="31"/>
  <c r="BP224" i="31"/>
  <c r="BO224" i="31"/>
  <c r="BN224" i="31"/>
  <c r="BM224" i="31"/>
  <c r="BK224" i="31"/>
  <c r="AQ224" i="31"/>
  <c r="AP224" i="31"/>
  <c r="AA224" i="31"/>
  <c r="Z224" i="31"/>
  <c r="Y224" i="31"/>
  <c r="X224" i="31"/>
  <c r="W224" i="31"/>
  <c r="V224" i="31"/>
  <c r="U224" i="31"/>
  <c r="T224" i="31"/>
  <c r="S224" i="31"/>
  <c r="H224" i="31"/>
  <c r="AX224" i="31" s="1"/>
  <c r="G224" i="31"/>
  <c r="F224" i="31"/>
  <c r="EU223" i="31"/>
  <c r="EM223" i="31"/>
  <c r="EL223" i="31"/>
  <c r="EK223" i="31"/>
  <c r="EJ223" i="31"/>
  <c r="EH223" i="31"/>
  <c r="DP223" i="31"/>
  <c r="DN223" i="31"/>
  <c r="DL223" i="31"/>
  <c r="DJ223" i="31"/>
  <c r="DB223" i="31"/>
  <c r="DA223" i="31"/>
  <c r="CZ223" i="31"/>
  <c r="CY223" i="31"/>
  <c r="CX223" i="31"/>
  <c r="CV223" i="31"/>
  <c r="CU223" i="31"/>
  <c r="CT223" i="31"/>
  <c r="CR223" i="31"/>
  <c r="CQ223" i="31"/>
  <c r="CP223" i="31"/>
  <c r="CO223" i="31"/>
  <c r="CN223" i="31"/>
  <c r="CM223" i="31"/>
  <c r="CK223" i="31"/>
  <c r="CJ223" i="31"/>
  <c r="CI223" i="31"/>
  <c r="CH223" i="31"/>
  <c r="CG223" i="31"/>
  <c r="CE223" i="31"/>
  <c r="CD223" i="31"/>
  <c r="CB223" i="31"/>
  <c r="CA223" i="31"/>
  <c r="BZ223" i="31"/>
  <c r="BX223" i="31"/>
  <c r="BW223" i="31"/>
  <c r="BV223" i="31"/>
  <c r="BT223" i="31"/>
  <c r="BS223" i="31"/>
  <c r="BR223" i="31"/>
  <c r="BQ223" i="31"/>
  <c r="BP223" i="31"/>
  <c r="BO223" i="31"/>
  <c r="BN223" i="31"/>
  <c r="BM223" i="31"/>
  <c r="BK223" i="31"/>
  <c r="AQ223" i="31"/>
  <c r="AP223" i="31"/>
  <c r="AA223" i="31"/>
  <c r="Z223" i="31"/>
  <c r="Y223" i="31"/>
  <c r="X223" i="31"/>
  <c r="W223" i="31"/>
  <c r="V223" i="31"/>
  <c r="U223" i="31"/>
  <c r="T223" i="31"/>
  <c r="S223" i="31"/>
  <c r="H223" i="31"/>
  <c r="AX223" i="31" s="1"/>
  <c r="G223" i="31"/>
  <c r="F223" i="31"/>
  <c r="EU222" i="31"/>
  <c r="EM222" i="31"/>
  <c r="EL222" i="31"/>
  <c r="EK222" i="31"/>
  <c r="EJ222" i="31"/>
  <c r="EH222" i="31"/>
  <c r="DP222" i="31"/>
  <c r="DN222" i="31"/>
  <c r="DL222" i="31"/>
  <c r="DJ222" i="31"/>
  <c r="DB222" i="31"/>
  <c r="DA222" i="31"/>
  <c r="CZ222" i="31"/>
  <c r="CY222" i="31"/>
  <c r="CX222" i="31"/>
  <c r="CV222" i="31"/>
  <c r="CU222" i="31"/>
  <c r="CT222" i="31"/>
  <c r="CR222" i="31"/>
  <c r="CQ222" i="31"/>
  <c r="CP222" i="31"/>
  <c r="CO222" i="31"/>
  <c r="CN222" i="31"/>
  <c r="CM222" i="31"/>
  <c r="CK222" i="31"/>
  <c r="CJ222" i="31"/>
  <c r="CI222" i="31"/>
  <c r="CH222" i="31"/>
  <c r="CG222" i="31"/>
  <c r="CE222" i="31"/>
  <c r="CD222" i="31"/>
  <c r="CB222" i="31"/>
  <c r="CA222" i="31"/>
  <c r="BZ222" i="31"/>
  <c r="BX222" i="31"/>
  <c r="BW222" i="31"/>
  <c r="BV222" i="31"/>
  <c r="BT222" i="31"/>
  <c r="BS222" i="31"/>
  <c r="BR222" i="31"/>
  <c r="BQ222" i="31"/>
  <c r="BP222" i="31"/>
  <c r="BO222" i="31"/>
  <c r="BN222" i="31"/>
  <c r="BM222" i="31"/>
  <c r="BK222" i="31"/>
  <c r="AQ222" i="31"/>
  <c r="AP222" i="31"/>
  <c r="AA222" i="31"/>
  <c r="Z222" i="31"/>
  <c r="Y222" i="31"/>
  <c r="X222" i="31"/>
  <c r="W222" i="31"/>
  <c r="V222" i="31"/>
  <c r="U222" i="31"/>
  <c r="T222" i="31"/>
  <c r="S222" i="31"/>
  <c r="H222" i="31"/>
  <c r="AU222" i="31" s="1"/>
  <c r="G222" i="31"/>
  <c r="E222" i="31" s="1"/>
  <c r="F222" i="31"/>
  <c r="EU221" i="31"/>
  <c r="EM221" i="31"/>
  <c r="EL221" i="31"/>
  <c r="EK221" i="31"/>
  <c r="EJ221" i="31"/>
  <c r="EH221" i="31"/>
  <c r="DP221" i="31"/>
  <c r="DN221" i="31"/>
  <c r="DL221" i="31"/>
  <c r="DJ221" i="31"/>
  <c r="DB221" i="31"/>
  <c r="DA221" i="31"/>
  <c r="CZ221" i="31"/>
  <c r="CY221" i="31"/>
  <c r="CX221" i="31"/>
  <c r="CV221" i="31"/>
  <c r="CU221" i="31"/>
  <c r="CT221" i="31"/>
  <c r="CR221" i="31"/>
  <c r="CQ221" i="31"/>
  <c r="CP221" i="31"/>
  <c r="CO221" i="31"/>
  <c r="CN221" i="31"/>
  <c r="CM221" i="31"/>
  <c r="CK221" i="31"/>
  <c r="CJ221" i="31"/>
  <c r="CI221" i="31"/>
  <c r="CH221" i="31"/>
  <c r="CG221" i="31"/>
  <c r="CE221" i="31"/>
  <c r="CD221" i="31"/>
  <c r="CB221" i="31"/>
  <c r="CA221" i="31"/>
  <c r="BZ221" i="31"/>
  <c r="BX221" i="31"/>
  <c r="BW221" i="31"/>
  <c r="BV221" i="31"/>
  <c r="BT221" i="31"/>
  <c r="BS221" i="31"/>
  <c r="BR221" i="31"/>
  <c r="BQ221" i="31"/>
  <c r="BP221" i="31"/>
  <c r="BO221" i="31"/>
  <c r="BN221" i="31"/>
  <c r="BM221" i="31"/>
  <c r="BK221" i="31"/>
  <c r="AQ221" i="31"/>
  <c r="AP221" i="31"/>
  <c r="AA221" i="31"/>
  <c r="Z221" i="31"/>
  <c r="Y221" i="31"/>
  <c r="X221" i="31"/>
  <c r="W221" i="31"/>
  <c r="V221" i="31"/>
  <c r="U221" i="31"/>
  <c r="T221" i="31"/>
  <c r="S221" i="31"/>
  <c r="H221" i="31"/>
  <c r="G221" i="31"/>
  <c r="F221" i="31"/>
  <c r="EM220" i="31"/>
  <c r="EL220" i="31"/>
  <c r="EK220" i="31"/>
  <c r="EJ220" i="31"/>
  <c r="DP220" i="31"/>
  <c r="DN220" i="31"/>
  <c r="DL220" i="31"/>
  <c r="DJ220" i="31"/>
  <c r="DB220" i="31"/>
  <c r="DA220" i="31"/>
  <c r="CZ220" i="31"/>
  <c r="CY220" i="31"/>
  <c r="CX220" i="31"/>
  <c r="CV220" i="31"/>
  <c r="CU220" i="31"/>
  <c r="CT220" i="31"/>
  <c r="CR220" i="31"/>
  <c r="CQ220" i="31"/>
  <c r="CP220" i="31"/>
  <c r="CO220" i="31"/>
  <c r="CN220" i="31"/>
  <c r="CM220" i="31"/>
  <c r="CK220" i="31"/>
  <c r="CJ220" i="31"/>
  <c r="CI220" i="31"/>
  <c r="CH220" i="31"/>
  <c r="CG220" i="31"/>
  <c r="CE220" i="31"/>
  <c r="CD220" i="31"/>
  <c r="CB220" i="31"/>
  <c r="CA220" i="31"/>
  <c r="BZ220" i="31"/>
  <c r="BX220" i="31"/>
  <c r="BW220" i="31"/>
  <c r="BV220" i="31"/>
  <c r="BT220" i="31"/>
  <c r="BS220" i="31"/>
  <c r="BR220" i="31"/>
  <c r="BQ220" i="31"/>
  <c r="BP220" i="31"/>
  <c r="BO220" i="31"/>
  <c r="BN220" i="31"/>
  <c r="BM220" i="31"/>
  <c r="BK220" i="31"/>
  <c r="AQ220" i="31"/>
  <c r="AP220" i="31"/>
  <c r="AA220" i="31"/>
  <c r="Z220" i="31"/>
  <c r="Y220" i="31"/>
  <c r="X220" i="31"/>
  <c r="W220" i="31"/>
  <c r="V220" i="31"/>
  <c r="U220" i="31"/>
  <c r="T220" i="31"/>
  <c r="S220" i="31"/>
  <c r="H220" i="31"/>
  <c r="G220" i="31"/>
  <c r="F220" i="31"/>
  <c r="EU219" i="31"/>
  <c r="EM219" i="31"/>
  <c r="EL219" i="31"/>
  <c r="EK219" i="31"/>
  <c r="EJ219" i="31"/>
  <c r="EH219" i="31"/>
  <c r="DP219" i="31"/>
  <c r="DN219" i="31"/>
  <c r="DL219" i="31"/>
  <c r="DJ219" i="31"/>
  <c r="DB219" i="31"/>
  <c r="DA219" i="31"/>
  <c r="CZ219" i="31"/>
  <c r="CY219" i="31"/>
  <c r="CX219" i="31"/>
  <c r="CV219" i="31"/>
  <c r="CU219" i="31"/>
  <c r="CT219" i="31"/>
  <c r="CR219" i="31"/>
  <c r="CQ219" i="31"/>
  <c r="CP219" i="31"/>
  <c r="CO219" i="31"/>
  <c r="CN219" i="31"/>
  <c r="CM219" i="31"/>
  <c r="CK219" i="31"/>
  <c r="CJ219" i="31"/>
  <c r="CI219" i="31"/>
  <c r="CH219" i="31"/>
  <c r="CG219" i="31"/>
  <c r="CE219" i="31"/>
  <c r="CD219" i="31"/>
  <c r="CB219" i="31"/>
  <c r="CA219" i="31"/>
  <c r="BZ219" i="31"/>
  <c r="BX219" i="31"/>
  <c r="BW219" i="31"/>
  <c r="BV219" i="31"/>
  <c r="BT219" i="31"/>
  <c r="BS219" i="31"/>
  <c r="BR219" i="31"/>
  <c r="BQ219" i="31"/>
  <c r="BP219" i="31"/>
  <c r="BO219" i="31"/>
  <c r="BN219" i="31"/>
  <c r="BM219" i="31"/>
  <c r="BK219" i="31"/>
  <c r="AQ219" i="31"/>
  <c r="AP219" i="31"/>
  <c r="AA219" i="31"/>
  <c r="Z219" i="31"/>
  <c r="Y219" i="31"/>
  <c r="X219" i="31"/>
  <c r="W219" i="31"/>
  <c r="V219" i="31"/>
  <c r="U219" i="31"/>
  <c r="T219" i="31"/>
  <c r="S219" i="31"/>
  <c r="H219" i="31"/>
  <c r="AX219" i="31" s="1"/>
  <c r="G219" i="31"/>
  <c r="F219" i="31"/>
  <c r="EU218" i="31"/>
  <c r="EM218" i="31"/>
  <c r="EL218" i="31"/>
  <c r="EK218" i="31"/>
  <c r="EJ218" i="31"/>
  <c r="EH218" i="31"/>
  <c r="DP218" i="31"/>
  <c r="DN218" i="31"/>
  <c r="DL218" i="31"/>
  <c r="DJ218" i="31"/>
  <c r="DB218" i="31"/>
  <c r="DA218" i="31"/>
  <c r="CZ218" i="31"/>
  <c r="CY218" i="31"/>
  <c r="CX218" i="31"/>
  <c r="CV218" i="31"/>
  <c r="CU218" i="31"/>
  <c r="CT218" i="31"/>
  <c r="CR218" i="31"/>
  <c r="CQ218" i="31"/>
  <c r="CP218" i="31"/>
  <c r="CO218" i="31"/>
  <c r="CN218" i="31"/>
  <c r="CM218" i="31"/>
  <c r="CK218" i="31"/>
  <c r="CJ218" i="31"/>
  <c r="CI218" i="31"/>
  <c r="CH218" i="31"/>
  <c r="CG218" i="31"/>
  <c r="CE218" i="31"/>
  <c r="CD218" i="31"/>
  <c r="CB218" i="31"/>
  <c r="CA218" i="31"/>
  <c r="BZ218" i="31"/>
  <c r="BX218" i="31"/>
  <c r="BW218" i="31"/>
  <c r="BV218" i="31"/>
  <c r="BT218" i="31"/>
  <c r="BS218" i="31"/>
  <c r="BR218" i="31"/>
  <c r="BQ218" i="31"/>
  <c r="BP218" i="31"/>
  <c r="BO218" i="31"/>
  <c r="BN218" i="31"/>
  <c r="BM218" i="31"/>
  <c r="BK218" i="31"/>
  <c r="AQ218" i="31"/>
  <c r="AP218" i="31"/>
  <c r="AA218" i="31"/>
  <c r="Z218" i="31"/>
  <c r="Y218" i="31"/>
  <c r="X218" i="31"/>
  <c r="W218" i="31"/>
  <c r="V218" i="31"/>
  <c r="U218" i="31"/>
  <c r="T218" i="31"/>
  <c r="S218" i="31"/>
  <c r="H218" i="31"/>
  <c r="AU218" i="31" s="1"/>
  <c r="G218" i="31"/>
  <c r="F218" i="31"/>
  <c r="EM217" i="31"/>
  <c r="EL217" i="31"/>
  <c r="EK217" i="31"/>
  <c r="EJ217" i="31"/>
  <c r="DP217" i="31"/>
  <c r="DN217" i="31"/>
  <c r="DL217" i="31"/>
  <c r="DJ217" i="31"/>
  <c r="DB217" i="31"/>
  <c r="DA217" i="31"/>
  <c r="CZ217" i="31"/>
  <c r="CY217" i="31"/>
  <c r="CX217" i="31"/>
  <c r="CV217" i="31"/>
  <c r="CU217" i="31"/>
  <c r="CT217" i="31"/>
  <c r="CR217" i="31"/>
  <c r="CQ217" i="31"/>
  <c r="CP217" i="31"/>
  <c r="CO217" i="31"/>
  <c r="CN217" i="31"/>
  <c r="CM217" i="31"/>
  <c r="CK217" i="31"/>
  <c r="CJ217" i="31"/>
  <c r="CI217" i="31"/>
  <c r="CH217" i="31"/>
  <c r="CG217" i="31"/>
  <c r="CE217" i="31"/>
  <c r="CD217" i="31"/>
  <c r="CB217" i="31"/>
  <c r="CA217" i="31"/>
  <c r="BZ217" i="31"/>
  <c r="BX217" i="31"/>
  <c r="BW217" i="31"/>
  <c r="BV217" i="31"/>
  <c r="BT217" i="31"/>
  <c r="BS217" i="31"/>
  <c r="BR217" i="31"/>
  <c r="BQ217" i="31"/>
  <c r="BP217" i="31"/>
  <c r="BO217" i="31"/>
  <c r="BN217" i="31"/>
  <c r="BM217" i="31"/>
  <c r="BK217" i="31"/>
  <c r="AQ217" i="31"/>
  <c r="AP217" i="31"/>
  <c r="AA217" i="31"/>
  <c r="Z217" i="31"/>
  <c r="Y217" i="31"/>
  <c r="X217" i="31"/>
  <c r="W217" i="31"/>
  <c r="V217" i="31"/>
  <c r="U217" i="31"/>
  <c r="T217" i="31"/>
  <c r="S217" i="31"/>
  <c r="H217" i="31"/>
  <c r="G217" i="31"/>
  <c r="F217" i="31"/>
  <c r="EM216" i="31"/>
  <c r="EL216" i="31"/>
  <c r="EK216" i="31"/>
  <c r="EJ216" i="31"/>
  <c r="DP216" i="31"/>
  <c r="DN216" i="31"/>
  <c r="DL216" i="31"/>
  <c r="DJ216" i="31"/>
  <c r="DB216" i="31"/>
  <c r="DA216" i="31"/>
  <c r="CZ216" i="31"/>
  <c r="CY216" i="31"/>
  <c r="CX216" i="31"/>
  <c r="CV216" i="31"/>
  <c r="CU216" i="31"/>
  <c r="CT216" i="31"/>
  <c r="CR216" i="31"/>
  <c r="CQ216" i="31"/>
  <c r="CP216" i="31"/>
  <c r="CO216" i="31"/>
  <c r="CN216" i="31"/>
  <c r="CM216" i="31"/>
  <c r="CK216" i="31"/>
  <c r="CJ216" i="31"/>
  <c r="CI216" i="31"/>
  <c r="CH216" i="31"/>
  <c r="CG216" i="31"/>
  <c r="CE216" i="31"/>
  <c r="CD216" i="31"/>
  <c r="CB216" i="31"/>
  <c r="CA216" i="31"/>
  <c r="BZ216" i="31"/>
  <c r="BX216" i="31"/>
  <c r="BW216" i="31"/>
  <c r="BV216" i="31"/>
  <c r="BT216" i="31"/>
  <c r="BS216" i="31"/>
  <c r="BR216" i="31"/>
  <c r="BQ216" i="31"/>
  <c r="BP216" i="31"/>
  <c r="BO216" i="31"/>
  <c r="BN216" i="31"/>
  <c r="BM216" i="31"/>
  <c r="BK216" i="31"/>
  <c r="AQ216" i="31"/>
  <c r="AP216" i="31"/>
  <c r="AA216" i="31"/>
  <c r="Z216" i="31"/>
  <c r="Y216" i="31"/>
  <c r="X216" i="31"/>
  <c r="W216" i="31"/>
  <c r="V216" i="31"/>
  <c r="U216" i="31"/>
  <c r="T216" i="31"/>
  <c r="S216" i="31"/>
  <c r="H216" i="31"/>
  <c r="G216" i="31"/>
  <c r="F216" i="31"/>
  <c r="EM215" i="31"/>
  <c r="EL215" i="31"/>
  <c r="EK215" i="31"/>
  <c r="EJ215" i="31"/>
  <c r="DP215" i="31"/>
  <c r="DN215" i="31"/>
  <c r="DL215" i="31"/>
  <c r="DJ215" i="31"/>
  <c r="DB215" i="31"/>
  <c r="DA215" i="31"/>
  <c r="CZ215" i="31"/>
  <c r="CY215" i="31"/>
  <c r="CX215" i="31"/>
  <c r="CV215" i="31"/>
  <c r="CU215" i="31"/>
  <c r="CT215" i="31"/>
  <c r="CR215" i="31"/>
  <c r="CQ215" i="31"/>
  <c r="CP215" i="31"/>
  <c r="CO215" i="31"/>
  <c r="CN215" i="31"/>
  <c r="CM215" i="31"/>
  <c r="CK215" i="31"/>
  <c r="CJ215" i="31"/>
  <c r="CI215" i="31"/>
  <c r="CH215" i="31"/>
  <c r="CG215" i="31"/>
  <c r="CE215" i="31"/>
  <c r="CD215" i="31"/>
  <c r="CB215" i="31"/>
  <c r="CA215" i="31"/>
  <c r="BZ215" i="31"/>
  <c r="BX215" i="31"/>
  <c r="BW215" i="31"/>
  <c r="BV215" i="31"/>
  <c r="BT215" i="31"/>
  <c r="BS215" i="31"/>
  <c r="BR215" i="31"/>
  <c r="BQ215" i="31"/>
  <c r="BP215" i="31"/>
  <c r="BO215" i="31"/>
  <c r="BN215" i="31"/>
  <c r="BM215" i="31"/>
  <c r="BK215" i="31"/>
  <c r="AQ215" i="31"/>
  <c r="AP215" i="31"/>
  <c r="AA215" i="31"/>
  <c r="Z215" i="31"/>
  <c r="Y215" i="31"/>
  <c r="X215" i="31"/>
  <c r="W215" i="31"/>
  <c r="V215" i="31"/>
  <c r="U215" i="31"/>
  <c r="T215" i="31"/>
  <c r="S215" i="31"/>
  <c r="H215" i="31"/>
  <c r="G215" i="31"/>
  <c r="F215" i="31"/>
  <c r="EU214" i="31"/>
  <c r="EM214" i="31"/>
  <c r="EL214" i="31"/>
  <c r="EK214" i="31"/>
  <c r="EJ214" i="31"/>
  <c r="EH214" i="31"/>
  <c r="DP214" i="31"/>
  <c r="DN214" i="31"/>
  <c r="DL214" i="31"/>
  <c r="DJ214" i="31"/>
  <c r="DB214" i="31"/>
  <c r="DA214" i="31"/>
  <c r="CZ214" i="31"/>
  <c r="CY214" i="31"/>
  <c r="CX214" i="31"/>
  <c r="CV214" i="31"/>
  <c r="CU214" i="31"/>
  <c r="CT214" i="31"/>
  <c r="CR214" i="31"/>
  <c r="CQ214" i="31"/>
  <c r="CP214" i="31"/>
  <c r="CO214" i="31"/>
  <c r="CN214" i="31"/>
  <c r="CM214" i="31"/>
  <c r="CK214" i="31"/>
  <c r="CJ214" i="31"/>
  <c r="CI214" i="31"/>
  <c r="CH214" i="31"/>
  <c r="CG214" i="31"/>
  <c r="CE214" i="31"/>
  <c r="CD214" i="31"/>
  <c r="CB214" i="31"/>
  <c r="CA214" i="31"/>
  <c r="BZ214" i="31"/>
  <c r="BX214" i="31"/>
  <c r="BW214" i="31"/>
  <c r="BV214" i="31"/>
  <c r="BT214" i="31"/>
  <c r="BS214" i="31"/>
  <c r="BR214" i="31"/>
  <c r="BQ214" i="31"/>
  <c r="BP214" i="31"/>
  <c r="BO214" i="31"/>
  <c r="BN214" i="31"/>
  <c r="BM214" i="31"/>
  <c r="BK214" i="31"/>
  <c r="AQ214" i="31"/>
  <c r="AP214" i="31"/>
  <c r="AA214" i="31"/>
  <c r="Z214" i="31"/>
  <c r="Y214" i="31"/>
  <c r="X214" i="31"/>
  <c r="W214" i="31"/>
  <c r="V214" i="31"/>
  <c r="U214" i="31"/>
  <c r="T214" i="31"/>
  <c r="S214" i="31"/>
  <c r="H214" i="31"/>
  <c r="AX214" i="31" s="1"/>
  <c r="G214" i="31"/>
  <c r="F214" i="31"/>
  <c r="EM213" i="31"/>
  <c r="EL213" i="31"/>
  <c r="EK213" i="31"/>
  <c r="EJ213" i="31"/>
  <c r="DP213" i="31"/>
  <c r="DN213" i="31"/>
  <c r="DL213" i="31"/>
  <c r="DJ213" i="31"/>
  <c r="DB213" i="31"/>
  <c r="DA213" i="31"/>
  <c r="CZ213" i="31"/>
  <c r="CY213" i="31"/>
  <c r="CX213" i="31"/>
  <c r="CV213" i="31"/>
  <c r="CU213" i="31"/>
  <c r="CT213" i="31"/>
  <c r="CR213" i="31"/>
  <c r="CQ213" i="31"/>
  <c r="CP213" i="31"/>
  <c r="CO213" i="31"/>
  <c r="CN213" i="31"/>
  <c r="CM213" i="31"/>
  <c r="CK213" i="31"/>
  <c r="CJ213" i="31"/>
  <c r="CI213" i="31"/>
  <c r="CH213" i="31"/>
  <c r="CG213" i="31"/>
  <c r="CE213" i="31"/>
  <c r="CD213" i="31"/>
  <c r="CB213" i="31"/>
  <c r="CA213" i="31"/>
  <c r="BZ213" i="31"/>
  <c r="BX213" i="31"/>
  <c r="BW213" i="31"/>
  <c r="BV213" i="31"/>
  <c r="BT213" i="31"/>
  <c r="BS213" i="31"/>
  <c r="BR213" i="31"/>
  <c r="BQ213" i="31"/>
  <c r="BP213" i="31"/>
  <c r="BO213" i="31"/>
  <c r="BN213" i="31"/>
  <c r="BM213" i="31"/>
  <c r="BK213" i="31"/>
  <c r="AQ213" i="31"/>
  <c r="AP213" i="31"/>
  <c r="AA213" i="31"/>
  <c r="Z213" i="31"/>
  <c r="Y213" i="31"/>
  <c r="X213" i="31"/>
  <c r="W213" i="31"/>
  <c r="V213" i="31"/>
  <c r="U213" i="31"/>
  <c r="T213" i="31"/>
  <c r="S213" i="31"/>
  <c r="H213" i="31"/>
  <c r="AU213" i="31" s="1"/>
  <c r="G213" i="31"/>
  <c r="F213" i="31"/>
  <c r="EM212" i="31"/>
  <c r="EL212" i="31"/>
  <c r="EK212" i="31"/>
  <c r="EJ212" i="31"/>
  <c r="DP212" i="31"/>
  <c r="DN212" i="31"/>
  <c r="DL212" i="31"/>
  <c r="DJ212" i="31"/>
  <c r="DB212" i="31"/>
  <c r="DA212" i="31"/>
  <c r="CZ212" i="31"/>
  <c r="CY212" i="31"/>
  <c r="CX212" i="31"/>
  <c r="CV212" i="31"/>
  <c r="CU212" i="31"/>
  <c r="CT212" i="31"/>
  <c r="CR212" i="31"/>
  <c r="CQ212" i="31"/>
  <c r="CP212" i="31"/>
  <c r="CO212" i="31"/>
  <c r="CN212" i="31"/>
  <c r="CM212" i="31"/>
  <c r="CK212" i="31"/>
  <c r="CJ212" i="31"/>
  <c r="CI212" i="31"/>
  <c r="CH212" i="31"/>
  <c r="CG212" i="31"/>
  <c r="CE212" i="31"/>
  <c r="CD212" i="31"/>
  <c r="CB212" i="31"/>
  <c r="CA212" i="31"/>
  <c r="BZ212" i="31"/>
  <c r="BX212" i="31"/>
  <c r="BW212" i="31"/>
  <c r="BV212" i="31"/>
  <c r="BT212" i="31"/>
  <c r="BS212" i="31"/>
  <c r="BR212" i="31"/>
  <c r="BQ212" i="31"/>
  <c r="BP212" i="31"/>
  <c r="BO212" i="31"/>
  <c r="BN212" i="31"/>
  <c r="BM212" i="31"/>
  <c r="BK212" i="31"/>
  <c r="AQ212" i="31"/>
  <c r="AP212" i="31"/>
  <c r="AA212" i="31"/>
  <c r="Z212" i="31"/>
  <c r="Y212" i="31"/>
  <c r="X212" i="31"/>
  <c r="W212" i="31"/>
  <c r="V212" i="31"/>
  <c r="U212" i="31"/>
  <c r="T212" i="31"/>
  <c r="S212" i="31"/>
  <c r="H212" i="31"/>
  <c r="AU212" i="31" s="1"/>
  <c r="G212" i="31"/>
  <c r="F212" i="31"/>
  <c r="EM211" i="31"/>
  <c r="EL211" i="31"/>
  <c r="EK211" i="31"/>
  <c r="EJ211" i="31"/>
  <c r="DP211" i="31"/>
  <c r="DN211" i="31"/>
  <c r="DL211" i="31"/>
  <c r="DJ211" i="31"/>
  <c r="DB211" i="31"/>
  <c r="DA211" i="31"/>
  <c r="CZ211" i="31"/>
  <c r="CY211" i="31"/>
  <c r="CX211" i="31"/>
  <c r="CV211" i="31"/>
  <c r="CU211" i="31"/>
  <c r="CT211" i="31"/>
  <c r="CR211" i="31"/>
  <c r="CQ211" i="31"/>
  <c r="CP211" i="31"/>
  <c r="CO211" i="31"/>
  <c r="CN211" i="31"/>
  <c r="CM211" i="31"/>
  <c r="CK211" i="31"/>
  <c r="CJ211" i="31"/>
  <c r="CI211" i="31"/>
  <c r="CH211" i="31"/>
  <c r="CG211" i="31"/>
  <c r="CE211" i="31"/>
  <c r="CD211" i="31"/>
  <c r="CB211" i="31"/>
  <c r="CA211" i="31"/>
  <c r="BZ211" i="31"/>
  <c r="BX211" i="31"/>
  <c r="BW211" i="31"/>
  <c r="BV211" i="31"/>
  <c r="BT211" i="31"/>
  <c r="BS211" i="31"/>
  <c r="BR211" i="31"/>
  <c r="BQ211" i="31"/>
  <c r="BP211" i="31"/>
  <c r="BO211" i="31"/>
  <c r="BN211" i="31"/>
  <c r="BM211" i="31"/>
  <c r="BK211" i="31"/>
  <c r="AQ211" i="31"/>
  <c r="AP211" i="31"/>
  <c r="AA211" i="31"/>
  <c r="Z211" i="31"/>
  <c r="Y211" i="31"/>
  <c r="X211" i="31"/>
  <c r="W211" i="31"/>
  <c r="V211" i="31"/>
  <c r="U211" i="31"/>
  <c r="T211" i="31"/>
  <c r="S211" i="31"/>
  <c r="H211" i="31"/>
  <c r="G211" i="31"/>
  <c r="F211" i="31"/>
  <c r="EM210" i="31"/>
  <c r="EL210" i="31"/>
  <c r="EK210" i="31"/>
  <c r="EJ210" i="31"/>
  <c r="DP210" i="31"/>
  <c r="DN210" i="31"/>
  <c r="DL210" i="31"/>
  <c r="DJ210" i="31"/>
  <c r="DB210" i="31"/>
  <c r="DA210" i="31"/>
  <c r="CZ210" i="31"/>
  <c r="CY210" i="31"/>
  <c r="CX210" i="31"/>
  <c r="CV210" i="31"/>
  <c r="CU210" i="31"/>
  <c r="CT210" i="31"/>
  <c r="CR210" i="31"/>
  <c r="CQ210" i="31"/>
  <c r="CP210" i="31"/>
  <c r="CO210" i="31"/>
  <c r="CN210" i="31"/>
  <c r="CM210" i="31"/>
  <c r="CK210" i="31"/>
  <c r="CJ210" i="31"/>
  <c r="CI210" i="31"/>
  <c r="CH210" i="31"/>
  <c r="CG210" i="31"/>
  <c r="CE210" i="31"/>
  <c r="CD210" i="31"/>
  <c r="CB210" i="31"/>
  <c r="CA210" i="31"/>
  <c r="BZ210" i="31"/>
  <c r="BX210" i="31"/>
  <c r="BW210" i="31"/>
  <c r="BV210" i="31"/>
  <c r="BT210" i="31"/>
  <c r="BS210" i="31"/>
  <c r="BR210" i="31"/>
  <c r="BQ210" i="31"/>
  <c r="BP210" i="31"/>
  <c r="BO210" i="31"/>
  <c r="BN210" i="31"/>
  <c r="BM210" i="31"/>
  <c r="BK210" i="31"/>
  <c r="AQ210" i="31"/>
  <c r="AP210" i="31"/>
  <c r="AA210" i="31"/>
  <c r="Z210" i="31"/>
  <c r="Y210" i="31"/>
  <c r="X210" i="31"/>
  <c r="W210" i="31"/>
  <c r="V210" i="31"/>
  <c r="U210" i="31"/>
  <c r="T210" i="31"/>
  <c r="S210" i="31"/>
  <c r="H210" i="31"/>
  <c r="AX210" i="31" s="1"/>
  <c r="G210" i="31"/>
  <c r="F210" i="31"/>
  <c r="EM209" i="31"/>
  <c r="EL209" i="31"/>
  <c r="EK209" i="31"/>
  <c r="EJ209" i="31"/>
  <c r="DP209" i="31"/>
  <c r="DN209" i="31"/>
  <c r="DL209" i="31"/>
  <c r="DJ209" i="31"/>
  <c r="DB209" i="31"/>
  <c r="DA209" i="31"/>
  <c r="CZ209" i="31"/>
  <c r="CY209" i="31"/>
  <c r="CX209" i="31"/>
  <c r="CV209" i="31"/>
  <c r="CU209" i="31"/>
  <c r="CT209" i="31"/>
  <c r="CR209" i="31"/>
  <c r="CQ209" i="31"/>
  <c r="CP209" i="31"/>
  <c r="CO209" i="31"/>
  <c r="CN209" i="31"/>
  <c r="CM209" i="31"/>
  <c r="CK209" i="31"/>
  <c r="CJ209" i="31"/>
  <c r="CI209" i="31"/>
  <c r="CH209" i="31"/>
  <c r="CG209" i="31"/>
  <c r="CE209" i="31"/>
  <c r="CD209" i="31"/>
  <c r="CB209" i="31"/>
  <c r="CA209" i="31"/>
  <c r="BZ209" i="31"/>
  <c r="BX209" i="31"/>
  <c r="BW209" i="31"/>
  <c r="BV209" i="31"/>
  <c r="BT209" i="31"/>
  <c r="BS209" i="31"/>
  <c r="BR209" i="31"/>
  <c r="BQ209" i="31"/>
  <c r="BP209" i="31"/>
  <c r="BO209" i="31"/>
  <c r="BN209" i="31"/>
  <c r="BM209" i="31"/>
  <c r="BK209" i="31"/>
  <c r="AQ209" i="31"/>
  <c r="AP209" i="31"/>
  <c r="AA209" i="31"/>
  <c r="Z209" i="31"/>
  <c r="Y209" i="31"/>
  <c r="X209" i="31"/>
  <c r="W209" i="31"/>
  <c r="V209" i="31"/>
  <c r="U209" i="31"/>
  <c r="T209" i="31"/>
  <c r="S209" i="31"/>
  <c r="H209" i="31"/>
  <c r="AX209" i="31" s="1"/>
  <c r="G209" i="31"/>
  <c r="F209" i="31"/>
  <c r="EU208" i="31"/>
  <c r="EM208" i="31"/>
  <c r="EL208" i="31"/>
  <c r="EK208" i="31"/>
  <c r="EJ208" i="31"/>
  <c r="EH208" i="31"/>
  <c r="DP208" i="31"/>
  <c r="DN208" i="31"/>
  <c r="DL208" i="31"/>
  <c r="DJ208" i="31"/>
  <c r="DB208" i="31"/>
  <c r="DA208" i="31"/>
  <c r="CZ208" i="31"/>
  <c r="CY208" i="31"/>
  <c r="CX208" i="31"/>
  <c r="CV208" i="31"/>
  <c r="CU208" i="31"/>
  <c r="CT208" i="31"/>
  <c r="CR208" i="31"/>
  <c r="CQ208" i="31"/>
  <c r="CP208" i="31"/>
  <c r="CO208" i="31"/>
  <c r="CN208" i="31"/>
  <c r="CM208" i="31"/>
  <c r="CK208" i="31"/>
  <c r="CJ208" i="31"/>
  <c r="CI208" i="31"/>
  <c r="CH208" i="31"/>
  <c r="CG208" i="31"/>
  <c r="CE208" i="31"/>
  <c r="CD208" i="31"/>
  <c r="CB208" i="31"/>
  <c r="CA208" i="31"/>
  <c r="BZ208" i="31"/>
  <c r="BX208" i="31"/>
  <c r="BW208" i="31"/>
  <c r="BV208" i="31"/>
  <c r="BT208" i="31"/>
  <c r="BS208" i="31"/>
  <c r="BR208" i="31"/>
  <c r="BQ208" i="31"/>
  <c r="BP208" i="31"/>
  <c r="BO208" i="31"/>
  <c r="BN208" i="31"/>
  <c r="BM208" i="31"/>
  <c r="BK208" i="31"/>
  <c r="AQ208" i="31"/>
  <c r="AP208" i="31"/>
  <c r="AA208" i="31"/>
  <c r="Z208" i="31"/>
  <c r="Y208" i="31"/>
  <c r="X208" i="31"/>
  <c r="W208" i="31"/>
  <c r="V208" i="31"/>
  <c r="U208" i="31"/>
  <c r="T208" i="31"/>
  <c r="S208" i="31"/>
  <c r="H208" i="31"/>
  <c r="G208" i="31"/>
  <c r="F208" i="31"/>
  <c r="EU207" i="31"/>
  <c r="EM207" i="31"/>
  <c r="EL207" i="31"/>
  <c r="EK207" i="31"/>
  <c r="EJ207" i="31"/>
  <c r="EH207" i="31"/>
  <c r="DP207" i="31"/>
  <c r="DN207" i="31"/>
  <c r="DL207" i="31"/>
  <c r="DJ207" i="31"/>
  <c r="DB207" i="31"/>
  <c r="DA207" i="31"/>
  <c r="CZ207" i="31"/>
  <c r="CY207" i="31"/>
  <c r="CX207" i="31"/>
  <c r="CV207" i="31"/>
  <c r="CU207" i="31"/>
  <c r="CT207" i="31"/>
  <c r="CR207" i="31"/>
  <c r="CQ207" i="31"/>
  <c r="CP207" i="31"/>
  <c r="CO207" i="31"/>
  <c r="CN207" i="31"/>
  <c r="CM207" i="31"/>
  <c r="CK207" i="31"/>
  <c r="CJ207" i="31"/>
  <c r="CI207" i="31"/>
  <c r="CH207" i="31"/>
  <c r="CG207" i="31"/>
  <c r="CE207" i="31"/>
  <c r="CD207" i="31"/>
  <c r="CB207" i="31"/>
  <c r="CA207" i="31"/>
  <c r="BZ207" i="31"/>
  <c r="BX207" i="31"/>
  <c r="BW207" i="31"/>
  <c r="BV207" i="31"/>
  <c r="BT207" i="31"/>
  <c r="BS207" i="31"/>
  <c r="BR207" i="31"/>
  <c r="BQ207" i="31"/>
  <c r="BP207" i="31"/>
  <c r="BO207" i="31"/>
  <c r="BN207" i="31"/>
  <c r="BM207" i="31"/>
  <c r="BK207" i="31"/>
  <c r="AQ207" i="31"/>
  <c r="AP207" i="31"/>
  <c r="AA207" i="31"/>
  <c r="Z207" i="31"/>
  <c r="Y207" i="31"/>
  <c r="X207" i="31"/>
  <c r="W207" i="31"/>
  <c r="V207" i="31"/>
  <c r="U207" i="31"/>
  <c r="T207" i="31"/>
  <c r="S207" i="31"/>
  <c r="H207" i="31"/>
  <c r="G207" i="31"/>
  <c r="F207" i="31"/>
  <c r="EU206" i="31"/>
  <c r="EM206" i="31"/>
  <c r="EL206" i="31"/>
  <c r="EK206" i="31"/>
  <c r="EJ206" i="31"/>
  <c r="EH206" i="31"/>
  <c r="DP206" i="31"/>
  <c r="DN206" i="31"/>
  <c r="DL206" i="31"/>
  <c r="DJ206" i="31"/>
  <c r="DB206" i="31"/>
  <c r="DA206" i="31"/>
  <c r="CZ206" i="31"/>
  <c r="CY206" i="31"/>
  <c r="CX206" i="31"/>
  <c r="CV206" i="31"/>
  <c r="CU206" i="31"/>
  <c r="CT206" i="31"/>
  <c r="CR206" i="31"/>
  <c r="CQ206" i="31"/>
  <c r="CP206" i="31"/>
  <c r="CO206" i="31"/>
  <c r="CN206" i="31"/>
  <c r="CM206" i="31"/>
  <c r="CK206" i="31"/>
  <c r="CJ206" i="31"/>
  <c r="CI206" i="31"/>
  <c r="CH206" i="31"/>
  <c r="CG206" i="31"/>
  <c r="CE206" i="31"/>
  <c r="CD206" i="31"/>
  <c r="CB206" i="31"/>
  <c r="CA206" i="31"/>
  <c r="BZ206" i="31"/>
  <c r="BX206" i="31"/>
  <c r="BW206" i="31"/>
  <c r="BV206" i="31"/>
  <c r="BT206" i="31"/>
  <c r="BS206" i="31"/>
  <c r="BR206" i="31"/>
  <c r="BQ206" i="31"/>
  <c r="BP206" i="31"/>
  <c r="BO206" i="31"/>
  <c r="BN206" i="31"/>
  <c r="BM206" i="31"/>
  <c r="BK206" i="31"/>
  <c r="AQ206" i="31"/>
  <c r="AP206" i="31"/>
  <c r="AA206" i="31"/>
  <c r="Z206" i="31"/>
  <c r="Y206" i="31"/>
  <c r="X206" i="31"/>
  <c r="W206" i="31"/>
  <c r="V206" i="31"/>
  <c r="U206" i="31"/>
  <c r="T206" i="31"/>
  <c r="S206" i="31"/>
  <c r="H206" i="31"/>
  <c r="G206" i="31"/>
  <c r="F206" i="31"/>
  <c r="EU205" i="31"/>
  <c r="EM205" i="31"/>
  <c r="EL205" i="31"/>
  <c r="EK205" i="31"/>
  <c r="EJ205" i="31"/>
  <c r="EH205" i="31"/>
  <c r="DP205" i="31"/>
  <c r="DN205" i="31"/>
  <c r="DL205" i="31"/>
  <c r="DJ205" i="31"/>
  <c r="DB205" i="31"/>
  <c r="DA205" i="31"/>
  <c r="CZ205" i="31"/>
  <c r="CY205" i="31"/>
  <c r="CX205" i="31"/>
  <c r="CV205" i="31"/>
  <c r="CU205" i="31"/>
  <c r="CT205" i="31"/>
  <c r="CR205" i="31"/>
  <c r="CQ205" i="31"/>
  <c r="CP205" i="31"/>
  <c r="CO205" i="31"/>
  <c r="CN205" i="31"/>
  <c r="CM205" i="31"/>
  <c r="CK205" i="31"/>
  <c r="CJ205" i="31"/>
  <c r="CI205" i="31"/>
  <c r="CH205" i="31"/>
  <c r="CG205" i="31"/>
  <c r="CE205" i="31"/>
  <c r="CD205" i="31"/>
  <c r="CB205" i="31"/>
  <c r="CA205" i="31"/>
  <c r="BZ205" i="31"/>
  <c r="BX205" i="31"/>
  <c r="BW205" i="31"/>
  <c r="BV205" i="31"/>
  <c r="BT205" i="31"/>
  <c r="BS205" i="31"/>
  <c r="BR205" i="31"/>
  <c r="BQ205" i="31"/>
  <c r="BP205" i="31"/>
  <c r="BO205" i="31"/>
  <c r="BN205" i="31"/>
  <c r="BM205" i="31"/>
  <c r="BK205" i="31"/>
  <c r="AQ205" i="31"/>
  <c r="AP205" i="31"/>
  <c r="AA205" i="31"/>
  <c r="Z205" i="31"/>
  <c r="Y205" i="31"/>
  <c r="X205" i="31"/>
  <c r="W205" i="31"/>
  <c r="V205" i="31"/>
  <c r="U205" i="31"/>
  <c r="T205" i="31"/>
  <c r="S205" i="31"/>
  <c r="H205" i="31"/>
  <c r="G205" i="31"/>
  <c r="F205" i="31"/>
  <c r="EU204" i="31"/>
  <c r="EM204" i="31"/>
  <c r="EL204" i="31"/>
  <c r="EK204" i="31"/>
  <c r="EJ204" i="31"/>
  <c r="EH204" i="31"/>
  <c r="DP204" i="31"/>
  <c r="DN204" i="31"/>
  <c r="DL204" i="31"/>
  <c r="DJ204" i="31"/>
  <c r="DB204" i="31"/>
  <c r="DA204" i="31"/>
  <c r="CZ204" i="31"/>
  <c r="CY204" i="31"/>
  <c r="CX204" i="31"/>
  <c r="CV204" i="31"/>
  <c r="CU204" i="31"/>
  <c r="CT204" i="31"/>
  <c r="CR204" i="31"/>
  <c r="CQ204" i="31"/>
  <c r="CP204" i="31"/>
  <c r="CO204" i="31"/>
  <c r="CN204" i="31"/>
  <c r="CM204" i="31"/>
  <c r="CK204" i="31"/>
  <c r="CJ204" i="31"/>
  <c r="CI204" i="31"/>
  <c r="CH204" i="31"/>
  <c r="CG204" i="31"/>
  <c r="CE204" i="31"/>
  <c r="CD204" i="31"/>
  <c r="CB204" i="31"/>
  <c r="CA204" i="31"/>
  <c r="BZ204" i="31"/>
  <c r="BX204" i="31"/>
  <c r="BW204" i="31"/>
  <c r="BV204" i="31"/>
  <c r="BT204" i="31"/>
  <c r="BS204" i="31"/>
  <c r="BR204" i="31"/>
  <c r="BQ204" i="31"/>
  <c r="BP204" i="31"/>
  <c r="BO204" i="31"/>
  <c r="BN204" i="31"/>
  <c r="BM204" i="31"/>
  <c r="BK204" i="31"/>
  <c r="AQ204" i="31"/>
  <c r="AP204" i="31"/>
  <c r="AA204" i="31"/>
  <c r="Z204" i="31"/>
  <c r="Y204" i="31"/>
  <c r="X204" i="31"/>
  <c r="W204" i="31"/>
  <c r="V204" i="31"/>
  <c r="U204" i="31"/>
  <c r="T204" i="31"/>
  <c r="S204" i="31"/>
  <c r="H204" i="31"/>
  <c r="AX204" i="31" s="1"/>
  <c r="G204" i="31"/>
  <c r="F204" i="31"/>
  <c r="EU203" i="31"/>
  <c r="EM203" i="31"/>
  <c r="EL203" i="31"/>
  <c r="EK203" i="31"/>
  <c r="EJ203" i="31"/>
  <c r="EH203" i="31"/>
  <c r="DP203" i="31"/>
  <c r="DN203" i="31"/>
  <c r="DL203" i="31"/>
  <c r="DJ203" i="31"/>
  <c r="DB203" i="31"/>
  <c r="DA203" i="31"/>
  <c r="CZ203" i="31"/>
  <c r="CY203" i="31"/>
  <c r="CX203" i="31"/>
  <c r="CV203" i="31"/>
  <c r="CU203" i="31"/>
  <c r="CT203" i="31"/>
  <c r="CR203" i="31"/>
  <c r="CQ203" i="31"/>
  <c r="CP203" i="31"/>
  <c r="CO203" i="31"/>
  <c r="CN203" i="31"/>
  <c r="CM203" i="31"/>
  <c r="CK203" i="31"/>
  <c r="CJ203" i="31"/>
  <c r="CI203" i="31"/>
  <c r="CH203" i="31"/>
  <c r="CG203" i="31"/>
  <c r="CE203" i="31"/>
  <c r="CD203" i="31"/>
  <c r="CB203" i="31"/>
  <c r="CA203" i="31"/>
  <c r="BZ203" i="31"/>
  <c r="BX203" i="31"/>
  <c r="BW203" i="31"/>
  <c r="BV203" i="31"/>
  <c r="BT203" i="31"/>
  <c r="BS203" i="31"/>
  <c r="BR203" i="31"/>
  <c r="BQ203" i="31"/>
  <c r="BP203" i="31"/>
  <c r="BO203" i="31"/>
  <c r="BN203" i="31"/>
  <c r="BM203" i="31"/>
  <c r="BK203" i="31"/>
  <c r="AQ203" i="31"/>
  <c r="AP203" i="31"/>
  <c r="AA203" i="31"/>
  <c r="Z203" i="31"/>
  <c r="Y203" i="31"/>
  <c r="X203" i="31"/>
  <c r="W203" i="31"/>
  <c r="V203" i="31"/>
  <c r="U203" i="31"/>
  <c r="T203" i="31"/>
  <c r="S203" i="31"/>
  <c r="H203" i="31"/>
  <c r="AX203" i="31" s="1"/>
  <c r="G203" i="31"/>
  <c r="F203" i="31"/>
  <c r="EU202" i="31"/>
  <c r="EM202" i="31"/>
  <c r="EL202" i="31"/>
  <c r="EK202" i="31"/>
  <c r="EJ202" i="31"/>
  <c r="EH202" i="31"/>
  <c r="DP202" i="31"/>
  <c r="DN202" i="31"/>
  <c r="DL202" i="31"/>
  <c r="DJ202" i="31"/>
  <c r="DB202" i="31"/>
  <c r="DA202" i="31"/>
  <c r="CZ202" i="31"/>
  <c r="CY202" i="31"/>
  <c r="CX202" i="31"/>
  <c r="CV202" i="31"/>
  <c r="CU202" i="31"/>
  <c r="CT202" i="31"/>
  <c r="CR202" i="31"/>
  <c r="CQ202" i="31"/>
  <c r="CP202" i="31"/>
  <c r="CO202" i="31"/>
  <c r="CN202" i="31"/>
  <c r="CM202" i="31"/>
  <c r="CK202" i="31"/>
  <c r="CJ202" i="31"/>
  <c r="CI202" i="31"/>
  <c r="CH202" i="31"/>
  <c r="CG202" i="31"/>
  <c r="CE202" i="31"/>
  <c r="CD202" i="31"/>
  <c r="CB202" i="31"/>
  <c r="CA202" i="31"/>
  <c r="BZ202" i="31"/>
  <c r="BX202" i="31"/>
  <c r="BW202" i="31"/>
  <c r="BV202" i="31"/>
  <c r="BT202" i="31"/>
  <c r="BS202" i="31"/>
  <c r="BR202" i="31"/>
  <c r="BQ202" i="31"/>
  <c r="BP202" i="31"/>
  <c r="BO202" i="31"/>
  <c r="BN202" i="31"/>
  <c r="BM202" i="31"/>
  <c r="BK202" i="31"/>
  <c r="AQ202" i="31"/>
  <c r="AP202" i="31"/>
  <c r="AA202" i="31"/>
  <c r="Z202" i="31"/>
  <c r="Y202" i="31"/>
  <c r="X202" i="31"/>
  <c r="W202" i="31"/>
  <c r="V202" i="31"/>
  <c r="U202" i="31"/>
  <c r="T202" i="31"/>
  <c r="S202" i="31"/>
  <c r="H202" i="31"/>
  <c r="AX202" i="31" s="1"/>
  <c r="G202" i="31"/>
  <c r="F202" i="31"/>
  <c r="EU201" i="31"/>
  <c r="EM201" i="31"/>
  <c r="EL201" i="31"/>
  <c r="EK201" i="31"/>
  <c r="EJ201" i="31"/>
  <c r="EH201" i="31"/>
  <c r="DP201" i="31"/>
  <c r="DN201" i="31"/>
  <c r="DL201" i="31"/>
  <c r="DJ201" i="31"/>
  <c r="DB201" i="31"/>
  <c r="DA201" i="31"/>
  <c r="CZ201" i="31"/>
  <c r="CY201" i="31"/>
  <c r="CX201" i="31"/>
  <c r="CV201" i="31"/>
  <c r="CU201" i="31"/>
  <c r="CT201" i="31"/>
  <c r="CR201" i="31"/>
  <c r="CQ201" i="31"/>
  <c r="CP201" i="31"/>
  <c r="CO201" i="31"/>
  <c r="CN201" i="31"/>
  <c r="CM201" i="31"/>
  <c r="CK201" i="31"/>
  <c r="CJ201" i="31"/>
  <c r="CI201" i="31"/>
  <c r="CH201" i="31"/>
  <c r="CG201" i="31"/>
  <c r="CE201" i="31"/>
  <c r="CD201" i="31"/>
  <c r="CB201" i="31"/>
  <c r="CA201" i="31"/>
  <c r="BZ201" i="31"/>
  <c r="BX201" i="31"/>
  <c r="BW201" i="31"/>
  <c r="BV201" i="31"/>
  <c r="BT201" i="31"/>
  <c r="BS201" i="31"/>
  <c r="BR201" i="31"/>
  <c r="BQ201" i="31"/>
  <c r="BP201" i="31"/>
  <c r="BO201" i="31"/>
  <c r="BN201" i="31"/>
  <c r="BM201" i="31"/>
  <c r="BK201" i="31"/>
  <c r="AQ201" i="31"/>
  <c r="AP201" i="31"/>
  <c r="AA201" i="31"/>
  <c r="Z201" i="31"/>
  <c r="Y201" i="31"/>
  <c r="X201" i="31"/>
  <c r="W201" i="31"/>
  <c r="V201" i="31"/>
  <c r="U201" i="31"/>
  <c r="T201" i="31"/>
  <c r="S201" i="31"/>
  <c r="H201" i="31"/>
  <c r="G201" i="31"/>
  <c r="F201" i="31"/>
  <c r="EU200" i="31"/>
  <c r="EM200" i="31"/>
  <c r="EL200" i="31"/>
  <c r="EK200" i="31"/>
  <c r="EJ200" i="31"/>
  <c r="EH200" i="31"/>
  <c r="DP200" i="31"/>
  <c r="DN200" i="31"/>
  <c r="DL200" i="31"/>
  <c r="DJ200" i="31"/>
  <c r="DB200" i="31"/>
  <c r="DA200" i="31"/>
  <c r="CZ200" i="31"/>
  <c r="CY200" i="31"/>
  <c r="CX200" i="31"/>
  <c r="CV200" i="31"/>
  <c r="CU200" i="31"/>
  <c r="CT200" i="31"/>
  <c r="CR200" i="31"/>
  <c r="CQ200" i="31"/>
  <c r="CP200" i="31"/>
  <c r="CO200" i="31"/>
  <c r="CN200" i="31"/>
  <c r="CM200" i="31"/>
  <c r="CK200" i="31"/>
  <c r="CJ200" i="31"/>
  <c r="CI200" i="31"/>
  <c r="CH200" i="31"/>
  <c r="CG200" i="31"/>
  <c r="CE200" i="31"/>
  <c r="CD200" i="31"/>
  <c r="CB200" i="31"/>
  <c r="CA200" i="31"/>
  <c r="BZ200" i="31"/>
  <c r="BX200" i="31"/>
  <c r="BW200" i="31"/>
  <c r="BV200" i="31"/>
  <c r="BT200" i="31"/>
  <c r="BS200" i="31"/>
  <c r="BR200" i="31"/>
  <c r="BQ200" i="31"/>
  <c r="BP200" i="31"/>
  <c r="BO200" i="31"/>
  <c r="BN200" i="31"/>
  <c r="BM200" i="31"/>
  <c r="BK200" i="31"/>
  <c r="AQ200" i="31"/>
  <c r="AP200" i="31"/>
  <c r="AA200" i="31"/>
  <c r="Z200" i="31"/>
  <c r="Y200" i="31"/>
  <c r="X200" i="31"/>
  <c r="W200" i="31"/>
  <c r="V200" i="31"/>
  <c r="U200" i="31"/>
  <c r="T200" i="31"/>
  <c r="S200" i="31"/>
  <c r="H200" i="31"/>
  <c r="G200" i="31"/>
  <c r="F200" i="31"/>
  <c r="EM199" i="31"/>
  <c r="EL199" i="31"/>
  <c r="EK199" i="31"/>
  <c r="EJ199" i="31"/>
  <c r="DP199" i="31"/>
  <c r="DN199" i="31"/>
  <c r="DL199" i="31"/>
  <c r="DJ199" i="31"/>
  <c r="DB199" i="31"/>
  <c r="DA199" i="31"/>
  <c r="CZ199" i="31"/>
  <c r="CY199" i="31"/>
  <c r="CX199" i="31"/>
  <c r="CV199" i="31"/>
  <c r="CU199" i="31"/>
  <c r="CT199" i="31"/>
  <c r="CR199" i="31"/>
  <c r="CQ199" i="31"/>
  <c r="CP199" i="31"/>
  <c r="CO199" i="31"/>
  <c r="CN199" i="31"/>
  <c r="CM199" i="31"/>
  <c r="CK199" i="31"/>
  <c r="CJ199" i="31"/>
  <c r="CI199" i="31"/>
  <c r="CH199" i="31"/>
  <c r="CG199" i="31"/>
  <c r="CE199" i="31"/>
  <c r="CD199" i="31"/>
  <c r="CB199" i="31"/>
  <c r="CA199" i="31"/>
  <c r="BZ199" i="31"/>
  <c r="BX199" i="31"/>
  <c r="BW199" i="31"/>
  <c r="BV199" i="31"/>
  <c r="BT199" i="31"/>
  <c r="BS199" i="31"/>
  <c r="BR199" i="31"/>
  <c r="BQ199" i="31"/>
  <c r="BP199" i="31"/>
  <c r="BO199" i="31"/>
  <c r="BN199" i="31"/>
  <c r="BM199" i="31"/>
  <c r="BK199" i="31"/>
  <c r="AQ199" i="31"/>
  <c r="AP199" i="31"/>
  <c r="AA199" i="31"/>
  <c r="Z199" i="31"/>
  <c r="Y199" i="31"/>
  <c r="X199" i="31"/>
  <c r="W199" i="31"/>
  <c r="V199" i="31"/>
  <c r="U199" i="31"/>
  <c r="T199" i="31"/>
  <c r="S199" i="31"/>
  <c r="H199" i="31"/>
  <c r="AX199" i="31" s="1"/>
  <c r="G199" i="31"/>
  <c r="F199" i="31"/>
  <c r="EU198" i="31"/>
  <c r="EM198" i="31"/>
  <c r="EL198" i="31"/>
  <c r="EK198" i="31"/>
  <c r="EJ198" i="31"/>
  <c r="EH198" i="31"/>
  <c r="DP198" i="31"/>
  <c r="DN198" i="31"/>
  <c r="DL198" i="31"/>
  <c r="DJ198" i="31"/>
  <c r="DB198" i="31"/>
  <c r="DA198" i="31"/>
  <c r="CZ198" i="31"/>
  <c r="CY198" i="31"/>
  <c r="CX198" i="31"/>
  <c r="CV198" i="31"/>
  <c r="CU198" i="31"/>
  <c r="CT198" i="31"/>
  <c r="CR198" i="31"/>
  <c r="CQ198" i="31"/>
  <c r="CP198" i="31"/>
  <c r="CO198" i="31"/>
  <c r="CN198" i="31"/>
  <c r="CM198" i="31"/>
  <c r="CK198" i="31"/>
  <c r="CJ198" i="31"/>
  <c r="CI198" i="31"/>
  <c r="CH198" i="31"/>
  <c r="CG198" i="31"/>
  <c r="CE198" i="31"/>
  <c r="CD198" i="31"/>
  <c r="CB198" i="31"/>
  <c r="CA198" i="31"/>
  <c r="BZ198" i="31"/>
  <c r="BX198" i="31"/>
  <c r="BW198" i="31"/>
  <c r="BV198" i="31"/>
  <c r="BT198" i="31"/>
  <c r="BS198" i="31"/>
  <c r="BR198" i="31"/>
  <c r="BQ198" i="31"/>
  <c r="BP198" i="31"/>
  <c r="BO198" i="31"/>
  <c r="BN198" i="31"/>
  <c r="BM198" i="31"/>
  <c r="BK198" i="31"/>
  <c r="AQ198" i="31"/>
  <c r="AP198" i="31"/>
  <c r="AA198" i="31"/>
  <c r="Z198" i="31"/>
  <c r="Y198" i="31"/>
  <c r="X198" i="31"/>
  <c r="W198" i="31"/>
  <c r="V198" i="31"/>
  <c r="U198" i="31"/>
  <c r="T198" i="31"/>
  <c r="S198" i="31"/>
  <c r="H198" i="31"/>
  <c r="AX198" i="31" s="1"/>
  <c r="G198" i="31"/>
  <c r="F198" i="31"/>
  <c r="EM197" i="31"/>
  <c r="EL197" i="31"/>
  <c r="EK197" i="31"/>
  <c r="EJ197" i="31"/>
  <c r="DP197" i="31"/>
  <c r="DN197" i="31"/>
  <c r="DL197" i="31"/>
  <c r="DJ197" i="31"/>
  <c r="DB197" i="31"/>
  <c r="DA197" i="31"/>
  <c r="CZ197" i="31"/>
  <c r="CY197" i="31"/>
  <c r="CX197" i="31"/>
  <c r="CV197" i="31"/>
  <c r="CU197" i="31"/>
  <c r="CT197" i="31"/>
  <c r="CR197" i="31"/>
  <c r="CQ197" i="31"/>
  <c r="CP197" i="31"/>
  <c r="CO197" i="31"/>
  <c r="CN197" i="31"/>
  <c r="CM197" i="31"/>
  <c r="CK197" i="31"/>
  <c r="CJ197" i="31"/>
  <c r="CI197" i="31"/>
  <c r="CH197" i="31"/>
  <c r="CG197" i="31"/>
  <c r="CE197" i="31"/>
  <c r="CD197" i="31"/>
  <c r="CB197" i="31"/>
  <c r="CA197" i="31"/>
  <c r="BZ197" i="31"/>
  <c r="BX197" i="31"/>
  <c r="BW197" i="31"/>
  <c r="BV197" i="31"/>
  <c r="BT197" i="31"/>
  <c r="BS197" i="31"/>
  <c r="BR197" i="31"/>
  <c r="BQ197" i="31"/>
  <c r="BP197" i="31"/>
  <c r="BO197" i="31"/>
  <c r="BN197" i="31"/>
  <c r="BM197" i="31"/>
  <c r="BK197" i="31"/>
  <c r="AQ197" i="31"/>
  <c r="AP197" i="31"/>
  <c r="AA197" i="31"/>
  <c r="Z197" i="31"/>
  <c r="Y197" i="31"/>
  <c r="X197" i="31"/>
  <c r="W197" i="31"/>
  <c r="V197" i="31"/>
  <c r="U197" i="31"/>
  <c r="T197" i="31"/>
  <c r="S197" i="31"/>
  <c r="H197" i="31"/>
  <c r="G197" i="31"/>
  <c r="F197" i="31"/>
  <c r="EU196" i="31"/>
  <c r="EM196" i="31"/>
  <c r="EL196" i="31"/>
  <c r="EK196" i="31"/>
  <c r="EJ196" i="31"/>
  <c r="EH196" i="31"/>
  <c r="DP196" i="31"/>
  <c r="DN196" i="31"/>
  <c r="DL196" i="31"/>
  <c r="DJ196" i="31"/>
  <c r="DB196" i="31"/>
  <c r="DA196" i="31"/>
  <c r="CZ196" i="31"/>
  <c r="CY196" i="31"/>
  <c r="CX196" i="31"/>
  <c r="CV196" i="31"/>
  <c r="CU196" i="31"/>
  <c r="CT196" i="31"/>
  <c r="CR196" i="31"/>
  <c r="CQ196" i="31"/>
  <c r="CP196" i="31"/>
  <c r="CO196" i="31"/>
  <c r="CN196" i="31"/>
  <c r="CM196" i="31"/>
  <c r="CK196" i="31"/>
  <c r="CJ196" i="31"/>
  <c r="CI196" i="31"/>
  <c r="CH196" i="31"/>
  <c r="CG196" i="31"/>
  <c r="CE196" i="31"/>
  <c r="CD196" i="31"/>
  <c r="CB196" i="31"/>
  <c r="CA196" i="31"/>
  <c r="BZ196" i="31"/>
  <c r="BX196" i="31"/>
  <c r="BW196" i="31"/>
  <c r="BV196" i="31"/>
  <c r="BT196" i="31"/>
  <c r="BS196" i="31"/>
  <c r="BR196" i="31"/>
  <c r="BQ196" i="31"/>
  <c r="BP196" i="31"/>
  <c r="BO196" i="31"/>
  <c r="BN196" i="31"/>
  <c r="BM196" i="31"/>
  <c r="BK196" i="31"/>
  <c r="AQ196" i="31"/>
  <c r="AP196" i="31"/>
  <c r="AA196" i="31"/>
  <c r="Z196" i="31"/>
  <c r="Y196" i="31"/>
  <c r="X196" i="31"/>
  <c r="W196" i="31"/>
  <c r="V196" i="31"/>
  <c r="U196" i="31"/>
  <c r="T196" i="31"/>
  <c r="S196" i="31"/>
  <c r="H196" i="31"/>
  <c r="AX196" i="31" s="1"/>
  <c r="G196" i="31"/>
  <c r="F196" i="31"/>
  <c r="EU195" i="31"/>
  <c r="EM195" i="31"/>
  <c r="EL195" i="31"/>
  <c r="EK195" i="31"/>
  <c r="EJ195" i="31"/>
  <c r="EH195" i="31"/>
  <c r="DP195" i="31"/>
  <c r="DN195" i="31"/>
  <c r="DL195" i="31"/>
  <c r="DJ195" i="31"/>
  <c r="DB195" i="31"/>
  <c r="DA195" i="31"/>
  <c r="CZ195" i="31"/>
  <c r="CY195" i="31"/>
  <c r="CX195" i="31"/>
  <c r="CV195" i="31"/>
  <c r="CU195" i="31"/>
  <c r="CT195" i="31"/>
  <c r="CR195" i="31"/>
  <c r="CQ195" i="31"/>
  <c r="CP195" i="31"/>
  <c r="CO195" i="31"/>
  <c r="CN195" i="31"/>
  <c r="CM195" i="31"/>
  <c r="CK195" i="31"/>
  <c r="CJ195" i="31"/>
  <c r="CI195" i="31"/>
  <c r="CH195" i="31"/>
  <c r="CG195" i="31"/>
  <c r="CE195" i="31"/>
  <c r="CD195" i="31"/>
  <c r="CB195" i="31"/>
  <c r="CA195" i="31"/>
  <c r="BZ195" i="31"/>
  <c r="BX195" i="31"/>
  <c r="BW195" i="31"/>
  <c r="BV195" i="31"/>
  <c r="BT195" i="31"/>
  <c r="BS195" i="31"/>
  <c r="BR195" i="31"/>
  <c r="BQ195" i="31"/>
  <c r="BP195" i="31"/>
  <c r="BO195" i="31"/>
  <c r="BN195" i="31"/>
  <c r="BM195" i="31"/>
  <c r="BK195" i="31"/>
  <c r="AQ195" i="31"/>
  <c r="AP195" i="31"/>
  <c r="AA195" i="31"/>
  <c r="Z195" i="31"/>
  <c r="Y195" i="31"/>
  <c r="X195" i="31"/>
  <c r="W195" i="31"/>
  <c r="V195" i="31"/>
  <c r="U195" i="31"/>
  <c r="T195" i="31"/>
  <c r="S195" i="31"/>
  <c r="H195" i="31"/>
  <c r="AU195" i="31" s="1"/>
  <c r="G195" i="31"/>
  <c r="F195" i="31"/>
  <c r="E195" i="31"/>
  <c r="FE195" i="31" s="1"/>
  <c r="EU194" i="31"/>
  <c r="EM194" i="31"/>
  <c r="EL194" i="31"/>
  <c r="EK194" i="31"/>
  <c r="EJ194" i="31"/>
  <c r="EH194" i="31"/>
  <c r="DP194" i="31"/>
  <c r="DN194" i="31"/>
  <c r="DL194" i="31"/>
  <c r="DJ194" i="31"/>
  <c r="DB194" i="31"/>
  <c r="DA194" i="31"/>
  <c r="CZ194" i="31"/>
  <c r="CY194" i="31"/>
  <c r="CX194" i="31"/>
  <c r="CV194" i="31"/>
  <c r="CU194" i="31"/>
  <c r="CT194" i="31"/>
  <c r="CR194" i="31"/>
  <c r="CQ194" i="31"/>
  <c r="CP194" i="31"/>
  <c r="CO194" i="31"/>
  <c r="CN194" i="31"/>
  <c r="CM194" i="31"/>
  <c r="CK194" i="31"/>
  <c r="CJ194" i="31"/>
  <c r="CI194" i="31"/>
  <c r="CH194" i="31"/>
  <c r="CG194" i="31"/>
  <c r="CE194" i="31"/>
  <c r="CD194" i="31"/>
  <c r="CB194" i="31"/>
  <c r="CA194" i="31"/>
  <c r="BZ194" i="31"/>
  <c r="BX194" i="31"/>
  <c r="BW194" i="31"/>
  <c r="BV194" i="31"/>
  <c r="BT194" i="31"/>
  <c r="BS194" i="31"/>
  <c r="BR194" i="31"/>
  <c r="BQ194" i="31"/>
  <c r="BP194" i="31"/>
  <c r="BO194" i="31"/>
  <c r="BN194" i="31"/>
  <c r="BM194" i="31"/>
  <c r="BK194" i="31"/>
  <c r="AQ194" i="31"/>
  <c r="AP194" i="31"/>
  <c r="AA194" i="31"/>
  <c r="Z194" i="31"/>
  <c r="Y194" i="31"/>
  <c r="X194" i="31"/>
  <c r="W194" i="31"/>
  <c r="V194" i="31"/>
  <c r="U194" i="31"/>
  <c r="T194" i="31"/>
  <c r="S194" i="31"/>
  <c r="H194" i="31"/>
  <c r="G194" i="31"/>
  <c r="F194" i="31"/>
  <c r="EU193" i="31"/>
  <c r="EM193" i="31"/>
  <c r="EL193" i="31"/>
  <c r="EK193" i="31"/>
  <c r="EJ193" i="31"/>
  <c r="EH193" i="31"/>
  <c r="DP193" i="31"/>
  <c r="DN193" i="31"/>
  <c r="DL193" i="31"/>
  <c r="DJ193" i="31"/>
  <c r="DB193" i="31"/>
  <c r="DA193" i="31"/>
  <c r="CZ193" i="31"/>
  <c r="CY193" i="31"/>
  <c r="CX193" i="31"/>
  <c r="CV193" i="31"/>
  <c r="CU193" i="31"/>
  <c r="CT193" i="31"/>
  <c r="CR193" i="31"/>
  <c r="CQ193" i="31"/>
  <c r="CP193" i="31"/>
  <c r="CO193" i="31"/>
  <c r="CN193" i="31"/>
  <c r="CM193" i="31"/>
  <c r="CK193" i="31"/>
  <c r="CJ193" i="31"/>
  <c r="CI193" i="31"/>
  <c r="CH193" i="31"/>
  <c r="CG193" i="31"/>
  <c r="CE193" i="31"/>
  <c r="CB193" i="31"/>
  <c r="CA193" i="31"/>
  <c r="BZ193" i="31"/>
  <c r="BX193" i="31"/>
  <c r="BW193" i="31"/>
  <c r="BV193" i="31"/>
  <c r="BT193" i="31"/>
  <c r="BS193" i="31"/>
  <c r="BR193" i="31"/>
  <c r="BQ193" i="31"/>
  <c r="BP193" i="31"/>
  <c r="BO193" i="31"/>
  <c r="BN193" i="31"/>
  <c r="BM193" i="31"/>
  <c r="BK193" i="31"/>
  <c r="AQ193" i="31"/>
  <c r="AP193" i="31"/>
  <c r="AA193" i="31"/>
  <c r="Z193" i="31"/>
  <c r="Y193" i="31"/>
  <c r="X193" i="31"/>
  <c r="W193" i="31"/>
  <c r="V193" i="31"/>
  <c r="U193" i="31"/>
  <c r="T193" i="31"/>
  <c r="S193" i="31"/>
  <c r="H193" i="31"/>
  <c r="G193" i="31"/>
  <c r="F193" i="31"/>
  <c r="EU192" i="31"/>
  <c r="EM192" i="31"/>
  <c r="EL192" i="31"/>
  <c r="EK192" i="31"/>
  <c r="EJ192" i="31"/>
  <c r="EH192" i="31"/>
  <c r="DP192" i="31"/>
  <c r="DN192" i="31"/>
  <c r="DL192" i="31"/>
  <c r="DJ192" i="31"/>
  <c r="DB192" i="31"/>
  <c r="DA192" i="31"/>
  <c r="CZ192" i="31"/>
  <c r="CY192" i="31"/>
  <c r="CX192" i="31"/>
  <c r="CV192" i="31"/>
  <c r="CU192" i="31"/>
  <c r="CT192" i="31"/>
  <c r="CR192" i="31"/>
  <c r="CQ192" i="31"/>
  <c r="CP192" i="31"/>
  <c r="CO192" i="31"/>
  <c r="CN192" i="31"/>
  <c r="CM192" i="31"/>
  <c r="CK192" i="31"/>
  <c r="CJ192" i="31"/>
  <c r="CI192" i="31"/>
  <c r="CH192" i="31"/>
  <c r="CG192" i="31"/>
  <c r="CE192" i="31"/>
  <c r="CD192" i="31"/>
  <c r="CB192" i="31"/>
  <c r="CA192" i="31"/>
  <c r="BZ192" i="31"/>
  <c r="BX192" i="31"/>
  <c r="BW192" i="31"/>
  <c r="BV192" i="31"/>
  <c r="BT192" i="31"/>
  <c r="BS192" i="31"/>
  <c r="BR192" i="31"/>
  <c r="BQ192" i="31"/>
  <c r="BP192" i="31"/>
  <c r="BO192" i="31"/>
  <c r="BN192" i="31"/>
  <c r="BM192" i="31"/>
  <c r="BK192" i="31"/>
  <c r="AQ192" i="31"/>
  <c r="AP192" i="31"/>
  <c r="AA192" i="31"/>
  <c r="Z192" i="31"/>
  <c r="Y192" i="31"/>
  <c r="X192" i="31"/>
  <c r="W192" i="31"/>
  <c r="V192" i="31"/>
  <c r="U192" i="31"/>
  <c r="T192" i="31"/>
  <c r="S192" i="31"/>
  <c r="H192" i="31"/>
  <c r="AX192" i="31" s="1"/>
  <c r="G192" i="31"/>
  <c r="F192" i="31"/>
  <c r="EU191" i="31"/>
  <c r="EM191" i="31"/>
  <c r="EL191" i="31"/>
  <c r="EK191" i="31"/>
  <c r="EJ191" i="31"/>
  <c r="EH191" i="31"/>
  <c r="DP191" i="31"/>
  <c r="DN191" i="31"/>
  <c r="DL191" i="31"/>
  <c r="DJ191" i="31"/>
  <c r="DB191" i="31"/>
  <c r="DA191" i="31"/>
  <c r="CZ191" i="31"/>
  <c r="CY191" i="31"/>
  <c r="CX191" i="31"/>
  <c r="CV191" i="31"/>
  <c r="CU191" i="31"/>
  <c r="CT191" i="31"/>
  <c r="CR191" i="31"/>
  <c r="CQ191" i="31"/>
  <c r="CP191" i="31"/>
  <c r="CO191" i="31"/>
  <c r="CN191" i="31"/>
  <c r="CM191" i="31"/>
  <c r="CK191" i="31"/>
  <c r="CJ191" i="31"/>
  <c r="CI191" i="31"/>
  <c r="CH191" i="31"/>
  <c r="CG191" i="31"/>
  <c r="CE191" i="31"/>
  <c r="CC191" i="31" s="1"/>
  <c r="CD191" i="31"/>
  <c r="CB191" i="31"/>
  <c r="CA191" i="31"/>
  <c r="BZ191" i="31"/>
  <c r="BX191" i="31"/>
  <c r="BW191" i="31"/>
  <c r="BV191" i="31"/>
  <c r="BT191" i="31"/>
  <c r="BS191" i="31"/>
  <c r="BR191" i="31"/>
  <c r="BQ191" i="31"/>
  <c r="BP191" i="31"/>
  <c r="BO191" i="31"/>
  <c r="BN191" i="31"/>
  <c r="BM191" i="31"/>
  <c r="BK191" i="31"/>
  <c r="AQ191" i="31"/>
  <c r="AP191" i="31"/>
  <c r="AA191" i="31"/>
  <c r="Z191" i="31"/>
  <c r="Y191" i="31"/>
  <c r="X191" i="31"/>
  <c r="W191" i="31"/>
  <c r="V191" i="31"/>
  <c r="U191" i="31"/>
  <c r="T191" i="31"/>
  <c r="S191" i="31"/>
  <c r="H191" i="31"/>
  <c r="AU191" i="31" s="1"/>
  <c r="G191" i="31"/>
  <c r="F191" i="31"/>
  <c r="EU190" i="31"/>
  <c r="EM190" i="31"/>
  <c r="EL190" i="31"/>
  <c r="EK190" i="31"/>
  <c r="EJ190" i="31"/>
  <c r="EH190" i="31"/>
  <c r="DP190" i="31"/>
  <c r="DN190" i="31"/>
  <c r="DL190" i="31"/>
  <c r="DJ190" i="31"/>
  <c r="DB190" i="31"/>
  <c r="DA190" i="31"/>
  <c r="CZ190" i="31"/>
  <c r="CY190" i="31"/>
  <c r="CX190" i="31"/>
  <c r="CV190" i="31"/>
  <c r="CU190" i="31"/>
  <c r="CT190" i="31"/>
  <c r="CR190" i="31"/>
  <c r="CQ190" i="31"/>
  <c r="CP190" i="31"/>
  <c r="CO190" i="31"/>
  <c r="CN190" i="31"/>
  <c r="CM190" i="31"/>
  <c r="CK190" i="31"/>
  <c r="CJ190" i="31"/>
  <c r="CI190" i="31"/>
  <c r="CH190" i="31"/>
  <c r="CG190" i="31"/>
  <c r="CE190" i="31"/>
  <c r="CD190" i="31"/>
  <c r="CB190" i="31"/>
  <c r="CA190" i="31"/>
  <c r="BZ190" i="31"/>
  <c r="BX190" i="31"/>
  <c r="BW190" i="31"/>
  <c r="BV190" i="31"/>
  <c r="BT190" i="31"/>
  <c r="BS190" i="31"/>
  <c r="BR190" i="31"/>
  <c r="BQ190" i="31"/>
  <c r="BP190" i="31"/>
  <c r="BO190" i="31"/>
  <c r="BN190" i="31"/>
  <c r="BM190" i="31"/>
  <c r="BK190" i="31"/>
  <c r="AQ190" i="31"/>
  <c r="AP190" i="31"/>
  <c r="AA190" i="31"/>
  <c r="Z190" i="31"/>
  <c r="Y190" i="31"/>
  <c r="X190" i="31"/>
  <c r="W190" i="31"/>
  <c r="V190" i="31"/>
  <c r="U190" i="31"/>
  <c r="T190" i="31"/>
  <c r="S190" i="31"/>
  <c r="H190" i="31"/>
  <c r="AV190" i="31" s="1"/>
  <c r="G190" i="31"/>
  <c r="F190" i="31"/>
  <c r="EM189" i="31"/>
  <c r="EL189" i="31"/>
  <c r="EK189" i="31"/>
  <c r="EJ189" i="31"/>
  <c r="DP189" i="31"/>
  <c r="DN189" i="31"/>
  <c r="DL189" i="31"/>
  <c r="DJ189" i="31"/>
  <c r="DB189" i="31"/>
  <c r="DA189" i="31"/>
  <c r="CZ189" i="31"/>
  <c r="CY189" i="31"/>
  <c r="CX189" i="31"/>
  <c r="CV189" i="31"/>
  <c r="CU189" i="31"/>
  <c r="CT189" i="31"/>
  <c r="CR189" i="31"/>
  <c r="CQ189" i="31"/>
  <c r="CP189" i="31"/>
  <c r="CO189" i="31"/>
  <c r="CN189" i="31"/>
  <c r="CM189" i="31"/>
  <c r="CK189" i="31"/>
  <c r="CJ189" i="31"/>
  <c r="CI189" i="31"/>
  <c r="CH189" i="31"/>
  <c r="CG189" i="31"/>
  <c r="CE189" i="31"/>
  <c r="CD189" i="31"/>
  <c r="CB189" i="31"/>
  <c r="CA189" i="31"/>
  <c r="BZ189" i="31"/>
  <c r="BX189" i="31"/>
  <c r="BW189" i="31"/>
  <c r="BV189" i="31"/>
  <c r="BT189" i="31"/>
  <c r="BS189" i="31"/>
  <c r="BR189" i="31"/>
  <c r="BQ189" i="31"/>
  <c r="BP189" i="31"/>
  <c r="BO189" i="31"/>
  <c r="BN189" i="31"/>
  <c r="BM189" i="31"/>
  <c r="BK189" i="31"/>
  <c r="AQ189" i="31"/>
  <c r="AP189" i="31"/>
  <c r="AA189" i="31"/>
  <c r="Z189" i="31"/>
  <c r="Y189" i="31"/>
  <c r="X189" i="31"/>
  <c r="W189" i="31"/>
  <c r="V189" i="31"/>
  <c r="U189" i="31"/>
  <c r="T189" i="31"/>
  <c r="S189" i="31"/>
  <c r="H189" i="31"/>
  <c r="G189" i="31"/>
  <c r="F189" i="31"/>
  <c r="EM188" i="31"/>
  <c r="EL188" i="31"/>
  <c r="EK188" i="31"/>
  <c r="EJ188" i="31"/>
  <c r="DP188" i="31"/>
  <c r="DN188" i="31"/>
  <c r="DL188" i="31"/>
  <c r="DJ188" i="31"/>
  <c r="DB188" i="31"/>
  <c r="DA188" i="31"/>
  <c r="CZ188" i="31"/>
  <c r="CY188" i="31"/>
  <c r="CX188" i="31"/>
  <c r="CV188" i="31"/>
  <c r="CU188" i="31"/>
  <c r="CT188" i="31"/>
  <c r="CR188" i="31"/>
  <c r="CQ188" i="31"/>
  <c r="CP188" i="31"/>
  <c r="CO188" i="31"/>
  <c r="CN188" i="31"/>
  <c r="CM188" i="31"/>
  <c r="CK188" i="31"/>
  <c r="CJ188" i="31"/>
  <c r="CI188" i="31"/>
  <c r="CH188" i="31"/>
  <c r="CG188" i="31"/>
  <c r="CE188" i="31"/>
  <c r="CC188" i="31" s="1"/>
  <c r="CD188" i="31"/>
  <c r="CB188" i="31"/>
  <c r="CA188" i="31"/>
  <c r="BZ188" i="31"/>
  <c r="BX188" i="31"/>
  <c r="BW188" i="31"/>
  <c r="BV188" i="31"/>
  <c r="BT188" i="31"/>
  <c r="BS188" i="31"/>
  <c r="BR188" i="31"/>
  <c r="BQ188" i="31"/>
  <c r="BP188" i="31"/>
  <c r="BO188" i="31"/>
  <c r="BN188" i="31"/>
  <c r="BM188" i="31"/>
  <c r="BK188" i="31"/>
  <c r="AQ188" i="31"/>
  <c r="AP188" i="31"/>
  <c r="AA188" i="31"/>
  <c r="Z188" i="31"/>
  <c r="Y188" i="31"/>
  <c r="X188" i="31"/>
  <c r="W188" i="31"/>
  <c r="V188" i="31"/>
  <c r="U188" i="31"/>
  <c r="T188" i="31"/>
  <c r="S188" i="31"/>
  <c r="H188" i="31"/>
  <c r="AX188" i="31" s="1"/>
  <c r="G188" i="31"/>
  <c r="F188" i="31"/>
  <c r="EM187" i="31"/>
  <c r="EL187" i="31"/>
  <c r="EK187" i="31"/>
  <c r="EJ187" i="31"/>
  <c r="DP187" i="31"/>
  <c r="DN187" i="31"/>
  <c r="DL187" i="31"/>
  <c r="DJ187" i="31"/>
  <c r="DB187" i="31"/>
  <c r="DA187" i="31"/>
  <c r="CZ187" i="31"/>
  <c r="CY187" i="31"/>
  <c r="CX187" i="31"/>
  <c r="CV187" i="31"/>
  <c r="CU187" i="31"/>
  <c r="CT187" i="31"/>
  <c r="CR187" i="31"/>
  <c r="CQ187" i="31"/>
  <c r="CP187" i="31"/>
  <c r="CO187" i="31"/>
  <c r="CN187" i="31"/>
  <c r="CM187" i="31"/>
  <c r="CK187" i="31"/>
  <c r="CJ187" i="31"/>
  <c r="CI187" i="31"/>
  <c r="CH187" i="31"/>
  <c r="CG187" i="31"/>
  <c r="CE187" i="31"/>
  <c r="CD187" i="31"/>
  <c r="CB187" i="31"/>
  <c r="CA187" i="31"/>
  <c r="BZ187" i="31"/>
  <c r="BX187" i="31"/>
  <c r="BW187" i="31"/>
  <c r="BV187" i="31"/>
  <c r="BT187" i="31"/>
  <c r="BS187" i="31"/>
  <c r="BR187" i="31"/>
  <c r="BQ187" i="31"/>
  <c r="BP187" i="31"/>
  <c r="BO187" i="31"/>
  <c r="BN187" i="31"/>
  <c r="BM187" i="31"/>
  <c r="BK187" i="31"/>
  <c r="AQ187" i="31"/>
  <c r="AW187" i="31" s="1"/>
  <c r="AP187" i="31"/>
  <c r="AV187" i="31" s="1"/>
  <c r="AA187" i="31"/>
  <c r="Z187" i="31"/>
  <c r="Y187" i="31"/>
  <c r="X187" i="31"/>
  <c r="W187" i="31"/>
  <c r="V187" i="31"/>
  <c r="U187" i="31"/>
  <c r="T187" i="31"/>
  <c r="S187" i="31"/>
  <c r="H187" i="31"/>
  <c r="AU187" i="31" s="1"/>
  <c r="G187" i="31"/>
  <c r="F187" i="31"/>
  <c r="EM186" i="31"/>
  <c r="EL186" i="31"/>
  <c r="EK186" i="31"/>
  <c r="EJ186" i="31"/>
  <c r="DP186" i="31"/>
  <c r="DN186" i="31"/>
  <c r="DL186" i="31"/>
  <c r="DJ186" i="31"/>
  <c r="DB186" i="31"/>
  <c r="DA186" i="31"/>
  <c r="CZ186" i="31"/>
  <c r="CY186" i="31"/>
  <c r="CX186" i="31"/>
  <c r="CV186" i="31"/>
  <c r="CU186" i="31"/>
  <c r="CT186" i="31"/>
  <c r="CR186" i="31"/>
  <c r="CQ186" i="31"/>
  <c r="CP186" i="31"/>
  <c r="CO186" i="31"/>
  <c r="CN186" i="31"/>
  <c r="CM186" i="31"/>
  <c r="CK186" i="31"/>
  <c r="CJ186" i="31"/>
  <c r="CI186" i="31"/>
  <c r="CH186" i="31"/>
  <c r="CG186" i="31"/>
  <c r="CE186" i="31"/>
  <c r="CD186" i="31"/>
  <c r="CB186" i="31"/>
  <c r="CA186" i="31"/>
  <c r="BZ186" i="31"/>
  <c r="BX186" i="31"/>
  <c r="BW186" i="31"/>
  <c r="BV186" i="31"/>
  <c r="BT186" i="31"/>
  <c r="BS186" i="31"/>
  <c r="BR186" i="31"/>
  <c r="BQ186" i="31"/>
  <c r="BP186" i="31"/>
  <c r="BO186" i="31"/>
  <c r="BN186" i="31"/>
  <c r="BM186" i="31"/>
  <c r="BK186" i="31"/>
  <c r="AQ186" i="31"/>
  <c r="AP186" i="31"/>
  <c r="AA186" i="31"/>
  <c r="Z186" i="31"/>
  <c r="Y186" i="31"/>
  <c r="X186" i="31"/>
  <c r="W186" i="31"/>
  <c r="V186" i="31"/>
  <c r="U186" i="31"/>
  <c r="T186" i="31"/>
  <c r="S186" i="31"/>
  <c r="H186" i="31"/>
  <c r="G186" i="31"/>
  <c r="F186" i="31"/>
  <c r="EM185" i="31"/>
  <c r="EL185" i="31"/>
  <c r="EK185" i="31"/>
  <c r="EJ185" i="31"/>
  <c r="DP185" i="31"/>
  <c r="DN185" i="31"/>
  <c r="DL185" i="31"/>
  <c r="DJ185" i="31"/>
  <c r="DB185" i="31"/>
  <c r="DA185" i="31"/>
  <c r="CZ185" i="31"/>
  <c r="CY185" i="31"/>
  <c r="CX185" i="31"/>
  <c r="CV185" i="31"/>
  <c r="CU185" i="31"/>
  <c r="CT185" i="31"/>
  <c r="CR185" i="31"/>
  <c r="CQ185" i="31"/>
  <c r="CP185" i="31"/>
  <c r="CO185" i="31"/>
  <c r="CN185" i="31"/>
  <c r="CM185" i="31"/>
  <c r="CK185" i="31"/>
  <c r="CJ185" i="31"/>
  <c r="CI185" i="31"/>
  <c r="CH185" i="31"/>
  <c r="CG185" i="31"/>
  <c r="CE185" i="31"/>
  <c r="CD185" i="31"/>
  <c r="CB185" i="31"/>
  <c r="CA185" i="31"/>
  <c r="BZ185" i="31"/>
  <c r="BX185" i="31"/>
  <c r="BW185" i="31"/>
  <c r="BV185" i="31"/>
  <c r="BT185" i="31"/>
  <c r="BS185" i="31"/>
  <c r="BR185" i="31"/>
  <c r="BQ185" i="31"/>
  <c r="BP185" i="31"/>
  <c r="BO185" i="31"/>
  <c r="BN185" i="31"/>
  <c r="BM185" i="31"/>
  <c r="BK185" i="31"/>
  <c r="AQ185" i="31"/>
  <c r="AP185" i="31"/>
  <c r="AA185" i="31"/>
  <c r="Z185" i="31"/>
  <c r="Y185" i="31"/>
  <c r="X185" i="31"/>
  <c r="W185" i="31"/>
  <c r="V185" i="31"/>
  <c r="U185" i="31"/>
  <c r="T185" i="31"/>
  <c r="S185" i="31"/>
  <c r="H185" i="31"/>
  <c r="G185" i="31"/>
  <c r="F185" i="31"/>
  <c r="EM184" i="31"/>
  <c r="EL184" i="31"/>
  <c r="EK184" i="31"/>
  <c r="EJ184" i="31"/>
  <c r="DP184" i="31"/>
  <c r="DN184" i="31"/>
  <c r="DL184" i="31"/>
  <c r="DJ184" i="31"/>
  <c r="DB184" i="31"/>
  <c r="DA184" i="31"/>
  <c r="CZ184" i="31"/>
  <c r="CY184" i="31"/>
  <c r="CX184" i="31"/>
  <c r="CV184" i="31"/>
  <c r="CU184" i="31"/>
  <c r="CT184" i="31"/>
  <c r="CR184" i="31"/>
  <c r="CQ184" i="31"/>
  <c r="CP184" i="31"/>
  <c r="CO184" i="31"/>
  <c r="CN184" i="31"/>
  <c r="CM184" i="31"/>
  <c r="CK184" i="31"/>
  <c r="CJ184" i="31"/>
  <c r="CI184" i="31"/>
  <c r="CH184" i="31"/>
  <c r="CG184" i="31"/>
  <c r="CE184" i="31"/>
  <c r="CD184" i="31"/>
  <c r="CB184" i="31"/>
  <c r="CA184" i="31"/>
  <c r="BZ184" i="31"/>
  <c r="BX184" i="31"/>
  <c r="BW184" i="31"/>
  <c r="BV184" i="31"/>
  <c r="BT184" i="31"/>
  <c r="BS184" i="31"/>
  <c r="BR184" i="31"/>
  <c r="BQ184" i="31"/>
  <c r="BP184" i="31"/>
  <c r="BO184" i="31"/>
  <c r="BN184" i="31"/>
  <c r="BM184" i="31"/>
  <c r="BK184" i="31"/>
  <c r="AQ184" i="31"/>
  <c r="AP184" i="31"/>
  <c r="AA184" i="31"/>
  <c r="Z184" i="31"/>
  <c r="Y184" i="31"/>
  <c r="X184" i="31"/>
  <c r="W184" i="31"/>
  <c r="V184" i="31"/>
  <c r="U184" i="31"/>
  <c r="T184" i="31"/>
  <c r="S184" i="31"/>
  <c r="H184" i="31"/>
  <c r="AX184" i="31" s="1"/>
  <c r="G184" i="31"/>
  <c r="F184" i="31"/>
  <c r="E184" i="31" s="1"/>
  <c r="FD184" i="31" s="1"/>
  <c r="EM183" i="31"/>
  <c r="EL183" i="31"/>
  <c r="EK183" i="31"/>
  <c r="EJ183" i="31"/>
  <c r="DP183" i="31"/>
  <c r="DN183" i="31"/>
  <c r="DL183" i="31"/>
  <c r="DJ183" i="31"/>
  <c r="DB183" i="31"/>
  <c r="DA183" i="31"/>
  <c r="CZ183" i="31"/>
  <c r="CY183" i="31"/>
  <c r="CX183" i="31"/>
  <c r="CV183" i="31"/>
  <c r="CU183" i="31"/>
  <c r="CT183" i="31"/>
  <c r="CR183" i="31"/>
  <c r="CQ183" i="31"/>
  <c r="CP183" i="31"/>
  <c r="CO183" i="31"/>
  <c r="CN183" i="31"/>
  <c r="CM183" i="31"/>
  <c r="CK183" i="31"/>
  <c r="CJ183" i="31"/>
  <c r="CI183" i="31"/>
  <c r="CH183" i="31"/>
  <c r="CG183" i="31"/>
  <c r="CE183" i="31"/>
  <c r="CD183" i="31"/>
  <c r="CB183" i="31"/>
  <c r="CA183" i="31"/>
  <c r="BZ183" i="31"/>
  <c r="BX183" i="31"/>
  <c r="BW183" i="31"/>
  <c r="BV183" i="31"/>
  <c r="BT183" i="31"/>
  <c r="BS183" i="31"/>
  <c r="BR183" i="31"/>
  <c r="BQ183" i="31"/>
  <c r="BP183" i="31"/>
  <c r="BO183" i="31"/>
  <c r="BN183" i="31"/>
  <c r="BM183" i="31"/>
  <c r="BK183" i="31"/>
  <c r="AQ183" i="31"/>
  <c r="AP183" i="31"/>
  <c r="AA183" i="31"/>
  <c r="Z183" i="31"/>
  <c r="Y183" i="31"/>
  <c r="X183" i="31"/>
  <c r="W183" i="31"/>
  <c r="V183" i="31"/>
  <c r="U183" i="31"/>
  <c r="T183" i="31"/>
  <c r="S183" i="31"/>
  <c r="H183" i="31"/>
  <c r="G183" i="31"/>
  <c r="F183" i="31"/>
  <c r="EM182" i="31"/>
  <c r="EL182" i="31"/>
  <c r="EK182" i="31"/>
  <c r="EJ182" i="31"/>
  <c r="DP182" i="31"/>
  <c r="DN182" i="31"/>
  <c r="DL182" i="31"/>
  <c r="DJ182" i="31"/>
  <c r="DB182" i="31"/>
  <c r="DA182" i="31"/>
  <c r="CZ182" i="31"/>
  <c r="CY182" i="31"/>
  <c r="CX182" i="31"/>
  <c r="CV182" i="31"/>
  <c r="CU182" i="31"/>
  <c r="CT182" i="31"/>
  <c r="CR182" i="31"/>
  <c r="CQ182" i="31"/>
  <c r="CP182" i="31"/>
  <c r="CO182" i="31"/>
  <c r="CN182" i="31"/>
  <c r="CM182" i="31"/>
  <c r="CK182" i="31"/>
  <c r="CJ182" i="31"/>
  <c r="CI182" i="31"/>
  <c r="CH182" i="31"/>
  <c r="CG182" i="31"/>
  <c r="CE182" i="31"/>
  <c r="CD182" i="31"/>
  <c r="CB182" i="31"/>
  <c r="CA182" i="31"/>
  <c r="BZ182" i="31"/>
  <c r="BX182" i="31"/>
  <c r="BW182" i="31"/>
  <c r="BV182" i="31"/>
  <c r="BT182" i="31"/>
  <c r="BS182" i="31"/>
  <c r="BR182" i="31"/>
  <c r="BQ182" i="31"/>
  <c r="BP182" i="31"/>
  <c r="BO182" i="31"/>
  <c r="BN182" i="31"/>
  <c r="BM182" i="31"/>
  <c r="BK182" i="31"/>
  <c r="AQ182" i="31"/>
  <c r="AP182" i="31"/>
  <c r="AA182" i="31"/>
  <c r="Z182" i="31"/>
  <c r="Y182" i="31"/>
  <c r="X182" i="31"/>
  <c r="W182" i="31"/>
  <c r="V182" i="31"/>
  <c r="U182" i="31"/>
  <c r="T182" i="31"/>
  <c r="S182" i="31"/>
  <c r="H182" i="31"/>
  <c r="AX182" i="31" s="1"/>
  <c r="G182" i="31"/>
  <c r="F182" i="31"/>
  <c r="EM181" i="31"/>
  <c r="EL181" i="31"/>
  <c r="EK181" i="31"/>
  <c r="EJ181" i="31"/>
  <c r="DP181" i="31"/>
  <c r="DN181" i="31"/>
  <c r="DL181" i="31"/>
  <c r="DJ181" i="31"/>
  <c r="DB181" i="31"/>
  <c r="DA181" i="31"/>
  <c r="CZ181" i="31"/>
  <c r="CY181" i="31"/>
  <c r="CX181" i="31"/>
  <c r="CV181" i="31"/>
  <c r="CU181" i="31"/>
  <c r="CT181" i="31"/>
  <c r="CR181" i="31"/>
  <c r="CQ181" i="31"/>
  <c r="CP181" i="31"/>
  <c r="CO181" i="31"/>
  <c r="CN181" i="31"/>
  <c r="CM181" i="31"/>
  <c r="CK181" i="31"/>
  <c r="CJ181" i="31"/>
  <c r="CI181" i="31"/>
  <c r="CH181" i="31"/>
  <c r="CG181" i="31"/>
  <c r="CE181" i="31"/>
  <c r="CD181" i="31"/>
  <c r="CB181" i="31"/>
  <c r="CA181" i="31"/>
  <c r="BZ181" i="31"/>
  <c r="BX181" i="31"/>
  <c r="BW181" i="31"/>
  <c r="BV181" i="31"/>
  <c r="BT181" i="31"/>
  <c r="BS181" i="31"/>
  <c r="BR181" i="31"/>
  <c r="BQ181" i="31"/>
  <c r="BP181" i="31"/>
  <c r="BO181" i="31"/>
  <c r="BN181" i="31"/>
  <c r="BM181" i="31"/>
  <c r="BK181" i="31"/>
  <c r="AQ181" i="31"/>
  <c r="AP181" i="31"/>
  <c r="AA181" i="31"/>
  <c r="Z181" i="31"/>
  <c r="Y181" i="31"/>
  <c r="X181" i="31"/>
  <c r="W181" i="31"/>
  <c r="V181" i="31"/>
  <c r="U181" i="31"/>
  <c r="T181" i="31"/>
  <c r="S181" i="31"/>
  <c r="H181" i="31"/>
  <c r="AX181" i="31" s="1"/>
  <c r="G181" i="31"/>
  <c r="F181" i="31"/>
  <c r="EM180" i="31"/>
  <c r="EL180" i="31"/>
  <c r="EK180" i="31"/>
  <c r="EJ180" i="31"/>
  <c r="DP180" i="31"/>
  <c r="DN180" i="31"/>
  <c r="DL180" i="31"/>
  <c r="DJ180" i="31"/>
  <c r="DB180" i="31"/>
  <c r="DA180" i="31"/>
  <c r="CZ180" i="31"/>
  <c r="CY180" i="31"/>
  <c r="CX180" i="31"/>
  <c r="CV180" i="31"/>
  <c r="CU180" i="31"/>
  <c r="CT180" i="31"/>
  <c r="CR180" i="31"/>
  <c r="CQ180" i="31"/>
  <c r="CP180" i="31"/>
  <c r="CO180" i="31"/>
  <c r="CN180" i="31"/>
  <c r="CM180" i="31"/>
  <c r="CK180" i="31"/>
  <c r="CJ180" i="31"/>
  <c r="CI180" i="31"/>
  <c r="CH180" i="31"/>
  <c r="CG180" i="31"/>
  <c r="CE180" i="31"/>
  <c r="CD180" i="31"/>
  <c r="CB180" i="31"/>
  <c r="CA180" i="31"/>
  <c r="BZ180" i="31"/>
  <c r="BX180" i="31"/>
  <c r="BW180" i="31"/>
  <c r="BV180" i="31"/>
  <c r="BT180" i="31"/>
  <c r="BS180" i="31"/>
  <c r="BR180" i="31"/>
  <c r="BQ180" i="31"/>
  <c r="BP180" i="31"/>
  <c r="BO180" i="31"/>
  <c r="BN180" i="31"/>
  <c r="BM180" i="31"/>
  <c r="BK180" i="31"/>
  <c r="AQ180" i="31"/>
  <c r="AP180" i="31"/>
  <c r="AA180" i="31"/>
  <c r="Z180" i="31"/>
  <c r="Y180" i="31"/>
  <c r="X180" i="31"/>
  <c r="W180" i="31"/>
  <c r="V180" i="31"/>
  <c r="U180" i="31"/>
  <c r="T180" i="31"/>
  <c r="S180" i="31"/>
  <c r="H180" i="31"/>
  <c r="G180" i="31"/>
  <c r="F180" i="31"/>
  <c r="EM179" i="31"/>
  <c r="EL179" i="31"/>
  <c r="EK179" i="31"/>
  <c r="EJ179" i="31"/>
  <c r="DP179" i="31"/>
  <c r="DN179" i="31"/>
  <c r="DL179" i="31"/>
  <c r="DJ179" i="31"/>
  <c r="DB179" i="31"/>
  <c r="DA179" i="31"/>
  <c r="CZ179" i="31"/>
  <c r="CY179" i="31"/>
  <c r="CX179" i="31"/>
  <c r="CV179" i="31"/>
  <c r="CU179" i="31"/>
  <c r="CT179" i="31"/>
  <c r="CR179" i="31"/>
  <c r="CQ179" i="31"/>
  <c r="CP179" i="31"/>
  <c r="CO179" i="31"/>
  <c r="CN179" i="31"/>
  <c r="CM179" i="31"/>
  <c r="CK179" i="31"/>
  <c r="CJ179" i="31"/>
  <c r="CI179" i="31"/>
  <c r="CH179" i="31"/>
  <c r="CG179" i="31"/>
  <c r="CE179" i="31"/>
  <c r="CD179" i="31"/>
  <c r="CB179" i="31"/>
  <c r="CA179" i="31"/>
  <c r="BZ179" i="31"/>
  <c r="BX179" i="31"/>
  <c r="BW179" i="31"/>
  <c r="BV179" i="31"/>
  <c r="BT179" i="31"/>
  <c r="BS179" i="31"/>
  <c r="BR179" i="31"/>
  <c r="BQ179" i="31"/>
  <c r="BP179" i="31"/>
  <c r="BO179" i="31"/>
  <c r="BN179" i="31"/>
  <c r="BM179" i="31"/>
  <c r="BK179" i="31"/>
  <c r="AQ179" i="31"/>
  <c r="AP179" i="31"/>
  <c r="AA179" i="31"/>
  <c r="Z179" i="31"/>
  <c r="Y179" i="31"/>
  <c r="X179" i="31"/>
  <c r="W179" i="31"/>
  <c r="V179" i="31"/>
  <c r="U179" i="31"/>
  <c r="T179" i="31"/>
  <c r="S179" i="31"/>
  <c r="H179" i="31"/>
  <c r="G179" i="31"/>
  <c r="F179" i="31"/>
  <c r="EM178" i="31"/>
  <c r="EL178" i="31"/>
  <c r="EK178" i="31"/>
  <c r="EJ178" i="31"/>
  <c r="DP178" i="31"/>
  <c r="DN178" i="31"/>
  <c r="DL178" i="31"/>
  <c r="DJ178" i="31"/>
  <c r="DB178" i="31"/>
  <c r="DA178" i="31"/>
  <c r="CZ178" i="31"/>
  <c r="CY178" i="31"/>
  <c r="CX178" i="31"/>
  <c r="CV178" i="31"/>
  <c r="CU178" i="31"/>
  <c r="CT178" i="31"/>
  <c r="CR178" i="31"/>
  <c r="CQ178" i="31"/>
  <c r="CP178" i="31"/>
  <c r="CO178" i="31"/>
  <c r="CN178" i="31"/>
  <c r="CM178" i="31"/>
  <c r="CK178" i="31"/>
  <c r="CJ178" i="31"/>
  <c r="CI178" i="31"/>
  <c r="CH178" i="31"/>
  <c r="CG178" i="31"/>
  <c r="CE178" i="31"/>
  <c r="CD178" i="31"/>
  <c r="CB178" i="31"/>
  <c r="CA178" i="31"/>
  <c r="BZ178" i="31"/>
  <c r="BX178" i="31"/>
  <c r="BW178" i="31"/>
  <c r="BV178" i="31"/>
  <c r="BT178" i="31"/>
  <c r="BS178" i="31"/>
  <c r="BR178" i="31"/>
  <c r="BQ178" i="31"/>
  <c r="BP178" i="31"/>
  <c r="BO178" i="31"/>
  <c r="BN178" i="31"/>
  <c r="BM178" i="31"/>
  <c r="BK178" i="31"/>
  <c r="AQ178" i="31"/>
  <c r="AP178" i="31"/>
  <c r="AA178" i="31"/>
  <c r="Z178" i="31"/>
  <c r="Y178" i="31"/>
  <c r="X178" i="31"/>
  <c r="W178" i="31"/>
  <c r="V178" i="31"/>
  <c r="U178" i="31"/>
  <c r="T178" i="31"/>
  <c r="S178" i="31"/>
  <c r="H178" i="31"/>
  <c r="AX178" i="31" s="1"/>
  <c r="G178" i="31"/>
  <c r="F178" i="31"/>
  <c r="EM177" i="31"/>
  <c r="EL177" i="31"/>
  <c r="EK177" i="31"/>
  <c r="EJ177" i="31"/>
  <c r="DP177" i="31"/>
  <c r="DN177" i="31"/>
  <c r="DL177" i="31"/>
  <c r="DJ177" i="31"/>
  <c r="DB177" i="31"/>
  <c r="DA177" i="31"/>
  <c r="CZ177" i="31"/>
  <c r="CY177" i="31"/>
  <c r="CX177" i="31"/>
  <c r="CV177" i="31"/>
  <c r="CU177" i="31"/>
  <c r="CT177" i="31"/>
  <c r="CR177" i="31"/>
  <c r="CQ177" i="31"/>
  <c r="CP177" i="31"/>
  <c r="CO177" i="31"/>
  <c r="CN177" i="31"/>
  <c r="CM177" i="31"/>
  <c r="CK177" i="31"/>
  <c r="CJ177" i="31"/>
  <c r="CI177" i="31"/>
  <c r="CH177" i="31"/>
  <c r="CG177" i="31"/>
  <c r="CE177" i="31"/>
  <c r="CD177" i="31"/>
  <c r="CB177" i="31"/>
  <c r="CA177" i="31"/>
  <c r="BZ177" i="31"/>
  <c r="BX177" i="31"/>
  <c r="BW177" i="31"/>
  <c r="BV177" i="31"/>
  <c r="BT177" i="31"/>
  <c r="BS177" i="31"/>
  <c r="BR177" i="31"/>
  <c r="BQ177" i="31"/>
  <c r="BP177" i="31"/>
  <c r="BO177" i="31"/>
  <c r="BN177" i="31"/>
  <c r="BM177" i="31"/>
  <c r="BK177" i="31"/>
  <c r="AQ177" i="31"/>
  <c r="AP177" i="31"/>
  <c r="AA177" i="31"/>
  <c r="Z177" i="31"/>
  <c r="Y177" i="31"/>
  <c r="X177" i="31"/>
  <c r="W177" i="31"/>
  <c r="V177" i="31"/>
  <c r="U177" i="31"/>
  <c r="T177" i="31"/>
  <c r="S177" i="31"/>
  <c r="H177" i="31"/>
  <c r="AU177" i="31" s="1"/>
  <c r="G177" i="31"/>
  <c r="F177" i="31"/>
  <c r="EM176" i="31"/>
  <c r="EL176" i="31"/>
  <c r="EK176" i="31"/>
  <c r="EJ176" i="31"/>
  <c r="DP176" i="31"/>
  <c r="DN176" i="31"/>
  <c r="DL176" i="31"/>
  <c r="DJ176" i="31"/>
  <c r="DB176" i="31"/>
  <c r="DA176" i="31"/>
  <c r="CZ176" i="31"/>
  <c r="CY176" i="31"/>
  <c r="CX176" i="31"/>
  <c r="CV176" i="31"/>
  <c r="CU176" i="31"/>
  <c r="CT176" i="31"/>
  <c r="CR176" i="31"/>
  <c r="CQ176" i="31"/>
  <c r="CP176" i="31"/>
  <c r="CO176" i="31"/>
  <c r="CN176" i="31"/>
  <c r="CM176" i="31"/>
  <c r="CK176" i="31"/>
  <c r="CJ176" i="31"/>
  <c r="CI176" i="31"/>
  <c r="CH176" i="31"/>
  <c r="CG176" i="31"/>
  <c r="CE176" i="31"/>
  <c r="CD176" i="31"/>
  <c r="CB176" i="31"/>
  <c r="CA176" i="31"/>
  <c r="BZ176" i="31"/>
  <c r="BX176" i="31"/>
  <c r="BW176" i="31"/>
  <c r="BV176" i="31"/>
  <c r="BT176" i="31"/>
  <c r="BS176" i="31"/>
  <c r="BR176" i="31"/>
  <c r="BQ176" i="31"/>
  <c r="BP176" i="31"/>
  <c r="BO176" i="31"/>
  <c r="BN176" i="31"/>
  <c r="BM176" i="31"/>
  <c r="BK176" i="31"/>
  <c r="AQ176" i="31"/>
  <c r="AP176" i="31"/>
  <c r="AA176" i="31"/>
  <c r="Z176" i="31"/>
  <c r="Y176" i="31"/>
  <c r="X176" i="31"/>
  <c r="W176" i="31"/>
  <c r="V176" i="31"/>
  <c r="U176" i="31"/>
  <c r="T176" i="31"/>
  <c r="S176" i="31"/>
  <c r="H176" i="31"/>
  <c r="G176" i="31"/>
  <c r="F176" i="31"/>
  <c r="EM175" i="31"/>
  <c r="EL175" i="31"/>
  <c r="EK175" i="31"/>
  <c r="EJ175" i="31"/>
  <c r="DP175" i="31"/>
  <c r="DN175" i="31"/>
  <c r="DL175" i="31"/>
  <c r="DJ175" i="31"/>
  <c r="DB175" i="31"/>
  <c r="DA175" i="31"/>
  <c r="CZ175" i="31"/>
  <c r="CY175" i="31"/>
  <c r="CX175" i="31"/>
  <c r="CV175" i="31"/>
  <c r="CU175" i="31"/>
  <c r="CT175" i="31"/>
  <c r="CR175" i="31"/>
  <c r="CQ175" i="31"/>
  <c r="CP175" i="31"/>
  <c r="CO175" i="31"/>
  <c r="CN175" i="31"/>
  <c r="CM175" i="31"/>
  <c r="CK175" i="31"/>
  <c r="CJ175" i="31"/>
  <c r="CI175" i="31"/>
  <c r="CH175" i="31"/>
  <c r="CG175" i="31"/>
  <c r="CE175" i="31"/>
  <c r="CD175" i="31"/>
  <c r="CB175" i="31"/>
  <c r="CA175" i="31"/>
  <c r="BZ175" i="31"/>
  <c r="BX175" i="31"/>
  <c r="BW175" i="31"/>
  <c r="BV175" i="31"/>
  <c r="BT175" i="31"/>
  <c r="BS175" i="31"/>
  <c r="BR175" i="31"/>
  <c r="BQ175" i="31"/>
  <c r="BP175" i="31"/>
  <c r="BO175" i="31"/>
  <c r="BN175" i="31"/>
  <c r="BM175" i="31"/>
  <c r="BK175" i="31"/>
  <c r="AQ175" i="31"/>
  <c r="AP175" i="31"/>
  <c r="AA175" i="31"/>
  <c r="Z175" i="31"/>
  <c r="Y175" i="31"/>
  <c r="X175" i="31"/>
  <c r="W175" i="31"/>
  <c r="V175" i="31"/>
  <c r="U175" i="31"/>
  <c r="T175" i="31"/>
  <c r="S175" i="31"/>
  <c r="H175" i="31"/>
  <c r="G175" i="31"/>
  <c r="F175" i="31"/>
  <c r="EU174" i="31"/>
  <c r="EM174" i="31"/>
  <c r="EL174" i="31"/>
  <c r="EK174" i="31"/>
  <c r="EJ174" i="31"/>
  <c r="EH174" i="31"/>
  <c r="DP174" i="31"/>
  <c r="DN174" i="31"/>
  <c r="DL174" i="31"/>
  <c r="DJ174" i="31"/>
  <c r="DB174" i="31"/>
  <c r="DA174" i="31"/>
  <c r="CZ174" i="31"/>
  <c r="CY174" i="31"/>
  <c r="CX174" i="31"/>
  <c r="CV174" i="31"/>
  <c r="CU174" i="31"/>
  <c r="CT174" i="31"/>
  <c r="CR174" i="31"/>
  <c r="CQ174" i="31"/>
  <c r="CP174" i="31"/>
  <c r="CO174" i="31"/>
  <c r="CN174" i="31"/>
  <c r="CM174" i="31"/>
  <c r="CK174" i="31"/>
  <c r="CJ174" i="31"/>
  <c r="CI174" i="31"/>
  <c r="CH174" i="31"/>
  <c r="CG174" i="31"/>
  <c r="CE174" i="31"/>
  <c r="CD174" i="31"/>
  <c r="CB174" i="31"/>
  <c r="CA174" i="31"/>
  <c r="BZ174" i="31"/>
  <c r="BX174" i="31"/>
  <c r="BW174" i="31"/>
  <c r="BV174" i="31"/>
  <c r="BT174" i="31"/>
  <c r="BS174" i="31"/>
  <c r="BR174" i="31"/>
  <c r="BQ174" i="31"/>
  <c r="BP174" i="31"/>
  <c r="BO174" i="31"/>
  <c r="BN174" i="31"/>
  <c r="BM174" i="31"/>
  <c r="BK174" i="31"/>
  <c r="AQ174" i="31"/>
  <c r="AP174" i="31"/>
  <c r="AA174" i="31"/>
  <c r="Z174" i="31"/>
  <c r="Y174" i="31"/>
  <c r="X174" i="31"/>
  <c r="W174" i="31"/>
  <c r="V174" i="31"/>
  <c r="U174" i="31"/>
  <c r="T174" i="31"/>
  <c r="S174" i="31"/>
  <c r="H174" i="31"/>
  <c r="AX174" i="31" s="1"/>
  <c r="G174" i="31"/>
  <c r="F174" i="31"/>
  <c r="EM173" i="31"/>
  <c r="EL173" i="31"/>
  <c r="EK173" i="31"/>
  <c r="EJ173" i="31"/>
  <c r="DP173" i="31"/>
  <c r="DN173" i="31"/>
  <c r="DL173" i="31"/>
  <c r="DJ173" i="31"/>
  <c r="DB173" i="31"/>
  <c r="DA173" i="31"/>
  <c r="CZ173" i="31"/>
  <c r="CY173" i="31"/>
  <c r="CX173" i="31"/>
  <c r="CV173" i="31"/>
  <c r="CU173" i="31"/>
  <c r="CT173" i="31"/>
  <c r="CR173" i="31"/>
  <c r="CQ173" i="31"/>
  <c r="CP173" i="31"/>
  <c r="CO173" i="31"/>
  <c r="CN173" i="31"/>
  <c r="CM173" i="31"/>
  <c r="CK173" i="31"/>
  <c r="CJ173" i="31"/>
  <c r="CI173" i="31"/>
  <c r="CH173" i="31"/>
  <c r="CG173" i="31"/>
  <c r="CE173" i="31"/>
  <c r="CD173" i="31"/>
  <c r="CB173" i="31"/>
  <c r="CA173" i="31"/>
  <c r="BZ173" i="31"/>
  <c r="BX173" i="31"/>
  <c r="BW173" i="31"/>
  <c r="BV173" i="31"/>
  <c r="BT173" i="31"/>
  <c r="BS173" i="31"/>
  <c r="BR173" i="31"/>
  <c r="BQ173" i="31"/>
  <c r="BP173" i="31"/>
  <c r="BO173" i="31"/>
  <c r="BN173" i="31"/>
  <c r="BM173" i="31"/>
  <c r="BK173" i="31"/>
  <c r="AQ173" i="31"/>
  <c r="AP173" i="31"/>
  <c r="AA173" i="31"/>
  <c r="Z173" i="31"/>
  <c r="Y173" i="31"/>
  <c r="X173" i="31"/>
  <c r="W173" i="31"/>
  <c r="V173" i="31"/>
  <c r="U173" i="31"/>
  <c r="T173" i="31"/>
  <c r="S173" i="31"/>
  <c r="H173" i="31"/>
  <c r="AU173" i="31" s="1"/>
  <c r="G173" i="31"/>
  <c r="F173" i="31"/>
  <c r="EM172" i="31"/>
  <c r="EL172" i="31"/>
  <c r="EK172" i="31"/>
  <c r="EJ172" i="31"/>
  <c r="DP172" i="31"/>
  <c r="DN172" i="31"/>
  <c r="DL172" i="31"/>
  <c r="DJ172" i="31"/>
  <c r="DB172" i="31"/>
  <c r="DA172" i="31"/>
  <c r="CZ172" i="31"/>
  <c r="CY172" i="31"/>
  <c r="CX172" i="31"/>
  <c r="CV172" i="31"/>
  <c r="CU172" i="31"/>
  <c r="CT172" i="31"/>
  <c r="CR172" i="31"/>
  <c r="CQ172" i="31"/>
  <c r="CP172" i="31"/>
  <c r="CO172" i="31"/>
  <c r="CN172" i="31"/>
  <c r="CM172" i="31"/>
  <c r="CK172" i="31"/>
  <c r="CJ172" i="31"/>
  <c r="CI172" i="31"/>
  <c r="CH172" i="31"/>
  <c r="CG172" i="31"/>
  <c r="CE172" i="31"/>
  <c r="CD172" i="31"/>
  <c r="CB172" i="31"/>
  <c r="CA172" i="31"/>
  <c r="BZ172" i="31"/>
  <c r="BX172" i="31"/>
  <c r="BW172" i="31"/>
  <c r="BV172" i="31"/>
  <c r="BT172" i="31"/>
  <c r="BS172" i="31"/>
  <c r="BR172" i="31"/>
  <c r="BQ172" i="31"/>
  <c r="BP172" i="31"/>
  <c r="BO172" i="31"/>
  <c r="BN172" i="31"/>
  <c r="BM172" i="31"/>
  <c r="BK172" i="31"/>
  <c r="AQ172" i="31"/>
  <c r="AP172" i="31"/>
  <c r="AA172" i="31"/>
  <c r="Z172" i="31"/>
  <c r="Y172" i="31"/>
  <c r="X172" i="31"/>
  <c r="W172" i="31"/>
  <c r="V172" i="31"/>
  <c r="U172" i="31"/>
  <c r="T172" i="31"/>
  <c r="S172" i="31"/>
  <c r="H172" i="31"/>
  <c r="G172" i="31"/>
  <c r="E172" i="31" s="1"/>
  <c r="F172" i="31"/>
  <c r="EM171" i="31"/>
  <c r="EL171" i="31"/>
  <c r="EK171" i="31"/>
  <c r="EJ171" i="31"/>
  <c r="DP171" i="31"/>
  <c r="DN171" i="31"/>
  <c r="DL171" i="31"/>
  <c r="DJ171" i="31"/>
  <c r="DB171" i="31"/>
  <c r="DA171" i="31"/>
  <c r="CZ171" i="31"/>
  <c r="CY171" i="31"/>
  <c r="CX171" i="31"/>
  <c r="CV171" i="31"/>
  <c r="CU171" i="31"/>
  <c r="CT171" i="31"/>
  <c r="CR171" i="31"/>
  <c r="CQ171" i="31"/>
  <c r="CP171" i="31"/>
  <c r="CO171" i="31"/>
  <c r="CN171" i="31"/>
  <c r="CM171" i="31"/>
  <c r="CK171" i="31"/>
  <c r="CJ171" i="31"/>
  <c r="CI171" i="31"/>
  <c r="CH171" i="31"/>
  <c r="CG171" i="31"/>
  <c r="CE171" i="31"/>
  <c r="CD171" i="31"/>
  <c r="CB171" i="31"/>
  <c r="CA171" i="31"/>
  <c r="BZ171" i="31"/>
  <c r="BX171" i="31"/>
  <c r="BW171" i="31"/>
  <c r="BV171" i="31"/>
  <c r="BT171" i="31"/>
  <c r="BS171" i="31"/>
  <c r="BR171" i="31"/>
  <c r="BQ171" i="31"/>
  <c r="BP171" i="31"/>
  <c r="BO171" i="31"/>
  <c r="BN171" i="31"/>
  <c r="BM171" i="31"/>
  <c r="BK171" i="31"/>
  <c r="AQ171" i="31"/>
  <c r="AP171" i="31"/>
  <c r="AA171" i="31"/>
  <c r="Z171" i="31"/>
  <c r="Y171" i="31"/>
  <c r="X171" i="31"/>
  <c r="W171" i="31"/>
  <c r="V171" i="31"/>
  <c r="U171" i="31"/>
  <c r="T171" i="31"/>
  <c r="S171" i="31"/>
  <c r="H171" i="31"/>
  <c r="G171" i="31"/>
  <c r="F171" i="31"/>
  <c r="EM170" i="31"/>
  <c r="EL170" i="31"/>
  <c r="EK170" i="31"/>
  <c r="EJ170" i="31"/>
  <c r="DP170" i="31"/>
  <c r="DN170" i="31"/>
  <c r="DL170" i="31"/>
  <c r="DJ170" i="31"/>
  <c r="DB170" i="31"/>
  <c r="DA170" i="31"/>
  <c r="CZ170" i="31"/>
  <c r="CY170" i="31"/>
  <c r="CX170" i="31"/>
  <c r="CV170" i="31"/>
  <c r="CU170" i="31"/>
  <c r="CT170" i="31"/>
  <c r="CR170" i="31"/>
  <c r="CQ170" i="31"/>
  <c r="CP170" i="31"/>
  <c r="CO170" i="31"/>
  <c r="CN170" i="31"/>
  <c r="CM170" i="31"/>
  <c r="CK170" i="31"/>
  <c r="CJ170" i="31"/>
  <c r="CI170" i="31"/>
  <c r="CH170" i="31"/>
  <c r="CG170" i="31"/>
  <c r="CE170" i="31"/>
  <c r="CD170" i="31"/>
  <c r="CB170" i="31"/>
  <c r="CA170" i="31"/>
  <c r="BZ170" i="31"/>
  <c r="BX170" i="31"/>
  <c r="BW170" i="31"/>
  <c r="BV170" i="31"/>
  <c r="BT170" i="31"/>
  <c r="BS170" i="31"/>
  <c r="BR170" i="31"/>
  <c r="BQ170" i="31"/>
  <c r="BP170" i="31"/>
  <c r="BO170" i="31"/>
  <c r="BN170" i="31"/>
  <c r="BM170" i="31"/>
  <c r="BK170" i="31"/>
  <c r="AQ170" i="31"/>
  <c r="AP170" i="31"/>
  <c r="AA170" i="31"/>
  <c r="Z170" i="31"/>
  <c r="Y170" i="31"/>
  <c r="X170" i="31"/>
  <c r="W170" i="31"/>
  <c r="V170" i="31"/>
  <c r="U170" i="31"/>
  <c r="T170" i="31"/>
  <c r="S170" i="31"/>
  <c r="H170" i="31"/>
  <c r="AX170" i="31" s="1"/>
  <c r="G170" i="31"/>
  <c r="F170" i="31"/>
  <c r="EM169" i="31"/>
  <c r="EL169" i="31"/>
  <c r="EK169" i="31"/>
  <c r="EJ169" i="31"/>
  <c r="DP169" i="31"/>
  <c r="DN169" i="31"/>
  <c r="DL169" i="31"/>
  <c r="DJ169" i="31"/>
  <c r="DB169" i="31"/>
  <c r="DA169" i="31"/>
  <c r="CZ169" i="31"/>
  <c r="CY169" i="31"/>
  <c r="CX169" i="31"/>
  <c r="CV169" i="31"/>
  <c r="CU169" i="31"/>
  <c r="CT169" i="31"/>
  <c r="CR169" i="31"/>
  <c r="CQ169" i="31"/>
  <c r="CP169" i="31"/>
  <c r="CO169" i="31"/>
  <c r="CN169" i="31"/>
  <c r="CM169" i="31"/>
  <c r="CK169" i="31"/>
  <c r="CJ169" i="31"/>
  <c r="CI169" i="31"/>
  <c r="CH169" i="31"/>
  <c r="CG169" i="31"/>
  <c r="CE169" i="31"/>
  <c r="CD169" i="31"/>
  <c r="CB169" i="31"/>
  <c r="CA169" i="31"/>
  <c r="BZ169" i="31"/>
  <c r="BX169" i="31"/>
  <c r="BW169" i="31"/>
  <c r="BV169" i="31"/>
  <c r="BT169" i="31"/>
  <c r="BS169" i="31"/>
  <c r="BR169" i="31"/>
  <c r="BQ169" i="31"/>
  <c r="BP169" i="31"/>
  <c r="BO169" i="31"/>
  <c r="BN169" i="31"/>
  <c r="BM169" i="31"/>
  <c r="BK169" i="31"/>
  <c r="AQ169" i="31"/>
  <c r="AP169" i="31"/>
  <c r="AA169" i="31"/>
  <c r="Z169" i="31"/>
  <c r="Y169" i="31"/>
  <c r="X169" i="31"/>
  <c r="W169" i="31"/>
  <c r="V169" i="31"/>
  <c r="U169" i="31"/>
  <c r="T169" i="31"/>
  <c r="S169" i="31"/>
  <c r="H169" i="31"/>
  <c r="AU169" i="31" s="1"/>
  <c r="G169" i="31"/>
  <c r="F169" i="31"/>
  <c r="EM168" i="31"/>
  <c r="EL168" i="31"/>
  <c r="EK168" i="31"/>
  <c r="EJ168" i="31"/>
  <c r="DP168" i="31"/>
  <c r="DN168" i="31"/>
  <c r="DL168" i="31"/>
  <c r="DJ168" i="31"/>
  <c r="DB168" i="31"/>
  <c r="DA168" i="31"/>
  <c r="CZ168" i="31"/>
  <c r="CY168" i="31"/>
  <c r="CX168" i="31"/>
  <c r="CV168" i="31"/>
  <c r="CU168" i="31"/>
  <c r="CT168" i="31"/>
  <c r="CR168" i="31"/>
  <c r="CQ168" i="31"/>
  <c r="CP168" i="31"/>
  <c r="CO168" i="31"/>
  <c r="CN168" i="31"/>
  <c r="CM168" i="31"/>
  <c r="CK168" i="31"/>
  <c r="CJ168" i="31"/>
  <c r="CI168" i="31"/>
  <c r="CH168" i="31"/>
  <c r="CG168" i="31"/>
  <c r="CE168" i="31"/>
  <c r="CD168" i="31"/>
  <c r="CB168" i="31"/>
  <c r="CA168" i="31"/>
  <c r="BZ168" i="31"/>
  <c r="BX168" i="31"/>
  <c r="BW168" i="31"/>
  <c r="BV168" i="31"/>
  <c r="BT168" i="31"/>
  <c r="BS168" i="31"/>
  <c r="BR168" i="31"/>
  <c r="BQ168" i="31"/>
  <c r="BP168" i="31"/>
  <c r="BO168" i="31"/>
  <c r="BN168" i="31"/>
  <c r="BM168" i="31"/>
  <c r="BK168" i="31"/>
  <c r="AQ168" i="31"/>
  <c r="AP168" i="31"/>
  <c r="AA168" i="31"/>
  <c r="Z168" i="31"/>
  <c r="Y168" i="31"/>
  <c r="X168" i="31"/>
  <c r="W168" i="31"/>
  <c r="V168" i="31"/>
  <c r="U168" i="31"/>
  <c r="T168" i="31"/>
  <c r="S168" i="31"/>
  <c r="H168" i="31"/>
  <c r="G168" i="31"/>
  <c r="F168" i="31"/>
  <c r="EM167" i="31"/>
  <c r="EL167" i="31"/>
  <c r="EK167" i="31"/>
  <c r="EJ167" i="31"/>
  <c r="DP167" i="31"/>
  <c r="DN167" i="31"/>
  <c r="DL167" i="31"/>
  <c r="DJ167" i="31"/>
  <c r="DB167" i="31"/>
  <c r="DA167" i="31"/>
  <c r="CZ167" i="31"/>
  <c r="CY167" i="31"/>
  <c r="CX167" i="31"/>
  <c r="CV167" i="31"/>
  <c r="CU167" i="31"/>
  <c r="CT167" i="31"/>
  <c r="CR167" i="31"/>
  <c r="CQ167" i="31"/>
  <c r="CP167" i="31"/>
  <c r="CO167" i="31"/>
  <c r="CN167" i="31"/>
  <c r="CM167" i="31"/>
  <c r="CK167" i="31"/>
  <c r="CJ167" i="31"/>
  <c r="CI167" i="31"/>
  <c r="CH167" i="31"/>
  <c r="CG167" i="31"/>
  <c r="CE167" i="31"/>
  <c r="CD167" i="31"/>
  <c r="CB167" i="31"/>
  <c r="CA167" i="31"/>
  <c r="BZ167" i="31"/>
  <c r="BX167" i="31"/>
  <c r="BW167" i="31"/>
  <c r="BV167" i="31"/>
  <c r="BT167" i="31"/>
  <c r="BS167" i="31"/>
  <c r="BR167" i="31"/>
  <c r="BQ167" i="31"/>
  <c r="BP167" i="31"/>
  <c r="BO167" i="31"/>
  <c r="BN167" i="31"/>
  <c r="BM167" i="31"/>
  <c r="BK167" i="31"/>
  <c r="AQ167" i="31"/>
  <c r="AP167" i="31"/>
  <c r="AA167" i="31"/>
  <c r="Z167" i="31"/>
  <c r="Y167" i="31"/>
  <c r="X167" i="31"/>
  <c r="W167" i="31"/>
  <c r="V167" i="31"/>
  <c r="U167" i="31"/>
  <c r="T167" i="31"/>
  <c r="S167" i="31"/>
  <c r="H167" i="31"/>
  <c r="AX167" i="31" s="1"/>
  <c r="G167" i="31"/>
  <c r="F167" i="31"/>
  <c r="EU166" i="31"/>
  <c r="EM166" i="31"/>
  <c r="EL166" i="31"/>
  <c r="EK166" i="31"/>
  <c r="EJ166" i="31"/>
  <c r="EH166" i="31"/>
  <c r="DP166" i="31"/>
  <c r="DN166" i="31"/>
  <c r="DL166" i="31"/>
  <c r="DJ166" i="31"/>
  <c r="DB166" i="31"/>
  <c r="DA166" i="31"/>
  <c r="CZ166" i="31"/>
  <c r="CY166" i="31"/>
  <c r="CX166" i="31"/>
  <c r="CV166" i="31"/>
  <c r="CU166" i="31"/>
  <c r="CT166" i="31"/>
  <c r="CR166" i="31"/>
  <c r="CQ166" i="31"/>
  <c r="CP166" i="31"/>
  <c r="CO166" i="31"/>
  <c r="CN166" i="31"/>
  <c r="CM166" i="31"/>
  <c r="CK166" i="31"/>
  <c r="CJ166" i="31"/>
  <c r="CI166" i="31"/>
  <c r="CH166" i="31"/>
  <c r="CG166" i="31"/>
  <c r="CE166" i="31"/>
  <c r="CD166" i="31"/>
  <c r="CB166" i="31"/>
  <c r="CA166" i="31"/>
  <c r="BZ166" i="31"/>
  <c r="BX166" i="31"/>
  <c r="BW166" i="31"/>
  <c r="BV166" i="31"/>
  <c r="BT166" i="31"/>
  <c r="BS166" i="31"/>
  <c r="BR166" i="31"/>
  <c r="BQ166" i="31"/>
  <c r="BP166" i="31"/>
  <c r="BO166" i="31"/>
  <c r="BN166" i="31"/>
  <c r="BM166" i="31"/>
  <c r="BK166" i="31"/>
  <c r="AQ166" i="31"/>
  <c r="AP166" i="31"/>
  <c r="AA166" i="31"/>
  <c r="Z166" i="31"/>
  <c r="Y166" i="31"/>
  <c r="X166" i="31"/>
  <c r="W166" i="31"/>
  <c r="V166" i="31"/>
  <c r="U166" i="31"/>
  <c r="T166" i="31"/>
  <c r="S166" i="31"/>
  <c r="H166" i="31"/>
  <c r="AX166" i="31" s="1"/>
  <c r="G166" i="31"/>
  <c r="F166" i="31"/>
  <c r="E166" i="31" s="1"/>
  <c r="EU165" i="31"/>
  <c r="EM165" i="31"/>
  <c r="EL165" i="31"/>
  <c r="EK165" i="31"/>
  <c r="EJ165" i="31"/>
  <c r="EH165" i="31"/>
  <c r="DP165" i="31"/>
  <c r="DN165" i="31"/>
  <c r="DL165" i="31"/>
  <c r="DJ165" i="31"/>
  <c r="DB165" i="31"/>
  <c r="DA165" i="31"/>
  <c r="CZ165" i="31"/>
  <c r="CY165" i="31"/>
  <c r="CX165" i="31"/>
  <c r="CV165" i="31"/>
  <c r="CU165" i="31"/>
  <c r="CT165" i="31"/>
  <c r="CR165" i="31"/>
  <c r="CQ165" i="31"/>
  <c r="CP165" i="31"/>
  <c r="CO165" i="31"/>
  <c r="CN165" i="31"/>
  <c r="CM165" i="31"/>
  <c r="CK165" i="31"/>
  <c r="CJ165" i="31"/>
  <c r="CI165" i="31"/>
  <c r="CH165" i="31"/>
  <c r="CG165" i="31"/>
  <c r="CE165" i="31"/>
  <c r="CD165" i="31"/>
  <c r="CB165" i="31"/>
  <c r="CA165" i="31"/>
  <c r="BZ165" i="31"/>
  <c r="BX165" i="31"/>
  <c r="BW165" i="31"/>
  <c r="BV165" i="31"/>
  <c r="BT165" i="31"/>
  <c r="BS165" i="31"/>
  <c r="BR165" i="31"/>
  <c r="BQ165" i="31"/>
  <c r="BP165" i="31"/>
  <c r="BO165" i="31"/>
  <c r="BN165" i="31"/>
  <c r="BM165" i="31"/>
  <c r="BK165" i="31"/>
  <c r="AQ165" i="31"/>
  <c r="AP165" i="31"/>
  <c r="AA165" i="31"/>
  <c r="Z165" i="31"/>
  <c r="Y165" i="31"/>
  <c r="X165" i="31"/>
  <c r="W165" i="31"/>
  <c r="V165" i="31"/>
  <c r="U165" i="31"/>
  <c r="T165" i="31"/>
  <c r="S165" i="31"/>
  <c r="H165" i="31"/>
  <c r="AU165" i="31" s="1"/>
  <c r="G165" i="31"/>
  <c r="F165" i="31"/>
  <c r="EM164" i="31"/>
  <c r="EL164" i="31"/>
  <c r="EK164" i="31"/>
  <c r="EJ164" i="31"/>
  <c r="DP164" i="31"/>
  <c r="DN164" i="31"/>
  <c r="DL164" i="31"/>
  <c r="DJ164" i="31"/>
  <c r="DB164" i="31"/>
  <c r="DA164" i="31"/>
  <c r="CZ164" i="31"/>
  <c r="CY164" i="31"/>
  <c r="CX164" i="31"/>
  <c r="CV164" i="31"/>
  <c r="CU164" i="31"/>
  <c r="CT164" i="31"/>
  <c r="CR164" i="31"/>
  <c r="CQ164" i="31"/>
  <c r="CP164" i="31"/>
  <c r="CO164" i="31"/>
  <c r="CN164" i="31"/>
  <c r="CM164" i="31"/>
  <c r="CK164" i="31"/>
  <c r="CJ164" i="31"/>
  <c r="CI164" i="31"/>
  <c r="CH164" i="31"/>
  <c r="CG164" i="31"/>
  <c r="CE164" i="31"/>
  <c r="CD164" i="31"/>
  <c r="CB164" i="31"/>
  <c r="CA164" i="31"/>
  <c r="BZ164" i="31"/>
  <c r="BX164" i="31"/>
  <c r="BW164" i="31"/>
  <c r="BV164" i="31"/>
  <c r="BT164" i="31"/>
  <c r="BS164" i="31"/>
  <c r="BR164" i="31"/>
  <c r="BQ164" i="31"/>
  <c r="BP164" i="31"/>
  <c r="BO164" i="31"/>
  <c r="BN164" i="31"/>
  <c r="BM164" i="31"/>
  <c r="BK164" i="31"/>
  <c r="AQ164" i="31"/>
  <c r="AP164" i="31"/>
  <c r="AA164" i="31"/>
  <c r="Z164" i="31"/>
  <c r="Y164" i="31"/>
  <c r="X164" i="31"/>
  <c r="W164" i="31"/>
  <c r="V164" i="31"/>
  <c r="U164" i="31"/>
  <c r="T164" i="31"/>
  <c r="S164" i="31"/>
  <c r="H164" i="31"/>
  <c r="G164" i="31"/>
  <c r="F164" i="31"/>
  <c r="EM163" i="31"/>
  <c r="EL163" i="31"/>
  <c r="EK163" i="31"/>
  <c r="EJ163" i="31"/>
  <c r="DP163" i="31"/>
  <c r="DN163" i="31"/>
  <c r="DL163" i="31"/>
  <c r="DJ163" i="31"/>
  <c r="DB163" i="31"/>
  <c r="DA163" i="31"/>
  <c r="CZ163" i="31"/>
  <c r="CY163" i="31"/>
  <c r="CX163" i="31"/>
  <c r="CV163" i="31"/>
  <c r="CU163" i="31"/>
  <c r="CT163" i="31"/>
  <c r="CR163" i="31"/>
  <c r="CQ163" i="31"/>
  <c r="CP163" i="31"/>
  <c r="CO163" i="31"/>
  <c r="CN163" i="31"/>
  <c r="CM163" i="31"/>
  <c r="CK163" i="31"/>
  <c r="CJ163" i="31"/>
  <c r="CI163" i="31"/>
  <c r="CH163" i="31"/>
  <c r="CG163" i="31"/>
  <c r="CE163" i="31"/>
  <c r="CD163" i="31"/>
  <c r="CB163" i="31"/>
  <c r="CA163" i="31"/>
  <c r="BZ163" i="31"/>
  <c r="BX163" i="31"/>
  <c r="BW163" i="31"/>
  <c r="BV163" i="31"/>
  <c r="BT163" i="31"/>
  <c r="BS163" i="31"/>
  <c r="BR163" i="31"/>
  <c r="BQ163" i="31"/>
  <c r="BP163" i="31"/>
  <c r="BO163" i="31"/>
  <c r="BN163" i="31"/>
  <c r="BM163" i="31"/>
  <c r="BK163" i="31"/>
  <c r="AQ163" i="31"/>
  <c r="AP163" i="31"/>
  <c r="AA163" i="31"/>
  <c r="Z163" i="31"/>
  <c r="Y163" i="31"/>
  <c r="X163" i="31"/>
  <c r="W163" i="31"/>
  <c r="V163" i="31"/>
  <c r="U163" i="31"/>
  <c r="T163" i="31"/>
  <c r="S163" i="31"/>
  <c r="H163" i="31"/>
  <c r="G163" i="31"/>
  <c r="F163" i="31"/>
  <c r="E163" i="31" s="1"/>
  <c r="EM162" i="31"/>
  <c r="EL162" i="31"/>
  <c r="EK162" i="31"/>
  <c r="EJ162" i="31"/>
  <c r="DP162" i="31"/>
  <c r="DN162" i="31"/>
  <c r="DL162" i="31"/>
  <c r="DJ162" i="31"/>
  <c r="DB162" i="31"/>
  <c r="DA162" i="31"/>
  <c r="CZ162" i="31"/>
  <c r="CY162" i="31"/>
  <c r="CX162" i="31"/>
  <c r="CV162" i="31"/>
  <c r="CU162" i="31"/>
  <c r="CT162" i="31"/>
  <c r="CR162" i="31"/>
  <c r="CQ162" i="31"/>
  <c r="CP162" i="31"/>
  <c r="CO162" i="31"/>
  <c r="CN162" i="31"/>
  <c r="CM162" i="31"/>
  <c r="CK162" i="31"/>
  <c r="CJ162" i="31"/>
  <c r="CI162" i="31"/>
  <c r="CH162" i="31"/>
  <c r="CG162" i="31"/>
  <c r="CE162" i="31"/>
  <c r="CD162" i="31"/>
  <c r="CB162" i="31"/>
  <c r="CA162" i="31"/>
  <c r="BZ162" i="31"/>
  <c r="BX162" i="31"/>
  <c r="BW162" i="31"/>
  <c r="BV162" i="31"/>
  <c r="BT162" i="31"/>
  <c r="BS162" i="31"/>
  <c r="BR162" i="31"/>
  <c r="BQ162" i="31"/>
  <c r="BP162" i="31"/>
  <c r="BO162" i="31"/>
  <c r="BN162" i="31"/>
  <c r="BM162" i="31"/>
  <c r="BK162" i="31"/>
  <c r="AQ162" i="31"/>
  <c r="AP162" i="31"/>
  <c r="AA162" i="31"/>
  <c r="Z162" i="31"/>
  <c r="Y162" i="31"/>
  <c r="X162" i="31"/>
  <c r="W162" i="31"/>
  <c r="V162" i="31"/>
  <c r="U162" i="31"/>
  <c r="T162" i="31"/>
  <c r="S162" i="31"/>
  <c r="H162" i="31"/>
  <c r="G162" i="31"/>
  <c r="F162" i="31"/>
  <c r="EM161" i="31"/>
  <c r="EL161" i="31"/>
  <c r="EK161" i="31"/>
  <c r="EJ161" i="31"/>
  <c r="DP161" i="31"/>
  <c r="DN161" i="31"/>
  <c r="DL161" i="31"/>
  <c r="DJ161" i="31"/>
  <c r="DB161" i="31"/>
  <c r="DA161" i="31"/>
  <c r="CZ161" i="31"/>
  <c r="CY161" i="31"/>
  <c r="CX161" i="31"/>
  <c r="CV161" i="31"/>
  <c r="CU161" i="31"/>
  <c r="CT161" i="31"/>
  <c r="CR161" i="31"/>
  <c r="CQ161" i="31"/>
  <c r="CP161" i="31"/>
  <c r="CO161" i="31"/>
  <c r="CN161" i="31"/>
  <c r="CM161" i="31"/>
  <c r="CK161" i="31"/>
  <c r="CJ161" i="31"/>
  <c r="CI161" i="31"/>
  <c r="CH161" i="31"/>
  <c r="CG161" i="31"/>
  <c r="CE161" i="31"/>
  <c r="CD161" i="31"/>
  <c r="CB161" i="31"/>
  <c r="CA161" i="31"/>
  <c r="BZ161" i="31"/>
  <c r="BX161" i="31"/>
  <c r="BW161" i="31"/>
  <c r="BV161" i="31"/>
  <c r="BT161" i="31"/>
  <c r="BS161" i="31"/>
  <c r="BR161" i="31"/>
  <c r="BQ161" i="31"/>
  <c r="BP161" i="31"/>
  <c r="BO161" i="31"/>
  <c r="BN161" i="31"/>
  <c r="BM161" i="31"/>
  <c r="BK161" i="31"/>
  <c r="AQ161" i="31"/>
  <c r="AP161" i="31"/>
  <c r="AA161" i="31"/>
  <c r="Z161" i="31"/>
  <c r="Y161" i="31"/>
  <c r="X161" i="31"/>
  <c r="W161" i="31"/>
  <c r="V161" i="31"/>
  <c r="U161" i="31"/>
  <c r="T161" i="31"/>
  <c r="S161" i="31"/>
  <c r="H161" i="31"/>
  <c r="G161" i="31"/>
  <c r="F161" i="31"/>
  <c r="EU160" i="31"/>
  <c r="EM160" i="31"/>
  <c r="EL160" i="31"/>
  <c r="EK160" i="31"/>
  <c r="EJ160" i="31"/>
  <c r="EH160" i="31"/>
  <c r="DP160" i="31"/>
  <c r="DN160" i="31"/>
  <c r="DL160" i="31"/>
  <c r="DJ160" i="31"/>
  <c r="DB160" i="31"/>
  <c r="DA160" i="31"/>
  <c r="CZ160" i="31"/>
  <c r="CY160" i="31"/>
  <c r="CX160" i="31"/>
  <c r="CV160" i="31"/>
  <c r="CU160" i="31"/>
  <c r="CT160" i="31"/>
  <c r="CR160" i="31"/>
  <c r="CQ160" i="31"/>
  <c r="CP160" i="31"/>
  <c r="CO160" i="31"/>
  <c r="CN160" i="31"/>
  <c r="CM160" i="31"/>
  <c r="CK160" i="31"/>
  <c r="CJ160" i="31"/>
  <c r="CI160" i="31"/>
  <c r="CH160" i="31"/>
  <c r="CG160" i="31"/>
  <c r="CE160" i="31"/>
  <c r="CD160" i="31"/>
  <c r="CB160" i="31"/>
  <c r="CA160" i="31"/>
  <c r="BZ160" i="31"/>
  <c r="BX160" i="31"/>
  <c r="BW160" i="31"/>
  <c r="BV160" i="31"/>
  <c r="BT160" i="31"/>
  <c r="BS160" i="31"/>
  <c r="BR160" i="31"/>
  <c r="BQ160" i="31"/>
  <c r="BP160" i="31"/>
  <c r="BO160" i="31"/>
  <c r="BN160" i="31"/>
  <c r="BM160" i="31"/>
  <c r="BK160" i="31"/>
  <c r="AQ160" i="31"/>
  <c r="AP160" i="31"/>
  <c r="AA160" i="31"/>
  <c r="Z160" i="31"/>
  <c r="Y160" i="31"/>
  <c r="X160" i="31"/>
  <c r="W160" i="31"/>
  <c r="V160" i="31"/>
  <c r="U160" i="31"/>
  <c r="T160" i="31"/>
  <c r="S160" i="31"/>
  <c r="H160" i="31"/>
  <c r="AX160" i="31" s="1"/>
  <c r="G160" i="31"/>
  <c r="F160" i="31"/>
  <c r="E160" i="31" s="1"/>
  <c r="FD160" i="31" s="1"/>
  <c r="EU159" i="31"/>
  <c r="EM159" i="31"/>
  <c r="EL159" i="31"/>
  <c r="EK159" i="31"/>
  <c r="EJ159" i="31"/>
  <c r="EH159" i="31"/>
  <c r="DP159" i="31"/>
  <c r="DN159" i="31"/>
  <c r="DL159" i="31"/>
  <c r="DJ159" i="31"/>
  <c r="DB159" i="31"/>
  <c r="DA159" i="31"/>
  <c r="CZ159" i="31"/>
  <c r="CY159" i="31"/>
  <c r="CX159" i="31"/>
  <c r="CV159" i="31"/>
  <c r="CU159" i="31"/>
  <c r="CT159" i="31"/>
  <c r="CR159" i="31"/>
  <c r="CQ159" i="31"/>
  <c r="CP159" i="31"/>
  <c r="CO159" i="31"/>
  <c r="CN159" i="31"/>
  <c r="CM159" i="31"/>
  <c r="CK159" i="31"/>
  <c r="CJ159" i="31"/>
  <c r="CI159" i="31"/>
  <c r="CH159" i="31"/>
  <c r="CG159" i="31"/>
  <c r="CE159" i="31"/>
  <c r="CD159" i="31"/>
  <c r="CB159" i="31"/>
  <c r="CA159" i="31"/>
  <c r="BZ159" i="31"/>
  <c r="BX159" i="31"/>
  <c r="BW159" i="31"/>
  <c r="BV159" i="31"/>
  <c r="BT159" i="31"/>
  <c r="BS159" i="31"/>
  <c r="BR159" i="31"/>
  <c r="BQ159" i="31"/>
  <c r="BP159" i="31"/>
  <c r="BO159" i="31"/>
  <c r="BN159" i="31"/>
  <c r="BM159" i="31"/>
  <c r="BK159" i="31"/>
  <c r="AQ159" i="31"/>
  <c r="AP159" i="31"/>
  <c r="AA159" i="31"/>
  <c r="Z159" i="31"/>
  <c r="Y159" i="31"/>
  <c r="X159" i="31"/>
  <c r="W159" i="31"/>
  <c r="V159" i="31"/>
  <c r="U159" i="31"/>
  <c r="T159" i="31"/>
  <c r="S159" i="31"/>
  <c r="H159" i="31"/>
  <c r="AX159" i="31" s="1"/>
  <c r="G159" i="31"/>
  <c r="F159" i="31"/>
  <c r="EU158" i="31"/>
  <c r="EM158" i="31"/>
  <c r="EL158" i="31"/>
  <c r="EK158" i="31"/>
  <c r="EJ158" i="31"/>
  <c r="EH158" i="31"/>
  <c r="DP158" i="31"/>
  <c r="DN158" i="31"/>
  <c r="DL158" i="31"/>
  <c r="DJ158" i="31"/>
  <c r="DB158" i="31"/>
  <c r="DA158" i="31"/>
  <c r="CZ158" i="31"/>
  <c r="CY158" i="31"/>
  <c r="CX158" i="31"/>
  <c r="CV158" i="31"/>
  <c r="CU158" i="31"/>
  <c r="CT158" i="31"/>
  <c r="CR158" i="31"/>
  <c r="CQ158" i="31"/>
  <c r="CP158" i="31"/>
  <c r="CO158" i="31"/>
  <c r="CN158" i="31"/>
  <c r="CM158" i="31"/>
  <c r="CK158" i="31"/>
  <c r="CJ158" i="31"/>
  <c r="CI158" i="31"/>
  <c r="CH158" i="31"/>
  <c r="CG158" i="31"/>
  <c r="CE158" i="31"/>
  <c r="CD158" i="31"/>
  <c r="CB158" i="31"/>
  <c r="CA158" i="31"/>
  <c r="BZ158" i="31"/>
  <c r="BX158" i="31"/>
  <c r="BW158" i="31"/>
  <c r="BV158" i="31"/>
  <c r="BT158" i="31"/>
  <c r="BS158" i="31"/>
  <c r="BR158" i="31"/>
  <c r="BQ158" i="31"/>
  <c r="BP158" i="31"/>
  <c r="BO158" i="31"/>
  <c r="BN158" i="31"/>
  <c r="BM158" i="31"/>
  <c r="BK158" i="31"/>
  <c r="AQ158" i="31"/>
  <c r="AP158" i="31"/>
  <c r="AA158" i="31"/>
  <c r="Z158" i="31"/>
  <c r="Y158" i="31"/>
  <c r="X158" i="31"/>
  <c r="W158" i="31"/>
  <c r="V158" i="31"/>
  <c r="U158" i="31"/>
  <c r="T158" i="31"/>
  <c r="S158" i="31"/>
  <c r="H158" i="31"/>
  <c r="AU158" i="31" s="1"/>
  <c r="G158" i="31"/>
  <c r="F158" i="31"/>
  <c r="EU157" i="31"/>
  <c r="EM157" i="31"/>
  <c r="EL157" i="31"/>
  <c r="EK157" i="31"/>
  <c r="EJ157" i="31"/>
  <c r="EH157" i="31"/>
  <c r="DP157" i="31"/>
  <c r="DN157" i="31"/>
  <c r="DL157" i="31"/>
  <c r="DJ157" i="31"/>
  <c r="DB157" i="31"/>
  <c r="DA157" i="31"/>
  <c r="CZ157" i="31"/>
  <c r="CY157" i="31"/>
  <c r="CX157" i="31"/>
  <c r="CV157" i="31"/>
  <c r="CU157" i="31"/>
  <c r="CT157" i="31"/>
  <c r="CR157" i="31"/>
  <c r="CQ157" i="31"/>
  <c r="CP157" i="31"/>
  <c r="CO157" i="31"/>
  <c r="CN157" i="31"/>
  <c r="CM157" i="31"/>
  <c r="CK157" i="31"/>
  <c r="CJ157" i="31"/>
  <c r="CI157" i="31"/>
  <c r="CH157" i="31"/>
  <c r="CG157" i="31"/>
  <c r="CE157" i="31"/>
  <c r="CD157" i="31"/>
  <c r="CB157" i="31"/>
  <c r="CA157" i="31"/>
  <c r="BZ157" i="31"/>
  <c r="BX157" i="31"/>
  <c r="BW157" i="31"/>
  <c r="BV157" i="31"/>
  <c r="BT157" i="31"/>
  <c r="BS157" i="31"/>
  <c r="BR157" i="31"/>
  <c r="BQ157" i="31"/>
  <c r="BP157" i="31"/>
  <c r="BO157" i="31"/>
  <c r="BN157" i="31"/>
  <c r="BM157" i="31"/>
  <c r="BK157" i="31"/>
  <c r="AQ157" i="31"/>
  <c r="AP157" i="31"/>
  <c r="AA157" i="31"/>
  <c r="Z157" i="31"/>
  <c r="Y157" i="31"/>
  <c r="X157" i="31"/>
  <c r="W157" i="31"/>
  <c r="V157" i="31"/>
  <c r="U157" i="31"/>
  <c r="T157" i="31"/>
  <c r="S157" i="31"/>
  <c r="H157" i="31"/>
  <c r="G157" i="31"/>
  <c r="F157" i="31"/>
  <c r="EU156" i="31"/>
  <c r="EM156" i="31"/>
  <c r="EL156" i="31"/>
  <c r="EK156" i="31"/>
  <c r="EJ156" i="31"/>
  <c r="EH156" i="31"/>
  <c r="DP156" i="31"/>
  <c r="DN156" i="31"/>
  <c r="DL156" i="31"/>
  <c r="DJ156" i="31"/>
  <c r="DB156" i="31"/>
  <c r="DA156" i="31"/>
  <c r="CZ156" i="31"/>
  <c r="CY156" i="31"/>
  <c r="CX156" i="31"/>
  <c r="CV156" i="31"/>
  <c r="CU156" i="31"/>
  <c r="CT156" i="31"/>
  <c r="CR156" i="31"/>
  <c r="CQ156" i="31"/>
  <c r="CP156" i="31"/>
  <c r="CO156" i="31"/>
  <c r="CN156" i="31"/>
  <c r="CM156" i="31"/>
  <c r="CK156" i="31"/>
  <c r="CJ156" i="31"/>
  <c r="CI156" i="31"/>
  <c r="CH156" i="31"/>
  <c r="CG156" i="31"/>
  <c r="CE156" i="31"/>
  <c r="CD156" i="31"/>
  <c r="CB156" i="31"/>
  <c r="CA156" i="31"/>
  <c r="BZ156" i="31"/>
  <c r="BX156" i="31"/>
  <c r="BW156" i="31"/>
  <c r="BV156" i="31"/>
  <c r="BT156" i="31"/>
  <c r="BS156" i="31"/>
  <c r="BR156" i="31"/>
  <c r="BQ156" i="31"/>
  <c r="BP156" i="31"/>
  <c r="BO156" i="31"/>
  <c r="BN156" i="31"/>
  <c r="BM156" i="31"/>
  <c r="BK156" i="31"/>
  <c r="AQ156" i="31"/>
  <c r="AP156" i="31"/>
  <c r="AA156" i="31"/>
  <c r="Z156" i="31"/>
  <c r="Y156" i="31"/>
  <c r="X156" i="31"/>
  <c r="W156" i="31"/>
  <c r="V156" i="31"/>
  <c r="U156" i="31"/>
  <c r="T156" i="31"/>
  <c r="S156" i="31"/>
  <c r="H156" i="31"/>
  <c r="AX156" i="31" s="1"/>
  <c r="G156" i="31"/>
  <c r="F156" i="31"/>
  <c r="EU155" i="31"/>
  <c r="EM155" i="31"/>
  <c r="EL155" i="31"/>
  <c r="EK155" i="31"/>
  <c r="EJ155" i="31"/>
  <c r="EH155" i="31"/>
  <c r="DP155" i="31"/>
  <c r="DN155" i="31"/>
  <c r="DL155" i="31"/>
  <c r="DJ155" i="31"/>
  <c r="DB155" i="31"/>
  <c r="DA155" i="31"/>
  <c r="CZ155" i="31"/>
  <c r="CY155" i="31"/>
  <c r="CX155" i="31"/>
  <c r="CV155" i="31"/>
  <c r="CU155" i="31"/>
  <c r="CT155" i="31"/>
  <c r="CR155" i="31"/>
  <c r="CQ155" i="31"/>
  <c r="CP155" i="31"/>
  <c r="CO155" i="31"/>
  <c r="CN155" i="31"/>
  <c r="CM155" i="31"/>
  <c r="CK155" i="31"/>
  <c r="CJ155" i="31"/>
  <c r="CI155" i="31"/>
  <c r="CH155" i="31"/>
  <c r="CG155" i="31"/>
  <c r="CE155" i="31"/>
  <c r="CD155" i="31"/>
  <c r="CB155" i="31"/>
  <c r="CA155" i="31"/>
  <c r="BZ155" i="31"/>
  <c r="BX155" i="31"/>
  <c r="BW155" i="31"/>
  <c r="BV155" i="31"/>
  <c r="BT155" i="31"/>
  <c r="BS155" i="31"/>
  <c r="BR155" i="31"/>
  <c r="BQ155" i="31"/>
  <c r="BP155" i="31"/>
  <c r="BO155" i="31"/>
  <c r="BN155" i="31"/>
  <c r="BM155" i="31"/>
  <c r="BK155" i="31"/>
  <c r="AQ155" i="31"/>
  <c r="AP155" i="31"/>
  <c r="AA155" i="31"/>
  <c r="Z155" i="31"/>
  <c r="Y155" i="31"/>
  <c r="X155" i="31"/>
  <c r="W155" i="31"/>
  <c r="V155" i="31"/>
  <c r="U155" i="31"/>
  <c r="T155" i="31"/>
  <c r="S155" i="31"/>
  <c r="H155" i="31"/>
  <c r="AX155" i="31" s="1"/>
  <c r="G155" i="31"/>
  <c r="F155" i="31"/>
  <c r="EM154" i="31"/>
  <c r="EL154" i="31"/>
  <c r="EK154" i="31"/>
  <c r="EJ154" i="31"/>
  <c r="DP154" i="31"/>
  <c r="DN154" i="31"/>
  <c r="DL154" i="31"/>
  <c r="DJ154" i="31"/>
  <c r="DB154" i="31"/>
  <c r="DA154" i="31"/>
  <c r="CZ154" i="31"/>
  <c r="CY154" i="31"/>
  <c r="CX154" i="31"/>
  <c r="CV154" i="31"/>
  <c r="CU154" i="31"/>
  <c r="CT154" i="31"/>
  <c r="CR154" i="31"/>
  <c r="CQ154" i="31"/>
  <c r="CP154" i="31"/>
  <c r="CO154" i="31"/>
  <c r="CN154" i="31"/>
  <c r="CM154" i="31"/>
  <c r="CK154" i="31"/>
  <c r="CJ154" i="31"/>
  <c r="CI154" i="31"/>
  <c r="CH154" i="31"/>
  <c r="CG154" i="31"/>
  <c r="CE154" i="31"/>
  <c r="CD154" i="31"/>
  <c r="CB154" i="31"/>
  <c r="CA154" i="31"/>
  <c r="BZ154" i="31"/>
  <c r="BX154" i="31"/>
  <c r="BW154" i="31"/>
  <c r="BV154" i="31"/>
  <c r="BT154" i="31"/>
  <c r="BS154" i="31"/>
  <c r="BR154" i="31"/>
  <c r="BQ154" i="31"/>
  <c r="BP154" i="31"/>
  <c r="BO154" i="31"/>
  <c r="BN154" i="31"/>
  <c r="BM154" i="31"/>
  <c r="BK154" i="31"/>
  <c r="AQ154" i="31"/>
  <c r="AW154" i="31" s="1"/>
  <c r="AP154" i="31"/>
  <c r="AA154" i="31"/>
  <c r="Z154" i="31"/>
  <c r="Y154" i="31"/>
  <c r="X154" i="31"/>
  <c r="W154" i="31"/>
  <c r="V154" i="31"/>
  <c r="U154" i="31"/>
  <c r="T154" i="31"/>
  <c r="S154" i="31"/>
  <c r="H154" i="31"/>
  <c r="AU154" i="31" s="1"/>
  <c r="G154" i="31"/>
  <c r="F154" i="31"/>
  <c r="EU153" i="31"/>
  <c r="EM153" i="31"/>
  <c r="EL153" i="31"/>
  <c r="EK153" i="31"/>
  <c r="EJ153" i="31"/>
  <c r="EH153" i="31"/>
  <c r="DP153" i="31"/>
  <c r="DN153" i="31"/>
  <c r="DL153" i="31"/>
  <c r="DJ153" i="31"/>
  <c r="DB153" i="31"/>
  <c r="DA153" i="31"/>
  <c r="CZ153" i="31"/>
  <c r="CY153" i="31"/>
  <c r="CX153" i="31"/>
  <c r="CV153" i="31"/>
  <c r="CU153" i="31"/>
  <c r="CT153" i="31"/>
  <c r="CR153" i="31"/>
  <c r="CQ153" i="31"/>
  <c r="CP153" i="31"/>
  <c r="CO153" i="31"/>
  <c r="CN153" i="31"/>
  <c r="CM153" i="31"/>
  <c r="CK153" i="31"/>
  <c r="CJ153" i="31"/>
  <c r="CI153" i="31"/>
  <c r="CH153" i="31"/>
  <c r="CG153" i="31"/>
  <c r="CE153" i="31"/>
  <c r="CD153" i="31"/>
  <c r="CB153" i="31"/>
  <c r="CA153" i="31"/>
  <c r="BZ153" i="31"/>
  <c r="BX153" i="31"/>
  <c r="BW153" i="31"/>
  <c r="BV153" i="31"/>
  <c r="BT153" i="31"/>
  <c r="BS153" i="31"/>
  <c r="BR153" i="31"/>
  <c r="BQ153" i="31"/>
  <c r="BP153" i="31"/>
  <c r="BO153" i="31"/>
  <c r="BN153" i="31"/>
  <c r="BM153" i="31"/>
  <c r="BK153" i="31"/>
  <c r="AQ153" i="31"/>
  <c r="AP153" i="31"/>
  <c r="AA153" i="31"/>
  <c r="Z153" i="31"/>
  <c r="Y153" i="31"/>
  <c r="X153" i="31"/>
  <c r="W153" i="31"/>
  <c r="V153" i="31"/>
  <c r="U153" i="31"/>
  <c r="T153" i="31"/>
  <c r="S153" i="31"/>
  <c r="H153" i="31"/>
  <c r="G153" i="31"/>
  <c r="F153" i="31"/>
  <c r="EU152" i="31"/>
  <c r="EM152" i="31"/>
  <c r="EL152" i="31"/>
  <c r="EK152" i="31"/>
  <c r="EJ152" i="31"/>
  <c r="EH152" i="31"/>
  <c r="DP152" i="31"/>
  <c r="DN152" i="31"/>
  <c r="DL152" i="31"/>
  <c r="DJ152" i="31"/>
  <c r="DB152" i="31"/>
  <c r="DA152" i="31"/>
  <c r="CZ152" i="31"/>
  <c r="CY152" i="31"/>
  <c r="CX152" i="31"/>
  <c r="CV152" i="31"/>
  <c r="CU152" i="31"/>
  <c r="CT152" i="31"/>
  <c r="CR152" i="31"/>
  <c r="CQ152" i="31"/>
  <c r="CP152" i="31"/>
  <c r="CO152" i="31"/>
  <c r="CN152" i="31"/>
  <c r="CM152" i="31"/>
  <c r="CK152" i="31"/>
  <c r="CJ152" i="31"/>
  <c r="CI152" i="31"/>
  <c r="CH152" i="31"/>
  <c r="CG152" i="31"/>
  <c r="CE152" i="31"/>
  <c r="CD152" i="31"/>
  <c r="CB152" i="31"/>
  <c r="CA152" i="31"/>
  <c r="BZ152" i="31"/>
  <c r="BX152" i="31"/>
  <c r="BW152" i="31"/>
  <c r="BV152" i="31"/>
  <c r="BT152" i="31"/>
  <c r="BS152" i="31"/>
  <c r="BR152" i="31"/>
  <c r="BQ152" i="31"/>
  <c r="BP152" i="31"/>
  <c r="BO152" i="31"/>
  <c r="BN152" i="31"/>
  <c r="BM152" i="31"/>
  <c r="BK152" i="31"/>
  <c r="AQ152" i="31"/>
  <c r="AP152" i="31"/>
  <c r="AA152" i="31"/>
  <c r="Z152" i="31"/>
  <c r="Y152" i="31"/>
  <c r="X152" i="31"/>
  <c r="W152" i="31"/>
  <c r="V152" i="31"/>
  <c r="U152" i="31"/>
  <c r="T152" i="31"/>
  <c r="S152" i="31"/>
  <c r="H152" i="31"/>
  <c r="AX152" i="31" s="1"/>
  <c r="G152" i="31"/>
  <c r="F152" i="31"/>
  <c r="EU151" i="31"/>
  <c r="EM151" i="31"/>
  <c r="EL151" i="31"/>
  <c r="EK151" i="31"/>
  <c r="EJ151" i="31"/>
  <c r="EH151" i="31"/>
  <c r="DP151" i="31"/>
  <c r="DN151" i="31"/>
  <c r="DL151" i="31"/>
  <c r="DJ151" i="31"/>
  <c r="DB151" i="31"/>
  <c r="DA151" i="31"/>
  <c r="CZ151" i="31"/>
  <c r="CY151" i="31"/>
  <c r="CX151" i="31"/>
  <c r="CV151" i="31"/>
  <c r="CU151" i="31"/>
  <c r="CT151" i="31"/>
  <c r="CR151" i="31"/>
  <c r="CQ151" i="31"/>
  <c r="CP151" i="31"/>
  <c r="CO151" i="31"/>
  <c r="CN151" i="31"/>
  <c r="CM151" i="31"/>
  <c r="CK151" i="31"/>
  <c r="CJ151" i="31"/>
  <c r="CI151" i="31"/>
  <c r="CH151" i="31"/>
  <c r="CG151" i="31"/>
  <c r="CE151" i="31"/>
  <c r="CD151" i="31"/>
  <c r="CB151" i="31"/>
  <c r="CA151" i="31"/>
  <c r="BZ151" i="31"/>
  <c r="BX151" i="31"/>
  <c r="BW151" i="31"/>
  <c r="BV151" i="31"/>
  <c r="BT151" i="31"/>
  <c r="BS151" i="31"/>
  <c r="BR151" i="31"/>
  <c r="BQ151" i="31"/>
  <c r="BP151" i="31"/>
  <c r="BO151" i="31"/>
  <c r="BN151" i="31"/>
  <c r="BM151" i="31"/>
  <c r="BK151" i="31"/>
  <c r="AQ151" i="31"/>
  <c r="AP151" i="31"/>
  <c r="AA151" i="31"/>
  <c r="Z151" i="31"/>
  <c r="Y151" i="31"/>
  <c r="X151" i="31"/>
  <c r="W151" i="31"/>
  <c r="V151" i="31"/>
  <c r="U151" i="31"/>
  <c r="T151" i="31"/>
  <c r="S151" i="31"/>
  <c r="H151" i="31"/>
  <c r="AX151" i="31" s="1"/>
  <c r="G151" i="31"/>
  <c r="F151" i="31"/>
  <c r="EM150" i="31"/>
  <c r="EL150" i="31"/>
  <c r="EK150" i="31"/>
  <c r="EJ150" i="31"/>
  <c r="DP150" i="31"/>
  <c r="DN150" i="31"/>
  <c r="DL150" i="31"/>
  <c r="DJ150" i="31"/>
  <c r="DB150" i="31"/>
  <c r="DA150" i="31"/>
  <c r="CZ150" i="31"/>
  <c r="CY150" i="31"/>
  <c r="CX150" i="31"/>
  <c r="CV150" i="31"/>
  <c r="CU150" i="31"/>
  <c r="CT150" i="31"/>
  <c r="CR150" i="31"/>
  <c r="CQ150" i="31"/>
  <c r="CP150" i="31"/>
  <c r="CO150" i="31"/>
  <c r="CN150" i="31"/>
  <c r="CM150" i="31"/>
  <c r="CK150" i="31"/>
  <c r="CJ150" i="31"/>
  <c r="CI150" i="31"/>
  <c r="CH150" i="31"/>
  <c r="CG150" i="31"/>
  <c r="CE150" i="31"/>
  <c r="CD150" i="31"/>
  <c r="CB150" i="31"/>
  <c r="CA150" i="31"/>
  <c r="BZ150" i="31"/>
  <c r="BX150" i="31"/>
  <c r="BW150" i="31"/>
  <c r="BV150" i="31"/>
  <c r="BT150" i="31"/>
  <c r="BS150" i="31"/>
  <c r="BR150" i="31"/>
  <c r="BQ150" i="31"/>
  <c r="BP150" i="31"/>
  <c r="BO150" i="31"/>
  <c r="BN150" i="31"/>
  <c r="BM150" i="31"/>
  <c r="BK150" i="31"/>
  <c r="AQ150" i="31"/>
  <c r="AP150" i="31"/>
  <c r="AA150" i="31"/>
  <c r="Z150" i="31"/>
  <c r="Y150" i="31"/>
  <c r="X150" i="31"/>
  <c r="W150" i="31"/>
  <c r="V150" i="31"/>
  <c r="U150" i="31"/>
  <c r="T150" i="31"/>
  <c r="S150" i="31"/>
  <c r="H150" i="31"/>
  <c r="AU150" i="31" s="1"/>
  <c r="G150" i="31"/>
  <c r="F150" i="31"/>
  <c r="EM149" i="31"/>
  <c r="EL149" i="31"/>
  <c r="EK149" i="31"/>
  <c r="EJ149" i="31"/>
  <c r="DP149" i="31"/>
  <c r="DN149" i="31"/>
  <c r="DL149" i="31"/>
  <c r="DJ149" i="31"/>
  <c r="DB149" i="31"/>
  <c r="DA149" i="31"/>
  <c r="CZ149" i="31"/>
  <c r="CY149" i="31"/>
  <c r="CX149" i="31"/>
  <c r="CV149" i="31"/>
  <c r="CU149" i="31"/>
  <c r="CT149" i="31"/>
  <c r="CR149" i="31"/>
  <c r="CQ149" i="31"/>
  <c r="CP149" i="31"/>
  <c r="CO149" i="31"/>
  <c r="CN149" i="31"/>
  <c r="CM149" i="31"/>
  <c r="CK149" i="31"/>
  <c r="CJ149" i="31"/>
  <c r="CI149" i="31"/>
  <c r="CH149" i="31"/>
  <c r="CG149" i="31"/>
  <c r="CE149" i="31"/>
  <c r="CD149" i="31"/>
  <c r="CB149" i="31"/>
  <c r="CA149" i="31"/>
  <c r="BZ149" i="31"/>
  <c r="BX149" i="31"/>
  <c r="BW149" i="31"/>
  <c r="BV149" i="31"/>
  <c r="BT149" i="31"/>
  <c r="BS149" i="31"/>
  <c r="BR149" i="31"/>
  <c r="BQ149" i="31"/>
  <c r="BP149" i="31"/>
  <c r="BO149" i="31"/>
  <c r="BN149" i="31"/>
  <c r="BM149" i="31"/>
  <c r="BK149" i="31"/>
  <c r="AQ149" i="31"/>
  <c r="AP149" i="31"/>
  <c r="AA149" i="31"/>
  <c r="Z149" i="31"/>
  <c r="Y149" i="31"/>
  <c r="X149" i="31"/>
  <c r="W149" i="31"/>
  <c r="V149" i="31"/>
  <c r="U149" i="31"/>
  <c r="T149" i="31"/>
  <c r="S149" i="31"/>
  <c r="H149" i="31"/>
  <c r="AX149" i="31" s="1"/>
  <c r="G149" i="31"/>
  <c r="F149" i="31"/>
  <c r="EU148" i="31"/>
  <c r="EM148" i="31"/>
  <c r="EL148" i="31"/>
  <c r="EK148" i="31"/>
  <c r="EJ148" i="31"/>
  <c r="EH148" i="31"/>
  <c r="DP148" i="31"/>
  <c r="DN148" i="31"/>
  <c r="DL148" i="31"/>
  <c r="DJ148" i="31"/>
  <c r="DB148" i="31"/>
  <c r="DA148" i="31"/>
  <c r="CZ148" i="31"/>
  <c r="CY148" i="31"/>
  <c r="CX148" i="31"/>
  <c r="CV148" i="31"/>
  <c r="CU148" i="31"/>
  <c r="CT148" i="31"/>
  <c r="CR148" i="31"/>
  <c r="CQ148" i="31"/>
  <c r="CP148" i="31"/>
  <c r="CO148" i="31"/>
  <c r="CN148" i="31"/>
  <c r="CM148" i="31"/>
  <c r="CK148" i="31"/>
  <c r="CJ148" i="31"/>
  <c r="CI148" i="31"/>
  <c r="CH148" i="31"/>
  <c r="CG148" i="31"/>
  <c r="CE148" i="31"/>
  <c r="CD148" i="31"/>
  <c r="CB148" i="31"/>
  <c r="CA148" i="31"/>
  <c r="BZ148" i="31"/>
  <c r="BX148" i="31"/>
  <c r="BW148" i="31"/>
  <c r="BV148" i="31"/>
  <c r="BT148" i="31"/>
  <c r="BS148" i="31"/>
  <c r="BR148" i="31"/>
  <c r="BQ148" i="31"/>
  <c r="BP148" i="31"/>
  <c r="BO148" i="31"/>
  <c r="BN148" i="31"/>
  <c r="BM148" i="31"/>
  <c r="BK148" i="31"/>
  <c r="AQ148" i="31"/>
  <c r="AP148" i="31"/>
  <c r="AA148" i="31"/>
  <c r="Z148" i="31"/>
  <c r="Y148" i="31"/>
  <c r="X148" i="31"/>
  <c r="W148" i="31"/>
  <c r="V148" i="31"/>
  <c r="U148" i="31"/>
  <c r="T148" i="31"/>
  <c r="S148" i="31"/>
  <c r="H148" i="31"/>
  <c r="G148" i="31"/>
  <c r="F148" i="31"/>
  <c r="EU147" i="31"/>
  <c r="EM147" i="31"/>
  <c r="EL147" i="31"/>
  <c r="EK147" i="31"/>
  <c r="EJ147" i="31"/>
  <c r="EH147" i="31"/>
  <c r="DP147" i="31"/>
  <c r="DN147" i="31"/>
  <c r="DL147" i="31"/>
  <c r="DJ147" i="31"/>
  <c r="DB147" i="31"/>
  <c r="DA147" i="31"/>
  <c r="CZ147" i="31"/>
  <c r="CY147" i="31"/>
  <c r="CX147" i="31"/>
  <c r="CV147" i="31"/>
  <c r="CU147" i="31"/>
  <c r="CT147" i="31"/>
  <c r="CR147" i="31"/>
  <c r="CQ147" i="31"/>
  <c r="CP147" i="31"/>
  <c r="CO147" i="31"/>
  <c r="CN147" i="31"/>
  <c r="CM147" i="31"/>
  <c r="CK147" i="31"/>
  <c r="CJ147" i="31"/>
  <c r="CI147" i="31"/>
  <c r="CH147" i="31"/>
  <c r="CG147" i="31"/>
  <c r="CE147" i="31"/>
  <c r="CD147" i="31"/>
  <c r="CB147" i="31"/>
  <c r="CA147" i="31"/>
  <c r="BZ147" i="31"/>
  <c r="BX147" i="31"/>
  <c r="BW147" i="31"/>
  <c r="BV147" i="31"/>
  <c r="BT147" i="31"/>
  <c r="BS147" i="31"/>
  <c r="BR147" i="31"/>
  <c r="BQ147" i="31"/>
  <c r="BP147" i="31"/>
  <c r="BO147" i="31"/>
  <c r="BN147" i="31"/>
  <c r="BM147" i="31"/>
  <c r="BK147" i="31"/>
  <c r="AQ147" i="31"/>
  <c r="AP147" i="31"/>
  <c r="AA147" i="31"/>
  <c r="Z147" i="31"/>
  <c r="Y147" i="31"/>
  <c r="X147" i="31"/>
  <c r="W147" i="31"/>
  <c r="V147" i="31"/>
  <c r="U147" i="31"/>
  <c r="T147" i="31"/>
  <c r="S147" i="31"/>
  <c r="H147" i="31"/>
  <c r="AX147" i="31" s="1"/>
  <c r="G147" i="31"/>
  <c r="F147" i="31"/>
  <c r="EU146" i="31"/>
  <c r="EM146" i="31"/>
  <c r="EL146" i="31"/>
  <c r="EK146" i="31"/>
  <c r="EJ146" i="31"/>
  <c r="EH146" i="31"/>
  <c r="DP146" i="31"/>
  <c r="DN146" i="31"/>
  <c r="DL146" i="31"/>
  <c r="DJ146" i="31"/>
  <c r="DB146" i="31"/>
  <c r="DA146" i="31"/>
  <c r="CZ146" i="31"/>
  <c r="CY146" i="31"/>
  <c r="CX146" i="31"/>
  <c r="CV146" i="31"/>
  <c r="CU146" i="31"/>
  <c r="CT146" i="31"/>
  <c r="CR146" i="31"/>
  <c r="CQ146" i="31"/>
  <c r="CP146" i="31"/>
  <c r="CO146" i="31"/>
  <c r="CN146" i="31"/>
  <c r="CM146" i="31"/>
  <c r="CK146" i="31"/>
  <c r="CJ146" i="31"/>
  <c r="CI146" i="31"/>
  <c r="CH146" i="31"/>
  <c r="CG146" i="31"/>
  <c r="CE146" i="31"/>
  <c r="CD146" i="31"/>
  <c r="CB146" i="31"/>
  <c r="CA146" i="31"/>
  <c r="BZ146" i="31"/>
  <c r="BX146" i="31"/>
  <c r="BW146" i="31"/>
  <c r="BV146" i="31"/>
  <c r="BT146" i="31"/>
  <c r="BS146" i="31"/>
  <c r="BR146" i="31"/>
  <c r="BQ146" i="31"/>
  <c r="BP146" i="31"/>
  <c r="BO146" i="31"/>
  <c r="BN146" i="31"/>
  <c r="BM146" i="31"/>
  <c r="BK146" i="31"/>
  <c r="AQ146" i="31"/>
  <c r="AP146" i="31"/>
  <c r="AA146" i="31"/>
  <c r="Z146" i="31"/>
  <c r="Y146" i="31"/>
  <c r="X146" i="31"/>
  <c r="W146" i="31"/>
  <c r="V146" i="31"/>
  <c r="U146" i="31"/>
  <c r="T146" i="31"/>
  <c r="S146" i="31"/>
  <c r="H146" i="31"/>
  <c r="AU146" i="31" s="1"/>
  <c r="G146" i="31"/>
  <c r="F146" i="31"/>
  <c r="EU145" i="31"/>
  <c r="EM145" i="31"/>
  <c r="EL145" i="31"/>
  <c r="EK145" i="31"/>
  <c r="EJ145" i="31"/>
  <c r="EH145" i="31"/>
  <c r="DP145" i="31"/>
  <c r="DN145" i="31"/>
  <c r="DL145" i="31"/>
  <c r="DJ145" i="31"/>
  <c r="DB145" i="31"/>
  <c r="DA145" i="31"/>
  <c r="CZ145" i="31"/>
  <c r="CY145" i="31"/>
  <c r="CX145" i="31"/>
  <c r="CV145" i="31"/>
  <c r="CU145" i="31"/>
  <c r="CT145" i="31"/>
  <c r="CR145" i="31"/>
  <c r="CQ145" i="31"/>
  <c r="CP145" i="31"/>
  <c r="CO145" i="31"/>
  <c r="CN145" i="31"/>
  <c r="CM145" i="31"/>
  <c r="CK145" i="31"/>
  <c r="CJ145" i="31"/>
  <c r="CI145" i="31"/>
  <c r="CH145" i="31"/>
  <c r="CG145" i="31"/>
  <c r="CE145" i="31"/>
  <c r="CD145" i="31"/>
  <c r="CB145" i="31"/>
  <c r="CA145" i="31"/>
  <c r="BZ145" i="31"/>
  <c r="BX145" i="31"/>
  <c r="BW145" i="31"/>
  <c r="BV145" i="31"/>
  <c r="BT145" i="31"/>
  <c r="BS145" i="31"/>
  <c r="BR145" i="31"/>
  <c r="BQ145" i="31"/>
  <c r="BP145" i="31"/>
  <c r="BO145" i="31"/>
  <c r="BN145" i="31"/>
  <c r="BM145" i="31"/>
  <c r="BK145" i="31"/>
  <c r="AQ145" i="31"/>
  <c r="AP145" i="31"/>
  <c r="AA145" i="31"/>
  <c r="Z145" i="31"/>
  <c r="Y145" i="31"/>
  <c r="X145" i="31"/>
  <c r="W145" i="31"/>
  <c r="V145" i="31"/>
  <c r="U145" i="31"/>
  <c r="T145" i="31"/>
  <c r="S145" i="31"/>
  <c r="H145" i="31"/>
  <c r="AX145" i="31" s="1"/>
  <c r="G145" i="31"/>
  <c r="F145" i="31"/>
  <c r="EU144" i="31"/>
  <c r="EM144" i="31"/>
  <c r="EL144" i="31"/>
  <c r="EK144" i="31"/>
  <c r="EJ144" i="31"/>
  <c r="EH144" i="31"/>
  <c r="DP144" i="31"/>
  <c r="DN144" i="31"/>
  <c r="DL144" i="31"/>
  <c r="DJ144" i="31"/>
  <c r="DB144" i="31"/>
  <c r="DA144" i="31"/>
  <c r="CZ144" i="31"/>
  <c r="CY144" i="31"/>
  <c r="CX144" i="31"/>
  <c r="CV144" i="31"/>
  <c r="CU144" i="31"/>
  <c r="CT144" i="31"/>
  <c r="CR144" i="31"/>
  <c r="CQ144" i="31"/>
  <c r="CP144" i="31"/>
  <c r="CO144" i="31"/>
  <c r="CN144" i="31"/>
  <c r="CM144" i="31"/>
  <c r="CK144" i="31"/>
  <c r="CJ144" i="31"/>
  <c r="CI144" i="31"/>
  <c r="CH144" i="31"/>
  <c r="CG144" i="31"/>
  <c r="CE144" i="31"/>
  <c r="CD144" i="31"/>
  <c r="CB144" i="31"/>
  <c r="CA144" i="31"/>
  <c r="BZ144" i="31"/>
  <c r="BX144" i="31"/>
  <c r="BW144" i="31"/>
  <c r="BV144" i="31"/>
  <c r="BT144" i="31"/>
  <c r="BS144" i="31"/>
  <c r="BR144" i="31"/>
  <c r="BQ144" i="31"/>
  <c r="BP144" i="31"/>
  <c r="BO144" i="31"/>
  <c r="BN144" i="31"/>
  <c r="BM144" i="31"/>
  <c r="BK144" i="31"/>
  <c r="AQ144" i="31"/>
  <c r="AP144" i="31"/>
  <c r="AA144" i="31"/>
  <c r="Z144" i="31"/>
  <c r="Y144" i="31"/>
  <c r="X144" i="31"/>
  <c r="W144" i="31"/>
  <c r="V144" i="31"/>
  <c r="U144" i="31"/>
  <c r="T144" i="31"/>
  <c r="S144" i="31"/>
  <c r="H144" i="31"/>
  <c r="AX144" i="31" s="1"/>
  <c r="G144" i="31"/>
  <c r="F144" i="31"/>
  <c r="EU143" i="31"/>
  <c r="EM143" i="31"/>
  <c r="EL143" i="31"/>
  <c r="EK143" i="31"/>
  <c r="EJ143" i="31"/>
  <c r="EH143" i="31"/>
  <c r="DP143" i="31"/>
  <c r="DN143" i="31"/>
  <c r="DL143" i="31"/>
  <c r="DJ143" i="31"/>
  <c r="DB143" i="31"/>
  <c r="DA143" i="31"/>
  <c r="CZ143" i="31"/>
  <c r="CY143" i="31"/>
  <c r="CX143" i="31"/>
  <c r="CV143" i="31"/>
  <c r="CU143" i="31"/>
  <c r="CT143" i="31"/>
  <c r="CR143" i="31"/>
  <c r="CQ143" i="31"/>
  <c r="CP143" i="31"/>
  <c r="CO143" i="31"/>
  <c r="CN143" i="31"/>
  <c r="CM143" i="31"/>
  <c r="CK143" i="31"/>
  <c r="CJ143" i="31"/>
  <c r="CI143" i="31"/>
  <c r="CH143" i="31"/>
  <c r="CG143" i="31"/>
  <c r="CE143" i="31"/>
  <c r="CD143" i="31"/>
  <c r="CB143" i="31"/>
  <c r="CA143" i="31"/>
  <c r="BZ143" i="31"/>
  <c r="BX143" i="31"/>
  <c r="BW143" i="31"/>
  <c r="BV143" i="31"/>
  <c r="BT143" i="31"/>
  <c r="BS143" i="31"/>
  <c r="BR143" i="31"/>
  <c r="BQ143" i="31"/>
  <c r="BP143" i="31"/>
  <c r="BO143" i="31"/>
  <c r="BN143" i="31"/>
  <c r="BM143" i="31"/>
  <c r="BK143" i="31"/>
  <c r="AQ143" i="31"/>
  <c r="AP143" i="31"/>
  <c r="AA143" i="31"/>
  <c r="Z143" i="31"/>
  <c r="Y143" i="31"/>
  <c r="X143" i="31"/>
  <c r="W143" i="31"/>
  <c r="V143" i="31"/>
  <c r="U143" i="31"/>
  <c r="T143" i="31"/>
  <c r="S143" i="31"/>
  <c r="H143" i="31"/>
  <c r="G143" i="31"/>
  <c r="F143" i="31"/>
  <c r="EU142" i="31"/>
  <c r="EM142" i="31"/>
  <c r="EL142" i="31"/>
  <c r="EK142" i="31"/>
  <c r="EJ142" i="31"/>
  <c r="EH142" i="31"/>
  <c r="DP142" i="31"/>
  <c r="DN142" i="31"/>
  <c r="DL142" i="31"/>
  <c r="DJ142" i="31"/>
  <c r="DB142" i="31"/>
  <c r="DA142" i="31"/>
  <c r="CZ142" i="31"/>
  <c r="CY142" i="31"/>
  <c r="CX142" i="31"/>
  <c r="CV142" i="31"/>
  <c r="CU142" i="31"/>
  <c r="CT142" i="31"/>
  <c r="CR142" i="31"/>
  <c r="CQ142" i="31"/>
  <c r="CP142" i="31"/>
  <c r="CO142" i="31"/>
  <c r="CN142" i="31"/>
  <c r="CM142" i="31"/>
  <c r="CK142" i="31"/>
  <c r="CJ142" i="31"/>
  <c r="CI142" i="31"/>
  <c r="CH142" i="31"/>
  <c r="CG142" i="31"/>
  <c r="CE142" i="31"/>
  <c r="CD142" i="31"/>
  <c r="CB142" i="31"/>
  <c r="CA142" i="31"/>
  <c r="BZ142" i="31"/>
  <c r="BX142" i="31"/>
  <c r="BW142" i="31"/>
  <c r="BV142" i="31"/>
  <c r="BT142" i="31"/>
  <c r="BS142" i="31"/>
  <c r="BR142" i="31"/>
  <c r="BQ142" i="31"/>
  <c r="BP142" i="31"/>
  <c r="BO142" i="31"/>
  <c r="BN142" i="31"/>
  <c r="BM142" i="31"/>
  <c r="BK142" i="31"/>
  <c r="AQ142" i="31"/>
  <c r="AP142" i="31"/>
  <c r="AA142" i="31"/>
  <c r="Z142" i="31"/>
  <c r="Y142" i="31"/>
  <c r="X142" i="31"/>
  <c r="W142" i="31"/>
  <c r="V142" i="31"/>
  <c r="U142" i="31"/>
  <c r="T142" i="31"/>
  <c r="S142" i="31"/>
  <c r="H142" i="31"/>
  <c r="G142" i="31"/>
  <c r="F142" i="31"/>
  <c r="EU141" i="31"/>
  <c r="EM141" i="31"/>
  <c r="EL141" i="31"/>
  <c r="EK141" i="31"/>
  <c r="EJ141" i="31"/>
  <c r="EH141" i="31"/>
  <c r="DP141" i="31"/>
  <c r="DN141" i="31"/>
  <c r="DL141" i="31"/>
  <c r="DJ141" i="31"/>
  <c r="DB141" i="31"/>
  <c r="DA141" i="31"/>
  <c r="CZ141" i="31"/>
  <c r="CY141" i="31"/>
  <c r="CX141" i="31"/>
  <c r="CV141" i="31"/>
  <c r="CU141" i="31"/>
  <c r="CT141" i="31"/>
  <c r="CR141" i="31"/>
  <c r="CQ141" i="31"/>
  <c r="CP141" i="31"/>
  <c r="CO141" i="31"/>
  <c r="CN141" i="31"/>
  <c r="CM141" i="31"/>
  <c r="CK141" i="31"/>
  <c r="CJ141" i="31"/>
  <c r="CI141" i="31"/>
  <c r="CH141" i="31"/>
  <c r="CG141" i="31"/>
  <c r="CE141" i="31"/>
  <c r="CD141" i="31"/>
  <c r="CB141" i="31"/>
  <c r="CA141" i="31"/>
  <c r="BZ141" i="31"/>
  <c r="BX141" i="31"/>
  <c r="BW141" i="31"/>
  <c r="BV141" i="31"/>
  <c r="BT141" i="31"/>
  <c r="BS141" i="31"/>
  <c r="BR141" i="31"/>
  <c r="BQ141" i="31"/>
  <c r="BP141" i="31"/>
  <c r="BO141" i="31"/>
  <c r="BN141" i="31"/>
  <c r="BM141" i="31"/>
  <c r="BK141" i="31"/>
  <c r="AQ141" i="31"/>
  <c r="AP141" i="31"/>
  <c r="AA141" i="31"/>
  <c r="Z141" i="31"/>
  <c r="Y141" i="31"/>
  <c r="X141" i="31"/>
  <c r="W141" i="31"/>
  <c r="V141" i="31"/>
  <c r="U141" i="31"/>
  <c r="T141" i="31"/>
  <c r="S141" i="31"/>
  <c r="H141" i="31"/>
  <c r="AX141" i="31" s="1"/>
  <c r="G141" i="31"/>
  <c r="F141" i="31"/>
  <c r="EM140" i="31"/>
  <c r="EL140" i="31"/>
  <c r="EK140" i="31"/>
  <c r="EJ140" i="31"/>
  <c r="DP140" i="31"/>
  <c r="DN140" i="31"/>
  <c r="DL140" i="31"/>
  <c r="DJ140" i="31"/>
  <c r="DB140" i="31"/>
  <c r="DA140" i="31"/>
  <c r="CZ140" i="31"/>
  <c r="CY140" i="31"/>
  <c r="CX140" i="31"/>
  <c r="CV140" i="31"/>
  <c r="CU140" i="31"/>
  <c r="CT140" i="31"/>
  <c r="CR140" i="31"/>
  <c r="CQ140" i="31"/>
  <c r="CP140" i="31"/>
  <c r="CO140" i="31"/>
  <c r="CN140" i="31"/>
  <c r="CM140" i="31"/>
  <c r="CK140" i="31"/>
  <c r="CJ140" i="31"/>
  <c r="CI140" i="31"/>
  <c r="CH140" i="31"/>
  <c r="CG140" i="31"/>
  <c r="CE140" i="31"/>
  <c r="CD140" i="31"/>
  <c r="CB140" i="31"/>
  <c r="CA140" i="31"/>
  <c r="BZ140" i="31"/>
  <c r="BX140" i="31"/>
  <c r="BW140" i="31"/>
  <c r="BV140" i="31"/>
  <c r="BT140" i="31"/>
  <c r="BS140" i="31"/>
  <c r="BR140" i="31"/>
  <c r="BQ140" i="31"/>
  <c r="BP140" i="31"/>
  <c r="BO140" i="31"/>
  <c r="BN140" i="31"/>
  <c r="BM140" i="31"/>
  <c r="BK140" i="31"/>
  <c r="AQ140" i="31"/>
  <c r="AP140" i="31"/>
  <c r="AA140" i="31"/>
  <c r="Z140" i="31"/>
  <c r="Y140" i="31"/>
  <c r="X140" i="31"/>
  <c r="W140" i="31"/>
  <c r="V140" i="31"/>
  <c r="U140" i="31"/>
  <c r="T140" i="31"/>
  <c r="S140" i="31"/>
  <c r="H140" i="31"/>
  <c r="AX140" i="31" s="1"/>
  <c r="G140" i="31"/>
  <c r="F140" i="31"/>
  <c r="E140" i="31" s="1"/>
  <c r="FE140" i="31" s="1"/>
  <c r="EM139" i="31"/>
  <c r="EL139" i="31"/>
  <c r="EK139" i="31"/>
  <c r="EJ139" i="31"/>
  <c r="DP139" i="31"/>
  <c r="DN139" i="31"/>
  <c r="DL139" i="31"/>
  <c r="DJ139" i="31"/>
  <c r="DB139" i="31"/>
  <c r="DA139" i="31"/>
  <c r="CZ139" i="31"/>
  <c r="CY139" i="31"/>
  <c r="CX139" i="31"/>
  <c r="CV139" i="31"/>
  <c r="CU139" i="31"/>
  <c r="CT139" i="31"/>
  <c r="CR139" i="31"/>
  <c r="CQ139" i="31"/>
  <c r="CP139" i="31"/>
  <c r="CO139" i="31"/>
  <c r="CN139" i="31"/>
  <c r="CM139" i="31"/>
  <c r="CK139" i="31"/>
  <c r="CJ139" i="31"/>
  <c r="CI139" i="31"/>
  <c r="CH139" i="31"/>
  <c r="CG139" i="31"/>
  <c r="CE139" i="31"/>
  <c r="CD139" i="31"/>
  <c r="CB139" i="31"/>
  <c r="CA139" i="31"/>
  <c r="BZ139" i="31"/>
  <c r="BX139" i="31"/>
  <c r="BW139" i="31"/>
  <c r="BV139" i="31"/>
  <c r="BT139" i="31"/>
  <c r="BS139" i="31"/>
  <c r="BR139" i="31"/>
  <c r="BQ139" i="31"/>
  <c r="BP139" i="31"/>
  <c r="BO139" i="31"/>
  <c r="BN139" i="31"/>
  <c r="BM139" i="31"/>
  <c r="BK139" i="31"/>
  <c r="AQ139" i="31"/>
  <c r="AP139" i="31"/>
  <c r="AA139" i="31"/>
  <c r="Z139" i="31"/>
  <c r="Y139" i="31"/>
  <c r="X139" i="31"/>
  <c r="W139" i="31"/>
  <c r="V139" i="31"/>
  <c r="U139" i="31"/>
  <c r="T139" i="31"/>
  <c r="S139" i="31"/>
  <c r="H139" i="31"/>
  <c r="G139" i="31"/>
  <c r="F139" i="31"/>
  <c r="EM138" i="31"/>
  <c r="EL138" i="31"/>
  <c r="EK138" i="31"/>
  <c r="EJ138" i="31"/>
  <c r="DP138" i="31"/>
  <c r="DN138" i="31"/>
  <c r="DL138" i="31"/>
  <c r="DJ138" i="31"/>
  <c r="DB138" i="31"/>
  <c r="DA138" i="31"/>
  <c r="CZ138" i="31"/>
  <c r="CY138" i="31"/>
  <c r="CX138" i="31"/>
  <c r="CV138" i="31"/>
  <c r="CU138" i="31"/>
  <c r="CT138" i="31"/>
  <c r="CR138" i="31"/>
  <c r="CQ138" i="31"/>
  <c r="CP138" i="31"/>
  <c r="CO138" i="31"/>
  <c r="CN138" i="31"/>
  <c r="CM138" i="31"/>
  <c r="CK138" i="31"/>
  <c r="CJ138" i="31"/>
  <c r="CI138" i="31"/>
  <c r="CH138" i="31"/>
  <c r="CG138" i="31"/>
  <c r="CE138" i="31"/>
  <c r="CD138" i="31"/>
  <c r="CB138" i="31"/>
  <c r="CA138" i="31"/>
  <c r="BZ138" i="31"/>
  <c r="BX138" i="31"/>
  <c r="BW138" i="31"/>
  <c r="BV138" i="31"/>
  <c r="BT138" i="31"/>
  <c r="BS138" i="31"/>
  <c r="BR138" i="31"/>
  <c r="BQ138" i="31"/>
  <c r="BP138" i="31"/>
  <c r="BO138" i="31"/>
  <c r="BN138" i="31"/>
  <c r="BM138" i="31"/>
  <c r="BK138" i="31"/>
  <c r="AQ138" i="31"/>
  <c r="AP138" i="31"/>
  <c r="AA138" i="31"/>
  <c r="Z138" i="31"/>
  <c r="Y138" i="31"/>
  <c r="X138" i="31"/>
  <c r="W138" i="31"/>
  <c r="V138" i="31"/>
  <c r="U138" i="31"/>
  <c r="T138" i="31"/>
  <c r="S138" i="31"/>
  <c r="H138" i="31"/>
  <c r="G138" i="31"/>
  <c r="F138" i="31"/>
  <c r="EM137" i="31"/>
  <c r="EL137" i="31"/>
  <c r="EK137" i="31"/>
  <c r="EJ137" i="31"/>
  <c r="DP137" i="31"/>
  <c r="DN137" i="31"/>
  <c r="DL137" i="31"/>
  <c r="DJ137" i="31"/>
  <c r="DB137" i="31"/>
  <c r="DA137" i="31"/>
  <c r="CZ137" i="31"/>
  <c r="CY137" i="31"/>
  <c r="CX137" i="31"/>
  <c r="CV137" i="31"/>
  <c r="CU137" i="31"/>
  <c r="CT137" i="31"/>
  <c r="CR137" i="31"/>
  <c r="CQ137" i="31"/>
  <c r="CP137" i="31"/>
  <c r="CO137" i="31"/>
  <c r="CN137" i="31"/>
  <c r="CM137" i="31"/>
  <c r="CK137" i="31"/>
  <c r="CJ137" i="31"/>
  <c r="CI137" i="31"/>
  <c r="CH137" i="31"/>
  <c r="CG137" i="31"/>
  <c r="CE137" i="31"/>
  <c r="CD137" i="31"/>
  <c r="CB137" i="31"/>
  <c r="CA137" i="31"/>
  <c r="BZ137" i="31"/>
  <c r="BX137" i="31"/>
  <c r="BW137" i="31"/>
  <c r="BV137" i="31"/>
  <c r="BT137" i="31"/>
  <c r="BS137" i="31"/>
  <c r="BR137" i="31"/>
  <c r="BQ137" i="31"/>
  <c r="BP137" i="31"/>
  <c r="BO137" i="31"/>
  <c r="BN137" i="31"/>
  <c r="BM137" i="31"/>
  <c r="BK137" i="31"/>
  <c r="AQ137" i="31"/>
  <c r="AP137" i="31"/>
  <c r="AA137" i="31"/>
  <c r="Z137" i="31"/>
  <c r="Y137" i="31"/>
  <c r="X137" i="31"/>
  <c r="W137" i="31"/>
  <c r="V137" i="31"/>
  <c r="U137" i="31"/>
  <c r="T137" i="31"/>
  <c r="S137" i="31"/>
  <c r="H137" i="31"/>
  <c r="AX137" i="31" s="1"/>
  <c r="G137" i="31"/>
  <c r="F137" i="31"/>
  <c r="EM136" i="31"/>
  <c r="EL136" i="31"/>
  <c r="EK136" i="31"/>
  <c r="EJ136" i="31"/>
  <c r="DP136" i="31"/>
  <c r="DN136" i="31"/>
  <c r="DL136" i="31"/>
  <c r="DJ136" i="31"/>
  <c r="DB136" i="31"/>
  <c r="DA136" i="31"/>
  <c r="CZ136" i="31"/>
  <c r="CY136" i="31"/>
  <c r="CX136" i="31"/>
  <c r="CV136" i="31"/>
  <c r="CU136" i="31"/>
  <c r="CT136" i="31"/>
  <c r="CR136" i="31"/>
  <c r="CQ136" i="31"/>
  <c r="CP136" i="31"/>
  <c r="CO136" i="31"/>
  <c r="CN136" i="31"/>
  <c r="CM136" i="31"/>
  <c r="CK136" i="31"/>
  <c r="CJ136" i="31"/>
  <c r="CI136" i="31"/>
  <c r="CH136" i="31"/>
  <c r="CG136" i="31"/>
  <c r="CE136" i="31"/>
  <c r="CD136" i="31"/>
  <c r="CB136" i="31"/>
  <c r="CA136" i="31"/>
  <c r="BZ136" i="31"/>
  <c r="BX136" i="31"/>
  <c r="BW136" i="31"/>
  <c r="BV136" i="31"/>
  <c r="BT136" i="31"/>
  <c r="BS136" i="31"/>
  <c r="BR136" i="31"/>
  <c r="BQ136" i="31"/>
  <c r="BP136" i="31"/>
  <c r="BO136" i="31"/>
  <c r="BN136" i="31"/>
  <c r="BM136" i="31"/>
  <c r="BK136" i="31"/>
  <c r="AQ136" i="31"/>
  <c r="AP136" i="31"/>
  <c r="AA136" i="31"/>
  <c r="Z136" i="31"/>
  <c r="Y136" i="31"/>
  <c r="X136" i="31"/>
  <c r="W136" i="31"/>
  <c r="V136" i="31"/>
  <c r="U136" i="31"/>
  <c r="T136" i="31"/>
  <c r="S136" i="31"/>
  <c r="H136" i="31"/>
  <c r="AX136" i="31" s="1"/>
  <c r="G136" i="31"/>
  <c r="F136" i="31"/>
  <c r="EM135" i="31"/>
  <c r="EL135" i="31"/>
  <c r="EK135" i="31"/>
  <c r="EJ135" i="31"/>
  <c r="DP135" i="31"/>
  <c r="DN135" i="31"/>
  <c r="DL135" i="31"/>
  <c r="DJ135" i="31"/>
  <c r="DB135" i="31"/>
  <c r="DA135" i="31"/>
  <c r="CZ135" i="31"/>
  <c r="CY135" i="31"/>
  <c r="CX135" i="31"/>
  <c r="CV135" i="31"/>
  <c r="CU135" i="31"/>
  <c r="CT135" i="31"/>
  <c r="CR135" i="31"/>
  <c r="CQ135" i="31"/>
  <c r="CP135" i="31"/>
  <c r="CO135" i="31"/>
  <c r="CN135" i="31"/>
  <c r="CM135" i="31"/>
  <c r="CK135" i="31"/>
  <c r="CJ135" i="31"/>
  <c r="CI135" i="31"/>
  <c r="CH135" i="31"/>
  <c r="CG135" i="31"/>
  <c r="CE135" i="31"/>
  <c r="CD135" i="31"/>
  <c r="CB135" i="31"/>
  <c r="CA135" i="31"/>
  <c r="BZ135" i="31"/>
  <c r="BX135" i="31"/>
  <c r="BW135" i="31"/>
  <c r="BV135" i="31"/>
  <c r="BT135" i="31"/>
  <c r="BS135" i="31"/>
  <c r="BR135" i="31"/>
  <c r="BQ135" i="31"/>
  <c r="BP135" i="31"/>
  <c r="BO135" i="31"/>
  <c r="BN135" i="31"/>
  <c r="BM135" i="31"/>
  <c r="BK135" i="31"/>
  <c r="AQ135" i="31"/>
  <c r="AP135" i="31"/>
  <c r="AA135" i="31"/>
  <c r="Z135" i="31"/>
  <c r="Y135" i="31"/>
  <c r="X135" i="31"/>
  <c r="W135" i="31"/>
  <c r="V135" i="31"/>
  <c r="U135" i="31"/>
  <c r="T135" i="31"/>
  <c r="S135" i="31"/>
  <c r="H135" i="31"/>
  <c r="G135" i="31"/>
  <c r="F135" i="31"/>
  <c r="EU134" i="31"/>
  <c r="EM134" i="31"/>
  <c r="EL134" i="31"/>
  <c r="EK134" i="31"/>
  <c r="EJ134" i="31"/>
  <c r="EH134" i="31"/>
  <c r="DP134" i="31"/>
  <c r="DN134" i="31"/>
  <c r="DL134" i="31"/>
  <c r="DJ134" i="31"/>
  <c r="DB134" i="31"/>
  <c r="DA134" i="31"/>
  <c r="CZ134" i="31"/>
  <c r="CY134" i="31"/>
  <c r="CX134" i="31"/>
  <c r="CV134" i="31"/>
  <c r="CU134" i="31"/>
  <c r="CT134" i="31"/>
  <c r="CR134" i="31"/>
  <c r="CQ134" i="31"/>
  <c r="CP134" i="31"/>
  <c r="CO134" i="31"/>
  <c r="CN134" i="31"/>
  <c r="CM134" i="31"/>
  <c r="CK134" i="31"/>
  <c r="CJ134" i="31"/>
  <c r="CI134" i="31"/>
  <c r="CH134" i="31"/>
  <c r="CG134" i="31"/>
  <c r="CE134" i="31"/>
  <c r="CD134" i="31"/>
  <c r="CB134" i="31"/>
  <c r="CA134" i="31"/>
  <c r="BZ134" i="31"/>
  <c r="BX134" i="31"/>
  <c r="BW134" i="31"/>
  <c r="BV134" i="31"/>
  <c r="BT134" i="31"/>
  <c r="BS134" i="31"/>
  <c r="BR134" i="31"/>
  <c r="BQ134" i="31"/>
  <c r="BP134" i="31"/>
  <c r="BO134" i="31"/>
  <c r="BN134" i="31"/>
  <c r="BM134" i="31"/>
  <c r="BK134" i="31"/>
  <c r="AQ134" i="31"/>
  <c r="AP134" i="31"/>
  <c r="AA134" i="31"/>
  <c r="Z134" i="31"/>
  <c r="Y134" i="31"/>
  <c r="X134" i="31"/>
  <c r="W134" i="31"/>
  <c r="V134" i="31"/>
  <c r="U134" i="31"/>
  <c r="T134" i="31"/>
  <c r="S134" i="31"/>
  <c r="H134" i="31"/>
  <c r="G134" i="31"/>
  <c r="F134" i="31"/>
  <c r="EM133" i="31"/>
  <c r="EL133" i="31"/>
  <c r="EK133" i="31"/>
  <c r="EJ133" i="31"/>
  <c r="DP133" i="31"/>
  <c r="DN133" i="31"/>
  <c r="DL133" i="31"/>
  <c r="DJ133" i="31"/>
  <c r="DB133" i="31"/>
  <c r="DA133" i="31"/>
  <c r="CZ133" i="31"/>
  <c r="CY133" i="31"/>
  <c r="CW133" i="31" s="1"/>
  <c r="CX133" i="31"/>
  <c r="CV133" i="31"/>
  <c r="CU133" i="31"/>
  <c r="CT133" i="31"/>
  <c r="CR133" i="31"/>
  <c r="CQ133" i="31"/>
  <c r="CP133" i="31"/>
  <c r="CO133" i="31"/>
  <c r="CN133" i="31"/>
  <c r="CM133" i="31"/>
  <c r="CK133" i="31"/>
  <c r="CJ133" i="31"/>
  <c r="CI133" i="31"/>
  <c r="CH133" i="31"/>
  <c r="CG133" i="31"/>
  <c r="CE133" i="31"/>
  <c r="CC133" i="31" s="1"/>
  <c r="CD133" i="31"/>
  <c r="CB133" i="31"/>
  <c r="CA133" i="31"/>
  <c r="BZ133" i="31"/>
  <c r="BX133" i="31"/>
  <c r="BW133" i="31"/>
  <c r="BV133" i="31"/>
  <c r="BT133" i="31"/>
  <c r="BS133" i="31"/>
  <c r="BR133" i="31"/>
  <c r="BQ133" i="31"/>
  <c r="BP133" i="31"/>
  <c r="BO133" i="31"/>
  <c r="BN133" i="31"/>
  <c r="BM133" i="31"/>
  <c r="BK133" i="31"/>
  <c r="AQ133" i="31"/>
  <c r="AP133" i="31"/>
  <c r="AA133" i="31"/>
  <c r="Z133" i="31"/>
  <c r="Y133" i="31"/>
  <c r="X133" i="31"/>
  <c r="W133" i="31"/>
  <c r="V133" i="31"/>
  <c r="U133" i="31"/>
  <c r="T133" i="31"/>
  <c r="S133" i="31"/>
  <c r="H133" i="31"/>
  <c r="AX133" i="31" s="1"/>
  <c r="G133" i="31"/>
  <c r="F133" i="31"/>
  <c r="E133" i="31" s="1"/>
  <c r="EM132" i="31"/>
  <c r="EL132" i="31"/>
  <c r="EK132" i="31"/>
  <c r="EJ132" i="31"/>
  <c r="DP132" i="31"/>
  <c r="DN132" i="31"/>
  <c r="DL132" i="31"/>
  <c r="DJ132" i="31"/>
  <c r="DB132" i="31"/>
  <c r="DA132" i="31"/>
  <c r="CZ132" i="31"/>
  <c r="CY132" i="31"/>
  <c r="CX132" i="31"/>
  <c r="CV132" i="31"/>
  <c r="CU132" i="31"/>
  <c r="CT132" i="31"/>
  <c r="CR132" i="31"/>
  <c r="CQ132" i="31"/>
  <c r="CP132" i="31"/>
  <c r="CO132" i="31"/>
  <c r="CN132" i="31"/>
  <c r="CM132" i="31"/>
  <c r="CK132" i="31"/>
  <c r="CJ132" i="31"/>
  <c r="CI132" i="31"/>
  <c r="CH132" i="31"/>
  <c r="CG132" i="31"/>
  <c r="CE132" i="31"/>
  <c r="CD132" i="31"/>
  <c r="CB132" i="31"/>
  <c r="CA132" i="31"/>
  <c r="BZ132" i="31"/>
  <c r="BX132" i="31"/>
  <c r="BW132" i="31"/>
  <c r="BV132" i="31"/>
  <c r="BT132" i="31"/>
  <c r="BS132" i="31"/>
  <c r="BR132" i="31"/>
  <c r="BQ132" i="31"/>
  <c r="BP132" i="31"/>
  <c r="BO132" i="31"/>
  <c r="BN132" i="31"/>
  <c r="BM132" i="31"/>
  <c r="BK132" i="31"/>
  <c r="AQ132" i="31"/>
  <c r="AP132" i="31"/>
  <c r="AA132" i="31"/>
  <c r="Z132" i="31"/>
  <c r="Y132" i="31"/>
  <c r="X132" i="31"/>
  <c r="W132" i="31"/>
  <c r="V132" i="31"/>
  <c r="U132" i="31"/>
  <c r="T132" i="31"/>
  <c r="S132" i="31"/>
  <c r="H132" i="31"/>
  <c r="AX132" i="31" s="1"/>
  <c r="G132" i="31"/>
  <c r="F132" i="31"/>
  <c r="EM131" i="31"/>
  <c r="EL131" i="31"/>
  <c r="EK131" i="31"/>
  <c r="EJ131" i="31"/>
  <c r="DP131" i="31"/>
  <c r="DN131" i="31"/>
  <c r="DL131" i="31"/>
  <c r="DJ131" i="31"/>
  <c r="DB131" i="31"/>
  <c r="DA131" i="31"/>
  <c r="CZ131" i="31"/>
  <c r="CY131" i="31"/>
  <c r="CX131" i="31"/>
  <c r="CV131" i="31"/>
  <c r="CU131" i="31"/>
  <c r="CT131" i="31"/>
  <c r="CR131" i="31"/>
  <c r="CQ131" i="31"/>
  <c r="CP131" i="31"/>
  <c r="CO131" i="31"/>
  <c r="CN131" i="31"/>
  <c r="CM131" i="31"/>
  <c r="CK131" i="31"/>
  <c r="CJ131" i="31"/>
  <c r="CI131" i="31"/>
  <c r="CH131" i="31"/>
  <c r="CG131" i="31"/>
  <c r="CE131" i="31"/>
  <c r="CD131" i="31"/>
  <c r="CB131" i="31"/>
  <c r="CA131" i="31"/>
  <c r="BZ131" i="31"/>
  <c r="BX131" i="31"/>
  <c r="BW131" i="31"/>
  <c r="BV131" i="31"/>
  <c r="BT131" i="31"/>
  <c r="BS131" i="31"/>
  <c r="BR131" i="31"/>
  <c r="BQ131" i="31"/>
  <c r="BP131" i="31"/>
  <c r="BO131" i="31"/>
  <c r="BN131" i="31"/>
  <c r="BM131" i="31"/>
  <c r="BK131" i="31"/>
  <c r="AQ131" i="31"/>
  <c r="AP131" i="31"/>
  <c r="AA131" i="31"/>
  <c r="Z131" i="31"/>
  <c r="Y131" i="31"/>
  <c r="X131" i="31"/>
  <c r="W131" i="31"/>
  <c r="V131" i="31"/>
  <c r="U131" i="31"/>
  <c r="T131" i="31"/>
  <c r="S131" i="31"/>
  <c r="H131" i="31"/>
  <c r="AV131" i="31" s="1"/>
  <c r="G131" i="31"/>
  <c r="F131" i="31"/>
  <c r="EM130" i="31"/>
  <c r="EL130" i="31"/>
  <c r="EK130" i="31"/>
  <c r="EJ130" i="31"/>
  <c r="DP130" i="31"/>
  <c r="DN130" i="31"/>
  <c r="DL130" i="31"/>
  <c r="DJ130" i="31"/>
  <c r="DB130" i="31"/>
  <c r="DA130" i="31"/>
  <c r="CZ130" i="31"/>
  <c r="CY130" i="31"/>
  <c r="CX130" i="31"/>
  <c r="CV130" i="31"/>
  <c r="CU130" i="31"/>
  <c r="CT130" i="31"/>
  <c r="CR130" i="31"/>
  <c r="CQ130" i="31"/>
  <c r="CP130" i="31"/>
  <c r="CO130" i="31"/>
  <c r="CN130" i="31"/>
  <c r="CM130" i="31"/>
  <c r="CK130" i="31"/>
  <c r="CJ130" i="31"/>
  <c r="CI130" i="31"/>
  <c r="CH130" i="31"/>
  <c r="CG130" i="31"/>
  <c r="CE130" i="31"/>
  <c r="CD130" i="31"/>
  <c r="CB130" i="31"/>
  <c r="CA130" i="31"/>
  <c r="BZ130" i="31"/>
  <c r="BX130" i="31"/>
  <c r="BW130" i="31"/>
  <c r="BV130" i="31"/>
  <c r="BT130" i="31"/>
  <c r="BS130" i="31"/>
  <c r="BR130" i="31"/>
  <c r="BQ130" i="31"/>
  <c r="BP130" i="31"/>
  <c r="BO130" i="31"/>
  <c r="BN130" i="31"/>
  <c r="BM130" i="31"/>
  <c r="BK130" i="31"/>
  <c r="AQ130" i="31"/>
  <c r="AP130" i="31"/>
  <c r="AA130" i="31"/>
  <c r="Z130" i="31"/>
  <c r="Y130" i="31"/>
  <c r="X130" i="31"/>
  <c r="W130" i="31"/>
  <c r="V130" i="31"/>
  <c r="U130" i="31"/>
  <c r="T130" i="31"/>
  <c r="S130" i="31"/>
  <c r="H130" i="31"/>
  <c r="G130" i="31"/>
  <c r="F130" i="31"/>
  <c r="EM129" i="31"/>
  <c r="EL129" i="31"/>
  <c r="EK129" i="31"/>
  <c r="EJ129" i="31"/>
  <c r="DP129" i="31"/>
  <c r="DN129" i="31"/>
  <c r="DL129" i="31"/>
  <c r="DJ129" i="31"/>
  <c r="DB129" i="31"/>
  <c r="DA129" i="31"/>
  <c r="CZ129" i="31"/>
  <c r="CY129" i="31"/>
  <c r="CX129" i="31"/>
  <c r="CV129" i="31"/>
  <c r="CU129" i="31"/>
  <c r="CT129" i="31"/>
  <c r="CR129" i="31"/>
  <c r="CQ129" i="31"/>
  <c r="CP129" i="31"/>
  <c r="CO129" i="31"/>
  <c r="CN129" i="31"/>
  <c r="CM129" i="31"/>
  <c r="CK129" i="31"/>
  <c r="CJ129" i="31"/>
  <c r="CI129" i="31"/>
  <c r="CH129" i="31"/>
  <c r="CG129" i="31"/>
  <c r="CE129" i="31"/>
  <c r="CD129" i="31"/>
  <c r="CB129" i="31"/>
  <c r="CA129" i="31"/>
  <c r="BZ129" i="31"/>
  <c r="BX129" i="31"/>
  <c r="BW129" i="31"/>
  <c r="BV129" i="31"/>
  <c r="BT129" i="31"/>
  <c r="BS129" i="31"/>
  <c r="BR129" i="31"/>
  <c r="BQ129" i="31"/>
  <c r="BP129" i="31"/>
  <c r="BO129" i="31"/>
  <c r="BN129" i="31"/>
  <c r="BM129" i="31"/>
  <c r="BK129" i="31"/>
  <c r="AQ129" i="31"/>
  <c r="AP129" i="31"/>
  <c r="AA129" i="31"/>
  <c r="Z129" i="31"/>
  <c r="Y129" i="31"/>
  <c r="X129" i="31"/>
  <c r="W129" i="31"/>
  <c r="V129" i="31"/>
  <c r="U129" i="31"/>
  <c r="T129" i="31"/>
  <c r="S129" i="31"/>
  <c r="H129" i="31"/>
  <c r="AW129" i="31" s="1"/>
  <c r="G129" i="31"/>
  <c r="F129" i="31"/>
  <c r="EU128" i="31"/>
  <c r="EM128" i="31"/>
  <c r="EL128" i="31"/>
  <c r="EK128" i="31"/>
  <c r="EJ128" i="31"/>
  <c r="EH128" i="31"/>
  <c r="DP128" i="31"/>
  <c r="DN128" i="31"/>
  <c r="DL128" i="31"/>
  <c r="DJ128" i="31"/>
  <c r="DB128" i="31"/>
  <c r="DA128" i="31"/>
  <c r="CZ128" i="31"/>
  <c r="CY128" i="31"/>
  <c r="CX128" i="31"/>
  <c r="CV128" i="31"/>
  <c r="CU128" i="31"/>
  <c r="CT128" i="31"/>
  <c r="CR128" i="31"/>
  <c r="CQ128" i="31"/>
  <c r="CP128" i="31"/>
  <c r="CO128" i="31"/>
  <c r="CN128" i="31"/>
  <c r="CM128" i="31"/>
  <c r="CK128" i="31"/>
  <c r="CJ128" i="31"/>
  <c r="CI128" i="31"/>
  <c r="CH128" i="31"/>
  <c r="CG128" i="31"/>
  <c r="CE128" i="31"/>
  <c r="CD128" i="31"/>
  <c r="CB128" i="31"/>
  <c r="CA128" i="31"/>
  <c r="BZ128" i="31"/>
  <c r="BX128" i="31"/>
  <c r="BW128" i="31"/>
  <c r="BV128" i="31"/>
  <c r="BT128" i="31"/>
  <c r="BS128" i="31"/>
  <c r="BR128" i="31"/>
  <c r="BQ128" i="31"/>
  <c r="BP128" i="31"/>
  <c r="BO128" i="31"/>
  <c r="BN128" i="31"/>
  <c r="BM128" i="31"/>
  <c r="BK128" i="31"/>
  <c r="AQ128" i="31"/>
  <c r="AP128" i="31"/>
  <c r="AA128" i="31"/>
  <c r="Z128" i="31"/>
  <c r="Y128" i="31"/>
  <c r="X128" i="31"/>
  <c r="W128" i="31"/>
  <c r="V128" i="31"/>
  <c r="U128" i="31"/>
  <c r="T128" i="31"/>
  <c r="S128" i="31"/>
  <c r="H128" i="31"/>
  <c r="AX128" i="31" s="1"/>
  <c r="G128" i="31"/>
  <c r="F128" i="31"/>
  <c r="EM127" i="31"/>
  <c r="EL127" i="31"/>
  <c r="EK127" i="31"/>
  <c r="EJ127" i="31"/>
  <c r="DP127" i="31"/>
  <c r="DN127" i="31"/>
  <c r="DL127" i="31"/>
  <c r="DJ127" i="31"/>
  <c r="DB127" i="31"/>
  <c r="DA127" i="31"/>
  <c r="CZ127" i="31"/>
  <c r="CY127" i="31"/>
  <c r="CX127" i="31"/>
  <c r="CV127" i="31"/>
  <c r="CU127" i="31"/>
  <c r="CT127" i="31"/>
  <c r="CR127" i="31"/>
  <c r="CQ127" i="31"/>
  <c r="CP127" i="31"/>
  <c r="CO127" i="31"/>
  <c r="CN127" i="31"/>
  <c r="CM127" i="31"/>
  <c r="CK127" i="31"/>
  <c r="CJ127" i="31"/>
  <c r="CI127" i="31"/>
  <c r="CH127" i="31"/>
  <c r="CG127" i="31"/>
  <c r="CE127" i="31"/>
  <c r="CD127" i="31"/>
  <c r="CB127" i="31"/>
  <c r="CA127" i="31"/>
  <c r="BZ127" i="31"/>
  <c r="BX127" i="31"/>
  <c r="BW127" i="31"/>
  <c r="BV127" i="31"/>
  <c r="BT127" i="31"/>
  <c r="BS127" i="31"/>
  <c r="BR127" i="31"/>
  <c r="BQ127" i="31"/>
  <c r="BP127" i="31"/>
  <c r="BO127" i="31"/>
  <c r="BN127" i="31"/>
  <c r="BM127" i="31"/>
  <c r="BK127" i="31"/>
  <c r="AQ127" i="31"/>
  <c r="AP127" i="31"/>
  <c r="AA127" i="31"/>
  <c r="Z127" i="31"/>
  <c r="Y127" i="31"/>
  <c r="X127" i="31"/>
  <c r="W127" i="31"/>
  <c r="V127" i="31"/>
  <c r="U127" i="31"/>
  <c r="T127" i="31"/>
  <c r="S127" i="31"/>
  <c r="H127" i="31"/>
  <c r="AU127" i="31" s="1"/>
  <c r="G127" i="31"/>
  <c r="F127" i="31"/>
  <c r="EU126" i="31"/>
  <c r="EM126" i="31"/>
  <c r="EL126" i="31"/>
  <c r="EK126" i="31"/>
  <c r="EJ126" i="31"/>
  <c r="EH126" i="31"/>
  <c r="DP126" i="31"/>
  <c r="DN126" i="31"/>
  <c r="DL126" i="31"/>
  <c r="DJ126" i="31"/>
  <c r="DB126" i="31"/>
  <c r="DA126" i="31"/>
  <c r="CZ126" i="31"/>
  <c r="CY126" i="31"/>
  <c r="CX126" i="31"/>
  <c r="CV126" i="31"/>
  <c r="CU126" i="31"/>
  <c r="CT126" i="31"/>
  <c r="CR126" i="31"/>
  <c r="CQ126" i="31"/>
  <c r="CP126" i="31"/>
  <c r="CO126" i="31"/>
  <c r="CN126" i="31"/>
  <c r="CM126" i="31"/>
  <c r="CK126" i="31"/>
  <c r="CJ126" i="31"/>
  <c r="CI126" i="31"/>
  <c r="CH126" i="31"/>
  <c r="CG126" i="31"/>
  <c r="CE126" i="31"/>
  <c r="CD126" i="31"/>
  <c r="CB126" i="31"/>
  <c r="CA126" i="31"/>
  <c r="BZ126" i="31"/>
  <c r="BX126" i="31"/>
  <c r="BW126" i="31"/>
  <c r="BV126" i="31"/>
  <c r="BT126" i="31"/>
  <c r="BS126" i="31"/>
  <c r="BR126" i="31"/>
  <c r="BQ126" i="31"/>
  <c r="BP126" i="31"/>
  <c r="BO126" i="31"/>
  <c r="BN126" i="31"/>
  <c r="BM126" i="31"/>
  <c r="BK126" i="31"/>
  <c r="AQ126" i="31"/>
  <c r="AP126" i="31"/>
  <c r="AA126" i="31"/>
  <c r="Z126" i="31"/>
  <c r="Y126" i="31"/>
  <c r="X126" i="31"/>
  <c r="W126" i="31"/>
  <c r="V126" i="31"/>
  <c r="U126" i="31"/>
  <c r="T126" i="31"/>
  <c r="S126" i="31"/>
  <c r="H126" i="31"/>
  <c r="G126" i="31"/>
  <c r="F126" i="31"/>
  <c r="EM125" i="31"/>
  <c r="EL125" i="31"/>
  <c r="EK125" i="31"/>
  <c r="EJ125" i="31"/>
  <c r="DP125" i="31"/>
  <c r="DN125" i="31"/>
  <c r="DL125" i="31"/>
  <c r="DJ125" i="31"/>
  <c r="DB125" i="31"/>
  <c r="DA125" i="31"/>
  <c r="CZ125" i="31"/>
  <c r="CY125" i="31"/>
  <c r="CX125" i="31"/>
  <c r="CV125" i="31"/>
  <c r="CU125" i="31"/>
  <c r="CT125" i="31"/>
  <c r="CR125" i="31"/>
  <c r="CQ125" i="31"/>
  <c r="CP125" i="31"/>
  <c r="CO125" i="31"/>
  <c r="CN125" i="31"/>
  <c r="CM125" i="31"/>
  <c r="CK125" i="31"/>
  <c r="CJ125" i="31"/>
  <c r="CI125" i="31"/>
  <c r="CH125" i="31"/>
  <c r="CG125" i="31"/>
  <c r="CE125" i="31"/>
  <c r="CD125" i="31"/>
  <c r="CB125" i="31"/>
  <c r="CA125" i="31"/>
  <c r="BZ125" i="31"/>
  <c r="BX125" i="31"/>
  <c r="BW125" i="31"/>
  <c r="BV125" i="31"/>
  <c r="BT125" i="31"/>
  <c r="BS125" i="31"/>
  <c r="BR125" i="31"/>
  <c r="BQ125" i="31"/>
  <c r="BP125" i="31"/>
  <c r="BO125" i="31"/>
  <c r="BN125" i="31"/>
  <c r="BM125" i="31"/>
  <c r="BK125" i="31"/>
  <c r="AQ125" i="31"/>
  <c r="AP125" i="31"/>
  <c r="AA125" i="31"/>
  <c r="Z125" i="31"/>
  <c r="Y125" i="31"/>
  <c r="X125" i="31"/>
  <c r="W125" i="31"/>
  <c r="V125" i="31"/>
  <c r="U125" i="31"/>
  <c r="T125" i="31"/>
  <c r="S125" i="31"/>
  <c r="H125" i="31"/>
  <c r="G125" i="31"/>
  <c r="F125" i="31"/>
  <c r="EM124" i="31"/>
  <c r="EL124" i="31"/>
  <c r="EK124" i="31"/>
  <c r="EJ124" i="31"/>
  <c r="DP124" i="31"/>
  <c r="DN124" i="31"/>
  <c r="DL124" i="31"/>
  <c r="DJ124" i="31"/>
  <c r="DB124" i="31"/>
  <c r="DA124" i="31"/>
  <c r="CZ124" i="31"/>
  <c r="CY124" i="31"/>
  <c r="CX124" i="31"/>
  <c r="CV124" i="31"/>
  <c r="CU124" i="31"/>
  <c r="CT124" i="31"/>
  <c r="CR124" i="31"/>
  <c r="CQ124" i="31"/>
  <c r="CP124" i="31"/>
  <c r="CO124" i="31"/>
  <c r="CN124" i="31"/>
  <c r="CM124" i="31"/>
  <c r="CK124" i="31"/>
  <c r="CJ124" i="31"/>
  <c r="CI124" i="31"/>
  <c r="CH124" i="31"/>
  <c r="CG124" i="31"/>
  <c r="CE124" i="31"/>
  <c r="CD124" i="31"/>
  <c r="CB124" i="31"/>
  <c r="CA124" i="31"/>
  <c r="BZ124" i="31"/>
  <c r="BX124" i="31"/>
  <c r="BW124" i="31"/>
  <c r="BV124" i="31"/>
  <c r="BT124" i="31"/>
  <c r="BS124" i="31"/>
  <c r="BR124" i="31"/>
  <c r="BQ124" i="31"/>
  <c r="BP124" i="31"/>
  <c r="BO124" i="31"/>
  <c r="BN124" i="31"/>
  <c r="BM124" i="31"/>
  <c r="BK124" i="31"/>
  <c r="AQ124" i="31"/>
  <c r="AP124" i="31"/>
  <c r="AA124" i="31"/>
  <c r="Z124" i="31"/>
  <c r="Y124" i="31"/>
  <c r="X124" i="31"/>
  <c r="W124" i="31"/>
  <c r="V124" i="31"/>
  <c r="U124" i="31"/>
  <c r="T124" i="31"/>
  <c r="S124" i="31"/>
  <c r="H124" i="31"/>
  <c r="AX124" i="31" s="1"/>
  <c r="G124" i="31"/>
  <c r="F124" i="31"/>
  <c r="EU123" i="31"/>
  <c r="EM123" i="31"/>
  <c r="EL123" i="31"/>
  <c r="EK123" i="31"/>
  <c r="EJ123" i="31"/>
  <c r="EH123" i="31"/>
  <c r="DP123" i="31"/>
  <c r="DN123" i="31"/>
  <c r="DL123" i="31"/>
  <c r="DJ123" i="31"/>
  <c r="DB123" i="31"/>
  <c r="DA123" i="31"/>
  <c r="CZ123" i="31"/>
  <c r="CY123" i="31"/>
  <c r="CX123" i="31"/>
  <c r="CV123" i="31"/>
  <c r="CU123" i="31"/>
  <c r="CT123" i="31"/>
  <c r="CR123" i="31"/>
  <c r="CQ123" i="31"/>
  <c r="CP123" i="31"/>
  <c r="CO123" i="31"/>
  <c r="CN123" i="31"/>
  <c r="CM123" i="31"/>
  <c r="CK123" i="31"/>
  <c r="CJ123" i="31"/>
  <c r="CI123" i="31"/>
  <c r="CH123" i="31"/>
  <c r="CG123" i="31"/>
  <c r="CE123" i="31"/>
  <c r="CD123" i="31"/>
  <c r="CB123" i="31"/>
  <c r="CA123" i="31"/>
  <c r="BZ123" i="31"/>
  <c r="BX123" i="31"/>
  <c r="BW123" i="31"/>
  <c r="BV123" i="31"/>
  <c r="BT123" i="31"/>
  <c r="BS123" i="31"/>
  <c r="BR123" i="31"/>
  <c r="BQ123" i="31"/>
  <c r="BP123" i="31"/>
  <c r="BO123" i="31"/>
  <c r="BN123" i="31"/>
  <c r="BM123" i="31"/>
  <c r="BK123" i="31"/>
  <c r="AQ123" i="31"/>
  <c r="AP123" i="31"/>
  <c r="AA123" i="31"/>
  <c r="Z123" i="31"/>
  <c r="Y123" i="31"/>
  <c r="X123" i="31"/>
  <c r="W123" i="31"/>
  <c r="V123" i="31"/>
  <c r="U123" i="31"/>
  <c r="T123" i="31"/>
  <c r="S123" i="31"/>
  <c r="H123" i="31"/>
  <c r="AU123" i="31" s="1"/>
  <c r="G123" i="31"/>
  <c r="F123" i="31"/>
  <c r="EU122" i="31"/>
  <c r="EM122" i="31"/>
  <c r="EL122" i="31"/>
  <c r="EK122" i="31"/>
  <c r="EJ122" i="31"/>
  <c r="EH122" i="31"/>
  <c r="DP122" i="31"/>
  <c r="DN122" i="31"/>
  <c r="DL122" i="31"/>
  <c r="DJ122" i="31"/>
  <c r="DB122" i="31"/>
  <c r="DA122" i="31"/>
  <c r="CZ122" i="31"/>
  <c r="CY122" i="31"/>
  <c r="CX122" i="31"/>
  <c r="CV122" i="31"/>
  <c r="CU122" i="31"/>
  <c r="CT122" i="31"/>
  <c r="CR122" i="31"/>
  <c r="CQ122" i="31"/>
  <c r="CP122" i="31"/>
  <c r="CO122" i="31"/>
  <c r="CN122" i="31"/>
  <c r="CM122" i="31"/>
  <c r="CK122" i="31"/>
  <c r="CJ122" i="31"/>
  <c r="CI122" i="31"/>
  <c r="CH122" i="31"/>
  <c r="CG122" i="31"/>
  <c r="CE122" i="31"/>
  <c r="CD122" i="31"/>
  <c r="CB122" i="31"/>
  <c r="CA122" i="31"/>
  <c r="BZ122" i="31"/>
  <c r="BX122" i="31"/>
  <c r="BW122" i="31"/>
  <c r="BV122" i="31"/>
  <c r="BT122" i="31"/>
  <c r="BS122" i="31"/>
  <c r="BR122" i="31"/>
  <c r="BQ122" i="31"/>
  <c r="BP122" i="31"/>
  <c r="BO122" i="31"/>
  <c r="BN122" i="31"/>
  <c r="BM122" i="31"/>
  <c r="BK122" i="31"/>
  <c r="AQ122" i="31"/>
  <c r="AP122" i="31"/>
  <c r="AA122" i="31"/>
  <c r="Z122" i="31"/>
  <c r="Y122" i="31"/>
  <c r="X122" i="31"/>
  <c r="W122" i="31"/>
  <c r="V122" i="31"/>
  <c r="U122" i="31"/>
  <c r="T122" i="31"/>
  <c r="S122" i="31"/>
  <c r="H122" i="31"/>
  <c r="G122" i="31"/>
  <c r="F122" i="31"/>
  <c r="EU121" i="31"/>
  <c r="EM121" i="31"/>
  <c r="EL121" i="31"/>
  <c r="EK121" i="31"/>
  <c r="EJ121" i="31"/>
  <c r="EH121" i="31"/>
  <c r="DP121" i="31"/>
  <c r="DN121" i="31"/>
  <c r="DL121" i="31"/>
  <c r="DJ121" i="31"/>
  <c r="DB121" i="31"/>
  <c r="DA121" i="31"/>
  <c r="CZ121" i="31"/>
  <c r="CY121" i="31"/>
  <c r="CX121" i="31"/>
  <c r="CV121" i="31"/>
  <c r="CU121" i="31"/>
  <c r="CT121" i="31"/>
  <c r="CR121" i="31"/>
  <c r="CQ121" i="31"/>
  <c r="CP121" i="31"/>
  <c r="CO121" i="31"/>
  <c r="CN121" i="31"/>
  <c r="CM121" i="31"/>
  <c r="CK121" i="31"/>
  <c r="CJ121" i="31"/>
  <c r="CI121" i="31"/>
  <c r="CH121" i="31"/>
  <c r="CG121" i="31"/>
  <c r="CE121" i="31"/>
  <c r="CD121" i="31"/>
  <c r="CB121" i="31"/>
  <c r="CA121" i="31"/>
  <c r="BZ121" i="31"/>
  <c r="BX121" i="31"/>
  <c r="BW121" i="31"/>
  <c r="BV121" i="31"/>
  <c r="BT121" i="31"/>
  <c r="BS121" i="31"/>
  <c r="BR121" i="31"/>
  <c r="BQ121" i="31"/>
  <c r="BP121" i="31"/>
  <c r="BO121" i="31"/>
  <c r="BN121" i="31"/>
  <c r="BM121" i="31"/>
  <c r="BK121" i="31"/>
  <c r="AQ121" i="31"/>
  <c r="AP121" i="31"/>
  <c r="AA121" i="31"/>
  <c r="Z121" i="31"/>
  <c r="Y121" i="31"/>
  <c r="X121" i="31"/>
  <c r="W121" i="31"/>
  <c r="V121" i="31"/>
  <c r="U121" i="31"/>
  <c r="T121" i="31"/>
  <c r="S121" i="31"/>
  <c r="H121" i="31"/>
  <c r="G121" i="31"/>
  <c r="F121" i="31"/>
  <c r="EU120" i="31"/>
  <c r="EM120" i="31"/>
  <c r="EL120" i="31"/>
  <c r="EK120" i="31"/>
  <c r="EJ120" i="31"/>
  <c r="EH120" i="31"/>
  <c r="DP120" i="31"/>
  <c r="DN120" i="31"/>
  <c r="DL120" i="31"/>
  <c r="DJ120" i="31"/>
  <c r="DB120" i="31"/>
  <c r="DA120" i="31"/>
  <c r="CZ120" i="31"/>
  <c r="CY120" i="31"/>
  <c r="CX120" i="31"/>
  <c r="CV120" i="31"/>
  <c r="CU120" i="31"/>
  <c r="CT120" i="31"/>
  <c r="CR120" i="31"/>
  <c r="CQ120" i="31"/>
  <c r="CP120" i="31"/>
  <c r="CO120" i="31"/>
  <c r="CN120" i="31"/>
  <c r="CM120" i="31"/>
  <c r="CK120" i="31"/>
  <c r="CJ120" i="31"/>
  <c r="CI120" i="31"/>
  <c r="CH120" i="31"/>
  <c r="CG120" i="31"/>
  <c r="CE120" i="31"/>
  <c r="CD120" i="31"/>
  <c r="CB120" i="31"/>
  <c r="CA120" i="31"/>
  <c r="BZ120" i="31"/>
  <c r="BX120" i="31"/>
  <c r="BW120" i="31"/>
  <c r="BV120" i="31"/>
  <c r="BT120" i="31"/>
  <c r="BS120" i="31"/>
  <c r="BR120" i="31"/>
  <c r="BQ120" i="31"/>
  <c r="BP120" i="31"/>
  <c r="BO120" i="31"/>
  <c r="BN120" i="31"/>
  <c r="BM120" i="31"/>
  <c r="BK120" i="31"/>
  <c r="AQ120" i="31"/>
  <c r="AP120" i="31"/>
  <c r="AA120" i="31"/>
  <c r="Z120" i="31"/>
  <c r="Y120" i="31"/>
  <c r="X120" i="31"/>
  <c r="W120" i="31"/>
  <c r="V120" i="31"/>
  <c r="U120" i="31"/>
  <c r="T120" i="31"/>
  <c r="S120" i="31"/>
  <c r="H120" i="31"/>
  <c r="AX120" i="31" s="1"/>
  <c r="G120" i="31"/>
  <c r="F120" i="31"/>
  <c r="EU119" i="31"/>
  <c r="EM119" i="31"/>
  <c r="EL119" i="31"/>
  <c r="EK119" i="31"/>
  <c r="EJ119" i="31"/>
  <c r="EH119" i="31"/>
  <c r="DP119" i="31"/>
  <c r="DN119" i="31"/>
  <c r="DL119" i="31"/>
  <c r="DJ119" i="31"/>
  <c r="DB119" i="31"/>
  <c r="DA119" i="31"/>
  <c r="CZ119" i="31"/>
  <c r="CY119" i="31"/>
  <c r="CX119" i="31"/>
  <c r="CV119" i="31"/>
  <c r="CU119" i="31"/>
  <c r="CT119" i="31"/>
  <c r="CR119" i="31"/>
  <c r="CQ119" i="31"/>
  <c r="CP119" i="31"/>
  <c r="CO119" i="31"/>
  <c r="CN119" i="31"/>
  <c r="CM119" i="31"/>
  <c r="CK119" i="31"/>
  <c r="CJ119" i="31"/>
  <c r="CI119" i="31"/>
  <c r="CH119" i="31"/>
  <c r="CG119" i="31"/>
  <c r="CE119" i="31"/>
  <c r="CD119" i="31"/>
  <c r="CB119" i="31"/>
  <c r="CA119" i="31"/>
  <c r="BZ119" i="31"/>
  <c r="BX119" i="31"/>
  <c r="BW119" i="31"/>
  <c r="BV119" i="31"/>
  <c r="BT119" i="31"/>
  <c r="BS119" i="31"/>
  <c r="BR119" i="31"/>
  <c r="BQ119" i="31"/>
  <c r="BP119" i="31"/>
  <c r="BO119" i="31"/>
  <c r="BN119" i="31"/>
  <c r="BM119" i="31"/>
  <c r="BK119" i="31"/>
  <c r="AQ119" i="31"/>
  <c r="AP119" i="31"/>
  <c r="AA119" i="31"/>
  <c r="Z119" i="31"/>
  <c r="Y119" i="31"/>
  <c r="X119" i="31"/>
  <c r="W119" i="31"/>
  <c r="V119" i="31"/>
  <c r="U119" i="31"/>
  <c r="T119" i="31"/>
  <c r="S119" i="31"/>
  <c r="H119" i="31"/>
  <c r="AX119" i="31" s="1"/>
  <c r="G119" i="31"/>
  <c r="F119" i="31"/>
  <c r="EM118" i="31"/>
  <c r="EL118" i="31"/>
  <c r="EK118" i="31"/>
  <c r="EJ118" i="31"/>
  <c r="DP118" i="31"/>
  <c r="DN118" i="31"/>
  <c r="DL118" i="31"/>
  <c r="DJ118" i="31"/>
  <c r="DB118" i="31"/>
  <c r="DA118" i="31"/>
  <c r="CZ118" i="31"/>
  <c r="CY118" i="31"/>
  <c r="CX118" i="31"/>
  <c r="CV118" i="31"/>
  <c r="CU118" i="31"/>
  <c r="CT118" i="31"/>
  <c r="CR118" i="31"/>
  <c r="CQ118" i="31"/>
  <c r="CP118" i="31"/>
  <c r="CO118" i="31"/>
  <c r="CN118" i="31"/>
  <c r="CM118" i="31"/>
  <c r="CK118" i="31"/>
  <c r="CJ118" i="31"/>
  <c r="CI118" i="31"/>
  <c r="CH118" i="31"/>
  <c r="CG118" i="31"/>
  <c r="CE118" i="31"/>
  <c r="CD118" i="31"/>
  <c r="CB118" i="31"/>
  <c r="CA118" i="31"/>
  <c r="BZ118" i="31"/>
  <c r="BX118" i="31"/>
  <c r="BW118" i="31"/>
  <c r="BV118" i="31"/>
  <c r="BT118" i="31"/>
  <c r="BS118" i="31"/>
  <c r="BR118" i="31"/>
  <c r="BQ118" i="31"/>
  <c r="BP118" i="31"/>
  <c r="BO118" i="31"/>
  <c r="BN118" i="31"/>
  <c r="BM118" i="31"/>
  <c r="BK118" i="31"/>
  <c r="AQ118" i="31"/>
  <c r="AP118" i="31"/>
  <c r="AA118" i="31"/>
  <c r="Z118" i="31"/>
  <c r="Y118" i="31"/>
  <c r="X118" i="31"/>
  <c r="W118" i="31"/>
  <c r="V118" i="31"/>
  <c r="U118" i="31"/>
  <c r="T118" i="31"/>
  <c r="S118" i="31"/>
  <c r="H118" i="31"/>
  <c r="AU118" i="31" s="1"/>
  <c r="G118" i="31"/>
  <c r="F118" i="31"/>
  <c r="EU117" i="31"/>
  <c r="EM117" i="31"/>
  <c r="EL117" i="31"/>
  <c r="EK117" i="31"/>
  <c r="EJ117" i="31"/>
  <c r="EH117" i="31"/>
  <c r="DP117" i="31"/>
  <c r="DN117" i="31"/>
  <c r="DL117" i="31"/>
  <c r="DJ117" i="31"/>
  <c r="DB117" i="31"/>
  <c r="DA117" i="31"/>
  <c r="CZ117" i="31"/>
  <c r="CY117" i="31"/>
  <c r="CX117" i="31"/>
  <c r="CV117" i="31"/>
  <c r="CU117" i="31"/>
  <c r="CT117" i="31"/>
  <c r="CR117" i="31"/>
  <c r="CQ117" i="31"/>
  <c r="CP117" i="31"/>
  <c r="CO117" i="31"/>
  <c r="CN117" i="31"/>
  <c r="CM117" i="31"/>
  <c r="CK117" i="31"/>
  <c r="CJ117" i="31"/>
  <c r="CI117" i="31"/>
  <c r="CH117" i="31"/>
  <c r="CG117" i="31"/>
  <c r="CE117" i="31"/>
  <c r="CD117" i="31"/>
  <c r="CB117" i="31"/>
  <c r="CA117" i="31"/>
  <c r="BZ117" i="31"/>
  <c r="BX117" i="31"/>
  <c r="BW117" i="31"/>
  <c r="BV117" i="31"/>
  <c r="BT117" i="31"/>
  <c r="BS117" i="31"/>
  <c r="BR117" i="31"/>
  <c r="BQ117" i="31"/>
  <c r="BP117" i="31"/>
  <c r="BO117" i="31"/>
  <c r="BN117" i="31"/>
  <c r="BM117" i="31"/>
  <c r="BK117" i="31"/>
  <c r="AQ117" i="31"/>
  <c r="AP117" i="31"/>
  <c r="AA117" i="31"/>
  <c r="Z117" i="31"/>
  <c r="Y117" i="31"/>
  <c r="X117" i="31"/>
  <c r="W117" i="31"/>
  <c r="V117" i="31"/>
  <c r="U117" i="31"/>
  <c r="T117" i="31"/>
  <c r="S117" i="31"/>
  <c r="H117" i="31"/>
  <c r="G117" i="31"/>
  <c r="F117" i="31"/>
  <c r="EU116" i="31"/>
  <c r="EM116" i="31"/>
  <c r="EL116" i="31"/>
  <c r="EK116" i="31"/>
  <c r="EJ116" i="31"/>
  <c r="EH116" i="31"/>
  <c r="DP116" i="31"/>
  <c r="DN116" i="31"/>
  <c r="DL116" i="31"/>
  <c r="DJ116" i="31"/>
  <c r="DB116" i="31"/>
  <c r="DA116" i="31"/>
  <c r="CZ116" i="31"/>
  <c r="CY116" i="31"/>
  <c r="CX116" i="31"/>
  <c r="CV116" i="31"/>
  <c r="CU116" i="31"/>
  <c r="CT116" i="31"/>
  <c r="CR116" i="31"/>
  <c r="CQ116" i="31"/>
  <c r="CP116" i="31"/>
  <c r="CO116" i="31"/>
  <c r="CN116" i="31"/>
  <c r="CM116" i="31"/>
  <c r="CK116" i="31"/>
  <c r="CJ116" i="31"/>
  <c r="CI116" i="31"/>
  <c r="CH116" i="31"/>
  <c r="CG116" i="31"/>
  <c r="CE116" i="31"/>
  <c r="CD116" i="31"/>
  <c r="CB116" i="31"/>
  <c r="CA116" i="31"/>
  <c r="BZ116" i="31"/>
  <c r="BX116" i="31"/>
  <c r="BW116" i="31"/>
  <c r="BV116" i="31"/>
  <c r="BT116" i="31"/>
  <c r="BS116" i="31"/>
  <c r="BR116" i="31"/>
  <c r="BQ116" i="31"/>
  <c r="BP116" i="31"/>
  <c r="BO116" i="31"/>
  <c r="BN116" i="31"/>
  <c r="BM116" i="31"/>
  <c r="BK116" i="31"/>
  <c r="AQ116" i="31"/>
  <c r="AP116" i="31"/>
  <c r="AA116" i="31"/>
  <c r="Z116" i="31"/>
  <c r="Y116" i="31"/>
  <c r="X116" i="31"/>
  <c r="W116" i="31"/>
  <c r="V116" i="31"/>
  <c r="U116" i="31"/>
  <c r="T116" i="31"/>
  <c r="S116" i="31"/>
  <c r="H116" i="31"/>
  <c r="AX116" i="31" s="1"/>
  <c r="G116" i="31"/>
  <c r="F116" i="31"/>
  <c r="EU115" i="31"/>
  <c r="EM115" i="31"/>
  <c r="EL115" i="31"/>
  <c r="EK115" i="31"/>
  <c r="EJ115" i="31"/>
  <c r="EH115" i="31"/>
  <c r="DP115" i="31"/>
  <c r="DN115" i="31"/>
  <c r="DL115" i="31"/>
  <c r="DJ115" i="31"/>
  <c r="DB115" i="31"/>
  <c r="DA115" i="31"/>
  <c r="CZ115" i="31"/>
  <c r="CY115" i="31"/>
  <c r="CX115" i="31"/>
  <c r="CV115" i="31"/>
  <c r="CU115" i="31"/>
  <c r="CT115" i="31"/>
  <c r="CR115" i="31"/>
  <c r="CQ115" i="31"/>
  <c r="CP115" i="31"/>
  <c r="CO115" i="31"/>
  <c r="CN115" i="31"/>
  <c r="CM115" i="31"/>
  <c r="CK115" i="31"/>
  <c r="CJ115" i="31"/>
  <c r="CI115" i="31"/>
  <c r="CH115" i="31"/>
  <c r="CG115" i="31"/>
  <c r="CE115" i="31"/>
  <c r="CD115" i="31"/>
  <c r="CB115" i="31"/>
  <c r="CA115" i="31"/>
  <c r="BZ115" i="31"/>
  <c r="BX115" i="31"/>
  <c r="BW115" i="31"/>
  <c r="BV115" i="31"/>
  <c r="BT115" i="31"/>
  <c r="BS115" i="31"/>
  <c r="BR115" i="31"/>
  <c r="BQ115" i="31"/>
  <c r="BP115" i="31"/>
  <c r="BO115" i="31"/>
  <c r="BN115" i="31"/>
  <c r="BM115" i="31"/>
  <c r="BK115" i="31"/>
  <c r="AQ115" i="31"/>
  <c r="AP115" i="31"/>
  <c r="AA115" i="31"/>
  <c r="Z115" i="31"/>
  <c r="Y115" i="31"/>
  <c r="X115" i="31"/>
  <c r="W115" i="31"/>
  <c r="V115" i="31"/>
  <c r="U115" i="31"/>
  <c r="T115" i="31"/>
  <c r="S115" i="31"/>
  <c r="H115" i="31"/>
  <c r="AX115" i="31" s="1"/>
  <c r="G115" i="31"/>
  <c r="F115" i="31"/>
  <c r="EU114" i="31"/>
  <c r="EM114" i="31"/>
  <c r="EL114" i="31"/>
  <c r="EK114" i="31"/>
  <c r="EJ114" i="31"/>
  <c r="EH114" i="31"/>
  <c r="DP114" i="31"/>
  <c r="DN114" i="31"/>
  <c r="DL114" i="31"/>
  <c r="DJ114" i="31"/>
  <c r="DB114" i="31"/>
  <c r="DA114" i="31"/>
  <c r="CZ114" i="31"/>
  <c r="CY114" i="31"/>
  <c r="CX114" i="31"/>
  <c r="CV114" i="31"/>
  <c r="CU114" i="31"/>
  <c r="CT114" i="31"/>
  <c r="CR114" i="31"/>
  <c r="CQ114" i="31"/>
  <c r="CP114" i="31"/>
  <c r="CO114" i="31"/>
  <c r="CN114" i="31"/>
  <c r="CM114" i="31"/>
  <c r="CK114" i="31"/>
  <c r="CJ114" i="31"/>
  <c r="CI114" i="31"/>
  <c r="CH114" i="31"/>
  <c r="CG114" i="31"/>
  <c r="CE114" i="31"/>
  <c r="CD114" i="31"/>
  <c r="CB114" i="31"/>
  <c r="CA114" i="31"/>
  <c r="BZ114" i="31"/>
  <c r="BX114" i="31"/>
  <c r="BW114" i="31"/>
  <c r="BV114" i="31"/>
  <c r="BT114" i="31"/>
  <c r="BS114" i="31"/>
  <c r="BR114" i="31"/>
  <c r="BQ114" i="31"/>
  <c r="BP114" i="31"/>
  <c r="BO114" i="31"/>
  <c r="BN114" i="31"/>
  <c r="BM114" i="31"/>
  <c r="BK114" i="31"/>
  <c r="AQ114" i="31"/>
  <c r="AP114" i="31"/>
  <c r="AA114" i="31"/>
  <c r="Z114" i="31"/>
  <c r="Y114" i="31"/>
  <c r="X114" i="31"/>
  <c r="W114" i="31"/>
  <c r="V114" i="31"/>
  <c r="U114" i="31"/>
  <c r="T114" i="31"/>
  <c r="S114" i="31"/>
  <c r="H114" i="31"/>
  <c r="AU114" i="31" s="1"/>
  <c r="G114" i="31"/>
  <c r="F114" i="31"/>
  <c r="EU113" i="31"/>
  <c r="EM113" i="31"/>
  <c r="EL113" i="31"/>
  <c r="EK113" i="31"/>
  <c r="EJ113" i="31"/>
  <c r="EH113" i="31"/>
  <c r="DP113" i="31"/>
  <c r="DN113" i="31"/>
  <c r="DL113" i="31"/>
  <c r="DJ113" i="31"/>
  <c r="DB113" i="31"/>
  <c r="DA113" i="31"/>
  <c r="CZ113" i="31"/>
  <c r="CY113" i="31"/>
  <c r="CX113" i="31"/>
  <c r="CV113" i="31"/>
  <c r="CU113" i="31"/>
  <c r="CT113" i="31"/>
  <c r="CR113" i="31"/>
  <c r="CQ113" i="31"/>
  <c r="CP113" i="31"/>
  <c r="CO113" i="31"/>
  <c r="CN113" i="31"/>
  <c r="CM113" i="31"/>
  <c r="CK113" i="31"/>
  <c r="CJ113" i="31"/>
  <c r="CI113" i="31"/>
  <c r="CH113" i="31"/>
  <c r="CG113" i="31"/>
  <c r="CE113" i="31"/>
  <c r="CD113" i="31"/>
  <c r="CB113" i="31"/>
  <c r="CA113" i="31"/>
  <c r="BZ113" i="31"/>
  <c r="BX113" i="31"/>
  <c r="BW113" i="31"/>
  <c r="BV113" i="31"/>
  <c r="BT113" i="31"/>
  <c r="BS113" i="31"/>
  <c r="BR113" i="31"/>
  <c r="BQ113" i="31"/>
  <c r="BP113" i="31"/>
  <c r="BO113" i="31"/>
  <c r="BN113" i="31"/>
  <c r="BM113" i="31"/>
  <c r="BK113" i="31"/>
  <c r="AQ113" i="31"/>
  <c r="AP113" i="31"/>
  <c r="AA113" i="31"/>
  <c r="Z113" i="31"/>
  <c r="Y113" i="31"/>
  <c r="X113" i="31"/>
  <c r="W113" i="31"/>
  <c r="V113" i="31"/>
  <c r="U113" i="31"/>
  <c r="T113" i="31"/>
  <c r="S113" i="31"/>
  <c r="H113" i="31"/>
  <c r="G113" i="31"/>
  <c r="F113" i="31"/>
  <c r="EU112" i="31"/>
  <c r="EM112" i="31"/>
  <c r="EL112" i="31"/>
  <c r="EK112" i="31"/>
  <c r="EJ112" i="31"/>
  <c r="EH112" i="31"/>
  <c r="DP112" i="31"/>
  <c r="DN112" i="31"/>
  <c r="DL112" i="31"/>
  <c r="DJ112" i="31"/>
  <c r="DB112" i="31"/>
  <c r="DA112" i="31"/>
  <c r="CZ112" i="31"/>
  <c r="CY112" i="31"/>
  <c r="CX112" i="31"/>
  <c r="CV112" i="31"/>
  <c r="CU112" i="31"/>
  <c r="CT112" i="31"/>
  <c r="CR112" i="31"/>
  <c r="CQ112" i="31"/>
  <c r="CP112" i="31"/>
  <c r="CO112" i="31"/>
  <c r="CN112" i="31"/>
  <c r="CM112" i="31"/>
  <c r="CK112" i="31"/>
  <c r="CJ112" i="31"/>
  <c r="CI112" i="31"/>
  <c r="CH112" i="31"/>
  <c r="CG112" i="31"/>
  <c r="CE112" i="31"/>
  <c r="CD112" i="31"/>
  <c r="CB112" i="31"/>
  <c r="CA112" i="31"/>
  <c r="BZ112" i="31"/>
  <c r="BX112" i="31"/>
  <c r="BW112" i="31"/>
  <c r="BV112" i="31"/>
  <c r="BT112" i="31"/>
  <c r="BS112" i="31"/>
  <c r="BR112" i="31"/>
  <c r="BQ112" i="31"/>
  <c r="BP112" i="31"/>
  <c r="BO112" i="31"/>
  <c r="BN112" i="31"/>
  <c r="BM112" i="31"/>
  <c r="BK112" i="31"/>
  <c r="AQ112" i="31"/>
  <c r="AP112" i="31"/>
  <c r="AA112" i="31"/>
  <c r="Z112" i="31"/>
  <c r="Y112" i="31"/>
  <c r="X112" i="31"/>
  <c r="W112" i="31"/>
  <c r="V112" i="31"/>
  <c r="U112" i="31"/>
  <c r="T112" i="31"/>
  <c r="S112" i="31"/>
  <c r="H112" i="31"/>
  <c r="AX112" i="31" s="1"/>
  <c r="G112" i="31"/>
  <c r="F112" i="31"/>
  <c r="E112" i="31" s="1"/>
  <c r="FD112" i="31" s="1"/>
  <c r="EU111" i="31"/>
  <c r="EM111" i="31"/>
  <c r="EL111" i="31"/>
  <c r="EK111" i="31"/>
  <c r="EJ111" i="31"/>
  <c r="EH111" i="31"/>
  <c r="DP111" i="31"/>
  <c r="DN111" i="31"/>
  <c r="DL111" i="31"/>
  <c r="DJ111" i="31"/>
  <c r="DB111" i="31"/>
  <c r="DA111" i="31"/>
  <c r="CZ111" i="31"/>
  <c r="CY111" i="31"/>
  <c r="CX111" i="31"/>
  <c r="CV111" i="31"/>
  <c r="CU111" i="31"/>
  <c r="CT111" i="31"/>
  <c r="CR111" i="31"/>
  <c r="CQ111" i="31"/>
  <c r="CP111" i="31"/>
  <c r="CO111" i="31"/>
  <c r="CN111" i="31"/>
  <c r="CM111" i="31"/>
  <c r="CK111" i="31"/>
  <c r="CJ111" i="31"/>
  <c r="CI111" i="31"/>
  <c r="CH111" i="31"/>
  <c r="CG111" i="31"/>
  <c r="CE111" i="31"/>
  <c r="CD111" i="31"/>
  <c r="CB111" i="31"/>
  <c r="CA111" i="31"/>
  <c r="BZ111" i="31"/>
  <c r="BX111" i="31"/>
  <c r="BW111" i="31"/>
  <c r="BV111" i="31"/>
  <c r="BT111" i="31"/>
  <c r="BS111" i="31"/>
  <c r="BR111" i="31"/>
  <c r="BQ111" i="31"/>
  <c r="BP111" i="31"/>
  <c r="BO111" i="31"/>
  <c r="BN111" i="31"/>
  <c r="BM111" i="31"/>
  <c r="BK111" i="31"/>
  <c r="AQ111" i="31"/>
  <c r="AP111" i="31"/>
  <c r="AA111" i="31"/>
  <c r="Z111" i="31"/>
  <c r="Y111" i="31"/>
  <c r="X111" i="31"/>
  <c r="W111" i="31"/>
  <c r="V111" i="31"/>
  <c r="U111" i="31"/>
  <c r="T111" i="31"/>
  <c r="S111" i="31"/>
  <c r="H111" i="31"/>
  <c r="AX111" i="31" s="1"/>
  <c r="G111" i="31"/>
  <c r="F111" i="31"/>
  <c r="E111" i="31" s="1"/>
  <c r="FE111" i="31" s="1"/>
  <c r="EM110" i="31"/>
  <c r="EL110" i="31"/>
  <c r="EK110" i="31"/>
  <c r="EJ110" i="31"/>
  <c r="DP110" i="31"/>
  <c r="DN110" i="31"/>
  <c r="DL110" i="31"/>
  <c r="DJ110" i="31"/>
  <c r="DB110" i="31"/>
  <c r="DA110" i="31"/>
  <c r="CZ110" i="31"/>
  <c r="CY110" i="31"/>
  <c r="CX110" i="31"/>
  <c r="CV110" i="31"/>
  <c r="CU110" i="31"/>
  <c r="CT110" i="31"/>
  <c r="CR110" i="31"/>
  <c r="CQ110" i="31"/>
  <c r="CP110" i="31"/>
  <c r="CO110" i="31"/>
  <c r="CN110" i="31"/>
  <c r="CM110" i="31"/>
  <c r="CK110" i="31"/>
  <c r="CJ110" i="31"/>
  <c r="CI110" i="31"/>
  <c r="CH110" i="31"/>
  <c r="CG110" i="31"/>
  <c r="CE110" i="31"/>
  <c r="CD110" i="31"/>
  <c r="CB110" i="31"/>
  <c r="CA110" i="31"/>
  <c r="BZ110" i="31"/>
  <c r="BX110" i="31"/>
  <c r="BW110" i="31"/>
  <c r="BV110" i="31"/>
  <c r="BT110" i="31"/>
  <c r="BS110" i="31"/>
  <c r="BR110" i="31"/>
  <c r="BQ110" i="31"/>
  <c r="BP110" i="31"/>
  <c r="BO110" i="31"/>
  <c r="BN110" i="31"/>
  <c r="BM110" i="31"/>
  <c r="BK110" i="31"/>
  <c r="AQ110" i="31"/>
  <c r="AP110" i="31"/>
  <c r="AA110" i="31"/>
  <c r="Z110" i="31"/>
  <c r="Y110" i="31"/>
  <c r="X110" i="31"/>
  <c r="W110" i="31"/>
  <c r="V110" i="31"/>
  <c r="U110" i="31"/>
  <c r="T110" i="31"/>
  <c r="S110" i="31"/>
  <c r="H110" i="31"/>
  <c r="AU110" i="31" s="1"/>
  <c r="G110" i="31"/>
  <c r="F110" i="31"/>
  <c r="EM109" i="31"/>
  <c r="EL109" i="31"/>
  <c r="EK109" i="31"/>
  <c r="EJ109" i="31"/>
  <c r="DP109" i="31"/>
  <c r="DN109" i="31"/>
  <c r="DL109" i="31"/>
  <c r="DJ109" i="31"/>
  <c r="DB109" i="31"/>
  <c r="DA109" i="31"/>
  <c r="CZ109" i="31"/>
  <c r="CY109" i="31"/>
  <c r="CX109" i="31"/>
  <c r="CV109" i="31"/>
  <c r="CU109" i="31"/>
  <c r="CT109" i="31"/>
  <c r="CR109" i="31"/>
  <c r="CQ109" i="31"/>
  <c r="CP109" i="31"/>
  <c r="CO109" i="31"/>
  <c r="CN109" i="31"/>
  <c r="CM109" i="31"/>
  <c r="CL109" i="31" s="1"/>
  <c r="CK109" i="31"/>
  <c r="CJ109" i="31"/>
  <c r="CI109" i="31"/>
  <c r="CH109" i="31"/>
  <c r="CG109" i="31"/>
  <c r="CE109" i="31"/>
  <c r="CD109" i="31"/>
  <c r="CB109" i="31"/>
  <c r="CA109" i="31"/>
  <c r="BZ109" i="31"/>
  <c r="BX109" i="31"/>
  <c r="BW109" i="31"/>
  <c r="BV109" i="31"/>
  <c r="BT109" i="31"/>
  <c r="BS109" i="31"/>
  <c r="BR109" i="31"/>
  <c r="BQ109" i="31"/>
  <c r="BP109" i="31"/>
  <c r="BO109" i="31"/>
  <c r="BN109" i="31"/>
  <c r="BM109" i="31"/>
  <c r="BK109" i="31"/>
  <c r="AQ109" i="31"/>
  <c r="AP109" i="31"/>
  <c r="AA109" i="31"/>
  <c r="Z109" i="31"/>
  <c r="Y109" i="31"/>
  <c r="X109" i="31"/>
  <c r="W109" i="31"/>
  <c r="V109" i="31"/>
  <c r="U109" i="31"/>
  <c r="T109" i="31"/>
  <c r="S109" i="31"/>
  <c r="H109" i="31"/>
  <c r="G109" i="31"/>
  <c r="F109" i="31"/>
  <c r="EM108" i="31"/>
  <c r="EL108" i="31"/>
  <c r="EK108" i="31"/>
  <c r="EJ108" i="31"/>
  <c r="DP108" i="31"/>
  <c r="DN108" i="31"/>
  <c r="DL108" i="31"/>
  <c r="DJ108" i="31"/>
  <c r="DB108" i="31"/>
  <c r="DA108" i="31"/>
  <c r="CZ108" i="31"/>
  <c r="CY108" i="31"/>
  <c r="CX108" i="31"/>
  <c r="CV108" i="31"/>
  <c r="CU108" i="31"/>
  <c r="CT108" i="31"/>
  <c r="CR108" i="31"/>
  <c r="CQ108" i="31"/>
  <c r="CP108" i="31"/>
  <c r="CO108" i="31"/>
  <c r="CN108" i="31"/>
  <c r="CM108" i="31"/>
  <c r="CK108" i="31"/>
  <c r="CJ108" i="31"/>
  <c r="CI108" i="31"/>
  <c r="CH108" i="31"/>
  <c r="CG108" i="31"/>
  <c r="CE108" i="31"/>
  <c r="CD108" i="31"/>
  <c r="CB108" i="31"/>
  <c r="CA108" i="31"/>
  <c r="BZ108" i="31"/>
  <c r="BX108" i="31"/>
  <c r="BW108" i="31"/>
  <c r="BV108" i="31"/>
  <c r="BT108" i="31"/>
  <c r="BS108" i="31"/>
  <c r="BR108" i="31"/>
  <c r="BQ108" i="31"/>
  <c r="BP108" i="31"/>
  <c r="BO108" i="31"/>
  <c r="BN108" i="31"/>
  <c r="BM108" i="31"/>
  <c r="BK108" i="31"/>
  <c r="AQ108" i="31"/>
  <c r="AP108" i="31"/>
  <c r="AA108" i="31"/>
  <c r="Z108" i="31"/>
  <c r="Y108" i="31"/>
  <c r="X108" i="31"/>
  <c r="W108" i="31"/>
  <c r="V108" i="31"/>
  <c r="U108" i="31"/>
  <c r="T108" i="31"/>
  <c r="S108" i="31"/>
  <c r="H108" i="31"/>
  <c r="AX108" i="31" s="1"/>
  <c r="G108" i="31"/>
  <c r="F108" i="31"/>
  <c r="EU107" i="31"/>
  <c r="EM107" i="31"/>
  <c r="EL107" i="31"/>
  <c r="EK107" i="31"/>
  <c r="EJ107" i="31"/>
  <c r="EH107" i="31"/>
  <c r="DP107" i="31"/>
  <c r="DN107" i="31"/>
  <c r="DL107" i="31"/>
  <c r="DJ107" i="31"/>
  <c r="DB107" i="31"/>
  <c r="DA107" i="31"/>
  <c r="CZ107" i="31"/>
  <c r="CY107" i="31"/>
  <c r="CX107" i="31"/>
  <c r="CV107" i="31"/>
  <c r="CU107" i="31"/>
  <c r="CT107" i="31"/>
  <c r="CR107" i="31"/>
  <c r="CQ107" i="31"/>
  <c r="CP107" i="31"/>
  <c r="CO107" i="31"/>
  <c r="CN107" i="31"/>
  <c r="CM107" i="31"/>
  <c r="CK107" i="31"/>
  <c r="CJ107" i="31"/>
  <c r="CI107" i="31"/>
  <c r="CH107" i="31"/>
  <c r="CG107" i="31"/>
  <c r="CE107" i="31"/>
  <c r="CD107" i="31"/>
  <c r="CB107" i="31"/>
  <c r="CA107" i="31"/>
  <c r="BZ107" i="31"/>
  <c r="BX107" i="31"/>
  <c r="BW107" i="31"/>
  <c r="BV107" i="31"/>
  <c r="BT107" i="31"/>
  <c r="BS107" i="31"/>
  <c r="BR107" i="31"/>
  <c r="BQ107" i="31"/>
  <c r="BP107" i="31"/>
  <c r="BO107" i="31"/>
  <c r="BN107" i="31"/>
  <c r="BM107" i="31"/>
  <c r="BK107" i="31"/>
  <c r="AQ107" i="31"/>
  <c r="AP107" i="31"/>
  <c r="AA107" i="31"/>
  <c r="Z107" i="31"/>
  <c r="Y107" i="31"/>
  <c r="X107" i="31"/>
  <c r="W107" i="31"/>
  <c r="V107" i="31"/>
  <c r="U107" i="31"/>
  <c r="T107" i="31"/>
  <c r="S107" i="31"/>
  <c r="H107" i="31"/>
  <c r="AX107" i="31" s="1"/>
  <c r="G107" i="31"/>
  <c r="F107" i="31"/>
  <c r="EU106" i="31"/>
  <c r="EM106" i="31"/>
  <c r="EL106" i="31"/>
  <c r="EK106" i="31"/>
  <c r="EJ106" i="31"/>
  <c r="EH106" i="31"/>
  <c r="DP106" i="31"/>
  <c r="DN106" i="31"/>
  <c r="DL106" i="31"/>
  <c r="DJ106" i="31"/>
  <c r="DB106" i="31"/>
  <c r="DA106" i="31"/>
  <c r="CZ106" i="31"/>
  <c r="CY106" i="31"/>
  <c r="CX106" i="31"/>
  <c r="CV106" i="31"/>
  <c r="CU106" i="31"/>
  <c r="CT106" i="31"/>
  <c r="CR106" i="31"/>
  <c r="CQ106" i="31"/>
  <c r="CP106" i="31"/>
  <c r="CO106" i="31"/>
  <c r="CN106" i="31"/>
  <c r="CM106" i="31"/>
  <c r="CK106" i="31"/>
  <c r="CJ106" i="31"/>
  <c r="CI106" i="31"/>
  <c r="CH106" i="31"/>
  <c r="CG106" i="31"/>
  <c r="CE106" i="31"/>
  <c r="CD106" i="31"/>
  <c r="CB106" i="31"/>
  <c r="CA106" i="31"/>
  <c r="BZ106" i="31"/>
  <c r="BX106" i="31"/>
  <c r="BW106" i="31"/>
  <c r="BV106" i="31"/>
  <c r="BT106" i="31"/>
  <c r="BS106" i="31"/>
  <c r="BR106" i="31"/>
  <c r="BQ106" i="31"/>
  <c r="BP106" i="31"/>
  <c r="BO106" i="31"/>
  <c r="BN106" i="31"/>
  <c r="BM106" i="31"/>
  <c r="BK106" i="31"/>
  <c r="AQ106" i="31"/>
  <c r="AP106" i="31"/>
  <c r="AV106" i="31" s="1"/>
  <c r="AA106" i="31"/>
  <c r="Z106" i="31"/>
  <c r="Y106" i="31"/>
  <c r="X106" i="31"/>
  <c r="W106" i="31"/>
  <c r="V106" i="31"/>
  <c r="U106" i="31"/>
  <c r="T106" i="31"/>
  <c r="S106" i="31"/>
  <c r="H106" i="31"/>
  <c r="AU106" i="31" s="1"/>
  <c r="G106" i="31"/>
  <c r="F106" i="31"/>
  <c r="EU105" i="31"/>
  <c r="EM105" i="31"/>
  <c r="EL105" i="31"/>
  <c r="EK105" i="31"/>
  <c r="EJ105" i="31"/>
  <c r="EH105" i="31"/>
  <c r="DP105" i="31"/>
  <c r="DN105" i="31"/>
  <c r="DL105" i="31"/>
  <c r="DJ105" i="31"/>
  <c r="DB105" i="31"/>
  <c r="DA105" i="31"/>
  <c r="CZ105" i="31"/>
  <c r="CY105" i="31"/>
  <c r="CX105" i="31"/>
  <c r="CV105" i="31"/>
  <c r="CU105" i="31"/>
  <c r="CT105" i="31"/>
  <c r="CR105" i="31"/>
  <c r="CQ105" i="31"/>
  <c r="CP105" i="31"/>
  <c r="CO105" i="31"/>
  <c r="CN105" i="31"/>
  <c r="CM105" i="31"/>
  <c r="CK105" i="31"/>
  <c r="CJ105" i="31"/>
  <c r="CI105" i="31"/>
  <c r="CH105" i="31"/>
  <c r="CG105" i="31"/>
  <c r="CE105" i="31"/>
  <c r="CD105" i="31"/>
  <c r="CB105" i="31"/>
  <c r="CA105" i="31"/>
  <c r="BZ105" i="31"/>
  <c r="BX105" i="31"/>
  <c r="BW105" i="31"/>
  <c r="BV105" i="31"/>
  <c r="BT105" i="31"/>
  <c r="BS105" i="31"/>
  <c r="BR105" i="31"/>
  <c r="BQ105" i="31"/>
  <c r="BP105" i="31"/>
  <c r="BO105" i="31"/>
  <c r="BN105" i="31"/>
  <c r="BM105" i="31"/>
  <c r="BK105" i="31"/>
  <c r="AQ105" i="31"/>
  <c r="AP105" i="31"/>
  <c r="AA105" i="31"/>
  <c r="Z105" i="31"/>
  <c r="Y105" i="31"/>
  <c r="X105" i="31"/>
  <c r="W105" i="31"/>
  <c r="V105" i="31"/>
  <c r="U105" i="31"/>
  <c r="T105" i="31"/>
  <c r="S105" i="31"/>
  <c r="H105" i="31"/>
  <c r="G105" i="31"/>
  <c r="F105" i="31"/>
  <c r="EU104" i="31"/>
  <c r="EM104" i="31"/>
  <c r="EL104" i="31"/>
  <c r="EK104" i="31"/>
  <c r="EJ104" i="31"/>
  <c r="EH104" i="31"/>
  <c r="DP104" i="31"/>
  <c r="DN104" i="31"/>
  <c r="DL104" i="31"/>
  <c r="DJ104" i="31"/>
  <c r="DB104" i="31"/>
  <c r="DA104" i="31"/>
  <c r="CZ104" i="31"/>
  <c r="CY104" i="31"/>
  <c r="CX104" i="31"/>
  <c r="CV104" i="31"/>
  <c r="CU104" i="31"/>
  <c r="CT104" i="31"/>
  <c r="CR104" i="31"/>
  <c r="CQ104" i="31"/>
  <c r="CP104" i="31"/>
  <c r="CO104" i="31"/>
  <c r="CN104" i="31"/>
  <c r="CM104" i="31"/>
  <c r="CK104" i="31"/>
  <c r="CJ104" i="31"/>
  <c r="CI104" i="31"/>
  <c r="CH104" i="31"/>
  <c r="CG104" i="31"/>
  <c r="CE104" i="31"/>
  <c r="CD104" i="31"/>
  <c r="CB104" i="31"/>
  <c r="CA104" i="31"/>
  <c r="BZ104" i="31"/>
  <c r="BX104" i="31"/>
  <c r="BW104" i="31"/>
  <c r="BV104" i="31"/>
  <c r="BT104" i="31"/>
  <c r="BS104" i="31"/>
  <c r="BR104" i="31"/>
  <c r="BQ104" i="31"/>
  <c r="BP104" i="31"/>
  <c r="BO104" i="31"/>
  <c r="BN104" i="31"/>
  <c r="BM104" i="31"/>
  <c r="BK104" i="31"/>
  <c r="AQ104" i="31"/>
  <c r="AP104" i="31"/>
  <c r="AA104" i="31"/>
  <c r="Z104" i="31"/>
  <c r="Y104" i="31"/>
  <c r="X104" i="31"/>
  <c r="W104" i="31"/>
  <c r="V104" i="31"/>
  <c r="U104" i="31"/>
  <c r="T104" i="31"/>
  <c r="S104" i="31"/>
  <c r="H104" i="31"/>
  <c r="AX104" i="31" s="1"/>
  <c r="G104" i="31"/>
  <c r="F104" i="31"/>
  <c r="EU103" i="31"/>
  <c r="EM103" i="31"/>
  <c r="EL103" i="31"/>
  <c r="EK103" i="31"/>
  <c r="EJ103" i="31"/>
  <c r="EH103" i="31"/>
  <c r="DP103" i="31"/>
  <c r="DN103" i="31"/>
  <c r="DL103" i="31"/>
  <c r="DJ103" i="31"/>
  <c r="DB103" i="31"/>
  <c r="DA103" i="31"/>
  <c r="CZ103" i="31"/>
  <c r="CY103" i="31"/>
  <c r="CX103" i="31"/>
  <c r="CV103" i="31"/>
  <c r="CU103" i="31"/>
  <c r="CT103" i="31"/>
  <c r="CR103" i="31"/>
  <c r="CQ103" i="31"/>
  <c r="CP103" i="31"/>
  <c r="CO103" i="31"/>
  <c r="CN103" i="31"/>
  <c r="CM103" i="31"/>
  <c r="CK103" i="31"/>
  <c r="CJ103" i="31"/>
  <c r="CI103" i="31"/>
  <c r="CH103" i="31"/>
  <c r="CG103" i="31"/>
  <c r="CE103" i="31"/>
  <c r="CD103" i="31"/>
  <c r="CB103" i="31"/>
  <c r="CA103" i="31"/>
  <c r="BZ103" i="31"/>
  <c r="BX103" i="31"/>
  <c r="BW103" i="31"/>
  <c r="BV103" i="31"/>
  <c r="BT103" i="31"/>
  <c r="BS103" i="31"/>
  <c r="BR103" i="31"/>
  <c r="BQ103" i="31"/>
  <c r="BP103" i="31"/>
  <c r="BO103" i="31"/>
  <c r="BN103" i="31"/>
  <c r="BM103" i="31"/>
  <c r="BK103" i="31"/>
  <c r="AQ103" i="31"/>
  <c r="AP103" i="31"/>
  <c r="AA103" i="31"/>
  <c r="Z103" i="31"/>
  <c r="Y103" i="31"/>
  <c r="X103" i="31"/>
  <c r="W103" i="31"/>
  <c r="V103" i="31"/>
  <c r="U103" i="31"/>
  <c r="T103" i="31"/>
  <c r="S103" i="31"/>
  <c r="H103" i="31"/>
  <c r="AX103" i="31" s="1"/>
  <c r="G103" i="31"/>
  <c r="F103" i="31"/>
  <c r="EU102" i="31"/>
  <c r="EM102" i="31"/>
  <c r="EL102" i="31"/>
  <c r="EK102" i="31"/>
  <c r="EJ102" i="31"/>
  <c r="EH102" i="31"/>
  <c r="DP102" i="31"/>
  <c r="DN102" i="31"/>
  <c r="DL102" i="31"/>
  <c r="DJ102" i="31"/>
  <c r="DB102" i="31"/>
  <c r="DA102" i="31"/>
  <c r="CZ102" i="31"/>
  <c r="CY102" i="31"/>
  <c r="CX102" i="31"/>
  <c r="CV102" i="31"/>
  <c r="CU102" i="31"/>
  <c r="CT102" i="31"/>
  <c r="CR102" i="31"/>
  <c r="CQ102" i="31"/>
  <c r="CP102" i="31"/>
  <c r="CO102" i="31"/>
  <c r="CN102" i="31"/>
  <c r="CM102" i="31"/>
  <c r="CK102" i="31"/>
  <c r="CJ102" i="31"/>
  <c r="CI102" i="31"/>
  <c r="CH102" i="31"/>
  <c r="CG102" i="31"/>
  <c r="CE102" i="31"/>
  <c r="CD102" i="31"/>
  <c r="CB102" i="31"/>
  <c r="CA102" i="31"/>
  <c r="BZ102" i="31"/>
  <c r="BX102" i="31"/>
  <c r="BW102" i="31"/>
  <c r="BV102" i="31"/>
  <c r="BT102" i="31"/>
  <c r="BS102" i="31"/>
  <c r="BR102" i="31"/>
  <c r="BQ102" i="31"/>
  <c r="BP102" i="31"/>
  <c r="BO102" i="31"/>
  <c r="BN102" i="31"/>
  <c r="BM102" i="31"/>
  <c r="BK102" i="31"/>
  <c r="AQ102" i="31"/>
  <c r="AP102" i="31"/>
  <c r="AV102" i="31" s="1"/>
  <c r="AA102" i="31"/>
  <c r="Z102" i="31"/>
  <c r="Y102" i="31"/>
  <c r="X102" i="31"/>
  <c r="W102" i="31"/>
  <c r="V102" i="31"/>
  <c r="U102" i="31"/>
  <c r="T102" i="31"/>
  <c r="S102" i="31"/>
  <c r="H102" i="31"/>
  <c r="AU102" i="31" s="1"/>
  <c r="G102" i="31"/>
  <c r="F102" i="31"/>
  <c r="EU101" i="31"/>
  <c r="EM101" i="31"/>
  <c r="EL101" i="31"/>
  <c r="EK101" i="31"/>
  <c r="EJ101" i="31"/>
  <c r="EH101" i="31"/>
  <c r="DP101" i="31"/>
  <c r="DN101" i="31"/>
  <c r="DL101" i="31"/>
  <c r="DJ101" i="31"/>
  <c r="DB101" i="31"/>
  <c r="DA101" i="31"/>
  <c r="CZ101" i="31"/>
  <c r="CY101" i="31"/>
  <c r="CX101" i="31"/>
  <c r="CV101" i="31"/>
  <c r="CU101" i="31"/>
  <c r="CT101" i="31"/>
  <c r="CR101" i="31"/>
  <c r="CQ101" i="31"/>
  <c r="CP101" i="31"/>
  <c r="CO101" i="31"/>
  <c r="CN101" i="31"/>
  <c r="CM101" i="31"/>
  <c r="CK101" i="31"/>
  <c r="CJ101" i="31"/>
  <c r="CI101" i="31"/>
  <c r="CH101" i="31"/>
  <c r="CG101" i="31"/>
  <c r="CE101" i="31"/>
  <c r="CD101" i="31"/>
  <c r="CB101" i="31"/>
  <c r="CA101" i="31"/>
  <c r="BZ101" i="31"/>
  <c r="BX101" i="31"/>
  <c r="BW101" i="31"/>
  <c r="BV101" i="31"/>
  <c r="BT101" i="31"/>
  <c r="BS101" i="31"/>
  <c r="BR101" i="31"/>
  <c r="BQ101" i="31"/>
  <c r="BP101" i="31"/>
  <c r="BO101" i="31"/>
  <c r="BN101" i="31"/>
  <c r="BM101" i="31"/>
  <c r="BK101" i="31"/>
  <c r="AQ101" i="31"/>
  <c r="AP101" i="31"/>
  <c r="AA101" i="31"/>
  <c r="Z101" i="31"/>
  <c r="Y101" i="31"/>
  <c r="X101" i="31"/>
  <c r="W101" i="31"/>
  <c r="V101" i="31"/>
  <c r="U101" i="31"/>
  <c r="T101" i="31"/>
  <c r="S101" i="31"/>
  <c r="H101" i="31"/>
  <c r="G101" i="31"/>
  <c r="F101" i="31"/>
  <c r="EU100" i="31"/>
  <c r="EM100" i="31"/>
  <c r="EL100" i="31"/>
  <c r="EK100" i="31"/>
  <c r="EJ100" i="31"/>
  <c r="EH100" i="31"/>
  <c r="DP100" i="31"/>
  <c r="DN100" i="31"/>
  <c r="DL100" i="31"/>
  <c r="DJ100" i="31"/>
  <c r="DB100" i="31"/>
  <c r="DA100" i="31"/>
  <c r="CZ100" i="31"/>
  <c r="CY100" i="31"/>
  <c r="CX100" i="31"/>
  <c r="CV100" i="31"/>
  <c r="CU100" i="31"/>
  <c r="CT100" i="31"/>
  <c r="CR100" i="31"/>
  <c r="CQ100" i="31"/>
  <c r="CP100" i="31"/>
  <c r="CO100" i="31"/>
  <c r="CN100" i="31"/>
  <c r="CM100" i="31"/>
  <c r="CK100" i="31"/>
  <c r="CJ100" i="31"/>
  <c r="CI100" i="31"/>
  <c r="CH100" i="31"/>
  <c r="CG100" i="31"/>
  <c r="CE100" i="31"/>
  <c r="CD100" i="31"/>
  <c r="CB100" i="31"/>
  <c r="CA100" i="31"/>
  <c r="BZ100" i="31"/>
  <c r="BX100" i="31"/>
  <c r="BW100" i="31"/>
  <c r="BV100" i="31"/>
  <c r="BT100" i="31"/>
  <c r="BS100" i="31"/>
  <c r="BR100" i="31"/>
  <c r="BQ100" i="31"/>
  <c r="BP100" i="31"/>
  <c r="BO100" i="31"/>
  <c r="BN100" i="31"/>
  <c r="BM100" i="31"/>
  <c r="BK100" i="31"/>
  <c r="AQ100" i="31"/>
  <c r="AP100" i="31"/>
  <c r="AA100" i="31"/>
  <c r="Z100" i="31"/>
  <c r="Y100" i="31"/>
  <c r="X100" i="31"/>
  <c r="W100" i="31"/>
  <c r="V100" i="31"/>
  <c r="U100" i="31"/>
  <c r="T100" i="31"/>
  <c r="S100" i="31"/>
  <c r="H100" i="31"/>
  <c r="AX100" i="31" s="1"/>
  <c r="G100" i="31"/>
  <c r="F100" i="31"/>
  <c r="EU99" i="31"/>
  <c r="EM99" i="31"/>
  <c r="EL99" i="31"/>
  <c r="EK99" i="31"/>
  <c r="EJ99" i="31"/>
  <c r="EH99" i="31"/>
  <c r="DP99" i="31"/>
  <c r="DN99" i="31"/>
  <c r="DL99" i="31"/>
  <c r="DJ99" i="31"/>
  <c r="DB99" i="31"/>
  <c r="DA99" i="31"/>
  <c r="CZ99" i="31"/>
  <c r="CY99" i="31"/>
  <c r="CX99" i="31"/>
  <c r="CV99" i="31"/>
  <c r="CU99" i="31"/>
  <c r="CT99" i="31"/>
  <c r="CR99" i="31"/>
  <c r="CQ99" i="31"/>
  <c r="CP99" i="31"/>
  <c r="CO99" i="31"/>
  <c r="CN99" i="31"/>
  <c r="CM99" i="31"/>
  <c r="CK99" i="31"/>
  <c r="CJ99" i="31"/>
  <c r="CI99" i="31"/>
  <c r="CH99" i="31"/>
  <c r="CG99" i="31"/>
  <c r="CE99" i="31"/>
  <c r="CD99" i="31"/>
  <c r="CB99" i="31"/>
  <c r="CA99" i="31"/>
  <c r="BZ99" i="31"/>
  <c r="BX99" i="31"/>
  <c r="BW99" i="31"/>
  <c r="BV99" i="31"/>
  <c r="BT99" i="31"/>
  <c r="BS99" i="31"/>
  <c r="BR99" i="31"/>
  <c r="BQ99" i="31"/>
  <c r="BP99" i="31"/>
  <c r="BO99" i="31"/>
  <c r="BN99" i="31"/>
  <c r="BM99" i="31"/>
  <c r="BK99" i="31"/>
  <c r="AQ99" i="31"/>
  <c r="AP99" i="31"/>
  <c r="AA99" i="31"/>
  <c r="Z99" i="31"/>
  <c r="Y99" i="31"/>
  <c r="X99" i="31"/>
  <c r="W99" i="31"/>
  <c r="V99" i="31"/>
  <c r="U99" i="31"/>
  <c r="T99" i="31"/>
  <c r="S99" i="31"/>
  <c r="H99" i="31"/>
  <c r="AX99" i="31" s="1"/>
  <c r="G99" i="31"/>
  <c r="F99" i="31"/>
  <c r="EM98" i="31"/>
  <c r="EL98" i="31"/>
  <c r="EK98" i="31"/>
  <c r="EJ98" i="31"/>
  <c r="DP98" i="31"/>
  <c r="DN98" i="31"/>
  <c r="DL98" i="31"/>
  <c r="DJ98" i="31"/>
  <c r="DB98" i="31"/>
  <c r="DA98" i="31"/>
  <c r="CZ98" i="31"/>
  <c r="CY98" i="31"/>
  <c r="CX98" i="31"/>
  <c r="CV98" i="31"/>
  <c r="CU98" i="31"/>
  <c r="CT98" i="31"/>
  <c r="CR98" i="31"/>
  <c r="CQ98" i="31"/>
  <c r="CP98" i="31"/>
  <c r="CO98" i="31"/>
  <c r="CN98" i="31"/>
  <c r="CM98" i="31"/>
  <c r="CL98" i="31" s="1"/>
  <c r="CK98" i="31"/>
  <c r="CJ98" i="31"/>
  <c r="CI98" i="31"/>
  <c r="CH98" i="31"/>
  <c r="CG98" i="31"/>
  <c r="CE98" i="31"/>
  <c r="CC98" i="31" s="1"/>
  <c r="CD98" i="31"/>
  <c r="CB98" i="31"/>
  <c r="CA98" i="31"/>
  <c r="BZ98" i="31"/>
  <c r="BX98" i="31"/>
  <c r="BW98" i="31"/>
  <c r="BV98" i="31"/>
  <c r="BT98" i="31"/>
  <c r="BS98" i="31"/>
  <c r="BR98" i="31"/>
  <c r="BQ98" i="31"/>
  <c r="BP98" i="31"/>
  <c r="BO98" i="31"/>
  <c r="BN98" i="31"/>
  <c r="BM98" i="31"/>
  <c r="BK98" i="31"/>
  <c r="AQ98" i="31"/>
  <c r="AP98" i="31"/>
  <c r="AA98" i="31"/>
  <c r="Z98" i="31"/>
  <c r="Y98" i="31"/>
  <c r="X98" i="31"/>
  <c r="W98" i="31"/>
  <c r="V98" i="31"/>
  <c r="U98" i="31"/>
  <c r="T98" i="31"/>
  <c r="S98" i="31"/>
  <c r="H98" i="31"/>
  <c r="G98" i="31"/>
  <c r="F98" i="31"/>
  <c r="EU97" i="31"/>
  <c r="EM97" i="31"/>
  <c r="EL97" i="31"/>
  <c r="EK97" i="31"/>
  <c r="EJ97" i="31"/>
  <c r="EH97" i="31"/>
  <c r="DP97" i="31"/>
  <c r="DN97" i="31"/>
  <c r="DL97" i="31"/>
  <c r="DJ97" i="31"/>
  <c r="DB97" i="31"/>
  <c r="DA97" i="31"/>
  <c r="CZ97" i="31"/>
  <c r="CY97" i="31"/>
  <c r="CX97" i="31"/>
  <c r="CV97" i="31"/>
  <c r="CU97" i="31"/>
  <c r="CT97" i="31"/>
  <c r="CR97" i="31"/>
  <c r="CQ97" i="31"/>
  <c r="CP97" i="31"/>
  <c r="CO97" i="31"/>
  <c r="CN97" i="31"/>
  <c r="CM97" i="31"/>
  <c r="CK97" i="31"/>
  <c r="CJ97" i="31"/>
  <c r="CI97" i="31"/>
  <c r="CH97" i="31"/>
  <c r="CG97" i="31"/>
  <c r="CE97" i="31"/>
  <c r="CB97" i="31"/>
  <c r="CA97" i="31"/>
  <c r="BZ97" i="31"/>
  <c r="BX97" i="31"/>
  <c r="BW97" i="31"/>
  <c r="BV97" i="31"/>
  <c r="BT97" i="31"/>
  <c r="BS97" i="31"/>
  <c r="BR97" i="31"/>
  <c r="BQ97" i="31"/>
  <c r="BP97" i="31"/>
  <c r="BO97" i="31"/>
  <c r="BN97" i="31"/>
  <c r="BM97" i="31"/>
  <c r="BK97" i="31"/>
  <c r="AQ97" i="31"/>
  <c r="AP97" i="31"/>
  <c r="AA97" i="31"/>
  <c r="Z97" i="31"/>
  <c r="Y97" i="31"/>
  <c r="X97" i="31"/>
  <c r="W97" i="31"/>
  <c r="V97" i="31"/>
  <c r="U97" i="31"/>
  <c r="T97" i="31"/>
  <c r="S97" i="31"/>
  <c r="H97" i="31"/>
  <c r="AV97" i="31" s="1"/>
  <c r="G97" i="31"/>
  <c r="E97" i="31" s="1"/>
  <c r="F97" i="31"/>
  <c r="EM96" i="31"/>
  <c r="EL96" i="31"/>
  <c r="EK96" i="31"/>
  <c r="EJ96" i="31"/>
  <c r="DP96" i="31"/>
  <c r="DN96" i="31"/>
  <c r="DL96" i="31"/>
  <c r="DJ96" i="31"/>
  <c r="DB96" i="31"/>
  <c r="DA96" i="31"/>
  <c r="CZ96" i="31"/>
  <c r="CY96" i="31"/>
  <c r="CX96" i="31"/>
  <c r="CV96" i="31"/>
  <c r="CU96" i="31"/>
  <c r="CT96" i="31"/>
  <c r="CR96" i="31"/>
  <c r="CQ96" i="31"/>
  <c r="CP96" i="31"/>
  <c r="CO96" i="31"/>
  <c r="CN96" i="31"/>
  <c r="CM96" i="31"/>
  <c r="CK96" i="31"/>
  <c r="CJ96" i="31"/>
  <c r="CI96" i="31"/>
  <c r="CH96" i="31"/>
  <c r="CG96" i="31"/>
  <c r="CE96" i="31"/>
  <c r="CD96" i="31"/>
  <c r="CB96" i="31"/>
  <c r="CA96" i="31"/>
  <c r="BZ96" i="31"/>
  <c r="BX96" i="31"/>
  <c r="BW96" i="31"/>
  <c r="BV96" i="31"/>
  <c r="BT96" i="31"/>
  <c r="BS96" i="31"/>
  <c r="BR96" i="31"/>
  <c r="BQ96" i="31"/>
  <c r="BP96" i="31"/>
  <c r="BO96" i="31"/>
  <c r="BN96" i="31"/>
  <c r="BM96" i="31"/>
  <c r="BK96" i="31"/>
  <c r="AQ96" i="31"/>
  <c r="AP96" i="31"/>
  <c r="AA96" i="31"/>
  <c r="Z96" i="31"/>
  <c r="Y96" i="31"/>
  <c r="X96" i="31"/>
  <c r="W96" i="31"/>
  <c r="V96" i="31"/>
  <c r="U96" i="31"/>
  <c r="T96" i="31"/>
  <c r="S96" i="31"/>
  <c r="H96" i="31"/>
  <c r="AX96" i="31" s="1"/>
  <c r="G96" i="31"/>
  <c r="F96" i="31"/>
  <c r="E96" i="31" s="1"/>
  <c r="EM95" i="31"/>
  <c r="EL95" i="31"/>
  <c r="EK95" i="31"/>
  <c r="EJ95" i="31"/>
  <c r="DP95" i="31"/>
  <c r="DN95" i="31"/>
  <c r="DL95" i="31"/>
  <c r="DJ95" i="31"/>
  <c r="DB95" i="31"/>
  <c r="DA95" i="31"/>
  <c r="CZ95" i="31"/>
  <c r="CY95" i="31"/>
  <c r="CX95" i="31"/>
  <c r="CV95" i="31"/>
  <c r="CU95" i="31"/>
  <c r="CT95" i="31"/>
  <c r="CR95" i="31"/>
  <c r="CQ95" i="31"/>
  <c r="CP95" i="31"/>
  <c r="CO95" i="31"/>
  <c r="CN95" i="31"/>
  <c r="CM95" i="31"/>
  <c r="CK95" i="31"/>
  <c r="CJ95" i="31"/>
  <c r="CI95" i="31"/>
  <c r="CH95" i="31"/>
  <c r="CE95" i="31"/>
  <c r="CD95" i="31"/>
  <c r="CB95" i="31"/>
  <c r="CA95" i="31"/>
  <c r="BZ95" i="31"/>
  <c r="BX95" i="31"/>
  <c r="BW95" i="31"/>
  <c r="BV95" i="31"/>
  <c r="BT95" i="31"/>
  <c r="BS95" i="31"/>
  <c r="BR95" i="31"/>
  <c r="BQ95" i="31"/>
  <c r="BP95" i="31"/>
  <c r="BO95" i="31"/>
  <c r="BN95" i="31"/>
  <c r="BM95" i="31"/>
  <c r="AQ95" i="31"/>
  <c r="AP95" i="31"/>
  <c r="AA95" i="31"/>
  <c r="Z95" i="31"/>
  <c r="Y95" i="31"/>
  <c r="X95" i="31"/>
  <c r="W95" i="31"/>
  <c r="V95" i="31"/>
  <c r="U95" i="31"/>
  <c r="T95" i="31"/>
  <c r="S95" i="31"/>
  <c r="H95" i="31"/>
  <c r="AX95" i="31" s="1"/>
  <c r="G95" i="31"/>
  <c r="F95" i="31"/>
  <c r="E95" i="31" s="1"/>
  <c r="FE95" i="31" s="1"/>
  <c r="EM94" i="31"/>
  <c r="EL94" i="31"/>
  <c r="EK94" i="31"/>
  <c r="EJ94" i="31"/>
  <c r="DP94" i="31"/>
  <c r="DN94" i="31"/>
  <c r="DL94" i="31"/>
  <c r="DJ94" i="31"/>
  <c r="DB94" i="31"/>
  <c r="DA94" i="31"/>
  <c r="CZ94" i="31"/>
  <c r="CY94" i="31"/>
  <c r="CX94" i="31"/>
  <c r="CV94" i="31"/>
  <c r="CU94" i="31"/>
  <c r="CT94" i="31"/>
  <c r="CR94" i="31"/>
  <c r="CQ94" i="31"/>
  <c r="CP94" i="31"/>
  <c r="CO94" i="31"/>
  <c r="CN94" i="31"/>
  <c r="CM94" i="31"/>
  <c r="CK94" i="31"/>
  <c r="CJ94" i="31"/>
  <c r="CI94" i="31"/>
  <c r="CH94" i="31"/>
  <c r="CE94" i="31"/>
  <c r="CD94" i="31"/>
  <c r="CB94" i="31"/>
  <c r="CA94" i="31"/>
  <c r="BZ94" i="31"/>
  <c r="BX94" i="31"/>
  <c r="BW94" i="31"/>
  <c r="BV94" i="31"/>
  <c r="BT94" i="31"/>
  <c r="BS94" i="31"/>
  <c r="BR94" i="31"/>
  <c r="BQ94" i="31"/>
  <c r="BP94" i="31"/>
  <c r="BO94" i="31"/>
  <c r="BN94" i="31"/>
  <c r="BM94" i="31"/>
  <c r="AQ94" i="31"/>
  <c r="AP94" i="31"/>
  <c r="AA94" i="31"/>
  <c r="Z94" i="31"/>
  <c r="Y94" i="31"/>
  <c r="X94" i="31"/>
  <c r="W94" i="31"/>
  <c r="V94" i="31"/>
  <c r="U94" i="31"/>
  <c r="T94" i="31"/>
  <c r="S94" i="31"/>
  <c r="H94" i="31"/>
  <c r="G94" i="31"/>
  <c r="F94" i="31"/>
  <c r="EM93" i="31"/>
  <c r="EL93" i="31"/>
  <c r="EK93" i="31"/>
  <c r="EJ93" i="31"/>
  <c r="DP93" i="31"/>
  <c r="DN93" i="31"/>
  <c r="DL93" i="31"/>
  <c r="DJ93" i="31"/>
  <c r="DB93" i="31"/>
  <c r="DA93" i="31"/>
  <c r="CZ93" i="31"/>
  <c r="CY93" i="31"/>
  <c r="CX93" i="31"/>
  <c r="CV93" i="31"/>
  <c r="CU93" i="31"/>
  <c r="CT93" i="31"/>
  <c r="CR93" i="31"/>
  <c r="CQ93" i="31"/>
  <c r="CP93" i="31"/>
  <c r="CO93" i="31"/>
  <c r="CN93" i="31"/>
  <c r="CM93" i="31"/>
  <c r="CK93" i="31"/>
  <c r="CJ93" i="31"/>
  <c r="CI93" i="31"/>
  <c r="CH93" i="31"/>
  <c r="CG93" i="31"/>
  <c r="CE93" i="31"/>
  <c r="CD93" i="31"/>
  <c r="CB93" i="31"/>
  <c r="CA93" i="31"/>
  <c r="BZ93" i="31"/>
  <c r="BX93" i="31"/>
  <c r="BW93" i="31"/>
  <c r="BV93" i="31"/>
  <c r="BT93" i="31"/>
  <c r="BS93" i="31"/>
  <c r="BR93" i="31"/>
  <c r="BQ93" i="31"/>
  <c r="BP93" i="31"/>
  <c r="BO93" i="31"/>
  <c r="BN93" i="31"/>
  <c r="BM93" i="31"/>
  <c r="BK93" i="31"/>
  <c r="AQ93" i="31"/>
  <c r="AP93" i="31"/>
  <c r="AA93" i="31"/>
  <c r="Z93" i="31"/>
  <c r="Y93" i="31"/>
  <c r="X93" i="31"/>
  <c r="W93" i="31"/>
  <c r="V93" i="31"/>
  <c r="U93" i="31"/>
  <c r="T93" i="31"/>
  <c r="S93" i="31"/>
  <c r="H93" i="31"/>
  <c r="G93" i="31"/>
  <c r="F93" i="31"/>
  <c r="EM92" i="31"/>
  <c r="EL92" i="31"/>
  <c r="EK92" i="31"/>
  <c r="EJ92" i="31"/>
  <c r="DP92" i="31"/>
  <c r="DN92" i="31"/>
  <c r="DL92" i="31"/>
  <c r="DJ92" i="31"/>
  <c r="DB92" i="31"/>
  <c r="DA92" i="31"/>
  <c r="CZ92" i="31"/>
  <c r="CY92" i="31"/>
  <c r="CX92" i="31"/>
  <c r="CV92" i="31"/>
  <c r="CU92" i="31"/>
  <c r="CT92" i="31"/>
  <c r="CR92" i="31"/>
  <c r="CQ92" i="31"/>
  <c r="CP92" i="31"/>
  <c r="CO92" i="31"/>
  <c r="CN92" i="31"/>
  <c r="CM92" i="31"/>
  <c r="CK92" i="31"/>
  <c r="CJ92" i="31"/>
  <c r="CI92" i="31"/>
  <c r="CH92" i="31"/>
  <c r="CG92" i="31"/>
  <c r="CE92" i="31"/>
  <c r="CD92" i="31"/>
  <c r="CB92" i="31"/>
  <c r="CA92" i="31"/>
  <c r="BZ92" i="31"/>
  <c r="BX92" i="31"/>
  <c r="BW92" i="31"/>
  <c r="BV92" i="31"/>
  <c r="BT92" i="31"/>
  <c r="BS92" i="31"/>
  <c r="BR92" i="31"/>
  <c r="BQ92" i="31"/>
  <c r="BP92" i="31"/>
  <c r="BO92" i="31"/>
  <c r="BN92" i="31"/>
  <c r="BM92" i="31"/>
  <c r="BK92" i="31"/>
  <c r="AQ92" i="31"/>
  <c r="AP92" i="31"/>
  <c r="AA92" i="31"/>
  <c r="Z92" i="31"/>
  <c r="Y92" i="31"/>
  <c r="X92" i="31"/>
  <c r="W92" i="31"/>
  <c r="V92" i="31"/>
  <c r="U92" i="31"/>
  <c r="T92" i="31"/>
  <c r="S92" i="31"/>
  <c r="H92" i="31"/>
  <c r="AX92" i="31" s="1"/>
  <c r="G92" i="31"/>
  <c r="F92" i="31"/>
  <c r="EM91" i="31"/>
  <c r="EL91" i="31"/>
  <c r="EK91" i="31"/>
  <c r="EJ91" i="31"/>
  <c r="DP91" i="31"/>
  <c r="DN91" i="31"/>
  <c r="DL91" i="31"/>
  <c r="DJ91" i="31"/>
  <c r="DB91" i="31"/>
  <c r="DA91" i="31"/>
  <c r="CZ91" i="31"/>
  <c r="CY91" i="31"/>
  <c r="CV91" i="31"/>
  <c r="CU91" i="31"/>
  <c r="CT91" i="31"/>
  <c r="CR91" i="31"/>
  <c r="CQ91" i="31"/>
  <c r="CP91" i="31"/>
  <c r="CO91" i="31"/>
  <c r="CN91" i="31"/>
  <c r="CM91" i="31"/>
  <c r="CK91" i="31"/>
  <c r="CJ91" i="31"/>
  <c r="CI91" i="31"/>
  <c r="CH91" i="31"/>
  <c r="CG91" i="31"/>
  <c r="CE91" i="31"/>
  <c r="CB91" i="31"/>
  <c r="CA91" i="31"/>
  <c r="BZ91" i="31"/>
  <c r="BX91" i="31"/>
  <c r="BW91" i="31"/>
  <c r="BV91" i="31"/>
  <c r="BT91" i="31"/>
  <c r="BS91" i="31"/>
  <c r="BR91" i="31"/>
  <c r="BQ91" i="31"/>
  <c r="BP91" i="31"/>
  <c r="BO91" i="31"/>
  <c r="BN91" i="31"/>
  <c r="BM91" i="31"/>
  <c r="AQ91" i="31"/>
  <c r="AP91" i="31"/>
  <c r="AA91" i="31"/>
  <c r="Z91" i="31"/>
  <c r="Y91" i="31"/>
  <c r="X91" i="31"/>
  <c r="W91" i="31"/>
  <c r="V91" i="31"/>
  <c r="U91" i="31"/>
  <c r="T91" i="31"/>
  <c r="S91" i="31"/>
  <c r="H91" i="31"/>
  <c r="G91" i="31"/>
  <c r="F91" i="31"/>
  <c r="EM90" i="31"/>
  <c r="EL90" i="31"/>
  <c r="EK90" i="31"/>
  <c r="EJ90" i="31"/>
  <c r="DP90" i="31"/>
  <c r="DN90" i="31"/>
  <c r="DL90" i="31"/>
  <c r="DJ90" i="31"/>
  <c r="DB90" i="31"/>
  <c r="DA90" i="31"/>
  <c r="CZ90" i="31"/>
  <c r="CY90" i="31"/>
  <c r="CV90" i="31"/>
  <c r="CU90" i="31"/>
  <c r="CT90" i="31"/>
  <c r="CR90" i="31"/>
  <c r="CQ90" i="31"/>
  <c r="CP90" i="31"/>
  <c r="CO90" i="31"/>
  <c r="CN90" i="31"/>
  <c r="CM90" i="31"/>
  <c r="CK90" i="31"/>
  <c r="CJ90" i="31"/>
  <c r="CI90" i="31"/>
  <c r="CH90" i="31"/>
  <c r="CG90" i="31"/>
  <c r="CE90" i="31"/>
  <c r="CB90" i="31"/>
  <c r="CA90" i="31"/>
  <c r="BZ90" i="31"/>
  <c r="BX90" i="31"/>
  <c r="BW90" i="31"/>
  <c r="BV90" i="31"/>
  <c r="BT90" i="31"/>
  <c r="BS90" i="31"/>
  <c r="BR90" i="31"/>
  <c r="BQ90" i="31"/>
  <c r="BP90" i="31"/>
  <c r="BO90" i="31"/>
  <c r="BN90" i="31"/>
  <c r="BM90" i="31"/>
  <c r="AQ90" i="31"/>
  <c r="AP90" i="31"/>
  <c r="AA90" i="31"/>
  <c r="Z90" i="31"/>
  <c r="Y90" i="31"/>
  <c r="X90" i="31"/>
  <c r="W90" i="31"/>
  <c r="V90" i="31"/>
  <c r="U90" i="31"/>
  <c r="T90" i="31"/>
  <c r="S90" i="31"/>
  <c r="H90" i="31"/>
  <c r="G90" i="31"/>
  <c r="F90" i="31"/>
  <c r="EU89" i="31"/>
  <c r="EM89" i="31"/>
  <c r="EL89" i="31"/>
  <c r="EK89" i="31"/>
  <c r="EJ89" i="31"/>
  <c r="EH89" i="31"/>
  <c r="DP89" i="31"/>
  <c r="DN89" i="31"/>
  <c r="DL89" i="31"/>
  <c r="DJ89" i="31"/>
  <c r="DB89" i="31"/>
  <c r="DA89" i="31"/>
  <c r="CZ89" i="31"/>
  <c r="CY89" i="31"/>
  <c r="CX89" i="31"/>
  <c r="CV89" i="31"/>
  <c r="CU89" i="31"/>
  <c r="CT89" i="31"/>
  <c r="CR89" i="31"/>
  <c r="CQ89" i="31"/>
  <c r="CP89" i="31"/>
  <c r="CO89" i="31"/>
  <c r="CN89" i="31"/>
  <c r="CM89" i="31"/>
  <c r="CK89" i="31"/>
  <c r="CJ89" i="31"/>
  <c r="CI89" i="31"/>
  <c r="CH89" i="31"/>
  <c r="CG89" i="31"/>
  <c r="CE89" i="31"/>
  <c r="CD89" i="31"/>
  <c r="CB89" i="31"/>
  <c r="CA89" i="31"/>
  <c r="BZ89" i="31"/>
  <c r="BX89" i="31"/>
  <c r="BW89" i="31"/>
  <c r="BV89" i="31"/>
  <c r="BT89" i="31"/>
  <c r="BS89" i="31"/>
  <c r="BR89" i="31"/>
  <c r="BQ89" i="31"/>
  <c r="BP89" i="31"/>
  <c r="BO89" i="31"/>
  <c r="BN89" i="31"/>
  <c r="BM89" i="31"/>
  <c r="BK89" i="31"/>
  <c r="AQ89" i="31"/>
  <c r="AP89" i="31"/>
  <c r="AA89" i="31"/>
  <c r="Z89" i="31"/>
  <c r="Y89" i="31"/>
  <c r="X89" i="31"/>
  <c r="W89" i="31"/>
  <c r="V89" i="31"/>
  <c r="U89" i="31"/>
  <c r="T89" i="31"/>
  <c r="S89" i="31"/>
  <c r="H89" i="31"/>
  <c r="AX89" i="31" s="1"/>
  <c r="G89" i="31"/>
  <c r="F89" i="31"/>
  <c r="EU88" i="31"/>
  <c r="EM88" i="31"/>
  <c r="EL88" i="31"/>
  <c r="EK88" i="31"/>
  <c r="EJ88" i="31"/>
  <c r="EH88" i="31"/>
  <c r="DP88" i="31"/>
  <c r="DN88" i="31"/>
  <c r="DL88" i="31"/>
  <c r="DJ88" i="31"/>
  <c r="DB88" i="31"/>
  <c r="DA88" i="31"/>
  <c r="CZ88" i="31"/>
  <c r="CY88" i="31"/>
  <c r="CX88" i="31"/>
  <c r="CV88" i="31"/>
  <c r="CU88" i="31"/>
  <c r="CT88" i="31"/>
  <c r="CR88" i="31"/>
  <c r="CQ88" i="31"/>
  <c r="CP88" i="31"/>
  <c r="CO88" i="31"/>
  <c r="CN88" i="31"/>
  <c r="CM88" i="31"/>
  <c r="CK88" i="31"/>
  <c r="CJ88" i="31"/>
  <c r="CI88" i="31"/>
  <c r="CH88" i="31"/>
  <c r="CG88" i="31"/>
  <c r="CE88" i="31"/>
  <c r="CD88" i="31"/>
  <c r="CB88" i="31"/>
  <c r="CA88" i="31"/>
  <c r="BZ88" i="31"/>
  <c r="BX88" i="31"/>
  <c r="BW88" i="31"/>
  <c r="BV88" i="31"/>
  <c r="BT88" i="31"/>
  <c r="BS88" i="31"/>
  <c r="BR88" i="31"/>
  <c r="BQ88" i="31"/>
  <c r="BP88" i="31"/>
  <c r="BO88" i="31"/>
  <c r="BN88" i="31"/>
  <c r="BM88" i="31"/>
  <c r="BK88" i="31"/>
  <c r="AQ88" i="31"/>
  <c r="AP88" i="31"/>
  <c r="AA88" i="31"/>
  <c r="Z88" i="31"/>
  <c r="Y88" i="31"/>
  <c r="X88" i="31"/>
  <c r="W88" i="31"/>
  <c r="V88" i="31"/>
  <c r="U88" i="31"/>
  <c r="T88" i="31"/>
  <c r="S88" i="31"/>
  <c r="H88" i="31"/>
  <c r="AX88" i="31" s="1"/>
  <c r="G88" i="31"/>
  <c r="F88" i="31"/>
  <c r="EU87" i="31"/>
  <c r="EM87" i="31"/>
  <c r="EL87" i="31"/>
  <c r="EK87" i="31"/>
  <c r="EJ87" i="31"/>
  <c r="EH87" i="31"/>
  <c r="DP87" i="31"/>
  <c r="DN87" i="31"/>
  <c r="DL87" i="31"/>
  <c r="DJ87" i="31"/>
  <c r="DB87" i="31"/>
  <c r="DA87" i="31"/>
  <c r="CZ87" i="31"/>
  <c r="CY87" i="31"/>
  <c r="CX87" i="31"/>
  <c r="CV87" i="31"/>
  <c r="CU87" i="31"/>
  <c r="CT87" i="31"/>
  <c r="CR87" i="31"/>
  <c r="CQ87" i="31"/>
  <c r="CP87" i="31"/>
  <c r="CO87" i="31"/>
  <c r="CN87" i="31"/>
  <c r="CM87" i="31"/>
  <c r="CK87" i="31"/>
  <c r="CJ87" i="31"/>
  <c r="CI87" i="31"/>
  <c r="CH87" i="31"/>
  <c r="CG87" i="31"/>
  <c r="CE87" i="31"/>
  <c r="CD87" i="31"/>
  <c r="CB87" i="31"/>
  <c r="CA87" i="31"/>
  <c r="BZ87" i="31"/>
  <c r="BX87" i="31"/>
  <c r="BW87" i="31"/>
  <c r="BV87" i="31"/>
  <c r="BT87" i="31"/>
  <c r="BS87" i="31"/>
  <c r="BR87" i="31"/>
  <c r="BQ87" i="31"/>
  <c r="BP87" i="31"/>
  <c r="BO87" i="31"/>
  <c r="BN87" i="31"/>
  <c r="BM87" i="31"/>
  <c r="BK87" i="31"/>
  <c r="AQ87" i="31"/>
  <c r="AP87" i="31"/>
  <c r="AA87" i="31"/>
  <c r="Z87" i="31"/>
  <c r="Y87" i="31"/>
  <c r="X87" i="31"/>
  <c r="W87" i="31"/>
  <c r="V87" i="31"/>
  <c r="U87" i="31"/>
  <c r="T87" i="31"/>
  <c r="S87" i="31"/>
  <c r="H87" i="31"/>
  <c r="AU87" i="31" s="1"/>
  <c r="G87" i="31"/>
  <c r="F87" i="31"/>
  <c r="EU86" i="31"/>
  <c r="EM86" i="31"/>
  <c r="EL86" i="31"/>
  <c r="EK86" i="31"/>
  <c r="EJ86" i="31"/>
  <c r="EH86" i="31"/>
  <c r="DP86" i="31"/>
  <c r="DN86" i="31"/>
  <c r="DL86" i="31"/>
  <c r="DJ86" i="31"/>
  <c r="DB86" i="31"/>
  <c r="DA86" i="31"/>
  <c r="CZ86" i="31"/>
  <c r="CY86" i="31"/>
  <c r="CX86" i="31"/>
  <c r="CV86" i="31"/>
  <c r="CU86" i="31"/>
  <c r="CT86" i="31"/>
  <c r="CR86" i="31"/>
  <c r="CQ86" i="31"/>
  <c r="CP86" i="31"/>
  <c r="CO86" i="31"/>
  <c r="CN86" i="31"/>
  <c r="CM86" i="31"/>
  <c r="CK86" i="31"/>
  <c r="CJ86" i="31"/>
  <c r="CI86" i="31"/>
  <c r="CH86" i="31"/>
  <c r="CG86" i="31"/>
  <c r="CE86" i="31"/>
  <c r="CD86" i="31"/>
  <c r="CB86" i="31"/>
  <c r="CA86" i="31"/>
  <c r="BZ86" i="31"/>
  <c r="BX86" i="31"/>
  <c r="BW86" i="31"/>
  <c r="BV86" i="31"/>
  <c r="BT86" i="31"/>
  <c r="BS86" i="31"/>
  <c r="BR86" i="31"/>
  <c r="BQ86" i="31"/>
  <c r="BP86" i="31"/>
  <c r="BO86" i="31"/>
  <c r="BN86" i="31"/>
  <c r="BM86" i="31"/>
  <c r="BK86" i="31"/>
  <c r="AQ86" i="31"/>
  <c r="AP86" i="31"/>
  <c r="AA86" i="31"/>
  <c r="Z86" i="31"/>
  <c r="Y86" i="31"/>
  <c r="X86" i="31"/>
  <c r="W86" i="31"/>
  <c r="V86" i="31"/>
  <c r="U86" i="31"/>
  <c r="T86" i="31"/>
  <c r="S86" i="31"/>
  <c r="H86" i="31"/>
  <c r="AW86" i="31" s="1"/>
  <c r="G86" i="31"/>
  <c r="F86" i="31"/>
  <c r="EM85" i="31"/>
  <c r="EL85" i="31"/>
  <c r="EK85" i="31"/>
  <c r="EJ85" i="31"/>
  <c r="DP85" i="31"/>
  <c r="DN85" i="31"/>
  <c r="DL85" i="31"/>
  <c r="DJ85" i="31"/>
  <c r="DB85" i="31"/>
  <c r="DA85" i="31"/>
  <c r="CZ85" i="31"/>
  <c r="CY85" i="31"/>
  <c r="CX85" i="31"/>
  <c r="CV85" i="31"/>
  <c r="CU85" i="31"/>
  <c r="CT85" i="31"/>
  <c r="CR85" i="31"/>
  <c r="CQ85" i="31"/>
  <c r="CP85" i="31"/>
  <c r="CO85" i="31"/>
  <c r="CN85" i="31"/>
  <c r="CM85" i="31"/>
  <c r="CK85" i="31"/>
  <c r="CJ85" i="31"/>
  <c r="CI85" i="31"/>
  <c r="CH85" i="31"/>
  <c r="CG85" i="31"/>
  <c r="CE85" i="31"/>
  <c r="CD85" i="31"/>
  <c r="CB85" i="31"/>
  <c r="CA85" i="31"/>
  <c r="BZ85" i="31"/>
  <c r="BX85" i="31"/>
  <c r="BW85" i="31"/>
  <c r="BV85" i="31"/>
  <c r="BT85" i="31"/>
  <c r="BS85" i="31"/>
  <c r="BR85" i="31"/>
  <c r="BQ85" i="31"/>
  <c r="BP85" i="31"/>
  <c r="BO85" i="31"/>
  <c r="BN85" i="31"/>
  <c r="BM85" i="31"/>
  <c r="BK85" i="31"/>
  <c r="AQ85" i="31"/>
  <c r="AP85" i="31"/>
  <c r="AA85" i="31"/>
  <c r="Z85" i="31"/>
  <c r="Y85" i="31"/>
  <c r="X85" i="31"/>
  <c r="W85" i="31"/>
  <c r="V85" i="31"/>
  <c r="U85" i="31"/>
  <c r="T85" i="31"/>
  <c r="S85" i="31"/>
  <c r="H85" i="31"/>
  <c r="AX85" i="31" s="1"/>
  <c r="G85" i="31"/>
  <c r="F85" i="31"/>
  <c r="EM84" i="31"/>
  <c r="EL84" i="31"/>
  <c r="EK84" i="31"/>
  <c r="EJ84" i="31"/>
  <c r="DP84" i="31"/>
  <c r="DN84" i="31"/>
  <c r="DL84" i="31"/>
  <c r="DJ84" i="31"/>
  <c r="DB84" i="31"/>
  <c r="DA84" i="31"/>
  <c r="CZ84" i="31"/>
  <c r="CY84" i="31"/>
  <c r="CX84" i="31"/>
  <c r="CV84" i="31"/>
  <c r="CU84" i="31"/>
  <c r="CT84" i="31"/>
  <c r="CR84" i="31"/>
  <c r="CQ84" i="31"/>
  <c r="CP84" i="31"/>
  <c r="CO84" i="31"/>
  <c r="CN84" i="31"/>
  <c r="CM84" i="31"/>
  <c r="CK84" i="31"/>
  <c r="CJ84" i="31"/>
  <c r="CI84" i="31"/>
  <c r="CH84" i="31"/>
  <c r="CG84" i="31"/>
  <c r="CE84" i="31"/>
  <c r="CD84" i="31"/>
  <c r="CB84" i="31"/>
  <c r="CA84" i="31"/>
  <c r="BZ84" i="31"/>
  <c r="BX84" i="31"/>
  <c r="BW84" i="31"/>
  <c r="BV84" i="31"/>
  <c r="BT84" i="31"/>
  <c r="BS84" i="31"/>
  <c r="BR84" i="31"/>
  <c r="BQ84" i="31"/>
  <c r="BP84" i="31"/>
  <c r="BO84" i="31"/>
  <c r="BN84" i="31"/>
  <c r="BM84" i="31"/>
  <c r="BK84" i="31"/>
  <c r="AQ84" i="31"/>
  <c r="AP84" i="31"/>
  <c r="AA84" i="31"/>
  <c r="Z84" i="31"/>
  <c r="Y84" i="31"/>
  <c r="X84" i="31"/>
  <c r="W84" i="31"/>
  <c r="V84" i="31"/>
  <c r="U84" i="31"/>
  <c r="T84" i="31"/>
  <c r="S84" i="31"/>
  <c r="H84" i="31"/>
  <c r="AX84" i="31" s="1"/>
  <c r="G84" i="31"/>
  <c r="F84" i="31"/>
  <c r="EU83" i="31"/>
  <c r="EM83" i="31"/>
  <c r="EL83" i="31"/>
  <c r="EK83" i="31"/>
  <c r="EJ83" i="31"/>
  <c r="EH83" i="31"/>
  <c r="DP83" i="31"/>
  <c r="DN83" i="31"/>
  <c r="DL83" i="31"/>
  <c r="DJ83" i="31"/>
  <c r="DB83" i="31"/>
  <c r="DA83" i="31"/>
  <c r="CZ83" i="31"/>
  <c r="CY83" i="31"/>
  <c r="CX83" i="31"/>
  <c r="CV83" i="31"/>
  <c r="CU83" i="31"/>
  <c r="CT83" i="31"/>
  <c r="CR83" i="31"/>
  <c r="CQ83" i="31"/>
  <c r="CP83" i="31"/>
  <c r="CO83" i="31"/>
  <c r="CN83" i="31"/>
  <c r="CM83" i="31"/>
  <c r="CK83" i="31"/>
  <c r="CJ83" i="31"/>
  <c r="CI83" i="31"/>
  <c r="CH83" i="31"/>
  <c r="CG83" i="31"/>
  <c r="CE83" i="31"/>
  <c r="CD83" i="31"/>
  <c r="CB83" i="31"/>
  <c r="CA83" i="31"/>
  <c r="BZ83" i="31"/>
  <c r="BX83" i="31"/>
  <c r="BW83" i="31"/>
  <c r="BV83" i="31"/>
  <c r="BT83" i="31"/>
  <c r="BS83" i="31"/>
  <c r="BR83" i="31"/>
  <c r="BQ83" i="31"/>
  <c r="BP83" i="31"/>
  <c r="BO83" i="31"/>
  <c r="BN83" i="31"/>
  <c r="BM83" i="31"/>
  <c r="BK83" i="31"/>
  <c r="AQ83" i="31"/>
  <c r="AP83" i="31"/>
  <c r="AA83" i="31"/>
  <c r="Z83" i="31"/>
  <c r="Y83" i="31"/>
  <c r="X83" i="31"/>
  <c r="W83" i="31"/>
  <c r="V83" i="31"/>
  <c r="U83" i="31"/>
  <c r="T83" i="31"/>
  <c r="S83" i="31"/>
  <c r="H83" i="31"/>
  <c r="AU83" i="31" s="1"/>
  <c r="G83" i="31"/>
  <c r="F83" i="31"/>
  <c r="EU82" i="31"/>
  <c r="EM82" i="31"/>
  <c r="EL82" i="31"/>
  <c r="EK82" i="31"/>
  <c r="EJ82" i="31"/>
  <c r="EH82" i="31"/>
  <c r="DP82" i="31"/>
  <c r="DN82" i="31"/>
  <c r="DL82" i="31"/>
  <c r="DJ82" i="31"/>
  <c r="DB82" i="31"/>
  <c r="DA82" i="31"/>
  <c r="CZ82" i="31"/>
  <c r="CY82" i="31"/>
  <c r="CX82" i="31"/>
  <c r="CV82" i="31"/>
  <c r="CU82" i="31"/>
  <c r="CT82" i="31"/>
  <c r="CR82" i="31"/>
  <c r="CQ82" i="31"/>
  <c r="CP82" i="31"/>
  <c r="CO82" i="31"/>
  <c r="CN82" i="31"/>
  <c r="CM82" i="31"/>
  <c r="CK82" i="31"/>
  <c r="CJ82" i="31"/>
  <c r="CI82" i="31"/>
  <c r="CH82" i="31"/>
  <c r="CG82" i="31"/>
  <c r="CE82" i="31"/>
  <c r="CD82" i="31"/>
  <c r="CB82" i="31"/>
  <c r="CA82" i="31"/>
  <c r="BZ82" i="31"/>
  <c r="BX82" i="31"/>
  <c r="BW82" i="31"/>
  <c r="BV82" i="31"/>
  <c r="BT82" i="31"/>
  <c r="BS82" i="31"/>
  <c r="BR82" i="31"/>
  <c r="BQ82" i="31"/>
  <c r="BP82" i="31"/>
  <c r="BO82" i="31"/>
  <c r="BN82" i="31"/>
  <c r="BM82" i="31"/>
  <c r="BK82" i="31"/>
  <c r="AQ82" i="31"/>
  <c r="AP82" i="31"/>
  <c r="AA82" i="31"/>
  <c r="Z82" i="31"/>
  <c r="Y82" i="31"/>
  <c r="X82" i="31"/>
  <c r="W82" i="31"/>
  <c r="V82" i="31"/>
  <c r="U82" i="31"/>
  <c r="T82" i="31"/>
  <c r="S82" i="31"/>
  <c r="H82" i="31"/>
  <c r="AW82" i="31" s="1"/>
  <c r="G82" i="31"/>
  <c r="F82" i="31"/>
  <c r="EU81" i="31"/>
  <c r="EM81" i="31"/>
  <c r="EL81" i="31"/>
  <c r="EK81" i="31"/>
  <c r="EJ81" i="31"/>
  <c r="EH81" i="31"/>
  <c r="DP81" i="31"/>
  <c r="DN81" i="31"/>
  <c r="DL81" i="31"/>
  <c r="DJ81" i="31"/>
  <c r="DB81" i="31"/>
  <c r="DA81" i="31"/>
  <c r="CZ81" i="31"/>
  <c r="CY81" i="31"/>
  <c r="CX81" i="31"/>
  <c r="CV81" i="31"/>
  <c r="CU81" i="31"/>
  <c r="CT81" i="31"/>
  <c r="CR81" i="31"/>
  <c r="CQ81" i="31"/>
  <c r="CP81" i="31"/>
  <c r="CO81" i="31"/>
  <c r="CN81" i="31"/>
  <c r="CM81" i="31"/>
  <c r="CK81" i="31"/>
  <c r="CJ81" i="31"/>
  <c r="CI81" i="31"/>
  <c r="CH81" i="31"/>
  <c r="CG81" i="31"/>
  <c r="CE81" i="31"/>
  <c r="CD81" i="31"/>
  <c r="CB81" i="31"/>
  <c r="CA81" i="31"/>
  <c r="BZ81" i="31"/>
  <c r="BX81" i="31"/>
  <c r="BW81" i="31"/>
  <c r="BV81" i="31"/>
  <c r="BT81" i="31"/>
  <c r="BS81" i="31"/>
  <c r="BR81" i="31"/>
  <c r="BQ81" i="31"/>
  <c r="BP81" i="31"/>
  <c r="BO81" i="31"/>
  <c r="BN81" i="31"/>
  <c r="BM81" i="31"/>
  <c r="BK81" i="31"/>
  <c r="AQ81" i="31"/>
  <c r="AP81" i="31"/>
  <c r="AA81" i="31"/>
  <c r="Z81" i="31"/>
  <c r="Y81" i="31"/>
  <c r="X81" i="31"/>
  <c r="W81" i="31"/>
  <c r="V81" i="31"/>
  <c r="U81" i="31"/>
  <c r="T81" i="31"/>
  <c r="S81" i="31"/>
  <c r="H81" i="31"/>
  <c r="AX81" i="31" s="1"/>
  <c r="G81" i="31"/>
  <c r="F81" i="31"/>
  <c r="EM80" i="31"/>
  <c r="EL80" i="31"/>
  <c r="EK80" i="31"/>
  <c r="EJ80" i="31"/>
  <c r="DP80" i="31"/>
  <c r="DN80" i="31"/>
  <c r="DL80" i="31"/>
  <c r="DJ80" i="31"/>
  <c r="DB80" i="31"/>
  <c r="DA80" i="31"/>
  <c r="CZ80" i="31"/>
  <c r="CY80" i="31"/>
  <c r="CX80" i="31"/>
  <c r="CV80" i="31"/>
  <c r="CU80" i="31"/>
  <c r="CT80" i="31"/>
  <c r="CR80" i="31"/>
  <c r="CQ80" i="31"/>
  <c r="CP80" i="31"/>
  <c r="CO80" i="31"/>
  <c r="CN80" i="31"/>
  <c r="CM80" i="31"/>
  <c r="CK80" i="31"/>
  <c r="CJ80" i="31"/>
  <c r="CI80" i="31"/>
  <c r="CH80" i="31"/>
  <c r="CG80" i="31"/>
  <c r="CE80" i="31"/>
  <c r="CD80" i="31"/>
  <c r="CB80" i="31"/>
  <c r="CA80" i="31"/>
  <c r="BZ80" i="31"/>
  <c r="BX80" i="31"/>
  <c r="BW80" i="31"/>
  <c r="BV80" i="31"/>
  <c r="BT80" i="31"/>
  <c r="BS80" i="31"/>
  <c r="BR80" i="31"/>
  <c r="BQ80" i="31"/>
  <c r="BP80" i="31"/>
  <c r="BO80" i="31"/>
  <c r="BN80" i="31"/>
  <c r="BM80" i="31"/>
  <c r="BK80" i="31"/>
  <c r="AQ80" i="31"/>
  <c r="AP80" i="31"/>
  <c r="AA80" i="31"/>
  <c r="Z80" i="31"/>
  <c r="Y80" i="31"/>
  <c r="X80" i="31"/>
  <c r="W80" i="31"/>
  <c r="V80" i="31"/>
  <c r="U80" i="31"/>
  <c r="T80" i="31"/>
  <c r="S80" i="31"/>
  <c r="H80" i="31"/>
  <c r="AX80" i="31" s="1"/>
  <c r="G80" i="31"/>
  <c r="F80" i="31"/>
  <c r="EM79" i="31"/>
  <c r="EL79" i="31"/>
  <c r="EK79" i="31"/>
  <c r="EJ79" i="31"/>
  <c r="DP79" i="31"/>
  <c r="DN79" i="31"/>
  <c r="DL79" i="31"/>
  <c r="DJ79" i="31"/>
  <c r="DB79" i="31"/>
  <c r="DA79" i="31"/>
  <c r="CZ79" i="31"/>
  <c r="CY79" i="31"/>
  <c r="CX79" i="31"/>
  <c r="CV79" i="31"/>
  <c r="CU79" i="31"/>
  <c r="CT79" i="31"/>
  <c r="CR79" i="31"/>
  <c r="CQ79" i="31"/>
  <c r="CP79" i="31"/>
  <c r="CO79" i="31"/>
  <c r="CN79" i="31"/>
  <c r="CM79" i="31"/>
  <c r="CK79" i="31"/>
  <c r="CJ79" i="31"/>
  <c r="CI79" i="31"/>
  <c r="CH79" i="31"/>
  <c r="CG79" i="31"/>
  <c r="CE79" i="31"/>
  <c r="CD79" i="31"/>
  <c r="CB79" i="31"/>
  <c r="CA79" i="31"/>
  <c r="BZ79" i="31"/>
  <c r="BX79" i="31"/>
  <c r="BW79" i="31"/>
  <c r="BV79" i="31"/>
  <c r="BT79" i="31"/>
  <c r="BS79" i="31"/>
  <c r="BR79" i="31"/>
  <c r="BQ79" i="31"/>
  <c r="BP79" i="31"/>
  <c r="BO79" i="31"/>
  <c r="BN79" i="31"/>
  <c r="BM79" i="31"/>
  <c r="BK79" i="31"/>
  <c r="AQ79" i="31"/>
  <c r="AP79" i="31"/>
  <c r="AA79" i="31"/>
  <c r="Z79" i="31"/>
  <c r="Y79" i="31"/>
  <c r="X79" i="31"/>
  <c r="W79" i="31"/>
  <c r="V79" i="31"/>
  <c r="U79" i="31"/>
  <c r="T79" i="31"/>
  <c r="S79" i="31"/>
  <c r="H79" i="31"/>
  <c r="G79" i="31"/>
  <c r="F79" i="31"/>
  <c r="EU78" i="31"/>
  <c r="EM78" i="31"/>
  <c r="EL78" i="31"/>
  <c r="EK78" i="31"/>
  <c r="EJ78" i="31"/>
  <c r="EH78" i="31"/>
  <c r="DP78" i="31"/>
  <c r="DN78" i="31"/>
  <c r="DL78" i="31"/>
  <c r="DJ78" i="31"/>
  <c r="DB78" i="31"/>
  <c r="DA78" i="31"/>
  <c r="CZ78" i="31"/>
  <c r="CY78" i="31"/>
  <c r="CX78" i="31"/>
  <c r="CV78" i="31"/>
  <c r="CU78" i="31"/>
  <c r="CT78" i="31"/>
  <c r="CR78" i="31"/>
  <c r="CQ78" i="31"/>
  <c r="CP78" i="31"/>
  <c r="CO78" i="31"/>
  <c r="CN78" i="31"/>
  <c r="CM78" i="31"/>
  <c r="CK78" i="31"/>
  <c r="CJ78" i="31"/>
  <c r="CI78" i="31"/>
  <c r="CH78" i="31"/>
  <c r="CG78" i="31"/>
  <c r="CE78" i="31"/>
  <c r="CD78" i="31"/>
  <c r="CB78" i="31"/>
  <c r="CA78" i="31"/>
  <c r="BZ78" i="31"/>
  <c r="BX78" i="31"/>
  <c r="BW78" i="31"/>
  <c r="BV78" i="31"/>
  <c r="BT78" i="31"/>
  <c r="BS78" i="31"/>
  <c r="BR78" i="31"/>
  <c r="BQ78" i="31"/>
  <c r="BP78" i="31"/>
  <c r="BO78" i="31"/>
  <c r="BN78" i="31"/>
  <c r="BM78" i="31"/>
  <c r="BK78" i="31"/>
  <c r="AQ78" i="31"/>
  <c r="AP78" i="31"/>
  <c r="AA78" i="31"/>
  <c r="Z78" i="31"/>
  <c r="Y78" i="31"/>
  <c r="X78" i="31"/>
  <c r="W78" i="31"/>
  <c r="V78" i="31"/>
  <c r="U78" i="31"/>
  <c r="T78" i="31"/>
  <c r="S78" i="31"/>
  <c r="H78" i="31"/>
  <c r="AW78" i="31" s="1"/>
  <c r="G78" i="31"/>
  <c r="F78" i="31"/>
  <c r="EU77" i="31"/>
  <c r="EM77" i="31"/>
  <c r="EL77" i="31"/>
  <c r="EK77" i="31"/>
  <c r="EJ77" i="31"/>
  <c r="EH77" i="31"/>
  <c r="DP77" i="31"/>
  <c r="DN77" i="31"/>
  <c r="DL77" i="31"/>
  <c r="DJ77" i="31"/>
  <c r="DB77" i="31"/>
  <c r="DA77" i="31"/>
  <c r="CZ77" i="31"/>
  <c r="CY77" i="31"/>
  <c r="CX77" i="31"/>
  <c r="CV77" i="31"/>
  <c r="CU77" i="31"/>
  <c r="CT77" i="31"/>
  <c r="CR77" i="31"/>
  <c r="CQ77" i="31"/>
  <c r="CP77" i="31"/>
  <c r="CO77" i="31"/>
  <c r="CN77" i="31"/>
  <c r="CM77" i="31"/>
  <c r="CK77" i="31"/>
  <c r="CJ77" i="31"/>
  <c r="CI77" i="31"/>
  <c r="CH77" i="31"/>
  <c r="CG77" i="31"/>
  <c r="CE77" i="31"/>
  <c r="CD77" i="31"/>
  <c r="CB77" i="31"/>
  <c r="CA77" i="31"/>
  <c r="BZ77" i="31"/>
  <c r="BX77" i="31"/>
  <c r="BW77" i="31"/>
  <c r="BV77" i="31"/>
  <c r="BT77" i="31"/>
  <c r="BS77" i="31"/>
  <c r="BR77" i="31"/>
  <c r="BQ77" i="31"/>
  <c r="BP77" i="31"/>
  <c r="BO77" i="31"/>
  <c r="BN77" i="31"/>
  <c r="BM77" i="31"/>
  <c r="BK77" i="31"/>
  <c r="AQ77" i="31"/>
  <c r="AP77" i="31"/>
  <c r="AA77" i="31"/>
  <c r="Z77" i="31"/>
  <c r="Y77" i="31"/>
  <c r="X77" i="31"/>
  <c r="W77" i="31"/>
  <c r="V77" i="31"/>
  <c r="U77" i="31"/>
  <c r="T77" i="31"/>
  <c r="S77" i="31"/>
  <c r="H77" i="31"/>
  <c r="AX77" i="31" s="1"/>
  <c r="G77" i="31"/>
  <c r="F77" i="31"/>
  <c r="EM76" i="31"/>
  <c r="EL76" i="31"/>
  <c r="EK76" i="31"/>
  <c r="EJ76" i="31"/>
  <c r="DP76" i="31"/>
  <c r="DN76" i="31"/>
  <c r="DL76" i="31"/>
  <c r="DJ76" i="31"/>
  <c r="DB76" i="31"/>
  <c r="DA76" i="31"/>
  <c r="CZ76" i="31"/>
  <c r="CY76" i="31"/>
  <c r="CX76" i="31"/>
  <c r="CV76" i="31"/>
  <c r="CU76" i="31"/>
  <c r="CT76" i="31"/>
  <c r="CR76" i="31"/>
  <c r="CQ76" i="31"/>
  <c r="CP76" i="31"/>
  <c r="CO76" i="31"/>
  <c r="CN76" i="31"/>
  <c r="CM76" i="31"/>
  <c r="CK76" i="31"/>
  <c r="CJ76" i="31"/>
  <c r="CI76" i="31"/>
  <c r="CH76" i="31"/>
  <c r="CG76" i="31"/>
  <c r="CE76" i="31"/>
  <c r="CD76" i="31"/>
  <c r="CB76" i="31"/>
  <c r="CA76" i="31"/>
  <c r="BZ76" i="31"/>
  <c r="BX76" i="31"/>
  <c r="BW76" i="31"/>
  <c r="BV76" i="31"/>
  <c r="BT76" i="31"/>
  <c r="BS76" i="31"/>
  <c r="BR76" i="31"/>
  <c r="BQ76" i="31"/>
  <c r="BP76" i="31"/>
  <c r="BO76" i="31"/>
  <c r="BN76" i="31"/>
  <c r="BM76" i="31"/>
  <c r="BK76" i="31"/>
  <c r="AQ76" i="31"/>
  <c r="AP76" i="31"/>
  <c r="AV76" i="31" s="1"/>
  <c r="AA76" i="31"/>
  <c r="Z76" i="31"/>
  <c r="Y76" i="31"/>
  <c r="X76" i="31"/>
  <c r="W76" i="31"/>
  <c r="V76" i="31"/>
  <c r="U76" i="31"/>
  <c r="T76" i="31"/>
  <c r="S76" i="31"/>
  <c r="H76" i="31"/>
  <c r="AX76" i="31" s="1"/>
  <c r="G76" i="31"/>
  <c r="F76" i="31"/>
  <c r="EU75" i="31"/>
  <c r="EM75" i="31"/>
  <c r="EL75" i="31"/>
  <c r="EK75" i="31"/>
  <c r="EJ75" i="31"/>
  <c r="EH75" i="31"/>
  <c r="DP75" i="31"/>
  <c r="DN75" i="31"/>
  <c r="DL75" i="31"/>
  <c r="DJ75" i="31"/>
  <c r="DB75" i="31"/>
  <c r="DA75" i="31"/>
  <c r="CZ75" i="31"/>
  <c r="CY75" i="31"/>
  <c r="CX75" i="31"/>
  <c r="CV75" i="31"/>
  <c r="CU75" i="31"/>
  <c r="CT75" i="31"/>
  <c r="CR75" i="31"/>
  <c r="CQ75" i="31"/>
  <c r="CP75" i="31"/>
  <c r="CO75" i="31"/>
  <c r="CN75" i="31"/>
  <c r="CM75" i="31"/>
  <c r="CK75" i="31"/>
  <c r="CJ75" i="31"/>
  <c r="CI75" i="31"/>
  <c r="CH75" i="31"/>
  <c r="CG75" i="31"/>
  <c r="CE75" i="31"/>
  <c r="CD75" i="31"/>
  <c r="CB75" i="31"/>
  <c r="CA75" i="31"/>
  <c r="BZ75" i="31"/>
  <c r="BX75" i="31"/>
  <c r="BW75" i="31"/>
  <c r="BV75" i="31"/>
  <c r="BT75" i="31"/>
  <c r="BS75" i="31"/>
  <c r="BR75" i="31"/>
  <c r="BQ75" i="31"/>
  <c r="BP75" i="31"/>
  <c r="BO75" i="31"/>
  <c r="BN75" i="31"/>
  <c r="BM75" i="31"/>
  <c r="BK75" i="31"/>
  <c r="AQ75" i="31"/>
  <c r="AP75" i="31"/>
  <c r="AA75" i="31"/>
  <c r="Z75" i="31"/>
  <c r="Y75" i="31"/>
  <c r="X75" i="31"/>
  <c r="W75" i="31"/>
  <c r="V75" i="31"/>
  <c r="U75" i="31"/>
  <c r="T75" i="31"/>
  <c r="S75" i="31"/>
  <c r="H75" i="31"/>
  <c r="G75" i="31"/>
  <c r="F75" i="31"/>
  <c r="EM74" i="31"/>
  <c r="EL74" i="31"/>
  <c r="EK74" i="31"/>
  <c r="EJ74" i="31"/>
  <c r="DP74" i="31"/>
  <c r="DN74" i="31"/>
  <c r="DL74" i="31"/>
  <c r="DJ74" i="31"/>
  <c r="DB74" i="31"/>
  <c r="DA74" i="31"/>
  <c r="CZ74" i="31"/>
  <c r="CY74" i="31"/>
  <c r="CX74" i="31"/>
  <c r="CV74" i="31"/>
  <c r="CU74" i="31"/>
  <c r="CT74" i="31"/>
  <c r="CR74" i="31"/>
  <c r="CQ74" i="31"/>
  <c r="CP74" i="31"/>
  <c r="CO74" i="31"/>
  <c r="CN74" i="31"/>
  <c r="CM74" i="31"/>
  <c r="CK74" i="31"/>
  <c r="CJ74" i="31"/>
  <c r="CI74" i="31"/>
  <c r="CH74" i="31"/>
  <c r="CG74" i="31"/>
  <c r="CE74" i="31"/>
  <c r="CD74" i="31"/>
  <c r="CB74" i="31"/>
  <c r="CA74" i="31"/>
  <c r="BZ74" i="31"/>
  <c r="BX74" i="31"/>
  <c r="BW74" i="31"/>
  <c r="BV74" i="31"/>
  <c r="BT74" i="31"/>
  <c r="BS74" i="31"/>
  <c r="BR74" i="31"/>
  <c r="BQ74" i="31"/>
  <c r="BP74" i="31"/>
  <c r="BO74" i="31"/>
  <c r="BN74" i="31"/>
  <c r="BM74" i="31"/>
  <c r="BK74" i="31"/>
  <c r="AQ74" i="31"/>
  <c r="AP74" i="31"/>
  <c r="AA74" i="31"/>
  <c r="Z74" i="31"/>
  <c r="Y74" i="31"/>
  <c r="X74" i="31"/>
  <c r="W74" i="31"/>
  <c r="V74" i="31"/>
  <c r="U74" i="31"/>
  <c r="T74" i="31"/>
  <c r="S74" i="31"/>
  <c r="H74" i="31"/>
  <c r="G74" i="31"/>
  <c r="F74" i="31"/>
  <c r="EM73" i="31"/>
  <c r="EL73" i="31"/>
  <c r="EK73" i="31"/>
  <c r="EJ73" i="31"/>
  <c r="DP73" i="31"/>
  <c r="DN73" i="31"/>
  <c r="DL73" i="31"/>
  <c r="DJ73" i="31"/>
  <c r="DB73" i="31"/>
  <c r="DA73" i="31"/>
  <c r="CZ73" i="31"/>
  <c r="CY73" i="31"/>
  <c r="CX73" i="31"/>
  <c r="CV73" i="31"/>
  <c r="CU73" i="31"/>
  <c r="CT73" i="31"/>
  <c r="CR73" i="31"/>
  <c r="CQ73" i="31"/>
  <c r="CP73" i="31"/>
  <c r="CO73" i="31"/>
  <c r="CN73" i="31"/>
  <c r="CM73" i="31"/>
  <c r="CK73" i="31"/>
  <c r="CJ73" i="31"/>
  <c r="CI73" i="31"/>
  <c r="CH73" i="31"/>
  <c r="CG73" i="31"/>
  <c r="CE73" i="31"/>
  <c r="CD73" i="31"/>
  <c r="CB73" i="31"/>
  <c r="CA73" i="31"/>
  <c r="BZ73" i="31"/>
  <c r="BX73" i="31"/>
  <c r="BW73" i="31"/>
  <c r="BV73" i="31"/>
  <c r="BT73" i="31"/>
  <c r="BS73" i="31"/>
  <c r="BR73" i="31"/>
  <c r="BQ73" i="31"/>
  <c r="BP73" i="31"/>
  <c r="BO73" i="31"/>
  <c r="BN73" i="31"/>
  <c r="BM73" i="31"/>
  <c r="BK73" i="31"/>
  <c r="AQ73" i="31"/>
  <c r="AP73" i="31"/>
  <c r="AA73" i="31"/>
  <c r="Z73" i="31"/>
  <c r="Y73" i="31"/>
  <c r="X73" i="31"/>
  <c r="W73" i="31"/>
  <c r="V73" i="31"/>
  <c r="U73" i="31"/>
  <c r="T73" i="31"/>
  <c r="S73" i="31"/>
  <c r="H73" i="31"/>
  <c r="AX73" i="31" s="1"/>
  <c r="G73" i="31"/>
  <c r="F73" i="31"/>
  <c r="E73" i="31" s="1"/>
  <c r="FD73" i="31" s="1"/>
  <c r="EM72" i="31"/>
  <c r="EL72" i="31"/>
  <c r="EK72" i="31"/>
  <c r="EJ72" i="31"/>
  <c r="DP72" i="31"/>
  <c r="DN72" i="31"/>
  <c r="DL72" i="31"/>
  <c r="DJ72" i="31"/>
  <c r="DB72" i="31"/>
  <c r="DA72" i="31"/>
  <c r="CZ72" i="31"/>
  <c r="CY72" i="31"/>
  <c r="CX72" i="31"/>
  <c r="CV72" i="31"/>
  <c r="CU72" i="31"/>
  <c r="CT72" i="31"/>
  <c r="CR72" i="31"/>
  <c r="CQ72" i="31"/>
  <c r="CP72" i="31"/>
  <c r="CO72" i="31"/>
  <c r="CN72" i="31"/>
  <c r="CM72" i="31"/>
  <c r="CK72" i="31"/>
  <c r="CJ72" i="31"/>
  <c r="CI72" i="31"/>
  <c r="CH72" i="31"/>
  <c r="CG72" i="31"/>
  <c r="CE72" i="31"/>
  <c r="CD72" i="31"/>
  <c r="CB72" i="31"/>
  <c r="CA72" i="31"/>
  <c r="BZ72" i="31"/>
  <c r="BX72" i="31"/>
  <c r="BW72" i="31"/>
  <c r="BV72" i="31"/>
  <c r="BT72" i="31"/>
  <c r="BS72" i="31"/>
  <c r="BR72" i="31"/>
  <c r="BQ72" i="31"/>
  <c r="BP72" i="31"/>
  <c r="BO72" i="31"/>
  <c r="BN72" i="31"/>
  <c r="BM72" i="31"/>
  <c r="BK72" i="31"/>
  <c r="AQ72" i="31"/>
  <c r="AP72" i="31"/>
  <c r="AA72" i="31"/>
  <c r="Z72" i="31"/>
  <c r="Y72" i="31"/>
  <c r="X72" i="31"/>
  <c r="W72" i="31"/>
  <c r="V72" i="31"/>
  <c r="U72" i="31"/>
  <c r="T72" i="31"/>
  <c r="S72" i="31"/>
  <c r="H72" i="31"/>
  <c r="AX72" i="31" s="1"/>
  <c r="G72" i="31"/>
  <c r="F72" i="31"/>
  <c r="EM71" i="31"/>
  <c r="EL71" i="31"/>
  <c r="EK71" i="31"/>
  <c r="EJ71" i="31"/>
  <c r="DP71" i="31"/>
  <c r="DN71" i="31"/>
  <c r="DL71" i="31"/>
  <c r="DJ71" i="31"/>
  <c r="DB71" i="31"/>
  <c r="DA71" i="31"/>
  <c r="CZ71" i="31"/>
  <c r="CY71" i="31"/>
  <c r="CX71" i="31"/>
  <c r="CV71" i="31"/>
  <c r="CU71" i="31"/>
  <c r="CT71" i="31"/>
  <c r="CR71" i="31"/>
  <c r="CQ71" i="31"/>
  <c r="CP71" i="31"/>
  <c r="CO71" i="31"/>
  <c r="CN71" i="31"/>
  <c r="CM71" i="31"/>
  <c r="CK71" i="31"/>
  <c r="CJ71" i="31"/>
  <c r="CI71" i="31"/>
  <c r="CH71" i="31"/>
  <c r="CG71" i="31"/>
  <c r="CE71" i="31"/>
  <c r="CD71" i="31"/>
  <c r="CB71" i="31"/>
  <c r="CA71" i="31"/>
  <c r="BZ71" i="31"/>
  <c r="BX71" i="31"/>
  <c r="BW71" i="31"/>
  <c r="BV71" i="31"/>
  <c r="BT71" i="31"/>
  <c r="BS71" i="31"/>
  <c r="BR71" i="31"/>
  <c r="BQ71" i="31"/>
  <c r="BP71" i="31"/>
  <c r="BO71" i="31"/>
  <c r="BN71" i="31"/>
  <c r="BM71" i="31"/>
  <c r="BK71" i="31"/>
  <c r="AQ71" i="31"/>
  <c r="AP71" i="31"/>
  <c r="AV71" i="31" s="1"/>
  <c r="AA71" i="31"/>
  <c r="Z71" i="31"/>
  <c r="Y71" i="31"/>
  <c r="X71" i="31"/>
  <c r="W71" i="31"/>
  <c r="V71" i="31"/>
  <c r="U71" i="31"/>
  <c r="T71" i="31"/>
  <c r="S71" i="31"/>
  <c r="H71" i="31"/>
  <c r="AU71" i="31" s="1"/>
  <c r="G71" i="31"/>
  <c r="F71" i="31"/>
  <c r="E71" i="31" s="1"/>
  <c r="EM70" i="31"/>
  <c r="EL70" i="31"/>
  <c r="EK70" i="31"/>
  <c r="EJ70" i="31"/>
  <c r="DP70" i="31"/>
  <c r="DN70" i="31"/>
  <c r="DL70" i="31"/>
  <c r="DJ70" i="31"/>
  <c r="DB70" i="31"/>
  <c r="DA70" i="31"/>
  <c r="CZ70" i="31"/>
  <c r="CY70" i="31"/>
  <c r="CX70" i="31"/>
  <c r="CV70" i="31"/>
  <c r="CU70" i="31"/>
  <c r="CT70" i="31"/>
  <c r="CR70" i="31"/>
  <c r="CQ70" i="31"/>
  <c r="CP70" i="31"/>
  <c r="CO70" i="31"/>
  <c r="CN70" i="31"/>
  <c r="CM70" i="31"/>
  <c r="CK70" i="31"/>
  <c r="CJ70" i="31"/>
  <c r="CI70" i="31"/>
  <c r="CH70" i="31"/>
  <c r="CG70" i="31"/>
  <c r="CE70" i="31"/>
  <c r="CD70" i="31"/>
  <c r="CB70" i="31"/>
  <c r="CA70" i="31"/>
  <c r="BZ70" i="31"/>
  <c r="BX70" i="31"/>
  <c r="BW70" i="31"/>
  <c r="BV70" i="31"/>
  <c r="BT70" i="31"/>
  <c r="BS70" i="31"/>
  <c r="BR70" i="31"/>
  <c r="BQ70" i="31"/>
  <c r="BP70" i="31"/>
  <c r="BO70" i="31"/>
  <c r="BN70" i="31"/>
  <c r="BM70" i="31"/>
  <c r="BK70" i="31"/>
  <c r="AQ70" i="31"/>
  <c r="AP70" i="31"/>
  <c r="AA70" i="31"/>
  <c r="Z70" i="31"/>
  <c r="Y70" i="31"/>
  <c r="X70" i="31"/>
  <c r="W70" i="31"/>
  <c r="V70" i="31"/>
  <c r="U70" i="31"/>
  <c r="T70" i="31"/>
  <c r="S70" i="31"/>
  <c r="H70" i="31"/>
  <c r="AV70" i="31" s="1"/>
  <c r="G70" i="31"/>
  <c r="F70" i="31"/>
  <c r="EM69" i="31"/>
  <c r="EK69" i="31"/>
  <c r="EJ69" i="31"/>
  <c r="DP69" i="31"/>
  <c r="DN69" i="31"/>
  <c r="DL69" i="31"/>
  <c r="DJ69" i="31"/>
  <c r="DB69" i="31"/>
  <c r="DA69" i="31"/>
  <c r="CZ69" i="31"/>
  <c r="CY69" i="31"/>
  <c r="CX69" i="31"/>
  <c r="CV69" i="31"/>
  <c r="CU69" i="31"/>
  <c r="CT69" i="31"/>
  <c r="CQ69" i="31"/>
  <c r="CP69" i="31"/>
  <c r="CO69" i="31"/>
  <c r="CN69" i="31"/>
  <c r="CM69" i="31"/>
  <c r="CK69" i="31"/>
  <c r="CJ69" i="31"/>
  <c r="CI69" i="31"/>
  <c r="CG69" i="31"/>
  <c r="CE69" i="31"/>
  <c r="CD69" i="31"/>
  <c r="CA69" i="31"/>
  <c r="BZ69" i="31"/>
  <c r="BX69" i="31"/>
  <c r="BW69" i="31"/>
  <c r="BV69" i="31"/>
  <c r="BT69" i="31"/>
  <c r="BS69" i="31"/>
  <c r="BR69" i="31"/>
  <c r="BQ69" i="31"/>
  <c r="BP69" i="31"/>
  <c r="BO69" i="31"/>
  <c r="BN69" i="31"/>
  <c r="BM69" i="31"/>
  <c r="AQ69" i="31"/>
  <c r="AP69" i="31"/>
  <c r="AA69" i="31"/>
  <c r="Z69" i="31"/>
  <c r="Y69" i="31"/>
  <c r="X69" i="31"/>
  <c r="W69" i="31"/>
  <c r="V69" i="31"/>
  <c r="U69" i="31"/>
  <c r="T69" i="31"/>
  <c r="S69" i="31"/>
  <c r="H69" i="31"/>
  <c r="AX69" i="31" s="1"/>
  <c r="G69" i="31"/>
  <c r="F69" i="31"/>
  <c r="E69" i="31"/>
  <c r="FD69" i="31" s="1"/>
  <c r="EM68" i="31"/>
  <c r="EL68" i="31"/>
  <c r="EL69" i="31" s="1"/>
  <c r="EK68" i="31"/>
  <c r="EJ68" i="31"/>
  <c r="DP68" i="31"/>
  <c r="DN68" i="31"/>
  <c r="DL68" i="31"/>
  <c r="DJ68" i="31"/>
  <c r="DB68" i="31"/>
  <c r="DA68" i="31"/>
  <c r="CZ68" i="31"/>
  <c r="CY68" i="31"/>
  <c r="CX68" i="31"/>
  <c r="CV68" i="31"/>
  <c r="CU68" i="31"/>
  <c r="CT68" i="31"/>
  <c r="CQ68" i="31"/>
  <c r="CP68" i="31"/>
  <c r="CO68" i="31"/>
  <c r="CN68" i="31"/>
  <c r="CM68" i="31"/>
  <c r="CK68" i="31"/>
  <c r="CJ68" i="31"/>
  <c r="CI68" i="31"/>
  <c r="CG68" i="31"/>
  <c r="CE68" i="31"/>
  <c r="CD68" i="31"/>
  <c r="CA68" i="31"/>
  <c r="BZ68" i="31"/>
  <c r="BX68" i="31"/>
  <c r="BW68" i="31"/>
  <c r="BV68" i="31"/>
  <c r="BT68" i="31"/>
  <c r="BS68" i="31"/>
  <c r="BR68" i="31"/>
  <c r="BQ68" i="31"/>
  <c r="BP68" i="31"/>
  <c r="BO68" i="31"/>
  <c r="BN68" i="31"/>
  <c r="BM68" i="31"/>
  <c r="AQ68" i="31"/>
  <c r="AP68" i="31"/>
  <c r="AA68" i="31"/>
  <c r="Z68" i="31"/>
  <c r="Y68" i="31"/>
  <c r="X68" i="31"/>
  <c r="W68" i="31"/>
  <c r="V68" i="31"/>
  <c r="U68" i="31"/>
  <c r="T68" i="31"/>
  <c r="S68" i="31"/>
  <c r="H68" i="31"/>
  <c r="AX68" i="31" s="1"/>
  <c r="G68" i="31"/>
  <c r="F68" i="31"/>
  <c r="EM67" i="31"/>
  <c r="EL67" i="31"/>
  <c r="EK67" i="31"/>
  <c r="EJ67" i="31"/>
  <c r="DP67" i="31"/>
  <c r="DN67" i="31"/>
  <c r="DL67" i="31"/>
  <c r="DJ67" i="31"/>
  <c r="DB67" i="31"/>
  <c r="DA67" i="31"/>
  <c r="CZ67" i="31"/>
  <c r="CY67" i="31"/>
  <c r="CX67" i="31"/>
  <c r="CV67" i="31"/>
  <c r="CU67" i="31"/>
  <c r="CT67" i="31"/>
  <c r="CR67" i="31"/>
  <c r="CQ67" i="31"/>
  <c r="CP67" i="31"/>
  <c r="CO67" i="31"/>
  <c r="CN67" i="31"/>
  <c r="CM67" i="31"/>
  <c r="CK67" i="31"/>
  <c r="CJ67" i="31"/>
  <c r="CI67" i="31"/>
  <c r="CH67" i="31"/>
  <c r="CG67" i="31"/>
  <c r="CE67" i="31"/>
  <c r="CD67" i="31"/>
  <c r="CB67" i="31"/>
  <c r="CA67" i="31"/>
  <c r="BZ67" i="31"/>
  <c r="BX67" i="31"/>
  <c r="BW67" i="31"/>
  <c r="BV67" i="31"/>
  <c r="BT67" i="31"/>
  <c r="BS67" i="31"/>
  <c r="BR67" i="31"/>
  <c r="BQ67" i="31"/>
  <c r="BP67" i="31"/>
  <c r="BO67" i="31"/>
  <c r="BN67" i="31"/>
  <c r="BM67" i="31"/>
  <c r="BK67" i="31"/>
  <c r="AQ67" i="31"/>
  <c r="AP67" i="31"/>
  <c r="AA67" i="31"/>
  <c r="Z67" i="31"/>
  <c r="Y67" i="31"/>
  <c r="X67" i="31"/>
  <c r="W67" i="31"/>
  <c r="V67" i="31"/>
  <c r="U67" i="31"/>
  <c r="T67" i="31"/>
  <c r="S67" i="31"/>
  <c r="H67" i="31"/>
  <c r="AU67" i="31" s="1"/>
  <c r="G67" i="31"/>
  <c r="F67" i="31"/>
  <c r="EM66" i="31"/>
  <c r="EK66" i="31"/>
  <c r="EJ66" i="31"/>
  <c r="DP66" i="31"/>
  <c r="DN66" i="31"/>
  <c r="DL66" i="31"/>
  <c r="DJ66" i="31"/>
  <c r="DB66" i="31"/>
  <c r="DA66" i="31"/>
  <c r="CZ66" i="31"/>
  <c r="CY66" i="31"/>
  <c r="CV66" i="31"/>
  <c r="CU66" i="31"/>
  <c r="CT66" i="31"/>
  <c r="CR66" i="31"/>
  <c r="CQ66" i="31"/>
  <c r="CP66" i="31"/>
  <c r="CO66" i="31"/>
  <c r="CN66" i="31"/>
  <c r="CM66" i="31"/>
  <c r="CK66" i="31"/>
  <c r="CJ66" i="31"/>
  <c r="CI66" i="31"/>
  <c r="CH66" i="31"/>
  <c r="CE66" i="31"/>
  <c r="CD66" i="31"/>
  <c r="CB66" i="31"/>
  <c r="CA66" i="31"/>
  <c r="BZ66" i="31"/>
  <c r="BX66" i="31"/>
  <c r="BW66" i="31"/>
  <c r="BV66" i="31"/>
  <c r="BT66" i="31"/>
  <c r="BS66" i="31"/>
  <c r="BR66" i="31"/>
  <c r="BQ66" i="31"/>
  <c r="BP66" i="31"/>
  <c r="BO66" i="31"/>
  <c r="BN66" i="31"/>
  <c r="BM66" i="31"/>
  <c r="AQ66" i="31"/>
  <c r="AP66" i="31"/>
  <c r="AA66" i="31"/>
  <c r="Z66" i="31"/>
  <c r="Y66" i="31"/>
  <c r="X66" i="31"/>
  <c r="W66" i="31"/>
  <c r="V66" i="31"/>
  <c r="U66" i="31"/>
  <c r="T66" i="31"/>
  <c r="S66" i="31"/>
  <c r="H66" i="31"/>
  <c r="G66" i="31"/>
  <c r="F66" i="31"/>
  <c r="EM65" i="31"/>
  <c r="EL65" i="31"/>
  <c r="EL66" i="31" s="1"/>
  <c r="EK65" i="31"/>
  <c r="EJ65" i="31"/>
  <c r="DP65" i="31"/>
  <c r="DN65" i="31"/>
  <c r="DL65" i="31"/>
  <c r="DJ65" i="31"/>
  <c r="DB65" i="31"/>
  <c r="DA65" i="31"/>
  <c r="CZ65" i="31"/>
  <c r="CY65" i="31"/>
  <c r="CV65" i="31"/>
  <c r="CU65" i="31"/>
  <c r="CT65" i="31"/>
  <c r="CR65" i="31"/>
  <c r="CQ65" i="31"/>
  <c r="CP65" i="31"/>
  <c r="CO65" i="31"/>
  <c r="CN65" i="31"/>
  <c r="CM65" i="31"/>
  <c r="CK65" i="31"/>
  <c r="CJ65" i="31"/>
  <c r="CI65" i="31"/>
  <c r="CH65" i="31"/>
  <c r="CE65" i="31"/>
  <c r="CD65" i="31"/>
  <c r="CB65" i="31"/>
  <c r="CA65" i="31"/>
  <c r="BZ65" i="31"/>
  <c r="BX65" i="31"/>
  <c r="BW65" i="31"/>
  <c r="BV65" i="31"/>
  <c r="BT65" i="31"/>
  <c r="BS65" i="31"/>
  <c r="BR65" i="31"/>
  <c r="BQ65" i="31"/>
  <c r="BP65" i="31"/>
  <c r="BO65" i="31"/>
  <c r="BN65" i="31"/>
  <c r="BM65" i="31"/>
  <c r="AQ65" i="31"/>
  <c r="AP65" i="31"/>
  <c r="AA65" i="31"/>
  <c r="Z65" i="31"/>
  <c r="Y65" i="31"/>
  <c r="X65" i="31"/>
  <c r="W65" i="31"/>
  <c r="V65" i="31"/>
  <c r="U65" i="31"/>
  <c r="T65" i="31"/>
  <c r="S65" i="31"/>
  <c r="H65" i="31"/>
  <c r="AX65" i="31" s="1"/>
  <c r="G65" i="31"/>
  <c r="F65" i="31"/>
  <c r="EM64" i="31"/>
  <c r="EL64" i="31"/>
  <c r="EK64" i="31"/>
  <c r="EJ64" i="31"/>
  <c r="DP64" i="31"/>
  <c r="DN64" i="31"/>
  <c r="DL64" i="31"/>
  <c r="DJ64" i="31"/>
  <c r="DB64" i="31"/>
  <c r="DA64" i="31"/>
  <c r="CZ64" i="31"/>
  <c r="CY64" i="31"/>
  <c r="CX64" i="31"/>
  <c r="CV64" i="31"/>
  <c r="CU64" i="31"/>
  <c r="CT64" i="31"/>
  <c r="CR64" i="31"/>
  <c r="CQ64" i="31"/>
  <c r="CP64" i="31"/>
  <c r="CO64" i="31"/>
  <c r="CN64" i="31"/>
  <c r="CM64" i="31"/>
  <c r="CK64" i="31"/>
  <c r="CJ64" i="31"/>
  <c r="CI64" i="31"/>
  <c r="CH64" i="31"/>
  <c r="CG64" i="31"/>
  <c r="CE64" i="31"/>
  <c r="CD64" i="31"/>
  <c r="CB64" i="31"/>
  <c r="CA64" i="31"/>
  <c r="BZ64" i="31"/>
  <c r="BX64" i="31"/>
  <c r="BW64" i="31"/>
  <c r="BV64" i="31"/>
  <c r="BT64" i="31"/>
  <c r="BS64" i="31"/>
  <c r="BR64" i="31"/>
  <c r="BQ64" i="31"/>
  <c r="BP64" i="31"/>
  <c r="BO64" i="31"/>
  <c r="BN64" i="31"/>
  <c r="BM64" i="31"/>
  <c r="BK64" i="31"/>
  <c r="AQ64" i="31"/>
  <c r="AP64" i="31"/>
  <c r="AA64" i="31"/>
  <c r="Z64" i="31"/>
  <c r="Y64" i="31"/>
  <c r="X64" i="31"/>
  <c r="W64" i="31"/>
  <c r="V64" i="31"/>
  <c r="U64" i="31"/>
  <c r="T64" i="31"/>
  <c r="S64" i="31"/>
  <c r="H64" i="31"/>
  <c r="AX64" i="31" s="1"/>
  <c r="G64" i="31"/>
  <c r="F64" i="31"/>
  <c r="EM63" i="31"/>
  <c r="EL63" i="31"/>
  <c r="EK63" i="31"/>
  <c r="EJ63" i="31"/>
  <c r="DP63" i="31"/>
  <c r="DN63" i="31"/>
  <c r="DL63" i="31"/>
  <c r="DJ63" i="31"/>
  <c r="DB63" i="31"/>
  <c r="DA63" i="31"/>
  <c r="CZ63" i="31"/>
  <c r="CY63" i="31"/>
  <c r="CX63" i="31"/>
  <c r="CV63" i="31"/>
  <c r="CU63" i="31"/>
  <c r="CT63" i="31"/>
  <c r="CR63" i="31"/>
  <c r="CQ63" i="31"/>
  <c r="CP63" i="31"/>
  <c r="CO63" i="31"/>
  <c r="CN63" i="31"/>
  <c r="CM63" i="31"/>
  <c r="CK63" i="31"/>
  <c r="CJ63" i="31"/>
  <c r="CI63" i="31"/>
  <c r="CH63" i="31"/>
  <c r="CG63" i="31"/>
  <c r="CE63" i="31"/>
  <c r="CD63" i="31"/>
  <c r="CB63" i="31"/>
  <c r="CA63" i="31"/>
  <c r="BZ63" i="31"/>
  <c r="BX63" i="31"/>
  <c r="BW63" i="31"/>
  <c r="BV63" i="31"/>
  <c r="BT63" i="31"/>
  <c r="BS63" i="31"/>
  <c r="BR63" i="31"/>
  <c r="BQ63" i="31"/>
  <c r="BP63" i="31"/>
  <c r="BO63" i="31"/>
  <c r="BN63" i="31"/>
  <c r="BM63" i="31"/>
  <c r="BK63" i="31"/>
  <c r="AQ63" i="31"/>
  <c r="AP63" i="31"/>
  <c r="AA63" i="31"/>
  <c r="Z63" i="31"/>
  <c r="Y63" i="31"/>
  <c r="X63" i="31"/>
  <c r="W63" i="31"/>
  <c r="V63" i="31"/>
  <c r="U63" i="31"/>
  <c r="T63" i="31"/>
  <c r="S63" i="31"/>
  <c r="H63" i="31"/>
  <c r="AU63" i="31" s="1"/>
  <c r="G63" i="31"/>
  <c r="F63" i="31"/>
  <c r="EM62" i="31"/>
  <c r="EL62" i="31"/>
  <c r="EK62" i="31"/>
  <c r="EJ62" i="31"/>
  <c r="DP62" i="31"/>
  <c r="DN62" i="31"/>
  <c r="DL62" i="31"/>
  <c r="DJ62" i="31"/>
  <c r="DB62" i="31"/>
  <c r="DA62" i="31"/>
  <c r="CZ62" i="31"/>
  <c r="CY62" i="31"/>
  <c r="CX62" i="31"/>
  <c r="CV62" i="31"/>
  <c r="CU62" i="31"/>
  <c r="CT62" i="31"/>
  <c r="CR62" i="31"/>
  <c r="CQ62" i="31"/>
  <c r="CP62" i="31"/>
  <c r="CO62" i="31"/>
  <c r="CN62" i="31"/>
  <c r="CM62" i="31"/>
  <c r="CK62" i="31"/>
  <c r="CJ62" i="31"/>
  <c r="CI62" i="31"/>
  <c r="CH62" i="31"/>
  <c r="CG62" i="31"/>
  <c r="CE62" i="31"/>
  <c r="CD62" i="31"/>
  <c r="CB62" i="31"/>
  <c r="CA62" i="31"/>
  <c r="BZ62" i="31"/>
  <c r="BX62" i="31"/>
  <c r="BW62" i="31"/>
  <c r="BV62" i="31"/>
  <c r="BT62" i="31"/>
  <c r="BS62" i="31"/>
  <c r="BR62" i="31"/>
  <c r="BQ62" i="31"/>
  <c r="BP62" i="31"/>
  <c r="BO62" i="31"/>
  <c r="BN62" i="31"/>
  <c r="BM62" i="31"/>
  <c r="BK62" i="31"/>
  <c r="AQ62" i="31"/>
  <c r="AP62" i="31"/>
  <c r="AA62" i="31"/>
  <c r="Z62" i="31"/>
  <c r="Y62" i="31"/>
  <c r="X62" i="31"/>
  <c r="W62" i="31"/>
  <c r="V62" i="31"/>
  <c r="U62" i="31"/>
  <c r="T62" i="31"/>
  <c r="S62" i="31"/>
  <c r="H62" i="31"/>
  <c r="G62" i="31"/>
  <c r="F62" i="31"/>
  <c r="EM61" i="31"/>
  <c r="EL61" i="31"/>
  <c r="EK61" i="31"/>
  <c r="EJ61" i="31"/>
  <c r="DP61" i="31"/>
  <c r="DN61" i="31"/>
  <c r="DL61" i="31"/>
  <c r="DJ61" i="31"/>
  <c r="DB61" i="31"/>
  <c r="DA61" i="31"/>
  <c r="CZ61" i="31"/>
  <c r="CY61" i="31"/>
  <c r="CX61" i="31"/>
  <c r="CV61" i="31"/>
  <c r="CU61" i="31"/>
  <c r="CT61" i="31"/>
  <c r="CR61" i="31"/>
  <c r="CQ61" i="31"/>
  <c r="CP61" i="31"/>
  <c r="CO61" i="31"/>
  <c r="CN61" i="31"/>
  <c r="CM61" i="31"/>
  <c r="CK61" i="31"/>
  <c r="CJ61" i="31"/>
  <c r="CI61" i="31"/>
  <c r="CH61" i="31"/>
  <c r="CG61" i="31"/>
  <c r="CE61" i="31"/>
  <c r="CD61" i="31"/>
  <c r="CB61" i="31"/>
  <c r="CA61" i="31"/>
  <c r="BZ61" i="31"/>
  <c r="BX61" i="31"/>
  <c r="BW61" i="31"/>
  <c r="BV61" i="31"/>
  <c r="BT61" i="31"/>
  <c r="BS61" i="31"/>
  <c r="BR61" i="31"/>
  <c r="BQ61" i="31"/>
  <c r="BP61" i="31"/>
  <c r="BO61" i="31"/>
  <c r="BN61" i="31"/>
  <c r="BM61" i="31"/>
  <c r="BK61" i="31"/>
  <c r="AQ61" i="31"/>
  <c r="AP61" i="31"/>
  <c r="AA61" i="31"/>
  <c r="Z61" i="31"/>
  <c r="Y61" i="31"/>
  <c r="X61" i="31"/>
  <c r="W61" i="31"/>
  <c r="V61" i="31"/>
  <c r="U61" i="31"/>
  <c r="T61" i="31"/>
  <c r="S61" i="31"/>
  <c r="H61" i="31"/>
  <c r="AX61" i="31" s="1"/>
  <c r="G61" i="31"/>
  <c r="F61" i="31"/>
  <c r="EM60" i="31"/>
  <c r="EL60" i="31"/>
  <c r="EK60" i="31"/>
  <c r="EJ60" i="31"/>
  <c r="DP60" i="31"/>
  <c r="DN60" i="31"/>
  <c r="DL60" i="31"/>
  <c r="DJ60" i="31"/>
  <c r="DB60" i="31"/>
  <c r="DA60" i="31"/>
  <c r="CZ60" i="31"/>
  <c r="CY60" i="31"/>
  <c r="CX60" i="31"/>
  <c r="CV60" i="31"/>
  <c r="CU60" i="31"/>
  <c r="CT60" i="31"/>
  <c r="CR60" i="31"/>
  <c r="CQ60" i="31"/>
  <c r="CP60" i="31"/>
  <c r="CO60" i="31"/>
  <c r="CN60" i="31"/>
  <c r="CM60" i="31"/>
  <c r="CK60" i="31"/>
  <c r="CJ60" i="31"/>
  <c r="CI60" i="31"/>
  <c r="CH60" i="31"/>
  <c r="CG60" i="31"/>
  <c r="CE60" i="31"/>
  <c r="CD60" i="31"/>
  <c r="CB60" i="31"/>
  <c r="CA60" i="31"/>
  <c r="BZ60" i="31"/>
  <c r="BX60" i="31"/>
  <c r="BW60" i="31"/>
  <c r="BV60" i="31"/>
  <c r="BT60" i="31"/>
  <c r="BS60" i="31"/>
  <c r="BR60" i="31"/>
  <c r="BQ60" i="31"/>
  <c r="BP60" i="31"/>
  <c r="BO60" i="31"/>
  <c r="BN60" i="31"/>
  <c r="BM60" i="31"/>
  <c r="BK60" i="31"/>
  <c r="AQ60" i="31"/>
  <c r="AP60" i="31"/>
  <c r="AA60" i="31"/>
  <c r="Z60" i="31"/>
  <c r="Y60" i="31"/>
  <c r="X60" i="31"/>
  <c r="W60" i="31"/>
  <c r="V60" i="31"/>
  <c r="U60" i="31"/>
  <c r="T60" i="31"/>
  <c r="S60" i="31"/>
  <c r="H60" i="31"/>
  <c r="AX60" i="31" s="1"/>
  <c r="G60" i="31"/>
  <c r="F60" i="31"/>
  <c r="EM59" i="31"/>
  <c r="EL59" i="31"/>
  <c r="EK59" i="31"/>
  <c r="EJ59" i="31"/>
  <c r="DP59" i="31"/>
  <c r="DN59" i="31"/>
  <c r="DL59" i="31"/>
  <c r="DJ59" i="31"/>
  <c r="DB59" i="31"/>
  <c r="DA59" i="31"/>
  <c r="CZ59" i="31"/>
  <c r="CY59" i="31"/>
  <c r="CX59" i="31"/>
  <c r="CV59" i="31"/>
  <c r="CU59" i="31"/>
  <c r="CT59" i="31"/>
  <c r="CR59" i="31"/>
  <c r="CQ59" i="31"/>
  <c r="CP59" i="31"/>
  <c r="CO59" i="31"/>
  <c r="CN59" i="31"/>
  <c r="CM59" i="31"/>
  <c r="CK59" i="31"/>
  <c r="CJ59" i="31"/>
  <c r="CI59" i="31"/>
  <c r="CH59" i="31"/>
  <c r="CG59" i="31"/>
  <c r="CE59" i="31"/>
  <c r="CD59" i="31"/>
  <c r="CB59" i="31"/>
  <c r="CA59" i="31"/>
  <c r="BZ59" i="31"/>
  <c r="BX59" i="31"/>
  <c r="BW59" i="31"/>
  <c r="BV59" i="31"/>
  <c r="BT59" i="31"/>
  <c r="BS59" i="31"/>
  <c r="BR59" i="31"/>
  <c r="BQ59" i="31"/>
  <c r="BP59" i="31"/>
  <c r="BO59" i="31"/>
  <c r="BN59" i="31"/>
  <c r="BM59" i="31"/>
  <c r="BK59" i="31"/>
  <c r="AQ59" i="31"/>
  <c r="AP59" i="31"/>
  <c r="AA59" i="31"/>
  <c r="Z59" i="31"/>
  <c r="Y59" i="31"/>
  <c r="X59" i="31"/>
  <c r="W59" i="31"/>
  <c r="V59" i="31"/>
  <c r="U59" i="31"/>
  <c r="T59" i="31"/>
  <c r="S59" i="31"/>
  <c r="H59" i="31"/>
  <c r="AU59" i="31" s="1"/>
  <c r="G59" i="31"/>
  <c r="F59" i="31"/>
  <c r="EM58" i="31"/>
  <c r="EL58" i="31"/>
  <c r="EK58" i="31"/>
  <c r="EJ58" i="31"/>
  <c r="DP58" i="31"/>
  <c r="DN58" i="31"/>
  <c r="DL58" i="31"/>
  <c r="DJ58" i="31"/>
  <c r="DB58" i="31"/>
  <c r="DA58" i="31"/>
  <c r="CZ58" i="31"/>
  <c r="CY58" i="31"/>
  <c r="CX58" i="31"/>
  <c r="CV58" i="31"/>
  <c r="CU58" i="31"/>
  <c r="CT58" i="31"/>
  <c r="CR58" i="31"/>
  <c r="CQ58" i="31"/>
  <c r="CP58" i="31"/>
  <c r="CO58" i="31"/>
  <c r="CN58" i="31"/>
  <c r="CM58" i="31"/>
  <c r="CK58" i="31"/>
  <c r="CJ58" i="31"/>
  <c r="CI58" i="31"/>
  <c r="CH58" i="31"/>
  <c r="CG58" i="31"/>
  <c r="CE58" i="31"/>
  <c r="CD58" i="31"/>
  <c r="CB58" i="31"/>
  <c r="CA58" i="31"/>
  <c r="BZ58" i="31"/>
  <c r="BX58" i="31"/>
  <c r="BW58" i="31"/>
  <c r="BV58" i="31"/>
  <c r="BT58" i="31"/>
  <c r="BS58" i="31"/>
  <c r="BR58" i="31"/>
  <c r="BQ58" i="31"/>
  <c r="BP58" i="31"/>
  <c r="BO58" i="31"/>
  <c r="BN58" i="31"/>
  <c r="BM58" i="31"/>
  <c r="BK58" i="31"/>
  <c r="AQ58" i="31"/>
  <c r="AP58" i="31"/>
  <c r="AA58" i="31"/>
  <c r="Z58" i="31"/>
  <c r="Y58" i="31"/>
  <c r="X58" i="31"/>
  <c r="W58" i="31"/>
  <c r="V58" i="31"/>
  <c r="U58" i="31"/>
  <c r="T58" i="31"/>
  <c r="S58" i="31"/>
  <c r="H58" i="31"/>
  <c r="G58" i="31"/>
  <c r="F58" i="31"/>
  <c r="EM57" i="31"/>
  <c r="EL57" i="31"/>
  <c r="EK57" i="31"/>
  <c r="EJ57" i="31"/>
  <c r="DP57" i="31"/>
  <c r="DN57" i="31"/>
  <c r="DL57" i="31"/>
  <c r="DJ57" i="31"/>
  <c r="DB57" i="31"/>
  <c r="DA57" i="31"/>
  <c r="CZ57" i="31"/>
  <c r="CY57" i="31"/>
  <c r="CX57" i="31"/>
  <c r="CV57" i="31"/>
  <c r="CU57" i="31"/>
  <c r="CT57" i="31"/>
  <c r="CR57" i="31"/>
  <c r="CQ57" i="31"/>
  <c r="CP57" i="31"/>
  <c r="CO57" i="31"/>
  <c r="CN57" i="31"/>
  <c r="CM57" i="31"/>
  <c r="CK57" i="31"/>
  <c r="CJ57" i="31"/>
  <c r="CI57" i="31"/>
  <c r="CH57" i="31"/>
  <c r="CG57" i="31"/>
  <c r="CE57" i="31"/>
  <c r="CD57" i="31"/>
  <c r="CB57" i="31"/>
  <c r="CA57" i="31"/>
  <c r="BZ57" i="31"/>
  <c r="BX57" i="31"/>
  <c r="BW57" i="31"/>
  <c r="BV57" i="31"/>
  <c r="BT57" i="31"/>
  <c r="BS57" i="31"/>
  <c r="BR57" i="31"/>
  <c r="BQ57" i="31"/>
  <c r="BP57" i="31"/>
  <c r="BO57" i="31"/>
  <c r="BN57" i="31"/>
  <c r="BM57" i="31"/>
  <c r="BK57" i="31"/>
  <c r="AQ57" i="31"/>
  <c r="AP57" i="31"/>
  <c r="AA57" i="31"/>
  <c r="Z57" i="31"/>
  <c r="Y57" i="31"/>
  <c r="X57" i="31"/>
  <c r="W57" i="31"/>
  <c r="V57" i="31"/>
  <c r="U57" i="31"/>
  <c r="T57" i="31"/>
  <c r="S57" i="31"/>
  <c r="H57" i="31"/>
  <c r="G57" i="31"/>
  <c r="F57" i="31"/>
  <c r="EM56" i="31"/>
  <c r="EL56" i="31"/>
  <c r="EK56" i="31"/>
  <c r="EJ56" i="31"/>
  <c r="DP56" i="31"/>
  <c r="DN56" i="31"/>
  <c r="DL56" i="31"/>
  <c r="DJ56" i="31"/>
  <c r="DB56" i="31"/>
  <c r="DA56" i="31"/>
  <c r="CZ56" i="31"/>
  <c r="CY56" i="31"/>
  <c r="CX56" i="31"/>
  <c r="CV56" i="31"/>
  <c r="CU56" i="31"/>
  <c r="CT56" i="31"/>
  <c r="CR56" i="31"/>
  <c r="CQ56" i="31"/>
  <c r="CP56" i="31"/>
  <c r="CO56" i="31"/>
  <c r="CN56" i="31"/>
  <c r="CM56" i="31"/>
  <c r="CK56" i="31"/>
  <c r="CJ56" i="31"/>
  <c r="CI56" i="31"/>
  <c r="CH56" i="31"/>
  <c r="CG56" i="31"/>
  <c r="CE56" i="31"/>
  <c r="CD56" i="31"/>
  <c r="CB56" i="31"/>
  <c r="CA56" i="31"/>
  <c r="BZ56" i="31"/>
  <c r="BX56" i="31"/>
  <c r="BW56" i="31"/>
  <c r="BV56" i="31"/>
  <c r="BT56" i="31"/>
  <c r="BS56" i="31"/>
  <c r="BR56" i="31"/>
  <c r="BQ56" i="31"/>
  <c r="BP56" i="31"/>
  <c r="BO56" i="31"/>
  <c r="BN56" i="31"/>
  <c r="BM56" i="31"/>
  <c r="BK56" i="31"/>
  <c r="AQ56" i="31"/>
  <c r="AP56" i="31"/>
  <c r="AA56" i="31"/>
  <c r="Z56" i="31"/>
  <c r="Y56" i="31"/>
  <c r="X56" i="31"/>
  <c r="W56" i="31"/>
  <c r="V56" i="31"/>
  <c r="U56" i="31"/>
  <c r="T56" i="31"/>
  <c r="S56" i="31"/>
  <c r="H56" i="31"/>
  <c r="AX56" i="31" s="1"/>
  <c r="G56" i="31"/>
  <c r="F56" i="31"/>
  <c r="EM55" i="31"/>
  <c r="EL55" i="31"/>
  <c r="EK55" i="31"/>
  <c r="EJ55" i="31"/>
  <c r="DP55" i="31"/>
  <c r="DN55" i="31"/>
  <c r="DL55" i="31"/>
  <c r="DJ55" i="31"/>
  <c r="DB55" i="31"/>
  <c r="DA55" i="31"/>
  <c r="CZ55" i="31"/>
  <c r="CY55" i="31"/>
  <c r="CX55" i="31"/>
  <c r="CV55" i="31"/>
  <c r="CU55" i="31"/>
  <c r="CT55" i="31"/>
  <c r="CR55" i="31"/>
  <c r="CQ55" i="31"/>
  <c r="CP55" i="31"/>
  <c r="CO55" i="31"/>
  <c r="CN55" i="31"/>
  <c r="CM55" i="31"/>
  <c r="CK55" i="31"/>
  <c r="CJ55" i="31"/>
  <c r="CI55" i="31"/>
  <c r="CH55" i="31"/>
  <c r="CG55" i="31"/>
  <c r="CE55" i="31"/>
  <c r="CB55" i="31"/>
  <c r="CA55" i="31"/>
  <c r="BZ55" i="31"/>
  <c r="BX55" i="31"/>
  <c r="BW55" i="31"/>
  <c r="BV55" i="31"/>
  <c r="BT55" i="31"/>
  <c r="BS55" i="31"/>
  <c r="BR55" i="31"/>
  <c r="BQ55" i="31"/>
  <c r="BP55" i="31"/>
  <c r="BO55" i="31"/>
  <c r="BN55" i="31"/>
  <c r="BM55" i="31"/>
  <c r="BK55" i="31"/>
  <c r="AQ55" i="31"/>
  <c r="AP55" i="31"/>
  <c r="AA55" i="31"/>
  <c r="Z55" i="31"/>
  <c r="Y55" i="31"/>
  <c r="X55" i="31"/>
  <c r="W55" i="31"/>
  <c r="V55" i="31"/>
  <c r="U55" i="31"/>
  <c r="T55" i="31"/>
  <c r="S55" i="31"/>
  <c r="H55" i="31"/>
  <c r="AU55" i="31" s="1"/>
  <c r="G55" i="31"/>
  <c r="F55" i="31"/>
  <c r="EM54" i="31"/>
  <c r="EL54" i="31"/>
  <c r="EK54" i="31"/>
  <c r="EJ54" i="31"/>
  <c r="DP54" i="31"/>
  <c r="DN54" i="31"/>
  <c r="DL54" i="31"/>
  <c r="DJ54" i="31"/>
  <c r="DB54" i="31"/>
  <c r="DA54" i="31"/>
  <c r="CZ54" i="31"/>
  <c r="CY54" i="31"/>
  <c r="CX54" i="31"/>
  <c r="CV54" i="31"/>
  <c r="CU54" i="31"/>
  <c r="CT54" i="31"/>
  <c r="CR54" i="31"/>
  <c r="CQ54" i="31"/>
  <c r="CP54" i="31"/>
  <c r="CO54" i="31"/>
  <c r="CN54" i="31"/>
  <c r="CM54" i="31"/>
  <c r="CK54" i="31"/>
  <c r="CJ54" i="31"/>
  <c r="CI54" i="31"/>
  <c r="CH54" i="31"/>
  <c r="CG54" i="31"/>
  <c r="CE54" i="31"/>
  <c r="CD54" i="31"/>
  <c r="CB54" i="31"/>
  <c r="CA54" i="31"/>
  <c r="BZ54" i="31"/>
  <c r="BX54" i="31"/>
  <c r="BW54" i="31"/>
  <c r="BV54" i="31"/>
  <c r="BT54" i="31"/>
  <c r="BS54" i="31"/>
  <c r="BR54" i="31"/>
  <c r="BQ54" i="31"/>
  <c r="BP54" i="31"/>
  <c r="BO54" i="31"/>
  <c r="BN54" i="31"/>
  <c r="BM54" i="31"/>
  <c r="BK54" i="31"/>
  <c r="AQ54" i="31"/>
  <c r="AP54" i="31"/>
  <c r="AA54" i="31"/>
  <c r="Z54" i="31"/>
  <c r="Y54" i="31"/>
  <c r="X54" i="31"/>
  <c r="W54" i="31"/>
  <c r="V54" i="31"/>
  <c r="U54" i="31"/>
  <c r="T54" i="31"/>
  <c r="S54" i="31"/>
  <c r="H54" i="31"/>
  <c r="G54" i="31"/>
  <c r="F54" i="31"/>
  <c r="EU53" i="31"/>
  <c r="EM53" i="31"/>
  <c r="EL53" i="31"/>
  <c r="EK53" i="31"/>
  <c r="EJ53" i="31"/>
  <c r="EH53" i="31"/>
  <c r="DP53" i="31"/>
  <c r="DN53" i="31"/>
  <c r="DL53" i="31"/>
  <c r="DJ53" i="31"/>
  <c r="DB53" i="31"/>
  <c r="DA53" i="31"/>
  <c r="CZ53" i="31"/>
  <c r="CY53" i="31"/>
  <c r="CX53" i="31"/>
  <c r="CV53" i="31"/>
  <c r="CU53" i="31"/>
  <c r="CT53" i="31"/>
  <c r="CR53" i="31"/>
  <c r="CQ53" i="31"/>
  <c r="CP53" i="31"/>
  <c r="CO53" i="31"/>
  <c r="CN53" i="31"/>
  <c r="CM53" i="31"/>
  <c r="CK53" i="31"/>
  <c r="CJ53" i="31"/>
  <c r="CI53" i="31"/>
  <c r="CH53" i="31"/>
  <c r="CG53" i="31"/>
  <c r="CE53" i="31"/>
  <c r="CD53" i="31"/>
  <c r="CB53" i="31"/>
  <c r="CA53" i="31"/>
  <c r="BZ53" i="31"/>
  <c r="BX53" i="31"/>
  <c r="BW53" i="31"/>
  <c r="BV53" i="31"/>
  <c r="BT53" i="31"/>
  <c r="BS53" i="31"/>
  <c r="BR53" i="31"/>
  <c r="BQ53" i="31"/>
  <c r="BP53" i="31"/>
  <c r="BO53" i="31"/>
  <c r="BN53" i="31"/>
  <c r="BM53" i="31"/>
  <c r="BK53" i="31"/>
  <c r="AQ53" i="31"/>
  <c r="AP53" i="31"/>
  <c r="AA53" i="31"/>
  <c r="Z53" i="31"/>
  <c r="Y53" i="31"/>
  <c r="X53" i="31"/>
  <c r="W53" i="31"/>
  <c r="V53" i="31"/>
  <c r="U53" i="31"/>
  <c r="T53" i="31"/>
  <c r="S53" i="31"/>
  <c r="H53" i="31"/>
  <c r="AW53" i="31" s="1"/>
  <c r="G53" i="31"/>
  <c r="F53" i="31"/>
  <c r="EU52" i="31"/>
  <c r="EM52" i="31"/>
  <c r="EL52" i="31"/>
  <c r="EK52" i="31"/>
  <c r="EJ52" i="31"/>
  <c r="EH52" i="31"/>
  <c r="DP52" i="31"/>
  <c r="DN52" i="31"/>
  <c r="DL52" i="31"/>
  <c r="DJ52" i="31"/>
  <c r="DB52" i="31"/>
  <c r="DA52" i="31"/>
  <c r="CZ52" i="31"/>
  <c r="CY52" i="31"/>
  <c r="CX52" i="31"/>
  <c r="CV52" i="31"/>
  <c r="CU52" i="31"/>
  <c r="CT52" i="31"/>
  <c r="CR52" i="31"/>
  <c r="CQ52" i="31"/>
  <c r="CP52" i="31"/>
  <c r="CO52" i="31"/>
  <c r="CN52" i="31"/>
  <c r="CM52" i="31"/>
  <c r="CK52" i="31"/>
  <c r="CJ52" i="31"/>
  <c r="CI52" i="31"/>
  <c r="CH52" i="31"/>
  <c r="CG52" i="31"/>
  <c r="CE52" i="31"/>
  <c r="CD52" i="31"/>
  <c r="CB52" i="31"/>
  <c r="CA52" i="31"/>
  <c r="BZ52" i="31"/>
  <c r="BX52" i="31"/>
  <c r="BW52" i="31"/>
  <c r="BV52" i="31"/>
  <c r="BT52" i="31"/>
  <c r="BS52" i="31"/>
  <c r="BR52" i="31"/>
  <c r="BQ52" i="31"/>
  <c r="BP52" i="31"/>
  <c r="BO52" i="31"/>
  <c r="BN52" i="31"/>
  <c r="BM52" i="31"/>
  <c r="BK52" i="31"/>
  <c r="AQ52" i="31"/>
  <c r="AP52" i="31"/>
  <c r="AA52" i="31"/>
  <c r="Z52" i="31"/>
  <c r="Y52" i="31"/>
  <c r="X52" i="31"/>
  <c r="W52" i="31"/>
  <c r="V52" i="31"/>
  <c r="U52" i="31"/>
  <c r="T52" i="31"/>
  <c r="S52" i="31"/>
  <c r="H52" i="31"/>
  <c r="G52" i="31"/>
  <c r="F52" i="31"/>
  <c r="EU51" i="31"/>
  <c r="EM51" i="31"/>
  <c r="EL51" i="31"/>
  <c r="EK51" i="31"/>
  <c r="EJ51" i="31"/>
  <c r="EH51" i="31"/>
  <c r="DP51" i="31"/>
  <c r="DN51" i="31"/>
  <c r="DL51" i="31"/>
  <c r="DJ51" i="31"/>
  <c r="DB51" i="31"/>
  <c r="DA51" i="31"/>
  <c r="CZ51" i="31"/>
  <c r="CY51" i="31"/>
  <c r="CX51" i="31"/>
  <c r="CV51" i="31"/>
  <c r="CU51" i="31"/>
  <c r="CT51" i="31"/>
  <c r="CR51" i="31"/>
  <c r="CQ51" i="31"/>
  <c r="CP51" i="31"/>
  <c r="CO51" i="31"/>
  <c r="CN51" i="31"/>
  <c r="CM51" i="31"/>
  <c r="CK51" i="31"/>
  <c r="CJ51" i="31"/>
  <c r="CI51" i="31"/>
  <c r="CH51" i="31"/>
  <c r="CG51" i="31"/>
  <c r="CE51" i="31"/>
  <c r="CD51" i="31"/>
  <c r="CB51" i="31"/>
  <c r="CA51" i="31"/>
  <c r="BZ51" i="31"/>
  <c r="BX51" i="31"/>
  <c r="BW51" i="31"/>
  <c r="BV51" i="31"/>
  <c r="BT51" i="31"/>
  <c r="BS51" i="31"/>
  <c r="BR51" i="31"/>
  <c r="BQ51" i="31"/>
  <c r="BP51" i="31"/>
  <c r="BO51" i="31"/>
  <c r="BN51" i="31"/>
  <c r="BM51" i="31"/>
  <c r="BK51" i="31"/>
  <c r="AQ51" i="31"/>
  <c r="AP51" i="31"/>
  <c r="AA51" i="31"/>
  <c r="Z51" i="31"/>
  <c r="Y51" i="31"/>
  <c r="X51" i="31"/>
  <c r="W51" i="31"/>
  <c r="V51" i="31"/>
  <c r="U51" i="31"/>
  <c r="T51" i="31"/>
  <c r="S51" i="31"/>
  <c r="H51" i="31"/>
  <c r="G51" i="31"/>
  <c r="F51" i="31"/>
  <c r="EU50" i="31"/>
  <c r="EM50" i="31"/>
  <c r="EL50" i="31"/>
  <c r="EK50" i="31"/>
  <c r="EJ50" i="31"/>
  <c r="EH50" i="31"/>
  <c r="DP50" i="31"/>
  <c r="DN50" i="31"/>
  <c r="DL50" i="31"/>
  <c r="DJ50" i="31"/>
  <c r="DB50" i="31"/>
  <c r="DA50" i="31"/>
  <c r="CZ50" i="31"/>
  <c r="CY50" i="31"/>
  <c r="CX50" i="31"/>
  <c r="CV50" i="31"/>
  <c r="CU50" i="31"/>
  <c r="CT50" i="31"/>
  <c r="CR50" i="31"/>
  <c r="CQ50" i="31"/>
  <c r="CP50" i="31"/>
  <c r="CO50" i="31"/>
  <c r="CN50" i="31"/>
  <c r="CM50" i="31"/>
  <c r="CK50" i="31"/>
  <c r="CJ50" i="31"/>
  <c r="CI50" i="31"/>
  <c r="CH50" i="31"/>
  <c r="CG50" i="31"/>
  <c r="CE50" i="31"/>
  <c r="CD50" i="31"/>
  <c r="CB50" i="31"/>
  <c r="CA50" i="31"/>
  <c r="BZ50" i="31"/>
  <c r="BX50" i="31"/>
  <c r="BW50" i="31"/>
  <c r="BV50" i="31"/>
  <c r="BT50" i="31"/>
  <c r="BS50" i="31"/>
  <c r="BR50" i="31"/>
  <c r="BQ50" i="31"/>
  <c r="BP50" i="31"/>
  <c r="BO50" i="31"/>
  <c r="BN50" i="31"/>
  <c r="BM50" i="31"/>
  <c r="BK50" i="31"/>
  <c r="AQ50" i="31"/>
  <c r="AP50" i="31"/>
  <c r="AA50" i="31"/>
  <c r="Z50" i="31"/>
  <c r="Y50" i="31"/>
  <c r="X50" i="31"/>
  <c r="W50" i="31"/>
  <c r="V50" i="31"/>
  <c r="U50" i="31"/>
  <c r="T50" i="31"/>
  <c r="S50" i="31"/>
  <c r="H50" i="31"/>
  <c r="AX50" i="31" s="1"/>
  <c r="G50" i="31"/>
  <c r="F50" i="31"/>
  <c r="EU49" i="31"/>
  <c r="EM49" i="31"/>
  <c r="EL49" i="31"/>
  <c r="EK49" i="31"/>
  <c r="EJ49" i="31"/>
  <c r="EH49" i="31"/>
  <c r="DP49" i="31"/>
  <c r="DN49" i="31"/>
  <c r="DL49" i="31"/>
  <c r="DJ49" i="31"/>
  <c r="DB49" i="31"/>
  <c r="DA49" i="31"/>
  <c r="CZ49" i="31"/>
  <c r="CY49" i="31"/>
  <c r="CX49" i="31"/>
  <c r="CV49" i="31"/>
  <c r="CU49" i="31"/>
  <c r="CT49" i="31"/>
  <c r="CR49" i="31"/>
  <c r="CQ49" i="31"/>
  <c r="CP49" i="31"/>
  <c r="CO49" i="31"/>
  <c r="CN49" i="31"/>
  <c r="CM49" i="31"/>
  <c r="CK49" i="31"/>
  <c r="CJ49" i="31"/>
  <c r="CI49" i="31"/>
  <c r="CH49" i="31"/>
  <c r="CG49" i="31"/>
  <c r="CE49" i="31"/>
  <c r="CD49" i="31"/>
  <c r="CB49" i="31"/>
  <c r="CA49" i="31"/>
  <c r="BZ49" i="31"/>
  <c r="BX49" i="31"/>
  <c r="BW49" i="31"/>
  <c r="BV49" i="31"/>
  <c r="BT49" i="31"/>
  <c r="BS49" i="31"/>
  <c r="BR49" i="31"/>
  <c r="BQ49" i="31"/>
  <c r="BP49" i="31"/>
  <c r="BO49" i="31"/>
  <c r="BN49" i="31"/>
  <c r="BM49" i="31"/>
  <c r="BK49" i="31"/>
  <c r="AQ49" i="31"/>
  <c r="AP49" i="31"/>
  <c r="AA49" i="31"/>
  <c r="Z49" i="31"/>
  <c r="Y49" i="31"/>
  <c r="X49" i="31"/>
  <c r="W49" i="31"/>
  <c r="V49" i="31"/>
  <c r="U49" i="31"/>
  <c r="T49" i="31"/>
  <c r="S49" i="31"/>
  <c r="H49" i="31"/>
  <c r="AX49" i="31" s="1"/>
  <c r="G49" i="31"/>
  <c r="F49" i="31"/>
  <c r="EU48" i="31"/>
  <c r="EM48" i="31"/>
  <c r="EL48" i="31"/>
  <c r="EK48" i="31"/>
  <c r="EJ48" i="31"/>
  <c r="EH48" i="31"/>
  <c r="DP48" i="31"/>
  <c r="DN48" i="31"/>
  <c r="DL48" i="31"/>
  <c r="DJ48" i="31"/>
  <c r="DB48" i="31"/>
  <c r="DA48" i="31"/>
  <c r="CZ48" i="31"/>
  <c r="CY48" i="31"/>
  <c r="CX48" i="31"/>
  <c r="CV48" i="31"/>
  <c r="CU48" i="31"/>
  <c r="CT48" i="31"/>
  <c r="CR48" i="31"/>
  <c r="CQ48" i="31"/>
  <c r="CP48" i="31"/>
  <c r="CO48" i="31"/>
  <c r="CN48" i="31"/>
  <c r="CM48" i="31"/>
  <c r="CK48" i="31"/>
  <c r="CJ48" i="31"/>
  <c r="CI48" i="31"/>
  <c r="CH48" i="31"/>
  <c r="CG48" i="31"/>
  <c r="CE48" i="31"/>
  <c r="CD48" i="31"/>
  <c r="CB48" i="31"/>
  <c r="CA48" i="31"/>
  <c r="BZ48" i="31"/>
  <c r="BX48" i="31"/>
  <c r="BW48" i="31"/>
  <c r="BV48" i="31"/>
  <c r="BT48" i="31"/>
  <c r="BS48" i="31"/>
  <c r="BR48" i="31"/>
  <c r="BQ48" i="31"/>
  <c r="BP48" i="31"/>
  <c r="BO48" i="31"/>
  <c r="BN48" i="31"/>
  <c r="BM48" i="31"/>
  <c r="BK48" i="31"/>
  <c r="AQ48" i="31"/>
  <c r="AP48" i="31"/>
  <c r="AA48" i="31"/>
  <c r="Z48" i="31"/>
  <c r="Y48" i="31"/>
  <c r="X48" i="31"/>
  <c r="W48" i="31"/>
  <c r="V48" i="31"/>
  <c r="U48" i="31"/>
  <c r="T48" i="31"/>
  <c r="S48" i="31"/>
  <c r="H48" i="31"/>
  <c r="AX48" i="31" s="1"/>
  <c r="G48" i="31"/>
  <c r="F48" i="31"/>
  <c r="EU47" i="31"/>
  <c r="EM47" i="31"/>
  <c r="EL47" i="31"/>
  <c r="EK47" i="31"/>
  <c r="EJ47" i="31"/>
  <c r="EH47" i="31"/>
  <c r="DP47" i="31"/>
  <c r="DN47" i="31"/>
  <c r="DL47" i="31"/>
  <c r="DJ47" i="31"/>
  <c r="DB47" i="31"/>
  <c r="DA47" i="31"/>
  <c r="CZ47" i="31"/>
  <c r="CY47" i="31"/>
  <c r="CX47" i="31"/>
  <c r="CV47" i="31"/>
  <c r="CU47" i="31"/>
  <c r="CT47" i="31"/>
  <c r="CR47" i="31"/>
  <c r="CQ47" i="31"/>
  <c r="CP47" i="31"/>
  <c r="CO47" i="31"/>
  <c r="CN47" i="31"/>
  <c r="CM47" i="31"/>
  <c r="CK47" i="31"/>
  <c r="CJ47" i="31"/>
  <c r="CI47" i="31"/>
  <c r="CH47" i="31"/>
  <c r="CG47" i="31"/>
  <c r="CE47" i="31"/>
  <c r="CD47" i="31"/>
  <c r="CB47" i="31"/>
  <c r="CA47" i="31"/>
  <c r="BZ47" i="31"/>
  <c r="BX47" i="31"/>
  <c r="BW47" i="31"/>
  <c r="BV47" i="31"/>
  <c r="BT47" i="31"/>
  <c r="BS47" i="31"/>
  <c r="BR47" i="31"/>
  <c r="BQ47" i="31"/>
  <c r="BP47" i="31"/>
  <c r="BO47" i="31"/>
  <c r="BN47" i="31"/>
  <c r="BM47" i="31"/>
  <c r="BK47" i="31"/>
  <c r="AQ47" i="31"/>
  <c r="AP47" i="31"/>
  <c r="AA47" i="31"/>
  <c r="Z47" i="31"/>
  <c r="Y47" i="31"/>
  <c r="X47" i="31"/>
  <c r="W47" i="31"/>
  <c r="V47" i="31"/>
  <c r="U47" i="31"/>
  <c r="T47" i="31"/>
  <c r="S47" i="31"/>
  <c r="H47" i="31"/>
  <c r="G47" i="31"/>
  <c r="F47" i="31"/>
  <c r="EU46" i="31"/>
  <c r="EM46" i="31"/>
  <c r="EL46" i="31"/>
  <c r="EK46" i="31"/>
  <c r="EJ46" i="31"/>
  <c r="EH46" i="31"/>
  <c r="DP46" i="31"/>
  <c r="DN46" i="31"/>
  <c r="DL46" i="31"/>
  <c r="DJ46" i="31"/>
  <c r="DB46" i="31"/>
  <c r="DA46" i="31"/>
  <c r="CZ46" i="31"/>
  <c r="CY46" i="31"/>
  <c r="CX46" i="31"/>
  <c r="CV46" i="31"/>
  <c r="CU46" i="31"/>
  <c r="CT46" i="31"/>
  <c r="CR46" i="31"/>
  <c r="CQ46" i="31"/>
  <c r="CP46" i="31"/>
  <c r="CO46" i="31"/>
  <c r="CN46" i="31"/>
  <c r="CM46" i="31"/>
  <c r="CK46" i="31"/>
  <c r="CJ46" i="31"/>
  <c r="CI46" i="31"/>
  <c r="CH46" i="31"/>
  <c r="CG46" i="31"/>
  <c r="CE46" i="31"/>
  <c r="CD46" i="31"/>
  <c r="CB46" i="31"/>
  <c r="CA46" i="31"/>
  <c r="BZ46" i="31"/>
  <c r="BX46" i="31"/>
  <c r="BW46" i="31"/>
  <c r="BV46" i="31"/>
  <c r="BT46" i="31"/>
  <c r="BS46" i="31"/>
  <c r="BR46" i="31"/>
  <c r="BQ46" i="31"/>
  <c r="BP46" i="31"/>
  <c r="BO46" i="31"/>
  <c r="BN46" i="31"/>
  <c r="BM46" i="31"/>
  <c r="BK46" i="31"/>
  <c r="AQ46" i="31"/>
  <c r="AP46" i="31"/>
  <c r="AA46" i="31"/>
  <c r="Z46" i="31"/>
  <c r="Y46" i="31"/>
  <c r="X46" i="31"/>
  <c r="W46" i="31"/>
  <c r="V46" i="31"/>
  <c r="U46" i="31"/>
  <c r="T46" i="31"/>
  <c r="S46" i="31"/>
  <c r="H46" i="31"/>
  <c r="AX46" i="31" s="1"/>
  <c r="G46" i="31"/>
  <c r="F46" i="31"/>
  <c r="EU45" i="31"/>
  <c r="EM45" i="31"/>
  <c r="EL45" i="31"/>
  <c r="EK45" i="31"/>
  <c r="EJ45" i="31"/>
  <c r="EH45" i="31"/>
  <c r="DP45" i="31"/>
  <c r="DN45" i="31"/>
  <c r="DL45" i="31"/>
  <c r="DJ45" i="31"/>
  <c r="DB45" i="31"/>
  <c r="DA45" i="31"/>
  <c r="CZ45" i="31"/>
  <c r="CY45" i="31"/>
  <c r="CX45" i="31"/>
  <c r="CV45" i="31"/>
  <c r="CU45" i="31"/>
  <c r="CT45" i="31"/>
  <c r="CR45" i="31"/>
  <c r="CQ45" i="31"/>
  <c r="CP45" i="31"/>
  <c r="CO45" i="31"/>
  <c r="CN45" i="31"/>
  <c r="CM45" i="31"/>
  <c r="CK45" i="31"/>
  <c r="CJ45" i="31"/>
  <c r="CI45" i="31"/>
  <c r="CH45" i="31"/>
  <c r="CG45" i="31"/>
  <c r="CE45" i="31"/>
  <c r="CD45" i="31"/>
  <c r="CB45" i="31"/>
  <c r="CA45" i="31"/>
  <c r="BZ45" i="31"/>
  <c r="BX45" i="31"/>
  <c r="BW45" i="31"/>
  <c r="BV45" i="31"/>
  <c r="BT45" i="31"/>
  <c r="BS45" i="31"/>
  <c r="BR45" i="31"/>
  <c r="BQ45" i="31"/>
  <c r="BP45" i="31"/>
  <c r="BO45" i="31"/>
  <c r="BN45" i="31"/>
  <c r="BM45" i="31"/>
  <c r="BK45" i="31"/>
  <c r="AQ45" i="31"/>
  <c r="AP45" i="31"/>
  <c r="AA45" i="31"/>
  <c r="Z45" i="31"/>
  <c r="Y45" i="31"/>
  <c r="X45" i="31"/>
  <c r="W45" i="31"/>
  <c r="V45" i="31"/>
  <c r="U45" i="31"/>
  <c r="T45" i="31"/>
  <c r="S45" i="31"/>
  <c r="H45" i="31"/>
  <c r="AX45" i="31" s="1"/>
  <c r="G45" i="31"/>
  <c r="F45" i="31"/>
  <c r="EM44" i="31"/>
  <c r="EL44" i="31"/>
  <c r="EK44" i="31"/>
  <c r="EJ44" i="31"/>
  <c r="DP44" i="31"/>
  <c r="DN44" i="31"/>
  <c r="DL44" i="31"/>
  <c r="DJ44" i="31"/>
  <c r="DB44" i="31"/>
  <c r="DA44" i="31"/>
  <c r="CZ44" i="31"/>
  <c r="CY44" i="31"/>
  <c r="CX44" i="31"/>
  <c r="CV44" i="31"/>
  <c r="CU44" i="31"/>
  <c r="CT44" i="31"/>
  <c r="CR44" i="31"/>
  <c r="CQ44" i="31"/>
  <c r="CP44" i="31"/>
  <c r="CO44" i="31"/>
  <c r="CN44" i="31"/>
  <c r="CM44" i="31"/>
  <c r="CK44" i="31"/>
  <c r="CJ44" i="31"/>
  <c r="CI44" i="31"/>
  <c r="CH44" i="31"/>
  <c r="CG44" i="31"/>
  <c r="CE44" i="31"/>
  <c r="CD44" i="31"/>
  <c r="CB44" i="31"/>
  <c r="CA44" i="31"/>
  <c r="BZ44" i="31"/>
  <c r="BX44" i="31"/>
  <c r="BW44" i="31"/>
  <c r="BV44" i="31"/>
  <c r="BT44" i="31"/>
  <c r="BS44" i="31"/>
  <c r="BR44" i="31"/>
  <c r="BQ44" i="31"/>
  <c r="BP44" i="31"/>
  <c r="BO44" i="31"/>
  <c r="BN44" i="31"/>
  <c r="BM44" i="31"/>
  <c r="BK44" i="31"/>
  <c r="AQ44" i="31"/>
  <c r="AP44" i="31"/>
  <c r="AA44" i="31"/>
  <c r="Z44" i="31"/>
  <c r="Y44" i="31"/>
  <c r="X44" i="31"/>
  <c r="W44" i="31"/>
  <c r="V44" i="31"/>
  <c r="U44" i="31"/>
  <c r="T44" i="31"/>
  <c r="S44" i="31"/>
  <c r="H44" i="31"/>
  <c r="AU44" i="31" s="1"/>
  <c r="G44" i="31"/>
  <c r="F44" i="31"/>
  <c r="EM43" i="31"/>
  <c r="EL43" i="31"/>
  <c r="EK43" i="31"/>
  <c r="EJ43" i="31"/>
  <c r="DP43" i="31"/>
  <c r="DN43" i="31"/>
  <c r="DL43" i="31"/>
  <c r="DJ43" i="31"/>
  <c r="DB43" i="31"/>
  <c r="DA43" i="31"/>
  <c r="CZ43" i="31"/>
  <c r="CY43" i="31"/>
  <c r="CX43" i="31"/>
  <c r="CV43" i="31"/>
  <c r="CU43" i="31"/>
  <c r="CT43" i="31"/>
  <c r="CR43" i="31"/>
  <c r="CQ43" i="31"/>
  <c r="CP43" i="31"/>
  <c r="CO43" i="31"/>
  <c r="CN43" i="31"/>
  <c r="CM43" i="31"/>
  <c r="CK43" i="31"/>
  <c r="CJ43" i="31"/>
  <c r="CI43" i="31"/>
  <c r="CH43" i="31"/>
  <c r="CG43" i="31"/>
  <c r="CE43" i="31"/>
  <c r="CD43" i="31"/>
  <c r="CB43" i="31"/>
  <c r="CA43" i="31"/>
  <c r="BZ43" i="31"/>
  <c r="BX43" i="31"/>
  <c r="BW43" i="31"/>
  <c r="BV43" i="31"/>
  <c r="BT43" i="31"/>
  <c r="BS43" i="31"/>
  <c r="BR43" i="31"/>
  <c r="BQ43" i="31"/>
  <c r="BP43" i="31"/>
  <c r="BO43" i="31"/>
  <c r="BN43" i="31"/>
  <c r="BM43" i="31"/>
  <c r="BK43" i="31"/>
  <c r="AQ43" i="31"/>
  <c r="AP43" i="31"/>
  <c r="AA43" i="31"/>
  <c r="Z43" i="31"/>
  <c r="Y43" i="31"/>
  <c r="X43" i="31"/>
  <c r="W43" i="31"/>
  <c r="V43" i="31"/>
  <c r="U43" i="31"/>
  <c r="T43" i="31"/>
  <c r="S43" i="31"/>
  <c r="H43" i="31"/>
  <c r="G43" i="31"/>
  <c r="F43" i="31"/>
  <c r="EM42" i="31"/>
  <c r="EL42" i="31"/>
  <c r="EK42" i="31"/>
  <c r="EJ42" i="31"/>
  <c r="DP42" i="31"/>
  <c r="DN42" i="31"/>
  <c r="DL42" i="31"/>
  <c r="DJ42" i="31"/>
  <c r="DB42" i="31"/>
  <c r="DA42" i="31"/>
  <c r="CZ42" i="31"/>
  <c r="CY42" i="31"/>
  <c r="CX42" i="31"/>
  <c r="CV42" i="31"/>
  <c r="CU42" i="31"/>
  <c r="CT42" i="31"/>
  <c r="CR42" i="31"/>
  <c r="CQ42" i="31"/>
  <c r="CP42" i="31"/>
  <c r="CO42" i="31"/>
  <c r="CN42" i="31"/>
  <c r="CM42" i="31"/>
  <c r="CK42" i="31"/>
  <c r="CJ42" i="31"/>
  <c r="CI42" i="31"/>
  <c r="CH42" i="31"/>
  <c r="CG42" i="31"/>
  <c r="CE42" i="31"/>
  <c r="CD42" i="31"/>
  <c r="CB42" i="31"/>
  <c r="CA42" i="31"/>
  <c r="BZ42" i="31"/>
  <c r="BX42" i="31"/>
  <c r="BW42" i="31"/>
  <c r="BV42" i="31"/>
  <c r="BT42" i="31"/>
  <c r="BS42" i="31"/>
  <c r="BR42" i="31"/>
  <c r="BQ42" i="31"/>
  <c r="BP42" i="31"/>
  <c r="BO42" i="31"/>
  <c r="BN42" i="31"/>
  <c r="BM42" i="31"/>
  <c r="BK42" i="31"/>
  <c r="AQ42" i="31"/>
  <c r="AP42" i="31"/>
  <c r="AA42" i="31"/>
  <c r="Z42" i="31"/>
  <c r="Y42" i="31"/>
  <c r="X42" i="31"/>
  <c r="W42" i="31"/>
  <c r="V42" i="31"/>
  <c r="U42" i="31"/>
  <c r="T42" i="31"/>
  <c r="S42" i="31"/>
  <c r="H42" i="31"/>
  <c r="AX42" i="31" s="1"/>
  <c r="G42" i="31"/>
  <c r="F42" i="31"/>
  <c r="EM41" i="31"/>
  <c r="EL41" i="31"/>
  <c r="EK41" i="31"/>
  <c r="EJ41" i="31"/>
  <c r="DP41" i="31"/>
  <c r="DN41" i="31"/>
  <c r="DL41" i="31"/>
  <c r="DJ41" i="31"/>
  <c r="DB41" i="31"/>
  <c r="DA41" i="31"/>
  <c r="CZ41" i="31"/>
  <c r="CY41" i="31"/>
  <c r="CX41" i="31"/>
  <c r="CV41" i="31"/>
  <c r="CU41" i="31"/>
  <c r="CT41" i="31"/>
  <c r="CR41" i="31"/>
  <c r="CQ41" i="31"/>
  <c r="CP41" i="31"/>
  <c r="CO41" i="31"/>
  <c r="CN41" i="31"/>
  <c r="CM41" i="31"/>
  <c r="CK41" i="31"/>
  <c r="CJ41" i="31"/>
  <c r="CI41" i="31"/>
  <c r="CH41" i="31"/>
  <c r="CG41" i="31"/>
  <c r="CE41" i="31"/>
  <c r="CD41" i="31"/>
  <c r="CB41" i="31"/>
  <c r="CA41" i="31"/>
  <c r="BZ41" i="31"/>
  <c r="BX41" i="31"/>
  <c r="BW41" i="31"/>
  <c r="BV41" i="31"/>
  <c r="BT41" i="31"/>
  <c r="BS41" i="31"/>
  <c r="BR41" i="31"/>
  <c r="BQ41" i="31"/>
  <c r="BP41" i="31"/>
  <c r="BO41" i="31"/>
  <c r="BN41" i="31"/>
  <c r="BM41" i="31"/>
  <c r="BK41" i="31"/>
  <c r="AQ41" i="31"/>
  <c r="AP41" i="31"/>
  <c r="AA41" i="31"/>
  <c r="Z41" i="31"/>
  <c r="Y41" i="31"/>
  <c r="X41" i="31"/>
  <c r="W41" i="31"/>
  <c r="V41" i="31"/>
  <c r="U41" i="31"/>
  <c r="T41" i="31"/>
  <c r="S41" i="31"/>
  <c r="H41" i="31"/>
  <c r="AX41" i="31" s="1"/>
  <c r="G41" i="31"/>
  <c r="F41" i="31"/>
  <c r="EM40" i="31"/>
  <c r="EL40" i="31"/>
  <c r="EK40" i="31"/>
  <c r="EJ40" i="31"/>
  <c r="DP40" i="31"/>
  <c r="DN40" i="31"/>
  <c r="DL40" i="31"/>
  <c r="DJ40" i="31"/>
  <c r="DB40" i="31"/>
  <c r="DA40" i="31"/>
  <c r="CZ40" i="31"/>
  <c r="CY40" i="31"/>
  <c r="CX40" i="31"/>
  <c r="CV40" i="31"/>
  <c r="CU40" i="31"/>
  <c r="CT40" i="31"/>
  <c r="CR40" i="31"/>
  <c r="CQ40" i="31"/>
  <c r="CP40" i="31"/>
  <c r="CO40" i="31"/>
  <c r="CN40" i="31"/>
  <c r="CM40" i="31"/>
  <c r="CK40" i="31"/>
  <c r="CJ40" i="31"/>
  <c r="CI40" i="31"/>
  <c r="CH40" i="31"/>
  <c r="CG40" i="31"/>
  <c r="CE40" i="31"/>
  <c r="CD40" i="31"/>
  <c r="CB40" i="31"/>
  <c r="CA40" i="31"/>
  <c r="BZ40" i="31"/>
  <c r="BX40" i="31"/>
  <c r="BW40" i="31"/>
  <c r="BV40" i="31"/>
  <c r="BT40" i="31"/>
  <c r="BS40" i="31"/>
  <c r="BR40" i="31"/>
  <c r="BQ40" i="31"/>
  <c r="BP40" i="31"/>
  <c r="BO40" i="31"/>
  <c r="BN40" i="31"/>
  <c r="BM40" i="31"/>
  <c r="BK40" i="31"/>
  <c r="AQ40" i="31"/>
  <c r="AP40" i="31"/>
  <c r="AA40" i="31"/>
  <c r="Z40" i="31"/>
  <c r="Y40" i="31"/>
  <c r="X40" i="31"/>
  <c r="W40" i="31"/>
  <c r="V40" i="31"/>
  <c r="U40" i="31"/>
  <c r="T40" i="31"/>
  <c r="S40" i="31"/>
  <c r="H40" i="31"/>
  <c r="AU40" i="31" s="1"/>
  <c r="G40" i="31"/>
  <c r="F40" i="31"/>
  <c r="EM39" i="31"/>
  <c r="EL39" i="31"/>
  <c r="EK39" i="31"/>
  <c r="EJ39" i="31"/>
  <c r="DP39" i="31"/>
  <c r="DN39" i="31"/>
  <c r="DL39" i="31"/>
  <c r="DJ39" i="31"/>
  <c r="DB39" i="31"/>
  <c r="DA39" i="31"/>
  <c r="CZ39" i="31"/>
  <c r="CY39" i="31"/>
  <c r="CX39" i="31"/>
  <c r="CV39" i="31"/>
  <c r="CU39" i="31"/>
  <c r="CT39" i="31"/>
  <c r="CR39" i="31"/>
  <c r="CQ39" i="31"/>
  <c r="CP39" i="31"/>
  <c r="CO39" i="31"/>
  <c r="CN39" i="31"/>
  <c r="CM39" i="31"/>
  <c r="CK39" i="31"/>
  <c r="CJ39" i="31"/>
  <c r="CI39" i="31"/>
  <c r="CH39" i="31"/>
  <c r="CG39" i="31"/>
  <c r="CE39" i="31"/>
  <c r="CD39" i="31"/>
  <c r="CB39" i="31"/>
  <c r="CA39" i="31"/>
  <c r="BZ39" i="31"/>
  <c r="BX39" i="31"/>
  <c r="BW39" i="31"/>
  <c r="BV39" i="31"/>
  <c r="BT39" i="31"/>
  <c r="BS39" i="31"/>
  <c r="BR39" i="31"/>
  <c r="BQ39" i="31"/>
  <c r="BP39" i="31"/>
  <c r="BO39" i="31"/>
  <c r="BN39" i="31"/>
  <c r="BM39" i="31"/>
  <c r="BK39" i="31"/>
  <c r="AQ39" i="31"/>
  <c r="AP39" i="31"/>
  <c r="AA39" i="31"/>
  <c r="Z39" i="31"/>
  <c r="Y39" i="31"/>
  <c r="X39" i="31"/>
  <c r="W39" i="31"/>
  <c r="V39" i="31"/>
  <c r="U39" i="31"/>
  <c r="T39" i="31"/>
  <c r="S39" i="31"/>
  <c r="H39" i="31"/>
  <c r="G39" i="31"/>
  <c r="F39" i="31"/>
  <c r="EU38" i="31"/>
  <c r="EM38" i="31"/>
  <c r="EL38" i="31"/>
  <c r="EK38" i="31"/>
  <c r="EJ38" i="31"/>
  <c r="EH38" i="31"/>
  <c r="DP38" i="31"/>
  <c r="DN38" i="31"/>
  <c r="DL38" i="31"/>
  <c r="DJ38" i="31"/>
  <c r="DB38" i="31"/>
  <c r="DA38" i="31"/>
  <c r="CZ38" i="31"/>
  <c r="CY38" i="31"/>
  <c r="CX38" i="31"/>
  <c r="CV38" i="31"/>
  <c r="CU38" i="31"/>
  <c r="CT38" i="31"/>
  <c r="CR38" i="31"/>
  <c r="CQ38" i="31"/>
  <c r="CP38" i="31"/>
  <c r="CO38" i="31"/>
  <c r="CN38" i="31"/>
  <c r="CM38" i="31"/>
  <c r="CK38" i="31"/>
  <c r="CJ38" i="31"/>
  <c r="CI38" i="31"/>
  <c r="CH38" i="31"/>
  <c r="CG38" i="31"/>
  <c r="CE38" i="31"/>
  <c r="CD38" i="31"/>
  <c r="CB38" i="31"/>
  <c r="CA38" i="31"/>
  <c r="BZ38" i="31"/>
  <c r="BX38" i="31"/>
  <c r="BW38" i="31"/>
  <c r="BV38" i="31"/>
  <c r="BT38" i="31"/>
  <c r="BS38" i="31"/>
  <c r="BR38" i="31"/>
  <c r="BQ38" i="31"/>
  <c r="BP38" i="31"/>
  <c r="BO38" i="31"/>
  <c r="BN38" i="31"/>
  <c r="BM38" i="31"/>
  <c r="BK38" i="31"/>
  <c r="AQ38" i="31"/>
  <c r="AP38" i="31"/>
  <c r="AA38" i="31"/>
  <c r="Z38" i="31"/>
  <c r="Y38" i="31"/>
  <c r="X38" i="31"/>
  <c r="W38" i="31"/>
  <c r="V38" i="31"/>
  <c r="U38" i="31"/>
  <c r="T38" i="31"/>
  <c r="S38" i="31"/>
  <c r="H38" i="31"/>
  <c r="AX38" i="31" s="1"/>
  <c r="G38" i="31"/>
  <c r="F38" i="31"/>
  <c r="EU37" i="31"/>
  <c r="EM37" i="31"/>
  <c r="EL37" i="31"/>
  <c r="EK37" i="31"/>
  <c r="EJ37" i="31"/>
  <c r="EH37" i="31"/>
  <c r="DP37" i="31"/>
  <c r="DN37" i="31"/>
  <c r="DL37" i="31"/>
  <c r="DJ37" i="31"/>
  <c r="DB37" i="31"/>
  <c r="DA37" i="31"/>
  <c r="CZ37" i="31"/>
  <c r="CY37" i="31"/>
  <c r="CX37" i="31"/>
  <c r="CV37" i="31"/>
  <c r="CU37" i="31"/>
  <c r="CT37" i="31"/>
  <c r="CR37" i="31"/>
  <c r="CQ37" i="31"/>
  <c r="CP37" i="31"/>
  <c r="CO37" i="31"/>
  <c r="CN37" i="31"/>
  <c r="CM37" i="31"/>
  <c r="CK37" i="31"/>
  <c r="CJ37" i="31"/>
  <c r="CI37" i="31"/>
  <c r="CH37" i="31"/>
  <c r="CG37" i="31"/>
  <c r="CE37" i="31"/>
  <c r="CD37" i="31"/>
  <c r="CB37" i="31"/>
  <c r="CA37" i="31"/>
  <c r="BZ37" i="31"/>
  <c r="BX37" i="31"/>
  <c r="BW37" i="31"/>
  <c r="BV37" i="31"/>
  <c r="BT37" i="31"/>
  <c r="BS37" i="31"/>
  <c r="BR37" i="31"/>
  <c r="BQ37" i="31"/>
  <c r="BP37" i="31"/>
  <c r="BO37" i="31"/>
  <c r="BN37" i="31"/>
  <c r="BM37" i="31"/>
  <c r="BK37" i="31"/>
  <c r="AQ37" i="31"/>
  <c r="AP37" i="31"/>
  <c r="AA37" i="31"/>
  <c r="Z37" i="31"/>
  <c r="Y37" i="31"/>
  <c r="X37" i="31"/>
  <c r="W37" i="31"/>
  <c r="V37" i="31"/>
  <c r="U37" i="31"/>
  <c r="T37" i="31"/>
  <c r="S37" i="31"/>
  <c r="H37" i="31"/>
  <c r="AX37" i="31" s="1"/>
  <c r="G37" i="31"/>
  <c r="F37" i="31"/>
  <c r="EU36" i="31"/>
  <c r="EM36" i="31"/>
  <c r="EL36" i="31"/>
  <c r="EK36" i="31"/>
  <c r="EJ36" i="31"/>
  <c r="EH36" i="31"/>
  <c r="DP36" i="31"/>
  <c r="DN36" i="31"/>
  <c r="DL36" i="31"/>
  <c r="DJ36" i="31"/>
  <c r="DB36" i="31"/>
  <c r="DA36" i="31"/>
  <c r="CZ36" i="31"/>
  <c r="CY36" i="31"/>
  <c r="CX36" i="31"/>
  <c r="CV36" i="31"/>
  <c r="CU36" i="31"/>
  <c r="CT36" i="31"/>
  <c r="CR36" i="31"/>
  <c r="CQ36" i="31"/>
  <c r="CP36" i="31"/>
  <c r="CO36" i="31"/>
  <c r="CN36" i="31"/>
  <c r="CM36" i="31"/>
  <c r="CK36" i="31"/>
  <c r="CJ36" i="31"/>
  <c r="CI36" i="31"/>
  <c r="CH36" i="31"/>
  <c r="CG36" i="31"/>
  <c r="CE36" i="31"/>
  <c r="CD36" i="31"/>
  <c r="CB36" i="31"/>
  <c r="CA36" i="31"/>
  <c r="BZ36" i="31"/>
  <c r="BX36" i="31"/>
  <c r="BW36" i="31"/>
  <c r="BV36" i="31"/>
  <c r="BT36" i="31"/>
  <c r="BS36" i="31"/>
  <c r="BR36" i="31"/>
  <c r="BQ36" i="31"/>
  <c r="BP36" i="31"/>
  <c r="BO36" i="31"/>
  <c r="BN36" i="31"/>
  <c r="BM36" i="31"/>
  <c r="BK36" i="31"/>
  <c r="AQ36" i="31"/>
  <c r="AP36" i="31"/>
  <c r="AA36" i="31"/>
  <c r="Z36" i="31"/>
  <c r="Y36" i="31"/>
  <c r="X36" i="31"/>
  <c r="W36" i="31"/>
  <c r="V36" i="31"/>
  <c r="U36" i="31"/>
  <c r="T36" i="31"/>
  <c r="S36" i="31"/>
  <c r="H36" i="31"/>
  <c r="AU36" i="31" s="1"/>
  <c r="G36" i="31"/>
  <c r="F36" i="31"/>
  <c r="EM35" i="31"/>
  <c r="EL35" i="31"/>
  <c r="EK35" i="31"/>
  <c r="EJ35" i="31"/>
  <c r="DP35" i="31"/>
  <c r="DN35" i="31"/>
  <c r="DL35" i="31"/>
  <c r="DJ35" i="31"/>
  <c r="DB35" i="31"/>
  <c r="DA35" i="31"/>
  <c r="CZ35" i="31"/>
  <c r="CY35" i="31"/>
  <c r="CX35" i="31"/>
  <c r="CV35" i="31"/>
  <c r="CU35" i="31"/>
  <c r="CT35" i="31"/>
  <c r="CR35" i="31"/>
  <c r="CQ35" i="31"/>
  <c r="CP35" i="31"/>
  <c r="CO35" i="31"/>
  <c r="CN35" i="31"/>
  <c r="CM35" i="31"/>
  <c r="CK35" i="31"/>
  <c r="CJ35" i="31"/>
  <c r="CI35" i="31"/>
  <c r="CH35" i="31"/>
  <c r="CG35" i="31"/>
  <c r="CE35" i="31"/>
  <c r="CD35" i="31"/>
  <c r="CB35" i="31"/>
  <c r="CA35" i="31"/>
  <c r="BZ35" i="31"/>
  <c r="BX35" i="31"/>
  <c r="BW35" i="31"/>
  <c r="BV35" i="31"/>
  <c r="BT35" i="31"/>
  <c r="BS35" i="31"/>
  <c r="BR35" i="31"/>
  <c r="BQ35" i="31"/>
  <c r="BP35" i="31"/>
  <c r="BO35" i="31"/>
  <c r="BN35" i="31"/>
  <c r="BM35" i="31"/>
  <c r="BK35" i="31"/>
  <c r="AQ35" i="31"/>
  <c r="AP35" i="31"/>
  <c r="AA35" i="31"/>
  <c r="Z35" i="31"/>
  <c r="Y35" i="31"/>
  <c r="X35" i="31"/>
  <c r="W35" i="31"/>
  <c r="V35" i="31"/>
  <c r="U35" i="31"/>
  <c r="T35" i="31"/>
  <c r="S35" i="31"/>
  <c r="H35" i="31"/>
  <c r="G35" i="31"/>
  <c r="F35" i="31"/>
  <c r="EU34" i="31"/>
  <c r="EM34" i="31"/>
  <c r="EL34" i="31"/>
  <c r="EK34" i="31"/>
  <c r="EJ34" i="31"/>
  <c r="EH34" i="31"/>
  <c r="DP34" i="31"/>
  <c r="DN34" i="31"/>
  <c r="DL34" i="31"/>
  <c r="DJ34" i="31"/>
  <c r="DB34" i="31"/>
  <c r="DA34" i="31"/>
  <c r="CZ34" i="31"/>
  <c r="CY34" i="31"/>
  <c r="CX34" i="31"/>
  <c r="CV34" i="31"/>
  <c r="CU34" i="31"/>
  <c r="CT34" i="31"/>
  <c r="CR34" i="31"/>
  <c r="CQ34" i="31"/>
  <c r="CP34" i="31"/>
  <c r="CO34" i="31"/>
  <c r="CN34" i="31"/>
  <c r="CM34" i="31"/>
  <c r="CK34" i="31"/>
  <c r="CJ34" i="31"/>
  <c r="CI34" i="31"/>
  <c r="CH34" i="31"/>
  <c r="CG34" i="31"/>
  <c r="CE34" i="31"/>
  <c r="CD34" i="31"/>
  <c r="CB34" i="31"/>
  <c r="CA34" i="31"/>
  <c r="BZ34" i="31"/>
  <c r="BX34" i="31"/>
  <c r="BW34" i="31"/>
  <c r="BV34" i="31"/>
  <c r="BT34" i="31"/>
  <c r="BS34" i="31"/>
  <c r="BR34" i="31"/>
  <c r="BQ34" i="31"/>
  <c r="BP34" i="31"/>
  <c r="BO34" i="31"/>
  <c r="BN34" i="31"/>
  <c r="BM34" i="31"/>
  <c r="BK34" i="31"/>
  <c r="AQ34" i="31"/>
  <c r="AP34" i="31"/>
  <c r="AA34" i="31"/>
  <c r="Z34" i="31"/>
  <c r="Y34" i="31"/>
  <c r="X34" i="31"/>
  <c r="W34" i="31"/>
  <c r="V34" i="31"/>
  <c r="U34" i="31"/>
  <c r="T34" i="31"/>
  <c r="S34" i="31"/>
  <c r="H34" i="31"/>
  <c r="AX34" i="31" s="1"/>
  <c r="G34" i="31"/>
  <c r="F34" i="31"/>
  <c r="EU33" i="31"/>
  <c r="EM33" i="31"/>
  <c r="EL33" i="31"/>
  <c r="EK33" i="31"/>
  <c r="EJ33" i="31"/>
  <c r="EH33" i="31"/>
  <c r="DP33" i="31"/>
  <c r="DN33" i="31"/>
  <c r="DL33" i="31"/>
  <c r="DJ33" i="31"/>
  <c r="DB33" i="31"/>
  <c r="DA33" i="31"/>
  <c r="CZ33" i="31"/>
  <c r="CY33" i="31"/>
  <c r="CX33" i="31"/>
  <c r="CV33" i="31"/>
  <c r="CU33" i="31"/>
  <c r="CT33" i="31"/>
  <c r="CR33" i="31"/>
  <c r="CQ33" i="31"/>
  <c r="CP33" i="31"/>
  <c r="CO33" i="31"/>
  <c r="CN33" i="31"/>
  <c r="CM33" i="31"/>
  <c r="CK33" i="31"/>
  <c r="CJ33" i="31"/>
  <c r="CI33" i="31"/>
  <c r="CH33" i="31"/>
  <c r="CG33" i="31"/>
  <c r="CE33" i="31"/>
  <c r="CD33" i="31"/>
  <c r="CB33" i="31"/>
  <c r="CA33" i="31"/>
  <c r="BZ33" i="31"/>
  <c r="BX33" i="31"/>
  <c r="BW33" i="31"/>
  <c r="BV33" i="31"/>
  <c r="BT33" i="31"/>
  <c r="BS33" i="31"/>
  <c r="BR33" i="31"/>
  <c r="BQ33" i="31"/>
  <c r="BP33" i="31"/>
  <c r="BO33" i="31"/>
  <c r="BN33" i="31"/>
  <c r="BM33" i="31"/>
  <c r="BK33" i="31"/>
  <c r="AQ33" i="31"/>
  <c r="AP33" i="31"/>
  <c r="AA33" i="31"/>
  <c r="Z33" i="31"/>
  <c r="Y33" i="31"/>
  <c r="X33" i="31"/>
  <c r="W33" i="31"/>
  <c r="V33" i="31"/>
  <c r="U33" i="31"/>
  <c r="T33" i="31"/>
  <c r="S33" i="31"/>
  <c r="H33" i="31"/>
  <c r="AX33" i="31" s="1"/>
  <c r="G33" i="31"/>
  <c r="F33" i="31"/>
  <c r="EU32" i="31"/>
  <c r="EM32" i="31"/>
  <c r="EL32" i="31"/>
  <c r="EK32" i="31"/>
  <c r="EJ32" i="31"/>
  <c r="EH32" i="31"/>
  <c r="DP32" i="31"/>
  <c r="DN32" i="31"/>
  <c r="DL32" i="31"/>
  <c r="DJ32" i="31"/>
  <c r="DB32" i="31"/>
  <c r="DA32" i="31"/>
  <c r="CZ32" i="31"/>
  <c r="CY32" i="31"/>
  <c r="CX32" i="31"/>
  <c r="CV32" i="31"/>
  <c r="CU32" i="31"/>
  <c r="CT32" i="31"/>
  <c r="CR32" i="31"/>
  <c r="CQ32" i="31"/>
  <c r="CP32" i="31"/>
  <c r="CO32" i="31"/>
  <c r="CN32" i="31"/>
  <c r="CM32" i="31"/>
  <c r="CK32" i="31"/>
  <c r="CJ32" i="31"/>
  <c r="CI32" i="31"/>
  <c r="CH32" i="31"/>
  <c r="CG32" i="31"/>
  <c r="CE32" i="31"/>
  <c r="CD32" i="31"/>
  <c r="CB32" i="31"/>
  <c r="CA32" i="31"/>
  <c r="BZ32" i="31"/>
  <c r="BX32" i="31"/>
  <c r="BW32" i="31"/>
  <c r="BV32" i="31"/>
  <c r="BT32" i="31"/>
  <c r="BS32" i="31"/>
  <c r="BR32" i="31"/>
  <c r="BQ32" i="31"/>
  <c r="BP32" i="31"/>
  <c r="BO32" i="31"/>
  <c r="BN32" i="31"/>
  <c r="BM32" i="31"/>
  <c r="BK32" i="31"/>
  <c r="AQ32" i="31"/>
  <c r="AP32" i="31"/>
  <c r="AA32" i="31"/>
  <c r="Z32" i="31"/>
  <c r="Y32" i="31"/>
  <c r="X32" i="31"/>
  <c r="W32" i="31"/>
  <c r="V32" i="31"/>
  <c r="U32" i="31"/>
  <c r="T32" i="31"/>
  <c r="S32" i="31"/>
  <c r="H32" i="31"/>
  <c r="G32" i="31"/>
  <c r="F32" i="31"/>
  <c r="EM31" i="31"/>
  <c r="EL31" i="31"/>
  <c r="EK31" i="31"/>
  <c r="EJ31" i="31"/>
  <c r="DP31" i="31"/>
  <c r="DN31" i="31"/>
  <c r="DL31" i="31"/>
  <c r="DJ31" i="31"/>
  <c r="DB31" i="31"/>
  <c r="DA31" i="31"/>
  <c r="CZ31" i="31"/>
  <c r="CY31" i="31"/>
  <c r="CX31" i="31"/>
  <c r="CV31" i="31"/>
  <c r="CU31" i="31"/>
  <c r="CT31" i="31"/>
  <c r="CR31" i="31"/>
  <c r="CQ31" i="31"/>
  <c r="CP31" i="31"/>
  <c r="CO31" i="31"/>
  <c r="CN31" i="31"/>
  <c r="CM31" i="31"/>
  <c r="CK31" i="31"/>
  <c r="CJ31" i="31"/>
  <c r="CI31" i="31"/>
  <c r="CH31" i="31"/>
  <c r="CG31" i="31"/>
  <c r="CE31" i="31"/>
  <c r="CD31" i="31"/>
  <c r="CB31" i="31"/>
  <c r="CA31" i="31"/>
  <c r="BZ31" i="31"/>
  <c r="BX31" i="31"/>
  <c r="BW31" i="31"/>
  <c r="BV31" i="31"/>
  <c r="BT31" i="31"/>
  <c r="BS31" i="31"/>
  <c r="BR31" i="31"/>
  <c r="BQ31" i="31"/>
  <c r="BP31" i="31"/>
  <c r="BO31" i="31"/>
  <c r="BN31" i="31"/>
  <c r="BM31" i="31"/>
  <c r="BK31" i="31"/>
  <c r="AQ31" i="31"/>
  <c r="AP31" i="31"/>
  <c r="AA31" i="31"/>
  <c r="Z31" i="31"/>
  <c r="Y31" i="31"/>
  <c r="X31" i="31"/>
  <c r="W31" i="31"/>
  <c r="V31" i="31"/>
  <c r="U31" i="31"/>
  <c r="T31" i="31"/>
  <c r="S31" i="31"/>
  <c r="H31" i="31"/>
  <c r="G31" i="31"/>
  <c r="F31" i="31"/>
  <c r="EM30" i="31"/>
  <c r="EL30" i="31"/>
  <c r="EK30" i="31"/>
  <c r="EJ30" i="31"/>
  <c r="DP30" i="31"/>
  <c r="DN30" i="31"/>
  <c r="DL30" i="31"/>
  <c r="DJ30" i="31"/>
  <c r="DB30" i="31"/>
  <c r="DA30" i="31"/>
  <c r="CZ30" i="31"/>
  <c r="CY30" i="31"/>
  <c r="CX30" i="31"/>
  <c r="CV30" i="31"/>
  <c r="CU30" i="31"/>
  <c r="CT30" i="31"/>
  <c r="CR30" i="31"/>
  <c r="CQ30" i="31"/>
  <c r="CP30" i="31"/>
  <c r="CO30" i="31"/>
  <c r="CN30" i="31"/>
  <c r="CM30" i="31"/>
  <c r="CK30" i="31"/>
  <c r="CJ30" i="31"/>
  <c r="CI30" i="31"/>
  <c r="CH30" i="31"/>
  <c r="CG30" i="31"/>
  <c r="CE30" i="31"/>
  <c r="CD30" i="31"/>
  <c r="CB30" i="31"/>
  <c r="CA30" i="31"/>
  <c r="BZ30" i="31"/>
  <c r="BX30" i="31"/>
  <c r="BW30" i="31"/>
  <c r="BV30" i="31"/>
  <c r="BT30" i="31"/>
  <c r="BS30" i="31"/>
  <c r="BR30" i="31"/>
  <c r="BQ30" i="31"/>
  <c r="BP30" i="31"/>
  <c r="BO30" i="31"/>
  <c r="BN30" i="31"/>
  <c r="BM30" i="31"/>
  <c r="BK30" i="31"/>
  <c r="AQ30" i="31"/>
  <c r="AP30" i="31"/>
  <c r="AA30" i="31"/>
  <c r="Z30" i="31"/>
  <c r="Y30" i="31"/>
  <c r="X30" i="31"/>
  <c r="W30" i="31"/>
  <c r="V30" i="31"/>
  <c r="U30" i="31"/>
  <c r="T30" i="31"/>
  <c r="S30" i="31"/>
  <c r="H30" i="31"/>
  <c r="AX30" i="31" s="1"/>
  <c r="G30" i="31"/>
  <c r="F30" i="31"/>
  <c r="E30" i="31" s="1"/>
  <c r="FD30" i="31" s="1"/>
  <c r="EM29" i="31"/>
  <c r="EL29" i="31"/>
  <c r="EK29" i="31"/>
  <c r="EJ29" i="31"/>
  <c r="DP29" i="31"/>
  <c r="DN29" i="31"/>
  <c r="DL29" i="31"/>
  <c r="DJ29" i="31"/>
  <c r="DB29" i="31"/>
  <c r="DA29" i="31"/>
  <c r="CZ29" i="31"/>
  <c r="CY29" i="31"/>
  <c r="CX29" i="31"/>
  <c r="CV29" i="31"/>
  <c r="CU29" i="31"/>
  <c r="CT29" i="31"/>
  <c r="CR29" i="31"/>
  <c r="CQ29" i="31"/>
  <c r="CP29" i="31"/>
  <c r="CO29" i="31"/>
  <c r="CN29" i="31"/>
  <c r="CM29" i="31"/>
  <c r="CK29" i="31"/>
  <c r="CJ29" i="31"/>
  <c r="CI29" i="31"/>
  <c r="CH29" i="31"/>
  <c r="CG29" i="31"/>
  <c r="CE29" i="31"/>
  <c r="CD29" i="31"/>
  <c r="CB29" i="31"/>
  <c r="CA29" i="31"/>
  <c r="BZ29" i="31"/>
  <c r="BX29" i="31"/>
  <c r="BW29" i="31"/>
  <c r="BV29" i="31"/>
  <c r="BT29" i="31"/>
  <c r="BS29" i="31"/>
  <c r="BR29" i="31"/>
  <c r="BQ29" i="31"/>
  <c r="BP29" i="31"/>
  <c r="BO29" i="31"/>
  <c r="BN29" i="31"/>
  <c r="BM29" i="31"/>
  <c r="BK29" i="31"/>
  <c r="AQ29" i="31"/>
  <c r="AP29" i="31"/>
  <c r="AA29" i="31"/>
  <c r="Z29" i="31"/>
  <c r="Y29" i="31"/>
  <c r="X29" i="31"/>
  <c r="W29" i="31"/>
  <c r="V29" i="31"/>
  <c r="U29" i="31"/>
  <c r="T29" i="31"/>
  <c r="S29" i="31"/>
  <c r="H29" i="31"/>
  <c r="AX29" i="31" s="1"/>
  <c r="G29" i="31"/>
  <c r="F29" i="31"/>
  <c r="E29" i="31" s="1"/>
  <c r="FE29" i="31" s="1"/>
  <c r="EM28" i="31"/>
  <c r="EL28" i="31"/>
  <c r="EK28" i="31"/>
  <c r="EJ28" i="31"/>
  <c r="DP28" i="31"/>
  <c r="DN28" i="31"/>
  <c r="DL28" i="31"/>
  <c r="DJ28" i="31"/>
  <c r="DB28" i="31"/>
  <c r="DA28" i="31"/>
  <c r="CZ28" i="31"/>
  <c r="CY28" i="31"/>
  <c r="CX28" i="31"/>
  <c r="CV28" i="31"/>
  <c r="CU28" i="31"/>
  <c r="CT28" i="31"/>
  <c r="CR28" i="31"/>
  <c r="CQ28" i="31"/>
  <c r="CP28" i="31"/>
  <c r="CO28" i="31"/>
  <c r="CN28" i="31"/>
  <c r="CM28" i="31"/>
  <c r="CK28" i="31"/>
  <c r="CJ28" i="31"/>
  <c r="CI28" i="31"/>
  <c r="CH28" i="31"/>
  <c r="CG28" i="31"/>
  <c r="CE28" i="31"/>
  <c r="CD28" i="31"/>
  <c r="CB28" i="31"/>
  <c r="CA28" i="31"/>
  <c r="BZ28" i="31"/>
  <c r="BX28" i="31"/>
  <c r="BW28" i="31"/>
  <c r="BV28" i="31"/>
  <c r="BT28" i="31"/>
  <c r="BS28" i="31"/>
  <c r="BR28" i="31"/>
  <c r="BQ28" i="31"/>
  <c r="BP28" i="31"/>
  <c r="BO28" i="31"/>
  <c r="BN28" i="31"/>
  <c r="BM28" i="31"/>
  <c r="BK28" i="31"/>
  <c r="AQ28" i="31"/>
  <c r="AP28" i="31"/>
  <c r="AA28" i="31"/>
  <c r="Z28" i="31"/>
  <c r="Y28" i="31"/>
  <c r="X28" i="31"/>
  <c r="W28" i="31"/>
  <c r="V28" i="31"/>
  <c r="U28" i="31"/>
  <c r="T28" i="31"/>
  <c r="S28" i="31"/>
  <c r="H28" i="31"/>
  <c r="G28" i="31"/>
  <c r="F28" i="31"/>
  <c r="EM27" i="31"/>
  <c r="EL27" i="31"/>
  <c r="EK27" i="31"/>
  <c r="EJ27" i="31"/>
  <c r="DP27" i="31"/>
  <c r="DN27" i="31"/>
  <c r="DL27" i="31"/>
  <c r="DJ27" i="31"/>
  <c r="DB27" i="31"/>
  <c r="DA27" i="31"/>
  <c r="CZ27" i="31"/>
  <c r="CY27" i="31"/>
  <c r="CX27" i="31"/>
  <c r="CV27" i="31"/>
  <c r="CU27" i="31"/>
  <c r="CT27" i="31"/>
  <c r="CR27" i="31"/>
  <c r="CQ27" i="31"/>
  <c r="CP27" i="31"/>
  <c r="CO27" i="31"/>
  <c r="CN27" i="31"/>
  <c r="CM27" i="31"/>
  <c r="CK27" i="31"/>
  <c r="CJ27" i="31"/>
  <c r="CI27" i="31"/>
  <c r="CH27" i="31"/>
  <c r="CG27" i="31"/>
  <c r="CE27" i="31"/>
  <c r="CD27" i="31"/>
  <c r="CB27" i="31"/>
  <c r="CA27" i="31"/>
  <c r="BZ27" i="31"/>
  <c r="BX27" i="31"/>
  <c r="BW27" i="31"/>
  <c r="BV27" i="31"/>
  <c r="BT27" i="31"/>
  <c r="BS27" i="31"/>
  <c r="BR27" i="31"/>
  <c r="BQ27" i="31"/>
  <c r="BP27" i="31"/>
  <c r="BO27" i="31"/>
  <c r="BN27" i="31"/>
  <c r="BM27" i="31"/>
  <c r="BK27" i="31"/>
  <c r="AQ27" i="31"/>
  <c r="AP27" i="31"/>
  <c r="AA27" i="31"/>
  <c r="Z27" i="31"/>
  <c r="Y27" i="31"/>
  <c r="X27" i="31"/>
  <c r="W27" i="31"/>
  <c r="V27" i="31"/>
  <c r="U27" i="31"/>
  <c r="T27" i="31"/>
  <c r="S27" i="31"/>
  <c r="H27" i="31"/>
  <c r="G27" i="31"/>
  <c r="F27" i="31"/>
  <c r="EU26" i="31"/>
  <c r="ES26" i="31"/>
  <c r="EQ26" i="31"/>
  <c r="EM26" i="31"/>
  <c r="EL26" i="31"/>
  <c r="EK26" i="31"/>
  <c r="EJ26" i="31"/>
  <c r="EH26" i="31"/>
  <c r="EG26" i="31"/>
  <c r="EF26" i="31"/>
  <c r="DP26" i="31"/>
  <c r="DN26" i="31"/>
  <c r="DL26" i="31"/>
  <c r="DJ26" i="31"/>
  <c r="DB26" i="31"/>
  <c r="DA26" i="31"/>
  <c r="CZ26" i="31"/>
  <c r="CY26" i="31"/>
  <c r="CX26" i="31"/>
  <c r="CV26" i="31"/>
  <c r="CU26" i="31"/>
  <c r="CT26" i="31"/>
  <c r="CR26" i="31"/>
  <c r="CQ26" i="31"/>
  <c r="CP26" i="31"/>
  <c r="CO26" i="31"/>
  <c r="CN26" i="31"/>
  <c r="CM26" i="31"/>
  <c r="CK26" i="31"/>
  <c r="CJ26" i="31"/>
  <c r="CI26" i="31"/>
  <c r="CH26" i="31"/>
  <c r="CG26" i="31"/>
  <c r="CE26" i="31"/>
  <c r="CD26" i="31"/>
  <c r="CB26" i="31"/>
  <c r="CA26" i="31"/>
  <c r="BZ26" i="31"/>
  <c r="BX26" i="31"/>
  <c r="BW26" i="31"/>
  <c r="BV26" i="31"/>
  <c r="BT26" i="31"/>
  <c r="BS26" i="31"/>
  <c r="BR26" i="31"/>
  <c r="BQ26" i="31"/>
  <c r="BP26" i="31"/>
  <c r="BO26" i="31"/>
  <c r="BN26" i="31"/>
  <c r="BM26" i="31"/>
  <c r="BK26" i="31"/>
  <c r="AX26" i="31"/>
  <c r="AU26" i="31"/>
  <c r="AT26" i="31"/>
  <c r="AQ26" i="31"/>
  <c r="AW26" i="31" s="1"/>
  <c r="AP26" i="31"/>
  <c r="AV26" i="31" s="1"/>
  <c r="AA26" i="31"/>
  <c r="Z26" i="31"/>
  <c r="Y26" i="31"/>
  <c r="X26" i="31"/>
  <c r="W26" i="31"/>
  <c r="V26" i="31"/>
  <c r="U26" i="31"/>
  <c r="T26" i="31"/>
  <c r="S26" i="31"/>
  <c r="G26" i="31"/>
  <c r="E26" i="31" s="1"/>
  <c r="EU25" i="31"/>
  <c r="ES25" i="31"/>
  <c r="EQ25" i="31"/>
  <c r="EM25" i="31"/>
  <c r="EL25" i="31"/>
  <c r="EK25" i="31"/>
  <c r="EJ25" i="31"/>
  <c r="EH25" i="31"/>
  <c r="EG25" i="31"/>
  <c r="EF25" i="31"/>
  <c r="DP25" i="31"/>
  <c r="DN25" i="31"/>
  <c r="DL25" i="31"/>
  <c r="DJ25" i="31"/>
  <c r="DB25" i="31"/>
  <c r="DA25" i="31"/>
  <c r="CZ25" i="31"/>
  <c r="CY25" i="31"/>
  <c r="CX25" i="31"/>
  <c r="CV25" i="31"/>
  <c r="CU25" i="31"/>
  <c r="CT25" i="31"/>
  <c r="CR25" i="31"/>
  <c r="CQ25" i="31"/>
  <c r="CP25" i="31"/>
  <c r="CO25" i="31"/>
  <c r="CN25" i="31"/>
  <c r="CM25" i="31"/>
  <c r="CK25" i="31"/>
  <c r="CJ25" i="31"/>
  <c r="CI25" i="31"/>
  <c r="CH25" i="31"/>
  <c r="CG25" i="31"/>
  <c r="CE25" i="31"/>
  <c r="CD25" i="31"/>
  <c r="CB25" i="31"/>
  <c r="CA25" i="31"/>
  <c r="BZ25" i="31"/>
  <c r="BX25" i="31"/>
  <c r="BW25" i="31"/>
  <c r="BV25" i="31"/>
  <c r="BT25" i="31"/>
  <c r="BS25" i="31"/>
  <c r="BR25" i="31"/>
  <c r="BQ25" i="31"/>
  <c r="BP25" i="31"/>
  <c r="BO25" i="31"/>
  <c r="BN25" i="31"/>
  <c r="BM25" i="31"/>
  <c r="BK25" i="31"/>
  <c r="AX25" i="31"/>
  <c r="AU25" i="31"/>
  <c r="AT25" i="31"/>
  <c r="AQ25" i="31"/>
  <c r="AW25" i="31" s="1"/>
  <c r="AP25" i="31"/>
  <c r="AV25" i="31" s="1"/>
  <c r="AA25" i="31"/>
  <c r="Z25" i="31"/>
  <c r="Y25" i="31"/>
  <c r="X25" i="31"/>
  <c r="W25" i="31"/>
  <c r="V25" i="31"/>
  <c r="U25" i="31"/>
  <c r="T25" i="31"/>
  <c r="S25" i="31"/>
  <c r="G25" i="31"/>
  <c r="E25" i="31" s="1"/>
  <c r="EU24" i="31"/>
  <c r="EM24" i="31"/>
  <c r="EL24" i="31"/>
  <c r="EK24" i="31"/>
  <c r="EJ24" i="31"/>
  <c r="EH24" i="31"/>
  <c r="DP24" i="31"/>
  <c r="DN24" i="31"/>
  <c r="DL24" i="31"/>
  <c r="DJ24" i="31"/>
  <c r="DB24" i="31"/>
  <c r="DA24" i="31"/>
  <c r="CZ24" i="31"/>
  <c r="CY24" i="31"/>
  <c r="CX24" i="31"/>
  <c r="CV24" i="31"/>
  <c r="CU24" i="31"/>
  <c r="CT24" i="31"/>
  <c r="CR24" i="31"/>
  <c r="CQ24" i="31"/>
  <c r="CP24" i="31"/>
  <c r="CO24" i="31"/>
  <c r="CN24" i="31"/>
  <c r="CM24" i="31"/>
  <c r="CK24" i="31"/>
  <c r="CJ24" i="31"/>
  <c r="CI24" i="31"/>
  <c r="CH24" i="31"/>
  <c r="CG24" i="31"/>
  <c r="CE24" i="31"/>
  <c r="CD24" i="31"/>
  <c r="CB24" i="31"/>
  <c r="CA24" i="31"/>
  <c r="BZ24" i="31"/>
  <c r="BX24" i="31"/>
  <c r="BW24" i="31"/>
  <c r="BV24" i="31"/>
  <c r="BT24" i="31"/>
  <c r="BS24" i="31"/>
  <c r="BR24" i="31"/>
  <c r="BQ24" i="31"/>
  <c r="BP24" i="31"/>
  <c r="BO24" i="31"/>
  <c r="BN24" i="31"/>
  <c r="BM24" i="31"/>
  <c r="BK24" i="31"/>
  <c r="AQ24" i="31"/>
  <c r="AP24" i="31"/>
  <c r="AA24" i="31"/>
  <c r="Z24" i="31"/>
  <c r="Y24" i="31"/>
  <c r="X24" i="31"/>
  <c r="W24" i="31"/>
  <c r="V24" i="31"/>
  <c r="U24" i="31"/>
  <c r="T24" i="31"/>
  <c r="S24" i="31"/>
  <c r="H24" i="31"/>
  <c r="AU24" i="31" s="1"/>
  <c r="G24" i="31"/>
  <c r="F24" i="31"/>
  <c r="E24" i="31" s="1"/>
  <c r="EU23" i="31"/>
  <c r="EM23" i="31"/>
  <c r="EL23" i="31"/>
  <c r="EK23" i="31"/>
  <c r="EJ23" i="31"/>
  <c r="EH23" i="31"/>
  <c r="DP23" i="31"/>
  <c r="DN23" i="31"/>
  <c r="DL23" i="31"/>
  <c r="DJ23" i="31"/>
  <c r="DB23" i="31"/>
  <c r="DA23" i="31"/>
  <c r="CZ23" i="31"/>
  <c r="CY23" i="31"/>
  <c r="CX23" i="31"/>
  <c r="CV23" i="31"/>
  <c r="CU23" i="31"/>
  <c r="CT23" i="31"/>
  <c r="CR23" i="31"/>
  <c r="CQ23" i="31"/>
  <c r="CP23" i="31"/>
  <c r="CO23" i="31"/>
  <c r="CN23" i="31"/>
  <c r="CM23" i="31"/>
  <c r="CK23" i="31"/>
  <c r="CJ23" i="31"/>
  <c r="CI23" i="31"/>
  <c r="CH23" i="31"/>
  <c r="CG23" i="31"/>
  <c r="CE23" i="31"/>
  <c r="CD23" i="31"/>
  <c r="CB23" i="31"/>
  <c r="CA23" i="31"/>
  <c r="BZ23" i="31"/>
  <c r="BX23" i="31"/>
  <c r="BW23" i="31"/>
  <c r="BV23" i="31"/>
  <c r="BT23" i="31"/>
  <c r="BS23" i="31"/>
  <c r="BR23" i="31"/>
  <c r="BQ23" i="31"/>
  <c r="BP23" i="31"/>
  <c r="BO23" i="31"/>
  <c r="BN23" i="31"/>
  <c r="BM23" i="31"/>
  <c r="BK23" i="31"/>
  <c r="AQ23" i="31"/>
  <c r="AP23" i="31"/>
  <c r="AA23" i="31"/>
  <c r="Z23" i="31"/>
  <c r="Y23" i="31"/>
  <c r="X23" i="31"/>
  <c r="W23" i="31"/>
  <c r="V23" i="31"/>
  <c r="U23" i="31"/>
  <c r="T23" i="31"/>
  <c r="S23" i="31"/>
  <c r="H23" i="31"/>
  <c r="G23" i="31"/>
  <c r="F23" i="31"/>
  <c r="EU22" i="31"/>
  <c r="EM22" i="31"/>
  <c r="EL22" i="31"/>
  <c r="EK22" i="31"/>
  <c r="EJ22" i="31"/>
  <c r="EH22" i="31"/>
  <c r="DP22" i="31"/>
  <c r="DN22" i="31"/>
  <c r="DL22" i="31"/>
  <c r="DJ22" i="31"/>
  <c r="DB22" i="31"/>
  <c r="DA22" i="31"/>
  <c r="CZ22" i="31"/>
  <c r="CY22" i="31"/>
  <c r="CX22" i="31"/>
  <c r="CV22" i="31"/>
  <c r="CU22" i="31"/>
  <c r="CT22" i="31"/>
  <c r="CR22" i="31"/>
  <c r="CQ22" i="31"/>
  <c r="CP22" i="31"/>
  <c r="CO22" i="31"/>
  <c r="CN22" i="31"/>
  <c r="CM22" i="31"/>
  <c r="CK22" i="31"/>
  <c r="CJ22" i="31"/>
  <c r="CI22" i="31"/>
  <c r="CH22" i="31"/>
  <c r="CG22" i="31"/>
  <c r="CE22" i="31"/>
  <c r="CD22" i="31"/>
  <c r="CB22" i="31"/>
  <c r="CA22" i="31"/>
  <c r="BZ22" i="31"/>
  <c r="BX22" i="31"/>
  <c r="BW22" i="31"/>
  <c r="BV22" i="31"/>
  <c r="BT22" i="31"/>
  <c r="BS22" i="31"/>
  <c r="BR22" i="31"/>
  <c r="BQ22" i="31"/>
  <c r="BP22" i="31"/>
  <c r="BO22" i="31"/>
  <c r="BN22" i="31"/>
  <c r="BM22" i="31"/>
  <c r="BK22" i="31"/>
  <c r="AQ22" i="31"/>
  <c r="AP22" i="31"/>
  <c r="AA22" i="31"/>
  <c r="Z22" i="31"/>
  <c r="Y22" i="31"/>
  <c r="X22" i="31"/>
  <c r="W22" i="31"/>
  <c r="V22" i="31"/>
  <c r="U22" i="31"/>
  <c r="T22" i="31"/>
  <c r="S22" i="31"/>
  <c r="H22" i="31"/>
  <c r="AX22" i="31" s="1"/>
  <c r="G22" i="31"/>
  <c r="F22" i="31"/>
  <c r="E22" i="31" s="1"/>
  <c r="FD22" i="31" s="1"/>
  <c r="EU21" i="31"/>
  <c r="EM21" i="31"/>
  <c r="EL21" i="31"/>
  <c r="EK21" i="31"/>
  <c r="EJ21" i="31"/>
  <c r="EH21" i="31"/>
  <c r="DP21" i="31"/>
  <c r="DN21" i="31"/>
  <c r="DL21" i="31"/>
  <c r="DJ21" i="31"/>
  <c r="DB21" i="31"/>
  <c r="DA21" i="31"/>
  <c r="CZ21" i="31"/>
  <c r="CY21" i="31"/>
  <c r="CX21" i="31"/>
  <c r="CV21" i="31"/>
  <c r="CU21" i="31"/>
  <c r="CT21" i="31"/>
  <c r="CR21" i="31"/>
  <c r="CQ21" i="31"/>
  <c r="CP21" i="31"/>
  <c r="CO21" i="31"/>
  <c r="CN21" i="31"/>
  <c r="CM21" i="31"/>
  <c r="CK21" i="31"/>
  <c r="CJ21" i="31"/>
  <c r="CI21" i="31"/>
  <c r="CH21" i="31"/>
  <c r="CG21" i="31"/>
  <c r="CE21" i="31"/>
  <c r="CD21" i="31"/>
  <c r="CB21" i="31"/>
  <c r="CA21" i="31"/>
  <c r="BZ21" i="31"/>
  <c r="BX21" i="31"/>
  <c r="BW21" i="31"/>
  <c r="BV21" i="31"/>
  <c r="BT21" i="31"/>
  <c r="BS21" i="31"/>
  <c r="BR21" i="31"/>
  <c r="BQ21" i="31"/>
  <c r="BP21" i="31"/>
  <c r="BO21" i="31"/>
  <c r="BN21" i="31"/>
  <c r="BM21" i="31"/>
  <c r="BK21" i="31"/>
  <c r="AQ21" i="31"/>
  <c r="AP21" i="31"/>
  <c r="AA21" i="31"/>
  <c r="Z21" i="31"/>
  <c r="Y21" i="31"/>
  <c r="X21" i="31"/>
  <c r="W21" i="31"/>
  <c r="V21" i="31"/>
  <c r="U21" i="31"/>
  <c r="T21" i="31"/>
  <c r="S21" i="31"/>
  <c r="H21" i="31"/>
  <c r="AX21" i="31" s="1"/>
  <c r="G21" i="31"/>
  <c r="F21" i="31"/>
  <c r="EU20" i="31"/>
  <c r="EM20" i="31"/>
  <c r="EL20" i="31"/>
  <c r="EK20" i="31"/>
  <c r="EJ20" i="31"/>
  <c r="EH20" i="31"/>
  <c r="DP20" i="31"/>
  <c r="DN20" i="31"/>
  <c r="DL20" i="31"/>
  <c r="DJ20" i="31"/>
  <c r="DB20" i="31"/>
  <c r="DA20" i="31"/>
  <c r="CZ20" i="31"/>
  <c r="CY20" i="31"/>
  <c r="CX20" i="31"/>
  <c r="CV20" i="31"/>
  <c r="CU20" i="31"/>
  <c r="CT20" i="31"/>
  <c r="CR20" i="31"/>
  <c r="CQ20" i="31"/>
  <c r="CP20" i="31"/>
  <c r="CO20" i="31"/>
  <c r="CN20" i="31"/>
  <c r="CM20" i="31"/>
  <c r="CK20" i="31"/>
  <c r="CJ20" i="31"/>
  <c r="CI20" i="31"/>
  <c r="CH20" i="31"/>
  <c r="CG20" i="31"/>
  <c r="CE20" i="31"/>
  <c r="CD20" i="31"/>
  <c r="CB20" i="31"/>
  <c r="CA20" i="31"/>
  <c r="BZ20" i="31"/>
  <c r="BX20" i="31"/>
  <c r="BW20" i="31"/>
  <c r="BV20" i="31"/>
  <c r="BT20" i="31"/>
  <c r="BS20" i="31"/>
  <c r="BR20" i="31"/>
  <c r="BQ20" i="31"/>
  <c r="BP20" i="31"/>
  <c r="BO20" i="31"/>
  <c r="BN20" i="31"/>
  <c r="BM20" i="31"/>
  <c r="BK20" i="31"/>
  <c r="AQ20" i="31"/>
  <c r="AP20" i="31"/>
  <c r="AA20" i="31"/>
  <c r="Z20" i="31"/>
  <c r="Y20" i="31"/>
  <c r="X20" i="31"/>
  <c r="W20" i="31"/>
  <c r="V20" i="31"/>
  <c r="U20" i="31"/>
  <c r="T20" i="31"/>
  <c r="S20" i="31"/>
  <c r="H20" i="31"/>
  <c r="AU20" i="31" s="1"/>
  <c r="G20" i="31"/>
  <c r="F20" i="31"/>
  <c r="EU19" i="31"/>
  <c r="EM19" i="31"/>
  <c r="EL19" i="31"/>
  <c r="EK19" i="31"/>
  <c r="EJ19" i="31"/>
  <c r="EH19" i="31"/>
  <c r="DP19" i="31"/>
  <c r="DN19" i="31"/>
  <c r="DL19" i="31"/>
  <c r="DJ19" i="31"/>
  <c r="DB19" i="31"/>
  <c r="DA19" i="31"/>
  <c r="CZ19" i="31"/>
  <c r="CY19" i="31"/>
  <c r="CX19" i="31"/>
  <c r="CV19" i="31"/>
  <c r="CU19" i="31"/>
  <c r="CT19" i="31"/>
  <c r="CR19" i="31"/>
  <c r="CQ19" i="31"/>
  <c r="CP19" i="31"/>
  <c r="CO19" i="31"/>
  <c r="CN19" i="31"/>
  <c r="CM19" i="31"/>
  <c r="CK19" i="31"/>
  <c r="CJ19" i="31"/>
  <c r="CI19" i="31"/>
  <c r="CH19" i="31"/>
  <c r="CG19" i="31"/>
  <c r="CE19" i="31"/>
  <c r="CD19" i="31"/>
  <c r="CB19" i="31"/>
  <c r="CA19" i="31"/>
  <c r="BZ19" i="31"/>
  <c r="BX19" i="31"/>
  <c r="BW19" i="31"/>
  <c r="BV19" i="31"/>
  <c r="BT19" i="31"/>
  <c r="BS19" i="31"/>
  <c r="BR19" i="31"/>
  <c r="BQ19" i="31"/>
  <c r="BP19" i="31"/>
  <c r="BO19" i="31"/>
  <c r="BN19" i="31"/>
  <c r="BM19" i="31"/>
  <c r="BK19" i="31"/>
  <c r="AQ19" i="31"/>
  <c r="AP19" i="31"/>
  <c r="AA19" i="31"/>
  <c r="Z19" i="31"/>
  <c r="Y19" i="31"/>
  <c r="X19" i="31"/>
  <c r="W19" i="31"/>
  <c r="V19" i="31"/>
  <c r="U19" i="31"/>
  <c r="T19" i="31"/>
  <c r="S19" i="31"/>
  <c r="H19" i="31"/>
  <c r="AU19" i="31" s="1"/>
  <c r="G19" i="31"/>
  <c r="F19" i="31"/>
  <c r="EU18" i="31"/>
  <c r="EM18" i="31"/>
  <c r="EL18" i="31"/>
  <c r="EK18" i="31"/>
  <c r="EJ18" i="31"/>
  <c r="EH18" i="31"/>
  <c r="DP18" i="31"/>
  <c r="DN18" i="31"/>
  <c r="DL18" i="31"/>
  <c r="DJ18" i="31"/>
  <c r="DB18" i="31"/>
  <c r="DA18" i="31"/>
  <c r="CZ18" i="31"/>
  <c r="CY18" i="31"/>
  <c r="CX18" i="31"/>
  <c r="CV18" i="31"/>
  <c r="CU18" i="31"/>
  <c r="CT18" i="31"/>
  <c r="CR18" i="31"/>
  <c r="CQ18" i="31"/>
  <c r="CP18" i="31"/>
  <c r="CO18" i="31"/>
  <c r="CN18" i="31"/>
  <c r="CM18" i="31"/>
  <c r="CK18" i="31"/>
  <c r="CJ18" i="31"/>
  <c r="CI18" i="31"/>
  <c r="CH18" i="31"/>
  <c r="CG18" i="31"/>
  <c r="CE18" i="31"/>
  <c r="CD18" i="31"/>
  <c r="CB18" i="31"/>
  <c r="CA18" i="31"/>
  <c r="BZ18" i="31"/>
  <c r="BX18" i="31"/>
  <c r="BW18" i="31"/>
  <c r="BV18" i="31"/>
  <c r="BT18" i="31"/>
  <c r="BS18" i="31"/>
  <c r="BR18" i="31"/>
  <c r="BQ18" i="31"/>
  <c r="BP18" i="31"/>
  <c r="BO18" i="31"/>
  <c r="BN18" i="31"/>
  <c r="BM18" i="31"/>
  <c r="BK18" i="31"/>
  <c r="AQ18" i="31"/>
  <c r="AP18" i="31"/>
  <c r="AA18" i="31"/>
  <c r="Z18" i="31"/>
  <c r="Y18" i="31"/>
  <c r="X18" i="31"/>
  <c r="W18" i="31"/>
  <c r="V18" i="31"/>
  <c r="U18" i="31"/>
  <c r="T18" i="31"/>
  <c r="S18" i="31"/>
  <c r="H18" i="31"/>
  <c r="G18" i="31"/>
  <c r="F18" i="31"/>
  <c r="EM17" i="31"/>
  <c r="EL17" i="31"/>
  <c r="EK17" i="31"/>
  <c r="EJ17" i="31"/>
  <c r="DP17" i="31"/>
  <c r="DN17" i="31"/>
  <c r="DL17" i="31"/>
  <c r="DJ17" i="31"/>
  <c r="DB17" i="31"/>
  <c r="DA17" i="31"/>
  <c r="CZ17" i="31"/>
  <c r="CY17" i="31"/>
  <c r="CX17" i="31"/>
  <c r="CV17" i="31"/>
  <c r="CU17" i="31"/>
  <c r="CT17" i="31"/>
  <c r="CR17" i="31"/>
  <c r="CQ17" i="31"/>
  <c r="CP17" i="31"/>
  <c r="CO17" i="31"/>
  <c r="CN17" i="31"/>
  <c r="CM17" i="31"/>
  <c r="CK17" i="31"/>
  <c r="CJ17" i="31"/>
  <c r="CI17" i="31"/>
  <c r="CH17" i="31"/>
  <c r="CG17" i="31"/>
  <c r="CE17" i="31"/>
  <c r="CD17" i="31"/>
  <c r="CB17" i="31"/>
  <c r="CA17" i="31"/>
  <c r="BZ17" i="31"/>
  <c r="BX17" i="31"/>
  <c r="BW17" i="31"/>
  <c r="BV17" i="31"/>
  <c r="BT17" i="31"/>
  <c r="BS17" i="31"/>
  <c r="BR17" i="31"/>
  <c r="BQ17" i="31"/>
  <c r="BP17" i="31"/>
  <c r="BO17" i="31"/>
  <c r="BN17" i="31"/>
  <c r="BM17" i="31"/>
  <c r="BK17" i="31"/>
  <c r="AQ17" i="31"/>
  <c r="AP17" i="31"/>
  <c r="AA17" i="31"/>
  <c r="Z17" i="31"/>
  <c r="Y17" i="31"/>
  <c r="X17" i="31"/>
  <c r="W17" i="31"/>
  <c r="V17" i="31"/>
  <c r="U17" i="31"/>
  <c r="T17" i="31"/>
  <c r="S17" i="31"/>
  <c r="H17" i="31"/>
  <c r="AX17" i="31" s="1"/>
  <c r="G17" i="31"/>
  <c r="F17" i="31"/>
  <c r="E17" i="31" s="1"/>
  <c r="FD17" i="31" s="1"/>
  <c r="EM16" i="31"/>
  <c r="EL16" i="31"/>
  <c r="EK16" i="31"/>
  <c r="EJ16" i="31"/>
  <c r="DP16" i="31"/>
  <c r="DN16" i="31"/>
  <c r="DL16" i="31"/>
  <c r="DJ16" i="31"/>
  <c r="DB16" i="31"/>
  <c r="DA16" i="31"/>
  <c r="CZ16" i="31"/>
  <c r="CY16" i="31"/>
  <c r="CX16" i="31"/>
  <c r="CV16" i="31"/>
  <c r="CU16" i="31"/>
  <c r="CT16" i="31"/>
  <c r="CR16" i="31"/>
  <c r="CQ16" i="31"/>
  <c r="CP16" i="31"/>
  <c r="CO16" i="31"/>
  <c r="CN16" i="31"/>
  <c r="CM16" i="31"/>
  <c r="CK16" i="31"/>
  <c r="CJ16" i="31"/>
  <c r="CI16" i="31"/>
  <c r="CH16" i="31"/>
  <c r="CG16" i="31"/>
  <c r="CE16" i="31"/>
  <c r="CD16" i="31"/>
  <c r="CB16" i="31"/>
  <c r="CA16" i="31"/>
  <c r="BZ16" i="31"/>
  <c r="BX16" i="31"/>
  <c r="BW16" i="31"/>
  <c r="BV16" i="31"/>
  <c r="BT16" i="31"/>
  <c r="BS16" i="31"/>
  <c r="BR16" i="31"/>
  <c r="BQ16" i="31"/>
  <c r="BP16" i="31"/>
  <c r="BO16" i="31"/>
  <c r="BN16" i="31"/>
  <c r="BM16" i="31"/>
  <c r="BK16" i="31"/>
  <c r="AQ16" i="31"/>
  <c r="AP16" i="31"/>
  <c r="AA16" i="31"/>
  <c r="Z16" i="31"/>
  <c r="Y16" i="31"/>
  <c r="X16" i="31"/>
  <c r="W16" i="31"/>
  <c r="V16" i="31"/>
  <c r="U16" i="31"/>
  <c r="T16" i="31"/>
  <c r="S16" i="31"/>
  <c r="H16" i="31"/>
  <c r="AU16" i="31" s="1"/>
  <c r="G16" i="31"/>
  <c r="F16" i="31"/>
  <c r="EM15" i="31"/>
  <c r="EL15" i="31"/>
  <c r="EK15" i="31"/>
  <c r="EJ15" i="31"/>
  <c r="DP15" i="31"/>
  <c r="DN15" i="31"/>
  <c r="DL15" i="31"/>
  <c r="DJ15" i="31"/>
  <c r="DB15" i="31"/>
  <c r="DA15" i="31"/>
  <c r="CZ15" i="31"/>
  <c r="CY15" i="31"/>
  <c r="CX15" i="31"/>
  <c r="CV15" i="31"/>
  <c r="CU15" i="31"/>
  <c r="CT15" i="31"/>
  <c r="CR15" i="31"/>
  <c r="CQ15" i="31"/>
  <c r="CP15" i="31"/>
  <c r="CO15" i="31"/>
  <c r="CN15" i="31"/>
  <c r="CM15" i="31"/>
  <c r="CK15" i="31"/>
  <c r="CJ15" i="31"/>
  <c r="CI15" i="31"/>
  <c r="CH15" i="31"/>
  <c r="CG15" i="31"/>
  <c r="CE15" i="31"/>
  <c r="CD15" i="31"/>
  <c r="CB15" i="31"/>
  <c r="CA15" i="31"/>
  <c r="BZ15" i="31"/>
  <c r="BX15" i="31"/>
  <c r="BW15" i="31"/>
  <c r="BV15" i="31"/>
  <c r="BT15" i="31"/>
  <c r="BS15" i="31"/>
  <c r="BR15" i="31"/>
  <c r="BQ15" i="31"/>
  <c r="BP15" i="31"/>
  <c r="BO15" i="31"/>
  <c r="BN15" i="31"/>
  <c r="BM15" i="31"/>
  <c r="BK15" i="31"/>
  <c r="AQ15" i="31"/>
  <c r="AP15" i="31"/>
  <c r="AA15" i="31"/>
  <c r="Z15" i="31"/>
  <c r="Y15" i="31"/>
  <c r="X15" i="31"/>
  <c r="W15" i="31"/>
  <c r="V15" i="31"/>
  <c r="U15" i="31"/>
  <c r="T15" i="31"/>
  <c r="S15" i="31"/>
  <c r="H15" i="31"/>
  <c r="G15" i="31"/>
  <c r="F15" i="31"/>
  <c r="EU14" i="31"/>
  <c r="EM14" i="31"/>
  <c r="EL14" i="31"/>
  <c r="EK14" i="31"/>
  <c r="EJ14" i="31"/>
  <c r="EH14" i="31"/>
  <c r="DP14" i="31"/>
  <c r="DN14" i="31"/>
  <c r="DL14" i="31"/>
  <c r="DJ14" i="31"/>
  <c r="DB14" i="31"/>
  <c r="DA14" i="31"/>
  <c r="CZ14" i="31"/>
  <c r="CY14" i="31"/>
  <c r="CX14" i="31"/>
  <c r="CV14" i="31"/>
  <c r="CU14" i="31"/>
  <c r="CT14" i="31"/>
  <c r="CR14" i="31"/>
  <c r="CQ14" i="31"/>
  <c r="CP14" i="31"/>
  <c r="CO14" i="31"/>
  <c r="CN14" i="31"/>
  <c r="CM14" i="31"/>
  <c r="CK14" i="31"/>
  <c r="CJ14" i="31"/>
  <c r="CI14" i="31"/>
  <c r="CH14" i="31"/>
  <c r="CG14" i="31"/>
  <c r="CE14" i="31"/>
  <c r="CD14" i="31"/>
  <c r="CB14" i="31"/>
  <c r="CA14" i="31"/>
  <c r="BZ14" i="31"/>
  <c r="BX14" i="31"/>
  <c r="BW14" i="31"/>
  <c r="BV14" i="31"/>
  <c r="BT14" i="31"/>
  <c r="BS14" i="31"/>
  <c r="BR14" i="31"/>
  <c r="BQ14" i="31"/>
  <c r="BP14" i="31"/>
  <c r="BO14" i="31"/>
  <c r="BN14" i="31"/>
  <c r="BM14" i="31"/>
  <c r="BK14" i="31"/>
  <c r="AQ14" i="31"/>
  <c r="AP14" i="31"/>
  <c r="AA14" i="31"/>
  <c r="Z14" i="31"/>
  <c r="Y14" i="31"/>
  <c r="X14" i="31"/>
  <c r="W14" i="31"/>
  <c r="V14" i="31"/>
  <c r="U14" i="31"/>
  <c r="T14" i="31"/>
  <c r="S14" i="31"/>
  <c r="H14" i="31"/>
  <c r="G14" i="31"/>
  <c r="F14" i="31"/>
  <c r="EU13" i="31"/>
  <c r="EM13" i="31"/>
  <c r="EL13" i="31"/>
  <c r="EK13" i="31"/>
  <c r="EJ13" i="31"/>
  <c r="EH13" i="31"/>
  <c r="DP13" i="31"/>
  <c r="DN13" i="31"/>
  <c r="DL13" i="31"/>
  <c r="DJ13" i="31"/>
  <c r="DB13" i="31"/>
  <c r="DA13" i="31"/>
  <c r="CZ13" i="31"/>
  <c r="CY13" i="31"/>
  <c r="CX13" i="31"/>
  <c r="CV13" i="31"/>
  <c r="CU13" i="31"/>
  <c r="CT13" i="31"/>
  <c r="CR13" i="31"/>
  <c r="CQ13" i="31"/>
  <c r="CP13" i="31"/>
  <c r="CO13" i="31"/>
  <c r="CN13" i="31"/>
  <c r="CM13" i="31"/>
  <c r="CK13" i="31"/>
  <c r="CJ13" i="31"/>
  <c r="CI13" i="31"/>
  <c r="CH13" i="31"/>
  <c r="CG13" i="31"/>
  <c r="CE13" i="31"/>
  <c r="CD13" i="31"/>
  <c r="CB13" i="31"/>
  <c r="CA13" i="31"/>
  <c r="BZ13" i="31"/>
  <c r="BX13" i="31"/>
  <c r="BW13" i="31"/>
  <c r="BV13" i="31"/>
  <c r="BT13" i="31"/>
  <c r="BS13" i="31"/>
  <c r="BR13" i="31"/>
  <c r="BQ13" i="31"/>
  <c r="BP13" i="31"/>
  <c r="BO13" i="31"/>
  <c r="BN13" i="31"/>
  <c r="BM13" i="31"/>
  <c r="BK13" i="31"/>
  <c r="AQ13" i="31"/>
  <c r="AP13" i="31"/>
  <c r="AA13" i="31"/>
  <c r="Z13" i="31"/>
  <c r="Y13" i="31"/>
  <c r="X13" i="31"/>
  <c r="W13" i="31"/>
  <c r="V13" i="31"/>
  <c r="U13" i="31"/>
  <c r="T13" i="31"/>
  <c r="S13" i="31"/>
  <c r="H13" i="31"/>
  <c r="AX13" i="31" s="1"/>
  <c r="G13" i="31"/>
  <c r="F13" i="31"/>
  <c r="E13" i="31" s="1"/>
  <c r="FD13" i="31" s="1"/>
  <c r="EU12" i="31"/>
  <c r="EM12" i="31"/>
  <c r="EL12" i="31"/>
  <c r="EK12" i="31"/>
  <c r="EJ12" i="31"/>
  <c r="EH12" i="31"/>
  <c r="DP12" i="31"/>
  <c r="DN12" i="31"/>
  <c r="DL12" i="31"/>
  <c r="DJ12" i="31"/>
  <c r="DB12" i="31"/>
  <c r="DA12" i="31"/>
  <c r="CZ12" i="31"/>
  <c r="CY12" i="31"/>
  <c r="CX12" i="31"/>
  <c r="CV12" i="31"/>
  <c r="CU12" i="31"/>
  <c r="CT12" i="31"/>
  <c r="CR12" i="31"/>
  <c r="CQ12" i="31"/>
  <c r="CP12" i="31"/>
  <c r="CO12" i="31"/>
  <c r="CN12" i="31"/>
  <c r="CM12" i="31"/>
  <c r="CK12" i="31"/>
  <c r="CJ12" i="31"/>
  <c r="CI12" i="31"/>
  <c r="CH12" i="31"/>
  <c r="CG12" i="31"/>
  <c r="CE12" i="31"/>
  <c r="CD12" i="31"/>
  <c r="CB12" i="31"/>
  <c r="CA12" i="31"/>
  <c r="BZ12" i="31"/>
  <c r="BX12" i="31"/>
  <c r="BW12" i="31"/>
  <c r="BV12" i="31"/>
  <c r="BT12" i="31"/>
  <c r="BS12" i="31"/>
  <c r="BR12" i="31"/>
  <c r="BQ12" i="31"/>
  <c r="BP12" i="31"/>
  <c r="BO12" i="31"/>
  <c r="BN12" i="31"/>
  <c r="BM12" i="31"/>
  <c r="BK12" i="31"/>
  <c r="AQ12" i="31"/>
  <c r="AP12" i="31"/>
  <c r="AA12" i="31"/>
  <c r="Z12" i="31"/>
  <c r="Y12" i="31"/>
  <c r="X12" i="31"/>
  <c r="W12" i="31"/>
  <c r="V12" i="31"/>
  <c r="U12" i="31"/>
  <c r="T12" i="31"/>
  <c r="S12" i="31"/>
  <c r="H12" i="31"/>
  <c r="AX12" i="31" s="1"/>
  <c r="G12" i="31"/>
  <c r="F12" i="31"/>
  <c r="EU11" i="31"/>
  <c r="EM11" i="31"/>
  <c r="EL11" i="31"/>
  <c r="EK11" i="31"/>
  <c r="EJ11" i="31"/>
  <c r="EH11" i="31"/>
  <c r="DP11" i="31"/>
  <c r="DN11" i="31"/>
  <c r="DL11" i="31"/>
  <c r="DJ11" i="31"/>
  <c r="DB11" i="31"/>
  <c r="DA11" i="31"/>
  <c r="CZ11" i="31"/>
  <c r="CY11" i="31"/>
  <c r="CX11" i="31"/>
  <c r="CV11" i="31"/>
  <c r="CU11" i="31"/>
  <c r="CT11" i="31"/>
  <c r="CR11" i="31"/>
  <c r="CQ11" i="31"/>
  <c r="CP11" i="31"/>
  <c r="CO11" i="31"/>
  <c r="CN11" i="31"/>
  <c r="CM11" i="31"/>
  <c r="CK11" i="31"/>
  <c r="CJ11" i="31"/>
  <c r="CI11" i="31"/>
  <c r="CH11" i="31"/>
  <c r="CG11" i="31"/>
  <c r="CE11" i="31"/>
  <c r="CD11" i="31"/>
  <c r="CB11" i="31"/>
  <c r="CA11" i="31"/>
  <c r="BZ11" i="31"/>
  <c r="BX11" i="31"/>
  <c r="BW11" i="31"/>
  <c r="BV11" i="31"/>
  <c r="BT11" i="31"/>
  <c r="BS11" i="31"/>
  <c r="BR11" i="31"/>
  <c r="BQ11" i="31"/>
  <c r="BP11" i="31"/>
  <c r="BO11" i="31"/>
  <c r="BN11" i="31"/>
  <c r="BM11" i="31"/>
  <c r="BK11" i="31"/>
  <c r="AQ11" i="31"/>
  <c r="AP11" i="31"/>
  <c r="AA11" i="31"/>
  <c r="Z11" i="31"/>
  <c r="Y11" i="31"/>
  <c r="X11" i="31"/>
  <c r="W11" i="31"/>
  <c r="V11" i="31"/>
  <c r="U11" i="31"/>
  <c r="T11" i="31"/>
  <c r="S11" i="31"/>
  <c r="H11" i="31"/>
  <c r="AX11" i="31" s="1"/>
  <c r="G11" i="31"/>
  <c r="F11" i="31"/>
  <c r="E11" i="31" s="1"/>
  <c r="EU10" i="31"/>
  <c r="EM10" i="31"/>
  <c r="EL10" i="31"/>
  <c r="EK10" i="31"/>
  <c r="EJ10" i="31"/>
  <c r="EH10" i="31"/>
  <c r="DP10" i="31"/>
  <c r="DN10" i="31"/>
  <c r="DL10" i="31"/>
  <c r="DJ10" i="31"/>
  <c r="DB10" i="31"/>
  <c r="DA10" i="31"/>
  <c r="CZ10" i="31"/>
  <c r="CY10" i="31"/>
  <c r="CX10" i="31"/>
  <c r="CV10" i="31"/>
  <c r="CU10" i="31"/>
  <c r="CT10" i="31"/>
  <c r="CR10" i="31"/>
  <c r="CQ10" i="31"/>
  <c r="CP10" i="31"/>
  <c r="CO10" i="31"/>
  <c r="CN10" i="31"/>
  <c r="CM10" i="31"/>
  <c r="CK10" i="31"/>
  <c r="CJ10" i="31"/>
  <c r="CI10" i="31"/>
  <c r="CH10" i="31"/>
  <c r="CG10" i="31"/>
  <c r="CE10" i="31"/>
  <c r="CD10" i="31"/>
  <c r="CB10" i="31"/>
  <c r="CA10" i="31"/>
  <c r="BZ10" i="31"/>
  <c r="BX10" i="31"/>
  <c r="BW10" i="31"/>
  <c r="BV10" i="31"/>
  <c r="BT10" i="31"/>
  <c r="BS10" i="31"/>
  <c r="BR10" i="31"/>
  <c r="BQ10" i="31"/>
  <c r="BP10" i="31"/>
  <c r="BO10" i="31"/>
  <c r="BN10" i="31"/>
  <c r="BM10" i="31"/>
  <c r="BK10" i="31"/>
  <c r="AQ10" i="31"/>
  <c r="AP10" i="31"/>
  <c r="AA10" i="31"/>
  <c r="Z10" i="31"/>
  <c r="Y10" i="31"/>
  <c r="X10" i="31"/>
  <c r="W10" i="31"/>
  <c r="V10" i="31"/>
  <c r="U10" i="31"/>
  <c r="T10" i="31"/>
  <c r="S10" i="31"/>
  <c r="H10" i="31"/>
  <c r="G10" i="31"/>
  <c r="F10" i="31"/>
  <c r="E10" i="31" s="1"/>
  <c r="EU9" i="31"/>
  <c r="EM9" i="31"/>
  <c r="EL9" i="31"/>
  <c r="EK9" i="31"/>
  <c r="EJ9" i="31"/>
  <c r="EH9" i="31"/>
  <c r="DP9" i="31"/>
  <c r="DN9" i="31"/>
  <c r="DL9" i="31"/>
  <c r="DJ9" i="31"/>
  <c r="DB9" i="31"/>
  <c r="DA9" i="31"/>
  <c r="CZ9" i="31"/>
  <c r="CY9" i="31"/>
  <c r="CX9" i="31"/>
  <c r="CV9" i="31"/>
  <c r="CU9" i="31"/>
  <c r="CT9" i="31"/>
  <c r="CR9" i="31"/>
  <c r="CQ9" i="31"/>
  <c r="CP9" i="31"/>
  <c r="CO9" i="31"/>
  <c r="CN9" i="31"/>
  <c r="CM9" i="31"/>
  <c r="CK9" i="31"/>
  <c r="CJ9" i="31"/>
  <c r="CI9" i="31"/>
  <c r="CH9" i="31"/>
  <c r="CG9" i="31"/>
  <c r="CE9" i="31"/>
  <c r="CD9" i="31"/>
  <c r="CB9" i="31"/>
  <c r="CA9" i="31"/>
  <c r="BZ9" i="31"/>
  <c r="BX9" i="31"/>
  <c r="BW9" i="31"/>
  <c r="BV9" i="31"/>
  <c r="BT9" i="31"/>
  <c r="BS9" i="31"/>
  <c r="BR9" i="31"/>
  <c r="BQ9" i="31"/>
  <c r="BP9" i="31"/>
  <c r="BO9" i="31"/>
  <c r="BN9" i="31"/>
  <c r="BM9" i="31"/>
  <c r="BK9" i="31"/>
  <c r="AQ9" i="31"/>
  <c r="AP9" i="31"/>
  <c r="AA9" i="31"/>
  <c r="Z9" i="31"/>
  <c r="Y9" i="31"/>
  <c r="X9" i="31"/>
  <c r="W9" i="31"/>
  <c r="V9" i="31"/>
  <c r="U9" i="31"/>
  <c r="T9" i="31"/>
  <c r="S9" i="31"/>
  <c r="H9" i="31"/>
  <c r="AX9" i="31" s="1"/>
  <c r="G9" i="31"/>
  <c r="F9" i="31"/>
  <c r="E9" i="31" s="1"/>
  <c r="FD9" i="31" s="1"/>
  <c r="EU8" i="31"/>
  <c r="EM8" i="31"/>
  <c r="EL8" i="31"/>
  <c r="EK8" i="31"/>
  <c r="EJ8" i="31"/>
  <c r="EH8" i="31"/>
  <c r="DP8" i="31"/>
  <c r="DN8" i="31"/>
  <c r="DL8" i="31"/>
  <c r="DJ8" i="31"/>
  <c r="DB8" i="31"/>
  <c r="DA8" i="31"/>
  <c r="CZ8" i="31"/>
  <c r="CY8" i="31"/>
  <c r="CX8" i="31"/>
  <c r="CV8" i="31"/>
  <c r="CU8" i="31"/>
  <c r="CT8" i="31"/>
  <c r="CR8" i="31"/>
  <c r="CQ8" i="31"/>
  <c r="CP8" i="31"/>
  <c r="CO8" i="31"/>
  <c r="CN8" i="31"/>
  <c r="CM8" i="31"/>
  <c r="CK8" i="31"/>
  <c r="CJ8" i="31"/>
  <c r="CI8" i="31"/>
  <c r="CH8" i="31"/>
  <c r="CG8" i="31"/>
  <c r="CE8" i="31"/>
  <c r="CD8" i="31"/>
  <c r="CB8" i="31"/>
  <c r="CA8" i="31"/>
  <c r="BZ8" i="31"/>
  <c r="BX8" i="31"/>
  <c r="BW8" i="31"/>
  <c r="BV8" i="31"/>
  <c r="BT8" i="31"/>
  <c r="BS8" i="31"/>
  <c r="BR8" i="31"/>
  <c r="BQ8" i="31"/>
  <c r="BP8" i="31"/>
  <c r="BO8" i="31"/>
  <c r="BN8" i="31"/>
  <c r="BM8" i="31"/>
  <c r="BK8" i="31"/>
  <c r="AQ8" i="31"/>
  <c r="AP8" i="31"/>
  <c r="AA8" i="31"/>
  <c r="Z8" i="31"/>
  <c r="Y8" i="31"/>
  <c r="X8" i="31"/>
  <c r="W8" i="31"/>
  <c r="V8" i="31"/>
  <c r="U8" i="31"/>
  <c r="T8" i="31"/>
  <c r="S8" i="31"/>
  <c r="H8" i="31"/>
  <c r="AX8" i="31" s="1"/>
  <c r="G8" i="31"/>
  <c r="F8" i="31"/>
  <c r="E8" i="31" s="1"/>
  <c r="EU7" i="31"/>
  <c r="EM7" i="31"/>
  <c r="EL7" i="31"/>
  <c r="EK7" i="31"/>
  <c r="EJ7" i="31"/>
  <c r="EH7" i="31"/>
  <c r="DP7" i="31"/>
  <c r="DN7" i="31"/>
  <c r="DL7" i="31"/>
  <c r="DJ7" i="31"/>
  <c r="DB7" i="31"/>
  <c r="DA7" i="31"/>
  <c r="CZ7" i="31"/>
  <c r="CY7" i="31"/>
  <c r="CX7" i="31"/>
  <c r="CV7" i="31"/>
  <c r="CU7" i="31"/>
  <c r="CT7" i="31"/>
  <c r="CR7" i="31"/>
  <c r="CQ7" i="31"/>
  <c r="CP7" i="31"/>
  <c r="CO7" i="31"/>
  <c r="CN7" i="31"/>
  <c r="CM7" i="31"/>
  <c r="CK7" i="31"/>
  <c r="CJ7" i="31"/>
  <c r="CI7" i="31"/>
  <c r="CH7" i="31"/>
  <c r="CG7" i="31"/>
  <c r="CE7" i="31"/>
  <c r="CD7" i="31"/>
  <c r="CB7" i="31"/>
  <c r="CA7" i="31"/>
  <c r="BZ7" i="31"/>
  <c r="BX7" i="31"/>
  <c r="BW7" i="31"/>
  <c r="BV7" i="31"/>
  <c r="BT7" i="31"/>
  <c r="BS7" i="31"/>
  <c r="BR7" i="31"/>
  <c r="BQ7" i="31"/>
  <c r="BP7" i="31"/>
  <c r="BO7" i="31"/>
  <c r="BN7" i="31"/>
  <c r="BM7" i="31"/>
  <c r="BK7" i="31"/>
  <c r="AQ7" i="31"/>
  <c r="AP7" i="31"/>
  <c r="AA7" i="31"/>
  <c r="Z7" i="31"/>
  <c r="Y7" i="31"/>
  <c r="X7" i="31"/>
  <c r="W7" i="31"/>
  <c r="V7" i="31"/>
  <c r="U7" i="31"/>
  <c r="T7" i="31"/>
  <c r="S7" i="31"/>
  <c r="H7" i="31"/>
  <c r="AX7" i="31" s="1"/>
  <c r="G7" i="31"/>
  <c r="F7" i="31"/>
  <c r="E7" i="31" s="1"/>
  <c r="A7" i="3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146" i="31" s="1"/>
  <c r="A147" i="31" s="1"/>
  <c r="A148" i="31" s="1"/>
  <c r="A149" i="31" s="1"/>
  <c r="A150" i="31" s="1"/>
  <c r="A151" i="31" s="1"/>
  <c r="A152" i="31" s="1"/>
  <c r="A153" i="31" s="1"/>
  <c r="A154" i="31" s="1"/>
  <c r="A155" i="31" s="1"/>
  <c r="A156" i="31" s="1"/>
  <c r="A157" i="31" s="1"/>
  <c r="A158" i="31" s="1"/>
  <c r="A159" i="31" s="1"/>
  <c r="A160" i="31" s="1"/>
  <c r="A161" i="31" s="1"/>
  <c r="A162" i="31" s="1"/>
  <c r="A163" i="31" s="1"/>
  <c r="A164" i="31" s="1"/>
  <c r="A165" i="31" s="1"/>
  <c r="A166" i="31" s="1"/>
  <c r="A167" i="31" s="1"/>
  <c r="A168" i="31" s="1"/>
  <c r="A169" i="31" s="1"/>
  <c r="A170" i="31" s="1"/>
  <c r="A171" i="31" s="1"/>
  <c r="A172" i="31" s="1"/>
  <c r="A173" i="31" s="1"/>
  <c r="A174" i="31" s="1"/>
  <c r="A175" i="31" s="1"/>
  <c r="A176" i="31" s="1"/>
  <c r="A177" i="31" s="1"/>
  <c r="A178" i="31" s="1"/>
  <c r="A179" i="31" s="1"/>
  <c r="A180" i="31" s="1"/>
  <c r="A181" i="31" s="1"/>
  <c r="A182" i="31" s="1"/>
  <c r="A183" i="31" s="1"/>
  <c r="A184" i="31" s="1"/>
  <c r="A185" i="31" s="1"/>
  <c r="A186" i="31" s="1"/>
  <c r="A187" i="31" s="1"/>
  <c r="A188" i="31" s="1"/>
  <c r="A189" i="31" s="1"/>
  <c r="A190" i="31" s="1"/>
  <c r="A191" i="31" s="1"/>
  <c r="A192" i="31" s="1"/>
  <c r="A193" i="31" s="1"/>
  <c r="A194" i="31" s="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A206" i="31" s="1"/>
  <c r="A207" i="31" s="1"/>
  <c r="A208" i="31" s="1"/>
  <c r="A209" i="31" s="1"/>
  <c r="A210" i="31" s="1"/>
  <c r="A211" i="31" s="1"/>
  <c r="A212" i="31" s="1"/>
  <c r="A213" i="31" s="1"/>
  <c r="A214" i="31" s="1"/>
  <c r="A215" i="31" s="1"/>
  <c r="A216" i="31" s="1"/>
  <c r="A217" i="31" s="1"/>
  <c r="A218" i="31" s="1"/>
  <c r="A219" i="31" s="1"/>
  <c r="A220" i="31" s="1"/>
  <c r="A221" i="31" s="1"/>
  <c r="A222" i="31" s="1"/>
  <c r="A223" i="31" s="1"/>
  <c r="A224" i="31" s="1"/>
  <c r="A225" i="31" s="1"/>
  <c r="A226" i="31" s="1"/>
  <c r="A227" i="31" s="1"/>
  <c r="A228" i="31" s="1"/>
  <c r="A229" i="31" s="1"/>
  <c r="A230" i="31" s="1"/>
  <c r="A231" i="31" s="1"/>
  <c r="A232" i="31" s="1"/>
  <c r="A233" i="31" s="1"/>
  <c r="A234" i="31" s="1"/>
  <c r="A235" i="31" s="1"/>
  <c r="A236" i="31" s="1"/>
  <c r="A237" i="31" s="1"/>
  <c r="A238" i="31" s="1"/>
  <c r="A239" i="31" s="1"/>
  <c r="A240" i="31" s="1"/>
  <c r="A241" i="31" s="1"/>
  <c r="A242" i="31" s="1"/>
  <c r="A243" i="31" s="1"/>
  <c r="A244" i="31" s="1"/>
  <c r="A245" i="31" s="1"/>
  <c r="EU6" i="31"/>
  <c r="EM6" i="31"/>
  <c r="EL6" i="31"/>
  <c r="EK6" i="31"/>
  <c r="EJ6" i="31"/>
  <c r="EH6" i="31"/>
  <c r="DP6" i="31"/>
  <c r="DN6" i="31"/>
  <c r="DL6" i="31"/>
  <c r="DJ6" i="31"/>
  <c r="DB6" i="31"/>
  <c r="DA6" i="31"/>
  <c r="CZ6" i="31"/>
  <c r="CY6" i="31"/>
  <c r="CX6" i="31"/>
  <c r="CV6" i="31"/>
  <c r="CU6" i="31"/>
  <c r="CT6" i="31"/>
  <c r="CR6" i="31"/>
  <c r="CQ6" i="31"/>
  <c r="CP6" i="31"/>
  <c r="CO6" i="31"/>
  <c r="CN6" i="31"/>
  <c r="CM6" i="31"/>
  <c r="CK6" i="31"/>
  <c r="CJ6" i="31"/>
  <c r="CI6" i="31"/>
  <c r="CH6" i="31"/>
  <c r="CG6" i="31"/>
  <c r="CE6" i="31"/>
  <c r="CD6" i="31"/>
  <c r="CB6" i="31"/>
  <c r="CA6" i="31"/>
  <c r="BZ6" i="31"/>
  <c r="BX6" i="31"/>
  <c r="BW6" i="31"/>
  <c r="BV6" i="31"/>
  <c r="BT6" i="31"/>
  <c r="BS6" i="31"/>
  <c r="BR6" i="31"/>
  <c r="BQ6" i="31"/>
  <c r="BP6" i="31"/>
  <c r="BO6" i="31"/>
  <c r="BN6" i="31"/>
  <c r="BM6" i="31"/>
  <c r="BK6" i="31"/>
  <c r="AQ6" i="31"/>
  <c r="AP6" i="31"/>
  <c r="AA6" i="31"/>
  <c r="Z6" i="31"/>
  <c r="Y6" i="31"/>
  <c r="X6" i="31"/>
  <c r="W6" i="31"/>
  <c r="V6" i="31"/>
  <c r="U6" i="31"/>
  <c r="T6" i="31"/>
  <c r="S6" i="31"/>
  <c r="H6" i="31"/>
  <c r="G6" i="31"/>
  <c r="F6" i="31"/>
  <c r="EI96" i="31" l="1"/>
  <c r="AW97" i="31"/>
  <c r="E103" i="31"/>
  <c r="FE103" i="31" s="1"/>
  <c r="CL105" i="31"/>
  <c r="E106" i="31"/>
  <c r="E107" i="31"/>
  <c r="FE107" i="31" s="1"/>
  <c r="E119" i="31"/>
  <c r="FE119" i="31" s="1"/>
  <c r="E120" i="31"/>
  <c r="FD120" i="31" s="1"/>
  <c r="E123" i="31"/>
  <c r="FE123" i="31" s="1"/>
  <c r="E124" i="31"/>
  <c r="FD124" i="31" s="1"/>
  <c r="E127" i="31"/>
  <c r="FE127" i="31" s="1"/>
  <c r="CL127" i="31"/>
  <c r="E135" i="31"/>
  <c r="EI145" i="31"/>
  <c r="E147" i="31"/>
  <c r="FB147" i="31" s="1"/>
  <c r="E152" i="31"/>
  <c r="CL154" i="31"/>
  <c r="E185" i="31"/>
  <c r="FG185" i="31" s="1"/>
  <c r="E189" i="31"/>
  <c r="FG189" i="31" s="1"/>
  <c r="CL189" i="31"/>
  <c r="E210" i="31"/>
  <c r="FD210" i="31" s="1"/>
  <c r="E212" i="31"/>
  <c r="G246" i="31"/>
  <c r="AW23" i="31"/>
  <c r="E33" i="31"/>
  <c r="FE33" i="31" s="1"/>
  <c r="E42" i="31"/>
  <c r="FD42" i="31" s="1"/>
  <c r="AW121" i="31"/>
  <c r="BB121" i="31" s="1"/>
  <c r="CW135" i="31"/>
  <c r="CC139" i="31"/>
  <c r="AV162" i="31"/>
  <c r="AW179" i="31"/>
  <c r="BB179" i="31" s="1"/>
  <c r="AV217" i="31"/>
  <c r="AV220" i="31"/>
  <c r="AV226" i="31"/>
  <c r="E229" i="31"/>
  <c r="FG229" i="31" s="1"/>
  <c r="AW18" i="31"/>
  <c r="E68" i="31"/>
  <c r="FE68" i="31" s="1"/>
  <c r="E77" i="31"/>
  <c r="FD77" i="31" s="1"/>
  <c r="E79" i="31"/>
  <c r="FB79" i="31" s="1"/>
  <c r="E83" i="31"/>
  <c r="E88" i="31"/>
  <c r="E89" i="31"/>
  <c r="FD89" i="31" s="1"/>
  <c r="E156" i="31"/>
  <c r="FD156" i="31" s="1"/>
  <c r="E157" i="31"/>
  <c r="AW169" i="31"/>
  <c r="AW173" i="31"/>
  <c r="E188" i="31"/>
  <c r="FD188" i="31" s="1"/>
  <c r="E204" i="31"/>
  <c r="FD204" i="31" s="1"/>
  <c r="E218" i="31"/>
  <c r="E219" i="31"/>
  <c r="AW219" i="31"/>
  <c r="BS246" i="31"/>
  <c r="BS247" i="31" s="1"/>
  <c r="CC198" i="31"/>
  <c r="CW198" i="31"/>
  <c r="CW210" i="31"/>
  <c r="CI246" i="31"/>
  <c r="CI247" i="31" s="1"/>
  <c r="CL210" i="31"/>
  <c r="CW238" i="31"/>
  <c r="EI68" i="31"/>
  <c r="CS191" i="31"/>
  <c r="BL49" i="31"/>
  <c r="CC40" i="31"/>
  <c r="CC242" i="31"/>
  <c r="EI181" i="31"/>
  <c r="BY183" i="31"/>
  <c r="CW236" i="31"/>
  <c r="CL241" i="31"/>
  <c r="BO246" i="31"/>
  <c r="BO247" i="31" s="1"/>
  <c r="CS21" i="31"/>
  <c r="EI29" i="31"/>
  <c r="BU35" i="31"/>
  <c r="CC36" i="31"/>
  <c r="CW36" i="31"/>
  <c r="CW37" i="31"/>
  <c r="CW39" i="31"/>
  <c r="BY40" i="31"/>
  <c r="CL47" i="31"/>
  <c r="BU49" i="31"/>
  <c r="CL52" i="31"/>
  <c r="CL69" i="31"/>
  <c r="CL87" i="31"/>
  <c r="CC96" i="31"/>
  <c r="CW96" i="31"/>
  <c r="CW159" i="31"/>
  <c r="CC166" i="31"/>
  <c r="CW169" i="31"/>
  <c r="CW173" i="31"/>
  <c r="CC176" i="31"/>
  <c r="CW176" i="31"/>
  <c r="CW178" i="31"/>
  <c r="CW180" i="31"/>
  <c r="CL186" i="31"/>
  <c r="CF195" i="31"/>
  <c r="CL201" i="31"/>
  <c r="CC202" i="31"/>
  <c r="CW202" i="31"/>
  <c r="CW204" i="31"/>
  <c r="CC205" i="31"/>
  <c r="CW205" i="31"/>
  <c r="CL207" i="31"/>
  <c r="CC216" i="31"/>
  <c r="BL217" i="31"/>
  <c r="CL219" i="31"/>
  <c r="CW219" i="31"/>
  <c r="BL221" i="31"/>
  <c r="BL121" i="31"/>
  <c r="CS127" i="31"/>
  <c r="EI133" i="31"/>
  <c r="CC18" i="31"/>
  <c r="CW22" i="31"/>
  <c r="CL33" i="31"/>
  <c r="CW33" i="31"/>
  <c r="CL40" i="31"/>
  <c r="CC44" i="31"/>
  <c r="CW44" i="31"/>
  <c r="CC49" i="31"/>
  <c r="CS49" i="31"/>
  <c r="CW55" i="31"/>
  <c r="BL68" i="31"/>
  <c r="CW68" i="31"/>
  <c r="BU69" i="31"/>
  <c r="CS69" i="31"/>
  <c r="BY70" i="31"/>
  <c r="CL71" i="31"/>
  <c r="CC77" i="31"/>
  <c r="CL85" i="31"/>
  <c r="CW151" i="31"/>
  <c r="CW154" i="31"/>
  <c r="BU170" i="31"/>
  <c r="BU174" i="31"/>
  <c r="CC187" i="31"/>
  <c r="CW187" i="31"/>
  <c r="CL224" i="31"/>
  <c r="CF230" i="31"/>
  <c r="AV7" i="31"/>
  <c r="AV8" i="31"/>
  <c r="AV11" i="31"/>
  <c r="E15" i="31"/>
  <c r="AW15" i="31"/>
  <c r="BB15" i="31" s="1"/>
  <c r="CC15" i="31"/>
  <c r="CC27" i="31"/>
  <c r="CW27" i="31"/>
  <c r="CL31" i="31"/>
  <c r="AW47" i="31"/>
  <c r="BU59" i="31"/>
  <c r="AW62" i="31"/>
  <c r="E63" i="31"/>
  <c r="FF63" i="31" s="1"/>
  <c r="CL63" i="31"/>
  <c r="E65" i="31"/>
  <c r="FD65" i="31" s="1"/>
  <c r="CL79" i="31"/>
  <c r="CW79" i="31"/>
  <c r="CC88" i="31"/>
  <c r="AV91" i="31"/>
  <c r="CL91" i="31"/>
  <c r="E93" i="31"/>
  <c r="FG93" i="31" s="1"/>
  <c r="AW93" i="31"/>
  <c r="BU94" i="31"/>
  <c r="CF107" i="31"/>
  <c r="CW111" i="31"/>
  <c r="E115" i="31"/>
  <c r="FE115" i="31" s="1"/>
  <c r="CC115" i="31"/>
  <c r="CW115" i="31"/>
  <c r="AW136" i="31"/>
  <c r="E138" i="31"/>
  <c r="FG138" i="31" s="1"/>
  <c r="CW138" i="31"/>
  <c r="BY145" i="31"/>
  <c r="BL147" i="31"/>
  <c r="CC150" i="31"/>
  <c r="BL152" i="31"/>
  <c r="AW155" i="31"/>
  <c r="CS163" i="31"/>
  <c r="BL166" i="31"/>
  <c r="CC170" i="31"/>
  <c r="CW170" i="31"/>
  <c r="CC174" i="31"/>
  <c r="CW174" i="31"/>
  <c r="CC177" i="31"/>
  <c r="CW177" i="31"/>
  <c r="BY178" i="31"/>
  <c r="CW179" i="31"/>
  <c r="CC183" i="31"/>
  <c r="CW192" i="31"/>
  <c r="E196" i="31"/>
  <c r="FD196" i="31" s="1"/>
  <c r="E197" i="31"/>
  <c r="CL197" i="31"/>
  <c r="E201" i="31"/>
  <c r="E206" i="31"/>
  <c r="FD206" i="31" s="1"/>
  <c r="BL209" i="31"/>
  <c r="CL228" i="31"/>
  <c r="BL230" i="31"/>
  <c r="BU230" i="31"/>
  <c r="CS230" i="31"/>
  <c r="BY231" i="31"/>
  <c r="CL235" i="31"/>
  <c r="E236" i="31"/>
  <c r="EW236" i="31" s="1"/>
  <c r="CL239" i="31"/>
  <c r="BL13" i="31"/>
  <c r="CW16" i="31"/>
  <c r="CW21" i="31"/>
  <c r="CL25" i="31"/>
  <c r="BL26" i="31"/>
  <c r="E32" i="31"/>
  <c r="E41" i="31"/>
  <c r="FE41" i="31" s="1"/>
  <c r="E45" i="31"/>
  <c r="FE45" i="31" s="1"/>
  <c r="E47" i="31"/>
  <c r="CS57" i="31"/>
  <c r="CC59" i="31"/>
  <c r="E60" i="31"/>
  <c r="FE60" i="31" s="1"/>
  <c r="CF60" i="31"/>
  <c r="CL62" i="31"/>
  <c r="BY64" i="31"/>
  <c r="CC67" i="31"/>
  <c r="CW80" i="31"/>
  <c r="CC94" i="31"/>
  <c r="E99" i="31"/>
  <c r="FE99" i="31" s="1"/>
  <c r="E101" i="31"/>
  <c r="AW101" i="31"/>
  <c r="E108" i="31"/>
  <c r="E130" i="31"/>
  <c r="EY130" i="31" s="1"/>
  <c r="CL130" i="31"/>
  <c r="AW132" i="31"/>
  <c r="CW143" i="31"/>
  <c r="E149" i="31"/>
  <c r="FG149" i="31" s="1"/>
  <c r="E161" i="31"/>
  <c r="E167" i="31"/>
  <c r="FE167" i="31" s="1"/>
  <c r="CL169" i="31"/>
  <c r="E171" i="31"/>
  <c r="FG171" i="31" s="1"/>
  <c r="CL173" i="31"/>
  <c r="CF181" i="31"/>
  <c r="BU183" i="31"/>
  <c r="BL192" i="31"/>
  <c r="BL195" i="31"/>
  <c r="AW197" i="31"/>
  <c r="BY198" i="31"/>
  <c r="AV208" i="31"/>
  <c r="BL214" i="31"/>
  <c r="CS214" i="31"/>
  <c r="AW216" i="31"/>
  <c r="E221" i="31"/>
  <c r="FF221" i="31" s="1"/>
  <c r="EI222" i="31"/>
  <c r="E226" i="31"/>
  <c r="FF226" i="31" s="1"/>
  <c r="CC229" i="31"/>
  <c r="CC230" i="31"/>
  <c r="CL230" i="31"/>
  <c r="E231" i="31"/>
  <c r="E232" i="31"/>
  <c r="DC9" i="31"/>
  <c r="DC12" i="31"/>
  <c r="DC28" i="31"/>
  <c r="DC44" i="31"/>
  <c r="DC60" i="31"/>
  <c r="DC76" i="31"/>
  <c r="DC92" i="31"/>
  <c r="DC108" i="31"/>
  <c r="DC124" i="31"/>
  <c r="DC140" i="31"/>
  <c r="DC156" i="31"/>
  <c r="DC172" i="31"/>
  <c r="DC188" i="31"/>
  <c r="DC204" i="31"/>
  <c r="DC220" i="31"/>
  <c r="DC236" i="31"/>
  <c r="DC16" i="31"/>
  <c r="DC48" i="31"/>
  <c r="DC64" i="31"/>
  <c r="DC80" i="31"/>
  <c r="DC96" i="31"/>
  <c r="DC112" i="31"/>
  <c r="DC128" i="31"/>
  <c r="DC144" i="31"/>
  <c r="DC160" i="31"/>
  <c r="DC176" i="31"/>
  <c r="DC192" i="31"/>
  <c r="DC208" i="31"/>
  <c r="DC224" i="31"/>
  <c r="DC240" i="31"/>
  <c r="DC20" i="31"/>
  <c r="DC36" i="31"/>
  <c r="DC52" i="31"/>
  <c r="DC68" i="31"/>
  <c r="DC84" i="31"/>
  <c r="DC100" i="31"/>
  <c r="DC132" i="31"/>
  <c r="DC148" i="31"/>
  <c r="DC164" i="31"/>
  <c r="DC180" i="31"/>
  <c r="DC212" i="31"/>
  <c r="DC228" i="31"/>
  <c r="DC244" i="31"/>
  <c r="DC8" i="31"/>
  <c r="DC40" i="31"/>
  <c r="DC72" i="31"/>
  <c r="DC88" i="31"/>
  <c r="DC120" i="31"/>
  <c r="DC136" i="31"/>
  <c r="DC168" i="31"/>
  <c r="DC184" i="31"/>
  <c r="DC216" i="31"/>
  <c r="DC232" i="31"/>
  <c r="DC32" i="31"/>
  <c r="DC116" i="31"/>
  <c r="DC196" i="31"/>
  <c r="DC24" i="31"/>
  <c r="DC56" i="31"/>
  <c r="DC104" i="31"/>
  <c r="DC152" i="31"/>
  <c r="DC200" i="31"/>
  <c r="DC243" i="31"/>
  <c r="DC199" i="31"/>
  <c r="DC183" i="31"/>
  <c r="DC167" i="31"/>
  <c r="DC151" i="31"/>
  <c r="DC135" i="31"/>
  <c r="DC119" i="31"/>
  <c r="DC103" i="31"/>
  <c r="DC87" i="31"/>
  <c r="DC71" i="31"/>
  <c r="DC55" i="31"/>
  <c r="DC39" i="31"/>
  <c r="DC23" i="31"/>
  <c r="DC7" i="31"/>
  <c r="DC6" i="31"/>
  <c r="DC230" i="31"/>
  <c r="DC214" i="31"/>
  <c r="DC198" i="31"/>
  <c r="DC182" i="31"/>
  <c r="DC166" i="31"/>
  <c r="DC150" i="31"/>
  <c r="DC134" i="31"/>
  <c r="DC118" i="31"/>
  <c r="DC102" i="31"/>
  <c r="DC86" i="31"/>
  <c r="DC70" i="31"/>
  <c r="DC54" i="31"/>
  <c r="DC38" i="31"/>
  <c r="DC22" i="31"/>
  <c r="DC239" i="31"/>
  <c r="DC245" i="31"/>
  <c r="DC229" i="31"/>
  <c r="DC213" i="31"/>
  <c r="DC197" i="31"/>
  <c r="DC181" i="31"/>
  <c r="DC165" i="31"/>
  <c r="DC149" i="31"/>
  <c r="DC133" i="31"/>
  <c r="DC117" i="31"/>
  <c r="DC101" i="31"/>
  <c r="DC85" i="31"/>
  <c r="DC69" i="31"/>
  <c r="DC53" i="31"/>
  <c r="DC37" i="31"/>
  <c r="DC21" i="31"/>
  <c r="DC231" i="31"/>
  <c r="DC195" i="31"/>
  <c r="DC179" i="31"/>
  <c r="DC163" i="31"/>
  <c r="DC147" i="31"/>
  <c r="DC131" i="31"/>
  <c r="DC115" i="31"/>
  <c r="DC99" i="31"/>
  <c r="DC83" i="31"/>
  <c r="DC67" i="31"/>
  <c r="DC51" i="31"/>
  <c r="DC35" i="31"/>
  <c r="DC19" i="31"/>
  <c r="DC235" i="31"/>
  <c r="DC242" i="31"/>
  <c r="DC226" i="31"/>
  <c r="DC210" i="31"/>
  <c r="DC194" i="31"/>
  <c r="DC178" i="31"/>
  <c r="DC162" i="31"/>
  <c r="DC146" i="31"/>
  <c r="DC130" i="31"/>
  <c r="DC114" i="31"/>
  <c r="DC98" i="31"/>
  <c r="DC82" i="31"/>
  <c r="DC66" i="31"/>
  <c r="DC50" i="31"/>
  <c r="DC34" i="31"/>
  <c r="DC18" i="31"/>
  <c r="DC227" i="31"/>
  <c r="DC241" i="31"/>
  <c r="DC225" i="31"/>
  <c r="DC209" i="31"/>
  <c r="DC193" i="31"/>
  <c r="DC177" i="31"/>
  <c r="DC161" i="31"/>
  <c r="DC145" i="31"/>
  <c r="DC129" i="31"/>
  <c r="DC113" i="31"/>
  <c r="DC97" i="31"/>
  <c r="DC81" i="31"/>
  <c r="DC65" i="31"/>
  <c r="DC49" i="31"/>
  <c r="DC33" i="31"/>
  <c r="DC17" i="31"/>
  <c r="DC219" i="31"/>
  <c r="DC191" i="31"/>
  <c r="DC175" i="31"/>
  <c r="DC159" i="31"/>
  <c r="DC143" i="31"/>
  <c r="DC127" i="31"/>
  <c r="DC111" i="31"/>
  <c r="DC95" i="31"/>
  <c r="DC79" i="31"/>
  <c r="DC63" i="31"/>
  <c r="DC47" i="31"/>
  <c r="DC31" i="31"/>
  <c r="DC15" i="31"/>
  <c r="DC223" i="31"/>
  <c r="DC238" i="31"/>
  <c r="DC222" i="31"/>
  <c r="DC206" i="31"/>
  <c r="DC190" i="31"/>
  <c r="DC174" i="31"/>
  <c r="DC158" i="31"/>
  <c r="DC142" i="31"/>
  <c r="DC126" i="31"/>
  <c r="DC110" i="31"/>
  <c r="DC94" i="31"/>
  <c r="DC78" i="31"/>
  <c r="DC62" i="31"/>
  <c r="DC46" i="31"/>
  <c r="DC30" i="31"/>
  <c r="DC14" i="31"/>
  <c r="DC215" i="31"/>
  <c r="DC237" i="31"/>
  <c r="DC221" i="31"/>
  <c r="DC205" i="31"/>
  <c r="DC189" i="31"/>
  <c r="DC173" i="31"/>
  <c r="DC157" i="31"/>
  <c r="DC141" i="31"/>
  <c r="DC125" i="31"/>
  <c r="DC109" i="31"/>
  <c r="DC93" i="31"/>
  <c r="DC77" i="31"/>
  <c r="DC61" i="31"/>
  <c r="DC45" i="31"/>
  <c r="DC29" i="31"/>
  <c r="DC13" i="31"/>
  <c r="DC207" i="31"/>
  <c r="DC187" i="31"/>
  <c r="DC171" i="31"/>
  <c r="DC155" i="31"/>
  <c r="DC139" i="31"/>
  <c r="DC123" i="31"/>
  <c r="DC107" i="31"/>
  <c r="DC91" i="31"/>
  <c r="DC75" i="31"/>
  <c r="DC59" i="31"/>
  <c r="DC43" i="31"/>
  <c r="DC27" i="31"/>
  <c r="DC11" i="31"/>
  <c r="DC211" i="31"/>
  <c r="DC234" i="31"/>
  <c r="DC218" i="31"/>
  <c r="DC202" i="31"/>
  <c r="DC186" i="31"/>
  <c r="DC170" i="31"/>
  <c r="DC154" i="31"/>
  <c r="DC138" i="31"/>
  <c r="DC122" i="31"/>
  <c r="DC106" i="31"/>
  <c r="DC90" i="31"/>
  <c r="DC74" i="31"/>
  <c r="DC58" i="31"/>
  <c r="DC42" i="31"/>
  <c r="DC26" i="31"/>
  <c r="DC10" i="31"/>
  <c r="DC203" i="31"/>
  <c r="DC233" i="31"/>
  <c r="DC217" i="31"/>
  <c r="DC201" i="31"/>
  <c r="DC185" i="31"/>
  <c r="DC169" i="31"/>
  <c r="DC153" i="31"/>
  <c r="DC137" i="31"/>
  <c r="DC121" i="31"/>
  <c r="DC105" i="31"/>
  <c r="DC89" i="31"/>
  <c r="DC73" i="31"/>
  <c r="DC57" i="31"/>
  <c r="DC41" i="31"/>
  <c r="DC25" i="31"/>
  <c r="AV28" i="31"/>
  <c r="BA28" i="31" s="1"/>
  <c r="CF33" i="31"/>
  <c r="BL37" i="31"/>
  <c r="EI37" i="31"/>
  <c r="EI38" i="31"/>
  <c r="BL81" i="31"/>
  <c r="BY84" i="31"/>
  <c r="BL95" i="31"/>
  <c r="BU95" i="31"/>
  <c r="BY96" i="31"/>
  <c r="AV139" i="31"/>
  <c r="AV142" i="31"/>
  <c r="CW163" i="31"/>
  <c r="EI163" i="31"/>
  <c r="BL164" i="31"/>
  <c r="CL164" i="31"/>
  <c r="BY165" i="31"/>
  <c r="BY166" i="31"/>
  <c r="E179" i="31"/>
  <c r="FG179" i="31" s="1"/>
  <c r="E181" i="31"/>
  <c r="EZ181" i="31" s="1"/>
  <c r="E183" i="31"/>
  <c r="EW183" i="31" s="1"/>
  <c r="CL183" i="31"/>
  <c r="CC184" i="31"/>
  <c r="EI184" i="31"/>
  <c r="BU185" i="31"/>
  <c r="CL190" i="31"/>
  <c r="BU191" i="31"/>
  <c r="E192" i="31"/>
  <c r="FD192" i="31" s="1"/>
  <c r="BL203" i="31"/>
  <c r="CF207" i="31"/>
  <c r="CC222" i="31"/>
  <c r="CW222" i="31"/>
  <c r="CW224" i="31"/>
  <c r="CC225" i="31"/>
  <c r="E240" i="31"/>
  <c r="EI208" i="31"/>
  <c r="EE230" i="31"/>
  <c r="BJ247" i="31"/>
  <c r="EI61" i="31"/>
  <c r="EI112" i="31"/>
  <c r="EI131" i="31"/>
  <c r="EI185" i="31"/>
  <c r="EI149" i="31"/>
  <c r="EI239" i="31"/>
  <c r="CS8" i="31"/>
  <c r="CS11" i="31"/>
  <c r="EI14" i="31"/>
  <c r="EI6" i="31"/>
  <c r="BU8" i="31"/>
  <c r="EI8" i="31"/>
  <c r="EI10" i="31"/>
  <c r="BU11" i="31"/>
  <c r="BY13" i="31"/>
  <c r="AW14" i="31"/>
  <c r="AV15" i="31"/>
  <c r="CC17" i="31"/>
  <c r="EI18" i="31"/>
  <c r="E23" i="31"/>
  <c r="BB23" i="31" s="1"/>
  <c r="CC23" i="31"/>
  <c r="CW23" i="31"/>
  <c r="AW24" i="31"/>
  <c r="BB24" i="31" s="1"/>
  <c r="CW24" i="31"/>
  <c r="BB26" i="31"/>
  <c r="BL29" i="31"/>
  <c r="BU29" i="31"/>
  <c r="CC29" i="31"/>
  <c r="CW29" i="31"/>
  <c r="BC30" i="31"/>
  <c r="CC30" i="31"/>
  <c r="EI30" i="31"/>
  <c r="CC32" i="31"/>
  <c r="CW32" i="31"/>
  <c r="E34" i="31"/>
  <c r="FD34" i="31" s="1"/>
  <c r="CL34" i="31"/>
  <c r="CL35" i="31"/>
  <c r="BY36" i="31"/>
  <c r="CS36" i="31"/>
  <c r="BU40" i="31"/>
  <c r="CS40" i="31"/>
  <c r="AW43" i="31"/>
  <c r="BU45" i="31"/>
  <c r="CC45" i="31"/>
  <c r="CW45" i="31"/>
  <c r="E48" i="31"/>
  <c r="FF48" i="31" s="1"/>
  <c r="BL48" i="31"/>
  <c r="CL48" i="31"/>
  <c r="E49" i="31"/>
  <c r="AV49" i="31"/>
  <c r="BL50" i="31"/>
  <c r="EI51" i="31"/>
  <c r="BL54" i="31"/>
  <c r="BC17" i="31"/>
  <c r="BC45" i="31"/>
  <c r="H246" i="31"/>
  <c r="CY246" i="31"/>
  <c r="CY247" i="31" s="1"/>
  <c r="AW7" i="31"/>
  <c r="CC9" i="31"/>
  <c r="CW9" i="31"/>
  <c r="CC10" i="31"/>
  <c r="CW10" i="31"/>
  <c r="CC12" i="31"/>
  <c r="CW12" i="31"/>
  <c r="CL15" i="31"/>
  <c r="CC16" i="31"/>
  <c r="CF17" i="31"/>
  <c r="CL20" i="31"/>
  <c r="CC21" i="31"/>
  <c r="CL21" i="31"/>
  <c r="EI23" i="31"/>
  <c r="BY28" i="31"/>
  <c r="CS28" i="31"/>
  <c r="AW31" i="31"/>
  <c r="AW35" i="31"/>
  <c r="BB35" i="31" s="1"/>
  <c r="E37" i="31"/>
  <c r="FE37" i="31" s="1"/>
  <c r="E38" i="31"/>
  <c r="FD38" i="31" s="1"/>
  <c r="CL39" i="31"/>
  <c r="EI39" i="31"/>
  <c r="CF41" i="31"/>
  <c r="CW41" i="31"/>
  <c r="BC42" i="31"/>
  <c r="EI42" i="31"/>
  <c r="CL43" i="31"/>
  <c r="BY44" i="31"/>
  <c r="CS44" i="31"/>
  <c r="EI44" i="31"/>
  <c r="E50" i="31"/>
  <c r="FD50" i="31" s="1"/>
  <c r="E51" i="31"/>
  <c r="CC51" i="31"/>
  <c r="CW51" i="31"/>
  <c r="AW52" i="31"/>
  <c r="CC52" i="31"/>
  <c r="E54" i="31"/>
  <c r="AW56" i="31"/>
  <c r="BB56" i="31" s="1"/>
  <c r="BY8" i="31"/>
  <c r="CS12" i="31"/>
  <c r="BY19" i="31"/>
  <c r="CS19" i="31"/>
  <c r="BY20" i="31"/>
  <c r="CS20" i="31"/>
  <c r="AV24" i="31"/>
  <c r="BA26" i="31"/>
  <c r="EI26" i="31"/>
  <c r="CF30" i="31"/>
  <c r="EI34" i="31"/>
  <c r="BL47" i="31"/>
  <c r="CF47" i="31"/>
  <c r="AV52" i="31"/>
  <c r="CS53" i="31"/>
  <c r="AV54" i="31"/>
  <c r="BA54" i="31" s="1"/>
  <c r="CS62" i="31"/>
  <c r="AV63" i="31"/>
  <c r="CC56" i="31"/>
  <c r="CL56" i="31"/>
  <c r="BL57" i="31"/>
  <c r="E58" i="31"/>
  <c r="CW58" i="31"/>
  <c r="BY59" i="31"/>
  <c r="CC60" i="31"/>
  <c r="E64" i="31"/>
  <c r="FE64" i="31" s="1"/>
  <c r="AW64" i="31"/>
  <c r="CC64" i="31"/>
  <c r="CW64" i="31"/>
  <c r="EI65" i="31"/>
  <c r="CC66" i="31"/>
  <c r="BY67" i="31"/>
  <c r="CS67" i="31"/>
  <c r="CC71" i="31"/>
  <c r="BL72" i="31"/>
  <c r="AW75" i="31"/>
  <c r="BB75" i="31" s="1"/>
  <c r="CL75" i="31"/>
  <c r="CW75" i="31"/>
  <c r="AW76" i="31"/>
  <c r="CW76" i="31"/>
  <c r="CS80" i="31"/>
  <c r="CL83" i="31"/>
  <c r="CW83" i="31"/>
  <c r="CC84" i="31"/>
  <c r="CW84" i="31"/>
  <c r="E86" i="31"/>
  <c r="BB86" i="31" s="1"/>
  <c r="EI86" i="31"/>
  <c r="CC87" i="31"/>
  <c r="BU88" i="31"/>
  <c r="CL88" i="31"/>
  <c r="E92" i="31"/>
  <c r="AV93" i="31"/>
  <c r="BA93" i="31" s="1"/>
  <c r="BY93" i="31"/>
  <c r="E94" i="31"/>
  <c r="CW94" i="31"/>
  <c r="CL97" i="31"/>
  <c r="CF103" i="31"/>
  <c r="CL103" i="31"/>
  <c r="CW103" i="31"/>
  <c r="BL104" i="31"/>
  <c r="CF104" i="31"/>
  <c r="EI104" i="31"/>
  <c r="E105" i="31"/>
  <c r="AW105" i="31"/>
  <c r="BB105" i="31" s="1"/>
  <c r="CC105" i="31"/>
  <c r="CC106" i="31"/>
  <c r="CC107" i="31"/>
  <c r="CF111" i="31"/>
  <c r="CL111" i="31"/>
  <c r="BU112" i="31"/>
  <c r="BY112" i="31"/>
  <c r="CS112" i="31"/>
  <c r="AV113" i="31"/>
  <c r="BY113" i="31"/>
  <c r="CS113" i="31"/>
  <c r="BY114" i="31"/>
  <c r="CS114" i="31"/>
  <c r="CC116" i="31"/>
  <c r="CW116" i="31"/>
  <c r="AW117" i="31"/>
  <c r="BB117" i="31" s="1"/>
  <c r="BY118" i="31"/>
  <c r="EI118" i="31"/>
  <c r="BL122" i="31"/>
  <c r="CF122" i="31"/>
  <c r="BL124" i="31"/>
  <c r="CF124" i="31"/>
  <c r="E125" i="31"/>
  <c r="BL127" i="31"/>
  <c r="E128" i="31"/>
  <c r="FD128" i="31" s="1"/>
  <c r="CW131" i="31"/>
  <c r="AV134" i="31"/>
  <c r="AV135" i="31"/>
  <c r="BA135" i="31" s="1"/>
  <c r="BU67" i="31"/>
  <c r="AV68" i="31"/>
  <c r="BY71" i="31"/>
  <c r="BY76" i="31"/>
  <c r="BL77" i="31"/>
  <c r="BY81" i="31"/>
  <c r="CS81" i="31"/>
  <c r="BY82" i="31"/>
  <c r="CS82" i="31"/>
  <c r="BL85" i="31"/>
  <c r="BY86" i="31"/>
  <c r="CS86" i="31"/>
  <c r="AV98" i="31"/>
  <c r="CS98" i="31"/>
  <c r="EI98" i="31"/>
  <c r="EI100" i="31"/>
  <c r="BY106" i="31"/>
  <c r="BL108" i="31"/>
  <c r="CF108" i="31"/>
  <c r="AV110" i="31"/>
  <c r="BA110" i="31" s="1"/>
  <c r="BL115" i="31"/>
  <c r="CF115" i="31"/>
  <c r="EI115" i="31"/>
  <c r="E132" i="31"/>
  <c r="FE132" i="31" s="1"/>
  <c r="BL132" i="31"/>
  <c r="E136" i="31"/>
  <c r="FE136" i="31" s="1"/>
  <c r="AV56" i="31"/>
  <c r="CS56" i="31"/>
  <c r="CC57" i="31"/>
  <c r="CW57" i="31"/>
  <c r="CL59" i="31"/>
  <c r="CW59" i="31"/>
  <c r="E61" i="31"/>
  <c r="FD61" i="31" s="1"/>
  <c r="CF64" i="31"/>
  <c r="CL66" i="31"/>
  <c r="E67" i="31"/>
  <c r="AZ67" i="31" s="1"/>
  <c r="CL67" i="31"/>
  <c r="AW68" i="31"/>
  <c r="BU71" i="31"/>
  <c r="E72" i="31"/>
  <c r="FE72" i="31" s="1"/>
  <c r="AW72" i="31"/>
  <c r="CC72" i="31"/>
  <c r="CL72" i="31"/>
  <c r="CW72" i="31"/>
  <c r="E74" i="31"/>
  <c r="BL74" i="31"/>
  <c r="CC74" i="31"/>
  <c r="CF74" i="31"/>
  <c r="CW74" i="31"/>
  <c r="BU75" i="31"/>
  <c r="E81" i="31"/>
  <c r="FD81" i="31" s="1"/>
  <c r="CF84" i="31"/>
  <c r="CC85" i="31"/>
  <c r="CW85" i="31"/>
  <c r="CF89" i="31"/>
  <c r="CW89" i="31"/>
  <c r="E90" i="31"/>
  <c r="BY90" i="31"/>
  <c r="CF91" i="31"/>
  <c r="BC92" i="31"/>
  <c r="CL93" i="31"/>
  <c r="BY94" i="31"/>
  <c r="BY97" i="31"/>
  <c r="EI97" i="31"/>
  <c r="E100" i="31"/>
  <c r="BC100" i="31" s="1"/>
  <c r="CL100" i="31"/>
  <c r="CL101" i="31"/>
  <c r="E102" i="31"/>
  <c r="AZ102" i="31" s="1"/>
  <c r="BL103" i="31"/>
  <c r="BU106" i="31"/>
  <c r="CS106" i="31"/>
  <c r="BL107" i="31"/>
  <c r="BU107" i="31"/>
  <c r="CS107" i="31"/>
  <c r="CC110" i="31"/>
  <c r="CW110" i="31"/>
  <c r="E114" i="31"/>
  <c r="E116" i="31"/>
  <c r="FD116" i="31" s="1"/>
  <c r="CL117" i="31"/>
  <c r="E118" i="31"/>
  <c r="AZ118" i="31" s="1"/>
  <c r="CL118" i="31"/>
  <c r="CC119" i="31"/>
  <c r="CL119" i="31"/>
  <c r="CL122" i="31"/>
  <c r="CW122" i="31"/>
  <c r="CW123" i="31"/>
  <c r="BL125" i="31"/>
  <c r="E126" i="31"/>
  <c r="FE126" i="31" s="1"/>
  <c r="CF140" i="31"/>
  <c r="AV126" i="31"/>
  <c r="CF128" i="31"/>
  <c r="AV130" i="31"/>
  <c r="BA130" i="31" s="1"/>
  <c r="E134" i="31"/>
  <c r="AV138" i="31"/>
  <c r="CC141" i="31"/>
  <c r="CW141" i="31"/>
  <c r="AW147" i="31"/>
  <c r="E148" i="31"/>
  <c r="FD148" i="31" s="1"/>
  <c r="E151" i="31"/>
  <c r="CW156" i="31"/>
  <c r="AW157" i="31"/>
  <c r="BB157" i="31" s="1"/>
  <c r="CS158" i="31"/>
  <c r="EI161" i="31"/>
  <c r="CC165" i="31"/>
  <c r="AW166" i="31"/>
  <c r="CW166" i="31"/>
  <c r="E170" i="31"/>
  <c r="AW171" i="31"/>
  <c r="E174" i="31"/>
  <c r="BC174" i="31" s="1"/>
  <c r="CL174" i="31"/>
  <c r="E175" i="31"/>
  <c r="FG175" i="31" s="1"/>
  <c r="CL175" i="31"/>
  <c r="CL177" i="31"/>
  <c r="EI177" i="31"/>
  <c r="CC178" i="31"/>
  <c r="E180" i="31"/>
  <c r="FF180" i="31" s="1"/>
  <c r="E182" i="31"/>
  <c r="FG182" i="31" s="1"/>
  <c r="BL183" i="31"/>
  <c r="CF184" i="31"/>
  <c r="CL184" i="31"/>
  <c r="CW184" i="31"/>
  <c r="AW185" i="31"/>
  <c r="BB185" i="31" s="1"/>
  <c r="CC185" i="31"/>
  <c r="CW185" i="31"/>
  <c r="BU186" i="31"/>
  <c r="CS186" i="31"/>
  <c r="E187" i="31"/>
  <c r="CL187" i="31"/>
  <c r="CW188" i="31"/>
  <c r="E190" i="31"/>
  <c r="BA190" i="31" s="1"/>
  <c r="AW191" i="31"/>
  <c r="CL191" i="31"/>
  <c r="CW191" i="31"/>
  <c r="E193" i="31"/>
  <c r="FG193" i="31" s="1"/>
  <c r="CF196" i="31"/>
  <c r="E199" i="31"/>
  <c r="EZ199" i="31" s="1"/>
  <c r="CC203" i="31"/>
  <c r="BL206" i="31"/>
  <c r="CF206" i="31"/>
  <c r="AW207" i="31"/>
  <c r="BB207" i="31" s="1"/>
  <c r="E209" i="31"/>
  <c r="FE209" i="31" s="1"/>
  <c r="BL213" i="31"/>
  <c r="E214" i="31"/>
  <c r="CC214" i="31"/>
  <c r="CW214" i="31"/>
  <c r="E217" i="31"/>
  <c r="FF217" i="31" s="1"/>
  <c r="BY220" i="31"/>
  <c r="CS220" i="31"/>
  <c r="BY221" i="31"/>
  <c r="CC223" i="31"/>
  <c r="E224" i="31"/>
  <c r="AW224" i="31"/>
  <c r="E225" i="31"/>
  <c r="FG225" i="31" s="1"/>
  <c r="CF225" i="31"/>
  <c r="CL225" i="31"/>
  <c r="BL226" i="31"/>
  <c r="AW228" i="31"/>
  <c r="AV229" i="31"/>
  <c r="E230" i="31"/>
  <c r="FF230" i="31" s="1"/>
  <c r="EI232" i="31"/>
  <c r="EI233" i="31"/>
  <c r="BY234" i="31"/>
  <c r="CF237" i="31"/>
  <c r="EI141" i="31"/>
  <c r="CF144" i="31"/>
  <c r="EI144" i="31"/>
  <c r="BL145" i="31"/>
  <c r="BY146" i="31"/>
  <c r="CS146" i="31"/>
  <c r="E153" i="31"/>
  <c r="EI153" i="31"/>
  <c r="BL155" i="31"/>
  <c r="EI155" i="31"/>
  <c r="EI157" i="31"/>
  <c r="BU158" i="31"/>
  <c r="BC181" i="31"/>
  <c r="BC182" i="31"/>
  <c r="BY182" i="31"/>
  <c r="EI218" i="31"/>
  <c r="BU220" i="31"/>
  <c r="AV224" i="31"/>
  <c r="CC239" i="31"/>
  <c r="CW239" i="31"/>
  <c r="CS240" i="31"/>
  <c r="BL136" i="31"/>
  <c r="BU136" i="31"/>
  <c r="CF136" i="31"/>
  <c r="BL138" i="31"/>
  <c r="E141" i="31"/>
  <c r="BC141" i="31" s="1"/>
  <c r="CL141" i="31"/>
  <c r="CF142" i="31"/>
  <c r="E144" i="31"/>
  <c r="FE144" i="31" s="1"/>
  <c r="E145" i="31"/>
  <c r="AV151" i="31"/>
  <c r="CL151" i="31"/>
  <c r="CC152" i="31"/>
  <c r="AW153" i="31"/>
  <c r="E155" i="31"/>
  <c r="FE155" i="31" s="1"/>
  <c r="CS159" i="31"/>
  <c r="BC160" i="31"/>
  <c r="E162" i="31"/>
  <c r="BA162" i="31" s="1"/>
  <c r="CL162" i="31"/>
  <c r="CF163" i="31"/>
  <c r="E164" i="31"/>
  <c r="AW164" i="31"/>
  <c r="CS166" i="31"/>
  <c r="AV168" i="31"/>
  <c r="BA168" i="31" s="1"/>
  <c r="AV169" i="31"/>
  <c r="AV172" i="31"/>
  <c r="CS174" i="31"/>
  <c r="CC175" i="31"/>
  <c r="CW175" i="31"/>
  <c r="E176" i="31"/>
  <c r="FF176" i="31" s="1"/>
  <c r="CL176" i="31"/>
  <c r="E178" i="31"/>
  <c r="BL179" i="31"/>
  <c r="CC179" i="31"/>
  <c r="CW183" i="31"/>
  <c r="BL184" i="31"/>
  <c r="AW186" i="31"/>
  <c r="CF188" i="31"/>
  <c r="BY191" i="31"/>
  <c r="AW193" i="31"/>
  <c r="EI193" i="31"/>
  <c r="CC195" i="31"/>
  <c r="CW197" i="31"/>
  <c r="CC200" i="31"/>
  <c r="CW200" i="31"/>
  <c r="AW201" i="31"/>
  <c r="CC201" i="31"/>
  <c r="E202" i="31"/>
  <c r="BC202" i="31" s="1"/>
  <c r="E203" i="31"/>
  <c r="FE203" i="31" s="1"/>
  <c r="BL204" i="31"/>
  <c r="CW209" i="31"/>
  <c r="CF210" i="31"/>
  <c r="E211" i="31"/>
  <c r="CC211" i="31"/>
  <c r="BU212" i="31"/>
  <c r="CF212" i="31"/>
  <c r="E213" i="31"/>
  <c r="CW213" i="31"/>
  <c r="E216" i="31"/>
  <c r="FG216" i="31" s="1"/>
  <c r="BU216" i="31"/>
  <c r="E220" i="31"/>
  <c r="AW225" i="31"/>
  <c r="CW226" i="31"/>
  <c r="CC227" i="31"/>
  <c r="CW227" i="31"/>
  <c r="E233" i="31"/>
  <c r="FG233" i="31" s="1"/>
  <c r="E235" i="31"/>
  <c r="EV235" i="31" s="1"/>
  <c r="CC243" i="31"/>
  <c r="CW243" i="31"/>
  <c r="CS244" i="31"/>
  <c r="CF175" i="31"/>
  <c r="AV184" i="31"/>
  <c r="BU202" i="31"/>
  <c r="BY209" i="31"/>
  <c r="CF236" i="31"/>
  <c r="EI237" i="31"/>
  <c r="E238" i="31"/>
  <c r="BL245" i="31"/>
  <c r="BV246" i="31"/>
  <c r="BV247" i="31" s="1"/>
  <c r="EM246" i="31"/>
  <c r="EM247" i="31" s="1"/>
  <c r="CF11" i="31"/>
  <c r="CF13" i="31"/>
  <c r="BA15" i="31"/>
  <c r="AU15" i="31"/>
  <c r="BL16" i="31"/>
  <c r="CF16" i="31"/>
  <c r="AU21" i="31"/>
  <c r="CL24" i="31"/>
  <c r="BL25" i="31"/>
  <c r="CF25" i="31"/>
  <c r="EI25" i="31"/>
  <c r="E27" i="31"/>
  <c r="BL30" i="31"/>
  <c r="BY30" i="31"/>
  <c r="CW30" i="31"/>
  <c r="BL31" i="31"/>
  <c r="CF31" i="31"/>
  <c r="BL33" i="31"/>
  <c r="CF37" i="31"/>
  <c r="CS37" i="31"/>
  <c r="BC38" i="31"/>
  <c r="CC38" i="31"/>
  <c r="CW38" i="31"/>
  <c r="E39" i="31"/>
  <c r="BL40" i="31"/>
  <c r="BL41" i="31"/>
  <c r="BB47" i="31"/>
  <c r="CA246" i="31"/>
  <c r="CA247" i="31" s="1"/>
  <c r="CU246" i="31"/>
  <c r="CU247" i="31" s="1"/>
  <c r="BC9" i="31"/>
  <c r="AU9" i="31"/>
  <c r="AZ9" i="31" s="1"/>
  <c r="E6" i="31"/>
  <c r="CM246" i="31"/>
  <c r="CM247" i="31" s="1"/>
  <c r="CQ246" i="31"/>
  <c r="CQ247" i="31" s="1"/>
  <c r="AU7" i="31"/>
  <c r="CL7" i="31"/>
  <c r="CW7" i="31"/>
  <c r="AW10" i="31"/>
  <c r="BB10" i="31" s="1"/>
  <c r="AW11" i="31"/>
  <c r="BB11" i="31" s="1"/>
  <c r="CL11" i="31"/>
  <c r="E12" i="31"/>
  <c r="AV12" i="31"/>
  <c r="CF12" i="31"/>
  <c r="BC13" i="31"/>
  <c r="AU13" i="31"/>
  <c r="AZ13" i="31" s="1"/>
  <c r="E14" i="31"/>
  <c r="FC14" i="31" s="1"/>
  <c r="CS15" i="31"/>
  <c r="EI15" i="31"/>
  <c r="E16" i="31"/>
  <c r="BL17" i="31"/>
  <c r="BU17" i="31"/>
  <c r="CS17" i="31"/>
  <c r="EI17" i="31"/>
  <c r="E18" i="31"/>
  <c r="EX18" i="31" s="1"/>
  <c r="BU18" i="31"/>
  <c r="CL18" i="31"/>
  <c r="E19" i="31"/>
  <c r="AZ19" i="31" s="1"/>
  <c r="BU19" i="31"/>
  <c r="BU20" i="31"/>
  <c r="BY21" i="31"/>
  <c r="BL22" i="31"/>
  <c r="CF22" i="31"/>
  <c r="CS22" i="31"/>
  <c r="EI22" i="31"/>
  <c r="BU23" i="31"/>
  <c r="AZ24" i="31"/>
  <c r="BY24" i="31"/>
  <c r="CS24" i="31"/>
  <c r="CC25" i="31"/>
  <c r="CC26" i="31"/>
  <c r="AW27" i="31"/>
  <c r="BB27" i="31" s="1"/>
  <c r="EI27" i="31"/>
  <c r="E28" i="31"/>
  <c r="CL28" i="31"/>
  <c r="CF29" i="31"/>
  <c r="E31" i="31"/>
  <c r="BB31" i="31" s="1"/>
  <c r="CC31" i="31"/>
  <c r="AV32" i="31"/>
  <c r="BY32" i="31"/>
  <c r="CC34" i="31"/>
  <c r="CW34" i="31"/>
  <c r="E35" i="31"/>
  <c r="BU36" i="31"/>
  <c r="BC37" i="31"/>
  <c r="AU37" i="31"/>
  <c r="AZ37" i="31" s="1"/>
  <c r="CC37" i="31"/>
  <c r="CL37" i="31"/>
  <c r="BU38" i="31"/>
  <c r="CS38" i="31"/>
  <c r="AW39" i="31"/>
  <c r="BB39" i="31" s="1"/>
  <c r="BY39" i="31"/>
  <c r="E40" i="31"/>
  <c r="AV40" i="31"/>
  <c r="BA40" i="31" s="1"/>
  <c r="BY41" i="31"/>
  <c r="E43" i="31"/>
  <c r="BU44" i="31"/>
  <c r="CF45" i="31"/>
  <c r="BC48" i="31"/>
  <c r="CC6" i="31"/>
  <c r="CW6" i="31"/>
  <c r="BY7" i="31"/>
  <c r="BC8" i="31"/>
  <c r="AU8" i="31"/>
  <c r="CC8" i="31"/>
  <c r="CW8" i="31"/>
  <c r="BC11" i="31"/>
  <c r="AU11" i="31"/>
  <c r="AZ11" i="31" s="1"/>
  <c r="CC11" i="31"/>
  <c r="BL12" i="31"/>
  <c r="BY12" i="31"/>
  <c r="CW13" i="31"/>
  <c r="CC14" i="31"/>
  <c r="CW14" i="31"/>
  <c r="BU15" i="31"/>
  <c r="CL19" i="31"/>
  <c r="AV20" i="31"/>
  <c r="E21" i="31"/>
  <c r="EW21" i="31" s="1"/>
  <c r="AV21" i="31"/>
  <c r="BU21" i="31"/>
  <c r="BU22" i="31"/>
  <c r="CL22" i="31"/>
  <c r="CL23" i="31"/>
  <c r="BU24" i="31"/>
  <c r="CF26" i="31"/>
  <c r="CC28" i="31"/>
  <c r="CW28" i="31"/>
  <c r="BC29" i="31"/>
  <c r="AU29" i="31"/>
  <c r="AZ29" i="31" s="1"/>
  <c r="CS29" i="31"/>
  <c r="BC33" i="31"/>
  <c r="AU33" i="31"/>
  <c r="AZ33" i="31" s="1"/>
  <c r="BY34" i="31"/>
  <c r="CS34" i="31"/>
  <c r="CS35" i="31"/>
  <c r="E36" i="31"/>
  <c r="AZ36" i="31" s="1"/>
  <c r="AV36" i="31"/>
  <c r="CL36" i="31"/>
  <c r="CL38" i="31"/>
  <c r="AW40" i="31"/>
  <c r="CW40" i="31"/>
  <c r="BC41" i="31"/>
  <c r="AU41" i="31"/>
  <c r="CC41" i="31"/>
  <c r="CS43" i="31"/>
  <c r="E44" i="31"/>
  <c r="AZ44" i="31" s="1"/>
  <c r="AV44" i="31"/>
  <c r="CL44" i="31"/>
  <c r="BL45" i="31"/>
  <c r="BY45" i="31"/>
  <c r="E46" i="31"/>
  <c r="FD46" i="31" s="1"/>
  <c r="AU12" i="31"/>
  <c r="AZ16" i="31"/>
  <c r="AU17" i="31"/>
  <c r="AZ17" i="31" s="1"/>
  <c r="AW19" i="31"/>
  <c r="BB19" i="31" s="1"/>
  <c r="AW20" i="31"/>
  <c r="CW20" i="31"/>
  <c r="EI21" i="31"/>
  <c r="BC22" i="31"/>
  <c r="AU22" i="31"/>
  <c r="AZ22" i="31" s="1"/>
  <c r="BY42" i="31"/>
  <c r="CS42" i="31"/>
  <c r="BU43" i="31"/>
  <c r="AW44" i="31"/>
  <c r="AU45" i="31"/>
  <c r="AZ45" i="31" s="1"/>
  <c r="BL46" i="31"/>
  <c r="CC46" i="31"/>
  <c r="CF46" i="31"/>
  <c r="CW46" i="31"/>
  <c r="CC47" i="31"/>
  <c r="CF48" i="31"/>
  <c r="CS48" i="31"/>
  <c r="EI48" i="31"/>
  <c r="CW49" i="31"/>
  <c r="CC50" i="31"/>
  <c r="AW51" i="31"/>
  <c r="BB51" i="31" s="1"/>
  <c r="E53" i="31"/>
  <c r="FG53" i="31" s="1"/>
  <c r="CL53" i="31"/>
  <c r="EI53" i="31"/>
  <c r="BY54" i="31"/>
  <c r="E55" i="31"/>
  <c r="EW55" i="31" s="1"/>
  <c r="BU55" i="31"/>
  <c r="CL55" i="31"/>
  <c r="AU56" i="31"/>
  <c r="AW57" i="31"/>
  <c r="BY57" i="31"/>
  <c r="AV58" i="31"/>
  <c r="BY58" i="31"/>
  <c r="E59" i="31"/>
  <c r="FE59" i="31" s="1"/>
  <c r="AV59" i="31"/>
  <c r="AW60" i="31"/>
  <c r="BB60" i="31" s="1"/>
  <c r="BY60" i="31"/>
  <c r="E62" i="31"/>
  <c r="EY62" i="31" s="1"/>
  <c r="BU63" i="31"/>
  <c r="AV64" i="31"/>
  <c r="BA64" i="31" s="1"/>
  <c r="BL64" i="31"/>
  <c r="EI64" i="31"/>
  <c r="BU65" i="31"/>
  <c r="BL66" i="31"/>
  <c r="AW67" i="31"/>
  <c r="CW67" i="31"/>
  <c r="BC68" i="31"/>
  <c r="AU68" i="31"/>
  <c r="AZ68" i="31" s="1"/>
  <c r="BC69" i="31"/>
  <c r="E70" i="31"/>
  <c r="FF70" i="31" s="1"/>
  <c r="AW70" i="31"/>
  <c r="CL70" i="31"/>
  <c r="CW70" i="31"/>
  <c r="BL71" i="31"/>
  <c r="EI71" i="31"/>
  <c r="AV72" i="31"/>
  <c r="CS72" i="31"/>
  <c r="EI72" i="31"/>
  <c r="EI74" i="31"/>
  <c r="AV75" i="31"/>
  <c r="BY75" i="31"/>
  <c r="CS75" i="31"/>
  <c r="AU76" i="31"/>
  <c r="CC76" i="31"/>
  <c r="CL76" i="31"/>
  <c r="E80" i="31"/>
  <c r="FE80" i="31" s="1"/>
  <c r="AV80" i="31"/>
  <c r="BU80" i="31"/>
  <c r="CF81" i="31"/>
  <c r="CW81" i="31"/>
  <c r="E82" i="31"/>
  <c r="CC82" i="31"/>
  <c r="CW82" i="31"/>
  <c r="EI82" i="31"/>
  <c r="AW83" i="31"/>
  <c r="E85" i="31"/>
  <c r="FD85" i="31" s="1"/>
  <c r="CF85" i="31"/>
  <c r="CC86" i="31"/>
  <c r="CW86" i="31"/>
  <c r="BC60" i="31"/>
  <c r="AU60" i="31"/>
  <c r="AZ60" i="31" s="1"/>
  <c r="BB62" i="31"/>
  <c r="BB64" i="31"/>
  <c r="BC77" i="31"/>
  <c r="AU77" i="31"/>
  <c r="AZ77" i="31" s="1"/>
  <c r="BB82" i="31"/>
  <c r="AU88" i="31"/>
  <c r="BL89" i="31"/>
  <c r="CL45" i="31"/>
  <c r="EI46" i="31"/>
  <c r="CC48" i="31"/>
  <c r="AW49" i="31"/>
  <c r="BB49" i="31" s="1"/>
  <c r="BY49" i="31"/>
  <c r="CF49" i="31"/>
  <c r="BC50" i="31"/>
  <c r="AU50" i="31"/>
  <c r="AZ50" i="31" s="1"/>
  <c r="CF50" i="31"/>
  <c r="E52" i="31"/>
  <c r="BA52" i="31" s="1"/>
  <c r="BU53" i="31"/>
  <c r="AU54" i="31"/>
  <c r="AZ55" i="31"/>
  <c r="AW55" i="31"/>
  <c r="E56" i="31"/>
  <c r="BY56" i="31"/>
  <c r="CW56" i="31"/>
  <c r="E57" i="31"/>
  <c r="CL58" i="31"/>
  <c r="EI58" i="31"/>
  <c r="AZ59" i="31"/>
  <c r="CS59" i="31"/>
  <c r="CL60" i="31"/>
  <c r="CW60" i="31"/>
  <c r="BC61" i="31"/>
  <c r="CC61" i="31"/>
  <c r="CW61" i="31"/>
  <c r="BU62" i="31"/>
  <c r="AW63" i="31"/>
  <c r="CC63" i="31"/>
  <c r="CW63" i="31"/>
  <c r="BC64" i="31"/>
  <c r="AU64" i="31"/>
  <c r="AZ64" i="31" s="1"/>
  <c r="BU64" i="31"/>
  <c r="E66" i="31"/>
  <c r="AW66" i="31"/>
  <c r="BL67" i="31"/>
  <c r="EI67" i="31"/>
  <c r="BA68" i="31"/>
  <c r="CC68" i="31"/>
  <c r="AW71" i="31"/>
  <c r="BB71" i="31" s="1"/>
  <c r="AU72" i="31"/>
  <c r="BL73" i="31"/>
  <c r="BU73" i="31"/>
  <c r="CL73" i="31"/>
  <c r="AW74" i="31"/>
  <c r="BY74" i="31"/>
  <c r="CS74" i="31"/>
  <c r="E75" i="31"/>
  <c r="E76" i="31"/>
  <c r="BU76" i="31"/>
  <c r="CF77" i="31"/>
  <c r="E78" i="31"/>
  <c r="BB78" i="31" s="1"/>
  <c r="BL78" i="31"/>
  <c r="CC78" i="31"/>
  <c r="CF78" i="31"/>
  <c r="CW78" i="31"/>
  <c r="EI78" i="31"/>
  <c r="AW79" i="31"/>
  <c r="CC79" i="31"/>
  <c r="AU80" i="31"/>
  <c r="CC80" i="31"/>
  <c r="BU81" i="31"/>
  <c r="AU84" i="31"/>
  <c r="AZ84" i="31" s="1"/>
  <c r="BU84" i="31"/>
  <c r="CL84" i="31"/>
  <c r="BC85" i="31"/>
  <c r="AU85" i="31"/>
  <c r="AZ85" i="31" s="1"/>
  <c r="FG108" i="31"/>
  <c r="EZ108" i="31"/>
  <c r="EV108" i="31"/>
  <c r="FD108" i="31"/>
  <c r="BC49" i="31"/>
  <c r="AU49" i="31"/>
  <c r="AZ49" i="31" s="1"/>
  <c r="BU56" i="31"/>
  <c r="BL59" i="31"/>
  <c r="AV60" i="31"/>
  <c r="BA60" i="31" s="1"/>
  <c r="BL60" i="31"/>
  <c r="AZ63" i="31"/>
  <c r="BY63" i="31"/>
  <c r="CS63" i="31"/>
  <c r="BC65" i="31"/>
  <c r="EI66" i="31"/>
  <c r="AV66" i="31"/>
  <c r="AV67" i="31"/>
  <c r="BB68" i="31"/>
  <c r="BU68" i="31"/>
  <c r="EI69" i="31"/>
  <c r="AZ71" i="31"/>
  <c r="BC73" i="31"/>
  <c r="AU73" i="31"/>
  <c r="AZ73" i="31" s="1"/>
  <c r="CS76" i="31"/>
  <c r="BY78" i="31"/>
  <c r="CS78" i="31"/>
  <c r="AV79" i="31"/>
  <c r="BY80" i="31"/>
  <c r="BC81" i="31"/>
  <c r="AU81" i="31"/>
  <c r="AZ81" i="31" s="1"/>
  <c r="AV83" i="31"/>
  <c r="EI83" i="31"/>
  <c r="BA91" i="31"/>
  <c r="BY88" i="31"/>
  <c r="CF88" i="31"/>
  <c r="BC89" i="31"/>
  <c r="AU89" i="31"/>
  <c r="AZ89" i="31" s="1"/>
  <c r="E91" i="31"/>
  <c r="EI92" i="31"/>
  <c r="AU93" i="31"/>
  <c r="AZ93" i="31" s="1"/>
  <c r="CC93" i="31"/>
  <c r="CW93" i="31"/>
  <c r="BC95" i="31"/>
  <c r="AU95" i="31"/>
  <c r="AZ95" i="31" s="1"/>
  <c r="AU97" i="31"/>
  <c r="CS97" i="31"/>
  <c r="CW98" i="31"/>
  <c r="BC99" i="31"/>
  <c r="AU99" i="31"/>
  <c r="CC99" i="31"/>
  <c r="EI101" i="31"/>
  <c r="BU102" i="31"/>
  <c r="AU103" i="31"/>
  <c r="E104" i="31"/>
  <c r="BC104" i="31" s="1"/>
  <c r="BL105" i="31"/>
  <c r="CF105" i="31"/>
  <c r="EI105" i="31"/>
  <c r="BL106" i="31"/>
  <c r="CL106" i="31"/>
  <c r="EI108" i="31"/>
  <c r="BU109" i="31"/>
  <c r="CS109" i="31"/>
  <c r="EI109" i="31"/>
  <c r="E110" i="31"/>
  <c r="BC112" i="31"/>
  <c r="CC112" i="31"/>
  <c r="CW112" i="31"/>
  <c r="E113" i="31"/>
  <c r="AW113" i="31"/>
  <c r="CC114" i="31"/>
  <c r="CL114" i="31"/>
  <c r="CW114" i="31"/>
  <c r="E117" i="31"/>
  <c r="CC117" i="31"/>
  <c r="CC118" i="31"/>
  <c r="AU119" i="31"/>
  <c r="BU119" i="31"/>
  <c r="EI120" i="31"/>
  <c r="CF121" i="31"/>
  <c r="EI121" i="31"/>
  <c r="BY122" i="31"/>
  <c r="CC123" i="31"/>
  <c r="BY124" i="31"/>
  <c r="CF125" i="31"/>
  <c r="CC126" i="31"/>
  <c r="CF127" i="31"/>
  <c r="AW130" i="31"/>
  <c r="CC131" i="31"/>
  <c r="AU134" i="31"/>
  <c r="CC134" i="31"/>
  <c r="CL134" i="31"/>
  <c r="CW134" i="31"/>
  <c r="FF172" i="31"/>
  <c r="EV172" i="31"/>
  <c r="FD172" i="31"/>
  <c r="EZ172" i="31"/>
  <c r="BC111" i="31"/>
  <c r="AU111" i="31"/>
  <c r="AZ111" i="31" s="1"/>
  <c r="BC116" i="31"/>
  <c r="AZ123" i="31"/>
  <c r="AU130" i="31"/>
  <c r="CC83" i="31"/>
  <c r="E84" i="31"/>
  <c r="AV84" i="31"/>
  <c r="CS84" i="31"/>
  <c r="EI84" i="31"/>
  <c r="E87" i="31"/>
  <c r="AV87" i="31"/>
  <c r="EI87" i="31"/>
  <c r="CW88" i="31"/>
  <c r="BY89" i="31"/>
  <c r="CS89" i="31"/>
  <c r="AW90" i="31"/>
  <c r="BB90" i="31" s="1"/>
  <c r="BU90" i="31"/>
  <c r="CL90" i="31"/>
  <c r="CS94" i="31"/>
  <c r="EI94" i="31"/>
  <c r="CW95" i="31"/>
  <c r="E98" i="31"/>
  <c r="BY98" i="31"/>
  <c r="CF98" i="31"/>
  <c r="BL99" i="31"/>
  <c r="CF99" i="31"/>
  <c r="EI99" i="31"/>
  <c r="BU100" i="31"/>
  <c r="CF100" i="31"/>
  <c r="CS100" i="31"/>
  <c r="AV101" i="31"/>
  <c r="AU101" i="31"/>
  <c r="CC101" i="31"/>
  <c r="CC102" i="31"/>
  <c r="CW102" i="31"/>
  <c r="BY103" i="31"/>
  <c r="CS103" i="31"/>
  <c r="BY104" i="31"/>
  <c r="AV105" i="31"/>
  <c r="CW105" i="31"/>
  <c r="CW106" i="31"/>
  <c r="EI107" i="31"/>
  <c r="BC108" i="31"/>
  <c r="E109" i="31"/>
  <c r="AW109" i="31"/>
  <c r="BB109" i="31" s="1"/>
  <c r="CC109" i="31"/>
  <c r="CS110" i="31"/>
  <c r="CL112" i="31"/>
  <c r="BU113" i="31"/>
  <c r="CF114" i="31"/>
  <c r="BC115" i="31"/>
  <c r="AU115" i="31"/>
  <c r="AZ115" i="31" s="1"/>
  <c r="CS115" i="31"/>
  <c r="BU118" i="31"/>
  <c r="BL119" i="31"/>
  <c r="BL120" i="31"/>
  <c r="CF120" i="31"/>
  <c r="E121" i="31"/>
  <c r="E122" i="31"/>
  <c r="BL123" i="31"/>
  <c r="CF123" i="31"/>
  <c r="AW125" i="31"/>
  <c r="CW125" i="31"/>
  <c r="BL126" i="31"/>
  <c r="CF126" i="31"/>
  <c r="EI126" i="31"/>
  <c r="BU127" i="31"/>
  <c r="CC127" i="31"/>
  <c r="CW127" i="31"/>
  <c r="BC128" i="31"/>
  <c r="E129" i="31"/>
  <c r="BB129" i="31" s="1"/>
  <c r="CF129" i="31"/>
  <c r="CS130" i="31"/>
  <c r="EI130" i="31"/>
  <c r="E131" i="31"/>
  <c r="BU131" i="31"/>
  <c r="CL131" i="31"/>
  <c r="AW87" i="31"/>
  <c r="AV88" i="31"/>
  <c r="BA88" i="31" s="1"/>
  <c r="CS88" i="31"/>
  <c r="BU89" i="31"/>
  <c r="AV94" i="31"/>
  <c r="BL94" i="31"/>
  <c r="BU98" i="31"/>
  <c r="BY102" i="31"/>
  <c r="CS102" i="31"/>
  <c r="BU103" i="31"/>
  <c r="EI106" i="31"/>
  <c r="BC107" i="31"/>
  <c r="AU107" i="31"/>
  <c r="AZ107" i="31" s="1"/>
  <c r="AV109" i="31"/>
  <c r="CF110" i="31"/>
  <c r="BL111" i="31"/>
  <c r="BU111" i="31"/>
  <c r="AV114" i="31"/>
  <c r="BU115" i="31"/>
  <c r="AV118" i="31"/>
  <c r="BY119" i="31"/>
  <c r="CF119" i="31"/>
  <c r="BC120" i="31"/>
  <c r="AV122" i="31"/>
  <c r="BA122" i="31" s="1"/>
  <c r="CS123" i="31"/>
  <c r="EI123" i="31"/>
  <c r="BC124" i="31"/>
  <c r="BY125" i="31"/>
  <c r="EI125" i="31"/>
  <c r="EI127" i="31"/>
  <c r="BL128" i="31"/>
  <c r="BU128" i="31"/>
  <c r="CS128" i="31"/>
  <c r="AW134" i="31"/>
  <c r="BL134" i="31"/>
  <c r="BB136" i="31"/>
  <c r="AU132" i="31"/>
  <c r="CW132" i="31"/>
  <c r="CL136" i="31"/>
  <c r="BY138" i="31"/>
  <c r="E139" i="31"/>
  <c r="AW140" i="31"/>
  <c r="BB140" i="31" s="1"/>
  <c r="E142" i="31"/>
  <c r="BA142" i="31" s="1"/>
  <c r="AW142" i="31"/>
  <c r="BC144" i="31"/>
  <c r="AU144" i="31"/>
  <c r="AZ144" i="31" s="1"/>
  <c r="CL144" i="31"/>
  <c r="CW144" i="31"/>
  <c r="E146" i="31"/>
  <c r="FG146" i="31" s="1"/>
  <c r="CL146" i="31"/>
  <c r="AV147" i="31"/>
  <c r="CF147" i="31"/>
  <c r="CS147" i="31"/>
  <c r="BL148" i="31"/>
  <c r="BY148" i="31"/>
  <c r="E150" i="31"/>
  <c r="FC150" i="31" s="1"/>
  <c r="AV150" i="31"/>
  <c r="BU150" i="31"/>
  <c r="AW151" i="31"/>
  <c r="BB151" i="31" s="1"/>
  <c r="BL151" i="31"/>
  <c r="CF151" i="31"/>
  <c r="CC155" i="31"/>
  <c r="CW155" i="31"/>
  <c r="CF156" i="31"/>
  <c r="CL156" i="31"/>
  <c r="BL157" i="31"/>
  <c r="CF157" i="31"/>
  <c r="CL157" i="31"/>
  <c r="E158" i="31"/>
  <c r="AZ158" i="31" s="1"/>
  <c r="AV158" i="31"/>
  <c r="CL158" i="31"/>
  <c r="EI158" i="31"/>
  <c r="E159" i="31"/>
  <c r="BC159" i="31" s="1"/>
  <c r="AV159" i="31"/>
  <c r="BY159" i="31"/>
  <c r="BL160" i="31"/>
  <c r="BY160" i="31"/>
  <c r="AV164" i="31"/>
  <c r="AX164" i="31"/>
  <c r="BC164" i="31" s="1"/>
  <c r="BU165" i="31"/>
  <c r="CS165" i="31"/>
  <c r="BC166" i="31"/>
  <c r="AU166" i="31"/>
  <c r="AZ166" i="31" s="1"/>
  <c r="EI168" i="31"/>
  <c r="BY169" i="31"/>
  <c r="CS169" i="31"/>
  <c r="AV170" i="31"/>
  <c r="BA170" i="31" s="1"/>
  <c r="CS170" i="31"/>
  <c r="EI170" i="31"/>
  <c r="BY173" i="31"/>
  <c r="CS173" i="31"/>
  <c r="AV174" i="31"/>
  <c r="AW175" i="31"/>
  <c r="BB175" i="31" s="1"/>
  <c r="AU175" i="31"/>
  <c r="AZ175" i="31" s="1"/>
  <c r="BL175" i="31"/>
  <c r="BU175" i="31"/>
  <c r="AV178" i="31"/>
  <c r="BU178" i="31"/>
  <c r="CS178" i="31"/>
  <c r="AV179" i="31"/>
  <c r="BA179" i="31" s="1"/>
  <c r="AW180" i="31"/>
  <c r="CS180" i="31"/>
  <c r="EI180" i="31"/>
  <c r="FD181" i="31"/>
  <c r="CS136" i="31"/>
  <c r="EI136" i="31"/>
  <c r="E137" i="31"/>
  <c r="FG137" i="31" s="1"/>
  <c r="BU137" i="31"/>
  <c r="CL137" i="31"/>
  <c r="AW138" i="31"/>
  <c r="BB138" i="31" s="1"/>
  <c r="CW139" i="31"/>
  <c r="BC140" i="31"/>
  <c r="AU140" i="31"/>
  <c r="AZ140" i="31" s="1"/>
  <c r="CC140" i="31"/>
  <c r="AU142" i="31"/>
  <c r="AZ142" i="31" s="1"/>
  <c r="CC142" i="31"/>
  <c r="E143" i="31"/>
  <c r="BU143" i="31"/>
  <c r="CL143" i="31"/>
  <c r="CC147" i="31"/>
  <c r="CW147" i="31"/>
  <c r="CF148" i="31"/>
  <c r="CL149" i="31"/>
  <c r="CL150" i="31"/>
  <c r="AU151" i="31"/>
  <c r="BC152" i="31"/>
  <c r="CC153" i="31"/>
  <c r="CW153" i="31"/>
  <c r="E154" i="31"/>
  <c r="AV154" i="31"/>
  <c r="EI154" i="31"/>
  <c r="AV155" i="31"/>
  <c r="BA155" i="31" s="1"/>
  <c r="AW158" i="31"/>
  <c r="CC158" i="31"/>
  <c r="AW159" i="31"/>
  <c r="BL159" i="31"/>
  <c r="CF160" i="31"/>
  <c r="CL160" i="31"/>
  <c r="BL161" i="31"/>
  <c r="CF161" i="31"/>
  <c r="CL161" i="31"/>
  <c r="AW162" i="31"/>
  <c r="BB162" i="31" s="1"/>
  <c r="CC162" i="31"/>
  <c r="AW163" i="31"/>
  <c r="BB163" i="31" s="1"/>
  <c r="AU163" i="31"/>
  <c r="AZ163" i="31" s="1"/>
  <c r="EI164" i="31"/>
  <c r="CL165" i="31"/>
  <c r="AV166" i="31"/>
  <c r="CF167" i="31"/>
  <c r="CS167" i="31"/>
  <c r="E168" i="31"/>
  <c r="EX168" i="31" s="1"/>
  <c r="CC168" i="31"/>
  <c r="CW168" i="31"/>
  <c r="BU169" i="31"/>
  <c r="AW170" i="31"/>
  <c r="BY170" i="31"/>
  <c r="CF170" i="31"/>
  <c r="CF171" i="31"/>
  <c r="CS171" i="31"/>
  <c r="CL172" i="31"/>
  <c r="EI172" i="31"/>
  <c r="BU173" i="31"/>
  <c r="AW174" i="31"/>
  <c r="BB174" i="31" s="1"/>
  <c r="BY174" i="31"/>
  <c r="CF174" i="31"/>
  <c r="AV176" i="31"/>
  <c r="BA176" i="31" s="1"/>
  <c r="EI176" i="31"/>
  <c r="E177" i="31"/>
  <c r="BL177" i="31"/>
  <c r="AW178" i="31"/>
  <c r="CL178" i="31"/>
  <c r="CF180" i="31"/>
  <c r="EV181" i="31"/>
  <c r="FE181" i="31"/>
  <c r="AW183" i="31"/>
  <c r="BB183" i="31" s="1"/>
  <c r="BA138" i="31"/>
  <c r="AU138" i="31"/>
  <c r="AZ138" i="31" s="1"/>
  <c r="AW150" i="31"/>
  <c r="BB155" i="31"/>
  <c r="AU159" i="31"/>
  <c r="AU160" i="31"/>
  <c r="AZ160" i="31" s="1"/>
  <c r="CF164" i="31"/>
  <c r="BL167" i="31"/>
  <c r="BU167" i="31"/>
  <c r="BY168" i="31"/>
  <c r="CS168" i="31"/>
  <c r="E169" i="31"/>
  <c r="AZ169" i="31" s="1"/>
  <c r="AU170" i="31"/>
  <c r="BL171" i="31"/>
  <c r="BU171" i="31"/>
  <c r="CL171" i="31"/>
  <c r="CC172" i="31"/>
  <c r="CW172" i="31"/>
  <c r="E173" i="31"/>
  <c r="AZ173" i="31" s="1"/>
  <c r="AU174" i="31"/>
  <c r="EI175" i="31"/>
  <c r="BU176" i="31"/>
  <c r="AW177" i="31"/>
  <c r="AU179" i="31"/>
  <c r="AZ179" i="31" s="1"/>
  <c r="CF179" i="31"/>
  <c r="CS179" i="31"/>
  <c r="BU180" i="31"/>
  <c r="EW181" i="31"/>
  <c r="AU183" i="31"/>
  <c r="AZ183" i="31" s="1"/>
  <c r="AV183" i="31"/>
  <c r="BA184" i="31"/>
  <c r="BC136" i="31"/>
  <c r="AU136" i="31"/>
  <c r="AZ136" i="31" s="1"/>
  <c r="CC137" i="31"/>
  <c r="CW137" i="31"/>
  <c r="EI137" i="31"/>
  <c r="BL139" i="31"/>
  <c r="BY139" i="31"/>
  <c r="CF139" i="31"/>
  <c r="CS139" i="31"/>
  <c r="BL140" i="31"/>
  <c r="BU140" i="31"/>
  <c r="CS140" i="31"/>
  <c r="EI140" i="31"/>
  <c r="BU141" i="31"/>
  <c r="BL142" i="31"/>
  <c r="BU142" i="31"/>
  <c r="CS142" i="31"/>
  <c r="AV143" i="31"/>
  <c r="BA143" i="31" s="1"/>
  <c r="CC143" i="31"/>
  <c r="BL144" i="31"/>
  <c r="AU147" i="31"/>
  <c r="AZ147" i="31" s="1"/>
  <c r="CW148" i="31"/>
  <c r="BY150" i="31"/>
  <c r="CC151" i="31"/>
  <c r="CF152" i="31"/>
  <c r="CS152" i="31"/>
  <c r="BC155" i="31"/>
  <c r="AU155" i="31"/>
  <c r="AZ155" i="31" s="1"/>
  <c r="CF155" i="31"/>
  <c r="CS155" i="31"/>
  <c r="BL156" i="31"/>
  <c r="BY156" i="31"/>
  <c r="BL158" i="31"/>
  <c r="CF158" i="31"/>
  <c r="CC159" i="31"/>
  <c r="CW160" i="31"/>
  <c r="AW161" i="31"/>
  <c r="BL163" i="31"/>
  <c r="BY163" i="31"/>
  <c r="CW165" i="31"/>
  <c r="BC167" i="31"/>
  <c r="AU167" i="31"/>
  <c r="BB169" i="31"/>
  <c r="BB171" i="31"/>
  <c r="AU171" i="31"/>
  <c r="BA172" i="31"/>
  <c r="BB173" i="31"/>
  <c r="AZ177" i="31"/>
  <c r="CS183" i="31"/>
  <c r="EI183" i="31"/>
  <c r="AV186" i="31"/>
  <c r="BU187" i="31"/>
  <c r="AV188" i="31"/>
  <c r="EI188" i="31"/>
  <c r="BU189" i="31"/>
  <c r="BY189" i="31"/>
  <c r="CS189" i="31"/>
  <c r="CC190" i="31"/>
  <c r="E191" i="31"/>
  <c r="BB191" i="31" s="1"/>
  <c r="AV191" i="31"/>
  <c r="BA191" i="31" s="1"/>
  <c r="CC192" i="31"/>
  <c r="BU193" i="31"/>
  <c r="CL193" i="31"/>
  <c r="BU194" i="31"/>
  <c r="AZ195" i="31"/>
  <c r="CW195" i="31"/>
  <c r="AW198" i="31"/>
  <c r="AU202" i="31"/>
  <c r="BL202" i="31"/>
  <c r="AV209" i="31"/>
  <c r="BA209" i="31" s="1"/>
  <c r="BC210" i="31"/>
  <c r="EI210" i="31"/>
  <c r="CL211" i="31"/>
  <c r="BY212" i="31"/>
  <c r="CS212" i="31"/>
  <c r="CF213" i="31"/>
  <c r="CL214" i="31"/>
  <c r="CL215" i="31"/>
  <c r="CF216" i="31"/>
  <c r="CF217" i="31"/>
  <c r="CC218" i="31"/>
  <c r="CW218" i="31"/>
  <c r="E223" i="31"/>
  <c r="FC223" i="31" s="1"/>
  <c r="AW223" i="31"/>
  <c r="CL223" i="31"/>
  <c r="BL225" i="31"/>
  <c r="BY225" i="31"/>
  <c r="BA226" i="31"/>
  <c r="AU226" i="31"/>
  <c r="AZ226" i="31" s="1"/>
  <c r="E227" i="31"/>
  <c r="AU228" i="31"/>
  <c r="AZ228" i="31" s="1"/>
  <c r="CC228" i="31"/>
  <c r="BL229" i="31"/>
  <c r="CW229" i="31"/>
  <c r="BY232" i="31"/>
  <c r="CS232" i="31"/>
  <c r="BC233" i="31"/>
  <c r="CL234" i="31"/>
  <c r="CW234" i="31"/>
  <c r="EI234" i="31"/>
  <c r="BL235" i="31"/>
  <c r="CF235" i="31"/>
  <c r="EI235" i="31"/>
  <c r="CL238" i="31"/>
  <c r="EI238" i="31"/>
  <c r="CF240" i="31"/>
  <c r="CL240" i="31"/>
  <c r="CW240" i="31"/>
  <c r="BU243" i="31"/>
  <c r="BU244" i="31"/>
  <c r="E245" i="31"/>
  <c r="EW245" i="31" s="1"/>
  <c r="AU198" i="31"/>
  <c r="BC204" i="31"/>
  <c r="CF204" i="31"/>
  <c r="E205" i="31"/>
  <c r="CC206" i="31"/>
  <c r="AW209" i="31"/>
  <c r="BB209" i="31" s="1"/>
  <c r="AU216" i="31"/>
  <c r="CF221" i="31"/>
  <c r="BC223" i="31"/>
  <c r="AU223" i="31"/>
  <c r="CF224" i="31"/>
  <c r="EI224" i="31"/>
  <c r="BB225" i="31"/>
  <c r="AU225" i="31"/>
  <c r="AZ225" i="31" s="1"/>
  <c r="CF229" i="31"/>
  <c r="EI229" i="31"/>
  <c r="AV230" i="31"/>
  <c r="BA230" i="31" s="1"/>
  <c r="AU230" i="31"/>
  <c r="AZ230" i="31" s="1"/>
  <c r="CF245" i="31"/>
  <c r="BY184" i="31"/>
  <c r="BC188" i="31"/>
  <c r="AU188" i="31"/>
  <c r="BL188" i="31"/>
  <c r="BU188" i="31"/>
  <c r="E194" i="31"/>
  <c r="FF194" i="31" s="1"/>
  <c r="CL194" i="31"/>
  <c r="BU195" i="31"/>
  <c r="AV198" i="31"/>
  <c r="BU198" i="31"/>
  <c r="CS198" i="31"/>
  <c r="CF199" i="31"/>
  <c r="CS199" i="31"/>
  <c r="E200" i="31"/>
  <c r="EI200" i="31"/>
  <c r="BB201" i="31"/>
  <c r="AV202" i="31"/>
  <c r="BA202" i="31" s="1"/>
  <c r="CS202" i="31"/>
  <c r="BY204" i="31"/>
  <c r="CS204" i="31"/>
  <c r="AW205" i="31"/>
  <c r="BY205" i="31"/>
  <c r="CS205" i="31"/>
  <c r="E207" i="31"/>
  <c r="BC209" i="31"/>
  <c r="AU209" i="31"/>
  <c r="AZ209" i="31" s="1"/>
  <c r="CF209" i="31"/>
  <c r="CS209" i="31"/>
  <c r="AW211" i="31"/>
  <c r="BB211" i="31" s="1"/>
  <c r="AV212" i="31"/>
  <c r="AZ213" i="31"/>
  <c r="CL213" i="31"/>
  <c r="CS215" i="31"/>
  <c r="EI215" i="31"/>
  <c r="BA217" i="31"/>
  <c r="CW217" i="31"/>
  <c r="BU218" i="31"/>
  <c r="BY219" i="31"/>
  <c r="AW220" i="31"/>
  <c r="AU220" i="31"/>
  <c r="CC220" i="31"/>
  <c r="CW220" i="31"/>
  <c r="AV221" i="31"/>
  <c r="AU221" i="31"/>
  <c r="CS223" i="31"/>
  <c r="AU224" i="31"/>
  <c r="BL224" i="31"/>
  <c r="CW225" i="31"/>
  <c r="BY226" i="31"/>
  <c r="EI227" i="31"/>
  <c r="E228" i="31"/>
  <c r="AV228" i="31"/>
  <c r="AW229" i="31"/>
  <c r="BB229" i="31" s="1"/>
  <c r="AU229" i="31"/>
  <c r="BU229" i="31"/>
  <c r="CL231" i="31"/>
  <c r="CW231" i="31"/>
  <c r="CL233" i="31"/>
  <c r="E234" i="31"/>
  <c r="EY234" i="31" s="1"/>
  <c r="CW235" i="31"/>
  <c r="BL237" i="31"/>
  <c r="BU237" i="31"/>
  <c r="CS237" i="31"/>
  <c r="BY238" i="31"/>
  <c r="BU240" i="31"/>
  <c r="EI241" i="31"/>
  <c r="BC184" i="31"/>
  <c r="AU184" i="31"/>
  <c r="AZ184" i="31" s="1"/>
  <c r="E186" i="31"/>
  <c r="FF186" i="31" s="1"/>
  <c r="BY187" i="31"/>
  <c r="CS187" i="31"/>
  <c r="EI187" i="31"/>
  <c r="AW189" i="31"/>
  <c r="BB189" i="31" s="1"/>
  <c r="CC189" i="31"/>
  <c r="CW189" i="31"/>
  <c r="EI189" i="31"/>
  <c r="BL190" i="31"/>
  <c r="CF190" i="31"/>
  <c r="BL191" i="31"/>
  <c r="BC192" i="31"/>
  <c r="AU192" i="31"/>
  <c r="AZ192" i="31" s="1"/>
  <c r="CF192" i="31"/>
  <c r="CS192" i="31"/>
  <c r="EI192" i="31"/>
  <c r="BB193" i="31"/>
  <c r="CS193" i="31"/>
  <c r="AV194" i="31"/>
  <c r="CS194" i="31"/>
  <c r="BL196" i="31"/>
  <c r="BU196" i="31"/>
  <c r="CS196" i="31"/>
  <c r="BB197" i="31"/>
  <c r="CC197" i="31"/>
  <c r="E198" i="31"/>
  <c r="BC198" i="31" s="1"/>
  <c r="BL199" i="31"/>
  <c r="BU199" i="31"/>
  <c r="BY200" i="31"/>
  <c r="CS200" i="31"/>
  <c r="AV201" i="31"/>
  <c r="BA201" i="31" s="1"/>
  <c r="AW202" i="31"/>
  <c r="BB202" i="31" s="1"/>
  <c r="BY202" i="31"/>
  <c r="CF202" i="31"/>
  <c r="BC203" i="31"/>
  <c r="AU203" i="31"/>
  <c r="AZ203" i="31" s="1"/>
  <c r="CF203" i="31"/>
  <c r="CW203" i="31"/>
  <c r="BU204" i="31"/>
  <c r="AW206" i="31"/>
  <c r="AX206" i="31"/>
  <c r="BC206" i="31" s="1"/>
  <c r="AV207" i="31"/>
  <c r="AU207" i="31"/>
  <c r="E208" i="31"/>
  <c r="BA208" i="31" s="1"/>
  <c r="CL209" i="31"/>
  <c r="BL210" i="31"/>
  <c r="CC212" i="31"/>
  <c r="CW212" i="31"/>
  <c r="BY213" i="31"/>
  <c r="CF214" i="31"/>
  <c r="BU215" i="31"/>
  <c r="BL216" i="31"/>
  <c r="CW216" i="31"/>
  <c r="EI216" i="31"/>
  <c r="BY217" i="31"/>
  <c r="EI217" i="31"/>
  <c r="CW221" i="31"/>
  <c r="CF222" i="31"/>
  <c r="BU223" i="31"/>
  <c r="EI223" i="31"/>
  <c r="CF226" i="31"/>
  <c r="EI236" i="31"/>
  <c r="BL242" i="31"/>
  <c r="CF242" i="31"/>
  <c r="EI242" i="31"/>
  <c r="CF6" i="31"/>
  <c r="BL7" i="31"/>
  <c r="EI7" i="31"/>
  <c r="CF8" i="31"/>
  <c r="BU9" i="31"/>
  <c r="EI9" i="31"/>
  <c r="BL10" i="31"/>
  <c r="BU10" i="31"/>
  <c r="CF10" i="31"/>
  <c r="EI12" i="31"/>
  <c r="EI13" i="31"/>
  <c r="BL14" i="31"/>
  <c r="BU14" i="31"/>
  <c r="CF14" i="31"/>
  <c r="BU16" i="31"/>
  <c r="EI16" i="31"/>
  <c r="CF21" i="31"/>
  <c r="CC22" i="31"/>
  <c r="BY25" i="31"/>
  <c r="CW25" i="31"/>
  <c r="BY26" i="31"/>
  <c r="CW26" i="31"/>
  <c r="EE26" i="31"/>
  <c r="BY27" i="31"/>
  <c r="CS27" i="31"/>
  <c r="BL28" i="31"/>
  <c r="BU28" i="31"/>
  <c r="CF28" i="31"/>
  <c r="CL29" i="31"/>
  <c r="BU30" i="31"/>
  <c r="CS30" i="31"/>
  <c r="EI31" i="31"/>
  <c r="CS32" i="31"/>
  <c r="BY33" i="31"/>
  <c r="BL6" i="31"/>
  <c r="BN246" i="31"/>
  <c r="BN247" i="31" s="1"/>
  <c r="BR246" i="31"/>
  <c r="BR247" i="31" s="1"/>
  <c r="BW246" i="31"/>
  <c r="BW247" i="31" s="1"/>
  <c r="CC7" i="31"/>
  <c r="BL8" i="31"/>
  <c r="CL8" i="31"/>
  <c r="CL9" i="31"/>
  <c r="CL10" i="31"/>
  <c r="BY11" i="31"/>
  <c r="CW11" i="31"/>
  <c r="CC13" i="31"/>
  <c r="CL13" i="31"/>
  <c r="CL14" i="31"/>
  <c r="BY15" i="31"/>
  <c r="CW15" i="31"/>
  <c r="CL16" i="31"/>
  <c r="CS16" i="31"/>
  <c r="BY17" i="31"/>
  <c r="CL17" i="31"/>
  <c r="CW17" i="31"/>
  <c r="BL18" i="31"/>
  <c r="BY18" i="31"/>
  <c r="CF18" i="31"/>
  <c r="CC19" i="31"/>
  <c r="CW19" i="31"/>
  <c r="EI19" i="31"/>
  <c r="CC20" i="31"/>
  <c r="BL21" i="31"/>
  <c r="BY22" i="31"/>
  <c r="BY23" i="31"/>
  <c r="CS23" i="31"/>
  <c r="CC24" i="31"/>
  <c r="EI24" i="31"/>
  <c r="BU25" i="31"/>
  <c r="CS25" i="31"/>
  <c r="BU26" i="31"/>
  <c r="CS26" i="31"/>
  <c r="BU27" i="31"/>
  <c r="BY29" i="31"/>
  <c r="CL30" i="31"/>
  <c r="BY31" i="31"/>
  <c r="BU32" i="31"/>
  <c r="CC33" i="31"/>
  <c r="CL26" i="31"/>
  <c r="BL27" i="31"/>
  <c r="CF27" i="31"/>
  <c r="CL27" i="31"/>
  <c r="BU31" i="31"/>
  <c r="CS31" i="31"/>
  <c r="CL32" i="31"/>
  <c r="BZ246" i="31"/>
  <c r="BZ247" i="31" s="1"/>
  <c r="CE246" i="31"/>
  <c r="CE247" i="31" s="1"/>
  <c r="CS6" i="31"/>
  <c r="BU7" i="31"/>
  <c r="CF7" i="31"/>
  <c r="CS7" i="31"/>
  <c r="BL9" i="31"/>
  <c r="BY9" i="31"/>
  <c r="CF9" i="31"/>
  <c r="CS9" i="31"/>
  <c r="BY10" i="31"/>
  <c r="CS10" i="31"/>
  <c r="BL11" i="31"/>
  <c r="EI11" i="31"/>
  <c r="BU12" i="31"/>
  <c r="CL12" i="31"/>
  <c r="BU13" i="31"/>
  <c r="CS13" i="31"/>
  <c r="BY14" i="31"/>
  <c r="CS14" i="31"/>
  <c r="BL15" i="31"/>
  <c r="CF15" i="31"/>
  <c r="BY16" i="31"/>
  <c r="BL23" i="31"/>
  <c r="CF23" i="31"/>
  <c r="BL24" i="31"/>
  <c r="CF24" i="31"/>
  <c r="EE25" i="31"/>
  <c r="EI28" i="31"/>
  <c r="BU34" i="31"/>
  <c r="CF32" i="31"/>
  <c r="EI32" i="31"/>
  <c r="BU33" i="31"/>
  <c r="BL34" i="31"/>
  <c r="CF34" i="31"/>
  <c r="BL35" i="31"/>
  <c r="CF35" i="31"/>
  <c r="EI36" i="31"/>
  <c r="BY37" i="31"/>
  <c r="BU39" i="31"/>
  <c r="CS39" i="31"/>
  <c r="EI40" i="31"/>
  <c r="BU41" i="31"/>
  <c r="EI41" i="31"/>
  <c r="BU42" i="31"/>
  <c r="BL43" i="31"/>
  <c r="CF43" i="31"/>
  <c r="CS45" i="31"/>
  <c r="EI45" i="31"/>
  <c r="BY46" i="31"/>
  <c r="CS46" i="31"/>
  <c r="BY48" i="31"/>
  <c r="BY50" i="31"/>
  <c r="CW50" i="31"/>
  <c r="BY51" i="31"/>
  <c r="CS51" i="31"/>
  <c r="EI52" i="31"/>
  <c r="BL53" i="31"/>
  <c r="CF53" i="31"/>
  <c r="BU54" i="31"/>
  <c r="BU57" i="31"/>
  <c r="CF57" i="31"/>
  <c r="BU58" i="31"/>
  <c r="CS58" i="31"/>
  <c r="BU60" i="31"/>
  <c r="EI60" i="31"/>
  <c r="BY61" i="31"/>
  <c r="CS61" i="31"/>
  <c r="BL62" i="31"/>
  <c r="CF62" i="31"/>
  <c r="EI63" i="31"/>
  <c r="CS64" i="31"/>
  <c r="BL65" i="31"/>
  <c r="CS68" i="31"/>
  <c r="BL69" i="31"/>
  <c r="CC69" i="31"/>
  <c r="BU70" i="31"/>
  <c r="CS70" i="31"/>
  <c r="CW31" i="31"/>
  <c r="BL32" i="31"/>
  <c r="CS33" i="31"/>
  <c r="EI33" i="31"/>
  <c r="CC35" i="31"/>
  <c r="EI35" i="31"/>
  <c r="CF36" i="31"/>
  <c r="BU37" i="31"/>
  <c r="BL38" i="31"/>
  <c r="CF38" i="31"/>
  <c r="BL39" i="31"/>
  <c r="CF39" i="31"/>
  <c r="CL41" i="31"/>
  <c r="CS41" i="31"/>
  <c r="CL42" i="31"/>
  <c r="CC43" i="31"/>
  <c r="EI43" i="31"/>
  <c r="CF44" i="31"/>
  <c r="BU46" i="31"/>
  <c r="BY47" i="31"/>
  <c r="CW47" i="31"/>
  <c r="EI47" i="31"/>
  <c r="BU48" i="31"/>
  <c r="CW48" i="31"/>
  <c r="CL49" i="31"/>
  <c r="EI49" i="31"/>
  <c r="BU50" i="31"/>
  <c r="CS50" i="31"/>
  <c r="EI50" i="31"/>
  <c r="BU51" i="31"/>
  <c r="BY52" i="31"/>
  <c r="CW52" i="31"/>
  <c r="CC53" i="31"/>
  <c r="CL54" i="31"/>
  <c r="EI54" i="31"/>
  <c r="CS55" i="31"/>
  <c r="CF56" i="31"/>
  <c r="CL57" i="31"/>
  <c r="EI57" i="31"/>
  <c r="BL58" i="31"/>
  <c r="CF58" i="31"/>
  <c r="EI59" i="31"/>
  <c r="CS60" i="31"/>
  <c r="BU61" i="31"/>
  <c r="CL61" i="31"/>
  <c r="CC62" i="31"/>
  <c r="EI62" i="31"/>
  <c r="CF63" i="31"/>
  <c r="CL64" i="31"/>
  <c r="CC65" i="31"/>
  <c r="CS65" i="31"/>
  <c r="BY66" i="31"/>
  <c r="CS66" i="31"/>
  <c r="BL70" i="31"/>
  <c r="CF70" i="31"/>
  <c r="CW71" i="31"/>
  <c r="BY72" i="31"/>
  <c r="CF72" i="31"/>
  <c r="BY35" i="31"/>
  <c r="CW35" i="31"/>
  <c r="BL36" i="31"/>
  <c r="BY38" i="31"/>
  <c r="CC39" i="31"/>
  <c r="CF40" i="31"/>
  <c r="BL42" i="31"/>
  <c r="CC42" i="31"/>
  <c r="CF42" i="31"/>
  <c r="CW42" i="31"/>
  <c r="BY43" i="31"/>
  <c r="CW43" i="31"/>
  <c r="BL44" i="31"/>
  <c r="CL46" i="31"/>
  <c r="BU47" i="31"/>
  <c r="CS47" i="31"/>
  <c r="CL50" i="31"/>
  <c r="BL51" i="31"/>
  <c r="CF51" i="31"/>
  <c r="CL51" i="31"/>
  <c r="BL52" i="31"/>
  <c r="BU52" i="31"/>
  <c r="CF52" i="31"/>
  <c r="CS52" i="31"/>
  <c r="BY53" i="31"/>
  <c r="CW53" i="31"/>
  <c r="CF54" i="31"/>
  <c r="CW54" i="31"/>
  <c r="BY55" i="31"/>
  <c r="EI55" i="31"/>
  <c r="BL56" i="31"/>
  <c r="CC58" i="31"/>
  <c r="CF59" i="31"/>
  <c r="BL61" i="31"/>
  <c r="CF61" i="31"/>
  <c r="BY62" i="31"/>
  <c r="CW62" i="31"/>
  <c r="BL63" i="31"/>
  <c r="BY65" i="31"/>
  <c r="CL65" i="31"/>
  <c r="BU66" i="31"/>
  <c r="CF67" i="31"/>
  <c r="CL68" i="31"/>
  <c r="CW69" i="31"/>
  <c r="CC70" i="31"/>
  <c r="CS71" i="31"/>
  <c r="BU72" i="31"/>
  <c r="CF73" i="31"/>
  <c r="CS73" i="31"/>
  <c r="EI70" i="31"/>
  <c r="CF71" i="31"/>
  <c r="BY73" i="31"/>
  <c r="CW73" i="31"/>
  <c r="EI73" i="31"/>
  <c r="CL74" i="31"/>
  <c r="CC75" i="31"/>
  <c r="EI75" i="31"/>
  <c r="BL76" i="31"/>
  <c r="EI76" i="31"/>
  <c r="CL77" i="31"/>
  <c r="CL78" i="31"/>
  <c r="BL79" i="31"/>
  <c r="BU79" i="31"/>
  <c r="CF79" i="31"/>
  <c r="CS79" i="31"/>
  <c r="EI79" i="31"/>
  <c r="BL80" i="31"/>
  <c r="CL80" i="31"/>
  <c r="EI80" i="31"/>
  <c r="CC81" i="31"/>
  <c r="CL81" i="31"/>
  <c r="BL82" i="31"/>
  <c r="CF82" i="31"/>
  <c r="CL82" i="31"/>
  <c r="BL83" i="31"/>
  <c r="BU83" i="31"/>
  <c r="CF83" i="31"/>
  <c r="CS83" i="31"/>
  <c r="BU85" i="31"/>
  <c r="CS85" i="31"/>
  <c r="EI85" i="31"/>
  <c r="BL86" i="31"/>
  <c r="CF86" i="31"/>
  <c r="CL86" i="31"/>
  <c r="BL87" i="31"/>
  <c r="BU87" i="31"/>
  <c r="CF87" i="31"/>
  <c r="CS87" i="31"/>
  <c r="CC89" i="31"/>
  <c r="CL89" i="31"/>
  <c r="CS90" i="31"/>
  <c r="CS91" i="31"/>
  <c r="CL92" i="31"/>
  <c r="BL93" i="31"/>
  <c r="CF93" i="31"/>
  <c r="CL94" i="31"/>
  <c r="BY95" i="31"/>
  <c r="CW97" i="31"/>
  <c r="BU99" i="31"/>
  <c r="CS99" i="31"/>
  <c r="BY100" i="31"/>
  <c r="CC100" i="31"/>
  <c r="CW100" i="31"/>
  <c r="BL101" i="31"/>
  <c r="CF101" i="31"/>
  <c r="BL102" i="31"/>
  <c r="CL102" i="31"/>
  <c r="CS118" i="31"/>
  <c r="CW119" i="31"/>
  <c r="CC108" i="31"/>
  <c r="CW108" i="31"/>
  <c r="BL109" i="31"/>
  <c r="CF109" i="31"/>
  <c r="BU114" i="31"/>
  <c r="EI116" i="31"/>
  <c r="BL75" i="31"/>
  <c r="CF75" i="31"/>
  <c r="BY77" i="31"/>
  <c r="CW77" i="31"/>
  <c r="BL84" i="31"/>
  <c r="BL88" i="31"/>
  <c r="CF90" i="31"/>
  <c r="BL91" i="31"/>
  <c r="CC92" i="31"/>
  <c r="CW92" i="31"/>
  <c r="CL95" i="31"/>
  <c r="BL96" i="31"/>
  <c r="BU96" i="31"/>
  <c r="CF96" i="31"/>
  <c r="CS96" i="31"/>
  <c r="BU97" i="31"/>
  <c r="CF97" i="31"/>
  <c r="BL98" i="31"/>
  <c r="BL100" i="31"/>
  <c r="CC104" i="31"/>
  <c r="CW104" i="31"/>
  <c r="BU108" i="31"/>
  <c r="BY108" i="31"/>
  <c r="CS108" i="31"/>
  <c r="BY110" i="31"/>
  <c r="CL113" i="31"/>
  <c r="CC73" i="31"/>
  <c r="BU74" i="31"/>
  <c r="CF76" i="31"/>
  <c r="BU77" i="31"/>
  <c r="CS77" i="31"/>
  <c r="EI77" i="31"/>
  <c r="BU78" i="31"/>
  <c r="BY79" i="31"/>
  <c r="CF80" i="31"/>
  <c r="EI81" i="31"/>
  <c r="BU82" i="31"/>
  <c r="BY83" i="31"/>
  <c r="BY85" i="31"/>
  <c r="BU86" i="31"/>
  <c r="BY87" i="31"/>
  <c r="CW87" i="31"/>
  <c r="EI88" i="31"/>
  <c r="EI89" i="31"/>
  <c r="BL90" i="31"/>
  <c r="EI90" i="31"/>
  <c r="EI91" i="31"/>
  <c r="BL92" i="31"/>
  <c r="BU92" i="31"/>
  <c r="CF92" i="31"/>
  <c r="CS92" i="31"/>
  <c r="BU93" i="31"/>
  <c r="CS93" i="31"/>
  <c r="EI93" i="31"/>
  <c r="CC95" i="31"/>
  <c r="CS95" i="31"/>
  <c r="EI95" i="31"/>
  <c r="CL96" i="31"/>
  <c r="BL97" i="31"/>
  <c r="BY99" i="31"/>
  <c r="CL99" i="31"/>
  <c r="CW99" i="31"/>
  <c r="BU101" i="31"/>
  <c r="CS101" i="31"/>
  <c r="CF102" i="31"/>
  <c r="EI102" i="31"/>
  <c r="EI103" i="31"/>
  <c r="BU104" i="31"/>
  <c r="CS104" i="31"/>
  <c r="BY105" i="31"/>
  <c r="BU110" i="31"/>
  <c r="CC111" i="31"/>
  <c r="CW113" i="31"/>
  <c r="CW118" i="31"/>
  <c r="BL116" i="31"/>
  <c r="CF116" i="31"/>
  <c r="BL117" i="31"/>
  <c r="CF117" i="31"/>
  <c r="BL118" i="31"/>
  <c r="BU120" i="31"/>
  <c r="CL120" i="31"/>
  <c r="BU121" i="31"/>
  <c r="CS121" i="31"/>
  <c r="CC122" i="31"/>
  <c r="CL123" i="31"/>
  <c r="CC124" i="31"/>
  <c r="CL124" i="31"/>
  <c r="CC125" i="31"/>
  <c r="CL125" i="31"/>
  <c r="BY128" i="31"/>
  <c r="CW128" i="31"/>
  <c r="CF132" i="31"/>
  <c r="BU135" i="31"/>
  <c r="CL135" i="31"/>
  <c r="EI135" i="31"/>
  <c r="BY136" i="31"/>
  <c r="CW136" i="31"/>
  <c r="BL137" i="31"/>
  <c r="BY137" i="31"/>
  <c r="CF137" i="31"/>
  <c r="CS137" i="31"/>
  <c r="CC138" i="31"/>
  <c r="CL138" i="31"/>
  <c r="BY101" i="31"/>
  <c r="CW101" i="31"/>
  <c r="CC103" i="31"/>
  <c r="CL104" i="31"/>
  <c r="BU105" i="31"/>
  <c r="CS105" i="31"/>
  <c r="CF106" i="31"/>
  <c r="BY107" i="31"/>
  <c r="CL107" i="31"/>
  <c r="CW107" i="31"/>
  <c r="CL108" i="31"/>
  <c r="BY109" i="31"/>
  <c r="CW109" i="31"/>
  <c r="BL110" i="31"/>
  <c r="CL110" i="31"/>
  <c r="EI110" i="31"/>
  <c r="BL112" i="31"/>
  <c r="CF112" i="31"/>
  <c r="BL113" i="31"/>
  <c r="CF113" i="31"/>
  <c r="EI113" i="31"/>
  <c r="BL114" i="31"/>
  <c r="CL115" i="31"/>
  <c r="BU116" i="31"/>
  <c r="BY116" i="31"/>
  <c r="CS116" i="31"/>
  <c r="BY117" i="31"/>
  <c r="CW117" i="31"/>
  <c r="EI117" i="31"/>
  <c r="CS119" i="31"/>
  <c r="EI119" i="31"/>
  <c r="CC120" i="31"/>
  <c r="CW120" i="31"/>
  <c r="CC121" i="31"/>
  <c r="CL121" i="31"/>
  <c r="BU122" i="31"/>
  <c r="CS122" i="31"/>
  <c r="BU123" i="31"/>
  <c r="BY123" i="31"/>
  <c r="BU124" i="31"/>
  <c r="CS124" i="31"/>
  <c r="CW124" i="31"/>
  <c r="EI124" i="31"/>
  <c r="BU125" i="31"/>
  <c r="CS125" i="31"/>
  <c r="BY126" i="31"/>
  <c r="CL126" i="31"/>
  <c r="CW126" i="31"/>
  <c r="BL129" i="31"/>
  <c r="BY129" i="31"/>
  <c r="CS129" i="31"/>
  <c r="EI129" i="31"/>
  <c r="BL130" i="31"/>
  <c r="CF130" i="31"/>
  <c r="CC132" i="31"/>
  <c r="CL132" i="31"/>
  <c r="BL133" i="31"/>
  <c r="BY133" i="31"/>
  <c r="CF133" i="31"/>
  <c r="CS133" i="31"/>
  <c r="BY134" i="31"/>
  <c r="CF138" i="31"/>
  <c r="BY111" i="31"/>
  <c r="CS111" i="31"/>
  <c r="EI111" i="31"/>
  <c r="CC113" i="31"/>
  <c r="EI114" i="31"/>
  <c r="BY115" i="31"/>
  <c r="CL116" i="31"/>
  <c r="BU117" i="31"/>
  <c r="CS117" i="31"/>
  <c r="CF118" i="31"/>
  <c r="BY120" i="31"/>
  <c r="CS120" i="31"/>
  <c r="BY121" i="31"/>
  <c r="CW121" i="31"/>
  <c r="EI122" i="31"/>
  <c r="BU126" i="31"/>
  <c r="CS126" i="31"/>
  <c r="BY127" i="31"/>
  <c r="CC128" i="31"/>
  <c r="CL128" i="31"/>
  <c r="BU129" i="31"/>
  <c r="CL129" i="31"/>
  <c r="CC130" i="31"/>
  <c r="CW130" i="31"/>
  <c r="BL131" i="31"/>
  <c r="BY131" i="31"/>
  <c r="CF131" i="31"/>
  <c r="CS131" i="31"/>
  <c r="BY132" i="31"/>
  <c r="CF134" i="31"/>
  <c r="EI134" i="31"/>
  <c r="BL135" i="31"/>
  <c r="BY135" i="31"/>
  <c r="CF135" i="31"/>
  <c r="CS135" i="31"/>
  <c r="CC136" i="31"/>
  <c r="CC182" i="31"/>
  <c r="CW182" i="31"/>
  <c r="CF183" i="31"/>
  <c r="BL185" i="31"/>
  <c r="CF185" i="31"/>
  <c r="BY186" i="31"/>
  <c r="CW186" i="31"/>
  <c r="BL187" i="31"/>
  <c r="BY188" i="31"/>
  <c r="BU190" i="31"/>
  <c r="CS190" i="31"/>
  <c r="CF191" i="31"/>
  <c r="BU192" i="31"/>
  <c r="BL193" i="31"/>
  <c r="CW193" i="31"/>
  <c r="CC194" i="31"/>
  <c r="CL195" i="31"/>
  <c r="CS195" i="31"/>
  <c r="EI195" i="31"/>
  <c r="CC196" i="31"/>
  <c r="CL196" i="31"/>
  <c r="EI197" i="31"/>
  <c r="CW199" i="31"/>
  <c r="EI199" i="31"/>
  <c r="BL200" i="31"/>
  <c r="CF200" i="31"/>
  <c r="CL200" i="31"/>
  <c r="BL201" i="31"/>
  <c r="BU201" i="31"/>
  <c r="CF201" i="31"/>
  <c r="CS201" i="31"/>
  <c r="CL203" i="31"/>
  <c r="CS203" i="31"/>
  <c r="EI203" i="31"/>
  <c r="CC204" i="31"/>
  <c r="CL204" i="31"/>
  <c r="BL205" i="31"/>
  <c r="CF205" i="31"/>
  <c r="CL205" i="31"/>
  <c r="CL206" i="31"/>
  <c r="BY142" i="31"/>
  <c r="CL142" i="31"/>
  <c r="CW142" i="31"/>
  <c r="EI143" i="31"/>
  <c r="CC144" i="31"/>
  <c r="BU145" i="31"/>
  <c r="CF145" i="31"/>
  <c r="CL145" i="31"/>
  <c r="BU146" i="31"/>
  <c r="CL147" i="31"/>
  <c r="CC148" i="31"/>
  <c r="CC149" i="31"/>
  <c r="CW149" i="31"/>
  <c r="CW150" i="31"/>
  <c r="BY151" i="31"/>
  <c r="CW152" i="31"/>
  <c r="BY153" i="31"/>
  <c r="CS153" i="31"/>
  <c r="CC154" i="31"/>
  <c r="CL155" i="31"/>
  <c r="CC156" i="31"/>
  <c r="CC157" i="31"/>
  <c r="CW157" i="31"/>
  <c r="BU159" i="31"/>
  <c r="CF159" i="31"/>
  <c r="CC160" i="31"/>
  <c r="CC161" i="31"/>
  <c r="CW161" i="31"/>
  <c r="BY162" i="31"/>
  <c r="CW162" i="31"/>
  <c r="BU163" i="31"/>
  <c r="CL166" i="31"/>
  <c r="BL169" i="31"/>
  <c r="CF169" i="31"/>
  <c r="BL170" i="31"/>
  <c r="BL172" i="31"/>
  <c r="CF172" i="31"/>
  <c r="BL173" i="31"/>
  <c r="CF173" i="31"/>
  <c r="BL174" i="31"/>
  <c r="CS175" i="31"/>
  <c r="CF178" i="31"/>
  <c r="CL179" i="31"/>
  <c r="BL180" i="31"/>
  <c r="BY194" i="31"/>
  <c r="CW194" i="31"/>
  <c r="BY195" i="31"/>
  <c r="BY196" i="31"/>
  <c r="CW196" i="31"/>
  <c r="BL198" i="31"/>
  <c r="CF198" i="31"/>
  <c r="CW207" i="31"/>
  <c r="BY144" i="31"/>
  <c r="BY147" i="31"/>
  <c r="BY149" i="31"/>
  <c r="CS150" i="31"/>
  <c r="BU151" i="31"/>
  <c r="EI152" i="31"/>
  <c r="BU153" i="31"/>
  <c r="BY154" i="31"/>
  <c r="BY155" i="31"/>
  <c r="BY157" i="31"/>
  <c r="CS157" i="31"/>
  <c r="BY161" i="31"/>
  <c r="CS161" i="31"/>
  <c r="BL162" i="31"/>
  <c r="BU162" i="31"/>
  <c r="CF162" i="31"/>
  <c r="CS162" i="31"/>
  <c r="CF165" i="31"/>
  <c r="EI165" i="31"/>
  <c r="CC167" i="31"/>
  <c r="BU168" i="31"/>
  <c r="EI169" i="31"/>
  <c r="CL170" i="31"/>
  <c r="CC171" i="31"/>
  <c r="BY172" i="31"/>
  <c r="CS172" i="31"/>
  <c r="BL176" i="31"/>
  <c r="CF176" i="31"/>
  <c r="BY177" i="31"/>
  <c r="BL178" i="31"/>
  <c r="BY179" i="31"/>
  <c r="CC180" i="31"/>
  <c r="BU184" i="31"/>
  <c r="BY185" i="31"/>
  <c r="CS185" i="31"/>
  <c r="BL186" i="31"/>
  <c r="CF186" i="31"/>
  <c r="CS188" i="31"/>
  <c r="CL192" i="31"/>
  <c r="BY193" i="31"/>
  <c r="EI201" i="31"/>
  <c r="BY203" i="31"/>
  <c r="BY206" i="31"/>
  <c r="CW206" i="31"/>
  <c r="CC208" i="31"/>
  <c r="CW208" i="31"/>
  <c r="EI128" i="31"/>
  <c r="CC129" i="31"/>
  <c r="CW129" i="31"/>
  <c r="BU132" i="31"/>
  <c r="CS132" i="31"/>
  <c r="EI132" i="31"/>
  <c r="BU133" i="31"/>
  <c r="CL133" i="31"/>
  <c r="BU134" i="31"/>
  <c r="CS134" i="31"/>
  <c r="CC135" i="31"/>
  <c r="BU138" i="31"/>
  <c r="CS138" i="31"/>
  <c r="EI138" i="31"/>
  <c r="BU139" i="31"/>
  <c r="CL139" i="31"/>
  <c r="EI139" i="31"/>
  <c r="BY140" i="31"/>
  <c r="CL140" i="31"/>
  <c r="CW140" i="31"/>
  <c r="BL141" i="31"/>
  <c r="BY141" i="31"/>
  <c r="CF141" i="31"/>
  <c r="CS141" i="31"/>
  <c r="EI142" i="31"/>
  <c r="BL143" i="31"/>
  <c r="BY143" i="31"/>
  <c r="CF143" i="31"/>
  <c r="CS143" i="31"/>
  <c r="BU144" i="31"/>
  <c r="CS144" i="31"/>
  <c r="CC145" i="31"/>
  <c r="CC146" i="31"/>
  <c r="CW146" i="31"/>
  <c r="BU147" i="31"/>
  <c r="EI148" i="31"/>
  <c r="BL150" i="31"/>
  <c r="EI150" i="31"/>
  <c r="CS151" i="31"/>
  <c r="BL153" i="31"/>
  <c r="CF153" i="31"/>
  <c r="CL153" i="31"/>
  <c r="BL154" i="31"/>
  <c r="BU154" i="31"/>
  <c r="CF154" i="31"/>
  <c r="CS154" i="31"/>
  <c r="BU155" i="31"/>
  <c r="BU156" i="31"/>
  <c r="CS156" i="31"/>
  <c r="EI156" i="31"/>
  <c r="BU157" i="31"/>
  <c r="BY158" i="31"/>
  <c r="CW158" i="31"/>
  <c r="CL159" i="31"/>
  <c r="EI159" i="31"/>
  <c r="BU160" i="31"/>
  <c r="CS160" i="31"/>
  <c r="EI160" i="31"/>
  <c r="BU161" i="31"/>
  <c r="CC163" i="31"/>
  <c r="CS164" i="31"/>
  <c r="BU166" i="31"/>
  <c r="CF166" i="31"/>
  <c r="CW167" i="31"/>
  <c r="EI167" i="31"/>
  <c r="BL168" i="31"/>
  <c r="CF168" i="31"/>
  <c r="CL168" i="31"/>
  <c r="CC169" i="31"/>
  <c r="BY171" i="31"/>
  <c r="CW171" i="31"/>
  <c r="EI171" i="31"/>
  <c r="BU172" i="31"/>
  <c r="CC173" i="31"/>
  <c r="EI173" i="31"/>
  <c r="EI174" i="31"/>
  <c r="BY175" i="31"/>
  <c r="BY176" i="31"/>
  <c r="CS176" i="31"/>
  <c r="BU177" i="31"/>
  <c r="CF177" i="31"/>
  <c r="CS177" i="31"/>
  <c r="EI178" i="31"/>
  <c r="BU179" i="31"/>
  <c r="EI179" i="31"/>
  <c r="BY180" i="31"/>
  <c r="BL181" i="31"/>
  <c r="CC181" i="31"/>
  <c r="CL181" i="31"/>
  <c r="CL182" i="31"/>
  <c r="EI182" i="31"/>
  <c r="CS184" i="31"/>
  <c r="CL185" i="31"/>
  <c r="CC186" i="31"/>
  <c r="EI186" i="31"/>
  <c r="CF187" i="31"/>
  <c r="CL188" i="31"/>
  <c r="BL189" i="31"/>
  <c r="CF189" i="31"/>
  <c r="BY190" i="31"/>
  <c r="CW190" i="31"/>
  <c r="EI190" i="31"/>
  <c r="EI191" i="31"/>
  <c r="BY192" i="31"/>
  <c r="CF193" i="31"/>
  <c r="BL194" i="31"/>
  <c r="CF194" i="31"/>
  <c r="EI194" i="31"/>
  <c r="EI196" i="31"/>
  <c r="BU197" i="31"/>
  <c r="BY197" i="31"/>
  <c r="CS197" i="31"/>
  <c r="CL198" i="31"/>
  <c r="CC199" i="31"/>
  <c r="BU200" i="31"/>
  <c r="BY201" i="31"/>
  <c r="CW201" i="31"/>
  <c r="CL202" i="31"/>
  <c r="EI202" i="31"/>
  <c r="BU203" i="31"/>
  <c r="EI204" i="31"/>
  <c r="BU205" i="31"/>
  <c r="EI205" i="31"/>
  <c r="BU206" i="31"/>
  <c r="CS206" i="31"/>
  <c r="EI206" i="31"/>
  <c r="CC207" i="31"/>
  <c r="BU208" i="31"/>
  <c r="CL208" i="31"/>
  <c r="EI209" i="31"/>
  <c r="BY210" i="31"/>
  <c r="BU211" i="31"/>
  <c r="CS211" i="31"/>
  <c r="EI211" i="31"/>
  <c r="BY214" i="31"/>
  <c r="EI214" i="31"/>
  <c r="CC215" i="31"/>
  <c r="CF218" i="31"/>
  <c r="BL219" i="31"/>
  <c r="CF219" i="31"/>
  <c r="EI219" i="31"/>
  <c r="CF220" i="31"/>
  <c r="EI221" i="31"/>
  <c r="BU222" i="31"/>
  <c r="BY224" i="31"/>
  <c r="CS225" i="31"/>
  <c r="EI225" i="31"/>
  <c r="EI226" i="31"/>
  <c r="BL227" i="31"/>
  <c r="BU227" i="31"/>
  <c r="CF227" i="31"/>
  <c r="BU228" i="31"/>
  <c r="CF228" i="31"/>
  <c r="CS228" i="31"/>
  <c r="EI231" i="31"/>
  <c r="BL232" i="31"/>
  <c r="CF232" i="31"/>
  <c r="BY233" i="31"/>
  <c r="BL234" i="31"/>
  <c r="CF234" i="31"/>
  <c r="BY235" i="31"/>
  <c r="CL237" i="31"/>
  <c r="BU239" i="31"/>
  <c r="BL240" i="31"/>
  <c r="CF241" i="31"/>
  <c r="CS243" i="31"/>
  <c r="CC209" i="31"/>
  <c r="BU210" i="31"/>
  <c r="CS210" i="31"/>
  <c r="BL211" i="31"/>
  <c r="CF211" i="31"/>
  <c r="CC213" i="31"/>
  <c r="BY215" i="31"/>
  <c r="CW215" i="31"/>
  <c r="BY216" i="31"/>
  <c r="CC217" i="31"/>
  <c r="CL217" i="31"/>
  <c r="BY218" i="31"/>
  <c r="CS218" i="31"/>
  <c r="CC219" i="31"/>
  <c r="BL220" i="31"/>
  <c r="CL220" i="31"/>
  <c r="EI220" i="31"/>
  <c r="CC221" i="31"/>
  <c r="CL221" i="31"/>
  <c r="BL222" i="31"/>
  <c r="CL222" i="31"/>
  <c r="BY223" i="31"/>
  <c r="CW223" i="31"/>
  <c r="BU224" i="31"/>
  <c r="CS224" i="31"/>
  <c r="CC226" i="31"/>
  <c r="CL226" i="31"/>
  <c r="CL227" i="31"/>
  <c r="BL228" i="31"/>
  <c r="EI228" i="31"/>
  <c r="BY229" i="31"/>
  <c r="BY230" i="31"/>
  <c r="CW230" i="31"/>
  <c r="EI230" i="31"/>
  <c r="CC231" i="31"/>
  <c r="BU232" i="31"/>
  <c r="CL232" i="31"/>
  <c r="CC234" i="31"/>
  <c r="BU235" i="31"/>
  <c r="CS235" i="31"/>
  <c r="CW237" i="31"/>
  <c r="CC238" i="31"/>
  <c r="BL239" i="31"/>
  <c r="CC240" i="31"/>
  <c r="EI240" i="31"/>
  <c r="BL241" i="31"/>
  <c r="CC241" i="31"/>
  <c r="BY242" i="31"/>
  <c r="CW242" i="31"/>
  <c r="CL243" i="31"/>
  <c r="CL244" i="31"/>
  <c r="BU245" i="31"/>
  <c r="CS245" i="31"/>
  <c r="CW241" i="31"/>
  <c r="BU242" i="31"/>
  <c r="CS242" i="31"/>
  <c r="CC244" i="31"/>
  <c r="BL207" i="31"/>
  <c r="EI207" i="31"/>
  <c r="BL208" i="31"/>
  <c r="BY208" i="31"/>
  <c r="CF208" i="31"/>
  <c r="CS208" i="31"/>
  <c r="BU209" i="31"/>
  <c r="CC210" i="31"/>
  <c r="BY211" i="31"/>
  <c r="CW211" i="31"/>
  <c r="BL212" i="31"/>
  <c r="CL212" i="31"/>
  <c r="EI212" i="31"/>
  <c r="BU213" i="31"/>
  <c r="CS213" i="31"/>
  <c r="EI213" i="31"/>
  <c r="BU214" i="31"/>
  <c r="BL215" i="31"/>
  <c r="CF215" i="31"/>
  <c r="CL216" i="31"/>
  <c r="CS216" i="31"/>
  <c r="BU217" i="31"/>
  <c r="CS217" i="31"/>
  <c r="BL218" i="31"/>
  <c r="CL218" i="31"/>
  <c r="BU219" i="31"/>
  <c r="CS219" i="31"/>
  <c r="BU221" i="31"/>
  <c r="CS221" i="31"/>
  <c r="BY222" i="31"/>
  <c r="CS222" i="31"/>
  <c r="BL223" i="31"/>
  <c r="CF223" i="31"/>
  <c r="CC224" i="31"/>
  <c r="BU225" i="31"/>
  <c r="BU226" i="31"/>
  <c r="CS226" i="31"/>
  <c r="BY227" i="31"/>
  <c r="CS227" i="31"/>
  <c r="BY228" i="31"/>
  <c r="CW228" i="31"/>
  <c r="CL229" i="31"/>
  <c r="CS229" i="31"/>
  <c r="BL231" i="31"/>
  <c r="BU231" i="31"/>
  <c r="CF231" i="31"/>
  <c r="CS231" i="31"/>
  <c r="CC232" i="31"/>
  <c r="CW232" i="31"/>
  <c r="CC233" i="31"/>
  <c r="CW233" i="31"/>
  <c r="BU234" i="31"/>
  <c r="CS234" i="31"/>
  <c r="CC235" i="31"/>
  <c r="EE235" i="31"/>
  <c r="BL236" i="31"/>
  <c r="BU236" i="31"/>
  <c r="EE236" i="31"/>
  <c r="BU238" i="31"/>
  <c r="CS238" i="31"/>
  <c r="BY239" i="31"/>
  <c r="CF239" i="31"/>
  <c r="CS239" i="31"/>
  <c r="CC245" i="31"/>
  <c r="CL245" i="31"/>
  <c r="FG6" i="31"/>
  <c r="FC6" i="31"/>
  <c r="EY6" i="31"/>
  <c r="FF6" i="31"/>
  <c r="FB6" i="31"/>
  <c r="EX6" i="31"/>
  <c r="FD6" i="31"/>
  <c r="EZ6" i="31"/>
  <c r="EV6" i="31"/>
  <c r="FE6" i="31"/>
  <c r="FA6" i="31"/>
  <c r="EW6" i="31"/>
  <c r="BC7" i="31"/>
  <c r="AZ7" i="31"/>
  <c r="FE8" i="31"/>
  <c r="FA8" i="31"/>
  <c r="EW8" i="31"/>
  <c r="FD8" i="31"/>
  <c r="EZ8" i="31"/>
  <c r="EV8" i="31"/>
  <c r="FG8" i="31"/>
  <c r="FC8" i="31"/>
  <c r="EY8" i="31"/>
  <c r="AZ8" i="31"/>
  <c r="FF8" i="31"/>
  <c r="FB8" i="31"/>
  <c r="EX8" i="31"/>
  <c r="BA8" i="31"/>
  <c r="FG10" i="31"/>
  <c r="FC10" i="31"/>
  <c r="EY10" i="31"/>
  <c r="FF10" i="31"/>
  <c r="FB10" i="31"/>
  <c r="EX10" i="31"/>
  <c r="FE10" i="31"/>
  <c r="FA10" i="31"/>
  <c r="EW10" i="31"/>
  <c r="FD10" i="31"/>
  <c r="EZ10" i="31"/>
  <c r="EV10" i="31"/>
  <c r="FF14" i="31"/>
  <c r="FA14" i="31"/>
  <c r="EV14" i="31"/>
  <c r="FF11" i="31"/>
  <c r="FB11" i="31"/>
  <c r="EX11" i="31"/>
  <c r="FE11" i="31"/>
  <c r="FA11" i="31"/>
  <c r="EW11" i="31"/>
  <c r="FD11" i="31"/>
  <c r="EZ11" i="31"/>
  <c r="EV11" i="31"/>
  <c r="FG11" i="31"/>
  <c r="FC11" i="31"/>
  <c r="EY11" i="31"/>
  <c r="BA11" i="31"/>
  <c r="BC12" i="31"/>
  <c r="AZ12" i="31"/>
  <c r="FE16" i="31"/>
  <c r="FA16" i="31"/>
  <c r="EW16" i="31"/>
  <c r="FD16" i="31"/>
  <c r="EZ16" i="31"/>
  <c r="EV16" i="31"/>
  <c r="FG16" i="31"/>
  <c r="FC16" i="31"/>
  <c r="EY16" i="31"/>
  <c r="FF16" i="31"/>
  <c r="FB16" i="31"/>
  <c r="EX16" i="31"/>
  <c r="FF18" i="31"/>
  <c r="EY18" i="31"/>
  <c r="FA18" i="31"/>
  <c r="FF7" i="31"/>
  <c r="FB7" i="31"/>
  <c r="EX7" i="31"/>
  <c r="FE7" i="31"/>
  <c r="FA7" i="31"/>
  <c r="EW7" i="31"/>
  <c r="FD7" i="31"/>
  <c r="EZ7" i="31"/>
  <c r="EV7" i="31"/>
  <c r="FG7" i="31"/>
  <c r="FC7" i="31"/>
  <c r="EY7" i="31"/>
  <c r="BA7" i="31"/>
  <c r="FF15" i="31"/>
  <c r="FB15" i="31"/>
  <c r="EX15" i="31"/>
  <c r="FE15" i="31"/>
  <c r="FA15" i="31"/>
  <c r="EW15" i="31"/>
  <c r="FD15" i="31"/>
  <c r="EZ15" i="31"/>
  <c r="EV15" i="31"/>
  <c r="FG15" i="31"/>
  <c r="FC15" i="31"/>
  <c r="EY15" i="31"/>
  <c r="BB7" i="31"/>
  <c r="FE12" i="31"/>
  <c r="FA12" i="31"/>
  <c r="EW12" i="31"/>
  <c r="FD12" i="31"/>
  <c r="EZ12" i="31"/>
  <c r="EV12" i="31"/>
  <c r="FG12" i="31"/>
  <c r="FC12" i="31"/>
  <c r="EY12" i="31"/>
  <c r="FF12" i="31"/>
  <c r="FB12" i="31"/>
  <c r="EX12" i="31"/>
  <c r="BA12" i="31"/>
  <c r="AZ15" i="31"/>
  <c r="EW9" i="31"/>
  <c r="FA9" i="31"/>
  <c r="FE9" i="31"/>
  <c r="EW13" i="31"/>
  <c r="FA13" i="31"/>
  <c r="FE13" i="31"/>
  <c r="AT14" i="31"/>
  <c r="AY14" i="31" s="1"/>
  <c r="AX14" i="31"/>
  <c r="AV16" i="31"/>
  <c r="BA16" i="31" s="1"/>
  <c r="EW17" i="31"/>
  <c r="FA17" i="31"/>
  <c r="FE17" i="31"/>
  <c r="AT18" i="31"/>
  <c r="AX18" i="31"/>
  <c r="FF19" i="31"/>
  <c r="FB19" i="31"/>
  <c r="EX19" i="31"/>
  <c r="FE19" i="31"/>
  <c r="FA19" i="31"/>
  <c r="EW19" i="31"/>
  <c r="EV19" i="31"/>
  <c r="FD19" i="31"/>
  <c r="FE21" i="31"/>
  <c r="EZ21" i="31"/>
  <c r="EY21" i="31"/>
  <c r="AZ21" i="31"/>
  <c r="FG25" i="31"/>
  <c r="FC25" i="31"/>
  <c r="EY25" i="31"/>
  <c r="FF25" i="31"/>
  <c r="FB25" i="31"/>
  <c r="EX25" i="31"/>
  <c r="FE25" i="31"/>
  <c r="FA25" i="31"/>
  <c r="EW25" i="31"/>
  <c r="FD25" i="31"/>
  <c r="EZ25" i="31"/>
  <c r="EV25" i="31"/>
  <c r="AY25" i="31"/>
  <c r="FF28" i="31"/>
  <c r="FB28" i="31"/>
  <c r="EX28" i="31"/>
  <c r="FE28" i="31"/>
  <c r="FA28" i="31"/>
  <c r="EW28" i="31"/>
  <c r="FD28" i="31"/>
  <c r="EZ28" i="31"/>
  <c r="EV28" i="31"/>
  <c r="FG28" i="31"/>
  <c r="FC28" i="31"/>
  <c r="EY28" i="31"/>
  <c r="FG35" i="31"/>
  <c r="FC35" i="31"/>
  <c r="EY35" i="31"/>
  <c r="FF35" i="31"/>
  <c r="FB35" i="31"/>
  <c r="EX35" i="31"/>
  <c r="FE35" i="31"/>
  <c r="FA35" i="31"/>
  <c r="EW35" i="31"/>
  <c r="FD35" i="31"/>
  <c r="EZ35" i="31"/>
  <c r="EV35" i="31"/>
  <c r="FG43" i="31"/>
  <c r="FC43" i="31"/>
  <c r="EY43" i="31"/>
  <c r="FF43" i="31"/>
  <c r="FB43" i="31"/>
  <c r="EX43" i="31"/>
  <c r="FE43" i="31"/>
  <c r="FA43" i="31"/>
  <c r="EW43" i="31"/>
  <c r="FD43" i="31"/>
  <c r="EZ43" i="31"/>
  <c r="EV43" i="31"/>
  <c r="FD53" i="31"/>
  <c r="FF53" i="31"/>
  <c r="EZ53" i="31"/>
  <c r="FD56" i="31"/>
  <c r="EZ56" i="31"/>
  <c r="EV56" i="31"/>
  <c r="FE56" i="31"/>
  <c r="EY56" i="31"/>
  <c r="FC56" i="31"/>
  <c r="EX56" i="31"/>
  <c r="FG56" i="31"/>
  <c r="FB56" i="31"/>
  <c r="EW56" i="31"/>
  <c r="FF56" i="31"/>
  <c r="FA56" i="31"/>
  <c r="BC56" i="31"/>
  <c r="BA56" i="31"/>
  <c r="AT6" i="31"/>
  <c r="AY6" i="31" s="1"/>
  <c r="AX6" i="31"/>
  <c r="BC6" i="31" s="1"/>
  <c r="AT10" i="31"/>
  <c r="AY10" i="31" s="1"/>
  <c r="AX10" i="31"/>
  <c r="BC10" i="31" s="1"/>
  <c r="AU6" i="31"/>
  <c r="AZ6" i="31" s="1"/>
  <c r="BP246" i="31"/>
  <c r="BP247" i="31" s="1"/>
  <c r="BT246" i="31"/>
  <c r="BT247" i="31" s="1"/>
  <c r="BX246" i="31"/>
  <c r="BX247" i="31" s="1"/>
  <c r="CJ246" i="31"/>
  <c r="CJ247" i="31" s="1"/>
  <c r="CN246" i="31"/>
  <c r="CN247" i="31" s="1"/>
  <c r="CV246" i="31"/>
  <c r="CV247" i="31" s="1"/>
  <c r="CZ246" i="31"/>
  <c r="CZ247" i="31" s="1"/>
  <c r="DL246" i="31"/>
  <c r="DL247" i="31" s="1"/>
  <c r="DP246" i="31"/>
  <c r="DP247" i="31" s="1"/>
  <c r="EJ246" i="31"/>
  <c r="AT7" i="31"/>
  <c r="AY7" i="31" s="1"/>
  <c r="AW8" i="31"/>
  <c r="BB8" i="31" s="1"/>
  <c r="AV9" i="31"/>
  <c r="BA9" i="31" s="1"/>
  <c r="EX9" i="31"/>
  <c r="FB9" i="31"/>
  <c r="FF9" i="31"/>
  <c r="AU10" i="31"/>
  <c r="AZ10" i="31" s="1"/>
  <c r="AT11" i="31"/>
  <c r="AY11" i="31" s="1"/>
  <c r="AW12" i="31"/>
  <c r="BB12" i="31" s="1"/>
  <c r="AV13" i="31"/>
  <c r="BA13" i="31" s="1"/>
  <c r="EX13" i="31"/>
  <c r="FB13" i="31"/>
  <c r="FF13" i="31"/>
  <c r="AU14" i="31"/>
  <c r="AZ14" i="31" s="1"/>
  <c r="AT15" i="31"/>
  <c r="AY15" i="31" s="1"/>
  <c r="AX15" i="31"/>
  <c r="BC15" i="31" s="1"/>
  <c r="AW16" i="31"/>
  <c r="BB16" i="31" s="1"/>
  <c r="AV17" i="31"/>
  <c r="BA17" i="31" s="1"/>
  <c r="EX17" i="31"/>
  <c r="FB17" i="31"/>
  <c r="FF17" i="31"/>
  <c r="AU18" i="31"/>
  <c r="AZ18" i="31" s="1"/>
  <c r="CW18" i="31"/>
  <c r="AX19" i="31"/>
  <c r="BC19" i="31" s="1"/>
  <c r="EY19" i="31"/>
  <c r="FG19" i="31"/>
  <c r="EI20" i="31"/>
  <c r="AZ25" i="31"/>
  <c r="FF32" i="31"/>
  <c r="FB32" i="31"/>
  <c r="EX32" i="31"/>
  <c r="FE32" i="31"/>
  <c r="FA32" i="31"/>
  <c r="EW32" i="31"/>
  <c r="FD32" i="31"/>
  <c r="EZ32" i="31"/>
  <c r="EV32" i="31"/>
  <c r="FG32" i="31"/>
  <c r="FC32" i="31"/>
  <c r="EY32" i="31"/>
  <c r="FG39" i="31"/>
  <c r="FC39" i="31"/>
  <c r="EY39" i="31"/>
  <c r="FF39" i="31"/>
  <c r="FB39" i="31"/>
  <c r="EX39" i="31"/>
  <c r="FE39" i="31"/>
  <c r="FA39" i="31"/>
  <c r="EW39" i="31"/>
  <c r="FD39" i="31"/>
  <c r="EZ39" i="31"/>
  <c r="EV39" i="31"/>
  <c r="AZ40" i="31"/>
  <c r="BB43" i="31"/>
  <c r="FG57" i="31"/>
  <c r="FC57" i="31"/>
  <c r="EY57" i="31"/>
  <c r="FB57" i="31"/>
  <c r="EW57" i="31"/>
  <c r="FF57" i="31"/>
  <c r="FA57" i="31"/>
  <c r="EV57" i="31"/>
  <c r="FE57" i="31"/>
  <c r="EZ57" i="31"/>
  <c r="FD57" i="31"/>
  <c r="EX57" i="31"/>
  <c r="FG58" i="31"/>
  <c r="FC58" i="31"/>
  <c r="EY58" i="31"/>
  <c r="FF58" i="31"/>
  <c r="FB58" i="31"/>
  <c r="EX58" i="31"/>
  <c r="FE58" i="31"/>
  <c r="FA58" i="31"/>
  <c r="EW58" i="31"/>
  <c r="FD58" i="31"/>
  <c r="EZ58" i="31"/>
  <c r="EV58" i="31"/>
  <c r="F246" i="31"/>
  <c r="AV6" i="31"/>
  <c r="BA6" i="31" s="1"/>
  <c r="BM246" i="31"/>
  <c r="BM247" i="31" s="1"/>
  <c r="BQ246" i="31"/>
  <c r="BQ247" i="31" s="1"/>
  <c r="BU6" i="31"/>
  <c r="BY6" i="31"/>
  <c r="CK246" i="31"/>
  <c r="CK247" i="31" s="1"/>
  <c r="CO246" i="31"/>
  <c r="CO247" i="31" s="1"/>
  <c r="DA246" i="31"/>
  <c r="DA247" i="31" s="1"/>
  <c r="AT8" i="31"/>
  <c r="AY8" i="31" s="1"/>
  <c r="AW9" i="31"/>
  <c r="BB9" i="31" s="1"/>
  <c r="EY9" i="31"/>
  <c r="FC9" i="31"/>
  <c r="FG9" i="31"/>
  <c r="AV10" i="31"/>
  <c r="BA10" i="31" s="1"/>
  <c r="AT12" i="31"/>
  <c r="AY12" i="31" s="1"/>
  <c r="AW13" i="31"/>
  <c r="BB13" i="31" s="1"/>
  <c r="EY13" i="31"/>
  <c r="FC13" i="31"/>
  <c r="FG13" i="31"/>
  <c r="AV14" i="31"/>
  <c r="AT16" i="31"/>
  <c r="AY16" i="31" s="1"/>
  <c r="AX16" i="31"/>
  <c r="BC16" i="31" s="1"/>
  <c r="AW17" i="31"/>
  <c r="BB17" i="31" s="1"/>
  <c r="EY17" i="31"/>
  <c r="FC17" i="31"/>
  <c r="FG17" i="31"/>
  <c r="AV18" i="31"/>
  <c r="CS18" i="31"/>
  <c r="AT19" i="31"/>
  <c r="AY19" i="31" s="1"/>
  <c r="CF19" i="31"/>
  <c r="EZ19" i="31"/>
  <c r="BL20" i="31"/>
  <c r="CF20" i="31"/>
  <c r="BA25" i="31"/>
  <c r="BC25" i="31"/>
  <c r="FD26" i="31"/>
  <c r="EZ26" i="31"/>
  <c r="EV26" i="31"/>
  <c r="FG26" i="31"/>
  <c r="FC26" i="31"/>
  <c r="EY26" i="31"/>
  <c r="FF26" i="31"/>
  <c r="FB26" i="31"/>
  <c r="EX26" i="31"/>
  <c r="FE26" i="31"/>
  <c r="FA26" i="31"/>
  <c r="EW26" i="31"/>
  <c r="BC26" i="31"/>
  <c r="AY26" i="31"/>
  <c r="FG27" i="31"/>
  <c r="FC27" i="31"/>
  <c r="EY27" i="31"/>
  <c r="FF27" i="31"/>
  <c r="FB27" i="31"/>
  <c r="EX27" i="31"/>
  <c r="FE27" i="31"/>
  <c r="FA27" i="31"/>
  <c r="EW27" i="31"/>
  <c r="FD27" i="31"/>
  <c r="EZ27" i="31"/>
  <c r="EV27" i="31"/>
  <c r="FF36" i="31"/>
  <c r="FB36" i="31"/>
  <c r="EX36" i="31"/>
  <c r="FE36" i="31"/>
  <c r="FA36" i="31"/>
  <c r="EW36" i="31"/>
  <c r="FD36" i="31"/>
  <c r="EZ36" i="31"/>
  <c r="EV36" i="31"/>
  <c r="FG36" i="31"/>
  <c r="FC36" i="31"/>
  <c r="EY36" i="31"/>
  <c r="BA36" i="31"/>
  <c r="FF44" i="31"/>
  <c r="FA44" i="31"/>
  <c r="EV44" i="31"/>
  <c r="BA44" i="31"/>
  <c r="FE47" i="31"/>
  <c r="FA47" i="31"/>
  <c r="FD47" i="31"/>
  <c r="EZ47" i="31"/>
  <c r="FG47" i="31"/>
  <c r="FC47" i="31"/>
  <c r="EY47" i="31"/>
  <c r="FF47" i="31"/>
  <c r="FB47" i="31"/>
  <c r="EX47" i="31"/>
  <c r="FE49" i="31"/>
  <c r="FA49" i="31"/>
  <c r="EW49" i="31"/>
  <c r="FD49" i="31"/>
  <c r="EZ49" i="31"/>
  <c r="EV49" i="31"/>
  <c r="FG49" i="31"/>
  <c r="FC49" i="31"/>
  <c r="EY49" i="31"/>
  <c r="FF49" i="31"/>
  <c r="FB49" i="31"/>
  <c r="EX49" i="31"/>
  <c r="BA49" i="31"/>
  <c r="FG51" i="31"/>
  <c r="FC51" i="31"/>
  <c r="EY51" i="31"/>
  <c r="FF51" i="31"/>
  <c r="FB51" i="31"/>
  <c r="EX51" i="31"/>
  <c r="FE51" i="31"/>
  <c r="FA51" i="31"/>
  <c r="EW51" i="31"/>
  <c r="FD51" i="31"/>
  <c r="EZ51" i="31"/>
  <c r="EV51" i="31"/>
  <c r="FD52" i="31"/>
  <c r="EZ52" i="31"/>
  <c r="FG52" i="31"/>
  <c r="FC52" i="31"/>
  <c r="EY52" i="31"/>
  <c r="FF52" i="31"/>
  <c r="FB52" i="31"/>
  <c r="EX52" i="31"/>
  <c r="FE52" i="31"/>
  <c r="FA52" i="31"/>
  <c r="AZ56" i="31"/>
  <c r="BA58" i="31"/>
  <c r="AW6" i="31"/>
  <c r="BB6" i="31" s="1"/>
  <c r="CL6" i="31"/>
  <c r="CP246" i="31"/>
  <c r="CP247" i="31" s="1"/>
  <c r="CT246" i="31"/>
  <c r="CT247" i="31" s="1"/>
  <c r="DB246" i="31"/>
  <c r="DB247" i="31" s="1"/>
  <c r="DJ246" i="31"/>
  <c r="DJ247" i="31" s="1"/>
  <c r="DN246" i="31"/>
  <c r="DN247" i="31" s="1"/>
  <c r="EL246" i="31"/>
  <c r="EL247" i="31" s="1"/>
  <c r="AT9" i="31"/>
  <c r="AY9" i="31" s="1"/>
  <c r="EV9" i="31"/>
  <c r="EZ9" i="31"/>
  <c r="AT13" i="31"/>
  <c r="AY13" i="31" s="1"/>
  <c r="EV13" i="31"/>
  <c r="EZ13" i="31"/>
  <c r="AT17" i="31"/>
  <c r="AY17" i="31" s="1"/>
  <c r="EV17" i="31"/>
  <c r="EZ17" i="31"/>
  <c r="AV19" i="31"/>
  <c r="BA19" i="31" s="1"/>
  <c r="BL19" i="31"/>
  <c r="FC19" i="31"/>
  <c r="E20" i="31"/>
  <c r="FG23" i="31"/>
  <c r="FC23" i="31"/>
  <c r="EY23" i="31"/>
  <c r="FF23" i="31"/>
  <c r="FB23" i="31"/>
  <c r="EX23" i="31"/>
  <c r="FE23" i="31"/>
  <c r="FA23" i="31"/>
  <c r="EW23" i="31"/>
  <c r="FD23" i="31"/>
  <c r="EZ23" i="31"/>
  <c r="EV23" i="31"/>
  <c r="FF24" i="31"/>
  <c r="FB24" i="31"/>
  <c r="EX24" i="31"/>
  <c r="FE24" i="31"/>
  <c r="FA24" i="31"/>
  <c r="EW24" i="31"/>
  <c r="FD24" i="31"/>
  <c r="EZ24" i="31"/>
  <c r="EV24" i="31"/>
  <c r="FG24" i="31"/>
  <c r="FC24" i="31"/>
  <c r="EY24" i="31"/>
  <c r="BA24" i="31"/>
  <c r="BB25" i="31"/>
  <c r="AZ26" i="31"/>
  <c r="FG31" i="31"/>
  <c r="FC31" i="31"/>
  <c r="EY31" i="31"/>
  <c r="FF31" i="31"/>
  <c r="FB31" i="31"/>
  <c r="EX31" i="31"/>
  <c r="FE31" i="31"/>
  <c r="FA31" i="31"/>
  <c r="EW31" i="31"/>
  <c r="FD31" i="31"/>
  <c r="EZ31" i="31"/>
  <c r="EV31" i="31"/>
  <c r="BA32" i="31"/>
  <c r="FF40" i="31"/>
  <c r="FB40" i="31"/>
  <c r="EX40" i="31"/>
  <c r="FE40" i="31"/>
  <c r="FA40" i="31"/>
  <c r="EW40" i="31"/>
  <c r="FD40" i="31"/>
  <c r="EZ40" i="31"/>
  <c r="EV40" i="31"/>
  <c r="FG40" i="31"/>
  <c r="FC40" i="31"/>
  <c r="EY40" i="31"/>
  <c r="EW22" i="31"/>
  <c r="FA22" i="31"/>
  <c r="FE22" i="31"/>
  <c r="AT23" i="31"/>
  <c r="AY23" i="31" s="1"/>
  <c r="AX23" i="31"/>
  <c r="BC23" i="31" s="1"/>
  <c r="AT27" i="31"/>
  <c r="AY27" i="31" s="1"/>
  <c r="AX27" i="31"/>
  <c r="BC27" i="31" s="1"/>
  <c r="AW28" i="31"/>
  <c r="BB28" i="31" s="1"/>
  <c r="AV29" i="31"/>
  <c r="BA29" i="31" s="1"/>
  <c r="EX29" i="31"/>
  <c r="FB29" i="31"/>
  <c r="FF29" i="31"/>
  <c r="AU30" i="31"/>
  <c r="AZ30" i="31" s="1"/>
  <c r="EW30" i="31"/>
  <c r="FA30" i="31"/>
  <c r="FE30" i="31"/>
  <c r="AT31" i="31"/>
  <c r="AY31" i="31" s="1"/>
  <c r="AX31" i="31"/>
  <c r="BC31" i="31" s="1"/>
  <c r="AW32" i="31"/>
  <c r="BB32" i="31" s="1"/>
  <c r="AV33" i="31"/>
  <c r="BA33" i="31" s="1"/>
  <c r="EX33" i="31"/>
  <c r="FB33" i="31"/>
  <c r="FF33" i="31"/>
  <c r="AU34" i="31"/>
  <c r="FE34" i="31"/>
  <c r="AT35" i="31"/>
  <c r="AY35" i="31" s="1"/>
  <c r="AX35" i="31"/>
  <c r="BC35" i="31" s="1"/>
  <c r="AW36" i="31"/>
  <c r="BB36" i="31" s="1"/>
  <c r="AV37" i="31"/>
  <c r="BA37" i="31" s="1"/>
  <c r="EX37" i="31"/>
  <c r="FB37" i="31"/>
  <c r="FF37" i="31"/>
  <c r="AU38" i="31"/>
  <c r="AZ38" i="31" s="1"/>
  <c r="EW38" i="31"/>
  <c r="FA38" i="31"/>
  <c r="FE38" i="31"/>
  <c r="AT39" i="31"/>
  <c r="AY39" i="31" s="1"/>
  <c r="AX39" i="31"/>
  <c r="BC39" i="31" s="1"/>
  <c r="AV41" i="31"/>
  <c r="FB41" i="31"/>
  <c r="AU42" i="31"/>
  <c r="AZ42" i="31" s="1"/>
  <c r="EW42" i="31"/>
  <c r="FA42" i="31"/>
  <c r="FE42" i="31"/>
  <c r="AT43" i="31"/>
  <c r="AY43" i="31" s="1"/>
  <c r="AX43" i="31"/>
  <c r="BC43" i="31" s="1"/>
  <c r="AV45" i="31"/>
  <c r="BA45" i="31" s="1"/>
  <c r="EX45" i="31"/>
  <c r="FB45" i="31"/>
  <c r="FF45" i="31"/>
  <c r="AU46" i="31"/>
  <c r="AZ46" i="31" s="1"/>
  <c r="EW46" i="31"/>
  <c r="FA46" i="31"/>
  <c r="FE46" i="31"/>
  <c r="AT47" i="31"/>
  <c r="AY47" i="31" s="1"/>
  <c r="AX47" i="31"/>
  <c r="BC47" i="31" s="1"/>
  <c r="AU48" i="31"/>
  <c r="AZ48" i="31" s="1"/>
  <c r="EY48" i="31"/>
  <c r="FC48" i="31"/>
  <c r="FG48" i="31"/>
  <c r="EW50" i="31"/>
  <c r="FA50" i="31"/>
  <c r="FE50" i="31"/>
  <c r="AT51" i="31"/>
  <c r="AY51" i="31" s="1"/>
  <c r="AX51" i="31"/>
  <c r="BC51" i="31" s="1"/>
  <c r="AT53" i="31"/>
  <c r="AX53" i="31"/>
  <c r="BC53" i="31" s="1"/>
  <c r="FF54" i="31"/>
  <c r="FB54" i="31"/>
  <c r="EX54" i="31"/>
  <c r="AZ54" i="31"/>
  <c r="EZ54" i="31"/>
  <c r="FE54" i="31"/>
  <c r="FE55" i="31"/>
  <c r="FF55" i="31"/>
  <c r="AV57" i="31"/>
  <c r="BA57" i="31" s="1"/>
  <c r="AT58" i="31"/>
  <c r="AY58" i="31" s="1"/>
  <c r="FG62" i="31"/>
  <c r="FB62" i="31"/>
  <c r="EW62" i="31"/>
  <c r="FG66" i="31"/>
  <c r="FC66" i="31"/>
  <c r="EY66" i="31"/>
  <c r="FF66" i="31"/>
  <c r="FB66" i="31"/>
  <c r="EX66" i="31"/>
  <c r="FE66" i="31"/>
  <c r="FA66" i="31"/>
  <c r="EW66" i="31"/>
  <c r="FD66" i="31"/>
  <c r="EZ66" i="31"/>
  <c r="EV66" i="31"/>
  <c r="BB66" i="31"/>
  <c r="FF75" i="31"/>
  <c r="FB75" i="31"/>
  <c r="EX75" i="31"/>
  <c r="FE75" i="31"/>
  <c r="FA75" i="31"/>
  <c r="EW75" i="31"/>
  <c r="FD75" i="31"/>
  <c r="EZ75" i="31"/>
  <c r="EV75" i="31"/>
  <c r="FG75" i="31"/>
  <c r="FC75" i="31"/>
  <c r="EY75" i="31"/>
  <c r="AZ83" i="31"/>
  <c r="AZ87" i="31"/>
  <c r="AT20" i="31"/>
  <c r="AY20" i="31" s="1"/>
  <c r="AX20" i="31"/>
  <c r="AW21" i="31"/>
  <c r="AV22" i="31"/>
  <c r="BA22" i="31" s="1"/>
  <c r="EX22" i="31"/>
  <c r="FB22" i="31"/>
  <c r="FF22" i="31"/>
  <c r="AU23" i="31"/>
  <c r="AZ23" i="31" s="1"/>
  <c r="AT24" i="31"/>
  <c r="AY24" i="31" s="1"/>
  <c r="AX24" i="31"/>
  <c r="BC24" i="31" s="1"/>
  <c r="AU27" i="31"/>
  <c r="AZ27" i="31" s="1"/>
  <c r="AT28" i="31"/>
  <c r="AY28" i="31" s="1"/>
  <c r="AX28" i="31"/>
  <c r="BC28" i="31" s="1"/>
  <c r="AW29" i="31"/>
  <c r="BB29" i="31" s="1"/>
  <c r="EY29" i="31"/>
  <c r="FC29" i="31"/>
  <c r="FG29" i="31"/>
  <c r="AV30" i="31"/>
  <c r="BA30" i="31" s="1"/>
  <c r="EX30" i="31"/>
  <c r="FB30" i="31"/>
  <c r="FF30" i="31"/>
  <c r="AU31" i="31"/>
  <c r="AZ31" i="31" s="1"/>
  <c r="AT32" i="31"/>
  <c r="AY32" i="31" s="1"/>
  <c r="AX32" i="31"/>
  <c r="BC32" i="31" s="1"/>
  <c r="AW33" i="31"/>
  <c r="BB33" i="31" s="1"/>
  <c r="EY33" i="31"/>
  <c r="FC33" i="31"/>
  <c r="FG33" i="31"/>
  <c r="AV34" i="31"/>
  <c r="BA34" i="31" s="1"/>
  <c r="AU35" i="31"/>
  <c r="AZ35" i="31" s="1"/>
  <c r="AT36" i="31"/>
  <c r="AY36" i="31" s="1"/>
  <c r="AX36" i="31"/>
  <c r="BC36" i="31" s="1"/>
  <c r="AW37" i="31"/>
  <c r="BB37" i="31" s="1"/>
  <c r="EY37" i="31"/>
  <c r="FC37" i="31"/>
  <c r="FG37" i="31"/>
  <c r="AV38" i="31"/>
  <c r="BA38" i="31" s="1"/>
  <c r="EX38" i="31"/>
  <c r="FB38" i="31"/>
  <c r="FF38" i="31"/>
  <c r="AU39" i="31"/>
  <c r="AZ39" i="31" s="1"/>
  <c r="AT40" i="31"/>
  <c r="AY40" i="31" s="1"/>
  <c r="AX40" i="31"/>
  <c r="BC40" i="31" s="1"/>
  <c r="AW41" i="31"/>
  <c r="FC41" i="31"/>
  <c r="AV42" i="31"/>
  <c r="BA42" i="31" s="1"/>
  <c r="EX42" i="31"/>
  <c r="FB42" i="31"/>
  <c r="FF42" i="31"/>
  <c r="AU43" i="31"/>
  <c r="AZ43" i="31" s="1"/>
  <c r="AT44" i="31"/>
  <c r="AX44" i="31"/>
  <c r="BC44" i="31" s="1"/>
  <c r="AW45" i="31"/>
  <c r="BB45" i="31" s="1"/>
  <c r="EY45" i="31"/>
  <c r="FC45" i="31"/>
  <c r="FG45" i="31"/>
  <c r="AV46" i="31"/>
  <c r="BA46" i="31" s="1"/>
  <c r="EX46" i="31"/>
  <c r="FB46" i="31"/>
  <c r="FF46" i="31"/>
  <c r="AU47" i="31"/>
  <c r="AZ47" i="31" s="1"/>
  <c r="AV48" i="31"/>
  <c r="BA48" i="31" s="1"/>
  <c r="EZ48" i="31"/>
  <c r="FD48" i="31"/>
  <c r="AV50" i="31"/>
  <c r="BA50" i="31" s="1"/>
  <c r="EX50" i="31"/>
  <c r="FB50" i="31"/>
  <c r="FF50" i="31"/>
  <c r="AU51" i="31"/>
  <c r="AZ51" i="31" s="1"/>
  <c r="AT52" i="31"/>
  <c r="AY52" i="31" s="1"/>
  <c r="AX52" i="31"/>
  <c r="BC52" i="31" s="1"/>
  <c r="AU53" i="31"/>
  <c r="AZ53" i="31" s="1"/>
  <c r="AW54" i="31"/>
  <c r="BB54" i="31" s="1"/>
  <c r="EV54" i="31"/>
  <c r="FA54" i="31"/>
  <c r="FG54" i="31"/>
  <c r="AX55" i="31"/>
  <c r="FG55" i="31"/>
  <c r="AX57" i="31"/>
  <c r="BC57" i="31" s="1"/>
  <c r="AU58" i="31"/>
  <c r="AZ58" i="31" s="1"/>
  <c r="FC70" i="31"/>
  <c r="EX70" i="31"/>
  <c r="FD70" i="31"/>
  <c r="FE76" i="31"/>
  <c r="FA76" i="31"/>
  <c r="EW76" i="31"/>
  <c r="FD76" i="31"/>
  <c r="EZ76" i="31"/>
  <c r="EV76" i="31"/>
  <c r="FG76" i="31"/>
  <c r="FC76" i="31"/>
  <c r="EY76" i="31"/>
  <c r="FF76" i="31"/>
  <c r="FB76" i="31"/>
  <c r="EX76" i="31"/>
  <c r="AZ76" i="31"/>
  <c r="BA76" i="31"/>
  <c r="EW80" i="31"/>
  <c r="FG80" i="31"/>
  <c r="FB80" i="31"/>
  <c r="BC84" i="31"/>
  <c r="BC88" i="31"/>
  <c r="FD91" i="31"/>
  <c r="EZ91" i="31"/>
  <c r="EV91" i="31"/>
  <c r="FG91" i="31"/>
  <c r="FC91" i="31"/>
  <c r="EY91" i="31"/>
  <c r="FF91" i="31"/>
  <c r="FB91" i="31"/>
  <c r="EX91" i="31"/>
  <c r="FE91" i="31"/>
  <c r="FA91" i="31"/>
  <c r="EW91" i="31"/>
  <c r="AT21" i="31"/>
  <c r="AW22" i="31"/>
  <c r="BB22" i="31" s="1"/>
  <c r="EY22" i="31"/>
  <c r="FC22" i="31"/>
  <c r="FG22" i="31"/>
  <c r="AV23" i="31"/>
  <c r="BA23" i="31" s="1"/>
  <c r="AV27" i="31"/>
  <c r="BA27" i="31" s="1"/>
  <c r="AU28" i="31"/>
  <c r="AZ28" i="31" s="1"/>
  <c r="AT29" i="31"/>
  <c r="AY29" i="31" s="1"/>
  <c r="EV29" i="31"/>
  <c r="EZ29" i="31"/>
  <c r="FD29" i="31"/>
  <c r="AW30" i="31"/>
  <c r="BB30" i="31" s="1"/>
  <c r="EY30" i="31"/>
  <c r="FC30" i="31"/>
  <c r="FG30" i="31"/>
  <c r="AV31" i="31"/>
  <c r="BA31" i="31" s="1"/>
  <c r="AU32" i="31"/>
  <c r="AZ32" i="31" s="1"/>
  <c r="AT33" i="31"/>
  <c r="AY33" i="31" s="1"/>
  <c r="EV33" i="31"/>
  <c r="EZ33" i="31"/>
  <c r="FD33" i="31"/>
  <c r="AW34" i="31"/>
  <c r="BB34" i="31" s="1"/>
  <c r="AV35" i="31"/>
  <c r="BA35" i="31" s="1"/>
  <c r="AT37" i="31"/>
  <c r="AY37" i="31" s="1"/>
  <c r="EV37" i="31"/>
  <c r="EZ37" i="31"/>
  <c r="FD37" i="31"/>
  <c r="AW38" i="31"/>
  <c r="BB38" i="31" s="1"/>
  <c r="EY38" i="31"/>
  <c r="FC38" i="31"/>
  <c r="FG38" i="31"/>
  <c r="AV39" i="31"/>
  <c r="BA39" i="31" s="1"/>
  <c r="AT41" i="31"/>
  <c r="EZ41" i="31"/>
  <c r="AW42" i="31"/>
  <c r="BB42" i="31" s="1"/>
  <c r="EY42" i="31"/>
  <c r="FC42" i="31"/>
  <c r="FG42" i="31"/>
  <c r="AV43" i="31"/>
  <c r="BA43" i="31" s="1"/>
  <c r="AT45" i="31"/>
  <c r="AY45" i="31" s="1"/>
  <c r="EV45" i="31"/>
  <c r="EZ45" i="31"/>
  <c r="FD45" i="31"/>
  <c r="AW46" i="31"/>
  <c r="BB46" i="31" s="1"/>
  <c r="EY46" i="31"/>
  <c r="FC46" i="31"/>
  <c r="FG46" i="31"/>
  <c r="AV47" i="31"/>
  <c r="BA47" i="31" s="1"/>
  <c r="AW48" i="31"/>
  <c r="BB48" i="31" s="1"/>
  <c r="FA48" i="31"/>
  <c r="FE48" i="31"/>
  <c r="AT49" i="31"/>
  <c r="AY49" i="31" s="1"/>
  <c r="AW50" i="31"/>
  <c r="BB50" i="31" s="1"/>
  <c r="EY50" i="31"/>
  <c r="FC50" i="31"/>
  <c r="FG50" i="31"/>
  <c r="AV51" i="31"/>
  <c r="BA51" i="31" s="1"/>
  <c r="AU52" i="31"/>
  <c r="AZ52" i="31" s="1"/>
  <c r="AV53" i="31"/>
  <c r="AX54" i="31"/>
  <c r="BC54" i="31" s="1"/>
  <c r="CS54" i="31"/>
  <c r="EW54" i="31"/>
  <c r="FC54" i="31"/>
  <c r="AT55" i="31"/>
  <c r="CF55" i="31"/>
  <c r="EI56" i="31"/>
  <c r="AT57" i="31"/>
  <c r="AY57" i="31" s="1"/>
  <c r="AW58" i="31"/>
  <c r="BB58" i="31" s="1"/>
  <c r="EX63" i="31"/>
  <c r="FD63" i="31"/>
  <c r="FC63" i="31"/>
  <c r="FG74" i="31"/>
  <c r="FC74" i="31"/>
  <c r="EY74" i="31"/>
  <c r="FF74" i="31"/>
  <c r="FB74" i="31"/>
  <c r="EX74" i="31"/>
  <c r="FE74" i="31"/>
  <c r="FA74" i="31"/>
  <c r="EW74" i="31"/>
  <c r="FD74" i="31"/>
  <c r="EZ74" i="31"/>
  <c r="EV74" i="31"/>
  <c r="BB76" i="31"/>
  <c r="FG78" i="31"/>
  <c r="FC78" i="31"/>
  <c r="EY78" i="31"/>
  <c r="FF78" i="31"/>
  <c r="FB78" i="31"/>
  <c r="EX78" i="31"/>
  <c r="FE78" i="31"/>
  <c r="FA78" i="31"/>
  <c r="EW78" i="31"/>
  <c r="FD78" i="31"/>
  <c r="EZ78" i="31"/>
  <c r="EV78" i="31"/>
  <c r="FE79" i="31"/>
  <c r="EZ79" i="31"/>
  <c r="EY79" i="31"/>
  <c r="FG82" i="31"/>
  <c r="FC82" i="31"/>
  <c r="EY82" i="31"/>
  <c r="FF82" i="31"/>
  <c r="FB82" i="31"/>
  <c r="EX82" i="31"/>
  <c r="FE82" i="31"/>
  <c r="FA82" i="31"/>
  <c r="EW82" i="31"/>
  <c r="FD82" i="31"/>
  <c r="EZ82" i="31"/>
  <c r="EV82" i="31"/>
  <c r="FF83" i="31"/>
  <c r="FB83" i="31"/>
  <c r="EX83" i="31"/>
  <c r="FE83" i="31"/>
  <c r="FA83" i="31"/>
  <c r="EW83" i="31"/>
  <c r="FD83" i="31"/>
  <c r="EZ83" i="31"/>
  <c r="EV83" i="31"/>
  <c r="FG83" i="31"/>
  <c r="FC83" i="31"/>
  <c r="EY83" i="31"/>
  <c r="BA83" i="31"/>
  <c r="FG86" i="31"/>
  <c r="FC86" i="31"/>
  <c r="EY86" i="31"/>
  <c r="FF86" i="31"/>
  <c r="FB86" i="31"/>
  <c r="EX86" i="31"/>
  <c r="FE86" i="31"/>
  <c r="FA86" i="31"/>
  <c r="EW86" i="31"/>
  <c r="FD86" i="31"/>
  <c r="EZ86" i="31"/>
  <c r="EV86" i="31"/>
  <c r="FF87" i="31"/>
  <c r="FB87" i="31"/>
  <c r="EX87" i="31"/>
  <c r="FE87" i="31"/>
  <c r="FA87" i="31"/>
  <c r="EW87" i="31"/>
  <c r="FD87" i="31"/>
  <c r="EZ87" i="31"/>
  <c r="EV87" i="31"/>
  <c r="FG87" i="31"/>
  <c r="FC87" i="31"/>
  <c r="EY87" i="31"/>
  <c r="BA87" i="31"/>
  <c r="FG90" i="31"/>
  <c r="FC90" i="31"/>
  <c r="EY90" i="31"/>
  <c r="FB90" i="31"/>
  <c r="EW90" i="31"/>
  <c r="FF90" i="31"/>
  <c r="FA90" i="31"/>
  <c r="EV90" i="31"/>
  <c r="FE90" i="31"/>
  <c r="EZ90" i="31"/>
  <c r="FD90" i="31"/>
  <c r="EX90" i="31"/>
  <c r="AT22" i="31"/>
  <c r="AY22" i="31" s="1"/>
  <c r="EV22" i="31"/>
  <c r="EZ22" i="31"/>
  <c r="EW29" i="31"/>
  <c r="FA29" i="31"/>
  <c r="AT30" i="31"/>
  <c r="AY30" i="31" s="1"/>
  <c r="EV30" i="31"/>
  <c r="EZ30" i="31"/>
  <c r="EW33" i="31"/>
  <c r="FA33" i="31"/>
  <c r="AT34" i="31"/>
  <c r="EW37" i="31"/>
  <c r="FA37" i="31"/>
  <c r="AT38" i="31"/>
  <c r="AY38" i="31" s="1"/>
  <c r="EV38" i="31"/>
  <c r="EZ38" i="31"/>
  <c r="AT42" i="31"/>
  <c r="AY42" i="31" s="1"/>
  <c r="EV42" i="31"/>
  <c r="EZ42" i="31"/>
  <c r="EW45" i="31"/>
  <c r="FA45" i="31"/>
  <c r="AT46" i="31"/>
  <c r="AY46" i="31" s="1"/>
  <c r="EV46" i="31"/>
  <c r="EZ46" i="31"/>
  <c r="AT48" i="31"/>
  <c r="AY48" i="31" s="1"/>
  <c r="EX48" i="31"/>
  <c r="FB48" i="31"/>
  <c r="AT50" i="31"/>
  <c r="AY50" i="31" s="1"/>
  <c r="EV50" i="31"/>
  <c r="EZ50" i="31"/>
  <c r="AT54" i="31"/>
  <c r="AY54" i="31" s="1"/>
  <c r="CC54" i="31"/>
  <c r="EY54" i="31"/>
  <c r="FD54" i="31"/>
  <c r="AV55" i="31"/>
  <c r="BL55" i="31"/>
  <c r="FD55" i="31"/>
  <c r="AU57" i="31"/>
  <c r="AZ57" i="31" s="1"/>
  <c r="AX58" i="31"/>
  <c r="BC58" i="31" s="1"/>
  <c r="FB59" i="31"/>
  <c r="EW59" i="31"/>
  <c r="FG59" i="31"/>
  <c r="BB63" i="31"/>
  <c r="FE67" i="31"/>
  <c r="EZ67" i="31"/>
  <c r="EY67" i="31"/>
  <c r="FF71" i="31"/>
  <c r="FB71" i="31"/>
  <c r="EX71" i="31"/>
  <c r="FE71" i="31"/>
  <c r="FA71" i="31"/>
  <c r="EW71" i="31"/>
  <c r="FD71" i="31"/>
  <c r="EZ71" i="31"/>
  <c r="EV71" i="31"/>
  <c r="FG71" i="31"/>
  <c r="FC71" i="31"/>
  <c r="EY71" i="31"/>
  <c r="BA71" i="31"/>
  <c r="BB74" i="31"/>
  <c r="BC76" i="31"/>
  <c r="BB83" i="31"/>
  <c r="FE84" i="31"/>
  <c r="FA84" i="31"/>
  <c r="EW84" i="31"/>
  <c r="FD84" i="31"/>
  <c r="EZ84" i="31"/>
  <c r="EV84" i="31"/>
  <c r="FG84" i="31"/>
  <c r="FC84" i="31"/>
  <c r="EY84" i="31"/>
  <c r="FF84" i="31"/>
  <c r="FB84" i="31"/>
  <c r="EX84" i="31"/>
  <c r="BA84" i="31"/>
  <c r="FE88" i="31"/>
  <c r="FA88" i="31"/>
  <c r="EW88" i="31"/>
  <c r="FD88" i="31"/>
  <c r="EZ88" i="31"/>
  <c r="EV88" i="31"/>
  <c r="FG88" i="31"/>
  <c r="FC88" i="31"/>
  <c r="EY88" i="31"/>
  <c r="FF88" i="31"/>
  <c r="FB88" i="31"/>
  <c r="EX88" i="31"/>
  <c r="AZ88" i="31"/>
  <c r="AW59" i="31"/>
  <c r="EX60" i="31"/>
  <c r="FB60" i="31"/>
  <c r="FF60" i="31"/>
  <c r="AU61" i="31"/>
  <c r="AZ61" i="31" s="1"/>
  <c r="EW61" i="31"/>
  <c r="FA61" i="31"/>
  <c r="FE61" i="31"/>
  <c r="AT62" i="31"/>
  <c r="AX62" i="31"/>
  <c r="BC62" i="31" s="1"/>
  <c r="EX64" i="31"/>
  <c r="FB64" i="31"/>
  <c r="FF64" i="31"/>
  <c r="AU65" i="31"/>
  <c r="AZ65" i="31" s="1"/>
  <c r="EW65" i="31"/>
  <c r="FA65" i="31"/>
  <c r="FE65" i="31"/>
  <c r="AT66" i="31"/>
  <c r="AY66" i="31" s="1"/>
  <c r="AX66" i="31"/>
  <c r="BC66" i="31" s="1"/>
  <c r="EX68" i="31"/>
  <c r="FB68" i="31"/>
  <c r="FF68" i="31"/>
  <c r="AU69" i="31"/>
  <c r="AZ69" i="31" s="1"/>
  <c r="EW69" i="31"/>
  <c r="FA69" i="31"/>
  <c r="FE69" i="31"/>
  <c r="AT70" i="31"/>
  <c r="AX70" i="31"/>
  <c r="FB72" i="31"/>
  <c r="EW73" i="31"/>
  <c r="FA73" i="31"/>
  <c r="FE73" i="31"/>
  <c r="AT74" i="31"/>
  <c r="AY74" i="31" s="1"/>
  <c r="AX74" i="31"/>
  <c r="BC74" i="31" s="1"/>
  <c r="EW77" i="31"/>
  <c r="FA77" i="31"/>
  <c r="FE77" i="31"/>
  <c r="AT78" i="31"/>
  <c r="AY78" i="31" s="1"/>
  <c r="AX78" i="31"/>
  <c r="BC78" i="31" s="1"/>
  <c r="EW81" i="31"/>
  <c r="FA81" i="31"/>
  <c r="FE81" i="31"/>
  <c r="AT82" i="31"/>
  <c r="AY82" i="31" s="1"/>
  <c r="AX82" i="31"/>
  <c r="BC82" i="31" s="1"/>
  <c r="EW85" i="31"/>
  <c r="FA85" i="31"/>
  <c r="FE85" i="31"/>
  <c r="AT86" i="31"/>
  <c r="AY86" i="31" s="1"/>
  <c r="AX86" i="31"/>
  <c r="BC86" i="31" s="1"/>
  <c r="EW89" i="31"/>
  <c r="FA89" i="31"/>
  <c r="FE89" i="31"/>
  <c r="AT90" i="31"/>
  <c r="AY90" i="31" s="1"/>
  <c r="AX90" i="31"/>
  <c r="BC90" i="31" s="1"/>
  <c r="AT91" i="31"/>
  <c r="AY91" i="31" s="1"/>
  <c r="FF94" i="31"/>
  <c r="FB94" i="31"/>
  <c r="EX94" i="31"/>
  <c r="FE94" i="31"/>
  <c r="FA94" i="31"/>
  <c r="EW94" i="31"/>
  <c r="FD94" i="31"/>
  <c r="EZ94" i="31"/>
  <c r="EV94" i="31"/>
  <c r="FG94" i="31"/>
  <c r="FC94" i="31"/>
  <c r="EY94" i="31"/>
  <c r="FD96" i="31"/>
  <c r="EZ96" i="31"/>
  <c r="EV96" i="31"/>
  <c r="FG96" i="31"/>
  <c r="FC96" i="31"/>
  <c r="EY96" i="31"/>
  <c r="FF96" i="31"/>
  <c r="FB96" i="31"/>
  <c r="EX96" i="31"/>
  <c r="FE96" i="31"/>
  <c r="FA96" i="31"/>
  <c r="EW96" i="31"/>
  <c r="FG97" i="31"/>
  <c r="FC97" i="31"/>
  <c r="EY97" i="31"/>
  <c r="FF97" i="31"/>
  <c r="FB97" i="31"/>
  <c r="EX97" i="31"/>
  <c r="FE97" i="31"/>
  <c r="FA97" i="31"/>
  <c r="EW97" i="31"/>
  <c r="FD97" i="31"/>
  <c r="EZ97" i="31"/>
  <c r="EV97" i="31"/>
  <c r="BB97" i="31"/>
  <c r="FF98" i="31"/>
  <c r="FB98" i="31"/>
  <c r="EX98" i="31"/>
  <c r="FE98" i="31"/>
  <c r="FA98" i="31"/>
  <c r="EW98" i="31"/>
  <c r="FD98" i="31"/>
  <c r="EZ98" i="31"/>
  <c r="EV98" i="31"/>
  <c r="FG98" i="31"/>
  <c r="FC98" i="31"/>
  <c r="EY98" i="31"/>
  <c r="FF110" i="31"/>
  <c r="FB110" i="31"/>
  <c r="EX110" i="31"/>
  <c r="FE110" i="31"/>
  <c r="FA110" i="31"/>
  <c r="EW110" i="31"/>
  <c r="FD110" i="31"/>
  <c r="EZ110" i="31"/>
  <c r="EV110" i="31"/>
  <c r="FG110" i="31"/>
  <c r="FC110" i="31"/>
  <c r="EY110" i="31"/>
  <c r="FG113" i="31"/>
  <c r="FC113" i="31"/>
  <c r="EY113" i="31"/>
  <c r="FF113" i="31"/>
  <c r="FB113" i="31"/>
  <c r="EX113" i="31"/>
  <c r="FE113" i="31"/>
  <c r="FA113" i="31"/>
  <c r="EW113" i="31"/>
  <c r="FD113" i="31"/>
  <c r="EZ113" i="31"/>
  <c r="EV113" i="31"/>
  <c r="BB113" i="31"/>
  <c r="FF114" i="31"/>
  <c r="FB114" i="31"/>
  <c r="EX114" i="31"/>
  <c r="FE114" i="31"/>
  <c r="FA114" i="31"/>
  <c r="EW114" i="31"/>
  <c r="FD114" i="31"/>
  <c r="EZ114" i="31"/>
  <c r="EV114" i="31"/>
  <c r="FG114" i="31"/>
  <c r="FC114" i="31"/>
  <c r="EY114" i="31"/>
  <c r="BA114" i="31"/>
  <c r="FF122" i="31"/>
  <c r="FB122" i="31"/>
  <c r="EX122" i="31"/>
  <c r="FE122" i="31"/>
  <c r="FA122" i="31"/>
  <c r="EW122" i="31"/>
  <c r="FD122" i="31"/>
  <c r="EZ122" i="31"/>
  <c r="EV122" i="31"/>
  <c r="FG122" i="31"/>
  <c r="FC122" i="31"/>
  <c r="EY122" i="31"/>
  <c r="FG125" i="31"/>
  <c r="FC125" i="31"/>
  <c r="EY125" i="31"/>
  <c r="FF125" i="31"/>
  <c r="FB125" i="31"/>
  <c r="EX125" i="31"/>
  <c r="FE125" i="31"/>
  <c r="FA125" i="31"/>
  <c r="EW125" i="31"/>
  <c r="FD125" i="31"/>
  <c r="EZ125" i="31"/>
  <c r="EV125" i="31"/>
  <c r="FG130" i="31"/>
  <c r="FB130" i="31"/>
  <c r="EV130" i="31"/>
  <c r="BB130" i="31"/>
  <c r="AT59" i="31"/>
  <c r="AX59" i="31"/>
  <c r="EY60" i="31"/>
  <c r="FC60" i="31"/>
  <c r="FG60" i="31"/>
  <c r="AV61" i="31"/>
  <c r="BA61" i="31" s="1"/>
  <c r="EX61" i="31"/>
  <c r="FB61" i="31"/>
  <c r="FF61" i="31"/>
  <c r="AU62" i="31"/>
  <c r="AT63" i="31"/>
  <c r="AX63" i="31"/>
  <c r="BC63" i="31" s="1"/>
  <c r="EY64" i="31"/>
  <c r="FC64" i="31"/>
  <c r="FG64" i="31"/>
  <c r="AV65" i="31"/>
  <c r="BA65" i="31" s="1"/>
  <c r="EX65" i="31"/>
  <c r="FB65" i="31"/>
  <c r="FF65" i="31"/>
  <c r="AU66" i="31"/>
  <c r="AZ66" i="31" s="1"/>
  <c r="AT67" i="31"/>
  <c r="AX67" i="31"/>
  <c r="EY68" i="31"/>
  <c r="FC68" i="31"/>
  <c r="FG68" i="31"/>
  <c r="AV69" i="31"/>
  <c r="BA69" i="31" s="1"/>
  <c r="EX69" i="31"/>
  <c r="FB69" i="31"/>
  <c r="FF69" i="31"/>
  <c r="AU70" i="31"/>
  <c r="AT71" i="31"/>
  <c r="AY71" i="31" s="1"/>
  <c r="AX71" i="31"/>
  <c r="BC71" i="31" s="1"/>
  <c r="AV73" i="31"/>
  <c r="BA73" i="31" s="1"/>
  <c r="EX73" i="31"/>
  <c r="FB73" i="31"/>
  <c r="FF73" i="31"/>
  <c r="AU74" i="31"/>
  <c r="AZ74" i="31" s="1"/>
  <c r="AT75" i="31"/>
  <c r="AY75" i="31" s="1"/>
  <c r="AX75" i="31"/>
  <c r="BC75" i="31" s="1"/>
  <c r="AV77" i="31"/>
  <c r="BA77" i="31" s="1"/>
  <c r="EX77" i="31"/>
  <c r="FB77" i="31"/>
  <c r="FF77" i="31"/>
  <c r="AU78" i="31"/>
  <c r="AZ78" i="31" s="1"/>
  <c r="AT79" i="31"/>
  <c r="AY79" i="31" s="1"/>
  <c r="AX79" i="31"/>
  <c r="AW80" i="31"/>
  <c r="AV81" i="31"/>
  <c r="BA81" i="31" s="1"/>
  <c r="EX81" i="31"/>
  <c r="FB81" i="31"/>
  <c r="FF81" i="31"/>
  <c r="AU82" i="31"/>
  <c r="AZ82" i="31" s="1"/>
  <c r="AT83" i="31"/>
  <c r="AY83" i="31" s="1"/>
  <c r="AX83" i="31"/>
  <c r="BC83" i="31" s="1"/>
  <c r="AW84" i="31"/>
  <c r="BB84" i="31" s="1"/>
  <c r="AV85" i="31"/>
  <c r="BA85" i="31" s="1"/>
  <c r="EX85" i="31"/>
  <c r="FB85" i="31"/>
  <c r="FF85" i="31"/>
  <c r="AU86" i="31"/>
  <c r="AZ86" i="31" s="1"/>
  <c r="AT87" i="31"/>
  <c r="AY87" i="31" s="1"/>
  <c r="AX87" i="31"/>
  <c r="BC87" i="31" s="1"/>
  <c r="AW88" i="31"/>
  <c r="BB88" i="31" s="1"/>
  <c r="AV89" i="31"/>
  <c r="BA89" i="31" s="1"/>
  <c r="EX89" i="31"/>
  <c r="FB89" i="31"/>
  <c r="FF89" i="31"/>
  <c r="AU90" i="31"/>
  <c r="AZ90" i="31" s="1"/>
  <c r="AU91" i="31"/>
  <c r="AZ91" i="31" s="1"/>
  <c r="BY91" i="31"/>
  <c r="FD92" i="31"/>
  <c r="EZ92" i="31"/>
  <c r="EV92" i="31"/>
  <c r="FG92" i="31"/>
  <c r="FC92" i="31"/>
  <c r="EY92" i="31"/>
  <c r="FF92" i="31"/>
  <c r="FB92" i="31"/>
  <c r="EX92" i="31"/>
  <c r="FE92" i="31"/>
  <c r="FA92" i="31"/>
  <c r="EW92" i="31"/>
  <c r="EY93" i="31"/>
  <c r="FE93" i="31"/>
  <c r="EZ93" i="31"/>
  <c r="BA97" i="31"/>
  <c r="AZ97" i="31"/>
  <c r="FG101" i="31"/>
  <c r="FC101" i="31"/>
  <c r="EY101" i="31"/>
  <c r="FF101" i="31"/>
  <c r="FB101" i="31"/>
  <c r="EX101" i="31"/>
  <c r="FE101" i="31"/>
  <c r="FA101" i="31"/>
  <c r="EW101" i="31"/>
  <c r="FD101" i="31"/>
  <c r="EZ101" i="31"/>
  <c r="EV101" i="31"/>
  <c r="BB101" i="31"/>
  <c r="FG105" i="31"/>
  <c r="FC105" i="31"/>
  <c r="EY105" i="31"/>
  <c r="FF105" i="31"/>
  <c r="FB105" i="31"/>
  <c r="EX105" i="31"/>
  <c r="FE105" i="31"/>
  <c r="FA105" i="31"/>
  <c r="EW105" i="31"/>
  <c r="FD105" i="31"/>
  <c r="EZ105" i="31"/>
  <c r="EV105" i="31"/>
  <c r="FF106" i="31"/>
  <c r="FB106" i="31"/>
  <c r="EX106" i="31"/>
  <c r="FE106" i="31"/>
  <c r="FA106" i="31"/>
  <c r="EW106" i="31"/>
  <c r="FD106" i="31"/>
  <c r="EZ106" i="31"/>
  <c r="EV106" i="31"/>
  <c r="FG106" i="31"/>
  <c r="FC106" i="31"/>
  <c r="EY106" i="31"/>
  <c r="BA106" i="31"/>
  <c r="BA113" i="31"/>
  <c r="BB125" i="31"/>
  <c r="FB126" i="31"/>
  <c r="EW126" i="31"/>
  <c r="FG126" i="31"/>
  <c r="FG129" i="31"/>
  <c r="FC129" i="31"/>
  <c r="EY129" i="31"/>
  <c r="FE129" i="31"/>
  <c r="FF129" i="31"/>
  <c r="EZ129" i="31"/>
  <c r="FD129" i="31"/>
  <c r="EX129" i="31"/>
  <c r="FB129" i="31"/>
  <c r="EW129" i="31"/>
  <c r="FA129" i="31"/>
  <c r="EV129" i="31"/>
  <c r="AT56" i="31"/>
  <c r="AY56" i="31" s="1"/>
  <c r="AT60" i="31"/>
  <c r="AY60" i="31" s="1"/>
  <c r="EV60" i="31"/>
  <c r="EZ60" i="31"/>
  <c r="FD60" i="31"/>
  <c r="AW61" i="31"/>
  <c r="BB61" i="31" s="1"/>
  <c r="EY61" i="31"/>
  <c r="FC61" i="31"/>
  <c r="FG61" i="31"/>
  <c r="AV62" i="31"/>
  <c r="AT64" i="31"/>
  <c r="AY64" i="31" s="1"/>
  <c r="EV64" i="31"/>
  <c r="EZ64" i="31"/>
  <c r="FD64" i="31"/>
  <c r="AW65" i="31"/>
  <c r="BB65" i="31" s="1"/>
  <c r="EY65" i="31"/>
  <c r="FC65" i="31"/>
  <c r="FG65" i="31"/>
  <c r="AT68" i="31"/>
  <c r="AY68" i="31" s="1"/>
  <c r="EV68" i="31"/>
  <c r="EZ68" i="31"/>
  <c r="FD68" i="31"/>
  <c r="AW69" i="31"/>
  <c r="BB69" i="31" s="1"/>
  <c r="EY69" i="31"/>
  <c r="FC69" i="31"/>
  <c r="FG69" i="31"/>
  <c r="AT72" i="31"/>
  <c r="EZ72" i="31"/>
  <c r="AW73" i="31"/>
  <c r="BB73" i="31" s="1"/>
  <c r="EY73" i="31"/>
  <c r="FC73" i="31"/>
  <c r="FG73" i="31"/>
  <c r="AV74" i="31"/>
  <c r="BA74" i="31" s="1"/>
  <c r="AU75" i="31"/>
  <c r="AZ75" i="31" s="1"/>
  <c r="AT76" i="31"/>
  <c r="AY76" i="31" s="1"/>
  <c r="AW77" i="31"/>
  <c r="BB77" i="31" s="1"/>
  <c r="EY77" i="31"/>
  <c r="FC77" i="31"/>
  <c r="FG77" i="31"/>
  <c r="AV78" i="31"/>
  <c r="BA78" i="31" s="1"/>
  <c r="AU79" i="31"/>
  <c r="AT80" i="31"/>
  <c r="AW81" i="31"/>
  <c r="BB81" i="31" s="1"/>
  <c r="EY81" i="31"/>
  <c r="FC81" i="31"/>
  <c r="FG81" i="31"/>
  <c r="AV82" i="31"/>
  <c r="BA82" i="31" s="1"/>
  <c r="AT84" i="31"/>
  <c r="AY84" i="31" s="1"/>
  <c r="AW85" i="31"/>
  <c r="BB85" i="31" s="1"/>
  <c r="EY85" i="31"/>
  <c r="FC85" i="31"/>
  <c r="FG85" i="31"/>
  <c r="AV86" i="31"/>
  <c r="BA86" i="31" s="1"/>
  <c r="AT88" i="31"/>
  <c r="AY88" i="31" s="1"/>
  <c r="AW89" i="31"/>
  <c r="BB89" i="31" s="1"/>
  <c r="EY89" i="31"/>
  <c r="FC89" i="31"/>
  <c r="FG89" i="31"/>
  <c r="AV90" i="31"/>
  <c r="BA90" i="31" s="1"/>
  <c r="AW91" i="31"/>
  <c r="BB91" i="31" s="1"/>
  <c r="BU91" i="31"/>
  <c r="BA94" i="31"/>
  <c r="BC96" i="31"/>
  <c r="BA98" i="31"/>
  <c r="BA101" i="31"/>
  <c r="AZ101" i="31"/>
  <c r="FF102" i="31"/>
  <c r="FA102" i="31"/>
  <c r="EV102" i="31"/>
  <c r="BA102" i="31"/>
  <c r="BA105" i="31"/>
  <c r="FG109" i="31"/>
  <c r="FC109" i="31"/>
  <c r="EY109" i="31"/>
  <c r="FF109" i="31"/>
  <c r="FB109" i="31"/>
  <c r="EX109" i="31"/>
  <c r="FE109" i="31"/>
  <c r="FA109" i="31"/>
  <c r="EW109" i="31"/>
  <c r="FD109" i="31"/>
  <c r="EZ109" i="31"/>
  <c r="EV109" i="31"/>
  <c r="AZ110" i="31"/>
  <c r="AZ114" i="31"/>
  <c r="FG117" i="31"/>
  <c r="FC117" i="31"/>
  <c r="EY117" i="31"/>
  <c r="FF117" i="31"/>
  <c r="FB117" i="31"/>
  <c r="EX117" i="31"/>
  <c r="FE117" i="31"/>
  <c r="FA117" i="31"/>
  <c r="EW117" i="31"/>
  <c r="FD117" i="31"/>
  <c r="EZ117" i="31"/>
  <c r="EV117" i="31"/>
  <c r="FE118" i="31"/>
  <c r="EZ118" i="31"/>
  <c r="EY118" i="31"/>
  <c r="EW60" i="31"/>
  <c r="FA60" i="31"/>
  <c r="AT61" i="31"/>
  <c r="AY61" i="31" s="1"/>
  <c r="EV61" i="31"/>
  <c r="EZ61" i="31"/>
  <c r="EW64" i="31"/>
  <c r="FA64" i="31"/>
  <c r="AT65" i="31"/>
  <c r="AY65" i="31" s="1"/>
  <c r="EV65" i="31"/>
  <c r="EZ65" i="31"/>
  <c r="EW68" i="31"/>
  <c r="FA68" i="31"/>
  <c r="AT69" i="31"/>
  <c r="AY69" i="31" s="1"/>
  <c r="EV69" i="31"/>
  <c r="EZ69" i="31"/>
  <c r="AT73" i="31"/>
  <c r="AY73" i="31" s="1"/>
  <c r="EV73" i="31"/>
  <c r="EZ73" i="31"/>
  <c r="AT77" i="31"/>
  <c r="AY77" i="31" s="1"/>
  <c r="EV77" i="31"/>
  <c r="EZ77" i="31"/>
  <c r="AT81" i="31"/>
  <c r="AY81" i="31" s="1"/>
  <c r="EV81" i="31"/>
  <c r="EZ81" i="31"/>
  <c r="AT85" i="31"/>
  <c r="AY85" i="31" s="1"/>
  <c r="EV85" i="31"/>
  <c r="EZ85" i="31"/>
  <c r="AT89" i="31"/>
  <c r="AY89" i="31" s="1"/>
  <c r="EV89" i="31"/>
  <c r="EZ89" i="31"/>
  <c r="AX91" i="31"/>
  <c r="BC91" i="31" s="1"/>
  <c r="AW92" i="31"/>
  <c r="BB92" i="31" s="1"/>
  <c r="AV92" i="31"/>
  <c r="BA92" i="31" s="1"/>
  <c r="AU92" i="31"/>
  <c r="AZ92" i="31" s="1"/>
  <c r="AT92" i="31"/>
  <c r="AY92" i="31" s="1"/>
  <c r="BY92" i="31"/>
  <c r="FD100" i="31"/>
  <c r="EZ100" i="31"/>
  <c r="EV100" i="31"/>
  <c r="FG100" i="31"/>
  <c r="FC100" i="31"/>
  <c r="EY100" i="31"/>
  <c r="FF100" i="31"/>
  <c r="FB100" i="31"/>
  <c r="EX100" i="31"/>
  <c r="FE100" i="31"/>
  <c r="FA100" i="31"/>
  <c r="EW100" i="31"/>
  <c r="FD104" i="31"/>
  <c r="EZ104" i="31"/>
  <c r="EV104" i="31"/>
  <c r="FG104" i="31"/>
  <c r="FC104" i="31"/>
  <c r="EY104" i="31"/>
  <c r="FF104" i="31"/>
  <c r="FB104" i="31"/>
  <c r="EX104" i="31"/>
  <c r="FE104" i="31"/>
  <c r="FA104" i="31"/>
  <c r="EW104" i="31"/>
  <c r="AZ106" i="31"/>
  <c r="BA109" i="31"/>
  <c r="FG121" i="31"/>
  <c r="FC121" i="31"/>
  <c r="EY121" i="31"/>
  <c r="FF121" i="31"/>
  <c r="FB121" i="31"/>
  <c r="EX121" i="31"/>
  <c r="FE121" i="31"/>
  <c r="FA121" i="31"/>
  <c r="EW121" i="31"/>
  <c r="FD121" i="31"/>
  <c r="EZ121" i="31"/>
  <c r="EV121" i="31"/>
  <c r="AT93" i="31"/>
  <c r="AY93" i="31" s="1"/>
  <c r="AX93" i="31"/>
  <c r="AW94" i="31"/>
  <c r="BB94" i="31" s="1"/>
  <c r="AV95" i="31"/>
  <c r="BA95" i="31" s="1"/>
  <c r="EX95" i="31"/>
  <c r="FB95" i="31"/>
  <c r="FF95" i="31"/>
  <c r="AU96" i="31"/>
  <c r="AZ96" i="31" s="1"/>
  <c r="AT97" i="31"/>
  <c r="AY97" i="31" s="1"/>
  <c r="AX97" i="31"/>
  <c r="BC97" i="31" s="1"/>
  <c r="AW98" i="31"/>
  <c r="BB98" i="31" s="1"/>
  <c r="AV99" i="31"/>
  <c r="EX99" i="31"/>
  <c r="AU100" i="31"/>
  <c r="AZ100" i="31" s="1"/>
  <c r="AT101" i="31"/>
  <c r="AY101" i="31" s="1"/>
  <c r="AX101" i="31"/>
  <c r="BC101" i="31" s="1"/>
  <c r="AW102" i="31"/>
  <c r="AV103" i="31"/>
  <c r="EX103" i="31"/>
  <c r="AU104" i="31"/>
  <c r="AZ104" i="31" s="1"/>
  <c r="AT105" i="31"/>
  <c r="AY105" i="31" s="1"/>
  <c r="AX105" i="31"/>
  <c r="BC105" i="31" s="1"/>
  <c r="AW106" i="31"/>
  <c r="BB106" i="31" s="1"/>
  <c r="AV107" i="31"/>
  <c r="BA107" i="31" s="1"/>
  <c r="EX107" i="31"/>
  <c r="FB107" i="31"/>
  <c r="FF107" i="31"/>
  <c r="AU108" i="31"/>
  <c r="AZ108" i="31" s="1"/>
  <c r="EW108" i="31"/>
  <c r="FA108" i="31"/>
  <c r="FE108" i="31"/>
  <c r="AT109" i="31"/>
  <c r="AY109" i="31" s="1"/>
  <c r="AX109" i="31"/>
  <c r="BC109" i="31" s="1"/>
  <c r="AW110" i="31"/>
  <c r="BB110" i="31" s="1"/>
  <c r="AV111" i="31"/>
  <c r="BA111" i="31" s="1"/>
  <c r="EX111" i="31"/>
  <c r="FB111" i="31"/>
  <c r="FF111" i="31"/>
  <c r="AU112" i="31"/>
  <c r="AZ112" i="31" s="1"/>
  <c r="EW112" i="31"/>
  <c r="FA112" i="31"/>
  <c r="FE112" i="31"/>
  <c r="AT113" i="31"/>
  <c r="AY113" i="31" s="1"/>
  <c r="AX113" i="31"/>
  <c r="BC113" i="31" s="1"/>
  <c r="AW114" i="31"/>
  <c r="BB114" i="31" s="1"/>
  <c r="AV115" i="31"/>
  <c r="BA115" i="31" s="1"/>
  <c r="EX115" i="31"/>
  <c r="FB115" i="31"/>
  <c r="FF115" i="31"/>
  <c r="AU116" i="31"/>
  <c r="AZ116" i="31" s="1"/>
  <c r="EW116" i="31"/>
  <c r="FA116" i="31"/>
  <c r="FE116" i="31"/>
  <c r="AT117" i="31"/>
  <c r="AY117" i="31" s="1"/>
  <c r="AX117" i="31"/>
  <c r="BC117" i="31" s="1"/>
  <c r="AW118" i="31"/>
  <c r="AV119" i="31"/>
  <c r="BA119" i="31" s="1"/>
  <c r="AU120" i="31"/>
  <c r="AZ120" i="31" s="1"/>
  <c r="EW120" i="31"/>
  <c r="FA120" i="31"/>
  <c r="FE120" i="31"/>
  <c r="AT121" i="31"/>
  <c r="AY121" i="31" s="1"/>
  <c r="AX121" i="31"/>
  <c r="BC121" i="31" s="1"/>
  <c r="AW122" i="31"/>
  <c r="BB122" i="31" s="1"/>
  <c r="AV123" i="31"/>
  <c r="BA123" i="31" s="1"/>
  <c r="EX123" i="31"/>
  <c r="FB123" i="31"/>
  <c r="FF123" i="31"/>
  <c r="AU124" i="31"/>
  <c r="AZ124" i="31" s="1"/>
  <c r="EW124" i="31"/>
  <c r="FA124" i="31"/>
  <c r="FE124" i="31"/>
  <c r="AT125" i="31"/>
  <c r="AY125" i="31" s="1"/>
  <c r="AX125" i="31"/>
  <c r="BC125" i="31" s="1"/>
  <c r="AW126" i="31"/>
  <c r="AV127" i="31"/>
  <c r="FB127" i="31"/>
  <c r="AU128" i="31"/>
  <c r="AZ128" i="31" s="1"/>
  <c r="EW128" i="31"/>
  <c r="FA128" i="31"/>
  <c r="FE128" i="31"/>
  <c r="AT129" i="31"/>
  <c r="AY129" i="31" s="1"/>
  <c r="AX129" i="31"/>
  <c r="BC129" i="31" s="1"/>
  <c r="AZ130" i="31"/>
  <c r="BA131" i="31"/>
  <c r="BA134" i="31"/>
  <c r="AZ134" i="31"/>
  <c r="BC137" i="31"/>
  <c r="FD141" i="31"/>
  <c r="EZ141" i="31"/>
  <c r="EV141" i="31"/>
  <c r="FG141" i="31"/>
  <c r="FC141" i="31"/>
  <c r="EY141" i="31"/>
  <c r="FF141" i="31"/>
  <c r="FB141" i="31"/>
  <c r="EX141" i="31"/>
  <c r="FE141" i="31"/>
  <c r="FA141" i="31"/>
  <c r="EW141" i="31"/>
  <c r="FF143" i="31"/>
  <c r="FB143" i="31"/>
  <c r="EX143" i="31"/>
  <c r="FE143" i="31"/>
  <c r="FA143" i="31"/>
  <c r="EW143" i="31"/>
  <c r="FD143" i="31"/>
  <c r="EZ143" i="31"/>
  <c r="EV143" i="31"/>
  <c r="FG143" i="31"/>
  <c r="FC143" i="31"/>
  <c r="EY143" i="31"/>
  <c r="BC151" i="31"/>
  <c r="AZ151" i="31"/>
  <c r="AT94" i="31"/>
  <c r="AY94" i="31" s="1"/>
  <c r="AX94" i="31"/>
  <c r="BC94" i="31" s="1"/>
  <c r="AW95" i="31"/>
  <c r="BB95" i="31" s="1"/>
  <c r="EY95" i="31"/>
  <c r="FC95" i="31"/>
  <c r="FG95" i="31"/>
  <c r="AV96" i="31"/>
  <c r="BA96" i="31" s="1"/>
  <c r="AT98" i="31"/>
  <c r="AY98" i="31" s="1"/>
  <c r="AX98" i="31"/>
  <c r="BC98" i="31" s="1"/>
  <c r="AW99" i="31"/>
  <c r="BB99" i="31" s="1"/>
  <c r="AV100" i="31"/>
  <c r="BA100" i="31" s="1"/>
  <c r="AT102" i="31"/>
  <c r="AX102" i="31"/>
  <c r="AW103" i="31"/>
  <c r="EY103" i="31"/>
  <c r="AV104" i="31"/>
  <c r="BA104" i="31" s="1"/>
  <c r="AU105" i="31"/>
  <c r="AZ105" i="31" s="1"/>
  <c r="AT106" i="31"/>
  <c r="AY106" i="31" s="1"/>
  <c r="AX106" i="31"/>
  <c r="BC106" i="31" s="1"/>
  <c r="AW107" i="31"/>
  <c r="BB107" i="31" s="1"/>
  <c r="EY107" i="31"/>
  <c r="FC107" i="31"/>
  <c r="FG107" i="31"/>
  <c r="AV108" i="31"/>
  <c r="BA108" i="31" s="1"/>
  <c r="EX108" i="31"/>
  <c r="FB108" i="31"/>
  <c r="FF108" i="31"/>
  <c r="AU109" i="31"/>
  <c r="AZ109" i="31" s="1"/>
  <c r="AT110" i="31"/>
  <c r="AY110" i="31" s="1"/>
  <c r="AX110" i="31"/>
  <c r="BC110" i="31" s="1"/>
  <c r="AW111" i="31"/>
  <c r="BB111" i="31" s="1"/>
  <c r="EY111" i="31"/>
  <c r="FC111" i="31"/>
  <c r="FG111" i="31"/>
  <c r="AV112" i="31"/>
  <c r="BA112" i="31" s="1"/>
  <c r="EX112" i="31"/>
  <c r="FB112" i="31"/>
  <c r="FF112" i="31"/>
  <c r="AU113" i="31"/>
  <c r="AZ113" i="31" s="1"/>
  <c r="AT114" i="31"/>
  <c r="AY114" i="31" s="1"/>
  <c r="AX114" i="31"/>
  <c r="BC114" i="31" s="1"/>
  <c r="AW115" i="31"/>
  <c r="BB115" i="31" s="1"/>
  <c r="EY115" i="31"/>
  <c r="FC115" i="31"/>
  <c r="FG115" i="31"/>
  <c r="AV116" i="31"/>
  <c r="BA116" i="31" s="1"/>
  <c r="EX116" i="31"/>
  <c r="FB116" i="31"/>
  <c r="FF116" i="31"/>
  <c r="AU117" i="31"/>
  <c r="AZ117" i="31" s="1"/>
  <c r="AT118" i="31"/>
  <c r="AX118" i="31"/>
  <c r="AW119" i="31"/>
  <c r="BB119" i="31" s="1"/>
  <c r="AV120" i="31"/>
  <c r="BA120" i="31" s="1"/>
  <c r="EX120" i="31"/>
  <c r="FB120" i="31"/>
  <c r="FF120" i="31"/>
  <c r="AU121" i="31"/>
  <c r="AZ121" i="31" s="1"/>
  <c r="AT122" i="31"/>
  <c r="AY122" i="31" s="1"/>
  <c r="AX122" i="31"/>
  <c r="BC122" i="31" s="1"/>
  <c r="AW123" i="31"/>
  <c r="BB123" i="31" s="1"/>
  <c r="EY123" i="31"/>
  <c r="FC123" i="31"/>
  <c r="FG123" i="31"/>
  <c r="AV124" i="31"/>
  <c r="BA124" i="31" s="1"/>
  <c r="EX124" i="31"/>
  <c r="FB124" i="31"/>
  <c r="FF124" i="31"/>
  <c r="AU125" i="31"/>
  <c r="AZ125" i="31" s="1"/>
  <c r="AT126" i="31"/>
  <c r="AY126" i="31" s="1"/>
  <c r="AX126" i="31"/>
  <c r="AW127" i="31"/>
  <c r="FC127" i="31"/>
  <c r="AV128" i="31"/>
  <c r="BA128" i="31" s="1"/>
  <c r="EX128" i="31"/>
  <c r="FB128" i="31"/>
  <c r="FF128" i="31"/>
  <c r="AU129" i="31"/>
  <c r="AZ129" i="31" s="1"/>
  <c r="BY130" i="31"/>
  <c r="BC133" i="31"/>
  <c r="FF135" i="31"/>
  <c r="FB135" i="31"/>
  <c r="EX135" i="31"/>
  <c r="FE135" i="31"/>
  <c r="FA135" i="31"/>
  <c r="EW135" i="31"/>
  <c r="FD135" i="31"/>
  <c r="EZ135" i="31"/>
  <c r="EV135" i="31"/>
  <c r="FG135" i="31"/>
  <c r="FC135" i="31"/>
  <c r="EY135" i="31"/>
  <c r="BA139" i="31"/>
  <c r="FF145" i="31"/>
  <c r="FB145" i="31"/>
  <c r="EX145" i="31"/>
  <c r="FE145" i="31"/>
  <c r="EZ145" i="31"/>
  <c r="FD145" i="31"/>
  <c r="EY145" i="31"/>
  <c r="FC145" i="31"/>
  <c r="EW145" i="31"/>
  <c r="FG145" i="31"/>
  <c r="FA145" i="31"/>
  <c r="EV145" i="31"/>
  <c r="AU94" i="31"/>
  <c r="AZ94" i="31" s="1"/>
  <c r="AT95" i="31"/>
  <c r="AY95" i="31" s="1"/>
  <c r="EV95" i="31"/>
  <c r="EZ95" i="31"/>
  <c r="FD95" i="31"/>
  <c r="AW96" i="31"/>
  <c r="BB96" i="31" s="1"/>
  <c r="AU98" i="31"/>
  <c r="AZ98" i="31" s="1"/>
  <c r="AT99" i="31"/>
  <c r="FD99" i="31"/>
  <c r="AW100" i="31"/>
  <c r="BB100" i="31" s="1"/>
  <c r="AT103" i="31"/>
  <c r="EZ103" i="31"/>
  <c r="AW104" i="31"/>
  <c r="BB104" i="31" s="1"/>
  <c r="AT107" i="31"/>
  <c r="AY107" i="31" s="1"/>
  <c r="EV107" i="31"/>
  <c r="EZ107" i="31"/>
  <c r="FD107" i="31"/>
  <c r="AW108" i="31"/>
  <c r="BB108" i="31" s="1"/>
  <c r="EY108" i="31"/>
  <c r="FC108" i="31"/>
  <c r="AT111" i="31"/>
  <c r="AY111" i="31" s="1"/>
  <c r="EV111" i="31"/>
  <c r="EZ111" i="31"/>
  <c r="FD111" i="31"/>
  <c r="AW112" i="31"/>
  <c r="BB112" i="31" s="1"/>
  <c r="EY112" i="31"/>
  <c r="FC112" i="31"/>
  <c r="FG112" i="31"/>
  <c r="AT115" i="31"/>
  <c r="AY115" i="31" s="1"/>
  <c r="EV115" i="31"/>
  <c r="EZ115" i="31"/>
  <c r="FD115" i="31"/>
  <c r="AW116" i="31"/>
  <c r="BB116" i="31" s="1"/>
  <c r="EY116" i="31"/>
  <c r="FC116" i="31"/>
  <c r="FG116" i="31"/>
  <c r="AV117" i="31"/>
  <c r="BA117" i="31" s="1"/>
  <c r="AT119" i="31"/>
  <c r="EV119" i="31"/>
  <c r="AW120" i="31"/>
  <c r="BB120" i="31" s="1"/>
  <c r="EY120" i="31"/>
  <c r="FC120" i="31"/>
  <c r="FG120" i="31"/>
  <c r="AV121" i="31"/>
  <c r="BA121" i="31" s="1"/>
  <c r="AU122" i="31"/>
  <c r="AZ122" i="31" s="1"/>
  <c r="AT123" i="31"/>
  <c r="AY123" i="31" s="1"/>
  <c r="AX123" i="31"/>
  <c r="BC123" i="31" s="1"/>
  <c r="EV123" i="31"/>
  <c r="EZ123" i="31"/>
  <c r="FD123" i="31"/>
  <c r="AW124" i="31"/>
  <c r="BB124" i="31" s="1"/>
  <c r="EY124" i="31"/>
  <c r="FC124" i="31"/>
  <c r="FG124" i="31"/>
  <c r="AV125" i="31"/>
  <c r="BA125" i="31" s="1"/>
  <c r="AU126" i="31"/>
  <c r="AT127" i="31"/>
  <c r="AY127" i="31" s="1"/>
  <c r="AX127" i="31"/>
  <c r="FD127" i="31"/>
  <c r="AW128" i="31"/>
  <c r="BB128" i="31" s="1"/>
  <c r="EY128" i="31"/>
  <c r="FC128" i="31"/>
  <c r="FG128" i="31"/>
  <c r="AV129" i="31"/>
  <c r="BA129" i="31" s="1"/>
  <c r="BU130" i="31"/>
  <c r="FF131" i="31"/>
  <c r="FB131" i="31"/>
  <c r="EX131" i="31"/>
  <c r="FE131" i="31"/>
  <c r="FA131" i="31"/>
  <c r="EW131" i="31"/>
  <c r="FD131" i="31"/>
  <c r="EZ131" i="31"/>
  <c r="EV131" i="31"/>
  <c r="FG131" i="31"/>
  <c r="FC131" i="31"/>
  <c r="EY131" i="31"/>
  <c r="EZ137" i="31"/>
  <c r="EY137" i="31"/>
  <c r="FE137" i="31"/>
  <c r="FC142" i="31"/>
  <c r="EX142" i="31"/>
  <c r="FD142" i="31"/>
  <c r="FD151" i="31"/>
  <c r="EZ151" i="31"/>
  <c r="EV151" i="31"/>
  <c r="FG151" i="31"/>
  <c r="FC151" i="31"/>
  <c r="EY151" i="31"/>
  <c r="FA151" i="31"/>
  <c r="FF151" i="31"/>
  <c r="EX151" i="31"/>
  <c r="FE151" i="31"/>
  <c r="EW151" i="31"/>
  <c r="FB151" i="31"/>
  <c r="EW95" i="31"/>
  <c r="FA95" i="31"/>
  <c r="AT96" i="31"/>
  <c r="AY96" i="31" s="1"/>
  <c r="FA99" i="31"/>
  <c r="AT100" i="31"/>
  <c r="AY100" i="31" s="1"/>
  <c r="AT104" i="31"/>
  <c r="AY104" i="31" s="1"/>
  <c r="EW107" i="31"/>
  <c r="FA107" i="31"/>
  <c r="AT108" i="31"/>
  <c r="AY108" i="31" s="1"/>
  <c r="EW111" i="31"/>
  <c r="FA111" i="31"/>
  <c r="AT112" i="31"/>
  <c r="AY112" i="31" s="1"/>
  <c r="EV112" i="31"/>
  <c r="EZ112" i="31"/>
  <c r="EW115" i="31"/>
  <c r="FA115" i="31"/>
  <c r="AT116" i="31"/>
  <c r="AY116" i="31" s="1"/>
  <c r="EV116" i="31"/>
  <c r="EZ116" i="31"/>
  <c r="AT120" i="31"/>
  <c r="AY120" i="31" s="1"/>
  <c r="EV120" i="31"/>
  <c r="EZ120" i="31"/>
  <c r="EW123" i="31"/>
  <c r="FA123" i="31"/>
  <c r="AT124" i="31"/>
  <c r="AY124" i="31" s="1"/>
  <c r="EV124" i="31"/>
  <c r="EZ124" i="31"/>
  <c r="EW127" i="31"/>
  <c r="AT128" i="31"/>
  <c r="AY128" i="31" s="1"/>
  <c r="EV128" i="31"/>
  <c r="EZ128" i="31"/>
  <c r="FD133" i="31"/>
  <c r="EZ133" i="31"/>
  <c r="EV133" i="31"/>
  <c r="FG133" i="31"/>
  <c r="FC133" i="31"/>
  <c r="EY133" i="31"/>
  <c r="FF133" i="31"/>
  <c r="FB133" i="31"/>
  <c r="EX133" i="31"/>
  <c r="FE133" i="31"/>
  <c r="FA133" i="31"/>
  <c r="EW133" i="31"/>
  <c r="FG134" i="31"/>
  <c r="FC134" i="31"/>
  <c r="EY134" i="31"/>
  <c r="FF134" i="31"/>
  <c r="FB134" i="31"/>
  <c r="EX134" i="31"/>
  <c r="FE134" i="31"/>
  <c r="FA134" i="31"/>
  <c r="EW134" i="31"/>
  <c r="FD134" i="31"/>
  <c r="EZ134" i="31"/>
  <c r="EV134" i="31"/>
  <c r="BB134" i="31"/>
  <c r="FF139" i="31"/>
  <c r="FB139" i="31"/>
  <c r="EX139" i="31"/>
  <c r="FE139" i="31"/>
  <c r="FA139" i="31"/>
  <c r="EW139" i="31"/>
  <c r="FD139" i="31"/>
  <c r="EZ139" i="31"/>
  <c r="EV139" i="31"/>
  <c r="FG139" i="31"/>
  <c r="FC139" i="31"/>
  <c r="EY139" i="31"/>
  <c r="BC145" i="31"/>
  <c r="AT130" i="31"/>
  <c r="AX130" i="31"/>
  <c r="BC130" i="31" s="1"/>
  <c r="AW131" i="31"/>
  <c r="BB131" i="31" s="1"/>
  <c r="AV132" i="31"/>
  <c r="FB132" i="31"/>
  <c r="AU133" i="31"/>
  <c r="AZ133" i="31" s="1"/>
  <c r="AT134" i="31"/>
  <c r="AY134" i="31" s="1"/>
  <c r="AX134" i="31"/>
  <c r="BC134" i="31" s="1"/>
  <c r="AW135" i="31"/>
  <c r="BB135" i="31" s="1"/>
  <c r="AV136" i="31"/>
  <c r="BA136" i="31" s="1"/>
  <c r="EX136" i="31"/>
  <c r="FB136" i="31"/>
  <c r="FF136" i="31"/>
  <c r="AU137" i="31"/>
  <c r="AT138" i="31"/>
  <c r="AY138" i="31" s="1"/>
  <c r="AX138" i="31"/>
  <c r="BC138" i="31" s="1"/>
  <c r="EV138" i="31"/>
  <c r="EZ138" i="31"/>
  <c r="FD138" i="31"/>
  <c r="AW139" i="31"/>
  <c r="BB139" i="31" s="1"/>
  <c r="AV140" i="31"/>
  <c r="BA140" i="31" s="1"/>
  <c r="EX140" i="31"/>
  <c r="FB140" i="31"/>
  <c r="FF140" i="31"/>
  <c r="AU141" i="31"/>
  <c r="AZ141" i="31" s="1"/>
  <c r="AT142" i="31"/>
  <c r="AX142" i="31"/>
  <c r="AW143" i="31"/>
  <c r="BB143" i="31" s="1"/>
  <c r="AV144" i="31"/>
  <c r="BA144" i="31" s="1"/>
  <c r="EX144" i="31"/>
  <c r="FB144" i="31"/>
  <c r="FF144" i="31"/>
  <c r="AU145" i="31"/>
  <c r="AZ145" i="31" s="1"/>
  <c r="CW145" i="31"/>
  <c r="AX146" i="31"/>
  <c r="BC146" i="31" s="1"/>
  <c r="EI146" i="31"/>
  <c r="FC146" i="31"/>
  <c r="EI147" i="31"/>
  <c r="FF147" i="31"/>
  <c r="BU148" i="31"/>
  <c r="CS148" i="31"/>
  <c r="FA148" i="31"/>
  <c r="AW149" i="31"/>
  <c r="BB149" i="31" s="1"/>
  <c r="BU149" i="31"/>
  <c r="CS149" i="31"/>
  <c r="FD149" i="31"/>
  <c r="EY150" i="31"/>
  <c r="FG150" i="31"/>
  <c r="FD152" i="31"/>
  <c r="EZ152" i="31"/>
  <c r="EV152" i="31"/>
  <c r="FG152" i="31"/>
  <c r="FC152" i="31"/>
  <c r="EY152" i="31"/>
  <c r="FF152" i="31"/>
  <c r="FB152" i="31"/>
  <c r="EX152" i="31"/>
  <c r="FE152" i="31"/>
  <c r="FA152" i="31"/>
  <c r="EW152" i="31"/>
  <c r="AU152" i="31"/>
  <c r="AZ152" i="31" s="1"/>
  <c r="FG153" i="31"/>
  <c r="FC153" i="31"/>
  <c r="EY153" i="31"/>
  <c r="FF153" i="31"/>
  <c r="FB153" i="31"/>
  <c r="EX153" i="31"/>
  <c r="FE153" i="31"/>
  <c r="FA153" i="31"/>
  <c r="EW153" i="31"/>
  <c r="FD153" i="31"/>
  <c r="EZ153" i="31"/>
  <c r="EV153" i="31"/>
  <c r="FF154" i="31"/>
  <c r="FB154" i="31"/>
  <c r="EX154" i="31"/>
  <c r="FE154" i="31"/>
  <c r="FA154" i="31"/>
  <c r="EW154" i="31"/>
  <c r="FD154" i="31"/>
  <c r="EZ154" i="31"/>
  <c r="EV154" i="31"/>
  <c r="FG154" i="31"/>
  <c r="FC154" i="31"/>
  <c r="EY154" i="31"/>
  <c r="BA154" i="31"/>
  <c r="AZ159" i="31"/>
  <c r="FF164" i="31"/>
  <c r="FB164" i="31"/>
  <c r="EX164" i="31"/>
  <c r="FG164" i="31"/>
  <c r="FA164" i="31"/>
  <c r="EV164" i="31"/>
  <c r="FE164" i="31"/>
  <c r="EZ164" i="31"/>
  <c r="FD164" i="31"/>
  <c r="EY164" i="31"/>
  <c r="FC164" i="31"/>
  <c r="EW164" i="31"/>
  <c r="BB164" i="31"/>
  <c r="AT131" i="31"/>
  <c r="AY131" i="31" s="1"/>
  <c r="AX131" i="31"/>
  <c r="BC131" i="31" s="1"/>
  <c r="AV133" i="31"/>
  <c r="BA133" i="31" s="1"/>
  <c r="AT135" i="31"/>
  <c r="AY135" i="31" s="1"/>
  <c r="AX135" i="31"/>
  <c r="BC135" i="31" s="1"/>
  <c r="EY136" i="31"/>
  <c r="FC136" i="31"/>
  <c r="FG136" i="31"/>
  <c r="AV137" i="31"/>
  <c r="EW138" i="31"/>
  <c r="FA138" i="31"/>
  <c r="FE138" i="31"/>
  <c r="AT139" i="31"/>
  <c r="AY139" i="31" s="1"/>
  <c r="AX139" i="31"/>
  <c r="BC139" i="31" s="1"/>
  <c r="EY140" i="31"/>
  <c r="FC140" i="31"/>
  <c r="FG140" i="31"/>
  <c r="AV141" i="31"/>
  <c r="BA141" i="31" s="1"/>
  <c r="AT143" i="31"/>
  <c r="AY143" i="31" s="1"/>
  <c r="AX143" i="31"/>
  <c r="BC143" i="31" s="1"/>
  <c r="AW144" i="31"/>
  <c r="BB144" i="31" s="1"/>
  <c r="EY144" i="31"/>
  <c r="FC144" i="31"/>
  <c r="FG144" i="31"/>
  <c r="AV145" i="31"/>
  <c r="BA145" i="31" s="1"/>
  <c r="CS145" i="31"/>
  <c r="AT146" i="31"/>
  <c r="AY146" i="31" s="1"/>
  <c r="CF146" i="31"/>
  <c r="EX146" i="31"/>
  <c r="FF146" i="31"/>
  <c r="BB147" i="31"/>
  <c r="AW148" i="31"/>
  <c r="BB148" i="31" s="1"/>
  <c r="AV148" i="31"/>
  <c r="BA148" i="31" s="1"/>
  <c r="AT148" i="31"/>
  <c r="AY148" i="31" s="1"/>
  <c r="CL148" i="31"/>
  <c r="EV148" i="31"/>
  <c r="BL149" i="31"/>
  <c r="CF149" i="31"/>
  <c r="CF150" i="31"/>
  <c r="FB150" i="31"/>
  <c r="BA151" i="31"/>
  <c r="BY152" i="31"/>
  <c r="BB153" i="31"/>
  <c r="BB154" i="31"/>
  <c r="FG157" i="31"/>
  <c r="FC157" i="31"/>
  <c r="EY157" i="31"/>
  <c r="FF157" i="31"/>
  <c r="FB157" i="31"/>
  <c r="EX157" i="31"/>
  <c r="FE157" i="31"/>
  <c r="FA157" i="31"/>
  <c r="EW157" i="31"/>
  <c r="FD157" i="31"/>
  <c r="EZ157" i="31"/>
  <c r="EV157" i="31"/>
  <c r="FF158" i="31"/>
  <c r="FB158" i="31"/>
  <c r="EX158" i="31"/>
  <c r="FE158" i="31"/>
  <c r="FA158" i="31"/>
  <c r="EW158" i="31"/>
  <c r="FD158" i="31"/>
  <c r="EZ158" i="31"/>
  <c r="EV158" i="31"/>
  <c r="FG158" i="31"/>
  <c r="FC158" i="31"/>
  <c r="EY158" i="31"/>
  <c r="BA158" i="31"/>
  <c r="FG161" i="31"/>
  <c r="FC161" i="31"/>
  <c r="EY161" i="31"/>
  <c r="FF161" i="31"/>
  <c r="FB161" i="31"/>
  <c r="EX161" i="31"/>
  <c r="FE161" i="31"/>
  <c r="FA161" i="31"/>
  <c r="EW161" i="31"/>
  <c r="FD161" i="31"/>
  <c r="EZ161" i="31"/>
  <c r="EV161" i="31"/>
  <c r="BA164" i="31"/>
  <c r="AU131" i="31"/>
  <c r="AZ131" i="31" s="1"/>
  <c r="AT132" i="31"/>
  <c r="AY132" i="31" s="1"/>
  <c r="AW133" i="31"/>
  <c r="BB133" i="31" s="1"/>
  <c r="AU135" i="31"/>
  <c r="AZ135" i="31" s="1"/>
  <c r="AT136" i="31"/>
  <c r="AY136" i="31" s="1"/>
  <c r="EV136" i="31"/>
  <c r="EZ136" i="31"/>
  <c r="FD136" i="31"/>
  <c r="AW137" i="31"/>
  <c r="EX138" i="31"/>
  <c r="FB138" i="31"/>
  <c r="FF138" i="31"/>
  <c r="AU139" i="31"/>
  <c r="AZ139" i="31" s="1"/>
  <c r="AT140" i="31"/>
  <c r="AY140" i="31" s="1"/>
  <c r="EV140" i="31"/>
  <c r="EZ140" i="31"/>
  <c r="FD140" i="31"/>
  <c r="AW141" i="31"/>
  <c r="BB141" i="31" s="1"/>
  <c r="AU143" i="31"/>
  <c r="AZ143" i="31" s="1"/>
  <c r="AT144" i="31"/>
  <c r="AY144" i="31" s="1"/>
  <c r="EV144" i="31"/>
  <c r="EZ144" i="31"/>
  <c r="FD144" i="31"/>
  <c r="AW145" i="31"/>
  <c r="BB145" i="31" s="1"/>
  <c r="AV146" i="31"/>
  <c r="BA146" i="31" s="1"/>
  <c r="BL146" i="31"/>
  <c r="EY146" i="31"/>
  <c r="FG148" i="31"/>
  <c r="FC148" i="31"/>
  <c r="EY148" i="31"/>
  <c r="FF148" i="31"/>
  <c r="FB148" i="31"/>
  <c r="EX148" i="31"/>
  <c r="AU148" i="31"/>
  <c r="AZ148" i="31" s="1"/>
  <c r="EW148" i="31"/>
  <c r="FE148" i="31"/>
  <c r="EX149" i="31"/>
  <c r="EZ149" i="31"/>
  <c r="BB150" i="31"/>
  <c r="EI151" i="31"/>
  <c r="BU152" i="31"/>
  <c r="AZ154" i="31"/>
  <c r="BB158" i="31"/>
  <c r="FE159" i="31"/>
  <c r="FA159" i="31"/>
  <c r="EW159" i="31"/>
  <c r="FD159" i="31"/>
  <c r="EZ159" i="31"/>
  <c r="EV159" i="31"/>
  <c r="FG159" i="31"/>
  <c r="FC159" i="31"/>
  <c r="EY159" i="31"/>
  <c r="FF159" i="31"/>
  <c r="FB159" i="31"/>
  <c r="EX159" i="31"/>
  <c r="BA159" i="31"/>
  <c r="BB161" i="31"/>
  <c r="EW132" i="31"/>
  <c r="AT133" i="31"/>
  <c r="AY133" i="31" s="1"/>
  <c r="EW136" i="31"/>
  <c r="FA136" i="31"/>
  <c r="AT137" i="31"/>
  <c r="EY138" i="31"/>
  <c r="FC138" i="31"/>
  <c r="EW140" i="31"/>
  <c r="FA140" i="31"/>
  <c r="AT141" i="31"/>
  <c r="AY141" i="31" s="1"/>
  <c r="EW144" i="31"/>
  <c r="FA144" i="31"/>
  <c r="AT145" i="31"/>
  <c r="AY145" i="31" s="1"/>
  <c r="FE146" i="31"/>
  <c r="FA146" i="31"/>
  <c r="EW146" i="31"/>
  <c r="FD146" i="31"/>
  <c r="EZ146" i="31"/>
  <c r="EV146" i="31"/>
  <c r="AW146" i="31"/>
  <c r="BB146" i="31" s="1"/>
  <c r="FB146" i="31"/>
  <c r="EV147" i="31"/>
  <c r="BA147" i="31"/>
  <c r="AX148" i="31"/>
  <c r="BC148" i="31" s="1"/>
  <c r="EZ148" i="31"/>
  <c r="AV149" i="31"/>
  <c r="AU149" i="31"/>
  <c r="AT149" i="31"/>
  <c r="FC149" i="31"/>
  <c r="FE150" i="31"/>
  <c r="FA150" i="31"/>
  <c r="EW150" i="31"/>
  <c r="FD150" i="31"/>
  <c r="EZ150" i="31"/>
  <c r="EV150" i="31"/>
  <c r="AZ150" i="31"/>
  <c r="EX150" i="31"/>
  <c r="FF150" i="31"/>
  <c r="AW152" i="31"/>
  <c r="BB152" i="31" s="1"/>
  <c r="AV152" i="31"/>
  <c r="BA152" i="31" s="1"/>
  <c r="AT152" i="31"/>
  <c r="AY152" i="31" s="1"/>
  <c r="CL152" i="31"/>
  <c r="FD162" i="31"/>
  <c r="EZ162" i="31"/>
  <c r="EV162" i="31"/>
  <c r="FC162" i="31"/>
  <c r="EX162" i="31"/>
  <c r="FG162" i="31"/>
  <c r="FB162" i="31"/>
  <c r="EW162" i="31"/>
  <c r="FF162" i="31"/>
  <c r="FA162" i="31"/>
  <c r="FE162" i="31"/>
  <c r="EY162" i="31"/>
  <c r="AT153" i="31"/>
  <c r="AY153" i="31" s="1"/>
  <c r="AX153" i="31"/>
  <c r="BC153" i="31" s="1"/>
  <c r="EX155" i="31"/>
  <c r="FB155" i="31"/>
  <c r="FF155" i="31"/>
  <c r="AU156" i="31"/>
  <c r="AZ156" i="31" s="1"/>
  <c r="AT157" i="31"/>
  <c r="AY157" i="31" s="1"/>
  <c r="AX157" i="31"/>
  <c r="BC157" i="31" s="1"/>
  <c r="EW160" i="31"/>
  <c r="FA160" i="31"/>
  <c r="FE160" i="31"/>
  <c r="AT161" i="31"/>
  <c r="AY161" i="31" s="1"/>
  <c r="AX161" i="31"/>
  <c r="BC161" i="31" s="1"/>
  <c r="FG163" i="31"/>
  <c r="FC163" i="31"/>
  <c r="EY163" i="31"/>
  <c r="EW163" i="31"/>
  <c r="FB163" i="31"/>
  <c r="AT165" i="31"/>
  <c r="FD166" i="31"/>
  <c r="EZ166" i="31"/>
  <c r="EV166" i="31"/>
  <c r="FG166" i="31"/>
  <c r="FC166" i="31"/>
  <c r="EY166" i="31"/>
  <c r="BA166" i="31"/>
  <c r="EW166" i="31"/>
  <c r="FE166" i="31"/>
  <c r="BY167" i="31"/>
  <c r="FA167" i="31"/>
  <c r="FF168" i="31"/>
  <c r="FA168" i="31"/>
  <c r="EV168" i="31"/>
  <c r="FE177" i="31"/>
  <c r="FA177" i="31"/>
  <c r="EW177" i="31"/>
  <c r="FD177" i="31"/>
  <c r="EZ177" i="31"/>
  <c r="EV177" i="31"/>
  <c r="FG177" i="31"/>
  <c r="FC177" i="31"/>
  <c r="EY177" i="31"/>
  <c r="FF177" i="31"/>
  <c r="FB177" i="31"/>
  <c r="EX177" i="31"/>
  <c r="BB178" i="31"/>
  <c r="AT150" i="31"/>
  <c r="AY150" i="31" s="1"/>
  <c r="AX150" i="31"/>
  <c r="BC150" i="31" s="1"/>
  <c r="AU153" i="31"/>
  <c r="AZ153" i="31" s="1"/>
  <c r="AT154" i="31"/>
  <c r="AY154" i="31" s="1"/>
  <c r="AX154" i="31"/>
  <c r="BC154" i="31" s="1"/>
  <c r="EY155" i="31"/>
  <c r="FC155" i="31"/>
  <c r="FG155" i="31"/>
  <c r="AV156" i="31"/>
  <c r="FF156" i="31"/>
  <c r="AU157" i="31"/>
  <c r="AZ157" i="31" s="1"/>
  <c r="AT158" i="31"/>
  <c r="AY158" i="31" s="1"/>
  <c r="AX158" i="31"/>
  <c r="BC158" i="31" s="1"/>
  <c r="AV160" i="31"/>
  <c r="BA160" i="31" s="1"/>
  <c r="EX160" i="31"/>
  <c r="FB160" i="31"/>
  <c r="FF160" i="31"/>
  <c r="AU161" i="31"/>
  <c r="AZ161" i="31" s="1"/>
  <c r="AT162" i="31"/>
  <c r="AY162" i="31" s="1"/>
  <c r="AX162" i="31"/>
  <c r="BC162" i="31" s="1"/>
  <c r="AV163" i="31"/>
  <c r="BA163" i="31" s="1"/>
  <c r="EX163" i="31"/>
  <c r="FD163" i="31"/>
  <c r="AT164" i="31"/>
  <c r="AY164" i="31" s="1"/>
  <c r="CC164" i="31"/>
  <c r="AV165" i="31"/>
  <c r="BL165" i="31"/>
  <c r="EI166" i="31"/>
  <c r="EX166" i="31"/>
  <c r="FF166" i="31"/>
  <c r="FD170" i="31"/>
  <c r="EZ170" i="31"/>
  <c r="EV170" i="31"/>
  <c r="FG170" i="31"/>
  <c r="FC170" i="31"/>
  <c r="EY170" i="31"/>
  <c r="FF170" i="31"/>
  <c r="FB170" i="31"/>
  <c r="EX170" i="31"/>
  <c r="AZ170" i="31"/>
  <c r="FE170" i="31"/>
  <c r="FA170" i="31"/>
  <c r="EW170" i="31"/>
  <c r="FD174" i="31"/>
  <c r="EZ174" i="31"/>
  <c r="EV174" i="31"/>
  <c r="FG174" i="31"/>
  <c r="FC174" i="31"/>
  <c r="EY174" i="31"/>
  <c r="FF174" i="31"/>
  <c r="FB174" i="31"/>
  <c r="EX174" i="31"/>
  <c r="AZ174" i="31"/>
  <c r="FE174" i="31"/>
  <c r="FA174" i="31"/>
  <c r="EW174" i="31"/>
  <c r="BA174" i="31"/>
  <c r="BC178" i="31"/>
  <c r="AT147" i="31"/>
  <c r="AT151" i="31"/>
  <c r="AY151" i="31" s="1"/>
  <c r="AV153" i="31"/>
  <c r="BA153" i="31" s="1"/>
  <c r="AT155" i="31"/>
  <c r="AY155" i="31" s="1"/>
  <c r="EV155" i="31"/>
  <c r="EZ155" i="31"/>
  <c r="FD155" i="31"/>
  <c r="AW156" i="31"/>
  <c r="FG156" i="31"/>
  <c r="AV157" i="31"/>
  <c r="BA157" i="31" s="1"/>
  <c r="AT159" i="31"/>
  <c r="AY159" i="31" s="1"/>
  <c r="AW160" i="31"/>
  <c r="BB160" i="31" s="1"/>
  <c r="EY160" i="31"/>
  <c r="FC160" i="31"/>
  <c r="FG160" i="31"/>
  <c r="AV161" i="31"/>
  <c r="BA161" i="31" s="1"/>
  <c r="AU162" i="31"/>
  <c r="AZ162" i="31" s="1"/>
  <c r="AX163" i="31"/>
  <c r="BC163" i="31" s="1"/>
  <c r="CL163" i="31"/>
  <c r="EZ163" i="31"/>
  <c r="FE163" i="31"/>
  <c r="AU164" i="31"/>
  <c r="AZ164" i="31" s="1"/>
  <c r="BY164" i="31"/>
  <c r="E165" i="31"/>
  <c r="AW165" i="31"/>
  <c r="BB166" i="31"/>
  <c r="FA166" i="31"/>
  <c r="AW167" i="31"/>
  <c r="BB167" i="31" s="1"/>
  <c r="AV167" i="31"/>
  <c r="BA167" i="31" s="1"/>
  <c r="AT167" i="31"/>
  <c r="AY167" i="31" s="1"/>
  <c r="CL167" i="31"/>
  <c r="FE169" i="31"/>
  <c r="FA169" i="31"/>
  <c r="EW169" i="31"/>
  <c r="FD169" i="31"/>
  <c r="EZ169" i="31"/>
  <c r="EV169" i="31"/>
  <c r="FG169" i="31"/>
  <c r="FC169" i="31"/>
  <c r="EY169" i="31"/>
  <c r="FF169" i="31"/>
  <c r="FB169" i="31"/>
  <c r="EX169" i="31"/>
  <c r="BA169" i="31"/>
  <c r="BB170" i="31"/>
  <c r="FE173" i="31"/>
  <c r="FA173" i="31"/>
  <c r="EW173" i="31"/>
  <c r="FD173" i="31"/>
  <c r="EZ173" i="31"/>
  <c r="EV173" i="31"/>
  <c r="FG173" i="31"/>
  <c r="FC173" i="31"/>
  <c r="EY173" i="31"/>
  <c r="FF173" i="31"/>
  <c r="FB173" i="31"/>
  <c r="EX173" i="31"/>
  <c r="EW155" i="31"/>
  <c r="FA155" i="31"/>
  <c r="AT156" i="31"/>
  <c r="AY156" i="31" s="1"/>
  <c r="AT160" i="31"/>
  <c r="AY160" i="31" s="1"/>
  <c r="EV160" i="31"/>
  <c r="EZ160" i="31"/>
  <c r="EI162" i="31"/>
  <c r="AT163" i="31"/>
  <c r="AY163" i="31" s="1"/>
  <c r="EV163" i="31"/>
  <c r="FA163" i="31"/>
  <c r="FF163" i="31"/>
  <c r="BU164" i="31"/>
  <c r="CW164" i="31"/>
  <c r="AX165" i="31"/>
  <c r="FB166" i="31"/>
  <c r="FG167" i="31"/>
  <c r="FC167" i="31"/>
  <c r="EY167" i="31"/>
  <c r="FF167" i="31"/>
  <c r="FB167" i="31"/>
  <c r="EX167" i="31"/>
  <c r="FD167" i="31"/>
  <c r="EZ167" i="31"/>
  <c r="EV167" i="31"/>
  <c r="AZ167" i="31"/>
  <c r="EW167" i="31"/>
  <c r="BC170" i="31"/>
  <c r="FD178" i="31"/>
  <c r="EZ178" i="31"/>
  <c r="EV178" i="31"/>
  <c r="FG178" i="31"/>
  <c r="FC178" i="31"/>
  <c r="EY178" i="31"/>
  <c r="FF178" i="31"/>
  <c r="FB178" i="31"/>
  <c r="EX178" i="31"/>
  <c r="FE178" i="31"/>
  <c r="FA178" i="31"/>
  <c r="EW178" i="31"/>
  <c r="BA178" i="31"/>
  <c r="AW168" i="31"/>
  <c r="BB168" i="31" s="1"/>
  <c r="AT171" i="31"/>
  <c r="AX171" i="31"/>
  <c r="EZ171" i="31"/>
  <c r="AW172" i="31"/>
  <c r="BB172" i="31" s="1"/>
  <c r="EY172" i="31"/>
  <c r="FC172" i="31"/>
  <c r="FG172" i="31"/>
  <c r="AV173" i="31"/>
  <c r="BA173" i="31" s="1"/>
  <c r="AT175" i="31"/>
  <c r="AY175" i="31" s="1"/>
  <c r="AX175" i="31"/>
  <c r="BC175" i="31" s="1"/>
  <c r="EV175" i="31"/>
  <c r="EZ175" i="31"/>
  <c r="FD175" i="31"/>
  <c r="AW176" i="31"/>
  <c r="BB176" i="31" s="1"/>
  <c r="EY176" i="31"/>
  <c r="FC176" i="31"/>
  <c r="FG176" i="31"/>
  <c r="AV177" i="31"/>
  <c r="BA177" i="31" s="1"/>
  <c r="AU178" i="31"/>
  <c r="AZ178" i="31" s="1"/>
  <c r="AT179" i="31"/>
  <c r="AY179" i="31" s="1"/>
  <c r="AX179" i="31"/>
  <c r="BC179" i="31" s="1"/>
  <c r="EW179" i="31"/>
  <c r="FB179" i="31"/>
  <c r="AX180" i="31"/>
  <c r="CL180" i="31"/>
  <c r="EW180" i="31"/>
  <c r="BU181" i="31"/>
  <c r="CS181" i="31"/>
  <c r="BL182" i="31"/>
  <c r="CF182" i="31"/>
  <c r="EY182" i="31"/>
  <c r="BA186" i="31"/>
  <c r="AZ191" i="31"/>
  <c r="EX194" i="31"/>
  <c r="FD194" i="31"/>
  <c r="FC194" i="31"/>
  <c r="FE197" i="31"/>
  <c r="FA197" i="31"/>
  <c r="EW197" i="31"/>
  <c r="FG197" i="31"/>
  <c r="FB197" i="31"/>
  <c r="EV197" i="31"/>
  <c r="FF197" i="31"/>
  <c r="EZ197" i="31"/>
  <c r="FD197" i="31"/>
  <c r="EY197" i="31"/>
  <c r="FC197" i="31"/>
  <c r="EX197" i="31"/>
  <c r="AT168" i="31"/>
  <c r="AX168" i="31"/>
  <c r="EW171" i="31"/>
  <c r="AT172" i="31"/>
  <c r="AY172" i="31" s="1"/>
  <c r="AX172" i="31"/>
  <c r="BC172" i="31" s="1"/>
  <c r="EW175" i="31"/>
  <c r="FA175" i="31"/>
  <c r="FE175" i="31"/>
  <c r="AT176" i="31"/>
  <c r="AY176" i="31" s="1"/>
  <c r="AX176" i="31"/>
  <c r="BC176" i="31" s="1"/>
  <c r="EV176" i="31"/>
  <c r="EZ176" i="31"/>
  <c r="FD176" i="31"/>
  <c r="FD179" i="31"/>
  <c r="EZ179" i="31"/>
  <c r="EV179" i="31"/>
  <c r="EX179" i="31"/>
  <c r="FC179" i="31"/>
  <c r="AT180" i="31"/>
  <c r="FF182" i="31"/>
  <c r="FB182" i="31"/>
  <c r="EX182" i="31"/>
  <c r="FE182" i="31"/>
  <c r="FA182" i="31"/>
  <c r="EW182" i="31"/>
  <c r="EZ182" i="31"/>
  <c r="FE187" i="31"/>
  <c r="FA187" i="31"/>
  <c r="EW187" i="31"/>
  <c r="FD187" i="31"/>
  <c r="EZ187" i="31"/>
  <c r="EV187" i="31"/>
  <c r="FG187" i="31"/>
  <c r="FC187" i="31"/>
  <c r="EY187" i="31"/>
  <c r="FF187" i="31"/>
  <c r="FB187" i="31"/>
  <c r="EX187" i="31"/>
  <c r="BA187" i="31"/>
  <c r="AU168" i="31"/>
  <c r="AZ168" i="31" s="1"/>
  <c r="AT169" i="31"/>
  <c r="AY169" i="31" s="1"/>
  <c r="AX169" i="31"/>
  <c r="BC169" i="31" s="1"/>
  <c r="AV171" i="31"/>
  <c r="EX171" i="31"/>
  <c r="AU172" i="31"/>
  <c r="AZ172" i="31" s="1"/>
  <c r="EW172" i="31"/>
  <c r="FA172" i="31"/>
  <c r="FE172" i="31"/>
  <c r="AT173" i="31"/>
  <c r="AY173" i="31" s="1"/>
  <c r="AX173" i="31"/>
  <c r="BC173" i="31" s="1"/>
  <c r="AV175" i="31"/>
  <c r="BA175" i="31" s="1"/>
  <c r="EX175" i="31"/>
  <c r="FB175" i="31"/>
  <c r="FF175" i="31"/>
  <c r="AU176" i="31"/>
  <c r="AZ176" i="31" s="1"/>
  <c r="EW176" i="31"/>
  <c r="FA176" i="31"/>
  <c r="FE176" i="31"/>
  <c r="AT177" i="31"/>
  <c r="AY177" i="31" s="1"/>
  <c r="AX177" i="31"/>
  <c r="BC177" i="31" s="1"/>
  <c r="EY179" i="31"/>
  <c r="FE179" i="31"/>
  <c r="FG180" i="31"/>
  <c r="AU180" i="31"/>
  <c r="FA180" i="31"/>
  <c r="AW181" i="31"/>
  <c r="BB181" i="31" s="1"/>
  <c r="AV181" i="31"/>
  <c r="BA181" i="31" s="1"/>
  <c r="AT181" i="31"/>
  <c r="AY181" i="31" s="1"/>
  <c r="AV182" i="31"/>
  <c r="BA182" i="31" s="1"/>
  <c r="AU182" i="31"/>
  <c r="AZ182" i="31" s="1"/>
  <c r="AT182" i="31"/>
  <c r="AY182" i="31" s="1"/>
  <c r="FC182" i="31"/>
  <c r="FE183" i="31"/>
  <c r="EZ183" i="31"/>
  <c r="EY183" i="31"/>
  <c r="BB187" i="31"/>
  <c r="FF190" i="31"/>
  <c r="FB190" i="31"/>
  <c r="EX190" i="31"/>
  <c r="FE190" i="31"/>
  <c r="FA190" i="31"/>
  <c r="EW190" i="31"/>
  <c r="FD190" i="31"/>
  <c r="EZ190" i="31"/>
  <c r="EV190" i="31"/>
  <c r="FG190" i="31"/>
  <c r="FC190" i="31"/>
  <c r="EY190" i="31"/>
  <c r="FE191" i="31"/>
  <c r="FA191" i="31"/>
  <c r="EW191" i="31"/>
  <c r="FD191" i="31"/>
  <c r="EZ191" i="31"/>
  <c r="EV191" i="31"/>
  <c r="FG191" i="31"/>
  <c r="FC191" i="31"/>
  <c r="EY191" i="31"/>
  <c r="FF191" i="31"/>
  <c r="FB191" i="31"/>
  <c r="EX191" i="31"/>
  <c r="AT166" i="31"/>
  <c r="AY166" i="31" s="1"/>
  <c r="AT170" i="31"/>
  <c r="AY170" i="31" s="1"/>
  <c r="EY171" i="31"/>
  <c r="EX172" i="31"/>
  <c r="FB172" i="31"/>
  <c r="AT174" i="31"/>
  <c r="AY174" i="31" s="1"/>
  <c r="EY175" i="31"/>
  <c r="FC175" i="31"/>
  <c r="EX176" i="31"/>
  <c r="FB176" i="31"/>
  <c r="AT178" i="31"/>
  <c r="AY178" i="31" s="1"/>
  <c r="FA179" i="31"/>
  <c r="FF179" i="31"/>
  <c r="AV180" i="31"/>
  <c r="BA180" i="31" s="1"/>
  <c r="FG181" i="31"/>
  <c r="FC181" i="31"/>
  <c r="EY181" i="31"/>
  <c r="FF181" i="31"/>
  <c r="FB181" i="31"/>
  <c r="EX181" i="31"/>
  <c r="AU181" i="31"/>
  <c r="AZ181" i="31" s="1"/>
  <c r="BY181" i="31"/>
  <c r="CW181" i="31"/>
  <c r="FA181" i="31"/>
  <c r="AW182" i="31"/>
  <c r="BB182" i="31" s="1"/>
  <c r="BU182" i="31"/>
  <c r="CS182" i="31"/>
  <c r="EV182" i="31"/>
  <c r="FD182" i="31"/>
  <c r="EX186" i="31"/>
  <c r="FD186" i="31"/>
  <c r="FC186" i="31"/>
  <c r="AZ187" i="31"/>
  <c r="FD198" i="31"/>
  <c r="EZ198" i="31"/>
  <c r="EV198" i="31"/>
  <c r="FG198" i="31"/>
  <c r="FC198" i="31"/>
  <c r="EY198" i="31"/>
  <c r="FA198" i="31"/>
  <c r="FF198" i="31"/>
  <c r="EX198" i="31"/>
  <c r="FE198" i="31"/>
  <c r="EW198" i="31"/>
  <c r="FB198" i="31"/>
  <c r="EW184" i="31"/>
  <c r="FA184" i="31"/>
  <c r="FE184" i="31"/>
  <c r="AT185" i="31"/>
  <c r="AY185" i="31" s="1"/>
  <c r="AX185" i="31"/>
  <c r="BC185" i="31" s="1"/>
  <c r="EV185" i="31"/>
  <c r="EZ185" i="31"/>
  <c r="FD185" i="31"/>
  <c r="EW188" i="31"/>
  <c r="AT189" i="31"/>
  <c r="AX189" i="31"/>
  <c r="BC189" i="31" s="1"/>
  <c r="AW190" i="31"/>
  <c r="BB190" i="31" s="1"/>
  <c r="EW192" i="31"/>
  <c r="FA192" i="31"/>
  <c r="FE192" i="31"/>
  <c r="AT193" i="31"/>
  <c r="AY193" i="31" s="1"/>
  <c r="AX193" i="31"/>
  <c r="BC193" i="31" s="1"/>
  <c r="EV193" i="31"/>
  <c r="EZ193" i="31"/>
  <c r="FD193" i="31"/>
  <c r="AW194" i="31"/>
  <c r="AV195" i="31"/>
  <c r="BA195" i="31" s="1"/>
  <c r="EX195" i="31"/>
  <c r="FB195" i="31"/>
  <c r="FF195" i="31"/>
  <c r="AU196" i="31"/>
  <c r="FA196" i="31"/>
  <c r="AT197" i="31"/>
  <c r="AY197" i="31" s="1"/>
  <c r="AX197" i="31"/>
  <c r="BC197" i="31" s="1"/>
  <c r="CF197" i="31"/>
  <c r="FG199" i="31"/>
  <c r="FB199" i="31"/>
  <c r="AU199" i="31"/>
  <c r="AZ202" i="31"/>
  <c r="EX184" i="31"/>
  <c r="FB184" i="31"/>
  <c r="FF184" i="31"/>
  <c r="AU185" i="31"/>
  <c r="AZ185" i="31" s="1"/>
  <c r="EW185" i="31"/>
  <c r="FA185" i="31"/>
  <c r="FE185" i="31"/>
  <c r="AT186" i="31"/>
  <c r="AY186" i="31" s="1"/>
  <c r="AX186" i="31"/>
  <c r="FF188" i="31"/>
  <c r="AU189" i="31"/>
  <c r="FE189" i="31"/>
  <c r="AT190" i="31"/>
  <c r="AY190" i="31" s="1"/>
  <c r="AX190" i="31"/>
  <c r="BC190" i="31" s="1"/>
  <c r="AV192" i="31"/>
  <c r="BA192" i="31" s="1"/>
  <c r="EX192" i="31"/>
  <c r="FB192" i="31"/>
  <c r="FF192" i="31"/>
  <c r="AU193" i="31"/>
  <c r="AZ193" i="31" s="1"/>
  <c r="EW193" i="31"/>
  <c r="FA193" i="31"/>
  <c r="FE193" i="31"/>
  <c r="AT194" i="31"/>
  <c r="AX194" i="31"/>
  <c r="BC194" i="31" s="1"/>
  <c r="AW195" i="31"/>
  <c r="BB195" i="31" s="1"/>
  <c r="EY195" i="31"/>
  <c r="FC195" i="31"/>
  <c r="FG195" i="31"/>
  <c r="AV196" i="31"/>
  <c r="FF196" i="31"/>
  <c r="AU197" i="31"/>
  <c r="AZ197" i="31" s="1"/>
  <c r="BL197" i="31"/>
  <c r="BY199" i="31"/>
  <c r="FA199" i="31"/>
  <c r="FD200" i="31"/>
  <c r="EZ200" i="31"/>
  <c r="EV200" i="31"/>
  <c r="FG200" i="31"/>
  <c r="FC200" i="31"/>
  <c r="EY200" i="31"/>
  <c r="FF200" i="31"/>
  <c r="FB200" i="31"/>
  <c r="EX200" i="31"/>
  <c r="FE200" i="31"/>
  <c r="FA200" i="31"/>
  <c r="EW200" i="31"/>
  <c r="FG201" i="31"/>
  <c r="FC201" i="31"/>
  <c r="EY201" i="31"/>
  <c r="FF201" i="31"/>
  <c r="FB201" i="31"/>
  <c r="EX201" i="31"/>
  <c r="FE201" i="31"/>
  <c r="FA201" i="31"/>
  <c r="EW201" i="31"/>
  <c r="FD201" i="31"/>
  <c r="EZ201" i="31"/>
  <c r="EV201" i="31"/>
  <c r="FD205" i="31"/>
  <c r="EZ205" i="31"/>
  <c r="EV205" i="31"/>
  <c r="FF205" i="31"/>
  <c r="FA205" i="31"/>
  <c r="FE205" i="31"/>
  <c r="EY205" i="31"/>
  <c r="FC205" i="31"/>
  <c r="EX205" i="31"/>
  <c r="FG205" i="31"/>
  <c r="FB205" i="31"/>
  <c r="EW205" i="31"/>
  <c r="AT183" i="31"/>
  <c r="AX183" i="31"/>
  <c r="AW184" i="31"/>
  <c r="BB184" i="31" s="1"/>
  <c r="EY184" i="31"/>
  <c r="FC184" i="31"/>
  <c r="FG184" i="31"/>
  <c r="AV185" i="31"/>
  <c r="BA185" i="31" s="1"/>
  <c r="EX185" i="31"/>
  <c r="FB185" i="31"/>
  <c r="FF185" i="31"/>
  <c r="AU186" i="31"/>
  <c r="AT187" i="31"/>
  <c r="AY187" i="31" s="1"/>
  <c r="AX187" i="31"/>
  <c r="BC187" i="31" s="1"/>
  <c r="AW188" i="31"/>
  <c r="FC188" i="31"/>
  <c r="AV189" i="31"/>
  <c r="FB189" i="31"/>
  <c r="AU190" i="31"/>
  <c r="AZ190" i="31" s="1"/>
  <c r="AT191" i="31"/>
  <c r="AY191" i="31" s="1"/>
  <c r="AX191" i="31"/>
  <c r="BC191" i="31" s="1"/>
  <c r="AW192" i="31"/>
  <c r="BB192" i="31" s="1"/>
  <c r="EY192" i="31"/>
  <c r="FC192" i="31"/>
  <c r="FG192" i="31"/>
  <c r="AV193" i="31"/>
  <c r="BA193" i="31" s="1"/>
  <c r="EX193" i="31"/>
  <c r="FB193" i="31"/>
  <c r="FF193" i="31"/>
  <c r="AU194" i="31"/>
  <c r="AT195" i="31"/>
  <c r="AY195" i="31" s="1"/>
  <c r="AX195" i="31"/>
  <c r="BC195" i="31" s="1"/>
  <c r="EV195" i="31"/>
  <c r="EZ195" i="31"/>
  <c r="FD195" i="31"/>
  <c r="AW196" i="31"/>
  <c r="EY196" i="31"/>
  <c r="AV197" i="31"/>
  <c r="BA197" i="31" s="1"/>
  <c r="EI198" i="31"/>
  <c r="AW200" i="31"/>
  <c r="BB200" i="31" s="1"/>
  <c r="AV200" i="31"/>
  <c r="BA200" i="31" s="1"/>
  <c r="AU200" i="31"/>
  <c r="AZ200" i="31" s="1"/>
  <c r="AT200" i="31"/>
  <c r="AY200" i="31" s="1"/>
  <c r="FF202" i="31"/>
  <c r="FB202" i="31"/>
  <c r="EX202" i="31"/>
  <c r="FE202" i="31"/>
  <c r="FA202" i="31"/>
  <c r="EW202" i="31"/>
  <c r="FD202" i="31"/>
  <c r="EZ202" i="31"/>
  <c r="EV202" i="31"/>
  <c r="FG202" i="31"/>
  <c r="FC202" i="31"/>
  <c r="EY202" i="31"/>
  <c r="AT184" i="31"/>
  <c r="AY184" i="31" s="1"/>
  <c r="EV184" i="31"/>
  <c r="EZ184" i="31"/>
  <c r="EY185" i="31"/>
  <c r="FC185" i="31"/>
  <c r="AT188" i="31"/>
  <c r="AY188" i="31" s="1"/>
  <c r="FC189" i="31"/>
  <c r="AT192" i="31"/>
  <c r="AY192" i="31" s="1"/>
  <c r="EV192" i="31"/>
  <c r="EZ192" i="31"/>
  <c r="EY193" i="31"/>
  <c r="FC193" i="31"/>
  <c r="EW195" i="31"/>
  <c r="FA195" i="31"/>
  <c r="AT196" i="31"/>
  <c r="AY196" i="31" s="1"/>
  <c r="AW199" i="31"/>
  <c r="AV199" i="31"/>
  <c r="BA199" i="31" s="1"/>
  <c r="AT199" i="31"/>
  <c r="CL199" i="31"/>
  <c r="AX200" i="31"/>
  <c r="BC200" i="31" s="1"/>
  <c r="FG207" i="31"/>
  <c r="FC207" i="31"/>
  <c r="EY207" i="31"/>
  <c r="FF207" i="31"/>
  <c r="FB207" i="31"/>
  <c r="EX207" i="31"/>
  <c r="FD207" i="31"/>
  <c r="EZ207" i="31"/>
  <c r="EV207" i="31"/>
  <c r="FE207" i="31"/>
  <c r="FA207" i="31"/>
  <c r="EW207" i="31"/>
  <c r="BA207" i="31"/>
  <c r="AT201" i="31"/>
  <c r="AY201" i="31" s="1"/>
  <c r="AX201" i="31"/>
  <c r="BC201" i="31" s="1"/>
  <c r="AV203" i="31"/>
  <c r="BA203" i="31" s="1"/>
  <c r="EX203" i="31"/>
  <c r="FB203" i="31"/>
  <c r="FF203" i="31"/>
  <c r="AU204" i="31"/>
  <c r="AZ204" i="31" s="1"/>
  <c r="EW204" i="31"/>
  <c r="FA204" i="31"/>
  <c r="FE204" i="31"/>
  <c r="AT205" i="31"/>
  <c r="AY205" i="31" s="1"/>
  <c r="AX205" i="31"/>
  <c r="BC205" i="31" s="1"/>
  <c r="EX208" i="31"/>
  <c r="FD208" i="31"/>
  <c r="FC208" i="31"/>
  <c r="FF212" i="31"/>
  <c r="FB212" i="31"/>
  <c r="EX212" i="31"/>
  <c r="FE212" i="31"/>
  <c r="FA212" i="31"/>
  <c r="EW212" i="31"/>
  <c r="FD212" i="31"/>
  <c r="EZ212" i="31"/>
  <c r="EV212" i="31"/>
  <c r="FG212" i="31"/>
  <c r="FC212" i="31"/>
  <c r="EY212" i="31"/>
  <c r="BA212" i="31"/>
  <c r="FE213" i="31"/>
  <c r="FA213" i="31"/>
  <c r="EW213" i="31"/>
  <c r="FD213" i="31"/>
  <c r="EZ213" i="31"/>
  <c r="EV213" i="31"/>
  <c r="FG213" i="31"/>
  <c r="FC213" i="31"/>
  <c r="EY213" i="31"/>
  <c r="FF213" i="31"/>
  <c r="FB213" i="31"/>
  <c r="EX213" i="31"/>
  <c r="FF214" i="31"/>
  <c r="FB214" i="31"/>
  <c r="EX214" i="31"/>
  <c r="FE214" i="31"/>
  <c r="EZ214" i="31"/>
  <c r="FD214" i="31"/>
  <c r="EY214" i="31"/>
  <c r="FC214" i="31"/>
  <c r="EW214" i="31"/>
  <c r="FG214" i="31"/>
  <c r="FA214" i="31"/>
  <c r="EV214" i="31"/>
  <c r="AT198" i="31"/>
  <c r="AY198" i="31" s="1"/>
  <c r="AU201" i="31"/>
  <c r="AZ201" i="31" s="1"/>
  <c r="AT202" i="31"/>
  <c r="AY202" i="31" s="1"/>
  <c r="AW203" i="31"/>
  <c r="BB203" i="31" s="1"/>
  <c r="EY203" i="31"/>
  <c r="FC203" i="31"/>
  <c r="FG203" i="31"/>
  <c r="AV204" i="31"/>
  <c r="BA204" i="31" s="1"/>
  <c r="EX204" i="31"/>
  <c r="FB204" i="31"/>
  <c r="FF204" i="31"/>
  <c r="AU205" i="31"/>
  <c r="AZ205" i="31" s="1"/>
  <c r="AT206" i="31"/>
  <c r="EX206" i="31"/>
  <c r="AZ207" i="31"/>
  <c r="BC214" i="31"/>
  <c r="AT203" i="31"/>
  <c r="AY203" i="31" s="1"/>
  <c r="EV203" i="31"/>
  <c r="EZ203" i="31"/>
  <c r="FD203" i="31"/>
  <c r="AW204" i="31"/>
  <c r="BB204" i="31" s="1"/>
  <c r="EY204" i="31"/>
  <c r="FC204" i="31"/>
  <c r="FG204" i="31"/>
  <c r="AV205" i="31"/>
  <c r="BA205" i="31" s="1"/>
  <c r="FG206" i="31"/>
  <c r="AU206" i="31"/>
  <c r="EZ206" i="31"/>
  <c r="BY207" i="31"/>
  <c r="FG211" i="31"/>
  <c r="FC211" i="31"/>
  <c r="EY211" i="31"/>
  <c r="FF211" i="31"/>
  <c r="FB211" i="31"/>
  <c r="EX211" i="31"/>
  <c r="FE211" i="31"/>
  <c r="FA211" i="31"/>
  <c r="EW211" i="31"/>
  <c r="FD211" i="31"/>
  <c r="EZ211" i="31"/>
  <c r="EV211" i="31"/>
  <c r="AZ212" i="31"/>
  <c r="EW203" i="31"/>
  <c r="FA203" i="31"/>
  <c r="AT204" i="31"/>
  <c r="AY204" i="31" s="1"/>
  <c r="EV204" i="31"/>
  <c r="EZ204" i="31"/>
  <c r="AV206" i="31"/>
  <c r="FF206" i="31"/>
  <c r="BU207" i="31"/>
  <c r="CS207" i="31"/>
  <c r="AT207" i="31"/>
  <c r="AY207" i="31" s="1"/>
  <c r="AX207" i="31"/>
  <c r="BC207" i="31" s="1"/>
  <c r="AW208" i="31"/>
  <c r="EX209" i="31"/>
  <c r="FB209" i="31"/>
  <c r="FF209" i="31"/>
  <c r="AU210" i="31"/>
  <c r="AZ210" i="31" s="1"/>
  <c r="EW210" i="31"/>
  <c r="FA210" i="31"/>
  <c r="FE210" i="31"/>
  <c r="AT211" i="31"/>
  <c r="AY211" i="31" s="1"/>
  <c r="AX211" i="31"/>
  <c r="BC211" i="31" s="1"/>
  <c r="AW212" i="31"/>
  <c r="BB212" i="31" s="1"/>
  <c r="AV213" i="31"/>
  <c r="BA213" i="31" s="1"/>
  <c r="AU214" i="31"/>
  <c r="AZ214" i="31" s="1"/>
  <c r="FE218" i="31"/>
  <c r="FA218" i="31"/>
  <c r="EW218" i="31"/>
  <c r="FD218" i="31"/>
  <c r="EZ218" i="31"/>
  <c r="EV218" i="31"/>
  <c r="FG218" i="31"/>
  <c r="FC218" i="31"/>
  <c r="EY218" i="31"/>
  <c r="FF218" i="31"/>
  <c r="FB218" i="31"/>
  <c r="EX218" i="31"/>
  <c r="AT208" i="31"/>
  <c r="AX208" i="31"/>
  <c r="EY209" i="31"/>
  <c r="FC209" i="31"/>
  <c r="FG209" i="31"/>
  <c r="AV210" i="31"/>
  <c r="BA210" i="31" s="1"/>
  <c r="EX210" i="31"/>
  <c r="FB210" i="31"/>
  <c r="FF210" i="31"/>
  <c r="AU211" i="31"/>
  <c r="AZ211" i="31" s="1"/>
  <c r="AT212" i="31"/>
  <c r="AY212" i="31" s="1"/>
  <c r="AX212" i="31"/>
  <c r="BC212" i="31" s="1"/>
  <c r="AW213" i="31"/>
  <c r="BB213" i="31" s="1"/>
  <c r="AV214" i="31"/>
  <c r="BA214" i="31" s="1"/>
  <c r="AV215" i="31"/>
  <c r="AU215" i="31"/>
  <c r="AT215" i="31"/>
  <c r="AZ218" i="31"/>
  <c r="FD219" i="31"/>
  <c r="EZ219" i="31"/>
  <c r="EV219" i="31"/>
  <c r="FG219" i="31"/>
  <c r="FC219" i="31"/>
  <c r="EY219" i="31"/>
  <c r="FF219" i="31"/>
  <c r="FB219" i="31"/>
  <c r="EX219" i="31"/>
  <c r="FE219" i="31"/>
  <c r="FA219" i="31"/>
  <c r="EW219" i="31"/>
  <c r="BB219" i="31"/>
  <c r="FG220" i="31"/>
  <c r="FC220" i="31"/>
  <c r="EY220" i="31"/>
  <c r="FF220" i="31"/>
  <c r="FB220" i="31"/>
  <c r="EX220" i="31"/>
  <c r="AZ220" i="31"/>
  <c r="FE220" i="31"/>
  <c r="FA220" i="31"/>
  <c r="EW220" i="31"/>
  <c r="FD220" i="31"/>
  <c r="EZ220" i="31"/>
  <c r="EV220" i="31"/>
  <c r="BA220" i="31"/>
  <c r="FD224" i="31"/>
  <c r="EZ224" i="31"/>
  <c r="EV224" i="31"/>
  <c r="FG224" i="31"/>
  <c r="FC224" i="31"/>
  <c r="EY224" i="31"/>
  <c r="FF224" i="31"/>
  <c r="FB224" i="31"/>
  <c r="EX224" i="31"/>
  <c r="FE224" i="31"/>
  <c r="FA224" i="31"/>
  <c r="EW224" i="31"/>
  <c r="BC224" i="31"/>
  <c r="BB224" i="31"/>
  <c r="AU208" i="31"/>
  <c r="AT209" i="31"/>
  <c r="AY209" i="31" s="1"/>
  <c r="EV209" i="31"/>
  <c r="EZ209" i="31"/>
  <c r="FD209" i="31"/>
  <c r="AW210" i="31"/>
  <c r="BB210" i="31" s="1"/>
  <c r="EY210" i="31"/>
  <c r="FC210" i="31"/>
  <c r="FG210" i="31"/>
  <c r="AV211" i="31"/>
  <c r="BA211" i="31" s="1"/>
  <c r="AT213" i="31"/>
  <c r="AY213" i="31" s="1"/>
  <c r="AX213" i="31"/>
  <c r="BC213" i="31" s="1"/>
  <c r="AW214" i="31"/>
  <c r="BB214" i="31" s="1"/>
  <c r="AW215" i="31"/>
  <c r="BC219" i="31"/>
  <c r="FE222" i="31"/>
  <c r="FA222" i="31"/>
  <c r="EW222" i="31"/>
  <c r="FD222" i="31"/>
  <c r="EZ222" i="31"/>
  <c r="EV222" i="31"/>
  <c r="FG222" i="31"/>
  <c r="FC222" i="31"/>
  <c r="EY222" i="31"/>
  <c r="FF222" i="31"/>
  <c r="FB222" i="31"/>
  <c r="EX222" i="31"/>
  <c r="AZ224" i="31"/>
  <c r="EW209" i="31"/>
  <c r="FA209" i="31"/>
  <c r="AT210" i="31"/>
  <c r="AY210" i="31" s="1"/>
  <c r="EV210" i="31"/>
  <c r="EZ210" i="31"/>
  <c r="AT214" i="31"/>
  <c r="AY214" i="31" s="1"/>
  <c r="E215" i="31"/>
  <c r="AX215" i="31"/>
  <c r="BB220" i="31"/>
  <c r="AZ222" i="31"/>
  <c r="FA223" i="31"/>
  <c r="FG223" i="31"/>
  <c r="EZ223" i="31"/>
  <c r="BA224" i="31"/>
  <c r="AT216" i="31"/>
  <c r="AX216" i="31"/>
  <c r="EZ216" i="31"/>
  <c r="AW217" i="31"/>
  <c r="BB217" i="31" s="1"/>
  <c r="EY217" i="31"/>
  <c r="FC217" i="31"/>
  <c r="FG217" i="31"/>
  <c r="AV218" i="31"/>
  <c r="BA218" i="31" s="1"/>
  <c r="AU219" i="31"/>
  <c r="AZ219" i="31" s="1"/>
  <c r="AT220" i="31"/>
  <c r="AY220" i="31" s="1"/>
  <c r="AX220" i="31"/>
  <c r="BC220" i="31" s="1"/>
  <c r="AW221" i="31"/>
  <c r="FC221" i="31"/>
  <c r="AV222" i="31"/>
  <c r="BA222" i="31" s="1"/>
  <c r="FD228" i="31"/>
  <c r="EZ228" i="31"/>
  <c r="EV228" i="31"/>
  <c r="FG228" i="31"/>
  <c r="FC228" i="31"/>
  <c r="EY228" i="31"/>
  <c r="FF228" i="31"/>
  <c r="FB228" i="31"/>
  <c r="EX228" i="31"/>
  <c r="FE228" i="31"/>
  <c r="FA228" i="31"/>
  <c r="EW228" i="31"/>
  <c r="BA228" i="31"/>
  <c r="FD231" i="31"/>
  <c r="EZ231" i="31"/>
  <c r="EV231" i="31"/>
  <c r="FE231" i="31"/>
  <c r="EY231" i="31"/>
  <c r="FC231" i="31"/>
  <c r="EX231" i="31"/>
  <c r="FG231" i="31"/>
  <c r="FB231" i="31"/>
  <c r="EW231" i="31"/>
  <c r="FF231" i="31"/>
  <c r="FA231" i="31"/>
  <c r="EW216" i="31"/>
  <c r="AT217" i="31"/>
  <c r="AY217" i="31" s="1"/>
  <c r="AX217" i="31"/>
  <c r="BC217" i="31" s="1"/>
  <c r="EV217" i="31"/>
  <c r="EZ217" i="31"/>
  <c r="FD217" i="31"/>
  <c r="AW218" i="31"/>
  <c r="BB218" i="31" s="1"/>
  <c r="AV219" i="31"/>
  <c r="BA219" i="31" s="1"/>
  <c r="AT221" i="31"/>
  <c r="AX221" i="31"/>
  <c r="EV221" i="31"/>
  <c r="AW222" i="31"/>
  <c r="BB222" i="31" s="1"/>
  <c r="AV223" i="31"/>
  <c r="BA223" i="31" s="1"/>
  <c r="FE227" i="31"/>
  <c r="FA227" i="31"/>
  <c r="EW227" i="31"/>
  <c r="FD227" i="31"/>
  <c r="EZ227" i="31"/>
  <c r="EV227" i="31"/>
  <c r="FG227" i="31"/>
  <c r="FC227" i="31"/>
  <c r="EY227" i="31"/>
  <c r="FF227" i="31"/>
  <c r="FB227" i="31"/>
  <c r="EX227" i="31"/>
  <c r="BB228" i="31"/>
  <c r="FG232" i="31"/>
  <c r="FC232" i="31"/>
  <c r="EY232" i="31"/>
  <c r="FF232" i="31"/>
  <c r="FB232" i="31"/>
  <c r="EX232" i="31"/>
  <c r="FA232" i="31"/>
  <c r="EZ232" i="31"/>
  <c r="FE232" i="31"/>
  <c r="EW232" i="31"/>
  <c r="FD232" i="31"/>
  <c r="EV232" i="31"/>
  <c r="AV216" i="31"/>
  <c r="FB216" i="31"/>
  <c r="AU217" i="31"/>
  <c r="AZ217" i="31" s="1"/>
  <c r="EW217" i="31"/>
  <c r="FA217" i="31"/>
  <c r="FE217" i="31"/>
  <c r="AT218" i="31"/>
  <c r="AY218" i="31" s="1"/>
  <c r="AX218" i="31"/>
  <c r="BC218" i="31" s="1"/>
  <c r="EW221" i="31"/>
  <c r="AT222" i="31"/>
  <c r="AY222" i="31" s="1"/>
  <c r="AX222" i="31"/>
  <c r="BC222" i="31" s="1"/>
  <c r="BC228" i="31"/>
  <c r="AZ231" i="31"/>
  <c r="EY216" i="31"/>
  <c r="EX217" i="31"/>
  <c r="FB217" i="31"/>
  <c r="AT219" i="31"/>
  <c r="AY219" i="31" s="1"/>
  <c r="AT223" i="31"/>
  <c r="AZ227" i="31"/>
  <c r="BB232" i="31"/>
  <c r="AT225" i="31"/>
  <c r="AY225" i="31" s="1"/>
  <c r="AX225" i="31"/>
  <c r="BC225" i="31" s="1"/>
  <c r="EV225" i="31"/>
  <c r="EZ225" i="31"/>
  <c r="FD225" i="31"/>
  <c r="AW226" i="31"/>
  <c r="BB226" i="31" s="1"/>
  <c r="EY226" i="31"/>
  <c r="FC226" i="31"/>
  <c r="FG226" i="31"/>
  <c r="AV227" i="31"/>
  <c r="BA227" i="31" s="1"/>
  <c r="AT229" i="31"/>
  <c r="AY229" i="31" s="1"/>
  <c r="AX229" i="31"/>
  <c r="FD229" i="31"/>
  <c r="AW230" i="31"/>
  <c r="BB230" i="31" s="1"/>
  <c r="EY230" i="31"/>
  <c r="FC230" i="31"/>
  <c r="FG230" i="31"/>
  <c r="AV231" i="31"/>
  <c r="BA231" i="31" s="1"/>
  <c r="AV232" i="31"/>
  <c r="BA232" i="31" s="1"/>
  <c r="BL233" i="31"/>
  <c r="CF233" i="31"/>
  <c r="EY233" i="31"/>
  <c r="EW225" i="31"/>
  <c r="FA225" i="31"/>
  <c r="FE225" i="31"/>
  <c r="AT226" i="31"/>
  <c r="AY226" i="31" s="1"/>
  <c r="AX226" i="31"/>
  <c r="BC226" i="31" s="1"/>
  <c r="EV226" i="31"/>
  <c r="EZ226" i="31"/>
  <c r="FD226" i="31"/>
  <c r="AW227" i="31"/>
  <c r="BB227" i="31" s="1"/>
  <c r="FA229" i="31"/>
  <c r="AT230" i="31"/>
  <c r="AY230" i="31" s="1"/>
  <c r="AX230" i="31"/>
  <c r="BC230" i="31" s="1"/>
  <c r="EV230" i="31"/>
  <c r="EZ230" i="31"/>
  <c r="FD230" i="31"/>
  <c r="AW231" i="31"/>
  <c r="BB231" i="31" s="1"/>
  <c r="AX232" i="31"/>
  <c r="BC232" i="31" s="1"/>
  <c r="FF233" i="31"/>
  <c r="FB233" i="31"/>
  <c r="EX233" i="31"/>
  <c r="FE233" i="31"/>
  <c r="FA233" i="31"/>
  <c r="EW233" i="31"/>
  <c r="EZ233" i="31"/>
  <c r="EX235" i="31"/>
  <c r="AV225" i="31"/>
  <c r="BA225" i="31" s="1"/>
  <c r="EX225" i="31"/>
  <c r="FB225" i="31"/>
  <c r="FF225" i="31"/>
  <c r="EW226" i="31"/>
  <c r="FA226" i="31"/>
  <c r="FE226" i="31"/>
  <c r="AT227" i="31"/>
  <c r="AY227" i="31" s="1"/>
  <c r="AX227" i="31"/>
  <c r="BC227" i="31" s="1"/>
  <c r="EX229" i="31"/>
  <c r="EW230" i="31"/>
  <c r="FA230" i="31"/>
  <c r="FE230" i="31"/>
  <c r="AT231" i="31"/>
  <c r="AY231" i="31" s="1"/>
  <c r="AX231" i="31"/>
  <c r="BC231" i="31" s="1"/>
  <c r="AT232" i="31"/>
  <c r="AY232" i="31" s="1"/>
  <c r="AV233" i="31"/>
  <c r="BA233" i="31" s="1"/>
  <c r="AU233" i="31"/>
  <c r="AZ233" i="31" s="1"/>
  <c r="AT233" i="31"/>
  <c r="AY233" i="31" s="1"/>
  <c r="FC233" i="31"/>
  <c r="EX234" i="31"/>
  <c r="EW234" i="31"/>
  <c r="EV234" i="31"/>
  <c r="EY235" i="31"/>
  <c r="AT224" i="31"/>
  <c r="AY224" i="31" s="1"/>
  <c r="EY225" i="31"/>
  <c r="FC225" i="31"/>
  <c r="EX226" i="31"/>
  <c r="FB226" i="31"/>
  <c r="AT228" i="31"/>
  <c r="AY228" i="31" s="1"/>
  <c r="FC229" i="31"/>
  <c r="EX230" i="31"/>
  <c r="FB230" i="31"/>
  <c r="AU232" i="31"/>
  <c r="AZ232" i="31" s="1"/>
  <c r="AW233" i="31"/>
  <c r="BB233" i="31" s="1"/>
  <c r="BU233" i="31"/>
  <c r="CS233" i="31"/>
  <c r="EV233" i="31"/>
  <c r="FD233" i="31"/>
  <c r="CL236" i="31"/>
  <c r="EX238" i="31"/>
  <c r="EW238" i="31"/>
  <c r="EV238" i="31"/>
  <c r="EX240" i="31"/>
  <c r="EY240" i="31"/>
  <c r="EW240" i="31"/>
  <c r="CS236" i="31"/>
  <c r="EV240" i="31"/>
  <c r="CC236" i="31"/>
  <c r="CC237" i="31"/>
  <c r="BY236" i="31"/>
  <c r="E237" i="31"/>
  <c r="BY237" i="31"/>
  <c r="BL238" i="31"/>
  <c r="CF238" i="31"/>
  <c r="E239" i="31"/>
  <c r="E241" i="31"/>
  <c r="BY241" i="31"/>
  <c r="E243" i="31"/>
  <c r="BY243" i="31"/>
  <c r="BU241" i="31"/>
  <c r="FD242" i="31"/>
  <c r="EZ242" i="31"/>
  <c r="EV242" i="31"/>
  <c r="FC242" i="31"/>
  <c r="EY242" i="31"/>
  <c r="FB242" i="31"/>
  <c r="EX242" i="31"/>
  <c r="EW242" i="31"/>
  <c r="BL243" i="31"/>
  <c r="CF243" i="31"/>
  <c r="BY240" i="31"/>
  <c r="CS241" i="31"/>
  <c r="CL242" i="31"/>
  <c r="FA242" i="31"/>
  <c r="BY244" i="31"/>
  <c r="CW244" i="31"/>
  <c r="BL244" i="31"/>
  <c r="CF244" i="31"/>
  <c r="EX245" i="31"/>
  <c r="EV245" i="31"/>
  <c r="EY245" i="31"/>
  <c r="EK245" i="31"/>
  <c r="EI245" i="31" s="1"/>
  <c r="EK244" i="31"/>
  <c r="EI244" i="31" s="1"/>
  <c r="EK243" i="31"/>
  <c r="EI243" i="31" s="1"/>
  <c r="BJ257" i="31"/>
  <c r="E244" i="31"/>
  <c r="BY245" i="31"/>
  <c r="EV236" i="31" l="1"/>
  <c r="EY229" i="31"/>
  <c r="EY236" i="31"/>
  <c r="EX236" i="31"/>
  <c r="FB229" i="31"/>
  <c r="EW235" i="31"/>
  <c r="FE229" i="31"/>
  <c r="BC229" i="31"/>
  <c r="EX221" i="31"/>
  <c r="FC216" i="31"/>
  <c r="FA221" i="31"/>
  <c r="FF216" i="31"/>
  <c r="EZ221" i="31"/>
  <c r="FA216" i="31"/>
  <c r="FG221" i="31"/>
  <c r="FD216" i="31"/>
  <c r="AY216" i="31"/>
  <c r="FD223" i="31"/>
  <c r="FB223" i="31"/>
  <c r="EW223" i="31"/>
  <c r="AZ208" i="31"/>
  <c r="BB208" i="31"/>
  <c r="BA206" i="31"/>
  <c r="FE206" i="31"/>
  <c r="FC206" i="31"/>
  <c r="EY208" i="31"/>
  <c r="EZ208" i="31"/>
  <c r="FE208" i="31"/>
  <c r="AY199" i="31"/>
  <c r="EV196" i="31"/>
  <c r="EV188" i="31"/>
  <c r="FE199" i="31"/>
  <c r="FC196" i="31"/>
  <c r="AZ194" i="31"/>
  <c r="FF189" i="31"/>
  <c r="FG188" i="31"/>
  <c r="AY183" i="31"/>
  <c r="BA196" i="31"/>
  <c r="AZ189" i="31"/>
  <c r="BC186" i="31"/>
  <c r="EX199" i="31"/>
  <c r="FC199" i="31"/>
  <c r="FD199" i="31"/>
  <c r="FE196" i="31"/>
  <c r="BB194" i="31"/>
  <c r="EV189" i="31"/>
  <c r="FA188" i="31"/>
  <c r="EY186" i="31"/>
  <c r="EZ186" i="31"/>
  <c r="FE186" i="31"/>
  <c r="FB180" i="31"/>
  <c r="FC171" i="31"/>
  <c r="FF183" i="31"/>
  <c r="EV183" i="31"/>
  <c r="FA183" i="31"/>
  <c r="FC180" i="31"/>
  <c r="FD180" i="31"/>
  <c r="FB171" i="31"/>
  <c r="FA171" i="31"/>
  <c r="EY194" i="31"/>
  <c r="EZ194" i="31"/>
  <c r="FE194" i="31"/>
  <c r="FE180" i="31"/>
  <c r="FD171" i="31"/>
  <c r="AY171" i="31"/>
  <c r="EV156" i="31"/>
  <c r="BB156" i="31"/>
  <c r="BA156" i="31"/>
  <c r="FG168" i="31"/>
  <c r="EW168" i="31"/>
  <c r="FB168" i="31"/>
  <c r="EW156" i="31"/>
  <c r="BA149" i="31"/>
  <c r="EW147" i="31"/>
  <c r="FG147" i="31"/>
  <c r="AY137" i="31"/>
  <c r="FA132" i="31"/>
  <c r="FE149" i="31"/>
  <c r="EV132" i="31"/>
  <c r="EY149" i="31"/>
  <c r="FA147" i="31"/>
  <c r="EY132" i="31"/>
  <c r="FF132" i="31"/>
  <c r="FA127" i="31"/>
  <c r="EZ142" i="31"/>
  <c r="FE142" i="31"/>
  <c r="EY142" i="31"/>
  <c r="FA137" i="31"/>
  <c r="FF137" i="31"/>
  <c r="EV137" i="31"/>
  <c r="BC127" i="31"/>
  <c r="EZ119" i="31"/>
  <c r="FD103" i="31"/>
  <c r="AY99" i="31"/>
  <c r="FG127" i="31"/>
  <c r="BC126" i="31"/>
  <c r="EY119" i="31"/>
  <c r="FC103" i="31"/>
  <c r="AY102" i="31"/>
  <c r="EY99" i="31"/>
  <c r="FF127" i="31"/>
  <c r="BB126" i="31"/>
  <c r="EX119" i="31"/>
  <c r="FB103" i="31"/>
  <c r="FB99" i="31"/>
  <c r="BC93" i="31"/>
  <c r="BA118" i="31"/>
  <c r="EV118" i="31"/>
  <c r="FA118" i="31"/>
  <c r="FF118" i="31"/>
  <c r="FG102" i="31"/>
  <c r="EW102" i="31"/>
  <c r="FB102" i="31"/>
  <c r="FD72" i="31"/>
  <c r="BA62" i="31"/>
  <c r="FC126" i="31"/>
  <c r="FD126" i="31"/>
  <c r="EX126" i="31"/>
  <c r="EV93" i="31"/>
  <c r="FA93" i="31"/>
  <c r="FF93" i="31"/>
  <c r="BC79" i="31"/>
  <c r="EY72" i="31"/>
  <c r="AY67" i="31"/>
  <c r="AY59" i="31"/>
  <c r="FA130" i="31"/>
  <c r="EX130" i="31"/>
  <c r="FC130" i="31"/>
  <c r="FF72" i="31"/>
  <c r="AY70" i="31"/>
  <c r="BC80" i="31"/>
  <c r="BA67" i="31"/>
  <c r="EV67" i="31"/>
  <c r="FA67" i="31"/>
  <c r="FF67" i="31"/>
  <c r="FC59" i="31"/>
  <c r="FD59" i="31"/>
  <c r="EX59" i="31"/>
  <c r="BA55" i="31"/>
  <c r="EW41" i="31"/>
  <c r="AY34" i="31"/>
  <c r="EV79" i="31"/>
  <c r="FA79" i="31"/>
  <c r="FF79" i="31"/>
  <c r="EY63" i="31"/>
  <c r="EZ63" i="31"/>
  <c r="FE63" i="31"/>
  <c r="EX55" i="31"/>
  <c r="FD41" i="31"/>
  <c r="EY34" i="31"/>
  <c r="EX80" i="31"/>
  <c r="FC80" i="31"/>
  <c r="FD80" i="31"/>
  <c r="EZ70" i="31"/>
  <c r="FE70" i="31"/>
  <c r="EY70" i="31"/>
  <c r="BC55" i="31"/>
  <c r="FG41" i="31"/>
  <c r="EX34" i="31"/>
  <c r="BC20" i="31"/>
  <c r="FD62" i="31"/>
  <c r="EX62" i="31"/>
  <c r="FC62" i="31"/>
  <c r="FA55" i="31"/>
  <c r="FF41" i="31"/>
  <c r="AZ34" i="31"/>
  <c r="FG44" i="31"/>
  <c r="EW44" i="31"/>
  <c r="FB44" i="31"/>
  <c r="BC21" i="31"/>
  <c r="EV53" i="31"/>
  <c r="FA53" i="31"/>
  <c r="EY53" i="31"/>
  <c r="FF21" i="31"/>
  <c r="EV21" i="31"/>
  <c r="FA21" i="31"/>
  <c r="BC14" i="31"/>
  <c r="BB14" i="31"/>
  <c r="EV18" i="31"/>
  <c r="FC18" i="31"/>
  <c r="FB18" i="31"/>
  <c r="EW14" i="31"/>
  <c r="FB14" i="31"/>
  <c r="FG14" i="31"/>
  <c r="EW206" i="31"/>
  <c r="AZ229" i="31"/>
  <c r="AZ188" i="31"/>
  <c r="BB216" i="31"/>
  <c r="BA188" i="31"/>
  <c r="AZ171" i="31"/>
  <c r="BC156" i="31"/>
  <c r="BC132" i="31"/>
  <c r="BC119" i="31"/>
  <c r="BC103" i="31"/>
  <c r="AZ99" i="31"/>
  <c r="BC72" i="31"/>
  <c r="BB18" i="31"/>
  <c r="AZ41" i="31"/>
  <c r="EW229" i="31"/>
  <c r="EZ229" i="31"/>
  <c r="AY223" i="31"/>
  <c r="EX216" i="31"/>
  <c r="BC221" i="31"/>
  <c r="EY221" i="31"/>
  <c r="EV216" i="31"/>
  <c r="BB223" i="31"/>
  <c r="FF223" i="31"/>
  <c r="EX223" i="31"/>
  <c r="FE223" i="31"/>
  <c r="BC208" i="31"/>
  <c r="FA206" i="31"/>
  <c r="AZ206" i="31"/>
  <c r="AY206" i="31"/>
  <c r="FG208" i="31"/>
  <c r="EW208" i="31"/>
  <c r="FB208" i="31"/>
  <c r="BB199" i="31"/>
  <c r="EY189" i="31"/>
  <c r="BB196" i="31"/>
  <c r="EX189" i="31"/>
  <c r="EY188" i="31"/>
  <c r="AZ186" i="31"/>
  <c r="FB196" i="31"/>
  <c r="AY194" i="31"/>
  <c r="FA189" i="31"/>
  <c r="FB188" i="31"/>
  <c r="EW199" i="31"/>
  <c r="FF199" i="31"/>
  <c r="EV199" i="31"/>
  <c r="EW196" i="31"/>
  <c r="FD189" i="31"/>
  <c r="AY189" i="31"/>
  <c r="FG186" i="31"/>
  <c r="EW186" i="31"/>
  <c r="FB186" i="31"/>
  <c r="EX183" i="31"/>
  <c r="FC183" i="31"/>
  <c r="FD183" i="31"/>
  <c r="AZ180" i="31"/>
  <c r="EV180" i="31"/>
  <c r="BA171" i="31"/>
  <c r="EX180" i="31"/>
  <c r="BC168" i="31"/>
  <c r="FG194" i="31"/>
  <c r="EW194" i="31"/>
  <c r="FB194" i="31"/>
  <c r="BA183" i="31"/>
  <c r="EV171" i="31"/>
  <c r="FC156" i="31"/>
  <c r="FB156" i="31"/>
  <c r="EY168" i="31"/>
  <c r="EZ168" i="31"/>
  <c r="FE168" i="31"/>
  <c r="FE156" i="31"/>
  <c r="AY149" i="31"/>
  <c r="EY147" i="31"/>
  <c r="EZ147" i="31"/>
  <c r="EW149" i="31"/>
  <c r="FB149" i="31"/>
  <c r="FD132" i="31"/>
  <c r="FG132" i="31"/>
  <c r="EV149" i="31"/>
  <c r="EX147" i="31"/>
  <c r="BC142" i="31"/>
  <c r="EX132" i="31"/>
  <c r="AY130" i="31"/>
  <c r="FA119" i="31"/>
  <c r="FA103" i="31"/>
  <c r="EW99" i="31"/>
  <c r="BB142" i="31"/>
  <c r="EW142" i="31"/>
  <c r="FB142" i="31"/>
  <c r="FG142" i="31"/>
  <c r="EX137" i="31"/>
  <c r="FC137" i="31"/>
  <c r="FD137" i="31"/>
  <c r="EZ127" i="31"/>
  <c r="AZ126" i="31"/>
  <c r="AY119" i="31"/>
  <c r="EV103" i="31"/>
  <c r="EZ99" i="31"/>
  <c r="EY127" i="31"/>
  <c r="FG119" i="31"/>
  <c r="BC118" i="31"/>
  <c r="BB103" i="31"/>
  <c r="FG99" i="31"/>
  <c r="EX127" i="31"/>
  <c r="FF119" i="31"/>
  <c r="BB118" i="31"/>
  <c r="BA103" i="31"/>
  <c r="BA99" i="31"/>
  <c r="FA72" i="31"/>
  <c r="FC118" i="31"/>
  <c r="FD118" i="31"/>
  <c r="EX118" i="31"/>
  <c r="EY102" i="31"/>
  <c r="EZ102" i="31"/>
  <c r="FE102" i="31"/>
  <c r="AY80" i="31"/>
  <c r="EV72" i="31"/>
  <c r="EV126" i="31"/>
  <c r="FA126" i="31"/>
  <c r="FF126" i="31"/>
  <c r="FD93" i="31"/>
  <c r="EX93" i="31"/>
  <c r="FC93" i="31"/>
  <c r="FG72" i="31"/>
  <c r="AY63" i="31"/>
  <c r="FE130" i="31"/>
  <c r="EZ130" i="31"/>
  <c r="FF130" i="31"/>
  <c r="EX72" i="31"/>
  <c r="AY62" i="31"/>
  <c r="BB59" i="31"/>
  <c r="FC67" i="31"/>
  <c r="FD67" i="31"/>
  <c r="EX67" i="31"/>
  <c r="BA59" i="31"/>
  <c r="EV59" i="31"/>
  <c r="FA59" i="31"/>
  <c r="FF59" i="31"/>
  <c r="EY55" i="31"/>
  <c r="EZ34" i="31"/>
  <c r="FC79" i="31"/>
  <c r="FD79" i="31"/>
  <c r="EX79" i="31"/>
  <c r="BA70" i="31"/>
  <c r="FG63" i="31"/>
  <c r="EW63" i="31"/>
  <c r="FB63" i="31"/>
  <c r="AY55" i="31"/>
  <c r="EV41" i="31"/>
  <c r="FG34" i="31"/>
  <c r="BA80" i="31"/>
  <c r="FF80" i="31"/>
  <c r="EV80" i="31"/>
  <c r="FA80" i="31"/>
  <c r="BB70" i="31"/>
  <c r="EW70" i="31"/>
  <c r="FB70" i="31"/>
  <c r="FG70" i="31"/>
  <c r="FB55" i="31"/>
  <c r="AY44" i="31"/>
  <c r="EY41" i="31"/>
  <c r="FF34" i="31"/>
  <c r="EV62" i="31"/>
  <c r="FA62" i="31"/>
  <c r="FF62" i="31"/>
  <c r="EZ55" i="31"/>
  <c r="AY53" i="31"/>
  <c r="EX41" i="31"/>
  <c r="FA34" i="31"/>
  <c r="EY44" i="31"/>
  <c r="EZ44" i="31"/>
  <c r="FE44" i="31"/>
  <c r="BA14" i="31"/>
  <c r="FE53" i="31"/>
  <c r="EX53" i="31"/>
  <c r="FC53" i="31"/>
  <c r="EX21" i="31"/>
  <c r="FC21" i="31"/>
  <c r="FD21" i="31"/>
  <c r="BC18" i="31"/>
  <c r="EZ18" i="31"/>
  <c r="FG18" i="31"/>
  <c r="FD18" i="31"/>
  <c r="EZ14" i="31"/>
  <c r="FE14" i="31"/>
  <c r="EY14" i="31"/>
  <c r="BB206" i="31"/>
  <c r="AZ221" i="31"/>
  <c r="BC196" i="31"/>
  <c r="BC199" i="31"/>
  <c r="BC147" i="31"/>
  <c r="BB87" i="31"/>
  <c r="BB52" i="31"/>
  <c r="BB79" i="31"/>
  <c r="BB67" i="31"/>
  <c r="BB44" i="31"/>
  <c r="FF229" i="31"/>
  <c r="EV229" i="31"/>
  <c r="FB221" i="31"/>
  <c r="FE221" i="31"/>
  <c r="BA216" i="31"/>
  <c r="FD221" i="31"/>
  <c r="AY221" i="31"/>
  <c r="FE216" i="31"/>
  <c r="BB221" i="31"/>
  <c r="BC216" i="31"/>
  <c r="EY223" i="31"/>
  <c r="EV223" i="31"/>
  <c r="AY208" i="31"/>
  <c r="EV206" i="31"/>
  <c r="EY206" i="31"/>
  <c r="EV208" i="31"/>
  <c r="FA208" i="31"/>
  <c r="FF208" i="31"/>
  <c r="EZ196" i="31"/>
  <c r="EZ188" i="31"/>
  <c r="FG196" i="31"/>
  <c r="BA189" i="31"/>
  <c r="BB188" i="31"/>
  <c r="BC183" i="31"/>
  <c r="EX196" i="31"/>
  <c r="EW189" i="31"/>
  <c r="EX188" i="31"/>
  <c r="AZ199" i="31"/>
  <c r="EY199" i="31"/>
  <c r="AZ196" i="31"/>
  <c r="EZ189" i="31"/>
  <c r="FE188" i="31"/>
  <c r="BB186" i="31"/>
  <c r="EV186" i="31"/>
  <c r="FA186" i="31"/>
  <c r="FB183" i="31"/>
  <c r="FG183" i="31"/>
  <c r="EY180" i="31"/>
  <c r="EZ180" i="31"/>
  <c r="FF171" i="31"/>
  <c r="AY180" i="31"/>
  <c r="FE171" i="31"/>
  <c r="AY168" i="31"/>
  <c r="EV194" i="31"/>
  <c r="FA194" i="31"/>
  <c r="BC180" i="31"/>
  <c r="BC171" i="31"/>
  <c r="EZ156" i="31"/>
  <c r="EY156" i="31"/>
  <c r="AY147" i="31"/>
  <c r="EX156" i="31"/>
  <c r="FC168" i="31"/>
  <c r="FD168" i="31"/>
  <c r="FA156" i="31"/>
  <c r="AZ149" i="31"/>
  <c r="FE147" i="31"/>
  <c r="FC147" i="31"/>
  <c r="FD147" i="31"/>
  <c r="FA149" i="31"/>
  <c r="FF149" i="31"/>
  <c r="BB137" i="31"/>
  <c r="EZ132" i="31"/>
  <c r="BA137" i="31"/>
  <c r="FC132" i="31"/>
  <c r="AY142" i="31"/>
  <c r="AZ137" i="31"/>
  <c r="BA132" i="31"/>
  <c r="EW119" i="31"/>
  <c r="EW103" i="31"/>
  <c r="EV142" i="31"/>
  <c r="FA142" i="31"/>
  <c r="FF142" i="31"/>
  <c r="EW137" i="31"/>
  <c r="FB137" i="31"/>
  <c r="EV127" i="31"/>
  <c r="FD119" i="31"/>
  <c r="AY103" i="31"/>
  <c r="EV99" i="31"/>
  <c r="BB127" i="31"/>
  <c r="FC119" i="31"/>
  <c r="AY118" i="31"/>
  <c r="FG103" i="31"/>
  <c r="BC102" i="31"/>
  <c r="FC99" i="31"/>
  <c r="BA127" i="31"/>
  <c r="FB119" i="31"/>
  <c r="FF103" i="31"/>
  <c r="BB102" i="31"/>
  <c r="FF99" i="31"/>
  <c r="EW72" i="31"/>
  <c r="BA126" i="31"/>
  <c r="FG118" i="31"/>
  <c r="EW118" i="31"/>
  <c r="FB118" i="31"/>
  <c r="FC102" i="31"/>
  <c r="FD102" i="31"/>
  <c r="EX102" i="31"/>
  <c r="AZ79" i="31"/>
  <c r="AY72" i="31"/>
  <c r="EY126" i="31"/>
  <c r="EZ126" i="31"/>
  <c r="BB93" i="31"/>
  <c r="EW93" i="31"/>
  <c r="FB93" i="31"/>
  <c r="BB80" i="31"/>
  <c r="FC72" i="31"/>
  <c r="AZ70" i="31"/>
  <c r="BC67" i="31"/>
  <c r="AZ62" i="31"/>
  <c r="BC59" i="31"/>
  <c r="EW130" i="31"/>
  <c r="FD130" i="31"/>
  <c r="BC70" i="31"/>
  <c r="FG67" i="31"/>
  <c r="EW67" i="31"/>
  <c r="FB67" i="31"/>
  <c r="EY59" i="31"/>
  <c r="EZ59" i="31"/>
  <c r="FA41" i="31"/>
  <c r="EV34" i="31"/>
  <c r="FG79" i="31"/>
  <c r="EW79" i="31"/>
  <c r="BA63" i="31"/>
  <c r="EV63" i="31"/>
  <c r="FA63" i="31"/>
  <c r="FC55" i="31"/>
  <c r="BA53" i="31"/>
  <c r="AY41" i="31"/>
  <c r="FC34" i="31"/>
  <c r="AY21" i="31"/>
  <c r="AZ80" i="31"/>
  <c r="EY80" i="31"/>
  <c r="EZ80" i="31"/>
  <c r="EV70" i="31"/>
  <c r="FA70" i="31"/>
  <c r="EV55" i="31"/>
  <c r="BB41" i="31"/>
  <c r="FB34" i="31"/>
  <c r="BB21" i="31"/>
  <c r="EZ62" i="31"/>
  <c r="FE62" i="31"/>
  <c r="BA41" i="31"/>
  <c r="EW34" i="31"/>
  <c r="FC44" i="31"/>
  <c r="FD44" i="31"/>
  <c r="EX44" i="31"/>
  <c r="BA18" i="31"/>
  <c r="BB53" i="31"/>
  <c r="EW53" i="31"/>
  <c r="FB53" i="31"/>
  <c r="FB21" i="31"/>
  <c r="FG21" i="31"/>
  <c r="AY18" i="31"/>
  <c r="FE18" i="31"/>
  <c r="EW18" i="31"/>
  <c r="FD14" i="31"/>
  <c r="EX14" i="31"/>
  <c r="BA221" i="31"/>
  <c r="AZ216" i="31"/>
  <c r="BA229" i="31"/>
  <c r="FB206" i="31"/>
  <c r="BC149" i="31"/>
  <c r="BB180" i="31"/>
  <c r="AZ132" i="31"/>
  <c r="BB132" i="31"/>
  <c r="AZ127" i="31"/>
  <c r="AZ119" i="31"/>
  <c r="AZ103" i="31"/>
  <c r="BA79" i="31"/>
  <c r="AZ72" i="31"/>
  <c r="BB72" i="31"/>
  <c r="BA72" i="31"/>
  <c r="BC34" i="31"/>
  <c r="BA66" i="31"/>
  <c r="BB40" i="31"/>
  <c r="BB165" i="31"/>
  <c r="BB205" i="31"/>
  <c r="BB57" i="31"/>
  <c r="BC165" i="31"/>
  <c r="FH156" i="31"/>
  <c r="FH120" i="31"/>
  <c r="FH145" i="31"/>
  <c r="FH135" i="31"/>
  <c r="FH143" i="31"/>
  <c r="FH89" i="31"/>
  <c r="FH73" i="31"/>
  <c r="FH118" i="31"/>
  <c r="FH109" i="31"/>
  <c r="FH113" i="31"/>
  <c r="FH110" i="31"/>
  <c r="FH86" i="31"/>
  <c r="FH18" i="31"/>
  <c r="FH11" i="31"/>
  <c r="AZ223" i="31"/>
  <c r="BB177" i="31"/>
  <c r="AZ146" i="31"/>
  <c r="FH235" i="31"/>
  <c r="FH206" i="31"/>
  <c r="FH211" i="31"/>
  <c r="FH214" i="31"/>
  <c r="FH186" i="31"/>
  <c r="FH194" i="31"/>
  <c r="FH124" i="31"/>
  <c r="FH85" i="31"/>
  <c r="FH61" i="31"/>
  <c r="FH129" i="31"/>
  <c r="FH34" i="31"/>
  <c r="FH75" i="31"/>
  <c r="FH28" i="31"/>
  <c r="BA194" i="31"/>
  <c r="BB159" i="31"/>
  <c r="BB55" i="31"/>
  <c r="BC46" i="31"/>
  <c r="AZ198" i="31"/>
  <c r="BA150" i="31"/>
  <c r="FH201" i="31"/>
  <c r="FH172" i="31"/>
  <c r="FH163" i="31"/>
  <c r="FH160" i="31"/>
  <c r="FH168" i="31"/>
  <c r="FH147" i="31"/>
  <c r="FH108" i="31"/>
  <c r="EU108" i="31" s="1"/>
  <c r="FH13" i="31"/>
  <c r="FH44" i="31"/>
  <c r="BA198" i="31"/>
  <c r="BB198" i="31"/>
  <c r="FH233" i="31"/>
  <c r="FH204" i="31"/>
  <c r="FH181" i="31"/>
  <c r="FH50" i="31"/>
  <c r="FH38" i="31"/>
  <c r="FH31" i="31"/>
  <c r="FH17" i="31"/>
  <c r="FH39" i="31"/>
  <c r="FH32" i="31"/>
  <c r="BA75" i="31"/>
  <c r="BA21" i="31"/>
  <c r="EI246" i="31"/>
  <c r="CS246" i="31"/>
  <c r="BL246" i="31"/>
  <c r="ES172" i="31"/>
  <c r="EQ172" i="31"/>
  <c r="EU172" i="31"/>
  <c r="BJ172" i="31"/>
  <c r="BJ108" i="31"/>
  <c r="ES108" i="31"/>
  <c r="EQ108" i="31"/>
  <c r="EU181" i="31"/>
  <c r="BJ181" i="31"/>
  <c r="ES181" i="31"/>
  <c r="EQ181" i="31"/>
  <c r="FH236" i="31"/>
  <c r="ES233" i="31"/>
  <c r="EQ233" i="31"/>
  <c r="BJ233" i="31"/>
  <c r="FH234" i="31"/>
  <c r="FH226" i="31"/>
  <c r="FH216" i="31"/>
  <c r="FD215" i="31"/>
  <c r="EZ215" i="31"/>
  <c r="EV215" i="31"/>
  <c r="FG215" i="31"/>
  <c r="FC215" i="31"/>
  <c r="EY215" i="31"/>
  <c r="FF215" i="31"/>
  <c r="FB215" i="31"/>
  <c r="EX215" i="31"/>
  <c r="FE215" i="31"/>
  <c r="FA215" i="31"/>
  <c r="EW215" i="31"/>
  <c r="FH209" i="31"/>
  <c r="FH218" i="31"/>
  <c r="BJ204" i="31"/>
  <c r="ES204" i="31"/>
  <c r="EQ204" i="31"/>
  <c r="FH205" i="31"/>
  <c r="FH200" i="31"/>
  <c r="FH199" i="31"/>
  <c r="FH182" i="31"/>
  <c r="FH180" i="31"/>
  <c r="FH179" i="31"/>
  <c r="FH197" i="31"/>
  <c r="FH171" i="31"/>
  <c r="BJ156" i="31"/>
  <c r="ES156" i="31"/>
  <c r="EQ156" i="31"/>
  <c r="FH174" i="31"/>
  <c r="FH177" i="31"/>
  <c r="FH162" i="31"/>
  <c r="FH144" i="31"/>
  <c r="FH148" i="31"/>
  <c r="FH139" i="31"/>
  <c r="EU124" i="31"/>
  <c r="BJ124" i="31"/>
  <c r="ES124" i="31"/>
  <c r="EQ124" i="31"/>
  <c r="FH151" i="31"/>
  <c r="FH142" i="31"/>
  <c r="FH127" i="31"/>
  <c r="FH99" i="31"/>
  <c r="EU85" i="31"/>
  <c r="BJ85" i="31"/>
  <c r="ES85" i="31"/>
  <c r="EQ85" i="31"/>
  <c r="EU61" i="31"/>
  <c r="BJ61" i="31"/>
  <c r="ES61" i="31"/>
  <c r="EQ61" i="31"/>
  <c r="FH72" i="31"/>
  <c r="FH68" i="31"/>
  <c r="FH64" i="31"/>
  <c r="FH126" i="31"/>
  <c r="FH106" i="31"/>
  <c r="FH125" i="31"/>
  <c r="FH114" i="31"/>
  <c r="FH97" i="31"/>
  <c r="FH59" i="31"/>
  <c r="BJ50" i="31"/>
  <c r="ES50" i="31"/>
  <c r="EQ50" i="31"/>
  <c r="BJ38" i="31"/>
  <c r="ES38" i="31"/>
  <c r="EQ38" i="31"/>
  <c r="FH74" i="31"/>
  <c r="FH41" i="31"/>
  <c r="FH29" i="31"/>
  <c r="FH80" i="31"/>
  <c r="FH23" i="31"/>
  <c r="FF20" i="31"/>
  <c r="FB20" i="31"/>
  <c r="EX20" i="31"/>
  <c r="FE20" i="31"/>
  <c r="FA20" i="31"/>
  <c r="EW20" i="31"/>
  <c r="FD20" i="31"/>
  <c r="EZ20" i="31"/>
  <c r="EV20" i="31"/>
  <c r="FG20" i="31"/>
  <c r="FC20" i="31"/>
  <c r="EY20" i="31"/>
  <c r="BJ13" i="31"/>
  <c r="ES13" i="31"/>
  <c r="EQ13" i="31"/>
  <c r="FH27" i="31"/>
  <c r="BU246" i="31"/>
  <c r="AZ20" i="31"/>
  <c r="FH12" i="31"/>
  <c r="FH7" i="31"/>
  <c r="EY241" i="31"/>
  <c r="EX241" i="31"/>
  <c r="EW241" i="31"/>
  <c r="EV241" i="31"/>
  <c r="BJ235" i="31"/>
  <c r="FH229" i="31"/>
  <c r="FH227" i="31"/>
  <c r="FH231" i="31"/>
  <c r="FH223" i="31"/>
  <c r="BB215" i="31"/>
  <c r="FH219" i="31"/>
  <c r="AY215" i="31"/>
  <c r="BJ206" i="31"/>
  <c r="ES206" i="31"/>
  <c r="EQ206" i="31"/>
  <c r="EU211" i="31"/>
  <c r="BJ211" i="31"/>
  <c r="ES211" i="31"/>
  <c r="EQ211" i="31"/>
  <c r="ES214" i="31"/>
  <c r="EQ214" i="31"/>
  <c r="BJ214" i="31"/>
  <c r="FH212" i="31"/>
  <c r="FH208" i="31"/>
  <c r="FH192" i="31"/>
  <c r="FH202" i="31"/>
  <c r="FH193" i="31"/>
  <c r="FH198" i="31"/>
  <c r="ES186" i="31"/>
  <c r="EQ186" i="31"/>
  <c r="EU186" i="31"/>
  <c r="BJ186" i="31"/>
  <c r="FH191" i="31"/>
  <c r="FH176" i="31"/>
  <c r="ES194" i="31"/>
  <c r="EQ194" i="31"/>
  <c r="BJ194" i="31"/>
  <c r="EU163" i="31"/>
  <c r="BJ163" i="31"/>
  <c r="ES163" i="31"/>
  <c r="EQ163" i="31"/>
  <c r="BJ160" i="31"/>
  <c r="ES160" i="31"/>
  <c r="EQ160" i="31"/>
  <c r="FH169" i="31"/>
  <c r="BA165" i="31"/>
  <c r="ES168" i="31"/>
  <c r="EQ168" i="31"/>
  <c r="EU168" i="31"/>
  <c r="BJ168" i="31"/>
  <c r="AY165" i="31"/>
  <c r="BJ147" i="31"/>
  <c r="ES147" i="31"/>
  <c r="EQ147" i="31"/>
  <c r="FH132" i="31"/>
  <c r="FH152" i="31"/>
  <c r="FH138" i="31"/>
  <c r="BJ120" i="31"/>
  <c r="ES120" i="31"/>
  <c r="EQ120" i="31"/>
  <c r="FH137" i="31"/>
  <c r="ES145" i="31"/>
  <c r="EQ145" i="31"/>
  <c r="BJ145" i="31"/>
  <c r="ES135" i="31"/>
  <c r="EQ135" i="31"/>
  <c r="EU135" i="31"/>
  <c r="BJ135" i="31"/>
  <c r="ES143" i="31"/>
  <c r="EQ143" i="31"/>
  <c r="BJ143" i="31"/>
  <c r="BJ89" i="31"/>
  <c r="ES89" i="31"/>
  <c r="EQ89" i="31"/>
  <c r="EU73" i="31"/>
  <c r="BJ73" i="31"/>
  <c r="ES73" i="31"/>
  <c r="EQ73" i="31"/>
  <c r="ES118" i="31"/>
  <c r="EQ118" i="31"/>
  <c r="EU118" i="31"/>
  <c r="BJ118" i="31"/>
  <c r="EU109" i="31"/>
  <c r="BJ109" i="31"/>
  <c r="ES109" i="31"/>
  <c r="EQ109" i="31"/>
  <c r="FH60" i="31"/>
  <c r="EU129" i="31"/>
  <c r="ES129" i="31"/>
  <c r="BJ129" i="31"/>
  <c r="EQ129" i="31"/>
  <c r="FH96" i="31"/>
  <c r="FH88" i="31"/>
  <c r="FH71" i="31"/>
  <c r="BJ34" i="31"/>
  <c r="ES34" i="31"/>
  <c r="EQ34" i="31"/>
  <c r="FH90" i="31"/>
  <c r="FH87" i="31"/>
  <c r="FH63" i="31"/>
  <c r="FH37" i="31"/>
  <c r="FH70" i="31"/>
  <c r="FH66" i="31"/>
  <c r="FH62" i="31"/>
  <c r="EU31" i="31"/>
  <c r="BJ31" i="31"/>
  <c r="ES31" i="31"/>
  <c r="EQ31" i="31"/>
  <c r="EU17" i="31"/>
  <c r="BJ17" i="31"/>
  <c r="ES17" i="31"/>
  <c r="EQ17" i="31"/>
  <c r="FH49" i="31"/>
  <c r="ES44" i="31"/>
  <c r="EQ44" i="31"/>
  <c r="EU44" i="31"/>
  <c r="BJ44" i="31"/>
  <c r="EU39" i="31"/>
  <c r="BJ39" i="31"/>
  <c r="ES39" i="31"/>
  <c r="EQ39" i="31"/>
  <c r="ES32" i="31"/>
  <c r="EQ32" i="31"/>
  <c r="BJ32" i="31"/>
  <c r="ES28" i="31"/>
  <c r="EQ28" i="31"/>
  <c r="EU28" i="31"/>
  <c r="BJ28" i="31"/>
  <c r="FH19" i="31"/>
  <c r="ES18" i="31"/>
  <c r="EQ18" i="31"/>
  <c r="BJ18" i="31"/>
  <c r="FH16" i="31"/>
  <c r="ES11" i="31"/>
  <c r="EQ11" i="31"/>
  <c r="BJ11" i="31"/>
  <c r="FH245" i="31"/>
  <c r="FH242" i="31"/>
  <c r="FC239" i="31"/>
  <c r="EY239" i="31"/>
  <c r="FB239" i="31"/>
  <c r="EX239" i="31"/>
  <c r="FA239" i="31"/>
  <c r="EW239" i="31"/>
  <c r="EZ239" i="31"/>
  <c r="EV239" i="31"/>
  <c r="EX237" i="31"/>
  <c r="EW237" i="31"/>
  <c r="EY237" i="31"/>
  <c r="EV237" i="31"/>
  <c r="FH240" i="31"/>
  <c r="FH232" i="31"/>
  <c r="FH217" i="31"/>
  <c r="FH228" i="31"/>
  <c r="FH222" i="31"/>
  <c r="FH224" i="31"/>
  <c r="FH220" i="31"/>
  <c r="AZ215" i="31"/>
  <c r="FH196" i="31"/>
  <c r="FH188" i="31"/>
  <c r="FH189" i="31"/>
  <c r="FH185" i="31"/>
  <c r="FH190" i="31"/>
  <c r="FH183" i="31"/>
  <c r="FH175" i="31"/>
  <c r="FH167" i="31"/>
  <c r="FE165" i="31"/>
  <c r="FE246" i="31" s="1"/>
  <c r="FA165" i="31"/>
  <c r="EW165" i="31"/>
  <c r="FD165" i="31"/>
  <c r="FD246" i="31" s="1"/>
  <c r="EZ165" i="31"/>
  <c r="EV165" i="31"/>
  <c r="FG165" i="31"/>
  <c r="EY165" i="31"/>
  <c r="FF165" i="31"/>
  <c r="EX165" i="31"/>
  <c r="FC165" i="31"/>
  <c r="FC246" i="31" s="1"/>
  <c r="FB165" i="31"/>
  <c r="FH170" i="31"/>
  <c r="FH166" i="31"/>
  <c r="FH146" i="31"/>
  <c r="AZ165" i="31"/>
  <c r="FH140" i="31"/>
  <c r="FH161" i="31"/>
  <c r="FH158" i="31"/>
  <c r="FH154" i="31"/>
  <c r="FH134" i="31"/>
  <c r="FH116" i="31"/>
  <c r="FH119" i="31"/>
  <c r="FH107" i="31"/>
  <c r="FH95" i="31"/>
  <c r="FH77" i="31"/>
  <c r="FH69" i="31"/>
  <c r="FH117" i="31"/>
  <c r="FH105" i="31"/>
  <c r="FH93" i="31"/>
  <c r="BJ113" i="31"/>
  <c r="ES113" i="31"/>
  <c r="EQ113" i="31"/>
  <c r="ES110" i="31"/>
  <c r="EQ110" i="31"/>
  <c r="EU110" i="31"/>
  <c r="BJ110" i="31"/>
  <c r="FH98" i="31"/>
  <c r="FH67" i="31"/>
  <c r="FH46" i="31"/>
  <c r="FH30" i="31"/>
  <c r="BJ86" i="31"/>
  <c r="ES86" i="31"/>
  <c r="EQ86" i="31"/>
  <c r="FH83" i="31"/>
  <c r="FH79" i="31"/>
  <c r="FH33" i="31"/>
  <c r="FH76" i="31"/>
  <c r="FH55" i="31"/>
  <c r="FH54" i="31"/>
  <c r="ES75" i="31"/>
  <c r="EQ75" i="31"/>
  <c r="BJ75" i="31"/>
  <c r="CL246" i="31"/>
  <c r="FH52" i="31"/>
  <c r="FH51" i="31"/>
  <c r="FH36" i="31"/>
  <c r="EK246" i="31"/>
  <c r="FH58" i="31"/>
  <c r="FH57" i="31"/>
  <c r="FH53" i="31"/>
  <c r="FH43" i="31"/>
  <c r="FH35" i="31"/>
  <c r="FH21" i="31"/>
  <c r="FH15" i="31"/>
  <c r="BB20" i="31"/>
  <c r="FH6" i="31"/>
  <c r="FB246" i="31"/>
  <c r="FG246" i="31"/>
  <c r="EW244" i="31"/>
  <c r="EX244" i="31"/>
  <c r="EV244" i="31"/>
  <c r="EW243" i="31"/>
  <c r="EX243" i="31"/>
  <c r="EY243" i="31"/>
  <c r="EV243" i="31"/>
  <c r="EV246" i="31" s="1"/>
  <c r="FH238" i="31"/>
  <c r="FH230" i="31"/>
  <c r="FH225" i="31"/>
  <c r="FH221" i="31"/>
  <c r="BC215" i="31"/>
  <c r="FH210" i="31"/>
  <c r="BA215" i="31"/>
  <c r="FH203" i="31"/>
  <c r="FH213" i="31"/>
  <c r="FH207" i="31"/>
  <c r="FH184" i="31"/>
  <c r="FH195" i="31"/>
  <c r="BJ201" i="31"/>
  <c r="ES201" i="31"/>
  <c r="EQ201" i="31"/>
  <c r="FH187" i="31"/>
  <c r="FH178" i="31"/>
  <c r="FH173" i="31"/>
  <c r="FH155" i="31"/>
  <c r="FH150" i="31"/>
  <c r="FH159" i="31"/>
  <c r="FH136" i="31"/>
  <c r="FH157" i="31"/>
  <c r="FH164" i="31"/>
  <c r="FH153" i="31"/>
  <c r="FH149" i="31"/>
  <c r="FH133" i="31"/>
  <c r="FH128" i="31"/>
  <c r="FH112" i="31"/>
  <c r="FH131" i="31"/>
  <c r="FH123" i="31"/>
  <c r="FH115" i="31"/>
  <c r="FH111" i="31"/>
  <c r="FH103" i="31"/>
  <c r="FH141" i="31"/>
  <c r="FH121" i="31"/>
  <c r="FH104" i="31"/>
  <c r="FH100" i="31"/>
  <c r="FH81" i="31"/>
  <c r="FH65" i="31"/>
  <c r="FH102" i="31"/>
  <c r="FH101" i="31"/>
  <c r="FH92" i="31"/>
  <c r="FH130" i="31"/>
  <c r="FH122" i="31"/>
  <c r="FH94" i="31"/>
  <c r="FH84" i="31"/>
  <c r="FH48" i="31"/>
  <c r="FH42" i="31"/>
  <c r="FH22" i="31"/>
  <c r="FH82" i="31"/>
  <c r="FH78" i="31"/>
  <c r="FH45" i="31"/>
  <c r="FH91" i="31"/>
  <c r="FH40" i="31"/>
  <c r="FH24" i="31"/>
  <c r="FH9" i="31"/>
  <c r="FH47" i="31"/>
  <c r="FH26" i="31"/>
  <c r="FH56" i="31"/>
  <c r="FH25" i="31"/>
  <c r="BA20" i="31"/>
  <c r="FH14" i="31"/>
  <c r="FH10" i="31"/>
  <c r="FH8" i="31"/>
  <c r="EW246" i="31"/>
  <c r="EZ246" i="31"/>
  <c r="FF246" i="31"/>
  <c r="E246" i="31"/>
  <c r="FA246" i="31" l="1"/>
  <c r="FH20" i="31"/>
  <c r="FH244" i="31"/>
  <c r="EY246" i="31"/>
  <c r="EX246" i="31"/>
  <c r="EQ8" i="31"/>
  <c r="BJ8" i="31"/>
  <c r="ES8" i="31"/>
  <c r="BJ25" i="31"/>
  <c r="BJ47" i="31"/>
  <c r="ES47" i="31"/>
  <c r="EQ47" i="31"/>
  <c r="EU91" i="31"/>
  <c r="ES91" i="31"/>
  <c r="BJ91" i="31"/>
  <c r="EQ91" i="31"/>
  <c r="BJ22" i="31"/>
  <c r="ES22" i="31"/>
  <c r="EQ22" i="31"/>
  <c r="ES94" i="31"/>
  <c r="CG94" i="31"/>
  <c r="CF94" i="31" s="1"/>
  <c r="BK95" i="31"/>
  <c r="EQ94" i="31"/>
  <c r="BK94" i="31"/>
  <c r="CG95" i="31"/>
  <c r="CF95" i="31" s="1"/>
  <c r="EU94" i="31"/>
  <c r="BJ94" i="31"/>
  <c r="BJ101" i="31"/>
  <c r="ES101" i="31"/>
  <c r="EQ101" i="31"/>
  <c r="BJ100" i="31"/>
  <c r="ES100" i="31"/>
  <c r="EQ100" i="31"/>
  <c r="EQ103" i="31"/>
  <c r="BJ103" i="31"/>
  <c r="ES103" i="31"/>
  <c r="ES131" i="31"/>
  <c r="EQ131" i="31"/>
  <c r="EU131" i="31"/>
  <c r="BJ131" i="31"/>
  <c r="ES149" i="31"/>
  <c r="EQ149" i="31"/>
  <c r="EU149" i="31"/>
  <c r="BJ149" i="31"/>
  <c r="EQ136" i="31"/>
  <c r="EU136" i="31"/>
  <c r="BJ136" i="31"/>
  <c r="ES136" i="31"/>
  <c r="EQ173" i="31"/>
  <c r="EU173" i="31"/>
  <c r="BJ173" i="31"/>
  <c r="ES173" i="31"/>
  <c r="EU184" i="31"/>
  <c r="BJ184" i="31"/>
  <c r="ES184" i="31"/>
  <c r="EQ184" i="31"/>
  <c r="BJ225" i="31"/>
  <c r="ES225" i="31"/>
  <c r="EQ225" i="31"/>
  <c r="BJ6" i="31"/>
  <c r="ES6" i="31"/>
  <c r="EQ6" i="31"/>
  <c r="EQ21" i="31"/>
  <c r="BJ21" i="31"/>
  <c r="ES21" i="31"/>
  <c r="EU57" i="31"/>
  <c r="BJ57" i="31"/>
  <c r="ES57" i="31"/>
  <c r="EQ57" i="31"/>
  <c r="BJ51" i="31"/>
  <c r="ES51" i="31"/>
  <c r="EQ51" i="31"/>
  <c r="EQ55" i="31"/>
  <c r="ES55" i="31"/>
  <c r="BJ55" i="31"/>
  <c r="EU55" i="31"/>
  <c r="CD249" i="31"/>
  <c r="CD55" i="31" s="1"/>
  <c r="ES83" i="31"/>
  <c r="EQ83" i="31"/>
  <c r="BJ83" i="31"/>
  <c r="ES98" i="31"/>
  <c r="EQ98" i="31"/>
  <c r="EU98" i="31"/>
  <c r="BJ98" i="31"/>
  <c r="BJ117" i="31"/>
  <c r="ES117" i="31"/>
  <c r="EQ117" i="31"/>
  <c r="EQ107" i="31"/>
  <c r="BJ107" i="31"/>
  <c r="ES107" i="31"/>
  <c r="ES154" i="31"/>
  <c r="EQ154" i="31"/>
  <c r="EU154" i="31"/>
  <c r="BJ154" i="31"/>
  <c r="EU167" i="31"/>
  <c r="BJ167" i="31"/>
  <c r="ES167" i="31"/>
  <c r="EQ167" i="31"/>
  <c r="EU185" i="31"/>
  <c r="BJ185" i="31"/>
  <c r="ES185" i="31"/>
  <c r="EQ185" i="31"/>
  <c r="BJ228" i="31"/>
  <c r="ES228" i="31"/>
  <c r="EQ228" i="31"/>
  <c r="FH237" i="31"/>
  <c r="FH239" i="31"/>
  <c r="BJ242" i="31"/>
  <c r="ES242" i="31"/>
  <c r="EQ242" i="31"/>
  <c r="EQ37" i="31"/>
  <c r="BJ37" i="31"/>
  <c r="ES37" i="31"/>
  <c r="ES71" i="31"/>
  <c r="EQ71" i="31"/>
  <c r="EU71" i="31"/>
  <c r="BJ71" i="31"/>
  <c r="EQ60" i="31"/>
  <c r="EU60" i="31"/>
  <c r="BJ60" i="31"/>
  <c r="ES60" i="31"/>
  <c r="EQ132" i="31"/>
  <c r="EU132" i="31"/>
  <c r="BJ132" i="31"/>
  <c r="ES132" i="31"/>
  <c r="EQ169" i="31"/>
  <c r="EU169" i="31"/>
  <c r="BJ169" i="31"/>
  <c r="ES169" i="31"/>
  <c r="BJ192" i="31"/>
  <c r="ES192" i="31"/>
  <c r="EQ192" i="31"/>
  <c r="ES231" i="31"/>
  <c r="EQ231" i="31"/>
  <c r="BJ231" i="31"/>
  <c r="ES7" i="31"/>
  <c r="EQ7" i="31"/>
  <c r="BJ7" i="31"/>
  <c r="EU27" i="31"/>
  <c r="BJ27" i="31"/>
  <c r="ES27" i="31"/>
  <c r="EQ27" i="31"/>
  <c r="ES20" i="31"/>
  <c r="EQ20" i="31"/>
  <c r="BJ20" i="31"/>
  <c r="EQ41" i="31"/>
  <c r="EU41" i="31"/>
  <c r="BJ41" i="31"/>
  <c r="ES41" i="31"/>
  <c r="ES114" i="31"/>
  <c r="EQ114" i="31"/>
  <c r="BJ114" i="31"/>
  <c r="EQ64" i="31"/>
  <c r="EU64" i="31"/>
  <c r="BJ64" i="31"/>
  <c r="ES64" i="31"/>
  <c r="BJ151" i="31"/>
  <c r="ES151" i="31"/>
  <c r="EQ151" i="31"/>
  <c r="EQ144" i="31"/>
  <c r="BJ144" i="31"/>
  <c r="ES144" i="31"/>
  <c r="EU171" i="31"/>
  <c r="BJ171" i="31"/>
  <c r="ES171" i="31"/>
  <c r="EQ171" i="31"/>
  <c r="ES182" i="31"/>
  <c r="EQ182" i="31"/>
  <c r="EU182" i="31"/>
  <c r="BJ182" i="31"/>
  <c r="EQ218" i="31"/>
  <c r="BJ218" i="31"/>
  <c r="ES218" i="31"/>
  <c r="ES234" i="31"/>
  <c r="EQ234" i="31"/>
  <c r="BJ234" i="31"/>
  <c r="BJ10" i="31"/>
  <c r="ES10" i="31"/>
  <c r="EQ10" i="31"/>
  <c r="ES56" i="31"/>
  <c r="EQ56" i="31"/>
  <c r="BJ56" i="31"/>
  <c r="EU56" i="31"/>
  <c r="BJ9" i="31"/>
  <c r="ES9" i="31"/>
  <c r="EQ9" i="31"/>
  <c r="EQ45" i="31"/>
  <c r="BJ45" i="31"/>
  <c r="ES45" i="31"/>
  <c r="EU42" i="31"/>
  <c r="BJ42" i="31"/>
  <c r="ES42" i="31"/>
  <c r="EQ42" i="31"/>
  <c r="ES122" i="31"/>
  <c r="EQ122" i="31"/>
  <c r="BJ122" i="31"/>
  <c r="ES102" i="31"/>
  <c r="EQ102" i="31"/>
  <c r="BJ102" i="31"/>
  <c r="BJ104" i="31"/>
  <c r="ES104" i="31"/>
  <c r="EQ104" i="31"/>
  <c r="EQ111" i="31"/>
  <c r="BJ111" i="31"/>
  <c r="ES111" i="31"/>
  <c r="BJ112" i="31"/>
  <c r="ES112" i="31"/>
  <c r="EQ112" i="31"/>
  <c r="BJ153" i="31"/>
  <c r="ES153" i="31"/>
  <c r="EQ153" i="31"/>
  <c r="EQ159" i="31"/>
  <c r="BJ159" i="31"/>
  <c r="ES159" i="31"/>
  <c r="EU178" i="31"/>
  <c r="BJ178" i="31"/>
  <c r="ES178" i="31"/>
  <c r="EQ178" i="31"/>
  <c r="ES207" i="31"/>
  <c r="EQ207" i="31"/>
  <c r="BJ207" i="31"/>
  <c r="EU210" i="31"/>
  <c r="BJ210" i="31"/>
  <c r="ES210" i="31"/>
  <c r="EQ210" i="31"/>
  <c r="BJ230" i="31"/>
  <c r="EU35" i="31"/>
  <c r="BJ35" i="31"/>
  <c r="ES35" i="31"/>
  <c r="EQ35" i="31"/>
  <c r="EU58" i="31"/>
  <c r="ES58" i="31"/>
  <c r="EQ58" i="31"/>
  <c r="BJ58" i="31"/>
  <c r="ES52" i="31"/>
  <c r="EQ52" i="31"/>
  <c r="BJ52" i="31"/>
  <c r="EQ76" i="31"/>
  <c r="EU76" i="31"/>
  <c r="BJ76" i="31"/>
  <c r="ES76" i="31"/>
  <c r="EU30" i="31"/>
  <c r="BJ30" i="31"/>
  <c r="ES30" i="31"/>
  <c r="EQ30" i="31"/>
  <c r="EU69" i="31"/>
  <c r="BJ69" i="31"/>
  <c r="ES69" i="31"/>
  <c r="EQ69" i="31"/>
  <c r="EQ119" i="31"/>
  <c r="BJ119" i="31"/>
  <c r="ES119" i="31"/>
  <c r="ES158" i="31"/>
  <c r="EQ158" i="31"/>
  <c r="BJ158" i="31"/>
  <c r="EQ146" i="31"/>
  <c r="ES146" i="31"/>
  <c r="BJ146" i="31"/>
  <c r="EU175" i="31"/>
  <c r="BJ175" i="31"/>
  <c r="ES175" i="31"/>
  <c r="EQ175" i="31"/>
  <c r="EU189" i="31"/>
  <c r="BJ189" i="31"/>
  <c r="ES189" i="31"/>
  <c r="EQ189" i="31"/>
  <c r="EU220" i="31"/>
  <c r="BJ220" i="31"/>
  <c r="ES220" i="31"/>
  <c r="EQ220" i="31"/>
  <c r="ES217" i="31"/>
  <c r="EQ217" i="31"/>
  <c r="EU217" i="31"/>
  <c r="BJ217" i="31"/>
  <c r="ES245" i="31"/>
  <c r="BJ245" i="31"/>
  <c r="EQ245" i="31"/>
  <c r="EQ16" i="31"/>
  <c r="EU16" i="31"/>
  <c r="BJ16" i="31"/>
  <c r="ES16" i="31"/>
  <c r="EU62" i="31"/>
  <c r="BJ62" i="31"/>
  <c r="ES62" i="31"/>
  <c r="EQ62" i="31"/>
  <c r="ES63" i="31"/>
  <c r="EQ63" i="31"/>
  <c r="EU63" i="31"/>
  <c r="BJ63" i="31"/>
  <c r="EQ88" i="31"/>
  <c r="BJ88" i="31"/>
  <c r="ES88" i="31"/>
  <c r="EU137" i="31"/>
  <c r="BJ137" i="31"/>
  <c r="ES137" i="31"/>
  <c r="EQ137" i="31"/>
  <c r="ES198" i="31"/>
  <c r="BJ198" i="31"/>
  <c r="EQ198" i="31"/>
  <c r="ES208" i="31"/>
  <c r="EQ208" i="31"/>
  <c r="BJ208" i="31"/>
  <c r="BJ219" i="31"/>
  <c r="ES219" i="31"/>
  <c r="EQ219" i="31"/>
  <c r="EQ227" i="31"/>
  <c r="EU227" i="31"/>
  <c r="BJ227" i="31"/>
  <c r="ES227" i="31"/>
  <c r="FH241" i="31"/>
  <c r="EQ12" i="31"/>
  <c r="BJ12" i="31"/>
  <c r="ES12" i="31"/>
  <c r="BJ23" i="31"/>
  <c r="ES23" i="31"/>
  <c r="EQ23" i="31"/>
  <c r="EU74" i="31"/>
  <c r="BJ74" i="31"/>
  <c r="ES74" i="31"/>
  <c r="EQ74" i="31"/>
  <c r="EU125" i="31"/>
  <c r="BJ125" i="31"/>
  <c r="ES125" i="31"/>
  <c r="EQ125" i="31"/>
  <c r="BK69" i="31"/>
  <c r="EQ68" i="31"/>
  <c r="CR68" i="31"/>
  <c r="CB68" i="31"/>
  <c r="CH69" i="31"/>
  <c r="CF69" i="31" s="1"/>
  <c r="BK68" i="31"/>
  <c r="EU68" i="31"/>
  <c r="CH68" i="31"/>
  <c r="BJ68" i="31"/>
  <c r="CR69" i="31"/>
  <c r="CB69" i="31"/>
  <c r="BY69" i="31" s="1"/>
  <c r="ES68" i="31"/>
  <c r="EQ99" i="31"/>
  <c r="BJ99" i="31"/>
  <c r="ES99" i="31"/>
  <c r="EQ162" i="31"/>
  <c r="EU162" i="31"/>
  <c r="ES162" i="31"/>
  <c r="BJ162" i="31"/>
  <c r="EQ197" i="31"/>
  <c r="BJ197" i="31"/>
  <c r="EU197" i="31"/>
  <c r="ES197" i="31"/>
  <c r="EU199" i="31"/>
  <c r="BJ199" i="31"/>
  <c r="ES199" i="31"/>
  <c r="EQ199" i="31"/>
  <c r="EQ209" i="31"/>
  <c r="EU209" i="31"/>
  <c r="BJ209" i="31"/>
  <c r="ES209" i="31"/>
  <c r="BJ236" i="31"/>
  <c r="BJ14" i="31"/>
  <c r="ES14" i="31"/>
  <c r="EQ14" i="31"/>
  <c r="ES24" i="31"/>
  <c r="EQ24" i="31"/>
  <c r="BJ24" i="31"/>
  <c r="BJ78" i="31"/>
  <c r="ES78" i="31"/>
  <c r="EQ78" i="31"/>
  <c r="BJ48" i="31"/>
  <c r="ES48" i="31"/>
  <c r="EQ48" i="31"/>
  <c r="EU130" i="31"/>
  <c r="ES130" i="31"/>
  <c r="BJ130" i="31"/>
  <c r="EQ130" i="31"/>
  <c r="CX66" i="31"/>
  <c r="CW66" i="31" s="1"/>
  <c r="BK65" i="31"/>
  <c r="CG66" i="31"/>
  <c r="CF66" i="31" s="1"/>
  <c r="EU65" i="31"/>
  <c r="CX65" i="31"/>
  <c r="BJ65" i="31"/>
  <c r="ES65" i="31"/>
  <c r="CG65" i="31"/>
  <c r="BK66" i="31"/>
  <c r="EQ65" i="31"/>
  <c r="BJ121" i="31"/>
  <c r="ES121" i="31"/>
  <c r="EQ121" i="31"/>
  <c r="EQ115" i="31"/>
  <c r="BJ115" i="31"/>
  <c r="ES115" i="31"/>
  <c r="BJ128" i="31"/>
  <c r="ES128" i="31"/>
  <c r="EQ128" i="31"/>
  <c r="ES164" i="31"/>
  <c r="EU164" i="31"/>
  <c r="EQ164" i="31"/>
  <c r="BJ164" i="31"/>
  <c r="EQ150" i="31"/>
  <c r="EU150" i="31"/>
  <c r="ES150" i="31"/>
  <c r="BJ150" i="31"/>
  <c r="EQ187" i="31"/>
  <c r="EU187" i="31"/>
  <c r="BJ187" i="31"/>
  <c r="ES187" i="31"/>
  <c r="EQ213" i="31"/>
  <c r="EU213" i="31"/>
  <c r="BJ213" i="31"/>
  <c r="ES213" i="31"/>
  <c r="ES238" i="31"/>
  <c r="EQ238" i="31"/>
  <c r="EU238" i="31"/>
  <c r="BJ238" i="31"/>
  <c r="EU43" i="31"/>
  <c r="BJ43" i="31"/>
  <c r="ES43" i="31"/>
  <c r="EQ43" i="31"/>
  <c r="EQ33" i="31"/>
  <c r="BJ33" i="31"/>
  <c r="ES33" i="31"/>
  <c r="BJ46" i="31"/>
  <c r="ES46" i="31"/>
  <c r="EQ46" i="31"/>
  <c r="EU93" i="31"/>
  <c r="BJ93" i="31"/>
  <c r="ES93" i="31"/>
  <c r="EQ93" i="31"/>
  <c r="BJ77" i="31"/>
  <c r="ES77" i="31"/>
  <c r="EQ77" i="31"/>
  <c r="BJ116" i="31"/>
  <c r="ES116" i="31"/>
  <c r="EQ116" i="31"/>
  <c r="EU161" i="31"/>
  <c r="BJ161" i="31"/>
  <c r="ES161" i="31"/>
  <c r="EQ161" i="31"/>
  <c r="BJ166" i="31"/>
  <c r="ES166" i="31"/>
  <c r="EQ166" i="31"/>
  <c r="FH165" i="31"/>
  <c r="EQ183" i="31"/>
  <c r="EU183" i="31"/>
  <c r="BJ183" i="31"/>
  <c r="ES183" i="31"/>
  <c r="EU188" i="31"/>
  <c r="BJ188" i="31"/>
  <c r="ES188" i="31"/>
  <c r="EQ188" i="31"/>
  <c r="ES224" i="31"/>
  <c r="EQ224" i="31"/>
  <c r="BJ224" i="31"/>
  <c r="BJ232" i="31"/>
  <c r="ES232" i="31"/>
  <c r="EQ232" i="31"/>
  <c r="ES19" i="31"/>
  <c r="EQ19" i="31"/>
  <c r="BJ19" i="31"/>
  <c r="EQ49" i="31"/>
  <c r="BJ49" i="31"/>
  <c r="ES49" i="31"/>
  <c r="EU66" i="31"/>
  <c r="BJ66" i="31"/>
  <c r="ES66" i="31"/>
  <c r="EQ66" i="31"/>
  <c r="ES87" i="31"/>
  <c r="EQ87" i="31"/>
  <c r="BJ87" i="31"/>
  <c r="EU96" i="31"/>
  <c r="BJ96" i="31"/>
  <c r="ES96" i="31"/>
  <c r="EQ96" i="31"/>
  <c r="EU138" i="31"/>
  <c r="BJ138" i="31"/>
  <c r="ES138" i="31"/>
  <c r="EQ138" i="31"/>
  <c r="ES176" i="31"/>
  <c r="EQ176" i="31"/>
  <c r="EU176" i="31"/>
  <c r="BJ176" i="31"/>
  <c r="CD193" i="31"/>
  <c r="CC193" i="31" s="1"/>
  <c r="BJ193" i="31"/>
  <c r="ES193" i="31"/>
  <c r="EQ193" i="31"/>
  <c r="ES212" i="31"/>
  <c r="EQ212" i="31"/>
  <c r="EU212" i="31"/>
  <c r="BJ212" i="31"/>
  <c r="BJ229" i="31"/>
  <c r="ES229" i="31"/>
  <c r="EQ229" i="31"/>
  <c r="EQ80" i="31"/>
  <c r="EU80" i="31"/>
  <c r="BJ80" i="31"/>
  <c r="ES80" i="31"/>
  <c r="ES59" i="31"/>
  <c r="EQ59" i="31"/>
  <c r="EU59" i="31"/>
  <c r="BJ59" i="31"/>
  <c r="ES106" i="31"/>
  <c r="EQ106" i="31"/>
  <c r="BJ106" i="31"/>
  <c r="EQ72" i="31"/>
  <c r="EU72" i="31"/>
  <c r="BJ72" i="31"/>
  <c r="ES72" i="31"/>
  <c r="EQ127" i="31"/>
  <c r="EU127" i="31"/>
  <c r="BJ127" i="31"/>
  <c r="ES127" i="31"/>
  <c r="ES139" i="31"/>
  <c r="EQ139" i="31"/>
  <c r="EU139" i="31"/>
  <c r="BJ139" i="31"/>
  <c r="EQ177" i="31"/>
  <c r="EU177" i="31"/>
  <c r="BJ177" i="31"/>
  <c r="ES177" i="31"/>
  <c r="EU179" i="31"/>
  <c r="BJ179" i="31"/>
  <c r="ES179" i="31"/>
  <c r="EQ179" i="31"/>
  <c r="BJ200" i="31"/>
  <c r="ES200" i="31"/>
  <c r="EQ200" i="31"/>
  <c r="EU216" i="31"/>
  <c r="BJ216" i="31"/>
  <c r="ES216" i="31"/>
  <c r="EQ216" i="31"/>
  <c r="BJ26" i="31"/>
  <c r="ES40" i="31"/>
  <c r="EQ40" i="31"/>
  <c r="EU40" i="31"/>
  <c r="BJ40" i="31"/>
  <c r="BJ82" i="31"/>
  <c r="ES82" i="31"/>
  <c r="EQ82" i="31"/>
  <c r="EQ84" i="31"/>
  <c r="EU84" i="31"/>
  <c r="BJ84" i="31"/>
  <c r="ES84" i="31"/>
  <c r="EU92" i="31"/>
  <c r="BJ92" i="31"/>
  <c r="ES92" i="31"/>
  <c r="EQ92" i="31"/>
  <c r="BJ81" i="31"/>
  <c r="ES81" i="31"/>
  <c r="EQ81" i="31"/>
  <c r="BJ141" i="31"/>
  <c r="ES141" i="31"/>
  <c r="EQ141" i="31"/>
  <c r="EQ123" i="31"/>
  <c r="BJ123" i="31"/>
  <c r="ES123" i="31"/>
  <c r="EU133" i="31"/>
  <c r="BJ133" i="31"/>
  <c r="ES133" i="31"/>
  <c r="EQ133" i="31"/>
  <c r="BJ157" i="31"/>
  <c r="ES157" i="31"/>
  <c r="EQ157" i="31"/>
  <c r="EQ155" i="31"/>
  <c r="BJ155" i="31"/>
  <c r="ES155" i="31"/>
  <c r="EQ195" i="31"/>
  <c r="BJ195" i="31"/>
  <c r="ES195" i="31"/>
  <c r="EQ203" i="31"/>
  <c r="BJ203" i="31"/>
  <c r="ES203" i="31"/>
  <c r="ES221" i="31"/>
  <c r="EQ221" i="31"/>
  <c r="BJ221" i="31"/>
  <c r="FH243" i="31"/>
  <c r="EQ244" i="31"/>
  <c r="ES244" i="31"/>
  <c r="BJ244" i="31"/>
  <c r="ES15" i="31"/>
  <c r="EQ15" i="31"/>
  <c r="EU15" i="31"/>
  <c r="BJ15" i="31"/>
  <c r="BJ53" i="31"/>
  <c r="ES53" i="31"/>
  <c r="EQ53" i="31"/>
  <c r="ES36" i="31"/>
  <c r="EQ36" i="31"/>
  <c r="BJ36" i="31"/>
  <c r="ES54" i="31"/>
  <c r="EQ54" i="31"/>
  <c r="BJ54" i="31"/>
  <c r="EU54" i="31"/>
  <c r="ES79" i="31"/>
  <c r="EQ79" i="31"/>
  <c r="EU79" i="31"/>
  <c r="BJ79" i="31"/>
  <c r="ES67" i="31"/>
  <c r="EQ67" i="31"/>
  <c r="EU67" i="31"/>
  <c r="BJ67" i="31"/>
  <c r="BJ105" i="31"/>
  <c r="ES105" i="31"/>
  <c r="EQ105" i="31"/>
  <c r="EQ95" i="31"/>
  <c r="EU95" i="31"/>
  <c r="BJ95" i="31"/>
  <c r="ES95" i="31"/>
  <c r="BJ134" i="31"/>
  <c r="ES134" i="31"/>
  <c r="EQ134" i="31"/>
  <c r="EQ140" i="31"/>
  <c r="EU140" i="31"/>
  <c r="BJ140" i="31"/>
  <c r="ES140" i="31"/>
  <c r="EU170" i="31"/>
  <c r="BJ170" i="31"/>
  <c r="ES170" i="31"/>
  <c r="EQ170" i="31"/>
  <c r="ES190" i="31"/>
  <c r="EQ190" i="31"/>
  <c r="BJ190" i="31"/>
  <c r="BJ196" i="31"/>
  <c r="ES196" i="31"/>
  <c r="EQ196" i="31"/>
  <c r="EQ222" i="31"/>
  <c r="BJ222" i="31"/>
  <c r="ES222" i="31"/>
  <c r="ES240" i="31"/>
  <c r="EU240" i="31"/>
  <c r="EQ240" i="31"/>
  <c r="BJ240" i="31"/>
  <c r="EU70" i="31"/>
  <c r="BJ70" i="31"/>
  <c r="ES70" i="31"/>
  <c r="EQ70" i="31"/>
  <c r="CX91" i="31"/>
  <c r="CW91" i="31" s="1"/>
  <c r="EU90" i="31"/>
  <c r="CX90" i="31"/>
  <c r="CW90" i="31" s="1"/>
  <c r="CD90" i="31"/>
  <c r="CC90" i="31" s="1"/>
  <c r="BJ90" i="31"/>
  <c r="ES90" i="31"/>
  <c r="BK91" i="31"/>
  <c r="EQ90" i="31"/>
  <c r="BK90" i="31"/>
  <c r="BJ152" i="31"/>
  <c r="ES152" i="31"/>
  <c r="EQ152" i="31"/>
  <c r="EQ191" i="31"/>
  <c r="BJ191" i="31"/>
  <c r="ES191" i="31"/>
  <c r="ES202" i="31"/>
  <c r="EQ202" i="31"/>
  <c r="BJ202" i="31"/>
  <c r="EQ223" i="31"/>
  <c r="BJ223" i="31"/>
  <c r="ES223" i="31"/>
  <c r="EQ29" i="31"/>
  <c r="EU29" i="31"/>
  <c r="BJ29" i="31"/>
  <c r="ES29" i="31"/>
  <c r="CD97" i="31"/>
  <c r="CC97" i="31" s="1"/>
  <c r="BJ97" i="31"/>
  <c r="ES97" i="31"/>
  <c r="EQ97" i="31"/>
  <c r="ES126" i="31"/>
  <c r="EQ126" i="31"/>
  <c r="BJ126" i="31"/>
  <c r="BJ142" i="31"/>
  <c r="ES142" i="31"/>
  <c r="EQ142" i="31"/>
  <c r="BJ148" i="31"/>
  <c r="ES148" i="31"/>
  <c r="EQ148" i="31"/>
  <c r="BJ174" i="31"/>
  <c r="ES174" i="31"/>
  <c r="EQ174" i="31"/>
  <c r="EU180" i="31"/>
  <c r="BJ180" i="31"/>
  <c r="ES180" i="31"/>
  <c r="EQ180" i="31"/>
  <c r="BJ205" i="31"/>
  <c r="ES205" i="31"/>
  <c r="EQ205" i="31"/>
  <c r="FH215" i="31"/>
  <c r="ES226" i="31"/>
  <c r="EQ226" i="31"/>
  <c r="BJ226" i="31"/>
  <c r="CR246" i="31" l="1"/>
  <c r="CR247" i="31" s="1"/>
  <c r="CC55" i="31"/>
  <c r="EQ243" i="31"/>
  <c r="ES243" i="31"/>
  <c r="BJ243" i="31"/>
  <c r="EU215" i="31"/>
  <c r="ES215" i="31"/>
  <c r="EQ215" i="31"/>
  <c r="BJ215" i="31"/>
  <c r="FH246" i="31"/>
  <c r="CF68" i="31"/>
  <c r="CH246" i="31"/>
  <c r="CH247" i="31" s="1"/>
  <c r="BY68" i="31"/>
  <c r="BY246" i="31" s="1"/>
  <c r="CB246" i="31"/>
  <c r="CB247" i="31" s="1"/>
  <c r="ES237" i="31"/>
  <c r="EQ237" i="31"/>
  <c r="BJ237" i="31"/>
  <c r="EU237" i="31"/>
  <c r="CD91" i="31"/>
  <c r="CC91" i="31" s="1"/>
  <c r="ES241" i="31"/>
  <c r="BJ241" i="31"/>
  <c r="EQ241" i="31"/>
  <c r="BK246" i="31"/>
  <c r="BK247" i="31" s="1"/>
  <c r="EQ165" i="31"/>
  <c r="BJ165" i="31"/>
  <c r="ES165" i="31"/>
  <c r="CF65" i="31"/>
  <c r="CF246" i="31" s="1"/>
  <c r="CG246" i="31"/>
  <c r="CG247" i="31" s="1"/>
  <c r="CW65" i="31"/>
  <c r="CW246" i="31" s="1"/>
  <c r="CX246" i="31"/>
  <c r="CX247" i="31" s="1"/>
  <c r="EU239" i="31"/>
  <c r="EU246" i="31" s="1"/>
  <c r="BJ239" i="31"/>
  <c r="ES239" i="31"/>
  <c r="EQ239" i="31"/>
  <c r="EQ246" i="31" l="1"/>
  <c r="EF240" i="31" s="1"/>
  <c r="ES246" i="31"/>
  <c r="BJ246" i="31"/>
  <c r="EF242" i="31"/>
  <c r="EF238" i="31"/>
  <c r="EF241" i="31"/>
  <c r="EF234" i="31"/>
  <c r="EF232" i="31"/>
  <c r="EF231" i="31"/>
  <c r="EF229" i="31"/>
  <c r="EF225" i="31"/>
  <c r="EF228" i="31"/>
  <c r="EF218" i="31"/>
  <c r="EF221" i="31"/>
  <c r="EF217" i="31"/>
  <c r="EF216" i="31"/>
  <c r="EF223" i="31"/>
  <c r="EF219" i="31"/>
  <c r="EF214" i="31"/>
  <c r="EF213" i="31"/>
  <c r="EF209" i="31"/>
  <c r="EF208" i="31"/>
  <c r="EF211" i="31"/>
  <c r="EF210" i="31"/>
  <c r="EF205" i="31"/>
  <c r="EF202" i="31"/>
  <c r="EF201" i="31"/>
  <c r="EF197" i="31"/>
  <c r="EF207" i="31"/>
  <c r="EF206" i="31"/>
  <c r="EF204" i="31"/>
  <c r="EF200" i="31"/>
  <c r="EF198" i="31"/>
  <c r="EF195" i="31"/>
  <c r="EF191" i="31"/>
  <c r="EF187" i="31"/>
  <c r="EF183" i="31"/>
  <c r="EF199" i="31"/>
  <c r="EF194" i="31"/>
  <c r="EF190" i="31"/>
  <c r="EF186" i="31"/>
  <c r="EF182" i="31"/>
  <c r="EF193" i="31"/>
  <c r="EF189" i="31"/>
  <c r="EF185" i="31"/>
  <c r="EF196" i="31"/>
  <c r="EF192" i="31"/>
  <c r="EF188" i="31"/>
  <c r="EF184" i="31"/>
  <c r="EF177" i="31"/>
  <c r="EF173" i="31"/>
  <c r="EF169" i="31"/>
  <c r="EF165" i="31"/>
  <c r="EF179" i="31"/>
  <c r="EF176" i="31"/>
  <c r="EF172" i="31"/>
  <c r="EF168" i="31"/>
  <c r="EF181" i="31"/>
  <c r="EF175" i="31"/>
  <c r="EF171" i="31"/>
  <c r="EF180" i="31"/>
  <c r="EF178" i="31"/>
  <c r="EF174" i="31"/>
  <c r="EF170" i="31"/>
  <c r="EF159" i="31"/>
  <c r="EF155" i="31"/>
  <c r="EF166" i="31"/>
  <c r="EF164" i="31"/>
  <c r="EF163" i="31"/>
  <c r="EF158" i="31"/>
  <c r="EF154" i="31"/>
  <c r="EF150" i="31"/>
  <c r="EF146" i="31"/>
  <c r="EF167" i="31"/>
  <c r="EF161" i="31"/>
  <c r="EF157" i="31"/>
  <c r="EF153" i="31"/>
  <c r="EF149" i="31"/>
  <c r="EF162" i="31"/>
  <c r="EF160" i="31"/>
  <c r="EF156" i="31"/>
  <c r="EF152" i="31"/>
  <c r="EF151" i="31"/>
  <c r="EF145" i="31"/>
  <c r="EF144" i="31"/>
  <c r="EF140" i="31"/>
  <c r="EF136" i="31"/>
  <c r="EF132" i="31"/>
  <c r="EF143" i="31"/>
  <c r="EF139" i="31"/>
  <c r="EF135" i="31"/>
  <c r="EF131" i="31"/>
  <c r="EF147" i="31"/>
  <c r="EF142" i="31"/>
  <c r="EF138" i="31"/>
  <c r="EF134" i="31"/>
  <c r="EF148" i="31"/>
  <c r="EF141" i="31"/>
  <c r="EF137" i="31"/>
  <c r="EF133" i="31"/>
  <c r="EF129" i="31"/>
  <c r="EF127" i="31"/>
  <c r="EF123" i="31"/>
  <c r="EF119" i="31"/>
  <c r="EF115" i="31"/>
  <c r="EF111" i="31"/>
  <c r="EF107" i="31"/>
  <c r="EF103" i="31"/>
  <c r="EF99" i="31"/>
  <c r="EF95" i="31"/>
  <c r="EF126" i="31"/>
  <c r="EF122" i="31"/>
  <c r="EF118" i="31"/>
  <c r="EF114" i="31"/>
  <c r="EF110" i="31"/>
  <c r="EF106" i="31"/>
  <c r="EF102" i="31"/>
  <c r="EF98" i="31"/>
  <c r="EF94" i="31"/>
  <c r="EF125" i="31"/>
  <c r="EF121" i="31"/>
  <c r="EF117" i="31"/>
  <c r="EF113" i="31"/>
  <c r="EF109" i="31"/>
  <c r="EF105" i="31"/>
  <c r="EF101" i="31"/>
  <c r="EF97" i="31"/>
  <c r="EF93" i="31"/>
  <c r="EF130" i="31"/>
  <c r="EF128" i="31"/>
  <c r="EF124" i="31"/>
  <c r="EF120" i="31"/>
  <c r="EF116" i="31"/>
  <c r="EF112" i="31"/>
  <c r="EF108" i="31"/>
  <c r="EF104" i="31"/>
  <c r="EF100" i="31"/>
  <c r="EF96" i="31"/>
  <c r="EF92" i="31"/>
  <c r="EF91" i="31"/>
  <c r="EF88" i="31"/>
  <c r="EF84" i="31"/>
  <c r="EF80" i="31"/>
  <c r="EF76" i="31"/>
  <c r="EF72" i="31"/>
  <c r="EF68" i="31"/>
  <c r="EF64" i="31"/>
  <c r="EF60" i="31"/>
  <c r="EF87" i="31"/>
  <c r="EF83" i="31"/>
  <c r="EF79" i="31"/>
  <c r="EF75" i="31"/>
  <c r="EF71" i="31"/>
  <c r="EF67" i="31"/>
  <c r="EF63" i="31"/>
  <c r="EF59" i="31"/>
  <c r="EF55" i="31"/>
  <c r="EF90" i="31"/>
  <c r="EF86" i="31"/>
  <c r="EF82" i="31"/>
  <c r="EF78" i="31"/>
  <c r="EF74" i="31"/>
  <c r="EF70" i="31"/>
  <c r="EF66" i="31"/>
  <c r="EF62" i="31"/>
  <c r="EF58" i="31"/>
  <c r="EF89" i="31"/>
  <c r="EF85" i="31"/>
  <c r="EF81" i="31"/>
  <c r="EF77" i="31"/>
  <c r="EF73" i="31"/>
  <c r="EF69" i="31"/>
  <c r="EF65" i="31"/>
  <c r="EF61" i="31"/>
  <c r="EF56" i="31"/>
  <c r="EF49" i="31"/>
  <c r="EF45" i="31"/>
  <c r="EF41" i="31"/>
  <c r="EF37" i="31"/>
  <c r="EF33" i="31"/>
  <c r="EF29" i="31"/>
  <c r="EF21" i="31"/>
  <c r="EF52" i="31"/>
  <c r="EF44" i="31"/>
  <c r="EF40" i="31"/>
  <c r="EF36" i="31"/>
  <c r="EF32" i="31"/>
  <c r="EF28" i="31"/>
  <c r="EF24" i="31"/>
  <c r="EF20" i="31"/>
  <c r="EF57" i="31"/>
  <c r="EF53" i="31"/>
  <c r="EF51" i="31"/>
  <c r="EF47" i="31"/>
  <c r="EF43" i="31"/>
  <c r="EF39" i="31"/>
  <c r="EF35" i="31"/>
  <c r="EF31" i="31"/>
  <c r="EF27" i="31"/>
  <c r="EF23" i="31"/>
  <c r="EF19" i="31"/>
  <c r="EF54" i="31"/>
  <c r="EF50" i="31"/>
  <c r="EF48" i="31"/>
  <c r="EF46" i="31"/>
  <c r="EF42" i="31"/>
  <c r="EF38" i="31"/>
  <c r="EF34" i="31"/>
  <c r="EF30" i="31"/>
  <c r="EF22" i="31"/>
  <c r="EF16" i="31"/>
  <c r="EF12" i="31"/>
  <c r="EF8" i="31"/>
  <c r="EF15" i="31"/>
  <c r="EF11" i="31"/>
  <c r="EF7" i="31"/>
  <c r="EF14" i="31"/>
  <c r="EF10" i="31"/>
  <c r="EF6" i="31"/>
  <c r="EF18" i="31"/>
  <c r="EF17" i="31"/>
  <c r="EF13" i="31"/>
  <c r="EF9" i="31"/>
  <c r="EH239" i="31"/>
  <c r="EH237" i="31"/>
  <c r="EH240" i="31"/>
  <c r="EH238" i="31"/>
  <c r="EH227" i="31"/>
  <c r="EH220" i="31"/>
  <c r="EH216" i="31"/>
  <c r="EH215" i="31"/>
  <c r="EH217" i="31"/>
  <c r="EH211" i="31"/>
  <c r="EH210" i="31"/>
  <c r="EH213" i="31"/>
  <c r="EH209" i="31"/>
  <c r="EH212" i="31"/>
  <c r="EH199" i="31"/>
  <c r="EH197" i="31"/>
  <c r="EH189" i="31"/>
  <c r="EH185" i="31"/>
  <c r="EH181" i="31"/>
  <c r="EH188" i="31"/>
  <c r="EH184" i="31"/>
  <c r="EH180" i="31"/>
  <c r="EH187" i="31"/>
  <c r="EH183" i="31"/>
  <c r="EH186" i="31"/>
  <c r="EH175" i="31"/>
  <c r="EH171" i="31"/>
  <c r="EH167" i="31"/>
  <c r="EH163" i="31"/>
  <c r="EH178" i="31"/>
  <c r="EH170" i="31"/>
  <c r="EH177" i="31"/>
  <c r="EH173" i="31"/>
  <c r="EH169" i="31"/>
  <c r="EH182" i="31"/>
  <c r="EH179" i="31"/>
  <c r="EH176" i="31"/>
  <c r="EH172" i="31"/>
  <c r="EH168" i="31"/>
  <c r="EH164" i="31"/>
  <c r="EH161" i="31"/>
  <c r="EH162" i="31"/>
  <c r="EH154" i="31"/>
  <c r="EH138" i="31"/>
  <c r="EH130" i="31"/>
  <c r="EH137" i="31"/>
  <c r="EH133" i="31"/>
  <c r="EH129" i="31"/>
  <c r="EH149" i="31"/>
  <c r="EH140" i="31"/>
  <c r="EH136" i="31"/>
  <c r="EH132" i="31"/>
  <c r="EH150" i="31"/>
  <c r="EH139" i="31"/>
  <c r="EH135" i="31"/>
  <c r="EH131" i="31"/>
  <c r="EH125" i="31"/>
  <c r="EH109" i="31"/>
  <c r="EH93" i="31"/>
  <c r="EH124" i="31"/>
  <c r="EH108" i="31"/>
  <c r="EH96" i="31"/>
  <c r="EH92" i="31"/>
  <c r="EH127" i="31"/>
  <c r="EH95" i="31"/>
  <c r="EH91" i="31"/>
  <c r="EH118" i="31"/>
  <c r="EH110" i="31"/>
  <c r="EH98" i="31"/>
  <c r="EH94" i="31"/>
  <c r="EH90" i="31"/>
  <c r="EH74" i="31"/>
  <c r="EH70" i="31"/>
  <c r="EH66" i="31"/>
  <c r="EH62" i="31"/>
  <c r="EH58" i="31"/>
  <c r="EH85" i="31"/>
  <c r="EH73" i="31"/>
  <c r="EH69" i="31"/>
  <c r="EH65" i="31"/>
  <c r="EH61" i="31"/>
  <c r="EH57" i="31"/>
  <c r="EH84" i="31"/>
  <c r="EH80" i="31"/>
  <c r="EH76" i="31"/>
  <c r="EH72" i="31"/>
  <c r="EH68" i="31"/>
  <c r="EH64" i="31"/>
  <c r="EH60" i="31"/>
  <c r="EH79" i="31"/>
  <c r="EH71" i="31"/>
  <c r="EH67" i="31"/>
  <c r="EH63" i="31"/>
  <c r="EH59" i="31"/>
  <c r="EH43" i="31"/>
  <c r="EH39" i="31"/>
  <c r="EH35" i="31"/>
  <c r="EH31" i="31"/>
  <c r="EH27" i="31"/>
  <c r="EH42" i="31"/>
  <c r="EH30" i="31"/>
  <c r="EH56" i="31"/>
  <c r="EH55" i="31"/>
  <c r="EH54" i="31"/>
  <c r="EH41" i="31"/>
  <c r="EH29" i="31"/>
  <c r="EH44" i="31"/>
  <c r="EH40" i="31"/>
  <c r="EH28" i="31"/>
  <c r="EH17" i="31"/>
  <c r="EH16" i="31"/>
  <c r="EH15" i="31"/>
  <c r="EG245" i="31"/>
  <c r="EG244" i="31"/>
  <c r="EG243" i="31"/>
  <c r="EG242" i="31"/>
  <c r="EG241" i="31"/>
  <c r="EG240" i="31"/>
  <c r="EG238" i="31"/>
  <c r="EG237" i="31"/>
  <c r="EG239" i="31"/>
  <c r="EG234" i="31"/>
  <c r="EG233" i="31"/>
  <c r="EG232" i="31"/>
  <c r="EG226" i="31"/>
  <c r="EG229" i="31"/>
  <c r="EG225" i="31"/>
  <c r="EG228" i="31"/>
  <c r="EG224" i="31"/>
  <c r="EG231" i="31"/>
  <c r="EG227" i="31"/>
  <c r="EG221" i="31"/>
  <c r="EG217" i="31"/>
  <c r="EG220" i="31"/>
  <c r="EG216" i="31"/>
  <c r="EG223" i="31"/>
  <c r="EG219" i="31"/>
  <c r="EG215" i="31"/>
  <c r="EG222" i="31"/>
  <c r="EG218" i="31"/>
  <c r="EG214" i="31"/>
  <c r="EG212" i="31"/>
  <c r="EG208" i="31"/>
  <c r="EG211" i="31"/>
  <c r="EG207" i="31"/>
  <c r="EG210" i="31"/>
  <c r="EG213" i="31"/>
  <c r="EG209" i="31"/>
  <c r="EG205" i="31"/>
  <c r="EG202" i="31"/>
  <c r="EG201" i="31"/>
  <c r="EG206" i="31"/>
  <c r="EG204" i="31"/>
  <c r="EG200" i="31"/>
  <c r="EG203" i="31"/>
  <c r="EG199" i="31"/>
  <c r="EG194" i="31"/>
  <c r="EG190" i="31"/>
  <c r="EG186" i="31"/>
  <c r="EG182" i="31"/>
  <c r="EG197" i="31"/>
  <c r="EG193" i="31"/>
  <c r="EG189" i="31"/>
  <c r="EG185" i="31"/>
  <c r="EG181" i="31"/>
  <c r="EG196" i="31"/>
  <c r="EG192" i="31"/>
  <c r="EG188" i="31"/>
  <c r="EG184" i="31"/>
  <c r="EG198" i="31"/>
  <c r="EG195" i="31"/>
  <c r="EG191" i="31"/>
  <c r="EG187" i="31"/>
  <c r="EG183" i="31"/>
  <c r="EG179" i="31"/>
  <c r="EG176" i="31"/>
  <c r="EG172" i="31"/>
  <c r="EG168" i="31"/>
  <c r="EG164" i="31"/>
  <c r="EG175" i="31"/>
  <c r="EG171" i="31"/>
  <c r="EG167" i="31"/>
  <c r="EG180" i="31"/>
  <c r="EG178" i="31"/>
  <c r="EG174" i="31"/>
  <c r="EG170" i="31"/>
  <c r="EG177" i="31"/>
  <c r="EG173" i="31"/>
  <c r="EG169" i="31"/>
  <c r="EG166" i="31"/>
  <c r="EG163" i="31"/>
  <c r="EG158" i="31"/>
  <c r="EG154" i="31"/>
  <c r="EG165" i="31"/>
  <c r="EG161" i="31"/>
  <c r="EG157" i="31"/>
  <c r="EG153" i="31"/>
  <c r="EG149" i="31"/>
  <c r="EG145" i="31"/>
  <c r="EG162" i="31"/>
  <c r="EG160" i="31"/>
  <c r="EG156" i="31"/>
  <c r="EG152" i="31"/>
  <c r="EG148" i="31"/>
  <c r="EG159" i="31"/>
  <c r="EG155" i="31"/>
  <c r="EG150" i="31"/>
  <c r="EG143" i="31"/>
  <c r="EG139" i="31"/>
  <c r="EG135" i="31"/>
  <c r="EG131" i="31"/>
  <c r="EG147" i="31"/>
  <c r="EG142" i="31"/>
  <c r="EG138" i="31"/>
  <c r="EG134" i="31"/>
  <c r="EG130" i="31"/>
  <c r="EG146" i="31"/>
  <c r="EG141" i="31"/>
  <c r="EG137" i="31"/>
  <c r="EG133" i="31"/>
  <c r="EG151" i="31"/>
  <c r="EG144" i="31"/>
  <c r="EG140" i="31"/>
  <c r="EG136" i="31"/>
  <c r="EG132" i="31"/>
  <c r="EG126" i="31"/>
  <c r="EG122" i="31"/>
  <c r="EG118" i="31"/>
  <c r="EG114" i="31"/>
  <c r="EG110" i="31"/>
  <c r="EG106" i="31"/>
  <c r="EG102" i="31"/>
  <c r="EG98" i="31"/>
  <c r="EG94" i="31"/>
  <c r="EG125" i="31"/>
  <c r="EG121" i="31"/>
  <c r="EG117" i="31"/>
  <c r="EG113" i="31"/>
  <c r="EG109" i="31"/>
  <c r="EG105" i="31"/>
  <c r="EG101" i="31"/>
  <c r="EG97" i="31"/>
  <c r="EG93" i="31"/>
  <c r="EG128" i="31"/>
  <c r="EG124" i="31"/>
  <c r="EG120" i="31"/>
  <c r="EG116" i="31"/>
  <c r="EG112" i="31"/>
  <c r="EG108" i="31"/>
  <c r="EG104" i="31"/>
  <c r="EG100" i="31"/>
  <c r="EG96" i="31"/>
  <c r="EG92" i="31"/>
  <c r="EG129" i="31"/>
  <c r="EG127" i="31"/>
  <c r="EG123" i="31"/>
  <c r="EG119" i="31"/>
  <c r="EG115" i="31"/>
  <c r="EG111" i="31"/>
  <c r="EG107" i="31"/>
  <c r="EG103" i="31"/>
  <c r="EG99" i="31"/>
  <c r="EG95" i="31"/>
  <c r="EG91" i="31"/>
  <c r="EG87" i="31"/>
  <c r="EG83" i="31"/>
  <c r="EG79" i="31"/>
  <c r="EG75" i="31"/>
  <c r="EG71" i="31"/>
  <c r="EG67" i="31"/>
  <c r="EG63" i="31"/>
  <c r="EG59" i="31"/>
  <c r="EG90" i="31"/>
  <c r="EG86" i="31"/>
  <c r="EG82" i="31"/>
  <c r="EG78" i="31"/>
  <c r="EG74" i="31"/>
  <c r="EG70" i="31"/>
  <c r="EG66" i="31"/>
  <c r="EG62" i="31"/>
  <c r="EG58" i="31"/>
  <c r="EG54" i="31"/>
  <c r="EG89" i="31"/>
  <c r="EG85" i="31"/>
  <c r="EG81" i="31"/>
  <c r="EG77" i="31"/>
  <c r="EG73" i="31"/>
  <c r="EG69" i="31"/>
  <c r="EG65" i="31"/>
  <c r="EG61" i="31"/>
  <c r="EG88" i="31"/>
  <c r="EG84" i="31"/>
  <c r="EG80" i="31"/>
  <c r="EG76" i="31"/>
  <c r="EG72" i="31"/>
  <c r="EG68" i="31"/>
  <c r="EG64" i="31"/>
  <c r="EG60" i="31"/>
  <c r="EG52" i="31"/>
  <c r="EG44" i="31"/>
  <c r="EG40" i="31"/>
  <c r="EG36" i="31"/>
  <c r="EG32" i="31"/>
  <c r="EG28" i="31"/>
  <c r="EG24" i="31"/>
  <c r="EG20" i="31"/>
  <c r="EG57" i="31"/>
  <c r="EG53" i="31"/>
  <c r="EG51" i="31"/>
  <c r="EG47" i="31"/>
  <c r="EG43" i="31"/>
  <c r="EG39" i="31"/>
  <c r="EG35" i="31"/>
  <c r="EG31" i="31"/>
  <c r="EG27" i="31"/>
  <c r="EG23" i="31"/>
  <c r="EG19" i="31"/>
  <c r="EG50" i="31"/>
  <c r="EG48" i="31"/>
  <c r="EG46" i="31"/>
  <c r="EG42" i="31"/>
  <c r="EG38" i="31"/>
  <c r="EG34" i="31"/>
  <c r="EG30" i="31"/>
  <c r="EG22" i="31"/>
  <c r="EG18" i="31"/>
  <c r="EG56" i="31"/>
  <c r="EG55" i="31"/>
  <c r="EG49" i="31"/>
  <c r="EG45" i="31"/>
  <c r="EG41" i="31"/>
  <c r="EG37" i="31"/>
  <c r="EG33" i="31"/>
  <c r="EG29" i="31"/>
  <c r="EG21" i="31"/>
  <c r="EG15" i="31"/>
  <c r="EG11" i="31"/>
  <c r="EG7" i="31"/>
  <c r="EG14" i="31"/>
  <c r="EG10" i="31"/>
  <c r="EG6" i="31"/>
  <c r="EG17" i="31"/>
  <c r="EG13" i="31"/>
  <c r="EG9" i="31"/>
  <c r="EG16" i="31"/>
  <c r="EG12" i="31"/>
  <c r="EG8" i="31"/>
  <c r="CD246" i="31"/>
  <c r="CD247" i="31" s="1"/>
  <c r="CC246" i="31"/>
  <c r="DG250" i="31"/>
  <c r="EA249" i="31"/>
  <c r="DV249" i="31"/>
  <c r="DG249" i="31"/>
  <c r="DS249" i="31"/>
  <c r="DI249" i="31"/>
  <c r="EC249" i="31"/>
  <c r="DY249" i="31"/>
  <c r="BG249" i="31"/>
  <c r="DE250" i="31"/>
  <c r="DE249" i="31"/>
  <c r="DM249" i="31"/>
  <c r="DO249" i="31"/>
  <c r="DK249" i="31"/>
  <c r="DT249" i="31"/>
  <c r="DZ249" i="31"/>
  <c r="DW249" i="31"/>
  <c r="EB249" i="31"/>
  <c r="BH249" i="31"/>
  <c r="BI249" i="31"/>
  <c r="ED249" i="31"/>
  <c r="DH249" i="31"/>
  <c r="EF203" i="31" l="1"/>
  <c r="EF212" i="31"/>
  <c r="EF215" i="31"/>
  <c r="EF220" i="31"/>
  <c r="EF222" i="31"/>
  <c r="EF227" i="31"/>
  <c r="EF239" i="31"/>
  <c r="EF245" i="31"/>
  <c r="EF224" i="31"/>
  <c r="EF226" i="31"/>
  <c r="EF233" i="31"/>
  <c r="EF237" i="31"/>
  <c r="EE237" i="31" s="1"/>
  <c r="EF243" i="31"/>
  <c r="EF244" i="31"/>
  <c r="BH61" i="31"/>
  <c r="BH235" i="31"/>
  <c r="BH211" i="31"/>
  <c r="BH214" i="31"/>
  <c r="BH168" i="31"/>
  <c r="BH73" i="31"/>
  <c r="BH118" i="31"/>
  <c r="BH17" i="31"/>
  <c r="BH75" i="31"/>
  <c r="BH201" i="31"/>
  <c r="BH108" i="31"/>
  <c r="BH50" i="31"/>
  <c r="BH38" i="31"/>
  <c r="BH206" i="31"/>
  <c r="BH194" i="31"/>
  <c r="BH120" i="31"/>
  <c r="BH44" i="31"/>
  <c r="BH18" i="31"/>
  <c r="BH113" i="31"/>
  <c r="BH110" i="31"/>
  <c r="BH181" i="31"/>
  <c r="BH233" i="31"/>
  <c r="BH124" i="31"/>
  <c r="BH13" i="31"/>
  <c r="BH186" i="31"/>
  <c r="BH163" i="31"/>
  <c r="BH160" i="31"/>
  <c r="BH147" i="31"/>
  <c r="BH145" i="31"/>
  <c r="BH135" i="31"/>
  <c r="BH109" i="31"/>
  <c r="BH11" i="31"/>
  <c r="BH86" i="31"/>
  <c r="BH172" i="31"/>
  <c r="BH204" i="31"/>
  <c r="BH156" i="31"/>
  <c r="BH85" i="31"/>
  <c r="BH143" i="31"/>
  <c r="BH89" i="31"/>
  <c r="BH129" i="31"/>
  <c r="BH34" i="31"/>
  <c r="BH31" i="31"/>
  <c r="BH39" i="31"/>
  <c r="BH32" i="31"/>
  <c r="BH28" i="31"/>
  <c r="BH8" i="31"/>
  <c r="BH101" i="31"/>
  <c r="BH100" i="31"/>
  <c r="BH131" i="31"/>
  <c r="BH173" i="31"/>
  <c r="BH55" i="31"/>
  <c r="BH107" i="31"/>
  <c r="BH71" i="31"/>
  <c r="BH169" i="31"/>
  <c r="BH192" i="31"/>
  <c r="BH7" i="31"/>
  <c r="BH144" i="31"/>
  <c r="BH171" i="31"/>
  <c r="BH182" i="31"/>
  <c r="BH111" i="31"/>
  <c r="BH159" i="31"/>
  <c r="BH178" i="31"/>
  <c r="BH207" i="31"/>
  <c r="BH35" i="31"/>
  <c r="BH58" i="31"/>
  <c r="BH69" i="31"/>
  <c r="BH158" i="31"/>
  <c r="BH88" i="31"/>
  <c r="BH137" i="31"/>
  <c r="BH208" i="31"/>
  <c r="BH219" i="31"/>
  <c r="BH125" i="31"/>
  <c r="BH68" i="31"/>
  <c r="BH115" i="31"/>
  <c r="BH96" i="31"/>
  <c r="BH25" i="31"/>
  <c r="BH47" i="31"/>
  <c r="BH94" i="31"/>
  <c r="BH103" i="31"/>
  <c r="BH149" i="31"/>
  <c r="BH184" i="31"/>
  <c r="BH225" i="31"/>
  <c r="BH242" i="31"/>
  <c r="BH37" i="31"/>
  <c r="BH27" i="31"/>
  <c r="BH20" i="31"/>
  <c r="BH151" i="31"/>
  <c r="BH234" i="31"/>
  <c r="BH10" i="31"/>
  <c r="BH56" i="31"/>
  <c r="BH210" i="31"/>
  <c r="BH52" i="31"/>
  <c r="BH119" i="31"/>
  <c r="BH146" i="31"/>
  <c r="BH175" i="31"/>
  <c r="BH16" i="31"/>
  <c r="BH227" i="31"/>
  <c r="BH162" i="31"/>
  <c r="BH197" i="31"/>
  <c r="BH209" i="31"/>
  <c r="BH130" i="31"/>
  <c r="BH150" i="31"/>
  <c r="BH43" i="31"/>
  <c r="BH46" i="31"/>
  <c r="BH183" i="31"/>
  <c r="BH19" i="31"/>
  <c r="BH138" i="31"/>
  <c r="BH176" i="31"/>
  <c r="BH6" i="31"/>
  <c r="BH83" i="31"/>
  <c r="BH98" i="31"/>
  <c r="BH185" i="31"/>
  <c r="BH228" i="31"/>
  <c r="BH60" i="31"/>
  <c r="BH41" i="31"/>
  <c r="BH114" i="31"/>
  <c r="BH218" i="31"/>
  <c r="BH9" i="31"/>
  <c r="BH76" i="31"/>
  <c r="BH189" i="31"/>
  <c r="BH62" i="31"/>
  <c r="BH63" i="31"/>
  <c r="BH198" i="31"/>
  <c r="BH23" i="31"/>
  <c r="BH99" i="31"/>
  <c r="BH199" i="31"/>
  <c r="BH236" i="31"/>
  <c r="BH164" i="31"/>
  <c r="BH187" i="31"/>
  <c r="BH33" i="31"/>
  <c r="BH93" i="31"/>
  <c r="BH77" i="31"/>
  <c r="BH116" i="31"/>
  <c r="BH188" i="31"/>
  <c r="BH224" i="31"/>
  <c r="BH232" i="31"/>
  <c r="BH91" i="31"/>
  <c r="BH22" i="31"/>
  <c r="BH136" i="31"/>
  <c r="BH21" i="31"/>
  <c r="BH57" i="31"/>
  <c r="BH51" i="31"/>
  <c r="BH117" i="31"/>
  <c r="BH154" i="31"/>
  <c r="BH167" i="31"/>
  <c r="BH132" i="31"/>
  <c r="BH231" i="31"/>
  <c r="BH64" i="31"/>
  <c r="BH45" i="31"/>
  <c r="BH42" i="31"/>
  <c r="BH122" i="31"/>
  <c r="BH102" i="31"/>
  <c r="BH104" i="31"/>
  <c r="BH112" i="31"/>
  <c r="BH153" i="31"/>
  <c r="BH230" i="31"/>
  <c r="BH30" i="31"/>
  <c r="BH220" i="31"/>
  <c r="BH217" i="31"/>
  <c r="BH245" i="31"/>
  <c r="BH12" i="31"/>
  <c r="BH74" i="31"/>
  <c r="BH14" i="31"/>
  <c r="BH24" i="31"/>
  <c r="BH78" i="31"/>
  <c r="BH48" i="31"/>
  <c r="BH65" i="31"/>
  <c r="BH121" i="31"/>
  <c r="BH128" i="31"/>
  <c r="BH213" i="31"/>
  <c r="BH238" i="31"/>
  <c r="BH161" i="31"/>
  <c r="BH166" i="31"/>
  <c r="BH49" i="31"/>
  <c r="BH66" i="31"/>
  <c r="BH87" i="31"/>
  <c r="BH212" i="31"/>
  <c r="BH80" i="31"/>
  <c r="BH59" i="31"/>
  <c r="BH81" i="31"/>
  <c r="BH141" i="31"/>
  <c r="BH79" i="31"/>
  <c r="BH140" i="31"/>
  <c r="BH152" i="31"/>
  <c r="BH193" i="31"/>
  <c r="BH106" i="31"/>
  <c r="BH177" i="31"/>
  <c r="BH179" i="31"/>
  <c r="BH200" i="31"/>
  <c r="BH26" i="31"/>
  <c r="BH40" i="31"/>
  <c r="BH123" i="31"/>
  <c r="BH133" i="31"/>
  <c r="BH157" i="31"/>
  <c r="BH221" i="31"/>
  <c r="BH67" i="31"/>
  <c r="BH170" i="31"/>
  <c r="BH190" i="31"/>
  <c r="BH196" i="31"/>
  <c r="BH240" i="31"/>
  <c r="BH202" i="31"/>
  <c r="BH223" i="31"/>
  <c r="BH226" i="31"/>
  <c r="BH72" i="31"/>
  <c r="BH82" i="31"/>
  <c r="BH155" i="31"/>
  <c r="BH195" i="31"/>
  <c r="BH203" i="31"/>
  <c r="BH15" i="31"/>
  <c r="BH105" i="31"/>
  <c r="BH222" i="31"/>
  <c r="BH191" i="31"/>
  <c r="BH29" i="31"/>
  <c r="BH229" i="31"/>
  <c r="BH127" i="31"/>
  <c r="BH139" i="31"/>
  <c r="BH216" i="31"/>
  <c r="BH84" i="31"/>
  <c r="BH92" i="31"/>
  <c r="BH244" i="31"/>
  <c r="BH53" i="31"/>
  <c r="BH36" i="31"/>
  <c r="BH54" i="31"/>
  <c r="BH95" i="31"/>
  <c r="BH134" i="31"/>
  <c r="BH70" i="31"/>
  <c r="BH90" i="31"/>
  <c r="BH97" i="31"/>
  <c r="BH126" i="31"/>
  <c r="BH142" i="31"/>
  <c r="BH148" i="31"/>
  <c r="BH174" i="31"/>
  <c r="BH180" i="31"/>
  <c r="BH205" i="31"/>
  <c r="BH243" i="31"/>
  <c r="BH215" i="31"/>
  <c r="BH237" i="31"/>
  <c r="BH241" i="31"/>
  <c r="BH165" i="31"/>
  <c r="BH239" i="31"/>
  <c r="DT181" i="31"/>
  <c r="DT233" i="31"/>
  <c r="DT124" i="31"/>
  <c r="DT13" i="31"/>
  <c r="DT186" i="31"/>
  <c r="DT160" i="31"/>
  <c r="DT147" i="31"/>
  <c r="DT135" i="31"/>
  <c r="DT109" i="31"/>
  <c r="DT11" i="31"/>
  <c r="DT86" i="31"/>
  <c r="DT172" i="31"/>
  <c r="DT204" i="31"/>
  <c r="DT156" i="31"/>
  <c r="DT85" i="31"/>
  <c r="DT206" i="31"/>
  <c r="DT214" i="31"/>
  <c r="DT143" i="31"/>
  <c r="DT89" i="31"/>
  <c r="DT34" i="31"/>
  <c r="DT31" i="31"/>
  <c r="DT39" i="31"/>
  <c r="DT32" i="31"/>
  <c r="DT28" i="31"/>
  <c r="DT61" i="31"/>
  <c r="DT235" i="31"/>
  <c r="DT211" i="31"/>
  <c r="DT163" i="31"/>
  <c r="DT168" i="31"/>
  <c r="DT73" i="31"/>
  <c r="DT118" i="31"/>
  <c r="DT17" i="31"/>
  <c r="DT18" i="31"/>
  <c r="DT75" i="31"/>
  <c r="DT201" i="31"/>
  <c r="DT108" i="31"/>
  <c r="DT50" i="31"/>
  <c r="DT38" i="31"/>
  <c r="DT194" i="31"/>
  <c r="DT120" i="31"/>
  <c r="DT145" i="31"/>
  <c r="DT129" i="31"/>
  <c r="DT44" i="31"/>
  <c r="DT113" i="31"/>
  <c r="DT110" i="31"/>
  <c r="DT6" i="31"/>
  <c r="DT83" i="31"/>
  <c r="DT98" i="31"/>
  <c r="DT185" i="31"/>
  <c r="DT228" i="31"/>
  <c r="DT60" i="31"/>
  <c r="DT41" i="31"/>
  <c r="DT114" i="31"/>
  <c r="DT218" i="31"/>
  <c r="DT9" i="31"/>
  <c r="DT76" i="31"/>
  <c r="DT189" i="31"/>
  <c r="DT62" i="31"/>
  <c r="DT63" i="31"/>
  <c r="DT23" i="31"/>
  <c r="DT68" i="31"/>
  <c r="DT99" i="31"/>
  <c r="DT199" i="31"/>
  <c r="DT236" i="31"/>
  <c r="DT187" i="31"/>
  <c r="DT33" i="31"/>
  <c r="DT93" i="31"/>
  <c r="DT77" i="31"/>
  <c r="DT116" i="31"/>
  <c r="DT188" i="31"/>
  <c r="DT22" i="31"/>
  <c r="DT136" i="31"/>
  <c r="DT21" i="31"/>
  <c r="DT51" i="31"/>
  <c r="DT117" i="31"/>
  <c r="DT154" i="31"/>
  <c r="DT167" i="31"/>
  <c r="DT132" i="31"/>
  <c r="DT64" i="31"/>
  <c r="DT56" i="31"/>
  <c r="DT45" i="31"/>
  <c r="DT42" i="31"/>
  <c r="DT122" i="31"/>
  <c r="DT102" i="31"/>
  <c r="DT104" i="31"/>
  <c r="DT112" i="31"/>
  <c r="DT153" i="31"/>
  <c r="DT230" i="31"/>
  <c r="DT30" i="31"/>
  <c r="DT220" i="31"/>
  <c r="DT217" i="31"/>
  <c r="DT245" i="31"/>
  <c r="DT12" i="31"/>
  <c r="DT74" i="31"/>
  <c r="DT197" i="31"/>
  <c r="DT14" i="31"/>
  <c r="DT24" i="31"/>
  <c r="DT78" i="31"/>
  <c r="DT48" i="31"/>
  <c r="DT65" i="31"/>
  <c r="DT121" i="31"/>
  <c r="DT128" i="31"/>
  <c r="DT213" i="31"/>
  <c r="DT238" i="31"/>
  <c r="DT161" i="31"/>
  <c r="DT166" i="31"/>
  <c r="DT49" i="31"/>
  <c r="DT66" i="31"/>
  <c r="DT87" i="31"/>
  <c r="DT193" i="31"/>
  <c r="DT212" i="31"/>
  <c r="DT8" i="31"/>
  <c r="DT91" i="31"/>
  <c r="DT101" i="31"/>
  <c r="DT100" i="31"/>
  <c r="DT131" i="31"/>
  <c r="DT173" i="31"/>
  <c r="DT55" i="31"/>
  <c r="DT107" i="31"/>
  <c r="DT71" i="31"/>
  <c r="DT169" i="31"/>
  <c r="DT192" i="31"/>
  <c r="DT7" i="31"/>
  <c r="DT144" i="31"/>
  <c r="DT171" i="31"/>
  <c r="DT182" i="31"/>
  <c r="DT111" i="31"/>
  <c r="DT159" i="31"/>
  <c r="DT178" i="31"/>
  <c r="DT207" i="31"/>
  <c r="DT35" i="31"/>
  <c r="DT58" i="31"/>
  <c r="DT69" i="31"/>
  <c r="DT158" i="31"/>
  <c r="DT88" i="31"/>
  <c r="DT137" i="31"/>
  <c r="DT208" i="31"/>
  <c r="DT219" i="31"/>
  <c r="DT125" i="31"/>
  <c r="DT115" i="31"/>
  <c r="DT164" i="31"/>
  <c r="DT224" i="31"/>
  <c r="DT96" i="31"/>
  <c r="DT25" i="31"/>
  <c r="DT47" i="31"/>
  <c r="DT94" i="31"/>
  <c r="DT103" i="31"/>
  <c r="DT149" i="31"/>
  <c r="DT184" i="31"/>
  <c r="DT225" i="31"/>
  <c r="DT57" i="31"/>
  <c r="DT242" i="31"/>
  <c r="DT37" i="31"/>
  <c r="DT231" i="31"/>
  <c r="DT27" i="31"/>
  <c r="DT20" i="31"/>
  <c r="DT151" i="31"/>
  <c r="DT234" i="31"/>
  <c r="DT10" i="31"/>
  <c r="DT210" i="31"/>
  <c r="DT52" i="31"/>
  <c r="DT119" i="31"/>
  <c r="DT146" i="31"/>
  <c r="DT175" i="31"/>
  <c r="DT16" i="31"/>
  <c r="DT198" i="31"/>
  <c r="DT227" i="31"/>
  <c r="DT162" i="31"/>
  <c r="DT209" i="31"/>
  <c r="DT130" i="31"/>
  <c r="DT150" i="31"/>
  <c r="DT43" i="31"/>
  <c r="DT46" i="31"/>
  <c r="DT183" i="31"/>
  <c r="DT232" i="31"/>
  <c r="DT19" i="31"/>
  <c r="DT138" i="31"/>
  <c r="DT176" i="31"/>
  <c r="DT72" i="31"/>
  <c r="DT82" i="31"/>
  <c r="DT155" i="31"/>
  <c r="DT195" i="31"/>
  <c r="DT203" i="31"/>
  <c r="DT15" i="31"/>
  <c r="DT105" i="31"/>
  <c r="DT222" i="31"/>
  <c r="DT240" i="31"/>
  <c r="DT191" i="31"/>
  <c r="DT29" i="31"/>
  <c r="DT229" i="31"/>
  <c r="DT127" i="31"/>
  <c r="DT139" i="31"/>
  <c r="DT216" i="31"/>
  <c r="DT84" i="31"/>
  <c r="DT92" i="31"/>
  <c r="DT244" i="31"/>
  <c r="DT53" i="31"/>
  <c r="DT36" i="31"/>
  <c r="DT54" i="31"/>
  <c r="DT95" i="31"/>
  <c r="DT134" i="31"/>
  <c r="DT70" i="31"/>
  <c r="DT97" i="31"/>
  <c r="DT126" i="31"/>
  <c r="DT142" i="31"/>
  <c r="DT148" i="31"/>
  <c r="DT174" i="31"/>
  <c r="DT205" i="31"/>
  <c r="DT80" i="31"/>
  <c r="DT59" i="31"/>
  <c r="DT81" i="31"/>
  <c r="DT141" i="31"/>
  <c r="DT79" i="31"/>
  <c r="DT140" i="31"/>
  <c r="DT152" i="31"/>
  <c r="DT180" i="31"/>
  <c r="DT106" i="31"/>
  <c r="DT177" i="31"/>
  <c r="DT179" i="31"/>
  <c r="DT200" i="31"/>
  <c r="DT26" i="31"/>
  <c r="DT40" i="31"/>
  <c r="DT123" i="31"/>
  <c r="DT133" i="31"/>
  <c r="DT157" i="31"/>
  <c r="DT221" i="31"/>
  <c r="DT67" i="31"/>
  <c r="DT170" i="31"/>
  <c r="DT190" i="31"/>
  <c r="DT196" i="31"/>
  <c r="DT90" i="31"/>
  <c r="DT202" i="31"/>
  <c r="DT223" i="31"/>
  <c r="DT226" i="31"/>
  <c r="DT243" i="31"/>
  <c r="DT165" i="31"/>
  <c r="DT239" i="31"/>
  <c r="DT237" i="31"/>
  <c r="DT215" i="31"/>
  <c r="DT241" i="31"/>
  <c r="DE181" i="31"/>
  <c r="DE233" i="31"/>
  <c r="DE124" i="31"/>
  <c r="DE13" i="31"/>
  <c r="DE206" i="31"/>
  <c r="DE186" i="31"/>
  <c r="DE160" i="31"/>
  <c r="DE147" i="31"/>
  <c r="DE145" i="31"/>
  <c r="DE135" i="31"/>
  <c r="DE109" i="31"/>
  <c r="DE11" i="31"/>
  <c r="DE86" i="31"/>
  <c r="DE172" i="31"/>
  <c r="DE204" i="31"/>
  <c r="DE156" i="31"/>
  <c r="DE85" i="31"/>
  <c r="DE163" i="31"/>
  <c r="DE143" i="31"/>
  <c r="DE89" i="31"/>
  <c r="DE34" i="31"/>
  <c r="DE31" i="31"/>
  <c r="DE39" i="31"/>
  <c r="DE32" i="31"/>
  <c r="DE28" i="31"/>
  <c r="DE61" i="31"/>
  <c r="DE211" i="31"/>
  <c r="DE168" i="31"/>
  <c r="DE73" i="31"/>
  <c r="DE118" i="31"/>
  <c r="DE129" i="31"/>
  <c r="DE17" i="31"/>
  <c r="DE75" i="31"/>
  <c r="DE201" i="31"/>
  <c r="DE108" i="31"/>
  <c r="DE50" i="31"/>
  <c r="DE38" i="31"/>
  <c r="DE235" i="31"/>
  <c r="DE214" i="31"/>
  <c r="DE194" i="31"/>
  <c r="DE120" i="31"/>
  <c r="DE44" i="31"/>
  <c r="DE18" i="31"/>
  <c r="DE113" i="31"/>
  <c r="DE110" i="31"/>
  <c r="DE25" i="31"/>
  <c r="DE6" i="31"/>
  <c r="DE55" i="31"/>
  <c r="DE83" i="31"/>
  <c r="DE98" i="31"/>
  <c r="DE185" i="31"/>
  <c r="DE228" i="31"/>
  <c r="DE114" i="31"/>
  <c r="DE218" i="31"/>
  <c r="DE56" i="31"/>
  <c r="DE9" i="31"/>
  <c r="DE189" i="31"/>
  <c r="DE16" i="31"/>
  <c r="DE62" i="31"/>
  <c r="DE63" i="31"/>
  <c r="DE198" i="31"/>
  <c r="DE227" i="31"/>
  <c r="DE23" i="31"/>
  <c r="DE68" i="31"/>
  <c r="DE99" i="31"/>
  <c r="DE162" i="31"/>
  <c r="DE209" i="31"/>
  <c r="DE33" i="31"/>
  <c r="DE93" i="31"/>
  <c r="DE77" i="31"/>
  <c r="DE116" i="31"/>
  <c r="DE183" i="31"/>
  <c r="DE188" i="31"/>
  <c r="DE19" i="31"/>
  <c r="DE22" i="31"/>
  <c r="DE94" i="31"/>
  <c r="DE21" i="31"/>
  <c r="DE51" i="31"/>
  <c r="DE117" i="31"/>
  <c r="DE154" i="31"/>
  <c r="DE242" i="31"/>
  <c r="DE60" i="31"/>
  <c r="DE41" i="31"/>
  <c r="DE45" i="31"/>
  <c r="DE42" i="31"/>
  <c r="DE122" i="31"/>
  <c r="DE102" i="31"/>
  <c r="DE104" i="31"/>
  <c r="DE112" i="31"/>
  <c r="DE153" i="31"/>
  <c r="DE207" i="31"/>
  <c r="DE76" i="31"/>
  <c r="DE30" i="31"/>
  <c r="DE220" i="31"/>
  <c r="DE217" i="31"/>
  <c r="DE12" i="31"/>
  <c r="DE74" i="31"/>
  <c r="DE197" i="31"/>
  <c r="DE199" i="31"/>
  <c r="DE14" i="31"/>
  <c r="DE24" i="31"/>
  <c r="DE78" i="31"/>
  <c r="DE48" i="31"/>
  <c r="DE130" i="31"/>
  <c r="DE121" i="31"/>
  <c r="DE128" i="31"/>
  <c r="DE164" i="31"/>
  <c r="DE187" i="31"/>
  <c r="DE238" i="31"/>
  <c r="DE161" i="31"/>
  <c r="DE166" i="31"/>
  <c r="DE232" i="31"/>
  <c r="DE49" i="31"/>
  <c r="DE66" i="31"/>
  <c r="DE87" i="31"/>
  <c r="DE193" i="31"/>
  <c r="DE212" i="31"/>
  <c r="DE8" i="31"/>
  <c r="DE91" i="31"/>
  <c r="DE101" i="31"/>
  <c r="DE100" i="31"/>
  <c r="DE131" i="31"/>
  <c r="DE136" i="31"/>
  <c r="DE57" i="31"/>
  <c r="DE107" i="31"/>
  <c r="DE71" i="31"/>
  <c r="DE132" i="31"/>
  <c r="DE192" i="31"/>
  <c r="DE231" i="31"/>
  <c r="DE7" i="31"/>
  <c r="DE64" i="31"/>
  <c r="DE144" i="31"/>
  <c r="DE171" i="31"/>
  <c r="DE182" i="31"/>
  <c r="DE111" i="31"/>
  <c r="DE159" i="31"/>
  <c r="DE178" i="31"/>
  <c r="DE230" i="31"/>
  <c r="DE35" i="31"/>
  <c r="DE58" i="31"/>
  <c r="DE69" i="31"/>
  <c r="DE158" i="31"/>
  <c r="DE245" i="31"/>
  <c r="DE88" i="31"/>
  <c r="DE137" i="31"/>
  <c r="DE208" i="31"/>
  <c r="DE219" i="31"/>
  <c r="DE125" i="31"/>
  <c r="DE236" i="31"/>
  <c r="DE115" i="31"/>
  <c r="DE213" i="31"/>
  <c r="DE96" i="31"/>
  <c r="DE47" i="31"/>
  <c r="DE103" i="31"/>
  <c r="DE149" i="31"/>
  <c r="DE173" i="31"/>
  <c r="DE184" i="31"/>
  <c r="DE225" i="31"/>
  <c r="DE167" i="31"/>
  <c r="DE37" i="31"/>
  <c r="DE169" i="31"/>
  <c r="DE27" i="31"/>
  <c r="DE20" i="31"/>
  <c r="DE151" i="31"/>
  <c r="DE234" i="31"/>
  <c r="DE10" i="31"/>
  <c r="DE210" i="31"/>
  <c r="DE52" i="31"/>
  <c r="DE119" i="31"/>
  <c r="DE146" i="31"/>
  <c r="DE175" i="31"/>
  <c r="DE65" i="31"/>
  <c r="DE150" i="31"/>
  <c r="DE43" i="31"/>
  <c r="DE46" i="31"/>
  <c r="DE224" i="31"/>
  <c r="DE138" i="31"/>
  <c r="DE176" i="31"/>
  <c r="DE177" i="31"/>
  <c r="DE26" i="31"/>
  <c r="DE82" i="31"/>
  <c r="DE155" i="31"/>
  <c r="DE195" i="31"/>
  <c r="DE203" i="31"/>
  <c r="DE244" i="31"/>
  <c r="DE15" i="31"/>
  <c r="DE105" i="31"/>
  <c r="DE222" i="31"/>
  <c r="DE191" i="31"/>
  <c r="DE205" i="31"/>
  <c r="DE229" i="31"/>
  <c r="DE72" i="31"/>
  <c r="DE139" i="31"/>
  <c r="DE216" i="31"/>
  <c r="DE92" i="31"/>
  <c r="DE53" i="31"/>
  <c r="DE36" i="31"/>
  <c r="DE54" i="31"/>
  <c r="DE134" i="31"/>
  <c r="DE70" i="31"/>
  <c r="DE29" i="31"/>
  <c r="DE97" i="31"/>
  <c r="DE126" i="31"/>
  <c r="DE142" i="31"/>
  <c r="DE148" i="31"/>
  <c r="DE174" i="31"/>
  <c r="DE59" i="31"/>
  <c r="DE127" i="31"/>
  <c r="DE179" i="31"/>
  <c r="DE84" i="31"/>
  <c r="DE81" i="31"/>
  <c r="DE141" i="31"/>
  <c r="DE79" i="31"/>
  <c r="DE95" i="31"/>
  <c r="DE90" i="31"/>
  <c r="DE152" i="31"/>
  <c r="DE80" i="31"/>
  <c r="DE106" i="31"/>
  <c r="DE200" i="31"/>
  <c r="DE40" i="31"/>
  <c r="DE123" i="31"/>
  <c r="DE133" i="31"/>
  <c r="DE157" i="31"/>
  <c r="DE221" i="31"/>
  <c r="DE67" i="31"/>
  <c r="DE140" i="31"/>
  <c r="DE170" i="31"/>
  <c r="DE190" i="31"/>
  <c r="DE196" i="31"/>
  <c r="DE240" i="31"/>
  <c r="DE202" i="31"/>
  <c r="DE223" i="31"/>
  <c r="DE180" i="31"/>
  <c r="DE226" i="31"/>
  <c r="DE243" i="31"/>
  <c r="DE241" i="31"/>
  <c r="DE239" i="31"/>
  <c r="DE237" i="31"/>
  <c r="DE215" i="31"/>
  <c r="DE165" i="31"/>
  <c r="DG181" i="31"/>
  <c r="DG85" i="31"/>
  <c r="DG13" i="31"/>
  <c r="DG206" i="31"/>
  <c r="DG214" i="31"/>
  <c r="DG186" i="31"/>
  <c r="DG160" i="31"/>
  <c r="DG147" i="31"/>
  <c r="DG135" i="31"/>
  <c r="DG109" i="31"/>
  <c r="DG18" i="31"/>
  <c r="DG11" i="31"/>
  <c r="DG86" i="31"/>
  <c r="DG172" i="31"/>
  <c r="DG204" i="31"/>
  <c r="DG156" i="31"/>
  <c r="DG61" i="31"/>
  <c r="DG163" i="31"/>
  <c r="DG145" i="31"/>
  <c r="DG143" i="31"/>
  <c r="DG89" i="31"/>
  <c r="DG73" i="31"/>
  <c r="DG34" i="31"/>
  <c r="DG31" i="31"/>
  <c r="DG17" i="31"/>
  <c r="DG39" i="31"/>
  <c r="DG32" i="31"/>
  <c r="DG28" i="31"/>
  <c r="DG108" i="31"/>
  <c r="DG235" i="31"/>
  <c r="DG211" i="31"/>
  <c r="DG168" i="31"/>
  <c r="DG118" i="31"/>
  <c r="DG129" i="31"/>
  <c r="DG75" i="31"/>
  <c r="DG201" i="31"/>
  <c r="DG233" i="31"/>
  <c r="DG124" i="31"/>
  <c r="DG50" i="31"/>
  <c r="DG38" i="31"/>
  <c r="DG194" i="31"/>
  <c r="DG120" i="31"/>
  <c r="DG44" i="31"/>
  <c r="DG113" i="31"/>
  <c r="DG110" i="31"/>
  <c r="DG149" i="31"/>
  <c r="DG83" i="31"/>
  <c r="DG98" i="31"/>
  <c r="DG185" i="31"/>
  <c r="DG228" i="31"/>
  <c r="DG60" i="31"/>
  <c r="DG41" i="31"/>
  <c r="DG114" i="31"/>
  <c r="DG218" i="31"/>
  <c r="DG9" i="31"/>
  <c r="DG42" i="31"/>
  <c r="DG207" i="31"/>
  <c r="DG76" i="31"/>
  <c r="DG30" i="31"/>
  <c r="DG189" i="31"/>
  <c r="DG62" i="31"/>
  <c r="DG63" i="31"/>
  <c r="DG23" i="31"/>
  <c r="DG99" i="31"/>
  <c r="DG162" i="31"/>
  <c r="DG197" i="31"/>
  <c r="DG130" i="31"/>
  <c r="DG187" i="31"/>
  <c r="DG33" i="31"/>
  <c r="DG93" i="31"/>
  <c r="DG77" i="31"/>
  <c r="DG116" i="31"/>
  <c r="DG224" i="31"/>
  <c r="DG19" i="31"/>
  <c r="DG22" i="31"/>
  <c r="DG136" i="31"/>
  <c r="DG6" i="31"/>
  <c r="DG21" i="31"/>
  <c r="DG51" i="31"/>
  <c r="DG117" i="31"/>
  <c r="DG154" i="31"/>
  <c r="DG132" i="31"/>
  <c r="DG7" i="31"/>
  <c r="DG64" i="31"/>
  <c r="DG151" i="31"/>
  <c r="DG45" i="31"/>
  <c r="DG122" i="31"/>
  <c r="DG102" i="31"/>
  <c r="DG104" i="31"/>
  <c r="DG112" i="31"/>
  <c r="DG153" i="31"/>
  <c r="DG178" i="31"/>
  <c r="DG230" i="31"/>
  <c r="DG58" i="31"/>
  <c r="DG69" i="31"/>
  <c r="DG220" i="31"/>
  <c r="DG217" i="31"/>
  <c r="DG245" i="31"/>
  <c r="DG137" i="31"/>
  <c r="DG12" i="31"/>
  <c r="DG74" i="31"/>
  <c r="DG199" i="31"/>
  <c r="DG14" i="31"/>
  <c r="DG24" i="31"/>
  <c r="DG78" i="31"/>
  <c r="DG48" i="31"/>
  <c r="DG121" i="31"/>
  <c r="DG128" i="31"/>
  <c r="DG164" i="31"/>
  <c r="DG213" i="31"/>
  <c r="DG238" i="31"/>
  <c r="DG161" i="31"/>
  <c r="DG166" i="31"/>
  <c r="DG232" i="31"/>
  <c r="DG49" i="31"/>
  <c r="DG66" i="31"/>
  <c r="DG87" i="31"/>
  <c r="DG96" i="31"/>
  <c r="DG193" i="31"/>
  <c r="DG8" i="31"/>
  <c r="DG101" i="31"/>
  <c r="DG100" i="31"/>
  <c r="DG131" i="31"/>
  <c r="DG173" i="31"/>
  <c r="DG184" i="31"/>
  <c r="DG57" i="31"/>
  <c r="DG107" i="31"/>
  <c r="DG167" i="31"/>
  <c r="DG242" i="31"/>
  <c r="DG71" i="31"/>
  <c r="DG169" i="31"/>
  <c r="DG192" i="31"/>
  <c r="DG231" i="31"/>
  <c r="DG144" i="31"/>
  <c r="DG171" i="31"/>
  <c r="DG182" i="31"/>
  <c r="DG111" i="31"/>
  <c r="DG159" i="31"/>
  <c r="DG210" i="31"/>
  <c r="DG35" i="31"/>
  <c r="DG158" i="31"/>
  <c r="DG146" i="31"/>
  <c r="DG88" i="31"/>
  <c r="DG198" i="31"/>
  <c r="DG208" i="31"/>
  <c r="DG219" i="31"/>
  <c r="DG125" i="31"/>
  <c r="DG236" i="31"/>
  <c r="DG115" i="31"/>
  <c r="DG25" i="31"/>
  <c r="DG47" i="31"/>
  <c r="DG91" i="31"/>
  <c r="DG94" i="31"/>
  <c r="DG103" i="31"/>
  <c r="DG225" i="31"/>
  <c r="DG55" i="31"/>
  <c r="DG37" i="31"/>
  <c r="DG27" i="31"/>
  <c r="DG20" i="31"/>
  <c r="DG234" i="31"/>
  <c r="DG10" i="31"/>
  <c r="DG56" i="31"/>
  <c r="DG52" i="31"/>
  <c r="DG119" i="31"/>
  <c r="DG175" i="31"/>
  <c r="DG16" i="31"/>
  <c r="DG227" i="31"/>
  <c r="DG68" i="31"/>
  <c r="DG209" i="31"/>
  <c r="DG65" i="31"/>
  <c r="DG150" i="31"/>
  <c r="DG43" i="31"/>
  <c r="DG46" i="31"/>
  <c r="DG183" i="31"/>
  <c r="DG188" i="31"/>
  <c r="DG138" i="31"/>
  <c r="DG176" i="31"/>
  <c r="DG212" i="31"/>
  <c r="DG72" i="31"/>
  <c r="DG200" i="31"/>
  <c r="DG82" i="31"/>
  <c r="DG155" i="31"/>
  <c r="DG195" i="31"/>
  <c r="DG203" i="31"/>
  <c r="DG15" i="31"/>
  <c r="DG105" i="31"/>
  <c r="DG222" i="31"/>
  <c r="DG191" i="31"/>
  <c r="DG223" i="31"/>
  <c r="DG29" i="31"/>
  <c r="DG229" i="31"/>
  <c r="DG127" i="31"/>
  <c r="DG139" i="31"/>
  <c r="DG216" i="31"/>
  <c r="DG26" i="31"/>
  <c r="DG84" i="31"/>
  <c r="DG92" i="31"/>
  <c r="DG53" i="31"/>
  <c r="DG36" i="31"/>
  <c r="DG95" i="31"/>
  <c r="DG134" i="31"/>
  <c r="DG70" i="31"/>
  <c r="DG97" i="31"/>
  <c r="DG126" i="31"/>
  <c r="DG142" i="31"/>
  <c r="DG148" i="31"/>
  <c r="DG174" i="31"/>
  <c r="DG180" i="31"/>
  <c r="DG80" i="31"/>
  <c r="DG59" i="31"/>
  <c r="DG81" i="31"/>
  <c r="DG141" i="31"/>
  <c r="DG133" i="31"/>
  <c r="DG54" i="31"/>
  <c r="DG79" i="31"/>
  <c r="DG140" i="31"/>
  <c r="DG170" i="31"/>
  <c r="DG240" i="31"/>
  <c r="DG90" i="31"/>
  <c r="DG205" i="31"/>
  <c r="DG106" i="31"/>
  <c r="DG177" i="31"/>
  <c r="DG179" i="31"/>
  <c r="DG40" i="31"/>
  <c r="DG123" i="31"/>
  <c r="DG157" i="31"/>
  <c r="DG221" i="31"/>
  <c r="DG244" i="31"/>
  <c r="DG67" i="31"/>
  <c r="DG190" i="31"/>
  <c r="DG196" i="31"/>
  <c r="DG152" i="31"/>
  <c r="DG202" i="31"/>
  <c r="DG226" i="31"/>
  <c r="DG215" i="31"/>
  <c r="DG241" i="31"/>
  <c r="DG165" i="31"/>
  <c r="DG243" i="31"/>
  <c r="DG237" i="31"/>
  <c r="DG239" i="31"/>
  <c r="EG246" i="31"/>
  <c r="EE18" i="31"/>
  <c r="EE7" i="31"/>
  <c r="EE12" i="31"/>
  <c r="EE34" i="31"/>
  <c r="EE48" i="31"/>
  <c r="EE23" i="31"/>
  <c r="EE39" i="31"/>
  <c r="EE53" i="31"/>
  <c r="EE28" i="31"/>
  <c r="EE44" i="31"/>
  <c r="EE33" i="31"/>
  <c r="EE49" i="31"/>
  <c r="EE69" i="31"/>
  <c r="EE85" i="31"/>
  <c r="EE66" i="31"/>
  <c r="EE82" i="31"/>
  <c r="EE59" i="31"/>
  <c r="EE75" i="31"/>
  <c r="EE60" i="31"/>
  <c r="EE76" i="31"/>
  <c r="EE91" i="31"/>
  <c r="EE104" i="31"/>
  <c r="EE120" i="31"/>
  <c r="EE93" i="31"/>
  <c r="EE109" i="31"/>
  <c r="EE125" i="31"/>
  <c r="EE106" i="31"/>
  <c r="EE122" i="31"/>
  <c r="EE103" i="31"/>
  <c r="EE119" i="31"/>
  <c r="EE133" i="31"/>
  <c r="EE134" i="31"/>
  <c r="EE131" i="31"/>
  <c r="EE132" i="31"/>
  <c r="EE145" i="31"/>
  <c r="EE160" i="31"/>
  <c r="EE157" i="31"/>
  <c r="EE150" i="31"/>
  <c r="EE164" i="31"/>
  <c r="EE170" i="31"/>
  <c r="EE171" i="31"/>
  <c r="EE172" i="31"/>
  <c r="EE169" i="31"/>
  <c r="EE188" i="31"/>
  <c r="EE189" i="31"/>
  <c r="EE190" i="31"/>
  <c r="EE187" i="31"/>
  <c r="EE200" i="31"/>
  <c r="EE197" i="31"/>
  <c r="EE203" i="31"/>
  <c r="EE212" i="31"/>
  <c r="EE215" i="31"/>
  <c r="EE220" i="31"/>
  <c r="EE222" i="31"/>
  <c r="EE229" i="31"/>
  <c r="EE232" i="31"/>
  <c r="EE241" i="31"/>
  <c r="EE240" i="31"/>
  <c r="DH108" i="31"/>
  <c r="DH50" i="31"/>
  <c r="DH38" i="31"/>
  <c r="DH194" i="31"/>
  <c r="DH120" i="31"/>
  <c r="DH145" i="31"/>
  <c r="DH44" i="31"/>
  <c r="DH113" i="31"/>
  <c r="DH110" i="31"/>
  <c r="DH181" i="31"/>
  <c r="DH233" i="31"/>
  <c r="DH124" i="31"/>
  <c r="DH13" i="31"/>
  <c r="DH206" i="31"/>
  <c r="DH186" i="31"/>
  <c r="DH163" i="31"/>
  <c r="DH160" i="31"/>
  <c r="DH135" i="31"/>
  <c r="DH109" i="31"/>
  <c r="DH11" i="31"/>
  <c r="DH86" i="31"/>
  <c r="DH172" i="31"/>
  <c r="DH204" i="31"/>
  <c r="DH156" i="31"/>
  <c r="DH85" i="31"/>
  <c r="DH147" i="31"/>
  <c r="DH143" i="31"/>
  <c r="DH89" i="31"/>
  <c r="DH129" i="31"/>
  <c r="DH34" i="31"/>
  <c r="DH31" i="31"/>
  <c r="DH39" i="31"/>
  <c r="DH32" i="31"/>
  <c r="DH28" i="31"/>
  <c r="DH61" i="31"/>
  <c r="DH235" i="31"/>
  <c r="DH211" i="31"/>
  <c r="DH214" i="31"/>
  <c r="DH168" i="31"/>
  <c r="DH73" i="31"/>
  <c r="DH118" i="31"/>
  <c r="DH17" i="31"/>
  <c r="DH18" i="31"/>
  <c r="DH75" i="31"/>
  <c r="DH201" i="31"/>
  <c r="DH25" i="31"/>
  <c r="DH47" i="31"/>
  <c r="DH91" i="31"/>
  <c r="DH94" i="31"/>
  <c r="DH103" i="31"/>
  <c r="DH149" i="31"/>
  <c r="DH184" i="31"/>
  <c r="DH225" i="31"/>
  <c r="DH242" i="31"/>
  <c r="DH37" i="31"/>
  <c r="DH231" i="31"/>
  <c r="DH27" i="31"/>
  <c r="DH20" i="31"/>
  <c r="DH234" i="31"/>
  <c r="DH10" i="31"/>
  <c r="DH210" i="31"/>
  <c r="DH52" i="31"/>
  <c r="DH119" i="31"/>
  <c r="DH146" i="31"/>
  <c r="DH175" i="31"/>
  <c r="DH16" i="31"/>
  <c r="DH227" i="31"/>
  <c r="DH162" i="31"/>
  <c r="DH209" i="31"/>
  <c r="DH130" i="31"/>
  <c r="DH150" i="31"/>
  <c r="DH43" i="31"/>
  <c r="DH46" i="31"/>
  <c r="DH183" i="31"/>
  <c r="DH232" i="31"/>
  <c r="DH19" i="31"/>
  <c r="DH138" i="31"/>
  <c r="DH176" i="31"/>
  <c r="DH6" i="31"/>
  <c r="DH83" i="31"/>
  <c r="DH98" i="31"/>
  <c r="DH185" i="31"/>
  <c r="DH228" i="31"/>
  <c r="DH60" i="31"/>
  <c r="DH41" i="31"/>
  <c r="DH114" i="31"/>
  <c r="DH151" i="31"/>
  <c r="DH218" i="31"/>
  <c r="DH56" i="31"/>
  <c r="DH9" i="31"/>
  <c r="DH76" i="31"/>
  <c r="DH189" i="31"/>
  <c r="DH62" i="31"/>
  <c r="DH63" i="31"/>
  <c r="DH198" i="31"/>
  <c r="DH23" i="31"/>
  <c r="DH68" i="31"/>
  <c r="DH99" i="31"/>
  <c r="DH199" i="31"/>
  <c r="DH236" i="31"/>
  <c r="DH187" i="31"/>
  <c r="DH33" i="31"/>
  <c r="DH93" i="31"/>
  <c r="DH77" i="31"/>
  <c r="DH116" i="31"/>
  <c r="DH188" i="31"/>
  <c r="DH22" i="31"/>
  <c r="DH136" i="31"/>
  <c r="DH21" i="31"/>
  <c r="DH57" i="31"/>
  <c r="DH51" i="31"/>
  <c r="DH117" i="31"/>
  <c r="DH154" i="31"/>
  <c r="DH167" i="31"/>
  <c r="DH132" i="31"/>
  <c r="DH64" i="31"/>
  <c r="DH45" i="31"/>
  <c r="DH42" i="31"/>
  <c r="DH122" i="31"/>
  <c r="DH102" i="31"/>
  <c r="DH104" i="31"/>
  <c r="DH112" i="31"/>
  <c r="DH153" i="31"/>
  <c r="DH230" i="31"/>
  <c r="DH30" i="31"/>
  <c r="DH220" i="31"/>
  <c r="DH217" i="31"/>
  <c r="DH245" i="31"/>
  <c r="DH12" i="31"/>
  <c r="DH74" i="31"/>
  <c r="DH197" i="31"/>
  <c r="DH14" i="31"/>
  <c r="DH24" i="31"/>
  <c r="DH78" i="31"/>
  <c r="DH48" i="31"/>
  <c r="DH65" i="31"/>
  <c r="DH121" i="31"/>
  <c r="DH128" i="31"/>
  <c r="DH164" i="31"/>
  <c r="DH213" i="31"/>
  <c r="DH238" i="31"/>
  <c r="DH161" i="31"/>
  <c r="DH49" i="31"/>
  <c r="DH66" i="31"/>
  <c r="DH87" i="31"/>
  <c r="DH8" i="31"/>
  <c r="DH101" i="31"/>
  <c r="DH100" i="31"/>
  <c r="DH131" i="31"/>
  <c r="DH173" i="31"/>
  <c r="DH55" i="31"/>
  <c r="DH107" i="31"/>
  <c r="DH71" i="31"/>
  <c r="DH169" i="31"/>
  <c r="DH192" i="31"/>
  <c r="DH7" i="31"/>
  <c r="DH144" i="31"/>
  <c r="DH171" i="31"/>
  <c r="DH182" i="31"/>
  <c r="DH111" i="31"/>
  <c r="DH159" i="31"/>
  <c r="DH178" i="31"/>
  <c r="DH207" i="31"/>
  <c r="DH35" i="31"/>
  <c r="DH58" i="31"/>
  <c r="DH69" i="31"/>
  <c r="DH158" i="31"/>
  <c r="DH88" i="31"/>
  <c r="DH137" i="31"/>
  <c r="DH208" i="31"/>
  <c r="DH219" i="31"/>
  <c r="DH125" i="31"/>
  <c r="DH115" i="31"/>
  <c r="DH166" i="31"/>
  <c r="DH224" i="31"/>
  <c r="DH96" i="31"/>
  <c r="DH193" i="31"/>
  <c r="DH106" i="31"/>
  <c r="DH177" i="31"/>
  <c r="DH179" i="31"/>
  <c r="DH200" i="31"/>
  <c r="DH26" i="31"/>
  <c r="DH40" i="31"/>
  <c r="DH123" i="31"/>
  <c r="DH133" i="31"/>
  <c r="DH157" i="31"/>
  <c r="DH221" i="31"/>
  <c r="DH67" i="31"/>
  <c r="DH170" i="31"/>
  <c r="DH190" i="31"/>
  <c r="DH196" i="31"/>
  <c r="DH240" i="31"/>
  <c r="DH202" i="31"/>
  <c r="DH223" i="31"/>
  <c r="DH180" i="31"/>
  <c r="DH226" i="31"/>
  <c r="DH72" i="31"/>
  <c r="DH82" i="31"/>
  <c r="DH155" i="31"/>
  <c r="DH195" i="31"/>
  <c r="DH203" i="31"/>
  <c r="DH15" i="31"/>
  <c r="DH54" i="31"/>
  <c r="DH105" i="31"/>
  <c r="DH222" i="31"/>
  <c r="DH191" i="31"/>
  <c r="DH29" i="31"/>
  <c r="DH229" i="31"/>
  <c r="DH127" i="31"/>
  <c r="DH139" i="31"/>
  <c r="DH216" i="31"/>
  <c r="DH84" i="31"/>
  <c r="DH92" i="31"/>
  <c r="DH244" i="31"/>
  <c r="DH53" i="31"/>
  <c r="DH36" i="31"/>
  <c r="DH95" i="31"/>
  <c r="DH134" i="31"/>
  <c r="DH70" i="31"/>
  <c r="DH90" i="31"/>
  <c r="DH97" i="31"/>
  <c r="DH126" i="31"/>
  <c r="DH142" i="31"/>
  <c r="DH148" i="31"/>
  <c r="DH174" i="31"/>
  <c r="DH205" i="31"/>
  <c r="DH212" i="31"/>
  <c r="DH80" i="31"/>
  <c r="DH59" i="31"/>
  <c r="DH81" i="31"/>
  <c r="DH141" i="31"/>
  <c r="DH79" i="31"/>
  <c r="DH140" i="31"/>
  <c r="DH152" i="31"/>
  <c r="DH215" i="31"/>
  <c r="DH241" i="31"/>
  <c r="DH243" i="31"/>
  <c r="DH165" i="31"/>
  <c r="DH239" i="31"/>
  <c r="DH237" i="31"/>
  <c r="EB172" i="31"/>
  <c r="EB204" i="31"/>
  <c r="EB156" i="31"/>
  <c r="EB85" i="31"/>
  <c r="EB143" i="31"/>
  <c r="EB89" i="31"/>
  <c r="EB129" i="31"/>
  <c r="EB34" i="31"/>
  <c r="EB31" i="31"/>
  <c r="EB39" i="31"/>
  <c r="EB32" i="31"/>
  <c r="EB28" i="31"/>
  <c r="EB61" i="31"/>
  <c r="EB235" i="31"/>
  <c r="EB211" i="31"/>
  <c r="EB214" i="31"/>
  <c r="EB168" i="31"/>
  <c r="EB73" i="31"/>
  <c r="EB118" i="31"/>
  <c r="EB17" i="31"/>
  <c r="EB75" i="31"/>
  <c r="EB201" i="31"/>
  <c r="EB108" i="31"/>
  <c r="EB50" i="31"/>
  <c r="EB38" i="31"/>
  <c r="EB194" i="31"/>
  <c r="EB120" i="31"/>
  <c r="EB44" i="31"/>
  <c r="EB18" i="31"/>
  <c r="EB113" i="31"/>
  <c r="EB110" i="31"/>
  <c r="EB181" i="31"/>
  <c r="EB233" i="31"/>
  <c r="EB124" i="31"/>
  <c r="EB13" i="31"/>
  <c r="EB206" i="31"/>
  <c r="EB186" i="31"/>
  <c r="EB163" i="31"/>
  <c r="EB160" i="31"/>
  <c r="EB147" i="31"/>
  <c r="EB145" i="31"/>
  <c r="EB135" i="31"/>
  <c r="EB109" i="31"/>
  <c r="EB11" i="31"/>
  <c r="EB86" i="31"/>
  <c r="EB22" i="31"/>
  <c r="EB136" i="31"/>
  <c r="EB21" i="31"/>
  <c r="EB57" i="31"/>
  <c r="EB51" i="31"/>
  <c r="EB117" i="31"/>
  <c r="EB154" i="31"/>
  <c r="EB167" i="31"/>
  <c r="EB132" i="31"/>
  <c r="EB64" i="31"/>
  <c r="EB56" i="31"/>
  <c r="EB45" i="31"/>
  <c r="EB42" i="31"/>
  <c r="EB122" i="31"/>
  <c r="EB102" i="31"/>
  <c r="EB104" i="31"/>
  <c r="EB112" i="31"/>
  <c r="EB153" i="31"/>
  <c r="EB230" i="31"/>
  <c r="EB30" i="31"/>
  <c r="EB220" i="31"/>
  <c r="EB217" i="31"/>
  <c r="EB245" i="31"/>
  <c r="EB12" i="31"/>
  <c r="EB74" i="31"/>
  <c r="EB197" i="31"/>
  <c r="EB14" i="31"/>
  <c r="EB24" i="31"/>
  <c r="EB78" i="31"/>
  <c r="EB48" i="31"/>
  <c r="EB65" i="31"/>
  <c r="EB121" i="31"/>
  <c r="EB128" i="31"/>
  <c r="EB213" i="31"/>
  <c r="EB238" i="31"/>
  <c r="EB161" i="31"/>
  <c r="EB166" i="31"/>
  <c r="EB49" i="31"/>
  <c r="EB66" i="31"/>
  <c r="EB87" i="31"/>
  <c r="EB193" i="31"/>
  <c r="EB212" i="31"/>
  <c r="EB8" i="31"/>
  <c r="EB101" i="31"/>
  <c r="EB100" i="31"/>
  <c r="EB131" i="31"/>
  <c r="EB173" i="31"/>
  <c r="EB55" i="31"/>
  <c r="EB107" i="31"/>
  <c r="EB71" i="31"/>
  <c r="EB169" i="31"/>
  <c r="EB192" i="31"/>
  <c r="EB7" i="31"/>
  <c r="EB144" i="31"/>
  <c r="EB171" i="31"/>
  <c r="EB182" i="31"/>
  <c r="EB111" i="31"/>
  <c r="EB159" i="31"/>
  <c r="EB178" i="31"/>
  <c r="EB35" i="31"/>
  <c r="EB58" i="31"/>
  <c r="EB69" i="31"/>
  <c r="EB158" i="31"/>
  <c r="EB88" i="31"/>
  <c r="EB137" i="31"/>
  <c r="EB208" i="31"/>
  <c r="EB219" i="31"/>
  <c r="EB125" i="31"/>
  <c r="EB115" i="31"/>
  <c r="EB224" i="31"/>
  <c r="EB96" i="31"/>
  <c r="EB25" i="31"/>
  <c r="EB47" i="31"/>
  <c r="EB91" i="31"/>
  <c r="EB94" i="31"/>
  <c r="EB103" i="31"/>
  <c r="EB149" i="31"/>
  <c r="EB184" i="31"/>
  <c r="EB225" i="31"/>
  <c r="EB242" i="31"/>
  <c r="EB37" i="31"/>
  <c r="EB231" i="31"/>
  <c r="EB27" i="31"/>
  <c r="EB20" i="31"/>
  <c r="EB151" i="31"/>
  <c r="EB234" i="31"/>
  <c r="EB10" i="31"/>
  <c r="EB210" i="31"/>
  <c r="EB52" i="31"/>
  <c r="EB119" i="31"/>
  <c r="EB146" i="31"/>
  <c r="EB175" i="31"/>
  <c r="EB16" i="31"/>
  <c r="EB198" i="31"/>
  <c r="EB227" i="31"/>
  <c r="EB209" i="31"/>
  <c r="EB150" i="31"/>
  <c r="EB43" i="31"/>
  <c r="EB46" i="31"/>
  <c r="EB183" i="31"/>
  <c r="EB232" i="31"/>
  <c r="EB19" i="31"/>
  <c r="EB138" i="31"/>
  <c r="EB176" i="31"/>
  <c r="EB6" i="31"/>
  <c r="EB83" i="31"/>
  <c r="EB98" i="31"/>
  <c r="EB185" i="31"/>
  <c r="EB228" i="31"/>
  <c r="EB60" i="31"/>
  <c r="EB41" i="31"/>
  <c r="EB114" i="31"/>
  <c r="EB218" i="31"/>
  <c r="EB9" i="31"/>
  <c r="EB207" i="31"/>
  <c r="EB76" i="31"/>
  <c r="EB189" i="31"/>
  <c r="EB62" i="31"/>
  <c r="EB63" i="31"/>
  <c r="EB23" i="31"/>
  <c r="EB68" i="31"/>
  <c r="EB99" i="31"/>
  <c r="EB162" i="31"/>
  <c r="EB199" i="31"/>
  <c r="EB236" i="31"/>
  <c r="EB130" i="31"/>
  <c r="EB164" i="31"/>
  <c r="EB187" i="31"/>
  <c r="EB33" i="31"/>
  <c r="EB93" i="31"/>
  <c r="EB77" i="31"/>
  <c r="EB116" i="31"/>
  <c r="EB188" i="31"/>
  <c r="EB229" i="31"/>
  <c r="EB127" i="31"/>
  <c r="EB139" i="31"/>
  <c r="EB216" i="31"/>
  <c r="EB84" i="31"/>
  <c r="EB92" i="31"/>
  <c r="EB244" i="31"/>
  <c r="EB53" i="31"/>
  <c r="EB36" i="31"/>
  <c r="EB54" i="31"/>
  <c r="EB95" i="31"/>
  <c r="EB134" i="31"/>
  <c r="EB70" i="31"/>
  <c r="EB97" i="31"/>
  <c r="EB126" i="31"/>
  <c r="EB142" i="31"/>
  <c r="EB148" i="31"/>
  <c r="EB174" i="31"/>
  <c r="EB80" i="31"/>
  <c r="EB59" i="31"/>
  <c r="EB179" i="31"/>
  <c r="EB81" i="31"/>
  <c r="EB141" i="31"/>
  <c r="EB79" i="31"/>
  <c r="EB140" i="31"/>
  <c r="EB152" i="31"/>
  <c r="EB180" i="31"/>
  <c r="EB106" i="31"/>
  <c r="EB177" i="31"/>
  <c r="EB200" i="31"/>
  <c r="EB26" i="31"/>
  <c r="EB40" i="31"/>
  <c r="EB123" i="31"/>
  <c r="EB133" i="31"/>
  <c r="EB157" i="31"/>
  <c r="EB221" i="31"/>
  <c r="EB67" i="31"/>
  <c r="EB170" i="31"/>
  <c r="EB190" i="31"/>
  <c r="EB196" i="31"/>
  <c r="EB90" i="31"/>
  <c r="EB202" i="31"/>
  <c r="EB223" i="31"/>
  <c r="EB226" i="31"/>
  <c r="EB72" i="31"/>
  <c r="EB82" i="31"/>
  <c r="EB155" i="31"/>
  <c r="EB195" i="31"/>
  <c r="EB203" i="31"/>
  <c r="EB15" i="31"/>
  <c r="EB105" i="31"/>
  <c r="EB222" i="31"/>
  <c r="EB240" i="31"/>
  <c r="EB191" i="31"/>
  <c r="EB29" i="31"/>
  <c r="EB205" i="31"/>
  <c r="EB243" i="31"/>
  <c r="EB165" i="31"/>
  <c r="EB239" i="31"/>
  <c r="EB237" i="31"/>
  <c r="EB215" i="31"/>
  <c r="EB241" i="31"/>
  <c r="DK172" i="31"/>
  <c r="DK233" i="31"/>
  <c r="DK204" i="31"/>
  <c r="DK156" i="31"/>
  <c r="DK61" i="31"/>
  <c r="DK163" i="31"/>
  <c r="DK143" i="31"/>
  <c r="DK89" i="31"/>
  <c r="DK73" i="31"/>
  <c r="DK34" i="31"/>
  <c r="DK31" i="31"/>
  <c r="DK17" i="31"/>
  <c r="DK39" i="31"/>
  <c r="DK32" i="31"/>
  <c r="DK28" i="31"/>
  <c r="DK18" i="31"/>
  <c r="DK108" i="31"/>
  <c r="DK181" i="31"/>
  <c r="DK235" i="31"/>
  <c r="DK211" i="31"/>
  <c r="DK168" i="31"/>
  <c r="DK118" i="31"/>
  <c r="DK129" i="31"/>
  <c r="DK75" i="31"/>
  <c r="DK201" i="31"/>
  <c r="DK124" i="31"/>
  <c r="DK50" i="31"/>
  <c r="DK38" i="31"/>
  <c r="DK194" i="31"/>
  <c r="DK120" i="31"/>
  <c r="DK44" i="31"/>
  <c r="DK113" i="31"/>
  <c r="DK110" i="31"/>
  <c r="DK85" i="31"/>
  <c r="DK13" i="31"/>
  <c r="DK206" i="31"/>
  <c r="DK214" i="31"/>
  <c r="DK186" i="31"/>
  <c r="DK160" i="31"/>
  <c r="DK147" i="31"/>
  <c r="DK145" i="31"/>
  <c r="DK135" i="31"/>
  <c r="DK109" i="31"/>
  <c r="DK11" i="31"/>
  <c r="DK86" i="31"/>
  <c r="DK22" i="31"/>
  <c r="DK136" i="31"/>
  <c r="DK6" i="31"/>
  <c r="DK21" i="31"/>
  <c r="DK51" i="31"/>
  <c r="DK117" i="31"/>
  <c r="DK154" i="31"/>
  <c r="DK132" i="31"/>
  <c r="DK7" i="31"/>
  <c r="DK64" i="31"/>
  <c r="DK151" i="31"/>
  <c r="DK45" i="31"/>
  <c r="DK122" i="31"/>
  <c r="DK102" i="31"/>
  <c r="DK104" i="31"/>
  <c r="DK112" i="31"/>
  <c r="DK153" i="31"/>
  <c r="DK178" i="31"/>
  <c r="DK230" i="31"/>
  <c r="DK58" i="31"/>
  <c r="DK69" i="31"/>
  <c r="DK220" i="31"/>
  <c r="DK217" i="31"/>
  <c r="DK245" i="31"/>
  <c r="DK137" i="31"/>
  <c r="DK12" i="31"/>
  <c r="DK74" i="31"/>
  <c r="DK199" i="31"/>
  <c r="DK14" i="31"/>
  <c r="DK24" i="31"/>
  <c r="DK78" i="31"/>
  <c r="DK48" i="31"/>
  <c r="DK121" i="31"/>
  <c r="DK128" i="31"/>
  <c r="DK213" i="31"/>
  <c r="DK238" i="31"/>
  <c r="DK161" i="31"/>
  <c r="DK166" i="31"/>
  <c r="DK232" i="31"/>
  <c r="DK19" i="31"/>
  <c r="DK49" i="31"/>
  <c r="DK66" i="31"/>
  <c r="DK87" i="31"/>
  <c r="DK96" i="31"/>
  <c r="DK193" i="31"/>
  <c r="DK8" i="31"/>
  <c r="DK101" i="31"/>
  <c r="DK100" i="31"/>
  <c r="DK131" i="31"/>
  <c r="DK149" i="31"/>
  <c r="DK173" i="31"/>
  <c r="DK184" i="31"/>
  <c r="DK57" i="31"/>
  <c r="DK55" i="31"/>
  <c r="DK107" i="31"/>
  <c r="DK167" i="31"/>
  <c r="DK242" i="31"/>
  <c r="DK71" i="31"/>
  <c r="DK169" i="31"/>
  <c r="DK192" i="31"/>
  <c r="DK231" i="31"/>
  <c r="DK144" i="31"/>
  <c r="DK171" i="31"/>
  <c r="DK111" i="31"/>
  <c r="DK159" i="31"/>
  <c r="DK210" i="31"/>
  <c r="DK35" i="31"/>
  <c r="DK158" i="31"/>
  <c r="DK88" i="31"/>
  <c r="DK198" i="31"/>
  <c r="DK208" i="31"/>
  <c r="DK219" i="31"/>
  <c r="DK125" i="31"/>
  <c r="DK236" i="31"/>
  <c r="DK115" i="31"/>
  <c r="DK25" i="31"/>
  <c r="DK47" i="31"/>
  <c r="DK91" i="31"/>
  <c r="DK94" i="31"/>
  <c r="DK103" i="31"/>
  <c r="DK225" i="31"/>
  <c r="DK37" i="31"/>
  <c r="DK27" i="31"/>
  <c r="DK20" i="31"/>
  <c r="DK182" i="31"/>
  <c r="DK234" i="31"/>
  <c r="DK10" i="31"/>
  <c r="DK56" i="31"/>
  <c r="DK52" i="31"/>
  <c r="DK119" i="31"/>
  <c r="DK146" i="31"/>
  <c r="DK175" i="31"/>
  <c r="DK16" i="31"/>
  <c r="DK227" i="31"/>
  <c r="DK68" i="31"/>
  <c r="DK197" i="31"/>
  <c r="DK209" i="31"/>
  <c r="DK65" i="31"/>
  <c r="DK164" i="31"/>
  <c r="DK150" i="31"/>
  <c r="DK43" i="31"/>
  <c r="DK46" i="31"/>
  <c r="DK183" i="31"/>
  <c r="DK188" i="31"/>
  <c r="DK138" i="31"/>
  <c r="DK176" i="31"/>
  <c r="DK83" i="31"/>
  <c r="DK98" i="31"/>
  <c r="DK185" i="31"/>
  <c r="DK228" i="31"/>
  <c r="DK60" i="31"/>
  <c r="DK41" i="31"/>
  <c r="DK114" i="31"/>
  <c r="DK218" i="31"/>
  <c r="DK9" i="31"/>
  <c r="DK42" i="31"/>
  <c r="DK207" i="31"/>
  <c r="DK76" i="31"/>
  <c r="DK30" i="31"/>
  <c r="DK189" i="31"/>
  <c r="DK62" i="31"/>
  <c r="DK63" i="31"/>
  <c r="DK23" i="31"/>
  <c r="DK99" i="31"/>
  <c r="DK162" i="31"/>
  <c r="DK130" i="31"/>
  <c r="DK187" i="31"/>
  <c r="DK33" i="31"/>
  <c r="DK93" i="31"/>
  <c r="DK77" i="31"/>
  <c r="DK116" i="31"/>
  <c r="DK224" i="31"/>
  <c r="DK229" i="31"/>
  <c r="DK127" i="31"/>
  <c r="DK139" i="31"/>
  <c r="DK216" i="31"/>
  <c r="DK26" i="31"/>
  <c r="DK84" i="31"/>
  <c r="DK92" i="31"/>
  <c r="DK53" i="31"/>
  <c r="DK36" i="31"/>
  <c r="DK95" i="31"/>
  <c r="DK134" i="31"/>
  <c r="DK240" i="31"/>
  <c r="DK70" i="31"/>
  <c r="DK97" i="31"/>
  <c r="DK126" i="31"/>
  <c r="DK142" i="31"/>
  <c r="DK174" i="31"/>
  <c r="DK180" i="31"/>
  <c r="DK80" i="31"/>
  <c r="DK59" i="31"/>
  <c r="DK81" i="31"/>
  <c r="DK141" i="31"/>
  <c r="DK133" i="31"/>
  <c r="DK79" i="31"/>
  <c r="DK140" i="31"/>
  <c r="DK170" i="31"/>
  <c r="DK90" i="31"/>
  <c r="DK205" i="31"/>
  <c r="DK106" i="31"/>
  <c r="DK177" i="31"/>
  <c r="DK179" i="31"/>
  <c r="DK40" i="31"/>
  <c r="DK123" i="31"/>
  <c r="DK157" i="31"/>
  <c r="DK221" i="31"/>
  <c r="DK67" i="31"/>
  <c r="DK190" i="31"/>
  <c r="DK196" i="31"/>
  <c r="DK152" i="31"/>
  <c r="DK202" i="31"/>
  <c r="DK148" i="31"/>
  <c r="DK226" i="31"/>
  <c r="DK212" i="31"/>
  <c r="DK72" i="31"/>
  <c r="DK200" i="31"/>
  <c r="DK82" i="31"/>
  <c r="DK155" i="31"/>
  <c r="DK195" i="31"/>
  <c r="DK203" i="31"/>
  <c r="DK244" i="31"/>
  <c r="DK15" i="31"/>
  <c r="DK54" i="31"/>
  <c r="DK105" i="31"/>
  <c r="DK222" i="31"/>
  <c r="DK191" i="31"/>
  <c r="DK223" i="31"/>
  <c r="DK29" i="31"/>
  <c r="DK165" i="31"/>
  <c r="DK237" i="31"/>
  <c r="DK239" i="31"/>
  <c r="DK243" i="31"/>
  <c r="DK215" i="31"/>
  <c r="DK241" i="31"/>
  <c r="EC181" i="31"/>
  <c r="EC233" i="31"/>
  <c r="EC124" i="31"/>
  <c r="EC13" i="31"/>
  <c r="EC186" i="31"/>
  <c r="EC160" i="31"/>
  <c r="EC147" i="31"/>
  <c r="EC145" i="31"/>
  <c r="EC135" i="31"/>
  <c r="EC109" i="31"/>
  <c r="EC129" i="31"/>
  <c r="EC11" i="31"/>
  <c r="EC86" i="31"/>
  <c r="EC172" i="31"/>
  <c r="EC204" i="31"/>
  <c r="EC156" i="31"/>
  <c r="EC85" i="31"/>
  <c r="EC143" i="31"/>
  <c r="EC89" i="31"/>
  <c r="EC34" i="31"/>
  <c r="EC31" i="31"/>
  <c r="EC39" i="31"/>
  <c r="EC32" i="31"/>
  <c r="EC28" i="31"/>
  <c r="EC61" i="31"/>
  <c r="EC206" i="31"/>
  <c r="EC211" i="31"/>
  <c r="EC214" i="31"/>
  <c r="EC168" i="31"/>
  <c r="EC73" i="31"/>
  <c r="EC118" i="31"/>
  <c r="EC17" i="31"/>
  <c r="EC75" i="31"/>
  <c r="EC201" i="31"/>
  <c r="EC108" i="31"/>
  <c r="EC50" i="31"/>
  <c r="EC38" i="31"/>
  <c r="EC235" i="31"/>
  <c r="EC194" i="31"/>
  <c r="EC163" i="31"/>
  <c r="EC120" i="31"/>
  <c r="EC44" i="31"/>
  <c r="EC18" i="31"/>
  <c r="EC113" i="31"/>
  <c r="EC110" i="31"/>
  <c r="EC25" i="31"/>
  <c r="EC6" i="31"/>
  <c r="EC57" i="31"/>
  <c r="EC83" i="31"/>
  <c r="EC98" i="31"/>
  <c r="EC185" i="31"/>
  <c r="EC228" i="31"/>
  <c r="EC114" i="31"/>
  <c r="EC218" i="31"/>
  <c r="EC9" i="31"/>
  <c r="EC146" i="31"/>
  <c r="EC189" i="31"/>
  <c r="EC16" i="31"/>
  <c r="EC62" i="31"/>
  <c r="EC63" i="31"/>
  <c r="EC227" i="31"/>
  <c r="EC23" i="31"/>
  <c r="EC68" i="31"/>
  <c r="EC99" i="31"/>
  <c r="EC209" i="31"/>
  <c r="EC33" i="31"/>
  <c r="EC93" i="31"/>
  <c r="EC77" i="31"/>
  <c r="EC116" i="31"/>
  <c r="EC183" i="31"/>
  <c r="EC188" i="31"/>
  <c r="EC232" i="31"/>
  <c r="EC19" i="31"/>
  <c r="EC22" i="31"/>
  <c r="EC94" i="31"/>
  <c r="EC21" i="31"/>
  <c r="EC51" i="31"/>
  <c r="EC117" i="31"/>
  <c r="EC154" i="31"/>
  <c r="EC242" i="31"/>
  <c r="EC60" i="31"/>
  <c r="EC41" i="31"/>
  <c r="EC45" i="31"/>
  <c r="EC42" i="31"/>
  <c r="EC122" i="31"/>
  <c r="EC102" i="31"/>
  <c r="EC104" i="31"/>
  <c r="EC112" i="31"/>
  <c r="EC153" i="31"/>
  <c r="EC207" i="31"/>
  <c r="EC76" i="31"/>
  <c r="EC30" i="31"/>
  <c r="EC220" i="31"/>
  <c r="EC217" i="31"/>
  <c r="EC12" i="31"/>
  <c r="EC74" i="31"/>
  <c r="EC199" i="31"/>
  <c r="EC14" i="31"/>
  <c r="EC24" i="31"/>
  <c r="EC78" i="31"/>
  <c r="EC48" i="31"/>
  <c r="EC130" i="31"/>
  <c r="EC121" i="31"/>
  <c r="EC128" i="31"/>
  <c r="EC164" i="31"/>
  <c r="EC150" i="31"/>
  <c r="EC187" i="31"/>
  <c r="EC238" i="31"/>
  <c r="EC161" i="31"/>
  <c r="EC166" i="31"/>
  <c r="EC49" i="31"/>
  <c r="EC66" i="31"/>
  <c r="EC87" i="31"/>
  <c r="EC193" i="31"/>
  <c r="EC212" i="31"/>
  <c r="EC8" i="31"/>
  <c r="EC91" i="31"/>
  <c r="EC101" i="31"/>
  <c r="EC100" i="31"/>
  <c r="EC131" i="31"/>
  <c r="EC136" i="31"/>
  <c r="EC55" i="31"/>
  <c r="EC107" i="31"/>
  <c r="EC71" i="31"/>
  <c r="EC132" i="31"/>
  <c r="EC192" i="31"/>
  <c r="EC231" i="31"/>
  <c r="EC7" i="31"/>
  <c r="EC64" i="31"/>
  <c r="EC144" i="31"/>
  <c r="EC171" i="31"/>
  <c r="EC182" i="31"/>
  <c r="EC111" i="31"/>
  <c r="EC159" i="31"/>
  <c r="EC178" i="31"/>
  <c r="EC230" i="31"/>
  <c r="EC35" i="31"/>
  <c r="EC58" i="31"/>
  <c r="EC69" i="31"/>
  <c r="EC158" i="31"/>
  <c r="EC245" i="31"/>
  <c r="EC88" i="31"/>
  <c r="EC137" i="31"/>
  <c r="EC208" i="31"/>
  <c r="EC219" i="31"/>
  <c r="EC125" i="31"/>
  <c r="EC162" i="31"/>
  <c r="EC236" i="31"/>
  <c r="EC115" i="31"/>
  <c r="EC213" i="31"/>
  <c r="EC96" i="31"/>
  <c r="EC47" i="31"/>
  <c r="EC103" i="31"/>
  <c r="EC149" i="31"/>
  <c r="EC173" i="31"/>
  <c r="EC184" i="31"/>
  <c r="EC225" i="31"/>
  <c r="EC167" i="31"/>
  <c r="EC37" i="31"/>
  <c r="EC169" i="31"/>
  <c r="EC27" i="31"/>
  <c r="EC20" i="31"/>
  <c r="EC151" i="31"/>
  <c r="EC234" i="31"/>
  <c r="EC10" i="31"/>
  <c r="EC56" i="31"/>
  <c r="EC210" i="31"/>
  <c r="EC52" i="31"/>
  <c r="EC119" i="31"/>
  <c r="EC175" i="31"/>
  <c r="EC198" i="31"/>
  <c r="EC197" i="31"/>
  <c r="EC65" i="31"/>
  <c r="EC43" i="31"/>
  <c r="EC46" i="31"/>
  <c r="EC224" i="31"/>
  <c r="EC138" i="31"/>
  <c r="EC176" i="31"/>
  <c r="EC177" i="31"/>
  <c r="EC26" i="31"/>
  <c r="EC82" i="31"/>
  <c r="EC155" i="31"/>
  <c r="EC195" i="31"/>
  <c r="EC203" i="31"/>
  <c r="EC244" i="31"/>
  <c r="EC15" i="31"/>
  <c r="EC105" i="31"/>
  <c r="EC222" i="31"/>
  <c r="EC191" i="31"/>
  <c r="EC205" i="31"/>
  <c r="EC229" i="31"/>
  <c r="EC72" i="31"/>
  <c r="EC139" i="31"/>
  <c r="EC216" i="31"/>
  <c r="EC92" i="31"/>
  <c r="EC53" i="31"/>
  <c r="EC36" i="31"/>
  <c r="EC54" i="31"/>
  <c r="EC134" i="31"/>
  <c r="EC70" i="31"/>
  <c r="EC90" i="31"/>
  <c r="EC29" i="31"/>
  <c r="EC97" i="31"/>
  <c r="EC126" i="31"/>
  <c r="EC142" i="31"/>
  <c r="EC148" i="31"/>
  <c r="EC174" i="31"/>
  <c r="EC180" i="31"/>
  <c r="EC59" i="31"/>
  <c r="EC127" i="31"/>
  <c r="EC179" i="31"/>
  <c r="EC84" i="31"/>
  <c r="EC81" i="31"/>
  <c r="EC141" i="31"/>
  <c r="EC79" i="31"/>
  <c r="EC95" i="31"/>
  <c r="EC152" i="31"/>
  <c r="EC80" i="31"/>
  <c r="EC106" i="31"/>
  <c r="EC200" i="31"/>
  <c r="EC40" i="31"/>
  <c r="EC123" i="31"/>
  <c r="EC133" i="31"/>
  <c r="EC157" i="31"/>
  <c r="EC221" i="31"/>
  <c r="EC67" i="31"/>
  <c r="EC140" i="31"/>
  <c r="EC170" i="31"/>
  <c r="EC190" i="31"/>
  <c r="EC196" i="31"/>
  <c r="EC240" i="31"/>
  <c r="EC202" i="31"/>
  <c r="EC223" i="31"/>
  <c r="EC226" i="31"/>
  <c r="EC243" i="31"/>
  <c r="EC241" i="31"/>
  <c r="EC165" i="31"/>
  <c r="EC239" i="31"/>
  <c r="EC237" i="31"/>
  <c r="EC215" i="31"/>
  <c r="DV108" i="31"/>
  <c r="DV50" i="31"/>
  <c r="DV38" i="31"/>
  <c r="DV194" i="31"/>
  <c r="DV168" i="31"/>
  <c r="DV120" i="31"/>
  <c r="DV118" i="31"/>
  <c r="DV113" i="31"/>
  <c r="DV181" i="31"/>
  <c r="DV124" i="31"/>
  <c r="DV13" i="31"/>
  <c r="DV163" i="31"/>
  <c r="DV160" i="31"/>
  <c r="DV147" i="31"/>
  <c r="DV109" i="31"/>
  <c r="DV44" i="31"/>
  <c r="DV11" i="31"/>
  <c r="DV110" i="31"/>
  <c r="DV86" i="31"/>
  <c r="DV204" i="31"/>
  <c r="DV156" i="31"/>
  <c r="DV85" i="31"/>
  <c r="DV206" i="31"/>
  <c r="DV214" i="31"/>
  <c r="DV186" i="31"/>
  <c r="DV145" i="31"/>
  <c r="DV135" i="31"/>
  <c r="DV143" i="31"/>
  <c r="DV89" i="31"/>
  <c r="DV34" i="31"/>
  <c r="DV31" i="31"/>
  <c r="DV39" i="31"/>
  <c r="DV32" i="31"/>
  <c r="DV172" i="31"/>
  <c r="DV233" i="31"/>
  <c r="DV61" i="31"/>
  <c r="DV235" i="31"/>
  <c r="DV211" i="31"/>
  <c r="DV73" i="31"/>
  <c r="DV129" i="31"/>
  <c r="DV17" i="31"/>
  <c r="DV28" i="31"/>
  <c r="DV18" i="31"/>
  <c r="DV75" i="31"/>
  <c r="DV201" i="31"/>
  <c r="DV47" i="31"/>
  <c r="DV91" i="31"/>
  <c r="DV103" i="31"/>
  <c r="DV131" i="31"/>
  <c r="DV149" i="31"/>
  <c r="DV173" i="31"/>
  <c r="DV184" i="31"/>
  <c r="DV225" i="31"/>
  <c r="DV55" i="31"/>
  <c r="DV167" i="31"/>
  <c r="DV37" i="31"/>
  <c r="DV71" i="31"/>
  <c r="DV169" i="31"/>
  <c r="DV27" i="31"/>
  <c r="DV20" i="31"/>
  <c r="DV10" i="31"/>
  <c r="DV210" i="31"/>
  <c r="DV58" i="31"/>
  <c r="DV52" i="31"/>
  <c r="DV119" i="31"/>
  <c r="DV175" i="31"/>
  <c r="DV236" i="31"/>
  <c r="DV43" i="31"/>
  <c r="DV46" i="31"/>
  <c r="DV138" i="31"/>
  <c r="DV6" i="31"/>
  <c r="DV83" i="31"/>
  <c r="DV185" i="31"/>
  <c r="DV228" i="31"/>
  <c r="DV114" i="31"/>
  <c r="DV218" i="31"/>
  <c r="DV234" i="31"/>
  <c r="DV56" i="31"/>
  <c r="DV9" i="31"/>
  <c r="DV189" i="31"/>
  <c r="DV16" i="31"/>
  <c r="DV62" i="31"/>
  <c r="DV227" i="31"/>
  <c r="DV23" i="31"/>
  <c r="DV99" i="31"/>
  <c r="DV162" i="31"/>
  <c r="DV197" i="31"/>
  <c r="DV209" i="31"/>
  <c r="DV164" i="31"/>
  <c r="DV33" i="31"/>
  <c r="DV93" i="31"/>
  <c r="DV77" i="31"/>
  <c r="DV116" i="31"/>
  <c r="DV183" i="31"/>
  <c r="DV188" i="31"/>
  <c r="DV224" i="31"/>
  <c r="DV232" i="31"/>
  <c r="DV176" i="31"/>
  <c r="DV193" i="31"/>
  <c r="DV25" i="31"/>
  <c r="DV22" i="31"/>
  <c r="DV21" i="31"/>
  <c r="DV57" i="31"/>
  <c r="DV51" i="31"/>
  <c r="DV98" i="31"/>
  <c r="DV117" i="31"/>
  <c r="DV242" i="31"/>
  <c r="DV60" i="31"/>
  <c r="DV41" i="31"/>
  <c r="DV151" i="31"/>
  <c r="DV182" i="31"/>
  <c r="DV45" i="31"/>
  <c r="DV42" i="31"/>
  <c r="DV122" i="31"/>
  <c r="DV102" i="31"/>
  <c r="DV104" i="31"/>
  <c r="DV112" i="31"/>
  <c r="DV153" i="31"/>
  <c r="DV230" i="31"/>
  <c r="DV76" i="31"/>
  <c r="DV30" i="31"/>
  <c r="DV146" i="31"/>
  <c r="DV220" i="31"/>
  <c r="DV245" i="31"/>
  <c r="DV63" i="31"/>
  <c r="DV12" i="31"/>
  <c r="DV74" i="31"/>
  <c r="DV68" i="31"/>
  <c r="DV199" i="31"/>
  <c r="DV14" i="31"/>
  <c r="DV24" i="31"/>
  <c r="DV78" i="31"/>
  <c r="DV48" i="31"/>
  <c r="DV121" i="31"/>
  <c r="DV128" i="31"/>
  <c r="DV187" i="31"/>
  <c r="DV238" i="31"/>
  <c r="DV161" i="31"/>
  <c r="DV166" i="31"/>
  <c r="DV49" i="31"/>
  <c r="DV66" i="31"/>
  <c r="DV87" i="31"/>
  <c r="DV8" i="31"/>
  <c r="DV94" i="31"/>
  <c r="DV101" i="31"/>
  <c r="DV100" i="31"/>
  <c r="DV136" i="31"/>
  <c r="DV107" i="31"/>
  <c r="DV154" i="31"/>
  <c r="DV132" i="31"/>
  <c r="DV192" i="31"/>
  <c r="DV231" i="31"/>
  <c r="DV7" i="31"/>
  <c r="DV64" i="31"/>
  <c r="DV144" i="31"/>
  <c r="DV171" i="31"/>
  <c r="DV111" i="31"/>
  <c r="DV159" i="31"/>
  <c r="DV178" i="31"/>
  <c r="DV207" i="31"/>
  <c r="DV35" i="31"/>
  <c r="DV69" i="31"/>
  <c r="DV158" i="31"/>
  <c r="DV217" i="31"/>
  <c r="DV88" i="31"/>
  <c r="DV137" i="31"/>
  <c r="DV198" i="31"/>
  <c r="DV208" i="31"/>
  <c r="DV219" i="31"/>
  <c r="DV125" i="31"/>
  <c r="DV130" i="31"/>
  <c r="DV65" i="31"/>
  <c r="DV115" i="31"/>
  <c r="DV150" i="31"/>
  <c r="DV213" i="31"/>
  <c r="DV19" i="31"/>
  <c r="DV96" i="31"/>
  <c r="DV80" i="31"/>
  <c r="DV59" i="31"/>
  <c r="DV106" i="31"/>
  <c r="DV200" i="31"/>
  <c r="DV123" i="31"/>
  <c r="DV133" i="31"/>
  <c r="DV157" i="31"/>
  <c r="DV221" i="31"/>
  <c r="DV79" i="31"/>
  <c r="DV140" i="31"/>
  <c r="DV170" i="31"/>
  <c r="DV190" i="31"/>
  <c r="DV196" i="31"/>
  <c r="DV90" i="31"/>
  <c r="DV202" i="31"/>
  <c r="DV205" i="31"/>
  <c r="DV226" i="31"/>
  <c r="DV177" i="31"/>
  <c r="DV40" i="31"/>
  <c r="DV82" i="31"/>
  <c r="DV155" i="31"/>
  <c r="DV195" i="31"/>
  <c r="DV203" i="31"/>
  <c r="DV67" i="31"/>
  <c r="DV105" i="31"/>
  <c r="DV222" i="31"/>
  <c r="DV191" i="31"/>
  <c r="DV223" i="31"/>
  <c r="DV97" i="31"/>
  <c r="DV212" i="31"/>
  <c r="DV229" i="31"/>
  <c r="DV72" i="31"/>
  <c r="DV179" i="31"/>
  <c r="DV216" i="31"/>
  <c r="DV26" i="31"/>
  <c r="DV92" i="31"/>
  <c r="DV244" i="31"/>
  <c r="DV15" i="31"/>
  <c r="DV53" i="31"/>
  <c r="DV36" i="31"/>
  <c r="DV54" i="31"/>
  <c r="DV134" i="31"/>
  <c r="DV70" i="31"/>
  <c r="DV29" i="31"/>
  <c r="DV126" i="31"/>
  <c r="DV142" i="31"/>
  <c r="DV148" i="31"/>
  <c r="DV174" i="31"/>
  <c r="DV180" i="31"/>
  <c r="DV127" i="31"/>
  <c r="DV139" i="31"/>
  <c r="DV84" i="31"/>
  <c r="DV81" i="31"/>
  <c r="DV141" i="31"/>
  <c r="DV95" i="31"/>
  <c r="DV240" i="31"/>
  <c r="DV152" i="31"/>
  <c r="DV215" i="31"/>
  <c r="DV243" i="31"/>
  <c r="DV241" i="31"/>
  <c r="DV165" i="31"/>
  <c r="DV239" i="31"/>
  <c r="DV237" i="31"/>
  <c r="EH246" i="31"/>
  <c r="EE9" i="31"/>
  <c r="EF246" i="31"/>
  <c r="EE6" i="31"/>
  <c r="EE11" i="31"/>
  <c r="EE16" i="31"/>
  <c r="EE38" i="31"/>
  <c r="EE50" i="31"/>
  <c r="EE27" i="31"/>
  <c r="EE43" i="31"/>
  <c r="EE57" i="31"/>
  <c r="EE32" i="31"/>
  <c r="EE52" i="31"/>
  <c r="EE37" i="31"/>
  <c r="EE56" i="31"/>
  <c r="EE73" i="31"/>
  <c r="EE89" i="31"/>
  <c r="EE70" i="31"/>
  <c r="EE86" i="31"/>
  <c r="EE63" i="31"/>
  <c r="EE79" i="31"/>
  <c r="EE64" i="31"/>
  <c r="EE80" i="31"/>
  <c r="EE92" i="31"/>
  <c r="EE108" i="31"/>
  <c r="EE124" i="31"/>
  <c r="EE97" i="31"/>
  <c r="EE113" i="31"/>
  <c r="EE94" i="31"/>
  <c r="EE110" i="31"/>
  <c r="EE126" i="31"/>
  <c r="EE107" i="31"/>
  <c r="EE123" i="31"/>
  <c r="EE137" i="31"/>
  <c r="EE138" i="31"/>
  <c r="EE135" i="31"/>
  <c r="EE136" i="31"/>
  <c r="EE151" i="31"/>
  <c r="EE162" i="31"/>
  <c r="EE161" i="31"/>
  <c r="EE154" i="31"/>
  <c r="EE166" i="31"/>
  <c r="EE174" i="31"/>
  <c r="EE175" i="31"/>
  <c r="EE176" i="31"/>
  <c r="EE173" i="31"/>
  <c r="EE192" i="31"/>
  <c r="EE193" i="31"/>
  <c r="EE194" i="31"/>
  <c r="EE191" i="31"/>
  <c r="EE204" i="31"/>
  <c r="EE201" i="31"/>
  <c r="EE210" i="31"/>
  <c r="EE209" i="31"/>
  <c r="EE219" i="31"/>
  <c r="EE217" i="31"/>
  <c r="EE224" i="31"/>
  <c r="EE226" i="31"/>
  <c r="EE233" i="31"/>
  <c r="EE245" i="31"/>
  <c r="ED204" i="31"/>
  <c r="ED156" i="31"/>
  <c r="ED85" i="31"/>
  <c r="ED206" i="31"/>
  <c r="ED214" i="31"/>
  <c r="ED186" i="31"/>
  <c r="ED135" i="31"/>
  <c r="ED143" i="31"/>
  <c r="ED89" i="31"/>
  <c r="ED34" i="31"/>
  <c r="ED31" i="31"/>
  <c r="ED39" i="31"/>
  <c r="ED32" i="31"/>
  <c r="ED172" i="31"/>
  <c r="ED61" i="31"/>
  <c r="ED235" i="31"/>
  <c r="ED211" i="31"/>
  <c r="ED73" i="31"/>
  <c r="ED129" i="31"/>
  <c r="ED17" i="31"/>
  <c r="ED28" i="31"/>
  <c r="ED18" i="31"/>
  <c r="ED75" i="31"/>
  <c r="ED201" i="31"/>
  <c r="ED108" i="31"/>
  <c r="ED233" i="31"/>
  <c r="ED50" i="31"/>
  <c r="ED38" i="31"/>
  <c r="ED194" i="31"/>
  <c r="ED168" i="31"/>
  <c r="ED120" i="31"/>
  <c r="ED145" i="31"/>
  <c r="ED118" i="31"/>
  <c r="ED113" i="31"/>
  <c r="ED181" i="31"/>
  <c r="ED124" i="31"/>
  <c r="ED13" i="31"/>
  <c r="ED163" i="31"/>
  <c r="ED160" i="31"/>
  <c r="ED147" i="31"/>
  <c r="ED109" i="31"/>
  <c r="ED44" i="31"/>
  <c r="ED11" i="31"/>
  <c r="ED110" i="31"/>
  <c r="ED86" i="31"/>
  <c r="ED25" i="31"/>
  <c r="ED22" i="31"/>
  <c r="ED21" i="31"/>
  <c r="ED57" i="31"/>
  <c r="ED51" i="31"/>
  <c r="ED98" i="31"/>
  <c r="ED117" i="31"/>
  <c r="ED242" i="31"/>
  <c r="ED60" i="31"/>
  <c r="ED41" i="31"/>
  <c r="ED151" i="31"/>
  <c r="ED234" i="31"/>
  <c r="ED45" i="31"/>
  <c r="ED42" i="31"/>
  <c r="ED122" i="31"/>
  <c r="ED102" i="31"/>
  <c r="ED104" i="31"/>
  <c r="ED112" i="31"/>
  <c r="ED153" i="31"/>
  <c r="ED230" i="31"/>
  <c r="ED76" i="31"/>
  <c r="ED30" i="31"/>
  <c r="ED220" i="31"/>
  <c r="ED245" i="31"/>
  <c r="ED63" i="31"/>
  <c r="ED12" i="31"/>
  <c r="ED74" i="31"/>
  <c r="ED68" i="31"/>
  <c r="ED162" i="31"/>
  <c r="ED199" i="31"/>
  <c r="ED14" i="31"/>
  <c r="ED24" i="31"/>
  <c r="ED78" i="31"/>
  <c r="ED48" i="31"/>
  <c r="ED121" i="31"/>
  <c r="ED128" i="31"/>
  <c r="ED164" i="31"/>
  <c r="ED187" i="31"/>
  <c r="ED161" i="31"/>
  <c r="ED166" i="31"/>
  <c r="ED49" i="31"/>
  <c r="ED66" i="31"/>
  <c r="ED87" i="31"/>
  <c r="ED8" i="31"/>
  <c r="ED94" i="31"/>
  <c r="ED101" i="31"/>
  <c r="ED100" i="31"/>
  <c r="ED136" i="31"/>
  <c r="ED55" i="31"/>
  <c r="ED107" i="31"/>
  <c r="ED154" i="31"/>
  <c r="ED132" i="31"/>
  <c r="ED192" i="31"/>
  <c r="ED231" i="31"/>
  <c r="ED7" i="31"/>
  <c r="ED64" i="31"/>
  <c r="ED144" i="31"/>
  <c r="ED171" i="31"/>
  <c r="ED182" i="31"/>
  <c r="ED111" i="31"/>
  <c r="ED159" i="31"/>
  <c r="ED178" i="31"/>
  <c r="ED207" i="31"/>
  <c r="ED35" i="31"/>
  <c r="ED69" i="31"/>
  <c r="ED158" i="31"/>
  <c r="ED146" i="31"/>
  <c r="ED217" i="31"/>
  <c r="ED88" i="31"/>
  <c r="ED137" i="31"/>
  <c r="ED198" i="31"/>
  <c r="ED208" i="31"/>
  <c r="ED219" i="31"/>
  <c r="ED125" i="31"/>
  <c r="ED130" i="31"/>
  <c r="ED65" i="31"/>
  <c r="ED115" i="31"/>
  <c r="ED213" i="31"/>
  <c r="ED96" i="31"/>
  <c r="ED47" i="31"/>
  <c r="ED91" i="31"/>
  <c r="ED103" i="31"/>
  <c r="ED131" i="31"/>
  <c r="ED173" i="31"/>
  <c r="ED184" i="31"/>
  <c r="ED225" i="31"/>
  <c r="ED167" i="31"/>
  <c r="ED37" i="31"/>
  <c r="ED71" i="31"/>
  <c r="ED169" i="31"/>
  <c r="ED27" i="31"/>
  <c r="ED20" i="31"/>
  <c r="ED10" i="31"/>
  <c r="ED210" i="31"/>
  <c r="ED58" i="31"/>
  <c r="ED52" i="31"/>
  <c r="ED119" i="31"/>
  <c r="ED175" i="31"/>
  <c r="ED197" i="31"/>
  <c r="ED150" i="31"/>
  <c r="ED43" i="31"/>
  <c r="ED46" i="31"/>
  <c r="ED19" i="31"/>
  <c r="ED138" i="31"/>
  <c r="ED149" i="31"/>
  <c r="ED6" i="31"/>
  <c r="ED83" i="31"/>
  <c r="ED185" i="31"/>
  <c r="ED228" i="31"/>
  <c r="ED114" i="31"/>
  <c r="ED218" i="31"/>
  <c r="ED56" i="31"/>
  <c r="ED9" i="31"/>
  <c r="ED189" i="31"/>
  <c r="ED16" i="31"/>
  <c r="ED62" i="31"/>
  <c r="ED227" i="31"/>
  <c r="ED23" i="31"/>
  <c r="ED99" i="31"/>
  <c r="ED209" i="31"/>
  <c r="ED236" i="31"/>
  <c r="ED238" i="31"/>
  <c r="ED33" i="31"/>
  <c r="ED93" i="31"/>
  <c r="ED77" i="31"/>
  <c r="ED116" i="31"/>
  <c r="ED183" i="31"/>
  <c r="ED188" i="31"/>
  <c r="ED224" i="31"/>
  <c r="ED232" i="31"/>
  <c r="ED176" i="31"/>
  <c r="ED193" i="31"/>
  <c r="ED212" i="31"/>
  <c r="ED229" i="31"/>
  <c r="ED72" i="31"/>
  <c r="ED216" i="31"/>
  <c r="ED26" i="31"/>
  <c r="ED92" i="31"/>
  <c r="ED244" i="31"/>
  <c r="ED15" i="31"/>
  <c r="ED53" i="31"/>
  <c r="ED36" i="31"/>
  <c r="ED134" i="31"/>
  <c r="ED70" i="31"/>
  <c r="ED29" i="31"/>
  <c r="ED126" i="31"/>
  <c r="ED142" i="31"/>
  <c r="ED148" i="31"/>
  <c r="ED174" i="31"/>
  <c r="ED180" i="31"/>
  <c r="ED127" i="31"/>
  <c r="ED139" i="31"/>
  <c r="ED179" i="31"/>
  <c r="ED84" i="31"/>
  <c r="ED81" i="31"/>
  <c r="ED141" i="31"/>
  <c r="ED95" i="31"/>
  <c r="ED152" i="31"/>
  <c r="ED80" i="31"/>
  <c r="ED59" i="31"/>
  <c r="ED106" i="31"/>
  <c r="ED200" i="31"/>
  <c r="ED123" i="31"/>
  <c r="ED133" i="31"/>
  <c r="ED157" i="31"/>
  <c r="ED221" i="31"/>
  <c r="ED79" i="31"/>
  <c r="ED140" i="31"/>
  <c r="ED170" i="31"/>
  <c r="ED190" i="31"/>
  <c r="ED196" i="31"/>
  <c r="ED240" i="31"/>
  <c r="ED90" i="31"/>
  <c r="ED202" i="31"/>
  <c r="ED226" i="31"/>
  <c r="ED177" i="31"/>
  <c r="ED40" i="31"/>
  <c r="ED82" i="31"/>
  <c r="ED155" i="31"/>
  <c r="ED195" i="31"/>
  <c r="ED203" i="31"/>
  <c r="ED54" i="31"/>
  <c r="ED67" i="31"/>
  <c r="ED105" i="31"/>
  <c r="ED222" i="31"/>
  <c r="ED191" i="31"/>
  <c r="ED223" i="31"/>
  <c r="ED97" i="31"/>
  <c r="ED205" i="31"/>
  <c r="ED241" i="31"/>
  <c r="ED239" i="31"/>
  <c r="ED243" i="31"/>
  <c r="ED165" i="31"/>
  <c r="ED237" i="31"/>
  <c r="ED215" i="31"/>
  <c r="DW85" i="31"/>
  <c r="DW13" i="31"/>
  <c r="DW206" i="31"/>
  <c r="DW186" i="31"/>
  <c r="DW163" i="31"/>
  <c r="DW160" i="31"/>
  <c r="DW147" i="31"/>
  <c r="DW145" i="31"/>
  <c r="DW135" i="31"/>
  <c r="DW109" i="31"/>
  <c r="DW11" i="31"/>
  <c r="DW86" i="31"/>
  <c r="DW172" i="31"/>
  <c r="DW204" i="31"/>
  <c r="DW156" i="31"/>
  <c r="DW61" i="31"/>
  <c r="DW143" i="31"/>
  <c r="DW89" i="31"/>
  <c r="DW73" i="31"/>
  <c r="DW129" i="31"/>
  <c r="DW34" i="31"/>
  <c r="DW31" i="31"/>
  <c r="DW17" i="31"/>
  <c r="DW39" i="31"/>
  <c r="DW32" i="31"/>
  <c r="DW28" i="31"/>
  <c r="DW108" i="31"/>
  <c r="DW235" i="31"/>
  <c r="DW211" i="31"/>
  <c r="DW214" i="31"/>
  <c r="DW168" i="31"/>
  <c r="DW118" i="31"/>
  <c r="DW75" i="31"/>
  <c r="DW201" i="31"/>
  <c r="DW181" i="31"/>
  <c r="DW233" i="31"/>
  <c r="DW124" i="31"/>
  <c r="DW50" i="31"/>
  <c r="DW38" i="31"/>
  <c r="DW194" i="31"/>
  <c r="DW120" i="31"/>
  <c r="DW44" i="31"/>
  <c r="DW18" i="31"/>
  <c r="DW113" i="31"/>
  <c r="DW110" i="31"/>
  <c r="DW149" i="31"/>
  <c r="DW83" i="31"/>
  <c r="DW98" i="31"/>
  <c r="DW185" i="31"/>
  <c r="DW228" i="31"/>
  <c r="DW60" i="31"/>
  <c r="DW41" i="31"/>
  <c r="DW114" i="31"/>
  <c r="DW218" i="31"/>
  <c r="DW9" i="31"/>
  <c r="DW42" i="31"/>
  <c r="DW207" i="31"/>
  <c r="DW76" i="31"/>
  <c r="DW30" i="31"/>
  <c r="DW189" i="31"/>
  <c r="DW62" i="31"/>
  <c r="DW63" i="31"/>
  <c r="DW23" i="31"/>
  <c r="DW99" i="31"/>
  <c r="DW162" i="31"/>
  <c r="DW197" i="31"/>
  <c r="DW236" i="31"/>
  <c r="DW130" i="31"/>
  <c r="DW164" i="31"/>
  <c r="DW187" i="31"/>
  <c r="DW33" i="31"/>
  <c r="DW93" i="31"/>
  <c r="DW77" i="31"/>
  <c r="DW116" i="31"/>
  <c r="DW224" i="31"/>
  <c r="DW232" i="31"/>
  <c r="DW22" i="31"/>
  <c r="DW136" i="31"/>
  <c r="DW6" i="31"/>
  <c r="DW21" i="31"/>
  <c r="DW57" i="31"/>
  <c r="DW51" i="31"/>
  <c r="DW117" i="31"/>
  <c r="DW154" i="31"/>
  <c r="DW132" i="31"/>
  <c r="DW7" i="31"/>
  <c r="DW64" i="31"/>
  <c r="DW151" i="31"/>
  <c r="DW182" i="31"/>
  <c r="DW45" i="31"/>
  <c r="DW122" i="31"/>
  <c r="DW102" i="31"/>
  <c r="DW104" i="31"/>
  <c r="DW112" i="31"/>
  <c r="DW153" i="31"/>
  <c r="DW178" i="31"/>
  <c r="DW230" i="31"/>
  <c r="DW58" i="31"/>
  <c r="DW69" i="31"/>
  <c r="DW220" i="31"/>
  <c r="DW217" i="31"/>
  <c r="DW245" i="31"/>
  <c r="DW137" i="31"/>
  <c r="DW12" i="31"/>
  <c r="DW74" i="31"/>
  <c r="DW199" i="31"/>
  <c r="DW14" i="31"/>
  <c r="DW24" i="31"/>
  <c r="DW78" i="31"/>
  <c r="DW48" i="31"/>
  <c r="DW121" i="31"/>
  <c r="DW128" i="31"/>
  <c r="DW213" i="31"/>
  <c r="DW238" i="31"/>
  <c r="DW161" i="31"/>
  <c r="DW166" i="31"/>
  <c r="DW49" i="31"/>
  <c r="DW66" i="31"/>
  <c r="DW87" i="31"/>
  <c r="DW96" i="31"/>
  <c r="DW193" i="31"/>
  <c r="DW212" i="31"/>
  <c r="DW8" i="31"/>
  <c r="DW101" i="31"/>
  <c r="DW100" i="31"/>
  <c r="DW131" i="31"/>
  <c r="DW173" i="31"/>
  <c r="DW184" i="31"/>
  <c r="DW107" i="31"/>
  <c r="DW167" i="31"/>
  <c r="DW242" i="31"/>
  <c r="DW71" i="31"/>
  <c r="DW169" i="31"/>
  <c r="DW192" i="31"/>
  <c r="DW231" i="31"/>
  <c r="DW144" i="31"/>
  <c r="DW171" i="31"/>
  <c r="DW111" i="31"/>
  <c r="DW159" i="31"/>
  <c r="DW210" i="31"/>
  <c r="DW35" i="31"/>
  <c r="DW158" i="31"/>
  <c r="DW88" i="31"/>
  <c r="DW198" i="31"/>
  <c r="DW208" i="31"/>
  <c r="DW219" i="31"/>
  <c r="DW125" i="31"/>
  <c r="DW115" i="31"/>
  <c r="DW25" i="31"/>
  <c r="DW47" i="31"/>
  <c r="DW91" i="31"/>
  <c r="DW94" i="31"/>
  <c r="DW103" i="31"/>
  <c r="DW225" i="31"/>
  <c r="DW55" i="31"/>
  <c r="DW37" i="31"/>
  <c r="DW27" i="31"/>
  <c r="DW20" i="31"/>
  <c r="DW234" i="31"/>
  <c r="DW10" i="31"/>
  <c r="DW56" i="31"/>
  <c r="DW52" i="31"/>
  <c r="DW119" i="31"/>
  <c r="DW146" i="31"/>
  <c r="DW175" i="31"/>
  <c r="DW16" i="31"/>
  <c r="DW227" i="31"/>
  <c r="DW68" i="31"/>
  <c r="DW209" i="31"/>
  <c r="DW65" i="31"/>
  <c r="DW150" i="31"/>
  <c r="DW43" i="31"/>
  <c r="DW46" i="31"/>
  <c r="DW183" i="31"/>
  <c r="DW188" i="31"/>
  <c r="DW19" i="31"/>
  <c r="DW138" i="31"/>
  <c r="DW176" i="31"/>
  <c r="DW72" i="31"/>
  <c r="DW200" i="31"/>
  <c r="DW82" i="31"/>
  <c r="DW155" i="31"/>
  <c r="DW195" i="31"/>
  <c r="DW203" i="31"/>
  <c r="DW15" i="31"/>
  <c r="DW105" i="31"/>
  <c r="DW222" i="31"/>
  <c r="DW240" i="31"/>
  <c r="DW191" i="31"/>
  <c r="DW223" i="31"/>
  <c r="DW29" i="31"/>
  <c r="DW148" i="31"/>
  <c r="DW229" i="31"/>
  <c r="DW127" i="31"/>
  <c r="DW139" i="31"/>
  <c r="DW216" i="31"/>
  <c r="DW26" i="31"/>
  <c r="DW84" i="31"/>
  <c r="DW92" i="31"/>
  <c r="DW53" i="31"/>
  <c r="DW36" i="31"/>
  <c r="DW54" i="31"/>
  <c r="DW95" i="31"/>
  <c r="DW134" i="31"/>
  <c r="DW70" i="31"/>
  <c r="DW97" i="31"/>
  <c r="DW126" i="31"/>
  <c r="DW142" i="31"/>
  <c r="DW174" i="31"/>
  <c r="DW180" i="31"/>
  <c r="DW80" i="31"/>
  <c r="DW59" i="31"/>
  <c r="DW81" i="31"/>
  <c r="DW141" i="31"/>
  <c r="DW133" i="31"/>
  <c r="DW244" i="31"/>
  <c r="DW79" i="31"/>
  <c r="DW140" i="31"/>
  <c r="DW170" i="31"/>
  <c r="DW205" i="31"/>
  <c r="DW106" i="31"/>
  <c r="DW177" i="31"/>
  <c r="DW179" i="31"/>
  <c r="DW40" i="31"/>
  <c r="DW123" i="31"/>
  <c r="DW157" i="31"/>
  <c r="DW221" i="31"/>
  <c r="DW67" i="31"/>
  <c r="DW190" i="31"/>
  <c r="DW196" i="31"/>
  <c r="DW90" i="31"/>
  <c r="DW152" i="31"/>
  <c r="DW202" i="31"/>
  <c r="DW226" i="31"/>
  <c r="DW215" i="31"/>
  <c r="DW237" i="31"/>
  <c r="DW241" i="31"/>
  <c r="DW165" i="31"/>
  <c r="DW243" i="31"/>
  <c r="DW239" i="31"/>
  <c r="DO108" i="31"/>
  <c r="DO181" i="31"/>
  <c r="DO233" i="31"/>
  <c r="DO235" i="31"/>
  <c r="DO211" i="31"/>
  <c r="DO168" i="31"/>
  <c r="DO145" i="31"/>
  <c r="DO118" i="31"/>
  <c r="DO129" i="31"/>
  <c r="DO75" i="31"/>
  <c r="DO201" i="31"/>
  <c r="DO124" i="31"/>
  <c r="DO50" i="31"/>
  <c r="DO38" i="31"/>
  <c r="DO194" i="31"/>
  <c r="DO120" i="31"/>
  <c r="DO44" i="31"/>
  <c r="DO113" i="31"/>
  <c r="DO110" i="31"/>
  <c r="DO85" i="31"/>
  <c r="DO13" i="31"/>
  <c r="DO206" i="31"/>
  <c r="DO214" i="31"/>
  <c r="DO186" i="31"/>
  <c r="DO160" i="31"/>
  <c r="DO147" i="31"/>
  <c r="DO135" i="31"/>
  <c r="DO109" i="31"/>
  <c r="DO11" i="31"/>
  <c r="DO86" i="31"/>
  <c r="DO172" i="31"/>
  <c r="DO204" i="31"/>
  <c r="DO156" i="31"/>
  <c r="DO61" i="31"/>
  <c r="DO163" i="31"/>
  <c r="DO143" i="31"/>
  <c r="DO89" i="31"/>
  <c r="DO73" i="31"/>
  <c r="DO34" i="31"/>
  <c r="DO31" i="31"/>
  <c r="DO17" i="31"/>
  <c r="DO39" i="31"/>
  <c r="DO32" i="31"/>
  <c r="DO28" i="31"/>
  <c r="DO18" i="31"/>
  <c r="DO8" i="31"/>
  <c r="DO101" i="31"/>
  <c r="DO100" i="31"/>
  <c r="DO131" i="31"/>
  <c r="DO173" i="31"/>
  <c r="DO184" i="31"/>
  <c r="DO57" i="31"/>
  <c r="DO55" i="31"/>
  <c r="DO107" i="31"/>
  <c r="DO167" i="31"/>
  <c r="DO242" i="31"/>
  <c r="DO71" i="31"/>
  <c r="DO169" i="31"/>
  <c r="DO192" i="31"/>
  <c r="DO231" i="31"/>
  <c r="DO144" i="31"/>
  <c r="DO171" i="31"/>
  <c r="DO111" i="31"/>
  <c r="DO159" i="31"/>
  <c r="DO210" i="31"/>
  <c r="DO35" i="31"/>
  <c r="DO158" i="31"/>
  <c r="DO88" i="31"/>
  <c r="DO198" i="31"/>
  <c r="DO208" i="31"/>
  <c r="DO219" i="31"/>
  <c r="DO125" i="31"/>
  <c r="DO115" i="31"/>
  <c r="DO19" i="31"/>
  <c r="DO25" i="31"/>
  <c r="DO47" i="31"/>
  <c r="DO91" i="31"/>
  <c r="DO94" i="31"/>
  <c r="DO103" i="31"/>
  <c r="DO149" i="31"/>
  <c r="DO225" i="31"/>
  <c r="DO37" i="31"/>
  <c r="DO27" i="31"/>
  <c r="DO20" i="31"/>
  <c r="DO234" i="31"/>
  <c r="DO10" i="31"/>
  <c r="DO56" i="31"/>
  <c r="DO52" i="31"/>
  <c r="DO119" i="31"/>
  <c r="DO146" i="31"/>
  <c r="DO175" i="31"/>
  <c r="DO16" i="31"/>
  <c r="DO227" i="31"/>
  <c r="DO68" i="31"/>
  <c r="DO197" i="31"/>
  <c r="DO209" i="31"/>
  <c r="DO236" i="31"/>
  <c r="DO65" i="31"/>
  <c r="DO150" i="31"/>
  <c r="DO43" i="31"/>
  <c r="DO46" i="31"/>
  <c r="DO183" i="31"/>
  <c r="DO188" i="31"/>
  <c r="DO232" i="31"/>
  <c r="DO138" i="31"/>
  <c r="DO176" i="31"/>
  <c r="DO83" i="31"/>
  <c r="DO98" i="31"/>
  <c r="DO185" i="31"/>
  <c r="DO228" i="31"/>
  <c r="DO60" i="31"/>
  <c r="DO41" i="31"/>
  <c r="DO114" i="31"/>
  <c r="DO218" i="31"/>
  <c r="DO9" i="31"/>
  <c r="DO42" i="31"/>
  <c r="DO207" i="31"/>
  <c r="DO76" i="31"/>
  <c r="DO30" i="31"/>
  <c r="DO189" i="31"/>
  <c r="DO62" i="31"/>
  <c r="DO63" i="31"/>
  <c r="DO23" i="31"/>
  <c r="DO99" i="31"/>
  <c r="DO162" i="31"/>
  <c r="DO130" i="31"/>
  <c r="DO187" i="31"/>
  <c r="DO33" i="31"/>
  <c r="DO93" i="31"/>
  <c r="DO77" i="31"/>
  <c r="DO116" i="31"/>
  <c r="DO224" i="31"/>
  <c r="DO22" i="31"/>
  <c r="DO136" i="31"/>
  <c r="DO6" i="31"/>
  <c r="DO21" i="31"/>
  <c r="DO51" i="31"/>
  <c r="DO117" i="31"/>
  <c r="DO154" i="31"/>
  <c r="DO132" i="31"/>
  <c r="DO7" i="31"/>
  <c r="DO64" i="31"/>
  <c r="DO151" i="31"/>
  <c r="DO182" i="31"/>
  <c r="DO45" i="31"/>
  <c r="DO122" i="31"/>
  <c r="DO102" i="31"/>
  <c r="DO104" i="31"/>
  <c r="DO112" i="31"/>
  <c r="DO153" i="31"/>
  <c r="DO178" i="31"/>
  <c r="DO230" i="31"/>
  <c r="DO58" i="31"/>
  <c r="DO69" i="31"/>
  <c r="DO220" i="31"/>
  <c r="DO217" i="31"/>
  <c r="DO245" i="31"/>
  <c r="DO137" i="31"/>
  <c r="DO12" i="31"/>
  <c r="DO74" i="31"/>
  <c r="DO199" i="31"/>
  <c r="DO14" i="31"/>
  <c r="DO24" i="31"/>
  <c r="DO78" i="31"/>
  <c r="DO48" i="31"/>
  <c r="DO121" i="31"/>
  <c r="DO128" i="31"/>
  <c r="DO164" i="31"/>
  <c r="DO213" i="31"/>
  <c r="DO238" i="31"/>
  <c r="DO161" i="31"/>
  <c r="DO166" i="31"/>
  <c r="DO49" i="31"/>
  <c r="DO66" i="31"/>
  <c r="DO87" i="31"/>
  <c r="DO96" i="31"/>
  <c r="DO80" i="31"/>
  <c r="DO59" i="31"/>
  <c r="DO81" i="31"/>
  <c r="DO141" i="31"/>
  <c r="DO133" i="31"/>
  <c r="DO244" i="31"/>
  <c r="DO79" i="31"/>
  <c r="DO140" i="31"/>
  <c r="DO170" i="31"/>
  <c r="DO90" i="31"/>
  <c r="DO205" i="31"/>
  <c r="DO106" i="31"/>
  <c r="DO177" i="31"/>
  <c r="DO179" i="31"/>
  <c r="DO40" i="31"/>
  <c r="DO123" i="31"/>
  <c r="DO157" i="31"/>
  <c r="DO221" i="31"/>
  <c r="DO67" i="31"/>
  <c r="DO190" i="31"/>
  <c r="DO196" i="31"/>
  <c r="DO240" i="31"/>
  <c r="DO152" i="31"/>
  <c r="DO202" i="31"/>
  <c r="DO148" i="31"/>
  <c r="DO226" i="31"/>
  <c r="DO212" i="31"/>
  <c r="DO72" i="31"/>
  <c r="DO200" i="31"/>
  <c r="DO82" i="31"/>
  <c r="DO155" i="31"/>
  <c r="DO195" i="31"/>
  <c r="DO203" i="31"/>
  <c r="DO15" i="31"/>
  <c r="DO54" i="31"/>
  <c r="DO105" i="31"/>
  <c r="DO222" i="31"/>
  <c r="DO191" i="31"/>
  <c r="DO223" i="31"/>
  <c r="DO29" i="31"/>
  <c r="DO193" i="31"/>
  <c r="DO229" i="31"/>
  <c r="DO127" i="31"/>
  <c r="DO139" i="31"/>
  <c r="DO216" i="31"/>
  <c r="DO26" i="31"/>
  <c r="DO84" i="31"/>
  <c r="DO92" i="31"/>
  <c r="DO53" i="31"/>
  <c r="DO36" i="31"/>
  <c r="DO95" i="31"/>
  <c r="DO134" i="31"/>
  <c r="DO70" i="31"/>
  <c r="DO97" i="31"/>
  <c r="DO126" i="31"/>
  <c r="DO142" i="31"/>
  <c r="DO174" i="31"/>
  <c r="DO180" i="31"/>
  <c r="DO237" i="31"/>
  <c r="DO239" i="31"/>
  <c r="DO215" i="31"/>
  <c r="DO243" i="31"/>
  <c r="DO241" i="31"/>
  <c r="DO165" i="31"/>
  <c r="BG108" i="31"/>
  <c r="BG235" i="31"/>
  <c r="BG211" i="31"/>
  <c r="BG168" i="31"/>
  <c r="BG145" i="31"/>
  <c r="BG118" i="31"/>
  <c r="BG129" i="31"/>
  <c r="BG75" i="31"/>
  <c r="BG201" i="31"/>
  <c r="BG124" i="31"/>
  <c r="BG50" i="31"/>
  <c r="BG38" i="31"/>
  <c r="BG206" i="31"/>
  <c r="BG194" i="31"/>
  <c r="BG120" i="31"/>
  <c r="BG44" i="31"/>
  <c r="BG18" i="31"/>
  <c r="BG113" i="31"/>
  <c r="BG110" i="31"/>
  <c r="BG181" i="31"/>
  <c r="BG233" i="31"/>
  <c r="BG85" i="31"/>
  <c r="BG13" i="31"/>
  <c r="BG214" i="31"/>
  <c r="BG186" i="31"/>
  <c r="BG163" i="31"/>
  <c r="BG160" i="31"/>
  <c r="BG147" i="31"/>
  <c r="BG135" i="31"/>
  <c r="BG109" i="31"/>
  <c r="BG11" i="31"/>
  <c r="BG86" i="31"/>
  <c r="BG172" i="31"/>
  <c r="BG204" i="31"/>
  <c r="BG156" i="31"/>
  <c r="BG61" i="31"/>
  <c r="BG143" i="31"/>
  <c r="BG89" i="31"/>
  <c r="BG73" i="31"/>
  <c r="BG34" i="31"/>
  <c r="BG31" i="31"/>
  <c r="BG17" i="31"/>
  <c r="BG39" i="31"/>
  <c r="BG32" i="31"/>
  <c r="BG28" i="31"/>
  <c r="BG8" i="31"/>
  <c r="BG91" i="31"/>
  <c r="BG101" i="31"/>
  <c r="BG100" i="31"/>
  <c r="BG131" i="31"/>
  <c r="BG173" i="31"/>
  <c r="BG184" i="31"/>
  <c r="BG55" i="31"/>
  <c r="BG107" i="31"/>
  <c r="BG71" i="31"/>
  <c r="BG169" i="31"/>
  <c r="BG192" i="31"/>
  <c r="BG144" i="31"/>
  <c r="BG171" i="31"/>
  <c r="BG111" i="31"/>
  <c r="BG159" i="31"/>
  <c r="BG210" i="31"/>
  <c r="BG35" i="31"/>
  <c r="BG158" i="31"/>
  <c r="BG88" i="31"/>
  <c r="BG198" i="31"/>
  <c r="BG208" i="31"/>
  <c r="BG219" i="31"/>
  <c r="BG125" i="31"/>
  <c r="BG199" i="31"/>
  <c r="BG115" i="31"/>
  <c r="BG238" i="31"/>
  <c r="BG25" i="31"/>
  <c r="BG47" i="31"/>
  <c r="BG103" i="31"/>
  <c r="BG225" i="31"/>
  <c r="BG167" i="31"/>
  <c r="BG37" i="31"/>
  <c r="BG231" i="31"/>
  <c r="BG27" i="31"/>
  <c r="BG20" i="31"/>
  <c r="BG182" i="31"/>
  <c r="BG10" i="31"/>
  <c r="BG56" i="31"/>
  <c r="BG58" i="31"/>
  <c r="BG52" i="31"/>
  <c r="BG119" i="31"/>
  <c r="BG175" i="31"/>
  <c r="BG16" i="31"/>
  <c r="BG227" i="31"/>
  <c r="BG209" i="31"/>
  <c r="BG150" i="31"/>
  <c r="BG43" i="31"/>
  <c r="BG46" i="31"/>
  <c r="BG183" i="31"/>
  <c r="BG188" i="31"/>
  <c r="BG19" i="31"/>
  <c r="BG138" i="31"/>
  <c r="BG176" i="31"/>
  <c r="BG94" i="31"/>
  <c r="BG83" i="31"/>
  <c r="BG98" i="31"/>
  <c r="BG185" i="31"/>
  <c r="BG228" i="31"/>
  <c r="BG60" i="31"/>
  <c r="BG41" i="31"/>
  <c r="BG114" i="31"/>
  <c r="BG218" i="31"/>
  <c r="BG9" i="31"/>
  <c r="BG42" i="31"/>
  <c r="BG207" i="31"/>
  <c r="BG76" i="31"/>
  <c r="BG30" i="31"/>
  <c r="BG189" i="31"/>
  <c r="BG62" i="31"/>
  <c r="BG63" i="31"/>
  <c r="BG23" i="31"/>
  <c r="BG68" i="31"/>
  <c r="BG99" i="31"/>
  <c r="BG162" i="31"/>
  <c r="BG130" i="31"/>
  <c r="BG65" i="31"/>
  <c r="BG187" i="31"/>
  <c r="BG33" i="31"/>
  <c r="BG93" i="31"/>
  <c r="BG77" i="31"/>
  <c r="BG116" i="31"/>
  <c r="BG224" i="31"/>
  <c r="BG232" i="31"/>
  <c r="BG22" i="31"/>
  <c r="BG149" i="31"/>
  <c r="BG136" i="31"/>
  <c r="BG6" i="31"/>
  <c r="BG21" i="31"/>
  <c r="BG57" i="31"/>
  <c r="BG51" i="31"/>
  <c r="BG117" i="31"/>
  <c r="BG154" i="31"/>
  <c r="BG242" i="31"/>
  <c r="BG132" i="31"/>
  <c r="BG7" i="31"/>
  <c r="BG64" i="31"/>
  <c r="BG151" i="31"/>
  <c r="BG234" i="31"/>
  <c r="BG45" i="31"/>
  <c r="BG122" i="31"/>
  <c r="BG102" i="31"/>
  <c r="BG104" i="31"/>
  <c r="BG112" i="31"/>
  <c r="BG153" i="31"/>
  <c r="BG178" i="31"/>
  <c r="BG230" i="31"/>
  <c r="BG69" i="31"/>
  <c r="BG146" i="31"/>
  <c r="BG220" i="31"/>
  <c r="BG217" i="31"/>
  <c r="BG245" i="31"/>
  <c r="BG137" i="31"/>
  <c r="BG12" i="31"/>
  <c r="BG74" i="31"/>
  <c r="BG197" i="31"/>
  <c r="BG236" i="31"/>
  <c r="BG14" i="31"/>
  <c r="BG24" i="31"/>
  <c r="BG78" i="31"/>
  <c r="BG48" i="31"/>
  <c r="BG121" i="31"/>
  <c r="BG128" i="31"/>
  <c r="BG164" i="31"/>
  <c r="BG213" i="31"/>
  <c r="BG161" i="31"/>
  <c r="BG166" i="31"/>
  <c r="BG49" i="31"/>
  <c r="BG66" i="31"/>
  <c r="BG87" i="31"/>
  <c r="BG96" i="31"/>
  <c r="BG80" i="31"/>
  <c r="BG59" i="31"/>
  <c r="BG92" i="31"/>
  <c r="BG81" i="31"/>
  <c r="BG141" i="31"/>
  <c r="BG133" i="31"/>
  <c r="BG244" i="31"/>
  <c r="BG54" i="31"/>
  <c r="BG79" i="31"/>
  <c r="BG140" i="31"/>
  <c r="BG170" i="31"/>
  <c r="BG205" i="31"/>
  <c r="BG193" i="31"/>
  <c r="BG106" i="31"/>
  <c r="BG177" i="31"/>
  <c r="BG40" i="31"/>
  <c r="BG123" i="31"/>
  <c r="BG157" i="31"/>
  <c r="BG221" i="31"/>
  <c r="BG67" i="31"/>
  <c r="BG190" i="31"/>
  <c r="BG196" i="31"/>
  <c r="BG240" i="31"/>
  <c r="BG90" i="31"/>
  <c r="BG152" i="31"/>
  <c r="BG202" i="31"/>
  <c r="BG180" i="31"/>
  <c r="BG226" i="31"/>
  <c r="BG212" i="31"/>
  <c r="BG72" i="31"/>
  <c r="BG179" i="31"/>
  <c r="BG200" i="31"/>
  <c r="BG82" i="31"/>
  <c r="BG155" i="31"/>
  <c r="BG195" i="31"/>
  <c r="BG203" i="31"/>
  <c r="BG15" i="31"/>
  <c r="BG105" i="31"/>
  <c r="BG222" i="31"/>
  <c r="BG191" i="31"/>
  <c r="BG223" i="31"/>
  <c r="BG29" i="31"/>
  <c r="BG229" i="31"/>
  <c r="BG127" i="31"/>
  <c r="BG139" i="31"/>
  <c r="BG216" i="31"/>
  <c r="BG26" i="31"/>
  <c r="BG84" i="31"/>
  <c r="BG53" i="31"/>
  <c r="BG36" i="31"/>
  <c r="BG95" i="31"/>
  <c r="BG134" i="31"/>
  <c r="BG70" i="31"/>
  <c r="BG97" i="31"/>
  <c r="BG126" i="31"/>
  <c r="BG142" i="31"/>
  <c r="BG148" i="31"/>
  <c r="BG174" i="31"/>
  <c r="BG241" i="31"/>
  <c r="BG243" i="31"/>
  <c r="BG215" i="31"/>
  <c r="BG237" i="31"/>
  <c r="BG165" i="31"/>
  <c r="BG239" i="31"/>
  <c r="DI172" i="31"/>
  <c r="DI204" i="31"/>
  <c r="DI156" i="31"/>
  <c r="DI85" i="31"/>
  <c r="DI143" i="31"/>
  <c r="DI89" i="31"/>
  <c r="DI34" i="31"/>
  <c r="DI31" i="31"/>
  <c r="DI39" i="31"/>
  <c r="DI32" i="31"/>
  <c r="DI28" i="31"/>
  <c r="DI61" i="31"/>
  <c r="DI211" i="31"/>
  <c r="DI168" i="31"/>
  <c r="DI147" i="31"/>
  <c r="DI73" i="31"/>
  <c r="DI118" i="31"/>
  <c r="DI17" i="31"/>
  <c r="DI75" i="31"/>
  <c r="DI201" i="31"/>
  <c r="DI108" i="31"/>
  <c r="DI50" i="31"/>
  <c r="DI38" i="31"/>
  <c r="DI235" i="31"/>
  <c r="DI206" i="31"/>
  <c r="DI214" i="31"/>
  <c r="DI194" i="31"/>
  <c r="DI163" i="31"/>
  <c r="DI120" i="31"/>
  <c r="DI44" i="31"/>
  <c r="DI18" i="31"/>
  <c r="DI113" i="31"/>
  <c r="DI110" i="31"/>
  <c r="DI181" i="31"/>
  <c r="DI233" i="31"/>
  <c r="DI124" i="31"/>
  <c r="DI13" i="31"/>
  <c r="DI186" i="31"/>
  <c r="DI160" i="31"/>
  <c r="DI145" i="31"/>
  <c r="DI135" i="31"/>
  <c r="DI109" i="31"/>
  <c r="DI129" i="31"/>
  <c r="DI11" i="31"/>
  <c r="DI86" i="31"/>
  <c r="DI22" i="31"/>
  <c r="DI94" i="31"/>
  <c r="DI21" i="31"/>
  <c r="DI51" i="31"/>
  <c r="DI117" i="31"/>
  <c r="DI154" i="31"/>
  <c r="DI242" i="31"/>
  <c r="DI60" i="31"/>
  <c r="DI231" i="31"/>
  <c r="DI41" i="31"/>
  <c r="DI151" i="31"/>
  <c r="DI45" i="31"/>
  <c r="DI42" i="31"/>
  <c r="DI122" i="31"/>
  <c r="DI102" i="31"/>
  <c r="DI104" i="31"/>
  <c r="DI112" i="31"/>
  <c r="DI153" i="31"/>
  <c r="DI207" i="31"/>
  <c r="DI76" i="31"/>
  <c r="DI30" i="31"/>
  <c r="DI220" i="31"/>
  <c r="DI217" i="31"/>
  <c r="DI198" i="31"/>
  <c r="DI12" i="31"/>
  <c r="DI74" i="31"/>
  <c r="DI199" i="31"/>
  <c r="DI14" i="31"/>
  <c r="DI24" i="31"/>
  <c r="DI78" i="31"/>
  <c r="DI48" i="31"/>
  <c r="DI130" i="31"/>
  <c r="DI121" i="31"/>
  <c r="DI128" i="31"/>
  <c r="DI164" i="31"/>
  <c r="DI187" i="31"/>
  <c r="DI238" i="31"/>
  <c r="DI161" i="31"/>
  <c r="DI49" i="31"/>
  <c r="DI66" i="31"/>
  <c r="DI87" i="31"/>
  <c r="DI193" i="31"/>
  <c r="DI212" i="31"/>
  <c r="DI8" i="31"/>
  <c r="DI91" i="31"/>
  <c r="DI101" i="31"/>
  <c r="DI100" i="31"/>
  <c r="DI131" i="31"/>
  <c r="DI136" i="31"/>
  <c r="DI107" i="31"/>
  <c r="DI71" i="31"/>
  <c r="DI132" i="31"/>
  <c r="DI192" i="31"/>
  <c r="DI7" i="31"/>
  <c r="DI64" i="31"/>
  <c r="DI144" i="31"/>
  <c r="DI171" i="31"/>
  <c r="DI182" i="31"/>
  <c r="DI111" i="31"/>
  <c r="DI159" i="31"/>
  <c r="DI178" i="31"/>
  <c r="DI230" i="31"/>
  <c r="DI35" i="31"/>
  <c r="DI58" i="31"/>
  <c r="DI69" i="31"/>
  <c r="DI158" i="31"/>
  <c r="DI146" i="31"/>
  <c r="DI245" i="31"/>
  <c r="DI88" i="31"/>
  <c r="DI137" i="31"/>
  <c r="DI208" i="31"/>
  <c r="DI219" i="31"/>
  <c r="DI125" i="31"/>
  <c r="DI236" i="31"/>
  <c r="DI115" i="31"/>
  <c r="DI213" i="31"/>
  <c r="DI96" i="31"/>
  <c r="DI47" i="31"/>
  <c r="DI103" i="31"/>
  <c r="DI149" i="31"/>
  <c r="DI173" i="31"/>
  <c r="DI184" i="31"/>
  <c r="DI225" i="31"/>
  <c r="DI55" i="31"/>
  <c r="DI167" i="31"/>
  <c r="DI37" i="31"/>
  <c r="DI169" i="31"/>
  <c r="DI27" i="31"/>
  <c r="DI20" i="31"/>
  <c r="DI234" i="31"/>
  <c r="DI10" i="31"/>
  <c r="DI56" i="31"/>
  <c r="DI210" i="31"/>
  <c r="DI52" i="31"/>
  <c r="DI119" i="31"/>
  <c r="DI175" i="31"/>
  <c r="DI65" i="31"/>
  <c r="DI150" i="31"/>
  <c r="DI43" i="31"/>
  <c r="DI46" i="31"/>
  <c r="DI166" i="31"/>
  <c r="DI224" i="31"/>
  <c r="DI138" i="31"/>
  <c r="DI176" i="31"/>
  <c r="DI25" i="31"/>
  <c r="DI6" i="31"/>
  <c r="DI57" i="31"/>
  <c r="DI83" i="31"/>
  <c r="DI98" i="31"/>
  <c r="DI185" i="31"/>
  <c r="DI228" i="31"/>
  <c r="DI114" i="31"/>
  <c r="DI218" i="31"/>
  <c r="DI9" i="31"/>
  <c r="DI189" i="31"/>
  <c r="DI16" i="31"/>
  <c r="DI62" i="31"/>
  <c r="DI63" i="31"/>
  <c r="DI227" i="31"/>
  <c r="DI23" i="31"/>
  <c r="DI68" i="31"/>
  <c r="DI99" i="31"/>
  <c r="DI162" i="31"/>
  <c r="DI197" i="31"/>
  <c r="DI209" i="31"/>
  <c r="DI33" i="31"/>
  <c r="DI93" i="31"/>
  <c r="DI77" i="31"/>
  <c r="DI116" i="31"/>
  <c r="DI183" i="31"/>
  <c r="DI188" i="31"/>
  <c r="DI232" i="31"/>
  <c r="DI19" i="31"/>
  <c r="DI229" i="31"/>
  <c r="DI72" i="31"/>
  <c r="DI139" i="31"/>
  <c r="DI179" i="31"/>
  <c r="DI216" i="31"/>
  <c r="DI92" i="31"/>
  <c r="DI53" i="31"/>
  <c r="DI36" i="31"/>
  <c r="DI54" i="31"/>
  <c r="DI134" i="31"/>
  <c r="DI70" i="31"/>
  <c r="DI29" i="31"/>
  <c r="DI97" i="31"/>
  <c r="DI126" i="31"/>
  <c r="DI142" i="31"/>
  <c r="DI148" i="31"/>
  <c r="DI174" i="31"/>
  <c r="DI59" i="31"/>
  <c r="DI127" i="31"/>
  <c r="DI84" i="31"/>
  <c r="DI81" i="31"/>
  <c r="DI141" i="31"/>
  <c r="DI79" i="31"/>
  <c r="DI95" i="31"/>
  <c r="DI90" i="31"/>
  <c r="DI152" i="31"/>
  <c r="DI80" i="31"/>
  <c r="DI106" i="31"/>
  <c r="DI200" i="31"/>
  <c r="DI40" i="31"/>
  <c r="DI123" i="31"/>
  <c r="DI133" i="31"/>
  <c r="DI157" i="31"/>
  <c r="DI221" i="31"/>
  <c r="DI67" i="31"/>
  <c r="DI140" i="31"/>
  <c r="DI170" i="31"/>
  <c r="DI190" i="31"/>
  <c r="DI196" i="31"/>
  <c r="DI240" i="31"/>
  <c r="DI202" i="31"/>
  <c r="DI223" i="31"/>
  <c r="DI180" i="31"/>
  <c r="DI205" i="31"/>
  <c r="DI226" i="31"/>
  <c r="DI177" i="31"/>
  <c r="DI26" i="31"/>
  <c r="DI82" i="31"/>
  <c r="DI155" i="31"/>
  <c r="DI195" i="31"/>
  <c r="DI203" i="31"/>
  <c r="DI244" i="31"/>
  <c r="DI15" i="31"/>
  <c r="DI105" i="31"/>
  <c r="DI222" i="31"/>
  <c r="DI191" i="31"/>
  <c r="DI239" i="31"/>
  <c r="DI237" i="31"/>
  <c r="DI215" i="31"/>
  <c r="DI165" i="31"/>
  <c r="DI243" i="31"/>
  <c r="DI241" i="31"/>
  <c r="EA172" i="31"/>
  <c r="EA204" i="31"/>
  <c r="EA156" i="31"/>
  <c r="EA61" i="31"/>
  <c r="EA206" i="31"/>
  <c r="EA163" i="31"/>
  <c r="EA143" i="31"/>
  <c r="EA89" i="31"/>
  <c r="EA73" i="31"/>
  <c r="EA34" i="31"/>
  <c r="EA31" i="31"/>
  <c r="EA17" i="31"/>
  <c r="EA39" i="31"/>
  <c r="EA32" i="31"/>
  <c r="EA28" i="31"/>
  <c r="EA108" i="31"/>
  <c r="EA233" i="31"/>
  <c r="EA235" i="31"/>
  <c r="EA211" i="31"/>
  <c r="EA214" i="31"/>
  <c r="EA168" i="31"/>
  <c r="EA145" i="31"/>
  <c r="EA118" i="31"/>
  <c r="EA129" i="31"/>
  <c r="EA75" i="31"/>
  <c r="EA201" i="31"/>
  <c r="EA181" i="31"/>
  <c r="EA124" i="31"/>
  <c r="EA50" i="31"/>
  <c r="EA38" i="31"/>
  <c r="EA194" i="31"/>
  <c r="EA120" i="31"/>
  <c r="EA44" i="31"/>
  <c r="EA18" i="31"/>
  <c r="EA113" i="31"/>
  <c r="EA110" i="31"/>
  <c r="EA85" i="31"/>
  <c r="EA13" i="31"/>
  <c r="EA186" i="31"/>
  <c r="EA160" i="31"/>
  <c r="EA147" i="31"/>
  <c r="EA135" i="31"/>
  <c r="EA109" i="31"/>
  <c r="EA11" i="31"/>
  <c r="EA86" i="31"/>
  <c r="EA22" i="31"/>
  <c r="EA136" i="31"/>
  <c r="EA6" i="31"/>
  <c r="EA21" i="31"/>
  <c r="EA51" i="31"/>
  <c r="EA117" i="31"/>
  <c r="EA154" i="31"/>
  <c r="EA132" i="31"/>
  <c r="EA7" i="31"/>
  <c r="EA64" i="31"/>
  <c r="EA151" i="31"/>
  <c r="EA182" i="31"/>
  <c r="EA45" i="31"/>
  <c r="EA122" i="31"/>
  <c r="EA102" i="31"/>
  <c r="EA104" i="31"/>
  <c r="EA112" i="31"/>
  <c r="EA153" i="31"/>
  <c r="EA178" i="31"/>
  <c r="EA230" i="31"/>
  <c r="EA58" i="31"/>
  <c r="EA69" i="31"/>
  <c r="EA220" i="31"/>
  <c r="EA217" i="31"/>
  <c r="EA245" i="31"/>
  <c r="EA137" i="31"/>
  <c r="EA12" i="31"/>
  <c r="EA74" i="31"/>
  <c r="EA197" i="31"/>
  <c r="EA199" i="31"/>
  <c r="EA14" i="31"/>
  <c r="EA24" i="31"/>
  <c r="EA78" i="31"/>
  <c r="EA48" i="31"/>
  <c r="EA121" i="31"/>
  <c r="EA128" i="31"/>
  <c r="EA164" i="31"/>
  <c r="EA213" i="31"/>
  <c r="EA238" i="31"/>
  <c r="EA161" i="31"/>
  <c r="EA166" i="31"/>
  <c r="EA49" i="31"/>
  <c r="EA66" i="31"/>
  <c r="EA87" i="31"/>
  <c r="EA96" i="31"/>
  <c r="EA193" i="31"/>
  <c r="EA212" i="31"/>
  <c r="EA8" i="31"/>
  <c r="EA101" i="31"/>
  <c r="EA100" i="31"/>
  <c r="EA131" i="31"/>
  <c r="EA173" i="31"/>
  <c r="EA184" i="31"/>
  <c r="EA57" i="31"/>
  <c r="EA107" i="31"/>
  <c r="EA167" i="31"/>
  <c r="EA242" i="31"/>
  <c r="EA71" i="31"/>
  <c r="EA169" i="31"/>
  <c r="EA192" i="31"/>
  <c r="EA231" i="31"/>
  <c r="EA144" i="31"/>
  <c r="EA171" i="31"/>
  <c r="EA111" i="31"/>
  <c r="EA159" i="31"/>
  <c r="EA210" i="31"/>
  <c r="EA35" i="31"/>
  <c r="EA158" i="31"/>
  <c r="EA88" i="31"/>
  <c r="EA198" i="31"/>
  <c r="EA208" i="31"/>
  <c r="EA219" i="31"/>
  <c r="EA125" i="31"/>
  <c r="EA115" i="31"/>
  <c r="EA25" i="31"/>
  <c r="EA47" i="31"/>
  <c r="EA91" i="31"/>
  <c r="EA94" i="31"/>
  <c r="EA103" i="31"/>
  <c r="EA149" i="31"/>
  <c r="EA225" i="31"/>
  <c r="EA37" i="31"/>
  <c r="EA27" i="31"/>
  <c r="EA20" i="31"/>
  <c r="EA234" i="31"/>
  <c r="EA10" i="31"/>
  <c r="EA56" i="31"/>
  <c r="EA52" i="31"/>
  <c r="EA119" i="31"/>
  <c r="EA146" i="31"/>
  <c r="EA175" i="31"/>
  <c r="EA16" i="31"/>
  <c r="EA227" i="31"/>
  <c r="EA68" i="31"/>
  <c r="EA162" i="31"/>
  <c r="EA209" i="31"/>
  <c r="EA65" i="31"/>
  <c r="EA150" i="31"/>
  <c r="EA43" i="31"/>
  <c r="EA46" i="31"/>
  <c r="EA183" i="31"/>
  <c r="EA188" i="31"/>
  <c r="EA19" i="31"/>
  <c r="EA138" i="31"/>
  <c r="EA176" i="31"/>
  <c r="EA55" i="31"/>
  <c r="EA83" i="31"/>
  <c r="EA98" i="31"/>
  <c r="EA185" i="31"/>
  <c r="EA228" i="31"/>
  <c r="EA60" i="31"/>
  <c r="EA41" i="31"/>
  <c r="EA114" i="31"/>
  <c r="EA218" i="31"/>
  <c r="EA9" i="31"/>
  <c r="EA42" i="31"/>
  <c r="EA207" i="31"/>
  <c r="EA76" i="31"/>
  <c r="EA30" i="31"/>
  <c r="EA189" i="31"/>
  <c r="EA62" i="31"/>
  <c r="EA63" i="31"/>
  <c r="EA23" i="31"/>
  <c r="EA99" i="31"/>
  <c r="EA236" i="31"/>
  <c r="EA130" i="31"/>
  <c r="EA187" i="31"/>
  <c r="EA33" i="31"/>
  <c r="EA93" i="31"/>
  <c r="EA77" i="31"/>
  <c r="EA116" i="31"/>
  <c r="EA224" i="31"/>
  <c r="EA232" i="31"/>
  <c r="EA229" i="31"/>
  <c r="EA127" i="31"/>
  <c r="EA139" i="31"/>
  <c r="EA216" i="31"/>
  <c r="EA26" i="31"/>
  <c r="EA84" i="31"/>
  <c r="EA92" i="31"/>
  <c r="EA53" i="31"/>
  <c r="EA36" i="31"/>
  <c r="EA95" i="31"/>
  <c r="EA134" i="31"/>
  <c r="EA70" i="31"/>
  <c r="EA97" i="31"/>
  <c r="EA126" i="31"/>
  <c r="EA142" i="31"/>
  <c r="EA174" i="31"/>
  <c r="EA180" i="31"/>
  <c r="EA80" i="31"/>
  <c r="EA59" i="31"/>
  <c r="EA81" i="31"/>
  <c r="EA141" i="31"/>
  <c r="EA133" i="31"/>
  <c r="EA54" i="31"/>
  <c r="EA79" i="31"/>
  <c r="EA140" i="31"/>
  <c r="EA170" i="31"/>
  <c r="EA90" i="31"/>
  <c r="EA205" i="31"/>
  <c r="EA106" i="31"/>
  <c r="EA177" i="31"/>
  <c r="EA179" i="31"/>
  <c r="EA40" i="31"/>
  <c r="EA123" i="31"/>
  <c r="EA157" i="31"/>
  <c r="EA221" i="31"/>
  <c r="EA244" i="31"/>
  <c r="EA67" i="31"/>
  <c r="EA190" i="31"/>
  <c r="EA196" i="31"/>
  <c r="EA240" i="31"/>
  <c r="EA152" i="31"/>
  <c r="EA202" i="31"/>
  <c r="EA226" i="31"/>
  <c r="EA72" i="31"/>
  <c r="EA200" i="31"/>
  <c r="EA82" i="31"/>
  <c r="EA155" i="31"/>
  <c r="EA195" i="31"/>
  <c r="EA203" i="31"/>
  <c r="EA15" i="31"/>
  <c r="EA105" i="31"/>
  <c r="EA222" i="31"/>
  <c r="EA191" i="31"/>
  <c r="EA223" i="31"/>
  <c r="EA29" i="31"/>
  <c r="EA148" i="31"/>
  <c r="EA243" i="31"/>
  <c r="EA237" i="31"/>
  <c r="EA165" i="31"/>
  <c r="EA239" i="31"/>
  <c r="EA215" i="31"/>
  <c r="EA241" i="31"/>
  <c r="EE13" i="31"/>
  <c r="EE10" i="31"/>
  <c r="EE15" i="31"/>
  <c r="EE22" i="31"/>
  <c r="EE42" i="31"/>
  <c r="EE54" i="31"/>
  <c r="EE31" i="31"/>
  <c r="EE47" i="31"/>
  <c r="EE20" i="31"/>
  <c r="EE36" i="31"/>
  <c r="EE21" i="31"/>
  <c r="EE41" i="31"/>
  <c r="EE61" i="31"/>
  <c r="EE77" i="31"/>
  <c r="EE58" i="31"/>
  <c r="EE74" i="31"/>
  <c r="EE90" i="31"/>
  <c r="EE67" i="31"/>
  <c r="EE83" i="31"/>
  <c r="EE68" i="31"/>
  <c r="EE84" i="31"/>
  <c r="EE96" i="31"/>
  <c r="EE112" i="31"/>
  <c r="EE128" i="31"/>
  <c r="EE101" i="31"/>
  <c r="EE117" i="31"/>
  <c r="EE98" i="31"/>
  <c r="EE114" i="31"/>
  <c r="EE95" i="31"/>
  <c r="EE111" i="31"/>
  <c r="EE127" i="31"/>
  <c r="EE141" i="31"/>
  <c r="EE142" i="31"/>
  <c r="EE139" i="31"/>
  <c r="EE140" i="31"/>
  <c r="EE152" i="31"/>
  <c r="EE149" i="31"/>
  <c r="EE167" i="31"/>
  <c r="EE158" i="31"/>
  <c r="EE155" i="31"/>
  <c r="EE178" i="31"/>
  <c r="EE181" i="31"/>
  <c r="EE179" i="31"/>
  <c r="EE177" i="31"/>
  <c r="EE196" i="31"/>
  <c r="EE182" i="31"/>
  <c r="EE199" i="31"/>
  <c r="EE195" i="31"/>
  <c r="EE206" i="31"/>
  <c r="EE202" i="31"/>
  <c r="EE211" i="31"/>
  <c r="EE213" i="31"/>
  <c r="EE223" i="31"/>
  <c r="EE221" i="31"/>
  <c r="EE228" i="31"/>
  <c r="EE227" i="31"/>
  <c r="EE234" i="31"/>
  <c r="EE238" i="31"/>
  <c r="EE243" i="31"/>
  <c r="BI108" i="31"/>
  <c r="BI50" i="31"/>
  <c r="BI38" i="31"/>
  <c r="BI235" i="31"/>
  <c r="BI214" i="31"/>
  <c r="BI194" i="31"/>
  <c r="BI120" i="31"/>
  <c r="BI44" i="31"/>
  <c r="BI113" i="31"/>
  <c r="BI110" i="31"/>
  <c r="BI181" i="31"/>
  <c r="BI233" i="31"/>
  <c r="BI124" i="31"/>
  <c r="BI13" i="31"/>
  <c r="BI186" i="31"/>
  <c r="BI160" i="31"/>
  <c r="BI135" i="31"/>
  <c r="BI109" i="31"/>
  <c r="BI18" i="31"/>
  <c r="BI11" i="31"/>
  <c r="BI86" i="31"/>
  <c r="BI172" i="31"/>
  <c r="BI204" i="31"/>
  <c r="BI156" i="31"/>
  <c r="BI85" i="31"/>
  <c r="BI147" i="31"/>
  <c r="BI145" i="31"/>
  <c r="BI143" i="31"/>
  <c r="BI89" i="31"/>
  <c r="BI34" i="31"/>
  <c r="BI31" i="31"/>
  <c r="BI39" i="31"/>
  <c r="BI32" i="31"/>
  <c r="BI28" i="31"/>
  <c r="BI61" i="31"/>
  <c r="BI206" i="31"/>
  <c r="BI211" i="31"/>
  <c r="BI163" i="31"/>
  <c r="BI168" i="31"/>
  <c r="BI73" i="31"/>
  <c r="BI118" i="31"/>
  <c r="BI129" i="31"/>
  <c r="BI17" i="31"/>
  <c r="BI75" i="31"/>
  <c r="BI201" i="31"/>
  <c r="BI47" i="31"/>
  <c r="BI103" i="31"/>
  <c r="BI149" i="31"/>
  <c r="BI173" i="31"/>
  <c r="BI184" i="31"/>
  <c r="BI225" i="31"/>
  <c r="BI57" i="31"/>
  <c r="BI167" i="31"/>
  <c r="BI37" i="31"/>
  <c r="BI169" i="31"/>
  <c r="BI231" i="31"/>
  <c r="BI27" i="31"/>
  <c r="BI20" i="31"/>
  <c r="BI234" i="31"/>
  <c r="BI10" i="31"/>
  <c r="BI210" i="31"/>
  <c r="BI52" i="31"/>
  <c r="BI119" i="31"/>
  <c r="BI175" i="31"/>
  <c r="BI150" i="31"/>
  <c r="BI43" i="31"/>
  <c r="BI46" i="31"/>
  <c r="BI138" i="31"/>
  <c r="BI176" i="31"/>
  <c r="BI25" i="31"/>
  <c r="BI6" i="31"/>
  <c r="BI55" i="31"/>
  <c r="BI83" i="31"/>
  <c r="BI98" i="31"/>
  <c r="BI185" i="31"/>
  <c r="BI228" i="31"/>
  <c r="BI114" i="31"/>
  <c r="BI151" i="31"/>
  <c r="BI218" i="31"/>
  <c r="BI9" i="31"/>
  <c r="BI189" i="31"/>
  <c r="BI16" i="31"/>
  <c r="BI62" i="31"/>
  <c r="BI63" i="31"/>
  <c r="BI198" i="31"/>
  <c r="BI227" i="31"/>
  <c r="BI23" i="31"/>
  <c r="BI68" i="31"/>
  <c r="BI99" i="31"/>
  <c r="BI162" i="31"/>
  <c r="BI197" i="31"/>
  <c r="BI209" i="31"/>
  <c r="BI65" i="31"/>
  <c r="BI33" i="31"/>
  <c r="BI93" i="31"/>
  <c r="BI77" i="31"/>
  <c r="BI116" i="31"/>
  <c r="BI183" i="31"/>
  <c r="BI188" i="31"/>
  <c r="BI224" i="31"/>
  <c r="BI22" i="31"/>
  <c r="BI21" i="31"/>
  <c r="BI51" i="31"/>
  <c r="BI117" i="31"/>
  <c r="BI154" i="31"/>
  <c r="BI242" i="31"/>
  <c r="BI60" i="31"/>
  <c r="BI41" i="31"/>
  <c r="BI56" i="31"/>
  <c r="BI45" i="31"/>
  <c r="BI42" i="31"/>
  <c r="BI122" i="31"/>
  <c r="BI102" i="31"/>
  <c r="BI104" i="31"/>
  <c r="BI112" i="31"/>
  <c r="BI153" i="31"/>
  <c r="BI207" i="31"/>
  <c r="BI76" i="31"/>
  <c r="BI30" i="31"/>
  <c r="BI220" i="31"/>
  <c r="BI217" i="31"/>
  <c r="BI12" i="31"/>
  <c r="BI74" i="31"/>
  <c r="BI199" i="31"/>
  <c r="BI236" i="31"/>
  <c r="BI14" i="31"/>
  <c r="BI24" i="31"/>
  <c r="BI78" i="31"/>
  <c r="BI48" i="31"/>
  <c r="BI130" i="31"/>
  <c r="BI121" i="31"/>
  <c r="BI128" i="31"/>
  <c r="BI164" i="31"/>
  <c r="BI187" i="31"/>
  <c r="BI238" i="31"/>
  <c r="BI161" i="31"/>
  <c r="BI232" i="31"/>
  <c r="BI19" i="31"/>
  <c r="BI49" i="31"/>
  <c r="BI66" i="31"/>
  <c r="BI87" i="31"/>
  <c r="BI8" i="31"/>
  <c r="BI91" i="31"/>
  <c r="BI94" i="31"/>
  <c r="BI101" i="31"/>
  <c r="BI100" i="31"/>
  <c r="BI131" i="31"/>
  <c r="BI136" i="31"/>
  <c r="BI107" i="31"/>
  <c r="BI71" i="31"/>
  <c r="BI132" i="31"/>
  <c r="BI192" i="31"/>
  <c r="BI7" i="31"/>
  <c r="BI64" i="31"/>
  <c r="BI144" i="31"/>
  <c r="BI171" i="31"/>
  <c r="BI182" i="31"/>
  <c r="BI111" i="31"/>
  <c r="BI159" i="31"/>
  <c r="BI178" i="31"/>
  <c r="BI230" i="31"/>
  <c r="BI35" i="31"/>
  <c r="BI58" i="31"/>
  <c r="BI69" i="31"/>
  <c r="BI158" i="31"/>
  <c r="BI146" i="31"/>
  <c r="BI245" i="31"/>
  <c r="BI88" i="31"/>
  <c r="BI137" i="31"/>
  <c r="BI208" i="31"/>
  <c r="BI219" i="31"/>
  <c r="BI125" i="31"/>
  <c r="BI115" i="31"/>
  <c r="BI213" i="31"/>
  <c r="BI166" i="31"/>
  <c r="BI96" i="31"/>
  <c r="BI80" i="31"/>
  <c r="BI106" i="31"/>
  <c r="BI200" i="31"/>
  <c r="BI40" i="31"/>
  <c r="BI123" i="31"/>
  <c r="BI133" i="31"/>
  <c r="BI157" i="31"/>
  <c r="BI221" i="31"/>
  <c r="BI67" i="31"/>
  <c r="BI140" i="31"/>
  <c r="BI170" i="31"/>
  <c r="BI190" i="31"/>
  <c r="BI196" i="31"/>
  <c r="BI240" i="31"/>
  <c r="BI202" i="31"/>
  <c r="BI223" i="31"/>
  <c r="BI180" i="31"/>
  <c r="BI226" i="31"/>
  <c r="BI212" i="31"/>
  <c r="BI177" i="31"/>
  <c r="BI26" i="31"/>
  <c r="BI82" i="31"/>
  <c r="BI155" i="31"/>
  <c r="BI195" i="31"/>
  <c r="BI203" i="31"/>
  <c r="BI244" i="31"/>
  <c r="BI15" i="31"/>
  <c r="BI105" i="31"/>
  <c r="BI222" i="31"/>
  <c r="BI191" i="31"/>
  <c r="BI205" i="31"/>
  <c r="BI193" i="31"/>
  <c r="BI229" i="31"/>
  <c r="BI72" i="31"/>
  <c r="BI139" i="31"/>
  <c r="BI216" i="31"/>
  <c r="BI92" i="31"/>
  <c r="BI53" i="31"/>
  <c r="BI36" i="31"/>
  <c r="BI54" i="31"/>
  <c r="BI134" i="31"/>
  <c r="BI70" i="31"/>
  <c r="BI29" i="31"/>
  <c r="BI97" i="31"/>
  <c r="BI126" i="31"/>
  <c r="BI142" i="31"/>
  <c r="BI148" i="31"/>
  <c r="BI174" i="31"/>
  <c r="BI59" i="31"/>
  <c r="BI127" i="31"/>
  <c r="BI179" i="31"/>
  <c r="BI84" i="31"/>
  <c r="BI81" i="31"/>
  <c r="BI141" i="31"/>
  <c r="BI79" i="31"/>
  <c r="BI95" i="31"/>
  <c r="BI90" i="31"/>
  <c r="BI152" i="31"/>
  <c r="BI215" i="31"/>
  <c r="BI165" i="31"/>
  <c r="BI243" i="31"/>
  <c r="BI241" i="31"/>
  <c r="BI239" i="31"/>
  <c r="BI237" i="31"/>
  <c r="DZ181" i="31"/>
  <c r="DZ124" i="31"/>
  <c r="DZ13" i="31"/>
  <c r="DZ214" i="31"/>
  <c r="DZ163" i="31"/>
  <c r="DZ160" i="31"/>
  <c r="DZ147" i="31"/>
  <c r="DZ109" i="31"/>
  <c r="DZ44" i="31"/>
  <c r="DZ11" i="31"/>
  <c r="DZ110" i="31"/>
  <c r="DZ86" i="31"/>
  <c r="DZ233" i="31"/>
  <c r="DZ204" i="31"/>
  <c r="DZ156" i="31"/>
  <c r="DZ85" i="31"/>
  <c r="DZ206" i="31"/>
  <c r="DZ186" i="31"/>
  <c r="DZ135" i="31"/>
  <c r="DZ143" i="31"/>
  <c r="DZ89" i="31"/>
  <c r="DZ34" i="31"/>
  <c r="DZ31" i="31"/>
  <c r="DZ39" i="31"/>
  <c r="DZ32" i="31"/>
  <c r="DZ18" i="31"/>
  <c r="DZ172" i="31"/>
  <c r="DZ61" i="31"/>
  <c r="DZ235" i="31"/>
  <c r="DZ211" i="31"/>
  <c r="DZ145" i="31"/>
  <c r="DZ73" i="31"/>
  <c r="DZ129" i="31"/>
  <c r="DZ17" i="31"/>
  <c r="DZ28" i="31"/>
  <c r="DZ75" i="31"/>
  <c r="DZ201" i="31"/>
  <c r="DZ108" i="31"/>
  <c r="DZ50" i="31"/>
  <c r="DZ38" i="31"/>
  <c r="DZ194" i="31"/>
  <c r="DZ168" i="31"/>
  <c r="DZ120" i="31"/>
  <c r="DZ118" i="31"/>
  <c r="DZ113" i="31"/>
  <c r="DZ6" i="31"/>
  <c r="DZ83" i="31"/>
  <c r="DZ185" i="31"/>
  <c r="DZ228" i="31"/>
  <c r="DZ114" i="31"/>
  <c r="DZ182" i="31"/>
  <c r="DZ218" i="31"/>
  <c r="DZ9" i="31"/>
  <c r="DZ146" i="31"/>
  <c r="DZ189" i="31"/>
  <c r="DZ16" i="31"/>
  <c r="DZ62" i="31"/>
  <c r="DZ227" i="31"/>
  <c r="DZ23" i="31"/>
  <c r="DZ99" i="31"/>
  <c r="DZ162" i="31"/>
  <c r="DZ209" i="31"/>
  <c r="DZ238" i="31"/>
  <c r="DZ33" i="31"/>
  <c r="DZ93" i="31"/>
  <c r="DZ77" i="31"/>
  <c r="DZ116" i="31"/>
  <c r="DZ183" i="31"/>
  <c r="DZ188" i="31"/>
  <c r="DZ224" i="31"/>
  <c r="DZ232" i="31"/>
  <c r="DZ176" i="31"/>
  <c r="DZ193" i="31"/>
  <c r="DZ25" i="31"/>
  <c r="DZ22" i="31"/>
  <c r="DZ21" i="31"/>
  <c r="DZ57" i="31"/>
  <c r="DZ51" i="31"/>
  <c r="DZ98" i="31"/>
  <c r="DZ117" i="31"/>
  <c r="DZ242" i="31"/>
  <c r="DZ60" i="31"/>
  <c r="DZ231" i="31"/>
  <c r="DZ41" i="31"/>
  <c r="DZ151" i="31"/>
  <c r="DZ234" i="31"/>
  <c r="DZ45" i="31"/>
  <c r="DZ42" i="31"/>
  <c r="DZ122" i="31"/>
  <c r="DZ102" i="31"/>
  <c r="DZ104" i="31"/>
  <c r="DZ112" i="31"/>
  <c r="DZ153" i="31"/>
  <c r="DZ230" i="31"/>
  <c r="DZ76" i="31"/>
  <c r="DZ30" i="31"/>
  <c r="DZ220" i="31"/>
  <c r="DZ245" i="31"/>
  <c r="DZ63" i="31"/>
  <c r="DZ12" i="31"/>
  <c r="DZ74" i="31"/>
  <c r="DZ68" i="31"/>
  <c r="DZ199" i="31"/>
  <c r="DZ14" i="31"/>
  <c r="DZ24" i="31"/>
  <c r="DZ78" i="31"/>
  <c r="DZ48" i="31"/>
  <c r="DZ121" i="31"/>
  <c r="DZ128" i="31"/>
  <c r="DZ164" i="31"/>
  <c r="DZ187" i="31"/>
  <c r="DZ161" i="31"/>
  <c r="DZ166" i="31"/>
  <c r="DZ19" i="31"/>
  <c r="DZ49" i="31"/>
  <c r="DZ66" i="31"/>
  <c r="DZ87" i="31"/>
  <c r="DZ8" i="31"/>
  <c r="DZ94" i="31"/>
  <c r="DZ101" i="31"/>
  <c r="DZ100" i="31"/>
  <c r="DZ149" i="31"/>
  <c r="DZ136" i="31"/>
  <c r="DZ55" i="31"/>
  <c r="DZ107" i="31"/>
  <c r="DZ154" i="31"/>
  <c r="DZ132" i="31"/>
  <c r="DZ192" i="31"/>
  <c r="DZ7" i="31"/>
  <c r="DZ64" i="31"/>
  <c r="DZ144" i="31"/>
  <c r="DZ171" i="31"/>
  <c r="DZ111" i="31"/>
  <c r="DZ159" i="31"/>
  <c r="DZ178" i="31"/>
  <c r="DZ207" i="31"/>
  <c r="DZ35" i="31"/>
  <c r="DZ69" i="31"/>
  <c r="DZ158" i="31"/>
  <c r="DZ217" i="31"/>
  <c r="DZ88" i="31"/>
  <c r="DZ137" i="31"/>
  <c r="DZ198" i="31"/>
  <c r="DZ208" i="31"/>
  <c r="DZ219" i="31"/>
  <c r="DZ125" i="31"/>
  <c r="DZ130" i="31"/>
  <c r="DZ65" i="31"/>
  <c r="DZ115" i="31"/>
  <c r="DZ213" i="31"/>
  <c r="DZ96" i="31"/>
  <c r="DZ47" i="31"/>
  <c r="DZ91" i="31"/>
  <c r="DZ103" i="31"/>
  <c r="DZ131" i="31"/>
  <c r="DZ173" i="31"/>
  <c r="DZ184" i="31"/>
  <c r="DZ225" i="31"/>
  <c r="DZ167" i="31"/>
  <c r="DZ37" i="31"/>
  <c r="DZ71" i="31"/>
  <c r="DZ169" i="31"/>
  <c r="DZ27" i="31"/>
  <c r="DZ20" i="31"/>
  <c r="DZ10" i="31"/>
  <c r="DZ56" i="31"/>
  <c r="DZ210" i="31"/>
  <c r="DZ58" i="31"/>
  <c r="DZ52" i="31"/>
  <c r="DZ119" i="31"/>
  <c r="DZ175" i="31"/>
  <c r="DZ197" i="31"/>
  <c r="DZ236" i="31"/>
  <c r="DZ150" i="31"/>
  <c r="DZ43" i="31"/>
  <c r="DZ46" i="31"/>
  <c r="DZ138" i="31"/>
  <c r="DZ177" i="31"/>
  <c r="DZ40" i="31"/>
  <c r="DZ82" i="31"/>
  <c r="DZ155" i="31"/>
  <c r="DZ195" i="31"/>
  <c r="DZ203" i="31"/>
  <c r="DZ54" i="31"/>
  <c r="DZ67" i="31"/>
  <c r="DZ105" i="31"/>
  <c r="DZ222" i="31"/>
  <c r="DZ191" i="31"/>
  <c r="DZ223" i="31"/>
  <c r="DZ97" i="31"/>
  <c r="DZ212" i="31"/>
  <c r="DZ229" i="31"/>
  <c r="DZ72" i="31"/>
  <c r="DZ179" i="31"/>
  <c r="DZ216" i="31"/>
  <c r="DZ26" i="31"/>
  <c r="DZ92" i="31"/>
  <c r="DZ244" i="31"/>
  <c r="DZ15" i="31"/>
  <c r="DZ53" i="31"/>
  <c r="DZ36" i="31"/>
  <c r="DZ134" i="31"/>
  <c r="DZ70" i="31"/>
  <c r="DZ29" i="31"/>
  <c r="DZ126" i="31"/>
  <c r="DZ142" i="31"/>
  <c r="DZ148" i="31"/>
  <c r="DZ174" i="31"/>
  <c r="DZ180" i="31"/>
  <c r="DZ127" i="31"/>
  <c r="DZ139" i="31"/>
  <c r="DZ84" i="31"/>
  <c r="DZ81" i="31"/>
  <c r="DZ141" i="31"/>
  <c r="DZ95" i="31"/>
  <c r="DZ152" i="31"/>
  <c r="DZ80" i="31"/>
  <c r="DZ59" i="31"/>
  <c r="DZ106" i="31"/>
  <c r="DZ200" i="31"/>
  <c r="DZ123" i="31"/>
  <c r="DZ133" i="31"/>
  <c r="DZ157" i="31"/>
  <c r="DZ221" i="31"/>
  <c r="DZ79" i="31"/>
  <c r="DZ140" i="31"/>
  <c r="DZ170" i="31"/>
  <c r="DZ190" i="31"/>
  <c r="DZ196" i="31"/>
  <c r="DZ240" i="31"/>
  <c r="DZ90" i="31"/>
  <c r="DZ202" i="31"/>
  <c r="DZ205" i="31"/>
  <c r="DZ226" i="31"/>
  <c r="DZ243" i="31"/>
  <c r="DZ215" i="31"/>
  <c r="DZ237" i="31"/>
  <c r="DZ241" i="31"/>
  <c r="DZ239" i="31"/>
  <c r="DZ165" i="31"/>
  <c r="DM61" i="31"/>
  <c r="DM211" i="31"/>
  <c r="DM214" i="31"/>
  <c r="DM168" i="31"/>
  <c r="DM73" i="31"/>
  <c r="DM118" i="31"/>
  <c r="DM17" i="31"/>
  <c r="DM75" i="31"/>
  <c r="DM201" i="31"/>
  <c r="DM108" i="31"/>
  <c r="DM50" i="31"/>
  <c r="DM38" i="31"/>
  <c r="DM235" i="31"/>
  <c r="DM206" i="31"/>
  <c r="DM194" i="31"/>
  <c r="DM163" i="31"/>
  <c r="DM147" i="31"/>
  <c r="DM120" i="31"/>
  <c r="DM44" i="31"/>
  <c r="DM18" i="31"/>
  <c r="DM113" i="31"/>
  <c r="DM110" i="31"/>
  <c r="DM181" i="31"/>
  <c r="DM233" i="31"/>
  <c r="DM124" i="31"/>
  <c r="DM13" i="31"/>
  <c r="DM186" i="31"/>
  <c r="DM160" i="31"/>
  <c r="DM145" i="31"/>
  <c r="DM135" i="31"/>
  <c r="DM109" i="31"/>
  <c r="DM129" i="31"/>
  <c r="DM11" i="31"/>
  <c r="DM86" i="31"/>
  <c r="DM172" i="31"/>
  <c r="DM204" i="31"/>
  <c r="DM156" i="31"/>
  <c r="DM85" i="31"/>
  <c r="DM143" i="31"/>
  <c r="DM89" i="31"/>
  <c r="DM34" i="31"/>
  <c r="DM31" i="31"/>
  <c r="DM39" i="31"/>
  <c r="DM32" i="31"/>
  <c r="DM28" i="31"/>
  <c r="DM8" i="31"/>
  <c r="DM91" i="31"/>
  <c r="DM101" i="31"/>
  <c r="DM100" i="31"/>
  <c r="DM131" i="31"/>
  <c r="DM136" i="31"/>
  <c r="DM107" i="31"/>
  <c r="DM71" i="31"/>
  <c r="DM132" i="31"/>
  <c r="DM192" i="31"/>
  <c r="DM7" i="31"/>
  <c r="DM64" i="31"/>
  <c r="DM151" i="31"/>
  <c r="DM144" i="31"/>
  <c r="DM171" i="31"/>
  <c r="DM182" i="31"/>
  <c r="DM56" i="31"/>
  <c r="DM111" i="31"/>
  <c r="DM159" i="31"/>
  <c r="DM178" i="31"/>
  <c r="DM230" i="31"/>
  <c r="DM35" i="31"/>
  <c r="DM58" i="31"/>
  <c r="DM69" i="31"/>
  <c r="DM158" i="31"/>
  <c r="DM245" i="31"/>
  <c r="DM88" i="31"/>
  <c r="DM137" i="31"/>
  <c r="DM198" i="31"/>
  <c r="DM208" i="31"/>
  <c r="DM219" i="31"/>
  <c r="DM125" i="31"/>
  <c r="DM236" i="31"/>
  <c r="DM115" i="31"/>
  <c r="DM150" i="31"/>
  <c r="DM213" i="31"/>
  <c r="DM96" i="31"/>
  <c r="DM47" i="31"/>
  <c r="DM103" i="31"/>
  <c r="DM149" i="31"/>
  <c r="DM173" i="31"/>
  <c r="DM184" i="31"/>
  <c r="DM225" i="31"/>
  <c r="DM55" i="31"/>
  <c r="DM167" i="31"/>
  <c r="DM37" i="31"/>
  <c r="DM169" i="31"/>
  <c r="DM27" i="31"/>
  <c r="DM20" i="31"/>
  <c r="DM234" i="31"/>
  <c r="DM10" i="31"/>
  <c r="DM210" i="31"/>
  <c r="DM52" i="31"/>
  <c r="DM119" i="31"/>
  <c r="DM146" i="31"/>
  <c r="DM175" i="31"/>
  <c r="DM65" i="31"/>
  <c r="DM43" i="31"/>
  <c r="DM46" i="31"/>
  <c r="DM224" i="31"/>
  <c r="DM138" i="31"/>
  <c r="DM176" i="31"/>
  <c r="DM25" i="31"/>
  <c r="DM6" i="31"/>
  <c r="DM57" i="31"/>
  <c r="DM83" i="31"/>
  <c r="DM98" i="31"/>
  <c r="DM185" i="31"/>
  <c r="DM228" i="31"/>
  <c r="DM114" i="31"/>
  <c r="DM218" i="31"/>
  <c r="DM9" i="31"/>
  <c r="DM189" i="31"/>
  <c r="DM16" i="31"/>
  <c r="DM62" i="31"/>
  <c r="DM63" i="31"/>
  <c r="DM227" i="31"/>
  <c r="DM23" i="31"/>
  <c r="DM68" i="31"/>
  <c r="DM99" i="31"/>
  <c r="DM162" i="31"/>
  <c r="DM197" i="31"/>
  <c r="DM209" i="31"/>
  <c r="DM33" i="31"/>
  <c r="DM93" i="31"/>
  <c r="DM77" i="31"/>
  <c r="DM116" i="31"/>
  <c r="DM166" i="31"/>
  <c r="DM183" i="31"/>
  <c r="DM188" i="31"/>
  <c r="DM232" i="31"/>
  <c r="DM19" i="31"/>
  <c r="DM22" i="31"/>
  <c r="DM94" i="31"/>
  <c r="DM21" i="31"/>
  <c r="DM51" i="31"/>
  <c r="DM117" i="31"/>
  <c r="DM154" i="31"/>
  <c r="DM242" i="31"/>
  <c r="DM60" i="31"/>
  <c r="DM231" i="31"/>
  <c r="DM41" i="31"/>
  <c r="DM45" i="31"/>
  <c r="DM42" i="31"/>
  <c r="DM122" i="31"/>
  <c r="DM102" i="31"/>
  <c r="DM104" i="31"/>
  <c r="DM112" i="31"/>
  <c r="DM153" i="31"/>
  <c r="DM207" i="31"/>
  <c r="DM76" i="31"/>
  <c r="DM30" i="31"/>
  <c r="DM220" i="31"/>
  <c r="DM217" i="31"/>
  <c r="DM12" i="31"/>
  <c r="DM74" i="31"/>
  <c r="DM199" i="31"/>
  <c r="DM14" i="31"/>
  <c r="DM24" i="31"/>
  <c r="DM78" i="31"/>
  <c r="DM48" i="31"/>
  <c r="DM130" i="31"/>
  <c r="DM121" i="31"/>
  <c r="DM128" i="31"/>
  <c r="DM164" i="31"/>
  <c r="DM187" i="31"/>
  <c r="DM238" i="31"/>
  <c r="DM161" i="31"/>
  <c r="DM49" i="31"/>
  <c r="DM66" i="31"/>
  <c r="DM87" i="31"/>
  <c r="DM212" i="31"/>
  <c r="DM59" i="31"/>
  <c r="DM127" i="31"/>
  <c r="DM84" i="31"/>
  <c r="DM81" i="31"/>
  <c r="DM141" i="31"/>
  <c r="DM79" i="31"/>
  <c r="DM95" i="31"/>
  <c r="DM90" i="31"/>
  <c r="DM152" i="31"/>
  <c r="DM193" i="31"/>
  <c r="DM80" i="31"/>
  <c r="DM106" i="31"/>
  <c r="DM200" i="31"/>
  <c r="DM40" i="31"/>
  <c r="DM123" i="31"/>
  <c r="DM133" i="31"/>
  <c r="DM157" i="31"/>
  <c r="DM221" i="31"/>
  <c r="DM67" i="31"/>
  <c r="DM140" i="31"/>
  <c r="DM170" i="31"/>
  <c r="DM190" i="31"/>
  <c r="DM196" i="31"/>
  <c r="DM240" i="31"/>
  <c r="DM202" i="31"/>
  <c r="DM223" i="31"/>
  <c r="DM205" i="31"/>
  <c r="DM226" i="31"/>
  <c r="DM177" i="31"/>
  <c r="DM26" i="31"/>
  <c r="DM82" i="31"/>
  <c r="DM155" i="31"/>
  <c r="DM195" i="31"/>
  <c r="DM203" i="31"/>
  <c r="DM244" i="31"/>
  <c r="DM15" i="31"/>
  <c r="DM105" i="31"/>
  <c r="DM222" i="31"/>
  <c r="DM191" i="31"/>
  <c r="DM229" i="31"/>
  <c r="DM72" i="31"/>
  <c r="DM139" i="31"/>
  <c r="DM179" i="31"/>
  <c r="DM216" i="31"/>
  <c r="DM92" i="31"/>
  <c r="DM53" i="31"/>
  <c r="DM36" i="31"/>
  <c r="DM54" i="31"/>
  <c r="DM134" i="31"/>
  <c r="DM70" i="31"/>
  <c r="DM29" i="31"/>
  <c r="DM97" i="31"/>
  <c r="DM126" i="31"/>
  <c r="DM142" i="31"/>
  <c r="DM148" i="31"/>
  <c r="DM174" i="31"/>
  <c r="DM180" i="31"/>
  <c r="DM237" i="31"/>
  <c r="DM165" i="31"/>
  <c r="DM215" i="31"/>
  <c r="DM243" i="31"/>
  <c r="DM241" i="31"/>
  <c r="DM239" i="31"/>
  <c r="DY108" i="31"/>
  <c r="DY50" i="31"/>
  <c r="DY38" i="31"/>
  <c r="DY235" i="31"/>
  <c r="DY206" i="31"/>
  <c r="DX206" i="31" s="1"/>
  <c r="DY194" i="31"/>
  <c r="DY120" i="31"/>
  <c r="DX120" i="31" s="1"/>
  <c r="DY44" i="31"/>
  <c r="DY18" i="31"/>
  <c r="DY113" i="31"/>
  <c r="DY110" i="31"/>
  <c r="DX110" i="31" s="1"/>
  <c r="DY181" i="31"/>
  <c r="DY233" i="31"/>
  <c r="DX233" i="31" s="1"/>
  <c r="DY124" i="31"/>
  <c r="DX124" i="31" s="1"/>
  <c r="DY13" i="31"/>
  <c r="DX13" i="31" s="1"/>
  <c r="DY186" i="31"/>
  <c r="DY163" i="31"/>
  <c r="DX163" i="31" s="1"/>
  <c r="DY160" i="31"/>
  <c r="DX160" i="31" s="1"/>
  <c r="DY145" i="31"/>
  <c r="DX145" i="31" s="1"/>
  <c r="DY135" i="31"/>
  <c r="DY109" i="31"/>
  <c r="DY11" i="31"/>
  <c r="DX11" i="31" s="1"/>
  <c r="DY86" i="31"/>
  <c r="DY172" i="31"/>
  <c r="DY204" i="31"/>
  <c r="DY156" i="31"/>
  <c r="DY85" i="31"/>
  <c r="DY143" i="31"/>
  <c r="DX143" i="31" s="1"/>
  <c r="DY89" i="31"/>
  <c r="DX89" i="31" s="1"/>
  <c r="DY129" i="31"/>
  <c r="DY34" i="31"/>
  <c r="DY31" i="31"/>
  <c r="DY39" i="31"/>
  <c r="DY32" i="31"/>
  <c r="DY28" i="31"/>
  <c r="DX28" i="31" s="1"/>
  <c r="DY61" i="31"/>
  <c r="DX61" i="31" s="1"/>
  <c r="DY211" i="31"/>
  <c r="DY214" i="31"/>
  <c r="DY168" i="31"/>
  <c r="DY147" i="31"/>
  <c r="DY73" i="31"/>
  <c r="DY118" i="31"/>
  <c r="DY17" i="31"/>
  <c r="DY75" i="31"/>
  <c r="DX75" i="31" s="1"/>
  <c r="DY201" i="31"/>
  <c r="DX201" i="31" s="1"/>
  <c r="DY47" i="31"/>
  <c r="DY103" i="31"/>
  <c r="DY149" i="31"/>
  <c r="DY173" i="31"/>
  <c r="DY184" i="31"/>
  <c r="DY225" i="31"/>
  <c r="DY167" i="31"/>
  <c r="DY37" i="31"/>
  <c r="DY169" i="31"/>
  <c r="DX169" i="31" s="1"/>
  <c r="DY27" i="31"/>
  <c r="DX27" i="31" s="1"/>
  <c r="DY20" i="31"/>
  <c r="DX20" i="31" s="1"/>
  <c r="DY234" i="31"/>
  <c r="DY10" i="31"/>
  <c r="DY56" i="31"/>
  <c r="DY210" i="31"/>
  <c r="DY52" i="31"/>
  <c r="DX52" i="31" s="1"/>
  <c r="DY119" i="31"/>
  <c r="DX119" i="31" s="1"/>
  <c r="DY146" i="31"/>
  <c r="DY175" i="31"/>
  <c r="DY65" i="31"/>
  <c r="DY43" i="31"/>
  <c r="DY46" i="31"/>
  <c r="DY166" i="31"/>
  <c r="DY224" i="31"/>
  <c r="DY138" i="31"/>
  <c r="DY176" i="31"/>
  <c r="DY25" i="31"/>
  <c r="DY6" i="31"/>
  <c r="DY83" i="31"/>
  <c r="DY98" i="31"/>
  <c r="DX98" i="31" s="1"/>
  <c r="DY185" i="31"/>
  <c r="DX185" i="31" s="1"/>
  <c r="DY228" i="31"/>
  <c r="DX228" i="31" s="1"/>
  <c r="DY114" i="31"/>
  <c r="DX114" i="31" s="1"/>
  <c r="DY218" i="31"/>
  <c r="DY9" i="31"/>
  <c r="DY189" i="31"/>
  <c r="DY16" i="31"/>
  <c r="DY62" i="31"/>
  <c r="DY63" i="31"/>
  <c r="DY227" i="31"/>
  <c r="DY23" i="31"/>
  <c r="DY68" i="31"/>
  <c r="DY99" i="31"/>
  <c r="DX99" i="31" s="1"/>
  <c r="DY162" i="31"/>
  <c r="DX162" i="31" s="1"/>
  <c r="DY209" i="31"/>
  <c r="DX209" i="31" s="1"/>
  <c r="DY33" i="31"/>
  <c r="DY93" i="31"/>
  <c r="DY77" i="31"/>
  <c r="DY116" i="31"/>
  <c r="DY183" i="31"/>
  <c r="DY188" i="31"/>
  <c r="DY232" i="31"/>
  <c r="DY19" i="31"/>
  <c r="DX19" i="31" s="1"/>
  <c r="DY22" i="31"/>
  <c r="DX22" i="31" s="1"/>
  <c r="DY94" i="31"/>
  <c r="DY21" i="31"/>
  <c r="DY57" i="31"/>
  <c r="DY51" i="31"/>
  <c r="DY55" i="31"/>
  <c r="DX55" i="31" s="1"/>
  <c r="DY117" i="31"/>
  <c r="DY154" i="31"/>
  <c r="DX154" i="31" s="1"/>
  <c r="DY242" i="31"/>
  <c r="DY60" i="31"/>
  <c r="DY231" i="31"/>
  <c r="DY41" i="31"/>
  <c r="DY151" i="31"/>
  <c r="DY45" i="31"/>
  <c r="DY42" i="31"/>
  <c r="DY122" i="31"/>
  <c r="DY102" i="31"/>
  <c r="DY104" i="31"/>
  <c r="DY112" i="31"/>
  <c r="DY153" i="31"/>
  <c r="DY207" i="31"/>
  <c r="DY76" i="31"/>
  <c r="DY30" i="31"/>
  <c r="DY220" i="31"/>
  <c r="DY217" i="31"/>
  <c r="DY12" i="31"/>
  <c r="DX12" i="31" s="1"/>
  <c r="DY74" i="31"/>
  <c r="DX74" i="31" s="1"/>
  <c r="DY199" i="31"/>
  <c r="DY14" i="31"/>
  <c r="DY24" i="31"/>
  <c r="DY78" i="31"/>
  <c r="DY48" i="31"/>
  <c r="DY130" i="31"/>
  <c r="DX130" i="31" s="1"/>
  <c r="DY121" i="31"/>
  <c r="DX121" i="31" s="1"/>
  <c r="DY128" i="31"/>
  <c r="DX128" i="31" s="1"/>
  <c r="DY164" i="31"/>
  <c r="DX164" i="31" s="1"/>
  <c r="DY150" i="31"/>
  <c r="DY187" i="31"/>
  <c r="DY238" i="31"/>
  <c r="DY161" i="31"/>
  <c r="DY49" i="31"/>
  <c r="DX49" i="31" s="1"/>
  <c r="DY66" i="31"/>
  <c r="DX66" i="31" s="1"/>
  <c r="DY87" i="31"/>
  <c r="DX87" i="31" s="1"/>
  <c r="DY8" i="31"/>
  <c r="DX8" i="31" s="1"/>
  <c r="DY91" i="31"/>
  <c r="DY101" i="31"/>
  <c r="DX101" i="31" s="1"/>
  <c r="DY100" i="31"/>
  <c r="DX100" i="31" s="1"/>
  <c r="DY131" i="31"/>
  <c r="DY136" i="31"/>
  <c r="DX136" i="31" s="1"/>
  <c r="DY107" i="31"/>
  <c r="DY71" i="31"/>
  <c r="DX71" i="31" s="1"/>
  <c r="DY132" i="31"/>
  <c r="DY192" i="31"/>
  <c r="DY7" i="31"/>
  <c r="DY64" i="31"/>
  <c r="DY144" i="31"/>
  <c r="DY171" i="31"/>
  <c r="DY182" i="31"/>
  <c r="DY111" i="31"/>
  <c r="DX111" i="31" s="1"/>
  <c r="DY159" i="31"/>
  <c r="DX159" i="31" s="1"/>
  <c r="DY178" i="31"/>
  <c r="DX178" i="31" s="1"/>
  <c r="DY230" i="31"/>
  <c r="DY35" i="31"/>
  <c r="DX35" i="31" s="1"/>
  <c r="DY58" i="31"/>
  <c r="DY69" i="31"/>
  <c r="DY158" i="31"/>
  <c r="DY245" i="31"/>
  <c r="DY88" i="31"/>
  <c r="DY137" i="31"/>
  <c r="DY198" i="31"/>
  <c r="DY208" i="31"/>
  <c r="DY219" i="31"/>
  <c r="DY125" i="31"/>
  <c r="DY197" i="31"/>
  <c r="DX197" i="31" s="1"/>
  <c r="DY236" i="31"/>
  <c r="DX236" i="31" s="1"/>
  <c r="DY115" i="31"/>
  <c r="DY213" i="31"/>
  <c r="DY96" i="31"/>
  <c r="DY193" i="31"/>
  <c r="DX193" i="31" s="1"/>
  <c r="DY80" i="31"/>
  <c r="DY106" i="31"/>
  <c r="DX106" i="31" s="1"/>
  <c r="DY200" i="31"/>
  <c r="DX200" i="31" s="1"/>
  <c r="DY40" i="31"/>
  <c r="DY123" i="31"/>
  <c r="DY133" i="31"/>
  <c r="DY157" i="31"/>
  <c r="DY221" i="31"/>
  <c r="DY67" i="31"/>
  <c r="DY140" i="31"/>
  <c r="DY170" i="31"/>
  <c r="DY190" i="31"/>
  <c r="DY196" i="31"/>
  <c r="DY240" i="31"/>
  <c r="DY202" i="31"/>
  <c r="DX202" i="31" s="1"/>
  <c r="DY223" i="31"/>
  <c r="DX223" i="31" s="1"/>
  <c r="DY205" i="31"/>
  <c r="DY226" i="31"/>
  <c r="DY177" i="31"/>
  <c r="DY26" i="31"/>
  <c r="DY82" i="31"/>
  <c r="DY155" i="31"/>
  <c r="DY195" i="31"/>
  <c r="DY203" i="31"/>
  <c r="DY244" i="31"/>
  <c r="DX244" i="31" s="1"/>
  <c r="DY15" i="31"/>
  <c r="DX15" i="31" s="1"/>
  <c r="DY105" i="31"/>
  <c r="DY222" i="31"/>
  <c r="DY191" i="31"/>
  <c r="DY229" i="31"/>
  <c r="DY72" i="31"/>
  <c r="DY139" i="31"/>
  <c r="DY179" i="31"/>
  <c r="DX179" i="31" s="1"/>
  <c r="DY216" i="31"/>
  <c r="DX216" i="31" s="1"/>
  <c r="DY92" i="31"/>
  <c r="DY53" i="31"/>
  <c r="DY36" i="31"/>
  <c r="DY54" i="31"/>
  <c r="DY134" i="31"/>
  <c r="DY70" i="31"/>
  <c r="DY90" i="31"/>
  <c r="DY29" i="31"/>
  <c r="DY97" i="31"/>
  <c r="DY126" i="31"/>
  <c r="DX126" i="31" s="1"/>
  <c r="DY142" i="31"/>
  <c r="DX142" i="31" s="1"/>
  <c r="DY148" i="31"/>
  <c r="DX148" i="31" s="1"/>
  <c r="DY174" i="31"/>
  <c r="DX174" i="31" s="1"/>
  <c r="DY180" i="31"/>
  <c r="DX180" i="31" s="1"/>
  <c r="DY212" i="31"/>
  <c r="DY59" i="31"/>
  <c r="DY127" i="31"/>
  <c r="DY84" i="31"/>
  <c r="DY81" i="31"/>
  <c r="DY141" i="31"/>
  <c r="DY79" i="31"/>
  <c r="DY95" i="31"/>
  <c r="DY152" i="31"/>
  <c r="DY215" i="31"/>
  <c r="DY243" i="31"/>
  <c r="DY241" i="31"/>
  <c r="DY165" i="31"/>
  <c r="DY239" i="31"/>
  <c r="DX239" i="31" s="1"/>
  <c r="DY237" i="31"/>
  <c r="DS124" i="31"/>
  <c r="DR124" i="31" s="1"/>
  <c r="DS50" i="31"/>
  <c r="DR50" i="31" s="1"/>
  <c r="DS38" i="31"/>
  <c r="DS194" i="31"/>
  <c r="DR194" i="31" s="1"/>
  <c r="DS163" i="31"/>
  <c r="DR163" i="31" s="1"/>
  <c r="DS120" i="31"/>
  <c r="DR120" i="31" s="1"/>
  <c r="DS44" i="31"/>
  <c r="DR44" i="31" s="1"/>
  <c r="DS113" i="31"/>
  <c r="DR113" i="31" s="1"/>
  <c r="DS110" i="31"/>
  <c r="DR110" i="31" s="1"/>
  <c r="DS85" i="31"/>
  <c r="DR85" i="31" s="1"/>
  <c r="DS13" i="31"/>
  <c r="DR13" i="31" s="1"/>
  <c r="DS214" i="31"/>
  <c r="DR214" i="31" s="1"/>
  <c r="DS186" i="31"/>
  <c r="DR186" i="31" s="1"/>
  <c r="DS160" i="31"/>
  <c r="DS147" i="31"/>
  <c r="DR147" i="31" s="1"/>
  <c r="DS135" i="31"/>
  <c r="DR135" i="31" s="1"/>
  <c r="DS109" i="31"/>
  <c r="DR109" i="31" s="1"/>
  <c r="DS129" i="31"/>
  <c r="DS11" i="31"/>
  <c r="DS86" i="31"/>
  <c r="DR86" i="31" s="1"/>
  <c r="DS172" i="31"/>
  <c r="DR172" i="31" s="1"/>
  <c r="DS233" i="31"/>
  <c r="DS204" i="31"/>
  <c r="DR204" i="31" s="1"/>
  <c r="DS156" i="31"/>
  <c r="DS61" i="31"/>
  <c r="DR61" i="31" s="1"/>
  <c r="DS143" i="31"/>
  <c r="DS89" i="31"/>
  <c r="DR89" i="31" s="1"/>
  <c r="DS73" i="31"/>
  <c r="DS34" i="31"/>
  <c r="DR34" i="31" s="1"/>
  <c r="DS31" i="31"/>
  <c r="DR31" i="31" s="1"/>
  <c r="DS17" i="31"/>
  <c r="DR17" i="31" s="1"/>
  <c r="DS39" i="31"/>
  <c r="DS32" i="31"/>
  <c r="DR32" i="31" s="1"/>
  <c r="DS28" i="31"/>
  <c r="DR28" i="31" s="1"/>
  <c r="DS18" i="31"/>
  <c r="DR18" i="31" s="1"/>
  <c r="DS108" i="31"/>
  <c r="DR108" i="31" s="1"/>
  <c r="DS181" i="31"/>
  <c r="DR181" i="31" s="1"/>
  <c r="DS235" i="31"/>
  <c r="DS206" i="31"/>
  <c r="DR206" i="31" s="1"/>
  <c r="DS211" i="31"/>
  <c r="DR211" i="31" s="1"/>
  <c r="DS168" i="31"/>
  <c r="DR168" i="31" s="1"/>
  <c r="DS145" i="31"/>
  <c r="DR145" i="31" s="1"/>
  <c r="DS118" i="31"/>
  <c r="DR118" i="31" s="1"/>
  <c r="DS75" i="31"/>
  <c r="DS201" i="31"/>
  <c r="DR201" i="31" s="1"/>
  <c r="DS25" i="31"/>
  <c r="DR25" i="31" s="1"/>
  <c r="DS47" i="31"/>
  <c r="DR47" i="31" s="1"/>
  <c r="DS91" i="31"/>
  <c r="DR91" i="31" s="1"/>
  <c r="DS94" i="31"/>
  <c r="DS103" i="31"/>
  <c r="DR103" i="31" s="1"/>
  <c r="DS225" i="31"/>
  <c r="DS37" i="31"/>
  <c r="DR37" i="31" s="1"/>
  <c r="DS27" i="31"/>
  <c r="DR27" i="31" s="1"/>
  <c r="DS20" i="31"/>
  <c r="DR20" i="31" s="1"/>
  <c r="DS234" i="31"/>
  <c r="DS10" i="31"/>
  <c r="DR10" i="31" s="1"/>
  <c r="DS56" i="31"/>
  <c r="DR56" i="31" s="1"/>
  <c r="DS52" i="31"/>
  <c r="DR52" i="31" s="1"/>
  <c r="DS119" i="31"/>
  <c r="DS146" i="31"/>
  <c r="DR146" i="31" s="1"/>
  <c r="DS175" i="31"/>
  <c r="DR175" i="31" s="1"/>
  <c r="DS16" i="31"/>
  <c r="DR16" i="31" s="1"/>
  <c r="DS227" i="31"/>
  <c r="DR227" i="31" s="1"/>
  <c r="DS68" i="31"/>
  <c r="DR68" i="31" s="1"/>
  <c r="DS197" i="31"/>
  <c r="DR197" i="31" s="1"/>
  <c r="DS209" i="31"/>
  <c r="DR209" i="31" s="1"/>
  <c r="DS236" i="31"/>
  <c r="DR236" i="31" s="1"/>
  <c r="DS65" i="31"/>
  <c r="DR65" i="31" s="1"/>
  <c r="DS150" i="31"/>
  <c r="DR150" i="31" s="1"/>
  <c r="DS43" i="31"/>
  <c r="DR43" i="31" s="1"/>
  <c r="DS46" i="31"/>
  <c r="DR46" i="31" s="1"/>
  <c r="DS183" i="31"/>
  <c r="DS188" i="31"/>
  <c r="DS232" i="31"/>
  <c r="DR232" i="31" s="1"/>
  <c r="DS138" i="31"/>
  <c r="DR138" i="31" s="1"/>
  <c r="DS176" i="31"/>
  <c r="DS57" i="31"/>
  <c r="DR57" i="31" s="1"/>
  <c r="DS83" i="31"/>
  <c r="DR83" i="31" s="1"/>
  <c r="DS98" i="31"/>
  <c r="DR98" i="31" s="1"/>
  <c r="DS185" i="31"/>
  <c r="DR185" i="31" s="1"/>
  <c r="DS228" i="31"/>
  <c r="DS60" i="31"/>
  <c r="DR60" i="31" s="1"/>
  <c r="DS41" i="31"/>
  <c r="DR41" i="31" s="1"/>
  <c r="DS114" i="31"/>
  <c r="DR114" i="31" s="1"/>
  <c r="DS182" i="31"/>
  <c r="DS218" i="31"/>
  <c r="DS9" i="31"/>
  <c r="DR9" i="31" s="1"/>
  <c r="DS42" i="31"/>
  <c r="DS207" i="31"/>
  <c r="DS76" i="31"/>
  <c r="DR76" i="31" s="1"/>
  <c r="DS30" i="31"/>
  <c r="DR30" i="31" s="1"/>
  <c r="DS189" i="31"/>
  <c r="DR189" i="31" s="1"/>
  <c r="DS62" i="31"/>
  <c r="DS63" i="31"/>
  <c r="DR63" i="31" s="1"/>
  <c r="DS23" i="31"/>
  <c r="DR23" i="31" s="1"/>
  <c r="DS99" i="31"/>
  <c r="DS162" i="31"/>
  <c r="DR162" i="31" s="1"/>
  <c r="DS130" i="31"/>
  <c r="DS164" i="31"/>
  <c r="DR164" i="31" s="1"/>
  <c r="DS187" i="31"/>
  <c r="DR187" i="31" s="1"/>
  <c r="DS33" i="31"/>
  <c r="DS93" i="31"/>
  <c r="DR93" i="31" s="1"/>
  <c r="DS77" i="31"/>
  <c r="DR77" i="31" s="1"/>
  <c r="DS116" i="31"/>
  <c r="DR116" i="31" s="1"/>
  <c r="DS224" i="31"/>
  <c r="DS22" i="31"/>
  <c r="DR22" i="31" s="1"/>
  <c r="DS136" i="31"/>
  <c r="DR136" i="31" s="1"/>
  <c r="DS6" i="31"/>
  <c r="DS21" i="31"/>
  <c r="DR21" i="31" s="1"/>
  <c r="DS51" i="31"/>
  <c r="DS117" i="31"/>
  <c r="DR117" i="31" s="1"/>
  <c r="DS154" i="31"/>
  <c r="DR154" i="31" s="1"/>
  <c r="DS132" i="31"/>
  <c r="DS7" i="31"/>
  <c r="DR7" i="31" s="1"/>
  <c r="DS64" i="31"/>
  <c r="DR64" i="31" s="1"/>
  <c r="DS151" i="31"/>
  <c r="DR151" i="31" s="1"/>
  <c r="DS45" i="31"/>
  <c r="DR45" i="31" s="1"/>
  <c r="DS122" i="31"/>
  <c r="DR122" i="31" s="1"/>
  <c r="DS102" i="31"/>
  <c r="DR102" i="31" s="1"/>
  <c r="DS104" i="31"/>
  <c r="DR104" i="31" s="1"/>
  <c r="DS112" i="31"/>
  <c r="DS153" i="31"/>
  <c r="DR153" i="31" s="1"/>
  <c r="DS178" i="31"/>
  <c r="DR178" i="31" s="1"/>
  <c r="DS230" i="31"/>
  <c r="DR230" i="31" s="1"/>
  <c r="DS58" i="31"/>
  <c r="DR58" i="31" s="1"/>
  <c r="DS69" i="31"/>
  <c r="DR69" i="31" s="1"/>
  <c r="DS220" i="31"/>
  <c r="DS217" i="31"/>
  <c r="DR217" i="31" s="1"/>
  <c r="DS245" i="31"/>
  <c r="DR245" i="31" s="1"/>
  <c r="DS137" i="31"/>
  <c r="DR137" i="31" s="1"/>
  <c r="DS12" i="31"/>
  <c r="DR12" i="31" s="1"/>
  <c r="DS74" i="31"/>
  <c r="DS199" i="31"/>
  <c r="DR199" i="31" s="1"/>
  <c r="DS14" i="31"/>
  <c r="DR14" i="31" s="1"/>
  <c r="DS24" i="31"/>
  <c r="DR24" i="31" s="1"/>
  <c r="DS78" i="31"/>
  <c r="DS48" i="31"/>
  <c r="DR48" i="31" s="1"/>
  <c r="DS121" i="31"/>
  <c r="DR121" i="31" s="1"/>
  <c r="DS128" i="31"/>
  <c r="DS213" i="31"/>
  <c r="DR213" i="31" s="1"/>
  <c r="DS238" i="31"/>
  <c r="DR238" i="31" s="1"/>
  <c r="DS161" i="31"/>
  <c r="DR161" i="31" s="1"/>
  <c r="DS166" i="31"/>
  <c r="DS49" i="31"/>
  <c r="DR49" i="31" s="1"/>
  <c r="DS66" i="31"/>
  <c r="DR66" i="31" s="1"/>
  <c r="DS87" i="31"/>
  <c r="DR87" i="31" s="1"/>
  <c r="DS96" i="31"/>
  <c r="DR96" i="31" s="1"/>
  <c r="DS8" i="31"/>
  <c r="DR8" i="31" s="1"/>
  <c r="DS101" i="31"/>
  <c r="DS100" i="31"/>
  <c r="DR100" i="31" s="1"/>
  <c r="DS131" i="31"/>
  <c r="DR131" i="31" s="1"/>
  <c r="DS149" i="31"/>
  <c r="DR149" i="31" s="1"/>
  <c r="DS173" i="31"/>
  <c r="DR173" i="31" s="1"/>
  <c r="DS184" i="31"/>
  <c r="DR184" i="31" s="1"/>
  <c r="DS55" i="31"/>
  <c r="DS107" i="31"/>
  <c r="DR107" i="31" s="1"/>
  <c r="DS167" i="31"/>
  <c r="DR167" i="31" s="1"/>
  <c r="DS242" i="31"/>
  <c r="DR242" i="31" s="1"/>
  <c r="DS71" i="31"/>
  <c r="DR71" i="31" s="1"/>
  <c r="DS169" i="31"/>
  <c r="DR169" i="31" s="1"/>
  <c r="DS192" i="31"/>
  <c r="DS231" i="31"/>
  <c r="DS144" i="31"/>
  <c r="DR144" i="31" s="1"/>
  <c r="DS171" i="31"/>
  <c r="DR171" i="31" s="1"/>
  <c r="DS111" i="31"/>
  <c r="DR111" i="31" s="1"/>
  <c r="DS159" i="31"/>
  <c r="DR159" i="31" s="1"/>
  <c r="DS210" i="31"/>
  <c r="DR210" i="31" s="1"/>
  <c r="DS35" i="31"/>
  <c r="DR35" i="31" s="1"/>
  <c r="DS158" i="31"/>
  <c r="DS88" i="31"/>
  <c r="DR88" i="31" s="1"/>
  <c r="DS198" i="31"/>
  <c r="DS208" i="31"/>
  <c r="DR208" i="31" s="1"/>
  <c r="DS219" i="31"/>
  <c r="DS125" i="31"/>
  <c r="DR125" i="31" s="1"/>
  <c r="DS115" i="31"/>
  <c r="DR115" i="31" s="1"/>
  <c r="DS19" i="31"/>
  <c r="DR19" i="31" s="1"/>
  <c r="DS106" i="31"/>
  <c r="DR106" i="31" s="1"/>
  <c r="DS177" i="31"/>
  <c r="DS179" i="31"/>
  <c r="DR179" i="31" s="1"/>
  <c r="DS40" i="31"/>
  <c r="DS123" i="31"/>
  <c r="DR123" i="31" s="1"/>
  <c r="DS157" i="31"/>
  <c r="DR157" i="31" s="1"/>
  <c r="DS221" i="31"/>
  <c r="DS54" i="31"/>
  <c r="DR54" i="31" s="1"/>
  <c r="DS67" i="31"/>
  <c r="DR67" i="31" s="1"/>
  <c r="DS190" i="31"/>
  <c r="DR190" i="31" s="1"/>
  <c r="DS196" i="31"/>
  <c r="DS152" i="31"/>
  <c r="DR152" i="31" s="1"/>
  <c r="DS202" i="31"/>
  <c r="DR202" i="31" s="1"/>
  <c r="DS148" i="31"/>
  <c r="DS226" i="31"/>
  <c r="DS212" i="31"/>
  <c r="DR212" i="31" s="1"/>
  <c r="DS72" i="31"/>
  <c r="DR72" i="31" s="1"/>
  <c r="DS200" i="31"/>
  <c r="DR200" i="31" s="1"/>
  <c r="DS82" i="31"/>
  <c r="DR82" i="31" s="1"/>
  <c r="DS155" i="31"/>
  <c r="DR155" i="31" s="1"/>
  <c r="DS195" i="31"/>
  <c r="DS203" i="31"/>
  <c r="DR203" i="31" s="1"/>
  <c r="DS244" i="31"/>
  <c r="DR244" i="31" s="1"/>
  <c r="DS15" i="31"/>
  <c r="DR15" i="31" s="1"/>
  <c r="DS105" i="31"/>
  <c r="DR105" i="31" s="1"/>
  <c r="DS222" i="31"/>
  <c r="DS191" i="31"/>
  <c r="DR191" i="31" s="1"/>
  <c r="DS223" i="31"/>
  <c r="DR223" i="31" s="1"/>
  <c r="DS29" i="31"/>
  <c r="DR29" i="31" s="1"/>
  <c r="DS193" i="31"/>
  <c r="DS229" i="31"/>
  <c r="DS127" i="31"/>
  <c r="DR127" i="31" s="1"/>
  <c r="DS139" i="31"/>
  <c r="DR139" i="31" s="1"/>
  <c r="DS216" i="31"/>
  <c r="DR216" i="31" s="1"/>
  <c r="DS26" i="31"/>
  <c r="DR26" i="31" s="1"/>
  <c r="DS84" i="31"/>
  <c r="DS92" i="31"/>
  <c r="DR92" i="31" s="1"/>
  <c r="DS53" i="31"/>
  <c r="DR53" i="31" s="1"/>
  <c r="DS36" i="31"/>
  <c r="DS95" i="31"/>
  <c r="DR95" i="31" s="1"/>
  <c r="DS134" i="31"/>
  <c r="DR134" i="31" s="1"/>
  <c r="DS70" i="31"/>
  <c r="DS90" i="31"/>
  <c r="DR90" i="31" s="1"/>
  <c r="DS97" i="31"/>
  <c r="DR97" i="31" s="1"/>
  <c r="DS126" i="31"/>
  <c r="DR126" i="31" s="1"/>
  <c r="DS142" i="31"/>
  <c r="DR142" i="31" s="1"/>
  <c r="DS174" i="31"/>
  <c r="DR174" i="31" s="1"/>
  <c r="DS180" i="31"/>
  <c r="DR180" i="31" s="1"/>
  <c r="DS80" i="31"/>
  <c r="DR80" i="31" s="1"/>
  <c r="DS59" i="31"/>
  <c r="DS81" i="31"/>
  <c r="DR81" i="31" s="1"/>
  <c r="DS141" i="31"/>
  <c r="DR141" i="31" s="1"/>
  <c r="DS133" i="31"/>
  <c r="DR133" i="31" s="1"/>
  <c r="DS79" i="31"/>
  <c r="DR79" i="31" s="1"/>
  <c r="DS140" i="31"/>
  <c r="DS170" i="31"/>
  <c r="DR170" i="31" s="1"/>
  <c r="DS240" i="31"/>
  <c r="DR240" i="31" s="1"/>
  <c r="DS205" i="31"/>
  <c r="DR205" i="31" s="1"/>
  <c r="DS241" i="31"/>
  <c r="DR241" i="31" s="1"/>
  <c r="DS239" i="31"/>
  <c r="DR239" i="31" s="1"/>
  <c r="DS243" i="31"/>
  <c r="DR243" i="31" s="1"/>
  <c r="DS215" i="31"/>
  <c r="DR215" i="31" s="1"/>
  <c r="DS237" i="31"/>
  <c r="DS165" i="31"/>
  <c r="DR165" i="31" s="1"/>
  <c r="EE17" i="31"/>
  <c r="EE14" i="31"/>
  <c r="EE8" i="31"/>
  <c r="EE30" i="31"/>
  <c r="EE46" i="31"/>
  <c r="EE19" i="31"/>
  <c r="EE35" i="31"/>
  <c r="EE51" i="31"/>
  <c r="EE24" i="31"/>
  <c r="EE40" i="31"/>
  <c r="EE29" i="31"/>
  <c r="EE45" i="31"/>
  <c r="EE65" i="31"/>
  <c r="EE81" i="31"/>
  <c r="EE62" i="31"/>
  <c r="EE78" i="31"/>
  <c r="EE55" i="31"/>
  <c r="EE71" i="31"/>
  <c r="EE87" i="31"/>
  <c r="EE72" i="31"/>
  <c r="EE88" i="31"/>
  <c r="EE100" i="31"/>
  <c r="EE116" i="31"/>
  <c r="EE130" i="31"/>
  <c r="EE105" i="31"/>
  <c r="EE121" i="31"/>
  <c r="EE102" i="31"/>
  <c r="EE118" i="31"/>
  <c r="EE99" i="31"/>
  <c r="EE115" i="31"/>
  <c r="EE129" i="31"/>
  <c r="EE148" i="31"/>
  <c r="EE147" i="31"/>
  <c r="EE143" i="31"/>
  <c r="EE144" i="31"/>
  <c r="EE156" i="31"/>
  <c r="EE153" i="31"/>
  <c r="EE146" i="31"/>
  <c r="EE163" i="31"/>
  <c r="EE159" i="31"/>
  <c r="EE180" i="31"/>
  <c r="EE168" i="31"/>
  <c r="EE165" i="31"/>
  <c r="EE184" i="31"/>
  <c r="EE185" i="31"/>
  <c r="EE186" i="31"/>
  <c r="EE183" i="31"/>
  <c r="EE198" i="31"/>
  <c r="EE207" i="31"/>
  <c r="EE205" i="31"/>
  <c r="EE208" i="31"/>
  <c r="EE214" i="31"/>
  <c r="EE216" i="31"/>
  <c r="EE218" i="31"/>
  <c r="EE225" i="31"/>
  <c r="EE231" i="31"/>
  <c r="EE239" i="31"/>
  <c r="EE242" i="31"/>
  <c r="EE244" i="31"/>
  <c r="DR237" i="31" l="1"/>
  <c r="DR229" i="31"/>
  <c r="DR226" i="31"/>
  <c r="DR196" i="31"/>
  <c r="DR221" i="31"/>
  <c r="DR198" i="31"/>
  <c r="DR55" i="31"/>
  <c r="DR166" i="31"/>
  <c r="DR128" i="31"/>
  <c r="DR220" i="31"/>
  <c r="DR119" i="31"/>
  <c r="DR234" i="31"/>
  <c r="DR225" i="31"/>
  <c r="DR11" i="31"/>
  <c r="DR38" i="31"/>
  <c r="DR36" i="31"/>
  <c r="DR140" i="31"/>
  <c r="DR59" i="31"/>
  <c r="DR70" i="31"/>
  <c r="DR193" i="31"/>
  <c r="DR222" i="31"/>
  <c r="DR148" i="31"/>
  <c r="DR177" i="31"/>
  <c r="DR231" i="31"/>
  <c r="DR51" i="31"/>
  <c r="DR130" i="31"/>
  <c r="DR218" i="31"/>
  <c r="DR235" i="31"/>
  <c r="DR143" i="31"/>
  <c r="DR233" i="31"/>
  <c r="DR129" i="31"/>
  <c r="DR160" i="31"/>
  <c r="DR195" i="31"/>
  <c r="DR219" i="31"/>
  <c r="DR158" i="31"/>
  <c r="DR192" i="31"/>
  <c r="DR101" i="31"/>
  <c r="DR112" i="31"/>
  <c r="DR132" i="31"/>
  <c r="DR224" i="31"/>
  <c r="DR33" i="31"/>
  <c r="DR62" i="31"/>
  <c r="DR207" i="31"/>
  <c r="DR182" i="31"/>
  <c r="DR228" i="31"/>
  <c r="DR188" i="31"/>
  <c r="DR94" i="31"/>
  <c r="DR84" i="31"/>
  <c r="DR40" i="31"/>
  <c r="DR78" i="31"/>
  <c r="DR74" i="31"/>
  <c r="DR99" i="31"/>
  <c r="DR42" i="31"/>
  <c r="DR176" i="31"/>
  <c r="DR183" i="31"/>
  <c r="DR75" i="31"/>
  <c r="DR39" i="31"/>
  <c r="DR73" i="31"/>
  <c r="DR156" i="31"/>
  <c r="DX155" i="31"/>
  <c r="DX91" i="31"/>
  <c r="DX151" i="31"/>
  <c r="DX242" i="31"/>
  <c r="DX62" i="31"/>
  <c r="DX237" i="31"/>
  <c r="DX243" i="31"/>
  <c r="DX79" i="31"/>
  <c r="DX127" i="31"/>
  <c r="DX97" i="31"/>
  <c r="DX134" i="31"/>
  <c r="DX92" i="31"/>
  <c r="DX72" i="31"/>
  <c r="DX105" i="31"/>
  <c r="DX195" i="31"/>
  <c r="DX177" i="31"/>
  <c r="DX170" i="31"/>
  <c r="DX157" i="31"/>
  <c r="DX96" i="31"/>
  <c r="DX198" i="31"/>
  <c r="DX158" i="31"/>
  <c r="DX230" i="31"/>
  <c r="DX182" i="31"/>
  <c r="DX7" i="31"/>
  <c r="DX107" i="31"/>
  <c r="DX187" i="31"/>
  <c r="DX24" i="31"/>
  <c r="DX76" i="31"/>
  <c r="DX104" i="31"/>
  <c r="DX45" i="31"/>
  <c r="DX60" i="31"/>
  <c r="DX94" i="31"/>
  <c r="DX188" i="31"/>
  <c r="DX93" i="31"/>
  <c r="DX63" i="31"/>
  <c r="DX9" i="31"/>
  <c r="DX166" i="31"/>
  <c r="DX175" i="31"/>
  <c r="DX210" i="31"/>
  <c r="DX167" i="31"/>
  <c r="DX147" i="31"/>
  <c r="DX31" i="31"/>
  <c r="DX172" i="31"/>
  <c r="DX135" i="31"/>
  <c r="DX181" i="31"/>
  <c r="DX44" i="31"/>
  <c r="DX235" i="31"/>
  <c r="DX81" i="31"/>
  <c r="DX36" i="31"/>
  <c r="DX205" i="31"/>
  <c r="DX196" i="31"/>
  <c r="DX67" i="31"/>
  <c r="DX123" i="31"/>
  <c r="DX80" i="31"/>
  <c r="DX115" i="31"/>
  <c r="DX219" i="31"/>
  <c r="DX88" i="31"/>
  <c r="DX220" i="31"/>
  <c r="DX153" i="31"/>
  <c r="DX122" i="31"/>
  <c r="DX57" i="31"/>
  <c r="DX138" i="31"/>
  <c r="DX10" i="31"/>
  <c r="DX184" i="31"/>
  <c r="DX32" i="31"/>
  <c r="DX129" i="31"/>
  <c r="DX113" i="31"/>
  <c r="DX194" i="31"/>
  <c r="DX95" i="31"/>
  <c r="DX70" i="31"/>
  <c r="DX139" i="31"/>
  <c r="DX222" i="31"/>
  <c r="DX203" i="31"/>
  <c r="DX40" i="31"/>
  <c r="DX238" i="31"/>
  <c r="DX231" i="31"/>
  <c r="DX232" i="31"/>
  <c r="DX189" i="31"/>
  <c r="DX165" i="31"/>
  <c r="DX152" i="31"/>
  <c r="DX212" i="31"/>
  <c r="DX90" i="31"/>
  <c r="DX191" i="31"/>
  <c r="DX82" i="31"/>
  <c r="DX58" i="31"/>
  <c r="DX144" i="31"/>
  <c r="DX132" i="31"/>
  <c r="DX131" i="31"/>
  <c r="DX161" i="31"/>
  <c r="DX48" i="31"/>
  <c r="DX199" i="31"/>
  <c r="DX41" i="31"/>
  <c r="DX116" i="31"/>
  <c r="DX23" i="31"/>
  <c r="DX16" i="31"/>
  <c r="DX83" i="31"/>
  <c r="DX43" i="31"/>
  <c r="DX47" i="31"/>
  <c r="DX118" i="31"/>
  <c r="DX214" i="31"/>
  <c r="DX156" i="31"/>
  <c r="DX50" i="31"/>
  <c r="DX241" i="31"/>
  <c r="DX84" i="31"/>
  <c r="DX53" i="31"/>
  <c r="DX26" i="31"/>
  <c r="DX190" i="31"/>
  <c r="DX221" i="31"/>
  <c r="DX208" i="31"/>
  <c r="DX245" i="31"/>
  <c r="DX64" i="31"/>
  <c r="DX78" i="31"/>
  <c r="DX30" i="31"/>
  <c r="DX112" i="31"/>
  <c r="DX42" i="31"/>
  <c r="DX117" i="31"/>
  <c r="DX21" i="31"/>
  <c r="DX77" i="31"/>
  <c r="DX227" i="31"/>
  <c r="DY246" i="31"/>
  <c r="DX6" i="31"/>
  <c r="DX224" i="31"/>
  <c r="DX65" i="31"/>
  <c r="DX234" i="31"/>
  <c r="DX37" i="31"/>
  <c r="DX173" i="31"/>
  <c r="DX73" i="31"/>
  <c r="DX211" i="31"/>
  <c r="DX39" i="31"/>
  <c r="DX204" i="31"/>
  <c r="DX109" i="31"/>
  <c r="DX18" i="31"/>
  <c r="DX108" i="31"/>
  <c r="DM246" i="31"/>
  <c r="EA246" i="31"/>
  <c r="BF239" i="31"/>
  <c r="BE239" i="31" s="1"/>
  <c r="BF243" i="31"/>
  <c r="BE243" i="31" s="1"/>
  <c r="BF142" i="31"/>
  <c r="BE142" i="31" s="1"/>
  <c r="BF134" i="31"/>
  <c r="BE134" i="31" s="1"/>
  <c r="BF84" i="31"/>
  <c r="BE84" i="31" s="1"/>
  <c r="BF127" i="31"/>
  <c r="BE127" i="31" s="1"/>
  <c r="BF191" i="31"/>
  <c r="BE191" i="31" s="1"/>
  <c r="BF203" i="31"/>
  <c r="BE203" i="31" s="1"/>
  <c r="BF200" i="31"/>
  <c r="BE200" i="31" s="1"/>
  <c r="BF226" i="31"/>
  <c r="BE226" i="31" s="1"/>
  <c r="BF90" i="31"/>
  <c r="BE90" i="31" s="1"/>
  <c r="BF67" i="31"/>
  <c r="BE67" i="31" s="1"/>
  <c r="BF40" i="31"/>
  <c r="BE40" i="31" s="1"/>
  <c r="BF205" i="31"/>
  <c r="BE205" i="31" s="1"/>
  <c r="BF54" i="31"/>
  <c r="BE54" i="31" s="1"/>
  <c r="BF81" i="31"/>
  <c r="BE81" i="31" s="1"/>
  <c r="BF96" i="31"/>
  <c r="BE96" i="31" s="1"/>
  <c r="BF166" i="31"/>
  <c r="BE166" i="31" s="1"/>
  <c r="BF128" i="31"/>
  <c r="BE128" i="31" s="1"/>
  <c r="BF24" i="31"/>
  <c r="BE24" i="31" s="1"/>
  <c r="BF74" i="31"/>
  <c r="BE74" i="31" s="1"/>
  <c r="BF217" i="31"/>
  <c r="BE217" i="31" s="1"/>
  <c r="BF230" i="31"/>
  <c r="BE230" i="31" s="1"/>
  <c r="BF104" i="31"/>
  <c r="BE104" i="31" s="1"/>
  <c r="BF234" i="31"/>
  <c r="BE234" i="31" s="1"/>
  <c r="BF132" i="31"/>
  <c r="BE132" i="31" s="1"/>
  <c r="BF51" i="31"/>
  <c r="BE51" i="31" s="1"/>
  <c r="BF136" i="31"/>
  <c r="BE136" i="31" s="1"/>
  <c r="BF224" i="31"/>
  <c r="BE224" i="31" s="1"/>
  <c r="BF33" i="31"/>
  <c r="BE33" i="31" s="1"/>
  <c r="BF162" i="31"/>
  <c r="BE162" i="31" s="1"/>
  <c r="BF63" i="31"/>
  <c r="BE63" i="31" s="1"/>
  <c r="BF76" i="31"/>
  <c r="BE76" i="31" s="1"/>
  <c r="BF218" i="31"/>
  <c r="BE218" i="31" s="1"/>
  <c r="BF228" i="31"/>
  <c r="BE228" i="31" s="1"/>
  <c r="BF94" i="31"/>
  <c r="BE94" i="31" s="1"/>
  <c r="BF188" i="31"/>
  <c r="BE188" i="31" s="1"/>
  <c r="BF150" i="31"/>
  <c r="BE150" i="31" s="1"/>
  <c r="BF175" i="31"/>
  <c r="BE175" i="31" s="1"/>
  <c r="BF56" i="31"/>
  <c r="BE56" i="31" s="1"/>
  <c r="BF27" i="31"/>
  <c r="BE27" i="31" s="1"/>
  <c r="BF225" i="31"/>
  <c r="BE225" i="31" s="1"/>
  <c r="BF238" i="31"/>
  <c r="BE238" i="31" s="1"/>
  <c r="BF219" i="31"/>
  <c r="BE219" i="31" s="1"/>
  <c r="BF158" i="31"/>
  <c r="BE158" i="31" s="1"/>
  <c r="BF111" i="31"/>
  <c r="BE111" i="31" s="1"/>
  <c r="BF169" i="31"/>
  <c r="BE169" i="31" s="1"/>
  <c r="BF184" i="31"/>
  <c r="BE184" i="31" s="1"/>
  <c r="BF101" i="31"/>
  <c r="BE101" i="31" s="1"/>
  <c r="BF32" i="31"/>
  <c r="BE32" i="31" s="1"/>
  <c r="BF34" i="31"/>
  <c r="BE34" i="31" s="1"/>
  <c r="BF61" i="31"/>
  <c r="BE61" i="31" s="1"/>
  <c r="BF86" i="31"/>
  <c r="BE86" i="31" s="1"/>
  <c r="BF147" i="31"/>
  <c r="BE147" i="31" s="1"/>
  <c r="BF214" i="31"/>
  <c r="BE214" i="31" s="1"/>
  <c r="BF181" i="31"/>
  <c r="BE181" i="31" s="1"/>
  <c r="BF44" i="31"/>
  <c r="BE44" i="31" s="1"/>
  <c r="BF38" i="31"/>
  <c r="BE38" i="31" s="1"/>
  <c r="BF75" i="31"/>
  <c r="BE75" i="31" s="1"/>
  <c r="BF168" i="31"/>
  <c r="BE168" i="31" s="1"/>
  <c r="DU241" i="31"/>
  <c r="DU240" i="31"/>
  <c r="DU84" i="31"/>
  <c r="DU174" i="31"/>
  <c r="DU29" i="31"/>
  <c r="DU36" i="31"/>
  <c r="DU92" i="31"/>
  <c r="DU72" i="31"/>
  <c r="DU223" i="31"/>
  <c r="DU67" i="31"/>
  <c r="DQ67" i="31" s="1"/>
  <c r="DU82" i="31"/>
  <c r="DU205" i="31"/>
  <c r="DU190" i="31"/>
  <c r="DU221" i="31"/>
  <c r="DQ221" i="31" s="1"/>
  <c r="DU200" i="31"/>
  <c r="DQ200" i="31" s="1"/>
  <c r="DU96" i="31"/>
  <c r="DU115" i="31"/>
  <c r="DU219" i="31"/>
  <c r="DQ219" i="31" s="1"/>
  <c r="DU88" i="31"/>
  <c r="DU35" i="31"/>
  <c r="DU111" i="31"/>
  <c r="DQ111" i="31" s="1"/>
  <c r="DU7" i="31"/>
  <c r="DQ7" i="31" s="1"/>
  <c r="DU154" i="31"/>
  <c r="DQ154" i="31" s="1"/>
  <c r="DU101" i="31"/>
  <c r="DQ101" i="31" s="1"/>
  <c r="DU66" i="31"/>
  <c r="DQ66" i="31" s="1"/>
  <c r="DU238" i="31"/>
  <c r="DQ238" i="31" s="1"/>
  <c r="DU48" i="31"/>
  <c r="DQ48" i="31" s="1"/>
  <c r="DU199" i="31"/>
  <c r="DQ199" i="31" s="1"/>
  <c r="DU63" i="31"/>
  <c r="DU30" i="31"/>
  <c r="DQ30" i="31" s="1"/>
  <c r="DU112" i="31"/>
  <c r="DQ112" i="31" s="1"/>
  <c r="DU42" i="31"/>
  <c r="DU41" i="31"/>
  <c r="DU98" i="31"/>
  <c r="DQ98" i="31" s="1"/>
  <c r="DU22" i="31"/>
  <c r="DQ22" i="31" s="1"/>
  <c r="DU232" i="31"/>
  <c r="DU116" i="31"/>
  <c r="DU164" i="31"/>
  <c r="DQ164" i="31" s="1"/>
  <c r="DU99" i="31"/>
  <c r="DU16" i="31"/>
  <c r="DU234" i="31"/>
  <c r="DU185" i="31"/>
  <c r="DQ185" i="31" s="1"/>
  <c r="DU46" i="31"/>
  <c r="DU119" i="31"/>
  <c r="DU10" i="31"/>
  <c r="DU71" i="31"/>
  <c r="DU225" i="31"/>
  <c r="DU131" i="31"/>
  <c r="DU201" i="31"/>
  <c r="DQ201" i="31" s="1"/>
  <c r="DU17" i="31"/>
  <c r="DU235" i="31"/>
  <c r="DU32" i="31"/>
  <c r="DU89" i="31"/>
  <c r="DU186" i="31"/>
  <c r="DU156" i="31"/>
  <c r="DU11" i="31"/>
  <c r="DU160" i="31"/>
  <c r="DU181" i="31"/>
  <c r="DQ181" i="31" s="1"/>
  <c r="DU168" i="31"/>
  <c r="DU108" i="31"/>
  <c r="DF239" i="31"/>
  <c r="DF241" i="31"/>
  <c r="DD241" i="31" s="1"/>
  <c r="DF152" i="31"/>
  <c r="DD152" i="31" s="1"/>
  <c r="DF244" i="31"/>
  <c r="DF40" i="31"/>
  <c r="DD40" i="31" s="1"/>
  <c r="DF205" i="31"/>
  <c r="DD205" i="31" s="1"/>
  <c r="DF140" i="31"/>
  <c r="DD140" i="31" s="1"/>
  <c r="DF141" i="31"/>
  <c r="DD141" i="31" s="1"/>
  <c r="DF180" i="31"/>
  <c r="DF126" i="31"/>
  <c r="DD126" i="31" s="1"/>
  <c r="DF95" i="31"/>
  <c r="DF84" i="31"/>
  <c r="DF127" i="31"/>
  <c r="DD127" i="31" s="1"/>
  <c r="DF191" i="31"/>
  <c r="DD191" i="31" s="1"/>
  <c r="DF203" i="31"/>
  <c r="DD203" i="31" s="1"/>
  <c r="DF200" i="31"/>
  <c r="DD200" i="31" s="1"/>
  <c r="DF138" i="31"/>
  <c r="DF43" i="31"/>
  <c r="DD43" i="31" s="1"/>
  <c r="DF68" i="31"/>
  <c r="DD68" i="31" s="1"/>
  <c r="DF119" i="31"/>
  <c r="DF234" i="31"/>
  <c r="DF55" i="31"/>
  <c r="DD55" i="31" s="1"/>
  <c r="DF91" i="31"/>
  <c r="DD91" i="31" s="1"/>
  <c r="DF236" i="31"/>
  <c r="DF198" i="31"/>
  <c r="DF35" i="31"/>
  <c r="DD35" i="31" s="1"/>
  <c r="DF182" i="31"/>
  <c r="DF192" i="31"/>
  <c r="DD192" i="31" s="1"/>
  <c r="DF167" i="31"/>
  <c r="DF173" i="31"/>
  <c r="DD173" i="31" s="1"/>
  <c r="DF8" i="31"/>
  <c r="DD8" i="31" s="1"/>
  <c r="DF66" i="31"/>
  <c r="DF161" i="31"/>
  <c r="DF128" i="31"/>
  <c r="DD128" i="31" s="1"/>
  <c r="DF24" i="31"/>
  <c r="DD24" i="31" s="1"/>
  <c r="DF12" i="31"/>
  <c r="DD12" i="31" s="1"/>
  <c r="DF220" i="31"/>
  <c r="DD220" i="31" s="1"/>
  <c r="DF178" i="31"/>
  <c r="DD178" i="31" s="1"/>
  <c r="DF102" i="31"/>
  <c r="DD102" i="31" s="1"/>
  <c r="DF64" i="31"/>
  <c r="DF117" i="31"/>
  <c r="DF136" i="31"/>
  <c r="DD136" i="31" s="1"/>
  <c r="DF116" i="31"/>
  <c r="DD116" i="31" s="1"/>
  <c r="DF187" i="31"/>
  <c r="DD187" i="31" s="1"/>
  <c r="DF99" i="31"/>
  <c r="DF189" i="31"/>
  <c r="DD189" i="31" s="1"/>
  <c r="DF42" i="31"/>
  <c r="DD42" i="31" s="1"/>
  <c r="DF41" i="31"/>
  <c r="DF98" i="31"/>
  <c r="DD98" i="31" s="1"/>
  <c r="DF113" i="31"/>
  <c r="DD113" i="31" s="1"/>
  <c r="DF38" i="31"/>
  <c r="DF201" i="31"/>
  <c r="DF168" i="31"/>
  <c r="DD168" i="31" s="1"/>
  <c r="DF28" i="31"/>
  <c r="DD28" i="31" s="1"/>
  <c r="DF31" i="31"/>
  <c r="DD31" i="31" s="1"/>
  <c r="DF143" i="31"/>
  <c r="DD143" i="31" s="1"/>
  <c r="DF156" i="31"/>
  <c r="DD156" i="31" s="1"/>
  <c r="DF11" i="31"/>
  <c r="DD11" i="31" s="1"/>
  <c r="DF147" i="31"/>
  <c r="DD147" i="31" s="1"/>
  <c r="DF206" i="31"/>
  <c r="DQ223" i="31"/>
  <c r="DQ35" i="31"/>
  <c r="DS246" i="31"/>
  <c r="DR6" i="31"/>
  <c r="DQ42" i="31"/>
  <c r="DX25" i="31"/>
  <c r="DX149" i="31"/>
  <c r="DX186" i="31"/>
  <c r="DI246" i="31"/>
  <c r="DI247" i="31" s="1"/>
  <c r="BF165" i="31"/>
  <c r="BE165" i="31" s="1"/>
  <c r="BF241" i="31"/>
  <c r="BE241" i="31" s="1"/>
  <c r="BF126" i="31"/>
  <c r="BE126" i="31" s="1"/>
  <c r="BF95" i="31"/>
  <c r="BE95" i="31" s="1"/>
  <c r="BF26" i="31"/>
  <c r="BE26" i="31" s="1"/>
  <c r="BF229" i="31"/>
  <c r="BE229" i="31" s="1"/>
  <c r="BF222" i="31"/>
  <c r="BE222" i="31" s="1"/>
  <c r="BF195" i="31"/>
  <c r="BE195" i="31" s="1"/>
  <c r="BF179" i="31"/>
  <c r="BE179" i="31" s="1"/>
  <c r="BF180" i="31"/>
  <c r="BE180" i="31" s="1"/>
  <c r="BF240" i="31"/>
  <c r="BE240" i="31" s="1"/>
  <c r="BF221" i="31"/>
  <c r="BE221" i="31" s="1"/>
  <c r="BF177" i="31"/>
  <c r="BE177" i="31" s="1"/>
  <c r="BF170" i="31"/>
  <c r="BE170" i="31" s="1"/>
  <c r="BF244" i="31"/>
  <c r="BE244" i="31" s="1"/>
  <c r="BF92" i="31"/>
  <c r="BE92" i="31" s="1"/>
  <c r="BF87" i="31"/>
  <c r="BE87" i="31" s="1"/>
  <c r="BF161" i="31"/>
  <c r="BE161" i="31" s="1"/>
  <c r="BF121" i="31"/>
  <c r="BE121" i="31" s="1"/>
  <c r="BF14" i="31"/>
  <c r="BE14" i="31" s="1"/>
  <c r="BF12" i="31"/>
  <c r="BE12" i="31" s="1"/>
  <c r="BF220" i="31"/>
  <c r="BE220" i="31" s="1"/>
  <c r="BF178" i="31"/>
  <c r="BE178" i="31" s="1"/>
  <c r="BF102" i="31"/>
  <c r="BE102" i="31" s="1"/>
  <c r="BF151" i="31"/>
  <c r="BE151" i="31" s="1"/>
  <c r="BF242" i="31"/>
  <c r="BE242" i="31" s="1"/>
  <c r="BF57" i="31"/>
  <c r="BE57" i="31" s="1"/>
  <c r="BF149" i="31"/>
  <c r="BE149" i="31" s="1"/>
  <c r="BF116" i="31"/>
  <c r="BE116" i="31" s="1"/>
  <c r="BF187" i="31"/>
  <c r="BE187" i="31" s="1"/>
  <c r="BF99" i="31"/>
  <c r="BE99" i="31" s="1"/>
  <c r="BF62" i="31"/>
  <c r="BE62" i="31" s="1"/>
  <c r="BF207" i="31"/>
  <c r="BE207" i="31" s="1"/>
  <c r="BF114" i="31"/>
  <c r="BE114" i="31" s="1"/>
  <c r="BF185" i="31"/>
  <c r="BE185" i="31" s="1"/>
  <c r="BF176" i="31"/>
  <c r="BE176" i="31" s="1"/>
  <c r="BF183" i="31"/>
  <c r="BE183" i="31" s="1"/>
  <c r="BF209" i="31"/>
  <c r="BE209" i="31" s="1"/>
  <c r="BF119" i="31"/>
  <c r="BE119" i="31" s="1"/>
  <c r="BF10" i="31"/>
  <c r="BE10" i="31" s="1"/>
  <c r="BF231" i="31"/>
  <c r="BE231" i="31" s="1"/>
  <c r="BF103" i="31"/>
  <c r="BE103" i="31" s="1"/>
  <c r="BF115" i="31"/>
  <c r="BE115" i="31" s="1"/>
  <c r="BF208" i="31"/>
  <c r="BE208" i="31" s="1"/>
  <c r="BF35" i="31"/>
  <c r="BE35" i="31" s="1"/>
  <c r="BF171" i="31"/>
  <c r="BE171" i="31" s="1"/>
  <c r="BF71" i="31"/>
  <c r="BE71" i="31" s="1"/>
  <c r="BF173" i="31"/>
  <c r="BE173" i="31" s="1"/>
  <c r="BF91" i="31"/>
  <c r="BE91" i="31" s="1"/>
  <c r="BF39" i="31"/>
  <c r="BE39" i="31" s="1"/>
  <c r="BF73" i="31"/>
  <c r="BE73" i="31" s="1"/>
  <c r="BF156" i="31"/>
  <c r="BE156" i="31" s="1"/>
  <c r="BF11" i="31"/>
  <c r="BE11" i="31" s="1"/>
  <c r="BF160" i="31"/>
  <c r="BE160" i="31" s="1"/>
  <c r="BF13" i="31"/>
  <c r="BE13" i="31" s="1"/>
  <c r="BF110" i="31"/>
  <c r="BE110" i="31" s="1"/>
  <c r="BF120" i="31"/>
  <c r="BE120" i="31" s="1"/>
  <c r="BF50" i="31"/>
  <c r="BE50" i="31" s="1"/>
  <c r="BF129" i="31"/>
  <c r="BE129" i="31" s="1"/>
  <c r="BF211" i="31"/>
  <c r="BE211" i="31" s="1"/>
  <c r="DO246" i="31"/>
  <c r="DW246" i="31"/>
  <c r="ED246" i="31"/>
  <c r="EE246" i="31"/>
  <c r="DU237" i="31"/>
  <c r="DU243" i="31"/>
  <c r="DQ243" i="31" s="1"/>
  <c r="DU95" i="31"/>
  <c r="DU139" i="31"/>
  <c r="DQ139" i="31" s="1"/>
  <c r="DU148" i="31"/>
  <c r="DQ148" i="31" s="1"/>
  <c r="DU70" i="31"/>
  <c r="DU53" i="31"/>
  <c r="DU26" i="31"/>
  <c r="DU229" i="31"/>
  <c r="DU191" i="31"/>
  <c r="DQ191" i="31" s="1"/>
  <c r="DU203" i="31"/>
  <c r="DU40" i="31"/>
  <c r="DU202" i="31"/>
  <c r="DQ202" i="31" s="1"/>
  <c r="DU170" i="31"/>
  <c r="DU157" i="31"/>
  <c r="DQ157" i="31" s="1"/>
  <c r="DU106" i="31"/>
  <c r="DQ106" i="31" s="1"/>
  <c r="DU19" i="31"/>
  <c r="DQ19" i="31" s="1"/>
  <c r="DU65" i="31"/>
  <c r="DQ65" i="31" s="1"/>
  <c r="DU208" i="31"/>
  <c r="DU217" i="31"/>
  <c r="DU207" i="31"/>
  <c r="DU171" i="31"/>
  <c r="DU231" i="31"/>
  <c r="DU107" i="31"/>
  <c r="DU94" i="31"/>
  <c r="DQ94" i="31" s="1"/>
  <c r="DU49" i="31"/>
  <c r="DQ49" i="31" s="1"/>
  <c r="DU187" i="31"/>
  <c r="DQ187" i="31" s="1"/>
  <c r="DU78" i="31"/>
  <c r="DQ78" i="31" s="1"/>
  <c r="DU68" i="31"/>
  <c r="DU245" i="31"/>
  <c r="DU76" i="31"/>
  <c r="DQ76" i="31" s="1"/>
  <c r="DU104" i="31"/>
  <c r="DU45" i="31"/>
  <c r="DU60" i="31"/>
  <c r="DU51" i="31"/>
  <c r="DU25" i="31"/>
  <c r="DU224" i="31"/>
  <c r="DU77" i="31"/>
  <c r="DU209" i="31"/>
  <c r="DQ209" i="31" s="1"/>
  <c r="DU23" i="31"/>
  <c r="DU189" i="31"/>
  <c r="DU218" i="31"/>
  <c r="DU83" i="31"/>
  <c r="DQ83" i="31" s="1"/>
  <c r="DU43" i="31"/>
  <c r="DU52" i="31"/>
  <c r="DQ52" i="31" s="1"/>
  <c r="DU20" i="31"/>
  <c r="DU37" i="31"/>
  <c r="DU184" i="31"/>
  <c r="DU103" i="31"/>
  <c r="DU75" i="31"/>
  <c r="DU129" i="31"/>
  <c r="DQ129" i="31" s="1"/>
  <c r="DU61" i="31"/>
  <c r="DQ61" i="31" s="1"/>
  <c r="DU39" i="31"/>
  <c r="DU143" i="31"/>
  <c r="DU214" i="31"/>
  <c r="DQ214" i="31" s="1"/>
  <c r="DU204" i="31"/>
  <c r="DU44" i="31"/>
  <c r="DU163" i="31"/>
  <c r="DQ163" i="31" s="1"/>
  <c r="DU113" i="31"/>
  <c r="DQ113" i="31" s="1"/>
  <c r="DU194" i="31"/>
  <c r="DQ194" i="31" s="1"/>
  <c r="DK246" i="31"/>
  <c r="DF237" i="31"/>
  <c r="DF215" i="31"/>
  <c r="DD215" i="31" s="1"/>
  <c r="DF196" i="31"/>
  <c r="DF221" i="31"/>
  <c r="DD221" i="31" s="1"/>
  <c r="DF179" i="31"/>
  <c r="DF90" i="31"/>
  <c r="DF79" i="31"/>
  <c r="DF81" i="31"/>
  <c r="DD81" i="31" s="1"/>
  <c r="DF174" i="31"/>
  <c r="DF97" i="31"/>
  <c r="DD97" i="31" s="1"/>
  <c r="DF36" i="31"/>
  <c r="DF26" i="31"/>
  <c r="DD26" i="31" s="1"/>
  <c r="DF229" i="31"/>
  <c r="DD229" i="31" s="1"/>
  <c r="DF222" i="31"/>
  <c r="DD222" i="31" s="1"/>
  <c r="DF195" i="31"/>
  <c r="DD195" i="31" s="1"/>
  <c r="DF72" i="31"/>
  <c r="DD72" i="31" s="1"/>
  <c r="DF188" i="31"/>
  <c r="DF150" i="31"/>
  <c r="DD150" i="31" s="1"/>
  <c r="DF227" i="31"/>
  <c r="DF52" i="31"/>
  <c r="DD52" i="31" s="1"/>
  <c r="DF20" i="31"/>
  <c r="DD20" i="31" s="1"/>
  <c r="DF225" i="31"/>
  <c r="DD225" i="31" s="1"/>
  <c r="DF47" i="31"/>
  <c r="DF125" i="31"/>
  <c r="DD125" i="31" s="1"/>
  <c r="DF88" i="31"/>
  <c r="DD88" i="31" s="1"/>
  <c r="DF210" i="31"/>
  <c r="DD210" i="31" s="1"/>
  <c r="DF171" i="31"/>
  <c r="DF169" i="31"/>
  <c r="DD169" i="31" s="1"/>
  <c r="DF107" i="31"/>
  <c r="DF131" i="31"/>
  <c r="DD131" i="31" s="1"/>
  <c r="DF193" i="31"/>
  <c r="DD193" i="31" s="1"/>
  <c r="DF49" i="31"/>
  <c r="DD49" i="31" s="1"/>
  <c r="DF238" i="31"/>
  <c r="DF121" i="31"/>
  <c r="DD121" i="31" s="1"/>
  <c r="DF14" i="31"/>
  <c r="DD14" i="31" s="1"/>
  <c r="DF137" i="31"/>
  <c r="DD137" i="31" s="1"/>
  <c r="DF69" i="31"/>
  <c r="DF153" i="31"/>
  <c r="DF122" i="31"/>
  <c r="DF7" i="31"/>
  <c r="DD7" i="31" s="1"/>
  <c r="DF51" i="31"/>
  <c r="DF22" i="31"/>
  <c r="DD22" i="31" s="1"/>
  <c r="DF77" i="31"/>
  <c r="DF130" i="31"/>
  <c r="DD130" i="31" s="1"/>
  <c r="DF23" i="31"/>
  <c r="DD23" i="31" s="1"/>
  <c r="DF30" i="31"/>
  <c r="DF9" i="31"/>
  <c r="DD9" i="31" s="1"/>
  <c r="DF60" i="31"/>
  <c r="DD60" i="31" s="1"/>
  <c r="DF83" i="31"/>
  <c r="DF44" i="31"/>
  <c r="DF50" i="31"/>
  <c r="DD50" i="31" s="1"/>
  <c r="DF75" i="31"/>
  <c r="DD75" i="31" s="1"/>
  <c r="DF211" i="31"/>
  <c r="DD211" i="31" s="1"/>
  <c r="DF32" i="31"/>
  <c r="DD32" i="31" s="1"/>
  <c r="DF34" i="31"/>
  <c r="DF145" i="31"/>
  <c r="DD145" i="31" s="1"/>
  <c r="DF204" i="31"/>
  <c r="DD204" i="31" s="1"/>
  <c r="DF18" i="31"/>
  <c r="DD18" i="31" s="1"/>
  <c r="DF160" i="31"/>
  <c r="DD160" i="31" s="1"/>
  <c r="DF13" i="31"/>
  <c r="DD13" i="31" s="1"/>
  <c r="DD90" i="31"/>
  <c r="DD167" i="31"/>
  <c r="DD64" i="31"/>
  <c r="DD41" i="31"/>
  <c r="DD117" i="31"/>
  <c r="DE246" i="31"/>
  <c r="DQ241" i="31"/>
  <c r="DQ174" i="31"/>
  <c r="DQ115" i="31"/>
  <c r="DQ71" i="31"/>
  <c r="DQ96" i="31"/>
  <c r="DQ41" i="31"/>
  <c r="DQ119" i="31"/>
  <c r="DQ89" i="31"/>
  <c r="DQ11" i="31"/>
  <c r="DX215" i="31"/>
  <c r="DX141" i="31"/>
  <c r="DX59" i="31"/>
  <c r="DX29" i="31"/>
  <c r="DX54" i="31"/>
  <c r="DX229" i="31"/>
  <c r="DX226" i="31"/>
  <c r="DX240" i="31"/>
  <c r="DX140" i="31"/>
  <c r="DX133" i="31"/>
  <c r="DX213" i="31"/>
  <c r="DX125" i="31"/>
  <c r="DX137" i="31"/>
  <c r="DX69" i="31"/>
  <c r="DX171" i="31"/>
  <c r="DX192" i="31"/>
  <c r="DX150" i="31"/>
  <c r="DX14" i="31"/>
  <c r="DX217" i="31"/>
  <c r="DX207" i="31"/>
  <c r="DX102" i="31"/>
  <c r="DX51" i="31"/>
  <c r="DX183" i="31"/>
  <c r="DX33" i="31"/>
  <c r="DX68" i="31"/>
  <c r="DX218" i="31"/>
  <c r="DQ218" i="31" s="1"/>
  <c r="DX176" i="31"/>
  <c r="DX46" i="31"/>
  <c r="DX146" i="31"/>
  <c r="DX56" i="31"/>
  <c r="DX225" i="31"/>
  <c r="DX103" i="31"/>
  <c r="DX17" i="31"/>
  <c r="DX168" i="31"/>
  <c r="DX34" i="31"/>
  <c r="DX85" i="31"/>
  <c r="DX86" i="31"/>
  <c r="DX38" i="31"/>
  <c r="BI246" i="31"/>
  <c r="BF237" i="31"/>
  <c r="BE237" i="31" s="1"/>
  <c r="BF174" i="31"/>
  <c r="BE174" i="31" s="1"/>
  <c r="BF97" i="31"/>
  <c r="BE97" i="31" s="1"/>
  <c r="BF36" i="31"/>
  <c r="BE36" i="31" s="1"/>
  <c r="BF216" i="31"/>
  <c r="BE216" i="31" s="1"/>
  <c r="BF29" i="31"/>
  <c r="BE29" i="31" s="1"/>
  <c r="BF105" i="31"/>
  <c r="BE105" i="31" s="1"/>
  <c r="BF155" i="31"/>
  <c r="BE155" i="31" s="1"/>
  <c r="BF72" i="31"/>
  <c r="BE72" i="31" s="1"/>
  <c r="BF202" i="31"/>
  <c r="BE202" i="31" s="1"/>
  <c r="BF196" i="31"/>
  <c r="BE196" i="31" s="1"/>
  <c r="BF157" i="31"/>
  <c r="BE157" i="31" s="1"/>
  <c r="BF106" i="31"/>
  <c r="BE106" i="31" s="1"/>
  <c r="BF140" i="31"/>
  <c r="BE140" i="31" s="1"/>
  <c r="BF133" i="31"/>
  <c r="BE133" i="31" s="1"/>
  <c r="BF59" i="31"/>
  <c r="BE59" i="31" s="1"/>
  <c r="BF66" i="31"/>
  <c r="BE66" i="31" s="1"/>
  <c r="BF213" i="31"/>
  <c r="BE213" i="31" s="1"/>
  <c r="BF48" i="31"/>
  <c r="BE48" i="31" s="1"/>
  <c r="BF236" i="31"/>
  <c r="BE236" i="31" s="1"/>
  <c r="BF137" i="31"/>
  <c r="BE137" i="31" s="1"/>
  <c r="BF146" i="31"/>
  <c r="BE146" i="31" s="1"/>
  <c r="BF153" i="31"/>
  <c r="BE153" i="31" s="1"/>
  <c r="BF122" i="31"/>
  <c r="BE122" i="31" s="1"/>
  <c r="BF64" i="31"/>
  <c r="BE64" i="31" s="1"/>
  <c r="BF154" i="31"/>
  <c r="BE154" i="31" s="1"/>
  <c r="BF21" i="31"/>
  <c r="BE21" i="31" s="1"/>
  <c r="BF22" i="31"/>
  <c r="BE22" i="31" s="1"/>
  <c r="BF77" i="31"/>
  <c r="BE77" i="31" s="1"/>
  <c r="BF65" i="31"/>
  <c r="BE65" i="31" s="1"/>
  <c r="BF68" i="31"/>
  <c r="BE68" i="31" s="1"/>
  <c r="BF189" i="31"/>
  <c r="BE189" i="31" s="1"/>
  <c r="BF42" i="31"/>
  <c r="BE42" i="31" s="1"/>
  <c r="BF41" i="31"/>
  <c r="BE41" i="31" s="1"/>
  <c r="BF98" i="31"/>
  <c r="BE98" i="31" s="1"/>
  <c r="BF138" i="31"/>
  <c r="BE138" i="31" s="1"/>
  <c r="BF46" i="31"/>
  <c r="BE46" i="31" s="1"/>
  <c r="BF227" i="31"/>
  <c r="BE227" i="31" s="1"/>
  <c r="BF52" i="31"/>
  <c r="BE52" i="31" s="1"/>
  <c r="BF182" i="31"/>
  <c r="BE182" i="31" s="1"/>
  <c r="BF37" i="31"/>
  <c r="BE37" i="31" s="1"/>
  <c r="BF47" i="31"/>
  <c r="BE47" i="31" s="1"/>
  <c r="BF199" i="31"/>
  <c r="BE199" i="31" s="1"/>
  <c r="BF198" i="31"/>
  <c r="BE198" i="31" s="1"/>
  <c r="BF210" i="31"/>
  <c r="BE210" i="31" s="1"/>
  <c r="BF144" i="31"/>
  <c r="BE144" i="31" s="1"/>
  <c r="BF107" i="31"/>
  <c r="BE107" i="31" s="1"/>
  <c r="BF131" i="31"/>
  <c r="BE131" i="31" s="1"/>
  <c r="BF8" i="31"/>
  <c r="BE8" i="31" s="1"/>
  <c r="BF17" i="31"/>
  <c r="BE17" i="31" s="1"/>
  <c r="BF89" i="31"/>
  <c r="BE89" i="31" s="1"/>
  <c r="BF204" i="31"/>
  <c r="BE204" i="31" s="1"/>
  <c r="BF109" i="31"/>
  <c r="BE109" i="31" s="1"/>
  <c r="BF163" i="31"/>
  <c r="BE163" i="31" s="1"/>
  <c r="BF85" i="31"/>
  <c r="BE85" i="31" s="1"/>
  <c r="BF113" i="31"/>
  <c r="BE113" i="31" s="1"/>
  <c r="BF194" i="31"/>
  <c r="BE194" i="31" s="1"/>
  <c r="BF124" i="31"/>
  <c r="BE124" i="31" s="1"/>
  <c r="BF118" i="31"/>
  <c r="BE118" i="31" s="1"/>
  <c r="BF235" i="31"/>
  <c r="BE235" i="31" s="1"/>
  <c r="DU239" i="31"/>
  <c r="DQ239" i="31" s="1"/>
  <c r="DU215" i="31"/>
  <c r="DQ215" i="31" s="1"/>
  <c r="DU141" i="31"/>
  <c r="DQ141" i="31" s="1"/>
  <c r="DU127" i="31"/>
  <c r="DU142" i="31"/>
  <c r="DQ142" i="31" s="1"/>
  <c r="DU134" i="31"/>
  <c r="DQ134" i="31" s="1"/>
  <c r="DU15" i="31"/>
  <c r="DQ15" i="31" s="1"/>
  <c r="DU216" i="31"/>
  <c r="DQ216" i="31" s="1"/>
  <c r="DU212" i="31"/>
  <c r="DU222" i="31"/>
  <c r="DQ222" i="31" s="1"/>
  <c r="DU195" i="31"/>
  <c r="DQ195" i="31" s="1"/>
  <c r="DU177" i="31"/>
  <c r="DQ177" i="31" s="1"/>
  <c r="DU90" i="31"/>
  <c r="DU140" i="31"/>
  <c r="DQ140" i="31" s="1"/>
  <c r="DU133" i="31"/>
  <c r="DQ133" i="31" s="1"/>
  <c r="DU59" i="31"/>
  <c r="DQ59" i="31" s="1"/>
  <c r="DU213" i="31"/>
  <c r="DU130" i="31"/>
  <c r="DU198" i="31"/>
  <c r="DQ198" i="31" s="1"/>
  <c r="DU158" i="31"/>
  <c r="DU178" i="31"/>
  <c r="DQ178" i="31" s="1"/>
  <c r="DU144" i="31"/>
  <c r="DU192" i="31"/>
  <c r="DU136" i="31"/>
  <c r="DQ136" i="31" s="1"/>
  <c r="DU8" i="31"/>
  <c r="DQ8" i="31" s="1"/>
  <c r="DU166" i="31"/>
  <c r="DU128" i="31"/>
  <c r="DQ128" i="31" s="1"/>
  <c r="DU24" i="31"/>
  <c r="DQ24" i="31" s="1"/>
  <c r="DU74" i="31"/>
  <c r="DQ74" i="31" s="1"/>
  <c r="DU220" i="31"/>
  <c r="DU230" i="31"/>
  <c r="DQ230" i="31" s="1"/>
  <c r="DU102" i="31"/>
  <c r="DU182" i="31"/>
  <c r="DU242" i="31"/>
  <c r="DQ242" i="31" s="1"/>
  <c r="DU57" i="31"/>
  <c r="DU193" i="31"/>
  <c r="DU188" i="31"/>
  <c r="DU93" i="31"/>
  <c r="DU197" i="31"/>
  <c r="DQ197" i="31" s="1"/>
  <c r="DU227" i="31"/>
  <c r="DQ227" i="31" s="1"/>
  <c r="DU9" i="31"/>
  <c r="DQ9" i="31" s="1"/>
  <c r="DU114" i="31"/>
  <c r="DQ114" i="31" s="1"/>
  <c r="DV246" i="31"/>
  <c r="DU6" i="31"/>
  <c r="DU236" i="31"/>
  <c r="DQ236" i="31" s="1"/>
  <c r="DU58" i="31"/>
  <c r="DU27" i="31"/>
  <c r="DQ27" i="31" s="1"/>
  <c r="DU167" i="31"/>
  <c r="DQ167" i="31" s="1"/>
  <c r="DU173" i="31"/>
  <c r="DU91" i="31"/>
  <c r="DQ91" i="31" s="1"/>
  <c r="DU18" i="31"/>
  <c r="DQ18" i="31" s="1"/>
  <c r="DU73" i="31"/>
  <c r="DQ73" i="31" s="1"/>
  <c r="DU233" i="31"/>
  <c r="DQ233" i="31" s="1"/>
  <c r="DU31" i="31"/>
  <c r="DU135" i="31"/>
  <c r="DQ135" i="31" s="1"/>
  <c r="DU206" i="31"/>
  <c r="DQ206" i="31" s="1"/>
  <c r="DU86" i="31"/>
  <c r="DU109" i="31"/>
  <c r="DQ109" i="31" s="1"/>
  <c r="DU13" i="31"/>
  <c r="DQ13" i="31" s="1"/>
  <c r="DU118" i="31"/>
  <c r="DQ118" i="31" s="1"/>
  <c r="DU38" i="31"/>
  <c r="EC246" i="31"/>
  <c r="DH246" i="31"/>
  <c r="DF243" i="31"/>
  <c r="DD243" i="31" s="1"/>
  <c r="DF226" i="31"/>
  <c r="DF190" i="31"/>
  <c r="DD190" i="31" s="1"/>
  <c r="DF157" i="31"/>
  <c r="DD157" i="31" s="1"/>
  <c r="DF177" i="31"/>
  <c r="DD177" i="31" s="1"/>
  <c r="DF240" i="31"/>
  <c r="DD240" i="31" s="1"/>
  <c r="DF54" i="31"/>
  <c r="DD54" i="31" s="1"/>
  <c r="DF59" i="31"/>
  <c r="DD59" i="31" s="1"/>
  <c r="DF148" i="31"/>
  <c r="DF70" i="31"/>
  <c r="DD70" i="31" s="1"/>
  <c r="DF53" i="31"/>
  <c r="DD53" i="31" s="1"/>
  <c r="DF216" i="31"/>
  <c r="DD216" i="31" s="1"/>
  <c r="DF29" i="31"/>
  <c r="DF105" i="31"/>
  <c r="DD105" i="31" s="1"/>
  <c r="DF155" i="31"/>
  <c r="DD155" i="31" s="1"/>
  <c r="DF212" i="31"/>
  <c r="DD212" i="31" s="1"/>
  <c r="DF183" i="31"/>
  <c r="DD183" i="31" s="1"/>
  <c r="DF65" i="31"/>
  <c r="DD65" i="31" s="1"/>
  <c r="DF16" i="31"/>
  <c r="DD16" i="31" s="1"/>
  <c r="DF56" i="31"/>
  <c r="DD56" i="31" s="1"/>
  <c r="DF27" i="31"/>
  <c r="DD27" i="31" s="1"/>
  <c r="DF103" i="31"/>
  <c r="DD103" i="31" s="1"/>
  <c r="DF25" i="31"/>
  <c r="DD25" i="31" s="1"/>
  <c r="DF219" i="31"/>
  <c r="DD219" i="31" s="1"/>
  <c r="DF146" i="31"/>
  <c r="DD146" i="31" s="1"/>
  <c r="DF159" i="31"/>
  <c r="DD159" i="31" s="1"/>
  <c r="DF144" i="31"/>
  <c r="DD144" i="31" s="1"/>
  <c r="DF71" i="31"/>
  <c r="DD71" i="31" s="1"/>
  <c r="DF57" i="31"/>
  <c r="DD57" i="31" s="1"/>
  <c r="DF100" i="31"/>
  <c r="DF96" i="31"/>
  <c r="DD96" i="31" s="1"/>
  <c r="DF232" i="31"/>
  <c r="DD232" i="31" s="1"/>
  <c r="DF213" i="31"/>
  <c r="DD213" i="31" s="1"/>
  <c r="DF48" i="31"/>
  <c r="DD48" i="31" s="1"/>
  <c r="DF199" i="31"/>
  <c r="DD199" i="31" s="1"/>
  <c r="DF245" i="31"/>
  <c r="DD245" i="31" s="1"/>
  <c r="DF58" i="31"/>
  <c r="DD58" i="31" s="1"/>
  <c r="DF112" i="31"/>
  <c r="DF45" i="31"/>
  <c r="DD45" i="31" s="1"/>
  <c r="DF132" i="31"/>
  <c r="DD132" i="31" s="1"/>
  <c r="DF21" i="31"/>
  <c r="DF19" i="31"/>
  <c r="DD19" i="31" s="1"/>
  <c r="DF93" i="31"/>
  <c r="DD93" i="31" s="1"/>
  <c r="DF197" i="31"/>
  <c r="DD197" i="31" s="1"/>
  <c r="DF63" i="31"/>
  <c r="DD63" i="31" s="1"/>
  <c r="DF76" i="31"/>
  <c r="DD76" i="31" s="1"/>
  <c r="DF218" i="31"/>
  <c r="DD218" i="31" s="1"/>
  <c r="DF228" i="31"/>
  <c r="DD228" i="31" s="1"/>
  <c r="DF149" i="31"/>
  <c r="DD149" i="31" s="1"/>
  <c r="DF120" i="31"/>
  <c r="DF124" i="31"/>
  <c r="DD124" i="31" s="1"/>
  <c r="DF129" i="31"/>
  <c r="DD129" i="31" s="1"/>
  <c r="DF235" i="31"/>
  <c r="DD235" i="31" s="1"/>
  <c r="DF39" i="31"/>
  <c r="DD39" i="31" s="1"/>
  <c r="DF73" i="31"/>
  <c r="DD73" i="31" s="1"/>
  <c r="DF163" i="31"/>
  <c r="DD163" i="31" s="1"/>
  <c r="DF172" i="31"/>
  <c r="DD172" i="31" s="1"/>
  <c r="DF109" i="31"/>
  <c r="DD109" i="31" s="1"/>
  <c r="DF186" i="31"/>
  <c r="DD186" i="31" s="1"/>
  <c r="DF85" i="31"/>
  <c r="DD85" i="31" s="1"/>
  <c r="DD237" i="31"/>
  <c r="DD226" i="31"/>
  <c r="DD95" i="31"/>
  <c r="DD84" i="31"/>
  <c r="DD174" i="31"/>
  <c r="DD182" i="31"/>
  <c r="DD66" i="31"/>
  <c r="DD161" i="31"/>
  <c r="DD153" i="31"/>
  <c r="DD122" i="31"/>
  <c r="DD51" i="31"/>
  <c r="DD77" i="31"/>
  <c r="DD227" i="31"/>
  <c r="DD44" i="31"/>
  <c r="DD201" i="31"/>
  <c r="DT246" i="31"/>
  <c r="DQ190" i="31"/>
  <c r="DQ184" i="31"/>
  <c r="DQ130" i="31"/>
  <c r="DQ63" i="31"/>
  <c r="DQ60" i="31"/>
  <c r="DQ16" i="31"/>
  <c r="DQ20" i="31"/>
  <c r="DQ25" i="31"/>
  <c r="DQ143" i="31"/>
  <c r="DZ246" i="31"/>
  <c r="BF215" i="31"/>
  <c r="BE215" i="31" s="1"/>
  <c r="BF148" i="31"/>
  <c r="BE148" i="31" s="1"/>
  <c r="BF70" i="31"/>
  <c r="BE70" i="31" s="1"/>
  <c r="BF53" i="31"/>
  <c r="BE53" i="31" s="1"/>
  <c r="BF139" i="31"/>
  <c r="BE139" i="31" s="1"/>
  <c r="BF223" i="31"/>
  <c r="BE223" i="31" s="1"/>
  <c r="BF15" i="31"/>
  <c r="BE15" i="31" s="1"/>
  <c r="BF82" i="31"/>
  <c r="BE82" i="31" s="1"/>
  <c r="BF212" i="31"/>
  <c r="BE212" i="31" s="1"/>
  <c r="BF152" i="31"/>
  <c r="BE152" i="31" s="1"/>
  <c r="BF190" i="31"/>
  <c r="BE190" i="31" s="1"/>
  <c r="BF123" i="31"/>
  <c r="BE123" i="31" s="1"/>
  <c r="BF193" i="31"/>
  <c r="BE193" i="31" s="1"/>
  <c r="BF79" i="31"/>
  <c r="BE79" i="31" s="1"/>
  <c r="BF141" i="31"/>
  <c r="BE141" i="31" s="1"/>
  <c r="BF80" i="31"/>
  <c r="BE80" i="31" s="1"/>
  <c r="BF49" i="31"/>
  <c r="BE49" i="31" s="1"/>
  <c r="BF164" i="31"/>
  <c r="BE164" i="31" s="1"/>
  <c r="BF78" i="31"/>
  <c r="BE78" i="31" s="1"/>
  <c r="BF197" i="31"/>
  <c r="BE197" i="31" s="1"/>
  <c r="BF245" i="31"/>
  <c r="BE245" i="31" s="1"/>
  <c r="BF69" i="31"/>
  <c r="BE69" i="31" s="1"/>
  <c r="BF112" i="31"/>
  <c r="BE112" i="31" s="1"/>
  <c r="BF45" i="31"/>
  <c r="BE45" i="31" s="1"/>
  <c r="BF7" i="31"/>
  <c r="BE7" i="31" s="1"/>
  <c r="BF117" i="31"/>
  <c r="BE117" i="31" s="1"/>
  <c r="BG246" i="31"/>
  <c r="BF6" i="31"/>
  <c r="BF232" i="31"/>
  <c r="BE232" i="31" s="1"/>
  <c r="BF93" i="31"/>
  <c r="BE93" i="31" s="1"/>
  <c r="BF130" i="31"/>
  <c r="BE130" i="31" s="1"/>
  <c r="BF23" i="31"/>
  <c r="BE23" i="31" s="1"/>
  <c r="BF30" i="31"/>
  <c r="BE30" i="31" s="1"/>
  <c r="BF9" i="31"/>
  <c r="BE9" i="31" s="1"/>
  <c r="BF60" i="31"/>
  <c r="BE60" i="31" s="1"/>
  <c r="BF83" i="31"/>
  <c r="BE83" i="31" s="1"/>
  <c r="BF19" i="31"/>
  <c r="BE19" i="31" s="1"/>
  <c r="BF43" i="31"/>
  <c r="BE43" i="31" s="1"/>
  <c r="BF16" i="31"/>
  <c r="BE16" i="31" s="1"/>
  <c r="BF58" i="31"/>
  <c r="BE58" i="31" s="1"/>
  <c r="BF20" i="31"/>
  <c r="BE20" i="31" s="1"/>
  <c r="BF167" i="31"/>
  <c r="BE167" i="31" s="1"/>
  <c r="BF25" i="31"/>
  <c r="BE25" i="31" s="1"/>
  <c r="BF125" i="31"/>
  <c r="BE125" i="31" s="1"/>
  <c r="BF88" i="31"/>
  <c r="BE88" i="31" s="1"/>
  <c r="BF159" i="31"/>
  <c r="BE159" i="31" s="1"/>
  <c r="BF192" i="31"/>
  <c r="BE192" i="31" s="1"/>
  <c r="BF55" i="31"/>
  <c r="BE55" i="31" s="1"/>
  <c r="BF100" i="31"/>
  <c r="BE100" i="31" s="1"/>
  <c r="BF28" i="31"/>
  <c r="BE28" i="31" s="1"/>
  <c r="BF31" i="31"/>
  <c r="BE31" i="31" s="1"/>
  <c r="BF143" i="31"/>
  <c r="BE143" i="31" s="1"/>
  <c r="BF172" i="31"/>
  <c r="BE172" i="31" s="1"/>
  <c r="BF135" i="31"/>
  <c r="BE135" i="31" s="1"/>
  <c r="BF186" i="31"/>
  <c r="BE186" i="31" s="1"/>
  <c r="BF233" i="31"/>
  <c r="BE233" i="31" s="1"/>
  <c r="BF18" i="31"/>
  <c r="BE18" i="31" s="1"/>
  <c r="BF206" i="31"/>
  <c r="BE206" i="31" s="1"/>
  <c r="BF201" i="31"/>
  <c r="BE201" i="31" s="1"/>
  <c r="BF145" i="31"/>
  <c r="BE145" i="31" s="1"/>
  <c r="BF108" i="31"/>
  <c r="BE108" i="31" s="1"/>
  <c r="DU165" i="31"/>
  <c r="DQ165" i="31" s="1"/>
  <c r="DU152" i="31"/>
  <c r="DQ152" i="31" s="1"/>
  <c r="DU81" i="31"/>
  <c r="DQ81" i="31" s="1"/>
  <c r="DU180" i="31"/>
  <c r="DQ180" i="31" s="1"/>
  <c r="DU126" i="31"/>
  <c r="DQ126" i="31" s="1"/>
  <c r="DU54" i="31"/>
  <c r="DU244" i="31"/>
  <c r="DQ244" i="31" s="1"/>
  <c r="DU179" i="31"/>
  <c r="DQ179" i="31" s="1"/>
  <c r="DU97" i="31"/>
  <c r="DU105" i="31"/>
  <c r="DU155" i="31"/>
  <c r="DU226" i="31"/>
  <c r="DQ226" i="31" s="1"/>
  <c r="DU196" i="31"/>
  <c r="DU79" i="31"/>
  <c r="DQ79" i="31" s="1"/>
  <c r="DU123" i="31"/>
  <c r="DU80" i="31"/>
  <c r="DU150" i="31"/>
  <c r="DQ150" i="31" s="1"/>
  <c r="DU125" i="31"/>
  <c r="DQ125" i="31" s="1"/>
  <c r="DU137" i="31"/>
  <c r="DU69" i="31"/>
  <c r="DU159" i="31"/>
  <c r="DQ159" i="31" s="1"/>
  <c r="DU64" i="31"/>
  <c r="DQ64" i="31" s="1"/>
  <c r="DU132" i="31"/>
  <c r="DQ132" i="31" s="1"/>
  <c r="DU100" i="31"/>
  <c r="DQ100" i="31" s="1"/>
  <c r="DU87" i="31"/>
  <c r="DQ87" i="31" s="1"/>
  <c r="DU161" i="31"/>
  <c r="DU121" i="31"/>
  <c r="DQ121" i="31" s="1"/>
  <c r="DU14" i="31"/>
  <c r="DU12" i="31"/>
  <c r="DQ12" i="31" s="1"/>
  <c r="DU146" i="31"/>
  <c r="DU153" i="31"/>
  <c r="DQ153" i="31" s="1"/>
  <c r="DU122" i="31"/>
  <c r="DQ122" i="31" s="1"/>
  <c r="DU151" i="31"/>
  <c r="DQ151" i="31" s="1"/>
  <c r="DU117" i="31"/>
  <c r="DQ117" i="31" s="1"/>
  <c r="DU21" i="31"/>
  <c r="DU176" i="31"/>
  <c r="DQ176" i="31" s="1"/>
  <c r="DU183" i="31"/>
  <c r="DQ183" i="31" s="1"/>
  <c r="DU33" i="31"/>
  <c r="DQ33" i="31" s="1"/>
  <c r="DU162" i="31"/>
  <c r="DQ162" i="31" s="1"/>
  <c r="DU62" i="31"/>
  <c r="DU56" i="31"/>
  <c r="DU228" i="31"/>
  <c r="DQ228" i="31" s="1"/>
  <c r="DU138" i="31"/>
  <c r="DQ138" i="31" s="1"/>
  <c r="DU175" i="31"/>
  <c r="DU210" i="31"/>
  <c r="DQ210" i="31" s="1"/>
  <c r="DU169" i="31"/>
  <c r="DQ169" i="31" s="1"/>
  <c r="DU55" i="31"/>
  <c r="DQ55" i="31" s="1"/>
  <c r="DU149" i="31"/>
  <c r="DQ149" i="31" s="1"/>
  <c r="DU47" i="31"/>
  <c r="DU28" i="31"/>
  <c r="DQ28" i="31" s="1"/>
  <c r="DU211" i="31"/>
  <c r="DQ211" i="31" s="1"/>
  <c r="DU172" i="31"/>
  <c r="DQ172" i="31" s="1"/>
  <c r="DU34" i="31"/>
  <c r="DQ34" i="31" s="1"/>
  <c r="DU145" i="31"/>
  <c r="DQ145" i="31" s="1"/>
  <c r="DU85" i="31"/>
  <c r="DQ85" i="31" s="1"/>
  <c r="DU110" i="31"/>
  <c r="DQ110" i="31" s="1"/>
  <c r="DU147" i="31"/>
  <c r="DU124" i="31"/>
  <c r="DQ124" i="31" s="1"/>
  <c r="DU120" i="31"/>
  <c r="DQ120" i="31" s="1"/>
  <c r="DU50" i="31"/>
  <c r="EB246" i="31"/>
  <c r="DF165" i="31"/>
  <c r="DD165" i="31" s="1"/>
  <c r="DF202" i="31"/>
  <c r="DD202" i="31" s="1"/>
  <c r="DF67" i="31"/>
  <c r="DD67" i="31" s="1"/>
  <c r="DF123" i="31"/>
  <c r="DD123" i="31" s="1"/>
  <c r="DF106" i="31"/>
  <c r="DD106" i="31" s="1"/>
  <c r="DF170" i="31"/>
  <c r="DD170" i="31" s="1"/>
  <c r="DF133" i="31"/>
  <c r="DD133" i="31" s="1"/>
  <c r="DF80" i="31"/>
  <c r="DD80" i="31" s="1"/>
  <c r="DF142" i="31"/>
  <c r="DD142" i="31" s="1"/>
  <c r="DF134" i="31"/>
  <c r="DD134" i="31" s="1"/>
  <c r="DF92" i="31"/>
  <c r="DD92" i="31" s="1"/>
  <c r="DF139" i="31"/>
  <c r="DD139" i="31" s="1"/>
  <c r="DF223" i="31"/>
  <c r="DD223" i="31" s="1"/>
  <c r="DF15" i="31"/>
  <c r="DD15" i="31" s="1"/>
  <c r="DF82" i="31"/>
  <c r="DD82" i="31" s="1"/>
  <c r="DF176" i="31"/>
  <c r="DD176" i="31" s="1"/>
  <c r="DF46" i="31"/>
  <c r="DD46" i="31" s="1"/>
  <c r="DF209" i="31"/>
  <c r="DD209" i="31" s="1"/>
  <c r="DF175" i="31"/>
  <c r="DD175" i="31" s="1"/>
  <c r="DF10" i="31"/>
  <c r="DD10" i="31" s="1"/>
  <c r="DF37" i="31"/>
  <c r="DD37" i="31" s="1"/>
  <c r="DF94" i="31"/>
  <c r="DD94" i="31" s="1"/>
  <c r="DF115" i="31"/>
  <c r="DD115" i="31" s="1"/>
  <c r="DF208" i="31"/>
  <c r="DD208" i="31" s="1"/>
  <c r="DF158" i="31"/>
  <c r="DD158" i="31" s="1"/>
  <c r="DF111" i="31"/>
  <c r="DD111" i="31" s="1"/>
  <c r="DF231" i="31"/>
  <c r="DD231" i="31" s="1"/>
  <c r="DF242" i="31"/>
  <c r="DD242" i="31" s="1"/>
  <c r="DF184" i="31"/>
  <c r="DD184" i="31" s="1"/>
  <c r="DF101" i="31"/>
  <c r="DD101" i="31" s="1"/>
  <c r="DF87" i="31"/>
  <c r="DD87" i="31" s="1"/>
  <c r="DF166" i="31"/>
  <c r="DD166" i="31" s="1"/>
  <c r="DF164" i="31"/>
  <c r="DD164" i="31" s="1"/>
  <c r="DF78" i="31"/>
  <c r="DD78" i="31" s="1"/>
  <c r="DF74" i="31"/>
  <c r="DD74" i="31" s="1"/>
  <c r="DF217" i="31"/>
  <c r="DD217" i="31" s="1"/>
  <c r="DF230" i="31"/>
  <c r="DD230" i="31" s="1"/>
  <c r="DF104" i="31"/>
  <c r="DD104" i="31" s="1"/>
  <c r="DF151" i="31"/>
  <c r="DD151" i="31" s="1"/>
  <c r="DF154" i="31"/>
  <c r="DD154" i="31" s="1"/>
  <c r="DG246" i="31"/>
  <c r="DF6" i="31"/>
  <c r="DF224" i="31"/>
  <c r="DD224" i="31" s="1"/>
  <c r="DF33" i="31"/>
  <c r="DD33" i="31" s="1"/>
  <c r="DF162" i="31"/>
  <c r="DD162" i="31" s="1"/>
  <c r="DF62" i="31"/>
  <c r="DD62" i="31" s="1"/>
  <c r="DF207" i="31"/>
  <c r="DD207" i="31" s="1"/>
  <c r="DF114" i="31"/>
  <c r="DD114" i="31" s="1"/>
  <c r="DF185" i="31"/>
  <c r="DD185" i="31" s="1"/>
  <c r="DF110" i="31"/>
  <c r="DD110" i="31" s="1"/>
  <c r="DF194" i="31"/>
  <c r="DD194" i="31" s="1"/>
  <c r="DF233" i="31"/>
  <c r="DD233" i="31" s="1"/>
  <c r="DF118" i="31"/>
  <c r="DD118" i="31" s="1"/>
  <c r="DF108" i="31"/>
  <c r="DD108" i="31" s="1"/>
  <c r="DF17" i="31"/>
  <c r="DD17" i="31" s="1"/>
  <c r="DF89" i="31"/>
  <c r="DD89" i="31" s="1"/>
  <c r="DF61" i="31"/>
  <c r="DD61" i="31" s="1"/>
  <c r="DF86" i="31"/>
  <c r="DD86" i="31" s="1"/>
  <c r="DF135" i="31"/>
  <c r="DD135" i="31" s="1"/>
  <c r="DF214" i="31"/>
  <c r="DD214" i="31" s="1"/>
  <c r="DF181" i="31"/>
  <c r="DD181" i="31" s="1"/>
  <c r="DC246" i="31"/>
  <c r="DD239" i="31"/>
  <c r="DD180" i="31"/>
  <c r="DD196" i="31"/>
  <c r="DD79" i="31"/>
  <c r="DD179" i="31"/>
  <c r="DD148" i="31"/>
  <c r="DD29" i="31"/>
  <c r="DD36" i="31"/>
  <c r="DD244" i="31"/>
  <c r="DD138" i="31"/>
  <c r="DD119" i="31"/>
  <c r="DD234" i="31"/>
  <c r="DD47" i="31"/>
  <c r="DD236" i="31"/>
  <c r="DD69" i="31"/>
  <c r="DD171" i="31"/>
  <c r="DD107" i="31"/>
  <c r="DD100" i="31"/>
  <c r="DD238" i="31"/>
  <c r="DD30" i="31"/>
  <c r="DD112" i="31"/>
  <c r="DD21" i="31"/>
  <c r="DD188" i="31"/>
  <c r="DD99" i="31"/>
  <c r="DD198" i="31"/>
  <c r="DD83" i="31"/>
  <c r="DD120" i="31"/>
  <c r="DD38" i="31"/>
  <c r="DD34" i="31"/>
  <c r="DD206" i="31"/>
  <c r="BH246" i="31"/>
  <c r="DQ103" i="31" l="1"/>
  <c r="DQ43" i="31"/>
  <c r="DQ116" i="31"/>
  <c r="DQ232" i="31"/>
  <c r="DQ88" i="31"/>
  <c r="DQ160" i="31"/>
  <c r="DQ36" i="31"/>
  <c r="DQ234" i="31"/>
  <c r="DQ62" i="31"/>
  <c r="DQ137" i="31"/>
  <c r="DQ102" i="31"/>
  <c r="DQ37" i="31"/>
  <c r="DQ231" i="31"/>
  <c r="DQ208" i="31"/>
  <c r="DQ203" i="31"/>
  <c r="DQ53" i="31"/>
  <c r="DQ95" i="31"/>
  <c r="DQ131" i="31"/>
  <c r="DQ146" i="31"/>
  <c r="DQ54" i="31"/>
  <c r="DQ57" i="31"/>
  <c r="DQ192" i="31"/>
  <c r="DQ82" i="31"/>
  <c r="DQ92" i="31"/>
  <c r="DQ21" i="31"/>
  <c r="DQ123" i="31"/>
  <c r="DQ155" i="31"/>
  <c r="DQ58" i="31"/>
  <c r="DQ166" i="31"/>
  <c r="DQ17" i="31"/>
  <c r="DQ75" i="31"/>
  <c r="DQ170" i="31"/>
  <c r="DQ161" i="31"/>
  <c r="DQ182" i="31"/>
  <c r="DQ212" i="31"/>
  <c r="DQ39" i="31"/>
  <c r="DQ108" i="31"/>
  <c r="DQ32" i="31"/>
  <c r="DQ72" i="31"/>
  <c r="DQ188" i="31"/>
  <c r="DQ147" i="31"/>
  <c r="DQ196" i="31"/>
  <c r="DQ193" i="31"/>
  <c r="DQ158" i="31"/>
  <c r="DQ127" i="31"/>
  <c r="DQ104" i="31"/>
  <c r="DQ107" i="31"/>
  <c r="DQ156" i="31"/>
  <c r="DQ235" i="31"/>
  <c r="DQ99" i="31"/>
  <c r="DQ84" i="31"/>
  <c r="DQ10" i="31"/>
  <c r="DQ86" i="31"/>
  <c r="DQ51" i="31"/>
  <c r="DQ213" i="31"/>
  <c r="DQ229" i="31"/>
  <c r="DQ204" i="31"/>
  <c r="DQ77" i="31"/>
  <c r="DQ26" i="31"/>
  <c r="DQ70" i="31"/>
  <c r="DQ205" i="31"/>
  <c r="DQ31" i="31"/>
  <c r="DQ93" i="31"/>
  <c r="DQ237" i="31"/>
  <c r="DQ105" i="31"/>
  <c r="DQ220" i="31"/>
  <c r="DQ144" i="31"/>
  <c r="DQ245" i="31"/>
  <c r="DQ47" i="31"/>
  <c r="DQ56" i="31"/>
  <c r="DQ97" i="31"/>
  <c r="DQ38" i="31"/>
  <c r="DQ173" i="31"/>
  <c r="DQ90" i="31"/>
  <c r="DQ46" i="31"/>
  <c r="DQ44" i="31"/>
  <c r="DQ189" i="31"/>
  <c r="DQ224" i="31"/>
  <c r="DQ45" i="31"/>
  <c r="DQ50" i="31"/>
  <c r="DQ175" i="31"/>
  <c r="DQ14" i="31"/>
  <c r="DQ69" i="31"/>
  <c r="DQ80" i="31"/>
  <c r="DQ225" i="31"/>
  <c r="DQ23" i="31"/>
  <c r="DQ40" i="31"/>
  <c r="DQ68" i="31"/>
  <c r="DQ207" i="31"/>
  <c r="DQ168" i="31"/>
  <c r="DQ217" i="31"/>
  <c r="DQ186" i="31"/>
  <c r="DQ240" i="31"/>
  <c r="DQ29" i="31"/>
  <c r="DQ171" i="31"/>
  <c r="DF246" i="31"/>
  <c r="BF246" i="31"/>
  <c r="BE6" i="31"/>
  <c r="BE246" i="31" s="1"/>
  <c r="DR246" i="31"/>
  <c r="DQ6" i="31"/>
  <c r="DU246" i="31"/>
  <c r="DX246" i="31"/>
  <c r="DD6" i="31"/>
  <c r="DD246" i="31" s="1"/>
  <c r="DQ246" i="31" l="1"/>
  <c r="C21" i="36" l="1"/>
  <c r="C15" i="36"/>
  <c r="C28" i="36"/>
  <c r="C22" i="36"/>
  <c r="C20" i="36"/>
  <c r="C19" i="36"/>
  <c r="C29" i="36"/>
  <c r="C23" i="36" l="1"/>
  <c r="C49" i="36" l="1"/>
  <c r="C6" i="36" l="1"/>
  <c r="D37" i="36" l="1"/>
  <c r="D26" i="36"/>
  <c r="D43" i="36"/>
  <c r="D41" i="36"/>
  <c r="D39" i="36"/>
  <c r="D18" i="36"/>
  <c r="D17" i="36"/>
  <c r="D16" i="36"/>
  <c r="D25" i="36"/>
  <c r="D24" i="36"/>
  <c r="D27" i="36"/>
  <c r="D32" i="36"/>
  <c r="D31" i="36"/>
  <c r="D30" i="36"/>
  <c r="D33" i="36"/>
  <c r="D22" i="36"/>
  <c r="D28" i="36"/>
  <c r="D29" i="36"/>
  <c r="D23" i="36"/>
  <c r="D21" i="36"/>
  <c r="D20" i="36"/>
  <c r="D19" i="36"/>
  <c r="D15" i="36"/>
  <c r="D49" i="36"/>
  <c r="C50" i="36" l="1"/>
  <c r="D50" i="36" s="1"/>
  <c r="C36" i="36" l="1"/>
  <c r="C42" i="36"/>
  <c r="D42" i="36" s="1"/>
  <c r="C40" i="36"/>
  <c r="D40" i="36" s="1"/>
  <c r="C47" i="36"/>
  <c r="D47" i="36" s="1"/>
  <c r="C51" i="36"/>
  <c r="D51" i="36" s="1"/>
  <c r="C46" i="36"/>
  <c r="D46" i="36" s="1"/>
  <c r="C48" i="36"/>
  <c r="D48" i="36" s="1"/>
  <c r="C38" i="36" l="1"/>
  <c r="D38" i="36" s="1"/>
  <c r="C52" i="36"/>
  <c r="D52" i="36" s="1"/>
  <c r="D36" i="36"/>
  <c r="C44" i="36" l="1"/>
  <c r="D44" i="36" s="1"/>
  <c r="C34" i="36"/>
  <c r="C35" i="36" l="1"/>
  <c r="D35" i="36" s="1"/>
  <c r="D34" i="36"/>
  <c r="C14" i="36"/>
  <c r="C45" i="36"/>
  <c r="D45" i="36" s="1"/>
  <c r="C13" i="36" l="1"/>
  <c r="D13" i="36" s="1"/>
  <c r="D14" i="36"/>
</calcChain>
</file>

<file path=xl/comments1.xml><?xml version="1.0" encoding="utf-8"?>
<comments xmlns="http://schemas.openxmlformats.org/spreadsheetml/2006/main">
  <authors>
    <author>Автор</author>
  </authors>
  <commentList>
    <comment ref="ES2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Проект Сервис-Групп</t>
        </r>
      </text>
    </comment>
  </commentList>
</comments>
</file>

<file path=xl/sharedStrings.xml><?xml version="1.0" encoding="utf-8"?>
<sst xmlns="http://schemas.openxmlformats.org/spreadsheetml/2006/main" count="21251" uniqueCount="2188">
  <si>
    <t>г.Одинцово, 1-я Вокзальная, 41</t>
  </si>
  <si>
    <t>г.Одинцово, 1-я Вокзальная, 43</t>
  </si>
  <si>
    <t>г.Одинцово, 1-я Вокзальная, 45</t>
  </si>
  <si>
    <t>г.Одинцово, 1-я Вокзальная, 46</t>
  </si>
  <si>
    <t>г.Одинцово, 1-я Вокзальная, 47</t>
  </si>
  <si>
    <t>г.Одинцово, 1-я Вокзальная, 48</t>
  </si>
  <si>
    <t>г.Одинцово, 1-я Вокзальная, 50</t>
  </si>
  <si>
    <t>г.Одинцово, 1-я Вокзальная, 52</t>
  </si>
  <si>
    <t>г.Одинцово, 1-я Вокзальная, 53</t>
  </si>
  <si>
    <t>г.Одинцово, Баковская, 2</t>
  </si>
  <si>
    <t>г.Одинцово, Баковская, 4</t>
  </si>
  <si>
    <t>г.Одинцово, Баковская, 8</t>
  </si>
  <si>
    <t>г.Одинцово, БЗРИ, 1</t>
  </si>
  <si>
    <t>г.Одинцово, БЗРИ, 2</t>
  </si>
  <si>
    <t>г.Одинцово, БЗРИ, 4</t>
  </si>
  <si>
    <t>г.Одинцово, БЗРИ, 5</t>
  </si>
  <si>
    <t>г.Одинцово, БЗРИ, 6</t>
  </si>
  <si>
    <t>г.Одинцово, БЗРИ, 7</t>
  </si>
  <si>
    <t>г.Одинцово, БЗРИ, 8</t>
  </si>
  <si>
    <t>г.Одинцово, Буденовское шоссе, 2 а</t>
  </si>
  <si>
    <t>г.Одинцово, Буденовское шоссе, 3</t>
  </si>
  <si>
    <t>г.Одинцово, Буденовское шоссе, 8</t>
  </si>
  <si>
    <t>г.Одинцово, бульвар маршала Крылова, 1</t>
  </si>
  <si>
    <t>г.Одинцово, бульвар маршала Крылова, 3</t>
  </si>
  <si>
    <t>г.Одинцово, бульвар маршала Крылова, 27</t>
  </si>
  <si>
    <t>г.Одинцово, Верхне-Пролетарская, 1</t>
  </si>
  <si>
    <t>г.Одинцово, Верхне-Пролетарская, 3</t>
  </si>
  <si>
    <t>г.Одинцово, Верхне-Пролетарская, 29</t>
  </si>
  <si>
    <t>г.Одинцово, Верхне-Пролетарская, 31</t>
  </si>
  <si>
    <t>г.Одинцово, Верхне-Пролетарская, 33</t>
  </si>
  <si>
    <t>г.Одинцово, Верхне-Пролетарская, 37</t>
  </si>
  <si>
    <t>г.Одинцово, Верхне-Пролетарская, 43</t>
  </si>
  <si>
    <t>г.Одинцово, Верхне-Пролетарская, 45</t>
  </si>
  <si>
    <t>г.Одинцово, Верхне-Пролетарская, 67</t>
  </si>
  <si>
    <t>г.Одинцово, Вокзальная, 7</t>
  </si>
  <si>
    <t>г.Одинцово, Вокзальная, 9</t>
  </si>
  <si>
    <t>г.Одинцово, Вокзальная, 11</t>
  </si>
  <si>
    <t>г.Одинцово, Вокзальная, 13</t>
  </si>
  <si>
    <t>г.Одинцово, Вокзальная, 17</t>
  </si>
  <si>
    <t>г.Одинцово, Вокзальная, 51</t>
  </si>
  <si>
    <t>г.Одинцово, Вокзальная, 69</t>
  </si>
  <si>
    <t>г.Одинцово, Глазынинская, 2</t>
  </si>
  <si>
    <t>г.Одинцово, Глазынинская, 12</t>
  </si>
  <si>
    <t>г.Одинцово, Глазынинская, 14</t>
  </si>
  <si>
    <t>г.Одинцово, Глазынинская, 20</t>
  </si>
  <si>
    <t>г.Одинцово, Глазынинская, 24</t>
  </si>
  <si>
    <t>г.Одинцово, Говорова, 8</t>
  </si>
  <si>
    <t>г.Одинцово, Говорова, 38</t>
  </si>
  <si>
    <t>г.Одинцово, Говорова, 40</t>
  </si>
  <si>
    <t>г.Одинцово, Комсомольская, 2</t>
  </si>
  <si>
    <t>г.Одинцово, Комсомольская, 4</t>
  </si>
  <si>
    <t>г.Одинцово, Комсомольская, 6</t>
  </si>
  <si>
    <t>г.Одинцово, Комсомольская, 7</t>
  </si>
  <si>
    <t>г.Одинцово, Комсомольская, 7а</t>
  </si>
  <si>
    <t>г.Одинцово, Комсомольская, 9</t>
  </si>
  <si>
    <t>г.Одинцово, Комсомольская, 16 корп.3</t>
  </si>
  <si>
    <t>г.Одинцово, Красногорское шоссе, 4</t>
  </si>
  <si>
    <t>г.Одинцово, Любы Новоселовой бульвар, 1</t>
  </si>
  <si>
    <t>г.Одинцово, Любы Новоселовой бульвар, 2 корп.1</t>
  </si>
  <si>
    <t>г.Одинцово, Любы Новоселовой бульвар, 2 корп.2</t>
  </si>
  <si>
    <t>г.Одинцово, Любы Новоселовой бульвар, 2А</t>
  </si>
  <si>
    <t>г.Одинцово, Любы Новоселовой бульвар, 4 корп.1</t>
  </si>
  <si>
    <t>г.Одинцово, Любы Новоселовой бульвар, 4 корп.2</t>
  </si>
  <si>
    <t>г.Одинцово, Любы Новоселовой бульвар, 4А</t>
  </si>
  <si>
    <t>г.Одинцово, Любы Новоселовой бульвар, 9</t>
  </si>
  <si>
    <t>г.Одинцово, Любы Новоселовой бульвар, 10</t>
  </si>
  <si>
    <t>г.Одинцово, Любы Новоселовой бульвар, 10 корп.1</t>
  </si>
  <si>
    <t>г.Одинцово, Любы Новоселовой бульвар, 11</t>
  </si>
  <si>
    <t>г.Одинцово, Любы Новоселовой бульвар, 12</t>
  </si>
  <si>
    <t>г.Одинцово, Любы Новоселовой бульвар, 12 корп.А</t>
  </si>
  <si>
    <t>г.Одинцово, Любы Новоселовой бульвар, 13</t>
  </si>
  <si>
    <t>г.Одинцово, Любы Новоселовой бульвар, 15</t>
  </si>
  <si>
    <t>г.Одинцово, Маршала Бирюзова, 2</t>
  </si>
  <si>
    <t>г.Одинцово, Маршала Бирюзова, 2а</t>
  </si>
  <si>
    <t>г.Одинцово, Маршала Бирюзова, 4</t>
  </si>
  <si>
    <t>г.Одинцово, Маршала Бирюзова, 6</t>
  </si>
  <si>
    <t>г.Одинцово, Маршала Бирюзова, 8</t>
  </si>
  <si>
    <t>г.Одинцово, Маршала Бирюзова, 10</t>
  </si>
  <si>
    <t>г.Одинцово, Маршала Бирюзова, 12</t>
  </si>
  <si>
    <t>г.Одинцово, Маршала Бирюзова, 14</t>
  </si>
  <si>
    <t>г.Одинцово, Маршала Бирюзова, 16</t>
  </si>
  <si>
    <t>г.Одинцово, Маршала Бирюзова, 18</t>
  </si>
  <si>
    <t>г.Одинцово, Маршала Бирюзова, 20</t>
  </si>
  <si>
    <t>г.Одинцово, Маршала Бирюзова, 24 корп.1</t>
  </si>
  <si>
    <t>г.Одинцово, Маршала Бирюзова, 24 корп.2</t>
  </si>
  <si>
    <t>г.Одинцово, Маршала Бирюзова, 26</t>
  </si>
  <si>
    <t>г.Одинцово, Маршала Бирюзова, 28</t>
  </si>
  <si>
    <t>г.Одинцово, Маршала Бирюзова, 30 корп.А</t>
  </si>
  <si>
    <t>г.Одинцово, Маршала Бирюзова, 30 корп.Б</t>
  </si>
  <si>
    <t>г.Одинцово, Маршала Жукова, 1 корп.А</t>
  </si>
  <si>
    <t>г.Одинцово, Маршала Жукова, 4</t>
  </si>
  <si>
    <t>г.Одинцово, Маршала Жукова, 7</t>
  </si>
  <si>
    <t>г.Одинцово, Маршала Жукова, 10</t>
  </si>
  <si>
    <t>г.Одинцово, Маршала Жукова, 12</t>
  </si>
  <si>
    <t>г.Одинцово, Маршала Жукова, 13</t>
  </si>
  <si>
    <t>г.Одинцово, Маршала Жукова, 14</t>
  </si>
  <si>
    <t>г.Одинцово, Маршала Жукова, 15</t>
  </si>
  <si>
    <t>г.Одинцово, Маршала Жукова, 16</t>
  </si>
  <si>
    <t>г.Одинцово, Маршала Жукова, 17</t>
  </si>
  <si>
    <t>г.Одинцово, Маршала Жукова, 19</t>
  </si>
  <si>
    <t>г.Одинцово, Маршала Жукова, 21</t>
  </si>
  <si>
    <t>г.Одинцово, Маршала Жукова, 25</t>
  </si>
  <si>
    <t>г.Одинцово, Маршала Жукова, 27</t>
  </si>
  <si>
    <t>г.Одинцово, Маршала Жукова, 29</t>
  </si>
  <si>
    <t>г.Одинцово, Маршала Жукова, 33</t>
  </si>
  <si>
    <t>г.Одинцово, Маршала Жукова, 35</t>
  </si>
  <si>
    <t>г.Одинцово, Маршала Жукова, 37</t>
  </si>
  <si>
    <t>г.Одинцово, Маршала Жукова, 41</t>
  </si>
  <si>
    <t>г.Одинцово, Маршала Жукова, 43</t>
  </si>
  <si>
    <t>г.Одинцово, Маршала Жукова, 45</t>
  </si>
  <si>
    <t>г.Одинцово, Маршала Жукова, 47</t>
  </si>
  <si>
    <t>г.Одинцово, Маршала Жукова, 49</t>
  </si>
  <si>
    <t>г.Одинцово, Можайское шоссе, 15</t>
  </si>
  <si>
    <t>г.Одинцово, Можайское шоссе, 23</t>
  </si>
  <si>
    <t>г.Одинцово, Можайское шоссе, 25</t>
  </si>
  <si>
    <t>г.Одинцово, Можайское шоссе, 26</t>
  </si>
  <si>
    <t>г.Одинцово, Можайское шоссе, 30</t>
  </si>
  <si>
    <t>г.Одинцово, Можайское шоссе, 32</t>
  </si>
  <si>
    <t>г.Одинцово, Можайское шоссе, 36</t>
  </si>
  <si>
    <t>г.Одинцово, Можайское шоссе, 38</t>
  </si>
  <si>
    <t>г.Одинцово, Можайское шоссе, 40</t>
  </si>
  <si>
    <t>г.Одинцово, Можайское шоссе, 41</t>
  </si>
  <si>
    <t>г.Одинцово, Можайское шоссе, 42</t>
  </si>
  <si>
    <t>г.Одинцово, Можайское шоссе, 44</t>
  </si>
  <si>
    <t>г.Одинцово, Можайское шоссе, 46</t>
  </si>
  <si>
    <t>г.Одинцово, Можайское шоссе, 48</t>
  </si>
  <si>
    <t>г.Одинцово, Можайское шоссе, 52</t>
  </si>
  <si>
    <t>г.Одинцово, Можайское шоссе, 54</t>
  </si>
  <si>
    <t>г.Одинцово, Можайское шоссе, 58</t>
  </si>
  <si>
    <t>г.Одинцово, Можайское шоссе, 62</t>
  </si>
  <si>
    <t>г.Одинцово, Можайское шоссе, 64</t>
  </si>
  <si>
    <t>г.Одинцово, Можайское шоссе, 66</t>
  </si>
  <si>
    <t>г.Одинцово, Можайское шоссе, 70</t>
  </si>
  <si>
    <t>г.Одинцово, Можайское шоссе, 76</t>
  </si>
  <si>
    <t>г.Одинцово, Можайское шоссе, 80</t>
  </si>
  <si>
    <t>г.Одинцово, Можайское шоссе, 82</t>
  </si>
  <si>
    <t>г.Одинцово, Можайское шоссе, 84</t>
  </si>
  <si>
    <t>г.Одинцово, Можайское шоссе, 86</t>
  </si>
  <si>
    <t>г.Одинцово, Можайское шоссе, 88</t>
  </si>
  <si>
    <t>г.Одинцово, Можайское шоссе, 90</t>
  </si>
  <si>
    <t>г.Одинцово, Можайское шоссе, 92</t>
  </si>
  <si>
    <t>г.Одинцово, Можайское шоссе, 94</t>
  </si>
  <si>
    <t>г.Одинцово, Можайское шоссе, 100</t>
  </si>
  <si>
    <t>г.Одинцово, Можайское шоссе, 102</t>
  </si>
  <si>
    <t>г.Одинцово, Можайское шоссе, 104</t>
  </si>
  <si>
    <t>г.Одинцово, Можайское шоссе, 106</t>
  </si>
  <si>
    <t>г.Одинцово, Можайское шоссе, 108</t>
  </si>
  <si>
    <t>г.Одинцово, Можайское шоссе, 108А</t>
  </si>
  <si>
    <t>г.Одинцово, Можайское шоссе, 110</t>
  </si>
  <si>
    <t>г.Одинцово, Можайское шоссе, 112</t>
  </si>
  <si>
    <t>г.Одинцово, Можайское шоссе, 114</t>
  </si>
  <si>
    <t>г.Одинцово, Можайское шоссе, 116</t>
  </si>
  <si>
    <t>г.Одинцово, Можайское шоссе, 118</t>
  </si>
  <si>
    <t>г.Одинцово, Можайское шоссе, 120</t>
  </si>
  <si>
    <t>г.Одинцово, Можайское шоссе, 130</t>
  </si>
  <si>
    <t>г.Одинцово, Можайское шоссе, 132</t>
  </si>
  <si>
    <t>г.Одинцово, Можайское шоссе, 134</t>
  </si>
  <si>
    <t>г.Одинцово, Можайское шоссе, 136</t>
  </si>
  <si>
    <t>г.Одинцово, Молодежная, 1А</t>
  </si>
  <si>
    <t>г.Одинцово, Молодежная, 1Б</t>
  </si>
  <si>
    <t>г.Одинцово, Неделина, 5</t>
  </si>
  <si>
    <t>г.Одинцово, Неделина, 7</t>
  </si>
  <si>
    <t>г.Одинцово, Ново-Спортивная, 10</t>
  </si>
  <si>
    <t>г.Одинцово, Ново-Спортивная, 16</t>
  </si>
  <si>
    <t>г.Одинцово, Ново-Спортивная, 18</t>
  </si>
  <si>
    <t>г.Одинцово, Ново-Спортивная, 20</t>
  </si>
  <si>
    <t>г.Одинцово, Садовая, 22 корп.А</t>
  </si>
  <si>
    <t>г.Одинцово, Садовая, 24</t>
  </si>
  <si>
    <t>г.Одинцово, Садовая, 26</t>
  </si>
  <si>
    <t>г.Одинцово, Садовая, 30</t>
  </si>
  <si>
    <t>г.Одинцово, Садовая, 32</t>
  </si>
  <si>
    <t>г.Одинцово, Северная, 4</t>
  </si>
  <si>
    <t>г.Одинцово, Северная, 6</t>
  </si>
  <si>
    <t>г.Одинцово, Северная, 8</t>
  </si>
  <si>
    <t>г.Одинцово, Северная, 12</t>
  </si>
  <si>
    <t>г.Одинцово, Северная, 14</t>
  </si>
  <si>
    <t>г.Одинцово, Северная, 16</t>
  </si>
  <si>
    <t>г.Одинцово, Северная, 24</t>
  </si>
  <si>
    <t>г.Одинцово, Северная, 26</t>
  </si>
  <si>
    <t>г.Одинцово, Северная, 28</t>
  </si>
  <si>
    <t>г.Одинцово, Северная, 30</t>
  </si>
  <si>
    <t>г.Одинцово, Северная, 32</t>
  </si>
  <si>
    <t>г.Одинцово, Северная, 36</t>
  </si>
  <si>
    <t>г.Одинцово, Северная, 42</t>
  </si>
  <si>
    <t>г.Одинцово, Северная, 44</t>
  </si>
  <si>
    <t>г.Одинцово, Северная, 46</t>
  </si>
  <si>
    <t>г.Одинцово, Северная, 48</t>
  </si>
  <si>
    <t>г.Одинцово, Северная, 50</t>
  </si>
  <si>
    <t>г.Одинцово, Северная, 52</t>
  </si>
  <si>
    <t>г.Одинцово, Северная, 54</t>
  </si>
  <si>
    <t>г.Одинцово, Северная, 62</t>
  </si>
  <si>
    <t>г.Одинцово, Северная, 64</t>
  </si>
  <si>
    <t>г.Одинцово, Советская, 1</t>
  </si>
  <si>
    <t>г.Одинцово, Солнечная, 2</t>
  </si>
  <si>
    <t>г.Одинцово, Солнечная, 3</t>
  </si>
  <si>
    <t>г.Одинцово, Солнечная, 4</t>
  </si>
  <si>
    <t>г.Одинцово, Солнечная, 6</t>
  </si>
  <si>
    <t>г.Одинцово, Солнечная, 8</t>
  </si>
  <si>
    <t>г.Одинцово, Солнечная, 9</t>
  </si>
  <si>
    <t>г.Одинцово, Солнечная, 10</t>
  </si>
  <si>
    <t>г.Одинцово, Солнечная, 12</t>
  </si>
  <si>
    <t>г.Одинцово, Солнечная, 24</t>
  </si>
  <si>
    <t>г.Одинцово, Сосновая, 12</t>
  </si>
  <si>
    <t>г.Одинцово, Сосновая, 14</t>
  </si>
  <si>
    <t>г.Одинцово, Сосновая, 30</t>
  </si>
  <si>
    <t>г.Одинцово, Союзная, 2</t>
  </si>
  <si>
    <t>г.Одинцово, Союзная, 4</t>
  </si>
  <si>
    <t>г.Одинцово, Союзная, 10</t>
  </si>
  <si>
    <t>г.Одинцово, Союзная, 24</t>
  </si>
  <si>
    <t>г.Одинцово, Союзная, 28</t>
  </si>
  <si>
    <t>г.Одинцово, Союзная, 30</t>
  </si>
  <si>
    <t>г.Одинцово, Союзная, 32а</t>
  </si>
  <si>
    <t>г.Одинцово, Союзная, 34</t>
  </si>
  <si>
    <t>г.Одинцово, Союзная, 36</t>
  </si>
  <si>
    <t>г.Одинцово, Трудовая, 20</t>
  </si>
  <si>
    <t>г.Одинцово, Чикина, 17</t>
  </si>
  <si>
    <t>п.Огарево, Огарево, 4</t>
  </si>
  <si>
    <t>п.Огарево, Огарево, 6</t>
  </si>
  <si>
    <t>п.Усово-Тупик, Усово-Тупик, 1</t>
  </si>
  <si>
    <t>п.Усово-Тупик, Усово-Тупик, 3</t>
  </si>
  <si>
    <t>п.Усово-Тупик, Усово-Тупик, 4</t>
  </si>
  <si>
    <t>п.Усово-Тупик, Усово-Тупик, 5</t>
  </si>
  <si>
    <t>п.Усово-Тупик, Усово-Тупик, 9</t>
  </si>
  <si>
    <t>п.Усово-Тупик, Усово-Тупик, 11</t>
  </si>
  <si>
    <t>п.Усово-Тупик, Усово-Тупик, 12</t>
  </si>
  <si>
    <t>п.Усово-Тупик, Усово-Тупик, 13</t>
  </si>
  <si>
    <t>п.Усово-Тупик, Усово-Тупик, 20</t>
  </si>
  <si>
    <t>УСОВО, Усово, 60</t>
  </si>
  <si>
    <t>УСОВО, Усово, 62</t>
  </si>
  <si>
    <t>с.Жаворонки, 7 Советская, 41</t>
  </si>
  <si>
    <t>с.Покровское, Дачная, 17</t>
  </si>
  <si>
    <t>с.Покровское, Дачная, 17а</t>
  </si>
  <si>
    <t>№ п/п</t>
  </si>
  <si>
    <t>Адрес</t>
  </si>
  <si>
    <t/>
  </si>
  <si>
    <t>г.Одинцово, Белорусская, 11</t>
  </si>
  <si>
    <t>г.Одинцово, Белорусская, 13</t>
  </si>
  <si>
    <t>г.Одинцово, Белорусская, 3</t>
  </si>
  <si>
    <t>г.Одинцово, Белорусская, 9</t>
  </si>
  <si>
    <t>г.Одинцово, Верхне-Пролетарская, 16</t>
  </si>
  <si>
    <t>г.Одинцово, Верхне-Пролетарская, 27</t>
  </si>
  <si>
    <t>г.Одинцово, Верхне-Пролетарская, 5</t>
  </si>
  <si>
    <t>г.Одинцово, Верхне-Пролетарская, 57</t>
  </si>
  <si>
    <t>г.Одинцово, Верхне-Пролетарская, 65</t>
  </si>
  <si>
    <t>г.Одинцово, Вокзальная, 19</t>
  </si>
  <si>
    <t>г.Одинцово, Вокзальная, 37</t>
  </si>
  <si>
    <t>г.Одинцово, Вокзальная, 39 корп.Б</t>
  </si>
  <si>
    <t>г.Одинцово, Вокзальный тупик, 25</t>
  </si>
  <si>
    <t>г.Одинцово, Восточная, 6а</t>
  </si>
  <si>
    <t>г.Одинцово, Восточная, 6б</t>
  </si>
  <si>
    <t>г.Одинцово, Глазынинская, 10</t>
  </si>
  <si>
    <t>г.Одинцово, Глазынинская, 16</t>
  </si>
  <si>
    <t>г.Одинцово, Глазынинская, 22</t>
  </si>
  <si>
    <t>г.Одинцово, Глазынинская, 4</t>
  </si>
  <si>
    <t>г.Одинцово, Говорова, 11</t>
  </si>
  <si>
    <t>г.Одинцово, Говорова, 5</t>
  </si>
  <si>
    <t>г.Одинцово, Говорова, 7</t>
  </si>
  <si>
    <t>г.Одинцово, Говорова, 83</t>
  </si>
  <si>
    <t>г.Одинцово, Говорова, 85</t>
  </si>
  <si>
    <t>г.Одинцово, Говорова, 9</t>
  </si>
  <si>
    <t>г.Одинцово, Комсомольская, 16 корп.1</t>
  </si>
  <si>
    <t>г.Одинцово, Комсомольская, 16 корп.2</t>
  </si>
  <si>
    <t>г.Одинцово, Комсомольская, 18</t>
  </si>
  <si>
    <t>г.Одинцово, Комсомольская, 20</t>
  </si>
  <si>
    <t>г.Одинцово, Комсомольская, 3</t>
  </si>
  <si>
    <t>г.Одинцово, Кутузовская ул., 1</t>
  </si>
  <si>
    <t>г.Одинцово, Кутузовская ул., 2</t>
  </si>
  <si>
    <t>г.Одинцово, Кутузовская ул., 21</t>
  </si>
  <si>
    <t>г.Одинцово, Кутузовская ул., 23</t>
  </si>
  <si>
    <t>г.Одинцово, Кутузовская ул., 3</t>
  </si>
  <si>
    <t>г.Одинцово, Кутузовская ул., 31</t>
  </si>
  <si>
    <t>г.Одинцово, Кутузовская ул., 33</t>
  </si>
  <si>
    <t>г.Одинцово, Кутузовская ул., 35</t>
  </si>
  <si>
    <t>г.Одинцово, Кутузовская ул., 4</t>
  </si>
  <si>
    <t>г.Одинцово, Кутузовская ул., 4А</t>
  </si>
  <si>
    <t>г.Одинцово, Кутузовская ул., 74А</t>
  </si>
  <si>
    <t>г.Одинцово, Кутузовская ул., 74Б</t>
  </si>
  <si>
    <t>г.Одинцово, Кутузовская ул., 74В</t>
  </si>
  <si>
    <t>г.Одинцово, Луначарского проезд, 10</t>
  </si>
  <si>
    <t>г.Одинцово, Луначарского проезд, 12</t>
  </si>
  <si>
    <t>г.Одинцово, Луначарского проезд, 14</t>
  </si>
  <si>
    <t>г.Одинцово, Луначарского проезд, 2</t>
  </si>
  <si>
    <t>г.Одинцово, Луначарского, 8</t>
  </si>
  <si>
    <t>г.Одинцово, Маковского, 10</t>
  </si>
  <si>
    <t>г.Одинцово, Маковского, 22</t>
  </si>
  <si>
    <t>г.Одинцово, Маковского, 6</t>
  </si>
  <si>
    <t>г.Одинцово, Маршала Жукова, 11А</t>
  </si>
  <si>
    <t>г.Одинцово, Маршала Жукова, 23</t>
  </si>
  <si>
    <t>г.Одинцово, Маршала Жукова, 31</t>
  </si>
  <si>
    <t>г.Одинцово, Маршала Толубко, 1</t>
  </si>
  <si>
    <t>г.Одинцово, Маршала Толубко, 3 корп.1</t>
  </si>
  <si>
    <t>г.Одинцово, Маршала Толубко, 3 корп.3</t>
  </si>
  <si>
    <t>г.Одинцово, Маршала Толубко, 3 корп.4</t>
  </si>
  <si>
    <t>г.Одинцово, Можайское шоссе, 98</t>
  </si>
  <si>
    <t>г.Одинцово, Ракетчиков, 15</t>
  </si>
  <si>
    <t>г.Одинцово, Ракетчиков, 16</t>
  </si>
  <si>
    <t>г.Одинцово, Ракетчиков, 18</t>
  </si>
  <si>
    <t>г.Одинцово, Ракетчиков, 3</t>
  </si>
  <si>
    <t>г.Одинцово, Ракетчиков, 30</t>
  </si>
  <si>
    <t>г.Одинцово, Ракетчиков, 31</t>
  </si>
  <si>
    <t>г.Одинцово, Ракетчиков, 32</t>
  </si>
  <si>
    <t>г.Одинцово, Ракетчиков, 33</t>
  </si>
  <si>
    <t>г.Одинцово, Ракетчиков, 34</t>
  </si>
  <si>
    <t>г.Одинцово, Ракетчиков, 35</t>
  </si>
  <si>
    <t>г.Одинцово, Ракетчиков, 36</t>
  </si>
  <si>
    <t>г.Одинцово, Ракетчиков, 37</t>
  </si>
  <si>
    <t>г.Одинцово, Ракетчиков, 39</t>
  </si>
  <si>
    <t>г.Одинцово, Ракетчиков, 40</t>
  </si>
  <si>
    <t>г.Одинцово, Ракетчиков, 41</t>
  </si>
  <si>
    <t>г.Одинцово, Ракетчиков, 42</t>
  </si>
  <si>
    <t>г.Одинцово, Ракетчиков, 43</t>
  </si>
  <si>
    <t>г.Одинцово, Ракетчиков, 46</t>
  </si>
  <si>
    <t>г.Одинцово, Ракетчиков, 47</t>
  </si>
  <si>
    <t>г.Одинцово, Ракетчиков, 48</t>
  </si>
  <si>
    <t>г.Одинцово, Ракетчиков, 49</t>
  </si>
  <si>
    <t>г.Одинцово, Ракетчиков, 50</t>
  </si>
  <si>
    <t>г.Одинцово, Ракетчиков, 51</t>
  </si>
  <si>
    <t>г.Одинцово, Ракетчиков, 52</t>
  </si>
  <si>
    <t>г.Одинцово, Ракетчиков, 53</t>
  </si>
  <si>
    <t>г.Одинцово, Ракетчиков, 54</t>
  </si>
  <si>
    <t>г.Одинцово, Ракетчиков, 55</t>
  </si>
  <si>
    <t>г.Одинцово, Ракетчиков, 56</t>
  </si>
  <si>
    <t>г.Одинцово, Ракетчиков, 57</t>
  </si>
  <si>
    <t>г.Одинцово, Ракетчиков, 58</t>
  </si>
  <si>
    <t>г.Одинцово, Северная, 5 корп.3</t>
  </si>
  <si>
    <t>г.Одинцово, Северная, 55</t>
  </si>
  <si>
    <t>г.Одинцово, Северная, 57</t>
  </si>
  <si>
    <t>г.Одинцово, Северная, 59</t>
  </si>
  <si>
    <t>г.Одинцово, Солнечная, 16</t>
  </si>
  <si>
    <t>г.Одинцово, Солнечная, 26</t>
  </si>
  <si>
    <t>г.Одинцово, Солнечная, 2а</t>
  </si>
  <si>
    <t>г.Одинцово, Солнечная, 5</t>
  </si>
  <si>
    <t>г.Одинцово, Солнечная, 7</t>
  </si>
  <si>
    <t>г.Одинцово, Сосновая, 20</t>
  </si>
  <si>
    <t>г.Одинцово, Сосновая, 22</t>
  </si>
  <si>
    <t>г.Одинцово, Сосновая, 24</t>
  </si>
  <si>
    <t>г.Одинцово, Сосновая, 28</t>
  </si>
  <si>
    <t>г.Одинцово, Сосновая, 32</t>
  </si>
  <si>
    <t>г.Одинцово, Сосновая, 34</t>
  </si>
  <si>
    <t>г.Одинцово, Союзная, 32</t>
  </si>
  <si>
    <t>г.Одинцово, Союзная, 6</t>
  </si>
  <si>
    <t>г.Одинцово, Союзная, 8</t>
  </si>
  <si>
    <t>г.Одинцово, Трудовая, 11</t>
  </si>
  <si>
    <t>г.Одинцово, Трудовая, 21</t>
  </si>
  <si>
    <t>г.Одинцово, Чистяковой ул., 42</t>
  </si>
  <si>
    <t>г.Одинцово, Чистяковой ул., 48</t>
  </si>
  <si>
    <t>г.Одинцово, Чистяковой ул., 52</t>
  </si>
  <si>
    <t>г.Одинцово, Чистяковой ул., 58</t>
  </si>
  <si>
    <t>г.Одинцово, Чистяковой ул., 84</t>
  </si>
  <si>
    <t>Голицыно г.п., Крестьянский проспект, 4</t>
  </si>
  <si>
    <t>Голицыно г.п., Пушкинский, 50</t>
  </si>
  <si>
    <t>Назарьево п., Назарьево, 81/3</t>
  </si>
  <si>
    <t>с.Жаворонки, 2  Советская, 10</t>
  </si>
  <si>
    <t>с.Немчиновка, 1  Запрудная, 18</t>
  </si>
  <si>
    <t>с.Немчиновка, 2  просек, 9</t>
  </si>
  <si>
    <t>с.Немчиновка, Нагорная, 10</t>
  </si>
  <si>
    <t>с.Немчиновка, Революции, 33</t>
  </si>
  <si>
    <t>с.Немчиновка, Революции, 38</t>
  </si>
  <si>
    <t>с.Немчиновка, Революции, 39</t>
  </si>
  <si>
    <t>с.Немчиновка, Революции, 4</t>
  </si>
  <si>
    <t>с.Немчиновка, Революции, 59б</t>
  </si>
  <si>
    <t>СОЛОСЛОВО, Солослово, 125</t>
  </si>
  <si>
    <t>x</t>
  </si>
  <si>
    <t>Работы по управлению МКД</t>
  </si>
  <si>
    <t>Текущий ремонт ОИ МКД</t>
  </si>
  <si>
    <t>Содержание ОИ МКД</t>
  </si>
  <si>
    <t>Уборка придомовой территории</t>
  </si>
  <si>
    <t>Уборка лестничных клеток</t>
  </si>
  <si>
    <t>Обслуживание МП</t>
  </si>
  <si>
    <t>Обслуживание и содержание лифтов</t>
  </si>
  <si>
    <t>в т.ч.</t>
  </si>
  <si>
    <t>Обслуживание газового хозяйства</t>
  </si>
  <si>
    <t>Форма №80.65.01</t>
  </si>
  <si>
    <t>Площади в разрезе домов</t>
  </si>
  <si>
    <t>с 01.04.2020 по 30.04.2020</t>
  </si>
  <si>
    <t>Набор адресов</t>
  </si>
  <si>
    <t>Группа наборов :ОДИНЦОВСКИЙ Р-Н АО УЖХ (с архивом)</t>
  </si>
  <si>
    <t>Общая
площадь
(поквартирная)</t>
  </si>
  <si>
    <t>Общая
площадь
дома</t>
  </si>
  <si>
    <t>Жилая
площадь
дома</t>
  </si>
  <si>
    <t>Площадь
лестничных
клеток</t>
  </si>
  <si>
    <t>Нежилая
площадь
МКД</t>
  </si>
  <si>
    <t>Общая
нежилая
площадь</t>
  </si>
  <si>
    <t>г.Одинцово, Ракетчиков, 38</t>
  </si>
  <si>
    <t>г.Одинцово, Чистяковой ул., 76</t>
  </si>
  <si>
    <t>г.Одинцово, Чистяковой ул., 78</t>
  </si>
  <si>
    <t>Общая площадь МКД, м2</t>
  </si>
  <si>
    <t>площадь жилых помещений, м2</t>
  </si>
  <si>
    <t>площадь нежилых помещений, м2</t>
  </si>
  <si>
    <t>г.Одинцово, Буденовское шоссе, 9</t>
  </si>
  <si>
    <t>г.Одинцово, Буденовское шоссе, 11</t>
  </si>
  <si>
    <t>Всего:</t>
  </si>
  <si>
    <t>Водоотведение</t>
  </si>
  <si>
    <t>Электроснабжение</t>
  </si>
  <si>
    <t>руб./м2</t>
  </si>
  <si>
    <t>да</t>
  </si>
  <si>
    <t>нет</t>
  </si>
  <si>
    <t>Нормативы ОДН</t>
  </si>
  <si>
    <t>кВт*ч / м2МОП</t>
  </si>
  <si>
    <t>Холодное в/с</t>
  </si>
  <si>
    <t>м3/м2МОП</t>
  </si>
  <si>
    <t>Горячее в/с</t>
  </si>
  <si>
    <t>Гкал/м3/м2МОП</t>
  </si>
  <si>
    <t>носитель</t>
  </si>
  <si>
    <t>энергия</t>
  </si>
  <si>
    <t>Площадь МОП, м2</t>
  </si>
  <si>
    <t>Период управления</t>
  </si>
  <si>
    <t>с 01.03.2021</t>
  </si>
  <si>
    <t>до 01.05.2021</t>
  </si>
  <si>
    <t>до 01.04.2021</t>
  </si>
  <si>
    <t>до 01.09.2021</t>
  </si>
  <si>
    <t>до 01.10.2021</t>
  </si>
  <si>
    <t>Действующий размер платы на СиР, руб./м2 (1пг 2022г.)</t>
  </si>
  <si>
    <t>Размер платы на СиР с 01.07.2022г. (рост 4%), руб./м2</t>
  </si>
  <si>
    <t>Наличие газовых плит (да/нет)</t>
  </si>
  <si>
    <t>Наличие электрических плит (да/нет)</t>
  </si>
  <si>
    <t>Наличие мусоропровода (да/нет)</t>
  </si>
  <si>
    <t>Количество лифтов всего</t>
  </si>
  <si>
    <t>Наличие ИТП (да/нет)</t>
  </si>
  <si>
    <t>Тариф на ХВС, руб./м3</t>
  </si>
  <si>
    <t>Тариф на водоотведение, руб./м3</t>
  </si>
  <si>
    <t>Тариф на электроэнергию, руб./кВт*ч</t>
  </si>
  <si>
    <t>Тариф на ГВС (носитель), руб./м3</t>
  </si>
  <si>
    <t>Тариф на ГВС (энергия), руб./Гкал</t>
  </si>
  <si>
    <t>м3</t>
  </si>
  <si>
    <t>Гкал</t>
  </si>
  <si>
    <t>кВт*ч</t>
  </si>
  <si>
    <t>Итого начислено за коммунальные услуги на ОДН в месяц на 1м2</t>
  </si>
  <si>
    <t>Расход коммунальных ресурсов на ОДН на МКД</t>
  </si>
  <si>
    <t>Тарифы</t>
  </si>
  <si>
    <t>Нормативы</t>
  </si>
  <si>
    <t>Расход на ОДН</t>
  </si>
  <si>
    <t>Площадь</t>
  </si>
  <si>
    <t>Расходы</t>
  </si>
  <si>
    <t>Итого</t>
  </si>
  <si>
    <t>Списание материалов в эксплуат</t>
  </si>
  <si>
    <t>Списание материалов в эксп</t>
  </si>
  <si>
    <t>списание материалов (РСГ)</t>
  </si>
  <si>
    <t>Списание материалов (ЖЭУ общие)</t>
  </si>
  <si>
    <t>РСГ</t>
  </si>
  <si>
    <t>Зарплата АУП (домоуправления)</t>
  </si>
  <si>
    <t>Ремонтно-строительная группа</t>
  </si>
  <si>
    <t>Страховые взносы</t>
  </si>
  <si>
    <t>Резерв предстоящих расходов (резерв отпусков)</t>
  </si>
  <si>
    <t>Резерв отпусков</t>
  </si>
  <si>
    <t>Телефонные переговоры</t>
  </si>
  <si>
    <t>обучение, консультации</t>
  </si>
  <si>
    <t>Прочие</t>
  </si>
  <si>
    <t>Аренда помещений</t>
  </si>
  <si>
    <t>Отдел взыскания задолженности</t>
  </si>
  <si>
    <t>ЖЭУ-8-го мкрн. &lt;Розанова И.А.&gt;</t>
  </si>
  <si>
    <t>ЖЭУ-5 &lt;Тодосийчук С.Н.&gt;</t>
  </si>
  <si>
    <t>ЖЭУ-5 &lt;Казакова Т.А.&gt;</t>
  </si>
  <si>
    <t>ЖЭУ-5</t>
  </si>
  <si>
    <t>ЖЭУ-4 ТР</t>
  </si>
  <si>
    <t>ЖЭУ-4 &lt;Минкаилов С.А.&gt;</t>
  </si>
  <si>
    <t>ЖЭУ-4</t>
  </si>
  <si>
    <t xml:space="preserve">ЖЭУ-4 </t>
  </si>
  <si>
    <t>ЖЭУ-13 Лозан В.А.</t>
  </si>
  <si>
    <t xml:space="preserve">ЖЭУ-13 </t>
  </si>
  <si>
    <t>ЖЭУ-1,2,3 мкр  (Березкин А.Ю.)</t>
  </si>
  <si>
    <t xml:space="preserve">ЖЭУ 8-го м-на </t>
  </si>
  <si>
    <t xml:space="preserve">ЖЭУ 6,7-го мкр. </t>
  </si>
  <si>
    <t>ЖЭУ 6,7 микр-на &lt;Ушаков А.Н.&gt;</t>
  </si>
  <si>
    <t xml:space="preserve">ЖЭУ 1,2,3-го мкр. </t>
  </si>
  <si>
    <t>Амортизация  ОС</t>
  </si>
  <si>
    <t>БАЗА &lt;Хохлов О.В.&gt;</t>
  </si>
  <si>
    <t>Страхование лифтов и др.имущества</t>
  </si>
  <si>
    <t>ремонт автотранспорта</t>
  </si>
  <si>
    <t>БАЗА &lt;Потапов М.А.&gt;</t>
  </si>
  <si>
    <t>списание материалов (ГСМ)</t>
  </si>
  <si>
    <t>БАЗА</t>
  </si>
  <si>
    <t>Спецоценка условий  труда</t>
  </si>
  <si>
    <t>АУП</t>
  </si>
  <si>
    <t>АДС</t>
  </si>
  <si>
    <t>Аварийно-диспетчерская служба</t>
  </si>
  <si>
    <t>25</t>
  </si>
  <si>
    <t>Статьи затрат</t>
  </si>
  <si>
    <t>Кредит</t>
  </si>
  <si>
    <t>Дебет</t>
  </si>
  <si>
    <t>Подразделение</t>
  </si>
  <si>
    <t>Сальдо на конец периода</t>
  </si>
  <si>
    <t>Обороты за период</t>
  </si>
  <si>
    <t>Сальдо на начало периода</t>
  </si>
  <si>
    <t>Счет</t>
  </si>
  <si>
    <t>БУ (данные бухгалтерского учета)</t>
  </si>
  <si>
    <t>Выводимые данные:</t>
  </si>
  <si>
    <t>Оборотно-сальдовая ведомость по счету 25 за 2021 г.</t>
  </si>
  <si>
    <t>АО "Управление жилищного хозяйства"</t>
  </si>
  <si>
    <t>Списание материалов</t>
  </si>
  <si>
    <t>Страхование лифтов и др. имущества</t>
  </si>
  <si>
    <t>Зарплата ДУ</t>
  </si>
  <si>
    <t>Прочие СиР</t>
  </si>
  <si>
    <t>ЖЭУ-6,7</t>
  </si>
  <si>
    <t>ЖЭУ-1,2,3</t>
  </si>
  <si>
    <t>ЖЭУ-13</t>
  </si>
  <si>
    <t>ЖЭУ-8</t>
  </si>
  <si>
    <t>Списание материалов по ЖЭУ</t>
  </si>
  <si>
    <t>Зарплата ДУ по ЖЭУ</t>
  </si>
  <si>
    <t>&lt;...&gt;</t>
  </si>
  <si>
    <t>Электроэнергия</t>
  </si>
  <si>
    <t xml:space="preserve">Холодная вода </t>
  </si>
  <si>
    <t>Содержание и текущий ремонт</t>
  </si>
  <si>
    <t>Отопление</t>
  </si>
  <si>
    <t>Обращение с ТКО</t>
  </si>
  <si>
    <t>ЖБО</t>
  </si>
  <si>
    <t xml:space="preserve">Горячая вода </t>
  </si>
  <si>
    <t>АГВ и газ</t>
  </si>
  <si>
    <t>Усово, -, 62</t>
  </si>
  <si>
    <t>Одинцово, Союзная, 4</t>
  </si>
  <si>
    <t>Одинцово, Сосновая, 12</t>
  </si>
  <si>
    <t>Одинцово, Советская, 1</t>
  </si>
  <si>
    <t>Одинцово, Северная, 62</t>
  </si>
  <si>
    <t>Одинцово, Северная, 36</t>
  </si>
  <si>
    <t>Одинцово, Северная, 30</t>
  </si>
  <si>
    <t>Одинцово, Северная, 24</t>
  </si>
  <si>
    <t>Одинцово, Садовая, 24</t>
  </si>
  <si>
    <t>Одинцово, Можайское шоссе, 88</t>
  </si>
  <si>
    <t>Одинцово, Можайское шоссе, 76</t>
  </si>
  <si>
    <t>Одинцово, Можайское шоссе, 66</t>
  </si>
  <si>
    <t>Одинцово, Можайское шоссе, 52</t>
  </si>
  <si>
    <t>Одинцово, Можайское шоссе, 41</t>
  </si>
  <si>
    <t>Одинцово, Можайское шоссе, 38</t>
  </si>
  <si>
    <t>Одинцово, Можайское шоссе, 23</t>
  </si>
  <si>
    <t>Одинцово, Можайское шоссе, 15</t>
  </si>
  <si>
    <t>Одинцово, Можайское шоссе, 108А</t>
  </si>
  <si>
    <t>Одинцово, Крылова, 1</t>
  </si>
  <si>
    <t>Одинцово, Жукова, 43</t>
  </si>
  <si>
    <t>Одинцово, Жукова, 41</t>
  </si>
  <si>
    <t>Одинцово, Жукова, 29</t>
  </si>
  <si>
    <t>Одинцово, Жукова, 13</t>
  </si>
  <si>
    <t>Одинцово, Говорова, 40</t>
  </si>
  <si>
    <t>Одинцово, Вокзальная, 9</t>
  </si>
  <si>
    <t>Одинцово, Вокзальная, 51</t>
  </si>
  <si>
    <t>Одинцово, Вокзальная, 11</t>
  </si>
  <si>
    <t>Одинцово, Бульвар Любы Новоселовой, 4</t>
  </si>
  <si>
    <t>Одинцово, Бульвар Любы Новоселовой, 15</t>
  </si>
  <si>
    <t>Одинцово, Бульвар Любы Новоселовой, 13</t>
  </si>
  <si>
    <t>Одинцово, Бульвар Любы Новоселовой, 12а,</t>
  </si>
  <si>
    <t>Одинцово, Бульвар Любы Новоселовой, 12,</t>
  </si>
  <si>
    <t>Одинцово, Бирюзова, 30</t>
  </si>
  <si>
    <t>Одинцово, Бирюзова, 2 А</t>
  </si>
  <si>
    <t>Одинцово, Бирюзова, 12</t>
  </si>
  <si>
    <t>Одинцово, БЗРИ, 5</t>
  </si>
  <si>
    <t>Одинцово, БЗРИ, 4</t>
  </si>
  <si>
    <t>Одинцово, 1-я Вокзальная, 50</t>
  </si>
  <si>
    <t>Одинцово, 1-я Вокзальная, 48</t>
  </si>
  <si>
    <t>Одинцово, 1-я Вокзальная, 41</t>
  </si>
  <si>
    <t>Списание материалов в производство</t>
  </si>
  <si>
    <t xml:space="preserve">Одинцово Всё, весь фонд,      </t>
  </si>
  <si>
    <t>Зарплата</t>
  </si>
  <si>
    <t>Ремонтно-строительная группа ТР</t>
  </si>
  <si>
    <t>Оплата труда</t>
  </si>
  <si>
    <t>Оплата больничного</t>
  </si>
  <si>
    <t>Взносы в ФСС от НС и ПЗ</t>
  </si>
  <si>
    <t>Резервы предстоящих расходов</t>
  </si>
  <si>
    <t>Транспортный налог</t>
  </si>
  <si>
    <t>Производственно-техническая база ТР</t>
  </si>
  <si>
    <t>Отдел снабжения</t>
  </si>
  <si>
    <t>Отдел закупок</t>
  </si>
  <si>
    <t>Информационно-аналитический отдел</t>
  </si>
  <si>
    <t>Одинцово, Союзная, 36</t>
  </si>
  <si>
    <t>Одинцово, Союзная, 34</t>
  </si>
  <si>
    <t>Одинцово, Союзная, 32А</t>
  </si>
  <si>
    <t>Одинцово, Союзная, 30</t>
  </si>
  <si>
    <t>Одинцово, Союзная, 28</t>
  </si>
  <si>
    <t>Одинцово, Союзная, 24</t>
  </si>
  <si>
    <t>Одинцово, Союзная, 2</t>
  </si>
  <si>
    <t>Одинцово, Союзная, 10</t>
  </si>
  <si>
    <t>Одинцово, Сосновая, 34</t>
  </si>
  <si>
    <t>Одинцово, Сосновая, 32</t>
  </si>
  <si>
    <t>Одинцово, Сосновая, 30</t>
  </si>
  <si>
    <t>Одинцово, Сосновая, 20</t>
  </si>
  <si>
    <t>Одинцово, Сосновая, 14</t>
  </si>
  <si>
    <t>Одинцово, Солнечная, 9</t>
  </si>
  <si>
    <t>Одинцово, Солнечная, 8, ЖЭУ-7</t>
  </si>
  <si>
    <t>Одинцово, Солнечная, 6</t>
  </si>
  <si>
    <t>Одинцово, Солнечная, 4</t>
  </si>
  <si>
    <t>Одинцово, Солнечная, 3</t>
  </si>
  <si>
    <t>Одинцово, Солнечная, 24</t>
  </si>
  <si>
    <t>Одинцово, Солнечная, 2</t>
  </si>
  <si>
    <t>Одинцово, Комсомольская, 9</t>
  </si>
  <si>
    <t>Одинцово, Комсомольская, 7А</t>
  </si>
  <si>
    <t>Одинцово, Комсомольская, 7</t>
  </si>
  <si>
    <t>Одинцово, Комсомольская, 6</t>
  </si>
  <si>
    <t>Одинцово, Комсомольская, 4</t>
  </si>
  <si>
    <t>Одинцово, Комсомольская, 2</t>
  </si>
  <si>
    <t>Одинцово, Комсомольская, 16, 3</t>
  </si>
  <si>
    <t>Одинцово, Глазынинская, 4</t>
  </si>
  <si>
    <t>Одинцово, Глазынинская, 24</t>
  </si>
  <si>
    <t>Одинцово, Глазынинская, 20</t>
  </si>
  <si>
    <t>Одинцово, Глазынинская, 2</t>
  </si>
  <si>
    <t>Одинцово, Глазынинская, 16</t>
  </si>
  <si>
    <t>Одинцово, Глазынинская, 14</t>
  </si>
  <si>
    <t>Одинцово, Глазынинская, 12</t>
  </si>
  <si>
    <t>Одинцово, Глазынинская, 10</t>
  </si>
  <si>
    <t>Одинцово, Верхне-Пролетарская, 67</t>
  </si>
  <si>
    <t>Одинцово, Верхне-Пролетарская, 45</t>
  </si>
  <si>
    <t>Одинцово, Верхне-Пролетарская, 43</t>
  </si>
  <si>
    <t>Одинцово, Верхне-Пролетарская, 37</t>
  </si>
  <si>
    <t>Одинцово, Верхне-Пролетарская, 33</t>
  </si>
  <si>
    <t>Одинцово, Верхне-Пролетарская, 31</t>
  </si>
  <si>
    <t>Одинцово, Верхне-Пролетарская, 3    , 2</t>
  </si>
  <si>
    <t>Одинцово, Верхне-Пролетарская, 3    , 1</t>
  </si>
  <si>
    <t>Одинцово, Верхне-Пролетарская, 29, ЖЭУ-2</t>
  </si>
  <si>
    <t>Одинцово, Верхне-Пролетарская, 1, 1</t>
  </si>
  <si>
    <t>Одинцово, Верхне-Пролетарская, 1    , 2</t>
  </si>
  <si>
    <t>ЖЭУ-5 ТР</t>
  </si>
  <si>
    <t>Зарплата" текущий ремонт"</t>
  </si>
  <si>
    <t>Одинцово, Чикина, 17</t>
  </si>
  <si>
    <t>Одинцово, Ново-Спортивная, 20, 2</t>
  </si>
  <si>
    <t>Одинцово, Ново-Спортивная, 20, 1</t>
  </si>
  <si>
    <t>Одинцово, Ново-Спортивная, 18, 2</t>
  </si>
  <si>
    <t>Одинцово, Ново-Спортивная, 18, 1</t>
  </si>
  <si>
    <t>Одинцово, Ново-Спортивная, 16, 2</t>
  </si>
  <si>
    <t>Одинцово, Ново-Спортивная, 16, 1</t>
  </si>
  <si>
    <t>Одинцово, Ново-Спортивная, 10</t>
  </si>
  <si>
    <t>Одинцово, Крылова, 3</t>
  </si>
  <si>
    <t>Одинцово, Крылова, 27</t>
  </si>
  <si>
    <t>Одинцово, Красногорское шоссе, 4, ЖЭУ-5</t>
  </si>
  <si>
    <t>Одинцово, Красногорское шоссе, 4</t>
  </si>
  <si>
    <t>Одинцово, Говорова, 8 а</t>
  </si>
  <si>
    <t>Одинцово, Говорова, 8</t>
  </si>
  <si>
    <t>Одинцово, Говорова, 38</t>
  </si>
  <si>
    <t>Усово Тупик, Усово Тупик, 9</t>
  </si>
  <si>
    <t>Усово Тупик, -, 5</t>
  </si>
  <si>
    <t>Усово Тупик, -, 4</t>
  </si>
  <si>
    <t>Усово Тупик, -, 3</t>
  </si>
  <si>
    <t>Усово Тупик, -, 20</t>
  </si>
  <si>
    <t>Усово Тупик, -, 13</t>
  </si>
  <si>
    <t>Усово Тупик, -, 12</t>
  </si>
  <si>
    <t>Усово Тупик, -, 11</t>
  </si>
  <si>
    <t>Усово Тупик, -, 1</t>
  </si>
  <si>
    <t>Огарево, Огарево, 6</t>
  </si>
  <si>
    <t>Огарево, -, 4</t>
  </si>
  <si>
    <t>Немчиновка, 2-ой Просек, 9</t>
  </si>
  <si>
    <t>Жаворонки, 7 Советская, 41</t>
  </si>
  <si>
    <t>Голицыно с.Покровское, Дачная, 17 А</t>
  </si>
  <si>
    <t>Голицыно с.Покровское, Дачная, 17</t>
  </si>
  <si>
    <t>Баковка, Буденовское шоссе, 9</t>
  </si>
  <si>
    <t>Баковка, Буденовское шоссе, 11</t>
  </si>
  <si>
    <t>Одинцово, Северная, 8</t>
  </si>
  <si>
    <t>Одинцово, Северная, 64</t>
  </si>
  <si>
    <t>Одинцово, Северная, 6</t>
  </si>
  <si>
    <t>Одинцово, Северная, 54</t>
  </si>
  <si>
    <t>Одинцово, Северная, 52</t>
  </si>
  <si>
    <t>Одинцово, Северная, 50</t>
  </si>
  <si>
    <t>Одинцово, Северная, 48</t>
  </si>
  <si>
    <t>Одинцово, Северная, 46</t>
  </si>
  <si>
    <t>Одинцово, Северная, 44</t>
  </si>
  <si>
    <t>Одинцово, Северная, 42</t>
  </si>
  <si>
    <t>Одинцово, Северная, 4</t>
  </si>
  <si>
    <t>Одинцово, Северная, 32</t>
  </si>
  <si>
    <t>Одинцово, Северная, 28</t>
  </si>
  <si>
    <t>Одинцово, Северная, 26</t>
  </si>
  <si>
    <t>Одинцово, Северная, 16</t>
  </si>
  <si>
    <t>Одинцово, Северная, 14</t>
  </si>
  <si>
    <t>Одинцово, Северная, 12</t>
  </si>
  <si>
    <t>Одинцово, Садовая, 32</t>
  </si>
  <si>
    <t>Одинцово, Садовая, 30</t>
  </si>
  <si>
    <t>Одинцово, Садовая, 26</t>
  </si>
  <si>
    <t>Одинцово, Садовая, 22 А</t>
  </si>
  <si>
    <t>Одинцово, Неделина, 7</t>
  </si>
  <si>
    <t>Одинцово, Неделина, 5</t>
  </si>
  <si>
    <t>Одинцово, Молодежная, 1Б</t>
  </si>
  <si>
    <t>Одинцово, Молодежная, 1А</t>
  </si>
  <si>
    <t>Одинцово, Можайское шоссе, 25</t>
  </si>
  <si>
    <t>Одинцово, Жукова, 7</t>
  </si>
  <si>
    <t>Одинцово, Жукова, 49</t>
  </si>
  <si>
    <t>Одинцово, Жукова, 47</t>
  </si>
  <si>
    <t>Одинцово, Жукова, 45</t>
  </si>
  <si>
    <t>Одинцово, Жукова, 4</t>
  </si>
  <si>
    <t>Одинцово, Жукова, 37</t>
  </si>
  <si>
    <t>Одинцово, Жукова, 35</t>
  </si>
  <si>
    <t>Одинцово, Жукова, 33</t>
  </si>
  <si>
    <t>Одинцово, Жукова, 27</t>
  </si>
  <si>
    <t>Одинцово, Жукова, 25</t>
  </si>
  <si>
    <t>Одинцово, Жукова, 21</t>
  </si>
  <si>
    <t>Одинцово, Жукова, 19, ЖЭУ-1</t>
  </si>
  <si>
    <t>Одинцово, Жукова, 17</t>
  </si>
  <si>
    <t>Одинцово, Жукова, 16</t>
  </si>
  <si>
    <t>Одинцово, Жукова, 15, ЖЭУ-10</t>
  </si>
  <si>
    <t>Одинцово, Жукова, 14</t>
  </si>
  <si>
    <t>Одинцово, Жукова, 12</t>
  </si>
  <si>
    <t>Одинцово, Жукова, 10</t>
  </si>
  <si>
    <t>Одинцово, Жукова, 1, А</t>
  </si>
  <si>
    <t>Одинцово, Бульвар Любы Новоселовой, 9</t>
  </si>
  <si>
    <t>Одинцово, Бульвар Любы Новоселовой, 4А</t>
  </si>
  <si>
    <t>Одинцово, Бульвар Любы Новоселовой, 2А</t>
  </si>
  <si>
    <t>Одинцово, Бульвар Любы Новоселовой, 2</t>
  </si>
  <si>
    <t>Одинцово, Бульвар Любы Новоселовой, 11</t>
  </si>
  <si>
    <t>Одинцово, Бульвар Любы Новоселовой, 10А</t>
  </si>
  <si>
    <t>Одинцово, Бульвар Любы Новоселовой, 10/2</t>
  </si>
  <si>
    <t>Одинцово, Бульвар Любы Новоселовой, 10/1</t>
  </si>
  <si>
    <t>Одинцово, Бульвар Любы Новоселовой, 10</t>
  </si>
  <si>
    <t>Одинцово, Бульвар Любы Новоселовой, 1</t>
  </si>
  <si>
    <t>Одинцово, Бирюзова, 8</t>
  </si>
  <si>
    <t>Одинцово, Бирюзова, 6</t>
  </si>
  <si>
    <t>Одинцово, Бирюзова, 4</t>
  </si>
  <si>
    <t>Одинцово, Бирюзова, 30, б</t>
  </si>
  <si>
    <t>Одинцово, Бирюзова, 28</t>
  </si>
  <si>
    <t>Одинцово, Бирюзова, 26</t>
  </si>
  <si>
    <t>Одинцово, Бирюзова, 24/2</t>
  </si>
  <si>
    <t>Одинцово, Бирюзова, 24/1</t>
  </si>
  <si>
    <t>Одинцово, Бирюзова, 24</t>
  </si>
  <si>
    <t>Одинцово, Бирюзова, 20, ЖЭУ-1</t>
  </si>
  <si>
    <t>Одинцово, Бирюзова, 20</t>
  </si>
  <si>
    <t>Одинцово, Бирюзова, 2</t>
  </si>
  <si>
    <t>Одинцово, Бирюзова, 18</t>
  </si>
  <si>
    <t>Одинцово, Бирюзова, 16</t>
  </si>
  <si>
    <t>Одинцово, Бирюзова, 14</t>
  </si>
  <si>
    <t>Одинцово, Бирюзова, 10</t>
  </si>
  <si>
    <t>ЖЭУ-1,2,3 мкр  (Баботин Д.А.)</t>
  </si>
  <si>
    <t>Одинцово, Солнечная, 2а, ЖЭУ-6</t>
  </si>
  <si>
    <t>ЖЭУ 8-го микрорайона</t>
  </si>
  <si>
    <t>ЖЭУ 8-го м-на ТР</t>
  </si>
  <si>
    <t>ЖЭУ 6,7-го мкр ТР</t>
  </si>
  <si>
    <t>Одинцово, Можайское шоссе, 94</t>
  </si>
  <si>
    <t>Одинцово, Можайское шоссе, 92</t>
  </si>
  <si>
    <t>Одинцово, Можайское шоссе, 90</t>
  </si>
  <si>
    <t>Одинцово, Можайское шоссе, 86</t>
  </si>
  <si>
    <t>Одинцово, Можайское шоссе, 84</t>
  </si>
  <si>
    <t>Одинцово, Можайское шоссе, 82</t>
  </si>
  <si>
    <t>Одинцово, Можайское шоссе, 80</t>
  </si>
  <si>
    <t>Одинцово, Можайское шоссе, 70</t>
  </si>
  <si>
    <t>Одинцово, Можайское шоссе, 64</t>
  </si>
  <si>
    <t>Одинцово, Можайское шоссе, 62</t>
  </si>
  <si>
    <t>Одинцово, Можайское шоссе, 58</t>
  </si>
  <si>
    <t>Одинцово, Можайское шоссе, 54</t>
  </si>
  <si>
    <t>Одинцово, Можайское шоссе, 48</t>
  </si>
  <si>
    <t>Одинцово, Можайское шоссе, 46</t>
  </si>
  <si>
    <t>Одинцово, Можайское шоссе, 44</t>
  </si>
  <si>
    <t>Одинцово, Можайское шоссе, 42</t>
  </si>
  <si>
    <t>Одинцово, Можайское шоссе, 40</t>
  </si>
  <si>
    <t>Одинцово, Можайское шоссе, 36</t>
  </si>
  <si>
    <t>Одинцово, Можайское шоссе, 32</t>
  </si>
  <si>
    <t>Одинцово, Можайское шоссе, 30</t>
  </si>
  <si>
    <t>Одинцово, Можайское шоссе, 26</t>
  </si>
  <si>
    <t>Одинцово, Можайское шоссе, 136</t>
  </si>
  <si>
    <t>Одинцово, Можайское шоссе, 134</t>
  </si>
  <si>
    <t>Одинцово, Можайское шоссе, 132</t>
  </si>
  <si>
    <t>Одинцово, Можайское шоссе, 130</t>
  </si>
  <si>
    <t>Одинцово, Можайское шоссе, 120, ЖЭУ-8</t>
  </si>
  <si>
    <t>Одинцово, Можайское шоссе, 118</t>
  </si>
  <si>
    <t>Одинцово, Можайское шоссе, 116</t>
  </si>
  <si>
    <t>Одинцово, Можайское шоссе, 114</t>
  </si>
  <si>
    <t>Одинцово, Можайское шоссе, 112</t>
  </si>
  <si>
    <t>Одинцово, Можайское шоссе, 110</t>
  </si>
  <si>
    <t>Одинцово, Можайское шоссе, 108</t>
  </si>
  <si>
    <t>Одинцово, Можайское шоссе, 106</t>
  </si>
  <si>
    <t>Одинцово, Можайское шоссе, 104</t>
  </si>
  <si>
    <t>Одинцово, Можайское шоссе, 102</t>
  </si>
  <si>
    <t>Одинцово, Можайское шоссе, 100, ЖЭУ-8</t>
  </si>
  <si>
    <t>Одинцово, Вокзальная, 7</t>
  </si>
  <si>
    <t>Одинцово, Вокзальная, 69</t>
  </si>
  <si>
    <t>Одинцово, Вокзальная, 17</t>
  </si>
  <si>
    <t>Одинцово, Вокзальная, 13</t>
  </si>
  <si>
    <t>Одинцово, БЗРИ, 8</t>
  </si>
  <si>
    <t>Одинцово, БЗРИ, 2</t>
  </si>
  <si>
    <t>Одинцово, БЗРИ, 1</t>
  </si>
  <si>
    <t>Одинцово, Баковская, 8</t>
  </si>
  <si>
    <t>Одинцово, Баковская, 4</t>
  </si>
  <si>
    <t>Одинцово, Баковская, 2</t>
  </si>
  <si>
    <t>Одинцово, 1-я Вокзальная, 53</t>
  </si>
  <si>
    <t>Одинцово, 1-я Вокзальная, 52</t>
  </si>
  <si>
    <t>Одинцово, 1-я Вокзальная, 47</t>
  </si>
  <si>
    <t>Одинцово, 1-я Вокзальная, 46</t>
  </si>
  <si>
    <t>Одинцово, 1-я Вокзальная, 45</t>
  </si>
  <si>
    <t>Одинцово, 1-я Вокзальная, 44</t>
  </si>
  <si>
    <t>Одинцово, 1-я Вокзальная, 43</t>
  </si>
  <si>
    <t>БЗРИ, БЗРИ, 8</t>
  </si>
  <si>
    <t>БЗРИ, БЗРИ, 7</t>
  </si>
  <si>
    <t>БЗРИ, БЗРИ, 6</t>
  </si>
  <si>
    <t>БЗРИ, БЗРИ, 5</t>
  </si>
  <si>
    <t>БЗРИ, БЗРИ, 4</t>
  </si>
  <si>
    <t>БЗРИ, БЗРИ, 2</t>
  </si>
  <si>
    <t>БЗРИ, БЗРИ, 1</t>
  </si>
  <si>
    <t xml:space="preserve">ЖЭУ 1,2,3-го мкр. ТР </t>
  </si>
  <si>
    <t>Установка двери</t>
  </si>
  <si>
    <t>электроэнергия</t>
  </si>
  <si>
    <t>Водоснабжение</t>
  </si>
  <si>
    <t>юридические услуги</t>
  </si>
  <si>
    <t>Электромонтажные работы</t>
  </si>
  <si>
    <t>Устройство лотков для отвода воды</t>
  </si>
  <si>
    <t>Установка зеркал</t>
  </si>
  <si>
    <t>Одинцово, ,, .</t>
  </si>
  <si>
    <t>Установка дверей</t>
  </si>
  <si>
    <t>Услуги по проведению комплексных испытаний электроустановок ВРУ МКД</t>
  </si>
  <si>
    <t>Услуги по доставке счетов- квитанций</t>
  </si>
  <si>
    <t>Услуги по доставке информационных листовок</t>
  </si>
  <si>
    <t>Услуги по доставке досудебных претензий</t>
  </si>
  <si>
    <t>Усово, -, 60</t>
  </si>
  <si>
    <t>Одинцово, Солнечная, 12</t>
  </si>
  <si>
    <t>Одинцово, Солнечная, 10</t>
  </si>
  <si>
    <t>ТО газового оборудования</t>
  </si>
  <si>
    <t>Технологическое присоединение энергопринемающих устройств к электрической сети</t>
  </si>
  <si>
    <t>Стоимость услуг по ЕПД</t>
  </si>
  <si>
    <t>Смена водосточных труб</t>
  </si>
  <si>
    <t>Санитарное содержание мест общего пользования и прилегающей территории к многоквартирным домам</t>
  </si>
  <si>
    <t>Ремонт цоколя</t>
  </si>
  <si>
    <t>Ремонт фасада</t>
  </si>
  <si>
    <t>Ремонт системы ХВС</t>
  </si>
  <si>
    <t>Ремонт полов</t>
  </si>
  <si>
    <t>РЕМОНТ ПОДЪЕЗДА</t>
  </si>
  <si>
    <t>Одинцово, Комсомольская, 16, 1</t>
  </si>
  <si>
    <t>Ремонт пандуса</t>
  </si>
  <si>
    <t>Ремонт откосов</t>
  </si>
  <si>
    <t>Ремонт МОП</t>
  </si>
  <si>
    <t>Ремонт межпанельных швов</t>
  </si>
  <si>
    <t>РЕМОНТ КРЫЛЬЦА</t>
  </si>
  <si>
    <t>РЕМОНТ КРОВЛИ НАД КВАРТИРАМИ</t>
  </si>
  <si>
    <t>Ремонт кровли козырька</t>
  </si>
  <si>
    <t>Одинцово, Бирюзова, 28/1, ЖЭУ-1</t>
  </si>
  <si>
    <t xml:space="preserve">РЕМОНТ КРОВЛИ </t>
  </si>
  <si>
    <t>Ремонт входных групп</t>
  </si>
  <si>
    <t>Ремонт водосточных труб</t>
  </si>
  <si>
    <t>Ремонт вентиляции</t>
  </si>
  <si>
    <t>прочистка вент.каналов</t>
  </si>
  <si>
    <t>Промывка трубопроводов и теплообменников ИТП</t>
  </si>
  <si>
    <t>Промывка теплообменников ИТП</t>
  </si>
  <si>
    <t>Промывка системы отопления</t>
  </si>
  <si>
    <t>проверка вентиляционных и дымоходных каналов</t>
  </si>
  <si>
    <t xml:space="preserve">перила </t>
  </si>
  <si>
    <t>Одинцово, Бирюзова, 14, ЖЭУ-1</t>
  </si>
  <si>
    <t>Очистка кровли от снега, наледи и сосулек</t>
  </si>
  <si>
    <t>очистка вентиляционных каналов</t>
  </si>
  <si>
    <t>Откидной пандус для дет. колясок</t>
  </si>
  <si>
    <t>Отделочные работы</t>
  </si>
  <si>
    <t>Усово Тупик, -, все</t>
  </si>
  <si>
    <t>Обслуживание лифтов</t>
  </si>
  <si>
    <t>Мытье окон с применением альпинистского снаряжения</t>
  </si>
  <si>
    <t xml:space="preserve">мусор вывоз и утилизация отходов, в т.ч. ГКМ </t>
  </si>
  <si>
    <t>Монтажные работы</t>
  </si>
  <si>
    <t>монтаж/демонтаж</t>
  </si>
  <si>
    <t>Косметический ремонт фасада</t>
  </si>
  <si>
    <t>Изготовление и установка дверей</t>
  </si>
  <si>
    <t>Изготовление и монтаж металлических ограждений</t>
  </si>
  <si>
    <t>Замена стеклопакета</t>
  </si>
  <si>
    <t>Замена окон</t>
  </si>
  <si>
    <t>Диагностика, проверка настройки</t>
  </si>
  <si>
    <t>Дезинфекция подъездов</t>
  </si>
  <si>
    <t>Дезинфекция мусоропроводов</t>
  </si>
  <si>
    <t xml:space="preserve">герметизация примыкания слухового окна к кровли </t>
  </si>
  <si>
    <t xml:space="preserve">герметизация примыканий кровли </t>
  </si>
  <si>
    <t>герметизация межпанельных швов и ремонт кровли балкона</t>
  </si>
  <si>
    <t>Одинцово, Бирюзова, 28/2</t>
  </si>
  <si>
    <t xml:space="preserve">Герметизация межпанельных швов </t>
  </si>
  <si>
    <t>Амортизация ОС</t>
  </si>
  <si>
    <t>Теплоэнергия</t>
  </si>
  <si>
    <t>Канализация</t>
  </si>
  <si>
    <t>Газ для населения</t>
  </si>
  <si>
    <t>для 20 счета общие</t>
  </si>
  <si>
    <t>БЕЛОРУССКАЯ &lt;Малявинская.&gt;</t>
  </si>
  <si>
    <t>Амортизация</t>
  </si>
  <si>
    <t>Аварийно-диспетчерская служба ТР</t>
  </si>
  <si>
    <t>20.01</t>
  </si>
  <si>
    <t>Адрес наш</t>
  </si>
  <si>
    <t>Номенклатурные группы</t>
  </si>
  <si>
    <t>Оборотно-сальдовая ведомость по счету 20.01 за 2021 г.</t>
  </si>
  <si>
    <t>есть в 25</t>
  </si>
  <si>
    <t>взяла из 25</t>
  </si>
  <si>
    <t>взяла из 25 + 1950руб. Прочие СиР</t>
  </si>
  <si>
    <t>Герметизация межпанельных швов</t>
  </si>
  <si>
    <t>Герметизация межпанельных швов и ремонт кровли балкона</t>
  </si>
  <si>
    <t>Герметизация примыканий кровли</t>
  </si>
  <si>
    <t>Герметизация примыкания слухового окна к кровли</t>
  </si>
  <si>
    <t>Вывоз мусора и утилизация отходов, в т.ч. ГКМ</t>
  </si>
  <si>
    <t>Мытьё окон с применением альпинистского снаряжения</t>
  </si>
  <si>
    <t>Освидетельствование лифтов</t>
  </si>
  <si>
    <t>п. Усово-Тупик</t>
  </si>
  <si>
    <t>Очистка вентиляционных каналов</t>
  </si>
  <si>
    <t>Перила</t>
  </si>
  <si>
    <t>Проверка вентиляционных и дымоходных каналов</t>
  </si>
  <si>
    <t>взяла из 25 + 33000руб. Установка двери</t>
  </si>
  <si>
    <t>Прочистка вентиляционных каналов</t>
  </si>
  <si>
    <t>Ремонт кровли</t>
  </si>
  <si>
    <t>Ремонт кровли над квартирами</t>
  </si>
  <si>
    <t>Ремонт крыльца</t>
  </si>
  <si>
    <t>Ремонт подъезда</t>
  </si>
  <si>
    <t>Санитарное содержание МОП и прилегающей территории</t>
  </si>
  <si>
    <t>Услуги по доставке счетов-квитанций</t>
  </si>
  <si>
    <t>Юридические услуги</t>
  </si>
  <si>
    <t>Пандус</t>
  </si>
  <si>
    <t>взяла из 20.01</t>
  </si>
  <si>
    <t>взяля из 20.01 (уточнить)</t>
  </si>
  <si>
    <t>Зарплата АУП</t>
  </si>
  <si>
    <t>Зарплата АУП (управление МУП)</t>
  </si>
  <si>
    <t>Юридический отдел</t>
  </si>
  <si>
    <t>Техническое сопровождение программного обеспечения</t>
  </si>
  <si>
    <t>Прочие расходы</t>
  </si>
  <si>
    <t>Програмное обеспечение</t>
  </si>
  <si>
    <t>Права на программы для ЭВМ Kaspersky</t>
  </si>
  <si>
    <t>почта</t>
  </si>
  <si>
    <t>лицензии</t>
  </si>
  <si>
    <t>Консультационные услуги</t>
  </si>
  <si>
    <t xml:space="preserve">Информационные услуги </t>
  </si>
  <si>
    <t>Аренда водонагревателя</t>
  </si>
  <si>
    <t>Абон.плата за услуги по ведению и хранению реестра владельцев именных ценных бумаг</t>
  </si>
  <si>
    <t>Планово-экономический отдел</t>
  </si>
  <si>
    <t>Отдел по благоустройству</t>
  </si>
  <si>
    <t>Отдел охраны труда и чрезвычайных ситуаций</t>
  </si>
  <si>
    <t xml:space="preserve">Отдел охраны труда </t>
  </si>
  <si>
    <t>Отдел кадров</t>
  </si>
  <si>
    <t>Услуги онлайн реестр</t>
  </si>
  <si>
    <t>Канцелярия</t>
  </si>
  <si>
    <t>Инженерная служба</t>
  </si>
  <si>
    <t>Бухгалтерия</t>
  </si>
  <si>
    <t>АУП-ТР</t>
  </si>
  <si>
    <t>Списание материалов (АУП)</t>
  </si>
  <si>
    <t>разъездные расходы</t>
  </si>
  <si>
    <t>ПРОЧИЕ</t>
  </si>
  <si>
    <t>ПРОГРАМНОЕ ОБЕСПЕЧЕНИЕ 1С</t>
  </si>
  <si>
    <t>нотариальные услуги</t>
  </si>
  <si>
    <t>Аудиторские услуги</t>
  </si>
  <si>
    <t>Абонентский отдел</t>
  </si>
  <si>
    <t>А У П</t>
  </si>
  <si>
    <t>Услуга по использованию информационной системы с реестром собственников помещений в МКД</t>
  </si>
  <si>
    <t xml:space="preserve">Проведение экспертизы </t>
  </si>
  <si>
    <t>Проведение переодического медицинского осмотра</t>
  </si>
  <si>
    <t>26</t>
  </si>
  <si>
    <t>Оборотно-сальдовая ведомость по счету 26 за 2021 г.</t>
  </si>
  <si>
    <t>ЖЭУ</t>
  </si>
  <si>
    <t>Распределение стоимости обслуживания лифтов, %</t>
  </si>
  <si>
    <t>Уборка придомовой территории (руб./м2/мес.)</t>
  </si>
  <si>
    <t>Уборка лестничных клеток (руб./м2/мес.)</t>
  </si>
  <si>
    <t>Обслуживание МП (руб./м2/мес.)</t>
  </si>
  <si>
    <t>Расчёты по уборке</t>
  </si>
  <si>
    <t xml:space="preserve"> Данные 1C</t>
  </si>
  <si>
    <t>Услуги ЕИРЦ</t>
  </si>
  <si>
    <t>Площадь домов по периодам управления</t>
  </si>
  <si>
    <t>Средняя площадь за 2021г.</t>
  </si>
  <si>
    <t>Средняя площадь МКД с МП, м2</t>
  </si>
  <si>
    <t>Средняя площадь МКД по уборке лестничных клеток, м2</t>
  </si>
  <si>
    <t>Средняя площадь МКД по уборке придомовой територии, м2</t>
  </si>
  <si>
    <t>Смена и ремонт водосточных труб</t>
  </si>
  <si>
    <t>Герметизация и ремонт межпанельных швов</t>
  </si>
  <si>
    <t>Ремонт вентиляции и прочистка вентиляционных каналов</t>
  </si>
  <si>
    <t>Списание материалов 20.01</t>
  </si>
  <si>
    <t>Списание материалов 25</t>
  </si>
  <si>
    <t>Списание материалов по ЖЭУ 20.01</t>
  </si>
  <si>
    <t>Списание материалов по домам</t>
  </si>
  <si>
    <t>Списание материалов АУП</t>
  </si>
  <si>
    <t>Членство в организациях</t>
  </si>
  <si>
    <t>Услуги банка</t>
  </si>
  <si>
    <t>Списание НДС, не подтвержденного счетом-фактурой поставщика</t>
  </si>
  <si>
    <t>Списание дебиторской (кредиторской) задолженности</t>
  </si>
  <si>
    <t>Расходы по сомнительным долгам</t>
  </si>
  <si>
    <t>Расходы не основной деятельности</t>
  </si>
  <si>
    <t>Расходы на услуги банков</t>
  </si>
  <si>
    <t>Прочие услуги</t>
  </si>
  <si>
    <t>Прочие доходы</t>
  </si>
  <si>
    <t>Прочие внереализационные расходы не принимаемые к НУ</t>
  </si>
  <si>
    <t>Прочие внереализационные доходы (расходы)</t>
  </si>
  <si>
    <t>Проценты к получению (уплате)</t>
  </si>
  <si>
    <t>Прибыль (Убыток) прошлых лет, выявленная в отчетном периоде</t>
  </si>
  <si>
    <t>Прибыль (убыток) прошлых лет</t>
  </si>
  <si>
    <t>Пени, штрафы и иные санкций, перечисляемые в бюджет и не учитываемые в целях налогообложения пункт 2 статья 270 НК РФ</t>
  </si>
  <si>
    <t>Пени, штрафы и аналогичные за неисполнение договорных отношений</t>
  </si>
  <si>
    <t xml:space="preserve">НДС не учитываемый </t>
  </si>
  <si>
    <t>Налоги и сборы</t>
  </si>
  <si>
    <t>корректировка долга</t>
  </si>
  <si>
    <t>Исполнительский сбор(штраф)</t>
  </si>
  <si>
    <t>Доходы (расходы), связанные с реализацией права требования как оказания финансовых услуг</t>
  </si>
  <si>
    <t>Доходы (расходы), связанные с реализацией основных средств</t>
  </si>
  <si>
    <t>Госпошлина</t>
  </si>
  <si>
    <t>Возмещение ущерба(расходов)</t>
  </si>
  <si>
    <t xml:space="preserve">Агентское вознаграждение </t>
  </si>
  <si>
    <t>91.02</t>
  </si>
  <si>
    <t>Прочие доходы и расходы</t>
  </si>
  <si>
    <t>Оборотно-сальдовая ведомость по счету 91.02 за 2021 г.</t>
  </si>
  <si>
    <t>Площадь для распределения сумм на вывоза мусора после проведения ремонтных работ</t>
  </si>
  <si>
    <t>Пени, штрафы</t>
  </si>
  <si>
    <t>М.П.</t>
  </si>
  <si>
    <t>(_______________________)</t>
  </si>
  <si>
    <t>(Кочевалин С. В.)</t>
  </si>
  <si>
    <t>________________</t>
  </si>
  <si>
    <t>Генеральный директор</t>
  </si>
  <si>
    <t>От ООО "Инфоград"</t>
  </si>
  <si>
    <t>От АО "Управление жилищного хозяйства"</t>
  </si>
  <si>
    <t>на 31.12.2021 задолженность в пользу АО "Управление жилищного хозяйства" 30 380,00 руб. (Тридцать тысяч триста восемьдесят рублей 00 копеек).</t>
  </si>
  <si>
    <t>По данным ООО "Инфоград"</t>
  </si>
  <si>
    <t>По данным АО "Управление жилищного хозяйства"</t>
  </si>
  <si>
    <t>Сальдо конечное</t>
  </si>
  <si>
    <t>Продажа (2159 от 31.12.2021)</t>
  </si>
  <si>
    <t>31.12.21</t>
  </si>
  <si>
    <t>Оплата (545 от 13.12.2021)</t>
  </si>
  <si>
    <t>13.12.21</t>
  </si>
  <si>
    <t>Продажа (1982 от 30.11.2021)</t>
  </si>
  <si>
    <t>30.11.21</t>
  </si>
  <si>
    <t>Оплата (505 от 09.11.2021)</t>
  </si>
  <si>
    <t>09.11.21</t>
  </si>
  <si>
    <t>Продажа (1800 от 31.10.2021)</t>
  </si>
  <si>
    <t>31.10.21</t>
  </si>
  <si>
    <t>Оплата (454 от 01.10.2021)</t>
  </si>
  <si>
    <t>01.10.21</t>
  </si>
  <si>
    <t>Продажа (1616 от 30.09.2021)</t>
  </si>
  <si>
    <t>30.09.21</t>
  </si>
  <si>
    <t>Оплата (416 от 13.09.2021)</t>
  </si>
  <si>
    <t>13.09.21</t>
  </si>
  <si>
    <t>Продажа (1435 от 31.08.2021)</t>
  </si>
  <si>
    <t>31.08.21</t>
  </si>
  <si>
    <t>Оплата (370 от 17.08.2021)</t>
  </si>
  <si>
    <t>17.08.21</t>
  </si>
  <si>
    <t>Продажа (1256 от 31.07.2021)</t>
  </si>
  <si>
    <t>31.07.21</t>
  </si>
  <si>
    <t>Оплата (319 от 15.07.2021)</t>
  </si>
  <si>
    <t>15.07.21</t>
  </si>
  <si>
    <t>Продажа (1075 от 30.06.2021)</t>
  </si>
  <si>
    <t>30.06.21</t>
  </si>
  <si>
    <t>Оплата (276 от 25.06.2021)</t>
  </si>
  <si>
    <t>25.06.21</t>
  </si>
  <si>
    <t>Продажа (880 от 31.05.2021)</t>
  </si>
  <si>
    <t>31.05.21</t>
  </si>
  <si>
    <t>Оплата (227 от 19.05.2021)</t>
  </si>
  <si>
    <t>19.05.21</t>
  </si>
  <si>
    <t>Продажа (725 от 30.04.2021)</t>
  </si>
  <si>
    <t>30.04.21</t>
  </si>
  <si>
    <t>Продажа (724 от 30.04.2021)</t>
  </si>
  <si>
    <t>Оплата (182 от 22.04.2021)</t>
  </si>
  <si>
    <t>22.04.21</t>
  </si>
  <si>
    <t>Оплата (181 от 22.04.2021)</t>
  </si>
  <si>
    <t>Продажа (509 от 31.03.2021)</t>
  </si>
  <si>
    <t>31.03.21</t>
  </si>
  <si>
    <t>Оплата (129 от 12.03.2021)</t>
  </si>
  <si>
    <t>15.03.21</t>
  </si>
  <si>
    <t>Продажа (332 от 28.02.2021)</t>
  </si>
  <si>
    <t>28.02.21</t>
  </si>
  <si>
    <t>Оплата (83 от 05.02.2021)</t>
  </si>
  <si>
    <t>08.02.21</t>
  </si>
  <si>
    <t>Продажа (714 от 31.01.2021)</t>
  </si>
  <si>
    <t>31.01.21</t>
  </si>
  <si>
    <t>Продажа (331 от 31.01.2021)</t>
  </si>
  <si>
    <t>Оплата (40 от 21.01.2021)</t>
  </si>
  <si>
    <t>21.01.21</t>
  </si>
  <si>
    <t>Сальдо начальное</t>
  </si>
  <si>
    <t>Документ</t>
  </si>
  <si>
    <t>Дата</t>
  </si>
  <si>
    <t>По данным ООО "Инфоград", руб.</t>
  </si>
  <si>
    <t>По данным АО "Управление жилищного хозяйства",  руб.</t>
  </si>
  <si>
    <t>Мы, нижеподписавшиеся, Генеральный директор АО "Управление жилищного хозяйства" Кочевалин Сергей Владимирович, с одной стороны, и ________________ ООО "Инфоград" _______________________, с другой стороны, составили настоящий акт сверки в том, что состояние взаимных расчетов по данным учета следующее:</t>
  </si>
  <si>
    <t>взаимных расчетов за период: 2021 г.
между АО "Управление жилищного хозяйства" (ИНН 5032217245)
и ООО "Инфоград" (ИНН 5007092218)</t>
  </si>
  <si>
    <t>Акт сверки</t>
  </si>
  <si>
    <t>Количество досок по рекламе</t>
  </si>
  <si>
    <t>шт.</t>
  </si>
  <si>
    <t>%</t>
  </si>
  <si>
    <t>ВСЕГО РАСХОДОВ, руб.</t>
  </si>
  <si>
    <t>Доходы</t>
  </si>
  <si>
    <t>Реклама</t>
  </si>
  <si>
    <t>ОТЧЁТ ПО НАЧИСЛЕНИЯМ И ОПЛАТЕ ЗА ЖКУ НАСЕЛЕНИЮ</t>
  </si>
  <si>
    <t>ЗА</t>
  </si>
  <si>
    <t>ЯНВАРЬ - ДЕКАБРЬ 2021</t>
  </si>
  <si>
    <t>Поселение</t>
  </si>
  <si>
    <t>Содержание ж/ф.</t>
  </si>
  <si>
    <t>Содержание ж/ф</t>
  </si>
  <si>
    <t>Холодное в/с ОДН</t>
  </si>
  <si>
    <t>Горячая вода (носитель) ОДН</t>
  </si>
  <si>
    <t>Горячее в/с (энергия) ОДН</t>
  </si>
  <si>
    <t>Водоотведение ОДН</t>
  </si>
  <si>
    <t>Электроснабжение ОДН</t>
  </si>
  <si>
    <t>Итого начислено за период, руб.</t>
  </si>
  <si>
    <t>Итого оплачено за период, руб.</t>
  </si>
  <si>
    <t>г.п. Одинцово</t>
  </si>
  <si>
    <t>с.п. Барвихинское</t>
  </si>
  <si>
    <t>с.п. Жаворонковское</t>
  </si>
  <si>
    <t>с.п. Часцовское</t>
  </si>
  <si>
    <t>г.Одинцово, 1-я Вокзальная, 44</t>
  </si>
  <si>
    <t>г.Одинцово, БЗРИ, 3</t>
  </si>
  <si>
    <t>г.Одинцово, Буденовское шоссе, 1</t>
  </si>
  <si>
    <t>г.Одинцово, Буденовское шоссе, 10</t>
  </si>
  <si>
    <t>г.Одинцово, Верхне-Пролетарская, 41</t>
  </si>
  <si>
    <t>г.Одинцово, Верхне-Пролетарская, 46</t>
  </si>
  <si>
    <t>г.Одинцово, Вокзальный тупик, 36</t>
  </si>
  <si>
    <t>г.Одинцово, д.Мамоново Вокзальная, 51</t>
  </si>
  <si>
    <t>г.Одинцово, д.Мамоново Вокзальная, 53</t>
  </si>
  <si>
    <t>г.Одинцово, д.Мамоново Вокзальная, 98</t>
  </si>
  <si>
    <t>г.Одинцово, дер Мамоново Колхозная, 38</t>
  </si>
  <si>
    <t>г.Одинцово, дер Мамоново Колхозная, 120</t>
  </si>
  <si>
    <t>г.Одинцово, дер Мамоново Колхозная, 172</t>
  </si>
  <si>
    <t>г.Одинцово, д.Глазынино, 13</t>
  </si>
  <si>
    <t>г.Одинцово, Кутузовская ул., 7</t>
  </si>
  <si>
    <t>г.Одинцово, Кутузовская ул., 9</t>
  </si>
  <si>
    <t>г.Одинцово, Кутузовская ул., 12</t>
  </si>
  <si>
    <t>г.Одинцово, Кутузовская ул., 15</t>
  </si>
  <si>
    <t>г.Одинцово, Кутузовская ул., 17</t>
  </si>
  <si>
    <t>г.Одинцово, Кутузовская ул., 19</t>
  </si>
  <si>
    <t>г.Одинцово, Кутузовская ул., 25</t>
  </si>
  <si>
    <t>г.Одинцово, Кутузовская ул., 72А</t>
  </si>
  <si>
    <t>г.Одинцово, Кутузовская ул., 72Б</t>
  </si>
  <si>
    <t>г.Одинцово, Кутузовская ул., 72В</t>
  </si>
  <si>
    <t>г.Одинцово (Архив), Кутузовская ул., 12</t>
  </si>
  <si>
    <t>г.Одинцово (Архив), Кутузовская ул., 72А</t>
  </si>
  <si>
    <t>г.Одинцово (Архив), Кутузовская ул., 72Б</t>
  </si>
  <si>
    <t>г.Одинцово (Архив), Кутузовская ул., 72В</t>
  </si>
  <si>
    <t>г.Одинцово, Луначарского, 4</t>
  </si>
  <si>
    <t>г.Одинцово, Луначарского, 5</t>
  </si>
  <si>
    <t>г.Одинцово, Луначарского, 17</t>
  </si>
  <si>
    <t>г.Одинцово, Луначарского проезд, 3</t>
  </si>
  <si>
    <t>г.Одинцово, Новое Яскино, 7</t>
  </si>
  <si>
    <t>г.Одинцово, Новое Яскино, 10</t>
  </si>
  <si>
    <t>г.Одинцово, Новое Яскино, 11</t>
  </si>
  <si>
    <t>г.Одинцово, Новое Яскино, 13</t>
  </si>
  <si>
    <t>г.Одинцово, Новое Яскино, 14</t>
  </si>
  <si>
    <t>г.Одинцово, Новое Яскино, 15</t>
  </si>
  <si>
    <t>г.Одинцово, Новое Яскино, 21</t>
  </si>
  <si>
    <t>г.Одинцово, Новое Яскино, 22</t>
  </si>
  <si>
    <t>г.Одинцово, Новое Яскино, 23</t>
  </si>
  <si>
    <t>г.Одинцово, Новое Яскино, 24</t>
  </si>
  <si>
    <t>г.Одинцово, Новое Яскино, 25</t>
  </si>
  <si>
    <t>г.Одинцово, Новое Яскино, 28</t>
  </si>
  <si>
    <t>г.Одинцово, Новое Яскино, 30</t>
  </si>
  <si>
    <t>г.Одинцово, Новое Яскино, 31</t>
  </si>
  <si>
    <t>г.Одинцово, Новое Яскино, 33</t>
  </si>
  <si>
    <t>г.Одинцово, Новое Яскино, 35</t>
  </si>
  <si>
    <t>г.Одинцово, Новое Яскино, 36</t>
  </si>
  <si>
    <t>г.Одинцово, Новое Яскино, 38</t>
  </si>
  <si>
    <t>г.Одинцово, Новое Яскино, 39</t>
  </si>
  <si>
    <t>г.Одинцово, Новое Яскино, 40</t>
  </si>
  <si>
    <t>г.Одинцово, Новое Яскино, 41</t>
  </si>
  <si>
    <t>г.Одинцово, Новое Яскино, 42</t>
  </si>
  <si>
    <t>г.Одинцово, Новое Яскино, 43</t>
  </si>
  <si>
    <t>г.Одинцово, Новое Яскино, 45</t>
  </si>
  <si>
    <t>г.Одинцово, Новое Яскино, 46</t>
  </si>
  <si>
    <t>г.Одинцово, Новое Яскино, 47</t>
  </si>
  <si>
    <t>г.Одинцово, Новое Яскино, 48</t>
  </si>
  <si>
    <t>г.Одинцово, Новое Яскино, 49</t>
  </si>
  <si>
    <t>г.Одинцово, Новое Яскино, 52</t>
  </si>
  <si>
    <t>г.Одинцово, Новое Яскино, 53</t>
  </si>
  <si>
    <t>г.Одинцово, Новое Яскино, 54</t>
  </si>
  <si>
    <t>г.Одинцово, Новое Яскино, 56</t>
  </si>
  <si>
    <t>г.Одинцово, Новое Яскино, 57</t>
  </si>
  <si>
    <t>г.Одинцово, Новое Яскино, 59</t>
  </si>
  <si>
    <t>г.Одинцово, Новое Яскино, 60</t>
  </si>
  <si>
    <t>г.Одинцово, Новое Яскино, 62</t>
  </si>
  <si>
    <t>г.Одинцово, Новое Яскино, 65</t>
  </si>
  <si>
    <t>г.Одинцово, Новое Яскино, 66</t>
  </si>
  <si>
    <t>г.Одинцово, Новое Яскино, 67</t>
  </si>
  <si>
    <t>г.Одинцово, Новое Яскино, 70</t>
  </si>
  <si>
    <t>г.Одинцово, Новое Яскино, 71</t>
  </si>
  <si>
    <t>г.Одинцово, Новое Яскино, 72</t>
  </si>
  <si>
    <t>г.Одинцово, Новое Яскино, 73</t>
  </si>
  <si>
    <t>г.Одинцово, Новое Яскино, 80</t>
  </si>
  <si>
    <t>г.Одинцово, Новое Яскино, 81</t>
  </si>
  <si>
    <t>г.Одинцово, Покровская, 9</t>
  </si>
  <si>
    <t>г.Одинцово, Привокзальная, 24</t>
  </si>
  <si>
    <t>г.Одинцово, Привокзальная, 28</t>
  </si>
  <si>
    <t>г.Одинцово, Привокзальная, 34</t>
  </si>
  <si>
    <t>г.Одинцово, Садовая, 28</t>
  </si>
  <si>
    <t>г.Одинцово, Садовая, 28 корп.А</t>
  </si>
  <si>
    <t>г.Одинцово (Архив), Северная, 5 корп.3</t>
  </si>
  <si>
    <t>г.Одинцово, Северная, 38</t>
  </si>
  <si>
    <t>г.Одинцово, Северная, 40</t>
  </si>
  <si>
    <t>г.Одинцово, Трудовая, 4</t>
  </si>
  <si>
    <t>г.Одинцово, Трудовая, 10</t>
  </si>
  <si>
    <t>г.Одинцово, Чистяковой ул., 40</t>
  </si>
  <si>
    <t>г.Одинцово, Чистяковой ул., 62</t>
  </si>
  <si>
    <t>г.Одинцово, Чистяковой ул., 66</t>
  </si>
  <si>
    <t>г.Одинцово, Чистяковой ул., 68</t>
  </si>
  <si>
    <t>г.Одинцово, Чистяковой ул., 80</t>
  </si>
  <si>
    <t>г.Одинцово (Архив), Чистяковой ул., 40</t>
  </si>
  <si>
    <t>г.Одинцово (Архив), Чистяковой ул., 66</t>
  </si>
  <si>
    <t>г.Одинцово (Архив), Чистяковой ул., 76</t>
  </si>
  <si>
    <t>г.Одинцово (Архив), Чистяковой ул., 78</t>
  </si>
  <si>
    <t>с.Немчиновка, 1  просек, 6</t>
  </si>
  <si>
    <t>с.Немчиновка, 16 просек, 8</t>
  </si>
  <si>
    <t>с.Немчиновка, больница  Каширина, 1</t>
  </si>
  <si>
    <t>с.Немчиновка, Революции, 30</t>
  </si>
  <si>
    <t>с.Немчиновка, Революции, 35</t>
  </si>
  <si>
    <t>с.Немчиновка, Революции, 59</t>
  </si>
  <si>
    <t>с.Немчиновка, Советский проспект, 30</t>
  </si>
  <si>
    <t>РОМАШКОВО, Ромашково, 6км</t>
  </si>
  <si>
    <t>г.п. Новоивановское</t>
  </si>
  <si>
    <t>пгт.Новоивановское, Амбулаторная, 56</t>
  </si>
  <si>
    <t>пгт.Новоивановское, Амбулаторная, 62</t>
  </si>
  <si>
    <t>пгт.Новоивановское, Новоивановское, 131</t>
  </si>
  <si>
    <t>пгт.Новоивановское, ул. Можайское шоссе, 32</t>
  </si>
  <si>
    <t>пгт.Новоивановское, Овражная, 22</t>
  </si>
  <si>
    <t>пгт.Новоивановское, Овражная, 25</t>
  </si>
  <si>
    <t>пгт.Новоивановское, Овражная, 30</t>
  </si>
  <si>
    <t>пгт.Новоивановское, Овражная, 39</t>
  </si>
  <si>
    <t>г.п. Голицино</t>
  </si>
  <si>
    <t>Голицыно г.п., Виндавский проспект, 43</t>
  </si>
  <si>
    <t>Голицыно г.п., Владимирский проспект, 9</t>
  </si>
  <si>
    <t>Голицыно г.п., Железнодорожный, 12</t>
  </si>
  <si>
    <t>д.Назарьево, Назарьево, 81/3</t>
  </si>
  <si>
    <t>ИТОГО по всему фонду:</t>
  </si>
  <si>
    <t>Оплата населением по услугам, руб.</t>
  </si>
  <si>
    <t>Начисления ЕИРЦ населению по услугам, руб.</t>
  </si>
  <si>
    <t>Итого начислено населению, руб.</t>
  </si>
  <si>
    <t>Итого оплачено населением, руб.</t>
  </si>
  <si>
    <t>ВСЕГО ДОХОДОВ, руб.</t>
  </si>
  <si>
    <t>газ в балонах</t>
  </si>
  <si>
    <t>-</t>
  </si>
  <si>
    <t>Госпошлина, пени, штрафы</t>
  </si>
  <si>
    <t xml:space="preserve">Отчет об использовании денежных средств </t>
  </si>
  <si>
    <t xml:space="preserve">населения в рамках оказания услуг по управлению,  содержанию и  ремонту общего имущества </t>
  </si>
  <si>
    <t xml:space="preserve">по адресу: </t>
  </si>
  <si>
    <t>Общая площадь квартир/нежилых помещений</t>
  </si>
  <si>
    <t>кв. м.</t>
  </si>
  <si>
    <t>Действующий размер платы за содержание и текущий ремонт</t>
  </si>
  <si>
    <t>руб./кв.м</t>
  </si>
  <si>
    <t>Начислено за содержание и текущий ремонт</t>
  </si>
  <si>
    <t>руб.</t>
  </si>
  <si>
    <t>Оплачено за содержание и текущий ремонт</t>
  </si>
  <si>
    <t>Дополнительный доход от использования общедомового имущества (реклама в МОП)</t>
  </si>
  <si>
    <t>№ п.п.</t>
  </si>
  <si>
    <t>Наименование работ, затрат</t>
  </si>
  <si>
    <t>Фактические расходы УК, рублей в год</t>
  </si>
  <si>
    <t>Расходы в месяц за 1 кв.м. общей площади дома</t>
  </si>
  <si>
    <t>Расходы по управлению,  содержанию и  ремонту общего имущества , итого</t>
  </si>
  <si>
    <t>1.</t>
  </si>
  <si>
    <t>Текущий ремонт общего имущества жилого дома, в т. ч.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</si>
  <si>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</si>
  <si>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</si>
  <si>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</si>
  <si>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</si>
  <si>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</si>
  <si>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</si>
  <si>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</si>
  <si>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</si>
  <si>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</si>
  <si>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</si>
  <si>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</si>
  <si>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</si>
  <si>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</si>
  <si>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</si>
  <si>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</si>
  <si>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</si>
  <si>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</si>
  <si>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2.</t>
  </si>
  <si>
    <t>Содержание общего имущства в многоквартирном доме, в т.ч.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</si>
  <si>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</si>
  <si>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</si>
  <si>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</si>
  <si>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</si>
  <si>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</si>
  <si>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</si>
  <si>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</si>
  <si>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</si>
  <si>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</si>
  <si>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Работы, необходимые для надлежащего содержания общедомового имущества</t>
  </si>
  <si>
    <t>3.</t>
  </si>
  <si>
    <t>Работы по управлению многоквартирным домом</t>
  </si>
  <si>
    <t>4.</t>
  </si>
  <si>
    <t>5.</t>
  </si>
  <si>
    <t>6.</t>
  </si>
  <si>
    <t>Обслуживание мусоропроводов</t>
  </si>
  <si>
    <t>7.</t>
  </si>
  <si>
    <t>Обслуживание и содержание лифтового хозяйства</t>
  </si>
  <si>
    <t>8.</t>
  </si>
  <si>
    <t>Обслуживание внутридомового газового обслуживания</t>
  </si>
  <si>
    <t>9.</t>
  </si>
  <si>
    <t>10.</t>
  </si>
  <si>
    <t>Госпошлина, штрафы, пени</t>
  </si>
  <si>
    <t>Начальник ПЭО АО "Управление жилищного хозяйства"     ____________________________________________________ Третьяков И. А.</t>
  </si>
  <si>
    <t>Генеральный директор АО "Управление жилищного хозяйства" ________________________________________________  Кочевалин С. В.</t>
  </si>
  <si>
    <t xml:space="preserve"> в многоквартирном доме за 2021г.</t>
  </si>
  <si>
    <t>Вывоз мусора и утилизация отходов, в т.ч. ГКМ после проведения ремонтных работ</t>
  </si>
  <si>
    <t>1.18</t>
  </si>
  <si>
    <t>1.19</t>
  </si>
  <si>
    <t>1.20</t>
  </si>
  <si>
    <t>Услуги расчетного центра</t>
  </si>
  <si>
    <t>Ремонт и установка пандуса</t>
  </si>
  <si>
    <t>Московская область</t>
  </si>
  <si>
    <t>ОБОРОТНАЯ ВЕДОМОСТЬ В РАЗРЕЗЕ ДОМОВ</t>
  </si>
  <si>
    <t>Форма №40.03.08в</t>
  </si>
  <si>
    <t>(Московская обл)</t>
  </si>
  <si>
    <t>ООО "МосОблЕИРЦ"</t>
  </si>
  <si>
    <t>по начислениям и фактической оплате коммунальных услуг</t>
  </si>
  <si>
    <t>с 01.12.2021 по 31.12.2021</t>
  </si>
  <si>
    <t>Кол-во жильцов</t>
  </si>
  <si>
    <t>Общая площадь</t>
  </si>
  <si>
    <t>Сальдо на 01.12.2021</t>
  </si>
  <si>
    <t>Полное начисление</t>
  </si>
  <si>
    <t>Перерасчеты</t>
  </si>
  <si>
    <t>Сумма льготы</t>
  </si>
  <si>
    <t>Перерасчет льготы</t>
  </si>
  <si>
    <t>Итого начислено</t>
  </si>
  <si>
    <t>Оплачено</t>
  </si>
  <si>
    <t>Сальдо на 31.12.2021</t>
  </si>
  <si>
    <t>по дебету</t>
  </si>
  <si>
    <t>по кредиту</t>
  </si>
  <si>
    <t>Электроснабжение день ОДН</t>
  </si>
  <si>
    <t>Электроснабжение ночь ОДН</t>
  </si>
  <si>
    <t>Долг прошлых периодов</t>
  </si>
  <si>
    <t>Долг прошлых периодов АО "УЖХ"</t>
  </si>
  <si>
    <t>1</t>
  </si>
  <si>
    <t>Горячее в/с (носитель)</t>
  </si>
  <si>
    <t>2</t>
  </si>
  <si>
    <t>Горячее в/с (энергия)</t>
  </si>
  <si>
    <t>3</t>
  </si>
  <si>
    <t>4</t>
  </si>
  <si>
    <t>5</t>
  </si>
  <si>
    <t>7</t>
  </si>
  <si>
    <t>2301,70</t>
  </si>
  <si>
    <t>Услуги консьержа</t>
  </si>
  <si>
    <t>Электроснабжение день</t>
  </si>
  <si>
    <t>Отопление КПУ</t>
  </si>
  <si>
    <t>6</t>
  </si>
  <si>
    <t>8</t>
  </si>
  <si>
    <t>9</t>
  </si>
  <si>
    <t>10</t>
  </si>
  <si>
    <t>23</t>
  </si>
  <si>
    <t>599,60</t>
  </si>
  <si>
    <t>ТО ВКГО</t>
  </si>
  <si>
    <t>Газоснабжение</t>
  </si>
  <si>
    <t>11</t>
  </si>
  <si>
    <t>28</t>
  </si>
  <si>
    <t>464,76</t>
  </si>
  <si>
    <t>12</t>
  </si>
  <si>
    <t>38</t>
  </si>
  <si>
    <t>1380,60</t>
  </si>
  <si>
    <t>Капитальный ремонт долг</t>
  </si>
  <si>
    <t>13</t>
  </si>
  <si>
    <t>490,28</t>
  </si>
  <si>
    <t>14</t>
  </si>
  <si>
    <t>60</t>
  </si>
  <si>
    <t>1279,78</t>
  </si>
  <si>
    <t>15</t>
  </si>
  <si>
    <t>34</t>
  </si>
  <si>
    <t>543,30</t>
  </si>
  <si>
    <t>16</t>
  </si>
  <si>
    <t>59</t>
  </si>
  <si>
    <t>724,96</t>
  </si>
  <si>
    <t>17</t>
  </si>
  <si>
    <t>51</t>
  </si>
  <si>
    <t>1161,18</t>
  </si>
  <si>
    <t>18</t>
  </si>
  <si>
    <t>78</t>
  </si>
  <si>
    <t>1311,85</t>
  </si>
  <si>
    <t>19</t>
  </si>
  <si>
    <t>31</t>
  </si>
  <si>
    <t>553,40</t>
  </si>
  <si>
    <t>20</t>
  </si>
  <si>
    <t>97</t>
  </si>
  <si>
    <t>2262,31</t>
  </si>
  <si>
    <t>Установка ОДПУ</t>
  </si>
  <si>
    <t>Обслуживание домофона</t>
  </si>
  <si>
    <t>21</t>
  </si>
  <si>
    <t>91</t>
  </si>
  <si>
    <t>2252,00</t>
  </si>
  <si>
    <t>22</t>
  </si>
  <si>
    <t>85</t>
  </si>
  <si>
    <t>2252,28</t>
  </si>
  <si>
    <t>264</t>
  </si>
  <si>
    <t>10146,97</t>
  </si>
  <si>
    <t>24</t>
  </si>
  <si>
    <t>396</t>
  </si>
  <si>
    <t>13095,20</t>
  </si>
  <si>
    <t>608</t>
  </si>
  <si>
    <t>24975,10</t>
  </si>
  <si>
    <t>286</t>
  </si>
  <si>
    <t>11369,10</t>
  </si>
  <si>
    <t>27</t>
  </si>
  <si>
    <t>39</t>
  </si>
  <si>
    <t>546,06</t>
  </si>
  <si>
    <t>48</t>
  </si>
  <si>
    <t>560,68</t>
  </si>
  <si>
    <t>29</t>
  </si>
  <si>
    <t>1343,66</t>
  </si>
  <si>
    <t>30</t>
  </si>
  <si>
    <t>642,20</t>
  </si>
  <si>
    <t>42</t>
  </si>
  <si>
    <t>646,80</t>
  </si>
  <si>
    <t>Электроснабжение ночь</t>
  </si>
  <si>
    <t>32</t>
  </si>
  <si>
    <t>633,00</t>
  </si>
  <si>
    <t>33</t>
  </si>
  <si>
    <t>35</t>
  </si>
  <si>
    <t>604,80</t>
  </si>
  <si>
    <t>64</t>
  </si>
  <si>
    <t>1021,96</t>
  </si>
  <si>
    <t>32,90</t>
  </si>
  <si>
    <t>36</t>
  </si>
  <si>
    <t>23,20</t>
  </si>
  <si>
    <t>Вывоз ЖБО</t>
  </si>
  <si>
    <t>37</t>
  </si>
  <si>
    <t>92,43</t>
  </si>
  <si>
    <t>АГВ</t>
  </si>
  <si>
    <t>70,00</t>
  </si>
  <si>
    <t>453</t>
  </si>
  <si>
    <t>9823,60</t>
  </si>
  <si>
    <t>40</t>
  </si>
  <si>
    <t>323</t>
  </si>
  <si>
    <t>8950,80</t>
  </si>
  <si>
    <t>41</t>
  </si>
  <si>
    <t>174</t>
  </si>
  <si>
    <t>3633,53</t>
  </si>
  <si>
    <t>312</t>
  </si>
  <si>
    <t>7597,20</t>
  </si>
  <si>
    <t>43</t>
  </si>
  <si>
    <t>384</t>
  </si>
  <si>
    <t>9926,70</t>
  </si>
  <si>
    <t>44</t>
  </si>
  <si>
    <t>119</t>
  </si>
  <si>
    <t>3341,14</t>
  </si>
  <si>
    <t>45</t>
  </si>
  <si>
    <t>77</t>
  </si>
  <si>
    <t>1545,90</t>
  </si>
  <si>
    <t>46</t>
  </si>
  <si>
    <t>335</t>
  </si>
  <si>
    <t>7657,70</t>
  </si>
  <si>
    <t>47</t>
  </si>
  <si>
    <t>150</t>
  </si>
  <si>
    <t>2539,30</t>
  </si>
  <si>
    <t>747,76</t>
  </si>
  <si>
    <t>49</t>
  </si>
  <si>
    <t>149</t>
  </si>
  <si>
    <t>3900,40</t>
  </si>
  <si>
    <t>50</t>
  </si>
  <si>
    <t>147,40</t>
  </si>
  <si>
    <t>330,30</t>
  </si>
  <si>
    <t>52</t>
  </si>
  <si>
    <t>331,20</t>
  </si>
  <si>
    <t>53</t>
  </si>
  <si>
    <t>541,46</t>
  </si>
  <si>
    <t>54</t>
  </si>
  <si>
    <t>483</t>
  </si>
  <si>
    <t>10514,05</t>
  </si>
  <si>
    <t>55</t>
  </si>
  <si>
    <t>237,40</t>
  </si>
  <si>
    <t>56</t>
  </si>
  <si>
    <t>53,70</t>
  </si>
  <si>
    <t>57</t>
  </si>
  <si>
    <t>169,60</t>
  </si>
  <si>
    <t>58</t>
  </si>
  <si>
    <t>427</t>
  </si>
  <si>
    <t>10831,50</t>
  </si>
  <si>
    <t>139</t>
  </si>
  <si>
    <t>3427,50</t>
  </si>
  <si>
    <t>129</t>
  </si>
  <si>
    <t>3564,70</t>
  </si>
  <si>
    <t>61</t>
  </si>
  <si>
    <t>406</t>
  </si>
  <si>
    <t>17690,20</t>
  </si>
  <si>
    <t>62</t>
  </si>
  <si>
    <t>632</t>
  </si>
  <si>
    <t>23550,44</t>
  </si>
  <si>
    <t>63</t>
  </si>
  <si>
    <t>272</t>
  </si>
  <si>
    <t>15250,31</t>
  </si>
  <si>
    <t>720</t>
  </si>
  <si>
    <t>20279,90</t>
  </si>
  <si>
    <t>65</t>
  </si>
  <si>
    <t>644,90</t>
  </si>
  <si>
    <t>66</t>
  </si>
  <si>
    <t>455</t>
  </si>
  <si>
    <t>10785,62</t>
  </si>
  <si>
    <t>67</t>
  </si>
  <si>
    <t>446</t>
  </si>
  <si>
    <t>10774,08</t>
  </si>
  <si>
    <t>68</t>
  </si>
  <si>
    <t>34,50</t>
  </si>
  <si>
    <t>69</t>
  </si>
  <si>
    <t>70</t>
  </si>
  <si>
    <t>228,00</t>
  </si>
  <si>
    <t>71</t>
  </si>
  <si>
    <t>229,10</t>
  </si>
  <si>
    <t>72</t>
  </si>
  <si>
    <t>886,63</t>
  </si>
  <si>
    <t>73</t>
  </si>
  <si>
    <t>890,30</t>
  </si>
  <si>
    <t>74</t>
  </si>
  <si>
    <t>1380,65</t>
  </si>
  <si>
    <t>75</t>
  </si>
  <si>
    <t>525,70</t>
  </si>
  <si>
    <t>76</t>
  </si>
  <si>
    <t>1376,20</t>
  </si>
  <si>
    <t>379,15</t>
  </si>
  <si>
    <t>502,68</t>
  </si>
  <si>
    <t>79</t>
  </si>
  <si>
    <t>758,99</t>
  </si>
  <si>
    <t>80</t>
  </si>
  <si>
    <t>879,90</t>
  </si>
  <si>
    <t>81</t>
  </si>
  <si>
    <t>1494,50</t>
  </si>
  <si>
    <t>82</t>
  </si>
  <si>
    <t>401</t>
  </si>
  <si>
    <t>9629,60</t>
  </si>
  <si>
    <t>83</t>
  </si>
  <si>
    <t>157</t>
  </si>
  <si>
    <t>4904,30</t>
  </si>
  <si>
    <t>84</t>
  </si>
  <si>
    <t>814,00</t>
  </si>
  <si>
    <t>650,30</t>
  </si>
  <si>
    <t>86</t>
  </si>
  <si>
    <t>572</t>
  </si>
  <si>
    <t>11563,60</t>
  </si>
  <si>
    <t>87</t>
  </si>
  <si>
    <t>1734,20</t>
  </si>
  <si>
    <t>88</t>
  </si>
  <si>
    <t>1702,40</t>
  </si>
  <si>
    <t>89</t>
  </si>
  <si>
    <t>1765,30</t>
  </si>
  <si>
    <t>90</t>
  </si>
  <si>
    <t>78,10</t>
  </si>
  <si>
    <t>127,70</t>
  </si>
  <si>
    <t>АГВ (изл.)</t>
  </si>
  <si>
    <t>92</t>
  </si>
  <si>
    <t>99,21</t>
  </si>
  <si>
    <t>93</t>
  </si>
  <si>
    <t>66,30</t>
  </si>
  <si>
    <t>94</t>
  </si>
  <si>
    <t>58,90</t>
  </si>
  <si>
    <t>95</t>
  </si>
  <si>
    <t>17,00</t>
  </si>
  <si>
    <t>96</t>
  </si>
  <si>
    <t>289</t>
  </si>
  <si>
    <t>6304,10</t>
  </si>
  <si>
    <t>365</t>
  </si>
  <si>
    <t>7086,33</t>
  </si>
  <si>
    <t>98</t>
  </si>
  <si>
    <t>378</t>
  </si>
  <si>
    <t>6693,15</t>
  </si>
  <si>
    <t>99</t>
  </si>
  <si>
    <t>299</t>
  </si>
  <si>
    <t>5238,60</t>
  </si>
  <si>
    <t>100</t>
  </si>
  <si>
    <t>124</t>
  </si>
  <si>
    <t>3018,90</t>
  </si>
  <si>
    <t>101</t>
  </si>
  <si>
    <t>255</t>
  </si>
  <si>
    <t>4948,60</t>
  </si>
  <si>
    <t>102</t>
  </si>
  <si>
    <t>588</t>
  </si>
  <si>
    <t>12864,00</t>
  </si>
  <si>
    <t>103</t>
  </si>
  <si>
    <t>156</t>
  </si>
  <si>
    <t>3877,40</t>
  </si>
  <si>
    <t>104</t>
  </si>
  <si>
    <t>368</t>
  </si>
  <si>
    <t>7770,80</t>
  </si>
  <si>
    <t>105</t>
  </si>
  <si>
    <t>261</t>
  </si>
  <si>
    <t>5340,74</t>
  </si>
  <si>
    <t>106</t>
  </si>
  <si>
    <t>226</t>
  </si>
  <si>
    <t>5301,46</t>
  </si>
  <si>
    <t>107</t>
  </si>
  <si>
    <t>229</t>
  </si>
  <si>
    <t>5273,19</t>
  </si>
  <si>
    <t>108</t>
  </si>
  <si>
    <t>4242,80</t>
  </si>
  <si>
    <t>109</t>
  </si>
  <si>
    <t>199</t>
  </si>
  <si>
    <t>8419,70</t>
  </si>
  <si>
    <t>110</t>
  </si>
  <si>
    <t>375</t>
  </si>
  <si>
    <t>17338,70</t>
  </si>
  <si>
    <t>111</t>
  </si>
  <si>
    <t>410</t>
  </si>
  <si>
    <t>23751,00</t>
  </si>
  <si>
    <t>112</t>
  </si>
  <si>
    <t>252</t>
  </si>
  <si>
    <t>12827,00</t>
  </si>
  <si>
    <t>113</t>
  </si>
  <si>
    <t>6109,50</t>
  </si>
  <si>
    <t>114</t>
  </si>
  <si>
    <t>292</t>
  </si>
  <si>
    <t>16273,10</t>
  </si>
  <si>
    <t>115</t>
  </si>
  <si>
    <t>508</t>
  </si>
  <si>
    <t>12775,50</t>
  </si>
  <si>
    <t>116</t>
  </si>
  <si>
    <t>432</t>
  </si>
  <si>
    <t>23863,60</t>
  </si>
  <si>
    <t>117</t>
  </si>
  <si>
    <t>856</t>
  </si>
  <si>
    <t>23675,40</t>
  </si>
  <si>
    <t>118</t>
  </si>
  <si>
    <t>227</t>
  </si>
  <si>
    <t>10580,90</t>
  </si>
  <si>
    <t>267</t>
  </si>
  <si>
    <t>7238,50</t>
  </si>
  <si>
    <t>120</t>
  </si>
  <si>
    <t>158</t>
  </si>
  <si>
    <t>8019,80</t>
  </si>
  <si>
    <t>121</t>
  </si>
  <si>
    <t>5033,70</t>
  </si>
  <si>
    <t>122</t>
  </si>
  <si>
    <t>4605,50</t>
  </si>
  <si>
    <t>123</t>
  </si>
  <si>
    <t>17069,80</t>
  </si>
  <si>
    <t>3777,40</t>
  </si>
  <si>
    <t>125</t>
  </si>
  <si>
    <t>4550,10</t>
  </si>
  <si>
    <t>126</t>
  </si>
  <si>
    <t>3798,60</t>
  </si>
  <si>
    <t>127</t>
  </si>
  <si>
    <t>595</t>
  </si>
  <si>
    <t>31620,60</t>
  </si>
  <si>
    <t>128</t>
  </si>
  <si>
    <t>36,00</t>
  </si>
  <si>
    <t>53,10</t>
  </si>
  <si>
    <t>130</t>
  </si>
  <si>
    <t>99,90</t>
  </si>
  <si>
    <t>131</t>
  </si>
  <si>
    <t>46,00</t>
  </si>
  <si>
    <t>132</t>
  </si>
  <si>
    <t>37,80</t>
  </si>
  <si>
    <t>133</t>
  </si>
  <si>
    <t>48,70</t>
  </si>
  <si>
    <t>134</t>
  </si>
  <si>
    <t>43,70</t>
  </si>
  <si>
    <t>135</t>
  </si>
  <si>
    <t>28,90</t>
  </si>
  <si>
    <t>136</t>
  </si>
  <si>
    <t>58,10</t>
  </si>
  <si>
    <t>137</t>
  </si>
  <si>
    <t>237</t>
  </si>
  <si>
    <t>6060,45</t>
  </si>
  <si>
    <t>138</t>
  </si>
  <si>
    <t>225</t>
  </si>
  <si>
    <t>5743,30</t>
  </si>
  <si>
    <t>3103,70</t>
  </si>
  <si>
    <t>140</t>
  </si>
  <si>
    <t>214</t>
  </si>
  <si>
    <t>6046,40</t>
  </si>
  <si>
    <t>141</t>
  </si>
  <si>
    <t>342</t>
  </si>
  <si>
    <t>6944,31</t>
  </si>
  <si>
    <t>142</t>
  </si>
  <si>
    <t>5469,60</t>
  </si>
  <si>
    <t>143</t>
  </si>
  <si>
    <t>144</t>
  </si>
  <si>
    <t>2661,07</t>
  </si>
  <si>
    <t>153</t>
  </si>
  <si>
    <t>3220,90</t>
  </si>
  <si>
    <t>145</t>
  </si>
  <si>
    <t>2826,50</t>
  </si>
  <si>
    <t>146</t>
  </si>
  <si>
    <t>2848,60</t>
  </si>
  <si>
    <t>147</t>
  </si>
  <si>
    <t>407</t>
  </si>
  <si>
    <t>9512,80</t>
  </si>
  <si>
    <t>148</t>
  </si>
  <si>
    <t>2868,30</t>
  </si>
  <si>
    <t>2862,20</t>
  </si>
  <si>
    <t>249</t>
  </si>
  <si>
    <t>6015,20</t>
  </si>
  <si>
    <t>151</t>
  </si>
  <si>
    <t>215</t>
  </si>
  <si>
    <t>6090,50</t>
  </si>
  <si>
    <t>152</t>
  </si>
  <si>
    <t>716</t>
  </si>
  <si>
    <t>15694,90</t>
  </si>
  <si>
    <t>541</t>
  </si>
  <si>
    <t>10423,90</t>
  </si>
  <si>
    <t>154</t>
  </si>
  <si>
    <t>234</t>
  </si>
  <si>
    <t>5832,80</t>
  </si>
  <si>
    <t>155</t>
  </si>
  <si>
    <t>224</t>
  </si>
  <si>
    <t>6111,30</t>
  </si>
  <si>
    <t>370</t>
  </si>
  <si>
    <t>9046,30</t>
  </si>
  <si>
    <t>2597,20</t>
  </si>
  <si>
    <t>169</t>
  </si>
  <si>
    <t>3506,47</t>
  </si>
  <si>
    <t>159</t>
  </si>
  <si>
    <t>3480,20</t>
  </si>
  <si>
    <t>160</t>
  </si>
  <si>
    <t>318</t>
  </si>
  <si>
    <t>10284,40</t>
  </si>
  <si>
    <t>161</t>
  </si>
  <si>
    <t>189</t>
  </si>
  <si>
    <t>3504,18</t>
  </si>
  <si>
    <t>162</t>
  </si>
  <si>
    <t>3469,00</t>
  </si>
  <si>
    <t>163</t>
  </si>
  <si>
    <t>3644,40</t>
  </si>
  <si>
    <t>164</t>
  </si>
  <si>
    <t>374</t>
  </si>
  <si>
    <t>8981,03</t>
  </si>
  <si>
    <t>165</t>
  </si>
  <si>
    <t>6805,30</t>
  </si>
  <si>
    <t>166</t>
  </si>
  <si>
    <t>644</t>
  </si>
  <si>
    <t>22433,60</t>
  </si>
  <si>
    <t>167</t>
  </si>
  <si>
    <t>191</t>
  </si>
  <si>
    <t>5040,50</t>
  </si>
  <si>
    <t>168</t>
  </si>
  <si>
    <t>5021,60</t>
  </si>
  <si>
    <t>182</t>
  </si>
  <si>
    <t>3520,60</t>
  </si>
  <si>
    <t>170</t>
  </si>
  <si>
    <t>3523,58</t>
  </si>
  <si>
    <t>171</t>
  </si>
  <si>
    <t>192</t>
  </si>
  <si>
    <t>3476,66</t>
  </si>
  <si>
    <t>172</t>
  </si>
  <si>
    <t>6276,90</t>
  </si>
  <si>
    <t>173</t>
  </si>
  <si>
    <t>4185,40</t>
  </si>
  <si>
    <t>326</t>
  </si>
  <si>
    <t>12672,30</t>
  </si>
  <si>
    <t>175</t>
  </si>
  <si>
    <t>201</t>
  </si>
  <si>
    <t>4500,08</t>
  </si>
  <si>
    <t>176</t>
  </si>
  <si>
    <t>379</t>
  </si>
  <si>
    <t>6876,30</t>
  </si>
  <si>
    <t>177</t>
  </si>
  <si>
    <t>213</t>
  </si>
  <si>
    <t>4576,78</t>
  </si>
  <si>
    <t>178</t>
  </si>
  <si>
    <t>209</t>
  </si>
  <si>
    <t>3552,96</t>
  </si>
  <si>
    <t>179</t>
  </si>
  <si>
    <t>2721,60</t>
  </si>
  <si>
    <t>180</t>
  </si>
  <si>
    <t>3502,00</t>
  </si>
  <si>
    <t>181</t>
  </si>
  <si>
    <t>3476,20</t>
  </si>
  <si>
    <t>3484,83</t>
  </si>
  <si>
    <t>183</t>
  </si>
  <si>
    <t>1494,84</t>
  </si>
  <si>
    <t>184</t>
  </si>
  <si>
    <t>195</t>
  </si>
  <si>
    <t>5730,42</t>
  </si>
  <si>
    <t>185</t>
  </si>
  <si>
    <t>6044,00</t>
  </si>
  <si>
    <t>186</t>
  </si>
  <si>
    <t>243</t>
  </si>
  <si>
    <t>6817,00</t>
  </si>
  <si>
    <t>187</t>
  </si>
  <si>
    <t>2734,90</t>
  </si>
  <si>
    <t>188</t>
  </si>
  <si>
    <t>3463,80</t>
  </si>
  <si>
    <t>3539,88</t>
  </si>
  <si>
    <t>190</t>
  </si>
  <si>
    <t>325</t>
  </si>
  <si>
    <t>7018,23</t>
  </si>
  <si>
    <t>3402,28</t>
  </si>
  <si>
    <t>3553,20</t>
  </si>
  <si>
    <t>193</t>
  </si>
  <si>
    <t>3540,10</t>
  </si>
  <si>
    <t>194</t>
  </si>
  <si>
    <t>3379,60</t>
  </si>
  <si>
    <t>3194,76</t>
  </si>
  <si>
    <t>196</t>
  </si>
  <si>
    <t>246</t>
  </si>
  <si>
    <t>5093,00</t>
  </si>
  <si>
    <t>197</t>
  </si>
  <si>
    <t>6090,72</t>
  </si>
  <si>
    <t>198</t>
  </si>
  <si>
    <t>2639,80</t>
  </si>
  <si>
    <t>241</t>
  </si>
  <si>
    <t>7626,30</t>
  </si>
  <si>
    <t>200</t>
  </si>
  <si>
    <t>270</t>
  </si>
  <si>
    <t>9559,30</t>
  </si>
  <si>
    <t>265</t>
  </si>
  <si>
    <t>9066,30</t>
  </si>
  <si>
    <t>202</t>
  </si>
  <si>
    <t>2747,59</t>
  </si>
  <si>
    <t>203</t>
  </si>
  <si>
    <t>2709,60</t>
  </si>
  <si>
    <t>204</t>
  </si>
  <si>
    <t>3377,30</t>
  </si>
  <si>
    <t>205</t>
  </si>
  <si>
    <t>3351,30</t>
  </si>
  <si>
    <t>206</t>
  </si>
  <si>
    <t>3357,80</t>
  </si>
  <si>
    <t>207</t>
  </si>
  <si>
    <t>4641,30</t>
  </si>
  <si>
    <t>208</t>
  </si>
  <si>
    <t>2457,20</t>
  </si>
  <si>
    <t>1981,83</t>
  </si>
  <si>
    <t>210</t>
  </si>
  <si>
    <t>2691,70</t>
  </si>
  <si>
    <t>211</t>
  </si>
  <si>
    <t>254</t>
  </si>
  <si>
    <t>4904,56</t>
  </si>
  <si>
    <t>212</t>
  </si>
  <si>
    <t>247</t>
  </si>
  <si>
    <t>4886,43</t>
  </si>
  <si>
    <t>586,91</t>
  </si>
  <si>
    <t>3857,82</t>
  </si>
  <si>
    <t>3817,50</t>
  </si>
  <si>
    <t>216</t>
  </si>
  <si>
    <t>3673,70</t>
  </si>
  <si>
    <t>217</t>
  </si>
  <si>
    <t>447</t>
  </si>
  <si>
    <t>9471,70</t>
  </si>
  <si>
    <t>218</t>
  </si>
  <si>
    <t>3498,95</t>
  </si>
  <si>
    <t>219</t>
  </si>
  <si>
    <t>3177,50</t>
  </si>
  <si>
    <t>220</t>
  </si>
  <si>
    <t>3542,90</t>
  </si>
  <si>
    <t>221</t>
  </si>
  <si>
    <t>3332,00</t>
  </si>
  <si>
    <t>222</t>
  </si>
  <si>
    <t>3359,20</t>
  </si>
  <si>
    <t>223</t>
  </si>
  <si>
    <t>319</t>
  </si>
  <si>
    <t>6399,30</t>
  </si>
  <si>
    <t>3481,80</t>
  </si>
  <si>
    <t>310</t>
  </si>
  <si>
    <t>6396,00</t>
  </si>
  <si>
    <t>3428,00</t>
  </si>
  <si>
    <t>3494,80</t>
  </si>
  <si>
    <t>228</t>
  </si>
  <si>
    <t>7614,56</t>
  </si>
  <si>
    <t>5017,28</t>
  </si>
  <si>
    <t>230</t>
  </si>
  <si>
    <t>391</t>
  </si>
  <si>
    <t>9573,17</t>
  </si>
  <si>
    <t>231</t>
  </si>
  <si>
    <t>3036,20</t>
  </si>
  <si>
    <t>232</t>
  </si>
  <si>
    <t>3037,30</t>
  </si>
  <si>
    <t>233</t>
  </si>
  <si>
    <t>2735,70</t>
  </si>
  <si>
    <t>3002,90</t>
  </si>
  <si>
    <t>235</t>
  </si>
  <si>
    <t>390</t>
  </si>
  <si>
    <t>6948,11</t>
  </si>
  <si>
    <t>236</t>
  </si>
  <si>
    <t>3314,20</t>
  </si>
  <si>
    <t>403</t>
  </si>
  <si>
    <t>7068,40</t>
  </si>
  <si>
    <t>238</t>
  </si>
  <si>
    <t>352</t>
  </si>
  <si>
    <t>6953,73</t>
  </si>
  <si>
    <t>239</t>
  </si>
  <si>
    <t>2231,30</t>
  </si>
  <si>
    <t>240</t>
  </si>
  <si>
    <t>3413,30</t>
  </si>
  <si>
    <t>263</t>
  </si>
  <si>
    <t>4927,00</t>
  </si>
  <si>
    <t>242</t>
  </si>
  <si>
    <t>4940,66</t>
  </si>
  <si>
    <t>3456,99</t>
  </si>
  <si>
    <t>244</t>
  </si>
  <si>
    <t>3528,70</t>
  </si>
  <si>
    <t>245</t>
  </si>
  <si>
    <t>256</t>
  </si>
  <si>
    <t>4950,80</t>
  </si>
  <si>
    <t>4924,40</t>
  </si>
  <si>
    <t>3059,34</t>
  </si>
  <si>
    <t>248</t>
  </si>
  <si>
    <t>3344,20</t>
  </si>
  <si>
    <t>251</t>
  </si>
  <si>
    <t>3722,59</t>
  </si>
  <si>
    <t>250</t>
  </si>
  <si>
    <t>3506,97</t>
  </si>
  <si>
    <t>3870,00</t>
  </si>
  <si>
    <t>3892,20</t>
  </si>
  <si>
    <t>253</t>
  </si>
  <si>
    <t>38,20</t>
  </si>
  <si>
    <t>28,70</t>
  </si>
  <si>
    <t>257</t>
  </si>
  <si>
    <t>258</t>
  </si>
  <si>
    <t>259</t>
  </si>
  <si>
    <t>260</t>
  </si>
  <si>
    <t>39,30</t>
  </si>
  <si>
    <t>262</t>
  </si>
  <si>
    <t>38,00</t>
  </si>
  <si>
    <t>25,30</t>
  </si>
  <si>
    <t>60,00</t>
  </si>
  <si>
    <t>266</t>
  </si>
  <si>
    <t>36,20</t>
  </si>
  <si>
    <t>268</t>
  </si>
  <si>
    <t>269</t>
  </si>
  <si>
    <t>271</t>
  </si>
  <si>
    <t>63,70</t>
  </si>
  <si>
    <t>273</t>
  </si>
  <si>
    <t>15,90</t>
  </si>
  <si>
    <t>274</t>
  </si>
  <si>
    <t>275</t>
  </si>
  <si>
    <t>276</t>
  </si>
  <si>
    <t>25,90</t>
  </si>
  <si>
    <t>277</t>
  </si>
  <si>
    <t>278</t>
  </si>
  <si>
    <t>15,80</t>
  </si>
  <si>
    <t>279</t>
  </si>
  <si>
    <t>280</t>
  </si>
  <si>
    <t>281</t>
  </si>
  <si>
    <t>282</t>
  </si>
  <si>
    <t>283</t>
  </si>
  <si>
    <t>284</t>
  </si>
  <si>
    <t>285</t>
  </si>
  <si>
    <t>287</t>
  </si>
  <si>
    <t>428</t>
  </si>
  <si>
    <t>13280,20</t>
  </si>
  <si>
    <t>288</t>
  </si>
  <si>
    <t>345</t>
  </si>
  <si>
    <t>7736,20</t>
  </si>
  <si>
    <t>381</t>
  </si>
  <si>
    <t>7771,25</t>
  </si>
  <si>
    <t>290</t>
  </si>
  <si>
    <t>357</t>
  </si>
  <si>
    <t>7741,25</t>
  </si>
  <si>
    <t>291</t>
  </si>
  <si>
    <t>23,50</t>
  </si>
  <si>
    <t>236,62</t>
  </si>
  <si>
    <t>293</t>
  </si>
  <si>
    <t>96,36</t>
  </si>
  <si>
    <t>294</t>
  </si>
  <si>
    <t>97,10</t>
  </si>
  <si>
    <t>295</t>
  </si>
  <si>
    <t>81,67</t>
  </si>
  <si>
    <t>296</t>
  </si>
  <si>
    <t>80,10</t>
  </si>
  <si>
    <t>297</t>
  </si>
  <si>
    <t>100,00</t>
  </si>
  <si>
    <t>298</t>
  </si>
  <si>
    <t>221,19</t>
  </si>
  <si>
    <t>203,94</t>
  </si>
  <si>
    <t>300</t>
  </si>
  <si>
    <t>270,78</t>
  </si>
  <si>
    <t>301</t>
  </si>
  <si>
    <t>391,12</t>
  </si>
  <si>
    <t>302</t>
  </si>
  <si>
    <t>547,66</t>
  </si>
  <si>
    <t>303</t>
  </si>
  <si>
    <t>435,66</t>
  </si>
  <si>
    <t>304</t>
  </si>
  <si>
    <t>507,53</t>
  </si>
  <si>
    <t>305</t>
  </si>
  <si>
    <t>589,59</t>
  </si>
  <si>
    <t>306</t>
  </si>
  <si>
    <t>137,20</t>
  </si>
  <si>
    <t>307</t>
  </si>
  <si>
    <t>75,20</t>
  </si>
  <si>
    <t>308</t>
  </si>
  <si>
    <t>255,40</t>
  </si>
  <si>
    <t>309</t>
  </si>
  <si>
    <t>63,90</t>
  </si>
  <si>
    <t>69,30</t>
  </si>
  <si>
    <t>311</t>
  </si>
  <si>
    <t>717,32</t>
  </si>
  <si>
    <t>632,64</t>
  </si>
  <si>
    <t>313</t>
  </si>
  <si>
    <t>1178,44</t>
  </si>
  <si>
    <t>314</t>
  </si>
  <si>
    <t>1693,84</t>
  </si>
  <si>
    <t>315</t>
  </si>
  <si>
    <t>1809,55</t>
  </si>
  <si>
    <t>316</t>
  </si>
  <si>
    <t>1909,17</t>
  </si>
  <si>
    <t>317</t>
  </si>
  <si>
    <t>229,09</t>
  </si>
  <si>
    <t>338,10</t>
  </si>
  <si>
    <t>515,26</t>
  </si>
  <si>
    <t>320</t>
  </si>
  <si>
    <t>357,98</t>
  </si>
  <si>
    <t>321</t>
  </si>
  <si>
    <t>343,15</t>
  </si>
  <si>
    <t>322</t>
  </si>
  <si>
    <t>423,06</t>
  </si>
  <si>
    <t>153,90</t>
  </si>
  <si>
    <t>324</t>
  </si>
  <si>
    <t>546</t>
  </si>
  <si>
    <t>16826,70</t>
  </si>
  <si>
    <t>824</t>
  </si>
  <si>
    <t>27830,10</t>
  </si>
  <si>
    <t>3431,60</t>
  </si>
  <si>
    <t>327</t>
  </si>
  <si>
    <t>372</t>
  </si>
  <si>
    <t>12971,50</t>
  </si>
  <si>
    <t>328</t>
  </si>
  <si>
    <t>14047,30</t>
  </si>
  <si>
    <t>329</t>
  </si>
  <si>
    <t>3610,30</t>
  </si>
  <si>
    <t>330</t>
  </si>
  <si>
    <t>5235,40</t>
  </si>
  <si>
    <t>331</t>
  </si>
  <si>
    <t>5434,90</t>
  </si>
  <si>
    <t>332</t>
  </si>
  <si>
    <t>4164,60</t>
  </si>
  <si>
    <t>333</t>
  </si>
  <si>
    <t>4184,80</t>
  </si>
  <si>
    <t>334</t>
  </si>
  <si>
    <t>5405,30</t>
  </si>
  <si>
    <t>5357,00</t>
  </si>
  <si>
    <t>336</t>
  </si>
  <si>
    <t>5373,80</t>
  </si>
  <si>
    <t>337</t>
  </si>
  <si>
    <t>4210,20</t>
  </si>
  <si>
    <t>338</t>
  </si>
  <si>
    <t>6316,96</t>
  </si>
  <si>
    <t>339</t>
  </si>
  <si>
    <t>807</t>
  </si>
  <si>
    <t>24729,50</t>
  </si>
  <si>
    <t>340</t>
  </si>
  <si>
    <t>4185,80</t>
  </si>
  <si>
    <t>341</t>
  </si>
  <si>
    <t>3395,00</t>
  </si>
  <si>
    <t>3533,62</t>
  </si>
  <si>
    <t>343</t>
  </si>
  <si>
    <t>439</t>
  </si>
  <si>
    <t>6925,20</t>
  </si>
  <si>
    <t>344</t>
  </si>
  <si>
    <t>3498,85</t>
  </si>
  <si>
    <t>3501,40</t>
  </si>
  <si>
    <t>346</t>
  </si>
  <si>
    <t>10523,90</t>
  </si>
  <si>
    <t>Оплата услуг консьержа</t>
  </si>
  <si>
    <t>Оплата охранных услуг</t>
  </si>
  <si>
    <t>347</t>
  </si>
  <si>
    <t>3514,10</t>
  </si>
  <si>
    <t>348</t>
  </si>
  <si>
    <t>3480,83</t>
  </si>
  <si>
    <t>349</t>
  </si>
  <si>
    <t>380</t>
  </si>
  <si>
    <t>6968,33</t>
  </si>
  <si>
    <t>350</t>
  </si>
  <si>
    <t>2347,50</t>
  </si>
  <si>
    <t>351</t>
  </si>
  <si>
    <t>2833,70</t>
  </si>
  <si>
    <t>4400,90</t>
  </si>
  <si>
    <t>353</t>
  </si>
  <si>
    <t>3577,70</t>
  </si>
  <si>
    <t>354</t>
  </si>
  <si>
    <t>6081,10</t>
  </si>
  <si>
    <t>355</t>
  </si>
  <si>
    <t>6990,90</t>
  </si>
  <si>
    <t>356</t>
  </si>
  <si>
    <t>4230,20</t>
  </si>
  <si>
    <t>567</t>
  </si>
  <si>
    <t>7665,55</t>
  </si>
  <si>
    <t>358</t>
  </si>
  <si>
    <t>637,70</t>
  </si>
  <si>
    <t>359</t>
  </si>
  <si>
    <t>655,20</t>
  </si>
  <si>
    <t>360</t>
  </si>
  <si>
    <t>5342,13</t>
  </si>
  <si>
    <t>361</t>
  </si>
  <si>
    <t>665,30</t>
  </si>
  <si>
    <t>362</t>
  </si>
  <si>
    <t>228,20</t>
  </si>
  <si>
    <t>363</t>
  </si>
  <si>
    <t>3369,60</t>
  </si>
  <si>
    <t>364</t>
  </si>
  <si>
    <t>635,80</t>
  </si>
  <si>
    <t>2472,50</t>
  </si>
  <si>
    <t>366</t>
  </si>
  <si>
    <t>632,30</t>
  </si>
  <si>
    <t>367</t>
  </si>
  <si>
    <t>3356,55</t>
  </si>
  <si>
    <t>651,90</t>
  </si>
  <si>
    <t>369</t>
  </si>
  <si>
    <t>3350,00</t>
  </si>
  <si>
    <t>639,50</t>
  </si>
  <si>
    <t>371</t>
  </si>
  <si>
    <t>4090,60</t>
  </si>
  <si>
    <t>4601,20</t>
  </si>
  <si>
    <t>373</t>
  </si>
  <si>
    <t>3832,20</t>
  </si>
  <si>
    <t>3464,00</t>
  </si>
  <si>
    <t>3640,40</t>
  </si>
  <si>
    <t>376</t>
  </si>
  <si>
    <t>3633,24</t>
  </si>
  <si>
    <t>377</t>
  </si>
  <si>
    <t>8753,70</t>
  </si>
  <si>
    <t>6614,75</t>
  </si>
  <si>
    <t>411</t>
  </si>
  <si>
    <t>10330,40</t>
  </si>
  <si>
    <t>9718,55</t>
  </si>
  <si>
    <t>8733,14</t>
  </si>
  <si>
    <t>382</t>
  </si>
  <si>
    <t>555</t>
  </si>
  <si>
    <t>10510,10</t>
  </si>
  <si>
    <t>383</t>
  </si>
  <si>
    <t>8850,19</t>
  </si>
  <si>
    <t>3385,67</t>
  </si>
  <si>
    <t>385</t>
  </si>
  <si>
    <t>5287,10</t>
  </si>
  <si>
    <t>386</t>
  </si>
  <si>
    <t>5273,00</t>
  </si>
  <si>
    <t>387</t>
  </si>
  <si>
    <t>5230,10</t>
  </si>
  <si>
    <t>388</t>
  </si>
  <si>
    <t>3356,00</t>
  </si>
  <si>
    <t>389</t>
  </si>
  <si>
    <t>5321,20</t>
  </si>
  <si>
    <t>617</t>
  </si>
  <si>
    <t>16759,40</t>
  </si>
  <si>
    <t>7470,70</t>
  </si>
  <si>
    <t>392</t>
  </si>
  <si>
    <t>7408,20</t>
  </si>
  <si>
    <t>393</t>
  </si>
  <si>
    <t>27,48</t>
  </si>
  <si>
    <t>394</t>
  </si>
  <si>
    <t>150,83</t>
  </si>
  <si>
    <t>395</t>
  </si>
  <si>
    <t>121,30</t>
  </si>
  <si>
    <t>16,70</t>
  </si>
  <si>
    <t>397</t>
  </si>
  <si>
    <t>19,00</t>
  </si>
  <si>
    <t>398</t>
  </si>
  <si>
    <t>3691,50</t>
  </si>
  <si>
    <t>399</t>
  </si>
  <si>
    <t>10349,80</t>
  </si>
  <si>
    <t>400</t>
  </si>
  <si>
    <t>739</t>
  </si>
  <si>
    <t>18105,80</t>
  </si>
  <si>
    <t>8055,30</t>
  </si>
  <si>
    <t>402</t>
  </si>
  <si>
    <t>16155,10</t>
  </si>
  <si>
    <t>17227,40</t>
  </si>
  <si>
    <t>404</t>
  </si>
  <si>
    <t>15863,20</t>
  </si>
  <si>
    <t>405</t>
  </si>
  <si>
    <t>6940,50</t>
  </si>
  <si>
    <t>40,60</t>
  </si>
  <si>
    <t>49,00</t>
  </si>
  <si>
    <t>408</t>
  </si>
  <si>
    <t>42,40</t>
  </si>
  <si>
    <t>409</t>
  </si>
  <si>
    <t>45,20</t>
  </si>
  <si>
    <t>2068,33</t>
  </si>
  <si>
    <t>412</t>
  </si>
  <si>
    <t>3374,69</t>
  </si>
  <si>
    <t>413</t>
  </si>
  <si>
    <t>3795,63</t>
  </si>
  <si>
    <t>414</t>
  </si>
  <si>
    <t>2479,90</t>
  </si>
  <si>
    <t>415</t>
  </si>
  <si>
    <t>2529,60</t>
  </si>
  <si>
    <t>416</t>
  </si>
  <si>
    <t>2941,70</t>
  </si>
  <si>
    <t>417</t>
  </si>
  <si>
    <t>3161,80</t>
  </si>
  <si>
    <t>418</t>
  </si>
  <si>
    <t>770,60</t>
  </si>
  <si>
    <t>419</t>
  </si>
  <si>
    <t>769,27</t>
  </si>
  <si>
    <t>420</t>
  </si>
  <si>
    <t>918,78</t>
  </si>
  <si>
    <t>421</t>
  </si>
  <si>
    <t>5727,70</t>
  </si>
  <si>
    <t>422</t>
  </si>
  <si>
    <t>72,20</t>
  </si>
  <si>
    <t>423</t>
  </si>
  <si>
    <t>424</t>
  </si>
  <si>
    <t>425</t>
  </si>
  <si>
    <t>19,70</t>
  </si>
  <si>
    <t>426</t>
  </si>
  <si>
    <t>67,10</t>
  </si>
  <si>
    <t>132,20</t>
  </si>
  <si>
    <t>429</t>
  </si>
  <si>
    <t>482,10</t>
  </si>
  <si>
    <t>430</t>
  </si>
  <si>
    <t>43,60</t>
  </si>
  <si>
    <t>431</t>
  </si>
  <si>
    <t>35,09</t>
  </si>
  <si>
    <t>183,83</t>
  </si>
  <si>
    <t>433</t>
  </si>
  <si>
    <t>31,50</t>
  </si>
  <si>
    <t>434</t>
  </si>
  <si>
    <t>38,70</t>
  </si>
  <si>
    <t>435</t>
  </si>
  <si>
    <t>281,60</t>
  </si>
  <si>
    <t>436</t>
  </si>
  <si>
    <t>49,10</t>
  </si>
  <si>
    <t>437</t>
  </si>
  <si>
    <t>45,00</t>
  </si>
  <si>
    <t>438</t>
  </si>
  <si>
    <t>116,70</t>
  </si>
  <si>
    <t>75,80</t>
  </si>
  <si>
    <t>440</t>
  </si>
  <si>
    <t>45,30</t>
  </si>
  <si>
    <t>441</t>
  </si>
  <si>
    <t>27,30</t>
  </si>
  <si>
    <t>442</t>
  </si>
  <si>
    <t>48,20</t>
  </si>
  <si>
    <t>443</t>
  </si>
  <si>
    <t>265,50</t>
  </si>
  <si>
    <t>444</t>
  </si>
  <si>
    <t>175,50</t>
  </si>
  <si>
    <t>445</t>
  </si>
  <si>
    <t>54,20</t>
  </si>
  <si>
    <t>283,20</t>
  </si>
  <si>
    <t>416,20</t>
  </si>
  <si>
    <t>Итого за период:</t>
  </si>
  <si>
    <t>68426</t>
  </si>
  <si>
    <t>1848559,88</t>
  </si>
  <si>
    <t>456281708,66</t>
  </si>
  <si>
    <t>ООО "МосОблЕИРЦ" _______________</t>
  </si>
  <si>
    <t>Всего задолженность</t>
  </si>
  <si>
    <t>Задолженность населения на дек21 по плате за СиР с учётом долгов прошлых периодов</t>
  </si>
  <si>
    <t>Задолженность за услуги по содержанию и текущему ремонту ж/ф на конец 2021г.</t>
  </si>
  <si>
    <t>Зарплата инженерной службы 26</t>
  </si>
  <si>
    <t>Площадь для распределения сумм на ВДГО ООО "Проект Сервис-групп"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</si>
</sst>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_-* #,##0.00_-;\-* #,##0.00_-;_-* &quot;-&quot;??_-;_-@_-"/>
    <numFmt numFmtId="165" formatCode="_-* #,##0\ _₽_-;\-* #,##0\ _₽_-;_-* &quot;-&quot;??\ _₽_-;_-@_-"/>
    <numFmt numFmtId="166" formatCode="_-* #,##0.00_р_._-;\-* #,##0.00_р_._-;_-* &quot;-&quot;??_р_._-;_-@_-"/>
    <numFmt numFmtId="167" formatCode="#,##0.000"/>
    <numFmt numFmtId="168" formatCode="_-* #,##0.000\ _₽_-;\-* #,##0.000\ _₽_-;_-* &quot;-&quot;??\ _₽_-;_-@_-"/>
    <numFmt numFmtId="169" formatCode="_-* #,##0.00000\ _₽_-;\-* #,##0.00000\ _₽_-;_-* &quot;-&quot;??\ _₽_-;_-@_-"/>
    <numFmt numFmtId="170" formatCode="mmmm\ yyyy;@"/>
    <numFmt numFmtId="171" formatCode="_-* #,##0_р_._-;\-* #,##0_р_._-;_-* &quot;-&quot;??_р_._-;_-@_-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3" tint="-0.249977111117893"/>
      <name val="Arial"/>
      <family val="2"/>
      <charset val="204"/>
    </font>
    <font>
      <b/>
      <sz val="10"/>
      <color theme="3" tint="-0.249977111117893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i/>
      <sz val="8"/>
      <color theme="3" tint="-0.249977111117893"/>
      <name val="Arial"/>
      <family val="2"/>
      <charset val="204"/>
    </font>
    <font>
      <b/>
      <i/>
      <sz val="8"/>
      <color theme="3" tint="-0.249977111117893"/>
      <name val="Arial"/>
      <family val="2"/>
      <charset val="204"/>
    </font>
    <font>
      <i/>
      <sz val="7"/>
      <color theme="3" tint="-0.249977111117893"/>
      <name val="Arial"/>
      <family val="2"/>
      <charset val="204"/>
    </font>
    <font>
      <sz val="11"/>
      <color theme="1"/>
      <name val="Times New Roman"/>
      <family val="2"/>
      <charset val="204"/>
    </font>
    <font>
      <b/>
      <i/>
      <sz val="7"/>
      <color theme="3" tint="-0.249977111117893"/>
      <name val="Arial"/>
      <family val="2"/>
      <charset val="204"/>
    </font>
    <font>
      <sz val="8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  <charset val="204"/>
    </font>
    <font>
      <sz val="9"/>
      <color indexed="24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indexed="24"/>
      <name val="Arial"/>
      <family val="2"/>
      <charset val="204"/>
    </font>
    <font>
      <sz val="9"/>
      <name val="Arial"/>
      <family val="2"/>
      <charset val="204"/>
    </font>
    <font>
      <sz val="9"/>
      <color indexed="24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i/>
      <sz val="7"/>
      <name val="Arial"/>
      <family val="2"/>
      <charset val="204"/>
    </font>
    <font>
      <i/>
      <sz val="8"/>
      <color rgb="FFFF0000"/>
      <name val="Arial"/>
      <family val="2"/>
      <charset val="204"/>
    </font>
    <font>
      <sz val="7"/>
      <color theme="3" tint="-0.249977111117893"/>
      <name val="Arial"/>
      <family val="2"/>
      <charset val="204"/>
    </font>
    <font>
      <b/>
      <i/>
      <u/>
      <sz val="8"/>
      <color theme="3" tint="-0.249977111117893"/>
      <name val="Arial"/>
      <family val="2"/>
      <charset val="204"/>
    </font>
    <font>
      <b/>
      <sz val="14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color indexed="8"/>
      <name val="Arial"/>
      <family val="2"/>
      <charset val="204"/>
    </font>
    <font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10"/>
      </patternFill>
    </fill>
    <fill>
      <patternFill patternType="solid">
        <fgColor rgb="FFF5F5F5"/>
        <bgColor indexed="64"/>
      </patternFill>
    </fill>
  </fills>
  <borders count="60">
    <border>
      <left/>
      <right/>
      <top/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/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/>
      <top/>
      <bottom style="thin">
        <color indexed="26"/>
      </bottom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/>
      <right style="thin">
        <color indexed="26"/>
      </right>
      <top/>
      <bottom/>
      <diagonal/>
    </border>
    <border>
      <left style="thin">
        <color indexed="26"/>
      </left>
      <right/>
      <top/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/>
      <right/>
      <top style="thin">
        <color theme="3" tint="-0.249977111117893"/>
      </top>
      <bottom/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theme="3" tint="-0.249977111117893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theme="3" tint="-0.249977111117893"/>
      </left>
      <right style="thin">
        <color indexed="8"/>
      </right>
      <top style="medium">
        <color theme="3" tint="-0.24997711111789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theme="3" tint="-0.24997711111789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theme="3" tint="-0.249977111117893"/>
      </top>
      <bottom/>
      <diagonal/>
    </border>
    <border>
      <left style="thin">
        <color indexed="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theme="3" tint="-0.249977111117893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52">
    <xf numFmtId="0" fontId="0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3" fillId="0" borderId="0"/>
    <xf numFmtId="0" fontId="19" fillId="0" borderId="0"/>
    <xf numFmtId="0" fontId="12" fillId="0" borderId="0"/>
    <xf numFmtId="0" fontId="11" fillId="0" borderId="0"/>
    <xf numFmtId="166" fontId="11" fillId="0" borderId="0" applyFont="0" applyFill="0" applyBorder="0" applyAlignment="0" applyProtection="0"/>
    <xf numFmtId="0" fontId="2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0" fontId="18" fillId="0" borderId="0"/>
    <xf numFmtId="164" fontId="19" fillId="0" borderId="0" applyFont="0" applyFill="0" applyBorder="0" applyAlignment="0" applyProtection="0"/>
    <xf numFmtId="0" fontId="18" fillId="0" borderId="0"/>
    <xf numFmtId="166" fontId="6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7" fillId="0" borderId="0"/>
    <xf numFmtId="9" fontId="18" fillId="0" borderId="0" applyFont="0" applyFill="0" applyBorder="0" applyAlignment="0" applyProtection="0"/>
    <xf numFmtId="0" fontId="18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7" fillId="0" borderId="0"/>
    <xf numFmtId="0" fontId="2" fillId="0" borderId="0"/>
    <xf numFmtId="43" fontId="25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</cellStyleXfs>
  <cellXfs count="408">
    <xf numFmtId="0" fontId="0" fillId="0" borderId="0" xfId="0"/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1" fillId="0" borderId="0" xfId="15" applyFont="1" applyAlignment="1">
      <alignment horizontal="left" vertical="center"/>
    </xf>
    <xf numFmtId="0" fontId="21" fillId="0" borderId="3" xfId="15" applyFont="1" applyFill="1" applyBorder="1" applyAlignment="1">
      <alignment horizontal="left" vertical="center"/>
    </xf>
    <xf numFmtId="0" fontId="21" fillId="0" borderId="4" xfId="15" applyFont="1" applyFill="1" applyBorder="1" applyAlignment="1">
      <alignment horizontal="center" vertical="center" wrapText="1"/>
    </xf>
    <xf numFmtId="167" fontId="21" fillId="0" borderId="4" xfId="15" applyNumberFormat="1" applyFont="1" applyFill="1" applyBorder="1" applyAlignment="1">
      <alignment horizontal="left" vertical="center"/>
    </xf>
    <xf numFmtId="167" fontId="21" fillId="2" borderId="4" xfId="15" applyNumberFormat="1" applyFont="1" applyFill="1" applyBorder="1" applyAlignment="1">
      <alignment horizontal="left" vertical="center"/>
    </xf>
    <xf numFmtId="0" fontId="16" fillId="0" borderId="0" xfId="0" applyFont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/>
    </xf>
    <xf numFmtId="165" fontId="22" fillId="0" borderId="2" xfId="9" applyNumberFormat="1" applyFont="1" applyFill="1" applyBorder="1" applyAlignment="1">
      <alignment vertical="center"/>
    </xf>
    <xf numFmtId="43" fontId="23" fillId="0" borderId="1" xfId="9" applyFont="1" applyFill="1" applyBorder="1" applyAlignment="1">
      <alignment horizontal="center" vertical="center" wrapText="1"/>
    </xf>
    <xf numFmtId="168" fontId="22" fillId="0" borderId="1" xfId="9" applyNumberFormat="1" applyFont="1" applyFill="1" applyBorder="1" applyAlignment="1">
      <alignment horizontal="center" vertical="center" wrapText="1"/>
    </xf>
    <xf numFmtId="169" fontId="22" fillId="0" borderId="1" xfId="9" applyNumberFormat="1" applyFont="1" applyFill="1" applyBorder="1" applyAlignment="1">
      <alignment horizontal="center" vertical="center" wrapText="1"/>
    </xf>
    <xf numFmtId="168" fontId="22" fillId="0" borderId="7" xfId="9" applyNumberFormat="1" applyFont="1" applyFill="1" applyBorder="1" applyAlignment="1">
      <alignment horizontal="center" vertical="center" wrapText="1"/>
    </xf>
    <xf numFmtId="169" fontId="22" fillId="0" borderId="7" xfId="9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vertical="center"/>
    </xf>
    <xf numFmtId="43" fontId="22" fillId="2" borderId="1" xfId="9" applyFont="1" applyFill="1" applyBorder="1" applyAlignment="1">
      <alignment horizontal="center" vertical="center" wrapText="1"/>
    </xf>
    <xf numFmtId="43" fontId="23" fillId="0" borderId="7" xfId="9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43" fontId="22" fillId="0" borderId="1" xfId="9" applyFont="1" applyFill="1" applyBorder="1" applyAlignment="1">
      <alignment horizontal="center" vertical="center" wrapText="1"/>
    </xf>
    <xf numFmtId="43" fontId="22" fillId="0" borderId="7" xfId="9" applyFont="1" applyFill="1" applyBorder="1" applyAlignment="1">
      <alignment horizontal="center" vertical="center" wrapText="1"/>
    </xf>
    <xf numFmtId="0" fontId="24" fillId="0" borderId="2" xfId="9" applyNumberFormat="1" applyFont="1" applyFill="1" applyBorder="1" applyAlignment="1">
      <alignment horizontal="center" vertical="center"/>
    </xf>
    <xf numFmtId="43" fontId="24" fillId="0" borderId="11" xfId="9" applyFont="1" applyFill="1" applyBorder="1" applyAlignment="1">
      <alignment horizontal="center" vertical="center" wrapText="1"/>
    </xf>
    <xf numFmtId="14" fontId="24" fillId="0" borderId="11" xfId="9" applyNumberFormat="1" applyFont="1" applyFill="1" applyBorder="1" applyAlignment="1">
      <alignment horizontal="center" vertical="center" wrapText="1"/>
    </xf>
    <xf numFmtId="9" fontId="22" fillId="0" borderId="0" xfId="0" applyNumberFormat="1" applyFont="1" applyBorder="1" applyAlignment="1">
      <alignment horizontal="center" vertical="center" wrapText="1"/>
    </xf>
    <xf numFmtId="165" fontId="23" fillId="0" borderId="2" xfId="0" applyNumberFormat="1" applyFont="1" applyFill="1" applyBorder="1" applyAlignment="1">
      <alignment vertical="center"/>
    </xf>
    <xf numFmtId="43" fontId="22" fillId="0" borderId="2" xfId="9" applyFont="1" applyFill="1" applyBorder="1" applyAlignment="1">
      <alignment vertical="center"/>
    </xf>
    <xf numFmtId="0" fontId="26" fillId="0" borderId="2" xfId="0" applyFont="1" applyFill="1" applyBorder="1" applyAlignment="1">
      <alignment horizontal="center" vertical="center" wrapText="1"/>
    </xf>
    <xf numFmtId="43" fontId="23" fillId="0" borderId="2" xfId="9" applyFont="1" applyFill="1" applyBorder="1" applyAlignment="1">
      <alignment vertical="center"/>
    </xf>
    <xf numFmtId="43" fontId="22" fillId="0" borderId="1" xfId="9" applyFont="1" applyFill="1" applyBorder="1" applyAlignment="1">
      <alignment vertical="center"/>
    </xf>
    <xf numFmtId="165" fontId="22" fillId="0" borderId="1" xfId="9" applyNumberFormat="1" applyFont="1" applyFill="1" applyBorder="1" applyAlignment="1">
      <alignment vertical="center"/>
    </xf>
    <xf numFmtId="43" fontId="22" fillId="0" borderId="1" xfId="9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 wrapText="1"/>
    </xf>
    <xf numFmtId="43" fontId="23" fillId="2" borderId="7" xfId="9" applyFont="1" applyFill="1" applyBorder="1" applyAlignment="1">
      <alignment horizontal="center" vertical="center" wrapText="1"/>
    </xf>
    <xf numFmtId="0" fontId="27" fillId="0" borderId="0" xfId="32"/>
    <xf numFmtId="0" fontId="28" fillId="6" borderId="12" xfId="32" applyNumberFormat="1" applyFont="1" applyFill="1" applyBorder="1" applyAlignment="1">
      <alignment horizontal="right" vertical="top" wrapText="1"/>
    </xf>
    <xf numFmtId="0" fontId="28" fillId="6" borderId="13" xfId="32" applyNumberFormat="1" applyFont="1" applyFill="1" applyBorder="1" applyAlignment="1">
      <alignment horizontal="right" vertical="top" wrapText="1"/>
    </xf>
    <xf numFmtId="0" fontId="28" fillId="6" borderId="14" xfId="32" applyNumberFormat="1" applyFont="1" applyFill="1" applyBorder="1" applyAlignment="1">
      <alignment horizontal="right" vertical="top" wrapText="1"/>
    </xf>
    <xf numFmtId="4" fontId="28" fillId="6" borderId="14" xfId="32" applyNumberFormat="1" applyFont="1" applyFill="1" applyBorder="1" applyAlignment="1">
      <alignment horizontal="right" vertical="top" wrapText="1"/>
    </xf>
    <xf numFmtId="0" fontId="29" fillId="0" borderId="15" xfId="32" applyNumberFormat="1" applyFont="1" applyBorder="1" applyAlignment="1">
      <alignment horizontal="right" vertical="top" wrapText="1"/>
    </xf>
    <xf numFmtId="0" fontId="29" fillId="0" borderId="16" xfId="32" applyNumberFormat="1" applyFont="1" applyBorder="1" applyAlignment="1">
      <alignment horizontal="right" vertical="top" wrapText="1"/>
    </xf>
    <xf numFmtId="0" fontId="29" fillId="0" borderId="17" xfId="32" applyNumberFormat="1" applyFont="1" applyBorder="1" applyAlignment="1">
      <alignment horizontal="right" vertical="top" wrapText="1"/>
    </xf>
    <xf numFmtId="4" fontId="29" fillId="0" borderId="17" xfId="32" applyNumberFormat="1" applyFont="1" applyBorder="1" applyAlignment="1">
      <alignment horizontal="right" vertical="top" wrapText="1"/>
    </xf>
    <xf numFmtId="0" fontId="30" fillId="7" borderId="15" xfId="32" applyNumberFormat="1" applyFont="1" applyFill="1" applyBorder="1" applyAlignment="1">
      <alignment horizontal="right" vertical="top" wrapText="1"/>
    </xf>
    <xf numFmtId="0" fontId="30" fillId="7" borderId="16" xfId="32" applyNumberFormat="1" applyFont="1" applyFill="1" applyBorder="1" applyAlignment="1">
      <alignment horizontal="right" vertical="top" wrapText="1"/>
    </xf>
    <xf numFmtId="0" fontId="30" fillId="7" borderId="17" xfId="32" applyNumberFormat="1" applyFont="1" applyFill="1" applyBorder="1" applyAlignment="1">
      <alignment horizontal="right" vertical="top" wrapText="1"/>
    </xf>
    <xf numFmtId="4" fontId="30" fillId="7" borderId="17" xfId="32" applyNumberFormat="1" applyFont="1" applyFill="1" applyBorder="1" applyAlignment="1">
      <alignment horizontal="right" vertical="top" wrapText="1"/>
    </xf>
    <xf numFmtId="0" fontId="31" fillId="8" borderId="15" xfId="32" applyNumberFormat="1" applyFont="1" applyFill="1" applyBorder="1" applyAlignment="1">
      <alignment horizontal="right" vertical="top" wrapText="1"/>
    </xf>
    <xf numFmtId="0" fontId="31" fillId="8" borderId="16" xfId="32" applyNumberFormat="1" applyFont="1" applyFill="1" applyBorder="1" applyAlignment="1">
      <alignment horizontal="right" vertical="top" wrapText="1"/>
    </xf>
    <xf numFmtId="0" fontId="31" fillId="8" borderId="17" xfId="32" applyNumberFormat="1" applyFont="1" applyFill="1" applyBorder="1" applyAlignment="1">
      <alignment horizontal="right" vertical="top" wrapText="1"/>
    </xf>
    <xf numFmtId="4" fontId="31" fillId="8" borderId="17" xfId="32" applyNumberFormat="1" applyFont="1" applyFill="1" applyBorder="1" applyAlignment="1">
      <alignment horizontal="right" vertical="top" wrapText="1"/>
    </xf>
    <xf numFmtId="0" fontId="32" fillId="0" borderId="0" xfId="32" applyNumberFormat="1" applyFont="1" applyAlignment="1">
      <alignment vertical="top" wrapText="1"/>
    </xf>
    <xf numFmtId="0" fontId="35" fillId="0" borderId="0" xfId="32" applyFont="1"/>
    <xf numFmtId="0" fontId="35" fillId="0" borderId="0" xfId="32" applyFont="1" applyFill="1"/>
    <xf numFmtId="0" fontId="27" fillId="0" borderId="0" xfId="32" applyAlignment="1">
      <alignment horizontal="center" vertical="top" wrapText="1"/>
    </xf>
    <xf numFmtId="165" fontId="23" fillId="0" borderId="0" xfId="9" applyNumberFormat="1" applyFont="1" applyFill="1" applyBorder="1" applyAlignment="1">
      <alignment horizontal="center" vertical="center" wrapText="1"/>
    </xf>
    <xf numFmtId="0" fontId="36" fillId="6" borderId="12" xfId="32" applyNumberFormat="1" applyFont="1" applyFill="1" applyBorder="1" applyAlignment="1">
      <alignment horizontal="right" vertical="top" wrapText="1"/>
    </xf>
    <xf numFmtId="0" fontId="36" fillId="6" borderId="13" xfId="32" applyNumberFormat="1" applyFont="1" applyFill="1" applyBorder="1" applyAlignment="1">
      <alignment horizontal="right" vertical="top" wrapText="1"/>
    </xf>
    <xf numFmtId="0" fontId="36" fillId="6" borderId="14" xfId="32" applyNumberFormat="1" applyFont="1" applyFill="1" applyBorder="1" applyAlignment="1">
      <alignment horizontal="right" vertical="top" wrapText="1"/>
    </xf>
    <xf numFmtId="4" fontId="36" fillId="6" borderId="14" xfId="32" applyNumberFormat="1" applyFont="1" applyFill="1" applyBorder="1" applyAlignment="1">
      <alignment horizontal="right" vertical="top" wrapText="1"/>
    </xf>
    <xf numFmtId="0" fontId="37" fillId="0" borderId="15" xfId="32" applyNumberFormat="1" applyFont="1" applyBorder="1" applyAlignment="1">
      <alignment horizontal="right" vertical="top" wrapText="1"/>
    </xf>
    <xf numFmtId="0" fontId="37" fillId="0" borderId="16" xfId="32" applyNumberFormat="1" applyFont="1" applyBorder="1" applyAlignment="1">
      <alignment horizontal="right" vertical="top" wrapText="1"/>
    </xf>
    <xf numFmtId="0" fontId="37" fillId="0" borderId="17" xfId="32" applyNumberFormat="1" applyFont="1" applyBorder="1" applyAlignment="1">
      <alignment horizontal="right" vertical="top" wrapText="1"/>
    </xf>
    <xf numFmtId="4" fontId="37" fillId="0" borderId="17" xfId="32" applyNumberFormat="1" applyFont="1" applyBorder="1" applyAlignment="1">
      <alignment horizontal="right" vertical="top" wrapText="1"/>
    </xf>
    <xf numFmtId="0" fontId="37" fillId="7" borderId="15" xfId="32" applyNumberFormat="1" applyFont="1" applyFill="1" applyBorder="1" applyAlignment="1">
      <alignment horizontal="right" vertical="top" wrapText="1"/>
    </xf>
    <xf numFmtId="0" fontId="37" fillId="7" borderId="16" xfId="32" applyNumberFormat="1" applyFont="1" applyFill="1" applyBorder="1" applyAlignment="1">
      <alignment horizontal="right" vertical="top" wrapText="1"/>
    </xf>
    <xf numFmtId="0" fontId="37" fillId="7" borderId="17" xfId="32" applyNumberFormat="1" applyFont="1" applyFill="1" applyBorder="1" applyAlignment="1">
      <alignment horizontal="right" vertical="top" wrapText="1"/>
    </xf>
    <xf numFmtId="4" fontId="37" fillId="7" borderId="17" xfId="32" applyNumberFormat="1" applyFont="1" applyFill="1" applyBorder="1" applyAlignment="1">
      <alignment horizontal="right" vertical="top" wrapText="1"/>
    </xf>
    <xf numFmtId="2" fontId="37" fillId="0" borderId="17" xfId="32" applyNumberFormat="1" applyFont="1" applyBorder="1" applyAlignment="1">
      <alignment horizontal="right" vertical="top" wrapText="1"/>
    </xf>
    <xf numFmtId="2" fontId="37" fillId="7" borderId="17" xfId="32" applyNumberFormat="1" applyFont="1" applyFill="1" applyBorder="1" applyAlignment="1">
      <alignment horizontal="right" vertical="top" wrapText="1"/>
    </xf>
    <xf numFmtId="0" fontId="38" fillId="7" borderId="15" xfId="32" applyNumberFormat="1" applyFont="1" applyFill="1" applyBorder="1" applyAlignment="1">
      <alignment horizontal="right" vertical="top" wrapText="1"/>
    </xf>
    <xf numFmtId="0" fontId="38" fillId="7" borderId="16" xfId="32" applyNumberFormat="1" applyFont="1" applyFill="1" applyBorder="1" applyAlignment="1">
      <alignment horizontal="right" vertical="top" wrapText="1"/>
    </xf>
    <xf numFmtId="0" fontId="38" fillId="7" borderId="17" xfId="32" applyNumberFormat="1" applyFont="1" applyFill="1" applyBorder="1" applyAlignment="1">
      <alignment horizontal="right" vertical="top" wrapText="1"/>
    </xf>
    <xf numFmtId="4" fontId="38" fillId="7" borderId="17" xfId="32" applyNumberFormat="1" applyFont="1" applyFill="1" applyBorder="1" applyAlignment="1">
      <alignment horizontal="right" vertical="top" wrapText="1"/>
    </xf>
    <xf numFmtId="0" fontId="39" fillId="8" borderId="15" xfId="32" applyNumberFormat="1" applyFont="1" applyFill="1" applyBorder="1" applyAlignment="1">
      <alignment horizontal="right" vertical="top" wrapText="1"/>
    </xf>
    <xf numFmtId="0" fontId="39" fillId="8" borderId="16" xfId="32" applyNumberFormat="1" applyFont="1" applyFill="1" applyBorder="1" applyAlignment="1">
      <alignment horizontal="right" vertical="top" wrapText="1"/>
    </xf>
    <xf numFmtId="0" fontId="39" fillId="8" borderId="17" xfId="32" applyNumberFormat="1" applyFont="1" applyFill="1" applyBorder="1" applyAlignment="1">
      <alignment horizontal="right" vertical="top" wrapText="1"/>
    </xf>
    <xf numFmtId="4" fontId="39" fillId="8" borderId="17" xfId="32" applyNumberFormat="1" applyFont="1" applyFill="1" applyBorder="1" applyAlignment="1">
      <alignment horizontal="right" vertical="top" wrapText="1"/>
    </xf>
    <xf numFmtId="0" fontId="40" fillId="0" borderId="0" xfId="32" applyNumberFormat="1" applyFont="1" applyAlignment="1">
      <alignment vertical="top" wrapText="1"/>
    </xf>
    <xf numFmtId="4" fontId="37" fillId="2" borderId="17" xfId="32" applyNumberFormat="1" applyFont="1" applyFill="1" applyBorder="1" applyAlignment="1">
      <alignment horizontal="right" vertical="top" wrapText="1"/>
    </xf>
    <xf numFmtId="4" fontId="38" fillId="5" borderId="17" xfId="32" applyNumberFormat="1" applyFont="1" applyFill="1" applyBorder="1" applyAlignment="1">
      <alignment horizontal="right" vertical="top" wrapText="1"/>
    </xf>
    <xf numFmtId="4" fontId="30" fillId="5" borderId="17" xfId="32" applyNumberFormat="1" applyFont="1" applyFill="1" applyBorder="1" applyAlignment="1">
      <alignment horizontal="right" vertical="top" wrapText="1"/>
    </xf>
    <xf numFmtId="0" fontId="22" fillId="0" borderId="0" xfId="0" applyFont="1" applyFill="1" applyBorder="1" applyAlignment="1">
      <alignment vertical="center"/>
    </xf>
    <xf numFmtId="0" fontId="43" fillId="0" borderId="0" xfId="32" applyFont="1" applyAlignment="1">
      <alignment horizontal="left"/>
    </xf>
    <xf numFmtId="0" fontId="43" fillId="0" borderId="0" xfId="32" applyFont="1" applyAlignment="1"/>
    <xf numFmtId="0" fontId="43" fillId="0" borderId="0" xfId="32" applyFont="1" applyAlignment="1">
      <alignment horizontal="left" wrapText="1"/>
    </xf>
    <xf numFmtId="0" fontId="43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43" fillId="2" borderId="0" xfId="32" applyFont="1" applyFill="1" applyAlignment="1">
      <alignment horizontal="left"/>
    </xf>
    <xf numFmtId="0" fontId="43" fillId="0" borderId="0" xfId="32" applyFont="1" applyFill="1" applyAlignment="1">
      <alignment horizontal="left"/>
    </xf>
    <xf numFmtId="0" fontId="27" fillId="0" borderId="0" xfId="32" applyAlignment="1"/>
    <xf numFmtId="0" fontId="27" fillId="5" borderId="0" xfId="32" applyFill="1" applyAlignment="1"/>
    <xf numFmtId="0" fontId="27" fillId="0" borderId="0" xfId="32" applyFill="1" applyAlignment="1"/>
    <xf numFmtId="0" fontId="22" fillId="0" borderId="0" xfId="0" applyFont="1" applyFill="1" applyBorder="1" applyAlignment="1"/>
    <xf numFmtId="0" fontId="38" fillId="7" borderId="17" xfId="32" applyNumberFormat="1" applyFont="1" applyFill="1" applyBorder="1" applyAlignment="1">
      <alignment horizontal="right" wrapText="1"/>
    </xf>
    <xf numFmtId="4" fontId="38" fillId="5" borderId="17" xfId="32" applyNumberFormat="1" applyFont="1" applyFill="1" applyBorder="1" applyAlignment="1">
      <alignment horizontal="right" wrapText="1"/>
    </xf>
    <xf numFmtId="0" fontId="38" fillId="7" borderId="16" xfId="32" applyNumberFormat="1" applyFont="1" applyFill="1" applyBorder="1" applyAlignment="1">
      <alignment horizontal="right" wrapText="1"/>
    </xf>
    <xf numFmtId="0" fontId="38" fillId="7" borderId="15" xfId="32" applyNumberFormat="1" applyFont="1" applyFill="1" applyBorder="1" applyAlignment="1">
      <alignment horizontal="right" wrapText="1"/>
    </xf>
    <xf numFmtId="0" fontId="32" fillId="0" borderId="0" xfId="32" applyNumberFormat="1" applyFont="1" applyAlignment="1">
      <alignment vertical="top" wrapText="1"/>
    </xf>
    <xf numFmtId="0" fontId="43" fillId="5" borderId="0" xfId="32" applyFont="1" applyFill="1" applyAlignment="1">
      <alignment horizontal="left"/>
    </xf>
    <xf numFmtId="43" fontId="22" fillId="0" borderId="0" xfId="9" applyFont="1" applyBorder="1" applyAlignment="1">
      <alignment horizontal="center" vertical="center" wrapText="1"/>
    </xf>
    <xf numFmtId="165" fontId="22" fillId="0" borderId="0" xfId="9" applyNumberFormat="1" applyFont="1" applyBorder="1" applyAlignment="1">
      <alignment horizontal="center" vertical="center" wrapText="1"/>
    </xf>
    <xf numFmtId="0" fontId="35" fillId="0" borderId="0" xfId="32" applyFont="1" applyFill="1" applyAlignment="1"/>
    <xf numFmtId="0" fontId="44" fillId="0" borderId="0" xfId="32" applyFont="1" applyFill="1" applyAlignment="1"/>
    <xf numFmtId="0" fontId="27" fillId="10" borderId="0" xfId="32" applyFill="1" applyAlignment="1"/>
    <xf numFmtId="165" fontId="45" fillId="0" borderId="0" xfId="9" applyNumberFormat="1" applyFont="1" applyBorder="1" applyAlignment="1">
      <alignment horizontal="center" vertical="center" wrapText="1"/>
    </xf>
    <xf numFmtId="165" fontId="23" fillId="9" borderId="0" xfId="9" applyNumberFormat="1" applyFont="1" applyFill="1" applyBorder="1" applyAlignment="1">
      <alignment horizontal="center" vertical="center" wrapText="1"/>
    </xf>
    <xf numFmtId="165" fontId="15" fillId="0" borderId="0" xfId="0" applyNumberFormat="1" applyFont="1" applyBorder="1" applyAlignment="1">
      <alignment horizontal="center" vertical="center" wrapText="1"/>
    </xf>
    <xf numFmtId="10" fontId="22" fillId="0" borderId="0" xfId="33" applyNumberFormat="1" applyFont="1" applyBorder="1" applyAlignment="1">
      <alignment horizontal="center" vertical="center" wrapText="1"/>
    </xf>
    <xf numFmtId="165" fontId="46" fillId="0" borderId="0" xfId="0" applyNumberFormat="1" applyFont="1" applyFill="1" applyBorder="1" applyAlignment="1">
      <alignment horizontal="center" vertical="center" wrapText="1"/>
    </xf>
    <xf numFmtId="43" fontId="22" fillId="0" borderId="0" xfId="9" applyFont="1" applyBorder="1" applyAlignment="1">
      <alignment vertical="center" wrapText="1"/>
    </xf>
    <xf numFmtId="9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165" fontId="23" fillId="4" borderId="0" xfId="9" applyNumberFormat="1" applyFont="1" applyFill="1" applyBorder="1" applyAlignment="1">
      <alignment horizontal="center" vertical="center" wrapText="1"/>
    </xf>
    <xf numFmtId="165" fontId="23" fillId="4" borderId="0" xfId="9" applyNumberFormat="1" applyFont="1" applyFill="1" applyBorder="1" applyAlignment="1">
      <alignment horizontal="center" vertical="center" wrapText="1"/>
    </xf>
    <xf numFmtId="43" fontId="22" fillId="0" borderId="10" xfId="9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 wrapText="1"/>
    </xf>
    <xf numFmtId="165" fontId="23" fillId="0" borderId="2" xfId="9" applyNumberFormat="1" applyFont="1" applyFill="1" applyBorder="1" applyAlignment="1">
      <alignment vertical="center"/>
    </xf>
    <xf numFmtId="165" fontId="22" fillId="0" borderId="0" xfId="9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17" fontId="22" fillId="0" borderId="0" xfId="0" applyNumberFormat="1" applyFont="1" applyBorder="1" applyAlignment="1">
      <alignment horizontal="center" vertical="center" wrapText="1"/>
    </xf>
    <xf numFmtId="165" fontId="22" fillId="0" borderId="0" xfId="0" applyNumberFormat="1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165" fontId="22" fillId="5" borderId="0" xfId="9" applyNumberFormat="1" applyFont="1" applyFill="1" applyBorder="1" applyAlignment="1">
      <alignment horizontal="center" vertical="center" wrapText="1"/>
    </xf>
    <xf numFmtId="165" fontId="23" fillId="4" borderId="0" xfId="9" applyNumberFormat="1" applyFont="1" applyFill="1" applyBorder="1" applyAlignment="1">
      <alignment horizontal="center" vertical="center" wrapText="1"/>
    </xf>
    <xf numFmtId="0" fontId="43" fillId="2" borderId="0" xfId="32" applyFont="1" applyFill="1" applyAlignment="1"/>
    <xf numFmtId="43" fontId="22" fillId="0" borderId="0" xfId="9" applyFont="1" applyFill="1" applyBorder="1" applyAlignment="1">
      <alignment horizontal="center" vertical="center" wrapText="1"/>
    </xf>
    <xf numFmtId="43" fontId="15" fillId="0" borderId="0" xfId="9" applyFont="1" applyBorder="1" applyAlignment="1">
      <alignment horizontal="center" vertical="center" wrapText="1"/>
    </xf>
    <xf numFmtId="165" fontId="23" fillId="4" borderId="0" xfId="0" applyNumberFormat="1" applyFont="1" applyFill="1" applyBorder="1" applyAlignment="1">
      <alignment horizontal="center" vertical="center" wrapText="1"/>
    </xf>
    <xf numFmtId="165" fontId="23" fillId="4" borderId="0" xfId="9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43" fillId="0" borderId="0" xfId="32" applyFont="1"/>
    <xf numFmtId="0" fontId="43" fillId="0" borderId="0" xfId="32" applyFont="1" applyFill="1"/>
    <xf numFmtId="4" fontId="29" fillId="5" borderId="17" xfId="32" applyNumberFormat="1" applyFont="1" applyFill="1" applyBorder="1" applyAlignment="1">
      <alignment horizontal="right" vertical="top" wrapText="1"/>
    </xf>
    <xf numFmtId="0" fontId="22" fillId="0" borderId="0" xfId="0" applyFont="1" applyBorder="1" applyAlignment="1">
      <alignment horizontal="center" vertical="top" wrapText="1"/>
    </xf>
    <xf numFmtId="165" fontId="23" fillId="4" borderId="0" xfId="9" applyNumberFormat="1" applyFont="1" applyFill="1" applyBorder="1" applyAlignment="1">
      <alignment horizontal="center" vertical="center" wrapText="1"/>
    </xf>
    <xf numFmtId="0" fontId="32" fillId="0" borderId="0" xfId="32" applyNumberFormat="1" applyFont="1" applyAlignment="1">
      <alignment vertical="top" wrapText="1"/>
    </xf>
    <xf numFmtId="4" fontId="29" fillId="0" borderId="17" xfId="32" applyNumberFormat="1" applyFont="1" applyFill="1" applyBorder="1" applyAlignment="1">
      <alignment horizontal="right" vertical="top" wrapText="1"/>
    </xf>
    <xf numFmtId="4" fontId="29" fillId="2" borderId="17" xfId="32" applyNumberFormat="1" applyFont="1" applyFill="1" applyBorder="1" applyAlignment="1">
      <alignment horizontal="right" vertical="top" wrapText="1"/>
    </xf>
    <xf numFmtId="4" fontId="27" fillId="0" borderId="0" xfId="32" applyNumberFormat="1"/>
    <xf numFmtId="0" fontId="32" fillId="0" borderId="0" xfId="40"/>
    <xf numFmtId="0" fontId="32" fillId="0" borderId="0" xfId="40" applyFont="1" applyAlignment="1">
      <alignment horizontal="left"/>
    </xf>
    <xf numFmtId="0" fontId="32" fillId="0" borderId="3" xfId="40" applyFont="1" applyBorder="1" applyAlignment="1">
      <alignment horizontal="left"/>
    </xf>
    <xf numFmtId="0" fontId="35" fillId="0" borderId="5" xfId="40" applyFont="1" applyBorder="1" applyAlignment="1">
      <alignment horizontal="right" vertical="center"/>
    </xf>
    <xf numFmtId="0" fontId="35" fillId="0" borderId="28" xfId="40" applyFont="1" applyBorder="1" applyAlignment="1">
      <alignment horizontal="right" vertical="center"/>
    </xf>
    <xf numFmtId="0" fontId="35" fillId="0" borderId="29" xfId="40" applyFont="1" applyBorder="1" applyAlignment="1">
      <alignment horizontal="right" vertical="center"/>
    </xf>
    <xf numFmtId="0" fontId="32" fillId="0" borderId="5" xfId="40" applyFont="1" applyBorder="1" applyAlignment="1">
      <alignment horizontal="left" vertical="center"/>
    </xf>
    <xf numFmtId="0" fontId="32" fillId="0" borderId="28" xfId="40" applyFont="1" applyBorder="1" applyAlignment="1">
      <alignment horizontal="left" vertical="center"/>
    </xf>
    <xf numFmtId="0" fontId="32" fillId="0" borderId="5" xfId="40" applyFont="1" applyBorder="1" applyAlignment="1">
      <alignment horizontal="left" vertical="center" wrapText="1"/>
    </xf>
    <xf numFmtId="0" fontId="32" fillId="0" borderId="28" xfId="40" applyFont="1" applyBorder="1" applyAlignment="1">
      <alignment horizontal="left" vertical="center" wrapText="1"/>
    </xf>
    <xf numFmtId="0" fontId="32" fillId="0" borderId="4" xfId="40" applyFont="1" applyBorder="1" applyAlignment="1">
      <alignment horizontal="left" vertical="center" wrapText="1"/>
    </xf>
    <xf numFmtId="0" fontId="32" fillId="0" borderId="5" xfId="40" applyFont="1" applyBorder="1" applyAlignment="1">
      <alignment horizontal="right" vertical="center"/>
    </xf>
    <xf numFmtId="0" fontId="32" fillId="0" borderId="29" xfId="40" applyFont="1" applyBorder="1" applyAlignment="1">
      <alignment horizontal="right" vertical="center"/>
    </xf>
    <xf numFmtId="0" fontId="32" fillId="0" borderId="28" xfId="40" applyFont="1" applyBorder="1" applyAlignment="1">
      <alignment horizontal="right" vertical="center"/>
    </xf>
    <xf numFmtId="0" fontId="32" fillId="0" borderId="4" xfId="40" applyFont="1" applyBorder="1" applyAlignment="1">
      <alignment horizontal="center" vertical="center"/>
    </xf>
    <xf numFmtId="0" fontId="22" fillId="0" borderId="0" xfId="34" applyFont="1" applyBorder="1" applyAlignment="1">
      <alignment horizontal="center" vertical="center" wrapText="1"/>
    </xf>
    <xf numFmtId="0" fontId="23" fillId="0" borderId="0" xfId="34" applyFont="1" applyBorder="1" applyAlignment="1">
      <alignment horizontal="center" vertical="center" wrapText="1"/>
    </xf>
    <xf numFmtId="0" fontId="23" fillId="4" borderId="1" xfId="34" applyFont="1" applyFill="1" applyBorder="1" applyAlignment="1">
      <alignment horizontal="center" vertical="center" wrapText="1"/>
    </xf>
    <xf numFmtId="0" fontId="23" fillId="4" borderId="1" xfId="44" applyFont="1" applyFill="1" applyBorder="1" applyAlignment="1">
      <alignment horizontal="center" vertical="center"/>
    </xf>
    <xf numFmtId="0" fontId="23" fillId="11" borderId="1" xfId="2" applyNumberFormat="1" applyFont="1" applyFill="1" applyBorder="1" applyAlignment="1" applyProtection="1">
      <alignment horizontal="center" vertical="top" wrapText="1"/>
    </xf>
    <xf numFmtId="0" fontId="23" fillId="11" borderId="1" xfId="5" applyNumberFormat="1" applyFont="1" applyFill="1" applyBorder="1" applyAlignment="1" applyProtection="1">
      <alignment horizontal="center" vertical="top" wrapText="1"/>
    </xf>
    <xf numFmtId="0" fontId="23" fillId="11" borderId="1" xfId="4" applyFont="1" applyFill="1" applyBorder="1" applyAlignment="1">
      <alignment horizontal="center" vertical="top" wrapText="1"/>
    </xf>
    <xf numFmtId="0" fontId="23" fillId="12" borderId="1" xfId="2" applyNumberFormat="1" applyFont="1" applyFill="1" applyBorder="1" applyAlignment="1" applyProtection="1">
      <alignment horizontal="center" vertical="top" wrapText="1"/>
    </xf>
    <xf numFmtId="0" fontId="23" fillId="12" borderId="1" xfId="5" applyNumberFormat="1" applyFont="1" applyFill="1" applyBorder="1" applyAlignment="1" applyProtection="1">
      <alignment horizontal="center" vertical="top" wrapText="1"/>
    </xf>
    <xf numFmtId="0" fontId="23" fillId="12" borderId="1" xfId="4" applyFont="1" applyFill="1" applyBorder="1" applyAlignment="1">
      <alignment horizontal="center" vertical="top" wrapText="1"/>
    </xf>
    <xf numFmtId="0" fontId="22" fillId="0" borderId="1" xfId="34" applyFont="1" applyBorder="1" applyAlignment="1">
      <alignment horizontal="center" vertical="center" wrapText="1"/>
    </xf>
    <xf numFmtId="0" fontId="22" fillId="0" borderId="1" xfId="44" applyFont="1" applyBorder="1" applyAlignment="1">
      <alignment vertical="center"/>
    </xf>
    <xf numFmtId="0" fontId="22" fillId="0" borderId="1" xfId="44" applyFont="1" applyBorder="1" applyAlignment="1">
      <alignment horizontal="center" vertical="center"/>
    </xf>
    <xf numFmtId="165" fontId="22" fillId="0" borderId="1" xfId="45" applyNumberFormat="1" applyFont="1" applyBorder="1" applyAlignment="1">
      <alignment vertical="center"/>
    </xf>
    <xf numFmtId="165" fontId="23" fillId="0" borderId="1" xfId="45" applyNumberFormat="1" applyFont="1" applyBorder="1" applyAlignment="1">
      <alignment vertical="center"/>
    </xf>
    <xf numFmtId="0" fontId="22" fillId="0" borderId="1" xfId="44" applyFont="1" applyFill="1" applyBorder="1" applyAlignment="1">
      <alignment vertical="center"/>
    </xf>
    <xf numFmtId="0" fontId="22" fillId="0" borderId="1" xfId="44" applyFont="1" applyFill="1" applyBorder="1" applyAlignment="1">
      <alignment horizontal="center" vertical="center"/>
    </xf>
    <xf numFmtId="0" fontId="22" fillId="0" borderId="1" xfId="34" applyFont="1" applyBorder="1" applyAlignment="1">
      <alignment horizontal="left" vertical="center" wrapText="1"/>
    </xf>
    <xf numFmtId="0" fontId="22" fillId="0" borderId="1" xfId="34" applyFont="1" applyBorder="1" applyAlignment="1">
      <alignment vertical="center" wrapText="1"/>
    </xf>
    <xf numFmtId="165" fontId="23" fillId="13" borderId="1" xfId="45" applyNumberFormat="1" applyFont="1" applyFill="1" applyBorder="1" applyAlignment="1">
      <alignment vertical="center"/>
    </xf>
    <xf numFmtId="43" fontId="22" fillId="0" borderId="0" xfId="45" applyFont="1" applyBorder="1" applyAlignment="1">
      <alignment horizontal="center" vertical="center" wrapText="1"/>
    </xf>
    <xf numFmtId="0" fontId="22" fillId="0" borderId="0" xfId="44" applyFont="1" applyAlignment="1">
      <alignment vertical="center"/>
    </xf>
    <xf numFmtId="165" fontId="15" fillId="0" borderId="0" xfId="0" applyNumberFormat="1" applyFont="1" applyFill="1" applyBorder="1" applyAlignment="1">
      <alignment horizontal="center" vertical="center" wrapText="1"/>
    </xf>
    <xf numFmtId="165" fontId="22" fillId="0" borderId="1" xfId="9" applyNumberFormat="1" applyFont="1" applyBorder="1" applyAlignment="1">
      <alignment horizontal="center" vertical="center" wrapText="1"/>
    </xf>
    <xf numFmtId="165" fontId="22" fillId="0" borderId="1" xfId="9" applyNumberFormat="1" applyFont="1" applyFill="1" applyBorder="1" applyAlignment="1">
      <alignment horizontal="center" vertical="center" wrapText="1"/>
    </xf>
    <xf numFmtId="165" fontId="23" fillId="3" borderId="1" xfId="9" applyNumberFormat="1" applyFont="1" applyFill="1" applyBorder="1" applyAlignment="1">
      <alignment horizontal="center" vertical="center" wrapText="1"/>
    </xf>
    <xf numFmtId="165" fontId="22" fillId="5" borderId="1" xfId="9" applyNumberFormat="1" applyFont="1" applyFill="1" applyBorder="1" applyAlignment="1">
      <alignment horizontal="center" vertical="center" wrapText="1"/>
    </xf>
    <xf numFmtId="165" fontId="23" fillId="0" borderId="1" xfId="9" applyNumberFormat="1" applyFont="1" applyBorder="1" applyAlignment="1">
      <alignment horizontal="center" vertical="center" wrapText="1"/>
    </xf>
    <xf numFmtId="165" fontId="23" fillId="0" borderId="1" xfId="9" applyNumberFormat="1" applyFont="1" applyFill="1" applyBorder="1" applyAlignment="1">
      <alignment horizontal="center" vertical="center" wrapText="1"/>
    </xf>
    <xf numFmtId="165" fontId="22" fillId="0" borderId="2" xfId="9" applyNumberFormat="1" applyFont="1" applyBorder="1" applyAlignment="1">
      <alignment horizontal="center" vertical="center" wrapText="1"/>
    </xf>
    <xf numFmtId="165" fontId="23" fillId="14" borderId="1" xfId="9" applyNumberFormat="1" applyFont="1" applyFill="1" applyBorder="1" applyAlignment="1">
      <alignment horizontal="center" vertical="center" wrapText="1"/>
    </xf>
    <xf numFmtId="43" fontId="22" fillId="2" borderId="1" xfId="9" applyFont="1" applyFill="1" applyBorder="1" applyAlignment="1">
      <alignment horizontal="right" vertical="center"/>
    </xf>
    <xf numFmtId="43" fontId="22" fillId="2" borderId="1" xfId="9" applyFont="1" applyFill="1" applyBorder="1" applyAlignment="1">
      <alignment horizontal="center" vertical="top" wrapText="1"/>
    </xf>
    <xf numFmtId="165" fontId="23" fillId="5" borderId="0" xfId="9" applyNumberFormat="1" applyFont="1" applyFill="1" applyBorder="1" applyAlignment="1">
      <alignment horizontal="center" vertical="center" wrapText="1"/>
    </xf>
    <xf numFmtId="0" fontId="2" fillId="0" borderId="0" xfId="47"/>
    <xf numFmtId="0" fontId="49" fillId="0" borderId="0" xfId="47" applyFont="1"/>
    <xf numFmtId="170" fontId="50" fillId="0" borderId="0" xfId="46" applyNumberFormat="1" applyFont="1" applyBorder="1" applyAlignment="1"/>
    <xf numFmtId="0" fontId="51" fillId="0" borderId="0" xfId="47" applyFont="1" applyAlignment="1">
      <alignment wrapText="1"/>
    </xf>
    <xf numFmtId="170" fontId="50" fillId="0" borderId="0" xfId="46" applyNumberFormat="1" applyFont="1" applyAlignment="1">
      <alignment horizontal="center"/>
    </xf>
    <xf numFmtId="170" fontId="52" fillId="0" borderId="32" xfId="46" applyNumberFormat="1" applyFont="1" applyBorder="1" applyAlignment="1">
      <alignment horizontal="left"/>
    </xf>
    <xf numFmtId="165" fontId="50" fillId="0" borderId="32" xfId="48" applyNumberFormat="1" applyFont="1" applyBorder="1" applyAlignment="1">
      <alignment horizontal="center"/>
    </xf>
    <xf numFmtId="170" fontId="52" fillId="0" borderId="0" xfId="46" applyNumberFormat="1" applyFont="1" applyAlignment="1">
      <alignment horizontal="left"/>
    </xf>
    <xf numFmtId="170" fontId="53" fillId="0" borderId="0" xfId="46" applyNumberFormat="1" applyFont="1" applyAlignment="1">
      <alignment horizontal="center"/>
    </xf>
    <xf numFmtId="170" fontId="52" fillId="0" borderId="33" xfId="46" applyNumberFormat="1" applyFont="1" applyBorder="1" applyAlignment="1">
      <alignment vertical="center" wrapText="1"/>
    </xf>
    <xf numFmtId="43" fontId="50" fillId="0" borderId="32" xfId="48" applyFont="1" applyBorder="1" applyAlignment="1">
      <alignment horizontal="center"/>
    </xf>
    <xf numFmtId="4" fontId="52" fillId="0" borderId="0" xfId="46" applyNumberFormat="1" applyFont="1"/>
    <xf numFmtId="170" fontId="52" fillId="0" borderId="33" xfId="46" applyNumberFormat="1" applyFont="1" applyBorder="1"/>
    <xf numFmtId="170" fontId="52" fillId="0" borderId="34" xfId="46" applyNumberFormat="1" applyFont="1" applyBorder="1" applyAlignment="1">
      <alignment wrapText="1"/>
    </xf>
    <xf numFmtId="171" fontId="50" fillId="0" borderId="0" xfId="49" applyNumberFormat="1" applyFont="1" applyBorder="1" applyAlignment="1">
      <alignment horizontal="center"/>
    </xf>
    <xf numFmtId="170" fontId="54" fillId="15" borderId="35" xfId="46" applyNumberFormat="1" applyFont="1" applyFill="1" applyBorder="1" applyAlignment="1">
      <alignment horizontal="center" vertical="center" wrapText="1"/>
    </xf>
    <xf numFmtId="0" fontId="54" fillId="15" borderId="36" xfId="46" applyFont="1" applyFill="1" applyBorder="1" applyAlignment="1">
      <alignment horizontal="center" vertical="center" wrapText="1"/>
    </xf>
    <xf numFmtId="4" fontId="54" fillId="15" borderId="37" xfId="46" applyNumberFormat="1" applyFont="1" applyFill="1" applyBorder="1" applyAlignment="1">
      <alignment horizontal="center" vertical="center" wrapText="1"/>
    </xf>
    <xf numFmtId="170" fontId="54" fillId="15" borderId="38" xfId="46" applyNumberFormat="1" applyFont="1" applyFill="1" applyBorder="1" applyAlignment="1">
      <alignment horizontal="center" vertical="center" wrapText="1"/>
    </xf>
    <xf numFmtId="170" fontId="52" fillId="0" borderId="39" xfId="46" applyNumberFormat="1" applyFont="1" applyFill="1" applyBorder="1" applyAlignment="1">
      <alignment horizontal="center" vertical="center" wrapText="1"/>
    </xf>
    <xf numFmtId="0" fontId="54" fillId="0" borderId="40" xfId="46" applyFont="1" applyFill="1" applyBorder="1" applyAlignment="1">
      <alignment horizontal="left" vertical="center" wrapText="1"/>
    </xf>
    <xf numFmtId="165" fontId="54" fillId="0" borderId="41" xfId="48" applyNumberFormat="1" applyFont="1" applyFill="1" applyBorder="1" applyAlignment="1">
      <alignment horizontal="center" vertical="center"/>
    </xf>
    <xf numFmtId="43" fontId="54" fillId="0" borderId="42" xfId="48" applyNumberFormat="1" applyFont="1" applyFill="1" applyBorder="1" applyAlignment="1">
      <alignment horizontal="center" vertical="center"/>
    </xf>
    <xf numFmtId="49" fontId="52" fillId="0" borderId="39" xfId="46" applyNumberFormat="1" applyFont="1" applyFill="1" applyBorder="1" applyAlignment="1">
      <alignment horizontal="center" vertical="center" wrapText="1"/>
    </xf>
    <xf numFmtId="0" fontId="55" fillId="0" borderId="43" xfId="47" applyFont="1" applyFill="1" applyBorder="1" applyAlignment="1">
      <alignment horizontal="left" vertical="center" wrapText="1" indent="2"/>
    </xf>
    <xf numFmtId="43" fontId="55" fillId="0" borderId="42" xfId="48" applyNumberFormat="1" applyFont="1" applyBorder="1" applyAlignment="1">
      <alignment horizontal="center"/>
    </xf>
    <xf numFmtId="0" fontId="54" fillId="0" borderId="44" xfId="46" applyFont="1" applyFill="1" applyBorder="1" applyAlignment="1">
      <alignment horizontal="left" vertical="center" wrapText="1"/>
    </xf>
    <xf numFmtId="165" fontId="54" fillId="0" borderId="44" xfId="49" applyNumberFormat="1" applyFont="1" applyFill="1" applyBorder="1" applyAlignment="1">
      <alignment horizontal="center" vertical="center"/>
    </xf>
    <xf numFmtId="43" fontId="54" fillId="0" borderId="45" xfId="49" applyNumberFormat="1" applyFont="1" applyFill="1" applyBorder="1" applyAlignment="1">
      <alignment horizontal="center" vertical="center"/>
    </xf>
    <xf numFmtId="0" fontId="55" fillId="0" borderId="41" xfId="46" applyFont="1" applyFill="1" applyBorder="1" applyAlignment="1">
      <alignment horizontal="left" vertical="center" wrapText="1" indent="2"/>
    </xf>
    <xf numFmtId="0" fontId="54" fillId="0" borderId="46" xfId="46" applyFont="1" applyFill="1" applyBorder="1" applyAlignment="1">
      <alignment horizontal="left" vertical="center" wrapText="1"/>
    </xf>
    <xf numFmtId="49" fontId="54" fillId="0" borderId="46" xfId="46" applyNumberFormat="1" applyFont="1" applyFill="1" applyBorder="1" applyAlignment="1">
      <alignment horizontal="left" vertical="center" wrapText="1"/>
    </xf>
    <xf numFmtId="0" fontId="54" fillId="0" borderId="47" xfId="46" applyFont="1" applyFill="1" applyBorder="1" applyAlignment="1">
      <alignment horizontal="left" vertical="center" wrapText="1"/>
    </xf>
    <xf numFmtId="43" fontId="54" fillId="0" borderId="48" xfId="48" applyNumberFormat="1" applyFont="1" applyFill="1" applyBorder="1" applyAlignment="1">
      <alignment horizontal="center" vertical="center"/>
    </xf>
    <xf numFmtId="170" fontId="52" fillId="0" borderId="0" xfId="46" applyNumberFormat="1" applyFont="1" applyAlignment="1">
      <alignment horizontal="center"/>
    </xf>
    <xf numFmtId="0" fontId="53" fillId="0" borderId="0" xfId="46" applyFont="1" applyFill="1" applyBorder="1" applyAlignment="1">
      <alignment horizontal="left" vertical="center" wrapText="1"/>
    </xf>
    <xf numFmtId="3" fontId="53" fillId="0" borderId="0" xfId="46" applyNumberFormat="1" applyFont="1" applyBorder="1"/>
    <xf numFmtId="170" fontId="52" fillId="0" borderId="0" xfId="46" applyNumberFormat="1" applyFont="1" applyBorder="1"/>
    <xf numFmtId="0" fontId="52" fillId="0" borderId="0" xfId="46" applyFont="1" applyFill="1" applyBorder="1" applyAlignment="1">
      <alignment horizontal="left" vertical="center" wrapText="1"/>
    </xf>
    <xf numFmtId="4" fontId="52" fillId="0" borderId="0" xfId="46" applyNumberFormat="1" applyFont="1" applyBorder="1" applyAlignment="1">
      <alignment horizontal="right"/>
    </xf>
    <xf numFmtId="165" fontId="23" fillId="4" borderId="0" xfId="9" applyNumberFormat="1" applyFont="1" applyFill="1" applyBorder="1" applyAlignment="1">
      <alignment horizontal="center" vertical="center" wrapText="1"/>
    </xf>
    <xf numFmtId="0" fontId="21" fillId="0" borderId="0" xfId="50" applyFont="1" applyAlignment="1">
      <alignment horizontal="left" vertical="center"/>
    </xf>
    <xf numFmtId="165" fontId="57" fillId="0" borderId="0" xfId="51" applyNumberFormat="1" applyFont="1" applyAlignment="1">
      <alignment vertical="center"/>
    </xf>
    <xf numFmtId="0" fontId="56" fillId="16" borderId="41" xfId="4" applyNumberFormat="1" applyFont="1" applyFill="1" applyBorder="1" applyAlignment="1" applyProtection="1">
      <alignment horizontal="center" vertical="center" wrapText="1" readingOrder="1"/>
    </xf>
    <xf numFmtId="0" fontId="56" fillId="16" borderId="41" xfId="4" applyNumberFormat="1" applyFont="1" applyFill="1" applyBorder="1" applyAlignment="1" applyProtection="1">
      <alignment horizontal="center" vertical="center" readingOrder="1"/>
    </xf>
    <xf numFmtId="0" fontId="56" fillId="2" borderId="41" xfId="2" applyNumberFormat="1" applyFont="1" applyFill="1" applyBorder="1" applyAlignment="1" applyProtection="1">
      <alignment horizontal="left" vertical="center"/>
    </xf>
    <xf numFmtId="0" fontId="21" fillId="0" borderId="55" xfId="50" applyFont="1" applyFill="1" applyBorder="1" applyAlignment="1">
      <alignment horizontal="center" vertical="center"/>
    </xf>
    <xf numFmtId="0" fontId="21" fillId="0" borderId="56" xfId="50" applyFont="1" applyFill="1" applyBorder="1" applyAlignment="1">
      <alignment horizontal="center" vertical="center"/>
    </xf>
    <xf numFmtId="4" fontId="21" fillId="0" borderId="56" xfId="50" applyNumberFormat="1" applyFont="1" applyFill="1" applyBorder="1" applyAlignment="1">
      <alignment horizontal="right" vertical="center"/>
    </xf>
    <xf numFmtId="43" fontId="58" fillId="0" borderId="41" xfId="8" applyFont="1" applyBorder="1" applyAlignment="1">
      <alignment vertical="center"/>
    </xf>
    <xf numFmtId="43" fontId="21" fillId="0" borderId="0" xfId="50" applyNumberFormat="1" applyFont="1" applyAlignment="1">
      <alignment horizontal="left" vertical="center"/>
    </xf>
    <xf numFmtId="0" fontId="21" fillId="0" borderId="57" xfId="50" applyFont="1" applyFill="1" applyBorder="1" applyAlignment="1">
      <alignment horizontal="center" vertical="center"/>
    </xf>
    <xf numFmtId="0" fontId="21" fillId="0" borderId="0" xfId="50" applyFont="1" applyFill="1" applyBorder="1" applyAlignment="1">
      <alignment horizontal="center" vertical="center"/>
    </xf>
    <xf numFmtId="4" fontId="21" fillId="0" borderId="0" xfId="50" applyNumberFormat="1" applyFont="1" applyFill="1" applyAlignment="1">
      <alignment horizontal="right" vertical="center"/>
    </xf>
    <xf numFmtId="0" fontId="21" fillId="0" borderId="58" xfId="50" applyFont="1" applyFill="1" applyBorder="1" applyAlignment="1">
      <alignment horizontal="center" vertical="center"/>
    </xf>
    <xf numFmtId="0" fontId="21" fillId="0" borderId="3" xfId="50" applyFont="1" applyFill="1" applyBorder="1" applyAlignment="1">
      <alignment horizontal="center" vertical="center"/>
    </xf>
    <xf numFmtId="0" fontId="21" fillId="0" borderId="3" xfId="50" applyFont="1" applyBorder="1" applyAlignment="1">
      <alignment horizontal="left" vertical="center"/>
    </xf>
    <xf numFmtId="4" fontId="21" fillId="0" borderId="3" xfId="50" applyNumberFormat="1" applyFont="1" applyFill="1" applyBorder="1" applyAlignment="1">
      <alignment horizontal="right" vertical="center"/>
    </xf>
    <xf numFmtId="0" fontId="21" fillId="17" borderId="29" xfId="50" applyFont="1" applyFill="1" applyBorder="1" applyAlignment="1">
      <alignment horizontal="center" vertical="center"/>
    </xf>
    <xf numFmtId="4" fontId="21" fillId="17" borderId="29" xfId="50" applyNumberFormat="1" applyFont="1" applyFill="1" applyBorder="1" applyAlignment="1">
      <alignment horizontal="right" vertical="center"/>
    </xf>
    <xf numFmtId="4" fontId="21" fillId="17" borderId="4" xfId="50" applyNumberFormat="1" applyFont="1" applyFill="1" applyBorder="1" applyAlignment="1">
      <alignment horizontal="center" vertical="center"/>
    </xf>
    <xf numFmtId="0" fontId="21" fillId="0" borderId="56" xfId="50" applyFont="1" applyBorder="1" applyAlignment="1">
      <alignment horizontal="left" vertical="center"/>
    </xf>
    <xf numFmtId="0" fontId="21" fillId="0" borderId="59" xfId="50" applyFont="1" applyBorder="1" applyAlignment="1">
      <alignment horizontal="left" vertical="center"/>
    </xf>
    <xf numFmtId="4" fontId="21" fillId="0" borderId="0" xfId="50" applyNumberFormat="1" applyFont="1" applyAlignment="1">
      <alignment horizontal="left" vertical="center"/>
    </xf>
    <xf numFmtId="165" fontId="23" fillId="4" borderId="0" xfId="9" applyNumberFormat="1" applyFont="1" applyFill="1" applyBorder="1" applyAlignment="1">
      <alignment horizontal="center" vertical="center" wrapText="1"/>
    </xf>
    <xf numFmtId="165" fontId="23" fillId="5" borderId="1" xfId="9" applyNumberFormat="1" applyFont="1" applyFill="1" applyBorder="1" applyAlignment="1">
      <alignment horizontal="center" vertical="center" wrapText="1"/>
    </xf>
    <xf numFmtId="165" fontId="55" fillId="0" borderId="41" xfId="48" applyNumberFormat="1" applyFont="1" applyFill="1" applyBorder="1" applyAlignment="1">
      <alignment horizontal="center"/>
    </xf>
    <xf numFmtId="0" fontId="22" fillId="0" borderId="0" xfId="0" applyFont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0" fontId="23" fillId="14" borderId="6" xfId="0" applyFont="1" applyFill="1" applyBorder="1" applyAlignment="1">
      <alignment horizontal="center" vertical="top" textRotation="90" wrapText="1"/>
    </xf>
    <xf numFmtId="0" fontId="23" fillId="14" borderId="8" xfId="0" applyFont="1" applyFill="1" applyBorder="1" applyAlignment="1">
      <alignment horizontal="center" vertical="top" textRotation="90" wrapText="1"/>
    </xf>
    <xf numFmtId="0" fontId="23" fillId="14" borderId="7" xfId="0" applyFont="1" applyFill="1" applyBorder="1" applyAlignment="1">
      <alignment horizontal="center" vertical="top" textRotation="90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top" wrapText="1"/>
    </xf>
    <xf numFmtId="0" fontId="22" fillId="3" borderId="7" xfId="0" applyFont="1" applyFill="1" applyBorder="1" applyAlignment="1">
      <alignment horizontal="center" vertical="top" wrapText="1"/>
    </xf>
    <xf numFmtId="0" fontId="22" fillId="3" borderId="8" xfId="0" applyFont="1" applyFill="1" applyBorder="1" applyAlignment="1">
      <alignment horizontal="center" vertical="top" wrapText="1"/>
    </xf>
    <xf numFmtId="0" fontId="47" fillId="3" borderId="6" xfId="0" applyFont="1" applyFill="1" applyBorder="1" applyAlignment="1">
      <alignment horizontal="center" vertical="top" wrapText="1"/>
    </xf>
    <xf numFmtId="0" fontId="47" fillId="3" borderId="8" xfId="0" applyFont="1" applyFill="1" applyBorder="1" applyAlignment="1">
      <alignment horizontal="center" vertical="top" wrapText="1"/>
    </xf>
    <xf numFmtId="0" fontId="47" fillId="3" borderId="7" xfId="0" applyFont="1" applyFill="1" applyBorder="1" applyAlignment="1">
      <alignment horizontal="center" vertical="top" wrapText="1"/>
    </xf>
    <xf numFmtId="0" fontId="22" fillId="0" borderId="0" xfId="38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top" textRotation="90" wrapText="1"/>
    </xf>
    <xf numFmtId="0" fontId="23" fillId="3" borderId="8" xfId="0" applyFont="1" applyFill="1" applyBorder="1" applyAlignment="1">
      <alignment horizontal="center" vertical="top" textRotation="90" wrapText="1"/>
    </xf>
    <xf numFmtId="0" fontId="23" fillId="3" borderId="7" xfId="0" applyFont="1" applyFill="1" applyBorder="1" applyAlignment="1">
      <alignment horizontal="center" vertical="top" textRotation="90" wrapTex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top" wrapText="1"/>
    </xf>
    <xf numFmtId="0" fontId="22" fillId="3" borderId="10" xfId="0" applyFont="1" applyFill="1" applyBorder="1" applyAlignment="1">
      <alignment horizontal="center" vertical="top" wrapText="1"/>
    </xf>
    <xf numFmtId="0" fontId="22" fillId="3" borderId="9" xfId="0" applyFont="1" applyFill="1" applyBorder="1" applyAlignment="1">
      <alignment horizontal="center" vertical="top" wrapText="1"/>
    </xf>
    <xf numFmtId="0" fontId="23" fillId="3" borderId="2" xfId="0" applyFont="1" applyFill="1" applyBorder="1" applyAlignment="1">
      <alignment horizontal="center" vertical="top" wrapText="1"/>
    </xf>
    <xf numFmtId="0" fontId="23" fillId="3" borderId="10" xfId="0" applyFont="1" applyFill="1" applyBorder="1" applyAlignment="1">
      <alignment horizontal="center" vertical="top" wrapText="1"/>
    </xf>
    <xf numFmtId="0" fontId="23" fillId="3" borderId="9" xfId="0" applyFont="1" applyFill="1" applyBorder="1" applyAlignment="1">
      <alignment horizontal="center" vertical="top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165" fontId="23" fillId="4" borderId="0" xfId="9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top" wrapText="1"/>
    </xf>
    <xf numFmtId="0" fontId="23" fillId="3" borderId="1" xfId="5" applyNumberFormat="1" applyFont="1" applyFill="1" applyBorder="1" applyAlignment="1" applyProtection="1">
      <alignment horizontal="center" vertical="top" wrapText="1"/>
    </xf>
    <xf numFmtId="0" fontId="22" fillId="3" borderId="26" xfId="0" applyFont="1" applyFill="1" applyBorder="1" applyAlignment="1">
      <alignment horizontal="center" vertical="top" wrapText="1"/>
    </xf>
    <xf numFmtId="0" fontId="22" fillId="3" borderId="25" xfId="0" applyFont="1" applyFill="1" applyBorder="1" applyAlignment="1">
      <alignment horizontal="center" vertical="top" wrapText="1"/>
    </xf>
    <xf numFmtId="0" fontId="22" fillId="3" borderId="27" xfId="0" applyFont="1" applyFill="1" applyBorder="1" applyAlignment="1">
      <alignment horizontal="center" vertical="top" wrapText="1"/>
    </xf>
    <xf numFmtId="0" fontId="23" fillId="3" borderId="6" xfId="0" applyFont="1" applyFill="1" applyBorder="1" applyAlignment="1">
      <alignment horizontal="center" vertical="top" wrapText="1"/>
    </xf>
    <xf numFmtId="0" fontId="23" fillId="3" borderId="8" xfId="0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 wrapText="1"/>
    </xf>
    <xf numFmtId="0" fontId="23" fillId="3" borderId="26" xfId="0" applyFont="1" applyFill="1" applyBorder="1" applyAlignment="1">
      <alignment horizontal="center" vertical="top" wrapText="1"/>
    </xf>
    <xf numFmtId="0" fontId="23" fillId="3" borderId="27" xfId="0" applyFont="1" applyFill="1" applyBorder="1" applyAlignment="1">
      <alignment horizontal="center" vertical="top" wrapText="1"/>
    </xf>
    <xf numFmtId="0" fontId="22" fillId="3" borderId="26" xfId="0" applyFont="1" applyFill="1" applyBorder="1" applyAlignment="1">
      <alignment horizontal="center" vertical="center" wrapText="1"/>
    </xf>
    <xf numFmtId="0" fontId="22" fillId="3" borderId="25" xfId="0" applyFont="1" applyFill="1" applyBorder="1" applyAlignment="1">
      <alignment horizontal="center" vertical="center" wrapText="1"/>
    </xf>
    <xf numFmtId="0" fontId="22" fillId="3" borderId="27" xfId="0" applyFont="1" applyFill="1" applyBorder="1" applyAlignment="1">
      <alignment horizontal="center" vertical="center" wrapText="1"/>
    </xf>
    <xf numFmtId="0" fontId="55" fillId="0" borderId="0" xfId="46" applyFont="1" applyFill="1" applyBorder="1" applyAlignment="1">
      <alignment horizontal="left" vertical="center"/>
    </xf>
    <xf numFmtId="170" fontId="50" fillId="0" borderId="0" xfId="46" applyNumberFormat="1" applyFont="1" applyBorder="1" applyAlignment="1">
      <alignment horizontal="center" vertical="center" wrapText="1"/>
    </xf>
    <xf numFmtId="170" fontId="50" fillId="0" borderId="0" xfId="46" applyNumberFormat="1" applyFont="1" applyBorder="1" applyAlignment="1">
      <alignment horizontal="center"/>
    </xf>
    <xf numFmtId="0" fontId="21" fillId="0" borderId="0" xfId="50" applyFont="1" applyFill="1" applyAlignment="1">
      <alignment horizontal="center" vertical="center"/>
    </xf>
    <xf numFmtId="0" fontId="21" fillId="0" borderId="56" xfId="50" applyFont="1" applyFill="1" applyBorder="1" applyAlignment="1">
      <alignment horizontal="center" vertical="center"/>
    </xf>
    <xf numFmtId="0" fontId="21" fillId="0" borderId="0" xfId="50" applyFont="1" applyFill="1" applyAlignment="1">
      <alignment horizontal="left" vertical="center"/>
    </xf>
    <xf numFmtId="4" fontId="21" fillId="0" borderId="0" xfId="50" applyNumberFormat="1" applyFont="1" applyFill="1" applyAlignment="1">
      <alignment horizontal="right" vertical="center"/>
    </xf>
    <xf numFmtId="0" fontId="21" fillId="0" borderId="3" xfId="50" applyFont="1" applyFill="1" applyBorder="1" applyAlignment="1">
      <alignment horizontal="left" vertical="center"/>
    </xf>
    <xf numFmtId="4" fontId="21" fillId="0" borderId="3" xfId="50" applyNumberFormat="1" applyFont="1" applyFill="1" applyBorder="1" applyAlignment="1">
      <alignment horizontal="right" vertical="center"/>
    </xf>
    <xf numFmtId="0" fontId="21" fillId="17" borderId="28" xfId="50" applyFont="1" applyFill="1" applyBorder="1" applyAlignment="1">
      <alignment horizontal="right" vertical="center"/>
    </xf>
    <xf numFmtId="0" fontId="21" fillId="17" borderId="29" xfId="50" applyFont="1" applyFill="1" applyBorder="1" applyAlignment="1">
      <alignment horizontal="right" vertical="center"/>
    </xf>
    <xf numFmtId="4" fontId="21" fillId="17" borderId="5" xfId="50" applyNumberFormat="1" applyFont="1" applyFill="1" applyBorder="1" applyAlignment="1">
      <alignment horizontal="right" vertical="center"/>
    </xf>
    <xf numFmtId="0" fontId="21" fillId="0" borderId="56" xfId="50" applyFont="1" applyFill="1" applyBorder="1" applyAlignment="1">
      <alignment horizontal="left" vertical="center"/>
    </xf>
    <xf numFmtId="4" fontId="21" fillId="0" borderId="56" xfId="50" applyNumberFormat="1" applyFont="1" applyFill="1" applyBorder="1" applyAlignment="1">
      <alignment horizontal="right" vertical="center"/>
    </xf>
    <xf numFmtId="0" fontId="21" fillId="0" borderId="4" xfId="50" applyFont="1" applyFill="1" applyBorder="1" applyAlignment="1">
      <alignment horizontal="center" vertical="center"/>
    </xf>
    <xf numFmtId="0" fontId="21" fillId="0" borderId="5" xfId="50" applyFont="1" applyFill="1" applyBorder="1" applyAlignment="1">
      <alignment horizontal="center" vertical="center"/>
    </xf>
    <xf numFmtId="0" fontId="56" fillId="16" borderId="41" xfId="4" applyNumberFormat="1" applyFont="1" applyFill="1" applyBorder="1" applyAlignment="1" applyProtection="1">
      <alignment horizontal="center" vertical="center" wrapText="1" readingOrder="1"/>
    </xf>
    <xf numFmtId="0" fontId="56" fillId="16" borderId="49" xfId="4" applyNumberFormat="1" applyFont="1" applyFill="1" applyBorder="1" applyAlignment="1" applyProtection="1">
      <alignment horizontal="center" vertical="center" wrapText="1" readingOrder="1"/>
    </xf>
    <xf numFmtId="0" fontId="56" fillId="16" borderId="50" xfId="4" applyNumberFormat="1" applyFont="1" applyFill="1" applyBorder="1" applyAlignment="1" applyProtection="1">
      <alignment horizontal="center" vertical="center" wrapText="1" readingOrder="1"/>
    </xf>
    <xf numFmtId="0" fontId="56" fillId="16" borderId="51" xfId="4" applyNumberFormat="1" applyFont="1" applyFill="1" applyBorder="1" applyAlignment="1" applyProtection="1">
      <alignment horizontal="center" vertical="center" wrapText="1" readingOrder="1"/>
    </xf>
    <xf numFmtId="0" fontId="56" fillId="16" borderId="52" xfId="4" applyNumberFormat="1" applyFont="1" applyFill="1" applyBorder="1" applyAlignment="1" applyProtection="1">
      <alignment horizontal="center" vertical="center" wrapText="1" readingOrder="1"/>
    </xf>
    <xf numFmtId="0" fontId="56" fillId="16" borderId="53" xfId="4" applyNumberFormat="1" applyFont="1" applyFill="1" applyBorder="1" applyAlignment="1" applyProtection="1">
      <alignment horizontal="center" vertical="center" wrapText="1" readingOrder="1"/>
    </xf>
    <xf numFmtId="0" fontId="56" fillId="16" borderId="54" xfId="4" applyNumberFormat="1" applyFont="1" applyFill="1" applyBorder="1" applyAlignment="1" applyProtection="1">
      <alignment horizontal="center" vertical="center" wrapText="1" readingOrder="1"/>
    </xf>
    <xf numFmtId="0" fontId="56" fillId="16" borderId="41" xfId="4" applyNumberFormat="1" applyFont="1" applyFill="1" applyBorder="1" applyAlignment="1" applyProtection="1">
      <alignment horizontal="center" vertical="center" readingOrder="1"/>
    </xf>
    <xf numFmtId="0" fontId="56" fillId="0" borderId="0" xfId="4" applyNumberFormat="1" applyFont="1" applyFill="1" applyBorder="1" applyAlignment="1" applyProtection="1">
      <alignment horizontal="left" vertical="center" readingOrder="1"/>
    </xf>
    <xf numFmtId="0" fontId="56" fillId="0" borderId="0" xfId="4" applyNumberFormat="1" applyFont="1" applyFill="1" applyBorder="1" applyAlignment="1" applyProtection="1">
      <alignment horizontal="center" vertical="center" readingOrder="1"/>
    </xf>
    <xf numFmtId="0" fontId="56" fillId="0" borderId="0" xfId="4" applyNumberFormat="1" applyFont="1" applyFill="1" applyBorder="1" applyAlignment="1" applyProtection="1">
      <alignment horizontal="right" vertical="center" readingOrder="1"/>
    </xf>
    <xf numFmtId="0" fontId="56" fillId="0" borderId="0" xfId="4" applyNumberFormat="1" applyFont="1" applyFill="1" applyBorder="1" applyAlignment="1" applyProtection="1">
      <alignment horizontal="center" vertical="center" wrapText="1" readingOrder="1"/>
    </xf>
    <xf numFmtId="0" fontId="23" fillId="0" borderId="0" xfId="34" applyFont="1" applyBorder="1" applyAlignment="1">
      <alignment horizontal="left" vertical="center" wrapText="1"/>
    </xf>
    <xf numFmtId="49" fontId="23" fillId="0" borderId="31" xfId="34" applyNumberFormat="1" applyFont="1" applyBorder="1" applyAlignment="1">
      <alignment horizontal="left" vertical="center" wrapText="1"/>
    </xf>
    <xf numFmtId="0" fontId="23" fillId="13" borderId="1" xfId="44" applyFont="1" applyFill="1" applyBorder="1" applyAlignment="1">
      <alignment horizontal="center" vertical="center"/>
    </xf>
    <xf numFmtId="0" fontId="48" fillId="0" borderId="0" xfId="40" applyFont="1" applyAlignment="1">
      <alignment horizontal="center" vertical="center"/>
    </xf>
    <xf numFmtId="0" fontId="17" fillId="0" borderId="0" xfId="40" applyFont="1" applyAlignment="1">
      <alignment horizontal="center" wrapText="1"/>
    </xf>
    <xf numFmtId="0" fontId="17" fillId="0" borderId="0" xfId="40" applyFont="1" applyAlignment="1">
      <alignment horizontal="justify" wrapText="1"/>
    </xf>
    <xf numFmtId="0" fontId="32" fillId="0" borderId="30" xfId="40" applyFont="1" applyBorder="1" applyAlignment="1">
      <alignment horizontal="left" vertical="top" wrapText="1"/>
    </xf>
    <xf numFmtId="0" fontId="32" fillId="0" borderId="4" xfId="40" applyFont="1" applyBorder="1" applyAlignment="1">
      <alignment horizontal="center" vertical="center"/>
    </xf>
    <xf numFmtId="0" fontId="35" fillId="0" borderId="4" xfId="40" applyFont="1" applyBorder="1" applyAlignment="1">
      <alignment horizontal="left"/>
    </xf>
    <xf numFmtId="0" fontId="32" fillId="0" borderId="4" xfId="40" applyFont="1" applyBorder="1" applyAlignment="1">
      <alignment horizontal="left" vertical="center" wrapText="1"/>
    </xf>
    <xf numFmtId="40" fontId="32" fillId="0" borderId="4" xfId="40" applyNumberFormat="1" applyFont="1" applyBorder="1" applyAlignment="1">
      <alignment horizontal="right" vertical="center"/>
    </xf>
    <xf numFmtId="40" fontId="35" fillId="0" borderId="4" xfId="40" applyNumberFormat="1" applyFont="1" applyBorder="1" applyAlignment="1">
      <alignment horizontal="right" vertical="center"/>
    </xf>
    <xf numFmtId="0" fontId="32" fillId="0" borderId="0" xfId="40" applyFont="1" applyAlignment="1">
      <alignment horizontal="left" wrapText="1"/>
    </xf>
    <xf numFmtId="0" fontId="32" fillId="0" borderId="0" xfId="40" applyFont="1" applyAlignment="1">
      <alignment horizontal="left"/>
    </xf>
    <xf numFmtId="0" fontId="35" fillId="0" borderId="0" xfId="40" applyFont="1" applyAlignment="1">
      <alignment horizontal="left" wrapText="1"/>
    </xf>
    <xf numFmtId="0" fontId="38" fillId="6" borderId="21" xfId="32" applyNumberFormat="1" applyFont="1" applyFill="1" applyBorder="1" applyAlignment="1">
      <alignment horizontal="center" vertical="top"/>
    </xf>
    <xf numFmtId="0" fontId="38" fillId="6" borderId="24" xfId="32" applyNumberFormat="1" applyFont="1" applyFill="1" applyBorder="1" applyAlignment="1">
      <alignment horizontal="center" vertical="top"/>
    </xf>
    <xf numFmtId="0" fontId="38" fillId="6" borderId="20" xfId="32" applyNumberFormat="1" applyFont="1" applyFill="1" applyBorder="1" applyAlignment="1">
      <alignment horizontal="center" vertical="top"/>
    </xf>
    <xf numFmtId="0" fontId="42" fillId="0" borderId="0" xfId="32" applyNumberFormat="1" applyFont="1" applyAlignment="1">
      <alignment wrapText="1"/>
    </xf>
    <xf numFmtId="0" fontId="41" fillId="0" borderId="0" xfId="32" applyNumberFormat="1" applyFont="1" applyAlignment="1">
      <alignment wrapText="1"/>
    </xf>
    <xf numFmtId="0" fontId="40" fillId="0" borderId="0" xfId="32" applyNumberFormat="1" applyFont="1" applyAlignment="1">
      <alignment vertical="top" wrapText="1"/>
    </xf>
    <xf numFmtId="0" fontId="39" fillId="6" borderId="14" xfId="32" applyNumberFormat="1" applyFont="1" applyFill="1" applyBorder="1" applyAlignment="1">
      <alignment vertical="top" wrapText="1"/>
    </xf>
    <xf numFmtId="0" fontId="38" fillId="6" borderId="14" xfId="32" applyNumberFormat="1" applyFont="1" applyFill="1" applyBorder="1" applyAlignment="1">
      <alignment horizontal="center" vertical="top"/>
    </xf>
    <xf numFmtId="0" fontId="38" fillId="6" borderId="23" xfId="32" applyNumberFormat="1" applyFont="1" applyFill="1" applyBorder="1" applyAlignment="1">
      <alignment horizontal="center" vertical="top"/>
    </xf>
    <xf numFmtId="0" fontId="38" fillId="6" borderId="22" xfId="32" applyNumberFormat="1" applyFont="1" applyFill="1" applyBorder="1" applyAlignment="1">
      <alignment horizontal="center" vertical="top"/>
    </xf>
    <xf numFmtId="0" fontId="38" fillId="6" borderId="19" xfId="32" applyNumberFormat="1" applyFont="1" applyFill="1" applyBorder="1" applyAlignment="1">
      <alignment horizontal="center" vertical="top"/>
    </xf>
    <xf numFmtId="0" fontId="38" fillId="6" borderId="18" xfId="32" applyNumberFormat="1" applyFont="1" applyFill="1" applyBorder="1" applyAlignment="1">
      <alignment horizontal="center" vertical="top"/>
    </xf>
    <xf numFmtId="0" fontId="39" fillId="8" borderId="17" xfId="32" applyNumberFormat="1" applyFont="1" applyFill="1" applyBorder="1" applyAlignment="1">
      <alignment vertical="top" wrapText="1"/>
    </xf>
    <xf numFmtId="0" fontId="38" fillId="7" borderId="17" xfId="32" applyNumberFormat="1" applyFont="1" applyFill="1" applyBorder="1" applyAlignment="1">
      <alignment vertical="top" wrapText="1" indent="1"/>
    </xf>
    <xf numFmtId="0" fontId="37" fillId="7" borderId="17" xfId="32" applyNumberFormat="1" applyFont="1" applyFill="1" applyBorder="1" applyAlignment="1">
      <alignment vertical="top" wrapText="1" indent="2"/>
    </xf>
    <xf numFmtId="0" fontId="37" fillId="0" borderId="17" xfId="32" applyNumberFormat="1" applyFont="1" applyBorder="1" applyAlignment="1">
      <alignment vertical="top" wrapText="1" indent="3"/>
    </xf>
    <xf numFmtId="0" fontId="37" fillId="0" borderId="17" xfId="32" applyNumberFormat="1" applyFont="1" applyBorder="1" applyAlignment="1">
      <alignment vertical="top" wrapText="1" indent="4"/>
    </xf>
    <xf numFmtId="0" fontId="29" fillId="0" borderId="17" xfId="32" applyNumberFormat="1" applyFont="1" applyBorder="1" applyAlignment="1">
      <alignment vertical="top" wrapText="1" indent="3"/>
    </xf>
    <xf numFmtId="0" fontId="37" fillId="0" borderId="17" xfId="32" applyNumberFormat="1" applyFont="1" applyFill="1" applyBorder="1" applyAlignment="1">
      <alignment vertical="top" wrapText="1" indent="3"/>
    </xf>
    <xf numFmtId="0" fontId="29" fillId="0" borderId="17" xfId="32" applyNumberFormat="1" applyFont="1" applyFill="1" applyBorder="1" applyAlignment="1">
      <alignment vertical="top" wrapText="1" indent="3"/>
    </xf>
    <xf numFmtId="0" fontId="37" fillId="2" borderId="17" xfId="32" applyNumberFormat="1" applyFont="1" applyFill="1" applyBorder="1" applyAlignment="1">
      <alignment vertical="top" wrapText="1" indent="3"/>
    </xf>
    <xf numFmtId="0" fontId="37" fillId="2" borderId="17" xfId="32" applyNumberFormat="1" applyFont="1" applyFill="1" applyBorder="1" applyAlignment="1">
      <alignment vertical="top" wrapText="1" indent="4"/>
    </xf>
    <xf numFmtId="0" fontId="36" fillId="6" borderId="14" xfId="32" applyNumberFormat="1" applyFont="1" applyFill="1" applyBorder="1" applyAlignment="1">
      <alignment vertical="top"/>
    </xf>
    <xf numFmtId="0" fontId="29" fillId="0" borderId="17" xfId="32" applyNumberFormat="1" applyFont="1" applyBorder="1" applyAlignment="1">
      <alignment vertical="top" wrapText="1" indent="2"/>
    </xf>
    <xf numFmtId="0" fontId="30" fillId="7" borderId="17" xfId="32" applyNumberFormat="1" applyFont="1" applyFill="1" applyBorder="1" applyAlignment="1">
      <alignment vertical="top" wrapText="1" indent="1"/>
    </xf>
    <xf numFmtId="0" fontId="28" fillId="6" borderId="14" xfId="32" applyNumberFormat="1" applyFont="1" applyFill="1" applyBorder="1" applyAlignment="1">
      <alignment vertical="top"/>
    </xf>
    <xf numFmtId="0" fontId="29" fillId="0" borderId="17" xfId="32" applyNumberFormat="1" applyFont="1" applyFill="1" applyBorder="1" applyAlignment="1">
      <alignment vertical="top" wrapText="1" indent="2"/>
    </xf>
    <xf numFmtId="0" fontId="31" fillId="8" borderId="17" xfId="32" applyNumberFormat="1" applyFont="1" applyFill="1" applyBorder="1" applyAlignment="1">
      <alignment vertical="top" wrapText="1"/>
    </xf>
    <xf numFmtId="0" fontId="31" fillId="6" borderId="14" xfId="32" applyNumberFormat="1" applyFont="1" applyFill="1" applyBorder="1" applyAlignment="1">
      <alignment vertical="top" wrapText="1"/>
    </xf>
    <xf numFmtId="0" fontId="30" fillId="6" borderId="21" xfId="32" applyNumberFormat="1" applyFont="1" applyFill="1" applyBorder="1" applyAlignment="1">
      <alignment horizontal="center" vertical="top"/>
    </xf>
    <xf numFmtId="0" fontId="30" fillId="6" borderId="20" xfId="32" applyNumberFormat="1" applyFont="1" applyFill="1" applyBorder="1" applyAlignment="1">
      <alignment horizontal="center" vertical="top"/>
    </xf>
    <xf numFmtId="0" fontId="34" fillId="0" borderId="0" xfId="32" applyNumberFormat="1" applyFont="1" applyAlignment="1">
      <alignment wrapText="1"/>
    </xf>
    <xf numFmtId="0" fontId="33" fillId="0" borderId="0" xfId="32" applyNumberFormat="1" applyFont="1" applyAlignment="1">
      <alignment wrapText="1"/>
    </xf>
    <xf numFmtId="0" fontId="32" fillId="0" borderId="0" xfId="32" applyNumberFormat="1" applyFont="1" applyAlignment="1">
      <alignment vertical="top" wrapText="1"/>
    </xf>
    <xf numFmtId="0" fontId="30" fillId="6" borderId="14" xfId="32" applyNumberFormat="1" applyFont="1" applyFill="1" applyBorder="1" applyAlignment="1">
      <alignment horizontal="center" vertical="top"/>
    </xf>
    <xf numFmtId="0" fontId="30" fillId="6" borderId="19" xfId="32" applyNumberFormat="1" applyFont="1" applyFill="1" applyBorder="1" applyAlignment="1">
      <alignment horizontal="center" vertical="top"/>
    </xf>
    <xf numFmtId="0" fontId="30" fillId="6" borderId="18" xfId="32" applyNumberFormat="1" applyFont="1" applyFill="1" applyBorder="1" applyAlignment="1">
      <alignment horizontal="center" vertical="top"/>
    </xf>
    <xf numFmtId="0" fontId="29" fillId="0" borderId="17" xfId="32" applyNumberFormat="1" applyFont="1" applyFill="1" applyBorder="1" applyAlignment="1">
      <alignment vertical="top" wrapText="1" indent="1"/>
    </xf>
    <xf numFmtId="0" fontId="31" fillId="6" borderId="21" xfId="32" applyNumberFormat="1" applyFont="1" applyFill="1" applyBorder="1" applyAlignment="1">
      <alignment vertical="top" wrapText="1"/>
    </xf>
    <xf numFmtId="0" fontId="31" fillId="6" borderId="19" xfId="32" applyNumberFormat="1" applyFont="1" applyFill="1" applyBorder="1" applyAlignment="1">
      <alignment vertical="top" wrapText="1"/>
    </xf>
    <xf numFmtId="0" fontId="31" fillId="6" borderId="18" xfId="32" applyNumberFormat="1" applyFont="1" applyFill="1" applyBorder="1" applyAlignment="1">
      <alignment vertical="top" wrapText="1"/>
    </xf>
    <xf numFmtId="0" fontId="21" fillId="0" borderId="0" xfId="15" applyFont="1" applyFill="1" applyAlignment="1">
      <alignment horizontal="right" vertical="center"/>
    </xf>
    <xf numFmtId="0" fontId="21" fillId="0" borderId="0" xfId="15" applyFont="1" applyFill="1" applyAlignment="1">
      <alignment horizontal="center" vertical="center" wrapText="1"/>
    </xf>
    <xf numFmtId="0" fontId="21" fillId="0" borderId="3" xfId="15" applyFont="1" applyFill="1" applyBorder="1" applyAlignment="1">
      <alignment horizontal="left" vertical="center"/>
    </xf>
    <xf numFmtId="0" fontId="21" fillId="0" borderId="4" xfId="15" applyFont="1" applyFill="1" applyBorder="1" applyAlignment="1">
      <alignment horizontal="center" vertical="center"/>
    </xf>
    <xf numFmtId="0" fontId="21" fillId="0" borderId="5" xfId="15" applyFont="1" applyFill="1" applyBorder="1" applyAlignment="1">
      <alignment horizontal="center" vertical="center"/>
    </xf>
    <xf numFmtId="0" fontId="21" fillId="0" borderId="4" xfId="15" applyFont="1" applyFill="1" applyBorder="1" applyAlignment="1">
      <alignment horizontal="left" vertical="center"/>
    </xf>
    <xf numFmtId="0" fontId="21" fillId="0" borderId="5" xfId="15" applyFont="1" applyFill="1" applyBorder="1" applyAlignment="1">
      <alignment horizontal="left" vertical="center"/>
    </xf>
  </cellXfs>
  <cellStyles count="52">
    <cellStyle name="Обычный" xfId="0" builtinId="0"/>
    <cellStyle name="Обычный 10" xfId="16"/>
    <cellStyle name="Обычный 11" xfId="20"/>
    <cellStyle name="Обычный 11 2" xfId="26"/>
    <cellStyle name="Обычный 12" xfId="15"/>
    <cellStyle name="Обычный 13" xfId="22"/>
    <cellStyle name="Обычный 14" xfId="24"/>
    <cellStyle name="Обычный 15" xfId="32"/>
    <cellStyle name="Обычный 16" xfId="40"/>
    <cellStyle name="Обычный 17" xfId="41"/>
    <cellStyle name="Обычный 2" xfId="1"/>
    <cellStyle name="Обычный 2 2" xfId="6"/>
    <cellStyle name="Обычный 2 3" xfId="10"/>
    <cellStyle name="Обычный 2 4" xfId="28"/>
    <cellStyle name="Обычный 2 5" xfId="35"/>
    <cellStyle name="Обычный 2 6" xfId="42"/>
    <cellStyle name="Обычный 2 7" xfId="44"/>
    <cellStyle name="Обычный 3" xfId="11"/>
    <cellStyle name="Обычный 4" xfId="7"/>
    <cellStyle name="Обычный 4 2" xfId="46"/>
    <cellStyle name="Обычный 5" xfId="2"/>
    <cellStyle name="Обычный 6" xfId="4"/>
    <cellStyle name="Обычный 7" xfId="3"/>
    <cellStyle name="Обычный 7 2" xfId="5"/>
    <cellStyle name="Обычный 7 3" xfId="38"/>
    <cellStyle name="Обычный 8" xfId="12"/>
    <cellStyle name="Обычный 8 2" xfId="47"/>
    <cellStyle name="Обычный 8 2 2" xfId="50"/>
    <cellStyle name="Обычный 9" xfId="13"/>
    <cellStyle name="Обычный 9 2" xfId="18"/>
    <cellStyle name="Обычный 9 3" xfId="34"/>
    <cellStyle name="Процентный" xfId="33" builtinId="5"/>
    <cellStyle name="Процентный 2" xfId="37"/>
    <cellStyle name="Финансовый" xfId="9" builtinId="3"/>
    <cellStyle name="Финансовый 10" xfId="43"/>
    <cellStyle name="Финансовый 11" xfId="45"/>
    <cellStyle name="Финансовый 12" xfId="51"/>
    <cellStyle name="Финансовый 2" xfId="8"/>
    <cellStyle name="Финансовый 2 2" xfId="29"/>
    <cellStyle name="Финансовый 3" xfId="14"/>
    <cellStyle name="Финансовый 3 2" xfId="19"/>
    <cellStyle name="Финансовый 3 2 2" xfId="31"/>
    <cellStyle name="Финансовый 3 2 3" xfId="48"/>
    <cellStyle name="Финансовый 3 3" xfId="30"/>
    <cellStyle name="Финансовый 3 4" xfId="39"/>
    <cellStyle name="Финансовый 4" xfId="17"/>
    <cellStyle name="Финансовый 4 2" xfId="49"/>
    <cellStyle name="Финансовый 5" xfId="21"/>
    <cellStyle name="Финансовый 6" xfId="23"/>
    <cellStyle name="Финансовый 7" xfId="25"/>
    <cellStyle name="Финансовый 8" xfId="27"/>
    <cellStyle name="Финансовый 9" xfId="36"/>
  </cellStyles>
  <dxfs count="4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colors>
    <mruColors>
      <color rgb="FFCC66FF"/>
      <color rgb="FF00CC99"/>
      <color rgb="FFFF9999"/>
      <color rgb="FFFF9933"/>
      <color rgb="FFFF3300"/>
      <color rgb="FFCC0000"/>
      <color rgb="FFFFFFCC"/>
      <color rgb="FFFF99CC"/>
      <color rgb="FFCCEC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L266"/>
  <sheetViews>
    <sheetView zoomScaleNormal="100" workbookViewId="0">
      <pane xSplit="2" ySplit="5" topLeftCell="AT33" activePane="bottomRight" state="frozen"/>
      <selection pane="topRight" activeCell="C1" sqref="C1"/>
      <selection pane="bottomLeft" activeCell="A5" sqref="A5"/>
      <selection pane="bottomRight" activeCell="EM38" sqref="EM38"/>
    </sheetView>
  </sheetViews>
  <sheetFormatPr defaultColWidth="10.7109375" defaultRowHeight="12" customHeight="1" outlineLevelRow="1" outlineLevelCol="2" x14ac:dyDescent="0.25"/>
  <cols>
    <col min="1" max="1" width="5.7109375" style="1" customWidth="1"/>
    <col min="2" max="2" width="50.7109375" style="1" customWidth="1"/>
    <col min="3" max="3" width="10.7109375" style="2" customWidth="1"/>
    <col min="4" max="4" width="2.7109375" style="1" customWidth="1"/>
    <col min="5" max="8" width="10.7109375" style="1" hidden="1" customWidth="1" outlineLevel="1"/>
    <col min="9" max="9" width="8.7109375" style="1" customWidth="1" collapsed="1"/>
    <col min="10" max="10" width="8.7109375" style="2" customWidth="1"/>
    <col min="11" max="18" width="8.7109375" style="2" hidden="1" customWidth="1" outlineLevel="1"/>
    <col min="19" max="19" width="8.7109375" style="1" customWidth="1" collapsed="1"/>
    <col min="20" max="27" width="8.7109375" style="1" hidden="1" customWidth="1" outlineLevel="1"/>
    <col min="28" max="28" width="8.7109375" style="1" customWidth="1" collapsed="1"/>
    <col min="29" max="32" width="8.7109375" style="1" customWidth="1"/>
    <col min="33" max="33" width="2.7109375" style="1" customWidth="1"/>
    <col min="34" max="38" width="8.7109375" style="1" hidden="1" customWidth="1" outlineLevel="1"/>
    <col min="39" max="39" width="2.7109375" style="1" customWidth="1" collapsed="1"/>
    <col min="40" max="44" width="8.7109375" style="2" hidden="1" customWidth="1" outlineLevel="1"/>
    <col min="45" max="45" width="2.7109375" style="2" customWidth="1" collapsed="1"/>
    <col min="46" max="55" width="8.7109375" style="2" hidden="1" customWidth="1" outlineLevel="1"/>
    <col min="56" max="56" width="2.7109375" style="1" customWidth="1" collapsed="1"/>
    <col min="57" max="57" width="8.7109375" style="1" customWidth="1"/>
    <col min="58" max="58" width="8.7109375" style="1" hidden="1" customWidth="1" outlineLevel="1"/>
    <col min="59" max="63" width="8.7109375" style="1" hidden="1" customWidth="1" outlineLevel="2"/>
    <col min="64" max="64" width="8.7109375" style="1" hidden="1" customWidth="1" outlineLevel="1"/>
    <col min="65" max="69" width="8.7109375" style="1" hidden="1" customWidth="1" outlineLevel="2"/>
    <col min="70" max="73" width="8.7109375" style="1" hidden="1" customWidth="1" outlineLevel="1"/>
    <col min="74" max="76" width="8.7109375" style="1" hidden="1" customWidth="1" outlineLevel="2"/>
    <col min="77" max="77" width="8.7109375" style="1" hidden="1" customWidth="1" outlineLevel="1"/>
    <col min="78" max="80" width="8.7109375" style="1" hidden="1" customWidth="1" outlineLevel="2"/>
    <col min="81" max="81" width="8.7109375" style="1" hidden="1" customWidth="1" outlineLevel="1"/>
    <col min="82" max="83" width="8.7109375" style="1" hidden="1" customWidth="1" outlineLevel="2"/>
    <col min="84" max="84" width="8.7109375" style="1" hidden="1" customWidth="1" outlineLevel="1"/>
    <col min="85" max="89" width="8.7109375" style="1" hidden="1" customWidth="1" outlineLevel="2"/>
    <col min="90" max="90" width="8.7109375" style="1" hidden="1" customWidth="1" outlineLevel="1"/>
    <col min="91" max="92" width="8.7109375" style="1" hidden="1" customWidth="1" outlineLevel="2"/>
    <col min="93" max="97" width="8.7109375" style="1" hidden="1" customWidth="1" outlineLevel="1"/>
    <col min="98" max="100" width="8.7109375" style="1" hidden="1" customWidth="1" outlineLevel="2"/>
    <col min="101" max="101" width="8.7109375" style="1" hidden="1" customWidth="1" outlineLevel="1"/>
    <col min="102" max="103" width="8.7109375" style="1" hidden="1" customWidth="1" outlineLevel="2"/>
    <col min="104" max="107" width="8.7109375" style="1" hidden="1" customWidth="1" outlineLevel="1"/>
    <col min="108" max="108" width="8.7109375" style="1" customWidth="1" collapsed="1"/>
    <col min="109" max="111" width="8.7109375" style="1" hidden="1" customWidth="1" outlineLevel="1"/>
    <col min="112" max="113" width="8.7109375" style="1" hidden="1" customWidth="1" outlineLevel="2"/>
    <col min="114" max="121" width="8.7109375" style="1" hidden="1" customWidth="1" outlineLevel="1"/>
    <col min="122" max="122" width="8.7109375" style="1" customWidth="1" collapsed="1"/>
    <col min="123" max="123" width="8.7109375" style="1" hidden="1" customWidth="1" outlineLevel="1"/>
    <col min="124" max="125" width="8.7109375" style="1" hidden="1" customWidth="1" outlineLevel="2"/>
    <col min="126" max="126" width="8.7109375" style="1" hidden="1" customWidth="1" outlineLevel="1"/>
    <col min="127" max="129" width="8.7109375" style="1" hidden="1" customWidth="1" outlineLevel="2"/>
    <col min="130" max="130" width="8.7109375" style="1" hidden="1" customWidth="1" outlineLevel="1"/>
    <col min="131" max="132" width="8.7109375" style="1" hidden="1" customWidth="1" outlineLevel="2"/>
    <col min="133" max="136" width="8.7109375" style="1" hidden="1" customWidth="1" outlineLevel="1"/>
    <col min="137" max="137" width="8.7109375" style="1" customWidth="1" collapsed="1"/>
    <col min="138" max="139" width="8.7109375" style="1" hidden="1" customWidth="1" outlineLevel="1"/>
    <col min="140" max="140" width="8.7109375" style="1" customWidth="1" collapsed="1"/>
    <col min="141" max="141" width="8.7109375" style="1" customWidth="1"/>
    <col min="142" max="144" width="8.7109375" style="1" customWidth="1" outlineLevel="1"/>
    <col min="145" max="145" width="8.7109375" style="1" customWidth="1"/>
    <col min="146" max="148" width="8.7109375" style="1" hidden="1" customWidth="1" outlineLevel="1"/>
    <col min="149" max="149" width="8.7109375" style="1" customWidth="1" collapsed="1"/>
    <col min="150" max="150" width="12.7109375" style="1" customWidth="1"/>
    <col min="151" max="151" width="2.7109375" style="1" customWidth="1" collapsed="1"/>
    <col min="152" max="153" width="8.7109375" style="1" customWidth="1"/>
    <col min="154" max="167" width="8.7109375" style="1" hidden="1" customWidth="1" outlineLevel="1"/>
    <col min="168" max="168" width="12.7109375" style="1" customWidth="1" collapsed="1"/>
    <col min="169" max="169" width="8.7109375" style="1" customWidth="1"/>
    <col min="170" max="176" width="8.7109375" style="1" hidden="1" customWidth="1" outlineLevel="1"/>
    <col min="177" max="188" width="5.7109375" style="1" hidden="1" customWidth="1" outlineLevel="2"/>
    <col min="189" max="193" width="8.7109375" style="1" hidden="1" customWidth="1" outlineLevel="1"/>
    <col min="194" max="194" width="10.7109375" style="1" customWidth="1" collapsed="1"/>
    <col min="195" max="16384" width="10.7109375" style="1"/>
  </cols>
  <sheetData>
    <row r="1" spans="1:193" ht="20.100000000000001" customHeight="1" x14ac:dyDescent="0.25">
      <c r="S1" s="31">
        <v>0.04</v>
      </c>
      <c r="AB1" s="2"/>
      <c r="AC1" s="2"/>
    </row>
    <row r="2" spans="1:193" ht="20.100000000000001" customHeight="1" x14ac:dyDescent="0.25">
      <c r="A2" s="280" t="s">
        <v>232</v>
      </c>
      <c r="B2" s="280" t="s">
        <v>233</v>
      </c>
      <c r="C2" s="292" t="s">
        <v>406</v>
      </c>
      <c r="D2" s="281" t="s">
        <v>432</v>
      </c>
      <c r="E2" s="280" t="s">
        <v>386</v>
      </c>
      <c r="F2" s="280" t="s">
        <v>370</v>
      </c>
      <c r="G2" s="280"/>
      <c r="H2" s="297" t="s">
        <v>405</v>
      </c>
      <c r="I2" s="297" t="s">
        <v>921</v>
      </c>
      <c r="J2" s="280" t="s">
        <v>412</v>
      </c>
      <c r="K2" s="295" t="s">
        <v>370</v>
      </c>
      <c r="L2" s="295"/>
      <c r="M2" s="295"/>
      <c r="N2" s="295"/>
      <c r="O2" s="295"/>
      <c r="P2" s="295"/>
      <c r="Q2" s="295"/>
      <c r="R2" s="271"/>
      <c r="S2" s="280" t="s">
        <v>413</v>
      </c>
      <c r="T2" s="295" t="s">
        <v>370</v>
      </c>
      <c r="U2" s="295"/>
      <c r="V2" s="295"/>
      <c r="W2" s="295"/>
      <c r="X2" s="295"/>
      <c r="Y2" s="295"/>
      <c r="Z2" s="295"/>
      <c r="AA2" s="271"/>
      <c r="AB2" s="280" t="s">
        <v>414</v>
      </c>
      <c r="AC2" s="280" t="s">
        <v>415</v>
      </c>
      <c r="AD2" s="280" t="s">
        <v>416</v>
      </c>
      <c r="AE2" s="280" t="s">
        <v>417</v>
      </c>
      <c r="AF2" s="280" t="s">
        <v>418</v>
      </c>
      <c r="AG2" s="281" t="s">
        <v>429</v>
      </c>
      <c r="AH2" s="280" t="s">
        <v>419</v>
      </c>
      <c r="AI2" s="280" t="s">
        <v>422</v>
      </c>
      <c r="AJ2" s="280" t="s">
        <v>423</v>
      </c>
      <c r="AK2" s="280" t="s">
        <v>420</v>
      </c>
      <c r="AL2" s="280" t="s">
        <v>421</v>
      </c>
      <c r="AM2" s="281" t="s">
        <v>430</v>
      </c>
      <c r="AN2" s="280" t="s">
        <v>397</v>
      </c>
      <c r="AO2" s="280"/>
      <c r="AP2" s="280"/>
      <c r="AQ2" s="280"/>
      <c r="AR2" s="280"/>
      <c r="AS2" s="281" t="s">
        <v>431</v>
      </c>
      <c r="AT2" s="292" t="s">
        <v>428</v>
      </c>
      <c r="AU2" s="293"/>
      <c r="AV2" s="293"/>
      <c r="AW2" s="293"/>
      <c r="AX2" s="294"/>
      <c r="AY2" s="280" t="s">
        <v>427</v>
      </c>
      <c r="AZ2" s="280"/>
      <c r="BA2" s="280"/>
      <c r="BB2" s="280"/>
      <c r="BC2" s="280"/>
      <c r="BD2" s="268" t="s">
        <v>433</v>
      </c>
      <c r="BE2" s="267" t="s">
        <v>364</v>
      </c>
      <c r="BF2" s="289" t="s">
        <v>370</v>
      </c>
      <c r="BG2" s="290"/>
      <c r="BH2" s="290"/>
      <c r="BI2" s="290"/>
      <c r="BJ2" s="290"/>
      <c r="BK2" s="290"/>
      <c r="BL2" s="290"/>
      <c r="BM2" s="290"/>
      <c r="BN2" s="290"/>
      <c r="BO2" s="290"/>
      <c r="BP2" s="290"/>
      <c r="BQ2" s="290"/>
      <c r="BR2" s="290"/>
      <c r="BS2" s="290"/>
      <c r="BT2" s="290"/>
      <c r="BU2" s="290"/>
      <c r="BV2" s="290"/>
      <c r="BW2" s="290"/>
      <c r="BX2" s="290"/>
      <c r="BY2" s="290"/>
      <c r="BZ2" s="290"/>
      <c r="CA2" s="290"/>
      <c r="CB2" s="290"/>
      <c r="CC2" s="290"/>
      <c r="CD2" s="290"/>
      <c r="CE2" s="290"/>
      <c r="CF2" s="290"/>
      <c r="CG2" s="290"/>
      <c r="CH2" s="290"/>
      <c r="CI2" s="290"/>
      <c r="CJ2" s="290"/>
      <c r="CK2" s="290"/>
      <c r="CL2" s="290"/>
      <c r="CM2" s="290"/>
      <c r="CN2" s="290"/>
      <c r="CO2" s="290"/>
      <c r="CP2" s="290"/>
      <c r="CQ2" s="290"/>
      <c r="CR2" s="290"/>
      <c r="CS2" s="290"/>
      <c r="CT2" s="290"/>
      <c r="CU2" s="290"/>
      <c r="CV2" s="290"/>
      <c r="CW2" s="290"/>
      <c r="CX2" s="290"/>
      <c r="CY2" s="290"/>
      <c r="CZ2" s="290"/>
      <c r="DA2" s="290"/>
      <c r="DB2" s="290"/>
      <c r="DC2" s="291"/>
      <c r="DD2" s="267" t="s">
        <v>365</v>
      </c>
      <c r="DE2" s="289" t="s">
        <v>370</v>
      </c>
      <c r="DF2" s="290"/>
      <c r="DG2" s="290"/>
      <c r="DH2" s="290"/>
      <c r="DI2" s="290"/>
      <c r="DJ2" s="290"/>
      <c r="DK2" s="290"/>
      <c r="DL2" s="290"/>
      <c r="DM2" s="290"/>
      <c r="DN2" s="290"/>
      <c r="DO2" s="290"/>
      <c r="DP2" s="290"/>
      <c r="DQ2" s="291"/>
      <c r="DR2" s="267" t="s">
        <v>363</v>
      </c>
      <c r="DS2" s="289" t="s">
        <v>370</v>
      </c>
      <c r="DT2" s="290"/>
      <c r="DU2" s="290"/>
      <c r="DV2" s="290"/>
      <c r="DW2" s="290"/>
      <c r="DX2" s="290"/>
      <c r="DY2" s="290"/>
      <c r="DZ2" s="290"/>
      <c r="EA2" s="290"/>
      <c r="EB2" s="290"/>
      <c r="EC2" s="290"/>
      <c r="ED2" s="290"/>
      <c r="EE2" s="290"/>
      <c r="EF2" s="290"/>
      <c r="EG2" s="309" t="s">
        <v>1192</v>
      </c>
      <c r="EH2" s="312" t="s">
        <v>370</v>
      </c>
      <c r="EI2" s="313"/>
      <c r="EJ2" s="309" t="s">
        <v>928</v>
      </c>
      <c r="EK2" s="267" t="s">
        <v>879</v>
      </c>
      <c r="EL2" s="267" t="s">
        <v>370</v>
      </c>
      <c r="EM2" s="267"/>
      <c r="EN2" s="267"/>
      <c r="EO2" s="267" t="s">
        <v>369</v>
      </c>
      <c r="EP2" s="267" t="s">
        <v>370</v>
      </c>
      <c r="EQ2" s="267"/>
      <c r="ER2" s="267"/>
      <c r="ES2" s="267" t="s">
        <v>371</v>
      </c>
      <c r="ET2" s="267" t="s">
        <v>1045</v>
      </c>
      <c r="EU2" s="268" t="s">
        <v>1046</v>
      </c>
      <c r="EV2" s="267" t="s">
        <v>1047</v>
      </c>
      <c r="EW2" s="267" t="s">
        <v>1053</v>
      </c>
      <c r="EX2" s="292" t="s">
        <v>1186</v>
      </c>
      <c r="EY2" s="293"/>
      <c r="EZ2" s="293"/>
      <c r="FA2" s="293"/>
      <c r="FB2" s="294"/>
      <c r="FC2" s="267" t="s">
        <v>1187</v>
      </c>
      <c r="FD2" s="280" t="s">
        <v>1185</v>
      </c>
      <c r="FE2" s="280"/>
      <c r="FF2" s="280"/>
      <c r="FG2" s="280"/>
      <c r="FH2" s="280"/>
      <c r="FI2" s="280"/>
      <c r="FJ2" s="267" t="s">
        <v>1188</v>
      </c>
      <c r="FK2" s="267" t="s">
        <v>2184</v>
      </c>
      <c r="FL2" s="267" t="s">
        <v>1189</v>
      </c>
      <c r="FN2" s="266" t="s">
        <v>922</v>
      </c>
      <c r="FO2" s="266" t="s">
        <v>926</v>
      </c>
      <c r="FP2" s="266"/>
      <c r="FQ2" s="266"/>
      <c r="FR2" s="266"/>
      <c r="FS2" s="266"/>
      <c r="FT2" s="266"/>
      <c r="FU2" s="266" t="s">
        <v>929</v>
      </c>
      <c r="FV2" s="266"/>
      <c r="FW2" s="266"/>
      <c r="FX2" s="266"/>
      <c r="FY2" s="266"/>
      <c r="FZ2" s="266"/>
      <c r="GA2" s="266"/>
      <c r="GB2" s="266"/>
      <c r="GC2" s="266"/>
      <c r="GD2" s="266"/>
      <c r="GE2" s="266"/>
      <c r="GF2" s="266"/>
      <c r="GG2" s="266" t="s">
        <v>930</v>
      </c>
      <c r="GH2" s="266" t="s">
        <v>970</v>
      </c>
      <c r="GI2" s="266" t="s">
        <v>2187</v>
      </c>
      <c r="GJ2" s="266" t="s">
        <v>1042</v>
      </c>
      <c r="GK2" s="266"/>
    </row>
    <row r="3" spans="1:193" ht="24.95" customHeight="1" x14ac:dyDescent="0.25">
      <c r="A3" s="280"/>
      <c r="B3" s="280"/>
      <c r="C3" s="292"/>
      <c r="D3" s="282"/>
      <c r="E3" s="280"/>
      <c r="F3" s="280" t="s">
        <v>387</v>
      </c>
      <c r="G3" s="280" t="s">
        <v>388</v>
      </c>
      <c r="H3" s="298"/>
      <c r="I3" s="298"/>
      <c r="J3" s="280"/>
      <c r="K3" s="296" t="s">
        <v>364</v>
      </c>
      <c r="L3" s="296" t="s">
        <v>365</v>
      </c>
      <c r="M3" s="296" t="s">
        <v>363</v>
      </c>
      <c r="N3" s="296" t="s">
        <v>366</v>
      </c>
      <c r="O3" s="296" t="s">
        <v>367</v>
      </c>
      <c r="P3" s="296" t="s">
        <v>368</v>
      </c>
      <c r="Q3" s="296" t="s">
        <v>369</v>
      </c>
      <c r="R3" s="300" t="s">
        <v>371</v>
      </c>
      <c r="S3" s="280"/>
      <c r="T3" s="296" t="s">
        <v>364</v>
      </c>
      <c r="U3" s="296" t="s">
        <v>365</v>
      </c>
      <c r="V3" s="296" t="s">
        <v>363</v>
      </c>
      <c r="W3" s="296" t="s">
        <v>366</v>
      </c>
      <c r="X3" s="296" t="s">
        <v>367</v>
      </c>
      <c r="Y3" s="296" t="s">
        <v>368</v>
      </c>
      <c r="Z3" s="296" t="s">
        <v>369</v>
      </c>
      <c r="AA3" s="300" t="s">
        <v>371</v>
      </c>
      <c r="AB3" s="280"/>
      <c r="AC3" s="280"/>
      <c r="AD3" s="280"/>
      <c r="AE3" s="280"/>
      <c r="AF3" s="280"/>
      <c r="AG3" s="282"/>
      <c r="AH3" s="280"/>
      <c r="AI3" s="280"/>
      <c r="AJ3" s="280"/>
      <c r="AK3" s="280"/>
      <c r="AL3" s="280"/>
      <c r="AM3" s="282"/>
      <c r="AN3" s="284" t="s">
        <v>399</v>
      </c>
      <c r="AO3" s="271" t="s">
        <v>401</v>
      </c>
      <c r="AP3" s="272"/>
      <c r="AQ3" s="284" t="s">
        <v>392</v>
      </c>
      <c r="AR3" s="284" t="s">
        <v>393</v>
      </c>
      <c r="AS3" s="282"/>
      <c r="AT3" s="284" t="s">
        <v>399</v>
      </c>
      <c r="AU3" s="271" t="s">
        <v>401</v>
      </c>
      <c r="AV3" s="272"/>
      <c r="AW3" s="284" t="s">
        <v>392</v>
      </c>
      <c r="AX3" s="284" t="s">
        <v>393</v>
      </c>
      <c r="AY3" s="284" t="s">
        <v>399</v>
      </c>
      <c r="AZ3" s="271" t="s">
        <v>401</v>
      </c>
      <c r="BA3" s="272"/>
      <c r="BB3" s="284" t="s">
        <v>392</v>
      </c>
      <c r="BC3" s="284" t="s">
        <v>393</v>
      </c>
      <c r="BD3" s="269"/>
      <c r="BE3" s="267"/>
      <c r="BF3" s="276" t="s">
        <v>489</v>
      </c>
      <c r="BG3" s="306" t="s">
        <v>370</v>
      </c>
      <c r="BH3" s="307"/>
      <c r="BI3" s="307"/>
      <c r="BJ3" s="307"/>
      <c r="BK3" s="308"/>
      <c r="BL3" s="276" t="s">
        <v>935</v>
      </c>
      <c r="BM3" s="286" t="s">
        <v>370</v>
      </c>
      <c r="BN3" s="287"/>
      <c r="BO3" s="287"/>
      <c r="BP3" s="287"/>
      <c r="BQ3" s="288"/>
      <c r="BR3" s="276" t="s">
        <v>832</v>
      </c>
      <c r="BS3" s="276" t="s">
        <v>782</v>
      </c>
      <c r="BT3" s="276" t="s">
        <v>800</v>
      </c>
      <c r="BU3" s="276" t="s">
        <v>875</v>
      </c>
      <c r="BV3" s="286" t="s">
        <v>370</v>
      </c>
      <c r="BW3" s="287"/>
      <c r="BX3" s="288"/>
      <c r="BY3" s="276" t="s">
        <v>814</v>
      </c>
      <c r="BZ3" s="286" t="s">
        <v>370</v>
      </c>
      <c r="CA3" s="287"/>
      <c r="CB3" s="287"/>
      <c r="CC3" s="276" t="s">
        <v>786</v>
      </c>
      <c r="CD3" s="286" t="s">
        <v>370</v>
      </c>
      <c r="CE3" s="288"/>
      <c r="CF3" s="276" t="s">
        <v>807</v>
      </c>
      <c r="CG3" s="286" t="s">
        <v>370</v>
      </c>
      <c r="CH3" s="287"/>
      <c r="CI3" s="287"/>
      <c r="CJ3" s="287"/>
      <c r="CK3" s="287"/>
      <c r="CL3" s="276" t="s">
        <v>838</v>
      </c>
      <c r="CM3" s="286" t="s">
        <v>370</v>
      </c>
      <c r="CN3" s="288"/>
      <c r="CO3" s="276" t="s">
        <v>806</v>
      </c>
      <c r="CP3" s="276" t="s">
        <v>827</v>
      </c>
      <c r="CQ3" s="276" t="s">
        <v>836</v>
      </c>
      <c r="CR3" s="276" t="s">
        <v>882</v>
      </c>
      <c r="CS3" s="276" t="s">
        <v>934</v>
      </c>
      <c r="CT3" s="286" t="s">
        <v>370</v>
      </c>
      <c r="CU3" s="287"/>
      <c r="CV3" s="288"/>
      <c r="CW3" s="276" t="s">
        <v>936</v>
      </c>
      <c r="CX3" s="286" t="s">
        <v>370</v>
      </c>
      <c r="CY3" s="288"/>
      <c r="CZ3" s="276" t="s">
        <v>801</v>
      </c>
      <c r="DA3" s="276" t="s">
        <v>820</v>
      </c>
      <c r="DB3" s="276" t="s">
        <v>818</v>
      </c>
      <c r="DC3" s="276" t="s">
        <v>866</v>
      </c>
      <c r="DD3" s="267"/>
      <c r="DE3" s="273" t="s">
        <v>491</v>
      </c>
      <c r="DF3" s="273" t="s">
        <v>2186</v>
      </c>
      <c r="DG3" s="276" t="s">
        <v>492</v>
      </c>
      <c r="DH3" s="271" t="s">
        <v>370</v>
      </c>
      <c r="DI3" s="272"/>
      <c r="DJ3" s="273" t="s">
        <v>824</v>
      </c>
      <c r="DK3" s="273" t="s">
        <v>870</v>
      </c>
      <c r="DL3" s="273" t="s">
        <v>872</v>
      </c>
      <c r="DM3" s="273" t="s">
        <v>867</v>
      </c>
      <c r="DN3" s="273" t="s">
        <v>840</v>
      </c>
      <c r="DO3" s="273" t="s">
        <v>795</v>
      </c>
      <c r="DP3" s="273" t="s">
        <v>787</v>
      </c>
      <c r="DQ3" s="273" t="s">
        <v>839</v>
      </c>
      <c r="DR3" s="267"/>
      <c r="DS3" s="276" t="s">
        <v>885</v>
      </c>
      <c r="DT3" s="271" t="s">
        <v>370</v>
      </c>
      <c r="DU3" s="272"/>
      <c r="DV3" s="276" t="s">
        <v>447</v>
      </c>
      <c r="DW3" s="314" t="s">
        <v>370</v>
      </c>
      <c r="DX3" s="315"/>
      <c r="DY3" s="316"/>
      <c r="DZ3" s="276" t="s">
        <v>881</v>
      </c>
      <c r="EA3" s="271" t="s">
        <v>370</v>
      </c>
      <c r="EB3" s="272"/>
      <c r="EC3" s="273" t="s">
        <v>790</v>
      </c>
      <c r="ED3" s="273" t="s">
        <v>789</v>
      </c>
      <c r="EE3" s="273" t="s">
        <v>880</v>
      </c>
      <c r="EF3" s="273" t="s">
        <v>943</v>
      </c>
      <c r="EG3" s="310"/>
      <c r="EH3" s="273" t="s">
        <v>964</v>
      </c>
      <c r="EI3" s="273" t="s">
        <v>971</v>
      </c>
      <c r="EJ3" s="310"/>
      <c r="EK3" s="267"/>
      <c r="EL3" s="273" t="s">
        <v>366</v>
      </c>
      <c r="EM3" s="273" t="s">
        <v>367</v>
      </c>
      <c r="EN3" s="273" t="s">
        <v>368</v>
      </c>
      <c r="EO3" s="267"/>
      <c r="EP3" s="273" t="s">
        <v>829</v>
      </c>
      <c r="EQ3" s="273" t="s">
        <v>490</v>
      </c>
      <c r="ER3" s="273" t="s">
        <v>868</v>
      </c>
      <c r="ES3" s="267"/>
      <c r="ET3" s="267"/>
      <c r="EU3" s="269"/>
      <c r="EV3" s="267"/>
      <c r="EW3" s="267"/>
      <c r="EX3" s="305" t="s">
        <v>1054</v>
      </c>
      <c r="EY3" s="305" t="s">
        <v>1055</v>
      </c>
      <c r="EZ3" s="305" t="s">
        <v>1056</v>
      </c>
      <c r="FA3" s="305" t="s">
        <v>1057</v>
      </c>
      <c r="FB3" s="305" t="s">
        <v>1058</v>
      </c>
      <c r="FC3" s="267"/>
      <c r="FD3" s="305" t="s">
        <v>1053</v>
      </c>
      <c r="FE3" s="305" t="s">
        <v>1054</v>
      </c>
      <c r="FF3" s="305" t="s">
        <v>1055</v>
      </c>
      <c r="FG3" s="305" t="s">
        <v>1056</v>
      </c>
      <c r="FH3" s="305" t="s">
        <v>1057</v>
      </c>
      <c r="FI3" s="305" t="s">
        <v>1058</v>
      </c>
      <c r="FJ3" s="267"/>
      <c r="FK3" s="267"/>
      <c r="FL3" s="267"/>
      <c r="FN3" s="266"/>
      <c r="FO3" s="279" t="s">
        <v>923</v>
      </c>
      <c r="FP3" s="279" t="s">
        <v>933</v>
      </c>
      <c r="FQ3" s="279" t="s">
        <v>924</v>
      </c>
      <c r="FR3" s="279" t="s">
        <v>932</v>
      </c>
      <c r="FS3" s="279" t="s">
        <v>925</v>
      </c>
      <c r="FT3" s="279" t="s">
        <v>931</v>
      </c>
      <c r="FU3" s="266"/>
      <c r="FV3" s="266"/>
      <c r="FW3" s="266"/>
      <c r="FX3" s="266"/>
      <c r="FY3" s="266"/>
      <c r="FZ3" s="266"/>
      <c r="GA3" s="266"/>
      <c r="GB3" s="266"/>
      <c r="GC3" s="266"/>
      <c r="GD3" s="266"/>
      <c r="GE3" s="266"/>
      <c r="GF3" s="266"/>
      <c r="GG3" s="266"/>
      <c r="GH3" s="266"/>
      <c r="GI3" s="266"/>
      <c r="GJ3" s="266"/>
      <c r="GK3" s="266"/>
    </row>
    <row r="4" spans="1:193" ht="24.95" customHeight="1" x14ac:dyDescent="0.25">
      <c r="A4" s="280"/>
      <c r="B4" s="280"/>
      <c r="C4" s="292"/>
      <c r="D4" s="282"/>
      <c r="E4" s="280"/>
      <c r="F4" s="280"/>
      <c r="G4" s="280"/>
      <c r="H4" s="298"/>
      <c r="I4" s="298"/>
      <c r="J4" s="280"/>
      <c r="K4" s="296"/>
      <c r="L4" s="296"/>
      <c r="M4" s="296"/>
      <c r="N4" s="296"/>
      <c r="O4" s="296"/>
      <c r="P4" s="296"/>
      <c r="Q4" s="296"/>
      <c r="R4" s="300"/>
      <c r="S4" s="280"/>
      <c r="T4" s="296"/>
      <c r="U4" s="296"/>
      <c r="V4" s="296"/>
      <c r="W4" s="296"/>
      <c r="X4" s="296"/>
      <c r="Y4" s="296"/>
      <c r="Z4" s="296"/>
      <c r="AA4" s="300"/>
      <c r="AB4" s="280"/>
      <c r="AC4" s="280"/>
      <c r="AD4" s="280"/>
      <c r="AE4" s="280"/>
      <c r="AF4" s="280"/>
      <c r="AG4" s="282"/>
      <c r="AH4" s="280"/>
      <c r="AI4" s="280"/>
      <c r="AJ4" s="280"/>
      <c r="AK4" s="280"/>
      <c r="AL4" s="280"/>
      <c r="AM4" s="282"/>
      <c r="AN4" s="285"/>
      <c r="AO4" s="18" t="s">
        <v>403</v>
      </c>
      <c r="AP4" s="18" t="s">
        <v>404</v>
      </c>
      <c r="AQ4" s="285"/>
      <c r="AR4" s="285"/>
      <c r="AS4" s="282"/>
      <c r="AT4" s="285"/>
      <c r="AU4" s="18" t="s">
        <v>403</v>
      </c>
      <c r="AV4" s="18" t="s">
        <v>404</v>
      </c>
      <c r="AW4" s="285"/>
      <c r="AX4" s="285"/>
      <c r="AY4" s="285"/>
      <c r="AZ4" s="18" t="s">
        <v>403</v>
      </c>
      <c r="BA4" s="18" t="s">
        <v>404</v>
      </c>
      <c r="BB4" s="285"/>
      <c r="BC4" s="285"/>
      <c r="BD4" s="269"/>
      <c r="BE4" s="267"/>
      <c r="BF4" s="277"/>
      <c r="BG4" s="304" t="s">
        <v>941</v>
      </c>
      <c r="BH4" s="304" t="s">
        <v>938</v>
      </c>
      <c r="BI4" s="304" t="s">
        <v>937</v>
      </c>
      <c r="BJ4" s="304" t="s">
        <v>939</v>
      </c>
      <c r="BK4" s="304" t="s">
        <v>940</v>
      </c>
      <c r="BL4" s="277"/>
      <c r="BM4" s="273" t="s">
        <v>808</v>
      </c>
      <c r="BN4" s="273" t="s">
        <v>862</v>
      </c>
      <c r="BO4" s="273" t="s">
        <v>863</v>
      </c>
      <c r="BP4" s="273" t="s">
        <v>864</v>
      </c>
      <c r="BQ4" s="273" t="s">
        <v>865</v>
      </c>
      <c r="BR4" s="277"/>
      <c r="BS4" s="277"/>
      <c r="BT4" s="277"/>
      <c r="BU4" s="277"/>
      <c r="BV4" s="273" t="s">
        <v>875</v>
      </c>
      <c r="BW4" s="273" t="s">
        <v>811</v>
      </c>
      <c r="BX4" s="273" t="s">
        <v>876</v>
      </c>
      <c r="BY4" s="277"/>
      <c r="BZ4" s="273" t="s">
        <v>877</v>
      </c>
      <c r="CA4" s="273" t="s">
        <v>799</v>
      </c>
      <c r="CB4" s="273" t="s">
        <v>814</v>
      </c>
      <c r="CC4" s="277"/>
      <c r="CD4" s="273" t="s">
        <v>786</v>
      </c>
      <c r="CE4" s="273" t="s">
        <v>835</v>
      </c>
      <c r="CF4" s="277"/>
      <c r="CG4" s="273" t="s">
        <v>807</v>
      </c>
      <c r="CH4" s="273" t="s">
        <v>878</v>
      </c>
      <c r="CI4" s="273" t="s">
        <v>802</v>
      </c>
      <c r="CJ4" s="273" t="s">
        <v>871</v>
      </c>
      <c r="CK4" s="273" t="s">
        <v>784</v>
      </c>
      <c r="CL4" s="277"/>
      <c r="CM4" s="273" t="s">
        <v>838</v>
      </c>
      <c r="CN4" s="273" t="s">
        <v>837</v>
      </c>
      <c r="CO4" s="277"/>
      <c r="CP4" s="277"/>
      <c r="CQ4" s="277"/>
      <c r="CR4" s="277"/>
      <c r="CS4" s="277"/>
      <c r="CT4" s="273" t="s">
        <v>797</v>
      </c>
      <c r="CU4" s="273" t="s">
        <v>815</v>
      </c>
      <c r="CV4" s="273" t="s">
        <v>783</v>
      </c>
      <c r="CW4" s="277"/>
      <c r="CX4" s="273" t="s">
        <v>816</v>
      </c>
      <c r="CY4" s="273" t="s">
        <v>874</v>
      </c>
      <c r="CZ4" s="277"/>
      <c r="DA4" s="277"/>
      <c r="DB4" s="277"/>
      <c r="DC4" s="277"/>
      <c r="DD4" s="267"/>
      <c r="DE4" s="275"/>
      <c r="DF4" s="275"/>
      <c r="DG4" s="277"/>
      <c r="DH4" s="273" t="s">
        <v>492</v>
      </c>
      <c r="DI4" s="273" t="s">
        <v>492</v>
      </c>
      <c r="DJ4" s="275"/>
      <c r="DK4" s="275"/>
      <c r="DL4" s="275"/>
      <c r="DM4" s="275"/>
      <c r="DN4" s="275"/>
      <c r="DO4" s="275"/>
      <c r="DP4" s="275"/>
      <c r="DQ4" s="275"/>
      <c r="DR4" s="267"/>
      <c r="DS4" s="277"/>
      <c r="DT4" s="273" t="s">
        <v>885</v>
      </c>
      <c r="DU4" s="273" t="s">
        <v>885</v>
      </c>
      <c r="DV4" s="277"/>
      <c r="DW4" s="273" t="s">
        <v>447</v>
      </c>
      <c r="DX4" s="273" t="s">
        <v>447</v>
      </c>
      <c r="DY4" s="273" t="s">
        <v>447</v>
      </c>
      <c r="DZ4" s="277"/>
      <c r="EA4" s="273" t="s">
        <v>881</v>
      </c>
      <c r="EB4" s="273" t="s">
        <v>881</v>
      </c>
      <c r="EC4" s="275"/>
      <c r="ED4" s="275"/>
      <c r="EE4" s="275"/>
      <c r="EF4" s="275"/>
      <c r="EG4" s="310"/>
      <c r="EH4" s="275"/>
      <c r="EI4" s="275"/>
      <c r="EJ4" s="310"/>
      <c r="EK4" s="267"/>
      <c r="EL4" s="275"/>
      <c r="EM4" s="275"/>
      <c r="EN4" s="275"/>
      <c r="EO4" s="267"/>
      <c r="EP4" s="275"/>
      <c r="EQ4" s="275"/>
      <c r="ER4" s="275"/>
      <c r="ES4" s="267"/>
      <c r="ET4" s="267"/>
      <c r="EU4" s="269"/>
      <c r="EV4" s="267"/>
      <c r="EW4" s="267"/>
      <c r="EX4" s="305"/>
      <c r="EY4" s="305"/>
      <c r="EZ4" s="305"/>
      <c r="FA4" s="305"/>
      <c r="FB4" s="305"/>
      <c r="FC4" s="267"/>
      <c r="FD4" s="305"/>
      <c r="FE4" s="305"/>
      <c r="FF4" s="305"/>
      <c r="FG4" s="305"/>
      <c r="FH4" s="305"/>
      <c r="FI4" s="305"/>
      <c r="FJ4" s="267"/>
      <c r="FK4" s="267"/>
      <c r="FL4" s="267"/>
      <c r="FN4" s="266"/>
      <c r="FO4" s="279"/>
      <c r="FP4" s="279"/>
      <c r="FQ4" s="279"/>
      <c r="FR4" s="279"/>
      <c r="FS4" s="279"/>
      <c r="FT4" s="279"/>
      <c r="FU4" s="266"/>
      <c r="FV4" s="266"/>
      <c r="FW4" s="266"/>
      <c r="FX4" s="266"/>
      <c r="FY4" s="266"/>
      <c r="FZ4" s="266"/>
      <c r="GA4" s="266"/>
      <c r="GB4" s="266"/>
      <c r="GC4" s="266"/>
      <c r="GD4" s="266"/>
      <c r="GE4" s="266"/>
      <c r="GF4" s="266"/>
      <c r="GG4" s="266"/>
      <c r="GH4" s="266"/>
      <c r="GI4" s="266"/>
      <c r="GJ4" s="266"/>
      <c r="GK4" s="266"/>
    </row>
    <row r="5" spans="1:193" ht="20.100000000000001" customHeight="1" x14ac:dyDescent="0.25">
      <c r="A5" s="280"/>
      <c r="B5" s="280"/>
      <c r="C5" s="292"/>
      <c r="D5" s="282"/>
      <c r="E5" s="280"/>
      <c r="F5" s="280"/>
      <c r="G5" s="280"/>
      <c r="H5" s="299"/>
      <c r="I5" s="299"/>
      <c r="J5" s="280"/>
      <c r="K5" s="296"/>
      <c r="L5" s="296"/>
      <c r="M5" s="296"/>
      <c r="N5" s="296"/>
      <c r="O5" s="296"/>
      <c r="P5" s="296"/>
      <c r="Q5" s="296"/>
      <c r="R5" s="300"/>
      <c r="S5" s="280"/>
      <c r="T5" s="296"/>
      <c r="U5" s="296"/>
      <c r="V5" s="296"/>
      <c r="W5" s="296"/>
      <c r="X5" s="296"/>
      <c r="Y5" s="296"/>
      <c r="Z5" s="296"/>
      <c r="AA5" s="300"/>
      <c r="AB5" s="280"/>
      <c r="AC5" s="280"/>
      <c r="AD5" s="280"/>
      <c r="AE5" s="280"/>
      <c r="AF5" s="280"/>
      <c r="AG5" s="282"/>
      <c r="AH5" s="280"/>
      <c r="AI5" s="280"/>
      <c r="AJ5" s="280"/>
      <c r="AK5" s="280"/>
      <c r="AL5" s="280"/>
      <c r="AM5" s="282"/>
      <c r="AN5" s="17" t="s">
        <v>400</v>
      </c>
      <c r="AO5" s="17" t="s">
        <v>400</v>
      </c>
      <c r="AP5" s="17" t="s">
        <v>402</v>
      </c>
      <c r="AQ5" s="17" t="s">
        <v>400</v>
      </c>
      <c r="AR5" s="17" t="s">
        <v>398</v>
      </c>
      <c r="AS5" s="282"/>
      <c r="AT5" s="17" t="s">
        <v>424</v>
      </c>
      <c r="AU5" s="17" t="s">
        <v>424</v>
      </c>
      <c r="AV5" s="17" t="s">
        <v>425</v>
      </c>
      <c r="AW5" s="17" t="s">
        <v>424</v>
      </c>
      <c r="AX5" s="17" t="s">
        <v>426</v>
      </c>
      <c r="AY5" s="17" t="s">
        <v>394</v>
      </c>
      <c r="AZ5" s="17" t="s">
        <v>394</v>
      </c>
      <c r="BA5" s="17" t="s">
        <v>394</v>
      </c>
      <c r="BB5" s="17" t="s">
        <v>394</v>
      </c>
      <c r="BC5" s="17" t="s">
        <v>394</v>
      </c>
      <c r="BD5" s="269"/>
      <c r="BE5" s="267"/>
      <c r="BF5" s="278"/>
      <c r="BG5" s="304"/>
      <c r="BH5" s="304"/>
      <c r="BI5" s="304"/>
      <c r="BJ5" s="304"/>
      <c r="BK5" s="304"/>
      <c r="BL5" s="278"/>
      <c r="BM5" s="274"/>
      <c r="BN5" s="274"/>
      <c r="BO5" s="274"/>
      <c r="BP5" s="274"/>
      <c r="BQ5" s="274"/>
      <c r="BR5" s="278"/>
      <c r="BS5" s="278"/>
      <c r="BT5" s="278"/>
      <c r="BU5" s="278"/>
      <c r="BV5" s="274"/>
      <c r="BW5" s="274"/>
      <c r="BX5" s="274"/>
      <c r="BY5" s="278"/>
      <c r="BZ5" s="274"/>
      <c r="CA5" s="274"/>
      <c r="CB5" s="274"/>
      <c r="CC5" s="278"/>
      <c r="CD5" s="274"/>
      <c r="CE5" s="274"/>
      <c r="CF5" s="278"/>
      <c r="CG5" s="274"/>
      <c r="CH5" s="274"/>
      <c r="CI5" s="274"/>
      <c r="CJ5" s="274"/>
      <c r="CK5" s="274"/>
      <c r="CL5" s="278"/>
      <c r="CM5" s="274"/>
      <c r="CN5" s="274"/>
      <c r="CO5" s="278"/>
      <c r="CP5" s="278"/>
      <c r="CQ5" s="278"/>
      <c r="CR5" s="278"/>
      <c r="CS5" s="278"/>
      <c r="CT5" s="274"/>
      <c r="CU5" s="274"/>
      <c r="CV5" s="274"/>
      <c r="CW5" s="278"/>
      <c r="CX5" s="274"/>
      <c r="CY5" s="274"/>
      <c r="CZ5" s="278"/>
      <c r="DA5" s="278"/>
      <c r="DB5" s="278"/>
      <c r="DC5" s="278"/>
      <c r="DD5" s="267"/>
      <c r="DE5" s="274"/>
      <c r="DF5" s="274"/>
      <c r="DG5" s="278"/>
      <c r="DH5" s="274"/>
      <c r="DI5" s="274"/>
      <c r="DJ5" s="274"/>
      <c r="DK5" s="274"/>
      <c r="DL5" s="274"/>
      <c r="DM5" s="274"/>
      <c r="DN5" s="274"/>
      <c r="DO5" s="274"/>
      <c r="DP5" s="274"/>
      <c r="DQ5" s="274"/>
      <c r="DR5" s="267"/>
      <c r="DS5" s="278"/>
      <c r="DT5" s="274"/>
      <c r="DU5" s="274"/>
      <c r="DV5" s="278"/>
      <c r="DW5" s="274"/>
      <c r="DX5" s="274"/>
      <c r="DY5" s="274"/>
      <c r="DZ5" s="278"/>
      <c r="EA5" s="274"/>
      <c r="EB5" s="274"/>
      <c r="EC5" s="274"/>
      <c r="ED5" s="274"/>
      <c r="EE5" s="274"/>
      <c r="EF5" s="274"/>
      <c r="EG5" s="311"/>
      <c r="EH5" s="274"/>
      <c r="EI5" s="274"/>
      <c r="EJ5" s="311"/>
      <c r="EK5" s="267"/>
      <c r="EL5" s="274"/>
      <c r="EM5" s="274"/>
      <c r="EN5" s="274"/>
      <c r="EO5" s="267"/>
      <c r="EP5" s="274"/>
      <c r="EQ5" s="274"/>
      <c r="ER5" s="274"/>
      <c r="ES5" s="267"/>
      <c r="ET5" s="267"/>
      <c r="EU5" s="269"/>
      <c r="EV5" s="267"/>
      <c r="EW5" s="267"/>
      <c r="EX5" s="305"/>
      <c r="EY5" s="305"/>
      <c r="EZ5" s="305"/>
      <c r="FA5" s="305"/>
      <c r="FB5" s="305"/>
      <c r="FC5" s="267"/>
      <c r="FD5" s="305"/>
      <c r="FE5" s="305"/>
      <c r="FF5" s="305"/>
      <c r="FG5" s="305"/>
      <c r="FH5" s="305"/>
      <c r="FI5" s="305"/>
      <c r="FJ5" s="267"/>
      <c r="FK5" s="267"/>
      <c r="FL5" s="267"/>
      <c r="FN5" s="266"/>
      <c r="FO5" s="279"/>
      <c r="FP5" s="279"/>
      <c r="FQ5" s="279"/>
      <c r="FR5" s="279"/>
      <c r="FS5" s="279"/>
      <c r="FT5" s="279"/>
      <c r="FU5" s="129">
        <v>44197</v>
      </c>
      <c r="FV5" s="129">
        <v>44228</v>
      </c>
      <c r="FW5" s="129">
        <v>44256</v>
      </c>
      <c r="FX5" s="129">
        <v>44287</v>
      </c>
      <c r="FY5" s="129">
        <v>44317</v>
      </c>
      <c r="FZ5" s="129">
        <v>44348</v>
      </c>
      <c r="GA5" s="129">
        <v>44378</v>
      </c>
      <c r="GB5" s="129">
        <v>44409</v>
      </c>
      <c r="GC5" s="129">
        <v>44440</v>
      </c>
      <c r="GD5" s="129">
        <v>44470</v>
      </c>
      <c r="GE5" s="129">
        <v>44501</v>
      </c>
      <c r="GF5" s="129">
        <v>44531</v>
      </c>
      <c r="GG5" s="266"/>
      <c r="GH5" s="266"/>
      <c r="GI5" s="266"/>
      <c r="GJ5" s="144" t="s">
        <v>1043</v>
      </c>
      <c r="GK5" s="144" t="s">
        <v>1044</v>
      </c>
    </row>
    <row r="6" spans="1:193" ht="12" customHeight="1" x14ac:dyDescent="0.25">
      <c r="A6" s="22">
        <v>1</v>
      </c>
      <c r="B6" s="10" t="s">
        <v>0</v>
      </c>
      <c r="C6" s="28">
        <v>2021</v>
      </c>
      <c r="D6" s="282"/>
      <c r="E6" s="126">
        <v>599.6</v>
      </c>
      <c r="F6" s="11">
        <v>599.6</v>
      </c>
      <c r="G6" s="11">
        <v>0</v>
      </c>
      <c r="H6" s="11">
        <v>47.8</v>
      </c>
      <c r="I6" s="124" t="s">
        <v>493</v>
      </c>
      <c r="J6" s="12">
        <v>27.35</v>
      </c>
      <c r="K6" s="26">
        <v>4.4800000000000004</v>
      </c>
      <c r="L6" s="26">
        <v>5.83</v>
      </c>
      <c r="M6" s="26">
        <v>7.93</v>
      </c>
      <c r="N6" s="26">
        <v>6.1</v>
      </c>
      <c r="O6" s="26">
        <v>2.78</v>
      </c>
      <c r="P6" s="26">
        <v>0</v>
      </c>
      <c r="Q6" s="26">
        <v>0</v>
      </c>
      <c r="R6" s="26">
        <v>0.23</v>
      </c>
      <c r="S6" s="35">
        <v>28.444000000000003</v>
      </c>
      <c r="T6" s="33">
        <v>4.6592000000000002</v>
      </c>
      <c r="U6" s="33">
        <v>6.0632000000000001</v>
      </c>
      <c r="V6" s="33">
        <v>8.2471999999999994</v>
      </c>
      <c r="W6" s="33">
        <v>6.3439999999999994</v>
      </c>
      <c r="X6" s="33">
        <v>2.8912</v>
      </c>
      <c r="Y6" s="33">
        <v>0</v>
      </c>
      <c r="Z6" s="33">
        <v>0</v>
      </c>
      <c r="AA6" s="33">
        <v>0.23920000000000002</v>
      </c>
      <c r="AB6" s="38" t="s">
        <v>395</v>
      </c>
      <c r="AC6" s="38" t="s">
        <v>396</v>
      </c>
      <c r="AD6" s="122" t="s">
        <v>396</v>
      </c>
      <c r="AE6" s="37">
        <v>0</v>
      </c>
      <c r="AF6" s="38" t="s">
        <v>396</v>
      </c>
      <c r="AG6" s="282"/>
      <c r="AH6" s="26">
        <v>34.24</v>
      </c>
      <c r="AI6" s="26">
        <v>34.24</v>
      </c>
      <c r="AJ6" s="26">
        <v>2190</v>
      </c>
      <c r="AK6" s="26">
        <v>35.89</v>
      </c>
      <c r="AL6" s="26">
        <v>5.93</v>
      </c>
      <c r="AM6" s="282"/>
      <c r="AN6" s="13">
        <v>1.2999999999999999E-2</v>
      </c>
      <c r="AO6" s="13">
        <v>1.2999999999999999E-2</v>
      </c>
      <c r="AP6" s="14">
        <v>7.7870000000000001E-4</v>
      </c>
      <c r="AQ6" s="13">
        <v>2.5999999999999999E-2</v>
      </c>
      <c r="AR6" s="13">
        <v>0.68300000000000005</v>
      </c>
      <c r="AS6" s="282"/>
      <c r="AT6" s="13">
        <v>0.62139999999999995</v>
      </c>
      <c r="AU6" s="13">
        <v>0.62139999999999995</v>
      </c>
      <c r="AV6" s="13">
        <v>3.7221859999999996E-2</v>
      </c>
      <c r="AW6" s="13">
        <v>1.2427999999999999</v>
      </c>
      <c r="AX6" s="13">
        <v>32.647399999999998</v>
      </c>
      <c r="AY6" s="26">
        <v>3.5484883255503669E-2</v>
      </c>
      <c r="AZ6" s="26">
        <v>3.5484883255503669E-2</v>
      </c>
      <c r="BA6" s="26">
        <v>0.1359504226150767</v>
      </c>
      <c r="BB6" s="26">
        <v>7.438974649766511E-2</v>
      </c>
      <c r="BC6" s="26">
        <v>0.3228803902601734</v>
      </c>
      <c r="BD6" s="269"/>
      <c r="BE6" s="192">
        <v>50614.278639155345</v>
      </c>
      <c r="BF6" s="188">
        <v>50614.278639155345</v>
      </c>
      <c r="BG6" s="188">
        <v>3718.5560570446337</v>
      </c>
      <c r="BH6" s="188">
        <v>515.33456464830249</v>
      </c>
      <c r="BI6" s="188">
        <v>183.82821194647681</v>
      </c>
      <c r="BJ6" s="188">
        <v>2257.5898055159309</v>
      </c>
      <c r="BK6" s="188">
        <v>43938.97</v>
      </c>
      <c r="BL6" s="188">
        <v>0</v>
      </c>
      <c r="BM6" s="188">
        <v>0</v>
      </c>
      <c r="BN6" s="188">
        <v>0</v>
      </c>
      <c r="BO6" s="188">
        <v>0</v>
      </c>
      <c r="BP6" s="188">
        <v>0</v>
      </c>
      <c r="BQ6" s="188">
        <v>0</v>
      </c>
      <c r="BR6" s="188">
        <v>0</v>
      </c>
      <c r="BS6" s="188">
        <v>0</v>
      </c>
      <c r="BT6" s="188">
        <v>0</v>
      </c>
      <c r="BU6" s="188">
        <v>0</v>
      </c>
      <c r="BV6" s="188">
        <v>0</v>
      </c>
      <c r="BW6" s="188">
        <v>0</v>
      </c>
      <c r="BX6" s="188">
        <v>0</v>
      </c>
      <c r="BY6" s="188">
        <v>0</v>
      </c>
      <c r="BZ6" s="188">
        <v>0</v>
      </c>
      <c r="CA6" s="188">
        <v>0</v>
      </c>
      <c r="CB6" s="188">
        <v>0</v>
      </c>
      <c r="CC6" s="188">
        <v>0</v>
      </c>
      <c r="CD6" s="188">
        <v>0</v>
      </c>
      <c r="CE6" s="188">
        <v>0</v>
      </c>
      <c r="CF6" s="188">
        <v>0</v>
      </c>
      <c r="CG6" s="188">
        <v>0</v>
      </c>
      <c r="CH6" s="188">
        <v>0</v>
      </c>
      <c r="CI6" s="188">
        <v>0</v>
      </c>
      <c r="CJ6" s="188">
        <v>0</v>
      </c>
      <c r="CK6" s="188">
        <v>0</v>
      </c>
      <c r="CL6" s="188">
        <v>0</v>
      </c>
      <c r="CM6" s="188">
        <v>0</v>
      </c>
      <c r="CN6" s="188">
        <v>0</v>
      </c>
      <c r="CO6" s="188">
        <v>0</v>
      </c>
      <c r="CP6" s="188">
        <v>0</v>
      </c>
      <c r="CQ6" s="188">
        <v>0</v>
      </c>
      <c r="CR6" s="188">
        <v>0</v>
      </c>
      <c r="CS6" s="188">
        <v>0</v>
      </c>
      <c r="CT6" s="188">
        <v>0</v>
      </c>
      <c r="CU6" s="188">
        <v>0</v>
      </c>
      <c r="CV6" s="188">
        <v>0</v>
      </c>
      <c r="CW6" s="188">
        <v>0</v>
      </c>
      <c r="CX6" s="188">
        <v>0</v>
      </c>
      <c r="CY6" s="188">
        <v>0</v>
      </c>
      <c r="CZ6" s="188">
        <v>0</v>
      </c>
      <c r="DA6" s="188">
        <v>0</v>
      </c>
      <c r="DB6" s="188">
        <v>0</v>
      </c>
      <c r="DC6" s="188">
        <v>0</v>
      </c>
      <c r="DD6" s="193">
        <v>75436.003827676555</v>
      </c>
      <c r="DE6" s="189">
        <v>54011.098745214113</v>
      </c>
      <c r="DF6" s="189">
        <v>9861.5258373382185</v>
      </c>
      <c r="DG6" s="189">
        <v>102.92438317481705</v>
      </c>
      <c r="DH6" s="189">
        <v>42.542341902702148</v>
      </c>
      <c r="DI6" s="189">
        <v>60.382041272114904</v>
      </c>
      <c r="DJ6" s="188">
        <v>1696.3940554961262</v>
      </c>
      <c r="DK6" s="188">
        <v>0</v>
      </c>
      <c r="DL6" s="188">
        <v>85.575262362819728</v>
      </c>
      <c r="DM6" s="188">
        <v>0</v>
      </c>
      <c r="DN6" s="188">
        <v>9592.8251886593371</v>
      </c>
      <c r="DO6" s="188">
        <v>0</v>
      </c>
      <c r="DP6" s="188">
        <v>85.660355431128806</v>
      </c>
      <c r="DQ6" s="188">
        <v>0</v>
      </c>
      <c r="DR6" s="192">
        <v>55757.988082291391</v>
      </c>
      <c r="DS6" s="188">
        <v>42691.022237847967</v>
      </c>
      <c r="DT6" s="188">
        <v>12088.880963788004</v>
      </c>
      <c r="DU6" s="188">
        <v>30602.141274059966</v>
      </c>
      <c r="DV6" s="188">
        <v>11156.195334037819</v>
      </c>
      <c r="DW6" s="188">
        <v>3788.7286174399578</v>
      </c>
      <c r="DX6" s="188">
        <v>3110.9206838105979</v>
      </c>
      <c r="DY6" s="188">
        <v>4256.5460327872624</v>
      </c>
      <c r="DZ6" s="188">
        <v>581.33315120267252</v>
      </c>
      <c r="EA6" s="188">
        <v>316.31929926091004</v>
      </c>
      <c r="EB6" s="188">
        <v>265.01385194176248</v>
      </c>
      <c r="EC6" s="188">
        <v>424.86628634444594</v>
      </c>
      <c r="ED6" s="188">
        <v>33.534384018632949</v>
      </c>
      <c r="EE6" s="188">
        <v>428.97548734180299</v>
      </c>
      <c r="EF6" s="188">
        <v>442.06120149805355</v>
      </c>
      <c r="EG6" s="192">
        <v>3692.0970255069906</v>
      </c>
      <c r="EH6" s="188">
        <v>1561.4247476508017</v>
      </c>
      <c r="EI6" s="188">
        <v>2130.6722778561889</v>
      </c>
      <c r="EJ6" s="192">
        <v>7722.8702662313326</v>
      </c>
      <c r="EK6" s="192">
        <v>55023.289338120754</v>
      </c>
      <c r="EL6" s="188">
        <v>29707.424903013347</v>
      </c>
      <c r="EM6" s="188">
        <v>25315.864435107404</v>
      </c>
      <c r="EN6" s="188">
        <v>0</v>
      </c>
      <c r="EO6" s="192">
        <v>0</v>
      </c>
      <c r="EP6" s="188">
        <v>0</v>
      </c>
      <c r="EQ6" s="188">
        <v>0</v>
      </c>
      <c r="ER6" s="188">
        <v>0</v>
      </c>
      <c r="ES6" s="192">
        <v>1806.8</v>
      </c>
      <c r="ET6" s="190">
        <v>250053.32717898235</v>
      </c>
      <c r="EU6" s="269"/>
      <c r="EV6" s="192">
        <v>0</v>
      </c>
      <c r="EW6" s="188">
        <v>193011.48000000004</v>
      </c>
      <c r="EX6" s="188">
        <v>16.739999999999998</v>
      </c>
      <c r="EY6" s="188">
        <v>16.739999999999998</v>
      </c>
      <c r="EZ6" s="188">
        <v>52.680000000000007</v>
      </c>
      <c r="FA6" s="188">
        <v>35.28</v>
      </c>
      <c r="FB6" s="188">
        <v>2283.96</v>
      </c>
      <c r="FC6" s="192">
        <v>195416.88</v>
      </c>
      <c r="FD6" s="188">
        <v>166770.21000000002</v>
      </c>
      <c r="FE6" s="188">
        <v>16.669999999999998</v>
      </c>
      <c r="FF6" s="188">
        <v>16.66</v>
      </c>
      <c r="FG6" s="188">
        <v>52.379999999999995</v>
      </c>
      <c r="FH6" s="188">
        <v>35.139999999999993</v>
      </c>
      <c r="FI6" s="188">
        <v>1965.5100000000002</v>
      </c>
      <c r="FJ6" s="192">
        <v>168856.57000000007</v>
      </c>
      <c r="FK6" s="192">
        <v>189224.99</v>
      </c>
      <c r="FL6" s="190">
        <v>193011.48000000004</v>
      </c>
      <c r="FN6" s="115">
        <v>0</v>
      </c>
      <c r="FO6" s="107">
        <v>3.406428685790527</v>
      </c>
      <c r="FP6" s="108">
        <v>599.60000000000014</v>
      </c>
      <c r="FQ6" s="107">
        <v>3.0862380253502337</v>
      </c>
      <c r="FR6" s="108">
        <v>599.60000000000014</v>
      </c>
      <c r="FS6" s="107">
        <v>0</v>
      </c>
      <c r="FT6" s="108">
        <v>0</v>
      </c>
      <c r="FU6" s="108">
        <v>599.6</v>
      </c>
      <c r="FV6" s="108">
        <v>599.6</v>
      </c>
      <c r="FW6" s="108">
        <v>599.6</v>
      </c>
      <c r="FX6" s="108">
        <v>599.6</v>
      </c>
      <c r="FY6" s="108">
        <v>599.6</v>
      </c>
      <c r="FZ6" s="108">
        <v>599.6</v>
      </c>
      <c r="GA6" s="108">
        <v>599.6</v>
      </c>
      <c r="GB6" s="108">
        <v>599.6</v>
      </c>
      <c r="GC6" s="108">
        <v>599.6</v>
      </c>
      <c r="GD6" s="108">
        <v>599.6</v>
      </c>
      <c r="GE6" s="108">
        <v>599.6</v>
      </c>
      <c r="GF6" s="108">
        <v>599.6</v>
      </c>
      <c r="GG6" s="108">
        <v>599.60000000000014</v>
      </c>
      <c r="GH6" s="108">
        <v>0</v>
      </c>
      <c r="GI6" s="108"/>
      <c r="GJ6" s="108">
        <v>0</v>
      </c>
      <c r="GK6" s="115">
        <v>0</v>
      </c>
    </row>
    <row r="7" spans="1:193" ht="12" customHeight="1" x14ac:dyDescent="0.25">
      <c r="A7" s="22">
        <v>2</v>
      </c>
      <c r="B7" s="10" t="s">
        <v>1</v>
      </c>
      <c r="C7" s="28">
        <v>2021</v>
      </c>
      <c r="D7" s="282"/>
      <c r="E7" s="126">
        <v>464.76</v>
      </c>
      <c r="F7" s="11">
        <v>464.76</v>
      </c>
      <c r="G7" s="11">
        <v>0</v>
      </c>
      <c r="H7" s="11">
        <v>59.3</v>
      </c>
      <c r="I7" s="124" t="s">
        <v>493</v>
      </c>
      <c r="J7" s="12">
        <v>27.35</v>
      </c>
      <c r="K7" s="26">
        <v>4.4800000000000004</v>
      </c>
      <c r="L7" s="26">
        <v>5.83</v>
      </c>
      <c r="M7" s="26">
        <v>7.93</v>
      </c>
      <c r="N7" s="26">
        <v>6.1</v>
      </c>
      <c r="O7" s="26">
        <v>2.78</v>
      </c>
      <c r="P7" s="26">
        <v>0</v>
      </c>
      <c r="Q7" s="26">
        <v>0</v>
      </c>
      <c r="R7" s="26">
        <v>0.23</v>
      </c>
      <c r="S7" s="35">
        <v>28.444000000000003</v>
      </c>
      <c r="T7" s="33">
        <v>4.6592000000000002</v>
      </c>
      <c r="U7" s="33">
        <v>6.0632000000000001</v>
      </c>
      <c r="V7" s="33">
        <v>8.2471999999999994</v>
      </c>
      <c r="W7" s="33">
        <v>6.3439999999999994</v>
      </c>
      <c r="X7" s="33">
        <v>2.8912</v>
      </c>
      <c r="Y7" s="33">
        <v>0</v>
      </c>
      <c r="Z7" s="33">
        <v>0</v>
      </c>
      <c r="AA7" s="33">
        <v>0.23920000000000002</v>
      </c>
      <c r="AB7" s="38" t="s">
        <v>395</v>
      </c>
      <c r="AC7" s="38" t="s">
        <v>396</v>
      </c>
      <c r="AD7" s="122" t="s">
        <v>396</v>
      </c>
      <c r="AE7" s="37">
        <v>0</v>
      </c>
      <c r="AF7" s="38" t="s">
        <v>396</v>
      </c>
      <c r="AG7" s="282"/>
      <c r="AH7" s="26">
        <v>34.24</v>
      </c>
      <c r="AI7" s="26">
        <v>34.24</v>
      </c>
      <c r="AJ7" s="26">
        <v>2190</v>
      </c>
      <c r="AK7" s="26">
        <v>35.89</v>
      </c>
      <c r="AL7" s="26">
        <v>5.93</v>
      </c>
      <c r="AM7" s="282"/>
      <c r="AN7" s="13">
        <v>1.2999999999999999E-2</v>
      </c>
      <c r="AO7" s="13">
        <v>1.2999999999999999E-2</v>
      </c>
      <c r="AP7" s="14">
        <v>7.7870000000000001E-4</v>
      </c>
      <c r="AQ7" s="13">
        <v>2.5999999999999999E-2</v>
      </c>
      <c r="AR7" s="13">
        <v>0.68300000000000005</v>
      </c>
      <c r="AS7" s="282"/>
      <c r="AT7" s="13">
        <v>0.77089999999999992</v>
      </c>
      <c r="AU7" s="13">
        <v>0.77089999999999992</v>
      </c>
      <c r="AV7" s="13">
        <v>4.6176910000000002E-2</v>
      </c>
      <c r="AW7" s="13">
        <v>1.5417999999999998</v>
      </c>
      <c r="AX7" s="13">
        <v>40.501899999999999</v>
      </c>
      <c r="AY7" s="26">
        <v>5.6794078664256814E-2</v>
      </c>
      <c r="AZ7" s="26">
        <v>5.6794078664256814E-2</v>
      </c>
      <c r="BA7" s="26">
        <v>0.21759065517686549</v>
      </c>
      <c r="BB7" s="26">
        <v>0.1190618857044496</v>
      </c>
      <c r="BC7" s="26">
        <v>0.5167748235648506</v>
      </c>
      <c r="BD7" s="269"/>
      <c r="BE7" s="192">
        <v>291926.00993899698</v>
      </c>
      <c r="BF7" s="188">
        <v>34657.163500890325</v>
      </c>
      <c r="BG7" s="188">
        <v>2882.3150651635492</v>
      </c>
      <c r="BH7" s="188">
        <v>399.44445007662625</v>
      </c>
      <c r="BI7" s="188">
        <v>142.48832519053465</v>
      </c>
      <c r="BJ7" s="188">
        <v>1749.8956604596135</v>
      </c>
      <c r="BK7" s="188">
        <v>29483.02</v>
      </c>
      <c r="BL7" s="188">
        <v>0</v>
      </c>
      <c r="BM7" s="188">
        <v>0</v>
      </c>
      <c r="BN7" s="188">
        <v>0</v>
      </c>
      <c r="BO7" s="188">
        <v>0</v>
      </c>
      <c r="BP7" s="188">
        <v>0</v>
      </c>
      <c r="BQ7" s="188">
        <v>0</v>
      </c>
      <c r="BR7" s="188">
        <v>0</v>
      </c>
      <c r="BS7" s="188">
        <v>0</v>
      </c>
      <c r="BT7" s="188">
        <v>0</v>
      </c>
      <c r="BU7" s="188">
        <v>0</v>
      </c>
      <c r="BV7" s="188">
        <v>0</v>
      </c>
      <c r="BW7" s="188">
        <v>0</v>
      </c>
      <c r="BX7" s="188">
        <v>0</v>
      </c>
      <c r="BY7" s="188">
        <v>0</v>
      </c>
      <c r="BZ7" s="188">
        <v>0</v>
      </c>
      <c r="CA7" s="188">
        <v>0</v>
      </c>
      <c r="CB7" s="188">
        <v>0</v>
      </c>
      <c r="CC7" s="188">
        <v>0</v>
      </c>
      <c r="CD7" s="188">
        <v>0</v>
      </c>
      <c r="CE7" s="188">
        <v>0</v>
      </c>
      <c r="CF7" s="188">
        <v>256964.25</v>
      </c>
      <c r="CG7" s="188">
        <v>0</v>
      </c>
      <c r="CH7" s="188">
        <v>256964.25</v>
      </c>
      <c r="CI7" s="188">
        <v>0</v>
      </c>
      <c r="CJ7" s="188">
        <v>0</v>
      </c>
      <c r="CK7" s="188">
        <v>0</v>
      </c>
      <c r="CL7" s="188">
        <v>0</v>
      </c>
      <c r="CM7" s="188">
        <v>0</v>
      </c>
      <c r="CN7" s="188">
        <v>0</v>
      </c>
      <c r="CO7" s="188">
        <v>0</v>
      </c>
      <c r="CP7" s="188">
        <v>0</v>
      </c>
      <c r="CQ7" s="188">
        <v>0</v>
      </c>
      <c r="CR7" s="188">
        <v>0</v>
      </c>
      <c r="CS7" s="188">
        <v>0</v>
      </c>
      <c r="CT7" s="188">
        <v>0</v>
      </c>
      <c r="CU7" s="188">
        <v>0</v>
      </c>
      <c r="CV7" s="188">
        <v>0</v>
      </c>
      <c r="CW7" s="188">
        <v>0</v>
      </c>
      <c r="CX7" s="188">
        <v>0</v>
      </c>
      <c r="CY7" s="188">
        <v>0</v>
      </c>
      <c r="CZ7" s="188">
        <v>0</v>
      </c>
      <c r="DA7" s="188">
        <v>0</v>
      </c>
      <c r="DB7" s="188">
        <v>0</v>
      </c>
      <c r="DC7" s="188">
        <v>304.59643810667927</v>
      </c>
      <c r="DD7" s="193">
        <v>57202.990866162363</v>
      </c>
      <c r="DE7" s="189">
        <v>41864.907026060217</v>
      </c>
      <c r="DF7" s="189">
        <v>7643.8338028040544</v>
      </c>
      <c r="DG7" s="189">
        <v>79.778412815757136</v>
      </c>
      <c r="DH7" s="189">
        <v>32.975281558872339</v>
      </c>
      <c r="DI7" s="189">
        <v>46.803131256884797</v>
      </c>
      <c r="DJ7" s="188">
        <v>46.184599120046002</v>
      </c>
      <c r="DK7" s="188">
        <v>0</v>
      </c>
      <c r="DL7" s="188">
        <v>66.330818772088236</v>
      </c>
      <c r="DM7" s="188">
        <v>0</v>
      </c>
      <c r="DN7" s="188">
        <v>7435.5594307560277</v>
      </c>
      <c r="DO7" s="188">
        <v>0</v>
      </c>
      <c r="DP7" s="188">
        <v>66.396775834175173</v>
      </c>
      <c r="DQ7" s="188">
        <v>0</v>
      </c>
      <c r="DR7" s="192">
        <v>43218.950202010936</v>
      </c>
      <c r="DS7" s="188">
        <v>33090.526176221189</v>
      </c>
      <c r="DT7" s="188">
        <v>9370.2940572550251</v>
      </c>
      <c r="DU7" s="188">
        <v>23720.232118966163</v>
      </c>
      <c r="DV7" s="188">
        <v>8647.3538082845516</v>
      </c>
      <c r="DW7" s="188">
        <v>2936.7069917301451</v>
      </c>
      <c r="DX7" s="188">
        <v>2411.3267128215703</v>
      </c>
      <c r="DY7" s="188">
        <v>3299.3201037328354</v>
      </c>
      <c r="DZ7" s="188">
        <v>450.6010596280089</v>
      </c>
      <c r="EA7" s="188">
        <v>245.18438546447729</v>
      </c>
      <c r="EB7" s="188">
        <v>205.41667416353158</v>
      </c>
      <c r="EC7" s="188">
        <v>329.32097271755288</v>
      </c>
      <c r="ED7" s="188">
        <v>25.993062569212562</v>
      </c>
      <c r="EE7" s="188">
        <v>332.50608321710536</v>
      </c>
      <c r="EF7" s="188">
        <v>342.64903937330786</v>
      </c>
      <c r="EG7" s="192">
        <v>2861.8062267755658</v>
      </c>
      <c r="EH7" s="188">
        <v>1210.2864671750945</v>
      </c>
      <c r="EI7" s="188">
        <v>1651.5197596004712</v>
      </c>
      <c r="EJ7" s="192">
        <v>5986.1260589287431</v>
      </c>
      <c r="EK7" s="192">
        <v>42649.472903243834</v>
      </c>
      <c r="EL7" s="188">
        <v>23026.722478192936</v>
      </c>
      <c r="EM7" s="188">
        <v>19622.750425050897</v>
      </c>
      <c r="EN7" s="188">
        <v>0</v>
      </c>
      <c r="EO7" s="192">
        <v>0</v>
      </c>
      <c r="EP7" s="188">
        <v>0</v>
      </c>
      <c r="EQ7" s="188">
        <v>0</v>
      </c>
      <c r="ER7" s="188">
        <v>0</v>
      </c>
      <c r="ES7" s="192">
        <v>1046.8</v>
      </c>
      <c r="ET7" s="190">
        <v>444892.15619611839</v>
      </c>
      <c r="EU7" s="269"/>
      <c r="EV7" s="192">
        <v>0</v>
      </c>
      <c r="EW7" s="188">
        <v>149606.34000000003</v>
      </c>
      <c r="EX7" s="188">
        <v>39.480000000000004</v>
      </c>
      <c r="EY7" s="188">
        <v>39.480000000000004</v>
      </c>
      <c r="EZ7" s="188">
        <v>124.55999999999999</v>
      </c>
      <c r="FA7" s="188">
        <v>83.28</v>
      </c>
      <c r="FB7" s="188">
        <v>2833.38</v>
      </c>
      <c r="FC7" s="192">
        <v>152726.52000000005</v>
      </c>
      <c r="FD7" s="188">
        <v>129877.45000000001</v>
      </c>
      <c r="FE7" s="188">
        <v>38</v>
      </c>
      <c r="FF7" s="188">
        <v>38</v>
      </c>
      <c r="FG7" s="188">
        <v>119.78000000000002</v>
      </c>
      <c r="FH7" s="188">
        <v>80.2</v>
      </c>
      <c r="FI7" s="188">
        <v>2449.52</v>
      </c>
      <c r="FJ7" s="192">
        <v>132602.95000000001</v>
      </c>
      <c r="FK7" s="192">
        <v>102386.89666666667</v>
      </c>
      <c r="FL7" s="190">
        <v>149606.34000000003</v>
      </c>
      <c r="FN7" s="115">
        <v>0</v>
      </c>
      <c r="FO7" s="107">
        <v>3.4064072308660851</v>
      </c>
      <c r="FP7" s="108">
        <v>464.76000000000016</v>
      </c>
      <c r="FQ7" s="107">
        <v>3.0862518212069436</v>
      </c>
      <c r="FR7" s="108">
        <v>464.76000000000016</v>
      </c>
      <c r="FS7" s="107">
        <v>0</v>
      </c>
      <c r="FT7" s="108">
        <v>0</v>
      </c>
      <c r="FU7" s="108">
        <v>464.76</v>
      </c>
      <c r="FV7" s="108">
        <v>464.76</v>
      </c>
      <c r="FW7" s="108">
        <v>464.76</v>
      </c>
      <c r="FX7" s="108">
        <v>464.76</v>
      </c>
      <c r="FY7" s="108">
        <v>464.76</v>
      </c>
      <c r="FZ7" s="108">
        <v>464.76</v>
      </c>
      <c r="GA7" s="108">
        <v>464.76</v>
      </c>
      <c r="GB7" s="108">
        <v>464.76</v>
      </c>
      <c r="GC7" s="108">
        <v>464.76</v>
      </c>
      <c r="GD7" s="108">
        <v>464.76</v>
      </c>
      <c r="GE7" s="108">
        <v>464.76</v>
      </c>
      <c r="GF7" s="108">
        <v>464.76</v>
      </c>
      <c r="GG7" s="108">
        <v>464.76000000000016</v>
      </c>
      <c r="GH7" s="108">
        <v>464.76000000000016</v>
      </c>
      <c r="GI7" s="108"/>
      <c r="GJ7" s="108">
        <v>0</v>
      </c>
      <c r="GK7" s="115">
        <v>0</v>
      </c>
    </row>
    <row r="8" spans="1:193" ht="12" customHeight="1" x14ac:dyDescent="0.25">
      <c r="A8" s="22">
        <v>3</v>
      </c>
      <c r="B8" s="10" t="s">
        <v>2</v>
      </c>
      <c r="C8" s="28">
        <v>2021</v>
      </c>
      <c r="D8" s="282"/>
      <c r="E8" s="126">
        <v>490.28</v>
      </c>
      <c r="F8" s="11">
        <v>490.28</v>
      </c>
      <c r="G8" s="11">
        <v>0</v>
      </c>
      <c r="H8" s="11">
        <v>67.7</v>
      </c>
      <c r="I8" s="124" t="s">
        <v>493</v>
      </c>
      <c r="J8" s="12">
        <v>27.35</v>
      </c>
      <c r="K8" s="26">
        <v>4.4800000000000004</v>
      </c>
      <c r="L8" s="26">
        <v>5.83</v>
      </c>
      <c r="M8" s="26">
        <v>7.93</v>
      </c>
      <c r="N8" s="26">
        <v>6.1</v>
      </c>
      <c r="O8" s="26">
        <v>2.78</v>
      </c>
      <c r="P8" s="26">
        <v>0</v>
      </c>
      <c r="Q8" s="26">
        <v>0</v>
      </c>
      <c r="R8" s="26">
        <v>0.23</v>
      </c>
      <c r="S8" s="35">
        <v>28.444000000000003</v>
      </c>
      <c r="T8" s="33">
        <v>4.6592000000000002</v>
      </c>
      <c r="U8" s="33">
        <v>6.0632000000000001</v>
      </c>
      <c r="V8" s="33">
        <v>8.2471999999999994</v>
      </c>
      <c r="W8" s="33">
        <v>6.3439999999999994</v>
      </c>
      <c r="X8" s="33">
        <v>2.8912</v>
      </c>
      <c r="Y8" s="33">
        <v>0</v>
      </c>
      <c r="Z8" s="33">
        <v>0</v>
      </c>
      <c r="AA8" s="33">
        <v>0.23920000000000002</v>
      </c>
      <c r="AB8" s="38" t="s">
        <v>395</v>
      </c>
      <c r="AC8" s="38" t="s">
        <v>396</v>
      </c>
      <c r="AD8" s="122" t="s">
        <v>396</v>
      </c>
      <c r="AE8" s="37">
        <v>0</v>
      </c>
      <c r="AF8" s="38" t="s">
        <v>396</v>
      </c>
      <c r="AG8" s="282"/>
      <c r="AH8" s="26">
        <v>34.24</v>
      </c>
      <c r="AI8" s="26">
        <v>34.24</v>
      </c>
      <c r="AJ8" s="26">
        <v>2190</v>
      </c>
      <c r="AK8" s="26">
        <v>35.89</v>
      </c>
      <c r="AL8" s="26">
        <v>5.93</v>
      </c>
      <c r="AM8" s="282"/>
      <c r="AN8" s="13">
        <v>1.2999999999999999E-2</v>
      </c>
      <c r="AO8" s="13">
        <v>1.2999999999999999E-2</v>
      </c>
      <c r="AP8" s="14">
        <v>7.7870000000000001E-4</v>
      </c>
      <c r="AQ8" s="13">
        <v>2.5999999999999999E-2</v>
      </c>
      <c r="AR8" s="13">
        <v>0.68300000000000005</v>
      </c>
      <c r="AS8" s="282"/>
      <c r="AT8" s="13">
        <v>0.88009999999999999</v>
      </c>
      <c r="AU8" s="13">
        <v>0.88009999999999999</v>
      </c>
      <c r="AV8" s="13">
        <v>5.2717990000000006E-2</v>
      </c>
      <c r="AW8" s="13">
        <v>1.7602</v>
      </c>
      <c r="AX8" s="13">
        <v>46.239100000000008</v>
      </c>
      <c r="AY8" s="26">
        <v>6.1464110304315908E-2</v>
      </c>
      <c r="AZ8" s="26">
        <v>6.1464110304315908E-2</v>
      </c>
      <c r="BA8" s="26">
        <v>0.23548257750673088</v>
      </c>
      <c r="BB8" s="26">
        <v>0.12885203965081179</v>
      </c>
      <c r="BC8" s="26">
        <v>0.55926789385657194</v>
      </c>
      <c r="BD8" s="269"/>
      <c r="BE8" s="192">
        <v>306485.82788383565</v>
      </c>
      <c r="BF8" s="188">
        <v>26902.9860366996</v>
      </c>
      <c r="BG8" s="188">
        <v>3040.5831615207503</v>
      </c>
      <c r="BH8" s="188">
        <v>421.37796923910872</v>
      </c>
      <c r="BI8" s="188">
        <v>150.31236783375348</v>
      </c>
      <c r="BJ8" s="188">
        <v>1845.9825381059873</v>
      </c>
      <c r="BK8" s="188">
        <v>21444.73</v>
      </c>
      <c r="BL8" s="188">
        <v>0</v>
      </c>
      <c r="BM8" s="188">
        <v>0</v>
      </c>
      <c r="BN8" s="188">
        <v>0</v>
      </c>
      <c r="BO8" s="188">
        <v>0</v>
      </c>
      <c r="BP8" s="188">
        <v>0</v>
      </c>
      <c r="BQ8" s="188">
        <v>0</v>
      </c>
      <c r="BR8" s="188">
        <v>0</v>
      </c>
      <c r="BS8" s="188">
        <v>0</v>
      </c>
      <c r="BT8" s="188">
        <v>0</v>
      </c>
      <c r="BU8" s="188">
        <v>0</v>
      </c>
      <c r="BV8" s="188">
        <v>0</v>
      </c>
      <c r="BW8" s="188">
        <v>0</v>
      </c>
      <c r="BX8" s="188">
        <v>0</v>
      </c>
      <c r="BY8" s="188">
        <v>0</v>
      </c>
      <c r="BZ8" s="188">
        <v>0</v>
      </c>
      <c r="CA8" s="188">
        <v>0</v>
      </c>
      <c r="CB8" s="188">
        <v>0</v>
      </c>
      <c r="CC8" s="188">
        <v>0</v>
      </c>
      <c r="CD8" s="188">
        <v>0</v>
      </c>
      <c r="CE8" s="188">
        <v>0</v>
      </c>
      <c r="CF8" s="188">
        <v>274898.44</v>
      </c>
      <c r="CG8" s="188">
        <v>0</v>
      </c>
      <c r="CH8" s="188">
        <v>274898.44</v>
      </c>
      <c r="CI8" s="188">
        <v>0</v>
      </c>
      <c r="CJ8" s="188">
        <v>0</v>
      </c>
      <c r="CK8" s="188">
        <v>0</v>
      </c>
      <c r="CL8" s="188">
        <v>0</v>
      </c>
      <c r="CM8" s="188">
        <v>0</v>
      </c>
      <c r="CN8" s="188">
        <v>0</v>
      </c>
      <c r="CO8" s="188">
        <v>0</v>
      </c>
      <c r="CP8" s="188">
        <v>0</v>
      </c>
      <c r="CQ8" s="188">
        <v>0</v>
      </c>
      <c r="CR8" s="188">
        <v>0</v>
      </c>
      <c r="CS8" s="188">
        <v>0</v>
      </c>
      <c r="CT8" s="188">
        <v>0</v>
      </c>
      <c r="CU8" s="188">
        <v>0</v>
      </c>
      <c r="CV8" s="188">
        <v>0</v>
      </c>
      <c r="CW8" s="188">
        <v>4363.08</v>
      </c>
      <c r="CX8" s="188">
        <v>4363.08</v>
      </c>
      <c r="CY8" s="188">
        <v>0</v>
      </c>
      <c r="CZ8" s="188">
        <v>0</v>
      </c>
      <c r="DA8" s="188">
        <v>0</v>
      </c>
      <c r="DB8" s="188">
        <v>0</v>
      </c>
      <c r="DC8" s="188">
        <v>321.32184713603277</v>
      </c>
      <c r="DD8" s="193">
        <v>60344.010590115475</v>
      </c>
      <c r="DE8" s="189">
        <v>44163.711629091988</v>
      </c>
      <c r="DF8" s="189">
        <v>8063.5571840063021</v>
      </c>
      <c r="DG8" s="189">
        <v>84.15905033847443</v>
      </c>
      <c r="DH8" s="189">
        <v>34.785956284284183</v>
      </c>
      <c r="DI8" s="189">
        <v>49.373094054190254</v>
      </c>
      <c r="DJ8" s="188">
        <v>48.720598279921113</v>
      </c>
      <c r="DK8" s="188">
        <v>0</v>
      </c>
      <c r="DL8" s="188">
        <v>69.973048084128138</v>
      </c>
      <c r="DM8" s="188">
        <v>0</v>
      </c>
      <c r="DN8" s="188">
        <v>7843.8464534621362</v>
      </c>
      <c r="DO8" s="188">
        <v>0</v>
      </c>
      <c r="DP8" s="188">
        <v>70.042626852524691</v>
      </c>
      <c r="DQ8" s="188">
        <v>0</v>
      </c>
      <c r="DR8" s="192">
        <v>45592.10539857539</v>
      </c>
      <c r="DS8" s="188">
        <v>34907.528990613893</v>
      </c>
      <c r="DT8" s="188">
        <v>9884.817476527649</v>
      </c>
      <c r="DU8" s="188">
        <v>25022.711514086244</v>
      </c>
      <c r="DV8" s="188">
        <v>9122.1805343096348</v>
      </c>
      <c r="DW8" s="188">
        <v>3097.9617520988349</v>
      </c>
      <c r="DX8" s="188">
        <v>2543.732809971079</v>
      </c>
      <c r="DY8" s="188">
        <v>3480.4859722397223</v>
      </c>
      <c r="DZ8" s="188">
        <v>475.34359134697479</v>
      </c>
      <c r="EA8" s="188">
        <v>258.64747505276665</v>
      </c>
      <c r="EB8" s="188">
        <v>216.69611629420817</v>
      </c>
      <c r="EC8" s="188">
        <v>347.40400745322688</v>
      </c>
      <c r="ED8" s="188">
        <v>27.42034322324108</v>
      </c>
      <c r="EE8" s="188">
        <v>350.76401256494171</v>
      </c>
      <c r="EF8" s="188">
        <v>361.46391906348492</v>
      </c>
      <c r="EG8" s="192">
        <v>3018.9481815636527</v>
      </c>
      <c r="EH8" s="188">
        <v>1276.7433710444207</v>
      </c>
      <c r="EI8" s="188">
        <v>1742.2048105192321</v>
      </c>
      <c r="EJ8" s="192">
        <v>6314.8246066175707</v>
      </c>
      <c r="EK8" s="192">
        <v>44991.358066534063</v>
      </c>
      <c r="EL8" s="188">
        <v>24291.121216559997</v>
      </c>
      <c r="EM8" s="188">
        <v>20700.236849974066</v>
      </c>
      <c r="EN8" s="188">
        <v>0</v>
      </c>
      <c r="EO8" s="192">
        <v>0</v>
      </c>
      <c r="EP8" s="188">
        <v>0</v>
      </c>
      <c r="EQ8" s="188">
        <v>0</v>
      </c>
      <c r="ER8" s="188">
        <v>0</v>
      </c>
      <c r="ES8" s="192">
        <v>1046.8</v>
      </c>
      <c r="ET8" s="190">
        <v>467793.87472724169</v>
      </c>
      <c r="EU8" s="269"/>
      <c r="EV8" s="192">
        <v>0</v>
      </c>
      <c r="EW8" s="188">
        <v>157821.18000000002</v>
      </c>
      <c r="EX8" s="188">
        <v>126.83999999999999</v>
      </c>
      <c r="EY8" s="188">
        <v>126.83999999999999</v>
      </c>
      <c r="EZ8" s="188">
        <v>399.6</v>
      </c>
      <c r="FA8" s="188">
        <v>267.36</v>
      </c>
      <c r="FB8" s="188">
        <v>3234.9</v>
      </c>
      <c r="FC8" s="192">
        <v>161976.72</v>
      </c>
      <c r="FD8" s="188">
        <v>166871.68999999997</v>
      </c>
      <c r="FE8" s="188">
        <v>154.69999999999999</v>
      </c>
      <c r="FF8" s="188">
        <v>154.69999999999999</v>
      </c>
      <c r="FG8" s="188">
        <v>486.27000000000004</v>
      </c>
      <c r="FH8" s="188">
        <v>326.02000000000004</v>
      </c>
      <c r="FI8" s="188">
        <v>3390</v>
      </c>
      <c r="FJ8" s="192">
        <v>171383.37999999998</v>
      </c>
      <c r="FK8" s="192">
        <v>40984.19</v>
      </c>
      <c r="FL8" s="190">
        <v>157821.18000000002</v>
      </c>
      <c r="FN8" s="115">
        <v>0</v>
      </c>
      <c r="FO8" s="107">
        <v>3.406412172636045</v>
      </c>
      <c r="FP8" s="108">
        <v>490.2799999999998</v>
      </c>
      <c r="FQ8" s="107">
        <v>3.0862276250305953</v>
      </c>
      <c r="FR8" s="108">
        <v>490.2799999999998</v>
      </c>
      <c r="FS8" s="107">
        <v>0</v>
      </c>
      <c r="FT8" s="108">
        <v>0</v>
      </c>
      <c r="FU8" s="108">
        <v>490.28</v>
      </c>
      <c r="FV8" s="108">
        <v>490.28</v>
      </c>
      <c r="FW8" s="108">
        <v>490.28</v>
      </c>
      <c r="FX8" s="108">
        <v>490.28</v>
      </c>
      <c r="FY8" s="108">
        <v>490.28</v>
      </c>
      <c r="FZ8" s="108">
        <v>490.28</v>
      </c>
      <c r="GA8" s="108">
        <v>490.28</v>
      </c>
      <c r="GB8" s="108">
        <v>490.28</v>
      </c>
      <c r="GC8" s="108">
        <v>490.28</v>
      </c>
      <c r="GD8" s="108">
        <v>490.28</v>
      </c>
      <c r="GE8" s="108">
        <v>490.28</v>
      </c>
      <c r="GF8" s="108">
        <v>490.28</v>
      </c>
      <c r="GG8" s="108">
        <v>490.2799999999998</v>
      </c>
      <c r="GH8" s="108">
        <v>490.2799999999998</v>
      </c>
      <c r="GI8" s="108"/>
      <c r="GJ8" s="108">
        <v>0</v>
      </c>
      <c r="GK8" s="115">
        <v>0</v>
      </c>
    </row>
    <row r="9" spans="1:193" ht="12" customHeight="1" x14ac:dyDescent="0.25">
      <c r="A9" s="22">
        <v>4</v>
      </c>
      <c r="B9" s="10" t="s">
        <v>3</v>
      </c>
      <c r="C9" s="28">
        <v>2021</v>
      </c>
      <c r="D9" s="282"/>
      <c r="E9" s="126">
        <v>1544.17</v>
      </c>
      <c r="F9" s="11">
        <v>1279.77</v>
      </c>
      <c r="G9" s="11">
        <v>264.39999999999998</v>
      </c>
      <c r="H9" s="11">
        <v>217.8</v>
      </c>
      <c r="I9" s="124" t="s">
        <v>493</v>
      </c>
      <c r="J9" s="12">
        <v>27.35</v>
      </c>
      <c r="K9" s="26">
        <v>4.4800000000000004</v>
      </c>
      <c r="L9" s="26">
        <v>5.83</v>
      </c>
      <c r="M9" s="26">
        <v>7.93</v>
      </c>
      <c r="N9" s="26">
        <v>6.1</v>
      </c>
      <c r="O9" s="26">
        <v>2.78</v>
      </c>
      <c r="P9" s="26">
        <v>0</v>
      </c>
      <c r="Q9" s="26">
        <v>0</v>
      </c>
      <c r="R9" s="26">
        <v>0.23</v>
      </c>
      <c r="S9" s="35">
        <v>28.444000000000003</v>
      </c>
      <c r="T9" s="33">
        <v>4.6592000000000002</v>
      </c>
      <c r="U9" s="33">
        <v>6.0632000000000001</v>
      </c>
      <c r="V9" s="33">
        <v>8.2471999999999994</v>
      </c>
      <c r="W9" s="33">
        <v>6.3439999999999994</v>
      </c>
      <c r="X9" s="33">
        <v>2.8912</v>
      </c>
      <c r="Y9" s="33">
        <v>0</v>
      </c>
      <c r="Z9" s="33">
        <v>0</v>
      </c>
      <c r="AA9" s="33">
        <v>0.23920000000000002</v>
      </c>
      <c r="AB9" s="38" t="s">
        <v>395</v>
      </c>
      <c r="AC9" s="38" t="s">
        <v>396</v>
      </c>
      <c r="AD9" s="122" t="s">
        <v>396</v>
      </c>
      <c r="AE9" s="37">
        <v>0</v>
      </c>
      <c r="AF9" s="38" t="s">
        <v>396</v>
      </c>
      <c r="AG9" s="282"/>
      <c r="AH9" s="26">
        <v>34.24</v>
      </c>
      <c r="AI9" s="26">
        <v>34.24</v>
      </c>
      <c r="AJ9" s="26">
        <v>2190</v>
      </c>
      <c r="AK9" s="26">
        <v>35.89</v>
      </c>
      <c r="AL9" s="26">
        <v>5.93</v>
      </c>
      <c r="AM9" s="282"/>
      <c r="AN9" s="13">
        <v>1.2999999999999999E-2</v>
      </c>
      <c r="AO9" s="13">
        <v>1.2999999999999999E-2</v>
      </c>
      <c r="AP9" s="14">
        <v>7.7870000000000001E-4</v>
      </c>
      <c r="AQ9" s="13">
        <v>2.5999999999999999E-2</v>
      </c>
      <c r="AR9" s="13">
        <v>0.68300000000000005</v>
      </c>
      <c r="AS9" s="282"/>
      <c r="AT9" s="13">
        <v>2.8313999999999999</v>
      </c>
      <c r="AU9" s="13">
        <v>2.8313999999999999</v>
      </c>
      <c r="AV9" s="13">
        <v>0.16960086000000002</v>
      </c>
      <c r="AW9" s="13">
        <v>5.6627999999999998</v>
      </c>
      <c r="AX9" s="13">
        <v>148.75740000000002</v>
      </c>
      <c r="AY9" s="26">
        <v>6.2782683253786831E-2</v>
      </c>
      <c r="AZ9" s="26">
        <v>6.2782683253786831E-2</v>
      </c>
      <c r="BA9" s="26">
        <v>0.24053432160966737</v>
      </c>
      <c r="BB9" s="26">
        <v>0.13161626763892575</v>
      </c>
      <c r="BC9" s="26">
        <v>0.57126571685759986</v>
      </c>
      <c r="BD9" s="269"/>
      <c r="BE9" s="192">
        <v>561566.13121008908</v>
      </c>
      <c r="BF9" s="188">
        <v>58326.156333096238</v>
      </c>
      <c r="BG9" s="188">
        <v>9576.5221924726666</v>
      </c>
      <c r="BH9" s="188">
        <v>1327.1583967527838</v>
      </c>
      <c r="BI9" s="188">
        <v>473.41896271079224</v>
      </c>
      <c r="BJ9" s="188">
        <v>5814.0467811599974</v>
      </c>
      <c r="BK9" s="188">
        <v>41135.01</v>
      </c>
      <c r="BL9" s="188">
        <v>0</v>
      </c>
      <c r="BM9" s="188">
        <v>0</v>
      </c>
      <c r="BN9" s="188">
        <v>0</v>
      </c>
      <c r="BO9" s="188">
        <v>0</v>
      </c>
      <c r="BP9" s="188">
        <v>0</v>
      </c>
      <c r="BQ9" s="188">
        <v>0</v>
      </c>
      <c r="BR9" s="188">
        <v>0</v>
      </c>
      <c r="BS9" s="188">
        <v>0</v>
      </c>
      <c r="BT9" s="188">
        <v>0</v>
      </c>
      <c r="BU9" s="188">
        <v>0</v>
      </c>
      <c r="BV9" s="188">
        <v>0</v>
      </c>
      <c r="BW9" s="188">
        <v>0</v>
      </c>
      <c r="BX9" s="188">
        <v>0</v>
      </c>
      <c r="BY9" s="188">
        <v>0</v>
      </c>
      <c r="BZ9" s="188">
        <v>0</v>
      </c>
      <c r="CA9" s="188">
        <v>0</v>
      </c>
      <c r="CB9" s="188">
        <v>0</v>
      </c>
      <c r="CC9" s="188">
        <v>0</v>
      </c>
      <c r="CD9" s="188">
        <v>0</v>
      </c>
      <c r="CE9" s="188">
        <v>0</v>
      </c>
      <c r="CF9" s="188">
        <v>502227.95</v>
      </c>
      <c r="CG9" s="188">
        <v>0</v>
      </c>
      <c r="CH9" s="188">
        <v>502227.95</v>
      </c>
      <c r="CI9" s="188">
        <v>0</v>
      </c>
      <c r="CJ9" s="188">
        <v>0</v>
      </c>
      <c r="CK9" s="188">
        <v>0</v>
      </c>
      <c r="CL9" s="188">
        <v>0</v>
      </c>
      <c r="CM9" s="188">
        <v>0</v>
      </c>
      <c r="CN9" s="188">
        <v>0</v>
      </c>
      <c r="CO9" s="188">
        <v>0</v>
      </c>
      <c r="CP9" s="188">
        <v>0</v>
      </c>
      <c r="CQ9" s="188">
        <v>0</v>
      </c>
      <c r="CR9" s="188">
        <v>0</v>
      </c>
      <c r="CS9" s="188">
        <v>0</v>
      </c>
      <c r="CT9" s="188">
        <v>0</v>
      </c>
      <c r="CU9" s="188">
        <v>0</v>
      </c>
      <c r="CV9" s="188">
        <v>0</v>
      </c>
      <c r="CW9" s="188">
        <v>0</v>
      </c>
      <c r="CX9" s="188">
        <v>0</v>
      </c>
      <c r="CY9" s="188">
        <v>0</v>
      </c>
      <c r="CZ9" s="188">
        <v>0</v>
      </c>
      <c r="DA9" s="188">
        <v>0</v>
      </c>
      <c r="DB9" s="188">
        <v>0</v>
      </c>
      <c r="DC9" s="188">
        <v>1012.0248769928367</v>
      </c>
      <c r="DD9" s="193">
        <v>191536.86024830432</v>
      </c>
      <c r="DE9" s="189">
        <v>139096.59497898142</v>
      </c>
      <c r="DF9" s="189">
        <v>25396.718399337147</v>
      </c>
      <c r="DG9" s="189">
        <v>265.06461769022218</v>
      </c>
      <c r="DH9" s="189">
        <v>109.56072064025278</v>
      </c>
      <c r="DI9" s="189">
        <v>155.5038970499694</v>
      </c>
      <c r="DJ9" s="188">
        <v>1632.7688175040912</v>
      </c>
      <c r="DK9" s="188">
        <v>0</v>
      </c>
      <c r="DL9" s="188">
        <v>220.3848447011263</v>
      </c>
      <c r="DM9" s="188">
        <v>0</v>
      </c>
      <c r="DN9" s="188">
        <v>24704.724602355047</v>
      </c>
      <c r="DO9" s="188">
        <v>0</v>
      </c>
      <c r="DP9" s="188">
        <v>220.60398773530045</v>
      </c>
      <c r="DQ9" s="188">
        <v>0</v>
      </c>
      <c r="DR9" s="192">
        <v>143595.41770685776</v>
      </c>
      <c r="DS9" s="188">
        <v>109943.62209642711</v>
      </c>
      <c r="DT9" s="188">
        <v>31132.900796952163</v>
      </c>
      <c r="DU9" s="188">
        <v>78810.721299474942</v>
      </c>
      <c r="DV9" s="188">
        <v>28730.924197733781</v>
      </c>
      <c r="DW9" s="188">
        <v>9757.2399419483972</v>
      </c>
      <c r="DX9" s="188">
        <v>8011.6584261504495</v>
      </c>
      <c r="DY9" s="188">
        <v>10962.025829634933</v>
      </c>
      <c r="DZ9" s="188">
        <v>1497.1267713352745</v>
      </c>
      <c r="EA9" s="188">
        <v>814.62770570333453</v>
      </c>
      <c r="EB9" s="188">
        <v>682.49906563194008</v>
      </c>
      <c r="EC9" s="188">
        <v>1094.1724039101116</v>
      </c>
      <c r="ED9" s="188">
        <v>86.362224433042755</v>
      </c>
      <c r="EE9" s="188">
        <v>1104.7549671257368</v>
      </c>
      <c r="EF9" s="188">
        <v>1138.4550458926772</v>
      </c>
      <c r="EG9" s="192">
        <v>9508.3813607023494</v>
      </c>
      <c r="EH9" s="188">
        <v>4021.1895473314512</v>
      </c>
      <c r="EI9" s="188">
        <v>5487.1918133708978</v>
      </c>
      <c r="EJ9" s="192">
        <v>19888.966942972707</v>
      </c>
      <c r="EK9" s="192">
        <v>141703.32337766161</v>
      </c>
      <c r="EL9" s="188">
        <v>76506.528206281044</v>
      </c>
      <c r="EM9" s="188">
        <v>65196.795171380574</v>
      </c>
      <c r="EN9" s="188">
        <v>0</v>
      </c>
      <c r="EO9" s="192">
        <v>0</v>
      </c>
      <c r="EP9" s="188">
        <v>0</v>
      </c>
      <c r="EQ9" s="188">
        <v>0</v>
      </c>
      <c r="ER9" s="188">
        <v>0</v>
      </c>
      <c r="ES9" s="192">
        <v>2186.8000000000002</v>
      </c>
      <c r="ET9" s="190">
        <v>1069985.8808465879</v>
      </c>
      <c r="EU9" s="269"/>
      <c r="EV9" s="192">
        <v>0</v>
      </c>
      <c r="EW9" s="188">
        <v>411958.14</v>
      </c>
      <c r="EX9" s="188">
        <v>115.26</v>
      </c>
      <c r="EY9" s="188">
        <v>115.26</v>
      </c>
      <c r="EZ9" s="188">
        <v>363</v>
      </c>
      <c r="FA9" s="188">
        <v>242.82</v>
      </c>
      <c r="FB9" s="188">
        <v>8625.0600000000013</v>
      </c>
      <c r="FC9" s="192">
        <v>421419.54000000004</v>
      </c>
      <c r="FD9" s="188">
        <v>274122.73</v>
      </c>
      <c r="FE9" s="188">
        <v>120.89000000000001</v>
      </c>
      <c r="FF9" s="188">
        <v>120.88000000000001</v>
      </c>
      <c r="FG9" s="188">
        <v>380.46999999999991</v>
      </c>
      <c r="FH9" s="188">
        <v>254.82</v>
      </c>
      <c r="FI9" s="188">
        <v>5690.3099999999995</v>
      </c>
      <c r="FJ9" s="192">
        <v>280690.09999999998</v>
      </c>
      <c r="FK9" s="192">
        <v>1308338.92</v>
      </c>
      <c r="FL9" s="190">
        <v>411958.14</v>
      </c>
      <c r="FN9" s="115">
        <v>0</v>
      </c>
      <c r="FO9" s="107">
        <v>3.4064174281329134</v>
      </c>
      <c r="FP9" s="108">
        <v>1544.17</v>
      </c>
      <c r="FQ9" s="107">
        <v>3.0862347021377179</v>
      </c>
      <c r="FR9" s="108">
        <v>1544.17</v>
      </c>
      <c r="FS9" s="107">
        <v>0</v>
      </c>
      <c r="FT9" s="108">
        <v>0</v>
      </c>
      <c r="FU9" s="108">
        <v>1544.17</v>
      </c>
      <c r="FV9" s="108">
        <v>1544.17</v>
      </c>
      <c r="FW9" s="108">
        <v>1544.17</v>
      </c>
      <c r="FX9" s="108">
        <v>1544.17</v>
      </c>
      <c r="FY9" s="108">
        <v>1544.17</v>
      </c>
      <c r="FZ9" s="108">
        <v>1544.17</v>
      </c>
      <c r="GA9" s="108">
        <v>1544.17</v>
      </c>
      <c r="GB9" s="108">
        <v>1544.17</v>
      </c>
      <c r="GC9" s="108">
        <v>1544.17</v>
      </c>
      <c r="GD9" s="108">
        <v>1544.17</v>
      </c>
      <c r="GE9" s="108">
        <v>1544.17</v>
      </c>
      <c r="GF9" s="108">
        <v>1544.17</v>
      </c>
      <c r="GG9" s="108">
        <v>1544.17</v>
      </c>
      <c r="GH9" s="108">
        <v>1544.17</v>
      </c>
      <c r="GI9" s="108"/>
      <c r="GJ9" s="108">
        <v>0</v>
      </c>
      <c r="GK9" s="115">
        <v>0</v>
      </c>
    </row>
    <row r="10" spans="1:193" ht="12" customHeight="1" x14ac:dyDescent="0.25">
      <c r="A10" s="22">
        <v>5</v>
      </c>
      <c r="B10" s="10" t="s">
        <v>4</v>
      </c>
      <c r="C10" s="28">
        <v>2021</v>
      </c>
      <c r="D10" s="282"/>
      <c r="E10" s="126">
        <v>543.29999999999995</v>
      </c>
      <c r="F10" s="11">
        <v>543.29999999999995</v>
      </c>
      <c r="G10" s="11">
        <v>0</v>
      </c>
      <c r="H10" s="11">
        <v>84.8</v>
      </c>
      <c r="I10" s="124" t="s">
        <v>493</v>
      </c>
      <c r="J10" s="12">
        <v>27.35</v>
      </c>
      <c r="K10" s="26">
        <v>4.4800000000000004</v>
      </c>
      <c r="L10" s="26">
        <v>5.83</v>
      </c>
      <c r="M10" s="26">
        <v>7.93</v>
      </c>
      <c r="N10" s="26">
        <v>6.1</v>
      </c>
      <c r="O10" s="26">
        <v>2.78</v>
      </c>
      <c r="P10" s="26">
        <v>0</v>
      </c>
      <c r="Q10" s="26">
        <v>0</v>
      </c>
      <c r="R10" s="26">
        <v>0.23</v>
      </c>
      <c r="S10" s="35">
        <v>28.444000000000003</v>
      </c>
      <c r="T10" s="33">
        <v>4.6592000000000002</v>
      </c>
      <c r="U10" s="33">
        <v>6.0632000000000001</v>
      </c>
      <c r="V10" s="33">
        <v>8.2471999999999994</v>
      </c>
      <c r="W10" s="33">
        <v>6.3439999999999994</v>
      </c>
      <c r="X10" s="33">
        <v>2.8912</v>
      </c>
      <c r="Y10" s="33">
        <v>0</v>
      </c>
      <c r="Z10" s="33">
        <v>0</v>
      </c>
      <c r="AA10" s="33">
        <v>0.23920000000000002</v>
      </c>
      <c r="AB10" s="38" t="s">
        <v>395</v>
      </c>
      <c r="AC10" s="38" t="s">
        <v>396</v>
      </c>
      <c r="AD10" s="122" t="s">
        <v>396</v>
      </c>
      <c r="AE10" s="37">
        <v>0</v>
      </c>
      <c r="AF10" s="38" t="s">
        <v>396</v>
      </c>
      <c r="AG10" s="282"/>
      <c r="AH10" s="26">
        <v>34.24</v>
      </c>
      <c r="AI10" s="26">
        <v>34.24</v>
      </c>
      <c r="AJ10" s="26">
        <v>2190</v>
      </c>
      <c r="AK10" s="26">
        <v>35.89</v>
      </c>
      <c r="AL10" s="26">
        <v>5.93</v>
      </c>
      <c r="AM10" s="282"/>
      <c r="AN10" s="13">
        <v>1.2999999999999999E-2</v>
      </c>
      <c r="AO10" s="13">
        <v>1.2999999999999999E-2</v>
      </c>
      <c r="AP10" s="14">
        <v>7.7870000000000001E-4</v>
      </c>
      <c r="AQ10" s="13">
        <v>2.5999999999999999E-2</v>
      </c>
      <c r="AR10" s="13">
        <v>0.68300000000000005</v>
      </c>
      <c r="AS10" s="282"/>
      <c r="AT10" s="13">
        <v>1.1023999999999998</v>
      </c>
      <c r="AU10" s="13">
        <v>1.1023999999999998</v>
      </c>
      <c r="AV10" s="13">
        <v>6.6033759999999997E-2</v>
      </c>
      <c r="AW10" s="13">
        <v>2.2047999999999996</v>
      </c>
      <c r="AX10" s="13">
        <v>57.918400000000005</v>
      </c>
      <c r="AY10" s="26">
        <v>6.9475751886618808E-2</v>
      </c>
      <c r="AZ10" s="26">
        <v>6.9475751886618808E-2</v>
      </c>
      <c r="BA10" s="26">
        <v>0.2661769453340696</v>
      </c>
      <c r="BB10" s="26">
        <v>0.14564747285109514</v>
      </c>
      <c r="BC10" s="26">
        <v>0.63216659672372544</v>
      </c>
      <c r="BD10" s="269"/>
      <c r="BE10" s="192">
        <v>308139.27464854345</v>
      </c>
      <c r="BF10" s="188">
        <v>32599.374322303363</v>
      </c>
      <c r="BG10" s="188">
        <v>3369.3987755042517</v>
      </c>
      <c r="BH10" s="188">
        <v>466.94674611978439</v>
      </c>
      <c r="BI10" s="188">
        <v>166.56749091147572</v>
      </c>
      <c r="BJ10" s="188">
        <v>2045.6113097678538</v>
      </c>
      <c r="BK10" s="188">
        <v>26550.85</v>
      </c>
      <c r="BL10" s="188">
        <v>0</v>
      </c>
      <c r="BM10" s="188">
        <v>0</v>
      </c>
      <c r="BN10" s="188">
        <v>0</v>
      </c>
      <c r="BO10" s="188">
        <v>0</v>
      </c>
      <c r="BP10" s="188">
        <v>0</v>
      </c>
      <c r="BQ10" s="188">
        <v>0</v>
      </c>
      <c r="BR10" s="188">
        <v>0</v>
      </c>
      <c r="BS10" s="188">
        <v>0</v>
      </c>
      <c r="BT10" s="188">
        <v>0</v>
      </c>
      <c r="BU10" s="188">
        <v>0</v>
      </c>
      <c r="BV10" s="188">
        <v>0</v>
      </c>
      <c r="BW10" s="188">
        <v>0</v>
      </c>
      <c r="BX10" s="188">
        <v>0</v>
      </c>
      <c r="BY10" s="188">
        <v>0</v>
      </c>
      <c r="BZ10" s="188">
        <v>0</v>
      </c>
      <c r="CA10" s="188">
        <v>0</v>
      </c>
      <c r="CB10" s="188">
        <v>0</v>
      </c>
      <c r="CC10" s="188">
        <v>0</v>
      </c>
      <c r="CD10" s="188">
        <v>0</v>
      </c>
      <c r="CE10" s="188">
        <v>0</v>
      </c>
      <c r="CF10" s="188">
        <v>275183.83</v>
      </c>
      <c r="CG10" s="188">
        <v>0</v>
      </c>
      <c r="CH10" s="188">
        <v>275183.83</v>
      </c>
      <c r="CI10" s="188">
        <v>0</v>
      </c>
      <c r="CJ10" s="188">
        <v>0</v>
      </c>
      <c r="CK10" s="188">
        <v>0</v>
      </c>
      <c r="CL10" s="188">
        <v>0</v>
      </c>
      <c r="CM10" s="188">
        <v>0</v>
      </c>
      <c r="CN10" s="188">
        <v>0</v>
      </c>
      <c r="CO10" s="188">
        <v>0</v>
      </c>
      <c r="CP10" s="188">
        <v>0</v>
      </c>
      <c r="CQ10" s="188">
        <v>0</v>
      </c>
      <c r="CR10" s="188">
        <v>0</v>
      </c>
      <c r="CS10" s="188">
        <v>0</v>
      </c>
      <c r="CT10" s="188">
        <v>0</v>
      </c>
      <c r="CU10" s="188">
        <v>0</v>
      </c>
      <c r="CV10" s="188">
        <v>0</v>
      </c>
      <c r="CW10" s="188">
        <v>0</v>
      </c>
      <c r="CX10" s="188">
        <v>0</v>
      </c>
      <c r="CY10" s="188">
        <v>0</v>
      </c>
      <c r="CZ10" s="188">
        <v>0</v>
      </c>
      <c r="DA10" s="188">
        <v>0</v>
      </c>
      <c r="DB10" s="188">
        <v>0</v>
      </c>
      <c r="DC10" s="188">
        <v>356.07032624012135</v>
      </c>
      <c r="DD10" s="193">
        <v>68506.559844190575</v>
      </c>
      <c r="DE10" s="189">
        <v>48939.676364701168</v>
      </c>
      <c r="DF10" s="189">
        <v>8935.5686915040915</v>
      </c>
      <c r="DG10" s="189">
        <v>93.260202433085567</v>
      </c>
      <c r="DH10" s="189">
        <v>38.547789118976112</v>
      </c>
      <c r="DI10" s="189">
        <v>54.712413314109448</v>
      </c>
      <c r="DJ10" s="188">
        <v>1690.799355155179</v>
      </c>
      <c r="DK10" s="188">
        <v>0</v>
      </c>
      <c r="DL10" s="188">
        <v>77.54009346517671</v>
      </c>
      <c r="DM10" s="188">
        <v>0</v>
      </c>
      <c r="DN10" s="188">
        <v>8692.0979402912235</v>
      </c>
      <c r="DO10" s="188">
        <v>0</v>
      </c>
      <c r="DP10" s="188">
        <v>77.617196640647563</v>
      </c>
      <c r="DQ10" s="188">
        <v>0</v>
      </c>
      <c r="DR10" s="192">
        <v>50522.5399017827</v>
      </c>
      <c r="DS10" s="188">
        <v>38682.508975688463</v>
      </c>
      <c r="DT10" s="188">
        <v>10953.784235533725</v>
      </c>
      <c r="DU10" s="188">
        <v>27728.724740154736</v>
      </c>
      <c r="DV10" s="188">
        <v>10108.673990965219</v>
      </c>
      <c r="DW10" s="188">
        <v>3432.9824180372398</v>
      </c>
      <c r="DX10" s="188">
        <v>2818.8178911179079</v>
      </c>
      <c r="DY10" s="188">
        <v>3856.873681810072</v>
      </c>
      <c r="DZ10" s="188">
        <v>526.74833396999998</v>
      </c>
      <c r="EA10" s="188">
        <v>286.61820428360977</v>
      </c>
      <c r="EB10" s="188">
        <v>240.13012968639015</v>
      </c>
      <c r="EC10" s="188">
        <v>384.97307099889503</v>
      </c>
      <c r="ED10" s="188">
        <v>30.385641823421082</v>
      </c>
      <c r="EE10" s="188">
        <v>388.6964347444989</v>
      </c>
      <c r="EF10" s="188">
        <v>400.55345359221559</v>
      </c>
      <c r="EG10" s="192">
        <v>3345.4241393561506</v>
      </c>
      <c r="EH10" s="188">
        <v>1414.8133178763851</v>
      </c>
      <c r="EI10" s="188">
        <v>1930.6108214797653</v>
      </c>
      <c r="EJ10" s="192">
        <v>6997.7241755228197</v>
      </c>
      <c r="EK10" s="192">
        <v>49856.826379921615</v>
      </c>
      <c r="EL10" s="188">
        <v>26918.018595408856</v>
      </c>
      <c r="EM10" s="188">
        <v>22938.807784512759</v>
      </c>
      <c r="EN10" s="188">
        <v>0</v>
      </c>
      <c r="EO10" s="192">
        <v>0</v>
      </c>
      <c r="EP10" s="188">
        <v>0</v>
      </c>
      <c r="EQ10" s="188">
        <v>0</v>
      </c>
      <c r="ER10" s="188">
        <v>0</v>
      </c>
      <c r="ES10" s="192">
        <v>1426.8</v>
      </c>
      <c r="ET10" s="190">
        <v>488795.1490893173</v>
      </c>
      <c r="EU10" s="269"/>
      <c r="EV10" s="192">
        <v>0</v>
      </c>
      <c r="EW10" s="188">
        <v>174888.48</v>
      </c>
      <c r="EX10" s="188">
        <v>121.32000000000001</v>
      </c>
      <c r="EY10" s="188">
        <v>121.32000000000001</v>
      </c>
      <c r="EZ10" s="188">
        <v>382.26</v>
      </c>
      <c r="FA10" s="188">
        <v>255.72</v>
      </c>
      <c r="FB10" s="188">
        <v>4051.8</v>
      </c>
      <c r="FC10" s="192">
        <v>179820.90000000002</v>
      </c>
      <c r="FD10" s="188">
        <v>162410</v>
      </c>
      <c r="FE10" s="188">
        <v>92.799999999999983</v>
      </c>
      <c r="FF10" s="188">
        <v>92.82</v>
      </c>
      <c r="FG10" s="188">
        <v>292.34000000000003</v>
      </c>
      <c r="FH10" s="188">
        <v>195.93</v>
      </c>
      <c r="FI10" s="188">
        <v>3773.21</v>
      </c>
      <c r="FJ10" s="192">
        <v>166857.09999999998</v>
      </c>
      <c r="FK10" s="192">
        <v>18328.47</v>
      </c>
      <c r="FL10" s="190">
        <v>174888.48</v>
      </c>
      <c r="FN10" s="115">
        <v>0</v>
      </c>
      <c r="FO10" s="107">
        <v>3.4064156083195289</v>
      </c>
      <c r="FP10" s="108">
        <v>543.30000000000007</v>
      </c>
      <c r="FQ10" s="107">
        <v>3.0862294864715629</v>
      </c>
      <c r="FR10" s="108">
        <v>543.30000000000007</v>
      </c>
      <c r="FS10" s="107">
        <v>0</v>
      </c>
      <c r="FT10" s="108">
        <v>0</v>
      </c>
      <c r="FU10" s="108">
        <v>543.29999999999995</v>
      </c>
      <c r="FV10" s="108">
        <v>543.29999999999995</v>
      </c>
      <c r="FW10" s="108">
        <v>543.29999999999995</v>
      </c>
      <c r="FX10" s="108">
        <v>543.29999999999995</v>
      </c>
      <c r="FY10" s="108">
        <v>543.29999999999995</v>
      </c>
      <c r="FZ10" s="108">
        <v>543.29999999999995</v>
      </c>
      <c r="GA10" s="108">
        <v>543.29999999999995</v>
      </c>
      <c r="GB10" s="108">
        <v>543.29999999999995</v>
      </c>
      <c r="GC10" s="108">
        <v>543.29999999999995</v>
      </c>
      <c r="GD10" s="108">
        <v>543.29999999999995</v>
      </c>
      <c r="GE10" s="108">
        <v>543.29999999999995</v>
      </c>
      <c r="GF10" s="108">
        <v>543.29999999999995</v>
      </c>
      <c r="GG10" s="108">
        <v>543.30000000000007</v>
      </c>
      <c r="GH10" s="108">
        <v>543.30000000000007</v>
      </c>
      <c r="GI10" s="108"/>
      <c r="GJ10" s="108">
        <v>0</v>
      </c>
      <c r="GK10" s="115">
        <v>0</v>
      </c>
    </row>
    <row r="11" spans="1:193" ht="12" customHeight="1" x14ac:dyDescent="0.25">
      <c r="A11" s="22">
        <v>6</v>
      </c>
      <c r="B11" s="10" t="s">
        <v>5</v>
      </c>
      <c r="C11" s="28">
        <v>2021</v>
      </c>
      <c r="D11" s="282"/>
      <c r="E11" s="126">
        <v>724.96</v>
      </c>
      <c r="F11" s="11">
        <v>724.96</v>
      </c>
      <c r="G11" s="11">
        <v>0</v>
      </c>
      <c r="H11" s="11">
        <v>94.7</v>
      </c>
      <c r="I11" s="124" t="s">
        <v>493</v>
      </c>
      <c r="J11" s="12">
        <v>27.35</v>
      </c>
      <c r="K11" s="26">
        <v>4.4800000000000004</v>
      </c>
      <c r="L11" s="26">
        <v>5.83</v>
      </c>
      <c r="M11" s="26">
        <v>7.93</v>
      </c>
      <c r="N11" s="26">
        <v>6.1</v>
      </c>
      <c r="O11" s="26">
        <v>2.78</v>
      </c>
      <c r="P11" s="26">
        <v>0</v>
      </c>
      <c r="Q11" s="26">
        <v>0</v>
      </c>
      <c r="R11" s="26">
        <v>0.23</v>
      </c>
      <c r="S11" s="35">
        <v>28.444000000000003</v>
      </c>
      <c r="T11" s="33">
        <v>4.6592000000000002</v>
      </c>
      <c r="U11" s="33">
        <v>6.0632000000000001</v>
      </c>
      <c r="V11" s="33">
        <v>8.2471999999999994</v>
      </c>
      <c r="W11" s="33">
        <v>6.3439999999999994</v>
      </c>
      <c r="X11" s="33">
        <v>2.8912</v>
      </c>
      <c r="Y11" s="33">
        <v>0</v>
      </c>
      <c r="Z11" s="33">
        <v>0</v>
      </c>
      <c r="AA11" s="33">
        <v>0.23920000000000002</v>
      </c>
      <c r="AB11" s="38" t="s">
        <v>395</v>
      </c>
      <c r="AC11" s="38" t="s">
        <v>396</v>
      </c>
      <c r="AD11" s="122" t="s">
        <v>396</v>
      </c>
      <c r="AE11" s="37">
        <v>0</v>
      </c>
      <c r="AF11" s="38" t="s">
        <v>396</v>
      </c>
      <c r="AG11" s="282"/>
      <c r="AH11" s="26">
        <v>34.24</v>
      </c>
      <c r="AI11" s="26">
        <v>34.24</v>
      </c>
      <c r="AJ11" s="26">
        <v>2190</v>
      </c>
      <c r="AK11" s="26">
        <v>35.89</v>
      </c>
      <c r="AL11" s="26">
        <v>5.93</v>
      </c>
      <c r="AM11" s="282"/>
      <c r="AN11" s="13">
        <v>1.2999999999999999E-2</v>
      </c>
      <c r="AO11" s="13">
        <v>1.2999999999999999E-2</v>
      </c>
      <c r="AP11" s="14">
        <v>7.7870000000000001E-4</v>
      </c>
      <c r="AQ11" s="13">
        <v>2.5999999999999999E-2</v>
      </c>
      <c r="AR11" s="13">
        <v>0.68300000000000005</v>
      </c>
      <c r="AS11" s="282"/>
      <c r="AT11" s="13">
        <v>1.2311000000000001</v>
      </c>
      <c r="AU11" s="13">
        <v>1.2311000000000001</v>
      </c>
      <c r="AV11" s="13">
        <v>7.3742890000000005E-2</v>
      </c>
      <c r="AW11" s="13">
        <v>2.4622000000000002</v>
      </c>
      <c r="AX11" s="13">
        <v>64.68010000000001</v>
      </c>
      <c r="AY11" s="26">
        <v>5.8145089384241892E-2</v>
      </c>
      <c r="AZ11" s="26">
        <v>5.8145089384241892E-2</v>
      </c>
      <c r="BA11" s="26">
        <v>0.22276667554071949</v>
      </c>
      <c r="BB11" s="26">
        <v>0.12189411553740896</v>
      </c>
      <c r="BC11" s="26">
        <v>0.52906780098212314</v>
      </c>
      <c r="BD11" s="269"/>
      <c r="BE11" s="192">
        <v>204120.21099099593</v>
      </c>
      <c r="BF11" s="188">
        <v>28023.583540763939</v>
      </c>
      <c r="BG11" s="188">
        <v>4496.0046683039982</v>
      </c>
      <c r="BH11" s="188">
        <v>623.07696128657994</v>
      </c>
      <c r="BI11" s="188">
        <v>222.26167533808839</v>
      </c>
      <c r="BJ11" s="188">
        <v>2729.5902358352719</v>
      </c>
      <c r="BK11" s="188">
        <v>19952.650000000001</v>
      </c>
      <c r="BL11" s="188">
        <v>0</v>
      </c>
      <c r="BM11" s="188">
        <v>0</v>
      </c>
      <c r="BN11" s="188">
        <v>0</v>
      </c>
      <c r="BO11" s="188">
        <v>0</v>
      </c>
      <c r="BP11" s="188">
        <v>0</v>
      </c>
      <c r="BQ11" s="188">
        <v>0</v>
      </c>
      <c r="BR11" s="188">
        <v>0</v>
      </c>
      <c r="BS11" s="188">
        <v>0</v>
      </c>
      <c r="BT11" s="188">
        <v>0</v>
      </c>
      <c r="BU11" s="188">
        <v>0</v>
      </c>
      <c r="BV11" s="188">
        <v>0</v>
      </c>
      <c r="BW11" s="188">
        <v>0</v>
      </c>
      <c r="BX11" s="188">
        <v>0</v>
      </c>
      <c r="BY11" s="188">
        <v>0</v>
      </c>
      <c r="BZ11" s="188">
        <v>0</v>
      </c>
      <c r="CA11" s="188">
        <v>0</v>
      </c>
      <c r="CB11" s="188">
        <v>0</v>
      </c>
      <c r="CC11" s="188">
        <v>0</v>
      </c>
      <c r="CD11" s="188">
        <v>0</v>
      </c>
      <c r="CE11" s="188">
        <v>0</v>
      </c>
      <c r="CF11" s="188">
        <v>175621.5</v>
      </c>
      <c r="CG11" s="188">
        <v>0</v>
      </c>
      <c r="CH11" s="188">
        <v>175621.5</v>
      </c>
      <c r="CI11" s="188">
        <v>0</v>
      </c>
      <c r="CJ11" s="188">
        <v>0</v>
      </c>
      <c r="CK11" s="188">
        <v>0</v>
      </c>
      <c r="CL11" s="188">
        <v>0</v>
      </c>
      <c r="CM11" s="188">
        <v>0</v>
      </c>
      <c r="CN11" s="188">
        <v>0</v>
      </c>
      <c r="CO11" s="188">
        <v>0</v>
      </c>
      <c r="CP11" s="188">
        <v>0</v>
      </c>
      <c r="CQ11" s="188">
        <v>0</v>
      </c>
      <c r="CR11" s="188">
        <v>0</v>
      </c>
      <c r="CS11" s="188">
        <v>0</v>
      </c>
      <c r="CT11" s="188">
        <v>0</v>
      </c>
      <c r="CU11" s="188">
        <v>0</v>
      </c>
      <c r="CV11" s="188">
        <v>0</v>
      </c>
      <c r="CW11" s="188">
        <v>0</v>
      </c>
      <c r="CX11" s="188">
        <v>0</v>
      </c>
      <c r="CY11" s="188">
        <v>0</v>
      </c>
      <c r="CZ11" s="188">
        <v>0</v>
      </c>
      <c r="DA11" s="188">
        <v>0</v>
      </c>
      <c r="DB11" s="188">
        <v>0</v>
      </c>
      <c r="DC11" s="188">
        <v>475.1274502319867</v>
      </c>
      <c r="DD11" s="193">
        <v>89228.591656625053</v>
      </c>
      <c r="DE11" s="189">
        <v>65303.345807755861</v>
      </c>
      <c r="DF11" s="189">
        <v>11923.301819607594</v>
      </c>
      <c r="DG11" s="189">
        <v>124.44306341963869</v>
      </c>
      <c r="DH11" s="189">
        <v>51.436784832860148</v>
      </c>
      <c r="DI11" s="189">
        <v>73.006278586778535</v>
      </c>
      <c r="DJ11" s="188">
        <v>72.041455757957948</v>
      </c>
      <c r="DK11" s="188">
        <v>0</v>
      </c>
      <c r="DL11" s="188">
        <v>103.46671481412572</v>
      </c>
      <c r="DM11" s="188">
        <v>0</v>
      </c>
      <c r="DN11" s="188">
        <v>11598.423196748619</v>
      </c>
      <c r="DO11" s="188">
        <v>0</v>
      </c>
      <c r="DP11" s="188">
        <v>103.56959852126607</v>
      </c>
      <c r="DQ11" s="188">
        <v>0</v>
      </c>
      <c r="DR11" s="192">
        <v>67415.462041591003</v>
      </c>
      <c r="DS11" s="188">
        <v>51616.550169363341</v>
      </c>
      <c r="DT11" s="188">
        <v>14616.33612993287</v>
      </c>
      <c r="DU11" s="188">
        <v>37000.214039430473</v>
      </c>
      <c r="DV11" s="188">
        <v>13488.651383195556</v>
      </c>
      <c r="DW11" s="188">
        <v>4580.8483964297384</v>
      </c>
      <c r="DX11" s="188">
        <v>3761.3293177707314</v>
      </c>
      <c r="DY11" s="188">
        <v>5146.4736689950851</v>
      </c>
      <c r="DZ11" s="188">
        <v>702.87405152750068</v>
      </c>
      <c r="EA11" s="188">
        <v>382.45303400965531</v>
      </c>
      <c r="EB11" s="188">
        <v>320.42101751784537</v>
      </c>
      <c r="EC11" s="188">
        <v>513.69423440338471</v>
      </c>
      <c r="ED11" s="188">
        <v>40.545508736070943</v>
      </c>
      <c r="EE11" s="188">
        <v>518.66255721032928</v>
      </c>
      <c r="EF11" s="188">
        <v>534.48413715481797</v>
      </c>
      <c r="EG11" s="192">
        <v>4464.0137752027149</v>
      </c>
      <c r="EH11" s="188">
        <v>1887.876059134298</v>
      </c>
      <c r="EI11" s="188">
        <v>2576.1377160684165</v>
      </c>
      <c r="EJ11" s="192">
        <v>9337.5117214927723</v>
      </c>
      <c r="EK11" s="192">
        <v>66527.15783616413</v>
      </c>
      <c r="EL11" s="188">
        <v>35918.436887405856</v>
      </c>
      <c r="EM11" s="188">
        <v>30608.720948758273</v>
      </c>
      <c r="EN11" s="188">
        <v>0</v>
      </c>
      <c r="EO11" s="192">
        <v>0</v>
      </c>
      <c r="EP11" s="188">
        <v>0</v>
      </c>
      <c r="EQ11" s="188">
        <v>0</v>
      </c>
      <c r="ER11" s="188">
        <v>0</v>
      </c>
      <c r="ES11" s="192">
        <v>1331.8</v>
      </c>
      <c r="ET11" s="190">
        <v>442424.74802207155</v>
      </c>
      <c r="EU11" s="269"/>
      <c r="EV11" s="192">
        <v>0</v>
      </c>
      <c r="EW11" s="188">
        <v>233365.08</v>
      </c>
      <c r="EX11" s="188">
        <v>87.36</v>
      </c>
      <c r="EY11" s="188">
        <v>87.36</v>
      </c>
      <c r="EZ11" s="188">
        <v>275.45999999999998</v>
      </c>
      <c r="FA11" s="188">
        <v>184.26</v>
      </c>
      <c r="FB11" s="188">
        <v>4525.1400000000003</v>
      </c>
      <c r="FC11" s="192">
        <v>238524.65999999997</v>
      </c>
      <c r="FD11" s="188">
        <v>221400.11000000002</v>
      </c>
      <c r="FE11" s="188">
        <v>100.47</v>
      </c>
      <c r="FF11" s="188">
        <v>99.52000000000001</v>
      </c>
      <c r="FG11" s="188">
        <v>312.43</v>
      </c>
      <c r="FH11" s="188">
        <v>203.64</v>
      </c>
      <c r="FI11" s="188">
        <v>4250.8099999999995</v>
      </c>
      <c r="FJ11" s="192">
        <v>226366.98</v>
      </c>
      <c r="FK11" s="192">
        <v>63139.676666666666</v>
      </c>
      <c r="FL11" s="190">
        <v>233365.08</v>
      </c>
      <c r="FN11" s="115">
        <v>0</v>
      </c>
      <c r="FO11" s="107">
        <v>3.4064270966641073</v>
      </c>
      <c r="FP11" s="108">
        <v>724.96</v>
      </c>
      <c r="FQ11" s="107">
        <v>3.0862422432670709</v>
      </c>
      <c r="FR11" s="108">
        <v>724.96</v>
      </c>
      <c r="FS11" s="107">
        <v>0</v>
      </c>
      <c r="FT11" s="108">
        <v>0</v>
      </c>
      <c r="FU11" s="108">
        <v>724.96</v>
      </c>
      <c r="FV11" s="108">
        <v>724.96</v>
      </c>
      <c r="FW11" s="108">
        <v>724.96</v>
      </c>
      <c r="FX11" s="108">
        <v>724.96</v>
      </c>
      <c r="FY11" s="108">
        <v>724.96</v>
      </c>
      <c r="FZ11" s="108">
        <v>724.96</v>
      </c>
      <c r="GA11" s="108">
        <v>724.96</v>
      </c>
      <c r="GB11" s="108">
        <v>724.96</v>
      </c>
      <c r="GC11" s="108">
        <v>724.96</v>
      </c>
      <c r="GD11" s="108">
        <v>724.96</v>
      </c>
      <c r="GE11" s="108">
        <v>724.96</v>
      </c>
      <c r="GF11" s="108">
        <v>724.96</v>
      </c>
      <c r="GG11" s="108">
        <v>724.96</v>
      </c>
      <c r="GH11" s="108">
        <v>724.96</v>
      </c>
      <c r="GI11" s="108"/>
      <c r="GJ11" s="108">
        <v>0</v>
      </c>
      <c r="GK11" s="115">
        <v>0</v>
      </c>
    </row>
    <row r="12" spans="1:193" ht="12" customHeight="1" x14ac:dyDescent="0.25">
      <c r="A12" s="22">
        <v>7</v>
      </c>
      <c r="B12" s="10" t="s">
        <v>6</v>
      </c>
      <c r="C12" s="28">
        <v>2021</v>
      </c>
      <c r="D12" s="282"/>
      <c r="E12" s="126">
        <v>1102.18</v>
      </c>
      <c r="F12" s="11">
        <v>1102.18</v>
      </c>
      <c r="G12" s="11">
        <v>0</v>
      </c>
      <c r="H12" s="11">
        <v>139.9</v>
      </c>
      <c r="I12" s="124" t="s">
        <v>493</v>
      </c>
      <c r="J12" s="12">
        <v>27.35</v>
      </c>
      <c r="K12" s="26">
        <v>4.4800000000000004</v>
      </c>
      <c r="L12" s="26">
        <v>5.83</v>
      </c>
      <c r="M12" s="26">
        <v>7.93</v>
      </c>
      <c r="N12" s="26">
        <v>6.1</v>
      </c>
      <c r="O12" s="26">
        <v>2.78</v>
      </c>
      <c r="P12" s="26">
        <v>0</v>
      </c>
      <c r="Q12" s="26">
        <v>0</v>
      </c>
      <c r="R12" s="26">
        <v>0.23</v>
      </c>
      <c r="S12" s="35">
        <v>28.444000000000003</v>
      </c>
      <c r="T12" s="33">
        <v>4.6592000000000002</v>
      </c>
      <c r="U12" s="33">
        <v>6.0632000000000001</v>
      </c>
      <c r="V12" s="33">
        <v>8.2471999999999994</v>
      </c>
      <c r="W12" s="33">
        <v>6.3439999999999994</v>
      </c>
      <c r="X12" s="33">
        <v>2.8912</v>
      </c>
      <c r="Y12" s="33">
        <v>0</v>
      </c>
      <c r="Z12" s="33">
        <v>0</v>
      </c>
      <c r="AA12" s="33">
        <v>0.23920000000000002</v>
      </c>
      <c r="AB12" s="38" t="s">
        <v>395</v>
      </c>
      <c r="AC12" s="38" t="s">
        <v>396</v>
      </c>
      <c r="AD12" s="122" t="s">
        <v>396</v>
      </c>
      <c r="AE12" s="37">
        <v>0</v>
      </c>
      <c r="AF12" s="38" t="s">
        <v>396</v>
      </c>
      <c r="AG12" s="282"/>
      <c r="AH12" s="26">
        <v>34.24</v>
      </c>
      <c r="AI12" s="26">
        <v>34.24</v>
      </c>
      <c r="AJ12" s="26">
        <v>2190</v>
      </c>
      <c r="AK12" s="26">
        <v>35.89</v>
      </c>
      <c r="AL12" s="26">
        <v>5.93</v>
      </c>
      <c r="AM12" s="282"/>
      <c r="AN12" s="13">
        <v>1.2999999999999999E-2</v>
      </c>
      <c r="AO12" s="13">
        <v>1.2999999999999999E-2</v>
      </c>
      <c r="AP12" s="14">
        <v>7.7870000000000001E-4</v>
      </c>
      <c r="AQ12" s="13">
        <v>2.5999999999999999E-2</v>
      </c>
      <c r="AR12" s="13">
        <v>0.68300000000000005</v>
      </c>
      <c r="AS12" s="282"/>
      <c r="AT12" s="13">
        <v>1.8187</v>
      </c>
      <c r="AU12" s="13">
        <v>1.8187</v>
      </c>
      <c r="AV12" s="13">
        <v>0.10894013000000001</v>
      </c>
      <c r="AW12" s="13">
        <v>3.6374</v>
      </c>
      <c r="AX12" s="13">
        <v>95.551700000000011</v>
      </c>
      <c r="AY12" s="26">
        <v>5.6499199767733037E-2</v>
      </c>
      <c r="AZ12" s="26">
        <v>5.6499199767733037E-2</v>
      </c>
      <c r="BA12" s="26">
        <v>0.21646090901667606</v>
      </c>
      <c r="BB12" s="26">
        <v>0.11844370792429548</v>
      </c>
      <c r="BC12" s="26">
        <v>0.51409169191965021</v>
      </c>
      <c r="BD12" s="269"/>
      <c r="BE12" s="192">
        <v>401064.66133394378</v>
      </c>
      <c r="BF12" s="188">
        <v>68389.499793035749</v>
      </c>
      <c r="BG12" s="188">
        <v>6835.4204719036916</v>
      </c>
      <c r="BH12" s="188">
        <v>947.28394006682117</v>
      </c>
      <c r="BI12" s="188">
        <v>337.91157212002628</v>
      </c>
      <c r="BJ12" s="188">
        <v>4149.8838089452111</v>
      </c>
      <c r="BK12" s="188">
        <v>56119</v>
      </c>
      <c r="BL12" s="188">
        <v>0</v>
      </c>
      <c r="BM12" s="188">
        <v>0</v>
      </c>
      <c r="BN12" s="188">
        <v>0</v>
      </c>
      <c r="BO12" s="188">
        <v>0</v>
      </c>
      <c r="BP12" s="188">
        <v>0</v>
      </c>
      <c r="BQ12" s="188">
        <v>0</v>
      </c>
      <c r="BR12" s="188">
        <v>0</v>
      </c>
      <c r="BS12" s="188">
        <v>0</v>
      </c>
      <c r="BT12" s="188">
        <v>0</v>
      </c>
      <c r="BU12" s="188">
        <v>6645.7</v>
      </c>
      <c r="BV12" s="188">
        <v>6645.7</v>
      </c>
      <c r="BW12" s="188">
        <v>0</v>
      </c>
      <c r="BX12" s="188">
        <v>0</v>
      </c>
      <c r="BY12" s="188">
        <v>0</v>
      </c>
      <c r="BZ12" s="188">
        <v>0</v>
      </c>
      <c r="CA12" s="188">
        <v>0</v>
      </c>
      <c r="CB12" s="188">
        <v>0</v>
      </c>
      <c r="CC12" s="188">
        <v>0</v>
      </c>
      <c r="CD12" s="188">
        <v>0</v>
      </c>
      <c r="CE12" s="188">
        <v>0</v>
      </c>
      <c r="CF12" s="188">
        <v>325307.11</v>
      </c>
      <c r="CG12" s="188">
        <v>0</v>
      </c>
      <c r="CH12" s="188">
        <v>325307.11</v>
      </c>
      <c r="CI12" s="188">
        <v>0</v>
      </c>
      <c r="CJ12" s="188">
        <v>0</v>
      </c>
      <c r="CK12" s="188">
        <v>0</v>
      </c>
      <c r="CL12" s="188">
        <v>0</v>
      </c>
      <c r="CM12" s="188">
        <v>0</v>
      </c>
      <c r="CN12" s="188">
        <v>0</v>
      </c>
      <c r="CO12" s="188">
        <v>0</v>
      </c>
      <c r="CP12" s="188">
        <v>0</v>
      </c>
      <c r="CQ12" s="188">
        <v>0</v>
      </c>
      <c r="CR12" s="188">
        <v>0</v>
      </c>
      <c r="CS12" s="188">
        <v>0</v>
      </c>
      <c r="CT12" s="188">
        <v>0</v>
      </c>
      <c r="CU12" s="188">
        <v>0</v>
      </c>
      <c r="CV12" s="188">
        <v>0</v>
      </c>
      <c r="CW12" s="188">
        <v>0</v>
      </c>
      <c r="CX12" s="188">
        <v>0</v>
      </c>
      <c r="CY12" s="188">
        <v>0</v>
      </c>
      <c r="CZ12" s="188">
        <v>0</v>
      </c>
      <c r="DA12" s="188">
        <v>0</v>
      </c>
      <c r="DB12" s="188">
        <v>0</v>
      </c>
      <c r="DC12" s="188">
        <v>722.3515409080378</v>
      </c>
      <c r="DD12" s="193">
        <v>135657.09715308296</v>
      </c>
      <c r="DE12" s="189">
        <v>99282.776542695268</v>
      </c>
      <c r="DF12" s="189">
        <v>18127.379165105798</v>
      </c>
      <c r="DG12" s="189">
        <v>189.19479093999306</v>
      </c>
      <c r="DH12" s="189">
        <v>78.200997995864313</v>
      </c>
      <c r="DI12" s="189">
        <v>110.99379294412874</v>
      </c>
      <c r="DJ12" s="188">
        <v>109.52694177238206</v>
      </c>
      <c r="DK12" s="188">
        <v>0</v>
      </c>
      <c r="DL12" s="188">
        <v>157.30377363417719</v>
      </c>
      <c r="DM12" s="188">
        <v>0</v>
      </c>
      <c r="DN12" s="188">
        <v>17633.45574789284</v>
      </c>
      <c r="DO12" s="188">
        <v>0</v>
      </c>
      <c r="DP12" s="188">
        <v>157.46019104249757</v>
      </c>
      <c r="DQ12" s="188">
        <v>0</v>
      </c>
      <c r="DR12" s="192">
        <v>102493.89477074702</v>
      </c>
      <c r="DS12" s="188">
        <v>78474.301017530466</v>
      </c>
      <c r="DT12" s="188">
        <v>22221.685824996428</v>
      </c>
      <c r="DU12" s="188">
        <v>56252.615192534038</v>
      </c>
      <c r="DV12" s="188">
        <v>20507.230442411274</v>
      </c>
      <c r="DW12" s="188">
        <v>6964.4111200299731</v>
      </c>
      <c r="DX12" s="188">
        <v>5718.469912078659</v>
      </c>
      <c r="DY12" s="188">
        <v>7824.3494103026414</v>
      </c>
      <c r="DZ12" s="188">
        <v>1068.6020223358264</v>
      </c>
      <c r="EA12" s="188">
        <v>581.45564586289163</v>
      </c>
      <c r="EB12" s="188">
        <v>487.14637647293478</v>
      </c>
      <c r="EC12" s="188">
        <v>780.98586304723369</v>
      </c>
      <c r="ED12" s="188">
        <v>61.642640723243595</v>
      </c>
      <c r="EE12" s="188">
        <v>788.53936397329608</v>
      </c>
      <c r="EF12" s="188">
        <v>812.59342072569143</v>
      </c>
      <c r="EG12" s="192">
        <v>6786.7836884144335</v>
      </c>
      <c r="EH12" s="188">
        <v>2870.1986797294203</v>
      </c>
      <c r="EI12" s="188">
        <v>3916.5850086850132</v>
      </c>
      <c r="EJ12" s="192">
        <v>14196.119329611156</v>
      </c>
      <c r="EK12" s="192">
        <v>101143.37732269833</v>
      </c>
      <c r="EL12" s="188">
        <v>54607.954602407008</v>
      </c>
      <c r="EM12" s="188">
        <v>46535.422720291317</v>
      </c>
      <c r="EN12" s="188">
        <v>0</v>
      </c>
      <c r="EO12" s="192">
        <v>0</v>
      </c>
      <c r="EP12" s="188">
        <v>0</v>
      </c>
      <c r="EQ12" s="188">
        <v>0</v>
      </c>
      <c r="ER12" s="188">
        <v>0</v>
      </c>
      <c r="ES12" s="192">
        <v>1996.8</v>
      </c>
      <c r="ET12" s="190">
        <v>763338.7335984977</v>
      </c>
      <c r="EU12" s="269"/>
      <c r="EV12" s="192">
        <v>0</v>
      </c>
      <c r="EW12" s="188">
        <v>354792</v>
      </c>
      <c r="EX12" s="188">
        <v>0</v>
      </c>
      <c r="EY12" s="188">
        <v>0</v>
      </c>
      <c r="EZ12" s="188">
        <v>0</v>
      </c>
      <c r="FA12" s="188">
        <v>0</v>
      </c>
      <c r="FB12" s="188">
        <v>6684.7200000000012</v>
      </c>
      <c r="FC12" s="192">
        <v>361476.72</v>
      </c>
      <c r="FD12" s="188">
        <v>264668.49</v>
      </c>
      <c r="FE12" s="188">
        <v>0</v>
      </c>
      <c r="FF12" s="188">
        <v>0</v>
      </c>
      <c r="FG12" s="188">
        <v>0</v>
      </c>
      <c r="FH12" s="188">
        <v>0</v>
      </c>
      <c r="FI12" s="188">
        <v>4976.2699999999986</v>
      </c>
      <c r="FJ12" s="192">
        <v>269644.76</v>
      </c>
      <c r="FK12" s="192">
        <v>755056.67666666664</v>
      </c>
      <c r="FL12" s="190">
        <v>354792</v>
      </c>
      <c r="FN12" s="115">
        <v>0</v>
      </c>
      <c r="FO12" s="107">
        <v>3.4064199942146374</v>
      </c>
      <c r="FP12" s="108">
        <v>1102.18</v>
      </c>
      <c r="FQ12" s="107">
        <v>3.0862370841770321</v>
      </c>
      <c r="FR12" s="108">
        <v>1102.18</v>
      </c>
      <c r="FS12" s="107">
        <v>0</v>
      </c>
      <c r="FT12" s="108">
        <v>0</v>
      </c>
      <c r="FU12" s="108">
        <v>1102.18</v>
      </c>
      <c r="FV12" s="108">
        <v>1102.18</v>
      </c>
      <c r="FW12" s="108">
        <v>1102.18</v>
      </c>
      <c r="FX12" s="108">
        <v>1102.18</v>
      </c>
      <c r="FY12" s="108">
        <v>1102.18</v>
      </c>
      <c r="FZ12" s="108">
        <v>1102.18</v>
      </c>
      <c r="GA12" s="108">
        <v>1102.18</v>
      </c>
      <c r="GB12" s="108">
        <v>1102.18</v>
      </c>
      <c r="GC12" s="108">
        <v>1102.18</v>
      </c>
      <c r="GD12" s="108">
        <v>1102.18</v>
      </c>
      <c r="GE12" s="108">
        <v>1102.18</v>
      </c>
      <c r="GF12" s="108">
        <v>1102.18</v>
      </c>
      <c r="GG12" s="108">
        <v>1102.18</v>
      </c>
      <c r="GH12" s="108">
        <v>1102.18</v>
      </c>
      <c r="GI12" s="108"/>
      <c r="GJ12" s="108">
        <v>0</v>
      </c>
      <c r="GK12" s="115">
        <v>0</v>
      </c>
    </row>
    <row r="13" spans="1:193" ht="12" customHeight="1" x14ac:dyDescent="0.25">
      <c r="A13" s="22">
        <v>8</v>
      </c>
      <c r="B13" s="10" t="s">
        <v>7</v>
      </c>
      <c r="C13" s="28">
        <v>2021</v>
      </c>
      <c r="D13" s="282"/>
      <c r="E13" s="126">
        <v>1647.35</v>
      </c>
      <c r="F13" s="11">
        <v>1311.85</v>
      </c>
      <c r="G13" s="11">
        <v>335.5</v>
      </c>
      <c r="H13" s="11">
        <v>230.1</v>
      </c>
      <c r="I13" s="124" t="s">
        <v>493</v>
      </c>
      <c r="J13" s="12">
        <v>27.35</v>
      </c>
      <c r="K13" s="26">
        <v>4.4800000000000004</v>
      </c>
      <c r="L13" s="26">
        <v>5.83</v>
      </c>
      <c r="M13" s="26">
        <v>7.93</v>
      </c>
      <c r="N13" s="26">
        <v>6.1</v>
      </c>
      <c r="O13" s="26">
        <v>2.78</v>
      </c>
      <c r="P13" s="26">
        <v>0</v>
      </c>
      <c r="Q13" s="26">
        <v>0</v>
      </c>
      <c r="R13" s="26">
        <v>0.23</v>
      </c>
      <c r="S13" s="35">
        <v>28.444000000000003</v>
      </c>
      <c r="T13" s="33">
        <v>4.6592000000000002</v>
      </c>
      <c r="U13" s="33">
        <v>6.0632000000000001</v>
      </c>
      <c r="V13" s="33">
        <v>8.2471999999999994</v>
      </c>
      <c r="W13" s="33">
        <v>6.3439999999999994</v>
      </c>
      <c r="X13" s="33">
        <v>2.8912</v>
      </c>
      <c r="Y13" s="33">
        <v>0</v>
      </c>
      <c r="Z13" s="33">
        <v>0</v>
      </c>
      <c r="AA13" s="33">
        <v>0.23920000000000002</v>
      </c>
      <c r="AB13" s="38" t="s">
        <v>395</v>
      </c>
      <c r="AC13" s="38" t="s">
        <v>396</v>
      </c>
      <c r="AD13" s="122" t="s">
        <v>396</v>
      </c>
      <c r="AE13" s="37">
        <v>0</v>
      </c>
      <c r="AF13" s="38" t="s">
        <v>396</v>
      </c>
      <c r="AG13" s="282"/>
      <c r="AH13" s="26">
        <v>34.24</v>
      </c>
      <c r="AI13" s="26">
        <v>34.24</v>
      </c>
      <c r="AJ13" s="26">
        <v>2190</v>
      </c>
      <c r="AK13" s="26">
        <v>35.89</v>
      </c>
      <c r="AL13" s="26">
        <v>5.93</v>
      </c>
      <c r="AM13" s="282"/>
      <c r="AN13" s="13">
        <v>1.2999999999999999E-2</v>
      </c>
      <c r="AO13" s="13">
        <v>1.2999999999999999E-2</v>
      </c>
      <c r="AP13" s="14">
        <v>7.7870000000000001E-4</v>
      </c>
      <c r="AQ13" s="13">
        <v>2.5999999999999999E-2</v>
      </c>
      <c r="AR13" s="13">
        <v>0.68300000000000005</v>
      </c>
      <c r="AS13" s="282"/>
      <c r="AT13" s="13">
        <v>2.9912999999999998</v>
      </c>
      <c r="AU13" s="13">
        <v>2.9912999999999998</v>
      </c>
      <c r="AV13" s="13">
        <v>0.17917886999999999</v>
      </c>
      <c r="AW13" s="13">
        <v>5.9825999999999997</v>
      </c>
      <c r="AX13" s="13">
        <v>157.1583</v>
      </c>
      <c r="AY13" s="26">
        <v>6.2173862263635533E-2</v>
      </c>
      <c r="AZ13" s="26">
        <v>6.2173862263635533E-2</v>
      </c>
      <c r="BA13" s="26">
        <v>0.23820179397213706</v>
      </c>
      <c r="BB13" s="26">
        <v>0.13033994840197893</v>
      </c>
      <c r="BC13" s="26">
        <v>0.56572599569004767</v>
      </c>
      <c r="BD13" s="269"/>
      <c r="BE13" s="192">
        <v>362054.01014223834</v>
      </c>
      <c r="BF13" s="188">
        <v>54769.552706325136</v>
      </c>
      <c r="BG13" s="188">
        <v>10216.416478606528</v>
      </c>
      <c r="BH13" s="188">
        <v>1415.8378837114421</v>
      </c>
      <c r="BI13" s="188">
        <v>505.05237650104812</v>
      </c>
      <c r="BJ13" s="188">
        <v>6202.5359675061163</v>
      </c>
      <c r="BK13" s="188">
        <v>36429.71</v>
      </c>
      <c r="BL13" s="188">
        <v>10043.94</v>
      </c>
      <c r="BM13" s="188">
        <v>0</v>
      </c>
      <c r="BN13" s="188">
        <v>0</v>
      </c>
      <c r="BO13" s="188">
        <v>0</v>
      </c>
      <c r="BP13" s="188">
        <v>10043.94</v>
      </c>
      <c r="BQ13" s="188">
        <v>0</v>
      </c>
      <c r="BR13" s="188">
        <v>0</v>
      </c>
      <c r="BS13" s="188">
        <v>0</v>
      </c>
      <c r="BT13" s="188">
        <v>0</v>
      </c>
      <c r="BU13" s="188">
        <v>0</v>
      </c>
      <c r="BV13" s="188">
        <v>0</v>
      </c>
      <c r="BW13" s="188">
        <v>0</v>
      </c>
      <c r="BX13" s="188">
        <v>0</v>
      </c>
      <c r="BY13" s="188">
        <v>0</v>
      </c>
      <c r="BZ13" s="188">
        <v>0</v>
      </c>
      <c r="CA13" s="188">
        <v>0</v>
      </c>
      <c r="CB13" s="188">
        <v>0</v>
      </c>
      <c r="CC13" s="188">
        <v>0</v>
      </c>
      <c r="CD13" s="188">
        <v>0</v>
      </c>
      <c r="CE13" s="188">
        <v>0</v>
      </c>
      <c r="CF13" s="188">
        <v>284416.94</v>
      </c>
      <c r="CG13" s="188">
        <v>0</v>
      </c>
      <c r="CH13" s="188">
        <v>284416.94</v>
      </c>
      <c r="CI13" s="188">
        <v>0</v>
      </c>
      <c r="CJ13" s="188">
        <v>0</v>
      </c>
      <c r="CK13" s="188">
        <v>0</v>
      </c>
      <c r="CL13" s="188">
        <v>0</v>
      </c>
      <c r="CM13" s="188">
        <v>0</v>
      </c>
      <c r="CN13" s="188">
        <v>0</v>
      </c>
      <c r="CO13" s="188">
        <v>0</v>
      </c>
      <c r="CP13" s="188">
        <v>0</v>
      </c>
      <c r="CQ13" s="188">
        <v>0</v>
      </c>
      <c r="CR13" s="188">
        <v>0</v>
      </c>
      <c r="CS13" s="188">
        <v>0</v>
      </c>
      <c r="CT13" s="188">
        <v>0</v>
      </c>
      <c r="CU13" s="188">
        <v>0</v>
      </c>
      <c r="CV13" s="188">
        <v>0</v>
      </c>
      <c r="CW13" s="188">
        <v>11743.93</v>
      </c>
      <c r="CX13" s="188">
        <v>11743.93</v>
      </c>
      <c r="CY13" s="188">
        <v>0</v>
      </c>
      <c r="CZ13" s="188">
        <v>0</v>
      </c>
      <c r="DA13" s="188">
        <v>0</v>
      </c>
      <c r="DB13" s="188">
        <v>0</v>
      </c>
      <c r="DC13" s="188">
        <v>1079.6474359132408</v>
      </c>
      <c r="DD13" s="193">
        <v>206786.94792532179</v>
      </c>
      <c r="DE13" s="189">
        <v>148390.89979641166</v>
      </c>
      <c r="DF13" s="189">
        <v>27093.703449197976</v>
      </c>
      <c r="DG13" s="189">
        <v>282.77598836396731</v>
      </c>
      <c r="DH13" s="189">
        <v>116.88146586627144</v>
      </c>
      <c r="DI13" s="189">
        <v>165.89452249769587</v>
      </c>
      <c r="DJ13" s="188">
        <v>4193.6421244522071</v>
      </c>
      <c r="DK13" s="188">
        <v>0</v>
      </c>
      <c r="DL13" s="188">
        <v>235.11075459204642</v>
      </c>
      <c r="DM13" s="188">
        <v>0</v>
      </c>
      <c r="DN13" s="188">
        <v>26355.471271744416</v>
      </c>
      <c r="DO13" s="188">
        <v>0</v>
      </c>
      <c r="DP13" s="188">
        <v>235.34454055948964</v>
      </c>
      <c r="DQ13" s="188">
        <v>0</v>
      </c>
      <c r="DR13" s="192">
        <v>153190.32966538143</v>
      </c>
      <c r="DS13" s="188">
        <v>117289.95244082526</v>
      </c>
      <c r="DT13" s="188">
        <v>33213.172207632022</v>
      </c>
      <c r="DU13" s="188">
        <v>84076.780233193233</v>
      </c>
      <c r="DV13" s="188">
        <v>30650.697771059356</v>
      </c>
      <c r="DW13" s="188">
        <v>10409.20961964595</v>
      </c>
      <c r="DX13" s="188">
        <v>8546.9899741083827</v>
      </c>
      <c r="DY13" s="188">
        <v>11694.498177305026</v>
      </c>
      <c r="DZ13" s="188">
        <v>1597.1633866473016</v>
      </c>
      <c r="EA13" s="188">
        <v>869.0603696421947</v>
      </c>
      <c r="EB13" s="188">
        <v>728.10301700510706</v>
      </c>
      <c r="EC13" s="188">
        <v>1167.2839840052079</v>
      </c>
      <c r="ED13" s="188">
        <v>92.132867767002949</v>
      </c>
      <c r="EE13" s="188">
        <v>1178.5736642303516</v>
      </c>
      <c r="EF13" s="188">
        <v>1214.5255508469284</v>
      </c>
      <c r="EG13" s="192">
        <v>10143.72253997488</v>
      </c>
      <c r="EH13" s="188">
        <v>4289.8816845272631</v>
      </c>
      <c r="EI13" s="188">
        <v>5853.8408554476173</v>
      </c>
      <c r="EJ13" s="192">
        <v>21217.929174576686</v>
      </c>
      <c r="EK13" s="192">
        <v>151171.80735682652</v>
      </c>
      <c r="EL13" s="188">
        <v>81618.623105368606</v>
      </c>
      <c r="EM13" s="188">
        <v>69553.184251457918</v>
      </c>
      <c r="EN13" s="188">
        <v>0</v>
      </c>
      <c r="EO13" s="192">
        <v>0</v>
      </c>
      <c r="EP13" s="188">
        <v>0</v>
      </c>
      <c r="EQ13" s="188">
        <v>0</v>
      </c>
      <c r="ER13" s="188">
        <v>0</v>
      </c>
      <c r="ES13" s="192">
        <v>2186.8000000000002</v>
      </c>
      <c r="ET13" s="190">
        <v>906751.5468043196</v>
      </c>
      <c r="EU13" s="269"/>
      <c r="EV13" s="192">
        <v>0</v>
      </c>
      <c r="EW13" s="188">
        <v>420983.8</v>
      </c>
      <c r="EX13" s="188">
        <v>185.09999999999997</v>
      </c>
      <c r="EY13" s="188">
        <v>185.09999999999997</v>
      </c>
      <c r="EZ13" s="188">
        <v>583.08000000000004</v>
      </c>
      <c r="FA13" s="188">
        <v>390.06</v>
      </c>
      <c r="FB13" s="188">
        <v>8729.26</v>
      </c>
      <c r="FC13" s="192">
        <v>431056.39999999997</v>
      </c>
      <c r="FD13" s="188">
        <v>375354.96</v>
      </c>
      <c r="FE13" s="188">
        <v>163.60999999999999</v>
      </c>
      <c r="FF13" s="188">
        <v>163.60999999999999</v>
      </c>
      <c r="FG13" s="188">
        <v>514.88000000000011</v>
      </c>
      <c r="FH13" s="188">
        <v>345.21</v>
      </c>
      <c r="FI13" s="188">
        <v>7760.3300000000008</v>
      </c>
      <c r="FJ13" s="192">
        <v>384302.60000000003</v>
      </c>
      <c r="FK13" s="192">
        <v>139373.93666666665</v>
      </c>
      <c r="FL13" s="190">
        <v>420983.8</v>
      </c>
      <c r="FN13" s="115">
        <v>0</v>
      </c>
      <c r="FO13" s="107">
        <v>3.4064202236973729</v>
      </c>
      <c r="FP13" s="108">
        <v>1647.3499999999997</v>
      </c>
      <c r="FQ13" s="107">
        <v>3.0862344760692317</v>
      </c>
      <c r="FR13" s="108">
        <v>1647.3499999999997</v>
      </c>
      <c r="FS13" s="107">
        <v>0</v>
      </c>
      <c r="FT13" s="108">
        <v>0</v>
      </c>
      <c r="FU13" s="108">
        <v>1647.35</v>
      </c>
      <c r="FV13" s="108">
        <v>1647.35</v>
      </c>
      <c r="FW13" s="108">
        <v>1647.35</v>
      </c>
      <c r="FX13" s="108">
        <v>1647.35</v>
      </c>
      <c r="FY13" s="108">
        <v>1647.35</v>
      </c>
      <c r="FZ13" s="108">
        <v>1647.35</v>
      </c>
      <c r="GA13" s="108">
        <v>1647.35</v>
      </c>
      <c r="GB13" s="108">
        <v>1647.35</v>
      </c>
      <c r="GC13" s="108">
        <v>1647.35</v>
      </c>
      <c r="GD13" s="108">
        <v>1647.35</v>
      </c>
      <c r="GE13" s="108">
        <v>1647.35</v>
      </c>
      <c r="GF13" s="108">
        <v>1647.35</v>
      </c>
      <c r="GG13" s="108">
        <v>1647.3499999999997</v>
      </c>
      <c r="GH13" s="108">
        <v>1647.3499999999997</v>
      </c>
      <c r="GI13" s="108"/>
      <c r="GJ13" s="108">
        <v>0</v>
      </c>
      <c r="GK13" s="115">
        <v>0</v>
      </c>
    </row>
    <row r="14" spans="1:193" ht="12" customHeight="1" x14ac:dyDescent="0.25">
      <c r="A14" s="22">
        <v>9</v>
      </c>
      <c r="B14" s="10" t="s">
        <v>8</v>
      </c>
      <c r="C14" s="28">
        <v>2021</v>
      </c>
      <c r="D14" s="282"/>
      <c r="E14" s="126">
        <v>553.4</v>
      </c>
      <c r="F14" s="11">
        <v>553.4</v>
      </c>
      <c r="G14" s="11">
        <v>0</v>
      </c>
      <c r="H14" s="11">
        <v>82.8</v>
      </c>
      <c r="I14" s="124" t="s">
        <v>493</v>
      </c>
      <c r="J14" s="12">
        <v>27.35</v>
      </c>
      <c r="K14" s="26">
        <v>4.4800000000000004</v>
      </c>
      <c r="L14" s="26">
        <v>5.83</v>
      </c>
      <c r="M14" s="26">
        <v>7.93</v>
      </c>
      <c r="N14" s="26">
        <v>6.1</v>
      </c>
      <c r="O14" s="26">
        <v>2.78</v>
      </c>
      <c r="P14" s="26">
        <v>0</v>
      </c>
      <c r="Q14" s="26">
        <v>0</v>
      </c>
      <c r="R14" s="26">
        <v>0.23</v>
      </c>
      <c r="S14" s="35">
        <v>28.444000000000003</v>
      </c>
      <c r="T14" s="33">
        <v>4.6592000000000002</v>
      </c>
      <c r="U14" s="33">
        <v>6.0632000000000001</v>
      </c>
      <c r="V14" s="33">
        <v>8.2471999999999994</v>
      </c>
      <c r="W14" s="33">
        <v>6.3439999999999994</v>
      </c>
      <c r="X14" s="33">
        <v>2.8912</v>
      </c>
      <c r="Y14" s="33">
        <v>0</v>
      </c>
      <c r="Z14" s="33">
        <v>0</v>
      </c>
      <c r="AA14" s="33">
        <v>0.23920000000000002</v>
      </c>
      <c r="AB14" s="38" t="s">
        <v>395</v>
      </c>
      <c r="AC14" s="38" t="s">
        <v>396</v>
      </c>
      <c r="AD14" s="122" t="s">
        <v>396</v>
      </c>
      <c r="AE14" s="37">
        <v>0</v>
      </c>
      <c r="AF14" s="38" t="s">
        <v>396</v>
      </c>
      <c r="AG14" s="282"/>
      <c r="AH14" s="26">
        <v>34.24</v>
      </c>
      <c r="AI14" s="26">
        <v>34.24</v>
      </c>
      <c r="AJ14" s="26">
        <v>2190</v>
      </c>
      <c r="AK14" s="26">
        <v>35.89</v>
      </c>
      <c r="AL14" s="26">
        <v>5.93</v>
      </c>
      <c r="AM14" s="282"/>
      <c r="AN14" s="13">
        <v>1.2999999999999999E-2</v>
      </c>
      <c r="AO14" s="13">
        <v>1.2999999999999999E-2</v>
      </c>
      <c r="AP14" s="14">
        <v>7.7870000000000001E-4</v>
      </c>
      <c r="AQ14" s="13">
        <v>2.5999999999999999E-2</v>
      </c>
      <c r="AR14" s="13">
        <v>0.68300000000000005</v>
      </c>
      <c r="AS14" s="282"/>
      <c r="AT14" s="13">
        <v>1.0764</v>
      </c>
      <c r="AU14" s="13">
        <v>1.0764</v>
      </c>
      <c r="AV14" s="13">
        <v>6.4476359999999996E-2</v>
      </c>
      <c r="AW14" s="13">
        <v>2.1528</v>
      </c>
      <c r="AX14" s="13">
        <v>56.552400000000006</v>
      </c>
      <c r="AY14" s="26">
        <v>6.6599089266353467E-2</v>
      </c>
      <c r="AZ14" s="26">
        <v>6.6599089266353467E-2</v>
      </c>
      <c r="BA14" s="26">
        <v>0.25515581568485723</v>
      </c>
      <c r="BB14" s="26">
        <v>0.13961689916877487</v>
      </c>
      <c r="BC14" s="26">
        <v>0.60599156487170225</v>
      </c>
      <c r="BD14" s="269"/>
      <c r="BE14" s="192">
        <v>41444.596979500609</v>
      </c>
      <c r="BF14" s="188">
        <v>41444.596979500609</v>
      </c>
      <c r="BG14" s="188">
        <v>3432.0362274324539</v>
      </c>
      <c r="BH14" s="188">
        <v>475.62733168173861</v>
      </c>
      <c r="BI14" s="188">
        <v>169.66399681651137</v>
      </c>
      <c r="BJ14" s="188">
        <v>2083.6394235699058</v>
      </c>
      <c r="BK14" s="188">
        <v>35283.629999999997</v>
      </c>
      <c r="BL14" s="188">
        <v>0</v>
      </c>
      <c r="BM14" s="188">
        <v>0</v>
      </c>
      <c r="BN14" s="188">
        <v>0</v>
      </c>
      <c r="BO14" s="188">
        <v>0</v>
      </c>
      <c r="BP14" s="188">
        <v>0</v>
      </c>
      <c r="BQ14" s="188">
        <v>0</v>
      </c>
      <c r="BR14" s="188">
        <v>0</v>
      </c>
      <c r="BS14" s="188">
        <v>0</v>
      </c>
      <c r="BT14" s="188">
        <v>0</v>
      </c>
      <c r="BU14" s="188">
        <v>0</v>
      </c>
      <c r="BV14" s="188">
        <v>0</v>
      </c>
      <c r="BW14" s="188">
        <v>0</v>
      </c>
      <c r="BX14" s="188">
        <v>0</v>
      </c>
      <c r="BY14" s="188">
        <v>0</v>
      </c>
      <c r="BZ14" s="188">
        <v>0</v>
      </c>
      <c r="CA14" s="188">
        <v>0</v>
      </c>
      <c r="CB14" s="188">
        <v>0</v>
      </c>
      <c r="CC14" s="188">
        <v>0</v>
      </c>
      <c r="CD14" s="188">
        <v>0</v>
      </c>
      <c r="CE14" s="188">
        <v>0</v>
      </c>
      <c r="CF14" s="188">
        <v>0</v>
      </c>
      <c r="CG14" s="188">
        <v>0</v>
      </c>
      <c r="CH14" s="188">
        <v>0</v>
      </c>
      <c r="CI14" s="188">
        <v>0</v>
      </c>
      <c r="CJ14" s="188">
        <v>0</v>
      </c>
      <c r="CK14" s="188">
        <v>0</v>
      </c>
      <c r="CL14" s="188">
        <v>0</v>
      </c>
      <c r="CM14" s="188">
        <v>0</v>
      </c>
      <c r="CN14" s="188">
        <v>0</v>
      </c>
      <c r="CO14" s="188">
        <v>0</v>
      </c>
      <c r="CP14" s="188">
        <v>0</v>
      </c>
      <c r="CQ14" s="188">
        <v>0</v>
      </c>
      <c r="CR14" s="188">
        <v>0</v>
      </c>
      <c r="CS14" s="188">
        <v>0</v>
      </c>
      <c r="CT14" s="188">
        <v>0</v>
      </c>
      <c r="CU14" s="188">
        <v>0</v>
      </c>
      <c r="CV14" s="188">
        <v>0</v>
      </c>
      <c r="CW14" s="188">
        <v>0</v>
      </c>
      <c r="CX14" s="188">
        <v>0</v>
      </c>
      <c r="CY14" s="188">
        <v>0</v>
      </c>
      <c r="CZ14" s="188">
        <v>0</v>
      </c>
      <c r="DA14" s="188">
        <v>0</v>
      </c>
      <c r="DB14" s="188">
        <v>0</v>
      </c>
      <c r="DC14" s="188">
        <v>0</v>
      </c>
      <c r="DD14" s="193">
        <v>69749.675017071699</v>
      </c>
      <c r="DE14" s="189">
        <v>49849.469722484107</v>
      </c>
      <c r="DF14" s="189">
        <v>9101.6817851617197</v>
      </c>
      <c r="DG14" s="189">
        <v>94.993918694035571</v>
      </c>
      <c r="DH14" s="189">
        <v>39.264396279111672</v>
      </c>
      <c r="DI14" s="189">
        <v>55.729522414923899</v>
      </c>
      <c r="DJ14" s="188">
        <v>1691.8030225342832</v>
      </c>
      <c r="DK14" s="188">
        <v>0</v>
      </c>
      <c r="DL14" s="188">
        <v>78.981571366885291</v>
      </c>
      <c r="DM14" s="188">
        <v>0</v>
      </c>
      <c r="DN14" s="188">
        <v>8853.6848889327466</v>
      </c>
      <c r="DO14" s="188">
        <v>0</v>
      </c>
      <c r="DP14" s="188">
        <v>79.060107897909717</v>
      </c>
      <c r="DQ14" s="188">
        <v>0</v>
      </c>
      <c r="DR14" s="192">
        <v>51461.758847131496</v>
      </c>
      <c r="DS14" s="188">
        <v>39401.620591102495</v>
      </c>
      <c r="DT14" s="188">
        <v>11157.41615303582</v>
      </c>
      <c r="DU14" s="188">
        <v>28244.204438066674</v>
      </c>
      <c r="DV14" s="188">
        <v>10296.595226578595</v>
      </c>
      <c r="DW14" s="188">
        <v>3496.8018960828413</v>
      </c>
      <c r="DX14" s="188">
        <v>2871.2199906951032</v>
      </c>
      <c r="DY14" s="188">
        <v>3928.57333980065</v>
      </c>
      <c r="DZ14" s="188">
        <v>536.54063688385395</v>
      </c>
      <c r="EA14" s="188">
        <v>291.94646466142018</v>
      </c>
      <c r="EB14" s="188">
        <v>244.59417222243377</v>
      </c>
      <c r="EC14" s="188">
        <v>392.12975794365622</v>
      </c>
      <c r="ED14" s="188">
        <v>30.950513869098508</v>
      </c>
      <c r="EE14" s="188">
        <v>395.92233938451244</v>
      </c>
      <c r="EF14" s="188">
        <v>407.99978136928405</v>
      </c>
      <c r="EG14" s="192">
        <v>3407.6159004595856</v>
      </c>
      <c r="EH14" s="188">
        <v>1441.1148354735712</v>
      </c>
      <c r="EI14" s="188">
        <v>1966.5010649860146</v>
      </c>
      <c r="EJ14" s="192">
        <v>7127.8125505877542</v>
      </c>
      <c r="EK14" s="192">
        <v>50783.669645957321</v>
      </c>
      <c r="EL14" s="188">
        <v>27418.427187003967</v>
      </c>
      <c r="EM14" s="188">
        <v>23365.242458953355</v>
      </c>
      <c r="EN14" s="188">
        <v>0</v>
      </c>
      <c r="EO14" s="192">
        <v>0</v>
      </c>
      <c r="EP14" s="188">
        <v>0</v>
      </c>
      <c r="EQ14" s="188">
        <v>0</v>
      </c>
      <c r="ER14" s="188">
        <v>0</v>
      </c>
      <c r="ES14" s="192">
        <v>1426.8</v>
      </c>
      <c r="ET14" s="190">
        <v>225401.92894070846</v>
      </c>
      <c r="EU14" s="269"/>
      <c r="EV14" s="192">
        <v>0</v>
      </c>
      <c r="EW14" s="188">
        <v>178139.7</v>
      </c>
      <c r="EX14" s="188">
        <v>52.2</v>
      </c>
      <c r="EY14" s="188">
        <v>52.2</v>
      </c>
      <c r="EZ14" s="188">
        <v>164.34</v>
      </c>
      <c r="FA14" s="188">
        <v>109.98</v>
      </c>
      <c r="FB14" s="188">
        <v>3956.3399999999997</v>
      </c>
      <c r="FC14" s="192">
        <v>182474.76000000004</v>
      </c>
      <c r="FD14" s="188">
        <v>169286.84000000003</v>
      </c>
      <c r="FE14" s="188">
        <v>50.68</v>
      </c>
      <c r="FF14" s="188">
        <v>50.68</v>
      </c>
      <c r="FG14" s="188">
        <v>159.35999999999999</v>
      </c>
      <c r="FH14" s="188">
        <v>106.83999999999999</v>
      </c>
      <c r="FI14" s="188">
        <v>3729.53</v>
      </c>
      <c r="FJ14" s="192">
        <v>173383.93</v>
      </c>
      <c r="FK14" s="192">
        <v>102408.09666666666</v>
      </c>
      <c r="FL14" s="190">
        <v>178139.7</v>
      </c>
      <c r="FN14" s="115">
        <v>0</v>
      </c>
      <c r="FO14" s="107">
        <v>3.4064131550415615</v>
      </c>
      <c r="FP14" s="108">
        <v>553.39999999999986</v>
      </c>
      <c r="FQ14" s="107">
        <v>3.0862282616552226</v>
      </c>
      <c r="FR14" s="108">
        <v>553.39999999999986</v>
      </c>
      <c r="FS14" s="107">
        <v>0</v>
      </c>
      <c r="FT14" s="108">
        <v>0</v>
      </c>
      <c r="FU14" s="108">
        <v>553.4</v>
      </c>
      <c r="FV14" s="108">
        <v>553.4</v>
      </c>
      <c r="FW14" s="108">
        <v>553.4</v>
      </c>
      <c r="FX14" s="108">
        <v>553.4</v>
      </c>
      <c r="FY14" s="108">
        <v>553.4</v>
      </c>
      <c r="FZ14" s="108">
        <v>553.4</v>
      </c>
      <c r="GA14" s="108">
        <v>553.4</v>
      </c>
      <c r="GB14" s="108">
        <v>553.4</v>
      </c>
      <c r="GC14" s="108">
        <v>553.4</v>
      </c>
      <c r="GD14" s="108">
        <v>553.4</v>
      </c>
      <c r="GE14" s="108">
        <v>553.4</v>
      </c>
      <c r="GF14" s="108">
        <v>553.4</v>
      </c>
      <c r="GG14" s="108">
        <v>553.39999999999986</v>
      </c>
      <c r="GH14" s="108">
        <v>0</v>
      </c>
      <c r="GI14" s="108"/>
      <c r="GJ14" s="108">
        <v>0</v>
      </c>
      <c r="GK14" s="115">
        <v>0</v>
      </c>
    </row>
    <row r="15" spans="1:193" ht="12" customHeight="1" x14ac:dyDescent="0.25">
      <c r="A15" s="22">
        <v>10</v>
      </c>
      <c r="B15" s="10" t="s">
        <v>9</v>
      </c>
      <c r="C15" s="28">
        <v>2021</v>
      </c>
      <c r="D15" s="282"/>
      <c r="E15" s="126">
        <v>2262.31</v>
      </c>
      <c r="F15" s="11">
        <v>2262.31</v>
      </c>
      <c r="G15" s="11">
        <v>0</v>
      </c>
      <c r="H15" s="11">
        <v>484.5</v>
      </c>
      <c r="I15" s="124" t="s">
        <v>493</v>
      </c>
      <c r="J15" s="12">
        <v>39.75</v>
      </c>
      <c r="K15" s="27">
        <v>4.49</v>
      </c>
      <c r="L15" s="27">
        <v>7.61</v>
      </c>
      <c r="M15" s="27">
        <v>11.85</v>
      </c>
      <c r="N15" s="27">
        <v>6.1</v>
      </c>
      <c r="O15" s="27">
        <v>2.78</v>
      </c>
      <c r="P15" s="27">
        <v>1.6</v>
      </c>
      <c r="Q15" s="27">
        <v>5.09</v>
      </c>
      <c r="R15" s="27">
        <v>0.23</v>
      </c>
      <c r="S15" s="35">
        <v>41.34</v>
      </c>
      <c r="T15" s="33">
        <v>4.6696</v>
      </c>
      <c r="U15" s="33">
        <v>7.9144000000000005</v>
      </c>
      <c r="V15" s="33">
        <v>12.324</v>
      </c>
      <c r="W15" s="33">
        <v>6.3439999999999994</v>
      </c>
      <c r="X15" s="33">
        <v>2.8912</v>
      </c>
      <c r="Y15" s="33">
        <v>1.6640000000000001</v>
      </c>
      <c r="Z15" s="33">
        <v>5.2935999999999996</v>
      </c>
      <c r="AA15" s="33">
        <v>0.23920000000000002</v>
      </c>
      <c r="AB15" s="38" t="s">
        <v>395</v>
      </c>
      <c r="AC15" s="38" t="s">
        <v>396</v>
      </c>
      <c r="AD15" s="122" t="s">
        <v>395</v>
      </c>
      <c r="AE15" s="37">
        <v>1</v>
      </c>
      <c r="AF15" s="38" t="s">
        <v>396</v>
      </c>
      <c r="AG15" s="282"/>
      <c r="AH15" s="26">
        <v>34.24</v>
      </c>
      <c r="AI15" s="26">
        <v>34.24</v>
      </c>
      <c r="AJ15" s="26">
        <v>2190</v>
      </c>
      <c r="AK15" s="26">
        <v>35.89</v>
      </c>
      <c r="AL15" s="26">
        <v>5.93</v>
      </c>
      <c r="AM15" s="282"/>
      <c r="AN15" s="15">
        <v>1.2E-2</v>
      </c>
      <c r="AO15" s="15">
        <v>1.2E-2</v>
      </c>
      <c r="AP15" s="16">
        <v>7.1880000000000002E-4</v>
      </c>
      <c r="AQ15" s="15">
        <v>2.4E-2</v>
      </c>
      <c r="AR15" s="15">
        <v>3.23</v>
      </c>
      <c r="AS15" s="282"/>
      <c r="AT15" s="13">
        <v>5.8140000000000001</v>
      </c>
      <c r="AU15" s="13">
        <v>5.8140000000000001</v>
      </c>
      <c r="AV15" s="13">
        <v>0.34825860000000003</v>
      </c>
      <c r="AW15" s="13">
        <v>11.628</v>
      </c>
      <c r="AX15" s="13">
        <v>1564.9349999999999</v>
      </c>
      <c r="AY15" s="26">
        <v>8.7994731049237288E-2</v>
      </c>
      <c r="AZ15" s="26">
        <v>8.7994731049237288E-2</v>
      </c>
      <c r="BA15" s="26">
        <v>0.33712724339281536</v>
      </c>
      <c r="BB15" s="26">
        <v>0.18447026269609382</v>
      </c>
      <c r="BC15" s="26">
        <v>4.1020304688570528</v>
      </c>
      <c r="BD15" s="269"/>
      <c r="BE15" s="192">
        <v>50568.163247911143</v>
      </c>
      <c r="BF15" s="188">
        <v>50568.163247911143</v>
      </c>
      <c r="BG15" s="188">
        <v>14030.231076405344</v>
      </c>
      <c r="BH15" s="188">
        <v>1944.373814125252</v>
      </c>
      <c r="BI15" s="188">
        <v>693.58973010112391</v>
      </c>
      <c r="BJ15" s="188">
        <v>8517.9586272794295</v>
      </c>
      <c r="BK15" s="188">
        <v>25382.01</v>
      </c>
      <c r="BL15" s="188">
        <v>0</v>
      </c>
      <c r="BM15" s="188">
        <v>0</v>
      </c>
      <c r="BN15" s="188">
        <v>0</v>
      </c>
      <c r="BO15" s="188">
        <v>0</v>
      </c>
      <c r="BP15" s="188">
        <v>0</v>
      </c>
      <c r="BQ15" s="188">
        <v>0</v>
      </c>
      <c r="BR15" s="188">
        <v>0</v>
      </c>
      <c r="BS15" s="188">
        <v>0</v>
      </c>
      <c r="BT15" s="188">
        <v>0</v>
      </c>
      <c r="BU15" s="188">
        <v>0</v>
      </c>
      <c r="BV15" s="188">
        <v>0</v>
      </c>
      <c r="BW15" s="188">
        <v>0</v>
      </c>
      <c r="BX15" s="188">
        <v>0</v>
      </c>
      <c r="BY15" s="188">
        <v>0</v>
      </c>
      <c r="BZ15" s="188">
        <v>0</v>
      </c>
      <c r="CA15" s="188">
        <v>0</v>
      </c>
      <c r="CB15" s="188">
        <v>0</v>
      </c>
      <c r="CC15" s="188">
        <v>0</v>
      </c>
      <c r="CD15" s="188">
        <v>0</v>
      </c>
      <c r="CE15" s="188">
        <v>0</v>
      </c>
      <c r="CF15" s="188">
        <v>0</v>
      </c>
      <c r="CG15" s="188">
        <v>0</v>
      </c>
      <c r="CH15" s="188">
        <v>0</v>
      </c>
      <c r="CI15" s="188">
        <v>0</v>
      </c>
      <c r="CJ15" s="188">
        <v>0</v>
      </c>
      <c r="CK15" s="188">
        <v>0</v>
      </c>
      <c r="CL15" s="188">
        <v>0</v>
      </c>
      <c r="CM15" s="188">
        <v>0</v>
      </c>
      <c r="CN15" s="188">
        <v>0</v>
      </c>
      <c r="CO15" s="188">
        <v>0</v>
      </c>
      <c r="CP15" s="188">
        <v>0</v>
      </c>
      <c r="CQ15" s="188">
        <v>0</v>
      </c>
      <c r="CR15" s="188">
        <v>0</v>
      </c>
      <c r="CS15" s="188">
        <v>0</v>
      </c>
      <c r="CT15" s="188">
        <v>0</v>
      </c>
      <c r="CU15" s="188">
        <v>0</v>
      </c>
      <c r="CV15" s="188">
        <v>0</v>
      </c>
      <c r="CW15" s="188">
        <v>0</v>
      </c>
      <c r="CX15" s="188">
        <v>0</v>
      </c>
      <c r="CY15" s="188">
        <v>0</v>
      </c>
      <c r="CZ15" s="188">
        <v>0</v>
      </c>
      <c r="DA15" s="188">
        <v>0</v>
      </c>
      <c r="DB15" s="188">
        <v>0</v>
      </c>
      <c r="DC15" s="188">
        <v>0</v>
      </c>
      <c r="DD15" s="193">
        <v>278446.72146145924</v>
      </c>
      <c r="DE15" s="189">
        <v>203785.60507385811</v>
      </c>
      <c r="DF15" s="189">
        <v>37207.852763623458</v>
      </c>
      <c r="DG15" s="189">
        <v>388.33699349603125</v>
      </c>
      <c r="DH15" s="189">
        <v>160.51361826201151</v>
      </c>
      <c r="DI15" s="189">
        <v>227.82337523401978</v>
      </c>
      <c r="DJ15" s="188">
        <v>224.81254934863424</v>
      </c>
      <c r="DK15" s="188">
        <v>0</v>
      </c>
      <c r="DL15" s="188">
        <v>322.87820513013793</v>
      </c>
      <c r="DM15" s="188">
        <v>0</v>
      </c>
      <c r="DN15" s="188">
        <v>36194.036612001175</v>
      </c>
      <c r="DO15" s="188">
        <v>0</v>
      </c>
      <c r="DP15" s="188">
        <v>323.19926400166281</v>
      </c>
      <c r="DQ15" s="188">
        <v>0</v>
      </c>
      <c r="DR15" s="192">
        <v>210376.67448040136</v>
      </c>
      <c r="DS15" s="188">
        <v>161074.59392746136</v>
      </c>
      <c r="DT15" s="188">
        <v>45611.734978631146</v>
      </c>
      <c r="DU15" s="188">
        <v>115462.85894883022</v>
      </c>
      <c r="DV15" s="188">
        <v>42092.682231732979</v>
      </c>
      <c r="DW15" s="188">
        <v>14294.994393796849</v>
      </c>
      <c r="DX15" s="188">
        <v>11737.603355889849</v>
      </c>
      <c r="DY15" s="188">
        <v>16060.084482046281</v>
      </c>
      <c r="DZ15" s="188">
        <v>2193.3885945585689</v>
      </c>
      <c r="EA15" s="188">
        <v>1193.4828450816367</v>
      </c>
      <c r="EB15" s="188">
        <v>999.90574947693233</v>
      </c>
      <c r="EC15" s="188">
        <v>1603.0341031686182</v>
      </c>
      <c r="ED15" s="188">
        <v>126.52630471846815</v>
      </c>
      <c r="EE15" s="188">
        <v>1618.5382501137997</v>
      </c>
      <c r="EF15" s="188">
        <v>1667.9110686475342</v>
      </c>
      <c r="EG15" s="192">
        <v>13930.400303159971</v>
      </c>
      <c r="EH15" s="188">
        <v>5891.3055718110154</v>
      </c>
      <c r="EI15" s="188">
        <v>8039.0947313489569</v>
      </c>
      <c r="EJ15" s="192">
        <v>29138.636811203811</v>
      </c>
      <c r="EK15" s="192">
        <v>271869.66530302085</v>
      </c>
      <c r="EL15" s="188">
        <v>112087.06543084743</v>
      </c>
      <c r="EM15" s="188">
        <v>95517.56716175421</v>
      </c>
      <c r="EN15" s="188">
        <v>64265.032710419197</v>
      </c>
      <c r="EO15" s="192">
        <v>5518.9559854102808</v>
      </c>
      <c r="EP15" s="188">
        <v>3345.6007574348646</v>
      </c>
      <c r="EQ15" s="188">
        <v>9.9052279754171106</v>
      </c>
      <c r="ER15" s="188">
        <v>2163.4499999999998</v>
      </c>
      <c r="ES15" s="192">
        <v>5416.8</v>
      </c>
      <c r="ET15" s="190">
        <v>865266.01759256667</v>
      </c>
      <c r="EU15" s="269"/>
      <c r="EV15" s="192">
        <v>932.10526315789468</v>
      </c>
      <c r="EW15" s="188">
        <v>1058354.6400000001</v>
      </c>
      <c r="EX15" s="188">
        <v>1260.9000000000001</v>
      </c>
      <c r="EY15" s="188">
        <v>1260.9000000000001</v>
      </c>
      <c r="EZ15" s="188">
        <v>3968.64</v>
      </c>
      <c r="FA15" s="188">
        <v>2656.8599999999997</v>
      </c>
      <c r="FB15" s="188">
        <v>109483.2</v>
      </c>
      <c r="FC15" s="192">
        <v>1176985.1399999999</v>
      </c>
      <c r="FD15" s="188">
        <v>1107808.46</v>
      </c>
      <c r="FE15" s="188">
        <v>1275.4900000000002</v>
      </c>
      <c r="FF15" s="188">
        <v>1266.1100000000001</v>
      </c>
      <c r="FG15" s="188">
        <v>3974.2800000000007</v>
      </c>
      <c r="FH15" s="188">
        <v>2626.02</v>
      </c>
      <c r="FI15" s="188">
        <v>112209.72999999997</v>
      </c>
      <c r="FJ15" s="192">
        <v>1229160.0900000001</v>
      </c>
      <c r="FK15" s="192">
        <v>124560.12</v>
      </c>
      <c r="FL15" s="190">
        <v>1059286.7452631581</v>
      </c>
      <c r="FN15" s="115">
        <v>1.4548245123133791E-4</v>
      </c>
      <c r="FO15" s="107">
        <v>3.406416308273037</v>
      </c>
      <c r="FP15" s="108">
        <v>2262.3100000000004</v>
      </c>
      <c r="FQ15" s="107">
        <v>3.0862310898555085</v>
      </c>
      <c r="FR15" s="108">
        <v>2262.3100000000004</v>
      </c>
      <c r="FS15" s="107">
        <v>1.6009260920876411</v>
      </c>
      <c r="FT15" s="108">
        <v>2262.3100000000004</v>
      </c>
      <c r="FU15" s="108">
        <v>2262.31</v>
      </c>
      <c r="FV15" s="108">
        <v>2262.31</v>
      </c>
      <c r="FW15" s="108">
        <v>2262.31</v>
      </c>
      <c r="FX15" s="108">
        <v>2262.31</v>
      </c>
      <c r="FY15" s="108">
        <v>2262.31</v>
      </c>
      <c r="FZ15" s="108">
        <v>2262.31</v>
      </c>
      <c r="GA15" s="108">
        <v>2262.31</v>
      </c>
      <c r="GB15" s="108">
        <v>2262.31</v>
      </c>
      <c r="GC15" s="108">
        <v>2262.31</v>
      </c>
      <c r="GD15" s="108">
        <v>2262.31</v>
      </c>
      <c r="GE15" s="108">
        <v>2262.31</v>
      </c>
      <c r="GF15" s="108">
        <v>2262.31</v>
      </c>
      <c r="GG15" s="108">
        <v>2262.3100000000004</v>
      </c>
      <c r="GH15" s="108">
        <v>0</v>
      </c>
      <c r="GI15" s="108"/>
      <c r="GJ15" s="108">
        <v>1</v>
      </c>
      <c r="GK15" s="115">
        <v>2.3923444976076554E-3</v>
      </c>
    </row>
    <row r="16" spans="1:193" ht="12" customHeight="1" x14ac:dyDescent="0.25">
      <c r="A16" s="22">
        <v>11</v>
      </c>
      <c r="B16" s="10" t="s">
        <v>10</v>
      </c>
      <c r="C16" s="28">
        <v>2021</v>
      </c>
      <c r="D16" s="282"/>
      <c r="E16" s="126">
        <v>2252</v>
      </c>
      <c r="F16" s="11">
        <v>2252</v>
      </c>
      <c r="G16" s="11">
        <v>0</v>
      </c>
      <c r="H16" s="11">
        <v>485.9</v>
      </c>
      <c r="I16" s="124" t="s">
        <v>493</v>
      </c>
      <c r="J16" s="12">
        <v>39.75</v>
      </c>
      <c r="K16" s="27">
        <v>4.49</v>
      </c>
      <c r="L16" s="27">
        <v>7.61</v>
      </c>
      <c r="M16" s="27">
        <v>11.85</v>
      </c>
      <c r="N16" s="27">
        <v>6.1</v>
      </c>
      <c r="O16" s="27">
        <v>2.78</v>
      </c>
      <c r="P16" s="27">
        <v>1.6</v>
      </c>
      <c r="Q16" s="27">
        <v>5.09</v>
      </c>
      <c r="R16" s="27">
        <v>0.23</v>
      </c>
      <c r="S16" s="35">
        <v>41.34</v>
      </c>
      <c r="T16" s="33">
        <v>4.6696</v>
      </c>
      <c r="U16" s="33">
        <v>7.9144000000000005</v>
      </c>
      <c r="V16" s="33">
        <v>12.324</v>
      </c>
      <c r="W16" s="33">
        <v>6.3439999999999994</v>
      </c>
      <c r="X16" s="33">
        <v>2.8912</v>
      </c>
      <c r="Y16" s="33">
        <v>1.6640000000000001</v>
      </c>
      <c r="Z16" s="33">
        <v>5.2935999999999996</v>
      </c>
      <c r="AA16" s="33">
        <v>0.23920000000000002</v>
      </c>
      <c r="AB16" s="38" t="s">
        <v>395</v>
      </c>
      <c r="AC16" s="38" t="s">
        <v>396</v>
      </c>
      <c r="AD16" s="122" t="s">
        <v>395</v>
      </c>
      <c r="AE16" s="37">
        <v>1</v>
      </c>
      <c r="AF16" s="38" t="s">
        <v>396</v>
      </c>
      <c r="AG16" s="282"/>
      <c r="AH16" s="26">
        <v>34.24</v>
      </c>
      <c r="AI16" s="26">
        <v>34.24</v>
      </c>
      <c r="AJ16" s="26">
        <v>2190</v>
      </c>
      <c r="AK16" s="26">
        <v>35.89</v>
      </c>
      <c r="AL16" s="26">
        <v>5.93</v>
      </c>
      <c r="AM16" s="282"/>
      <c r="AN16" s="15">
        <v>1.2E-2</v>
      </c>
      <c r="AO16" s="15">
        <v>1.2E-2</v>
      </c>
      <c r="AP16" s="16">
        <v>7.1880000000000002E-4</v>
      </c>
      <c r="AQ16" s="15">
        <v>2.4E-2</v>
      </c>
      <c r="AR16" s="15">
        <v>3.23</v>
      </c>
      <c r="AS16" s="282"/>
      <c r="AT16" s="13">
        <v>5.8308</v>
      </c>
      <c r="AU16" s="13">
        <v>5.8308</v>
      </c>
      <c r="AV16" s="13">
        <v>0.34926491999999998</v>
      </c>
      <c r="AW16" s="13">
        <v>11.6616</v>
      </c>
      <c r="AX16" s="13">
        <v>1569.4569999999999</v>
      </c>
      <c r="AY16" s="26">
        <v>8.8653015985790409E-2</v>
      </c>
      <c r="AZ16" s="26">
        <v>8.8653015985790409E-2</v>
      </c>
      <c r="BA16" s="26">
        <v>0.33964927833037301</v>
      </c>
      <c r="BB16" s="26">
        <v>0.18585027708703375</v>
      </c>
      <c r="BC16" s="26">
        <v>4.1327175888099461</v>
      </c>
      <c r="BD16" s="269"/>
      <c r="BE16" s="192">
        <v>98403.438267108286</v>
      </c>
      <c r="BF16" s="188">
        <v>48038.852674079106</v>
      </c>
      <c r="BG16" s="188">
        <v>13966.291261615264</v>
      </c>
      <c r="BH16" s="188">
        <v>1935.512741140722</v>
      </c>
      <c r="BI16" s="188">
        <v>690.42884140004287</v>
      </c>
      <c r="BJ16" s="188">
        <v>8479.139829923075</v>
      </c>
      <c r="BK16" s="188">
        <v>22967.48</v>
      </c>
      <c r="BL16" s="188">
        <v>0</v>
      </c>
      <c r="BM16" s="188">
        <v>0</v>
      </c>
      <c r="BN16" s="188">
        <v>0</v>
      </c>
      <c r="BO16" s="188">
        <v>0</v>
      </c>
      <c r="BP16" s="188">
        <v>0</v>
      </c>
      <c r="BQ16" s="188">
        <v>0</v>
      </c>
      <c r="BR16" s="188">
        <v>0</v>
      </c>
      <c r="BS16" s="188">
        <v>0</v>
      </c>
      <c r="BT16" s="188">
        <v>0</v>
      </c>
      <c r="BU16" s="188">
        <v>48888.66</v>
      </c>
      <c r="BV16" s="188">
        <v>48888.66</v>
      </c>
      <c r="BW16" s="188">
        <v>0</v>
      </c>
      <c r="BX16" s="188">
        <v>0</v>
      </c>
      <c r="BY16" s="188">
        <v>0</v>
      </c>
      <c r="BZ16" s="188">
        <v>0</v>
      </c>
      <c r="CA16" s="188">
        <v>0</v>
      </c>
      <c r="CB16" s="188">
        <v>0</v>
      </c>
      <c r="CC16" s="188">
        <v>0</v>
      </c>
      <c r="CD16" s="188">
        <v>0</v>
      </c>
      <c r="CE16" s="188">
        <v>0</v>
      </c>
      <c r="CF16" s="188">
        <v>0</v>
      </c>
      <c r="CG16" s="188">
        <v>0</v>
      </c>
      <c r="CH16" s="188">
        <v>0</v>
      </c>
      <c r="CI16" s="188">
        <v>0</v>
      </c>
      <c r="CJ16" s="188">
        <v>0</v>
      </c>
      <c r="CK16" s="188">
        <v>0</v>
      </c>
      <c r="CL16" s="188">
        <v>0</v>
      </c>
      <c r="CM16" s="188">
        <v>0</v>
      </c>
      <c r="CN16" s="188">
        <v>0</v>
      </c>
      <c r="CO16" s="188">
        <v>0</v>
      </c>
      <c r="CP16" s="188">
        <v>0</v>
      </c>
      <c r="CQ16" s="188">
        <v>0</v>
      </c>
      <c r="CR16" s="188">
        <v>0</v>
      </c>
      <c r="CS16" s="188">
        <v>0</v>
      </c>
      <c r="CT16" s="188">
        <v>0</v>
      </c>
      <c r="CU16" s="188">
        <v>0</v>
      </c>
      <c r="CV16" s="188">
        <v>0</v>
      </c>
      <c r="CW16" s="188">
        <v>0</v>
      </c>
      <c r="CX16" s="188">
        <v>0</v>
      </c>
      <c r="CY16" s="188">
        <v>0</v>
      </c>
      <c r="CZ16" s="188">
        <v>0</v>
      </c>
      <c r="DA16" s="188">
        <v>0</v>
      </c>
      <c r="DB16" s="188">
        <v>0</v>
      </c>
      <c r="DC16" s="188">
        <v>1475.9255930291795</v>
      </c>
      <c r="DD16" s="193">
        <v>277177.75933943887</v>
      </c>
      <c r="DE16" s="189">
        <v>202856.89522051724</v>
      </c>
      <c r="DF16" s="189">
        <v>37038.285833365015</v>
      </c>
      <c r="DG16" s="189">
        <v>386.5672296692594</v>
      </c>
      <c r="DH16" s="189">
        <v>159.78211134904137</v>
      </c>
      <c r="DI16" s="189">
        <v>226.78511832021803</v>
      </c>
      <c r="DJ16" s="188">
        <v>223.78801363788526</v>
      </c>
      <c r="DK16" s="188">
        <v>0</v>
      </c>
      <c r="DL16" s="188">
        <v>321.4067559057205</v>
      </c>
      <c r="DM16" s="188">
        <v>0</v>
      </c>
      <c r="DN16" s="188">
        <v>36029.089934724521</v>
      </c>
      <c r="DO16" s="188">
        <v>0</v>
      </c>
      <c r="DP16" s="188">
        <v>321.72635161924956</v>
      </c>
      <c r="DQ16" s="188">
        <v>0</v>
      </c>
      <c r="DR16" s="192">
        <v>209417.92722034722</v>
      </c>
      <c r="DS16" s="188">
        <v>160340.53048638027</v>
      </c>
      <c r="DT16" s="188">
        <v>45403.869130171079</v>
      </c>
      <c r="DU16" s="188">
        <v>114936.6613562092</v>
      </c>
      <c r="DV16" s="188">
        <v>41900.85372290387</v>
      </c>
      <c r="DW16" s="188">
        <v>14229.847976108711</v>
      </c>
      <c r="DX16" s="188">
        <v>11684.11170770758</v>
      </c>
      <c r="DY16" s="188">
        <v>15986.894039087578</v>
      </c>
      <c r="DZ16" s="188">
        <v>2183.392689306902</v>
      </c>
      <c r="EA16" s="188">
        <v>1188.0437990920102</v>
      </c>
      <c r="EB16" s="188">
        <v>995.34889021489153</v>
      </c>
      <c r="EC16" s="188">
        <v>1595.7286138220347</v>
      </c>
      <c r="ED16" s="188">
        <v>125.94968780847462</v>
      </c>
      <c r="EE16" s="188">
        <v>1611.1621038921617</v>
      </c>
      <c r="EF16" s="188">
        <v>1660.3099162335163</v>
      </c>
      <c r="EG16" s="192">
        <v>13866.91544603359</v>
      </c>
      <c r="EH16" s="188">
        <v>5864.4571909766591</v>
      </c>
      <c r="EI16" s="188">
        <v>8002.4582550569312</v>
      </c>
      <c r="EJ16" s="192">
        <v>29005.843628340488</v>
      </c>
      <c r="EK16" s="192">
        <v>270630.67672529531</v>
      </c>
      <c r="EL16" s="188">
        <v>111576.25230417952</v>
      </c>
      <c r="EM16" s="188">
        <v>95082.266023785618</v>
      </c>
      <c r="EN16" s="188">
        <v>63972.15839733016</v>
      </c>
      <c r="EO16" s="192">
        <v>93909.655182286224</v>
      </c>
      <c r="EP16" s="188">
        <v>80827.790569933641</v>
      </c>
      <c r="EQ16" s="188">
        <v>239.30461235258414</v>
      </c>
      <c r="ER16" s="188">
        <v>12842.56</v>
      </c>
      <c r="ES16" s="192">
        <v>5416.8</v>
      </c>
      <c r="ET16" s="190">
        <v>997829.01580885006</v>
      </c>
      <c r="EU16" s="269"/>
      <c r="EV16" s="192">
        <v>932.10526315789468</v>
      </c>
      <c r="EW16" s="188">
        <v>1042391.1599999999</v>
      </c>
      <c r="EX16" s="188">
        <v>1305.6500000000001</v>
      </c>
      <c r="EY16" s="188">
        <v>1305.6500000000001</v>
      </c>
      <c r="EZ16" s="188">
        <v>4108.79</v>
      </c>
      <c r="FA16" s="188">
        <v>2750.52</v>
      </c>
      <c r="FB16" s="188">
        <v>109799.05</v>
      </c>
      <c r="FC16" s="192">
        <v>1161660.82</v>
      </c>
      <c r="FD16" s="188">
        <v>1009511.7</v>
      </c>
      <c r="FE16" s="188">
        <v>1383.24</v>
      </c>
      <c r="FF16" s="188">
        <v>1383.11</v>
      </c>
      <c r="FG16" s="188">
        <v>4134.8700000000008</v>
      </c>
      <c r="FH16" s="188">
        <v>2805.13</v>
      </c>
      <c r="FI16" s="188">
        <v>106120.95</v>
      </c>
      <c r="FJ16" s="192">
        <v>1125339</v>
      </c>
      <c r="FK16" s="192">
        <v>174716.97</v>
      </c>
      <c r="FL16" s="190">
        <v>1043323.2652631578</v>
      </c>
      <c r="FN16" s="115">
        <v>3.5147723689371215E-3</v>
      </c>
      <c r="FO16" s="107">
        <v>3.406420181204477</v>
      </c>
      <c r="FP16" s="108">
        <v>2252</v>
      </c>
      <c r="FQ16" s="107">
        <v>3.0862310534730861</v>
      </c>
      <c r="FR16" s="108">
        <v>2252</v>
      </c>
      <c r="FS16" s="107">
        <v>1.6009261680582698</v>
      </c>
      <c r="FT16" s="108">
        <v>2252</v>
      </c>
      <c r="FU16" s="108">
        <v>2252</v>
      </c>
      <c r="FV16" s="108">
        <v>2252</v>
      </c>
      <c r="FW16" s="108">
        <v>2252</v>
      </c>
      <c r="FX16" s="108">
        <v>2252</v>
      </c>
      <c r="FY16" s="108">
        <v>2252</v>
      </c>
      <c r="FZ16" s="108">
        <v>2252</v>
      </c>
      <c r="GA16" s="108">
        <v>2252</v>
      </c>
      <c r="GB16" s="108">
        <v>2252</v>
      </c>
      <c r="GC16" s="108">
        <v>2252</v>
      </c>
      <c r="GD16" s="108">
        <v>2252</v>
      </c>
      <c r="GE16" s="108">
        <v>2252</v>
      </c>
      <c r="GF16" s="108">
        <v>2252</v>
      </c>
      <c r="GG16" s="108">
        <v>2252</v>
      </c>
      <c r="GH16" s="108">
        <v>2252</v>
      </c>
      <c r="GI16" s="108"/>
      <c r="GJ16" s="108">
        <v>1</v>
      </c>
      <c r="GK16" s="115">
        <v>2.3923444976076554E-3</v>
      </c>
    </row>
    <row r="17" spans="1:193" ht="12" customHeight="1" x14ac:dyDescent="0.25">
      <c r="A17" s="22">
        <v>12</v>
      </c>
      <c r="B17" s="10" t="s">
        <v>11</v>
      </c>
      <c r="C17" s="28">
        <v>2021</v>
      </c>
      <c r="D17" s="282"/>
      <c r="E17" s="126">
        <v>2253.08</v>
      </c>
      <c r="F17" s="11">
        <v>2253.08</v>
      </c>
      <c r="G17" s="11">
        <v>0</v>
      </c>
      <c r="H17" s="11">
        <v>485.9</v>
      </c>
      <c r="I17" s="124" t="s">
        <v>493</v>
      </c>
      <c r="J17" s="12">
        <v>39.75</v>
      </c>
      <c r="K17" s="27">
        <v>4.49</v>
      </c>
      <c r="L17" s="27">
        <v>7.61</v>
      </c>
      <c r="M17" s="27">
        <v>11.85</v>
      </c>
      <c r="N17" s="27">
        <v>6.1</v>
      </c>
      <c r="O17" s="27">
        <v>2.78</v>
      </c>
      <c r="P17" s="27">
        <v>1.6</v>
      </c>
      <c r="Q17" s="27">
        <v>5.09</v>
      </c>
      <c r="R17" s="27">
        <v>0.23</v>
      </c>
      <c r="S17" s="35">
        <v>41.34</v>
      </c>
      <c r="T17" s="33">
        <v>4.6696</v>
      </c>
      <c r="U17" s="33">
        <v>7.9144000000000005</v>
      </c>
      <c r="V17" s="33">
        <v>12.324</v>
      </c>
      <c r="W17" s="33">
        <v>6.3439999999999994</v>
      </c>
      <c r="X17" s="33">
        <v>2.8912</v>
      </c>
      <c r="Y17" s="33">
        <v>1.6640000000000001</v>
      </c>
      <c r="Z17" s="33">
        <v>5.2935999999999996</v>
      </c>
      <c r="AA17" s="33">
        <v>0.23920000000000002</v>
      </c>
      <c r="AB17" s="38" t="s">
        <v>395</v>
      </c>
      <c r="AC17" s="38" t="s">
        <v>396</v>
      </c>
      <c r="AD17" s="122" t="s">
        <v>395</v>
      </c>
      <c r="AE17" s="37">
        <v>1</v>
      </c>
      <c r="AF17" s="38" t="s">
        <v>396</v>
      </c>
      <c r="AG17" s="282"/>
      <c r="AH17" s="26">
        <v>34.24</v>
      </c>
      <c r="AI17" s="26">
        <v>34.24</v>
      </c>
      <c r="AJ17" s="26">
        <v>2190</v>
      </c>
      <c r="AK17" s="26">
        <v>35.89</v>
      </c>
      <c r="AL17" s="26">
        <v>5.93</v>
      </c>
      <c r="AM17" s="282"/>
      <c r="AN17" s="15">
        <v>1.2E-2</v>
      </c>
      <c r="AO17" s="15">
        <v>1.2E-2</v>
      </c>
      <c r="AP17" s="16">
        <v>7.1880000000000002E-4</v>
      </c>
      <c r="AQ17" s="15">
        <v>2.4E-2</v>
      </c>
      <c r="AR17" s="15">
        <v>3.23</v>
      </c>
      <c r="AS17" s="282"/>
      <c r="AT17" s="13">
        <v>5.8308</v>
      </c>
      <c r="AU17" s="13">
        <v>5.8308</v>
      </c>
      <c r="AV17" s="13">
        <v>0.34926491999999998</v>
      </c>
      <c r="AW17" s="13">
        <v>11.6616</v>
      </c>
      <c r="AX17" s="13">
        <v>1569.4569999999999</v>
      </c>
      <c r="AY17" s="26">
        <v>8.8610520709428875E-2</v>
      </c>
      <c r="AZ17" s="26">
        <v>8.8610520709428875E-2</v>
      </c>
      <c r="BA17" s="26">
        <v>0.33948646954391321</v>
      </c>
      <c r="BB17" s="26">
        <v>0.18576119090311929</v>
      </c>
      <c r="BC17" s="26">
        <v>4.1307365961261908</v>
      </c>
      <c r="BD17" s="269"/>
      <c r="BE17" s="192">
        <v>41786.906245343765</v>
      </c>
      <c r="BF17" s="188">
        <v>41786.906245343765</v>
      </c>
      <c r="BG17" s="188">
        <v>13972.989127762046</v>
      </c>
      <c r="BH17" s="188">
        <v>1936.4409621711097</v>
      </c>
      <c r="BI17" s="188">
        <v>690.75995292256164</v>
      </c>
      <c r="BJ17" s="188">
        <v>8483.206202488047</v>
      </c>
      <c r="BK17" s="188">
        <v>16703.509999999998</v>
      </c>
      <c r="BL17" s="188">
        <v>0</v>
      </c>
      <c r="BM17" s="188">
        <v>0</v>
      </c>
      <c r="BN17" s="188">
        <v>0</v>
      </c>
      <c r="BO17" s="188">
        <v>0</v>
      </c>
      <c r="BP17" s="188">
        <v>0</v>
      </c>
      <c r="BQ17" s="188">
        <v>0</v>
      </c>
      <c r="BR17" s="188">
        <v>0</v>
      </c>
      <c r="BS17" s="188">
        <v>0</v>
      </c>
      <c r="BT17" s="188">
        <v>0</v>
      </c>
      <c r="BU17" s="188">
        <v>0</v>
      </c>
      <c r="BV17" s="188">
        <v>0</v>
      </c>
      <c r="BW17" s="188">
        <v>0</v>
      </c>
      <c r="BX17" s="188">
        <v>0</v>
      </c>
      <c r="BY17" s="188">
        <v>0</v>
      </c>
      <c r="BZ17" s="188">
        <v>0</v>
      </c>
      <c r="CA17" s="188">
        <v>0</v>
      </c>
      <c r="CB17" s="188">
        <v>0</v>
      </c>
      <c r="CC17" s="188">
        <v>0</v>
      </c>
      <c r="CD17" s="188">
        <v>0</v>
      </c>
      <c r="CE17" s="188">
        <v>0</v>
      </c>
      <c r="CF17" s="188">
        <v>0</v>
      </c>
      <c r="CG17" s="188">
        <v>0</v>
      </c>
      <c r="CH17" s="188">
        <v>0</v>
      </c>
      <c r="CI17" s="188">
        <v>0</v>
      </c>
      <c r="CJ17" s="188">
        <v>0</v>
      </c>
      <c r="CK17" s="188">
        <v>0</v>
      </c>
      <c r="CL17" s="188">
        <v>0</v>
      </c>
      <c r="CM17" s="188">
        <v>0</v>
      </c>
      <c r="CN17" s="188">
        <v>0</v>
      </c>
      <c r="CO17" s="188">
        <v>0</v>
      </c>
      <c r="CP17" s="188">
        <v>0</v>
      </c>
      <c r="CQ17" s="188">
        <v>0</v>
      </c>
      <c r="CR17" s="188">
        <v>0</v>
      </c>
      <c r="CS17" s="188">
        <v>0</v>
      </c>
      <c r="CT17" s="188">
        <v>0</v>
      </c>
      <c r="CU17" s="188">
        <v>0</v>
      </c>
      <c r="CV17" s="188">
        <v>0</v>
      </c>
      <c r="CW17" s="188">
        <v>0</v>
      </c>
      <c r="CX17" s="188">
        <v>0</v>
      </c>
      <c r="CY17" s="188">
        <v>0</v>
      </c>
      <c r="CZ17" s="188">
        <v>0</v>
      </c>
      <c r="DA17" s="188">
        <v>0</v>
      </c>
      <c r="DB17" s="188">
        <v>0</v>
      </c>
      <c r="DC17" s="188">
        <v>0</v>
      </c>
      <c r="DD17" s="193">
        <v>277310.68650644011</v>
      </c>
      <c r="DE17" s="189">
        <v>202954.18005481487</v>
      </c>
      <c r="DF17" s="189">
        <v>37056.048421597719</v>
      </c>
      <c r="DG17" s="189">
        <v>386.7526171506284</v>
      </c>
      <c r="DH17" s="189">
        <v>159.85873864933313</v>
      </c>
      <c r="DI17" s="189">
        <v>226.89387850129526</v>
      </c>
      <c r="DJ17" s="188">
        <v>223.89533648634398</v>
      </c>
      <c r="DK17" s="188">
        <v>0</v>
      </c>
      <c r="DL17" s="188">
        <v>321.56089413679433</v>
      </c>
      <c r="DM17" s="188">
        <v>0</v>
      </c>
      <c r="DN17" s="188">
        <v>36046.36853913372</v>
      </c>
      <c r="DO17" s="188">
        <v>0</v>
      </c>
      <c r="DP17" s="188">
        <v>321.88064312002615</v>
      </c>
      <c r="DQ17" s="188">
        <v>0</v>
      </c>
      <c r="DR17" s="192">
        <v>209518.35855311726</v>
      </c>
      <c r="DS17" s="188">
        <v>160417.42558981071</v>
      </c>
      <c r="DT17" s="188">
        <v>45425.643632240615</v>
      </c>
      <c r="DU17" s="188">
        <v>114991.7819575701</v>
      </c>
      <c r="DV17" s="188">
        <v>41920.948270870453</v>
      </c>
      <c r="DW17" s="188">
        <v>14236.672237127452</v>
      </c>
      <c r="DX17" s="188">
        <v>11689.715100533658</v>
      </c>
      <c r="DY17" s="188">
        <v>15994.560933209346</v>
      </c>
      <c r="DZ17" s="188">
        <v>2184.4397870442249</v>
      </c>
      <c r="EA17" s="188">
        <v>1188.6135536670633</v>
      </c>
      <c r="EB17" s="188">
        <v>995.82623337716166</v>
      </c>
      <c r="EC17" s="188">
        <v>1596.4938833171184</v>
      </c>
      <c r="ED17" s="188">
        <v>126.01008996781441</v>
      </c>
      <c r="EE17" s="188">
        <v>1611.9347748833713</v>
      </c>
      <c r="EF17" s="188">
        <v>1661.1061572235399</v>
      </c>
      <c r="EG17" s="192">
        <v>13873.565654151585</v>
      </c>
      <c r="EH17" s="188">
        <v>5867.269630482102</v>
      </c>
      <c r="EI17" s="188">
        <v>8006.2960236694826</v>
      </c>
      <c r="EJ17" s="192">
        <v>29019.754068446447</v>
      </c>
      <c r="EK17" s="192">
        <v>270760.4640835828</v>
      </c>
      <c r="EL17" s="188">
        <v>111629.76134169663</v>
      </c>
      <c r="EM17" s="188">
        <v>95127.864979072358</v>
      </c>
      <c r="EN17" s="188">
        <v>64002.837762813797</v>
      </c>
      <c r="EO17" s="192">
        <v>82917.30849367108</v>
      </c>
      <c r="EP17" s="188">
        <v>80515.478534954789</v>
      </c>
      <c r="EQ17" s="188">
        <v>238.3799587162955</v>
      </c>
      <c r="ER17" s="188">
        <v>2163.4499999999998</v>
      </c>
      <c r="ES17" s="192">
        <v>5416.8</v>
      </c>
      <c r="ET17" s="190">
        <v>930603.84360475314</v>
      </c>
      <c r="EU17" s="269"/>
      <c r="EV17" s="192">
        <v>932.10526315789468</v>
      </c>
      <c r="EW17" s="188">
        <v>1053597.1200000001</v>
      </c>
      <c r="EX17" s="188">
        <v>828.22</v>
      </c>
      <c r="EY17" s="188">
        <v>828.18000000000006</v>
      </c>
      <c r="EZ17" s="188">
        <v>2606.5499999999997</v>
      </c>
      <c r="FA17" s="188">
        <v>1650.54</v>
      </c>
      <c r="FB17" s="188">
        <v>109798.86</v>
      </c>
      <c r="FC17" s="192">
        <v>1169309.4700000002</v>
      </c>
      <c r="FD17" s="188">
        <v>963053.59000000008</v>
      </c>
      <c r="FE17" s="188">
        <v>792.93000000000006</v>
      </c>
      <c r="FF17" s="188">
        <v>792.87</v>
      </c>
      <c r="FG17" s="188">
        <v>2492.0500000000002</v>
      </c>
      <c r="FH17" s="188">
        <v>1593.6200000000001</v>
      </c>
      <c r="FI17" s="188">
        <v>101454.62000000001</v>
      </c>
      <c r="FJ17" s="192">
        <v>1070179.6800000002</v>
      </c>
      <c r="FK17" s="192">
        <v>662231.36333333328</v>
      </c>
      <c r="FL17" s="190">
        <v>1054529.2252631581</v>
      </c>
      <c r="FN17" s="115">
        <v>3.5011915732319552E-3</v>
      </c>
      <c r="FO17" s="107">
        <v>3.4064190085592019</v>
      </c>
      <c r="FP17" s="108">
        <v>2253.0800000000004</v>
      </c>
      <c r="FQ17" s="107">
        <v>3.0862328102710417</v>
      </c>
      <c r="FR17" s="108">
        <v>2253.0800000000004</v>
      </c>
      <c r="FS17" s="107">
        <v>1.6009261055634809</v>
      </c>
      <c r="FT17" s="108">
        <v>2253.0800000000004</v>
      </c>
      <c r="FU17" s="108">
        <v>2253.08</v>
      </c>
      <c r="FV17" s="108">
        <v>2253.08</v>
      </c>
      <c r="FW17" s="108">
        <v>2253.08</v>
      </c>
      <c r="FX17" s="108">
        <v>2253.08</v>
      </c>
      <c r="FY17" s="108">
        <v>2253.08</v>
      </c>
      <c r="FZ17" s="108">
        <v>2253.08</v>
      </c>
      <c r="GA17" s="108">
        <v>2253.08</v>
      </c>
      <c r="GB17" s="108">
        <v>2253.08</v>
      </c>
      <c r="GC17" s="108">
        <v>2253.08</v>
      </c>
      <c r="GD17" s="108">
        <v>2253.08</v>
      </c>
      <c r="GE17" s="108">
        <v>2253.08</v>
      </c>
      <c r="GF17" s="108">
        <v>2253.08</v>
      </c>
      <c r="GG17" s="108">
        <v>2253.0800000000004</v>
      </c>
      <c r="GH17" s="108">
        <v>0</v>
      </c>
      <c r="GI17" s="108"/>
      <c r="GJ17" s="108">
        <v>1</v>
      </c>
      <c r="GK17" s="115">
        <v>2.3923444976076554E-3</v>
      </c>
    </row>
    <row r="18" spans="1:193" ht="12" customHeight="1" x14ac:dyDescent="0.25">
      <c r="A18" s="22">
        <v>13</v>
      </c>
      <c r="B18" s="10" t="s">
        <v>12</v>
      </c>
      <c r="C18" s="28">
        <v>2021</v>
      </c>
      <c r="D18" s="282"/>
      <c r="E18" s="126">
        <v>546.05999999999995</v>
      </c>
      <c r="F18" s="11">
        <v>546.05999999999995</v>
      </c>
      <c r="G18" s="11">
        <v>0</v>
      </c>
      <c r="H18" s="11">
        <v>89.7</v>
      </c>
      <c r="I18" s="124" t="s">
        <v>493</v>
      </c>
      <c r="J18" s="12">
        <v>27.35</v>
      </c>
      <c r="K18" s="26">
        <v>4.4800000000000004</v>
      </c>
      <c r="L18" s="26">
        <v>5.83</v>
      </c>
      <c r="M18" s="26">
        <v>7.93</v>
      </c>
      <c r="N18" s="26">
        <v>6.1</v>
      </c>
      <c r="O18" s="26">
        <v>2.78</v>
      </c>
      <c r="P18" s="26">
        <v>0</v>
      </c>
      <c r="Q18" s="26">
        <v>0</v>
      </c>
      <c r="R18" s="26">
        <v>0.23</v>
      </c>
      <c r="S18" s="35">
        <v>28.444000000000003</v>
      </c>
      <c r="T18" s="33">
        <v>4.6592000000000002</v>
      </c>
      <c r="U18" s="33">
        <v>6.0632000000000001</v>
      </c>
      <c r="V18" s="33">
        <v>8.2471999999999994</v>
      </c>
      <c r="W18" s="33">
        <v>6.3439999999999994</v>
      </c>
      <c r="X18" s="33">
        <v>2.8912</v>
      </c>
      <c r="Y18" s="33">
        <v>0</v>
      </c>
      <c r="Z18" s="33">
        <v>0</v>
      </c>
      <c r="AA18" s="33">
        <v>0.23920000000000002</v>
      </c>
      <c r="AB18" s="38" t="s">
        <v>395</v>
      </c>
      <c r="AC18" s="38" t="s">
        <v>396</v>
      </c>
      <c r="AD18" s="122" t="s">
        <v>396</v>
      </c>
      <c r="AE18" s="37">
        <v>0</v>
      </c>
      <c r="AF18" s="38" t="s">
        <v>396</v>
      </c>
      <c r="AG18" s="282"/>
      <c r="AH18" s="26">
        <v>34.24</v>
      </c>
      <c r="AI18" s="26">
        <v>34.24</v>
      </c>
      <c r="AJ18" s="26">
        <v>2190</v>
      </c>
      <c r="AK18" s="26">
        <v>35.89</v>
      </c>
      <c r="AL18" s="26">
        <v>5.93</v>
      </c>
      <c r="AM18" s="282"/>
      <c r="AN18" s="15">
        <v>1.2999999999999999E-2</v>
      </c>
      <c r="AO18" s="15">
        <v>1.2999999999999999E-2</v>
      </c>
      <c r="AP18" s="16">
        <v>7.7870000000000001E-4</v>
      </c>
      <c r="AQ18" s="15">
        <v>2.5999999999999999E-2</v>
      </c>
      <c r="AR18" s="15">
        <v>0.68300000000000005</v>
      </c>
      <c r="AS18" s="282"/>
      <c r="AT18" s="13">
        <v>1.1660999999999999</v>
      </c>
      <c r="AU18" s="13">
        <v>1.1660999999999999</v>
      </c>
      <c r="AV18" s="13">
        <v>6.9849389999999997E-2</v>
      </c>
      <c r="AW18" s="13">
        <v>2.3321999999999998</v>
      </c>
      <c r="AX18" s="13">
        <v>61.265100000000004</v>
      </c>
      <c r="AY18" s="26">
        <v>7.3118822107460721E-2</v>
      </c>
      <c r="AZ18" s="26">
        <v>7.3118822107460721E-2</v>
      </c>
      <c r="BA18" s="26">
        <v>0.28013435171959122</v>
      </c>
      <c r="BB18" s="26">
        <v>0.15328472695308207</v>
      </c>
      <c r="BC18" s="26">
        <v>0.66531524557740918</v>
      </c>
      <c r="BD18" s="269"/>
      <c r="BE18" s="192">
        <v>47334.771226646379</v>
      </c>
      <c r="BF18" s="188">
        <v>47334.771226646379</v>
      </c>
      <c r="BG18" s="188">
        <v>3386.5155445460164</v>
      </c>
      <c r="BH18" s="188">
        <v>469.31886653077368</v>
      </c>
      <c r="BI18" s="188">
        <v>167.41366480235669</v>
      </c>
      <c r="BJ18" s="188">
        <v>2056.0031507672256</v>
      </c>
      <c r="BK18" s="188">
        <v>41255.520000000004</v>
      </c>
      <c r="BL18" s="188">
        <v>0</v>
      </c>
      <c r="BM18" s="188">
        <v>0</v>
      </c>
      <c r="BN18" s="188">
        <v>0</v>
      </c>
      <c r="BO18" s="188">
        <v>0</v>
      </c>
      <c r="BP18" s="188">
        <v>0</v>
      </c>
      <c r="BQ18" s="188">
        <v>0</v>
      </c>
      <c r="BR18" s="188">
        <v>0</v>
      </c>
      <c r="BS18" s="188">
        <v>0</v>
      </c>
      <c r="BT18" s="188">
        <v>0</v>
      </c>
      <c r="BU18" s="188">
        <v>0</v>
      </c>
      <c r="BV18" s="188">
        <v>0</v>
      </c>
      <c r="BW18" s="188">
        <v>0</v>
      </c>
      <c r="BX18" s="188">
        <v>0</v>
      </c>
      <c r="BY18" s="188">
        <v>0</v>
      </c>
      <c r="BZ18" s="188">
        <v>0</v>
      </c>
      <c r="CA18" s="188">
        <v>0</v>
      </c>
      <c r="CB18" s="188">
        <v>0</v>
      </c>
      <c r="CC18" s="188">
        <v>0</v>
      </c>
      <c r="CD18" s="188">
        <v>0</v>
      </c>
      <c r="CE18" s="188">
        <v>0</v>
      </c>
      <c r="CF18" s="188">
        <v>0</v>
      </c>
      <c r="CG18" s="188">
        <v>0</v>
      </c>
      <c r="CH18" s="188">
        <v>0</v>
      </c>
      <c r="CI18" s="188">
        <v>0</v>
      </c>
      <c r="CJ18" s="188">
        <v>0</v>
      </c>
      <c r="CK18" s="188">
        <v>0</v>
      </c>
      <c r="CL18" s="188">
        <v>0</v>
      </c>
      <c r="CM18" s="188">
        <v>0</v>
      </c>
      <c r="CN18" s="188">
        <v>0</v>
      </c>
      <c r="CO18" s="188">
        <v>0</v>
      </c>
      <c r="CP18" s="188">
        <v>0</v>
      </c>
      <c r="CQ18" s="188">
        <v>0</v>
      </c>
      <c r="CR18" s="188">
        <v>0</v>
      </c>
      <c r="CS18" s="188">
        <v>0</v>
      </c>
      <c r="CT18" s="188">
        <v>0</v>
      </c>
      <c r="CU18" s="188">
        <v>0</v>
      </c>
      <c r="CV18" s="188">
        <v>0</v>
      </c>
      <c r="CW18" s="188">
        <v>0</v>
      </c>
      <c r="CX18" s="188">
        <v>0</v>
      </c>
      <c r="CY18" s="188">
        <v>0</v>
      </c>
      <c r="CZ18" s="188">
        <v>0</v>
      </c>
      <c r="DA18" s="188">
        <v>0</v>
      </c>
      <c r="DB18" s="188">
        <v>0</v>
      </c>
      <c r="DC18" s="188">
        <v>0</v>
      </c>
      <c r="DD18" s="193">
        <v>69756.002604304609</v>
      </c>
      <c r="DE18" s="189">
        <v>49188.293163461647</v>
      </c>
      <c r="DF18" s="189">
        <v>8980.961972543204</v>
      </c>
      <c r="DG18" s="189">
        <v>93.733970441028305</v>
      </c>
      <c r="DH18" s="189">
        <v>38.743614441943834</v>
      </c>
      <c r="DI18" s="189">
        <v>54.990355999084464</v>
      </c>
      <c r="DJ18" s="188">
        <v>2600.8136246567956</v>
      </c>
      <c r="DK18" s="188">
        <v>0</v>
      </c>
      <c r="DL18" s="188">
        <v>77.934002277920811</v>
      </c>
      <c r="DM18" s="188">
        <v>0</v>
      </c>
      <c r="DN18" s="188">
        <v>8736.2543737813794</v>
      </c>
      <c r="DO18" s="188">
        <v>0</v>
      </c>
      <c r="DP18" s="188">
        <v>78.011497142632052</v>
      </c>
      <c r="DQ18" s="188">
        <v>0</v>
      </c>
      <c r="DR18" s="192">
        <v>50779.197752194828</v>
      </c>
      <c r="DS18" s="188">
        <v>38879.018684455055</v>
      </c>
      <c r="DT18" s="188">
        <v>11009.430185266967</v>
      </c>
      <c r="DU18" s="188">
        <v>27869.588499188088</v>
      </c>
      <c r="DV18" s="188">
        <v>10160.026724657584</v>
      </c>
      <c r="DW18" s="188">
        <v>3450.4221961962348</v>
      </c>
      <c r="DX18" s="188">
        <v>2833.1376727845463</v>
      </c>
      <c r="DY18" s="188">
        <v>3876.4668556768029</v>
      </c>
      <c r="DZ18" s="188">
        <v>529.42425040982516</v>
      </c>
      <c r="EA18" s="188">
        <v>288.07424375318953</v>
      </c>
      <c r="EB18" s="188">
        <v>241.35000665663566</v>
      </c>
      <c r="EC18" s="188">
        <v>386.92875970855243</v>
      </c>
      <c r="ED18" s="188">
        <v>30.540002897289359</v>
      </c>
      <c r="EE18" s="188">
        <v>390.67103838870048</v>
      </c>
      <c r="EF18" s="188">
        <v>402.58829167783023</v>
      </c>
      <c r="EG18" s="192">
        <v>3362.4191156576817</v>
      </c>
      <c r="EH18" s="188">
        <v>1422.0006632791799</v>
      </c>
      <c r="EI18" s="188">
        <v>1940.418452378502</v>
      </c>
      <c r="EJ18" s="192">
        <v>7033.273078015809</v>
      </c>
      <c r="EK18" s="192">
        <v>50110.102361531361</v>
      </c>
      <c r="EL18" s="188">
        <v>27054.763913508104</v>
      </c>
      <c r="EM18" s="188">
        <v>23055.338448023253</v>
      </c>
      <c r="EN18" s="188">
        <v>0</v>
      </c>
      <c r="EO18" s="192">
        <v>0</v>
      </c>
      <c r="EP18" s="188">
        <v>0</v>
      </c>
      <c r="EQ18" s="188">
        <v>0</v>
      </c>
      <c r="ER18" s="188">
        <v>0</v>
      </c>
      <c r="ES18" s="192">
        <v>1046.8</v>
      </c>
      <c r="ET18" s="190">
        <v>229422.56613835064</v>
      </c>
      <c r="EU18" s="269"/>
      <c r="EV18" s="192">
        <v>0</v>
      </c>
      <c r="EW18" s="188">
        <v>175776.96</v>
      </c>
      <c r="EX18" s="188">
        <v>157.44</v>
      </c>
      <c r="EY18" s="188">
        <v>157.44</v>
      </c>
      <c r="EZ18" s="188">
        <v>530.1</v>
      </c>
      <c r="FA18" s="188">
        <v>332.15999999999997</v>
      </c>
      <c r="FB18" s="188">
        <v>4286.1000000000004</v>
      </c>
      <c r="FC18" s="192">
        <v>181240.2</v>
      </c>
      <c r="FD18" s="188">
        <v>147791.06999999998</v>
      </c>
      <c r="FE18" s="188">
        <v>116.78999999999999</v>
      </c>
      <c r="FF18" s="188">
        <v>116.78999999999999</v>
      </c>
      <c r="FG18" s="188">
        <v>399.90999999999997</v>
      </c>
      <c r="FH18" s="188">
        <v>246.80000000000004</v>
      </c>
      <c r="FI18" s="188">
        <v>3706.22</v>
      </c>
      <c r="FJ18" s="192">
        <v>152377.57999999999</v>
      </c>
      <c r="FK18" s="192">
        <v>34540.19</v>
      </c>
      <c r="FL18" s="190">
        <v>175776.96</v>
      </c>
      <c r="FN18" s="115">
        <v>0</v>
      </c>
      <c r="FO18" s="107">
        <v>3.4064108975418113</v>
      </c>
      <c r="FP18" s="108">
        <v>546.05999999999983</v>
      </c>
      <c r="FQ18" s="107">
        <v>3.0862085146224603</v>
      </c>
      <c r="FR18" s="108">
        <v>546.05999999999983</v>
      </c>
      <c r="FS18" s="107">
        <v>0</v>
      </c>
      <c r="FT18" s="108">
        <v>0</v>
      </c>
      <c r="FU18" s="108">
        <v>546.05999999999995</v>
      </c>
      <c r="FV18" s="108">
        <v>546.05999999999995</v>
      </c>
      <c r="FW18" s="108">
        <v>546.05999999999995</v>
      </c>
      <c r="FX18" s="108">
        <v>546.05999999999995</v>
      </c>
      <c r="FY18" s="108">
        <v>546.05999999999995</v>
      </c>
      <c r="FZ18" s="108">
        <v>546.05999999999995</v>
      </c>
      <c r="GA18" s="108">
        <v>546.05999999999995</v>
      </c>
      <c r="GB18" s="108">
        <v>546.05999999999995</v>
      </c>
      <c r="GC18" s="108">
        <v>546.05999999999995</v>
      </c>
      <c r="GD18" s="108">
        <v>546.05999999999995</v>
      </c>
      <c r="GE18" s="108">
        <v>546.05999999999995</v>
      </c>
      <c r="GF18" s="108">
        <v>546.05999999999995</v>
      </c>
      <c r="GG18" s="108">
        <v>546.05999999999983</v>
      </c>
      <c r="GH18" s="108">
        <v>0</v>
      </c>
      <c r="GI18" s="108"/>
      <c r="GJ18" s="108">
        <v>0</v>
      </c>
      <c r="GK18" s="115">
        <v>0</v>
      </c>
    </row>
    <row r="19" spans="1:193" ht="12" customHeight="1" x14ac:dyDescent="0.25">
      <c r="A19" s="22">
        <v>14</v>
      </c>
      <c r="B19" s="10" t="s">
        <v>13</v>
      </c>
      <c r="C19" s="28">
        <v>2021</v>
      </c>
      <c r="D19" s="282"/>
      <c r="E19" s="126">
        <v>560.67999999999995</v>
      </c>
      <c r="F19" s="11">
        <v>560.67999999999995</v>
      </c>
      <c r="G19" s="11">
        <v>0</v>
      </c>
      <c r="H19" s="11">
        <v>100</v>
      </c>
      <c r="I19" s="124" t="s">
        <v>493</v>
      </c>
      <c r="J19" s="12">
        <v>27.35</v>
      </c>
      <c r="K19" s="26">
        <v>4.4800000000000004</v>
      </c>
      <c r="L19" s="26">
        <v>5.83</v>
      </c>
      <c r="M19" s="26">
        <v>7.93</v>
      </c>
      <c r="N19" s="26">
        <v>6.1</v>
      </c>
      <c r="O19" s="26">
        <v>2.78</v>
      </c>
      <c r="P19" s="26">
        <v>0</v>
      </c>
      <c r="Q19" s="26">
        <v>0</v>
      </c>
      <c r="R19" s="26">
        <v>0.23</v>
      </c>
      <c r="S19" s="35">
        <v>28.444000000000003</v>
      </c>
      <c r="T19" s="33">
        <v>4.6592000000000002</v>
      </c>
      <c r="U19" s="33">
        <v>6.0632000000000001</v>
      </c>
      <c r="V19" s="33">
        <v>8.2471999999999994</v>
      </c>
      <c r="W19" s="33">
        <v>6.3439999999999994</v>
      </c>
      <c r="X19" s="33">
        <v>2.8912</v>
      </c>
      <c r="Y19" s="33">
        <v>0</v>
      </c>
      <c r="Z19" s="33">
        <v>0</v>
      </c>
      <c r="AA19" s="33">
        <v>0.23920000000000002</v>
      </c>
      <c r="AB19" s="38" t="s">
        <v>395</v>
      </c>
      <c r="AC19" s="38" t="s">
        <v>396</v>
      </c>
      <c r="AD19" s="122" t="s">
        <v>396</v>
      </c>
      <c r="AE19" s="37">
        <v>0</v>
      </c>
      <c r="AF19" s="38" t="s">
        <v>396</v>
      </c>
      <c r="AG19" s="282"/>
      <c r="AH19" s="26">
        <v>34.24</v>
      </c>
      <c r="AI19" s="26">
        <v>34.24</v>
      </c>
      <c r="AJ19" s="26">
        <v>2190</v>
      </c>
      <c r="AK19" s="26">
        <v>35.89</v>
      </c>
      <c r="AL19" s="26">
        <v>5.93</v>
      </c>
      <c r="AM19" s="282"/>
      <c r="AN19" s="15">
        <v>1.2999999999999999E-2</v>
      </c>
      <c r="AO19" s="15">
        <v>1.2999999999999999E-2</v>
      </c>
      <c r="AP19" s="16">
        <v>7.7870000000000001E-4</v>
      </c>
      <c r="AQ19" s="15">
        <v>2.5999999999999999E-2</v>
      </c>
      <c r="AR19" s="15">
        <v>0.68300000000000005</v>
      </c>
      <c r="AS19" s="282"/>
      <c r="AT19" s="13">
        <v>1.3</v>
      </c>
      <c r="AU19" s="13">
        <v>1.3</v>
      </c>
      <c r="AV19" s="13">
        <v>7.7869999999999995E-2</v>
      </c>
      <c r="AW19" s="13">
        <v>2.6</v>
      </c>
      <c r="AX19" s="13">
        <v>68.300000000000011</v>
      </c>
      <c r="AY19" s="26">
        <v>7.9389312977099238E-2</v>
      </c>
      <c r="AZ19" s="26">
        <v>7.9389312977099238E-2</v>
      </c>
      <c r="BA19" s="26">
        <v>0.30415798673039879</v>
      </c>
      <c r="BB19" s="26">
        <v>0.16643004922593993</v>
      </c>
      <c r="BC19" s="26">
        <v>0.72237104943996588</v>
      </c>
      <c r="BD19" s="269"/>
      <c r="BE19" s="192">
        <v>23154.795662700832</v>
      </c>
      <c r="BF19" s="188">
        <v>19020.914756173479</v>
      </c>
      <c r="BG19" s="188">
        <v>3477.1848066440707</v>
      </c>
      <c r="BH19" s="188">
        <v>481.88422899768216</v>
      </c>
      <c r="BI19" s="188">
        <v>171.89593374608174</v>
      </c>
      <c r="BJ19" s="188">
        <v>2111.0497867856438</v>
      </c>
      <c r="BK19" s="188">
        <v>12778.9</v>
      </c>
      <c r="BL19" s="188">
        <v>0</v>
      </c>
      <c r="BM19" s="188">
        <v>0</v>
      </c>
      <c r="BN19" s="188">
        <v>0</v>
      </c>
      <c r="BO19" s="188">
        <v>0</v>
      </c>
      <c r="BP19" s="188">
        <v>0</v>
      </c>
      <c r="BQ19" s="188">
        <v>0</v>
      </c>
      <c r="BR19" s="188">
        <v>0</v>
      </c>
      <c r="BS19" s="188">
        <v>0</v>
      </c>
      <c r="BT19" s="188">
        <v>0</v>
      </c>
      <c r="BU19" s="188">
        <v>3766.42</v>
      </c>
      <c r="BV19" s="188">
        <v>0</v>
      </c>
      <c r="BW19" s="188">
        <v>0</v>
      </c>
      <c r="BX19" s="188">
        <v>3766.42</v>
      </c>
      <c r="BY19" s="188">
        <v>0</v>
      </c>
      <c r="BZ19" s="188">
        <v>0</v>
      </c>
      <c r="CA19" s="188">
        <v>0</v>
      </c>
      <c r="CB19" s="188">
        <v>0</v>
      </c>
      <c r="CC19" s="188">
        <v>0</v>
      </c>
      <c r="CD19" s="188">
        <v>0</v>
      </c>
      <c r="CE19" s="188">
        <v>0</v>
      </c>
      <c r="CF19" s="188">
        <v>0</v>
      </c>
      <c r="CG19" s="188">
        <v>0</v>
      </c>
      <c r="CH19" s="188">
        <v>0</v>
      </c>
      <c r="CI19" s="188">
        <v>0</v>
      </c>
      <c r="CJ19" s="188">
        <v>0</v>
      </c>
      <c r="CK19" s="188">
        <v>0</v>
      </c>
      <c r="CL19" s="188">
        <v>0</v>
      </c>
      <c r="CM19" s="188">
        <v>0</v>
      </c>
      <c r="CN19" s="188">
        <v>0</v>
      </c>
      <c r="CO19" s="188">
        <v>0</v>
      </c>
      <c r="CP19" s="188">
        <v>0</v>
      </c>
      <c r="CQ19" s="188">
        <v>0</v>
      </c>
      <c r="CR19" s="188">
        <v>0</v>
      </c>
      <c r="CS19" s="188">
        <v>0</v>
      </c>
      <c r="CT19" s="188">
        <v>0</v>
      </c>
      <c r="CU19" s="188">
        <v>0</v>
      </c>
      <c r="CV19" s="188">
        <v>0</v>
      </c>
      <c r="CW19" s="188">
        <v>0</v>
      </c>
      <c r="CX19" s="188">
        <v>0</v>
      </c>
      <c r="CY19" s="188">
        <v>0</v>
      </c>
      <c r="CZ19" s="188">
        <v>0</v>
      </c>
      <c r="DA19" s="188">
        <v>0</v>
      </c>
      <c r="DB19" s="188">
        <v>0</v>
      </c>
      <c r="DC19" s="188">
        <v>367.46090652735364</v>
      </c>
      <c r="DD19" s="193">
        <v>74193.902587227625</v>
      </c>
      <c r="DE19" s="189">
        <v>50505.241568490062</v>
      </c>
      <c r="DF19" s="189">
        <v>9221.4147873228685</v>
      </c>
      <c r="DG19" s="189">
        <v>96.243567642522379</v>
      </c>
      <c r="DH19" s="189">
        <v>39.780921044041087</v>
      </c>
      <c r="DI19" s="189">
        <v>56.462646598481285</v>
      </c>
      <c r="DJ19" s="188">
        <v>5240.7264580313013</v>
      </c>
      <c r="DK19" s="188">
        <v>0</v>
      </c>
      <c r="DL19" s="188">
        <v>80.02057722079013</v>
      </c>
      <c r="DM19" s="188">
        <v>0</v>
      </c>
      <c r="DN19" s="188">
        <v>8970.1554816169391</v>
      </c>
      <c r="DO19" s="188">
        <v>0</v>
      </c>
      <c r="DP19" s="188">
        <v>80.100146903144264</v>
      </c>
      <c r="DQ19" s="188">
        <v>0</v>
      </c>
      <c r="DR19" s="192">
        <v>52138.740423580944</v>
      </c>
      <c r="DS19" s="188">
        <v>39919.950547559369</v>
      </c>
      <c r="DT19" s="188">
        <v>11304.192426245258</v>
      </c>
      <c r="DU19" s="188">
        <v>28615.758121314109</v>
      </c>
      <c r="DV19" s="188">
        <v>10432.047364723687</v>
      </c>
      <c r="DW19" s="188">
        <v>3542.8024703572969</v>
      </c>
      <c r="DX19" s="188">
        <v>2908.9910090042122</v>
      </c>
      <c r="DY19" s="188">
        <v>3980.2538853621777</v>
      </c>
      <c r="DZ19" s="188">
        <v>543.59885126136487</v>
      </c>
      <c r="EA19" s="188">
        <v>295.78703253770351</v>
      </c>
      <c r="EB19" s="188">
        <v>247.81181872366139</v>
      </c>
      <c r="EC19" s="188">
        <v>397.28824120681105</v>
      </c>
      <c r="ED19" s="188">
        <v>31.357669165388792</v>
      </c>
      <c r="EE19" s="188">
        <v>401.13071421414622</v>
      </c>
      <c r="EF19" s="188">
        <v>413.36703545018116</v>
      </c>
      <c r="EG19" s="192">
        <v>3452.4432292549354</v>
      </c>
      <c r="EH19" s="188">
        <v>1460.0727610287715</v>
      </c>
      <c r="EI19" s="188">
        <v>1992.3704682261639</v>
      </c>
      <c r="EJ19" s="192">
        <v>7221.5792209315932</v>
      </c>
      <c r="EK19" s="192">
        <v>51451.730930783087</v>
      </c>
      <c r="EL19" s="188">
        <v>27779.11773619333</v>
      </c>
      <c r="EM19" s="188">
        <v>23672.613194589754</v>
      </c>
      <c r="EN19" s="188">
        <v>0</v>
      </c>
      <c r="EO19" s="192">
        <v>0</v>
      </c>
      <c r="EP19" s="188">
        <v>0</v>
      </c>
      <c r="EQ19" s="188">
        <v>0</v>
      </c>
      <c r="ER19" s="188">
        <v>0</v>
      </c>
      <c r="ES19" s="192">
        <v>1046.8</v>
      </c>
      <c r="ET19" s="190">
        <v>212659.99205447902</v>
      </c>
      <c r="EU19" s="269"/>
      <c r="EV19" s="192">
        <v>0</v>
      </c>
      <c r="EW19" s="188">
        <v>180483.24</v>
      </c>
      <c r="EX19" s="188">
        <v>28.5</v>
      </c>
      <c r="EY19" s="188">
        <v>0</v>
      </c>
      <c r="EZ19" s="188">
        <v>0</v>
      </c>
      <c r="FA19" s="188">
        <v>0</v>
      </c>
      <c r="FB19" s="188">
        <v>4778.4000000000005</v>
      </c>
      <c r="FC19" s="192">
        <v>185290.13999999998</v>
      </c>
      <c r="FD19" s="188">
        <v>164179.60999999999</v>
      </c>
      <c r="FE19" s="188">
        <v>31.230000000000008</v>
      </c>
      <c r="FF19" s="188">
        <v>0</v>
      </c>
      <c r="FG19" s="188">
        <v>0</v>
      </c>
      <c r="FH19" s="188">
        <v>0</v>
      </c>
      <c r="FI19" s="188">
        <v>4322.4400000000005</v>
      </c>
      <c r="FJ19" s="192">
        <v>168533.28</v>
      </c>
      <c r="FK19" s="192">
        <v>80430.94</v>
      </c>
      <c r="FL19" s="190">
        <v>180483.24</v>
      </c>
      <c r="FN19" s="115">
        <v>0</v>
      </c>
      <c r="FO19" s="107">
        <v>3.4064146106542199</v>
      </c>
      <c r="FP19" s="108">
        <v>560.68000000000006</v>
      </c>
      <c r="FQ19" s="107">
        <v>3.0862302733940878</v>
      </c>
      <c r="FR19" s="108">
        <v>560.68000000000006</v>
      </c>
      <c r="FS19" s="107">
        <v>0</v>
      </c>
      <c r="FT19" s="108">
        <v>0</v>
      </c>
      <c r="FU19" s="108">
        <v>560.67999999999995</v>
      </c>
      <c r="FV19" s="108">
        <v>560.67999999999995</v>
      </c>
      <c r="FW19" s="108">
        <v>560.67999999999995</v>
      </c>
      <c r="FX19" s="108">
        <v>560.67999999999995</v>
      </c>
      <c r="FY19" s="108">
        <v>560.67999999999995</v>
      </c>
      <c r="FZ19" s="108">
        <v>560.67999999999995</v>
      </c>
      <c r="GA19" s="108">
        <v>560.67999999999995</v>
      </c>
      <c r="GB19" s="108">
        <v>560.67999999999995</v>
      </c>
      <c r="GC19" s="108">
        <v>560.67999999999995</v>
      </c>
      <c r="GD19" s="108">
        <v>560.67999999999995</v>
      </c>
      <c r="GE19" s="108">
        <v>560.67999999999995</v>
      </c>
      <c r="GF19" s="108">
        <v>560.67999999999995</v>
      </c>
      <c r="GG19" s="108">
        <v>560.68000000000006</v>
      </c>
      <c r="GH19" s="108">
        <v>560.68000000000006</v>
      </c>
      <c r="GI19" s="108"/>
      <c r="GJ19" s="108">
        <v>0</v>
      </c>
      <c r="GK19" s="115">
        <v>0</v>
      </c>
    </row>
    <row r="20" spans="1:193" ht="12" customHeight="1" x14ac:dyDescent="0.25">
      <c r="A20" s="22">
        <v>15</v>
      </c>
      <c r="B20" s="10" t="s">
        <v>14</v>
      </c>
      <c r="C20" s="28">
        <v>2021</v>
      </c>
      <c r="D20" s="282"/>
      <c r="E20" s="126">
        <v>642.20000000000005</v>
      </c>
      <c r="F20" s="11">
        <v>642.20000000000005</v>
      </c>
      <c r="G20" s="11">
        <v>0</v>
      </c>
      <c r="H20" s="11">
        <v>65.400000000000006</v>
      </c>
      <c r="I20" s="124" t="s">
        <v>493</v>
      </c>
      <c r="J20" s="12">
        <v>27.35</v>
      </c>
      <c r="K20" s="26">
        <v>4.4800000000000004</v>
      </c>
      <c r="L20" s="26">
        <v>5.83</v>
      </c>
      <c r="M20" s="26">
        <v>7.93</v>
      </c>
      <c r="N20" s="26">
        <v>6.1</v>
      </c>
      <c r="O20" s="26">
        <v>2.78</v>
      </c>
      <c r="P20" s="26">
        <v>0</v>
      </c>
      <c r="Q20" s="26">
        <v>0</v>
      </c>
      <c r="R20" s="26">
        <v>0.23</v>
      </c>
      <c r="S20" s="35">
        <v>28.444000000000003</v>
      </c>
      <c r="T20" s="33">
        <v>4.6592000000000002</v>
      </c>
      <c r="U20" s="33">
        <v>6.0632000000000001</v>
      </c>
      <c r="V20" s="33">
        <v>8.2471999999999994</v>
      </c>
      <c r="W20" s="33">
        <v>6.3439999999999994</v>
      </c>
      <c r="X20" s="33">
        <v>2.8912</v>
      </c>
      <c r="Y20" s="33">
        <v>0</v>
      </c>
      <c r="Z20" s="33">
        <v>0</v>
      </c>
      <c r="AA20" s="33">
        <v>0.23920000000000002</v>
      </c>
      <c r="AB20" s="38" t="s">
        <v>395</v>
      </c>
      <c r="AC20" s="38" t="s">
        <v>396</v>
      </c>
      <c r="AD20" s="122" t="s">
        <v>396</v>
      </c>
      <c r="AE20" s="37">
        <v>0</v>
      </c>
      <c r="AF20" s="38" t="s">
        <v>396</v>
      </c>
      <c r="AG20" s="282"/>
      <c r="AH20" s="26">
        <v>34.24</v>
      </c>
      <c r="AI20" s="26">
        <v>34.24</v>
      </c>
      <c r="AJ20" s="26">
        <v>2190</v>
      </c>
      <c r="AK20" s="26">
        <v>35.89</v>
      </c>
      <c r="AL20" s="26">
        <v>5.93</v>
      </c>
      <c r="AM20" s="282"/>
      <c r="AN20" s="15">
        <v>1.2999999999999999E-2</v>
      </c>
      <c r="AO20" s="15">
        <v>1.2999999999999999E-2</v>
      </c>
      <c r="AP20" s="16">
        <v>7.7870000000000001E-4</v>
      </c>
      <c r="AQ20" s="15">
        <v>2.5999999999999999E-2</v>
      </c>
      <c r="AR20" s="15">
        <v>0.68300000000000005</v>
      </c>
      <c r="AS20" s="282"/>
      <c r="AT20" s="13">
        <v>0.85020000000000007</v>
      </c>
      <c r="AU20" s="13">
        <v>0.85020000000000007</v>
      </c>
      <c r="AV20" s="13">
        <v>5.0926980000000004E-2</v>
      </c>
      <c r="AW20" s="13">
        <v>1.7004000000000001</v>
      </c>
      <c r="AX20" s="13">
        <v>44.668200000000006</v>
      </c>
      <c r="AY20" s="26">
        <v>4.5329878542510124E-2</v>
      </c>
      <c r="AZ20" s="26">
        <v>4.5329878542510124E-2</v>
      </c>
      <c r="BA20" s="26">
        <v>0.17366877327935223</v>
      </c>
      <c r="BB20" s="26">
        <v>9.5028582995951419E-2</v>
      </c>
      <c r="BC20" s="26">
        <v>0.41246095608844602</v>
      </c>
      <c r="BD20" s="269"/>
      <c r="BE20" s="192">
        <v>29374.951727927888</v>
      </c>
      <c r="BF20" s="188">
        <v>29374.951727927888</v>
      </c>
      <c r="BG20" s="188">
        <v>3982.74966616755</v>
      </c>
      <c r="BH20" s="188">
        <v>551.94772751357527</v>
      </c>
      <c r="BI20" s="188">
        <v>196.88872200137988</v>
      </c>
      <c r="BJ20" s="188">
        <v>2417.9856122453807</v>
      </c>
      <c r="BK20" s="188">
        <v>22225.38</v>
      </c>
      <c r="BL20" s="188">
        <v>0</v>
      </c>
      <c r="BM20" s="188">
        <v>0</v>
      </c>
      <c r="BN20" s="188">
        <v>0</v>
      </c>
      <c r="BO20" s="188">
        <v>0</v>
      </c>
      <c r="BP20" s="188">
        <v>0</v>
      </c>
      <c r="BQ20" s="188">
        <v>0</v>
      </c>
      <c r="BR20" s="188">
        <v>0</v>
      </c>
      <c r="BS20" s="188">
        <v>0</v>
      </c>
      <c r="BT20" s="188">
        <v>0</v>
      </c>
      <c r="BU20" s="188">
        <v>0</v>
      </c>
      <c r="BV20" s="188">
        <v>0</v>
      </c>
      <c r="BW20" s="188">
        <v>0</v>
      </c>
      <c r="BX20" s="188">
        <v>0</v>
      </c>
      <c r="BY20" s="188">
        <v>0</v>
      </c>
      <c r="BZ20" s="188">
        <v>0</v>
      </c>
      <c r="CA20" s="188">
        <v>0</v>
      </c>
      <c r="CB20" s="188">
        <v>0</v>
      </c>
      <c r="CC20" s="188">
        <v>0</v>
      </c>
      <c r="CD20" s="188">
        <v>0</v>
      </c>
      <c r="CE20" s="188">
        <v>0</v>
      </c>
      <c r="CF20" s="188">
        <v>0</v>
      </c>
      <c r="CG20" s="188">
        <v>0</v>
      </c>
      <c r="CH20" s="188">
        <v>0</v>
      </c>
      <c r="CI20" s="188">
        <v>0</v>
      </c>
      <c r="CJ20" s="188">
        <v>0</v>
      </c>
      <c r="CK20" s="188">
        <v>0</v>
      </c>
      <c r="CL20" s="188">
        <v>0</v>
      </c>
      <c r="CM20" s="188">
        <v>0</v>
      </c>
      <c r="CN20" s="188">
        <v>0</v>
      </c>
      <c r="CO20" s="188">
        <v>0</v>
      </c>
      <c r="CP20" s="188">
        <v>0</v>
      </c>
      <c r="CQ20" s="188">
        <v>0</v>
      </c>
      <c r="CR20" s="188">
        <v>0</v>
      </c>
      <c r="CS20" s="188">
        <v>0</v>
      </c>
      <c r="CT20" s="188">
        <v>0</v>
      </c>
      <c r="CU20" s="188">
        <v>0</v>
      </c>
      <c r="CV20" s="188">
        <v>0</v>
      </c>
      <c r="CW20" s="188">
        <v>0</v>
      </c>
      <c r="CX20" s="188">
        <v>0</v>
      </c>
      <c r="CY20" s="188">
        <v>0</v>
      </c>
      <c r="CZ20" s="188">
        <v>0</v>
      </c>
      <c r="DA20" s="188">
        <v>0</v>
      </c>
      <c r="DB20" s="188">
        <v>0</v>
      </c>
      <c r="DC20" s="188">
        <v>0</v>
      </c>
      <c r="DD20" s="193">
        <v>79042.432081610823</v>
      </c>
      <c r="DE20" s="189">
        <v>57848.444986952112</v>
      </c>
      <c r="DF20" s="189">
        <v>10562.161262072384</v>
      </c>
      <c r="DG20" s="189">
        <v>110.23688938436872</v>
      </c>
      <c r="DH20" s="189">
        <v>45.564863191986845</v>
      </c>
      <c r="DI20" s="189">
        <v>64.672026192381878</v>
      </c>
      <c r="DJ20" s="188">
        <v>63.817345629773492</v>
      </c>
      <c r="DK20" s="188">
        <v>0</v>
      </c>
      <c r="DL20" s="188">
        <v>91.655159255174809</v>
      </c>
      <c r="DM20" s="188">
        <v>0</v>
      </c>
      <c r="DN20" s="188">
        <v>10274.370140355277</v>
      </c>
      <c r="DO20" s="188">
        <v>0</v>
      </c>
      <c r="DP20" s="188">
        <v>91.746297961759353</v>
      </c>
      <c r="DQ20" s="188">
        <v>0</v>
      </c>
      <c r="DR20" s="192">
        <v>59719.446208218011</v>
      </c>
      <c r="DS20" s="188">
        <v>45724.1068731587</v>
      </c>
      <c r="DT20" s="188">
        <v>12947.764100975071</v>
      </c>
      <c r="DU20" s="188">
        <v>32776.342772183627</v>
      </c>
      <c r="DV20" s="188">
        <v>11948.813614941768</v>
      </c>
      <c r="DW20" s="188">
        <v>4057.9078020679453</v>
      </c>
      <c r="DX20" s="188">
        <v>3331.9434008391681</v>
      </c>
      <c r="DY20" s="188">
        <v>4558.9624120346543</v>
      </c>
      <c r="DZ20" s="188">
        <v>622.63533973041388</v>
      </c>
      <c r="EA20" s="188">
        <v>338.79295194355632</v>
      </c>
      <c r="EB20" s="188">
        <v>283.84238778685756</v>
      </c>
      <c r="EC20" s="188">
        <v>455.05191642829067</v>
      </c>
      <c r="ED20" s="188">
        <v>35.91691363703481</v>
      </c>
      <c r="EE20" s="188">
        <v>459.45306532839527</v>
      </c>
      <c r="EF20" s="188">
        <v>473.46848499341212</v>
      </c>
      <c r="EG20" s="192">
        <v>3954.4107901610887</v>
      </c>
      <c r="EH20" s="188">
        <v>1672.3598614765585</v>
      </c>
      <c r="EI20" s="188">
        <v>2282.0509286845299</v>
      </c>
      <c r="EJ20" s="192">
        <v>8271.5598481883917</v>
      </c>
      <c r="EK20" s="192">
        <v>58932.549054271403</v>
      </c>
      <c r="EL20" s="188">
        <v>31818.059160632361</v>
      </c>
      <c r="EM20" s="188">
        <v>27114.489893639042</v>
      </c>
      <c r="EN20" s="188">
        <v>0</v>
      </c>
      <c r="EO20" s="192">
        <v>0</v>
      </c>
      <c r="EP20" s="188">
        <v>0</v>
      </c>
      <c r="EQ20" s="188">
        <v>0</v>
      </c>
      <c r="ER20" s="188">
        <v>0</v>
      </c>
      <c r="ES20" s="192">
        <v>1806.8</v>
      </c>
      <c r="ET20" s="190">
        <v>241102.14971037759</v>
      </c>
      <c r="EU20" s="269"/>
      <c r="EV20" s="192">
        <v>0</v>
      </c>
      <c r="EW20" s="188">
        <v>206724.42</v>
      </c>
      <c r="EX20" s="188">
        <v>61.08</v>
      </c>
      <c r="EY20" s="188">
        <v>61.08</v>
      </c>
      <c r="EZ20" s="188">
        <v>205.44000000000003</v>
      </c>
      <c r="FA20" s="188">
        <v>128.70000000000002</v>
      </c>
      <c r="FB20" s="188">
        <v>3125.16</v>
      </c>
      <c r="FC20" s="192">
        <v>210305.88</v>
      </c>
      <c r="FD20" s="188">
        <v>162431.59000000003</v>
      </c>
      <c r="FE20" s="188">
        <v>59.400000000000006</v>
      </c>
      <c r="FF20" s="188">
        <v>59.400000000000006</v>
      </c>
      <c r="FG20" s="188">
        <v>202.13000000000002</v>
      </c>
      <c r="FH20" s="188">
        <v>125.28999999999999</v>
      </c>
      <c r="FI20" s="188">
        <v>2471.6000000000004</v>
      </c>
      <c r="FJ20" s="192">
        <v>165349.41000000003</v>
      </c>
      <c r="FK20" s="192">
        <v>195913.24</v>
      </c>
      <c r="FL20" s="190">
        <v>206724.42</v>
      </c>
      <c r="FN20" s="115">
        <v>0</v>
      </c>
      <c r="FO20" s="107">
        <v>3.4064178026766263</v>
      </c>
      <c r="FP20" s="108">
        <v>642.19999999999993</v>
      </c>
      <c r="FQ20" s="107">
        <v>3.0862309368191725</v>
      </c>
      <c r="FR20" s="108">
        <v>642.19999999999993</v>
      </c>
      <c r="FS20" s="107">
        <v>0</v>
      </c>
      <c r="FT20" s="108">
        <v>0</v>
      </c>
      <c r="FU20" s="108">
        <v>642.20000000000005</v>
      </c>
      <c r="FV20" s="108">
        <v>642.20000000000005</v>
      </c>
      <c r="FW20" s="108">
        <v>642.20000000000005</v>
      </c>
      <c r="FX20" s="108">
        <v>642.20000000000005</v>
      </c>
      <c r="FY20" s="108">
        <v>642.20000000000005</v>
      </c>
      <c r="FZ20" s="108">
        <v>642.20000000000005</v>
      </c>
      <c r="GA20" s="108">
        <v>642.20000000000005</v>
      </c>
      <c r="GB20" s="108">
        <v>642.20000000000005</v>
      </c>
      <c r="GC20" s="108">
        <v>642.20000000000005</v>
      </c>
      <c r="GD20" s="108">
        <v>642.20000000000005</v>
      </c>
      <c r="GE20" s="108">
        <v>642.20000000000005</v>
      </c>
      <c r="GF20" s="108">
        <v>642.20000000000005</v>
      </c>
      <c r="GG20" s="108">
        <v>642.19999999999993</v>
      </c>
      <c r="GH20" s="108">
        <v>0</v>
      </c>
      <c r="GI20" s="108"/>
      <c r="GJ20" s="108">
        <v>0</v>
      </c>
      <c r="GK20" s="115">
        <v>0</v>
      </c>
    </row>
    <row r="21" spans="1:193" ht="12" customHeight="1" x14ac:dyDescent="0.25">
      <c r="A21" s="22">
        <v>16</v>
      </c>
      <c r="B21" s="10" t="s">
        <v>15</v>
      </c>
      <c r="C21" s="28">
        <v>2021</v>
      </c>
      <c r="D21" s="282"/>
      <c r="E21" s="126">
        <v>646.79999999999995</v>
      </c>
      <c r="F21" s="11">
        <v>646.79999999999995</v>
      </c>
      <c r="G21" s="11">
        <v>0</v>
      </c>
      <c r="H21" s="11">
        <v>65.400000000000006</v>
      </c>
      <c r="I21" s="124" t="s">
        <v>493</v>
      </c>
      <c r="J21" s="12">
        <v>27.35</v>
      </c>
      <c r="K21" s="26">
        <v>4.4800000000000004</v>
      </c>
      <c r="L21" s="26">
        <v>5.83</v>
      </c>
      <c r="M21" s="26">
        <v>7.93</v>
      </c>
      <c r="N21" s="26">
        <v>6.1</v>
      </c>
      <c r="O21" s="26">
        <v>2.78</v>
      </c>
      <c r="P21" s="26">
        <v>0</v>
      </c>
      <c r="Q21" s="26">
        <v>0</v>
      </c>
      <c r="R21" s="26">
        <v>0.23</v>
      </c>
      <c r="S21" s="35">
        <v>28.444000000000003</v>
      </c>
      <c r="T21" s="33">
        <v>4.6592000000000002</v>
      </c>
      <c r="U21" s="33">
        <v>6.0632000000000001</v>
      </c>
      <c r="V21" s="33">
        <v>8.2471999999999994</v>
      </c>
      <c r="W21" s="33">
        <v>6.3439999999999994</v>
      </c>
      <c r="X21" s="33">
        <v>2.8912</v>
      </c>
      <c r="Y21" s="33">
        <v>0</v>
      </c>
      <c r="Z21" s="33">
        <v>0</v>
      </c>
      <c r="AA21" s="33">
        <v>0.23920000000000002</v>
      </c>
      <c r="AB21" s="38" t="s">
        <v>395</v>
      </c>
      <c r="AC21" s="38" t="s">
        <v>396</v>
      </c>
      <c r="AD21" s="122" t="s">
        <v>396</v>
      </c>
      <c r="AE21" s="37">
        <v>0</v>
      </c>
      <c r="AF21" s="38" t="s">
        <v>396</v>
      </c>
      <c r="AG21" s="282"/>
      <c r="AH21" s="26">
        <v>34.24</v>
      </c>
      <c r="AI21" s="26">
        <v>34.24</v>
      </c>
      <c r="AJ21" s="26">
        <v>2190</v>
      </c>
      <c r="AK21" s="26">
        <v>35.89</v>
      </c>
      <c r="AL21" s="26">
        <v>5.93</v>
      </c>
      <c r="AM21" s="282"/>
      <c r="AN21" s="15">
        <v>1.2999999999999999E-2</v>
      </c>
      <c r="AO21" s="15">
        <v>1.2999999999999999E-2</v>
      </c>
      <c r="AP21" s="16">
        <v>7.7870000000000001E-4</v>
      </c>
      <c r="AQ21" s="15">
        <v>2.5999999999999999E-2</v>
      </c>
      <c r="AR21" s="15">
        <v>0.68300000000000005</v>
      </c>
      <c r="AS21" s="282"/>
      <c r="AT21" s="13">
        <v>0.85020000000000007</v>
      </c>
      <c r="AU21" s="13">
        <v>0.85020000000000007</v>
      </c>
      <c r="AV21" s="13">
        <v>5.0926980000000004E-2</v>
      </c>
      <c r="AW21" s="13">
        <v>1.7004000000000001</v>
      </c>
      <c r="AX21" s="13">
        <v>44.668200000000006</v>
      </c>
      <c r="AY21" s="26">
        <v>4.5007495361781079E-2</v>
      </c>
      <c r="AZ21" s="26">
        <v>4.5007495361781079E-2</v>
      </c>
      <c r="BA21" s="26">
        <v>0.17243365213358072</v>
      </c>
      <c r="BB21" s="26">
        <v>9.4352745825602977E-2</v>
      </c>
      <c r="BC21" s="26">
        <v>0.40952756029684606</v>
      </c>
      <c r="BD21" s="269"/>
      <c r="BE21" s="192">
        <v>173678.405843324</v>
      </c>
      <c r="BF21" s="188">
        <v>85231.623235166233</v>
      </c>
      <c r="BG21" s="188">
        <v>4011.2776145704947</v>
      </c>
      <c r="BH21" s="188">
        <v>555.90126153189124</v>
      </c>
      <c r="BI21" s="188">
        <v>198.29901181951499</v>
      </c>
      <c r="BJ21" s="188">
        <v>2435.3053472443362</v>
      </c>
      <c r="BK21" s="188">
        <v>78030.84</v>
      </c>
      <c r="BL21" s="188">
        <v>0</v>
      </c>
      <c r="BM21" s="188">
        <v>0</v>
      </c>
      <c r="BN21" s="188">
        <v>0</v>
      </c>
      <c r="BO21" s="188">
        <v>0</v>
      </c>
      <c r="BP21" s="188">
        <v>0</v>
      </c>
      <c r="BQ21" s="188">
        <v>0</v>
      </c>
      <c r="BR21" s="188">
        <v>0</v>
      </c>
      <c r="BS21" s="188">
        <v>0</v>
      </c>
      <c r="BT21" s="188">
        <v>0</v>
      </c>
      <c r="BU21" s="188">
        <v>88022.88</v>
      </c>
      <c r="BV21" s="188">
        <v>0</v>
      </c>
      <c r="BW21" s="188">
        <v>0</v>
      </c>
      <c r="BX21" s="188">
        <v>88022.88</v>
      </c>
      <c r="BY21" s="188">
        <v>0</v>
      </c>
      <c r="BZ21" s="188">
        <v>0</v>
      </c>
      <c r="CA21" s="188">
        <v>0</v>
      </c>
      <c r="CB21" s="188">
        <v>0</v>
      </c>
      <c r="CC21" s="188">
        <v>0</v>
      </c>
      <c r="CD21" s="188">
        <v>0</v>
      </c>
      <c r="CE21" s="188">
        <v>0</v>
      </c>
      <c r="CF21" s="188">
        <v>0</v>
      </c>
      <c r="CG21" s="188">
        <v>0</v>
      </c>
      <c r="CH21" s="188">
        <v>0</v>
      </c>
      <c r="CI21" s="188">
        <v>0</v>
      </c>
      <c r="CJ21" s="188">
        <v>0</v>
      </c>
      <c r="CK21" s="188">
        <v>0</v>
      </c>
      <c r="CL21" s="188">
        <v>0</v>
      </c>
      <c r="CM21" s="188">
        <v>0</v>
      </c>
      <c r="CN21" s="188">
        <v>0</v>
      </c>
      <c r="CO21" s="188">
        <v>0</v>
      </c>
      <c r="CP21" s="188">
        <v>0</v>
      </c>
      <c r="CQ21" s="188">
        <v>0</v>
      </c>
      <c r="CR21" s="188">
        <v>0</v>
      </c>
      <c r="CS21" s="188">
        <v>0</v>
      </c>
      <c r="CT21" s="188">
        <v>0</v>
      </c>
      <c r="CU21" s="188">
        <v>0</v>
      </c>
      <c r="CV21" s="188">
        <v>0</v>
      </c>
      <c r="CW21" s="188">
        <v>0</v>
      </c>
      <c r="CX21" s="188">
        <v>0</v>
      </c>
      <c r="CY21" s="188">
        <v>0</v>
      </c>
      <c r="CZ21" s="188">
        <v>0</v>
      </c>
      <c r="DA21" s="188">
        <v>0</v>
      </c>
      <c r="DB21" s="188">
        <v>0</v>
      </c>
      <c r="DC21" s="188">
        <v>423.90260815775906</v>
      </c>
      <c r="DD21" s="193">
        <v>88271.233348467606</v>
      </c>
      <c r="DE21" s="189">
        <v>58262.806318219606</v>
      </c>
      <c r="DF21" s="189">
        <v>10637.816730470911</v>
      </c>
      <c r="DG21" s="189">
        <v>111.02650273094005</v>
      </c>
      <c r="DH21" s="189">
        <v>45.891238730266416</v>
      </c>
      <c r="DI21" s="189">
        <v>65.135264000673644</v>
      </c>
      <c r="DJ21" s="188">
        <v>8726.9044614657996</v>
      </c>
      <c r="DK21" s="188">
        <v>0</v>
      </c>
      <c r="DL21" s="188">
        <v>92.311673943081715</v>
      </c>
      <c r="DM21" s="188">
        <v>0</v>
      </c>
      <c r="DN21" s="188">
        <v>10347.964196172212</v>
      </c>
      <c r="DO21" s="188">
        <v>0</v>
      </c>
      <c r="DP21" s="188">
        <v>92.403465465066887</v>
      </c>
      <c r="DQ21" s="188">
        <v>0</v>
      </c>
      <c r="DR21" s="192">
        <v>60147.209292238273</v>
      </c>
      <c r="DS21" s="188">
        <v>46051.623054436393</v>
      </c>
      <c r="DT21" s="188">
        <v>13040.507350530486</v>
      </c>
      <c r="DU21" s="188">
        <v>33011.115703905911</v>
      </c>
      <c r="DV21" s="188">
        <v>12034.401504429052</v>
      </c>
      <c r="DW21" s="188">
        <v>4086.9740989996071</v>
      </c>
      <c r="DX21" s="188">
        <v>3355.809703616902</v>
      </c>
      <c r="DY21" s="188">
        <v>4591.6177018125427</v>
      </c>
      <c r="DZ21" s="188">
        <v>627.09520046345665</v>
      </c>
      <c r="EA21" s="188">
        <v>341.21968439285627</v>
      </c>
      <c r="EB21" s="188">
        <v>285.87551607060033</v>
      </c>
      <c r="EC21" s="188">
        <v>458.31139761105339</v>
      </c>
      <c r="ED21" s="188">
        <v>36.174182093481967</v>
      </c>
      <c r="EE21" s="188">
        <v>462.74407140206495</v>
      </c>
      <c r="EF21" s="188">
        <v>476.85988180277019</v>
      </c>
      <c r="EG21" s="192">
        <v>3982.7357506636445</v>
      </c>
      <c r="EH21" s="188">
        <v>1684.3387704812183</v>
      </c>
      <c r="EI21" s="188">
        <v>2298.3969801824264</v>
      </c>
      <c r="EJ21" s="192">
        <v>8330.8080190100482</v>
      </c>
      <c r="EK21" s="192">
        <v>59354.67569028768</v>
      </c>
      <c r="EL21" s="188">
        <v>32045.968024131136</v>
      </c>
      <c r="EM21" s="188">
        <v>27308.707666156548</v>
      </c>
      <c r="EN21" s="188">
        <v>0</v>
      </c>
      <c r="EO21" s="192">
        <v>0</v>
      </c>
      <c r="EP21" s="188">
        <v>0</v>
      </c>
      <c r="EQ21" s="188">
        <v>0</v>
      </c>
      <c r="ER21" s="188">
        <v>0</v>
      </c>
      <c r="ES21" s="192">
        <v>1806.8</v>
      </c>
      <c r="ET21" s="190">
        <v>395571.86794399121</v>
      </c>
      <c r="EU21" s="269"/>
      <c r="EV21" s="192">
        <v>0</v>
      </c>
      <c r="EW21" s="188">
        <v>208205.22</v>
      </c>
      <c r="EX21" s="188">
        <v>36.700000000000003</v>
      </c>
      <c r="EY21" s="188">
        <v>36.700000000000003</v>
      </c>
      <c r="EZ21" s="188">
        <v>122.94</v>
      </c>
      <c r="FA21" s="188">
        <v>77.36</v>
      </c>
      <c r="FB21" s="188">
        <v>3124.6800000000003</v>
      </c>
      <c r="FC21" s="192">
        <v>211603.6</v>
      </c>
      <c r="FD21" s="188">
        <v>203698.42</v>
      </c>
      <c r="FE21" s="188">
        <v>41.31</v>
      </c>
      <c r="FF21" s="188">
        <v>41.25</v>
      </c>
      <c r="FG21" s="188">
        <v>139.38999999999999</v>
      </c>
      <c r="FH21" s="188">
        <v>87.169999999999987</v>
      </c>
      <c r="FI21" s="188">
        <v>3039.6</v>
      </c>
      <c r="FJ21" s="192">
        <v>207047.14000000004</v>
      </c>
      <c r="FK21" s="192">
        <v>57334.720000000001</v>
      </c>
      <c r="FL21" s="190">
        <v>208205.22</v>
      </c>
      <c r="FN21" s="115">
        <v>0</v>
      </c>
      <c r="FO21" s="107">
        <v>3.4064127416112573</v>
      </c>
      <c r="FP21" s="108">
        <v>646.80000000000007</v>
      </c>
      <c r="FQ21" s="107">
        <v>3.0862221122622544</v>
      </c>
      <c r="FR21" s="108">
        <v>646.80000000000007</v>
      </c>
      <c r="FS21" s="107">
        <v>0</v>
      </c>
      <c r="FT21" s="108">
        <v>0</v>
      </c>
      <c r="FU21" s="108">
        <v>646.79999999999995</v>
      </c>
      <c r="FV21" s="108">
        <v>646.79999999999995</v>
      </c>
      <c r="FW21" s="108">
        <v>646.79999999999995</v>
      </c>
      <c r="FX21" s="108">
        <v>646.79999999999995</v>
      </c>
      <c r="FY21" s="108">
        <v>646.79999999999995</v>
      </c>
      <c r="FZ21" s="108">
        <v>646.79999999999995</v>
      </c>
      <c r="GA21" s="108">
        <v>646.79999999999995</v>
      </c>
      <c r="GB21" s="108">
        <v>646.79999999999995</v>
      </c>
      <c r="GC21" s="108">
        <v>646.79999999999995</v>
      </c>
      <c r="GD21" s="108">
        <v>646.79999999999995</v>
      </c>
      <c r="GE21" s="108">
        <v>646.79999999999995</v>
      </c>
      <c r="GF21" s="108">
        <v>646.79999999999995</v>
      </c>
      <c r="GG21" s="108">
        <v>646.80000000000007</v>
      </c>
      <c r="GH21" s="108">
        <v>646.80000000000007</v>
      </c>
      <c r="GI21" s="108"/>
      <c r="GJ21" s="108">
        <v>0</v>
      </c>
      <c r="GK21" s="115">
        <v>0</v>
      </c>
    </row>
    <row r="22" spans="1:193" ht="12" customHeight="1" x14ac:dyDescent="0.25">
      <c r="A22" s="22">
        <v>17</v>
      </c>
      <c r="B22" s="10" t="s">
        <v>16</v>
      </c>
      <c r="C22" s="28">
        <v>2021</v>
      </c>
      <c r="D22" s="282"/>
      <c r="E22" s="126">
        <v>633</v>
      </c>
      <c r="F22" s="11">
        <v>633</v>
      </c>
      <c r="G22" s="11">
        <v>0</v>
      </c>
      <c r="H22" s="11">
        <v>65.400000000000006</v>
      </c>
      <c r="I22" s="124" t="s">
        <v>493</v>
      </c>
      <c r="J22" s="12">
        <v>27.35</v>
      </c>
      <c r="K22" s="26">
        <v>4.4800000000000004</v>
      </c>
      <c r="L22" s="26">
        <v>5.83</v>
      </c>
      <c r="M22" s="26">
        <v>7.93</v>
      </c>
      <c r="N22" s="26">
        <v>6.1</v>
      </c>
      <c r="O22" s="26">
        <v>2.78</v>
      </c>
      <c r="P22" s="26">
        <v>0</v>
      </c>
      <c r="Q22" s="26">
        <v>0</v>
      </c>
      <c r="R22" s="26">
        <v>0.23</v>
      </c>
      <c r="S22" s="35">
        <v>28.444000000000003</v>
      </c>
      <c r="T22" s="33">
        <v>4.6592000000000002</v>
      </c>
      <c r="U22" s="33">
        <v>6.0632000000000001</v>
      </c>
      <c r="V22" s="33">
        <v>8.2471999999999994</v>
      </c>
      <c r="W22" s="33">
        <v>6.3439999999999994</v>
      </c>
      <c r="X22" s="33">
        <v>2.8912</v>
      </c>
      <c r="Y22" s="33">
        <v>0</v>
      </c>
      <c r="Z22" s="33">
        <v>0</v>
      </c>
      <c r="AA22" s="33">
        <v>0.23920000000000002</v>
      </c>
      <c r="AB22" s="38" t="s">
        <v>395</v>
      </c>
      <c r="AC22" s="38" t="s">
        <v>396</v>
      </c>
      <c r="AD22" s="122" t="s">
        <v>396</v>
      </c>
      <c r="AE22" s="37">
        <v>0</v>
      </c>
      <c r="AF22" s="38" t="s">
        <v>396</v>
      </c>
      <c r="AG22" s="282"/>
      <c r="AH22" s="26">
        <v>34.24</v>
      </c>
      <c r="AI22" s="26">
        <v>34.24</v>
      </c>
      <c r="AJ22" s="26">
        <v>2190</v>
      </c>
      <c r="AK22" s="26">
        <v>35.89</v>
      </c>
      <c r="AL22" s="26">
        <v>5.93</v>
      </c>
      <c r="AM22" s="282"/>
      <c r="AN22" s="15">
        <v>1.2999999999999999E-2</v>
      </c>
      <c r="AO22" s="15">
        <v>1.2999999999999999E-2</v>
      </c>
      <c r="AP22" s="16">
        <v>7.7870000000000001E-4</v>
      </c>
      <c r="AQ22" s="15">
        <v>2.5999999999999999E-2</v>
      </c>
      <c r="AR22" s="15">
        <v>0.68300000000000005</v>
      </c>
      <c r="AS22" s="282"/>
      <c r="AT22" s="13">
        <v>0.85020000000000007</v>
      </c>
      <c r="AU22" s="13">
        <v>0.85020000000000007</v>
      </c>
      <c r="AV22" s="13">
        <v>5.0926980000000004E-2</v>
      </c>
      <c r="AW22" s="13">
        <v>1.7004000000000001</v>
      </c>
      <c r="AX22" s="13">
        <v>44.668200000000006</v>
      </c>
      <c r="AY22" s="26">
        <v>4.5988701421800948E-2</v>
      </c>
      <c r="AZ22" s="26">
        <v>4.5988701421800948E-2</v>
      </c>
      <c r="BA22" s="26">
        <v>0.17619286919431282</v>
      </c>
      <c r="BB22" s="26">
        <v>9.6409725118483419E-2</v>
      </c>
      <c r="BC22" s="26">
        <v>0.41845564928909956</v>
      </c>
      <c r="BD22" s="269"/>
      <c r="BE22" s="192">
        <v>264335.4870173533</v>
      </c>
      <c r="BF22" s="188">
        <v>23864.778713451189</v>
      </c>
      <c r="BG22" s="188">
        <v>3925.6937693616619</v>
      </c>
      <c r="BH22" s="188">
        <v>544.04065947694369</v>
      </c>
      <c r="BI22" s="188">
        <v>194.06814236510974</v>
      </c>
      <c r="BJ22" s="188">
        <v>2383.3461422474716</v>
      </c>
      <c r="BK22" s="188">
        <v>16817.63</v>
      </c>
      <c r="BL22" s="188">
        <v>0</v>
      </c>
      <c r="BM22" s="188">
        <v>0</v>
      </c>
      <c r="BN22" s="188">
        <v>0</v>
      </c>
      <c r="BO22" s="188">
        <v>0</v>
      </c>
      <c r="BP22" s="188">
        <v>0</v>
      </c>
      <c r="BQ22" s="188">
        <v>0</v>
      </c>
      <c r="BR22" s="188">
        <v>0</v>
      </c>
      <c r="BS22" s="188">
        <v>0</v>
      </c>
      <c r="BT22" s="188">
        <v>0</v>
      </c>
      <c r="BU22" s="188">
        <v>3628.12</v>
      </c>
      <c r="BV22" s="188">
        <v>0</v>
      </c>
      <c r="BW22" s="188">
        <v>0</v>
      </c>
      <c r="BX22" s="188">
        <v>3628.12</v>
      </c>
      <c r="BY22" s="188">
        <v>0</v>
      </c>
      <c r="BZ22" s="188">
        <v>0</v>
      </c>
      <c r="CA22" s="188">
        <v>0</v>
      </c>
      <c r="CB22" s="188">
        <v>0</v>
      </c>
      <c r="CC22" s="188">
        <v>0</v>
      </c>
      <c r="CD22" s="188">
        <v>0</v>
      </c>
      <c r="CE22" s="188">
        <v>0</v>
      </c>
      <c r="CF22" s="188">
        <v>236427.73</v>
      </c>
      <c r="CG22" s="188">
        <v>0</v>
      </c>
      <c r="CH22" s="188">
        <v>236427.73</v>
      </c>
      <c r="CI22" s="188">
        <v>0</v>
      </c>
      <c r="CJ22" s="188">
        <v>0</v>
      </c>
      <c r="CK22" s="188">
        <v>0</v>
      </c>
      <c r="CL22" s="188">
        <v>0</v>
      </c>
      <c r="CM22" s="188">
        <v>0</v>
      </c>
      <c r="CN22" s="188">
        <v>0</v>
      </c>
      <c r="CO22" s="188">
        <v>0</v>
      </c>
      <c r="CP22" s="188">
        <v>0</v>
      </c>
      <c r="CQ22" s="188">
        <v>0</v>
      </c>
      <c r="CR22" s="188">
        <v>0</v>
      </c>
      <c r="CS22" s="188">
        <v>0</v>
      </c>
      <c r="CT22" s="188">
        <v>0</v>
      </c>
      <c r="CU22" s="188">
        <v>0</v>
      </c>
      <c r="CV22" s="188">
        <v>0</v>
      </c>
      <c r="CW22" s="188">
        <v>0</v>
      </c>
      <c r="CX22" s="188">
        <v>0</v>
      </c>
      <c r="CY22" s="188">
        <v>0</v>
      </c>
      <c r="CZ22" s="188">
        <v>0</v>
      </c>
      <c r="DA22" s="188">
        <v>0</v>
      </c>
      <c r="DB22" s="188">
        <v>0</v>
      </c>
      <c r="DC22" s="188">
        <v>414.858303902074</v>
      </c>
      <c r="DD22" s="193">
        <v>94559.219547897344</v>
      </c>
      <c r="DE22" s="189">
        <v>57019.722324417155</v>
      </c>
      <c r="DF22" s="189">
        <v>10410.850325275334</v>
      </c>
      <c r="DG22" s="189">
        <v>108.65766269122611</v>
      </c>
      <c r="DH22" s="189">
        <v>44.912112115427703</v>
      </c>
      <c r="DI22" s="189">
        <v>63.745550575798404</v>
      </c>
      <c r="DJ22" s="188">
        <v>16712.033113957717</v>
      </c>
      <c r="DK22" s="188">
        <v>0</v>
      </c>
      <c r="DL22" s="188">
        <v>90.342129879361039</v>
      </c>
      <c r="DM22" s="188">
        <v>0</v>
      </c>
      <c r="DN22" s="188">
        <v>10127.182028721412</v>
      </c>
      <c r="DO22" s="188">
        <v>0</v>
      </c>
      <c r="DP22" s="188">
        <v>90.4319629551443</v>
      </c>
      <c r="DQ22" s="188">
        <v>0</v>
      </c>
      <c r="DR22" s="192">
        <v>58863.920040177523</v>
      </c>
      <c r="DS22" s="188">
        <v>45069.074510603336</v>
      </c>
      <c r="DT22" s="188">
        <v>12762.277601864251</v>
      </c>
      <c r="DU22" s="188">
        <v>32306.796908739085</v>
      </c>
      <c r="DV22" s="188">
        <v>11777.637835967205</v>
      </c>
      <c r="DW22" s="188">
        <v>3999.7752082046245</v>
      </c>
      <c r="DX22" s="188">
        <v>3284.2107952837023</v>
      </c>
      <c r="DY22" s="188">
        <v>4493.6518324788794</v>
      </c>
      <c r="DZ22" s="188">
        <v>613.7156182643289</v>
      </c>
      <c r="EA22" s="188">
        <v>333.93948704495665</v>
      </c>
      <c r="EB22" s="188">
        <v>279.77613121937225</v>
      </c>
      <c r="EC22" s="188">
        <v>448.53295406276555</v>
      </c>
      <c r="ED22" s="188">
        <v>35.402376724140517</v>
      </c>
      <c r="EE22" s="188">
        <v>452.87105318105608</v>
      </c>
      <c r="EF22" s="188">
        <v>466.68569137469621</v>
      </c>
      <c r="EG22" s="192">
        <v>3897.7608691559781</v>
      </c>
      <c r="EH22" s="188">
        <v>1648.4020434672402</v>
      </c>
      <c r="EI22" s="188">
        <v>2249.3588256887379</v>
      </c>
      <c r="EJ22" s="192">
        <v>8153.0635065450842</v>
      </c>
      <c r="EK22" s="192">
        <v>58088.295782238871</v>
      </c>
      <c r="EL22" s="188">
        <v>31362.24143363483</v>
      </c>
      <c r="EM22" s="188">
        <v>26726.054348604041</v>
      </c>
      <c r="EN22" s="188">
        <v>0</v>
      </c>
      <c r="EO22" s="192">
        <v>0</v>
      </c>
      <c r="EP22" s="188">
        <v>0</v>
      </c>
      <c r="EQ22" s="188">
        <v>0</v>
      </c>
      <c r="ER22" s="188">
        <v>0</v>
      </c>
      <c r="ES22" s="192">
        <v>201806.8</v>
      </c>
      <c r="ET22" s="190">
        <v>689704.54676336818</v>
      </c>
      <c r="EU22" s="269"/>
      <c r="EV22" s="192">
        <v>0</v>
      </c>
      <c r="EW22" s="188">
        <v>203762.88</v>
      </c>
      <c r="EX22" s="188">
        <v>62.160000000000004</v>
      </c>
      <c r="EY22" s="188">
        <v>62.160000000000004</v>
      </c>
      <c r="EZ22" s="188">
        <v>209.21999999999997</v>
      </c>
      <c r="FA22" s="188">
        <v>130.98000000000002</v>
      </c>
      <c r="FB22" s="188">
        <v>3124.98</v>
      </c>
      <c r="FC22" s="192">
        <v>207352.38000000003</v>
      </c>
      <c r="FD22" s="188">
        <v>191808.11000000002</v>
      </c>
      <c r="FE22" s="188">
        <v>62.019999999999996</v>
      </c>
      <c r="FF22" s="188">
        <v>62.019999999999996</v>
      </c>
      <c r="FG22" s="188">
        <v>209.90999999999997</v>
      </c>
      <c r="FH22" s="188">
        <v>130.79000000000002</v>
      </c>
      <c r="FI22" s="188">
        <v>2929.68</v>
      </c>
      <c r="FJ22" s="192">
        <v>195202.53</v>
      </c>
      <c r="FK22" s="192">
        <v>71954.3</v>
      </c>
      <c r="FL22" s="190">
        <v>203762.88</v>
      </c>
      <c r="FN22" s="115">
        <v>0</v>
      </c>
      <c r="FO22" s="107">
        <v>3.4064171961435123</v>
      </c>
      <c r="FP22" s="108">
        <v>633</v>
      </c>
      <c r="FQ22" s="107">
        <v>3.0862438438438438</v>
      </c>
      <c r="FR22" s="108">
        <v>633</v>
      </c>
      <c r="FS22" s="107">
        <v>0</v>
      </c>
      <c r="FT22" s="108">
        <v>0</v>
      </c>
      <c r="FU22" s="108">
        <v>633</v>
      </c>
      <c r="FV22" s="108">
        <v>633</v>
      </c>
      <c r="FW22" s="108">
        <v>633</v>
      </c>
      <c r="FX22" s="108">
        <v>633</v>
      </c>
      <c r="FY22" s="108">
        <v>633</v>
      </c>
      <c r="FZ22" s="108">
        <v>633</v>
      </c>
      <c r="GA22" s="108">
        <v>633</v>
      </c>
      <c r="GB22" s="108">
        <v>633</v>
      </c>
      <c r="GC22" s="108">
        <v>633</v>
      </c>
      <c r="GD22" s="108">
        <v>633</v>
      </c>
      <c r="GE22" s="108">
        <v>633</v>
      </c>
      <c r="GF22" s="108">
        <v>633</v>
      </c>
      <c r="GG22" s="108">
        <v>633</v>
      </c>
      <c r="GH22" s="108">
        <v>633</v>
      </c>
      <c r="GI22" s="108"/>
      <c r="GJ22" s="108">
        <v>0</v>
      </c>
      <c r="GK22" s="115">
        <v>0</v>
      </c>
    </row>
    <row r="23" spans="1:193" ht="12" customHeight="1" x14ac:dyDescent="0.25">
      <c r="A23" s="22">
        <v>18</v>
      </c>
      <c r="B23" s="10" t="s">
        <v>17</v>
      </c>
      <c r="C23" s="28">
        <v>2021</v>
      </c>
      <c r="D23" s="282"/>
      <c r="E23" s="126">
        <v>604.79999999999995</v>
      </c>
      <c r="F23" s="11">
        <v>604.79999999999995</v>
      </c>
      <c r="G23" s="11">
        <v>0</v>
      </c>
      <c r="H23" s="11">
        <v>67.400000000000006</v>
      </c>
      <c r="I23" s="124" t="s">
        <v>493</v>
      </c>
      <c r="J23" s="12">
        <v>27.35</v>
      </c>
      <c r="K23" s="26">
        <v>4.4800000000000004</v>
      </c>
      <c r="L23" s="26">
        <v>5.83</v>
      </c>
      <c r="M23" s="26">
        <v>7.93</v>
      </c>
      <c r="N23" s="26">
        <v>6.1</v>
      </c>
      <c r="O23" s="26">
        <v>2.78</v>
      </c>
      <c r="P23" s="26">
        <v>0</v>
      </c>
      <c r="Q23" s="26">
        <v>0</v>
      </c>
      <c r="R23" s="26">
        <v>0.23</v>
      </c>
      <c r="S23" s="35">
        <v>28.444000000000003</v>
      </c>
      <c r="T23" s="33">
        <v>4.6592000000000002</v>
      </c>
      <c r="U23" s="33">
        <v>6.0632000000000001</v>
      </c>
      <c r="V23" s="33">
        <v>8.2471999999999994</v>
      </c>
      <c r="W23" s="33">
        <v>6.3439999999999994</v>
      </c>
      <c r="X23" s="33">
        <v>2.8912</v>
      </c>
      <c r="Y23" s="33">
        <v>0</v>
      </c>
      <c r="Z23" s="33">
        <v>0</v>
      </c>
      <c r="AA23" s="33">
        <v>0.23920000000000002</v>
      </c>
      <c r="AB23" s="38" t="s">
        <v>395</v>
      </c>
      <c r="AC23" s="38" t="s">
        <v>396</v>
      </c>
      <c r="AD23" s="122" t="s">
        <v>396</v>
      </c>
      <c r="AE23" s="37">
        <v>0</v>
      </c>
      <c r="AF23" s="38" t="s">
        <v>396</v>
      </c>
      <c r="AG23" s="282"/>
      <c r="AH23" s="26">
        <v>34.24</v>
      </c>
      <c r="AI23" s="26">
        <v>34.24</v>
      </c>
      <c r="AJ23" s="26">
        <v>2190</v>
      </c>
      <c r="AK23" s="26">
        <v>35.89</v>
      </c>
      <c r="AL23" s="26">
        <v>5.93</v>
      </c>
      <c r="AM23" s="282"/>
      <c r="AN23" s="15">
        <v>1.2999999999999999E-2</v>
      </c>
      <c r="AO23" s="15">
        <v>1.2999999999999999E-2</v>
      </c>
      <c r="AP23" s="16">
        <v>7.7870000000000001E-4</v>
      </c>
      <c r="AQ23" s="15">
        <v>2.5999999999999999E-2</v>
      </c>
      <c r="AR23" s="15">
        <v>0.68300000000000005</v>
      </c>
      <c r="AS23" s="282"/>
      <c r="AT23" s="13">
        <v>0.87619999999999998</v>
      </c>
      <c r="AU23" s="13">
        <v>0.87619999999999998</v>
      </c>
      <c r="AV23" s="13">
        <v>5.2484380000000004E-2</v>
      </c>
      <c r="AW23" s="13">
        <v>1.7524</v>
      </c>
      <c r="AX23" s="13">
        <v>46.034200000000006</v>
      </c>
      <c r="AY23" s="26">
        <v>4.9604973544973556E-2</v>
      </c>
      <c r="AZ23" s="26">
        <v>4.9604973544973556E-2</v>
      </c>
      <c r="BA23" s="26">
        <v>0.19004760615079369</v>
      </c>
      <c r="BB23" s="26">
        <v>0.10399080026455028</v>
      </c>
      <c r="BC23" s="26">
        <v>0.45136045965608473</v>
      </c>
      <c r="BD23" s="269"/>
      <c r="BE23" s="192">
        <v>287756.61637297826</v>
      </c>
      <c r="BF23" s="188">
        <v>22444.979908207391</v>
      </c>
      <c r="BG23" s="188">
        <v>3750.8050421957873</v>
      </c>
      <c r="BH23" s="188">
        <v>519.80377701683346</v>
      </c>
      <c r="BI23" s="188">
        <v>185.42245261045557</v>
      </c>
      <c r="BJ23" s="188">
        <v>2277.1686363843146</v>
      </c>
      <c r="BK23" s="188">
        <v>15711.78</v>
      </c>
      <c r="BL23" s="188">
        <v>13089.21</v>
      </c>
      <c r="BM23" s="188">
        <v>0</v>
      </c>
      <c r="BN23" s="188">
        <v>13089.21</v>
      </c>
      <c r="BO23" s="188">
        <v>0</v>
      </c>
      <c r="BP23" s="188">
        <v>0</v>
      </c>
      <c r="BQ23" s="188">
        <v>0</v>
      </c>
      <c r="BR23" s="188">
        <v>0</v>
      </c>
      <c r="BS23" s="188">
        <v>0</v>
      </c>
      <c r="BT23" s="188">
        <v>0</v>
      </c>
      <c r="BU23" s="188">
        <v>0</v>
      </c>
      <c r="BV23" s="188">
        <v>0</v>
      </c>
      <c r="BW23" s="188">
        <v>0</v>
      </c>
      <c r="BX23" s="188">
        <v>0</v>
      </c>
      <c r="BY23" s="188">
        <v>0</v>
      </c>
      <c r="BZ23" s="188">
        <v>0</v>
      </c>
      <c r="CA23" s="188">
        <v>0</v>
      </c>
      <c r="CB23" s="188">
        <v>0</v>
      </c>
      <c r="CC23" s="188">
        <v>0</v>
      </c>
      <c r="CD23" s="188">
        <v>0</v>
      </c>
      <c r="CE23" s="188">
        <v>0</v>
      </c>
      <c r="CF23" s="188">
        <v>251826.05</v>
      </c>
      <c r="CG23" s="188">
        <v>0</v>
      </c>
      <c r="CH23" s="188">
        <v>251826.05</v>
      </c>
      <c r="CI23" s="188">
        <v>0</v>
      </c>
      <c r="CJ23" s="188">
        <v>0</v>
      </c>
      <c r="CK23" s="188">
        <v>0</v>
      </c>
      <c r="CL23" s="188">
        <v>0</v>
      </c>
      <c r="CM23" s="188">
        <v>0</v>
      </c>
      <c r="CN23" s="188">
        <v>0</v>
      </c>
      <c r="CO23" s="188">
        <v>0</v>
      </c>
      <c r="CP23" s="188">
        <v>0</v>
      </c>
      <c r="CQ23" s="188">
        <v>0</v>
      </c>
      <c r="CR23" s="188">
        <v>0</v>
      </c>
      <c r="CS23" s="188">
        <v>0</v>
      </c>
      <c r="CT23" s="188">
        <v>0</v>
      </c>
      <c r="CU23" s="188">
        <v>0</v>
      </c>
      <c r="CV23" s="188">
        <v>0</v>
      </c>
      <c r="CW23" s="188">
        <v>0</v>
      </c>
      <c r="CX23" s="188">
        <v>0</v>
      </c>
      <c r="CY23" s="188">
        <v>0</v>
      </c>
      <c r="CZ23" s="188">
        <v>0</v>
      </c>
      <c r="DA23" s="188">
        <v>0</v>
      </c>
      <c r="DB23" s="188">
        <v>0</v>
      </c>
      <c r="DC23" s="188">
        <v>396.37646477089157</v>
      </c>
      <c r="DD23" s="193">
        <v>81340.52352064506</v>
      </c>
      <c r="DE23" s="189">
        <v>54479.507206646915</v>
      </c>
      <c r="DF23" s="189">
        <v>9947.0494103104629</v>
      </c>
      <c r="DG23" s="189">
        <v>103.81698956659331</v>
      </c>
      <c r="DH23" s="189">
        <v>42.911288163366009</v>
      </c>
      <c r="DI23" s="189">
        <v>60.905701403227297</v>
      </c>
      <c r="DJ23" s="188">
        <v>6961.4107951368533</v>
      </c>
      <c r="DK23" s="188">
        <v>0</v>
      </c>
      <c r="DL23" s="188">
        <v>86.317409401323161</v>
      </c>
      <c r="DM23" s="188">
        <v>0</v>
      </c>
      <c r="DN23" s="188">
        <v>9676.0184691480426</v>
      </c>
      <c r="DO23" s="188">
        <v>0</v>
      </c>
      <c r="DP23" s="188">
        <v>86.40324043486774</v>
      </c>
      <c r="DQ23" s="188">
        <v>0</v>
      </c>
      <c r="DR23" s="192">
        <v>56241.546351183846</v>
      </c>
      <c r="DS23" s="188">
        <v>43061.257921031436</v>
      </c>
      <c r="DT23" s="188">
        <v>12193.721158937598</v>
      </c>
      <c r="DU23" s="188">
        <v>30867.536762093838</v>
      </c>
      <c r="DV23" s="188">
        <v>11252.946861284308</v>
      </c>
      <c r="DW23" s="188">
        <v>3821.586170493139</v>
      </c>
      <c r="DX23" s="188">
        <v>3137.8999826028171</v>
      </c>
      <c r="DY23" s="188">
        <v>4293.4607081883523</v>
      </c>
      <c r="DZ23" s="188">
        <v>586.37473290089451</v>
      </c>
      <c r="EA23" s="188">
        <v>319.06256202968376</v>
      </c>
      <c r="EB23" s="188">
        <v>267.3121708712107</v>
      </c>
      <c r="EC23" s="188">
        <v>428.55091724669927</v>
      </c>
      <c r="ED23" s="188">
        <v>33.825209230268854</v>
      </c>
      <c r="EE23" s="188">
        <v>432.69575507725557</v>
      </c>
      <c r="EF23" s="188">
        <v>445.89495441297993</v>
      </c>
      <c r="EG23" s="192">
        <v>3724.1165460750963</v>
      </c>
      <c r="EH23" s="188">
        <v>1574.9661230473728</v>
      </c>
      <c r="EI23" s="188">
        <v>2149.1504230277233</v>
      </c>
      <c r="EJ23" s="192">
        <v>7789.8464593340723</v>
      </c>
      <c r="EK23" s="192">
        <v>55500.47597013913</v>
      </c>
      <c r="EL23" s="188">
        <v>29965.061009577166</v>
      </c>
      <c r="EM23" s="188">
        <v>25535.414960561968</v>
      </c>
      <c r="EN23" s="188">
        <v>0</v>
      </c>
      <c r="EO23" s="192">
        <v>0</v>
      </c>
      <c r="EP23" s="188">
        <v>0</v>
      </c>
      <c r="EQ23" s="188">
        <v>0</v>
      </c>
      <c r="ER23" s="188">
        <v>0</v>
      </c>
      <c r="ES23" s="192">
        <v>1806.8</v>
      </c>
      <c r="ET23" s="190">
        <v>494159.92522035545</v>
      </c>
      <c r="EU23" s="269"/>
      <c r="EV23" s="192">
        <v>0</v>
      </c>
      <c r="EW23" s="188">
        <v>194685.3</v>
      </c>
      <c r="EX23" s="188">
        <v>70.5</v>
      </c>
      <c r="EY23" s="188">
        <v>72.84</v>
      </c>
      <c r="EZ23" s="188">
        <v>237.06</v>
      </c>
      <c r="FA23" s="188">
        <v>148.56</v>
      </c>
      <c r="FB23" s="188">
        <v>3220.6800000000003</v>
      </c>
      <c r="FC23" s="192">
        <v>198434.93999999997</v>
      </c>
      <c r="FD23" s="188">
        <v>182402.30000000002</v>
      </c>
      <c r="FE23" s="188">
        <v>70.39</v>
      </c>
      <c r="FF23" s="188">
        <v>72.8</v>
      </c>
      <c r="FG23" s="188">
        <v>237.29</v>
      </c>
      <c r="FH23" s="188">
        <v>148.38000000000002</v>
      </c>
      <c r="FI23" s="188">
        <v>2993.74</v>
      </c>
      <c r="FJ23" s="192">
        <v>185924.90000000002</v>
      </c>
      <c r="FK23" s="192">
        <v>135341.52000000002</v>
      </c>
      <c r="FL23" s="190">
        <v>194685.3</v>
      </c>
      <c r="FN23" s="115">
        <v>0</v>
      </c>
      <c r="FO23" s="107">
        <v>3.4064071428571432</v>
      </c>
      <c r="FP23" s="108">
        <v>604.80000000000007</v>
      </c>
      <c r="FQ23" s="107">
        <v>3.086233068783069</v>
      </c>
      <c r="FR23" s="108">
        <v>604.80000000000007</v>
      </c>
      <c r="FS23" s="107">
        <v>0</v>
      </c>
      <c r="FT23" s="108">
        <v>0</v>
      </c>
      <c r="FU23" s="108">
        <v>604.79999999999995</v>
      </c>
      <c r="FV23" s="108">
        <v>604.79999999999995</v>
      </c>
      <c r="FW23" s="108">
        <v>604.79999999999995</v>
      </c>
      <c r="FX23" s="108">
        <v>604.79999999999995</v>
      </c>
      <c r="FY23" s="108">
        <v>604.79999999999995</v>
      </c>
      <c r="FZ23" s="108">
        <v>604.79999999999995</v>
      </c>
      <c r="GA23" s="108">
        <v>604.79999999999995</v>
      </c>
      <c r="GB23" s="108">
        <v>604.79999999999995</v>
      </c>
      <c r="GC23" s="108">
        <v>604.79999999999995</v>
      </c>
      <c r="GD23" s="108">
        <v>604.79999999999995</v>
      </c>
      <c r="GE23" s="108">
        <v>604.79999999999995</v>
      </c>
      <c r="GF23" s="108">
        <v>604.79999999999995</v>
      </c>
      <c r="GG23" s="108">
        <v>604.80000000000007</v>
      </c>
      <c r="GH23" s="108">
        <v>604.80000000000007</v>
      </c>
      <c r="GI23" s="108"/>
      <c r="GJ23" s="108">
        <v>0</v>
      </c>
      <c r="GK23" s="115">
        <v>0</v>
      </c>
    </row>
    <row r="24" spans="1:193" ht="12" customHeight="1" x14ac:dyDescent="0.25">
      <c r="A24" s="22">
        <v>19</v>
      </c>
      <c r="B24" s="10" t="s">
        <v>18</v>
      </c>
      <c r="C24" s="28">
        <v>2021</v>
      </c>
      <c r="D24" s="282"/>
      <c r="E24" s="126">
        <v>1021.95</v>
      </c>
      <c r="F24" s="11">
        <v>1021.95</v>
      </c>
      <c r="G24" s="11">
        <v>0</v>
      </c>
      <c r="H24" s="11">
        <v>90.7</v>
      </c>
      <c r="I24" s="124" t="s">
        <v>493</v>
      </c>
      <c r="J24" s="12">
        <v>27.35</v>
      </c>
      <c r="K24" s="26">
        <v>4.4800000000000004</v>
      </c>
      <c r="L24" s="26">
        <v>5.83</v>
      </c>
      <c r="M24" s="26">
        <v>7.93</v>
      </c>
      <c r="N24" s="26">
        <v>6.1</v>
      </c>
      <c r="O24" s="26">
        <v>2.78</v>
      </c>
      <c r="P24" s="26">
        <v>0</v>
      </c>
      <c r="Q24" s="26">
        <v>0</v>
      </c>
      <c r="R24" s="26">
        <v>0.23</v>
      </c>
      <c r="S24" s="35">
        <v>28.444000000000003</v>
      </c>
      <c r="T24" s="33">
        <v>4.6592000000000002</v>
      </c>
      <c r="U24" s="33">
        <v>6.0632000000000001</v>
      </c>
      <c r="V24" s="33">
        <v>8.2471999999999994</v>
      </c>
      <c r="W24" s="33">
        <v>6.3439999999999994</v>
      </c>
      <c r="X24" s="33">
        <v>2.8912</v>
      </c>
      <c r="Y24" s="33">
        <v>0</v>
      </c>
      <c r="Z24" s="33">
        <v>0</v>
      </c>
      <c r="AA24" s="33">
        <v>0.23920000000000002</v>
      </c>
      <c r="AB24" s="38" t="s">
        <v>395</v>
      </c>
      <c r="AC24" s="38" t="s">
        <v>396</v>
      </c>
      <c r="AD24" s="122" t="s">
        <v>396</v>
      </c>
      <c r="AE24" s="37">
        <v>0</v>
      </c>
      <c r="AF24" s="38" t="s">
        <v>396</v>
      </c>
      <c r="AG24" s="282"/>
      <c r="AH24" s="26">
        <v>34.24</v>
      </c>
      <c r="AI24" s="26">
        <v>34.24</v>
      </c>
      <c r="AJ24" s="26">
        <v>2190</v>
      </c>
      <c r="AK24" s="26">
        <v>35.89</v>
      </c>
      <c r="AL24" s="26">
        <v>5.93</v>
      </c>
      <c r="AM24" s="282"/>
      <c r="AN24" s="15">
        <v>1.2999999999999999E-2</v>
      </c>
      <c r="AO24" s="15">
        <v>1.2999999999999999E-2</v>
      </c>
      <c r="AP24" s="16">
        <v>7.7870000000000001E-4</v>
      </c>
      <c r="AQ24" s="15">
        <v>2.5999999999999999E-2</v>
      </c>
      <c r="AR24" s="15">
        <v>0.68300000000000005</v>
      </c>
      <c r="AS24" s="282"/>
      <c r="AT24" s="13">
        <v>1.1791</v>
      </c>
      <c r="AU24" s="13">
        <v>1.1791</v>
      </c>
      <c r="AV24" s="13">
        <v>7.0628090000000004E-2</v>
      </c>
      <c r="AW24" s="13">
        <v>2.3582000000000001</v>
      </c>
      <c r="AX24" s="13">
        <v>61.948100000000004</v>
      </c>
      <c r="AY24" s="26">
        <v>3.9505243896472433E-2</v>
      </c>
      <c r="AZ24" s="26">
        <v>3.9505243896472433E-2</v>
      </c>
      <c r="BA24" s="26">
        <v>0.15135331190371351</v>
      </c>
      <c r="BB24" s="26">
        <v>8.2817944126424972E-2</v>
      </c>
      <c r="BC24" s="26">
        <v>0.3594620411957532</v>
      </c>
      <c r="BD24" s="269"/>
      <c r="BE24" s="192">
        <v>390321.96436237625</v>
      </c>
      <c r="BF24" s="188">
        <v>34664.404309180791</v>
      </c>
      <c r="BG24" s="188">
        <v>6337.8558413888641</v>
      </c>
      <c r="BH24" s="188">
        <v>878.32915000389039</v>
      </c>
      <c r="BI24" s="188">
        <v>313.31427818329212</v>
      </c>
      <c r="BJ24" s="188">
        <v>3847.8050396047456</v>
      </c>
      <c r="BK24" s="188">
        <v>23287.1</v>
      </c>
      <c r="BL24" s="188">
        <v>0</v>
      </c>
      <c r="BM24" s="188">
        <v>0</v>
      </c>
      <c r="BN24" s="188">
        <v>0</v>
      </c>
      <c r="BO24" s="188">
        <v>0</v>
      </c>
      <c r="BP24" s="188">
        <v>0</v>
      </c>
      <c r="BQ24" s="188">
        <v>0</v>
      </c>
      <c r="BR24" s="188">
        <v>0</v>
      </c>
      <c r="BS24" s="188">
        <v>0</v>
      </c>
      <c r="BT24" s="188">
        <v>0</v>
      </c>
      <c r="BU24" s="188">
        <v>4757.24</v>
      </c>
      <c r="BV24" s="188">
        <v>4757.24</v>
      </c>
      <c r="BW24" s="188">
        <v>0</v>
      </c>
      <c r="BX24" s="188">
        <v>0</v>
      </c>
      <c r="BY24" s="188">
        <v>0</v>
      </c>
      <c r="BZ24" s="188">
        <v>0</v>
      </c>
      <c r="CA24" s="188">
        <v>0</v>
      </c>
      <c r="CB24" s="188">
        <v>0</v>
      </c>
      <c r="CC24" s="188">
        <v>0</v>
      </c>
      <c r="CD24" s="188">
        <v>0</v>
      </c>
      <c r="CE24" s="188">
        <v>0</v>
      </c>
      <c r="CF24" s="188">
        <v>350230.55</v>
      </c>
      <c r="CG24" s="188">
        <v>0</v>
      </c>
      <c r="CH24" s="188">
        <v>350230.55</v>
      </c>
      <c r="CI24" s="188">
        <v>0</v>
      </c>
      <c r="CJ24" s="188">
        <v>0</v>
      </c>
      <c r="CK24" s="188">
        <v>0</v>
      </c>
      <c r="CL24" s="188">
        <v>0</v>
      </c>
      <c r="CM24" s="188">
        <v>0</v>
      </c>
      <c r="CN24" s="188">
        <v>0</v>
      </c>
      <c r="CO24" s="188">
        <v>0</v>
      </c>
      <c r="CP24" s="188">
        <v>0</v>
      </c>
      <c r="CQ24" s="188">
        <v>0</v>
      </c>
      <c r="CR24" s="188">
        <v>0</v>
      </c>
      <c r="CS24" s="188">
        <v>0</v>
      </c>
      <c r="CT24" s="188">
        <v>0</v>
      </c>
      <c r="CU24" s="188">
        <v>0</v>
      </c>
      <c r="CV24" s="188">
        <v>0</v>
      </c>
      <c r="CW24" s="188">
        <v>0</v>
      </c>
      <c r="CX24" s="188">
        <v>0</v>
      </c>
      <c r="CY24" s="188">
        <v>0</v>
      </c>
      <c r="CZ24" s="188">
        <v>0</v>
      </c>
      <c r="DA24" s="188">
        <v>0</v>
      </c>
      <c r="DB24" s="188">
        <v>0</v>
      </c>
      <c r="DC24" s="188">
        <v>669.77005319545742</v>
      </c>
      <c r="DD24" s="193">
        <v>125782.33177483997</v>
      </c>
      <c r="DE24" s="189">
        <v>92055.774454088649</v>
      </c>
      <c r="DF24" s="189">
        <v>16807.84911518978</v>
      </c>
      <c r="DG24" s="189">
        <v>175.42290424533735</v>
      </c>
      <c r="DH24" s="189">
        <v>72.50858290104479</v>
      </c>
      <c r="DI24" s="189">
        <v>102.91432134429256</v>
      </c>
      <c r="DJ24" s="188">
        <v>101.55424535401282</v>
      </c>
      <c r="DK24" s="188">
        <v>0</v>
      </c>
      <c r="DL24" s="188">
        <v>145.85330115357507</v>
      </c>
      <c r="DM24" s="188">
        <v>0</v>
      </c>
      <c r="DN24" s="188">
        <v>16349.879422198814</v>
      </c>
      <c r="DO24" s="188">
        <v>0</v>
      </c>
      <c r="DP24" s="188">
        <v>145.99833260981001</v>
      </c>
      <c r="DQ24" s="188">
        <v>0</v>
      </c>
      <c r="DR24" s="192">
        <v>95033.148633585195</v>
      </c>
      <c r="DS24" s="188">
        <v>72761.991621028574</v>
      </c>
      <c r="DT24" s="188">
        <v>20604.122583294113</v>
      </c>
      <c r="DU24" s="188">
        <v>52157.869037734461</v>
      </c>
      <c r="DV24" s="188">
        <v>19014.466013375495</v>
      </c>
      <c r="DW24" s="188">
        <v>6457.4569889805953</v>
      </c>
      <c r="DX24" s="188">
        <v>5302.2104616748502</v>
      </c>
      <c r="DY24" s="188">
        <v>7254.7985627200505</v>
      </c>
      <c r="DZ24" s="188">
        <v>990.8162339419132</v>
      </c>
      <c r="EA24" s="188">
        <v>539.13026664390759</v>
      </c>
      <c r="EB24" s="188">
        <v>451.68596729800555</v>
      </c>
      <c r="EC24" s="188">
        <v>724.13625972265925</v>
      </c>
      <c r="ED24" s="188">
        <v>57.1555432752534</v>
      </c>
      <c r="EE24" s="188">
        <v>731.13992543188044</v>
      </c>
      <c r="EF24" s="188">
        <v>753.44303680943267</v>
      </c>
      <c r="EG24" s="192">
        <v>6292.7594316492141</v>
      </c>
      <c r="EH24" s="188">
        <v>2661.2708820242442</v>
      </c>
      <c r="EI24" s="188">
        <v>3631.4885496249699</v>
      </c>
      <c r="EJ24" s="192">
        <v>13162.75395025869</v>
      </c>
      <c r="EK24" s="192">
        <v>93780.938190614572</v>
      </c>
      <c r="EL24" s="188">
        <v>50632.926750557846</v>
      </c>
      <c r="EM24" s="188">
        <v>43148.011440056718</v>
      </c>
      <c r="EN24" s="188">
        <v>0</v>
      </c>
      <c r="EO24" s="192">
        <v>0</v>
      </c>
      <c r="EP24" s="188">
        <v>0</v>
      </c>
      <c r="EQ24" s="188">
        <v>0</v>
      </c>
      <c r="ER24" s="188">
        <v>0</v>
      </c>
      <c r="ES24" s="192">
        <v>1426.8</v>
      </c>
      <c r="ET24" s="190">
        <v>725800.69634332391</v>
      </c>
      <c r="EU24" s="269"/>
      <c r="EV24" s="192">
        <v>0</v>
      </c>
      <c r="EW24" s="188">
        <v>328968.39</v>
      </c>
      <c r="EX24" s="188">
        <v>28.110000000000003</v>
      </c>
      <c r="EY24" s="188">
        <v>0</v>
      </c>
      <c r="EZ24" s="188">
        <v>0</v>
      </c>
      <c r="FA24" s="188">
        <v>0</v>
      </c>
      <c r="FB24" s="188">
        <v>4333.8600000000006</v>
      </c>
      <c r="FC24" s="192">
        <v>333330.36</v>
      </c>
      <c r="FD24" s="188">
        <v>299447.72000000003</v>
      </c>
      <c r="FE24" s="188">
        <v>29.669999999999995</v>
      </c>
      <c r="FF24" s="188">
        <v>0</v>
      </c>
      <c r="FG24" s="188">
        <v>0</v>
      </c>
      <c r="FH24" s="188">
        <v>0</v>
      </c>
      <c r="FI24" s="188">
        <v>3913.42</v>
      </c>
      <c r="FJ24" s="192">
        <v>303390.81</v>
      </c>
      <c r="FK24" s="192">
        <v>83332.266666666677</v>
      </c>
      <c r="FL24" s="190">
        <v>328968.39</v>
      </c>
      <c r="FN24" s="115">
        <v>0</v>
      </c>
      <c r="FO24" s="107">
        <v>3.4064104221609726</v>
      </c>
      <c r="FP24" s="108">
        <v>1021.9500000000002</v>
      </c>
      <c r="FQ24" s="107">
        <v>3.0862230770756085</v>
      </c>
      <c r="FR24" s="108">
        <v>1021.9500000000002</v>
      </c>
      <c r="FS24" s="107">
        <v>0</v>
      </c>
      <c r="FT24" s="108">
        <v>0</v>
      </c>
      <c r="FU24" s="108">
        <v>1021.95</v>
      </c>
      <c r="FV24" s="108">
        <v>1021.95</v>
      </c>
      <c r="FW24" s="108">
        <v>1021.95</v>
      </c>
      <c r="FX24" s="108">
        <v>1021.95</v>
      </c>
      <c r="FY24" s="108">
        <v>1021.95</v>
      </c>
      <c r="FZ24" s="108">
        <v>1021.95</v>
      </c>
      <c r="GA24" s="108">
        <v>1021.95</v>
      </c>
      <c r="GB24" s="108">
        <v>1021.95</v>
      </c>
      <c r="GC24" s="108">
        <v>1021.95</v>
      </c>
      <c r="GD24" s="108">
        <v>1021.95</v>
      </c>
      <c r="GE24" s="108">
        <v>1021.95</v>
      </c>
      <c r="GF24" s="108">
        <v>1021.95</v>
      </c>
      <c r="GG24" s="108">
        <v>1021.9500000000002</v>
      </c>
      <c r="GH24" s="108">
        <v>1021.9500000000002</v>
      </c>
      <c r="GI24" s="108"/>
      <c r="GJ24" s="108">
        <v>0</v>
      </c>
      <c r="GK24" s="115">
        <v>0</v>
      </c>
    </row>
    <row r="25" spans="1:193" ht="12" customHeight="1" x14ac:dyDescent="0.25">
      <c r="A25" s="22">
        <v>20</v>
      </c>
      <c r="B25" s="10" t="s">
        <v>389</v>
      </c>
      <c r="C25" s="28">
        <v>2021</v>
      </c>
      <c r="D25" s="282"/>
      <c r="E25" s="126">
        <v>385.6</v>
      </c>
      <c r="F25" s="11">
        <v>385.6</v>
      </c>
      <c r="G25" s="11">
        <v>0</v>
      </c>
      <c r="H25" s="11">
        <v>54.9</v>
      </c>
      <c r="I25" s="124" t="s">
        <v>495</v>
      </c>
      <c r="J25" s="21">
        <v>22.1</v>
      </c>
      <c r="K25" s="27">
        <v>3.44</v>
      </c>
      <c r="L25" s="27">
        <v>4.49</v>
      </c>
      <c r="M25" s="27">
        <v>7.45</v>
      </c>
      <c r="N25" s="27">
        <v>4.3499999999999996</v>
      </c>
      <c r="O25" s="27">
        <v>2.14</v>
      </c>
      <c r="P25" s="27">
        <v>0</v>
      </c>
      <c r="Q25" s="27">
        <v>0</v>
      </c>
      <c r="R25" s="27">
        <v>0.23</v>
      </c>
      <c r="S25" s="35">
        <v>22.984000000000002</v>
      </c>
      <c r="T25" s="33">
        <v>3.5775999999999999</v>
      </c>
      <c r="U25" s="33">
        <v>4.6696</v>
      </c>
      <c r="V25" s="33">
        <v>7.7480000000000002</v>
      </c>
      <c r="W25" s="33">
        <v>4.524</v>
      </c>
      <c r="X25" s="33">
        <v>2.2256</v>
      </c>
      <c r="Y25" s="33">
        <v>0</v>
      </c>
      <c r="Z25" s="33">
        <v>0</v>
      </c>
      <c r="AA25" s="33">
        <v>0.23920000000000002</v>
      </c>
      <c r="AB25" s="38" t="s">
        <v>395</v>
      </c>
      <c r="AC25" s="38" t="s">
        <v>396</v>
      </c>
      <c r="AD25" s="122" t="s">
        <v>396</v>
      </c>
      <c r="AE25" s="37">
        <v>0</v>
      </c>
      <c r="AF25" s="38" t="s">
        <v>396</v>
      </c>
      <c r="AG25" s="282"/>
      <c r="AH25" s="26">
        <v>0</v>
      </c>
      <c r="AI25" s="26">
        <v>0</v>
      </c>
      <c r="AJ25" s="26">
        <v>0</v>
      </c>
      <c r="AK25" s="26">
        <v>0</v>
      </c>
      <c r="AL25" s="26">
        <v>5.93</v>
      </c>
      <c r="AM25" s="282"/>
      <c r="AN25" s="15">
        <v>0</v>
      </c>
      <c r="AO25" s="15">
        <v>0</v>
      </c>
      <c r="AP25" s="16">
        <v>0</v>
      </c>
      <c r="AQ25" s="15">
        <v>0</v>
      </c>
      <c r="AR25" s="15">
        <v>0.68300000000000005</v>
      </c>
      <c r="AS25" s="282"/>
      <c r="AT25" s="13">
        <v>0</v>
      </c>
      <c r="AU25" s="13">
        <v>0</v>
      </c>
      <c r="AV25" s="13">
        <v>0</v>
      </c>
      <c r="AW25" s="13">
        <v>0</v>
      </c>
      <c r="AX25" s="13">
        <v>37.496700000000004</v>
      </c>
      <c r="AY25" s="26">
        <v>0</v>
      </c>
      <c r="AZ25" s="26">
        <v>0</v>
      </c>
      <c r="BA25" s="26">
        <v>0</v>
      </c>
      <c r="BB25" s="26">
        <v>0</v>
      </c>
      <c r="BC25" s="26">
        <v>0.57664790197095439</v>
      </c>
      <c r="BD25" s="269"/>
      <c r="BE25" s="192">
        <v>16401.376003780581</v>
      </c>
      <c r="BF25" s="188">
        <v>16401.376003780581</v>
      </c>
      <c r="BG25" s="188">
        <v>2391.3862835163613</v>
      </c>
      <c r="BH25" s="188">
        <v>331.40928640491222</v>
      </c>
      <c r="BI25" s="188">
        <v>118.21907692888831</v>
      </c>
      <c r="BJ25" s="188">
        <v>1609.5213569304183</v>
      </c>
      <c r="BK25" s="188">
        <v>11950.84</v>
      </c>
      <c r="BL25" s="188">
        <v>0</v>
      </c>
      <c r="BM25" s="188">
        <v>0</v>
      </c>
      <c r="BN25" s="188">
        <v>0</v>
      </c>
      <c r="BO25" s="188">
        <v>0</v>
      </c>
      <c r="BP25" s="188">
        <v>0</v>
      </c>
      <c r="BQ25" s="188">
        <v>0</v>
      </c>
      <c r="BR25" s="188">
        <v>0</v>
      </c>
      <c r="BS25" s="188">
        <v>0</v>
      </c>
      <c r="BT25" s="188">
        <v>0</v>
      </c>
      <c r="BU25" s="188">
        <v>0</v>
      </c>
      <c r="BV25" s="188">
        <v>0</v>
      </c>
      <c r="BW25" s="188">
        <v>0</v>
      </c>
      <c r="BX25" s="188">
        <v>0</v>
      </c>
      <c r="BY25" s="188">
        <v>0</v>
      </c>
      <c r="BZ25" s="188">
        <v>0</v>
      </c>
      <c r="CA25" s="188">
        <v>0</v>
      </c>
      <c r="CB25" s="188">
        <v>0</v>
      </c>
      <c r="CC25" s="188">
        <v>0</v>
      </c>
      <c r="CD25" s="188">
        <v>0</v>
      </c>
      <c r="CE25" s="188">
        <v>0</v>
      </c>
      <c r="CF25" s="188">
        <v>0</v>
      </c>
      <c r="CG25" s="188">
        <v>0</v>
      </c>
      <c r="CH25" s="188">
        <v>0</v>
      </c>
      <c r="CI25" s="188">
        <v>0</v>
      </c>
      <c r="CJ25" s="188">
        <v>0</v>
      </c>
      <c r="CK25" s="188">
        <v>0</v>
      </c>
      <c r="CL25" s="188">
        <v>0</v>
      </c>
      <c r="CM25" s="188">
        <v>0</v>
      </c>
      <c r="CN25" s="188">
        <v>0</v>
      </c>
      <c r="CO25" s="188">
        <v>0</v>
      </c>
      <c r="CP25" s="188">
        <v>0</v>
      </c>
      <c r="CQ25" s="188">
        <v>0</v>
      </c>
      <c r="CR25" s="188">
        <v>0</v>
      </c>
      <c r="CS25" s="188">
        <v>0</v>
      </c>
      <c r="CT25" s="188">
        <v>0</v>
      </c>
      <c r="CU25" s="188">
        <v>0</v>
      </c>
      <c r="CV25" s="188">
        <v>0</v>
      </c>
      <c r="CW25" s="188">
        <v>0</v>
      </c>
      <c r="CX25" s="188">
        <v>0</v>
      </c>
      <c r="CY25" s="188">
        <v>0</v>
      </c>
      <c r="CZ25" s="188">
        <v>0</v>
      </c>
      <c r="DA25" s="188">
        <v>0</v>
      </c>
      <c r="DB25" s="188">
        <v>0</v>
      </c>
      <c r="DC25" s="188">
        <v>0</v>
      </c>
      <c r="DD25" s="193">
        <v>189016.71784576526</v>
      </c>
      <c r="DE25" s="189">
        <v>176291.08498419501</v>
      </c>
      <c r="DF25" s="189">
        <v>6341.901872711167</v>
      </c>
      <c r="DG25" s="189">
        <v>66.190197051716879</v>
      </c>
      <c r="DH25" s="189">
        <v>27.358784252304776</v>
      </c>
      <c r="DI25" s="189">
        <v>38.831412799412107</v>
      </c>
      <c r="DJ25" s="188">
        <v>38.318231820057079</v>
      </c>
      <c r="DK25" s="188">
        <v>0</v>
      </c>
      <c r="DL25" s="188">
        <v>55.033057316716608</v>
      </c>
      <c r="DM25" s="188">
        <v>0</v>
      </c>
      <c r="DN25" s="188">
        <v>6169.1017223933277</v>
      </c>
      <c r="DO25" s="188">
        <v>0</v>
      </c>
      <c r="DP25" s="188">
        <v>55.08778027725694</v>
      </c>
      <c r="DQ25" s="188">
        <v>0</v>
      </c>
      <c r="DR25" s="192">
        <v>35857.705477871175</v>
      </c>
      <c r="DS25" s="188">
        <v>27454.399891451256</v>
      </c>
      <c r="DT25" s="188">
        <v>7774.303701862329</v>
      </c>
      <c r="DU25" s="188">
        <v>19680.096189588927</v>
      </c>
      <c r="DV25" s="188">
        <v>7174.4978665860253</v>
      </c>
      <c r="DW25" s="188">
        <v>2436.513934097477</v>
      </c>
      <c r="DX25" s="188">
        <v>2000.6187719769282</v>
      </c>
      <c r="DY25" s="188">
        <v>2737.3651605116206</v>
      </c>
      <c r="DZ25" s="188">
        <v>373.85267362199875</v>
      </c>
      <c r="EA25" s="188">
        <v>203.42348531522163</v>
      </c>
      <c r="EB25" s="188">
        <v>170.42918830677715</v>
      </c>
      <c r="EC25" s="188">
        <v>273.22955305940343</v>
      </c>
      <c r="ED25" s="188">
        <v>21.565808001308977</v>
      </c>
      <c r="EE25" s="188">
        <v>275.87216130586921</v>
      </c>
      <c r="EF25" s="188">
        <v>284.28752384531253</v>
      </c>
      <c r="EG25" s="192">
        <v>2374.3706021272433</v>
      </c>
      <c r="EH25" s="188">
        <v>1004.1450678688275</v>
      </c>
      <c r="EI25" s="188">
        <v>1370.2255342584158</v>
      </c>
      <c r="EJ25" s="192">
        <v>4966.5423193108754</v>
      </c>
      <c r="EK25" s="192">
        <v>0</v>
      </c>
      <c r="EL25" s="188">
        <v>0</v>
      </c>
      <c r="EM25" s="188">
        <v>0</v>
      </c>
      <c r="EN25" s="188">
        <v>0</v>
      </c>
      <c r="EO25" s="192">
        <v>0</v>
      </c>
      <c r="EP25" s="188">
        <v>0</v>
      </c>
      <c r="EQ25" s="188">
        <v>0</v>
      </c>
      <c r="ER25" s="188">
        <v>0</v>
      </c>
      <c r="ES25" s="192">
        <v>1236.8</v>
      </c>
      <c r="ET25" s="190">
        <v>249853.51224885514</v>
      </c>
      <c r="EU25" s="269"/>
      <c r="EV25" s="192">
        <v>0</v>
      </c>
      <c r="EW25" s="188">
        <v>0</v>
      </c>
      <c r="EX25" s="188">
        <v>0</v>
      </c>
      <c r="EY25" s="188">
        <v>0</v>
      </c>
      <c r="EZ25" s="188">
        <v>0</v>
      </c>
      <c r="FA25" s="188">
        <v>0</v>
      </c>
      <c r="FB25" s="188">
        <v>0</v>
      </c>
      <c r="FC25" s="192">
        <v>0</v>
      </c>
      <c r="FD25" s="188">
        <v>0</v>
      </c>
      <c r="FE25" s="188">
        <v>0</v>
      </c>
      <c r="FF25" s="188">
        <v>0</v>
      </c>
      <c r="FG25" s="188">
        <v>0</v>
      </c>
      <c r="FH25" s="188">
        <v>0</v>
      </c>
      <c r="FI25" s="188">
        <v>0</v>
      </c>
      <c r="FJ25" s="192">
        <v>0</v>
      </c>
      <c r="FK25" s="192">
        <v>0</v>
      </c>
      <c r="FL25" s="190">
        <v>0</v>
      </c>
      <c r="FN25" s="115">
        <v>0</v>
      </c>
      <c r="FO25" s="107">
        <v>0</v>
      </c>
      <c r="FP25" s="108">
        <v>0</v>
      </c>
      <c r="FQ25" s="107">
        <v>0</v>
      </c>
      <c r="FR25" s="108">
        <v>0</v>
      </c>
      <c r="FS25" s="107">
        <v>0</v>
      </c>
      <c r="FT25" s="108">
        <v>0</v>
      </c>
      <c r="FU25" s="108">
        <v>385.6</v>
      </c>
      <c r="FV25" s="108">
        <v>385.6</v>
      </c>
      <c r="FW25" s="108">
        <v>385.6</v>
      </c>
      <c r="FX25" s="108">
        <v>385.6</v>
      </c>
      <c r="FY25" s="108">
        <v>385.6</v>
      </c>
      <c r="FZ25" s="108">
        <v>385.6</v>
      </c>
      <c r="GA25" s="108">
        <v>385.6</v>
      </c>
      <c r="GB25" s="108">
        <v>385.6</v>
      </c>
      <c r="GC25" s="108">
        <v>385.6</v>
      </c>
      <c r="GD25" s="108">
        <v>385.6</v>
      </c>
      <c r="GE25" s="108">
        <v>385.6</v>
      </c>
      <c r="GF25" s="108">
        <v>385.6</v>
      </c>
      <c r="GG25" s="108">
        <v>385.59999999999997</v>
      </c>
      <c r="GH25" s="108">
        <v>0</v>
      </c>
      <c r="GI25" s="108"/>
      <c r="GJ25" s="108">
        <v>0</v>
      </c>
      <c r="GK25" s="115">
        <v>0</v>
      </c>
    </row>
    <row r="26" spans="1:193" ht="12" customHeight="1" x14ac:dyDescent="0.25">
      <c r="A26" s="22">
        <v>21</v>
      </c>
      <c r="B26" s="10" t="s">
        <v>390</v>
      </c>
      <c r="C26" s="28">
        <v>2021</v>
      </c>
      <c r="D26" s="282"/>
      <c r="E26" s="126">
        <v>385.6</v>
      </c>
      <c r="F26" s="11">
        <v>385.6</v>
      </c>
      <c r="G26" s="11">
        <v>0</v>
      </c>
      <c r="H26" s="11">
        <v>54.9</v>
      </c>
      <c r="I26" s="124" t="s">
        <v>495</v>
      </c>
      <c r="J26" s="21">
        <v>22.1</v>
      </c>
      <c r="K26" s="27">
        <v>3.44</v>
      </c>
      <c r="L26" s="27">
        <v>4.49</v>
      </c>
      <c r="M26" s="27">
        <v>7.45</v>
      </c>
      <c r="N26" s="27">
        <v>4.3499999999999996</v>
      </c>
      <c r="O26" s="27">
        <v>2.14</v>
      </c>
      <c r="P26" s="27">
        <v>0</v>
      </c>
      <c r="Q26" s="27">
        <v>0</v>
      </c>
      <c r="R26" s="27">
        <v>0.23</v>
      </c>
      <c r="S26" s="35">
        <v>22.984000000000002</v>
      </c>
      <c r="T26" s="33">
        <v>3.5775999999999999</v>
      </c>
      <c r="U26" s="33">
        <v>4.6696</v>
      </c>
      <c r="V26" s="33">
        <v>7.7480000000000002</v>
      </c>
      <c r="W26" s="33">
        <v>4.524</v>
      </c>
      <c r="X26" s="33">
        <v>2.2256</v>
      </c>
      <c r="Y26" s="33">
        <v>0</v>
      </c>
      <c r="Z26" s="33">
        <v>0</v>
      </c>
      <c r="AA26" s="33">
        <v>0.23920000000000002</v>
      </c>
      <c r="AB26" s="38" t="s">
        <v>395</v>
      </c>
      <c r="AC26" s="38" t="s">
        <v>396</v>
      </c>
      <c r="AD26" s="122" t="s">
        <v>396</v>
      </c>
      <c r="AE26" s="37">
        <v>0</v>
      </c>
      <c r="AF26" s="38" t="s">
        <v>396</v>
      </c>
      <c r="AG26" s="282"/>
      <c r="AH26" s="26">
        <v>0</v>
      </c>
      <c r="AI26" s="26">
        <v>0</v>
      </c>
      <c r="AJ26" s="26">
        <v>0</v>
      </c>
      <c r="AK26" s="26">
        <v>0</v>
      </c>
      <c r="AL26" s="26">
        <v>5.93</v>
      </c>
      <c r="AM26" s="282"/>
      <c r="AN26" s="15">
        <v>0</v>
      </c>
      <c r="AO26" s="15">
        <v>0</v>
      </c>
      <c r="AP26" s="16">
        <v>0</v>
      </c>
      <c r="AQ26" s="15">
        <v>0</v>
      </c>
      <c r="AR26" s="15">
        <v>0.68300000000000005</v>
      </c>
      <c r="AS26" s="282"/>
      <c r="AT26" s="13">
        <v>0</v>
      </c>
      <c r="AU26" s="13">
        <v>0</v>
      </c>
      <c r="AV26" s="13">
        <v>0</v>
      </c>
      <c r="AW26" s="13">
        <v>0</v>
      </c>
      <c r="AX26" s="13">
        <v>37.496700000000004</v>
      </c>
      <c r="AY26" s="26">
        <v>0</v>
      </c>
      <c r="AZ26" s="26">
        <v>0</v>
      </c>
      <c r="BA26" s="26">
        <v>0</v>
      </c>
      <c r="BB26" s="26">
        <v>0</v>
      </c>
      <c r="BC26" s="26">
        <v>0.57664790197095439</v>
      </c>
      <c r="BD26" s="269"/>
      <c r="BE26" s="192">
        <v>7971.5760037805803</v>
      </c>
      <c r="BF26" s="188">
        <v>7971.5760037805803</v>
      </c>
      <c r="BG26" s="188">
        <v>2391.3862835163613</v>
      </c>
      <c r="BH26" s="188">
        <v>331.40928640491222</v>
      </c>
      <c r="BI26" s="188">
        <v>118.21907692888831</v>
      </c>
      <c r="BJ26" s="188">
        <v>1609.5213569304183</v>
      </c>
      <c r="BK26" s="188">
        <v>3521.04</v>
      </c>
      <c r="BL26" s="188">
        <v>0</v>
      </c>
      <c r="BM26" s="188">
        <v>0</v>
      </c>
      <c r="BN26" s="188">
        <v>0</v>
      </c>
      <c r="BO26" s="188">
        <v>0</v>
      </c>
      <c r="BP26" s="188">
        <v>0</v>
      </c>
      <c r="BQ26" s="188">
        <v>0</v>
      </c>
      <c r="BR26" s="188">
        <v>0</v>
      </c>
      <c r="BS26" s="188">
        <v>0</v>
      </c>
      <c r="BT26" s="188">
        <v>0</v>
      </c>
      <c r="BU26" s="188">
        <v>0</v>
      </c>
      <c r="BV26" s="188">
        <v>0</v>
      </c>
      <c r="BW26" s="188">
        <v>0</v>
      </c>
      <c r="BX26" s="188">
        <v>0</v>
      </c>
      <c r="BY26" s="188">
        <v>0</v>
      </c>
      <c r="BZ26" s="188">
        <v>0</v>
      </c>
      <c r="CA26" s="188">
        <v>0</v>
      </c>
      <c r="CB26" s="188">
        <v>0</v>
      </c>
      <c r="CC26" s="188">
        <v>0</v>
      </c>
      <c r="CD26" s="188">
        <v>0</v>
      </c>
      <c r="CE26" s="188">
        <v>0</v>
      </c>
      <c r="CF26" s="188">
        <v>0</v>
      </c>
      <c r="CG26" s="188">
        <v>0</v>
      </c>
      <c r="CH26" s="188">
        <v>0</v>
      </c>
      <c r="CI26" s="188">
        <v>0</v>
      </c>
      <c r="CJ26" s="188">
        <v>0</v>
      </c>
      <c r="CK26" s="188">
        <v>0</v>
      </c>
      <c r="CL26" s="188">
        <v>0</v>
      </c>
      <c r="CM26" s="188">
        <v>0</v>
      </c>
      <c r="CN26" s="188">
        <v>0</v>
      </c>
      <c r="CO26" s="188">
        <v>0</v>
      </c>
      <c r="CP26" s="188">
        <v>0</v>
      </c>
      <c r="CQ26" s="188">
        <v>0</v>
      </c>
      <c r="CR26" s="188">
        <v>0</v>
      </c>
      <c r="CS26" s="188">
        <v>0</v>
      </c>
      <c r="CT26" s="188">
        <v>0</v>
      </c>
      <c r="CU26" s="188">
        <v>0</v>
      </c>
      <c r="CV26" s="188">
        <v>0</v>
      </c>
      <c r="CW26" s="188">
        <v>0</v>
      </c>
      <c r="CX26" s="188">
        <v>0</v>
      </c>
      <c r="CY26" s="188">
        <v>0</v>
      </c>
      <c r="CZ26" s="188">
        <v>0</v>
      </c>
      <c r="DA26" s="188">
        <v>0</v>
      </c>
      <c r="DB26" s="188">
        <v>0</v>
      </c>
      <c r="DC26" s="188">
        <v>0</v>
      </c>
      <c r="DD26" s="193">
        <v>189016.71784576526</v>
      </c>
      <c r="DE26" s="189">
        <v>176291.08498419501</v>
      </c>
      <c r="DF26" s="189">
        <v>6341.901872711167</v>
      </c>
      <c r="DG26" s="189">
        <v>66.190197051716879</v>
      </c>
      <c r="DH26" s="189">
        <v>27.358784252304776</v>
      </c>
      <c r="DI26" s="189">
        <v>38.831412799412107</v>
      </c>
      <c r="DJ26" s="188">
        <v>38.318231820057079</v>
      </c>
      <c r="DK26" s="188">
        <v>0</v>
      </c>
      <c r="DL26" s="188">
        <v>55.033057316716608</v>
      </c>
      <c r="DM26" s="188">
        <v>0</v>
      </c>
      <c r="DN26" s="188">
        <v>6169.1017223933277</v>
      </c>
      <c r="DO26" s="188">
        <v>0</v>
      </c>
      <c r="DP26" s="188">
        <v>55.08778027725694</v>
      </c>
      <c r="DQ26" s="188">
        <v>0</v>
      </c>
      <c r="DR26" s="192">
        <v>35857.705477871175</v>
      </c>
      <c r="DS26" s="188">
        <v>27454.399891451256</v>
      </c>
      <c r="DT26" s="188">
        <v>7774.303701862329</v>
      </c>
      <c r="DU26" s="188">
        <v>19680.096189588927</v>
      </c>
      <c r="DV26" s="188">
        <v>7174.4978665860253</v>
      </c>
      <c r="DW26" s="188">
        <v>2436.513934097477</v>
      </c>
      <c r="DX26" s="188">
        <v>2000.6187719769282</v>
      </c>
      <c r="DY26" s="188">
        <v>2737.3651605116206</v>
      </c>
      <c r="DZ26" s="188">
        <v>373.85267362199875</v>
      </c>
      <c r="EA26" s="188">
        <v>203.42348531522163</v>
      </c>
      <c r="EB26" s="188">
        <v>170.42918830677715</v>
      </c>
      <c r="EC26" s="188">
        <v>273.22955305940343</v>
      </c>
      <c r="ED26" s="188">
        <v>21.565808001308977</v>
      </c>
      <c r="EE26" s="188">
        <v>275.87216130586921</v>
      </c>
      <c r="EF26" s="188">
        <v>284.28752384531253</v>
      </c>
      <c r="EG26" s="192">
        <v>2374.3706021272433</v>
      </c>
      <c r="EH26" s="188">
        <v>1004.1450678688275</v>
      </c>
      <c r="EI26" s="188">
        <v>1370.2255342584158</v>
      </c>
      <c r="EJ26" s="192">
        <v>4966.5423193108754</v>
      </c>
      <c r="EK26" s="192">
        <v>0</v>
      </c>
      <c r="EL26" s="188">
        <v>0</v>
      </c>
      <c r="EM26" s="188">
        <v>0</v>
      </c>
      <c r="EN26" s="188">
        <v>0</v>
      </c>
      <c r="EO26" s="192">
        <v>0</v>
      </c>
      <c r="EP26" s="188">
        <v>0</v>
      </c>
      <c r="EQ26" s="188">
        <v>0</v>
      </c>
      <c r="ER26" s="188">
        <v>0</v>
      </c>
      <c r="ES26" s="192">
        <v>1236.8</v>
      </c>
      <c r="ET26" s="190">
        <v>241423.71224885515</v>
      </c>
      <c r="EU26" s="269"/>
      <c r="EV26" s="192">
        <v>0</v>
      </c>
      <c r="EW26" s="188">
        <v>0</v>
      </c>
      <c r="EX26" s="188">
        <v>0</v>
      </c>
      <c r="EY26" s="188">
        <v>0</v>
      </c>
      <c r="EZ26" s="188">
        <v>0</v>
      </c>
      <c r="FA26" s="188">
        <v>0</v>
      </c>
      <c r="FB26" s="188">
        <v>0</v>
      </c>
      <c r="FC26" s="192">
        <v>0</v>
      </c>
      <c r="FD26" s="188">
        <v>0</v>
      </c>
      <c r="FE26" s="188">
        <v>0</v>
      </c>
      <c r="FF26" s="188">
        <v>0</v>
      </c>
      <c r="FG26" s="188">
        <v>0</v>
      </c>
      <c r="FH26" s="188">
        <v>0</v>
      </c>
      <c r="FI26" s="188">
        <v>0</v>
      </c>
      <c r="FJ26" s="192">
        <v>0</v>
      </c>
      <c r="FK26" s="192">
        <v>0</v>
      </c>
      <c r="FL26" s="190">
        <v>0</v>
      </c>
      <c r="FN26" s="115">
        <v>0</v>
      </c>
      <c r="FO26" s="107">
        <v>0</v>
      </c>
      <c r="FP26" s="108">
        <v>0</v>
      </c>
      <c r="FQ26" s="107">
        <v>0</v>
      </c>
      <c r="FR26" s="108">
        <v>0</v>
      </c>
      <c r="FS26" s="107">
        <v>0</v>
      </c>
      <c r="FT26" s="108">
        <v>0</v>
      </c>
      <c r="FU26" s="108">
        <v>385.6</v>
      </c>
      <c r="FV26" s="108">
        <v>385.6</v>
      </c>
      <c r="FW26" s="108">
        <v>385.6</v>
      </c>
      <c r="FX26" s="108">
        <v>385.6</v>
      </c>
      <c r="FY26" s="108">
        <v>385.6</v>
      </c>
      <c r="FZ26" s="108">
        <v>385.6</v>
      </c>
      <c r="GA26" s="108">
        <v>385.6</v>
      </c>
      <c r="GB26" s="108">
        <v>385.6</v>
      </c>
      <c r="GC26" s="108">
        <v>385.6</v>
      </c>
      <c r="GD26" s="108">
        <v>385.6</v>
      </c>
      <c r="GE26" s="108">
        <v>385.6</v>
      </c>
      <c r="GF26" s="108">
        <v>385.6</v>
      </c>
      <c r="GG26" s="108">
        <v>385.59999999999997</v>
      </c>
      <c r="GH26" s="108">
        <v>0</v>
      </c>
      <c r="GI26" s="108"/>
      <c r="GJ26" s="108">
        <v>0</v>
      </c>
      <c r="GK26" s="115">
        <v>0</v>
      </c>
    </row>
    <row r="27" spans="1:193" ht="12" customHeight="1" x14ac:dyDescent="0.25">
      <c r="A27" s="22">
        <v>22</v>
      </c>
      <c r="B27" s="10" t="s">
        <v>22</v>
      </c>
      <c r="C27" s="28">
        <v>2021</v>
      </c>
      <c r="D27" s="282"/>
      <c r="E27" s="126">
        <v>10456</v>
      </c>
      <c r="F27" s="11">
        <v>9765.2999999999993</v>
      </c>
      <c r="G27" s="11">
        <v>690.7</v>
      </c>
      <c r="H27" s="11">
        <v>2001.5</v>
      </c>
      <c r="I27" s="124" t="s">
        <v>453</v>
      </c>
      <c r="J27" s="12">
        <v>39.75</v>
      </c>
      <c r="K27" s="27">
        <v>4.49</v>
      </c>
      <c r="L27" s="27">
        <v>7.61</v>
      </c>
      <c r="M27" s="27">
        <v>11.85</v>
      </c>
      <c r="N27" s="27">
        <v>6.1</v>
      </c>
      <c r="O27" s="27">
        <v>2.78</v>
      </c>
      <c r="P27" s="27">
        <v>1.6</v>
      </c>
      <c r="Q27" s="27">
        <v>5.09</v>
      </c>
      <c r="R27" s="27">
        <v>0.23</v>
      </c>
      <c r="S27" s="35">
        <v>41.34</v>
      </c>
      <c r="T27" s="33">
        <v>4.6696</v>
      </c>
      <c r="U27" s="33">
        <v>7.9144000000000005</v>
      </c>
      <c r="V27" s="33">
        <v>12.324</v>
      </c>
      <c r="W27" s="33">
        <v>6.3439999999999994</v>
      </c>
      <c r="X27" s="33">
        <v>2.8912</v>
      </c>
      <c r="Y27" s="33">
        <v>1.6640000000000001</v>
      </c>
      <c r="Z27" s="33">
        <v>5.2935999999999996</v>
      </c>
      <c r="AA27" s="33">
        <v>0.23920000000000002</v>
      </c>
      <c r="AB27" s="38" t="s">
        <v>395</v>
      </c>
      <c r="AC27" s="38" t="s">
        <v>396</v>
      </c>
      <c r="AD27" s="122" t="s">
        <v>395</v>
      </c>
      <c r="AE27" s="37">
        <v>5</v>
      </c>
      <c r="AF27" s="38" t="s">
        <v>396</v>
      </c>
      <c r="AG27" s="282"/>
      <c r="AH27" s="26">
        <v>34.24</v>
      </c>
      <c r="AI27" s="26">
        <v>34.24</v>
      </c>
      <c r="AJ27" s="26">
        <v>2190</v>
      </c>
      <c r="AK27" s="26">
        <v>35.89</v>
      </c>
      <c r="AL27" s="26">
        <v>5.93</v>
      </c>
      <c r="AM27" s="282"/>
      <c r="AN27" s="15">
        <v>1.2E-2</v>
      </c>
      <c r="AO27" s="15">
        <v>1.2E-2</v>
      </c>
      <c r="AP27" s="16">
        <v>7.1880000000000002E-4</v>
      </c>
      <c r="AQ27" s="15">
        <v>2.4E-2</v>
      </c>
      <c r="AR27" s="15">
        <v>3.23</v>
      </c>
      <c r="AS27" s="282"/>
      <c r="AT27" s="13">
        <v>24.018000000000001</v>
      </c>
      <c r="AU27" s="13">
        <v>24.018000000000001</v>
      </c>
      <c r="AV27" s="13">
        <v>1.4386782</v>
      </c>
      <c r="AW27" s="13">
        <v>48.036000000000001</v>
      </c>
      <c r="AX27" s="13">
        <v>6464.8450000000003</v>
      </c>
      <c r="AY27" s="26">
        <v>7.8651140015302226E-2</v>
      </c>
      <c r="AZ27" s="26">
        <v>7.8651140015302226E-2</v>
      </c>
      <c r="BA27" s="26">
        <v>0.30132988312930375</v>
      </c>
      <c r="BB27" s="26">
        <v>0.16488255929609794</v>
      </c>
      <c r="BC27" s="26">
        <v>3.666462399579189</v>
      </c>
      <c r="BD27" s="269"/>
      <c r="BE27" s="192">
        <v>442618.2444696395</v>
      </c>
      <c r="BF27" s="188">
        <v>151770.29553504218</v>
      </c>
      <c r="BG27" s="188">
        <v>64845.267065474785</v>
      </c>
      <c r="BH27" s="188">
        <v>8986.5547164153595</v>
      </c>
      <c r="BI27" s="188">
        <v>3205.6500735696482</v>
      </c>
      <c r="BJ27" s="188">
        <v>12633.373679582408</v>
      </c>
      <c r="BK27" s="188">
        <v>62099.45</v>
      </c>
      <c r="BL27" s="188">
        <v>164043.09</v>
      </c>
      <c r="BM27" s="188">
        <v>0</v>
      </c>
      <c r="BN27" s="188">
        <v>164043.09</v>
      </c>
      <c r="BO27" s="188">
        <v>0</v>
      </c>
      <c r="BP27" s="188">
        <v>0</v>
      </c>
      <c r="BQ27" s="188">
        <v>0</v>
      </c>
      <c r="BR27" s="188">
        <v>0</v>
      </c>
      <c r="BS27" s="188">
        <v>0</v>
      </c>
      <c r="BT27" s="188">
        <v>0</v>
      </c>
      <c r="BU27" s="188">
        <v>119952.16</v>
      </c>
      <c r="BV27" s="188">
        <v>119952.16</v>
      </c>
      <c r="BW27" s="188">
        <v>0</v>
      </c>
      <c r="BX27" s="188">
        <v>0</v>
      </c>
      <c r="BY27" s="188">
        <v>0</v>
      </c>
      <c r="BZ27" s="188">
        <v>0</v>
      </c>
      <c r="CA27" s="188">
        <v>0</v>
      </c>
      <c r="CB27" s="188">
        <v>0</v>
      </c>
      <c r="CC27" s="188">
        <v>0</v>
      </c>
      <c r="CD27" s="188">
        <v>0</v>
      </c>
      <c r="CE27" s="188">
        <v>0</v>
      </c>
      <c r="CF27" s="188">
        <v>0</v>
      </c>
      <c r="CG27" s="188">
        <v>0</v>
      </c>
      <c r="CH27" s="188">
        <v>0</v>
      </c>
      <c r="CI27" s="188">
        <v>0</v>
      </c>
      <c r="CJ27" s="188">
        <v>0</v>
      </c>
      <c r="CK27" s="188">
        <v>0</v>
      </c>
      <c r="CL27" s="188">
        <v>0</v>
      </c>
      <c r="CM27" s="188">
        <v>0</v>
      </c>
      <c r="CN27" s="188">
        <v>0</v>
      </c>
      <c r="CO27" s="188">
        <v>0</v>
      </c>
      <c r="CP27" s="188">
        <v>0</v>
      </c>
      <c r="CQ27" s="188">
        <v>0</v>
      </c>
      <c r="CR27" s="188">
        <v>0</v>
      </c>
      <c r="CS27" s="188">
        <v>0</v>
      </c>
      <c r="CT27" s="188">
        <v>0</v>
      </c>
      <c r="CU27" s="188">
        <v>0</v>
      </c>
      <c r="CV27" s="188">
        <v>0</v>
      </c>
      <c r="CW27" s="188">
        <v>0</v>
      </c>
      <c r="CX27" s="188">
        <v>0</v>
      </c>
      <c r="CY27" s="188">
        <v>0</v>
      </c>
      <c r="CZ27" s="188">
        <v>0</v>
      </c>
      <c r="DA27" s="188">
        <v>0</v>
      </c>
      <c r="DB27" s="188">
        <v>0</v>
      </c>
      <c r="DC27" s="188">
        <v>6852.6989345972916</v>
      </c>
      <c r="DD27" s="193">
        <v>1014655.8271801712</v>
      </c>
      <c r="DE27" s="189">
        <v>661085.24315377476</v>
      </c>
      <c r="DF27" s="189">
        <v>171968.16903803934</v>
      </c>
      <c r="DG27" s="189">
        <v>1794.8254677716591</v>
      </c>
      <c r="DH27" s="189">
        <v>741.86578875025612</v>
      </c>
      <c r="DI27" s="189">
        <v>1052.959679021403</v>
      </c>
      <c r="DJ27" s="188">
        <v>1039.0441698924194</v>
      </c>
      <c r="DK27" s="188">
        <v>0</v>
      </c>
      <c r="DL27" s="188">
        <v>1492.2864297292244</v>
      </c>
      <c r="DM27" s="188">
        <v>0</v>
      </c>
      <c r="DN27" s="188">
        <v>167282.48861344563</v>
      </c>
      <c r="DO27" s="188">
        <v>8500</v>
      </c>
      <c r="DP27" s="188">
        <v>1493.7703075181498</v>
      </c>
      <c r="DQ27" s="188">
        <v>0</v>
      </c>
      <c r="DR27" s="192">
        <v>972324.08837297978</v>
      </c>
      <c r="DS27" s="188">
        <v>744458.51987814927</v>
      </c>
      <c r="DT27" s="188">
        <v>210809.43855464866</v>
      </c>
      <c r="DU27" s="188">
        <v>533649.08132350061</v>
      </c>
      <c r="DV27" s="188">
        <v>194544.99401717712</v>
      </c>
      <c r="DW27" s="188">
        <v>66068.956677705457</v>
      </c>
      <c r="DX27" s="188">
        <v>54249.143879125419</v>
      </c>
      <c r="DY27" s="188">
        <v>74226.89346034624</v>
      </c>
      <c r="DZ27" s="188">
        <v>10137.457353194033</v>
      </c>
      <c r="EA27" s="188">
        <v>5516.0683673650346</v>
      </c>
      <c r="EB27" s="188">
        <v>4621.3889858289986</v>
      </c>
      <c r="EC27" s="188">
        <v>7408.9424449925382</v>
      </c>
      <c r="ED27" s="188">
        <v>584.78238708943638</v>
      </c>
      <c r="EE27" s="188">
        <v>7480.5998926715993</v>
      </c>
      <c r="EF27" s="188">
        <v>7708.7923997058824</v>
      </c>
      <c r="EG27" s="192">
        <v>64383.866742330021</v>
      </c>
      <c r="EH27" s="188">
        <v>27228.580989721111</v>
      </c>
      <c r="EI27" s="188">
        <v>37155.285752608914</v>
      </c>
      <c r="EJ27" s="192">
        <v>134673.66828504801</v>
      </c>
      <c r="EK27" s="192">
        <v>1256533.9057902698</v>
      </c>
      <c r="EL27" s="188">
        <v>518046.75581372163</v>
      </c>
      <c r="EM27" s="188">
        <v>441465.44118326041</v>
      </c>
      <c r="EN27" s="188">
        <v>297021.70879328781</v>
      </c>
      <c r="EO27" s="192">
        <v>387291.74549833802</v>
      </c>
      <c r="EP27" s="188">
        <v>375363.16810954624</v>
      </c>
      <c r="EQ27" s="188">
        <v>1111.3273887917751</v>
      </c>
      <c r="ER27" s="188">
        <v>10817.25</v>
      </c>
      <c r="ES27" s="192">
        <v>17100</v>
      </c>
      <c r="ET27" s="190">
        <v>4289581.3463387769</v>
      </c>
      <c r="EU27" s="269"/>
      <c r="EV27" s="192">
        <v>3728.4210526315787</v>
      </c>
      <c r="EW27" s="188">
        <v>4550887.1199999992</v>
      </c>
      <c r="EX27" s="188">
        <v>4035.87</v>
      </c>
      <c r="EY27" s="188">
        <v>4001.58</v>
      </c>
      <c r="EZ27" s="188">
        <v>12595.289999999999</v>
      </c>
      <c r="FA27" s="188">
        <v>8207.4600000000009</v>
      </c>
      <c r="FB27" s="188">
        <v>422289.38</v>
      </c>
      <c r="FC27" s="192">
        <v>5002016.6999999993</v>
      </c>
      <c r="FD27" s="188">
        <v>4441200.1099999994</v>
      </c>
      <c r="FE27" s="188">
        <v>3898.6200000000003</v>
      </c>
      <c r="FF27" s="188">
        <v>3864.08</v>
      </c>
      <c r="FG27" s="188">
        <v>12152.439999999999</v>
      </c>
      <c r="FH27" s="188">
        <v>7925.3199999999988</v>
      </c>
      <c r="FI27" s="188">
        <v>411067.46</v>
      </c>
      <c r="FJ27" s="192">
        <v>4880108.03</v>
      </c>
      <c r="FK27" s="192">
        <v>555818.5033333333</v>
      </c>
      <c r="FL27" s="190">
        <v>4554615.5410526311</v>
      </c>
      <c r="FN27" s="115">
        <v>1.6322555426609577E-2</v>
      </c>
      <c r="FO27" s="107">
        <v>3.4064176681485732</v>
      </c>
      <c r="FP27" s="108">
        <v>10456</v>
      </c>
      <c r="FQ27" s="107">
        <v>3.086232053157417</v>
      </c>
      <c r="FR27" s="108">
        <v>10456</v>
      </c>
      <c r="FS27" s="107">
        <v>1.6009270271045464</v>
      </c>
      <c r="FT27" s="108">
        <v>10456</v>
      </c>
      <c r="FU27" s="108">
        <v>10456</v>
      </c>
      <c r="FV27" s="108">
        <v>10456</v>
      </c>
      <c r="FW27" s="108">
        <v>10456</v>
      </c>
      <c r="FX27" s="108">
        <v>10456</v>
      </c>
      <c r="FY27" s="108">
        <v>10456</v>
      </c>
      <c r="FZ27" s="108">
        <v>10456</v>
      </c>
      <c r="GA27" s="108">
        <v>10456</v>
      </c>
      <c r="GB27" s="108">
        <v>10456</v>
      </c>
      <c r="GC27" s="108">
        <v>10456</v>
      </c>
      <c r="GD27" s="108">
        <v>10456</v>
      </c>
      <c r="GE27" s="108">
        <v>10456</v>
      </c>
      <c r="GF27" s="108">
        <v>10456</v>
      </c>
      <c r="GG27" s="108">
        <v>10456</v>
      </c>
      <c r="GH27" s="108">
        <v>10456</v>
      </c>
      <c r="GI27" s="108"/>
      <c r="GJ27" s="108">
        <v>4</v>
      </c>
      <c r="GK27" s="115">
        <v>9.5693779904306216E-3</v>
      </c>
    </row>
    <row r="28" spans="1:193" ht="12" customHeight="1" x14ac:dyDescent="0.25">
      <c r="A28" s="22">
        <v>23</v>
      </c>
      <c r="B28" s="10" t="s">
        <v>23</v>
      </c>
      <c r="C28" s="28">
        <v>2021</v>
      </c>
      <c r="D28" s="282"/>
      <c r="E28" s="126">
        <v>3845.33</v>
      </c>
      <c r="F28" s="11">
        <v>3634.33</v>
      </c>
      <c r="G28" s="11">
        <v>211</v>
      </c>
      <c r="H28" s="11">
        <v>808.1</v>
      </c>
      <c r="I28" s="124" t="s">
        <v>453</v>
      </c>
      <c r="J28" s="12">
        <v>39.75</v>
      </c>
      <c r="K28" s="27">
        <v>4.49</v>
      </c>
      <c r="L28" s="27">
        <v>7.61</v>
      </c>
      <c r="M28" s="27">
        <v>11.85</v>
      </c>
      <c r="N28" s="27">
        <v>6.1</v>
      </c>
      <c r="O28" s="27">
        <v>2.78</v>
      </c>
      <c r="P28" s="27">
        <v>1.6</v>
      </c>
      <c r="Q28" s="27">
        <v>5.09</v>
      </c>
      <c r="R28" s="27">
        <v>0.23</v>
      </c>
      <c r="S28" s="35">
        <v>41.34</v>
      </c>
      <c r="T28" s="33">
        <v>4.6696</v>
      </c>
      <c r="U28" s="33">
        <v>7.9144000000000005</v>
      </c>
      <c r="V28" s="33">
        <v>12.324</v>
      </c>
      <c r="W28" s="33">
        <v>6.3439999999999994</v>
      </c>
      <c r="X28" s="33">
        <v>2.8912</v>
      </c>
      <c r="Y28" s="33">
        <v>1.6640000000000001</v>
      </c>
      <c r="Z28" s="33">
        <v>5.2935999999999996</v>
      </c>
      <c r="AA28" s="33">
        <v>0.23920000000000002</v>
      </c>
      <c r="AB28" s="38" t="s">
        <v>395</v>
      </c>
      <c r="AC28" s="38" t="s">
        <v>396</v>
      </c>
      <c r="AD28" s="122" t="s">
        <v>395</v>
      </c>
      <c r="AE28" s="37">
        <v>2</v>
      </c>
      <c r="AF28" s="38" t="s">
        <v>396</v>
      </c>
      <c r="AG28" s="282"/>
      <c r="AH28" s="26">
        <v>34.24</v>
      </c>
      <c r="AI28" s="26">
        <v>34.24</v>
      </c>
      <c r="AJ28" s="26">
        <v>2190</v>
      </c>
      <c r="AK28" s="26">
        <v>35.89</v>
      </c>
      <c r="AL28" s="26">
        <v>5.93</v>
      </c>
      <c r="AM28" s="282"/>
      <c r="AN28" s="15">
        <v>1.2E-2</v>
      </c>
      <c r="AO28" s="15">
        <v>1.2E-2</v>
      </c>
      <c r="AP28" s="16">
        <v>7.1880000000000002E-4</v>
      </c>
      <c r="AQ28" s="15">
        <v>2.4E-2</v>
      </c>
      <c r="AR28" s="15">
        <v>3.23</v>
      </c>
      <c r="AS28" s="282"/>
      <c r="AT28" s="13">
        <v>9.6972000000000005</v>
      </c>
      <c r="AU28" s="13">
        <v>9.6972000000000005</v>
      </c>
      <c r="AV28" s="13">
        <v>0.58086228000000006</v>
      </c>
      <c r="AW28" s="13">
        <v>19.394400000000001</v>
      </c>
      <c r="AX28" s="13">
        <v>2610.163</v>
      </c>
      <c r="AY28" s="26">
        <v>8.6346848775007617E-2</v>
      </c>
      <c r="AZ28" s="26">
        <v>8.6346848775007617E-2</v>
      </c>
      <c r="BA28" s="26">
        <v>0.3308138425570758</v>
      </c>
      <c r="BB28" s="26">
        <v>0.18101567771816723</v>
      </c>
      <c r="BC28" s="26">
        <v>4.0252115137062354</v>
      </c>
      <c r="BD28" s="269"/>
      <c r="BE28" s="192">
        <v>69655.439783977039</v>
      </c>
      <c r="BF28" s="188">
        <v>69655.439783977039</v>
      </c>
      <c r="BG28" s="188">
        <v>23847.690398324619</v>
      </c>
      <c r="BH28" s="188">
        <v>3304.9223840544651</v>
      </c>
      <c r="BI28" s="188">
        <v>1178.9195100802965</v>
      </c>
      <c r="BJ28" s="188">
        <v>4646.0874915176582</v>
      </c>
      <c r="BK28" s="188">
        <v>36677.82</v>
      </c>
      <c r="BL28" s="188">
        <v>0</v>
      </c>
      <c r="BM28" s="188">
        <v>0</v>
      </c>
      <c r="BN28" s="188">
        <v>0</v>
      </c>
      <c r="BO28" s="188">
        <v>0</v>
      </c>
      <c r="BP28" s="188">
        <v>0</v>
      </c>
      <c r="BQ28" s="188">
        <v>0</v>
      </c>
      <c r="BR28" s="188">
        <v>0</v>
      </c>
      <c r="BS28" s="188">
        <v>0</v>
      </c>
      <c r="BT28" s="188">
        <v>0</v>
      </c>
      <c r="BU28" s="188">
        <v>0</v>
      </c>
      <c r="BV28" s="188">
        <v>0</v>
      </c>
      <c r="BW28" s="188">
        <v>0</v>
      </c>
      <c r="BX28" s="188">
        <v>0</v>
      </c>
      <c r="BY28" s="188">
        <v>0</v>
      </c>
      <c r="BZ28" s="188">
        <v>0</v>
      </c>
      <c r="CA28" s="188">
        <v>0</v>
      </c>
      <c r="CB28" s="188">
        <v>0</v>
      </c>
      <c r="CC28" s="188">
        <v>0</v>
      </c>
      <c r="CD28" s="188">
        <v>0</v>
      </c>
      <c r="CE28" s="188">
        <v>0</v>
      </c>
      <c r="CF28" s="188">
        <v>0</v>
      </c>
      <c r="CG28" s="188">
        <v>0</v>
      </c>
      <c r="CH28" s="188">
        <v>0</v>
      </c>
      <c r="CI28" s="188">
        <v>0</v>
      </c>
      <c r="CJ28" s="188">
        <v>0</v>
      </c>
      <c r="CK28" s="188">
        <v>0</v>
      </c>
      <c r="CL28" s="188">
        <v>0</v>
      </c>
      <c r="CM28" s="188">
        <v>0</v>
      </c>
      <c r="CN28" s="188">
        <v>0</v>
      </c>
      <c r="CO28" s="188">
        <v>0</v>
      </c>
      <c r="CP28" s="188">
        <v>0</v>
      </c>
      <c r="CQ28" s="188">
        <v>0</v>
      </c>
      <c r="CR28" s="188">
        <v>0</v>
      </c>
      <c r="CS28" s="188">
        <v>0</v>
      </c>
      <c r="CT28" s="188">
        <v>0</v>
      </c>
      <c r="CU28" s="188">
        <v>0</v>
      </c>
      <c r="CV28" s="188">
        <v>0</v>
      </c>
      <c r="CW28" s="188">
        <v>0</v>
      </c>
      <c r="CX28" s="188">
        <v>0</v>
      </c>
      <c r="CY28" s="188">
        <v>0</v>
      </c>
      <c r="CZ28" s="188">
        <v>0</v>
      </c>
      <c r="DA28" s="188">
        <v>0</v>
      </c>
      <c r="DB28" s="188">
        <v>0</v>
      </c>
      <c r="DC28" s="188">
        <v>0</v>
      </c>
      <c r="DD28" s="193">
        <v>370026.8923996489</v>
      </c>
      <c r="DE28" s="189">
        <v>243122.69683019374</v>
      </c>
      <c r="DF28" s="189">
        <v>63243.530934109032</v>
      </c>
      <c r="DG28" s="189">
        <v>660.07041086327433</v>
      </c>
      <c r="DH28" s="189">
        <v>272.83079317664721</v>
      </c>
      <c r="DI28" s="189">
        <v>387.23961768662713</v>
      </c>
      <c r="DJ28" s="188">
        <v>382.12200820700252</v>
      </c>
      <c r="DK28" s="188">
        <v>0</v>
      </c>
      <c r="DL28" s="188">
        <v>548.80774453239098</v>
      </c>
      <c r="DM28" s="188">
        <v>0</v>
      </c>
      <c r="DN28" s="188">
        <v>61520.311011853591</v>
      </c>
      <c r="DO28" s="188">
        <v>0</v>
      </c>
      <c r="DP28" s="188">
        <v>549.35345988989764</v>
      </c>
      <c r="DQ28" s="188">
        <v>0</v>
      </c>
      <c r="DR28" s="192">
        <v>357584.83040773449</v>
      </c>
      <c r="DS28" s="188">
        <v>273784.30377228814</v>
      </c>
      <c r="DT28" s="188">
        <v>77527.913002806745</v>
      </c>
      <c r="DU28" s="188">
        <v>196256.39076948137</v>
      </c>
      <c r="DV28" s="188">
        <v>71546.451974375668</v>
      </c>
      <c r="DW28" s="188">
        <v>24297.718169613734</v>
      </c>
      <c r="DX28" s="188">
        <v>19950.828273978332</v>
      </c>
      <c r="DY28" s="188">
        <v>27297.905530783595</v>
      </c>
      <c r="DZ28" s="188">
        <v>3728.1817983892142</v>
      </c>
      <c r="EA28" s="188">
        <v>2028.6058889709063</v>
      </c>
      <c r="EB28" s="188">
        <v>1699.5759094183081</v>
      </c>
      <c r="EC28" s="188">
        <v>2724.7349514157581</v>
      </c>
      <c r="ED28" s="188">
        <v>215.06132904998307</v>
      </c>
      <c r="EE28" s="188">
        <v>2751.087909839986</v>
      </c>
      <c r="EF28" s="188">
        <v>2835.0086723757681</v>
      </c>
      <c r="EG28" s="192">
        <v>23678.004428106735</v>
      </c>
      <c r="EH28" s="188">
        <v>10013.664818018777</v>
      </c>
      <c r="EI28" s="188">
        <v>13664.339610087958</v>
      </c>
      <c r="EJ28" s="192">
        <v>49527.993196876807</v>
      </c>
      <c r="EK28" s="192">
        <v>462106.68744763773</v>
      </c>
      <c r="EL28" s="188">
        <v>190518.43262559094</v>
      </c>
      <c r="EM28" s="188">
        <v>162354.65808580982</v>
      </c>
      <c r="EN28" s="188">
        <v>109233.59673623698</v>
      </c>
      <c r="EO28" s="192">
        <v>142821.80155491101</v>
      </c>
      <c r="EP28" s="188">
        <v>138086.07392077803</v>
      </c>
      <c r="EQ28" s="188">
        <v>408.82763413298125</v>
      </c>
      <c r="ER28" s="188">
        <v>4326.8999999999996</v>
      </c>
      <c r="ES28" s="192">
        <v>6460</v>
      </c>
      <c r="ET28" s="190">
        <v>1481861.6492188929</v>
      </c>
      <c r="EU28" s="269"/>
      <c r="EV28" s="192">
        <v>1864.2105263157894</v>
      </c>
      <c r="EW28" s="188">
        <v>1700086.2</v>
      </c>
      <c r="EX28" s="188">
        <v>1971.96</v>
      </c>
      <c r="EY28" s="188">
        <v>1971.96</v>
      </c>
      <c r="EZ28" s="188">
        <v>6206.4</v>
      </c>
      <c r="FA28" s="188">
        <v>3911.52</v>
      </c>
      <c r="FB28" s="188">
        <v>172585.97999999998</v>
      </c>
      <c r="FC28" s="192">
        <v>1886734.0199999998</v>
      </c>
      <c r="FD28" s="188">
        <v>1697329.8399999999</v>
      </c>
      <c r="FE28" s="188">
        <v>2009.1300000000003</v>
      </c>
      <c r="FF28" s="188">
        <v>2008.9200000000003</v>
      </c>
      <c r="FG28" s="188">
        <v>6316.92</v>
      </c>
      <c r="FH28" s="188">
        <v>4013.7300000000005</v>
      </c>
      <c r="FI28" s="188">
        <v>171033.38999999998</v>
      </c>
      <c r="FJ28" s="192">
        <v>1882711.9299999995</v>
      </c>
      <c r="FK28" s="192">
        <v>489039.84333333332</v>
      </c>
      <c r="FL28" s="190">
        <v>1701950.4105263157</v>
      </c>
      <c r="FN28" s="115">
        <v>6.0046317452143354E-3</v>
      </c>
      <c r="FO28" s="107">
        <v>3.4064166486874288</v>
      </c>
      <c r="FP28" s="108">
        <v>3845.3300000000013</v>
      </c>
      <c r="FQ28" s="107">
        <v>3.0862344405944322</v>
      </c>
      <c r="FR28" s="108">
        <v>3845.3300000000013</v>
      </c>
      <c r="FS28" s="107">
        <v>1.6009252852200271</v>
      </c>
      <c r="FT28" s="108">
        <v>3845.3300000000013</v>
      </c>
      <c r="FU28" s="108">
        <v>3845.33</v>
      </c>
      <c r="FV28" s="108">
        <v>3845.33</v>
      </c>
      <c r="FW28" s="108">
        <v>3845.33</v>
      </c>
      <c r="FX28" s="108">
        <v>3845.33</v>
      </c>
      <c r="FY28" s="108">
        <v>3845.33</v>
      </c>
      <c r="FZ28" s="108">
        <v>3845.33</v>
      </c>
      <c r="GA28" s="108">
        <v>3845.33</v>
      </c>
      <c r="GB28" s="108">
        <v>3845.33</v>
      </c>
      <c r="GC28" s="108">
        <v>3845.33</v>
      </c>
      <c r="GD28" s="108">
        <v>3845.33</v>
      </c>
      <c r="GE28" s="108">
        <v>3845.33</v>
      </c>
      <c r="GF28" s="108">
        <v>3845.33</v>
      </c>
      <c r="GG28" s="108">
        <v>3845.3300000000013</v>
      </c>
      <c r="GH28" s="108">
        <v>0</v>
      </c>
      <c r="GI28" s="108"/>
      <c r="GJ28" s="108">
        <v>2</v>
      </c>
      <c r="GK28" s="115">
        <v>4.7846889952153108E-3</v>
      </c>
    </row>
    <row r="29" spans="1:193" ht="12" customHeight="1" x14ac:dyDescent="0.25">
      <c r="A29" s="22">
        <v>24</v>
      </c>
      <c r="B29" s="10" t="s">
        <v>24</v>
      </c>
      <c r="C29" s="28">
        <v>2021</v>
      </c>
      <c r="D29" s="282"/>
      <c r="E29" s="126">
        <v>8950.2999999999993</v>
      </c>
      <c r="F29" s="11">
        <v>8950.2999999999993</v>
      </c>
      <c r="G29" s="11">
        <v>0</v>
      </c>
      <c r="H29" s="11">
        <v>1174.4000000000001</v>
      </c>
      <c r="I29" s="124" t="s">
        <v>453</v>
      </c>
      <c r="J29" s="12">
        <v>39.520000000000003</v>
      </c>
      <c r="K29" s="27">
        <v>4.49</v>
      </c>
      <c r="L29" s="27">
        <v>7.61</v>
      </c>
      <c r="M29" s="27">
        <v>11.85</v>
      </c>
      <c r="N29" s="27">
        <v>6.1</v>
      </c>
      <c r="O29" s="27">
        <v>2.78</v>
      </c>
      <c r="P29" s="27">
        <v>1.6</v>
      </c>
      <c r="Q29" s="27">
        <v>5.09</v>
      </c>
      <c r="R29" s="27">
        <v>0</v>
      </c>
      <c r="S29" s="35">
        <v>41.100800000000007</v>
      </c>
      <c r="T29" s="33">
        <v>4.6696</v>
      </c>
      <c r="U29" s="33">
        <v>7.9144000000000005</v>
      </c>
      <c r="V29" s="33">
        <v>12.324</v>
      </c>
      <c r="W29" s="33">
        <v>6.3439999999999994</v>
      </c>
      <c r="X29" s="33">
        <v>2.8912</v>
      </c>
      <c r="Y29" s="33">
        <v>1.6640000000000001</v>
      </c>
      <c r="Z29" s="33">
        <v>5.2935999999999996</v>
      </c>
      <c r="AA29" s="33">
        <v>0</v>
      </c>
      <c r="AB29" s="38" t="s">
        <v>396</v>
      </c>
      <c r="AC29" s="38" t="s">
        <v>395</v>
      </c>
      <c r="AD29" s="122" t="s">
        <v>395</v>
      </c>
      <c r="AE29" s="37">
        <v>4</v>
      </c>
      <c r="AF29" s="38" t="s">
        <v>396</v>
      </c>
      <c r="AG29" s="282"/>
      <c r="AH29" s="26">
        <v>34.24</v>
      </c>
      <c r="AI29" s="26">
        <v>34.24</v>
      </c>
      <c r="AJ29" s="26">
        <v>2190</v>
      </c>
      <c r="AK29" s="26">
        <v>35.89</v>
      </c>
      <c r="AL29" s="26">
        <v>4.29</v>
      </c>
      <c r="AM29" s="282"/>
      <c r="AN29" s="15">
        <v>7.0000000000000001E-3</v>
      </c>
      <c r="AO29" s="15">
        <v>7.0000000000000001E-3</v>
      </c>
      <c r="AP29" s="16">
        <v>4.193E-4</v>
      </c>
      <c r="AQ29" s="15">
        <v>1.4E-2</v>
      </c>
      <c r="AR29" s="15">
        <v>3.23</v>
      </c>
      <c r="AS29" s="282"/>
      <c r="AT29" s="13">
        <v>8.2208000000000006</v>
      </c>
      <c r="AU29" s="13">
        <v>8.2208000000000006</v>
      </c>
      <c r="AV29" s="13">
        <v>0.49242592000000002</v>
      </c>
      <c r="AW29" s="13">
        <v>16.441600000000001</v>
      </c>
      <c r="AX29" s="13">
        <v>3793.3120000000004</v>
      </c>
      <c r="AY29" s="26">
        <v>3.1449246617431828E-2</v>
      </c>
      <c r="AZ29" s="26">
        <v>3.1449246617431828E-2</v>
      </c>
      <c r="BA29" s="26">
        <v>0.12048900760868352</v>
      </c>
      <c r="BB29" s="26">
        <v>6.5929524596940903E-2</v>
      </c>
      <c r="BC29" s="26">
        <v>1.8181858127660528</v>
      </c>
      <c r="BD29" s="269"/>
      <c r="BE29" s="192">
        <v>120805.93504134356</v>
      </c>
      <c r="BF29" s="188">
        <v>120805.93504134356</v>
      </c>
      <c r="BG29" s="188">
        <v>55507.325345841527</v>
      </c>
      <c r="BH29" s="188">
        <v>7692.4598965505356</v>
      </c>
      <c r="BI29" s="188">
        <v>2744.0254259248686</v>
      </c>
      <c r="BJ29" s="188">
        <v>10814.124373026629</v>
      </c>
      <c r="BK29" s="188">
        <v>44048</v>
      </c>
      <c r="BL29" s="188">
        <v>0</v>
      </c>
      <c r="BM29" s="188">
        <v>0</v>
      </c>
      <c r="BN29" s="188">
        <v>0</v>
      </c>
      <c r="BO29" s="188">
        <v>0</v>
      </c>
      <c r="BP29" s="188">
        <v>0</v>
      </c>
      <c r="BQ29" s="188">
        <v>0</v>
      </c>
      <c r="BR29" s="188">
        <v>0</v>
      </c>
      <c r="BS29" s="188">
        <v>0</v>
      </c>
      <c r="BT29" s="188">
        <v>0</v>
      </c>
      <c r="BU29" s="188">
        <v>0</v>
      </c>
      <c r="BV29" s="188">
        <v>0</v>
      </c>
      <c r="BW29" s="188">
        <v>0</v>
      </c>
      <c r="BX29" s="188">
        <v>0</v>
      </c>
      <c r="BY29" s="188">
        <v>0</v>
      </c>
      <c r="BZ29" s="188">
        <v>0</v>
      </c>
      <c r="CA29" s="188">
        <v>0</v>
      </c>
      <c r="CB29" s="188">
        <v>0</v>
      </c>
      <c r="CC29" s="188">
        <v>0</v>
      </c>
      <c r="CD29" s="188">
        <v>0</v>
      </c>
      <c r="CE29" s="188">
        <v>0</v>
      </c>
      <c r="CF29" s="188">
        <v>0</v>
      </c>
      <c r="CG29" s="188">
        <v>0</v>
      </c>
      <c r="CH29" s="188">
        <v>0</v>
      </c>
      <c r="CI29" s="188">
        <v>0</v>
      </c>
      <c r="CJ29" s="188">
        <v>0</v>
      </c>
      <c r="CK29" s="188">
        <v>0</v>
      </c>
      <c r="CL29" s="188">
        <v>0</v>
      </c>
      <c r="CM29" s="188">
        <v>0</v>
      </c>
      <c r="CN29" s="188">
        <v>0</v>
      </c>
      <c r="CO29" s="188">
        <v>0</v>
      </c>
      <c r="CP29" s="188">
        <v>0</v>
      </c>
      <c r="CQ29" s="188">
        <v>0</v>
      </c>
      <c r="CR29" s="188">
        <v>0</v>
      </c>
      <c r="CS29" s="188">
        <v>0</v>
      </c>
      <c r="CT29" s="188">
        <v>0</v>
      </c>
      <c r="CU29" s="188">
        <v>0</v>
      </c>
      <c r="CV29" s="188">
        <v>0</v>
      </c>
      <c r="CW29" s="188">
        <v>0</v>
      </c>
      <c r="CX29" s="188">
        <v>0</v>
      </c>
      <c r="CY29" s="188">
        <v>0</v>
      </c>
      <c r="CZ29" s="188">
        <v>0</v>
      </c>
      <c r="DA29" s="188">
        <v>0</v>
      </c>
      <c r="DB29" s="188">
        <v>0</v>
      </c>
      <c r="DC29" s="188">
        <v>0</v>
      </c>
      <c r="DD29" s="193">
        <v>861265.92387248343</v>
      </c>
      <c r="DE29" s="189">
        <v>565886.69202364481</v>
      </c>
      <c r="DF29" s="189">
        <v>147204.16061028728</v>
      </c>
      <c r="DG29" s="189">
        <v>1536.3644208298281</v>
      </c>
      <c r="DH29" s="189">
        <v>635.03456092687622</v>
      </c>
      <c r="DI29" s="189">
        <v>901.32985990295185</v>
      </c>
      <c r="DJ29" s="188">
        <v>889.41823199962903</v>
      </c>
      <c r="DK29" s="188">
        <v>0</v>
      </c>
      <c r="DL29" s="188">
        <v>1277.3920459071805</v>
      </c>
      <c r="DM29" s="188">
        <v>0</v>
      </c>
      <c r="DN29" s="188">
        <v>143193.23429962917</v>
      </c>
      <c r="DO29" s="188">
        <v>0</v>
      </c>
      <c r="DP29" s="188">
        <v>1278.6622401855107</v>
      </c>
      <c r="DQ29" s="188">
        <v>0</v>
      </c>
      <c r="DR29" s="192">
        <v>832306.0719361786</v>
      </c>
      <c r="DS29" s="188">
        <v>637253.92984558153</v>
      </c>
      <c r="DT29" s="188">
        <v>180452.15358604363</v>
      </c>
      <c r="DU29" s="188">
        <v>456801.77625953784</v>
      </c>
      <c r="DV29" s="188">
        <v>166529.84506043806</v>
      </c>
      <c r="DW29" s="188">
        <v>56554.799440748582</v>
      </c>
      <c r="DX29" s="188">
        <v>46437.080380770494</v>
      </c>
      <c r="DY29" s="188">
        <v>63537.965238918994</v>
      </c>
      <c r="DZ29" s="188">
        <v>8677.6285910761835</v>
      </c>
      <c r="EA29" s="188">
        <v>4721.7355306453019</v>
      </c>
      <c r="EB29" s="188">
        <v>3955.8930604308812</v>
      </c>
      <c r="EC29" s="188">
        <v>6342.0292239304435</v>
      </c>
      <c r="ED29" s="188">
        <v>500.57170994324628</v>
      </c>
      <c r="EE29" s="188">
        <v>6403.3677524271834</v>
      </c>
      <c r="EF29" s="188">
        <v>6598.6997527819021</v>
      </c>
      <c r="EG29" s="192">
        <v>55112.368257830574</v>
      </c>
      <c r="EH29" s="188">
        <v>23307.571579217762</v>
      </c>
      <c r="EI29" s="188">
        <v>31804.796678612816</v>
      </c>
      <c r="EJ29" s="192">
        <v>115280.19637066426</v>
      </c>
      <c r="EK29" s="192">
        <v>1075588.697111195</v>
      </c>
      <c r="EL29" s="188">
        <v>443446.23934196186</v>
      </c>
      <c r="EM29" s="188">
        <v>377892.89768769476</v>
      </c>
      <c r="EN29" s="188">
        <v>254249.56008153828</v>
      </c>
      <c r="EO29" s="192">
        <v>331379.66668108269</v>
      </c>
      <c r="EP29" s="188">
        <v>321318.82688417967</v>
      </c>
      <c r="EQ29" s="188">
        <v>951.31979690297794</v>
      </c>
      <c r="ER29" s="188">
        <v>9109.52</v>
      </c>
      <c r="ES29" s="192">
        <v>0</v>
      </c>
      <c r="ET29" s="190">
        <v>3391738.8592707785</v>
      </c>
      <c r="EU29" s="269"/>
      <c r="EV29" s="192">
        <v>3728.4210526315787</v>
      </c>
      <c r="EW29" s="188">
        <v>4163184.4800000004</v>
      </c>
      <c r="EX29" s="188">
        <v>1805.3700000000001</v>
      </c>
      <c r="EY29" s="188">
        <v>1805.3700000000001</v>
      </c>
      <c r="EZ29" s="188">
        <v>5690.3599999999988</v>
      </c>
      <c r="FA29" s="188">
        <v>3612.1400000000003</v>
      </c>
      <c r="FB29" s="188">
        <v>188906.74</v>
      </c>
      <c r="FC29" s="192">
        <v>4365004.4600000009</v>
      </c>
      <c r="FD29" s="188">
        <v>4192946.08</v>
      </c>
      <c r="FE29" s="188">
        <v>1755.27</v>
      </c>
      <c r="FF29" s="188">
        <v>1755.2000000000003</v>
      </c>
      <c r="FG29" s="188">
        <v>5583.3600000000006</v>
      </c>
      <c r="FH29" s="188">
        <v>3553.51</v>
      </c>
      <c r="FI29" s="188">
        <v>191436.69000000003</v>
      </c>
      <c r="FJ29" s="192">
        <v>4397030.1100000003</v>
      </c>
      <c r="FK29" s="192">
        <v>591225.80000000005</v>
      </c>
      <c r="FL29" s="190">
        <v>4166912.9010526319</v>
      </c>
      <c r="FN29" s="115">
        <v>1.3972453365215525E-2</v>
      </c>
      <c r="FO29" s="107">
        <v>3.4064182500670306</v>
      </c>
      <c r="FP29" s="108">
        <v>8950.3000000000011</v>
      </c>
      <c r="FQ29" s="107">
        <v>3.0862332469389577</v>
      </c>
      <c r="FR29" s="108">
        <v>8950.3000000000011</v>
      </c>
      <c r="FS29" s="107">
        <v>1.600927464474037</v>
      </c>
      <c r="FT29" s="108">
        <v>8950.3000000000011</v>
      </c>
      <c r="FU29" s="108">
        <v>8950.2999999999993</v>
      </c>
      <c r="FV29" s="108">
        <v>8950.2999999999993</v>
      </c>
      <c r="FW29" s="108">
        <v>8950.2999999999993</v>
      </c>
      <c r="FX29" s="108">
        <v>8950.2999999999993</v>
      </c>
      <c r="FY29" s="108">
        <v>8950.2999999999993</v>
      </c>
      <c r="FZ29" s="108">
        <v>8950.2999999999993</v>
      </c>
      <c r="GA29" s="108">
        <v>8950.2999999999993</v>
      </c>
      <c r="GB29" s="108">
        <v>8950.2999999999993</v>
      </c>
      <c r="GC29" s="108">
        <v>8950.2999999999993</v>
      </c>
      <c r="GD29" s="108">
        <v>8950.2999999999993</v>
      </c>
      <c r="GE29" s="108">
        <v>8950.2999999999993</v>
      </c>
      <c r="GF29" s="108">
        <v>8950.2999999999993</v>
      </c>
      <c r="GG29" s="108">
        <v>8950.3000000000011</v>
      </c>
      <c r="GH29" s="108">
        <v>0</v>
      </c>
      <c r="GI29" s="108"/>
      <c r="GJ29" s="108">
        <v>4</v>
      </c>
      <c r="GK29" s="115">
        <v>9.5693779904306216E-3</v>
      </c>
    </row>
    <row r="30" spans="1:193" ht="12" customHeight="1" x14ac:dyDescent="0.25">
      <c r="A30" s="22">
        <v>25</v>
      </c>
      <c r="B30" s="10" t="s">
        <v>25</v>
      </c>
      <c r="C30" s="28">
        <v>2021</v>
      </c>
      <c r="D30" s="282"/>
      <c r="E30" s="126">
        <v>7630.0999999999995</v>
      </c>
      <c r="F30" s="11">
        <v>7598.2</v>
      </c>
      <c r="G30" s="11">
        <v>31.9</v>
      </c>
      <c r="H30" s="11">
        <v>1047.5999999999999</v>
      </c>
      <c r="I30" s="124" t="s">
        <v>496</v>
      </c>
      <c r="J30" s="12">
        <v>36.75</v>
      </c>
      <c r="K30" s="26">
        <v>4.0199999999999996</v>
      </c>
      <c r="L30" s="26">
        <v>7</v>
      </c>
      <c r="M30" s="26">
        <v>11</v>
      </c>
      <c r="N30" s="26">
        <v>5.4</v>
      </c>
      <c r="O30" s="26">
        <v>2.67</v>
      </c>
      <c r="P30" s="26">
        <v>1.54</v>
      </c>
      <c r="Q30" s="26">
        <v>4.9000000000000004</v>
      </c>
      <c r="R30" s="26">
        <v>0.22</v>
      </c>
      <c r="S30" s="35">
        <v>38.22</v>
      </c>
      <c r="T30" s="33">
        <v>4.1807999999999996</v>
      </c>
      <c r="U30" s="33">
        <v>7.28</v>
      </c>
      <c r="V30" s="33">
        <v>11.44</v>
      </c>
      <c r="W30" s="33">
        <v>5.6160000000000005</v>
      </c>
      <c r="X30" s="33">
        <v>2.7767999999999997</v>
      </c>
      <c r="Y30" s="33">
        <v>1.6016000000000001</v>
      </c>
      <c r="Z30" s="33">
        <v>5.0960000000000001</v>
      </c>
      <c r="AA30" s="33">
        <v>0.2288</v>
      </c>
      <c r="AB30" s="38" t="s">
        <v>395</v>
      </c>
      <c r="AC30" s="38" t="s">
        <v>396</v>
      </c>
      <c r="AD30" s="122" t="s">
        <v>395</v>
      </c>
      <c r="AE30" s="37">
        <v>4</v>
      </c>
      <c r="AF30" s="38" t="s">
        <v>396</v>
      </c>
      <c r="AG30" s="282"/>
      <c r="AH30" s="26">
        <v>34.24</v>
      </c>
      <c r="AI30" s="26">
        <v>34.24</v>
      </c>
      <c r="AJ30" s="26">
        <v>2190</v>
      </c>
      <c r="AK30" s="26">
        <v>35.89</v>
      </c>
      <c r="AL30" s="26">
        <v>5.93</v>
      </c>
      <c r="AM30" s="282"/>
      <c r="AN30" s="15">
        <v>7.0000000000000001E-3</v>
      </c>
      <c r="AO30" s="15">
        <v>7.0000000000000001E-3</v>
      </c>
      <c r="AP30" s="16">
        <v>4.193E-4</v>
      </c>
      <c r="AQ30" s="15">
        <v>1.4E-2</v>
      </c>
      <c r="AR30" s="15">
        <v>3.23</v>
      </c>
      <c r="AS30" s="282"/>
      <c r="AT30" s="13">
        <v>7.3331999999999997</v>
      </c>
      <c r="AU30" s="13">
        <v>7.3331999999999997</v>
      </c>
      <c r="AV30" s="13">
        <v>0.43925867999999996</v>
      </c>
      <c r="AW30" s="13">
        <v>14.666399999999999</v>
      </c>
      <c r="AX30" s="13">
        <v>3383.7479999999996</v>
      </c>
      <c r="AY30" s="26">
        <v>3.2907664119736314E-2</v>
      </c>
      <c r="AZ30" s="26">
        <v>3.2907664119736314E-2</v>
      </c>
      <c r="BA30" s="26">
        <v>0.12607652707041847</v>
      </c>
      <c r="BB30" s="26">
        <v>6.8986919699610752E-2</v>
      </c>
      <c r="BC30" s="26">
        <v>2.6297985137809463</v>
      </c>
      <c r="BD30" s="269"/>
      <c r="BE30" s="192">
        <v>1182983.6889112859</v>
      </c>
      <c r="BF30" s="188">
        <v>388253.6806575685</v>
      </c>
      <c r="BG30" s="188">
        <v>47319.804154196558</v>
      </c>
      <c r="BH30" s="188">
        <v>6557.7956332938838</v>
      </c>
      <c r="BI30" s="188">
        <v>2339.2722481201013</v>
      </c>
      <c r="BJ30" s="188">
        <v>19219.398621957916</v>
      </c>
      <c r="BK30" s="188">
        <v>312817.41000000003</v>
      </c>
      <c r="BL30" s="188">
        <v>0</v>
      </c>
      <c r="BM30" s="188">
        <v>0</v>
      </c>
      <c r="BN30" s="188">
        <v>0</v>
      </c>
      <c r="BO30" s="188">
        <v>0</v>
      </c>
      <c r="BP30" s="188">
        <v>0</v>
      </c>
      <c r="BQ30" s="188">
        <v>0</v>
      </c>
      <c r="BR30" s="188">
        <v>0</v>
      </c>
      <c r="BS30" s="188">
        <v>0</v>
      </c>
      <c r="BT30" s="188">
        <v>0</v>
      </c>
      <c r="BU30" s="188">
        <v>0</v>
      </c>
      <c r="BV30" s="188">
        <v>0</v>
      </c>
      <c r="BW30" s="188">
        <v>0</v>
      </c>
      <c r="BX30" s="188">
        <v>0</v>
      </c>
      <c r="BY30" s="188">
        <v>54317.87</v>
      </c>
      <c r="BZ30" s="188">
        <v>0</v>
      </c>
      <c r="CA30" s="188">
        <v>0</v>
      </c>
      <c r="CB30" s="188">
        <v>54317.87</v>
      </c>
      <c r="CC30" s="188">
        <v>0</v>
      </c>
      <c r="CD30" s="188">
        <v>0</v>
      </c>
      <c r="CE30" s="188">
        <v>0</v>
      </c>
      <c r="CF30" s="188">
        <v>452015.69999999995</v>
      </c>
      <c r="CG30" s="188">
        <v>0</v>
      </c>
      <c r="CH30" s="188">
        <v>452015.69999999995</v>
      </c>
      <c r="CI30" s="188">
        <v>0</v>
      </c>
      <c r="CJ30" s="188">
        <v>0</v>
      </c>
      <c r="CK30" s="188">
        <v>0</v>
      </c>
      <c r="CL30" s="188">
        <v>0</v>
      </c>
      <c r="CM30" s="188">
        <v>0</v>
      </c>
      <c r="CN30" s="188">
        <v>0</v>
      </c>
      <c r="CO30" s="188">
        <v>0</v>
      </c>
      <c r="CP30" s="188">
        <v>0</v>
      </c>
      <c r="CQ30" s="188">
        <v>0</v>
      </c>
      <c r="CR30" s="188">
        <v>12000</v>
      </c>
      <c r="CS30" s="188">
        <v>0</v>
      </c>
      <c r="CT30" s="188">
        <v>0</v>
      </c>
      <c r="CU30" s="188">
        <v>0</v>
      </c>
      <c r="CV30" s="188">
        <v>0</v>
      </c>
      <c r="CW30" s="188">
        <v>271395.79000000004</v>
      </c>
      <c r="CX30" s="188">
        <v>255395.79</v>
      </c>
      <c r="CY30" s="188">
        <v>16000</v>
      </c>
      <c r="CZ30" s="188">
        <v>0</v>
      </c>
      <c r="DA30" s="188">
        <v>0</v>
      </c>
      <c r="DB30" s="188">
        <v>0</v>
      </c>
      <c r="DC30" s="188">
        <v>5000.6482537175598</v>
      </c>
      <c r="DD30" s="193">
        <v>1092997.980867049</v>
      </c>
      <c r="DE30" s="189">
        <v>841188.20053233125</v>
      </c>
      <c r="DF30" s="189">
        <v>125491.04117991049</v>
      </c>
      <c r="DG30" s="189">
        <v>1309.7453903638618</v>
      </c>
      <c r="DH30" s="189">
        <v>541.36478144063983</v>
      </c>
      <c r="DI30" s="189">
        <v>768.38060892322198</v>
      </c>
      <c r="DJ30" s="188">
        <v>758.22598705969301</v>
      </c>
      <c r="DK30" s="188">
        <v>0</v>
      </c>
      <c r="DL30" s="188">
        <v>1088.9723304779034</v>
      </c>
      <c r="DM30" s="188">
        <v>0</v>
      </c>
      <c r="DN30" s="188">
        <v>122071.74028016946</v>
      </c>
      <c r="DO30" s="188">
        <v>0</v>
      </c>
      <c r="DP30" s="188">
        <v>1090.0551667362506</v>
      </c>
      <c r="DQ30" s="188">
        <v>0</v>
      </c>
      <c r="DR30" s="192">
        <v>709538.0668223676</v>
      </c>
      <c r="DS30" s="188">
        <v>543256.78581888555</v>
      </c>
      <c r="DT30" s="188">
        <v>153834.84096364048</v>
      </c>
      <c r="DU30" s="188">
        <v>389421.94485524506</v>
      </c>
      <c r="DV30" s="188">
        <v>141966.12077758831</v>
      </c>
      <c r="DW30" s="188">
        <v>48212.772221361942</v>
      </c>
      <c r="DX30" s="188">
        <v>39587.451483561104</v>
      </c>
      <c r="DY30" s="188">
        <v>54165.897072665255</v>
      </c>
      <c r="DZ30" s="188">
        <v>7397.6485606929818</v>
      </c>
      <c r="EA30" s="188">
        <v>4025.2633176962472</v>
      </c>
      <c r="EB30" s="188">
        <v>3372.3852429967342</v>
      </c>
      <c r="EC30" s="188">
        <v>5406.5581244775794</v>
      </c>
      <c r="ED30" s="188">
        <v>426.73566294291402</v>
      </c>
      <c r="EE30" s="188">
        <v>5458.8490092840075</v>
      </c>
      <c r="EF30" s="188">
        <v>5625.3688684961608</v>
      </c>
      <c r="EG30" s="192">
        <v>46983.104593597207</v>
      </c>
      <c r="EH30" s="188">
        <v>19869.624694880556</v>
      </c>
      <c r="EI30" s="188">
        <v>27113.479898716654</v>
      </c>
      <c r="EJ30" s="192">
        <v>98275.971344849386</v>
      </c>
      <c r="EK30" s="192">
        <v>916935.66895278683</v>
      </c>
      <c r="EL30" s="188">
        <v>378036.39551781543</v>
      </c>
      <c r="EM30" s="188">
        <v>322152.39697517175</v>
      </c>
      <c r="EN30" s="188">
        <v>216746.87645979971</v>
      </c>
      <c r="EO30" s="192">
        <v>307785.96033318707</v>
      </c>
      <c r="EP30" s="188">
        <v>45629.865248464492</v>
      </c>
      <c r="EQ30" s="188">
        <v>135.09508472258381</v>
      </c>
      <c r="ER30" s="188">
        <v>262021</v>
      </c>
      <c r="ES30" s="192">
        <v>15960</v>
      </c>
      <c r="ET30" s="190">
        <v>4371460.4418251235</v>
      </c>
      <c r="EU30" s="269"/>
      <c r="EV30" s="192">
        <v>0</v>
      </c>
      <c r="EW30" s="188">
        <v>3350469.0599999996</v>
      </c>
      <c r="EX30" s="188">
        <v>2918.79</v>
      </c>
      <c r="EY30" s="188">
        <v>2918.79</v>
      </c>
      <c r="EZ30" s="188">
        <v>9201.48</v>
      </c>
      <c r="FA30" s="188">
        <v>6151.67</v>
      </c>
      <c r="FB30" s="188">
        <v>235736.94</v>
      </c>
      <c r="FC30" s="192">
        <v>3607396.7299999995</v>
      </c>
      <c r="FD30" s="188">
        <v>3315185.9299999997</v>
      </c>
      <c r="FE30" s="188">
        <v>2872.81</v>
      </c>
      <c r="FF30" s="188">
        <v>2872.67</v>
      </c>
      <c r="FG30" s="188">
        <v>9047.7900000000009</v>
      </c>
      <c r="FH30" s="188">
        <v>6059.43</v>
      </c>
      <c r="FI30" s="188">
        <v>231866.22</v>
      </c>
      <c r="FJ30" s="192">
        <v>3567904.85</v>
      </c>
      <c r="FK30" s="192">
        <v>613817.74</v>
      </c>
      <c r="FL30" s="190">
        <v>3350469.0599999996</v>
      </c>
      <c r="FN30" s="115">
        <v>1.9842010828548477E-3</v>
      </c>
      <c r="FO30" s="107">
        <v>3.4064174328045111</v>
      </c>
      <c r="FP30" s="108">
        <v>7630.1000000000013</v>
      </c>
      <c r="FQ30" s="107">
        <v>2.6059537537695032</v>
      </c>
      <c r="FR30" s="108">
        <v>7630.1000000000013</v>
      </c>
      <c r="FS30" s="107">
        <v>1.6009273580700147</v>
      </c>
      <c r="FT30" s="108">
        <v>7630.1000000000013</v>
      </c>
      <c r="FU30" s="108">
        <v>7630.0999999999995</v>
      </c>
      <c r="FV30" s="108">
        <v>7630.0999999999995</v>
      </c>
      <c r="FW30" s="108">
        <v>7630.0999999999995</v>
      </c>
      <c r="FX30" s="108">
        <v>7630.0999999999995</v>
      </c>
      <c r="FY30" s="108">
        <v>7630.0999999999995</v>
      </c>
      <c r="FZ30" s="108">
        <v>7630.0999999999995</v>
      </c>
      <c r="GA30" s="108">
        <v>7630.0999999999995</v>
      </c>
      <c r="GB30" s="108">
        <v>7630.0999999999995</v>
      </c>
      <c r="GC30" s="108">
        <v>7630.0999999999995</v>
      </c>
      <c r="GD30" s="108">
        <v>7630.0999999999995</v>
      </c>
      <c r="GE30" s="108">
        <v>7630.0999999999995</v>
      </c>
      <c r="GF30" s="108">
        <v>7630.0999999999995</v>
      </c>
      <c r="GG30" s="108">
        <v>7630.1000000000013</v>
      </c>
      <c r="GH30" s="108">
        <v>7630.1000000000013</v>
      </c>
      <c r="GI30" s="108"/>
      <c r="GJ30" s="108">
        <v>0</v>
      </c>
      <c r="GK30" s="115">
        <v>0</v>
      </c>
    </row>
    <row r="31" spans="1:193" ht="12" customHeight="1" x14ac:dyDescent="0.25">
      <c r="A31" s="22">
        <v>26</v>
      </c>
      <c r="B31" s="10" t="s">
        <v>26</v>
      </c>
      <c r="C31" s="28">
        <v>2021</v>
      </c>
      <c r="D31" s="282"/>
      <c r="E31" s="126">
        <v>8085.3</v>
      </c>
      <c r="F31" s="11">
        <v>7649</v>
      </c>
      <c r="G31" s="11">
        <v>436.3</v>
      </c>
      <c r="H31" s="11">
        <v>1661.3</v>
      </c>
      <c r="I31" s="124" t="s">
        <v>496</v>
      </c>
      <c r="J31" s="12">
        <v>36.54</v>
      </c>
      <c r="K31" s="26">
        <v>4.03</v>
      </c>
      <c r="L31" s="26">
        <v>7</v>
      </c>
      <c r="M31" s="26">
        <v>11</v>
      </c>
      <c r="N31" s="26">
        <v>5.4</v>
      </c>
      <c r="O31" s="26">
        <v>2.67</v>
      </c>
      <c r="P31" s="26">
        <v>1.54</v>
      </c>
      <c r="Q31" s="26">
        <v>4.9000000000000004</v>
      </c>
      <c r="R31" s="26">
        <v>0</v>
      </c>
      <c r="S31" s="35">
        <v>38.001599999999996</v>
      </c>
      <c r="T31" s="33">
        <v>4.1912000000000003</v>
      </c>
      <c r="U31" s="33">
        <v>7.28</v>
      </c>
      <c r="V31" s="33">
        <v>11.44</v>
      </c>
      <c r="W31" s="33">
        <v>5.6160000000000005</v>
      </c>
      <c r="X31" s="33">
        <v>2.7767999999999997</v>
      </c>
      <c r="Y31" s="33">
        <v>1.6016000000000001</v>
      </c>
      <c r="Z31" s="33">
        <v>5.0960000000000001</v>
      </c>
      <c r="AA31" s="33">
        <v>0</v>
      </c>
      <c r="AB31" s="38" t="s">
        <v>396</v>
      </c>
      <c r="AC31" s="38" t="s">
        <v>395</v>
      </c>
      <c r="AD31" s="122" t="s">
        <v>395</v>
      </c>
      <c r="AE31" s="37">
        <v>4</v>
      </c>
      <c r="AF31" s="38" t="s">
        <v>396</v>
      </c>
      <c r="AG31" s="282"/>
      <c r="AH31" s="26">
        <v>34.24</v>
      </c>
      <c r="AI31" s="26">
        <v>34.24</v>
      </c>
      <c r="AJ31" s="26">
        <v>2190</v>
      </c>
      <c r="AK31" s="26">
        <v>35.89</v>
      </c>
      <c r="AL31" s="26">
        <v>4.29</v>
      </c>
      <c r="AM31" s="282"/>
      <c r="AN31" s="15">
        <v>7.0000000000000001E-3</v>
      </c>
      <c r="AO31" s="15">
        <v>7.0000000000000001E-3</v>
      </c>
      <c r="AP31" s="16">
        <v>4.193E-4</v>
      </c>
      <c r="AQ31" s="15">
        <v>1.4E-2</v>
      </c>
      <c r="AR31" s="15">
        <v>3.23</v>
      </c>
      <c r="AS31" s="282"/>
      <c r="AT31" s="13">
        <v>11.629099999999999</v>
      </c>
      <c r="AU31" s="13">
        <v>11.629099999999999</v>
      </c>
      <c r="AV31" s="13">
        <v>0.69658308999999996</v>
      </c>
      <c r="AW31" s="13">
        <v>23.258199999999999</v>
      </c>
      <c r="AX31" s="13">
        <v>5365.9989999999998</v>
      </c>
      <c r="AY31" s="26">
        <v>4.924744709534587E-2</v>
      </c>
      <c r="AZ31" s="26">
        <v>4.924744709534587E-2</v>
      </c>
      <c r="BA31" s="26">
        <v>0.18867784338243476</v>
      </c>
      <c r="BB31" s="26">
        <v>0.10324128950069879</v>
      </c>
      <c r="BC31" s="26">
        <v>2.8471591295313714</v>
      </c>
      <c r="BD31" s="269"/>
      <c r="BE31" s="192">
        <v>1412736.471455737</v>
      </c>
      <c r="BF31" s="188">
        <v>282848.55223845539</v>
      </c>
      <c r="BG31" s="188">
        <v>50142.830700505299</v>
      </c>
      <c r="BH31" s="188">
        <v>6949.0236083237496</v>
      </c>
      <c r="BI31" s="188">
        <v>2478.8296231668596</v>
      </c>
      <c r="BJ31" s="188">
        <v>20365.998306459463</v>
      </c>
      <c r="BK31" s="188">
        <v>202911.87</v>
      </c>
      <c r="BL31" s="188">
        <v>0</v>
      </c>
      <c r="BM31" s="188">
        <v>0</v>
      </c>
      <c r="BN31" s="188">
        <v>0</v>
      </c>
      <c r="BO31" s="188">
        <v>0</v>
      </c>
      <c r="BP31" s="188">
        <v>0</v>
      </c>
      <c r="BQ31" s="188">
        <v>0</v>
      </c>
      <c r="BR31" s="188">
        <v>0</v>
      </c>
      <c r="BS31" s="188">
        <v>0</v>
      </c>
      <c r="BT31" s="188">
        <v>0</v>
      </c>
      <c r="BU31" s="188">
        <v>0</v>
      </c>
      <c r="BV31" s="188">
        <v>0</v>
      </c>
      <c r="BW31" s="188">
        <v>0</v>
      </c>
      <c r="BX31" s="188">
        <v>0</v>
      </c>
      <c r="BY31" s="188">
        <v>0</v>
      </c>
      <c r="BZ31" s="188">
        <v>0</v>
      </c>
      <c r="CA31" s="188">
        <v>0</v>
      </c>
      <c r="CB31" s="188">
        <v>0</v>
      </c>
      <c r="CC31" s="188">
        <v>0</v>
      </c>
      <c r="CD31" s="188">
        <v>0</v>
      </c>
      <c r="CE31" s="188">
        <v>0</v>
      </c>
      <c r="CF31" s="188">
        <v>873353.95</v>
      </c>
      <c r="CG31" s="188">
        <v>0</v>
      </c>
      <c r="CH31" s="188">
        <v>873353.95</v>
      </c>
      <c r="CI31" s="188">
        <v>0</v>
      </c>
      <c r="CJ31" s="188">
        <v>0</v>
      </c>
      <c r="CK31" s="188">
        <v>0</v>
      </c>
      <c r="CL31" s="188">
        <v>0</v>
      </c>
      <c r="CM31" s="188">
        <v>0</v>
      </c>
      <c r="CN31" s="188">
        <v>0</v>
      </c>
      <c r="CO31" s="188">
        <v>0</v>
      </c>
      <c r="CP31" s="188">
        <v>0</v>
      </c>
      <c r="CQ31" s="188">
        <v>0</v>
      </c>
      <c r="CR31" s="188">
        <v>0</v>
      </c>
      <c r="CS31" s="188">
        <v>0</v>
      </c>
      <c r="CT31" s="188">
        <v>0</v>
      </c>
      <c r="CU31" s="188">
        <v>0</v>
      </c>
      <c r="CV31" s="188">
        <v>0</v>
      </c>
      <c r="CW31" s="188">
        <v>251234.99</v>
      </c>
      <c r="CX31" s="188">
        <v>251234.99</v>
      </c>
      <c r="CY31" s="188">
        <v>0</v>
      </c>
      <c r="CZ31" s="188">
        <v>0</v>
      </c>
      <c r="DA31" s="188">
        <v>0</v>
      </c>
      <c r="DB31" s="188">
        <v>0</v>
      </c>
      <c r="DC31" s="188">
        <v>5298.9792172818952</v>
      </c>
      <c r="DD31" s="193">
        <v>1158204.5549474254</v>
      </c>
      <c r="DE31" s="189">
        <v>891372.19142135198</v>
      </c>
      <c r="DF31" s="189">
        <v>132977.64318317329</v>
      </c>
      <c r="DG31" s="189">
        <v>1387.8827806593536</v>
      </c>
      <c r="DH31" s="189">
        <v>573.6617694895225</v>
      </c>
      <c r="DI31" s="189">
        <v>814.22101116983094</v>
      </c>
      <c r="DJ31" s="188">
        <v>803.4605802248642</v>
      </c>
      <c r="DK31" s="188">
        <v>0</v>
      </c>
      <c r="DL31" s="188">
        <v>1153.9387404638198</v>
      </c>
      <c r="DM31" s="188">
        <v>0</v>
      </c>
      <c r="DN31" s="188">
        <v>129354.35206448856</v>
      </c>
      <c r="DO31" s="188">
        <v>0</v>
      </c>
      <c r="DP31" s="188">
        <v>1155.086177063552</v>
      </c>
      <c r="DQ31" s="188">
        <v>0</v>
      </c>
      <c r="DR31" s="192">
        <v>751868.01374541468</v>
      </c>
      <c r="DS31" s="188">
        <v>575666.6479314079</v>
      </c>
      <c r="DT31" s="188">
        <v>163012.39035442821</v>
      </c>
      <c r="DU31" s="188">
        <v>412654.25757697975</v>
      </c>
      <c r="DV31" s="188">
        <v>150435.60062424277</v>
      </c>
      <c r="DW31" s="188">
        <v>51089.071865555859</v>
      </c>
      <c r="DX31" s="188">
        <v>41949.177793218521</v>
      </c>
      <c r="DY31" s="188">
        <v>57397.350965468395</v>
      </c>
      <c r="DZ31" s="188">
        <v>7838.9808662757987</v>
      </c>
      <c r="EA31" s="188">
        <v>4265.4043200704409</v>
      </c>
      <c r="EB31" s="188">
        <v>3573.5765462053573</v>
      </c>
      <c r="EC31" s="188">
        <v>5729.105044997913</v>
      </c>
      <c r="ED31" s="188">
        <v>452.19405454611905</v>
      </c>
      <c r="EE31" s="188">
        <v>5784.5155233567039</v>
      </c>
      <c r="EF31" s="188">
        <v>5960.9697005874123</v>
      </c>
      <c r="EG31" s="192">
        <v>49786.044163328334</v>
      </c>
      <c r="EH31" s="188">
        <v>21055.015864211186</v>
      </c>
      <c r="EI31" s="188">
        <v>28731.028299117152</v>
      </c>
      <c r="EJ31" s="192">
        <v>104138.96424876618</v>
      </c>
      <c r="EK31" s="192">
        <v>971638.63700134587</v>
      </c>
      <c r="EL31" s="188">
        <v>400589.4639231718</v>
      </c>
      <c r="EM31" s="188">
        <v>341371.51220342546</v>
      </c>
      <c r="EN31" s="188">
        <v>229677.66087474854</v>
      </c>
      <c r="EO31" s="192">
        <v>310520.48062058032</v>
      </c>
      <c r="EP31" s="188">
        <v>48356.313415894983</v>
      </c>
      <c r="EQ31" s="188">
        <v>143.16720468535644</v>
      </c>
      <c r="ER31" s="188">
        <v>262021</v>
      </c>
      <c r="ES31" s="192">
        <v>0</v>
      </c>
      <c r="ET31" s="190">
        <v>4758893.1661825981</v>
      </c>
      <c r="EU31" s="269"/>
      <c r="EV31" s="192">
        <v>1864.2105263157894</v>
      </c>
      <c r="EW31" s="188">
        <v>3357747.4799999995</v>
      </c>
      <c r="EX31" s="188">
        <v>2901.12</v>
      </c>
      <c r="EY31" s="188">
        <v>2901.12</v>
      </c>
      <c r="EZ31" s="188">
        <v>9145.86</v>
      </c>
      <c r="FA31" s="188">
        <v>6113.64</v>
      </c>
      <c r="FB31" s="188">
        <v>252822</v>
      </c>
      <c r="FC31" s="192">
        <v>3631631.2199999997</v>
      </c>
      <c r="FD31" s="188">
        <v>3267782.41</v>
      </c>
      <c r="FE31" s="188">
        <v>2107.83</v>
      </c>
      <c r="FF31" s="188">
        <v>2107.67</v>
      </c>
      <c r="FG31" s="188">
        <v>8288.3799999999992</v>
      </c>
      <c r="FH31" s="188">
        <v>5295.0499999999993</v>
      </c>
      <c r="FI31" s="188">
        <v>243802.96999999997</v>
      </c>
      <c r="FJ31" s="192">
        <v>3529384.3099999996</v>
      </c>
      <c r="FK31" s="192">
        <v>379856.21</v>
      </c>
      <c r="FL31" s="190">
        <v>3359611.6905263155</v>
      </c>
      <c r="FN31" s="115">
        <v>2.1027598683499515E-3</v>
      </c>
      <c r="FO31" s="107">
        <v>3.4064164893353794</v>
      </c>
      <c r="FP31" s="108">
        <v>8085.300000000002</v>
      </c>
      <c r="FQ31" s="107">
        <v>2.6059532934131737</v>
      </c>
      <c r="FR31" s="108">
        <v>8085.300000000002</v>
      </c>
      <c r="FS31" s="107">
        <v>1.6009277478101649</v>
      </c>
      <c r="FT31" s="108">
        <v>8085.300000000002</v>
      </c>
      <c r="FU31" s="108">
        <v>8085.3</v>
      </c>
      <c r="FV31" s="108">
        <v>8085.3</v>
      </c>
      <c r="FW31" s="108">
        <v>8085.3</v>
      </c>
      <c r="FX31" s="108">
        <v>8085.3</v>
      </c>
      <c r="FY31" s="108">
        <v>8085.3</v>
      </c>
      <c r="FZ31" s="108">
        <v>8085.3</v>
      </c>
      <c r="GA31" s="108">
        <v>8085.3</v>
      </c>
      <c r="GB31" s="108">
        <v>8085.3</v>
      </c>
      <c r="GC31" s="108">
        <v>8085.3</v>
      </c>
      <c r="GD31" s="108">
        <v>8085.3</v>
      </c>
      <c r="GE31" s="108">
        <v>8085.3</v>
      </c>
      <c r="GF31" s="108">
        <v>8085.3</v>
      </c>
      <c r="GG31" s="108">
        <v>8085.300000000002</v>
      </c>
      <c r="GH31" s="108">
        <v>8085.300000000002</v>
      </c>
      <c r="GI31" s="108"/>
      <c r="GJ31" s="108">
        <v>2</v>
      </c>
      <c r="GK31" s="115">
        <v>4.7846889952153108E-3</v>
      </c>
    </row>
    <row r="32" spans="1:193" ht="12" customHeight="1" x14ac:dyDescent="0.25">
      <c r="A32" s="22">
        <v>27</v>
      </c>
      <c r="B32" s="10" t="s">
        <v>27</v>
      </c>
      <c r="C32" s="28">
        <v>2021</v>
      </c>
      <c r="D32" s="282"/>
      <c r="E32" s="126">
        <v>1597.2</v>
      </c>
      <c r="F32" s="11">
        <v>1546.2</v>
      </c>
      <c r="G32" s="11">
        <v>51</v>
      </c>
      <c r="H32" s="11">
        <v>87.4</v>
      </c>
      <c r="I32" s="124" t="s">
        <v>496</v>
      </c>
      <c r="J32" s="12">
        <v>20.440000000000001</v>
      </c>
      <c r="K32" s="26">
        <v>3.11</v>
      </c>
      <c r="L32" s="26">
        <v>4.0599999999999996</v>
      </c>
      <c r="M32" s="26">
        <v>7</v>
      </c>
      <c r="N32" s="26">
        <v>4</v>
      </c>
      <c r="O32" s="26">
        <v>2.0499999999999998</v>
      </c>
      <c r="P32" s="26">
        <v>0</v>
      </c>
      <c r="Q32" s="26">
        <v>0</v>
      </c>
      <c r="R32" s="26">
        <v>0.22</v>
      </c>
      <c r="S32" s="35">
        <v>21.2576</v>
      </c>
      <c r="T32" s="33">
        <v>3.2343999999999999</v>
      </c>
      <c r="U32" s="33">
        <v>4.2223999999999995</v>
      </c>
      <c r="V32" s="33">
        <v>7.28</v>
      </c>
      <c r="W32" s="33">
        <v>4.16</v>
      </c>
      <c r="X32" s="33">
        <v>2.1319999999999997</v>
      </c>
      <c r="Y32" s="33">
        <v>0</v>
      </c>
      <c r="Z32" s="33">
        <v>0</v>
      </c>
      <c r="AA32" s="33">
        <v>0.2288</v>
      </c>
      <c r="AB32" s="38" t="s">
        <v>395</v>
      </c>
      <c r="AC32" s="38" t="s">
        <v>396</v>
      </c>
      <c r="AD32" s="122" t="s">
        <v>396</v>
      </c>
      <c r="AE32" s="37">
        <v>0</v>
      </c>
      <c r="AF32" s="38" t="s">
        <v>396</v>
      </c>
      <c r="AG32" s="282"/>
      <c r="AH32" s="26">
        <v>34.24</v>
      </c>
      <c r="AI32" s="26">
        <v>0</v>
      </c>
      <c r="AJ32" s="26">
        <v>0</v>
      </c>
      <c r="AK32" s="26">
        <v>35.89</v>
      </c>
      <c r="AL32" s="26">
        <v>5.93</v>
      </c>
      <c r="AM32" s="282"/>
      <c r="AN32" s="15">
        <v>0.01</v>
      </c>
      <c r="AO32" s="15">
        <v>0</v>
      </c>
      <c r="AP32" s="16">
        <v>0</v>
      </c>
      <c r="AQ32" s="15">
        <v>0.01</v>
      </c>
      <c r="AR32" s="15">
        <v>0.68300000000000005</v>
      </c>
      <c r="AS32" s="282"/>
      <c r="AT32" s="13">
        <v>0.87400000000000011</v>
      </c>
      <c r="AU32" s="13">
        <v>0</v>
      </c>
      <c r="AV32" s="13">
        <v>0</v>
      </c>
      <c r="AW32" s="13">
        <v>0.87400000000000011</v>
      </c>
      <c r="AX32" s="13">
        <v>59.694200000000009</v>
      </c>
      <c r="AY32" s="26">
        <v>1.8736388680190334E-2</v>
      </c>
      <c r="AZ32" s="26">
        <v>0</v>
      </c>
      <c r="BA32" s="26">
        <v>0</v>
      </c>
      <c r="BB32" s="26">
        <v>1.9639281242173807E-2</v>
      </c>
      <c r="BC32" s="26">
        <v>0.22162948034059607</v>
      </c>
      <c r="BD32" s="269"/>
      <c r="BE32" s="192">
        <v>150890.877117745</v>
      </c>
      <c r="BF32" s="188">
        <v>132671.71720780441</v>
      </c>
      <c r="BG32" s="188">
        <v>9905.3998237353062</v>
      </c>
      <c r="BH32" s="188">
        <v>1372.7357682726297</v>
      </c>
      <c r="BI32" s="188">
        <v>489.67715163594528</v>
      </c>
      <c r="BJ32" s="188">
        <v>4023.1744641605205</v>
      </c>
      <c r="BK32" s="188">
        <v>116880.73</v>
      </c>
      <c r="BL32" s="188">
        <v>0</v>
      </c>
      <c r="BM32" s="188">
        <v>0</v>
      </c>
      <c r="BN32" s="188">
        <v>0</v>
      </c>
      <c r="BO32" s="188">
        <v>0</v>
      </c>
      <c r="BP32" s="188">
        <v>0</v>
      </c>
      <c r="BQ32" s="188">
        <v>0</v>
      </c>
      <c r="BR32" s="188">
        <v>0</v>
      </c>
      <c r="BS32" s="188">
        <v>0</v>
      </c>
      <c r="BT32" s="188">
        <v>0</v>
      </c>
      <c r="BU32" s="188">
        <v>17172.38</v>
      </c>
      <c r="BV32" s="188">
        <v>4593.4399999999996</v>
      </c>
      <c r="BW32" s="188">
        <v>0</v>
      </c>
      <c r="BX32" s="188">
        <v>12578.94</v>
      </c>
      <c r="BY32" s="188">
        <v>0</v>
      </c>
      <c r="BZ32" s="188">
        <v>0</v>
      </c>
      <c r="CA32" s="188">
        <v>0</v>
      </c>
      <c r="CB32" s="188">
        <v>0</v>
      </c>
      <c r="CC32" s="188">
        <v>0</v>
      </c>
      <c r="CD32" s="188">
        <v>0</v>
      </c>
      <c r="CE32" s="188">
        <v>0</v>
      </c>
      <c r="CF32" s="188">
        <v>0</v>
      </c>
      <c r="CG32" s="188">
        <v>0</v>
      </c>
      <c r="CH32" s="188">
        <v>0</v>
      </c>
      <c r="CI32" s="188">
        <v>0</v>
      </c>
      <c r="CJ32" s="188">
        <v>0</v>
      </c>
      <c r="CK32" s="188">
        <v>0</v>
      </c>
      <c r="CL32" s="188">
        <v>0</v>
      </c>
      <c r="CM32" s="188">
        <v>0</v>
      </c>
      <c r="CN32" s="188">
        <v>0</v>
      </c>
      <c r="CO32" s="188">
        <v>0</v>
      </c>
      <c r="CP32" s="188">
        <v>0</v>
      </c>
      <c r="CQ32" s="188">
        <v>0</v>
      </c>
      <c r="CR32" s="188">
        <v>0</v>
      </c>
      <c r="CS32" s="188">
        <v>0</v>
      </c>
      <c r="CT32" s="188">
        <v>0</v>
      </c>
      <c r="CU32" s="188">
        <v>0</v>
      </c>
      <c r="CV32" s="188">
        <v>0</v>
      </c>
      <c r="CW32" s="188">
        <v>0</v>
      </c>
      <c r="CX32" s="188">
        <v>0</v>
      </c>
      <c r="CY32" s="188">
        <v>0</v>
      </c>
      <c r="CZ32" s="188">
        <v>0</v>
      </c>
      <c r="DA32" s="188">
        <v>0</v>
      </c>
      <c r="DB32" s="188">
        <v>0</v>
      </c>
      <c r="DC32" s="188">
        <v>1046.7799099405888</v>
      </c>
      <c r="DD32" s="193">
        <v>245701.47202367609</v>
      </c>
      <c r="DE32" s="189">
        <v>176084.95221428812</v>
      </c>
      <c r="DF32" s="189">
        <v>26268.894375244501</v>
      </c>
      <c r="DG32" s="189">
        <v>274.16748633558677</v>
      </c>
      <c r="DH32" s="189">
        <v>113.32326298698446</v>
      </c>
      <c r="DI32" s="189">
        <v>160.8442233486023</v>
      </c>
      <c r="DJ32" s="188">
        <v>17064.188568109428</v>
      </c>
      <c r="DK32" s="188">
        <v>0</v>
      </c>
      <c r="DL32" s="188">
        <v>227.95331728801816</v>
      </c>
      <c r="DM32" s="188">
        <v>0</v>
      </c>
      <c r="DN32" s="188">
        <v>25553.136076261999</v>
      </c>
      <c r="DO32" s="188">
        <v>0</v>
      </c>
      <c r="DP32" s="188">
        <v>228.17998614843054</v>
      </c>
      <c r="DQ32" s="188">
        <v>0</v>
      </c>
      <c r="DR32" s="192">
        <v>148526.78212981293</v>
      </c>
      <c r="DS32" s="188">
        <v>113719.3140732001</v>
      </c>
      <c r="DT32" s="188">
        <v>32202.069171718147</v>
      </c>
      <c r="DU32" s="188">
        <v>81517.244901481958</v>
      </c>
      <c r="DV32" s="188">
        <v>29717.603715018686</v>
      </c>
      <c r="DW32" s="188">
        <v>10092.323795488828</v>
      </c>
      <c r="DX32" s="188">
        <v>8286.795390564188</v>
      </c>
      <c r="DY32" s="188">
        <v>11338.48452896567</v>
      </c>
      <c r="DZ32" s="188">
        <v>1548.5412093077196</v>
      </c>
      <c r="EA32" s="188">
        <v>842.60371043950238</v>
      </c>
      <c r="EB32" s="188">
        <v>705.93749886821718</v>
      </c>
      <c r="EC32" s="188">
        <v>1131.7485532844382</v>
      </c>
      <c r="ED32" s="188">
        <v>89.3280823124759</v>
      </c>
      <c r="EE32" s="188">
        <v>1142.6945436663239</v>
      </c>
      <c r="EF32" s="188">
        <v>1177.5519530231675</v>
      </c>
      <c r="EG32" s="192">
        <v>9834.9188944959405</v>
      </c>
      <c r="EH32" s="188">
        <v>4159.285535269948</v>
      </c>
      <c r="EI32" s="188">
        <v>5675.6333592259925</v>
      </c>
      <c r="EJ32" s="192">
        <v>20571.99531224931</v>
      </c>
      <c r="EK32" s="192">
        <v>146569.7093576492</v>
      </c>
      <c r="EL32" s="188">
        <v>79133.92103918099</v>
      </c>
      <c r="EM32" s="188">
        <v>67435.788318468229</v>
      </c>
      <c r="EN32" s="188">
        <v>0</v>
      </c>
      <c r="EO32" s="192">
        <v>0</v>
      </c>
      <c r="EP32" s="188">
        <v>0</v>
      </c>
      <c r="EQ32" s="188">
        <v>0</v>
      </c>
      <c r="ER32" s="188">
        <v>0</v>
      </c>
      <c r="ES32" s="192">
        <v>3800</v>
      </c>
      <c r="ET32" s="190">
        <v>725895.75483562844</v>
      </c>
      <c r="EU32" s="269"/>
      <c r="EV32" s="192">
        <v>1864.2105263157894</v>
      </c>
      <c r="EW32" s="188">
        <v>379184.41</v>
      </c>
      <c r="EX32" s="188">
        <v>108.18</v>
      </c>
      <c r="EY32" s="188">
        <v>0</v>
      </c>
      <c r="EZ32" s="188">
        <v>0</v>
      </c>
      <c r="FA32" s="188">
        <v>356.17</v>
      </c>
      <c r="FB32" s="188">
        <v>4042.67</v>
      </c>
      <c r="FC32" s="192">
        <v>383691.42999999993</v>
      </c>
      <c r="FD32" s="188">
        <v>367814.70000000007</v>
      </c>
      <c r="FE32" s="188">
        <v>108.57000000000001</v>
      </c>
      <c r="FF32" s="188">
        <v>0</v>
      </c>
      <c r="FG32" s="188">
        <v>0</v>
      </c>
      <c r="FH32" s="188">
        <v>344.15</v>
      </c>
      <c r="FI32" s="188">
        <v>3955.22</v>
      </c>
      <c r="FJ32" s="192">
        <v>372222.64000000007</v>
      </c>
      <c r="FK32" s="192">
        <v>254091.8</v>
      </c>
      <c r="FL32" s="190">
        <v>381048.62052631576</v>
      </c>
      <c r="FN32" s="115">
        <v>0</v>
      </c>
      <c r="FO32" s="107">
        <v>3.4064176809416482</v>
      </c>
      <c r="FP32" s="108">
        <v>1597.2000000000005</v>
      </c>
      <c r="FQ32" s="107">
        <v>3.0862363636363637</v>
      </c>
      <c r="FR32" s="108">
        <v>1597.2000000000005</v>
      </c>
      <c r="FS32" s="107">
        <v>0</v>
      </c>
      <c r="FT32" s="108">
        <v>0</v>
      </c>
      <c r="FU32" s="108">
        <v>1597.2</v>
      </c>
      <c r="FV32" s="108">
        <v>1597.2</v>
      </c>
      <c r="FW32" s="108">
        <v>1597.2</v>
      </c>
      <c r="FX32" s="108">
        <v>1597.2</v>
      </c>
      <c r="FY32" s="108">
        <v>1597.2</v>
      </c>
      <c r="FZ32" s="108">
        <v>1597.2</v>
      </c>
      <c r="GA32" s="108">
        <v>1597.2</v>
      </c>
      <c r="GB32" s="108">
        <v>1597.2</v>
      </c>
      <c r="GC32" s="108">
        <v>1597.2</v>
      </c>
      <c r="GD32" s="108">
        <v>1597.2</v>
      </c>
      <c r="GE32" s="108">
        <v>1597.2</v>
      </c>
      <c r="GF32" s="108">
        <v>1597.2</v>
      </c>
      <c r="GG32" s="108">
        <v>1597.2000000000005</v>
      </c>
      <c r="GH32" s="108">
        <v>1597.2000000000005</v>
      </c>
      <c r="GI32" s="108"/>
      <c r="GJ32" s="108">
        <v>2</v>
      </c>
      <c r="GK32" s="115">
        <v>4.7846889952153108E-3</v>
      </c>
    </row>
    <row r="33" spans="1:193" ht="12" customHeight="1" x14ac:dyDescent="0.25">
      <c r="A33" s="22">
        <v>28</v>
      </c>
      <c r="B33" s="10" t="s">
        <v>28</v>
      </c>
      <c r="C33" s="28">
        <v>2021</v>
      </c>
      <c r="D33" s="282"/>
      <c r="E33" s="126">
        <v>2617.3000000000002</v>
      </c>
      <c r="F33" s="11">
        <v>2539.3000000000002</v>
      </c>
      <c r="G33" s="11">
        <v>78</v>
      </c>
      <c r="H33" s="11">
        <v>193.2</v>
      </c>
      <c r="I33" s="124" t="s">
        <v>496</v>
      </c>
      <c r="J33" s="12">
        <v>20.440000000000001</v>
      </c>
      <c r="K33" s="26">
        <v>3.11</v>
      </c>
      <c r="L33" s="26">
        <v>4.0599999999999996</v>
      </c>
      <c r="M33" s="26">
        <v>7</v>
      </c>
      <c r="N33" s="26">
        <v>4</v>
      </c>
      <c r="O33" s="26">
        <v>2.0499999999999998</v>
      </c>
      <c r="P33" s="26">
        <v>0</v>
      </c>
      <c r="Q33" s="26">
        <v>0</v>
      </c>
      <c r="R33" s="26">
        <v>0.22</v>
      </c>
      <c r="S33" s="35">
        <v>21.2576</v>
      </c>
      <c r="T33" s="33">
        <v>3.2343999999999999</v>
      </c>
      <c r="U33" s="33">
        <v>4.2223999999999995</v>
      </c>
      <c r="V33" s="33">
        <v>7.28</v>
      </c>
      <c r="W33" s="33">
        <v>4.16</v>
      </c>
      <c r="X33" s="33">
        <v>2.1319999999999997</v>
      </c>
      <c r="Y33" s="33">
        <v>0</v>
      </c>
      <c r="Z33" s="33">
        <v>0</v>
      </c>
      <c r="AA33" s="33">
        <v>0.2288</v>
      </c>
      <c r="AB33" s="38" t="s">
        <v>395</v>
      </c>
      <c r="AC33" s="38" t="s">
        <v>396</v>
      </c>
      <c r="AD33" s="122" t="s">
        <v>396</v>
      </c>
      <c r="AE33" s="37">
        <v>0</v>
      </c>
      <c r="AF33" s="38" t="s">
        <v>396</v>
      </c>
      <c r="AG33" s="282"/>
      <c r="AH33" s="26">
        <v>34.24</v>
      </c>
      <c r="AI33" s="26">
        <v>0</v>
      </c>
      <c r="AJ33" s="26">
        <v>0</v>
      </c>
      <c r="AK33" s="26">
        <v>35.89</v>
      </c>
      <c r="AL33" s="26">
        <v>5.93</v>
      </c>
      <c r="AM33" s="282"/>
      <c r="AN33" s="15">
        <v>0.01</v>
      </c>
      <c r="AO33" s="15">
        <v>0</v>
      </c>
      <c r="AP33" s="16">
        <v>0</v>
      </c>
      <c r="AQ33" s="15">
        <v>0.01</v>
      </c>
      <c r="AR33" s="15">
        <v>0.68300000000000005</v>
      </c>
      <c r="AS33" s="282"/>
      <c r="AT33" s="13">
        <v>1.9319999999999999</v>
      </c>
      <c r="AU33" s="13">
        <v>0</v>
      </c>
      <c r="AV33" s="13">
        <v>0</v>
      </c>
      <c r="AW33" s="13">
        <v>1.9319999999999999</v>
      </c>
      <c r="AX33" s="13">
        <v>131.9556</v>
      </c>
      <c r="AY33" s="26">
        <v>2.5274779352768117E-2</v>
      </c>
      <c r="AZ33" s="26">
        <v>0</v>
      </c>
      <c r="BA33" s="26">
        <v>0</v>
      </c>
      <c r="BB33" s="26">
        <v>2.649275207274672E-2</v>
      </c>
      <c r="BC33" s="26">
        <v>0.29897096549879643</v>
      </c>
      <c r="BD33" s="269"/>
      <c r="BE33" s="192">
        <v>130584.41792323218</v>
      </c>
      <c r="BF33" s="188">
        <v>130584.41792323218</v>
      </c>
      <c r="BG33" s="188">
        <v>16231.782468483849</v>
      </c>
      <c r="BH33" s="188">
        <v>2249.4749100300228</v>
      </c>
      <c r="BI33" s="188">
        <v>802.42424804455231</v>
      </c>
      <c r="BJ33" s="188">
        <v>6592.6962966737574</v>
      </c>
      <c r="BK33" s="188">
        <v>104708.04</v>
      </c>
      <c r="BL33" s="188">
        <v>0</v>
      </c>
      <c r="BM33" s="188">
        <v>0</v>
      </c>
      <c r="BN33" s="188">
        <v>0</v>
      </c>
      <c r="BO33" s="188">
        <v>0</v>
      </c>
      <c r="BP33" s="188">
        <v>0</v>
      </c>
      <c r="BQ33" s="188">
        <v>0</v>
      </c>
      <c r="BR33" s="188">
        <v>0</v>
      </c>
      <c r="BS33" s="188">
        <v>0</v>
      </c>
      <c r="BT33" s="188">
        <v>0</v>
      </c>
      <c r="BU33" s="188">
        <v>0</v>
      </c>
      <c r="BV33" s="188">
        <v>0</v>
      </c>
      <c r="BW33" s="188">
        <v>0</v>
      </c>
      <c r="BX33" s="188">
        <v>0</v>
      </c>
      <c r="BY33" s="188">
        <v>0</v>
      </c>
      <c r="BZ33" s="188">
        <v>0</v>
      </c>
      <c r="CA33" s="188">
        <v>0</v>
      </c>
      <c r="CB33" s="188">
        <v>0</v>
      </c>
      <c r="CC33" s="188">
        <v>0</v>
      </c>
      <c r="CD33" s="188">
        <v>0</v>
      </c>
      <c r="CE33" s="188">
        <v>0</v>
      </c>
      <c r="CF33" s="188">
        <v>0</v>
      </c>
      <c r="CG33" s="188">
        <v>0</v>
      </c>
      <c r="CH33" s="188">
        <v>0</v>
      </c>
      <c r="CI33" s="188">
        <v>0</v>
      </c>
      <c r="CJ33" s="188">
        <v>0</v>
      </c>
      <c r="CK33" s="188">
        <v>0</v>
      </c>
      <c r="CL33" s="188">
        <v>0</v>
      </c>
      <c r="CM33" s="188">
        <v>0</v>
      </c>
      <c r="CN33" s="188">
        <v>0</v>
      </c>
      <c r="CO33" s="188">
        <v>0</v>
      </c>
      <c r="CP33" s="188">
        <v>0</v>
      </c>
      <c r="CQ33" s="188">
        <v>0</v>
      </c>
      <c r="CR33" s="188">
        <v>0</v>
      </c>
      <c r="CS33" s="188">
        <v>0</v>
      </c>
      <c r="CT33" s="188">
        <v>0</v>
      </c>
      <c r="CU33" s="188">
        <v>0</v>
      </c>
      <c r="CV33" s="188">
        <v>0</v>
      </c>
      <c r="CW33" s="188">
        <v>0</v>
      </c>
      <c r="CX33" s="188">
        <v>0</v>
      </c>
      <c r="CY33" s="188">
        <v>0</v>
      </c>
      <c r="CZ33" s="188">
        <v>0</v>
      </c>
      <c r="DA33" s="188">
        <v>0</v>
      </c>
      <c r="DB33" s="188">
        <v>0</v>
      </c>
      <c r="DC33" s="188">
        <v>0</v>
      </c>
      <c r="DD33" s="193">
        <v>394468.13614360569</v>
      </c>
      <c r="DE33" s="189">
        <v>288546.9230093013</v>
      </c>
      <c r="DF33" s="189">
        <v>43046.316834665296</v>
      </c>
      <c r="DG33" s="189">
        <v>449.27282869154203</v>
      </c>
      <c r="DH33" s="189">
        <v>185.70058616067763</v>
      </c>
      <c r="DI33" s="189">
        <v>263.5722425308644</v>
      </c>
      <c r="DJ33" s="188">
        <v>19804.74897339895</v>
      </c>
      <c r="DK33" s="188">
        <v>0</v>
      </c>
      <c r="DL33" s="188">
        <v>373.54258536058711</v>
      </c>
      <c r="DM33" s="188">
        <v>0</v>
      </c>
      <c r="DN33" s="188">
        <v>41873.41788905616</v>
      </c>
      <c r="DO33" s="188">
        <v>0</v>
      </c>
      <c r="DP33" s="188">
        <v>373.9140231319102</v>
      </c>
      <c r="DQ33" s="188">
        <v>0</v>
      </c>
      <c r="DR33" s="192">
        <v>243387.89561004206</v>
      </c>
      <c r="DS33" s="188">
        <v>186349.5872300191</v>
      </c>
      <c r="DT33" s="188">
        <v>52768.892839430169</v>
      </c>
      <c r="DU33" s="188">
        <v>133580.69439058893</v>
      </c>
      <c r="DV33" s="188">
        <v>48697.648511969928</v>
      </c>
      <c r="DW33" s="188">
        <v>16538.091078094727</v>
      </c>
      <c r="DX33" s="188">
        <v>13579.407447861031</v>
      </c>
      <c r="DY33" s="188">
        <v>18580.14998601417</v>
      </c>
      <c r="DZ33" s="188">
        <v>2537.563803606995</v>
      </c>
      <c r="EA33" s="188">
        <v>1380.758008598365</v>
      </c>
      <c r="EB33" s="188">
        <v>1156.8057950086302</v>
      </c>
      <c r="EC33" s="188">
        <v>1854.5739347053336</v>
      </c>
      <c r="ED33" s="188">
        <v>146.38015892589726</v>
      </c>
      <c r="EE33" s="188">
        <v>1872.5109123077061</v>
      </c>
      <c r="EF33" s="188">
        <v>1929.6310585070967</v>
      </c>
      <c r="EG33" s="192">
        <v>16116.286765943034</v>
      </c>
      <c r="EH33" s="188">
        <v>6815.7388125857942</v>
      </c>
      <c r="EI33" s="188">
        <v>9300.5479533572397</v>
      </c>
      <c r="EJ33" s="192">
        <v>33710.921193807975</v>
      </c>
      <c r="EK33" s="192">
        <v>240180.87922725716</v>
      </c>
      <c r="EL33" s="188">
        <v>129675.1887902882</v>
      </c>
      <c r="EM33" s="188">
        <v>110505.69043696896</v>
      </c>
      <c r="EN33" s="188">
        <v>0</v>
      </c>
      <c r="EO33" s="192">
        <v>0</v>
      </c>
      <c r="EP33" s="188">
        <v>0</v>
      </c>
      <c r="EQ33" s="188">
        <v>0</v>
      </c>
      <c r="ER33" s="188">
        <v>0</v>
      </c>
      <c r="ES33" s="192">
        <v>6080</v>
      </c>
      <c r="ET33" s="190">
        <v>1064528.5368638881</v>
      </c>
      <c r="EU33" s="269"/>
      <c r="EV33" s="192">
        <v>3728.4210526315787</v>
      </c>
      <c r="EW33" s="188">
        <v>622839.24</v>
      </c>
      <c r="EX33" s="188">
        <v>224.4</v>
      </c>
      <c r="EY33" s="188">
        <v>0</v>
      </c>
      <c r="EZ33" s="188">
        <v>0</v>
      </c>
      <c r="FA33" s="188">
        <v>789.25</v>
      </c>
      <c r="FB33" s="188">
        <v>8956.91</v>
      </c>
      <c r="FC33" s="192">
        <v>632809.80000000005</v>
      </c>
      <c r="FD33" s="188">
        <v>602526.29</v>
      </c>
      <c r="FE33" s="188">
        <v>227.69999999999996</v>
      </c>
      <c r="FF33" s="188">
        <v>0</v>
      </c>
      <c r="FG33" s="188">
        <v>0</v>
      </c>
      <c r="FH33" s="188">
        <v>761.22</v>
      </c>
      <c r="FI33" s="188">
        <v>8669.68</v>
      </c>
      <c r="FJ33" s="192">
        <v>612184.89</v>
      </c>
      <c r="FK33" s="192">
        <v>699878.31</v>
      </c>
      <c r="FL33" s="190">
        <v>626567.66105263156</v>
      </c>
      <c r="FN33" s="115">
        <v>0</v>
      </c>
      <c r="FO33" s="107">
        <v>3.4064192572214589</v>
      </c>
      <c r="FP33" s="108">
        <v>2617.2999999999997</v>
      </c>
      <c r="FQ33" s="107">
        <v>3.0862333180498247</v>
      </c>
      <c r="FR33" s="108">
        <v>2617.2999999999997</v>
      </c>
      <c r="FS33" s="107">
        <v>0</v>
      </c>
      <c r="FT33" s="108">
        <v>0</v>
      </c>
      <c r="FU33" s="108">
        <v>2617.3000000000002</v>
      </c>
      <c r="FV33" s="108">
        <v>2617.3000000000002</v>
      </c>
      <c r="FW33" s="108">
        <v>2617.3000000000002</v>
      </c>
      <c r="FX33" s="108">
        <v>2617.3000000000002</v>
      </c>
      <c r="FY33" s="108">
        <v>2617.3000000000002</v>
      </c>
      <c r="FZ33" s="108">
        <v>2617.3000000000002</v>
      </c>
      <c r="GA33" s="108">
        <v>2617.3000000000002</v>
      </c>
      <c r="GB33" s="108">
        <v>2617.3000000000002</v>
      </c>
      <c r="GC33" s="108">
        <v>2617.3000000000002</v>
      </c>
      <c r="GD33" s="108">
        <v>2617.3000000000002</v>
      </c>
      <c r="GE33" s="108">
        <v>2617.3000000000002</v>
      </c>
      <c r="GF33" s="108">
        <v>2617.3000000000002</v>
      </c>
      <c r="GG33" s="108">
        <v>2617.2999999999997</v>
      </c>
      <c r="GH33" s="108">
        <v>0</v>
      </c>
      <c r="GI33" s="108"/>
      <c r="GJ33" s="108">
        <v>4</v>
      </c>
      <c r="GK33" s="115">
        <v>9.5693779904306216E-3</v>
      </c>
    </row>
    <row r="34" spans="1:193" ht="12" customHeight="1" x14ac:dyDescent="0.25">
      <c r="A34" s="22">
        <v>29</v>
      </c>
      <c r="B34" s="10" t="s">
        <v>29</v>
      </c>
      <c r="C34" s="28">
        <v>2021</v>
      </c>
      <c r="D34" s="282"/>
      <c r="E34" s="126">
        <v>747.76</v>
      </c>
      <c r="F34" s="11">
        <v>747.76</v>
      </c>
      <c r="G34" s="11">
        <v>0</v>
      </c>
      <c r="H34" s="11">
        <v>96</v>
      </c>
      <c r="I34" s="124" t="s">
        <v>496</v>
      </c>
      <c r="J34" s="12">
        <v>16.23</v>
      </c>
      <c r="K34" s="26">
        <v>0</v>
      </c>
      <c r="L34" s="26">
        <v>3.25</v>
      </c>
      <c r="M34" s="26">
        <v>6.71</v>
      </c>
      <c r="N34" s="26">
        <v>4</v>
      </c>
      <c r="O34" s="26">
        <v>2.0499999999999998</v>
      </c>
      <c r="P34" s="26">
        <v>0</v>
      </c>
      <c r="Q34" s="26">
        <v>0</v>
      </c>
      <c r="R34" s="26">
        <v>0.22</v>
      </c>
      <c r="S34" s="35">
        <v>16.879200000000001</v>
      </c>
      <c r="T34" s="33">
        <v>0</v>
      </c>
      <c r="U34" s="33">
        <v>3.38</v>
      </c>
      <c r="V34" s="33">
        <v>6.9783999999999997</v>
      </c>
      <c r="W34" s="33">
        <v>4.16</v>
      </c>
      <c r="X34" s="33">
        <v>2.1319999999999997</v>
      </c>
      <c r="Y34" s="33">
        <v>0</v>
      </c>
      <c r="Z34" s="33">
        <v>0</v>
      </c>
      <c r="AA34" s="33">
        <v>0.2288</v>
      </c>
      <c r="AB34" s="38" t="s">
        <v>395</v>
      </c>
      <c r="AC34" s="38" t="s">
        <v>396</v>
      </c>
      <c r="AD34" s="122" t="s">
        <v>396</v>
      </c>
      <c r="AE34" s="37">
        <v>0</v>
      </c>
      <c r="AF34" s="38" t="s">
        <v>396</v>
      </c>
      <c r="AG34" s="282"/>
      <c r="AH34" s="26">
        <v>34.24</v>
      </c>
      <c r="AI34" s="26">
        <v>0</v>
      </c>
      <c r="AJ34" s="26">
        <v>0</v>
      </c>
      <c r="AK34" s="26">
        <v>35.89</v>
      </c>
      <c r="AL34" s="26">
        <v>5.93</v>
      </c>
      <c r="AM34" s="282"/>
      <c r="AN34" s="15">
        <v>0.01</v>
      </c>
      <c r="AO34" s="15">
        <v>0</v>
      </c>
      <c r="AP34" s="16">
        <v>0</v>
      </c>
      <c r="AQ34" s="15">
        <v>0.01</v>
      </c>
      <c r="AR34" s="15">
        <v>0.68300000000000005</v>
      </c>
      <c r="AS34" s="282"/>
      <c r="AT34" s="13">
        <v>0.96</v>
      </c>
      <c r="AU34" s="13">
        <v>0</v>
      </c>
      <c r="AV34" s="13">
        <v>0</v>
      </c>
      <c r="AW34" s="13">
        <v>0.96</v>
      </c>
      <c r="AX34" s="13">
        <v>65.568000000000012</v>
      </c>
      <c r="AY34" s="26">
        <v>4.3958489354873224E-2</v>
      </c>
      <c r="AZ34" s="26">
        <v>0</v>
      </c>
      <c r="BA34" s="26">
        <v>0</v>
      </c>
      <c r="BB34" s="26">
        <v>4.6076816090724296E-2</v>
      </c>
      <c r="BC34" s="26">
        <v>0.51997731892585863</v>
      </c>
      <c r="BD34" s="269"/>
      <c r="BE34" s="192">
        <v>51593.27558224705</v>
      </c>
      <c r="BF34" s="188">
        <v>20129.745368462194</v>
      </c>
      <c r="BG34" s="188">
        <v>4637.4040647359825</v>
      </c>
      <c r="BH34" s="188">
        <v>642.67273859475426</v>
      </c>
      <c r="BI34" s="188">
        <v>229.25180748014924</v>
      </c>
      <c r="BJ34" s="188">
        <v>1883.5267576513088</v>
      </c>
      <c r="BK34" s="188">
        <v>12736.89</v>
      </c>
      <c r="BL34" s="188">
        <v>30973.46</v>
      </c>
      <c r="BM34" s="188">
        <v>0</v>
      </c>
      <c r="BN34" s="188">
        <v>0</v>
      </c>
      <c r="BO34" s="188">
        <v>0</v>
      </c>
      <c r="BP34" s="188">
        <v>30973.46</v>
      </c>
      <c r="BQ34" s="188">
        <v>0</v>
      </c>
      <c r="BR34" s="188">
        <v>0</v>
      </c>
      <c r="BS34" s="188">
        <v>0</v>
      </c>
      <c r="BT34" s="188">
        <v>0</v>
      </c>
      <c r="BU34" s="188">
        <v>0</v>
      </c>
      <c r="BV34" s="188">
        <v>0</v>
      </c>
      <c r="BW34" s="188">
        <v>0</v>
      </c>
      <c r="BX34" s="188">
        <v>0</v>
      </c>
      <c r="BY34" s="188">
        <v>0</v>
      </c>
      <c r="BZ34" s="188">
        <v>0</v>
      </c>
      <c r="CA34" s="188">
        <v>0</v>
      </c>
      <c r="CB34" s="188">
        <v>0</v>
      </c>
      <c r="CC34" s="188">
        <v>0</v>
      </c>
      <c r="CD34" s="188">
        <v>0</v>
      </c>
      <c r="CE34" s="188">
        <v>0</v>
      </c>
      <c r="CF34" s="188">
        <v>0</v>
      </c>
      <c r="CG34" s="188">
        <v>0</v>
      </c>
      <c r="CH34" s="188">
        <v>0</v>
      </c>
      <c r="CI34" s="188">
        <v>0</v>
      </c>
      <c r="CJ34" s="188">
        <v>0</v>
      </c>
      <c r="CK34" s="188">
        <v>0</v>
      </c>
      <c r="CL34" s="188">
        <v>0</v>
      </c>
      <c r="CM34" s="188">
        <v>0</v>
      </c>
      <c r="CN34" s="188">
        <v>0</v>
      </c>
      <c r="CO34" s="188">
        <v>0</v>
      </c>
      <c r="CP34" s="188">
        <v>0</v>
      </c>
      <c r="CQ34" s="188">
        <v>0</v>
      </c>
      <c r="CR34" s="188">
        <v>0</v>
      </c>
      <c r="CS34" s="188">
        <v>0</v>
      </c>
      <c r="CT34" s="188">
        <v>0</v>
      </c>
      <c r="CU34" s="188">
        <v>0</v>
      </c>
      <c r="CV34" s="188">
        <v>0</v>
      </c>
      <c r="CW34" s="188">
        <v>0</v>
      </c>
      <c r="CX34" s="188">
        <v>0</v>
      </c>
      <c r="CY34" s="188">
        <v>0</v>
      </c>
      <c r="CZ34" s="188">
        <v>0</v>
      </c>
      <c r="DA34" s="188">
        <v>0</v>
      </c>
      <c r="DB34" s="188">
        <v>0</v>
      </c>
      <c r="DC34" s="188">
        <v>490.07021378485763</v>
      </c>
      <c r="DD34" s="193">
        <v>152538.30325646381</v>
      </c>
      <c r="DE34" s="189">
        <v>82437.568161630377</v>
      </c>
      <c r="DF34" s="189">
        <v>12298.289793408981</v>
      </c>
      <c r="DG34" s="189">
        <v>128.35679913742695</v>
      </c>
      <c r="DH34" s="189">
        <v>53.054472283463234</v>
      </c>
      <c r="DI34" s="189">
        <v>75.302326853963706</v>
      </c>
      <c r="DJ34" s="188">
        <v>45497.347160336532</v>
      </c>
      <c r="DK34" s="188">
        <v>0</v>
      </c>
      <c r="DL34" s="188">
        <v>106.72074413679466</v>
      </c>
      <c r="DM34" s="188">
        <v>0</v>
      </c>
      <c r="DN34" s="188">
        <v>11963.193734276027</v>
      </c>
      <c r="DO34" s="188">
        <v>0</v>
      </c>
      <c r="DP34" s="188">
        <v>106.8268635376599</v>
      </c>
      <c r="DQ34" s="188">
        <v>0</v>
      </c>
      <c r="DR34" s="192">
        <v>69535.679066734854</v>
      </c>
      <c r="DS34" s="188">
        <v>53239.891241783182</v>
      </c>
      <c r="DT34" s="188">
        <v>15076.020062511869</v>
      </c>
      <c r="DU34" s="188">
        <v>38163.871179271315</v>
      </c>
      <c r="DV34" s="188">
        <v>13912.869618045559</v>
      </c>
      <c r="DW34" s="188">
        <v>4724.9161290475358</v>
      </c>
      <c r="DX34" s="188">
        <v>3879.6231663212347</v>
      </c>
      <c r="DY34" s="188">
        <v>5308.3303226767894</v>
      </c>
      <c r="DZ34" s="188">
        <v>724.97944820432008</v>
      </c>
      <c r="EA34" s="188">
        <v>394.48118614966324</v>
      </c>
      <c r="EB34" s="188">
        <v>330.49826205465689</v>
      </c>
      <c r="EC34" s="188">
        <v>529.84992374403419</v>
      </c>
      <c r="ED34" s="188">
        <v>41.820665433243782</v>
      </c>
      <c r="EE34" s="188">
        <v>534.97450035808299</v>
      </c>
      <c r="EF34" s="188">
        <v>551.29366916641845</v>
      </c>
      <c r="EG34" s="192">
        <v>4604.407057693641</v>
      </c>
      <c r="EH34" s="188">
        <v>1947.2497820269571</v>
      </c>
      <c r="EI34" s="188">
        <v>2657.1572756666837</v>
      </c>
      <c r="EJ34" s="192">
        <v>9631.176568174018</v>
      </c>
      <c r="EK34" s="192">
        <v>68619.437684244782</v>
      </c>
      <c r="EL34" s="188">
        <v>37048.072123878017</v>
      </c>
      <c r="EM34" s="188">
        <v>31571.365560366761</v>
      </c>
      <c r="EN34" s="188">
        <v>0</v>
      </c>
      <c r="EO34" s="192">
        <v>0</v>
      </c>
      <c r="EP34" s="188">
        <v>0</v>
      </c>
      <c r="EQ34" s="188">
        <v>0</v>
      </c>
      <c r="ER34" s="188">
        <v>0</v>
      </c>
      <c r="ES34" s="192">
        <v>1140</v>
      </c>
      <c r="ET34" s="190">
        <v>357662.27921555814</v>
      </c>
      <c r="EU34" s="269"/>
      <c r="EV34" s="192">
        <v>0</v>
      </c>
      <c r="EW34" s="188">
        <v>145633.79999999999</v>
      </c>
      <c r="EX34" s="188">
        <v>0</v>
      </c>
      <c r="EY34" s="188">
        <v>0</v>
      </c>
      <c r="EZ34" s="188">
        <v>0</v>
      </c>
      <c r="FA34" s="188">
        <v>0</v>
      </c>
      <c r="FB34" s="188">
        <v>3265.38</v>
      </c>
      <c r="FC34" s="192">
        <v>148899.18</v>
      </c>
      <c r="FD34" s="188">
        <v>137878.94</v>
      </c>
      <c r="FE34" s="188">
        <v>0</v>
      </c>
      <c r="FF34" s="188">
        <v>0</v>
      </c>
      <c r="FG34" s="188">
        <v>0</v>
      </c>
      <c r="FH34" s="188">
        <v>0</v>
      </c>
      <c r="FI34" s="188">
        <v>3060.6699999999996</v>
      </c>
      <c r="FJ34" s="192">
        <v>140939.61000000002</v>
      </c>
      <c r="FK34" s="192">
        <v>81498.62</v>
      </c>
      <c r="FL34" s="190">
        <v>145633.79999999999</v>
      </c>
      <c r="FN34" s="115">
        <v>0</v>
      </c>
      <c r="FO34" s="107">
        <v>3.4064198852350476</v>
      </c>
      <c r="FP34" s="108">
        <v>747.7600000000001</v>
      </c>
      <c r="FQ34" s="107">
        <v>2.6059480247186051</v>
      </c>
      <c r="FR34" s="108">
        <v>747.7600000000001</v>
      </c>
      <c r="FS34" s="107">
        <v>0</v>
      </c>
      <c r="FT34" s="108">
        <v>0</v>
      </c>
      <c r="FU34" s="108">
        <v>747.76</v>
      </c>
      <c r="FV34" s="108">
        <v>747.76</v>
      </c>
      <c r="FW34" s="108">
        <v>747.76</v>
      </c>
      <c r="FX34" s="108">
        <v>747.76</v>
      </c>
      <c r="FY34" s="108">
        <v>747.76</v>
      </c>
      <c r="FZ34" s="108">
        <v>747.76</v>
      </c>
      <c r="GA34" s="108">
        <v>747.76</v>
      </c>
      <c r="GB34" s="108">
        <v>747.76</v>
      </c>
      <c r="GC34" s="108">
        <v>747.76</v>
      </c>
      <c r="GD34" s="108">
        <v>747.76</v>
      </c>
      <c r="GE34" s="108">
        <v>747.76</v>
      </c>
      <c r="GF34" s="108">
        <v>747.76</v>
      </c>
      <c r="GG34" s="108">
        <v>747.7600000000001</v>
      </c>
      <c r="GH34" s="108">
        <v>747.7600000000001</v>
      </c>
      <c r="GI34" s="108"/>
      <c r="GJ34" s="108">
        <v>0</v>
      </c>
      <c r="GK34" s="115">
        <v>0</v>
      </c>
    </row>
    <row r="35" spans="1:193" ht="12" customHeight="1" x14ac:dyDescent="0.25">
      <c r="A35" s="22">
        <v>30</v>
      </c>
      <c r="B35" s="10" t="s">
        <v>30</v>
      </c>
      <c r="C35" s="28">
        <v>2021</v>
      </c>
      <c r="D35" s="282"/>
      <c r="E35" s="126">
        <v>3903.7</v>
      </c>
      <c r="F35" s="11">
        <v>3903.7</v>
      </c>
      <c r="G35" s="11">
        <v>0</v>
      </c>
      <c r="H35" s="11">
        <v>628</v>
      </c>
      <c r="I35" s="124" t="s">
        <v>496</v>
      </c>
      <c r="J35" s="12">
        <v>36.54</v>
      </c>
      <c r="K35" s="26">
        <v>4.03</v>
      </c>
      <c r="L35" s="26">
        <v>7</v>
      </c>
      <c r="M35" s="26">
        <v>11</v>
      </c>
      <c r="N35" s="26">
        <v>5.4</v>
      </c>
      <c r="O35" s="26">
        <v>2.67</v>
      </c>
      <c r="P35" s="26">
        <v>1.54</v>
      </c>
      <c r="Q35" s="26">
        <v>4.9000000000000004</v>
      </c>
      <c r="R35" s="26">
        <v>0</v>
      </c>
      <c r="S35" s="35">
        <v>38.001599999999996</v>
      </c>
      <c r="T35" s="33">
        <v>4.1912000000000003</v>
      </c>
      <c r="U35" s="33">
        <v>7.28</v>
      </c>
      <c r="V35" s="33">
        <v>11.44</v>
      </c>
      <c r="W35" s="33">
        <v>5.6160000000000005</v>
      </c>
      <c r="X35" s="33">
        <v>2.7767999999999997</v>
      </c>
      <c r="Y35" s="33">
        <v>1.6016000000000001</v>
      </c>
      <c r="Z35" s="33">
        <v>5.0960000000000001</v>
      </c>
      <c r="AA35" s="33">
        <v>0</v>
      </c>
      <c r="AB35" s="38" t="s">
        <v>396</v>
      </c>
      <c r="AC35" s="38" t="s">
        <v>395</v>
      </c>
      <c r="AD35" s="122" t="s">
        <v>395</v>
      </c>
      <c r="AE35" s="37">
        <v>2</v>
      </c>
      <c r="AF35" s="38" t="s">
        <v>396</v>
      </c>
      <c r="AG35" s="282"/>
      <c r="AH35" s="26">
        <v>34.24</v>
      </c>
      <c r="AI35" s="26">
        <v>34.24</v>
      </c>
      <c r="AJ35" s="26">
        <v>2190</v>
      </c>
      <c r="AK35" s="26">
        <v>35.89</v>
      </c>
      <c r="AL35" s="26">
        <v>4.29</v>
      </c>
      <c r="AM35" s="282"/>
      <c r="AN35" s="15">
        <v>7.0000000000000001E-3</v>
      </c>
      <c r="AO35" s="15">
        <v>7.0000000000000001E-3</v>
      </c>
      <c r="AP35" s="16">
        <v>4.193E-4</v>
      </c>
      <c r="AQ35" s="15">
        <v>1.4E-2</v>
      </c>
      <c r="AR35" s="15">
        <v>3.23</v>
      </c>
      <c r="AS35" s="282"/>
      <c r="AT35" s="13">
        <v>4.3959999999999999</v>
      </c>
      <c r="AU35" s="13">
        <v>4.3959999999999999</v>
      </c>
      <c r="AV35" s="13">
        <v>0.26332040000000001</v>
      </c>
      <c r="AW35" s="13">
        <v>8.7919999999999998</v>
      </c>
      <c r="AX35" s="13">
        <v>2028.44</v>
      </c>
      <c r="AY35" s="26">
        <v>3.8558044931731435E-2</v>
      </c>
      <c r="AZ35" s="26">
        <v>3.8558044931731435E-2</v>
      </c>
      <c r="BA35" s="26">
        <v>0.14772438353357073</v>
      </c>
      <c r="BB35" s="26">
        <v>8.0832256577093517E-2</v>
      </c>
      <c r="BC35" s="26">
        <v>2.2291691472193049</v>
      </c>
      <c r="BD35" s="269"/>
      <c r="BE35" s="192">
        <v>117062.8285068282</v>
      </c>
      <c r="BF35" s="188">
        <v>117062.8285068282</v>
      </c>
      <c r="BG35" s="188">
        <v>24209.685256646313</v>
      </c>
      <c r="BH35" s="188">
        <v>3355.0892928912235</v>
      </c>
      <c r="BI35" s="188">
        <v>1196.8148615334576</v>
      </c>
      <c r="BJ35" s="188">
        <v>9832.9990957572099</v>
      </c>
      <c r="BK35" s="188">
        <v>78468.239999999991</v>
      </c>
      <c r="BL35" s="188">
        <v>0</v>
      </c>
      <c r="BM35" s="188">
        <v>0</v>
      </c>
      <c r="BN35" s="188">
        <v>0</v>
      </c>
      <c r="BO35" s="188">
        <v>0</v>
      </c>
      <c r="BP35" s="188">
        <v>0</v>
      </c>
      <c r="BQ35" s="188">
        <v>0</v>
      </c>
      <c r="BR35" s="188">
        <v>0</v>
      </c>
      <c r="BS35" s="188">
        <v>0</v>
      </c>
      <c r="BT35" s="188">
        <v>0</v>
      </c>
      <c r="BU35" s="188">
        <v>0</v>
      </c>
      <c r="BV35" s="188">
        <v>0</v>
      </c>
      <c r="BW35" s="188">
        <v>0</v>
      </c>
      <c r="BX35" s="188">
        <v>0</v>
      </c>
      <c r="BY35" s="188">
        <v>0</v>
      </c>
      <c r="BZ35" s="188">
        <v>0</v>
      </c>
      <c r="CA35" s="188">
        <v>0</v>
      </c>
      <c r="CB35" s="188">
        <v>0</v>
      </c>
      <c r="CC35" s="188">
        <v>0</v>
      </c>
      <c r="CD35" s="188">
        <v>0</v>
      </c>
      <c r="CE35" s="188">
        <v>0</v>
      </c>
      <c r="CF35" s="188">
        <v>0</v>
      </c>
      <c r="CG35" s="188">
        <v>0</v>
      </c>
      <c r="CH35" s="188">
        <v>0</v>
      </c>
      <c r="CI35" s="188">
        <v>0</v>
      </c>
      <c r="CJ35" s="188">
        <v>0</v>
      </c>
      <c r="CK35" s="188">
        <v>0</v>
      </c>
      <c r="CL35" s="188">
        <v>0</v>
      </c>
      <c r="CM35" s="188">
        <v>0</v>
      </c>
      <c r="CN35" s="188">
        <v>0</v>
      </c>
      <c r="CO35" s="188">
        <v>0</v>
      </c>
      <c r="CP35" s="188">
        <v>0</v>
      </c>
      <c r="CQ35" s="188">
        <v>0</v>
      </c>
      <c r="CR35" s="188">
        <v>0</v>
      </c>
      <c r="CS35" s="188">
        <v>0</v>
      </c>
      <c r="CT35" s="188">
        <v>0</v>
      </c>
      <c r="CU35" s="188">
        <v>0</v>
      </c>
      <c r="CV35" s="188">
        <v>0</v>
      </c>
      <c r="CW35" s="188">
        <v>0</v>
      </c>
      <c r="CX35" s="188">
        <v>0</v>
      </c>
      <c r="CY35" s="188">
        <v>0</v>
      </c>
      <c r="CZ35" s="188">
        <v>0</v>
      </c>
      <c r="DA35" s="188">
        <v>0</v>
      </c>
      <c r="DB35" s="188">
        <v>0</v>
      </c>
      <c r="DC35" s="188">
        <v>0</v>
      </c>
      <c r="DD35" s="193">
        <v>559197.94208604051</v>
      </c>
      <c r="DE35" s="189">
        <v>430367.41044259717</v>
      </c>
      <c r="DF35" s="189">
        <v>64203.533040722461</v>
      </c>
      <c r="DG35" s="189">
        <v>670.08991761096263</v>
      </c>
      <c r="DH35" s="189">
        <v>276.9722149525989</v>
      </c>
      <c r="DI35" s="189">
        <v>393.11770265836367</v>
      </c>
      <c r="DJ35" s="188">
        <v>387.92241067416188</v>
      </c>
      <c r="DK35" s="188">
        <v>0</v>
      </c>
      <c r="DL35" s="188">
        <v>557.13834503959185</v>
      </c>
      <c r="DM35" s="188">
        <v>0</v>
      </c>
      <c r="DN35" s="188">
        <v>62454.155585339293</v>
      </c>
      <c r="DO35" s="188">
        <v>0</v>
      </c>
      <c r="DP35" s="188">
        <v>557.69234405686689</v>
      </c>
      <c r="DQ35" s="188">
        <v>0</v>
      </c>
      <c r="DR35" s="192">
        <v>363012.77197605208</v>
      </c>
      <c r="DS35" s="188">
        <v>277940.19931602245</v>
      </c>
      <c r="DT35" s="188">
        <v>78704.744193360923</v>
      </c>
      <c r="DU35" s="188">
        <v>199235.45512266151</v>
      </c>
      <c r="DV35" s="188">
        <v>72632.4878677175</v>
      </c>
      <c r="DW35" s="188">
        <v>24666.544202635687</v>
      </c>
      <c r="DX35" s="188">
        <v>20253.670902920989</v>
      </c>
      <c r="DY35" s="188">
        <v>27712.272762160821</v>
      </c>
      <c r="DZ35" s="188">
        <v>3784.773552951754</v>
      </c>
      <c r="EA35" s="188">
        <v>2059.3990135503905</v>
      </c>
      <c r="EB35" s="188">
        <v>1725.3745394013638</v>
      </c>
      <c r="EC35" s="188">
        <v>2766.0949332935506</v>
      </c>
      <c r="ED35" s="188">
        <v>218.32584205059607</v>
      </c>
      <c r="EE35" s="188">
        <v>2792.84791517044</v>
      </c>
      <c r="EF35" s="188">
        <v>2878.0425488458154</v>
      </c>
      <c r="EG35" s="192">
        <v>24037.423546483711</v>
      </c>
      <c r="EH35" s="188">
        <v>10165.666756845285</v>
      </c>
      <c r="EI35" s="188">
        <v>13871.756789638428</v>
      </c>
      <c r="EJ35" s="192">
        <v>50279.80096445504</v>
      </c>
      <c r="EK35" s="192">
        <v>469121.21346915409</v>
      </c>
      <c r="EL35" s="188">
        <v>193410.39792176976</v>
      </c>
      <c r="EM35" s="188">
        <v>164819.11273403725</v>
      </c>
      <c r="EN35" s="188">
        <v>110891.70281334712</v>
      </c>
      <c r="EO35" s="192">
        <v>28888.783422826571</v>
      </c>
      <c r="EP35" s="188">
        <v>23353.401650057884</v>
      </c>
      <c r="EQ35" s="188">
        <v>69.141772768686081</v>
      </c>
      <c r="ER35" s="188">
        <v>5466.24</v>
      </c>
      <c r="ES35" s="192">
        <v>0</v>
      </c>
      <c r="ET35" s="190">
        <v>1611600.7639718403</v>
      </c>
      <c r="EU35" s="269"/>
      <c r="EV35" s="192">
        <v>0</v>
      </c>
      <c r="EW35" s="188">
        <v>1699338.9600000002</v>
      </c>
      <c r="EX35" s="188">
        <v>913.07999999999993</v>
      </c>
      <c r="EY35" s="188">
        <v>913.11000000000013</v>
      </c>
      <c r="EZ35" s="188">
        <v>2878.26</v>
      </c>
      <c r="FA35" s="188">
        <v>3691.3700000000003</v>
      </c>
      <c r="FB35" s="188">
        <v>100696.85</v>
      </c>
      <c r="FC35" s="192">
        <v>1808431.6300000006</v>
      </c>
      <c r="FD35" s="188">
        <v>1631016.51</v>
      </c>
      <c r="FE35" s="188">
        <v>851.93000000000006</v>
      </c>
      <c r="FF35" s="188">
        <v>851.92000000000007</v>
      </c>
      <c r="FG35" s="188">
        <v>2683.52</v>
      </c>
      <c r="FH35" s="188">
        <v>3551.2000000000007</v>
      </c>
      <c r="FI35" s="188">
        <v>95859.7</v>
      </c>
      <c r="FJ35" s="192">
        <v>1734814.7799999998</v>
      </c>
      <c r="FK35" s="192">
        <v>1221392.76</v>
      </c>
      <c r="FL35" s="190">
        <v>1699338.9600000002</v>
      </c>
      <c r="FN35" s="115">
        <v>1.0155157064363316E-3</v>
      </c>
      <c r="FO35" s="107">
        <v>3.4064179393318832</v>
      </c>
      <c r="FP35" s="108">
        <v>3903.6999999999994</v>
      </c>
      <c r="FQ35" s="107">
        <v>3.0862338768718804</v>
      </c>
      <c r="FR35" s="108">
        <v>3903.6999999999994</v>
      </c>
      <c r="FS35" s="107">
        <v>1.6009259234608986</v>
      </c>
      <c r="FT35" s="108">
        <v>3903.6999999999994</v>
      </c>
      <c r="FU35" s="108">
        <v>3903.7</v>
      </c>
      <c r="FV35" s="108">
        <v>3903.7</v>
      </c>
      <c r="FW35" s="108">
        <v>3903.7</v>
      </c>
      <c r="FX35" s="108">
        <v>3903.7</v>
      </c>
      <c r="FY35" s="108">
        <v>3903.7</v>
      </c>
      <c r="FZ35" s="108">
        <v>3903.7</v>
      </c>
      <c r="GA35" s="108">
        <v>3903.7</v>
      </c>
      <c r="GB35" s="108">
        <v>3903.7</v>
      </c>
      <c r="GC35" s="108">
        <v>3903.7</v>
      </c>
      <c r="GD35" s="108">
        <v>3903.7</v>
      </c>
      <c r="GE35" s="108">
        <v>3903.7</v>
      </c>
      <c r="GF35" s="108">
        <v>3903.7</v>
      </c>
      <c r="GG35" s="108">
        <v>3903.6999999999994</v>
      </c>
      <c r="GH35" s="108">
        <v>0</v>
      </c>
      <c r="GI35" s="108"/>
      <c r="GJ35" s="108">
        <v>0</v>
      </c>
      <c r="GK35" s="115">
        <v>0</v>
      </c>
    </row>
    <row r="36" spans="1:193" ht="12" customHeight="1" x14ac:dyDescent="0.25">
      <c r="A36" s="22">
        <v>31</v>
      </c>
      <c r="B36" s="10" t="s">
        <v>31</v>
      </c>
      <c r="C36" s="28">
        <v>2021</v>
      </c>
      <c r="D36" s="282"/>
      <c r="E36" s="126">
        <v>330.3</v>
      </c>
      <c r="F36" s="11">
        <v>330.3</v>
      </c>
      <c r="G36" s="11">
        <v>0</v>
      </c>
      <c r="H36" s="11">
        <v>148.6</v>
      </c>
      <c r="I36" s="124" t="s">
        <v>496</v>
      </c>
      <c r="J36" s="12">
        <v>16.02</v>
      </c>
      <c r="K36" s="26">
        <v>0</v>
      </c>
      <c r="L36" s="26">
        <v>3.25</v>
      </c>
      <c r="M36" s="26">
        <v>6.72</v>
      </c>
      <c r="N36" s="26">
        <v>4</v>
      </c>
      <c r="O36" s="26">
        <v>2.0499999999999998</v>
      </c>
      <c r="P36" s="26">
        <v>0</v>
      </c>
      <c r="Q36" s="26">
        <v>0</v>
      </c>
      <c r="R36" s="26">
        <v>0</v>
      </c>
      <c r="S36" s="35">
        <v>16.660799999999998</v>
      </c>
      <c r="T36" s="33">
        <v>0</v>
      </c>
      <c r="U36" s="33">
        <v>3.38</v>
      </c>
      <c r="V36" s="33">
        <v>6.9887999999999995</v>
      </c>
      <c r="W36" s="33">
        <v>4.16</v>
      </c>
      <c r="X36" s="33">
        <v>2.1319999999999997</v>
      </c>
      <c r="Y36" s="33">
        <v>0</v>
      </c>
      <c r="Z36" s="33">
        <v>0</v>
      </c>
      <c r="AA36" s="33">
        <v>0</v>
      </c>
      <c r="AB36" s="38" t="s">
        <v>396</v>
      </c>
      <c r="AC36" s="38" t="s">
        <v>395</v>
      </c>
      <c r="AD36" s="122" t="s">
        <v>396</v>
      </c>
      <c r="AE36" s="37">
        <v>0</v>
      </c>
      <c r="AF36" s="38" t="s">
        <v>396</v>
      </c>
      <c r="AG36" s="282"/>
      <c r="AH36" s="26">
        <v>34.24</v>
      </c>
      <c r="AI36" s="26">
        <v>0</v>
      </c>
      <c r="AJ36" s="26">
        <v>0</v>
      </c>
      <c r="AK36" s="26">
        <v>35.89</v>
      </c>
      <c r="AL36" s="26">
        <v>4.29</v>
      </c>
      <c r="AM36" s="282"/>
      <c r="AN36" s="15">
        <v>0.01</v>
      </c>
      <c r="AO36" s="15">
        <v>0</v>
      </c>
      <c r="AP36" s="16">
        <v>0</v>
      </c>
      <c r="AQ36" s="15">
        <v>0.01</v>
      </c>
      <c r="AR36" s="15">
        <v>0.68300000000000005</v>
      </c>
      <c r="AS36" s="282"/>
      <c r="AT36" s="13">
        <v>1.486</v>
      </c>
      <c r="AU36" s="13">
        <v>0</v>
      </c>
      <c r="AV36" s="13">
        <v>0</v>
      </c>
      <c r="AW36" s="13">
        <v>1.486</v>
      </c>
      <c r="AX36" s="13">
        <v>101.49380000000001</v>
      </c>
      <c r="AY36" s="26">
        <v>0.15404371783227369</v>
      </c>
      <c r="AZ36" s="26">
        <v>0</v>
      </c>
      <c r="BA36" s="26">
        <v>0</v>
      </c>
      <c r="BB36" s="26">
        <v>0.16146696942173783</v>
      </c>
      <c r="BC36" s="26">
        <v>1.318221017257039</v>
      </c>
      <c r="BD36" s="269"/>
      <c r="BE36" s="192">
        <v>4806.6066633720211</v>
      </c>
      <c r="BF36" s="188">
        <v>4806.6066633720211</v>
      </c>
      <c r="BG36" s="188">
        <v>2048.4307298896638</v>
      </c>
      <c r="BH36" s="188">
        <v>283.88093179341945</v>
      </c>
      <c r="BI36" s="188">
        <v>101.26494063696012</v>
      </c>
      <c r="BJ36" s="188">
        <v>831.99006105197827</v>
      </c>
      <c r="BK36" s="188">
        <v>1541.04</v>
      </c>
      <c r="BL36" s="188">
        <v>0</v>
      </c>
      <c r="BM36" s="188">
        <v>0</v>
      </c>
      <c r="BN36" s="188">
        <v>0</v>
      </c>
      <c r="BO36" s="188">
        <v>0</v>
      </c>
      <c r="BP36" s="188">
        <v>0</v>
      </c>
      <c r="BQ36" s="188">
        <v>0</v>
      </c>
      <c r="BR36" s="188">
        <v>0</v>
      </c>
      <c r="BS36" s="188">
        <v>0</v>
      </c>
      <c r="BT36" s="188">
        <v>0</v>
      </c>
      <c r="BU36" s="188">
        <v>0</v>
      </c>
      <c r="BV36" s="188">
        <v>0</v>
      </c>
      <c r="BW36" s="188">
        <v>0</v>
      </c>
      <c r="BX36" s="188">
        <v>0</v>
      </c>
      <c r="BY36" s="188">
        <v>0</v>
      </c>
      <c r="BZ36" s="188">
        <v>0</v>
      </c>
      <c r="CA36" s="188">
        <v>0</v>
      </c>
      <c r="CB36" s="188">
        <v>0</v>
      </c>
      <c r="CC36" s="188">
        <v>0</v>
      </c>
      <c r="CD36" s="188">
        <v>0</v>
      </c>
      <c r="CE36" s="188">
        <v>0</v>
      </c>
      <c r="CF36" s="188">
        <v>0</v>
      </c>
      <c r="CG36" s="188">
        <v>0</v>
      </c>
      <c r="CH36" s="188">
        <v>0</v>
      </c>
      <c r="CI36" s="188">
        <v>0</v>
      </c>
      <c r="CJ36" s="188">
        <v>0</v>
      </c>
      <c r="CK36" s="188">
        <v>0</v>
      </c>
      <c r="CL36" s="188">
        <v>0</v>
      </c>
      <c r="CM36" s="188">
        <v>0</v>
      </c>
      <c r="CN36" s="188">
        <v>0</v>
      </c>
      <c r="CO36" s="188">
        <v>0</v>
      </c>
      <c r="CP36" s="188">
        <v>0</v>
      </c>
      <c r="CQ36" s="188">
        <v>0</v>
      </c>
      <c r="CR36" s="188">
        <v>0</v>
      </c>
      <c r="CS36" s="188">
        <v>0</v>
      </c>
      <c r="CT36" s="188">
        <v>0</v>
      </c>
      <c r="CU36" s="188">
        <v>0</v>
      </c>
      <c r="CV36" s="188">
        <v>0</v>
      </c>
      <c r="CW36" s="188">
        <v>0</v>
      </c>
      <c r="CX36" s="188">
        <v>0</v>
      </c>
      <c r="CY36" s="188">
        <v>0</v>
      </c>
      <c r="CZ36" s="188">
        <v>0</v>
      </c>
      <c r="DA36" s="188">
        <v>0</v>
      </c>
      <c r="DB36" s="188">
        <v>0</v>
      </c>
      <c r="DC36" s="188">
        <v>0</v>
      </c>
      <c r="DD36" s="193">
        <v>47314.875700238037</v>
      </c>
      <c r="DE36" s="189">
        <v>36414.262281730124</v>
      </c>
      <c r="DF36" s="189">
        <v>5432.3915678332442</v>
      </c>
      <c r="DG36" s="189">
        <v>56.697671385326998</v>
      </c>
      <c r="DH36" s="189">
        <v>23.435182672552568</v>
      </c>
      <c r="DI36" s="189">
        <v>33.262488712774434</v>
      </c>
      <c r="DJ36" s="188">
        <v>32.822904486942058</v>
      </c>
      <c r="DK36" s="188">
        <v>0</v>
      </c>
      <c r="DL36" s="188">
        <v>47.140609003401195</v>
      </c>
      <c r="DM36" s="188">
        <v>0</v>
      </c>
      <c r="DN36" s="188">
        <v>5284.3731818115057</v>
      </c>
      <c r="DO36" s="188">
        <v>0</v>
      </c>
      <c r="DP36" s="188">
        <v>47.187483987494744</v>
      </c>
      <c r="DQ36" s="188">
        <v>0</v>
      </c>
      <c r="DR36" s="192">
        <v>30715.249272149515</v>
      </c>
      <c r="DS36" s="188">
        <v>23517.085799134729</v>
      </c>
      <c r="DT36" s="188">
        <v>6659.3685495983609</v>
      </c>
      <c r="DU36" s="188">
        <v>16857.71724953637</v>
      </c>
      <c r="DV36" s="188">
        <v>6145.5825864454482</v>
      </c>
      <c r="DW36" s="188">
        <v>2087.0864948972949</v>
      </c>
      <c r="DX36" s="188">
        <v>1713.7043059750506</v>
      </c>
      <c r="DY36" s="188">
        <v>2344.791785573103</v>
      </c>
      <c r="DZ36" s="188">
        <v>320.23739133129209</v>
      </c>
      <c r="EA36" s="188">
        <v>174.24994087037791</v>
      </c>
      <c r="EB36" s="188">
        <v>145.98745046091418</v>
      </c>
      <c r="EC36" s="188">
        <v>234.04492057967059</v>
      </c>
      <c r="ED36" s="188">
        <v>18.472993731411712</v>
      </c>
      <c r="EE36" s="188">
        <v>236.3085448115369</v>
      </c>
      <c r="EF36" s="188">
        <v>243.51703611542209</v>
      </c>
      <c r="EG36" s="192">
        <v>2033.8553160856554</v>
      </c>
      <c r="EH36" s="188">
        <v>860.13774874759804</v>
      </c>
      <c r="EI36" s="188">
        <v>1173.7175673380573</v>
      </c>
      <c r="EJ36" s="192">
        <v>4254.2762657375069</v>
      </c>
      <c r="EK36" s="192">
        <v>30310.527799168252</v>
      </c>
      <c r="EL36" s="188">
        <v>16364.847307313723</v>
      </c>
      <c r="EM36" s="188">
        <v>13945.680491854529</v>
      </c>
      <c r="EN36" s="188">
        <v>0</v>
      </c>
      <c r="EO36" s="192">
        <v>0</v>
      </c>
      <c r="EP36" s="188">
        <v>0</v>
      </c>
      <c r="EQ36" s="188">
        <v>0</v>
      </c>
      <c r="ER36" s="188">
        <v>0</v>
      </c>
      <c r="ES36" s="192">
        <v>0</v>
      </c>
      <c r="ET36" s="190">
        <v>119435.39101675099</v>
      </c>
      <c r="EU36" s="269"/>
      <c r="EV36" s="192">
        <v>0</v>
      </c>
      <c r="EW36" s="188">
        <v>63496.680000000008</v>
      </c>
      <c r="EX36" s="188">
        <v>0</v>
      </c>
      <c r="EY36" s="188">
        <v>0</v>
      </c>
      <c r="EZ36" s="188">
        <v>0</v>
      </c>
      <c r="FA36" s="188">
        <v>0</v>
      </c>
      <c r="FB36" s="188">
        <v>5054.5200000000004</v>
      </c>
      <c r="FC36" s="192">
        <v>68551.200000000012</v>
      </c>
      <c r="FD36" s="188">
        <v>53293.62</v>
      </c>
      <c r="FE36" s="188">
        <v>0</v>
      </c>
      <c r="FF36" s="188">
        <v>0</v>
      </c>
      <c r="FG36" s="188">
        <v>0</v>
      </c>
      <c r="FH36" s="188">
        <v>0</v>
      </c>
      <c r="FI36" s="188">
        <v>4205.25</v>
      </c>
      <c r="FJ36" s="192">
        <v>57498.87</v>
      </c>
      <c r="FK36" s="192">
        <v>182138.00999999998</v>
      </c>
      <c r="FL36" s="190">
        <v>63496.680000000008</v>
      </c>
      <c r="FN36" s="115">
        <v>0</v>
      </c>
      <c r="FO36" s="107">
        <v>3.406426400242204</v>
      </c>
      <c r="FP36" s="108">
        <v>330.30000000000007</v>
      </c>
      <c r="FQ36" s="107">
        <v>3.0862205267938241</v>
      </c>
      <c r="FR36" s="108">
        <v>330.30000000000007</v>
      </c>
      <c r="FS36" s="107">
        <v>0</v>
      </c>
      <c r="FT36" s="108">
        <v>0</v>
      </c>
      <c r="FU36" s="108">
        <v>330.3</v>
      </c>
      <c r="FV36" s="108">
        <v>330.3</v>
      </c>
      <c r="FW36" s="108">
        <v>330.3</v>
      </c>
      <c r="FX36" s="108">
        <v>330.3</v>
      </c>
      <c r="FY36" s="108">
        <v>330.3</v>
      </c>
      <c r="FZ36" s="108">
        <v>330.3</v>
      </c>
      <c r="GA36" s="108">
        <v>330.3</v>
      </c>
      <c r="GB36" s="108">
        <v>330.3</v>
      </c>
      <c r="GC36" s="108">
        <v>330.3</v>
      </c>
      <c r="GD36" s="108">
        <v>330.3</v>
      </c>
      <c r="GE36" s="108">
        <v>330.3</v>
      </c>
      <c r="GF36" s="108">
        <v>330.3</v>
      </c>
      <c r="GG36" s="108">
        <v>330.30000000000007</v>
      </c>
      <c r="GH36" s="108">
        <v>0</v>
      </c>
      <c r="GI36" s="108"/>
      <c r="GJ36" s="108">
        <v>0</v>
      </c>
      <c r="GK36" s="115">
        <v>0</v>
      </c>
    </row>
    <row r="37" spans="1:193" ht="12" customHeight="1" x14ac:dyDescent="0.25">
      <c r="A37" s="22">
        <v>32</v>
      </c>
      <c r="B37" s="10" t="s">
        <v>32</v>
      </c>
      <c r="C37" s="28">
        <v>2021</v>
      </c>
      <c r="D37" s="282"/>
      <c r="E37" s="126">
        <v>331.2</v>
      </c>
      <c r="F37" s="11">
        <v>331.2</v>
      </c>
      <c r="G37" s="11">
        <v>0</v>
      </c>
      <c r="H37" s="11">
        <v>41.4</v>
      </c>
      <c r="I37" s="124" t="s">
        <v>496</v>
      </c>
      <c r="J37" s="12">
        <v>16.02</v>
      </c>
      <c r="K37" s="26">
        <v>0</v>
      </c>
      <c r="L37" s="26">
        <v>3.25</v>
      </c>
      <c r="M37" s="26">
        <v>6.72</v>
      </c>
      <c r="N37" s="26">
        <v>4</v>
      </c>
      <c r="O37" s="26">
        <v>2.0499999999999998</v>
      </c>
      <c r="P37" s="26">
        <v>0</v>
      </c>
      <c r="Q37" s="26">
        <v>0</v>
      </c>
      <c r="R37" s="26">
        <v>0</v>
      </c>
      <c r="S37" s="35">
        <v>16.660799999999998</v>
      </c>
      <c r="T37" s="33">
        <v>0</v>
      </c>
      <c r="U37" s="33">
        <v>3.38</v>
      </c>
      <c r="V37" s="33">
        <v>6.9887999999999995</v>
      </c>
      <c r="W37" s="33">
        <v>4.16</v>
      </c>
      <c r="X37" s="33">
        <v>2.1319999999999997</v>
      </c>
      <c r="Y37" s="33">
        <v>0</v>
      </c>
      <c r="Z37" s="33">
        <v>0</v>
      </c>
      <c r="AA37" s="33">
        <v>0</v>
      </c>
      <c r="AB37" s="197" t="s">
        <v>1190</v>
      </c>
      <c r="AC37" s="38" t="s">
        <v>396</v>
      </c>
      <c r="AD37" s="122" t="s">
        <v>396</v>
      </c>
      <c r="AE37" s="37">
        <v>0</v>
      </c>
      <c r="AF37" s="38" t="s">
        <v>396</v>
      </c>
      <c r="AG37" s="282"/>
      <c r="AH37" s="26">
        <v>34.24</v>
      </c>
      <c r="AI37" s="26">
        <v>0</v>
      </c>
      <c r="AJ37" s="26">
        <v>0</v>
      </c>
      <c r="AK37" s="26">
        <v>35.89</v>
      </c>
      <c r="AL37" s="26">
        <v>4.29</v>
      </c>
      <c r="AM37" s="282"/>
      <c r="AN37" s="15">
        <v>0.01</v>
      </c>
      <c r="AO37" s="15">
        <v>0</v>
      </c>
      <c r="AP37" s="16">
        <v>0</v>
      </c>
      <c r="AQ37" s="15">
        <v>0.01</v>
      </c>
      <c r="AR37" s="15">
        <v>0.68300000000000005</v>
      </c>
      <c r="AS37" s="282"/>
      <c r="AT37" s="13">
        <v>0.41399999999999998</v>
      </c>
      <c r="AU37" s="13">
        <v>0</v>
      </c>
      <c r="AV37" s="13">
        <v>0</v>
      </c>
      <c r="AW37" s="13">
        <v>0.41399999999999998</v>
      </c>
      <c r="AX37" s="13">
        <v>28.276200000000003</v>
      </c>
      <c r="AY37" s="26">
        <v>4.2800000000000005E-2</v>
      </c>
      <c r="AZ37" s="26">
        <v>0</v>
      </c>
      <c r="BA37" s="26">
        <v>0</v>
      </c>
      <c r="BB37" s="26">
        <v>4.48625E-2</v>
      </c>
      <c r="BC37" s="26">
        <v>0.36625875000000002</v>
      </c>
      <c r="BD37" s="269"/>
      <c r="BE37" s="192">
        <v>4815.514665179574</v>
      </c>
      <c r="BF37" s="188">
        <v>4815.514665179574</v>
      </c>
      <c r="BG37" s="188">
        <v>2054.0122850119783</v>
      </c>
      <c r="BH37" s="188">
        <v>284.65444931874202</v>
      </c>
      <c r="BI37" s="188">
        <v>101.54086690572564</v>
      </c>
      <c r="BJ37" s="188">
        <v>834.25706394312783</v>
      </c>
      <c r="BK37" s="188">
        <v>1541.05</v>
      </c>
      <c r="BL37" s="188">
        <v>0</v>
      </c>
      <c r="BM37" s="188">
        <v>0</v>
      </c>
      <c r="BN37" s="188">
        <v>0</v>
      </c>
      <c r="BO37" s="188">
        <v>0</v>
      </c>
      <c r="BP37" s="188">
        <v>0</v>
      </c>
      <c r="BQ37" s="188">
        <v>0</v>
      </c>
      <c r="BR37" s="188">
        <v>0</v>
      </c>
      <c r="BS37" s="188">
        <v>0</v>
      </c>
      <c r="BT37" s="188">
        <v>0</v>
      </c>
      <c r="BU37" s="188">
        <v>0</v>
      </c>
      <c r="BV37" s="188">
        <v>0</v>
      </c>
      <c r="BW37" s="188">
        <v>0</v>
      </c>
      <c r="BX37" s="188">
        <v>0</v>
      </c>
      <c r="BY37" s="188">
        <v>0</v>
      </c>
      <c r="BZ37" s="188">
        <v>0</v>
      </c>
      <c r="CA37" s="188">
        <v>0</v>
      </c>
      <c r="CB37" s="188">
        <v>0</v>
      </c>
      <c r="CC37" s="188">
        <v>0</v>
      </c>
      <c r="CD37" s="188">
        <v>0</v>
      </c>
      <c r="CE37" s="188">
        <v>0</v>
      </c>
      <c r="CF37" s="188">
        <v>0</v>
      </c>
      <c r="CG37" s="188">
        <v>0</v>
      </c>
      <c r="CH37" s="188">
        <v>0</v>
      </c>
      <c r="CI37" s="188">
        <v>0</v>
      </c>
      <c r="CJ37" s="188">
        <v>0</v>
      </c>
      <c r="CK37" s="188">
        <v>0</v>
      </c>
      <c r="CL37" s="188">
        <v>0</v>
      </c>
      <c r="CM37" s="188">
        <v>0</v>
      </c>
      <c r="CN37" s="188">
        <v>0</v>
      </c>
      <c r="CO37" s="188">
        <v>0</v>
      </c>
      <c r="CP37" s="188">
        <v>0</v>
      </c>
      <c r="CQ37" s="188">
        <v>0</v>
      </c>
      <c r="CR37" s="188">
        <v>0</v>
      </c>
      <c r="CS37" s="188">
        <v>0</v>
      </c>
      <c r="CT37" s="188">
        <v>0</v>
      </c>
      <c r="CU37" s="188">
        <v>0</v>
      </c>
      <c r="CV37" s="188">
        <v>0</v>
      </c>
      <c r="CW37" s="188">
        <v>0</v>
      </c>
      <c r="CX37" s="188">
        <v>0</v>
      </c>
      <c r="CY37" s="188">
        <v>0</v>
      </c>
      <c r="CZ37" s="188">
        <v>0</v>
      </c>
      <c r="DA37" s="188">
        <v>0</v>
      </c>
      <c r="DB37" s="188">
        <v>0</v>
      </c>
      <c r="DC37" s="188">
        <v>0</v>
      </c>
      <c r="DD37" s="193">
        <v>47443.799067268643</v>
      </c>
      <c r="DE37" s="189">
        <v>36513.483704841092</v>
      </c>
      <c r="DF37" s="189">
        <v>5447.1937246938232</v>
      </c>
      <c r="DG37" s="189">
        <v>56.852160953134415</v>
      </c>
      <c r="DH37" s="189">
        <v>23.499038756128993</v>
      </c>
      <c r="DI37" s="189">
        <v>33.353122197005419</v>
      </c>
      <c r="DJ37" s="188">
        <v>32.912340193990936</v>
      </c>
      <c r="DK37" s="188">
        <v>0</v>
      </c>
      <c r="DL37" s="188">
        <v>47.269057529296006</v>
      </c>
      <c r="DM37" s="188">
        <v>0</v>
      </c>
      <c r="DN37" s="188">
        <v>5298.7720188191643</v>
      </c>
      <c r="DO37" s="188">
        <v>0</v>
      </c>
      <c r="DP37" s="188">
        <v>47.316060238141844</v>
      </c>
      <c r="DQ37" s="188">
        <v>0</v>
      </c>
      <c r="DR37" s="192">
        <v>30798.942049457808</v>
      </c>
      <c r="DS37" s="188">
        <v>23581.165051993397</v>
      </c>
      <c r="DT37" s="188">
        <v>6677.5139679896347</v>
      </c>
      <c r="DU37" s="188">
        <v>16903.651084003763</v>
      </c>
      <c r="DV37" s="188">
        <v>6162.3280430842624</v>
      </c>
      <c r="DW37" s="188">
        <v>2092.7733790795755</v>
      </c>
      <c r="DX37" s="188">
        <v>1718.3737999967805</v>
      </c>
      <c r="DY37" s="188">
        <v>2351.1808640079062</v>
      </c>
      <c r="DZ37" s="188">
        <v>321.10997277906114</v>
      </c>
      <c r="EA37" s="188">
        <v>174.72473634958868</v>
      </c>
      <c r="EB37" s="188">
        <v>146.38523642947246</v>
      </c>
      <c r="EC37" s="188">
        <v>234.68264515890667</v>
      </c>
      <c r="ED37" s="188">
        <v>18.523328864194845</v>
      </c>
      <c r="EE37" s="188">
        <v>236.95243730421129</v>
      </c>
      <c r="EF37" s="188">
        <v>244.18057027377463</v>
      </c>
      <c r="EG37" s="192">
        <v>2039.3971561839808</v>
      </c>
      <c r="EH37" s="188">
        <v>862.48144833546587</v>
      </c>
      <c r="EI37" s="188">
        <v>1176.9157078485148</v>
      </c>
      <c r="EJ37" s="192">
        <v>4265.8682991591331</v>
      </c>
      <c r="EK37" s="192">
        <v>30393.117793171419</v>
      </c>
      <c r="EL37" s="188">
        <v>16409.438171911301</v>
      </c>
      <c r="EM37" s="188">
        <v>13983.67962126012</v>
      </c>
      <c r="EN37" s="188">
        <v>0</v>
      </c>
      <c r="EO37" s="192">
        <v>0</v>
      </c>
      <c r="EP37" s="188">
        <v>0</v>
      </c>
      <c r="EQ37" s="188">
        <v>0</v>
      </c>
      <c r="ER37" s="188">
        <v>0</v>
      </c>
      <c r="ES37" s="192">
        <v>380</v>
      </c>
      <c r="ET37" s="190">
        <v>120136.63903042056</v>
      </c>
      <c r="EU37" s="269"/>
      <c r="EV37" s="192">
        <v>0</v>
      </c>
      <c r="EW37" s="188">
        <v>63669.84</v>
      </c>
      <c r="EX37" s="188">
        <v>0</v>
      </c>
      <c r="EY37" s="188">
        <v>0</v>
      </c>
      <c r="EZ37" s="188">
        <v>0</v>
      </c>
      <c r="FA37" s="188">
        <v>0</v>
      </c>
      <c r="FB37" s="188">
        <v>1408.1399999999999</v>
      </c>
      <c r="FC37" s="192">
        <v>65077.979999999996</v>
      </c>
      <c r="FD37" s="188">
        <v>64505.790000000008</v>
      </c>
      <c r="FE37" s="188">
        <v>0</v>
      </c>
      <c r="FF37" s="188">
        <v>0</v>
      </c>
      <c r="FG37" s="188">
        <v>0</v>
      </c>
      <c r="FH37" s="188">
        <v>0</v>
      </c>
      <c r="FI37" s="188">
        <v>1424.4699999999998</v>
      </c>
      <c r="FJ37" s="192">
        <v>65930.260000000009</v>
      </c>
      <c r="FK37" s="192">
        <v>767.6</v>
      </c>
      <c r="FL37" s="190">
        <v>63669.84</v>
      </c>
      <c r="FN37" s="115">
        <v>0</v>
      </c>
      <c r="FO37" s="107">
        <v>3.4064334328358212</v>
      </c>
      <c r="FP37" s="108">
        <v>331.19999999999993</v>
      </c>
      <c r="FQ37" s="107">
        <v>3.0862487562189056</v>
      </c>
      <c r="FR37" s="108">
        <v>331.19999999999993</v>
      </c>
      <c r="FS37" s="107">
        <v>0</v>
      </c>
      <c r="FT37" s="108">
        <v>0</v>
      </c>
      <c r="FU37" s="108">
        <v>331.2</v>
      </c>
      <c r="FV37" s="108">
        <v>331.2</v>
      </c>
      <c r="FW37" s="108">
        <v>331.2</v>
      </c>
      <c r="FX37" s="108">
        <v>331.2</v>
      </c>
      <c r="FY37" s="108">
        <v>331.2</v>
      </c>
      <c r="FZ37" s="108">
        <v>331.2</v>
      </c>
      <c r="GA37" s="108">
        <v>331.2</v>
      </c>
      <c r="GB37" s="108">
        <v>331.2</v>
      </c>
      <c r="GC37" s="108">
        <v>331.2</v>
      </c>
      <c r="GD37" s="108">
        <v>331.2</v>
      </c>
      <c r="GE37" s="108">
        <v>331.2</v>
      </c>
      <c r="GF37" s="108">
        <v>331.2</v>
      </c>
      <c r="GG37" s="108">
        <v>331.19999999999993</v>
      </c>
      <c r="GH37" s="108">
        <v>0</v>
      </c>
      <c r="GI37" s="108"/>
      <c r="GJ37" s="108">
        <v>0</v>
      </c>
      <c r="GK37" s="115">
        <v>0</v>
      </c>
    </row>
    <row r="38" spans="1:193" ht="12" customHeight="1" x14ac:dyDescent="0.25">
      <c r="A38" s="22">
        <v>33</v>
      </c>
      <c r="B38" s="10" t="s">
        <v>33</v>
      </c>
      <c r="C38" s="28">
        <v>2021</v>
      </c>
      <c r="D38" s="282"/>
      <c r="E38" s="126">
        <v>169.6</v>
      </c>
      <c r="F38" s="11">
        <v>169.6</v>
      </c>
      <c r="G38" s="11">
        <v>0</v>
      </c>
      <c r="H38" s="11">
        <v>11.9</v>
      </c>
      <c r="I38" s="124" t="s">
        <v>496</v>
      </c>
      <c r="J38" s="12">
        <v>16.02</v>
      </c>
      <c r="K38" s="26">
        <v>0</v>
      </c>
      <c r="L38" s="26">
        <v>3.25</v>
      </c>
      <c r="M38" s="26">
        <v>6.72</v>
      </c>
      <c r="N38" s="26">
        <v>4</v>
      </c>
      <c r="O38" s="26">
        <v>2.0499999999999998</v>
      </c>
      <c r="P38" s="26">
        <v>0</v>
      </c>
      <c r="Q38" s="26">
        <v>0</v>
      </c>
      <c r="R38" s="26">
        <v>0</v>
      </c>
      <c r="S38" s="35">
        <v>16.660799999999998</v>
      </c>
      <c r="T38" s="33">
        <v>0</v>
      </c>
      <c r="U38" s="33">
        <v>3.38</v>
      </c>
      <c r="V38" s="33">
        <v>6.9887999999999995</v>
      </c>
      <c r="W38" s="33">
        <v>4.16</v>
      </c>
      <c r="X38" s="33">
        <v>2.1319999999999997</v>
      </c>
      <c r="Y38" s="33">
        <v>0</v>
      </c>
      <c r="Z38" s="33">
        <v>0</v>
      </c>
      <c r="AA38" s="33">
        <v>0</v>
      </c>
      <c r="AB38" s="197" t="s">
        <v>1190</v>
      </c>
      <c r="AC38" s="38" t="s">
        <v>396</v>
      </c>
      <c r="AD38" s="122" t="s">
        <v>396</v>
      </c>
      <c r="AE38" s="37">
        <v>0</v>
      </c>
      <c r="AF38" s="38" t="s">
        <v>396</v>
      </c>
      <c r="AG38" s="282"/>
      <c r="AH38" s="26">
        <v>34.24</v>
      </c>
      <c r="AI38" s="26">
        <v>0</v>
      </c>
      <c r="AJ38" s="26">
        <v>0</v>
      </c>
      <c r="AK38" s="26">
        <v>35.89</v>
      </c>
      <c r="AL38" s="26">
        <v>4.29</v>
      </c>
      <c r="AM38" s="282"/>
      <c r="AN38" s="15">
        <v>0.01</v>
      </c>
      <c r="AO38" s="15">
        <v>0</v>
      </c>
      <c r="AP38" s="16">
        <v>0</v>
      </c>
      <c r="AQ38" s="15">
        <v>0.01</v>
      </c>
      <c r="AR38" s="15">
        <v>0.68300000000000005</v>
      </c>
      <c r="AS38" s="282"/>
      <c r="AT38" s="13">
        <v>0.11900000000000001</v>
      </c>
      <c r="AU38" s="13">
        <v>0</v>
      </c>
      <c r="AV38" s="13">
        <v>0</v>
      </c>
      <c r="AW38" s="13">
        <v>0.11900000000000001</v>
      </c>
      <c r="AX38" s="13">
        <v>8.1277000000000008</v>
      </c>
      <c r="AY38" s="26">
        <v>2.4024528301886797E-2</v>
      </c>
      <c r="AZ38" s="26">
        <v>0</v>
      </c>
      <c r="BA38" s="26">
        <v>0</v>
      </c>
      <c r="BB38" s="26">
        <v>2.5182252358490569E-2</v>
      </c>
      <c r="BC38" s="26">
        <v>0.20558863797169816</v>
      </c>
      <c r="BD38" s="269"/>
      <c r="BE38" s="192">
        <v>2971.929007290023</v>
      </c>
      <c r="BF38" s="188">
        <v>2971.929007290023</v>
      </c>
      <c r="BG38" s="188">
        <v>1051.8130541607231</v>
      </c>
      <c r="BH38" s="188">
        <v>145.76508032747176</v>
      </c>
      <c r="BI38" s="188">
        <v>51.996772425154191</v>
      </c>
      <c r="BJ38" s="188">
        <v>427.20410037667415</v>
      </c>
      <c r="BK38" s="188">
        <v>1295.1500000000001</v>
      </c>
      <c r="BL38" s="188">
        <v>0</v>
      </c>
      <c r="BM38" s="188">
        <v>0</v>
      </c>
      <c r="BN38" s="188">
        <v>0</v>
      </c>
      <c r="BO38" s="188">
        <v>0</v>
      </c>
      <c r="BP38" s="188">
        <v>0</v>
      </c>
      <c r="BQ38" s="188">
        <v>0</v>
      </c>
      <c r="BR38" s="188">
        <v>0</v>
      </c>
      <c r="BS38" s="188">
        <v>0</v>
      </c>
      <c r="BT38" s="188">
        <v>0</v>
      </c>
      <c r="BU38" s="188">
        <v>0</v>
      </c>
      <c r="BV38" s="188">
        <v>0</v>
      </c>
      <c r="BW38" s="188">
        <v>0</v>
      </c>
      <c r="BX38" s="188">
        <v>0</v>
      </c>
      <c r="BY38" s="188">
        <v>0</v>
      </c>
      <c r="BZ38" s="188">
        <v>0</v>
      </c>
      <c r="CA38" s="188">
        <v>0</v>
      </c>
      <c r="CB38" s="188">
        <v>0</v>
      </c>
      <c r="CC38" s="188">
        <v>0</v>
      </c>
      <c r="CD38" s="188">
        <v>0</v>
      </c>
      <c r="CE38" s="188">
        <v>0</v>
      </c>
      <c r="CF38" s="188">
        <v>0</v>
      </c>
      <c r="CG38" s="188">
        <v>0</v>
      </c>
      <c r="CH38" s="188">
        <v>0</v>
      </c>
      <c r="CI38" s="188">
        <v>0</v>
      </c>
      <c r="CJ38" s="188">
        <v>0</v>
      </c>
      <c r="CK38" s="188">
        <v>0</v>
      </c>
      <c r="CL38" s="188">
        <v>0</v>
      </c>
      <c r="CM38" s="188">
        <v>0</v>
      </c>
      <c r="CN38" s="188">
        <v>0</v>
      </c>
      <c r="CO38" s="188">
        <v>0</v>
      </c>
      <c r="CP38" s="188">
        <v>0</v>
      </c>
      <c r="CQ38" s="188">
        <v>0</v>
      </c>
      <c r="CR38" s="188">
        <v>0</v>
      </c>
      <c r="CS38" s="188">
        <v>0</v>
      </c>
      <c r="CT38" s="188">
        <v>0</v>
      </c>
      <c r="CU38" s="188">
        <v>0</v>
      </c>
      <c r="CV38" s="188">
        <v>0</v>
      </c>
      <c r="CW38" s="188">
        <v>0</v>
      </c>
      <c r="CX38" s="188">
        <v>0</v>
      </c>
      <c r="CY38" s="188">
        <v>0</v>
      </c>
      <c r="CZ38" s="188">
        <v>0</v>
      </c>
      <c r="DA38" s="188">
        <v>0</v>
      </c>
      <c r="DB38" s="188">
        <v>0</v>
      </c>
      <c r="DC38" s="188">
        <v>0</v>
      </c>
      <c r="DD38" s="193">
        <v>24294.892275992635</v>
      </c>
      <c r="DE38" s="189">
        <v>18697.725955136018</v>
      </c>
      <c r="DF38" s="189">
        <v>2789.3842261717164</v>
      </c>
      <c r="DG38" s="189">
        <v>29.112700777933561</v>
      </c>
      <c r="DH38" s="189">
        <v>12.033324193959775</v>
      </c>
      <c r="DI38" s="189">
        <v>17.079376583973787</v>
      </c>
      <c r="DJ38" s="188">
        <v>16.853662128323862</v>
      </c>
      <c r="DK38" s="188">
        <v>0</v>
      </c>
      <c r="DL38" s="188">
        <v>24.20541110195834</v>
      </c>
      <c r="DM38" s="188">
        <v>0</v>
      </c>
      <c r="DN38" s="188">
        <v>2713.3808405547411</v>
      </c>
      <c r="DO38" s="188">
        <v>0</v>
      </c>
      <c r="DP38" s="188">
        <v>24.229480121947031</v>
      </c>
      <c r="DQ38" s="188">
        <v>0</v>
      </c>
      <c r="DR38" s="192">
        <v>15771.438923876945</v>
      </c>
      <c r="DS38" s="188">
        <v>12075.379205368601</v>
      </c>
      <c r="DT38" s="188">
        <v>3419.403287956045</v>
      </c>
      <c r="DU38" s="188">
        <v>8655.9759174125556</v>
      </c>
      <c r="DV38" s="188">
        <v>3155.5882732702021</v>
      </c>
      <c r="DW38" s="188">
        <v>1071.6617303499277</v>
      </c>
      <c r="DX38" s="188">
        <v>879.94020676163632</v>
      </c>
      <c r="DY38" s="188">
        <v>1203.9863361586381</v>
      </c>
      <c r="DZ38" s="188">
        <v>164.43312615739364</v>
      </c>
      <c r="EA38" s="188">
        <v>89.472570304620291</v>
      </c>
      <c r="EB38" s="188">
        <v>74.960555852773339</v>
      </c>
      <c r="EC38" s="188">
        <v>120.17565404272516</v>
      </c>
      <c r="ED38" s="188">
        <v>9.485376133355814</v>
      </c>
      <c r="EE38" s="188">
        <v>121.33796306399226</v>
      </c>
      <c r="EF38" s="188">
        <v>125.03932584067687</v>
      </c>
      <c r="EG38" s="192">
        <v>1044.3289785289949</v>
      </c>
      <c r="EH38" s="188">
        <v>441.65716678048011</v>
      </c>
      <c r="EI38" s="188">
        <v>602.67181174851476</v>
      </c>
      <c r="EJ38" s="192">
        <v>2184.4542981201357</v>
      </c>
      <c r="EK38" s="192">
        <v>8402.9007063893623</v>
      </c>
      <c r="EL38" s="188">
        <v>8402.9007063893623</v>
      </c>
      <c r="EM38" s="188">
        <v>0</v>
      </c>
      <c r="EN38" s="188">
        <v>0</v>
      </c>
      <c r="EO38" s="192">
        <v>0</v>
      </c>
      <c r="EP38" s="188">
        <v>0</v>
      </c>
      <c r="EQ38" s="188">
        <v>0</v>
      </c>
      <c r="ER38" s="188">
        <v>0</v>
      </c>
      <c r="ES38" s="192">
        <v>380</v>
      </c>
      <c r="ET38" s="190">
        <v>55049.944190198104</v>
      </c>
      <c r="EU38" s="269"/>
      <c r="EV38" s="192">
        <v>0</v>
      </c>
      <c r="EW38" s="188">
        <v>32603.879999999997</v>
      </c>
      <c r="EX38" s="188">
        <v>0</v>
      </c>
      <c r="EY38" s="188">
        <v>0</v>
      </c>
      <c r="EZ38" s="188">
        <v>0</v>
      </c>
      <c r="FA38" s="188">
        <v>0</v>
      </c>
      <c r="FB38" s="188">
        <v>404.76</v>
      </c>
      <c r="FC38" s="192">
        <v>33008.639999999999</v>
      </c>
      <c r="FD38" s="188">
        <v>29152.32</v>
      </c>
      <c r="FE38" s="188">
        <v>0</v>
      </c>
      <c r="FF38" s="188">
        <v>0</v>
      </c>
      <c r="FG38" s="188">
        <v>0</v>
      </c>
      <c r="FH38" s="188">
        <v>0</v>
      </c>
      <c r="FI38" s="188">
        <v>359.09</v>
      </c>
      <c r="FJ38" s="192">
        <v>29511.41</v>
      </c>
      <c r="FK38" s="192">
        <v>627.90999999999985</v>
      </c>
      <c r="FL38" s="190">
        <v>32603.879999999997</v>
      </c>
      <c r="FN38" s="115">
        <v>0</v>
      </c>
      <c r="FO38" s="107">
        <v>3.4064533018867929</v>
      </c>
      <c r="FP38" s="108">
        <v>169.59999999999997</v>
      </c>
      <c r="FQ38" s="107">
        <v>3.0862481132075472</v>
      </c>
      <c r="FR38" s="132"/>
      <c r="FS38" s="107">
        <v>0</v>
      </c>
      <c r="FT38" s="108">
        <v>0</v>
      </c>
      <c r="FU38" s="108">
        <v>169.6</v>
      </c>
      <c r="FV38" s="108">
        <v>169.6</v>
      </c>
      <c r="FW38" s="108">
        <v>169.6</v>
      </c>
      <c r="FX38" s="108">
        <v>169.6</v>
      </c>
      <c r="FY38" s="108">
        <v>169.6</v>
      </c>
      <c r="FZ38" s="108">
        <v>169.6</v>
      </c>
      <c r="GA38" s="108">
        <v>169.6</v>
      </c>
      <c r="GB38" s="108">
        <v>169.6</v>
      </c>
      <c r="GC38" s="108">
        <v>169.6</v>
      </c>
      <c r="GD38" s="108">
        <v>169.6</v>
      </c>
      <c r="GE38" s="108">
        <v>169.6</v>
      </c>
      <c r="GF38" s="108">
        <v>169.6</v>
      </c>
      <c r="GG38" s="108">
        <v>169.59999999999997</v>
      </c>
      <c r="GH38" s="108">
        <v>0</v>
      </c>
      <c r="GI38" s="108"/>
      <c r="GJ38" s="108">
        <v>0</v>
      </c>
      <c r="GK38" s="115">
        <v>0</v>
      </c>
    </row>
    <row r="39" spans="1:193" ht="12" customHeight="1" x14ac:dyDescent="0.25">
      <c r="A39" s="22">
        <v>34</v>
      </c>
      <c r="B39" s="10" t="s">
        <v>34</v>
      </c>
      <c r="C39" s="28">
        <v>2021</v>
      </c>
      <c r="D39" s="282"/>
      <c r="E39" s="126">
        <v>10786.12</v>
      </c>
      <c r="F39" s="11">
        <v>10786.12</v>
      </c>
      <c r="G39" s="11">
        <v>0</v>
      </c>
      <c r="H39" s="11">
        <v>980.8</v>
      </c>
      <c r="I39" s="124" t="s">
        <v>493</v>
      </c>
      <c r="J39" s="12">
        <v>39.75</v>
      </c>
      <c r="K39" s="27">
        <v>4.49</v>
      </c>
      <c r="L39" s="27">
        <v>7.61</v>
      </c>
      <c r="M39" s="27">
        <v>11.85</v>
      </c>
      <c r="N39" s="27">
        <v>6.1</v>
      </c>
      <c r="O39" s="27">
        <v>2.78</v>
      </c>
      <c r="P39" s="27">
        <v>1.6</v>
      </c>
      <c r="Q39" s="27">
        <v>5.09</v>
      </c>
      <c r="R39" s="27">
        <v>0.23</v>
      </c>
      <c r="S39" s="35">
        <v>41.34</v>
      </c>
      <c r="T39" s="33">
        <v>4.6696</v>
      </c>
      <c r="U39" s="33">
        <v>7.9144000000000005</v>
      </c>
      <c r="V39" s="33">
        <v>12.324</v>
      </c>
      <c r="W39" s="33">
        <v>6.3439999999999994</v>
      </c>
      <c r="X39" s="33">
        <v>2.8912</v>
      </c>
      <c r="Y39" s="33">
        <v>1.6640000000000001</v>
      </c>
      <c r="Z39" s="33">
        <v>5.2935999999999996</v>
      </c>
      <c r="AA39" s="33">
        <v>0.23920000000000002</v>
      </c>
      <c r="AB39" s="38" t="s">
        <v>395</v>
      </c>
      <c r="AC39" s="38" t="s">
        <v>396</v>
      </c>
      <c r="AD39" s="122" t="s">
        <v>395</v>
      </c>
      <c r="AE39" s="37">
        <v>6</v>
      </c>
      <c r="AF39" s="38" t="s">
        <v>396</v>
      </c>
      <c r="AG39" s="282"/>
      <c r="AH39" s="26">
        <v>34.24</v>
      </c>
      <c r="AI39" s="26">
        <v>34.24</v>
      </c>
      <c r="AJ39" s="26">
        <v>2190</v>
      </c>
      <c r="AK39" s="26">
        <v>35.89</v>
      </c>
      <c r="AL39" s="26">
        <v>5.93</v>
      </c>
      <c r="AM39" s="282"/>
      <c r="AN39" s="15">
        <v>1.2E-2</v>
      </c>
      <c r="AO39" s="15">
        <v>1.2E-2</v>
      </c>
      <c r="AP39" s="16">
        <v>7.1880000000000002E-4</v>
      </c>
      <c r="AQ39" s="15">
        <v>2.4E-2</v>
      </c>
      <c r="AR39" s="15">
        <v>3.23</v>
      </c>
      <c r="AS39" s="282"/>
      <c r="AT39" s="13">
        <v>11.769600000000001</v>
      </c>
      <c r="AU39" s="13">
        <v>11.769600000000001</v>
      </c>
      <c r="AV39" s="13">
        <v>0.70499904000000002</v>
      </c>
      <c r="AW39" s="13">
        <v>23.539200000000001</v>
      </c>
      <c r="AX39" s="13">
        <v>3167.9839999999999</v>
      </c>
      <c r="AY39" s="26">
        <v>3.7362008210552078E-2</v>
      </c>
      <c r="AZ39" s="26">
        <v>3.7362008210552078E-2</v>
      </c>
      <c r="BA39" s="26">
        <v>0.1431421027765313</v>
      </c>
      <c r="BB39" s="26">
        <v>7.8324910904013667E-2</v>
      </c>
      <c r="BC39" s="26">
        <v>1.741696283742439</v>
      </c>
      <c r="BD39" s="269"/>
      <c r="BE39" s="192">
        <v>397367.85191155499</v>
      </c>
      <c r="BF39" s="188">
        <v>196204.58748993697</v>
      </c>
      <c r="BG39" s="188">
        <v>66892.581484339971</v>
      </c>
      <c r="BH39" s="188">
        <v>9270.2809447037143</v>
      </c>
      <c r="BI39" s="188">
        <v>3306.859828952855</v>
      </c>
      <c r="BJ39" s="188">
        <v>40611.465231940434</v>
      </c>
      <c r="BK39" s="188">
        <v>76123.399999999994</v>
      </c>
      <c r="BL39" s="188">
        <v>0</v>
      </c>
      <c r="BM39" s="188">
        <v>0</v>
      </c>
      <c r="BN39" s="188">
        <v>0</v>
      </c>
      <c r="BO39" s="188">
        <v>0</v>
      </c>
      <c r="BP39" s="188">
        <v>0</v>
      </c>
      <c r="BQ39" s="188">
        <v>0</v>
      </c>
      <c r="BR39" s="188">
        <v>0</v>
      </c>
      <c r="BS39" s="188">
        <v>0</v>
      </c>
      <c r="BT39" s="188">
        <v>0</v>
      </c>
      <c r="BU39" s="188">
        <v>0</v>
      </c>
      <c r="BV39" s="188">
        <v>0</v>
      </c>
      <c r="BW39" s="188">
        <v>0</v>
      </c>
      <c r="BX39" s="188">
        <v>0</v>
      </c>
      <c r="BY39" s="188">
        <v>0</v>
      </c>
      <c r="BZ39" s="188">
        <v>0</v>
      </c>
      <c r="CA39" s="188">
        <v>0</v>
      </c>
      <c r="CB39" s="188">
        <v>0</v>
      </c>
      <c r="CC39" s="188">
        <v>0</v>
      </c>
      <c r="CD39" s="188">
        <v>0</v>
      </c>
      <c r="CE39" s="188">
        <v>0</v>
      </c>
      <c r="CF39" s="188">
        <v>0</v>
      </c>
      <c r="CG39" s="188">
        <v>0</v>
      </c>
      <c r="CH39" s="188">
        <v>0</v>
      </c>
      <c r="CI39" s="188">
        <v>0</v>
      </c>
      <c r="CJ39" s="188">
        <v>0</v>
      </c>
      <c r="CK39" s="188">
        <v>0</v>
      </c>
      <c r="CL39" s="188">
        <v>0</v>
      </c>
      <c r="CM39" s="188">
        <v>0</v>
      </c>
      <c r="CN39" s="188">
        <v>0</v>
      </c>
      <c r="CO39" s="188">
        <v>0</v>
      </c>
      <c r="CP39" s="188">
        <v>0</v>
      </c>
      <c r="CQ39" s="188">
        <v>0</v>
      </c>
      <c r="CR39" s="188">
        <v>0</v>
      </c>
      <c r="CS39" s="188">
        <v>0</v>
      </c>
      <c r="CT39" s="188">
        <v>0</v>
      </c>
      <c r="CU39" s="188">
        <v>0</v>
      </c>
      <c r="CV39" s="188">
        <v>0</v>
      </c>
      <c r="CW39" s="188">
        <v>194094.21</v>
      </c>
      <c r="CX39" s="188">
        <v>184094.21</v>
      </c>
      <c r="CY39" s="188">
        <v>10000</v>
      </c>
      <c r="CZ39" s="188">
        <v>0</v>
      </c>
      <c r="DA39" s="188">
        <v>0</v>
      </c>
      <c r="DB39" s="188">
        <v>0</v>
      </c>
      <c r="DC39" s="188">
        <v>7069.0544216180688</v>
      </c>
      <c r="DD39" s="193">
        <v>1327563.3097541335</v>
      </c>
      <c r="DE39" s="189">
        <v>971598.05269801302</v>
      </c>
      <c r="DF39" s="189">
        <v>177397.60017450046</v>
      </c>
      <c r="DG39" s="189">
        <v>1851.4922412434246</v>
      </c>
      <c r="DH39" s="189">
        <v>765.28820020609328</v>
      </c>
      <c r="DI39" s="189">
        <v>1086.2040410373313</v>
      </c>
      <c r="DJ39" s="188">
        <v>1071.8491872379516</v>
      </c>
      <c r="DK39" s="188">
        <v>0</v>
      </c>
      <c r="DL39" s="188">
        <v>1539.4013490274465</v>
      </c>
      <c r="DM39" s="188">
        <v>0</v>
      </c>
      <c r="DN39" s="188">
        <v>172563.98202785559</v>
      </c>
      <c r="DO39" s="188">
        <v>0</v>
      </c>
      <c r="DP39" s="188">
        <v>1540.9320762555151</v>
      </c>
      <c r="DQ39" s="188">
        <v>0</v>
      </c>
      <c r="DR39" s="192">
        <v>1003022.5990896674</v>
      </c>
      <c r="DS39" s="188">
        <v>767962.78982671211</v>
      </c>
      <c r="DT39" s="188">
        <v>217465.17802056874</v>
      </c>
      <c r="DU39" s="188">
        <v>550497.61180614342</v>
      </c>
      <c r="DV39" s="188">
        <v>200687.22751229478</v>
      </c>
      <c r="DW39" s="188">
        <v>68154.905795766288</v>
      </c>
      <c r="DX39" s="188">
        <v>55961.914286296116</v>
      </c>
      <c r="DY39" s="188">
        <v>76570.407430232372</v>
      </c>
      <c r="DZ39" s="188">
        <v>10457.520228235771</v>
      </c>
      <c r="EA39" s="188">
        <v>5690.22334913957</v>
      </c>
      <c r="EB39" s="188">
        <v>4767.2968790962013</v>
      </c>
      <c r="EC39" s="188">
        <v>7642.8598206563602</v>
      </c>
      <c r="ED39" s="188">
        <v>603.24531379429141</v>
      </c>
      <c r="EE39" s="188">
        <v>7716.7796589846012</v>
      </c>
      <c r="EF39" s="188">
        <v>7952.1767289896334</v>
      </c>
      <c r="EG39" s="192">
        <v>66416.613690396014</v>
      </c>
      <c r="EH39" s="188">
        <v>28088.249998551135</v>
      </c>
      <c r="EI39" s="188">
        <v>38328.363691844876</v>
      </c>
      <c r="EJ39" s="192">
        <v>138925.6261441012</v>
      </c>
      <c r="EK39" s="192">
        <v>1296205.5749734645</v>
      </c>
      <c r="EL39" s="188">
        <v>534402.68494811573</v>
      </c>
      <c r="EM39" s="188">
        <v>455403.52184923377</v>
      </c>
      <c r="EN39" s="188">
        <v>306399.36817611492</v>
      </c>
      <c r="EO39" s="192">
        <v>401368.99093083851</v>
      </c>
      <c r="EP39" s="188">
        <v>387241.79481925961</v>
      </c>
      <c r="EQ39" s="188">
        <v>1146.4961115788906</v>
      </c>
      <c r="ER39" s="188">
        <v>12980.7</v>
      </c>
      <c r="ES39" s="192">
        <v>20806.8</v>
      </c>
      <c r="ET39" s="190">
        <v>4651677.3664941555</v>
      </c>
      <c r="EU39" s="269"/>
      <c r="EV39" s="192">
        <v>5592.6315789473674</v>
      </c>
      <c r="EW39" s="188">
        <v>5045724.57</v>
      </c>
      <c r="EX39" s="188">
        <v>2425.0100000000002</v>
      </c>
      <c r="EY39" s="188">
        <v>2425.0100000000002</v>
      </c>
      <c r="EZ39" s="188">
        <v>7572.26</v>
      </c>
      <c r="FA39" s="188">
        <v>5069.18</v>
      </c>
      <c r="FB39" s="188">
        <v>221631.25</v>
      </c>
      <c r="FC39" s="192">
        <v>5284847.2799999993</v>
      </c>
      <c r="FD39" s="188">
        <v>4957570.66</v>
      </c>
      <c r="FE39" s="188">
        <v>2441.73</v>
      </c>
      <c r="FF39" s="188">
        <v>2441.6</v>
      </c>
      <c r="FG39" s="188">
        <v>7627.4799999999987</v>
      </c>
      <c r="FH39" s="188">
        <v>5112.3700000000008</v>
      </c>
      <c r="FI39" s="188">
        <v>217771.78000000003</v>
      </c>
      <c r="FJ39" s="192">
        <v>5192965.620000001</v>
      </c>
      <c r="FK39" s="192">
        <v>1241544.1466666667</v>
      </c>
      <c r="FL39" s="190">
        <v>5051317.2015789477</v>
      </c>
      <c r="FN39" s="115">
        <v>1.6839093966706076E-2</v>
      </c>
      <c r="FO39" s="107">
        <v>3.4064168205966494</v>
      </c>
      <c r="FP39" s="108">
        <v>10786.119999999999</v>
      </c>
      <c r="FQ39" s="107">
        <v>3.0862320882713532</v>
      </c>
      <c r="FR39" s="108">
        <v>10786.119999999999</v>
      </c>
      <c r="FS39" s="107">
        <v>1.6009270208418471</v>
      </c>
      <c r="FT39" s="108">
        <v>10786.119999999999</v>
      </c>
      <c r="FU39" s="108">
        <v>10786.12</v>
      </c>
      <c r="FV39" s="108">
        <v>10786.12</v>
      </c>
      <c r="FW39" s="108">
        <v>10786.12</v>
      </c>
      <c r="FX39" s="108">
        <v>10786.12</v>
      </c>
      <c r="FY39" s="108">
        <v>10786.12</v>
      </c>
      <c r="FZ39" s="108">
        <v>10786.12</v>
      </c>
      <c r="GA39" s="108">
        <v>10786.12</v>
      </c>
      <c r="GB39" s="108">
        <v>10786.12</v>
      </c>
      <c r="GC39" s="108">
        <v>10786.12</v>
      </c>
      <c r="GD39" s="108">
        <v>10786.12</v>
      </c>
      <c r="GE39" s="108">
        <v>10786.12</v>
      </c>
      <c r="GF39" s="108">
        <v>10786.12</v>
      </c>
      <c r="GG39" s="108">
        <v>10786.119999999999</v>
      </c>
      <c r="GH39" s="108">
        <v>10786.119999999999</v>
      </c>
      <c r="GI39" s="108"/>
      <c r="GJ39" s="108">
        <v>6</v>
      </c>
      <c r="GK39" s="115">
        <v>1.4354066985645932E-2</v>
      </c>
    </row>
    <row r="40" spans="1:193" ht="12" customHeight="1" x14ac:dyDescent="0.25">
      <c r="A40" s="22">
        <v>35</v>
      </c>
      <c r="B40" s="10" t="s">
        <v>35</v>
      </c>
      <c r="C40" s="28">
        <v>2021</v>
      </c>
      <c r="D40" s="282"/>
      <c r="E40" s="126">
        <v>10788.3</v>
      </c>
      <c r="F40" s="11">
        <v>10788.3</v>
      </c>
      <c r="G40" s="11">
        <v>0</v>
      </c>
      <c r="H40" s="11">
        <v>1031.5999999999999</v>
      </c>
      <c r="I40" s="124" t="s">
        <v>493</v>
      </c>
      <c r="J40" s="12">
        <v>39.75</v>
      </c>
      <c r="K40" s="27">
        <v>4.49</v>
      </c>
      <c r="L40" s="27">
        <v>7.61</v>
      </c>
      <c r="M40" s="27">
        <v>11.85</v>
      </c>
      <c r="N40" s="27">
        <v>6.1</v>
      </c>
      <c r="O40" s="27">
        <v>2.78</v>
      </c>
      <c r="P40" s="27">
        <v>1.6</v>
      </c>
      <c r="Q40" s="27">
        <v>5.09</v>
      </c>
      <c r="R40" s="27">
        <v>0.23</v>
      </c>
      <c r="S40" s="35">
        <v>41.34</v>
      </c>
      <c r="T40" s="33">
        <v>4.6696</v>
      </c>
      <c r="U40" s="33">
        <v>7.9144000000000005</v>
      </c>
      <c r="V40" s="33">
        <v>12.324</v>
      </c>
      <c r="W40" s="33">
        <v>6.3439999999999994</v>
      </c>
      <c r="X40" s="33">
        <v>2.8912</v>
      </c>
      <c r="Y40" s="33">
        <v>1.6640000000000001</v>
      </c>
      <c r="Z40" s="33">
        <v>5.2935999999999996</v>
      </c>
      <c r="AA40" s="33">
        <v>0.23920000000000002</v>
      </c>
      <c r="AB40" s="38" t="s">
        <v>395</v>
      </c>
      <c r="AC40" s="38" t="s">
        <v>396</v>
      </c>
      <c r="AD40" s="122" t="s">
        <v>395</v>
      </c>
      <c r="AE40" s="37">
        <v>6</v>
      </c>
      <c r="AF40" s="38" t="s">
        <v>396</v>
      </c>
      <c r="AG40" s="282"/>
      <c r="AH40" s="26">
        <v>34.24</v>
      </c>
      <c r="AI40" s="26">
        <v>34.24</v>
      </c>
      <c r="AJ40" s="26">
        <v>2190</v>
      </c>
      <c r="AK40" s="26">
        <v>35.89</v>
      </c>
      <c r="AL40" s="26">
        <v>5.93</v>
      </c>
      <c r="AM40" s="282"/>
      <c r="AN40" s="15">
        <v>1.2E-2</v>
      </c>
      <c r="AO40" s="15">
        <v>1.2E-2</v>
      </c>
      <c r="AP40" s="16">
        <v>7.1880000000000002E-4</v>
      </c>
      <c r="AQ40" s="15">
        <v>2.4E-2</v>
      </c>
      <c r="AR40" s="15">
        <v>3.23</v>
      </c>
      <c r="AS40" s="282"/>
      <c r="AT40" s="13">
        <v>12.379199999999999</v>
      </c>
      <c r="AU40" s="13">
        <v>12.379199999999999</v>
      </c>
      <c r="AV40" s="13">
        <v>0.74151407999999996</v>
      </c>
      <c r="AW40" s="13">
        <v>24.758399999999998</v>
      </c>
      <c r="AX40" s="13">
        <v>3332.0679999999998</v>
      </c>
      <c r="AY40" s="26">
        <v>3.9289212202107841E-2</v>
      </c>
      <c r="AZ40" s="26">
        <v>3.9289212202107841E-2</v>
      </c>
      <c r="BA40" s="26">
        <v>0.15052564678401603</v>
      </c>
      <c r="BB40" s="26">
        <v>8.2365059926030978E-2</v>
      </c>
      <c r="BC40" s="26">
        <v>1.8315363161943958</v>
      </c>
      <c r="BD40" s="269"/>
      <c r="BE40" s="192">
        <v>383262.69045073015</v>
      </c>
      <c r="BF40" s="188">
        <v>183076.13729119344</v>
      </c>
      <c r="BG40" s="188">
        <v>66906.101251191823</v>
      </c>
      <c r="BH40" s="188">
        <v>9272.1545760428307</v>
      </c>
      <c r="BI40" s="188">
        <v>3307.5281836927543</v>
      </c>
      <c r="BJ40" s="188">
        <v>40619.673280266034</v>
      </c>
      <c r="BK40" s="188">
        <v>62970.679999999993</v>
      </c>
      <c r="BL40" s="188">
        <v>0</v>
      </c>
      <c r="BM40" s="188">
        <v>0</v>
      </c>
      <c r="BN40" s="188">
        <v>0</v>
      </c>
      <c r="BO40" s="188">
        <v>0</v>
      </c>
      <c r="BP40" s="188">
        <v>0</v>
      </c>
      <c r="BQ40" s="188">
        <v>0</v>
      </c>
      <c r="BR40" s="188">
        <v>0</v>
      </c>
      <c r="BS40" s="188">
        <v>0</v>
      </c>
      <c r="BT40" s="188">
        <v>0</v>
      </c>
      <c r="BU40" s="188">
        <v>0</v>
      </c>
      <c r="BV40" s="188">
        <v>0</v>
      </c>
      <c r="BW40" s="188">
        <v>0</v>
      </c>
      <c r="BX40" s="188">
        <v>0</v>
      </c>
      <c r="BY40" s="188">
        <v>0</v>
      </c>
      <c r="BZ40" s="188">
        <v>0</v>
      </c>
      <c r="CA40" s="188">
        <v>0</v>
      </c>
      <c r="CB40" s="188">
        <v>0</v>
      </c>
      <c r="CC40" s="188">
        <v>0</v>
      </c>
      <c r="CD40" s="188">
        <v>0</v>
      </c>
      <c r="CE40" s="188">
        <v>0</v>
      </c>
      <c r="CF40" s="188">
        <v>0</v>
      </c>
      <c r="CG40" s="188">
        <v>0</v>
      </c>
      <c r="CH40" s="188">
        <v>0</v>
      </c>
      <c r="CI40" s="188">
        <v>0</v>
      </c>
      <c r="CJ40" s="188">
        <v>0</v>
      </c>
      <c r="CK40" s="188">
        <v>0</v>
      </c>
      <c r="CL40" s="188">
        <v>0</v>
      </c>
      <c r="CM40" s="188">
        <v>0</v>
      </c>
      <c r="CN40" s="188">
        <v>0</v>
      </c>
      <c r="CO40" s="188">
        <v>0</v>
      </c>
      <c r="CP40" s="188">
        <v>0</v>
      </c>
      <c r="CQ40" s="188">
        <v>0</v>
      </c>
      <c r="CR40" s="188">
        <v>0</v>
      </c>
      <c r="CS40" s="188">
        <v>0</v>
      </c>
      <c r="CT40" s="188">
        <v>0</v>
      </c>
      <c r="CU40" s="188">
        <v>0</v>
      </c>
      <c r="CV40" s="188">
        <v>0</v>
      </c>
      <c r="CW40" s="188">
        <v>193116.07</v>
      </c>
      <c r="CX40" s="188">
        <v>193116.07</v>
      </c>
      <c r="CY40" s="188">
        <v>0</v>
      </c>
      <c r="CZ40" s="188">
        <v>0</v>
      </c>
      <c r="DA40" s="188">
        <v>0</v>
      </c>
      <c r="DB40" s="188">
        <v>0</v>
      </c>
      <c r="DC40" s="188">
        <v>7070.4831595367223</v>
      </c>
      <c r="DD40" s="193">
        <v>1327831.6257023397</v>
      </c>
      <c r="DE40" s="189">
        <v>971794.42393761396</v>
      </c>
      <c r="DF40" s="189">
        <v>177433.45428778499</v>
      </c>
      <c r="DG40" s="189">
        <v>1851.8664493076694</v>
      </c>
      <c r="DH40" s="189">
        <v>765.44287383075641</v>
      </c>
      <c r="DI40" s="189">
        <v>1086.4235754769131</v>
      </c>
      <c r="DJ40" s="188">
        <v>1072.0658203950256</v>
      </c>
      <c r="DK40" s="188">
        <v>0</v>
      </c>
      <c r="DL40" s="188">
        <v>1539.7124799012809</v>
      </c>
      <c r="DM40" s="188">
        <v>0</v>
      </c>
      <c r="DN40" s="188">
        <v>172598.85921082975</v>
      </c>
      <c r="DO40" s="188">
        <v>0</v>
      </c>
      <c r="DP40" s="188">
        <v>1541.2435165070829</v>
      </c>
      <c r="DQ40" s="188">
        <v>0</v>
      </c>
      <c r="DR40" s="192">
        <v>1003225.3215947036</v>
      </c>
      <c r="DS40" s="188">
        <v>768118.00401697005</v>
      </c>
      <c r="DT40" s="188">
        <v>217509.13025622765</v>
      </c>
      <c r="DU40" s="188">
        <v>550608.87376074237</v>
      </c>
      <c r="DV40" s="188">
        <v>200727.78872948664</v>
      </c>
      <c r="DW40" s="188">
        <v>68168.680693007831</v>
      </c>
      <c r="DX40" s="188">
        <v>55973.2248384821</v>
      </c>
      <c r="DY40" s="188">
        <v>76585.883197996693</v>
      </c>
      <c r="DZ40" s="188">
        <v>10459.633814409259</v>
      </c>
      <c r="EA40" s="188">
        <v>5691.3734093003259</v>
      </c>
      <c r="EB40" s="188">
        <v>4768.260405108932</v>
      </c>
      <c r="EC40" s="188">
        <v>7644.404531303845</v>
      </c>
      <c r="ED40" s="188">
        <v>603.36723667147737</v>
      </c>
      <c r="EE40" s="188">
        <v>7718.3393096890804</v>
      </c>
      <c r="EF40" s="188">
        <v>7953.7839561731998</v>
      </c>
      <c r="EG40" s="192">
        <v>66430.037258634198</v>
      </c>
      <c r="EH40" s="188">
        <v>28093.926959775086</v>
      </c>
      <c r="EI40" s="188">
        <v>38336.110298859108</v>
      </c>
      <c r="EJ40" s="192">
        <v>138953.70462505583</v>
      </c>
      <c r="EK40" s="192">
        <v>1296467.5531596376</v>
      </c>
      <c r="EL40" s="188">
        <v>534510.69393125223</v>
      </c>
      <c r="EM40" s="188">
        <v>455495.5641849052</v>
      </c>
      <c r="EN40" s="188">
        <v>306461.29504348006</v>
      </c>
      <c r="EO40" s="192">
        <v>401228.57448421791</v>
      </c>
      <c r="EP40" s="188">
        <v>387101.79287254496</v>
      </c>
      <c r="EQ40" s="188">
        <v>1146.0816116729679</v>
      </c>
      <c r="ER40" s="188">
        <v>12980.7</v>
      </c>
      <c r="ES40" s="192">
        <v>20520</v>
      </c>
      <c r="ET40" s="190">
        <v>4637919.5072753187</v>
      </c>
      <c r="EU40" s="269"/>
      <c r="EV40" s="192">
        <v>5592.6315789473674</v>
      </c>
      <c r="EW40" s="188">
        <v>5026368.32</v>
      </c>
      <c r="EX40" s="188">
        <v>3022.3100000000004</v>
      </c>
      <c r="EY40" s="188">
        <v>3022.3100000000004</v>
      </c>
      <c r="EZ40" s="188">
        <v>9512.58</v>
      </c>
      <c r="FA40" s="188">
        <v>6368.93</v>
      </c>
      <c r="FB40" s="188">
        <v>233078.99</v>
      </c>
      <c r="FC40" s="192">
        <v>5281373.4399999995</v>
      </c>
      <c r="FD40" s="188">
        <v>4907706.2899999991</v>
      </c>
      <c r="FE40" s="188">
        <v>2952.6699999999996</v>
      </c>
      <c r="FF40" s="188">
        <v>2952.45</v>
      </c>
      <c r="FG40" s="188">
        <v>9344.43</v>
      </c>
      <c r="FH40" s="188">
        <v>6254.6399999999994</v>
      </c>
      <c r="FI40" s="188">
        <v>222394.45999999996</v>
      </c>
      <c r="FJ40" s="192">
        <v>5151604.9399999985</v>
      </c>
      <c r="FK40" s="192">
        <v>1655047.45</v>
      </c>
      <c r="FL40" s="190">
        <v>5031960.9515789477</v>
      </c>
      <c r="FN40" s="115">
        <v>1.6833006023803759E-2</v>
      </c>
      <c r="FO40" s="107">
        <v>3.4064170645952583</v>
      </c>
      <c r="FP40" s="108">
        <v>10788.300000000001</v>
      </c>
      <c r="FQ40" s="107">
        <v>3.0862324938675387</v>
      </c>
      <c r="FR40" s="108">
        <v>10788.300000000001</v>
      </c>
      <c r="FS40" s="107">
        <v>1.6009273344235486</v>
      </c>
      <c r="FT40" s="108">
        <v>10788.300000000001</v>
      </c>
      <c r="FU40" s="108">
        <v>10788.3</v>
      </c>
      <c r="FV40" s="108">
        <v>10788.3</v>
      </c>
      <c r="FW40" s="108">
        <v>10788.3</v>
      </c>
      <c r="FX40" s="108">
        <v>10788.3</v>
      </c>
      <c r="FY40" s="108">
        <v>10788.3</v>
      </c>
      <c r="FZ40" s="108">
        <v>10788.3</v>
      </c>
      <c r="GA40" s="108">
        <v>10788.3</v>
      </c>
      <c r="GB40" s="108">
        <v>10788.3</v>
      </c>
      <c r="GC40" s="108">
        <v>10788.3</v>
      </c>
      <c r="GD40" s="108">
        <v>10788.3</v>
      </c>
      <c r="GE40" s="108">
        <v>10788.3</v>
      </c>
      <c r="GF40" s="108">
        <v>10788.3</v>
      </c>
      <c r="GG40" s="108">
        <v>10788.300000000001</v>
      </c>
      <c r="GH40" s="108">
        <v>10788.300000000001</v>
      </c>
      <c r="GI40" s="108"/>
      <c r="GJ40" s="108">
        <v>6</v>
      </c>
      <c r="GK40" s="115">
        <v>1.4354066985645932E-2</v>
      </c>
    </row>
    <row r="41" spans="1:193" ht="12" customHeight="1" x14ac:dyDescent="0.25">
      <c r="A41" s="22">
        <v>36</v>
      </c>
      <c r="B41" s="10" t="s">
        <v>36</v>
      </c>
      <c r="C41" s="28">
        <v>2021</v>
      </c>
      <c r="D41" s="282"/>
      <c r="E41" s="126">
        <v>10743.900000000001</v>
      </c>
      <c r="F41" s="11">
        <v>10717.2</v>
      </c>
      <c r="G41" s="11">
        <v>26.7</v>
      </c>
      <c r="H41" s="11">
        <v>907.7</v>
      </c>
      <c r="I41" s="124" t="s">
        <v>493</v>
      </c>
      <c r="J41" s="12">
        <v>39.75</v>
      </c>
      <c r="K41" s="27">
        <v>4.49</v>
      </c>
      <c r="L41" s="27">
        <v>7.61</v>
      </c>
      <c r="M41" s="27">
        <v>11.85</v>
      </c>
      <c r="N41" s="27">
        <v>6.1</v>
      </c>
      <c r="O41" s="27">
        <v>2.78</v>
      </c>
      <c r="P41" s="27">
        <v>1.6</v>
      </c>
      <c r="Q41" s="27">
        <v>5.09</v>
      </c>
      <c r="R41" s="27">
        <v>0.23</v>
      </c>
      <c r="S41" s="35">
        <v>41.34</v>
      </c>
      <c r="T41" s="33">
        <v>4.6696</v>
      </c>
      <c r="U41" s="33">
        <v>7.9144000000000005</v>
      </c>
      <c r="V41" s="33">
        <v>12.324</v>
      </c>
      <c r="W41" s="33">
        <v>6.3439999999999994</v>
      </c>
      <c r="X41" s="33">
        <v>2.8912</v>
      </c>
      <c r="Y41" s="33">
        <v>1.6640000000000001</v>
      </c>
      <c r="Z41" s="33">
        <v>5.2935999999999996</v>
      </c>
      <c r="AA41" s="33">
        <v>0.23920000000000002</v>
      </c>
      <c r="AB41" s="38" t="s">
        <v>395</v>
      </c>
      <c r="AC41" s="38" t="s">
        <v>396</v>
      </c>
      <c r="AD41" s="122" t="s">
        <v>395</v>
      </c>
      <c r="AE41" s="37">
        <v>6</v>
      </c>
      <c r="AF41" s="38" t="s">
        <v>396</v>
      </c>
      <c r="AG41" s="282"/>
      <c r="AH41" s="26">
        <v>34.24</v>
      </c>
      <c r="AI41" s="26">
        <v>34.24</v>
      </c>
      <c r="AJ41" s="26">
        <v>2190</v>
      </c>
      <c r="AK41" s="26">
        <v>35.89</v>
      </c>
      <c r="AL41" s="26">
        <v>5.93</v>
      </c>
      <c r="AM41" s="282"/>
      <c r="AN41" s="15">
        <v>1.2E-2</v>
      </c>
      <c r="AO41" s="15">
        <v>1.2E-2</v>
      </c>
      <c r="AP41" s="16">
        <v>7.1880000000000002E-4</v>
      </c>
      <c r="AQ41" s="15">
        <v>2.4E-2</v>
      </c>
      <c r="AR41" s="15">
        <v>3.23</v>
      </c>
      <c r="AS41" s="282"/>
      <c r="AT41" s="13">
        <v>10.8924</v>
      </c>
      <c r="AU41" s="13">
        <v>10.8924</v>
      </c>
      <c r="AV41" s="13">
        <v>0.65245476000000002</v>
      </c>
      <c r="AW41" s="13">
        <v>21.784800000000001</v>
      </c>
      <c r="AX41" s="13">
        <v>2931.8710000000001</v>
      </c>
      <c r="AY41" s="26">
        <v>3.471325831402005E-2</v>
      </c>
      <c r="AZ41" s="26">
        <v>3.471325831402005E-2</v>
      </c>
      <c r="BA41" s="26">
        <v>0.13299415709379273</v>
      </c>
      <c r="BB41" s="26">
        <v>7.2772128556669369E-2</v>
      </c>
      <c r="BC41" s="26">
        <v>1.6182201090851549</v>
      </c>
      <c r="BD41" s="269"/>
      <c r="BE41" s="192">
        <v>347732.33901065035</v>
      </c>
      <c r="BF41" s="188">
        <v>210289.02491697978</v>
      </c>
      <c r="BG41" s="188">
        <v>66630.744531824268</v>
      </c>
      <c r="BH41" s="188">
        <v>9233.9943781269103</v>
      </c>
      <c r="BI41" s="188">
        <v>3293.9158211003196</v>
      </c>
      <c r="BJ41" s="188">
        <v>40452.500185928293</v>
      </c>
      <c r="BK41" s="188">
        <v>90677.87</v>
      </c>
      <c r="BL41" s="188">
        <v>0</v>
      </c>
      <c r="BM41" s="188">
        <v>0</v>
      </c>
      <c r="BN41" s="188">
        <v>0</v>
      </c>
      <c r="BO41" s="188">
        <v>0</v>
      </c>
      <c r="BP41" s="188">
        <v>0</v>
      </c>
      <c r="BQ41" s="188">
        <v>0</v>
      </c>
      <c r="BR41" s="188">
        <v>0</v>
      </c>
      <c r="BS41" s="188">
        <v>0</v>
      </c>
      <c r="BT41" s="188">
        <v>0</v>
      </c>
      <c r="BU41" s="188">
        <v>130401.93</v>
      </c>
      <c r="BV41" s="188">
        <v>130401.93</v>
      </c>
      <c r="BW41" s="188">
        <v>0</v>
      </c>
      <c r="BX41" s="188">
        <v>0</v>
      </c>
      <c r="BY41" s="188">
        <v>0</v>
      </c>
      <c r="BZ41" s="188">
        <v>0</v>
      </c>
      <c r="CA41" s="188">
        <v>0</v>
      </c>
      <c r="CB41" s="188">
        <v>0</v>
      </c>
      <c r="CC41" s="188">
        <v>0</v>
      </c>
      <c r="CD41" s="188">
        <v>0</v>
      </c>
      <c r="CE41" s="188">
        <v>0</v>
      </c>
      <c r="CF41" s="188">
        <v>0</v>
      </c>
      <c r="CG41" s="188">
        <v>0</v>
      </c>
      <c r="CH41" s="188">
        <v>0</v>
      </c>
      <c r="CI41" s="188">
        <v>0</v>
      </c>
      <c r="CJ41" s="188">
        <v>0</v>
      </c>
      <c r="CK41" s="188">
        <v>0</v>
      </c>
      <c r="CL41" s="188">
        <v>0</v>
      </c>
      <c r="CM41" s="188">
        <v>0</v>
      </c>
      <c r="CN41" s="188">
        <v>0</v>
      </c>
      <c r="CO41" s="188">
        <v>0</v>
      </c>
      <c r="CP41" s="188">
        <v>0</v>
      </c>
      <c r="CQ41" s="188">
        <v>0</v>
      </c>
      <c r="CR41" s="188">
        <v>0</v>
      </c>
      <c r="CS41" s="188">
        <v>0</v>
      </c>
      <c r="CT41" s="188">
        <v>0</v>
      </c>
      <c r="CU41" s="188">
        <v>0</v>
      </c>
      <c r="CV41" s="188">
        <v>0</v>
      </c>
      <c r="CW41" s="188">
        <v>0</v>
      </c>
      <c r="CX41" s="188">
        <v>0</v>
      </c>
      <c r="CY41" s="188">
        <v>0</v>
      </c>
      <c r="CZ41" s="188">
        <v>0</v>
      </c>
      <c r="DA41" s="188">
        <v>0</v>
      </c>
      <c r="DB41" s="188">
        <v>0</v>
      </c>
      <c r="DC41" s="188">
        <v>7041.3840936706047</v>
      </c>
      <c r="DD41" s="193">
        <v>1322366.8421700697</v>
      </c>
      <c r="DE41" s="189">
        <v>967794.93630537973</v>
      </c>
      <c r="DF41" s="189">
        <v>176703.21454932966</v>
      </c>
      <c r="DG41" s="189">
        <v>1844.2449639625029</v>
      </c>
      <c r="DH41" s="189">
        <v>762.29264037431869</v>
      </c>
      <c r="DI41" s="189">
        <v>1081.9523235881841</v>
      </c>
      <c r="DJ41" s="188">
        <v>1067.6536588472804</v>
      </c>
      <c r="DK41" s="188">
        <v>0</v>
      </c>
      <c r="DL41" s="188">
        <v>1533.3756859571358</v>
      </c>
      <c r="DM41" s="188">
        <v>0</v>
      </c>
      <c r="DN41" s="188">
        <v>171888.51658511846</v>
      </c>
      <c r="DO41" s="188">
        <v>0</v>
      </c>
      <c r="DP41" s="188">
        <v>1534.9004214751578</v>
      </c>
      <c r="DQ41" s="188">
        <v>0</v>
      </c>
      <c r="DR41" s="192">
        <v>999096.47791416023</v>
      </c>
      <c r="DS41" s="188">
        <v>764956.76087594184</v>
      </c>
      <c r="DT41" s="188">
        <v>216613.956282258</v>
      </c>
      <c r="DU41" s="188">
        <v>548342.8045936838</v>
      </c>
      <c r="DV41" s="188">
        <v>199901.67953530501</v>
      </c>
      <c r="DW41" s="188">
        <v>67888.127740015261</v>
      </c>
      <c r="DX41" s="188">
        <v>55742.863133410057</v>
      </c>
      <c r="DY41" s="188">
        <v>76270.688661879671</v>
      </c>
      <c r="DZ41" s="188">
        <v>10416.586462985977</v>
      </c>
      <c r="EA41" s="188">
        <v>5667.9501656592574</v>
      </c>
      <c r="EB41" s="188">
        <v>4748.6362973267196</v>
      </c>
      <c r="EC41" s="188">
        <v>7612.9434520615268</v>
      </c>
      <c r="ED41" s="188">
        <v>600.8840367875091</v>
      </c>
      <c r="EE41" s="188">
        <v>7686.5739467171379</v>
      </c>
      <c r="EF41" s="188">
        <v>7921.0496043611347</v>
      </c>
      <c r="EG41" s="192">
        <v>66156.639813783433</v>
      </c>
      <c r="EH41" s="188">
        <v>27978.304446773589</v>
      </c>
      <c r="EI41" s="188">
        <v>38178.335367009844</v>
      </c>
      <c r="EJ41" s="192">
        <v>138381.8309762555</v>
      </c>
      <c r="EK41" s="192">
        <v>1291131.8506522649</v>
      </c>
      <c r="EL41" s="188">
        <v>532310.87794443802</v>
      </c>
      <c r="EM41" s="188">
        <v>453620.94046756229</v>
      </c>
      <c r="EN41" s="188">
        <v>305200.03224026447</v>
      </c>
      <c r="EO41" s="192">
        <v>399550.77796818747</v>
      </c>
      <c r="EP41" s="188">
        <v>385428.94909898011</v>
      </c>
      <c r="EQ41" s="188">
        <v>1141.1288692073306</v>
      </c>
      <c r="ER41" s="188">
        <v>12980.7</v>
      </c>
      <c r="ES41" s="192">
        <v>20520</v>
      </c>
      <c r="ET41" s="190">
        <v>4584936.7585053723</v>
      </c>
      <c r="EU41" s="269"/>
      <c r="EV41" s="192">
        <v>5592.6315789473674</v>
      </c>
      <c r="EW41" s="188">
        <v>5014297.34</v>
      </c>
      <c r="EX41" s="188">
        <v>2268.8199999999997</v>
      </c>
      <c r="EY41" s="188">
        <v>2268.8199999999997</v>
      </c>
      <c r="EZ41" s="188">
        <v>7141.5299999999988</v>
      </c>
      <c r="FA41" s="188">
        <v>4780.74</v>
      </c>
      <c r="FB41" s="188">
        <v>204603.91</v>
      </c>
      <c r="FC41" s="192">
        <v>5235361.1600000011</v>
      </c>
      <c r="FD41" s="188">
        <v>4782055.7200000007</v>
      </c>
      <c r="FE41" s="188">
        <v>2188.61</v>
      </c>
      <c r="FF41" s="188">
        <v>2188.4699999999998</v>
      </c>
      <c r="FG41" s="188">
        <v>6888.2100000000009</v>
      </c>
      <c r="FH41" s="188">
        <v>4616.1899999999996</v>
      </c>
      <c r="FI41" s="188">
        <v>194771.04</v>
      </c>
      <c r="FJ41" s="192">
        <v>4992708.2400000012</v>
      </c>
      <c r="FK41" s="192">
        <v>1141347.5833333333</v>
      </c>
      <c r="FL41" s="190">
        <v>5019889.9715789473</v>
      </c>
      <c r="FN41" s="115">
        <v>1.6760262911176091E-2</v>
      </c>
      <c r="FO41" s="107">
        <v>3.4064174198984731</v>
      </c>
      <c r="FP41" s="108">
        <v>10743.9</v>
      </c>
      <c r="FQ41" s="107">
        <v>3.0862321145981051</v>
      </c>
      <c r="FR41" s="108">
        <v>10743.9</v>
      </c>
      <c r="FS41" s="107">
        <v>1.6009276527529444</v>
      </c>
      <c r="FT41" s="108">
        <v>10743.9</v>
      </c>
      <c r="FU41" s="108">
        <v>10743.900000000001</v>
      </c>
      <c r="FV41" s="108">
        <v>10743.900000000001</v>
      </c>
      <c r="FW41" s="108">
        <v>10743.900000000001</v>
      </c>
      <c r="FX41" s="108">
        <v>10743.900000000001</v>
      </c>
      <c r="FY41" s="108">
        <v>10743.900000000001</v>
      </c>
      <c r="FZ41" s="108">
        <v>10743.900000000001</v>
      </c>
      <c r="GA41" s="108">
        <v>10743.900000000001</v>
      </c>
      <c r="GB41" s="108">
        <v>10743.900000000001</v>
      </c>
      <c r="GC41" s="108">
        <v>10743.900000000001</v>
      </c>
      <c r="GD41" s="108">
        <v>10743.900000000001</v>
      </c>
      <c r="GE41" s="108">
        <v>10743.900000000001</v>
      </c>
      <c r="GF41" s="108">
        <v>10743.900000000001</v>
      </c>
      <c r="GG41" s="108">
        <v>10743.9</v>
      </c>
      <c r="GH41" s="108">
        <v>10743.9</v>
      </c>
      <c r="GI41" s="108"/>
      <c r="GJ41" s="108">
        <v>6</v>
      </c>
      <c r="GK41" s="115">
        <v>1.4354066985645932E-2</v>
      </c>
    </row>
    <row r="42" spans="1:193" ht="12" customHeight="1" x14ac:dyDescent="0.25">
      <c r="A42" s="22">
        <v>37</v>
      </c>
      <c r="B42" s="10" t="s">
        <v>37</v>
      </c>
      <c r="C42" s="28">
        <v>2021</v>
      </c>
      <c r="D42" s="282"/>
      <c r="E42" s="126">
        <v>4052.3</v>
      </c>
      <c r="F42" s="11">
        <v>3425.4</v>
      </c>
      <c r="G42" s="11">
        <v>626.9</v>
      </c>
      <c r="H42" s="11">
        <v>442.5</v>
      </c>
      <c r="I42" s="124" t="s">
        <v>493</v>
      </c>
      <c r="J42" s="12">
        <v>39.75</v>
      </c>
      <c r="K42" s="27">
        <v>4.49</v>
      </c>
      <c r="L42" s="27">
        <v>7.61</v>
      </c>
      <c r="M42" s="27">
        <v>11.85</v>
      </c>
      <c r="N42" s="27">
        <v>6.1</v>
      </c>
      <c r="O42" s="27">
        <v>2.78</v>
      </c>
      <c r="P42" s="27">
        <v>1.6</v>
      </c>
      <c r="Q42" s="27">
        <v>5.09</v>
      </c>
      <c r="R42" s="27">
        <v>0.23</v>
      </c>
      <c r="S42" s="35">
        <v>41.34</v>
      </c>
      <c r="T42" s="33">
        <v>4.6696</v>
      </c>
      <c r="U42" s="33">
        <v>7.9144000000000005</v>
      </c>
      <c r="V42" s="33">
        <v>12.324</v>
      </c>
      <c r="W42" s="33">
        <v>6.3439999999999994</v>
      </c>
      <c r="X42" s="33">
        <v>2.8912</v>
      </c>
      <c r="Y42" s="33">
        <v>1.6640000000000001</v>
      </c>
      <c r="Z42" s="33">
        <v>5.2935999999999996</v>
      </c>
      <c r="AA42" s="33">
        <v>0.23920000000000002</v>
      </c>
      <c r="AB42" s="38" t="s">
        <v>395</v>
      </c>
      <c r="AC42" s="38" t="s">
        <v>396</v>
      </c>
      <c r="AD42" s="122" t="s">
        <v>395</v>
      </c>
      <c r="AE42" s="37">
        <v>2</v>
      </c>
      <c r="AF42" s="38" t="s">
        <v>396</v>
      </c>
      <c r="AG42" s="282"/>
      <c r="AH42" s="26">
        <v>34.24</v>
      </c>
      <c r="AI42" s="26">
        <v>34.24</v>
      </c>
      <c r="AJ42" s="26">
        <v>2190</v>
      </c>
      <c r="AK42" s="26">
        <v>35.89</v>
      </c>
      <c r="AL42" s="26">
        <v>5.93</v>
      </c>
      <c r="AM42" s="282"/>
      <c r="AN42" s="15">
        <v>7.0000000000000001E-3</v>
      </c>
      <c r="AO42" s="15">
        <v>7.0000000000000001E-3</v>
      </c>
      <c r="AP42" s="16">
        <v>4.193E-4</v>
      </c>
      <c r="AQ42" s="15">
        <v>1.4E-2</v>
      </c>
      <c r="AR42" s="15">
        <v>3.23</v>
      </c>
      <c r="AS42" s="282"/>
      <c r="AT42" s="13">
        <v>3.0975000000000001</v>
      </c>
      <c r="AU42" s="13">
        <v>3.0975000000000001</v>
      </c>
      <c r="AV42" s="13">
        <v>0.18554024999999999</v>
      </c>
      <c r="AW42" s="13">
        <v>6.1950000000000003</v>
      </c>
      <c r="AX42" s="13">
        <v>1429.2750000000001</v>
      </c>
      <c r="AY42" s="26">
        <v>2.6172395923302814E-2</v>
      </c>
      <c r="AZ42" s="26">
        <v>2.6172395923302814E-2</v>
      </c>
      <c r="BA42" s="26">
        <v>0.10027222750043185</v>
      </c>
      <c r="BB42" s="26">
        <v>5.4867248229400582E-2</v>
      </c>
      <c r="BC42" s="26">
        <v>2.0915531303210519</v>
      </c>
      <c r="BD42" s="269"/>
      <c r="BE42" s="192">
        <v>86574.812063855643</v>
      </c>
      <c r="BF42" s="188">
        <v>68662.167996079384</v>
      </c>
      <c r="BG42" s="188">
        <v>25131.262024619693</v>
      </c>
      <c r="BH42" s="188">
        <v>3482.8056309611675</v>
      </c>
      <c r="BI42" s="188">
        <v>1242.3733543540825</v>
      </c>
      <c r="BJ42" s="188">
        <v>15257.55698614444</v>
      </c>
      <c r="BK42" s="188">
        <v>23548.17</v>
      </c>
      <c r="BL42" s="188">
        <v>15256.83</v>
      </c>
      <c r="BM42" s="188">
        <v>0</v>
      </c>
      <c r="BN42" s="188">
        <v>15256.83</v>
      </c>
      <c r="BO42" s="188">
        <v>0</v>
      </c>
      <c r="BP42" s="188">
        <v>0</v>
      </c>
      <c r="BQ42" s="188">
        <v>0</v>
      </c>
      <c r="BR42" s="188">
        <v>0</v>
      </c>
      <c r="BS42" s="188">
        <v>0</v>
      </c>
      <c r="BT42" s="188">
        <v>0</v>
      </c>
      <c r="BU42" s="188">
        <v>0</v>
      </c>
      <c r="BV42" s="188">
        <v>0</v>
      </c>
      <c r="BW42" s="188">
        <v>0</v>
      </c>
      <c r="BX42" s="188">
        <v>0</v>
      </c>
      <c r="BY42" s="188">
        <v>0</v>
      </c>
      <c r="BZ42" s="188">
        <v>0</v>
      </c>
      <c r="CA42" s="188">
        <v>0</v>
      </c>
      <c r="CB42" s="188">
        <v>0</v>
      </c>
      <c r="CC42" s="188">
        <v>0</v>
      </c>
      <c r="CD42" s="188">
        <v>0</v>
      </c>
      <c r="CE42" s="188">
        <v>0</v>
      </c>
      <c r="CF42" s="188">
        <v>0</v>
      </c>
      <c r="CG42" s="188">
        <v>0</v>
      </c>
      <c r="CH42" s="188">
        <v>0</v>
      </c>
      <c r="CI42" s="188">
        <v>0</v>
      </c>
      <c r="CJ42" s="188">
        <v>0</v>
      </c>
      <c r="CK42" s="188">
        <v>0</v>
      </c>
      <c r="CL42" s="188">
        <v>0</v>
      </c>
      <c r="CM42" s="188">
        <v>0</v>
      </c>
      <c r="CN42" s="188">
        <v>0</v>
      </c>
      <c r="CO42" s="188">
        <v>0</v>
      </c>
      <c r="CP42" s="188">
        <v>0</v>
      </c>
      <c r="CQ42" s="188">
        <v>0</v>
      </c>
      <c r="CR42" s="188">
        <v>0</v>
      </c>
      <c r="CS42" s="188">
        <v>0</v>
      </c>
      <c r="CT42" s="188">
        <v>0</v>
      </c>
      <c r="CU42" s="188">
        <v>0</v>
      </c>
      <c r="CV42" s="188">
        <v>0</v>
      </c>
      <c r="CW42" s="188">
        <v>0</v>
      </c>
      <c r="CX42" s="188">
        <v>0</v>
      </c>
      <c r="CY42" s="188">
        <v>0</v>
      </c>
      <c r="CZ42" s="188">
        <v>0</v>
      </c>
      <c r="DA42" s="188">
        <v>0</v>
      </c>
      <c r="DB42" s="188">
        <v>0</v>
      </c>
      <c r="DC42" s="188">
        <v>2655.8140677762631</v>
      </c>
      <c r="DD42" s="193">
        <v>498759.96188774798</v>
      </c>
      <c r="DE42" s="189">
        <v>365025.30928157293</v>
      </c>
      <c r="DF42" s="189">
        <v>66647.533606813973</v>
      </c>
      <c r="DG42" s="189">
        <v>695.59786180672302</v>
      </c>
      <c r="DH42" s="189">
        <v>287.51556386310858</v>
      </c>
      <c r="DI42" s="189">
        <v>408.08229794361444</v>
      </c>
      <c r="DJ42" s="188">
        <v>402.68923963801183</v>
      </c>
      <c r="DK42" s="188">
        <v>0</v>
      </c>
      <c r="DL42" s="188">
        <v>578.34662387067112</v>
      </c>
      <c r="DM42" s="188">
        <v>0</v>
      </c>
      <c r="DN42" s="188">
        <v>64831.563562381969</v>
      </c>
      <c r="DO42" s="188">
        <v>0</v>
      </c>
      <c r="DP42" s="188">
        <v>578.92171166371463</v>
      </c>
      <c r="DQ42" s="188">
        <v>0</v>
      </c>
      <c r="DR42" s="192">
        <v>376831.37942940195</v>
      </c>
      <c r="DS42" s="188">
        <v>288520.39595468866</v>
      </c>
      <c r="DT42" s="188">
        <v>81700.754385520544</v>
      </c>
      <c r="DU42" s="188">
        <v>206819.6415691681</v>
      </c>
      <c r="DV42" s="188">
        <v>75397.348819415347</v>
      </c>
      <c r="DW42" s="188">
        <v>25605.51196873239</v>
      </c>
      <c r="DX42" s="188">
        <v>21024.65624917559</v>
      </c>
      <c r="DY42" s="188">
        <v>28767.180601507374</v>
      </c>
      <c r="DZ42" s="188">
        <v>3928.8464453278684</v>
      </c>
      <c r="EA42" s="188">
        <v>2137.7930226734252</v>
      </c>
      <c r="EB42" s="188">
        <v>1791.053422654443</v>
      </c>
      <c r="EC42" s="188">
        <v>2871.3903471540998</v>
      </c>
      <c r="ED42" s="188">
        <v>226.63673175234538</v>
      </c>
      <c r="EE42" s="188">
        <v>2899.1617200720284</v>
      </c>
      <c r="EF42" s="188">
        <v>2987.5994109915982</v>
      </c>
      <c r="EG42" s="192">
        <v>24952.442922718441</v>
      </c>
      <c r="EH42" s="188">
        <v>10552.637599908845</v>
      </c>
      <c r="EI42" s="188">
        <v>14399.805322809596</v>
      </c>
      <c r="EJ42" s="192">
        <v>52193.774482737201</v>
      </c>
      <c r="EK42" s="192">
        <v>486978.99258166709</v>
      </c>
      <c r="EL42" s="188">
        <v>200772.84512088221</v>
      </c>
      <c r="EM42" s="188">
        <v>171093.1912114505</v>
      </c>
      <c r="EN42" s="188">
        <v>115112.9562493344</v>
      </c>
      <c r="EO42" s="192">
        <v>150903.18803879109</v>
      </c>
      <c r="EP42" s="188">
        <v>145462.02263653761</v>
      </c>
      <c r="EQ42" s="188">
        <v>430.66540225346688</v>
      </c>
      <c r="ER42" s="188">
        <v>5010.5</v>
      </c>
      <c r="ES42" s="192">
        <v>7886.8</v>
      </c>
      <c r="ET42" s="190">
        <v>1685081.3514069193</v>
      </c>
      <c r="EU42" s="269"/>
      <c r="EV42" s="192">
        <v>932.10526315789468</v>
      </c>
      <c r="EW42" s="188">
        <v>1603293.7</v>
      </c>
      <c r="EX42" s="188">
        <v>730.50000000000011</v>
      </c>
      <c r="EY42" s="188">
        <v>730.50000000000011</v>
      </c>
      <c r="EZ42" s="188">
        <v>2302.7199999999998</v>
      </c>
      <c r="FA42" s="188">
        <v>1539.3400000000001</v>
      </c>
      <c r="FB42" s="188">
        <v>84529.08</v>
      </c>
      <c r="FC42" s="192">
        <v>1693125.84</v>
      </c>
      <c r="FD42" s="188">
        <v>1579371.13</v>
      </c>
      <c r="FE42" s="188">
        <v>731.43000000000006</v>
      </c>
      <c r="FF42" s="188">
        <v>731.43000000000006</v>
      </c>
      <c r="FG42" s="188">
        <v>2302.9799999999996</v>
      </c>
      <c r="FH42" s="188">
        <v>1541.9500000000003</v>
      </c>
      <c r="FI42" s="188">
        <v>83094.350000000006</v>
      </c>
      <c r="FJ42" s="192">
        <v>1667773.2699999998</v>
      </c>
      <c r="FK42" s="192">
        <v>170771.25</v>
      </c>
      <c r="FL42" s="190">
        <v>1604225.8052631579</v>
      </c>
      <c r="FN42" s="115">
        <v>6.325372675506355E-3</v>
      </c>
      <c r="FO42" s="107">
        <v>3.4064174578488733</v>
      </c>
      <c r="FP42" s="108">
        <v>4052.3000000000006</v>
      </c>
      <c r="FQ42" s="107">
        <v>3.0862347033992443</v>
      </c>
      <c r="FR42" s="108">
        <v>4052.3000000000006</v>
      </c>
      <c r="FS42" s="107">
        <v>1.6009273001061493</v>
      </c>
      <c r="FT42" s="108">
        <v>4052.3000000000006</v>
      </c>
      <c r="FU42" s="108">
        <v>4052.3</v>
      </c>
      <c r="FV42" s="108">
        <v>4052.3</v>
      </c>
      <c r="FW42" s="108">
        <v>4052.3</v>
      </c>
      <c r="FX42" s="108">
        <v>4052.3</v>
      </c>
      <c r="FY42" s="108">
        <v>4052.3</v>
      </c>
      <c r="FZ42" s="108">
        <v>4052.3</v>
      </c>
      <c r="GA42" s="108">
        <v>4052.3</v>
      </c>
      <c r="GB42" s="108">
        <v>4052.3</v>
      </c>
      <c r="GC42" s="108">
        <v>4052.3</v>
      </c>
      <c r="GD42" s="108">
        <v>4052.3</v>
      </c>
      <c r="GE42" s="108">
        <v>4052.3</v>
      </c>
      <c r="GF42" s="108">
        <v>4052.3</v>
      </c>
      <c r="GG42" s="108">
        <v>4052.3000000000006</v>
      </c>
      <c r="GH42" s="108">
        <v>4052.3000000000006</v>
      </c>
      <c r="GI42" s="108"/>
      <c r="GJ42" s="108">
        <v>1</v>
      </c>
      <c r="GK42" s="115">
        <v>2.3923444976076554E-3</v>
      </c>
    </row>
    <row r="43" spans="1:193" ht="12" customHeight="1" x14ac:dyDescent="0.25">
      <c r="A43" s="22">
        <v>38</v>
      </c>
      <c r="B43" s="10" t="s">
        <v>38</v>
      </c>
      <c r="C43" s="28">
        <v>2021</v>
      </c>
      <c r="D43" s="282"/>
      <c r="E43" s="126">
        <v>3564.9</v>
      </c>
      <c r="F43" s="11">
        <v>3564.9</v>
      </c>
      <c r="G43" s="11">
        <v>0</v>
      </c>
      <c r="H43" s="11">
        <v>685.7</v>
      </c>
      <c r="I43" s="124" t="s">
        <v>493</v>
      </c>
      <c r="J43" s="12">
        <v>39.75</v>
      </c>
      <c r="K43" s="27">
        <v>4.49</v>
      </c>
      <c r="L43" s="27">
        <v>7.61</v>
      </c>
      <c r="M43" s="27">
        <v>11.85</v>
      </c>
      <c r="N43" s="27">
        <v>6.1</v>
      </c>
      <c r="O43" s="27">
        <v>2.78</v>
      </c>
      <c r="P43" s="27">
        <v>1.6</v>
      </c>
      <c r="Q43" s="27">
        <v>5.09</v>
      </c>
      <c r="R43" s="27">
        <v>0.23</v>
      </c>
      <c r="S43" s="35">
        <v>41.34</v>
      </c>
      <c r="T43" s="33">
        <v>4.6696</v>
      </c>
      <c r="U43" s="33">
        <v>7.9144000000000005</v>
      </c>
      <c r="V43" s="33">
        <v>12.324</v>
      </c>
      <c r="W43" s="33">
        <v>6.3439999999999994</v>
      </c>
      <c r="X43" s="33">
        <v>2.8912</v>
      </c>
      <c r="Y43" s="33">
        <v>1.6640000000000001</v>
      </c>
      <c r="Z43" s="33">
        <v>5.2935999999999996</v>
      </c>
      <c r="AA43" s="33">
        <v>0.23920000000000002</v>
      </c>
      <c r="AB43" s="38" t="s">
        <v>395</v>
      </c>
      <c r="AC43" s="38" t="s">
        <v>396</v>
      </c>
      <c r="AD43" s="122" t="s">
        <v>395</v>
      </c>
      <c r="AE43" s="37">
        <v>2</v>
      </c>
      <c r="AF43" s="38" t="s">
        <v>396</v>
      </c>
      <c r="AG43" s="282"/>
      <c r="AH43" s="26">
        <v>34.24</v>
      </c>
      <c r="AI43" s="26">
        <v>34.24</v>
      </c>
      <c r="AJ43" s="26">
        <v>2190</v>
      </c>
      <c r="AK43" s="26">
        <v>35.89</v>
      </c>
      <c r="AL43" s="26">
        <v>5.93</v>
      </c>
      <c r="AM43" s="282"/>
      <c r="AN43" s="15">
        <v>7.0000000000000001E-3</v>
      </c>
      <c r="AO43" s="15">
        <v>7.0000000000000001E-3</v>
      </c>
      <c r="AP43" s="16">
        <v>4.193E-4</v>
      </c>
      <c r="AQ43" s="15">
        <v>1.4E-2</v>
      </c>
      <c r="AR43" s="15">
        <v>3.23</v>
      </c>
      <c r="AS43" s="282"/>
      <c r="AT43" s="13">
        <v>4.7999000000000001</v>
      </c>
      <c r="AU43" s="13">
        <v>4.7999000000000001</v>
      </c>
      <c r="AV43" s="13">
        <v>0.28751401000000004</v>
      </c>
      <c r="AW43" s="13">
        <v>9.5998000000000001</v>
      </c>
      <c r="AX43" s="13">
        <v>2214.8110000000001</v>
      </c>
      <c r="AY43" s="26">
        <v>4.610187550842941E-2</v>
      </c>
      <c r="AZ43" s="26">
        <v>4.610187550842941E-2</v>
      </c>
      <c r="BA43" s="26">
        <v>0.17662646410839017</v>
      </c>
      <c r="BB43" s="26">
        <v>9.6646980840977309E-2</v>
      </c>
      <c r="BC43" s="26">
        <v>3.6842069146399621</v>
      </c>
      <c r="BD43" s="269"/>
      <c r="BE43" s="192">
        <v>360306.97454370087</v>
      </c>
      <c r="BF43" s="188">
        <v>73703.194816085539</v>
      </c>
      <c r="BG43" s="188">
        <v>22108.539839490353</v>
      </c>
      <c r="BH43" s="188">
        <v>3063.9029178030914</v>
      </c>
      <c r="BI43" s="188">
        <v>1092.9439505803789</v>
      </c>
      <c r="BJ43" s="188">
        <v>13422.418108211712</v>
      </c>
      <c r="BK43" s="188">
        <v>34015.39</v>
      </c>
      <c r="BL43" s="188">
        <v>30813.84</v>
      </c>
      <c r="BM43" s="188">
        <v>0</v>
      </c>
      <c r="BN43" s="188">
        <v>30813.84</v>
      </c>
      <c r="BO43" s="188">
        <v>0</v>
      </c>
      <c r="BP43" s="188">
        <v>0</v>
      </c>
      <c r="BQ43" s="188">
        <v>0</v>
      </c>
      <c r="BR43" s="188">
        <v>0</v>
      </c>
      <c r="BS43" s="188">
        <v>0</v>
      </c>
      <c r="BT43" s="188">
        <v>0</v>
      </c>
      <c r="BU43" s="188">
        <v>164491.06</v>
      </c>
      <c r="BV43" s="188">
        <v>0</v>
      </c>
      <c r="BW43" s="188">
        <v>164491.06</v>
      </c>
      <c r="BX43" s="188">
        <v>0</v>
      </c>
      <c r="BY43" s="188">
        <v>0</v>
      </c>
      <c r="BZ43" s="188">
        <v>0</v>
      </c>
      <c r="CA43" s="188">
        <v>0</v>
      </c>
      <c r="CB43" s="188">
        <v>0</v>
      </c>
      <c r="CC43" s="188">
        <v>0</v>
      </c>
      <c r="CD43" s="188">
        <v>0</v>
      </c>
      <c r="CE43" s="188">
        <v>0</v>
      </c>
      <c r="CF43" s="188">
        <v>0</v>
      </c>
      <c r="CG43" s="188">
        <v>0</v>
      </c>
      <c r="CH43" s="188">
        <v>0</v>
      </c>
      <c r="CI43" s="188">
        <v>0</v>
      </c>
      <c r="CJ43" s="188">
        <v>0</v>
      </c>
      <c r="CK43" s="188">
        <v>0</v>
      </c>
      <c r="CL43" s="188">
        <v>88962.5</v>
      </c>
      <c r="CM43" s="188">
        <v>88962.5</v>
      </c>
      <c r="CN43" s="188">
        <v>0</v>
      </c>
      <c r="CO43" s="188">
        <v>0</v>
      </c>
      <c r="CP43" s="188">
        <v>0</v>
      </c>
      <c r="CQ43" s="188">
        <v>0</v>
      </c>
      <c r="CR43" s="188">
        <v>0</v>
      </c>
      <c r="CS43" s="188">
        <v>0</v>
      </c>
      <c r="CT43" s="188">
        <v>0</v>
      </c>
      <c r="CU43" s="188">
        <v>0</v>
      </c>
      <c r="CV43" s="188">
        <v>0</v>
      </c>
      <c r="CW43" s="188">
        <v>0</v>
      </c>
      <c r="CX43" s="188">
        <v>0</v>
      </c>
      <c r="CY43" s="188">
        <v>0</v>
      </c>
      <c r="CZ43" s="188">
        <v>0</v>
      </c>
      <c r="DA43" s="188">
        <v>0</v>
      </c>
      <c r="DB43" s="188">
        <v>0</v>
      </c>
      <c r="DC43" s="188">
        <v>2336.37972761533</v>
      </c>
      <c r="DD43" s="193">
        <v>438770.423742969</v>
      </c>
      <c r="DE43" s="189">
        <v>321121.02387727454</v>
      </c>
      <c r="DF43" s="189">
        <v>58631.343324761532</v>
      </c>
      <c r="DG43" s="189">
        <v>611.93317808523238</v>
      </c>
      <c r="DH43" s="189">
        <v>252.933947046269</v>
      </c>
      <c r="DI43" s="189">
        <v>358.99923103896333</v>
      </c>
      <c r="DJ43" s="188">
        <v>354.25483562064716</v>
      </c>
      <c r="DK43" s="188">
        <v>0</v>
      </c>
      <c r="DL43" s="188">
        <v>508.78461106940642</v>
      </c>
      <c r="DM43" s="188">
        <v>0</v>
      </c>
      <c r="DN43" s="188">
        <v>57033.793387344347</v>
      </c>
      <c r="DO43" s="188">
        <v>0</v>
      </c>
      <c r="DP43" s="188">
        <v>509.29052881326072</v>
      </c>
      <c r="DQ43" s="188">
        <v>0</v>
      </c>
      <c r="DR43" s="192">
        <v>331507.09091821319</v>
      </c>
      <c r="DS43" s="188">
        <v>253817.92057322257</v>
      </c>
      <c r="DT43" s="188">
        <v>71874.002247844983</v>
      </c>
      <c r="DU43" s="188">
        <v>181943.91832537757</v>
      </c>
      <c r="DV43" s="188">
        <v>66328.753746349917</v>
      </c>
      <c r="DW43" s="188">
        <v>22525.748246016854</v>
      </c>
      <c r="DX43" s="188">
        <v>18495.86582007405</v>
      </c>
      <c r="DY43" s="188">
        <v>25307.139680259024</v>
      </c>
      <c r="DZ43" s="188">
        <v>3456.2951146137548</v>
      </c>
      <c r="EA43" s="188">
        <v>1880.6648931541333</v>
      </c>
      <c r="EB43" s="188">
        <v>1575.6302214596215</v>
      </c>
      <c r="EC43" s="188">
        <v>2526.0270583544288</v>
      </c>
      <c r="ED43" s="188">
        <v>199.37746095401036</v>
      </c>
      <c r="EE43" s="188">
        <v>2550.458163483645</v>
      </c>
      <c r="EF43" s="188">
        <v>2628.2588012348419</v>
      </c>
      <c r="EG43" s="192">
        <v>21951.228629469435</v>
      </c>
      <c r="EH43" s="188">
        <v>9283.3940675456033</v>
      </c>
      <c r="EI43" s="188">
        <v>12667.83456192383</v>
      </c>
      <c r="EJ43" s="192">
        <v>45916.044383068845</v>
      </c>
      <c r="EK43" s="192">
        <v>428406.43848046428</v>
      </c>
      <c r="EL43" s="188">
        <v>176624.41467103449</v>
      </c>
      <c r="EM43" s="188">
        <v>150514.55157557435</v>
      </c>
      <c r="EN43" s="188">
        <v>101267.4722338554</v>
      </c>
      <c r="EO43" s="192">
        <v>132852.18715071891</v>
      </c>
      <c r="EP43" s="188">
        <v>127918.70177513835</v>
      </c>
      <c r="EQ43" s="188">
        <v>378.7253755805641</v>
      </c>
      <c r="ER43" s="188">
        <v>4554.76</v>
      </c>
      <c r="ES43" s="192">
        <v>7696.8</v>
      </c>
      <c r="ET43" s="190">
        <v>1767407.1878486045</v>
      </c>
      <c r="EU43" s="269"/>
      <c r="EV43" s="192">
        <v>1864.2105263157894</v>
      </c>
      <c r="EW43" s="188">
        <v>1643932.35</v>
      </c>
      <c r="EX43" s="188">
        <v>943.26</v>
      </c>
      <c r="EY43" s="188">
        <v>943.26</v>
      </c>
      <c r="EZ43" s="188">
        <v>2973.2400000000002</v>
      </c>
      <c r="FA43" s="188">
        <v>1987.5</v>
      </c>
      <c r="FB43" s="188">
        <v>154948.62</v>
      </c>
      <c r="FC43" s="192">
        <v>1805728.23</v>
      </c>
      <c r="FD43" s="188">
        <v>1540932.3399999999</v>
      </c>
      <c r="FE43" s="188">
        <v>896.19</v>
      </c>
      <c r="FF43" s="188">
        <v>895.98</v>
      </c>
      <c r="FG43" s="188">
        <v>2821.9099999999994</v>
      </c>
      <c r="FH43" s="188">
        <v>1887.5099999999998</v>
      </c>
      <c r="FI43" s="188">
        <v>144716.32</v>
      </c>
      <c r="FJ43" s="192">
        <v>1692150.2499999998</v>
      </c>
      <c r="FK43" s="192">
        <v>497253.87999999995</v>
      </c>
      <c r="FL43" s="190">
        <v>1645796.5605263158</v>
      </c>
      <c r="FN43" s="115">
        <v>5.5625065995161382E-3</v>
      </c>
      <c r="FO43" s="107">
        <v>3.4064164814191087</v>
      </c>
      <c r="FP43" s="108">
        <v>3564.900000000001</v>
      </c>
      <c r="FQ43" s="107">
        <v>3.0862299315145392</v>
      </c>
      <c r="FR43" s="108">
        <v>3564.900000000001</v>
      </c>
      <c r="FS43" s="107">
        <v>1.6009265970584936</v>
      </c>
      <c r="FT43" s="108">
        <v>3564.900000000001</v>
      </c>
      <c r="FU43" s="108">
        <v>3564.9</v>
      </c>
      <c r="FV43" s="108">
        <v>3564.9</v>
      </c>
      <c r="FW43" s="108">
        <v>3564.9</v>
      </c>
      <c r="FX43" s="108">
        <v>3564.9</v>
      </c>
      <c r="FY43" s="108">
        <v>3564.9</v>
      </c>
      <c r="FZ43" s="108">
        <v>3564.9</v>
      </c>
      <c r="GA43" s="108">
        <v>3564.9</v>
      </c>
      <c r="GB43" s="108">
        <v>3564.9</v>
      </c>
      <c r="GC43" s="108">
        <v>3564.9</v>
      </c>
      <c r="GD43" s="108">
        <v>3564.9</v>
      </c>
      <c r="GE43" s="108">
        <v>3564.9</v>
      </c>
      <c r="GF43" s="108">
        <v>3564.9</v>
      </c>
      <c r="GG43" s="108">
        <v>3564.900000000001</v>
      </c>
      <c r="GH43" s="108">
        <v>3564.900000000001</v>
      </c>
      <c r="GI43" s="108"/>
      <c r="GJ43" s="108">
        <v>2</v>
      </c>
      <c r="GK43" s="115">
        <v>4.7846889952153108E-3</v>
      </c>
    </row>
    <row r="44" spans="1:193" ht="12" customHeight="1" x14ac:dyDescent="0.25">
      <c r="A44" s="22">
        <v>39</v>
      </c>
      <c r="B44" s="10" t="s">
        <v>39</v>
      </c>
      <c r="C44" s="28">
        <v>2021</v>
      </c>
      <c r="D44" s="282"/>
      <c r="E44" s="126">
        <v>21975.399999999998</v>
      </c>
      <c r="F44" s="11">
        <v>20213.599999999999</v>
      </c>
      <c r="G44" s="11">
        <v>1761.8</v>
      </c>
      <c r="H44" s="11">
        <v>3728</v>
      </c>
      <c r="I44" s="124" t="s">
        <v>493</v>
      </c>
      <c r="J44" s="12">
        <v>39.520000000000003</v>
      </c>
      <c r="K44" s="27">
        <v>4.49</v>
      </c>
      <c r="L44" s="27">
        <v>7.61</v>
      </c>
      <c r="M44" s="27">
        <v>11.85</v>
      </c>
      <c r="N44" s="27">
        <v>6.1</v>
      </c>
      <c r="O44" s="27">
        <v>2.78</v>
      </c>
      <c r="P44" s="27">
        <v>1.6</v>
      </c>
      <c r="Q44" s="27">
        <v>5.09</v>
      </c>
      <c r="R44" s="27">
        <v>0</v>
      </c>
      <c r="S44" s="35">
        <v>41.100800000000007</v>
      </c>
      <c r="T44" s="33">
        <v>4.6696</v>
      </c>
      <c r="U44" s="33">
        <v>7.9144000000000005</v>
      </c>
      <c r="V44" s="33">
        <v>12.324</v>
      </c>
      <c r="W44" s="33">
        <v>6.3439999999999994</v>
      </c>
      <c r="X44" s="33">
        <v>2.8912</v>
      </c>
      <c r="Y44" s="33">
        <v>1.6640000000000001</v>
      </c>
      <c r="Z44" s="33">
        <v>5.2935999999999996</v>
      </c>
      <c r="AA44" s="33">
        <v>0</v>
      </c>
      <c r="AB44" s="38" t="s">
        <v>396</v>
      </c>
      <c r="AC44" s="38" t="s">
        <v>395</v>
      </c>
      <c r="AD44" s="122" t="s">
        <v>395</v>
      </c>
      <c r="AE44" s="37">
        <v>16</v>
      </c>
      <c r="AF44" s="38" t="s">
        <v>396</v>
      </c>
      <c r="AG44" s="282"/>
      <c r="AH44" s="26">
        <v>34.24</v>
      </c>
      <c r="AI44" s="26">
        <v>34.24</v>
      </c>
      <c r="AJ44" s="26">
        <v>2190</v>
      </c>
      <c r="AK44" s="26">
        <v>35.89</v>
      </c>
      <c r="AL44" s="26">
        <v>4.29</v>
      </c>
      <c r="AM44" s="282"/>
      <c r="AN44" s="15">
        <v>7.0000000000000001E-3</v>
      </c>
      <c r="AO44" s="15">
        <v>7.0000000000000001E-3</v>
      </c>
      <c r="AP44" s="16">
        <v>4.193E-4</v>
      </c>
      <c r="AQ44" s="15">
        <v>1.4E-2</v>
      </c>
      <c r="AR44" s="15">
        <v>3.23</v>
      </c>
      <c r="AS44" s="282"/>
      <c r="AT44" s="13">
        <v>26.096</v>
      </c>
      <c r="AU44" s="13">
        <v>26.096</v>
      </c>
      <c r="AV44" s="13">
        <v>1.5631504000000001</v>
      </c>
      <c r="AW44" s="13">
        <v>52.192</v>
      </c>
      <c r="AX44" s="13">
        <v>12041.44</v>
      </c>
      <c r="AY44" s="26">
        <v>4.0660331097499933E-2</v>
      </c>
      <c r="AZ44" s="26">
        <v>4.0660331097499933E-2</v>
      </c>
      <c r="BA44" s="26">
        <v>0.15577870600762675</v>
      </c>
      <c r="BB44" s="26">
        <v>8.5239444105681808E-2</v>
      </c>
      <c r="BC44" s="26">
        <v>2.3507093204219269</v>
      </c>
      <c r="BD44" s="269"/>
      <c r="BE44" s="192">
        <v>371963.4632056001</v>
      </c>
      <c r="BF44" s="188">
        <v>348490.25960122468</v>
      </c>
      <c r="BG44" s="188">
        <v>136285.45159436061</v>
      </c>
      <c r="BH44" s="188">
        <v>18887.063362195302</v>
      </c>
      <c r="BI44" s="188">
        <v>6737.3223629229569</v>
      </c>
      <c r="BJ44" s="188">
        <v>82740.892281745793</v>
      </c>
      <c r="BK44" s="188">
        <v>103839.53</v>
      </c>
      <c r="BL44" s="188">
        <v>0</v>
      </c>
      <c r="BM44" s="188">
        <v>0</v>
      </c>
      <c r="BN44" s="188">
        <v>0</v>
      </c>
      <c r="BO44" s="188">
        <v>0</v>
      </c>
      <c r="BP44" s="188">
        <v>0</v>
      </c>
      <c r="BQ44" s="188">
        <v>0</v>
      </c>
      <c r="BR44" s="188">
        <v>0</v>
      </c>
      <c r="BS44" s="188">
        <v>0</v>
      </c>
      <c r="BT44" s="188">
        <v>9070.8700000000008</v>
      </c>
      <c r="BU44" s="188">
        <v>0</v>
      </c>
      <c r="BV44" s="188">
        <v>0</v>
      </c>
      <c r="BW44" s="188">
        <v>0</v>
      </c>
      <c r="BX44" s="188">
        <v>0</v>
      </c>
      <c r="BY44" s="188">
        <v>0</v>
      </c>
      <c r="BZ44" s="188">
        <v>0</v>
      </c>
      <c r="CA44" s="188">
        <v>0</v>
      </c>
      <c r="CB44" s="188">
        <v>0</v>
      </c>
      <c r="CC44" s="188">
        <v>0</v>
      </c>
      <c r="CD44" s="188">
        <v>0</v>
      </c>
      <c r="CE44" s="188">
        <v>0</v>
      </c>
      <c r="CF44" s="188">
        <v>0</v>
      </c>
      <c r="CG44" s="188">
        <v>0</v>
      </c>
      <c r="CH44" s="188">
        <v>0</v>
      </c>
      <c r="CI44" s="188">
        <v>0</v>
      </c>
      <c r="CJ44" s="188">
        <v>0</v>
      </c>
      <c r="CK44" s="188">
        <v>0</v>
      </c>
      <c r="CL44" s="188">
        <v>0</v>
      </c>
      <c r="CM44" s="188">
        <v>0</v>
      </c>
      <c r="CN44" s="188">
        <v>0</v>
      </c>
      <c r="CO44" s="188">
        <v>0</v>
      </c>
      <c r="CP44" s="188">
        <v>0</v>
      </c>
      <c r="CQ44" s="188">
        <v>0</v>
      </c>
      <c r="CR44" s="188">
        <v>0</v>
      </c>
      <c r="CS44" s="188">
        <v>0</v>
      </c>
      <c r="CT44" s="188">
        <v>0</v>
      </c>
      <c r="CU44" s="188">
        <v>0</v>
      </c>
      <c r="CV44" s="188">
        <v>0</v>
      </c>
      <c r="CW44" s="188">
        <v>0</v>
      </c>
      <c r="CX44" s="188">
        <v>0</v>
      </c>
      <c r="CY44" s="188">
        <v>0</v>
      </c>
      <c r="CZ44" s="188">
        <v>0</v>
      </c>
      <c r="DA44" s="188">
        <v>0</v>
      </c>
      <c r="DB44" s="188">
        <v>0</v>
      </c>
      <c r="DC44" s="188">
        <v>14402.333604375412</v>
      </c>
      <c r="DD44" s="193">
        <v>2704747.8386269561</v>
      </c>
      <c r="DE44" s="189">
        <v>1979512.1737251128</v>
      </c>
      <c r="DF44" s="189">
        <v>361425.90874890296</v>
      </c>
      <c r="DG44" s="189">
        <v>3772.1889426615644</v>
      </c>
      <c r="DH44" s="189">
        <v>1559.1810878062718</v>
      </c>
      <c r="DI44" s="189">
        <v>2213.0078548552924</v>
      </c>
      <c r="DJ44" s="188">
        <v>2183.7615963134917</v>
      </c>
      <c r="DK44" s="188">
        <v>0</v>
      </c>
      <c r="DL44" s="188">
        <v>3136.3419288324021</v>
      </c>
      <c r="DM44" s="188">
        <v>0</v>
      </c>
      <c r="DN44" s="188">
        <v>351578.00308683177</v>
      </c>
      <c r="DO44" s="188">
        <v>0</v>
      </c>
      <c r="DP44" s="188">
        <v>3139.4605983009133</v>
      </c>
      <c r="DQ44" s="188">
        <v>0</v>
      </c>
      <c r="DR44" s="192">
        <v>2043535.8427344661</v>
      </c>
      <c r="DS44" s="188">
        <v>1564630.2369673182</v>
      </c>
      <c r="DT44" s="188">
        <v>443058.69701738958</v>
      </c>
      <c r="DU44" s="188">
        <v>1121571.5399499286</v>
      </c>
      <c r="DV44" s="188">
        <v>408875.67535626178</v>
      </c>
      <c r="DW44" s="188">
        <v>138857.28295478655</v>
      </c>
      <c r="DX44" s="188">
        <v>114015.55436125981</v>
      </c>
      <c r="DY44" s="188">
        <v>156002.83804021543</v>
      </c>
      <c r="DZ44" s="188">
        <v>21305.918163674462</v>
      </c>
      <c r="EA44" s="188">
        <v>11593.133970944298</v>
      </c>
      <c r="EB44" s="188">
        <v>9712.7841927301615</v>
      </c>
      <c r="EC44" s="188">
        <v>15571.391909495887</v>
      </c>
      <c r="ED44" s="188">
        <v>1229.0385299584161</v>
      </c>
      <c r="EE44" s="188">
        <v>15721.994537243254</v>
      </c>
      <c r="EF44" s="188">
        <v>16201.587270514214</v>
      </c>
      <c r="EG44" s="192">
        <v>135315.72544083773</v>
      </c>
      <c r="EH44" s="188">
        <v>57226.373248041054</v>
      </c>
      <c r="EI44" s="188">
        <v>78089.352192796665</v>
      </c>
      <c r="EJ44" s="192">
        <v>283043.96805960638</v>
      </c>
      <c r="EK44" s="192">
        <v>2640860.2901017112</v>
      </c>
      <c r="EL44" s="188">
        <v>1088780.0954197452</v>
      </c>
      <c r="EM44" s="188">
        <v>927828.96482197975</v>
      </c>
      <c r="EN44" s="188">
        <v>624251.22985998634</v>
      </c>
      <c r="EO44" s="192">
        <v>902215.96032267448</v>
      </c>
      <c r="EP44" s="188">
        <v>789111.99817344907</v>
      </c>
      <c r="EQ44" s="188">
        <v>2336.3021492253233</v>
      </c>
      <c r="ER44" s="188">
        <v>110767.66</v>
      </c>
      <c r="ES44" s="192">
        <v>0</v>
      </c>
      <c r="ET44" s="190">
        <v>9081683.0884918515</v>
      </c>
      <c r="EU44" s="269"/>
      <c r="EV44" s="192">
        <v>7456.8421052631575</v>
      </c>
      <c r="EW44" s="188">
        <v>9401376.9000000004</v>
      </c>
      <c r="EX44" s="188">
        <v>5932.26</v>
      </c>
      <c r="EY44" s="188">
        <v>5932.26</v>
      </c>
      <c r="EZ44" s="188">
        <v>18697.559999999998</v>
      </c>
      <c r="FA44" s="188">
        <v>12498.840000000002</v>
      </c>
      <c r="FB44" s="188">
        <v>551586.42000000004</v>
      </c>
      <c r="FC44" s="192">
        <v>9996024.2400000002</v>
      </c>
      <c r="FD44" s="188">
        <v>9445849.2600000016</v>
      </c>
      <c r="FE44" s="188">
        <v>6075.6</v>
      </c>
      <c r="FF44" s="188">
        <v>6071.3300000000008</v>
      </c>
      <c r="FG44" s="188">
        <v>19146.34</v>
      </c>
      <c r="FH44" s="188">
        <v>12783.659999999998</v>
      </c>
      <c r="FI44" s="188">
        <v>548027.43999999994</v>
      </c>
      <c r="FJ44" s="192">
        <v>10037953.630000001</v>
      </c>
      <c r="FK44" s="192">
        <v>1823078.7766666668</v>
      </c>
      <c r="FL44" s="190">
        <v>9408833.7421052642</v>
      </c>
      <c r="FN44" s="115">
        <v>3.4314299916154145E-2</v>
      </c>
      <c r="FO44" s="107">
        <v>3.4064173416800281</v>
      </c>
      <c r="FP44" s="108">
        <v>21975.399999999998</v>
      </c>
      <c r="FQ44" s="107">
        <v>3.0862320076114873</v>
      </c>
      <c r="FR44" s="108">
        <v>21975.399999999998</v>
      </c>
      <c r="FS44" s="107">
        <v>1.6009271685623412</v>
      </c>
      <c r="FT44" s="108">
        <v>21975.399999999998</v>
      </c>
      <c r="FU44" s="108">
        <v>21975.399999999998</v>
      </c>
      <c r="FV44" s="108">
        <v>21975.399999999998</v>
      </c>
      <c r="FW44" s="108">
        <v>21975.399999999998</v>
      </c>
      <c r="FX44" s="108">
        <v>21975.399999999998</v>
      </c>
      <c r="FY44" s="108">
        <v>21975.399999999998</v>
      </c>
      <c r="FZ44" s="108">
        <v>21975.399999999998</v>
      </c>
      <c r="GA44" s="108">
        <v>21975.399999999998</v>
      </c>
      <c r="GB44" s="108">
        <v>21975.399999999998</v>
      </c>
      <c r="GC44" s="108">
        <v>21975.399999999998</v>
      </c>
      <c r="GD44" s="108">
        <v>21975.399999999998</v>
      </c>
      <c r="GE44" s="108">
        <v>21975.399999999998</v>
      </c>
      <c r="GF44" s="108">
        <v>21975.399999999998</v>
      </c>
      <c r="GG44" s="108">
        <v>21975.399999999998</v>
      </c>
      <c r="GH44" s="108">
        <v>21975.399999999998</v>
      </c>
      <c r="GI44" s="108"/>
      <c r="GJ44" s="108">
        <v>8</v>
      </c>
      <c r="GK44" s="115">
        <v>1.9138755980861243E-2</v>
      </c>
    </row>
    <row r="45" spans="1:193" ht="12" customHeight="1" x14ac:dyDescent="0.25">
      <c r="A45" s="22">
        <v>40</v>
      </c>
      <c r="B45" s="10" t="s">
        <v>40</v>
      </c>
      <c r="C45" s="28">
        <v>2021</v>
      </c>
      <c r="D45" s="282"/>
      <c r="E45" s="126">
        <v>644.9</v>
      </c>
      <c r="F45" s="11">
        <v>644.9</v>
      </c>
      <c r="G45" s="11">
        <v>0</v>
      </c>
      <c r="H45" s="11">
        <v>62.2</v>
      </c>
      <c r="I45" s="128" t="s">
        <v>493</v>
      </c>
      <c r="J45" s="12">
        <v>27.35</v>
      </c>
      <c r="K45" s="26">
        <v>4.4800000000000004</v>
      </c>
      <c r="L45" s="26">
        <v>5.83</v>
      </c>
      <c r="M45" s="26">
        <v>7.93</v>
      </c>
      <c r="N45" s="26">
        <v>6.1</v>
      </c>
      <c r="O45" s="26">
        <v>2.78</v>
      </c>
      <c r="P45" s="26">
        <v>0</v>
      </c>
      <c r="Q45" s="26">
        <v>0</v>
      </c>
      <c r="R45" s="26">
        <v>0.23</v>
      </c>
      <c r="S45" s="35">
        <v>28.444000000000003</v>
      </c>
      <c r="T45" s="33">
        <v>4.6592000000000002</v>
      </c>
      <c r="U45" s="33">
        <v>6.0632000000000001</v>
      </c>
      <c r="V45" s="33">
        <v>8.2471999999999994</v>
      </c>
      <c r="W45" s="33">
        <v>6.3439999999999994</v>
      </c>
      <c r="X45" s="33">
        <v>2.8912</v>
      </c>
      <c r="Y45" s="33">
        <v>0</v>
      </c>
      <c r="Z45" s="33">
        <v>0</v>
      </c>
      <c r="AA45" s="33">
        <v>0.23920000000000002</v>
      </c>
      <c r="AB45" s="38" t="s">
        <v>395</v>
      </c>
      <c r="AC45" s="38" t="s">
        <v>396</v>
      </c>
      <c r="AD45" s="122" t="s">
        <v>396</v>
      </c>
      <c r="AE45" s="37">
        <v>0</v>
      </c>
      <c r="AF45" s="38" t="s">
        <v>396</v>
      </c>
      <c r="AG45" s="282"/>
      <c r="AH45" s="26">
        <v>34.24</v>
      </c>
      <c r="AI45" s="26">
        <v>34.24</v>
      </c>
      <c r="AJ45" s="26">
        <v>2190</v>
      </c>
      <c r="AK45" s="26">
        <v>35.89</v>
      </c>
      <c r="AL45" s="26">
        <v>5.93</v>
      </c>
      <c r="AM45" s="282"/>
      <c r="AN45" s="15">
        <v>1.2999999999999999E-2</v>
      </c>
      <c r="AO45" s="15">
        <v>1.2999999999999999E-2</v>
      </c>
      <c r="AP45" s="16">
        <v>7.7870000000000001E-4</v>
      </c>
      <c r="AQ45" s="15">
        <v>2.5999999999999999E-2</v>
      </c>
      <c r="AR45" s="15">
        <v>0.68300000000000005</v>
      </c>
      <c r="AS45" s="282"/>
      <c r="AT45" s="13">
        <v>0.80859999999999999</v>
      </c>
      <c r="AU45" s="13">
        <v>0.80859999999999999</v>
      </c>
      <c r="AV45" s="13">
        <v>4.8435140000000002E-2</v>
      </c>
      <c r="AW45" s="13">
        <v>1.6172</v>
      </c>
      <c r="AX45" s="13">
        <v>42.482600000000005</v>
      </c>
      <c r="AY45" s="26">
        <v>4.2931406419599943E-2</v>
      </c>
      <c r="AZ45" s="26">
        <v>4.2931406419599943E-2</v>
      </c>
      <c r="BA45" s="26">
        <v>0.16447969700728796</v>
      </c>
      <c r="BB45" s="26">
        <v>9.0000477593425346E-2</v>
      </c>
      <c r="BC45" s="26">
        <v>0.39063702589548771</v>
      </c>
      <c r="BD45" s="269"/>
      <c r="BE45" s="192">
        <v>404249.4280339512</v>
      </c>
      <c r="BF45" s="188">
        <v>47257.110656089528</v>
      </c>
      <c r="BG45" s="188">
        <v>3999.4943315344949</v>
      </c>
      <c r="BH45" s="188">
        <v>554.26828008954328</v>
      </c>
      <c r="BI45" s="188">
        <v>197.71650080767651</v>
      </c>
      <c r="BJ45" s="188">
        <v>2428.1515436578106</v>
      </c>
      <c r="BK45" s="188">
        <v>40077.480000000003</v>
      </c>
      <c r="BL45" s="188">
        <v>15256.83</v>
      </c>
      <c r="BM45" s="188">
        <v>0</v>
      </c>
      <c r="BN45" s="188">
        <v>15256.83</v>
      </c>
      <c r="BO45" s="188">
        <v>0</v>
      </c>
      <c r="BP45" s="188">
        <v>0</v>
      </c>
      <c r="BQ45" s="188">
        <v>0</v>
      </c>
      <c r="BR45" s="188">
        <v>0</v>
      </c>
      <c r="BS45" s="188">
        <v>0</v>
      </c>
      <c r="BT45" s="188">
        <v>0</v>
      </c>
      <c r="BU45" s="188">
        <v>0</v>
      </c>
      <c r="BV45" s="188">
        <v>0</v>
      </c>
      <c r="BW45" s="188">
        <v>0</v>
      </c>
      <c r="BX45" s="188">
        <v>0</v>
      </c>
      <c r="BY45" s="188">
        <v>0</v>
      </c>
      <c r="BZ45" s="188">
        <v>0</v>
      </c>
      <c r="CA45" s="188">
        <v>0</v>
      </c>
      <c r="CB45" s="188">
        <v>0</v>
      </c>
      <c r="CC45" s="188">
        <v>0</v>
      </c>
      <c r="CD45" s="188">
        <v>0</v>
      </c>
      <c r="CE45" s="188">
        <v>0</v>
      </c>
      <c r="CF45" s="188">
        <v>341312.83</v>
      </c>
      <c r="CG45" s="188">
        <v>0</v>
      </c>
      <c r="CH45" s="188">
        <v>341312.83</v>
      </c>
      <c r="CI45" s="188">
        <v>0</v>
      </c>
      <c r="CJ45" s="188">
        <v>0</v>
      </c>
      <c r="CK45" s="188">
        <v>0</v>
      </c>
      <c r="CL45" s="188">
        <v>0</v>
      </c>
      <c r="CM45" s="188">
        <v>0</v>
      </c>
      <c r="CN45" s="188">
        <v>0</v>
      </c>
      <c r="CO45" s="188">
        <v>0</v>
      </c>
      <c r="CP45" s="188">
        <v>0</v>
      </c>
      <c r="CQ45" s="188">
        <v>0</v>
      </c>
      <c r="CR45" s="188">
        <v>0</v>
      </c>
      <c r="CS45" s="188">
        <v>0</v>
      </c>
      <c r="CT45" s="188">
        <v>0</v>
      </c>
      <c r="CU45" s="188">
        <v>0</v>
      </c>
      <c r="CV45" s="188">
        <v>0</v>
      </c>
      <c r="CW45" s="188">
        <v>0</v>
      </c>
      <c r="CX45" s="188">
        <v>0</v>
      </c>
      <c r="CY45" s="188">
        <v>0</v>
      </c>
      <c r="CZ45" s="188">
        <v>0</v>
      </c>
      <c r="DA45" s="188">
        <v>0</v>
      </c>
      <c r="DB45" s="188">
        <v>0</v>
      </c>
      <c r="DC45" s="188">
        <v>422.65737786168637</v>
      </c>
      <c r="DD45" s="193">
        <v>79374.74999911373</v>
      </c>
      <c r="DE45" s="189">
        <v>58091.657072696071</v>
      </c>
      <c r="DF45" s="189">
        <v>10606.567732654126</v>
      </c>
      <c r="DG45" s="189">
        <v>110.700358087791</v>
      </c>
      <c r="DH45" s="189">
        <v>45.756431442716149</v>
      </c>
      <c r="DI45" s="189">
        <v>64.943926645074853</v>
      </c>
      <c r="DJ45" s="188">
        <v>64.085652750920147</v>
      </c>
      <c r="DK45" s="188">
        <v>0</v>
      </c>
      <c r="DL45" s="188">
        <v>92.040504832859284</v>
      </c>
      <c r="DM45" s="188">
        <v>0</v>
      </c>
      <c r="DN45" s="188">
        <v>10317.566651378258</v>
      </c>
      <c r="DO45" s="188">
        <v>0</v>
      </c>
      <c r="DP45" s="188">
        <v>92.132026713700711</v>
      </c>
      <c r="DQ45" s="188">
        <v>0</v>
      </c>
      <c r="DR45" s="192">
        <v>59970.524540142935</v>
      </c>
      <c r="DS45" s="188">
        <v>45916.344631734726</v>
      </c>
      <c r="DT45" s="188">
        <v>13002.200356148898</v>
      </c>
      <c r="DU45" s="188">
        <v>32914.14427558583</v>
      </c>
      <c r="DV45" s="188">
        <v>11999.049984858215</v>
      </c>
      <c r="DW45" s="188">
        <v>4074.9684546147896</v>
      </c>
      <c r="DX45" s="188">
        <v>3345.9518829043586</v>
      </c>
      <c r="DY45" s="188">
        <v>4578.1296473390667</v>
      </c>
      <c r="DZ45" s="188">
        <v>625.25308407372142</v>
      </c>
      <c r="EA45" s="188">
        <v>340.21733838118882</v>
      </c>
      <c r="EB45" s="188">
        <v>285.0357456925326</v>
      </c>
      <c r="EC45" s="188">
        <v>456.96509016599913</v>
      </c>
      <c r="ED45" s="188">
        <v>36.067919035384222</v>
      </c>
      <c r="EE45" s="188">
        <v>461.38474280641867</v>
      </c>
      <c r="EF45" s="188">
        <v>475.45908746846999</v>
      </c>
      <c r="EG45" s="192">
        <v>3971.0363104560661</v>
      </c>
      <c r="EH45" s="188">
        <v>1679.3909602401627</v>
      </c>
      <c r="EI45" s="188">
        <v>2291.6453502159034</v>
      </c>
      <c r="EJ45" s="192">
        <v>8306.3359484532757</v>
      </c>
      <c r="EK45" s="192">
        <v>59180.319036280947</v>
      </c>
      <c r="EL45" s="188">
        <v>31951.831754425115</v>
      </c>
      <c r="EM45" s="188">
        <v>27228.487281855832</v>
      </c>
      <c r="EN45" s="188">
        <v>0</v>
      </c>
      <c r="EO45" s="192">
        <v>0</v>
      </c>
      <c r="EP45" s="188">
        <v>0</v>
      </c>
      <c r="EQ45" s="188">
        <v>0</v>
      </c>
      <c r="ER45" s="188">
        <v>0</v>
      </c>
      <c r="ES45" s="192">
        <v>1520</v>
      </c>
      <c r="ET45" s="190">
        <v>616572.39386839827</v>
      </c>
      <c r="EU45" s="269"/>
      <c r="EV45" s="192">
        <v>0</v>
      </c>
      <c r="EW45" s="188">
        <v>207593.4</v>
      </c>
      <c r="EX45" s="188">
        <v>106.47</v>
      </c>
      <c r="EY45" s="188">
        <v>106.47</v>
      </c>
      <c r="EZ45" s="188">
        <v>335.67</v>
      </c>
      <c r="FA45" s="188">
        <v>224.51999999999998</v>
      </c>
      <c r="FB45" s="188">
        <v>2972.16</v>
      </c>
      <c r="FC45" s="192">
        <v>211338.69</v>
      </c>
      <c r="FD45" s="188">
        <v>209596.83999999997</v>
      </c>
      <c r="FE45" s="188">
        <v>104.44</v>
      </c>
      <c r="FF45" s="188">
        <v>104.44</v>
      </c>
      <c r="FG45" s="188">
        <v>329.10999999999996</v>
      </c>
      <c r="FH45" s="188">
        <v>220.33999999999997</v>
      </c>
      <c r="FI45" s="188">
        <v>2995.6699999999996</v>
      </c>
      <c r="FJ45" s="192">
        <v>213350.83999999997</v>
      </c>
      <c r="FK45" s="192">
        <v>12282.07</v>
      </c>
      <c r="FL45" s="190">
        <v>207593.4</v>
      </c>
      <c r="FN45" s="115">
        <v>0</v>
      </c>
      <c r="FO45" s="107">
        <v>3.4064203442394176</v>
      </c>
      <c r="FP45" s="108">
        <v>644.89999999999986</v>
      </c>
      <c r="FQ45" s="107">
        <v>3.0862367498837031</v>
      </c>
      <c r="FR45" s="108">
        <v>644.89999999999986</v>
      </c>
      <c r="FS45" s="107">
        <v>0</v>
      </c>
      <c r="FT45" s="108">
        <v>0</v>
      </c>
      <c r="FU45" s="108">
        <v>644.9</v>
      </c>
      <c r="FV45" s="108">
        <v>644.9</v>
      </c>
      <c r="FW45" s="108">
        <v>644.9</v>
      </c>
      <c r="FX45" s="108">
        <v>644.9</v>
      </c>
      <c r="FY45" s="108">
        <v>644.9</v>
      </c>
      <c r="FZ45" s="108">
        <v>644.9</v>
      </c>
      <c r="GA45" s="108">
        <v>644.9</v>
      </c>
      <c r="GB45" s="108">
        <v>644.9</v>
      </c>
      <c r="GC45" s="108">
        <v>644.9</v>
      </c>
      <c r="GD45" s="108">
        <v>644.9</v>
      </c>
      <c r="GE45" s="108">
        <v>644.9</v>
      </c>
      <c r="GF45" s="108">
        <v>644.9</v>
      </c>
      <c r="GG45" s="108">
        <v>644.89999999999986</v>
      </c>
      <c r="GH45" s="108">
        <v>644.89999999999986</v>
      </c>
      <c r="GI45" s="108"/>
      <c r="GJ45" s="108">
        <v>0</v>
      </c>
      <c r="GK45" s="115">
        <v>0</v>
      </c>
    </row>
    <row r="46" spans="1:193" ht="12" customHeight="1" x14ac:dyDescent="0.25">
      <c r="A46" s="22">
        <v>41</v>
      </c>
      <c r="B46" s="10" t="s">
        <v>41</v>
      </c>
      <c r="C46" s="28">
        <v>2021</v>
      </c>
      <c r="D46" s="282"/>
      <c r="E46" s="126">
        <v>1486.2</v>
      </c>
      <c r="F46" s="11">
        <v>1376.2</v>
      </c>
      <c r="G46" s="11">
        <v>110</v>
      </c>
      <c r="H46" s="11">
        <v>88.8</v>
      </c>
      <c r="I46" s="128" t="s">
        <v>496</v>
      </c>
      <c r="J46" s="12">
        <v>20.440000000000001</v>
      </c>
      <c r="K46" s="26">
        <v>3.11</v>
      </c>
      <c r="L46" s="26">
        <v>4.0599999999999996</v>
      </c>
      <c r="M46" s="26">
        <v>7</v>
      </c>
      <c r="N46" s="26">
        <v>4</v>
      </c>
      <c r="O46" s="26">
        <v>2.0499999999999998</v>
      </c>
      <c r="P46" s="26">
        <v>0</v>
      </c>
      <c r="Q46" s="26">
        <v>0</v>
      </c>
      <c r="R46" s="26">
        <v>0.22</v>
      </c>
      <c r="S46" s="35">
        <v>21.2576</v>
      </c>
      <c r="T46" s="33">
        <v>3.2343999999999999</v>
      </c>
      <c r="U46" s="33">
        <v>4.2223999999999995</v>
      </c>
      <c r="V46" s="33">
        <v>7.28</v>
      </c>
      <c r="W46" s="33">
        <v>4.16</v>
      </c>
      <c r="X46" s="33">
        <v>2.1319999999999997</v>
      </c>
      <c r="Y46" s="33">
        <v>0</v>
      </c>
      <c r="Z46" s="33">
        <v>0</v>
      </c>
      <c r="AA46" s="33">
        <v>0.2288</v>
      </c>
      <c r="AB46" s="38" t="s">
        <v>395</v>
      </c>
      <c r="AC46" s="38" t="s">
        <v>396</v>
      </c>
      <c r="AD46" s="122" t="s">
        <v>396</v>
      </c>
      <c r="AE46" s="37">
        <v>0</v>
      </c>
      <c r="AF46" s="38" t="s">
        <v>396</v>
      </c>
      <c r="AG46" s="282"/>
      <c r="AH46" s="26">
        <v>34.24</v>
      </c>
      <c r="AI46" s="26">
        <v>0</v>
      </c>
      <c r="AJ46" s="26">
        <v>0</v>
      </c>
      <c r="AK46" s="26">
        <v>35.89</v>
      </c>
      <c r="AL46" s="26">
        <v>5.93</v>
      </c>
      <c r="AM46" s="282"/>
      <c r="AN46" s="15">
        <v>0.01</v>
      </c>
      <c r="AO46" s="15">
        <v>0</v>
      </c>
      <c r="AP46" s="16">
        <v>0</v>
      </c>
      <c r="AQ46" s="15">
        <v>0.01</v>
      </c>
      <c r="AR46" s="15">
        <v>0.68300000000000005</v>
      </c>
      <c r="AS46" s="282"/>
      <c r="AT46" s="13">
        <v>0.88800000000000001</v>
      </c>
      <c r="AU46" s="13">
        <v>0</v>
      </c>
      <c r="AV46" s="13">
        <v>0</v>
      </c>
      <c r="AW46" s="13">
        <v>0.88800000000000001</v>
      </c>
      <c r="AX46" s="13">
        <v>60.650400000000005</v>
      </c>
      <c r="AY46" s="26">
        <v>2.0458296326201053E-2</v>
      </c>
      <c r="AZ46" s="26">
        <v>0</v>
      </c>
      <c r="BA46" s="26">
        <v>0</v>
      </c>
      <c r="BB46" s="26">
        <v>2.1444166330238192E-2</v>
      </c>
      <c r="BC46" s="26">
        <v>0.24199762616067824</v>
      </c>
      <c r="BD46" s="269"/>
      <c r="BE46" s="192">
        <v>64607.729230148143</v>
      </c>
      <c r="BF46" s="188">
        <v>51783.696984872848</v>
      </c>
      <c r="BG46" s="188">
        <v>9217.008025316436</v>
      </c>
      <c r="BH46" s="188">
        <v>1277.3352734828341</v>
      </c>
      <c r="BI46" s="188">
        <v>455.64624515485968</v>
      </c>
      <c r="BJ46" s="188">
        <v>3743.5774409187111</v>
      </c>
      <c r="BK46" s="188">
        <v>37090.130000000005</v>
      </c>
      <c r="BL46" s="188">
        <v>0</v>
      </c>
      <c r="BM46" s="188">
        <v>0</v>
      </c>
      <c r="BN46" s="188">
        <v>0</v>
      </c>
      <c r="BO46" s="188">
        <v>0</v>
      </c>
      <c r="BP46" s="188">
        <v>0</v>
      </c>
      <c r="BQ46" s="188">
        <v>0</v>
      </c>
      <c r="BR46" s="188">
        <v>0</v>
      </c>
      <c r="BS46" s="188">
        <v>0</v>
      </c>
      <c r="BT46" s="188">
        <v>0</v>
      </c>
      <c r="BU46" s="188">
        <v>0</v>
      </c>
      <c r="BV46" s="188">
        <v>0</v>
      </c>
      <c r="BW46" s="188">
        <v>0</v>
      </c>
      <c r="BX46" s="188">
        <v>0</v>
      </c>
      <c r="BY46" s="188">
        <v>0</v>
      </c>
      <c r="BZ46" s="188">
        <v>0</v>
      </c>
      <c r="CA46" s="188">
        <v>0</v>
      </c>
      <c r="CB46" s="188">
        <v>0</v>
      </c>
      <c r="CC46" s="188">
        <v>0</v>
      </c>
      <c r="CD46" s="188">
        <v>0</v>
      </c>
      <c r="CE46" s="188">
        <v>0</v>
      </c>
      <c r="CF46" s="188">
        <v>0</v>
      </c>
      <c r="CG46" s="188">
        <v>0</v>
      </c>
      <c r="CH46" s="188">
        <v>0</v>
      </c>
      <c r="CI46" s="188">
        <v>0</v>
      </c>
      <c r="CJ46" s="188">
        <v>0</v>
      </c>
      <c r="CK46" s="188">
        <v>0</v>
      </c>
      <c r="CL46" s="188">
        <v>11850</v>
      </c>
      <c r="CM46" s="188">
        <v>11850</v>
      </c>
      <c r="CN46" s="188">
        <v>0</v>
      </c>
      <c r="CO46" s="188">
        <v>0</v>
      </c>
      <c r="CP46" s="188">
        <v>0</v>
      </c>
      <c r="CQ46" s="188">
        <v>0</v>
      </c>
      <c r="CR46" s="188">
        <v>0</v>
      </c>
      <c r="CS46" s="188">
        <v>0</v>
      </c>
      <c r="CT46" s="188">
        <v>0</v>
      </c>
      <c r="CU46" s="188">
        <v>0</v>
      </c>
      <c r="CV46" s="188">
        <v>0</v>
      </c>
      <c r="CW46" s="188">
        <v>0</v>
      </c>
      <c r="CX46" s="188">
        <v>0</v>
      </c>
      <c r="CY46" s="188">
        <v>0</v>
      </c>
      <c r="CZ46" s="188">
        <v>0</v>
      </c>
      <c r="DA46" s="188">
        <v>0</v>
      </c>
      <c r="DB46" s="188">
        <v>0</v>
      </c>
      <c r="DC46" s="188">
        <v>974.0322452752963</v>
      </c>
      <c r="DD46" s="193">
        <v>237890.92342323271</v>
      </c>
      <c r="DE46" s="189">
        <v>163847.64336393372</v>
      </c>
      <c r="DF46" s="189">
        <v>24443.295029106175</v>
      </c>
      <c r="DG46" s="189">
        <v>255.11377297267032</v>
      </c>
      <c r="DH46" s="189">
        <v>105.44767934589049</v>
      </c>
      <c r="DI46" s="189">
        <v>149.66609362677983</v>
      </c>
      <c r="DJ46" s="188">
        <v>25143.158164240067</v>
      </c>
      <c r="DK46" s="188">
        <v>0</v>
      </c>
      <c r="DL46" s="188">
        <v>212.11133242765627</v>
      </c>
      <c r="DM46" s="188">
        <v>0</v>
      </c>
      <c r="DN46" s="188">
        <v>23777.279511983837</v>
      </c>
      <c r="DO46" s="188">
        <v>0</v>
      </c>
      <c r="DP46" s="188">
        <v>212.32224856861851</v>
      </c>
      <c r="DQ46" s="188">
        <v>0</v>
      </c>
      <c r="DR46" s="192">
        <v>138204.67292845473</v>
      </c>
      <c r="DS46" s="188">
        <v>105816.20622062986</v>
      </c>
      <c r="DT46" s="188">
        <v>29964.134236794085</v>
      </c>
      <c r="DU46" s="188">
        <v>75852.071983835776</v>
      </c>
      <c r="DV46" s="188">
        <v>27652.330729564717</v>
      </c>
      <c r="DW46" s="188">
        <v>9390.9414130074474</v>
      </c>
      <c r="DX46" s="188">
        <v>7710.8911278841069</v>
      </c>
      <c r="DY46" s="188">
        <v>10550.498188673164</v>
      </c>
      <c r="DZ46" s="188">
        <v>1440.9228307495196</v>
      </c>
      <c r="EA46" s="188">
        <v>784.04560133683219</v>
      </c>
      <c r="EB46" s="188">
        <v>656.87722941268748</v>
      </c>
      <c r="EC46" s="188">
        <v>1053.0958551786453</v>
      </c>
      <c r="ED46" s="188">
        <v>83.120082602555527</v>
      </c>
      <c r="EE46" s="188">
        <v>1063.2811362364705</v>
      </c>
      <c r="EF46" s="188">
        <v>1095.7160734930073</v>
      </c>
      <c r="EG46" s="192">
        <v>9151.4252823690622</v>
      </c>
      <c r="EH46" s="188">
        <v>3870.2292527662139</v>
      </c>
      <c r="EI46" s="188">
        <v>5281.1960296028492</v>
      </c>
      <c r="EJ46" s="192">
        <v>19142.311190248511</v>
      </c>
      <c r="EK46" s="192">
        <v>136383.61009725661</v>
      </c>
      <c r="EL46" s="188">
        <v>73634.381072145494</v>
      </c>
      <c r="EM46" s="188">
        <v>62749.229025111119</v>
      </c>
      <c r="EN46" s="188">
        <v>0</v>
      </c>
      <c r="EO46" s="192">
        <v>0</v>
      </c>
      <c r="EP46" s="188">
        <v>0</v>
      </c>
      <c r="EQ46" s="188">
        <v>0</v>
      </c>
      <c r="ER46" s="188">
        <v>0</v>
      </c>
      <c r="ES46" s="192">
        <v>2565</v>
      </c>
      <c r="ET46" s="190">
        <v>607945.67215170979</v>
      </c>
      <c r="EU46" s="269"/>
      <c r="EV46" s="192">
        <v>0</v>
      </c>
      <c r="EW46" s="188">
        <v>336407.77</v>
      </c>
      <c r="EX46" s="188">
        <v>57.39</v>
      </c>
      <c r="EY46" s="188">
        <v>0</v>
      </c>
      <c r="EZ46" s="188">
        <v>0</v>
      </c>
      <c r="FA46" s="188">
        <v>346.24</v>
      </c>
      <c r="FB46" s="188">
        <v>3927.2300000000005</v>
      </c>
      <c r="FC46" s="192">
        <v>340738.63</v>
      </c>
      <c r="FD46" s="188">
        <v>332606.52</v>
      </c>
      <c r="FE46" s="188">
        <v>57.22</v>
      </c>
      <c r="FF46" s="188">
        <v>0</v>
      </c>
      <c r="FG46" s="188">
        <v>0</v>
      </c>
      <c r="FH46" s="188">
        <v>341.19</v>
      </c>
      <c r="FI46" s="188">
        <v>3864.5200000000004</v>
      </c>
      <c r="FJ46" s="192">
        <v>336869.45</v>
      </c>
      <c r="FK46" s="192">
        <v>20661.800000000003</v>
      </c>
      <c r="FL46" s="190">
        <v>336407.77</v>
      </c>
      <c r="FN46" s="115">
        <v>0</v>
      </c>
      <c r="FO46" s="107">
        <v>3.4064170461147669</v>
      </c>
      <c r="FP46" s="108">
        <v>1486.2000000000005</v>
      </c>
      <c r="FQ46" s="107">
        <v>3.0862326951399117</v>
      </c>
      <c r="FR46" s="108">
        <v>1486.2000000000005</v>
      </c>
      <c r="FS46" s="107">
        <v>0</v>
      </c>
      <c r="FT46" s="108">
        <v>0</v>
      </c>
      <c r="FU46" s="108">
        <v>1486.2</v>
      </c>
      <c r="FV46" s="108">
        <v>1486.2</v>
      </c>
      <c r="FW46" s="108">
        <v>1486.2</v>
      </c>
      <c r="FX46" s="108">
        <v>1486.2</v>
      </c>
      <c r="FY46" s="108">
        <v>1486.2</v>
      </c>
      <c r="FZ46" s="108">
        <v>1486.2</v>
      </c>
      <c r="GA46" s="108">
        <v>1486.2</v>
      </c>
      <c r="GB46" s="108">
        <v>1486.2</v>
      </c>
      <c r="GC46" s="108">
        <v>1486.2</v>
      </c>
      <c r="GD46" s="108">
        <v>1486.2</v>
      </c>
      <c r="GE46" s="108">
        <v>1486.2</v>
      </c>
      <c r="GF46" s="108">
        <v>1486.2</v>
      </c>
      <c r="GG46" s="108">
        <v>1486.2000000000005</v>
      </c>
      <c r="GH46" s="108">
        <v>1486.2000000000005</v>
      </c>
      <c r="GI46" s="108"/>
      <c r="GJ46" s="108">
        <v>0</v>
      </c>
      <c r="GK46" s="115">
        <v>0</v>
      </c>
    </row>
    <row r="47" spans="1:193" ht="12" customHeight="1" x14ac:dyDescent="0.25">
      <c r="A47" s="22">
        <v>42</v>
      </c>
      <c r="B47" s="10" t="s">
        <v>253</v>
      </c>
      <c r="C47" s="29" t="s">
        <v>407</v>
      </c>
      <c r="D47" s="282"/>
      <c r="E47" s="126">
        <v>879.9</v>
      </c>
      <c r="F47" s="11">
        <v>879.9</v>
      </c>
      <c r="G47" s="11">
        <v>0</v>
      </c>
      <c r="H47" s="11">
        <v>88.8</v>
      </c>
      <c r="I47" s="128" t="s">
        <v>496</v>
      </c>
      <c r="J47" s="12">
        <v>20.440000000000001</v>
      </c>
      <c r="K47" s="26">
        <v>3.11</v>
      </c>
      <c r="L47" s="26">
        <v>4.0599999999999996</v>
      </c>
      <c r="M47" s="26">
        <v>7</v>
      </c>
      <c r="N47" s="26">
        <v>4</v>
      </c>
      <c r="O47" s="26">
        <v>2.0499999999999998</v>
      </c>
      <c r="P47" s="26">
        <v>0</v>
      </c>
      <c r="Q47" s="26">
        <v>0</v>
      </c>
      <c r="R47" s="26">
        <v>0.22</v>
      </c>
      <c r="S47" s="35">
        <v>21.2576</v>
      </c>
      <c r="T47" s="33">
        <v>3.2343999999999999</v>
      </c>
      <c r="U47" s="33">
        <v>4.2223999999999995</v>
      </c>
      <c r="V47" s="33">
        <v>7.28</v>
      </c>
      <c r="W47" s="33">
        <v>4.16</v>
      </c>
      <c r="X47" s="33">
        <v>2.1319999999999997</v>
      </c>
      <c r="Y47" s="33">
        <v>0</v>
      </c>
      <c r="Z47" s="33">
        <v>0</v>
      </c>
      <c r="AA47" s="33">
        <v>0.2288</v>
      </c>
      <c r="AB47" s="38" t="s">
        <v>395</v>
      </c>
      <c r="AC47" s="38" t="s">
        <v>396</v>
      </c>
      <c r="AD47" s="122" t="s">
        <v>396</v>
      </c>
      <c r="AE47" s="37">
        <v>0</v>
      </c>
      <c r="AF47" s="38" t="s">
        <v>396</v>
      </c>
      <c r="AG47" s="282"/>
      <c r="AH47" s="26">
        <v>34.24</v>
      </c>
      <c r="AI47" s="26">
        <v>0</v>
      </c>
      <c r="AJ47" s="26">
        <v>0</v>
      </c>
      <c r="AK47" s="26">
        <v>35.89</v>
      </c>
      <c r="AL47" s="26">
        <v>5.93</v>
      </c>
      <c r="AM47" s="282"/>
      <c r="AN47" s="15">
        <v>0.01</v>
      </c>
      <c r="AO47" s="15">
        <v>0</v>
      </c>
      <c r="AP47" s="16">
        <v>0</v>
      </c>
      <c r="AQ47" s="15">
        <v>0.01</v>
      </c>
      <c r="AR47" s="15">
        <v>0.68300000000000005</v>
      </c>
      <c r="AS47" s="282"/>
      <c r="AT47" s="13">
        <v>0.88800000000000001</v>
      </c>
      <c r="AU47" s="13">
        <v>0</v>
      </c>
      <c r="AV47" s="13">
        <v>0</v>
      </c>
      <c r="AW47" s="13">
        <v>0.88800000000000001</v>
      </c>
      <c r="AX47" s="13">
        <v>60.650400000000005</v>
      </c>
      <c r="AY47" s="26">
        <v>3.4555199454483466E-2</v>
      </c>
      <c r="AZ47" s="26">
        <v>0</v>
      </c>
      <c r="BA47" s="26">
        <v>0</v>
      </c>
      <c r="BB47" s="26">
        <v>3.622038868053188E-2</v>
      </c>
      <c r="BC47" s="26">
        <v>0.40874743948175934</v>
      </c>
      <c r="BD47" s="269"/>
      <c r="BE47" s="192">
        <v>45300.859805987086</v>
      </c>
      <c r="BF47" s="188">
        <v>45300.859805987086</v>
      </c>
      <c r="BG47" s="188">
        <v>4547.4169927084331</v>
      </c>
      <c r="BH47" s="188">
        <v>630.20191715871863</v>
      </c>
      <c r="BI47" s="188">
        <v>224.80326285816221</v>
      </c>
      <c r="BJ47" s="188">
        <v>1846.9776332617707</v>
      </c>
      <c r="BK47" s="188">
        <v>38051.46</v>
      </c>
      <c r="BL47" s="188">
        <v>0</v>
      </c>
      <c r="BM47" s="188">
        <v>0</v>
      </c>
      <c r="BN47" s="188">
        <v>0</v>
      </c>
      <c r="BO47" s="188">
        <v>0</v>
      </c>
      <c r="BP47" s="188">
        <v>0</v>
      </c>
      <c r="BQ47" s="188">
        <v>0</v>
      </c>
      <c r="BR47" s="188">
        <v>0</v>
      </c>
      <c r="BS47" s="188">
        <v>0</v>
      </c>
      <c r="BT47" s="188">
        <v>0</v>
      </c>
      <c r="BU47" s="188">
        <v>0</v>
      </c>
      <c r="BV47" s="188">
        <v>0</v>
      </c>
      <c r="BW47" s="188">
        <v>0</v>
      </c>
      <c r="BX47" s="188">
        <v>0</v>
      </c>
      <c r="BY47" s="188">
        <v>0</v>
      </c>
      <c r="BZ47" s="188">
        <v>0</v>
      </c>
      <c r="CA47" s="188">
        <v>0</v>
      </c>
      <c r="CB47" s="188">
        <v>0</v>
      </c>
      <c r="CC47" s="188">
        <v>0</v>
      </c>
      <c r="CD47" s="188">
        <v>0</v>
      </c>
      <c r="CE47" s="188">
        <v>0</v>
      </c>
      <c r="CF47" s="188">
        <v>0</v>
      </c>
      <c r="CG47" s="188">
        <v>0</v>
      </c>
      <c r="CH47" s="188">
        <v>0</v>
      </c>
      <c r="CI47" s="188">
        <v>0</v>
      </c>
      <c r="CJ47" s="188">
        <v>0</v>
      </c>
      <c r="CK47" s="188">
        <v>0</v>
      </c>
      <c r="CL47" s="188">
        <v>0</v>
      </c>
      <c r="CM47" s="188">
        <v>0</v>
      </c>
      <c r="CN47" s="188">
        <v>0</v>
      </c>
      <c r="CO47" s="188">
        <v>0</v>
      </c>
      <c r="CP47" s="188">
        <v>0</v>
      </c>
      <c r="CQ47" s="188">
        <v>0</v>
      </c>
      <c r="CR47" s="188">
        <v>0</v>
      </c>
      <c r="CS47" s="188">
        <v>0</v>
      </c>
      <c r="CT47" s="188">
        <v>0</v>
      </c>
      <c r="CU47" s="188">
        <v>0</v>
      </c>
      <c r="CV47" s="188">
        <v>0</v>
      </c>
      <c r="CW47" s="188">
        <v>0</v>
      </c>
      <c r="CX47" s="188">
        <v>0</v>
      </c>
      <c r="CY47" s="188">
        <v>0</v>
      </c>
      <c r="CZ47" s="188">
        <v>0</v>
      </c>
      <c r="DA47" s="188">
        <v>0</v>
      </c>
      <c r="DB47" s="188">
        <v>0</v>
      </c>
      <c r="DC47" s="188">
        <v>0</v>
      </c>
      <c r="DD47" s="193">
        <v>105036.73208355896</v>
      </c>
      <c r="DE47" s="189">
        <v>80837.898329029966</v>
      </c>
      <c r="DF47" s="189">
        <v>12059.646131134499</v>
      </c>
      <c r="DG47" s="189">
        <v>125.86608399422043</v>
      </c>
      <c r="DH47" s="189">
        <v>52.024970313803095</v>
      </c>
      <c r="DI47" s="189">
        <v>73.841113680417337</v>
      </c>
      <c r="DJ47" s="188">
        <v>72.865257992886029</v>
      </c>
      <c r="DK47" s="188">
        <v>0</v>
      </c>
      <c r="DL47" s="188">
        <v>104.64986845820138</v>
      </c>
      <c r="DM47" s="188">
        <v>0</v>
      </c>
      <c r="DN47" s="188">
        <v>11731.052484296959</v>
      </c>
      <c r="DO47" s="188">
        <v>0</v>
      </c>
      <c r="DP47" s="188">
        <v>104.75392865222678</v>
      </c>
      <c r="DQ47" s="188">
        <v>0</v>
      </c>
      <c r="DR47" s="192">
        <v>68186.365512575285</v>
      </c>
      <c r="DS47" s="188">
        <v>52206.791287361601</v>
      </c>
      <c r="DT47" s="188">
        <v>14783.475594892512</v>
      </c>
      <c r="DU47" s="188">
        <v>37423.315692469085</v>
      </c>
      <c r="DV47" s="188">
        <v>13642.895644901979</v>
      </c>
      <c r="DW47" s="188">
        <v>4633.2309185087524</v>
      </c>
      <c r="DX47" s="188">
        <v>3804.3405460375579</v>
      </c>
      <c r="DY47" s="188">
        <v>5205.3241803556684</v>
      </c>
      <c r="DZ47" s="188">
        <v>710.91149619639668</v>
      </c>
      <c r="EA47" s="188">
        <v>386.82642792371951</v>
      </c>
      <c r="EB47" s="188">
        <v>324.08506827267723</v>
      </c>
      <c r="EC47" s="188">
        <v>519.56838636101543</v>
      </c>
      <c r="ED47" s="188">
        <v>41.009151236928957</v>
      </c>
      <c r="EE47" s="188">
        <v>524.59352250396421</v>
      </c>
      <c r="EF47" s="188">
        <v>540.5960240134217</v>
      </c>
      <c r="EG47" s="192">
        <v>4515.0602801084051</v>
      </c>
      <c r="EH47" s="188">
        <v>1909.4641364492161</v>
      </c>
      <c r="EI47" s="188">
        <v>2605.5961436591892</v>
      </c>
      <c r="EJ47" s="192">
        <v>9444.2872293430992</v>
      </c>
      <c r="EK47" s="192">
        <v>67287.903447593446</v>
      </c>
      <c r="EL47" s="188">
        <v>36329.168295754716</v>
      </c>
      <c r="EM47" s="188">
        <v>30958.735151838722</v>
      </c>
      <c r="EN47" s="188">
        <v>0</v>
      </c>
      <c r="EO47" s="192">
        <v>0</v>
      </c>
      <c r="EP47" s="188">
        <v>0</v>
      </c>
      <c r="EQ47" s="188">
        <v>0</v>
      </c>
      <c r="ER47" s="188">
        <v>0</v>
      </c>
      <c r="ES47" s="192">
        <v>0</v>
      </c>
      <c r="ET47" s="190">
        <v>299771.20835916628</v>
      </c>
      <c r="EU47" s="269"/>
      <c r="EV47" s="192">
        <v>0</v>
      </c>
      <c r="EW47" s="188">
        <v>179851.4</v>
      </c>
      <c r="EX47" s="188">
        <v>297.60000000000002</v>
      </c>
      <c r="EY47" s="188">
        <v>0</v>
      </c>
      <c r="EZ47" s="188">
        <v>0</v>
      </c>
      <c r="FA47" s="188">
        <v>312.95</v>
      </c>
      <c r="FB47" s="188">
        <v>3548.29</v>
      </c>
      <c r="FC47" s="192">
        <v>184010.24000000002</v>
      </c>
      <c r="FD47" s="188">
        <v>164370.29999999999</v>
      </c>
      <c r="FE47" s="188">
        <v>271.52</v>
      </c>
      <c r="FF47" s="188">
        <v>0</v>
      </c>
      <c r="FG47" s="188">
        <v>0</v>
      </c>
      <c r="FH47" s="188">
        <v>285.64</v>
      </c>
      <c r="FI47" s="188">
        <v>3239.79</v>
      </c>
      <c r="FJ47" s="192">
        <v>168167.25</v>
      </c>
      <c r="FK47" s="192">
        <v>8188.43</v>
      </c>
      <c r="FL47" s="190">
        <v>179851.4</v>
      </c>
      <c r="FN47" s="115">
        <v>0</v>
      </c>
      <c r="FO47" s="107">
        <v>3.4064170461147669</v>
      </c>
      <c r="FP47" s="108">
        <v>733.24999999999989</v>
      </c>
      <c r="FQ47" s="107">
        <v>3.0862326951399117</v>
      </c>
      <c r="FR47" s="108">
        <v>733.24999999999989</v>
      </c>
      <c r="FS47" s="107">
        <v>0</v>
      </c>
      <c r="FT47" s="108">
        <v>0</v>
      </c>
      <c r="FU47" s="108">
        <v>0</v>
      </c>
      <c r="FV47" s="108">
        <v>0</v>
      </c>
      <c r="FW47" s="108">
        <v>879.9</v>
      </c>
      <c r="FX47" s="108">
        <v>879.9</v>
      </c>
      <c r="FY47" s="108">
        <v>879.9</v>
      </c>
      <c r="FZ47" s="108">
        <v>879.9</v>
      </c>
      <c r="GA47" s="108">
        <v>879.9</v>
      </c>
      <c r="GB47" s="108">
        <v>879.9</v>
      </c>
      <c r="GC47" s="108">
        <v>879.9</v>
      </c>
      <c r="GD47" s="108">
        <v>879.9</v>
      </c>
      <c r="GE47" s="108">
        <v>879.9</v>
      </c>
      <c r="GF47" s="108">
        <v>879.9</v>
      </c>
      <c r="GG47" s="132">
        <v>733.24999999999989</v>
      </c>
      <c r="GH47" s="108">
        <v>0</v>
      </c>
      <c r="GI47" s="108"/>
      <c r="GJ47" s="108">
        <v>0</v>
      </c>
      <c r="GK47" s="115">
        <v>0</v>
      </c>
    </row>
    <row r="48" spans="1:193" ht="12" customHeight="1" x14ac:dyDescent="0.25">
      <c r="A48" s="22">
        <v>43</v>
      </c>
      <c r="B48" s="10" t="s">
        <v>250</v>
      </c>
      <c r="C48" s="29" t="s">
        <v>407</v>
      </c>
      <c r="D48" s="282"/>
      <c r="E48" s="126">
        <v>886.63</v>
      </c>
      <c r="F48" s="11">
        <v>886.63</v>
      </c>
      <c r="G48" s="11">
        <v>0</v>
      </c>
      <c r="H48" s="11">
        <v>89.5</v>
      </c>
      <c r="I48" s="128" t="s">
        <v>496</v>
      </c>
      <c r="J48" s="12">
        <v>20.440000000000001</v>
      </c>
      <c r="K48" s="26">
        <v>3.11</v>
      </c>
      <c r="L48" s="26">
        <v>4.0599999999999996</v>
      </c>
      <c r="M48" s="26">
        <v>7</v>
      </c>
      <c r="N48" s="26">
        <v>4</v>
      </c>
      <c r="O48" s="26">
        <v>2.0499999999999998</v>
      </c>
      <c r="P48" s="26">
        <v>0</v>
      </c>
      <c r="Q48" s="26">
        <v>0</v>
      </c>
      <c r="R48" s="26">
        <v>0.22</v>
      </c>
      <c r="S48" s="35">
        <v>21.2576</v>
      </c>
      <c r="T48" s="33">
        <v>3.2343999999999999</v>
      </c>
      <c r="U48" s="33">
        <v>4.2223999999999995</v>
      </c>
      <c r="V48" s="33">
        <v>7.28</v>
      </c>
      <c r="W48" s="33">
        <v>4.16</v>
      </c>
      <c r="X48" s="33">
        <v>2.1319999999999997</v>
      </c>
      <c r="Y48" s="33">
        <v>0</v>
      </c>
      <c r="Z48" s="33">
        <v>0</v>
      </c>
      <c r="AA48" s="33">
        <v>0.2288</v>
      </c>
      <c r="AB48" s="38" t="s">
        <v>395</v>
      </c>
      <c r="AC48" s="38" t="s">
        <v>396</v>
      </c>
      <c r="AD48" s="122" t="s">
        <v>396</v>
      </c>
      <c r="AE48" s="37">
        <v>0</v>
      </c>
      <c r="AF48" s="38" t="s">
        <v>396</v>
      </c>
      <c r="AG48" s="282"/>
      <c r="AH48" s="26">
        <v>34.24</v>
      </c>
      <c r="AI48" s="26">
        <v>0</v>
      </c>
      <c r="AJ48" s="26">
        <v>0</v>
      </c>
      <c r="AK48" s="26">
        <v>35.89</v>
      </c>
      <c r="AL48" s="26">
        <v>5.93</v>
      </c>
      <c r="AM48" s="282"/>
      <c r="AN48" s="15">
        <v>0.01</v>
      </c>
      <c r="AO48" s="15">
        <v>0</v>
      </c>
      <c r="AP48" s="16">
        <v>0</v>
      </c>
      <c r="AQ48" s="15">
        <v>0.01</v>
      </c>
      <c r="AR48" s="15">
        <v>0.68300000000000005</v>
      </c>
      <c r="AS48" s="282"/>
      <c r="AT48" s="13">
        <v>0.89500000000000002</v>
      </c>
      <c r="AU48" s="13">
        <v>0</v>
      </c>
      <c r="AV48" s="13">
        <v>0</v>
      </c>
      <c r="AW48" s="13">
        <v>0.89500000000000002</v>
      </c>
      <c r="AX48" s="13">
        <v>61.128500000000003</v>
      </c>
      <c r="AY48" s="26">
        <v>3.456323381793984E-2</v>
      </c>
      <c r="AZ48" s="26">
        <v>0</v>
      </c>
      <c r="BA48" s="26">
        <v>0</v>
      </c>
      <c r="BB48" s="26">
        <v>3.6228810213956221E-2</v>
      </c>
      <c r="BC48" s="26">
        <v>0.40884247656857992</v>
      </c>
      <c r="BD48" s="269"/>
      <c r="BE48" s="192">
        <v>23223.737539473041</v>
      </c>
      <c r="BF48" s="188">
        <v>23223.737539473041</v>
      </c>
      <c r="BG48" s="188">
        <v>4582.1983500910083</v>
      </c>
      <c r="BH48" s="188">
        <v>635.02207729336817</v>
      </c>
      <c r="BI48" s="188">
        <v>226.5226922922291</v>
      </c>
      <c r="BJ48" s="188">
        <v>1861.1044197964359</v>
      </c>
      <c r="BK48" s="188">
        <v>15918.89</v>
      </c>
      <c r="BL48" s="188">
        <v>0</v>
      </c>
      <c r="BM48" s="188">
        <v>0</v>
      </c>
      <c r="BN48" s="188">
        <v>0</v>
      </c>
      <c r="BO48" s="188">
        <v>0</v>
      </c>
      <c r="BP48" s="188">
        <v>0</v>
      </c>
      <c r="BQ48" s="188">
        <v>0</v>
      </c>
      <c r="BR48" s="188">
        <v>0</v>
      </c>
      <c r="BS48" s="188">
        <v>0</v>
      </c>
      <c r="BT48" s="188">
        <v>0</v>
      </c>
      <c r="BU48" s="188">
        <v>0</v>
      </c>
      <c r="BV48" s="188">
        <v>0</v>
      </c>
      <c r="BW48" s="188">
        <v>0</v>
      </c>
      <c r="BX48" s="188">
        <v>0</v>
      </c>
      <c r="BY48" s="188">
        <v>0</v>
      </c>
      <c r="BZ48" s="188">
        <v>0</v>
      </c>
      <c r="CA48" s="188">
        <v>0</v>
      </c>
      <c r="CB48" s="188">
        <v>0</v>
      </c>
      <c r="CC48" s="188">
        <v>0</v>
      </c>
      <c r="CD48" s="188">
        <v>0</v>
      </c>
      <c r="CE48" s="188">
        <v>0</v>
      </c>
      <c r="CF48" s="188">
        <v>0</v>
      </c>
      <c r="CG48" s="188">
        <v>0</v>
      </c>
      <c r="CH48" s="188">
        <v>0</v>
      </c>
      <c r="CI48" s="188">
        <v>0</v>
      </c>
      <c r="CJ48" s="188">
        <v>0</v>
      </c>
      <c r="CK48" s="188">
        <v>0</v>
      </c>
      <c r="CL48" s="188">
        <v>0</v>
      </c>
      <c r="CM48" s="188">
        <v>0</v>
      </c>
      <c r="CN48" s="188">
        <v>0</v>
      </c>
      <c r="CO48" s="188">
        <v>0</v>
      </c>
      <c r="CP48" s="188">
        <v>0</v>
      </c>
      <c r="CQ48" s="188">
        <v>0</v>
      </c>
      <c r="CR48" s="188">
        <v>0</v>
      </c>
      <c r="CS48" s="188">
        <v>0</v>
      </c>
      <c r="CT48" s="188">
        <v>0</v>
      </c>
      <c r="CU48" s="188">
        <v>0</v>
      </c>
      <c r="CV48" s="188">
        <v>0</v>
      </c>
      <c r="CW48" s="188">
        <v>0</v>
      </c>
      <c r="CX48" s="188">
        <v>0</v>
      </c>
      <c r="CY48" s="188">
        <v>0</v>
      </c>
      <c r="CZ48" s="188">
        <v>0</v>
      </c>
      <c r="DA48" s="188">
        <v>0</v>
      </c>
      <c r="DB48" s="188">
        <v>0</v>
      </c>
      <c r="DC48" s="188">
        <v>0</v>
      </c>
      <c r="DD48" s="193">
        <v>105840.11565774053</v>
      </c>
      <c r="DE48" s="189">
        <v>81456.194789712303</v>
      </c>
      <c r="DF48" s="189">
        <v>12151.885497497195</v>
      </c>
      <c r="DG48" s="189">
        <v>126.82878287509453</v>
      </c>
      <c r="DH48" s="189">
        <v>52.422888316089605</v>
      </c>
      <c r="DI48" s="189">
        <v>74.405894559004921</v>
      </c>
      <c r="DJ48" s="188">
        <v>73.42257494514439</v>
      </c>
      <c r="DK48" s="188">
        <v>0</v>
      </c>
      <c r="DL48" s="188">
        <v>105.45029306863859</v>
      </c>
      <c r="DM48" s="188">
        <v>0</v>
      </c>
      <c r="DN48" s="188">
        <v>11820.778570465067</v>
      </c>
      <c r="DO48" s="188">
        <v>0</v>
      </c>
      <c r="DP48" s="188">
        <v>105.55514917709266</v>
      </c>
      <c r="DQ48" s="188">
        <v>0</v>
      </c>
      <c r="DR48" s="192">
        <v>68707.895504505781</v>
      </c>
      <c r="DS48" s="188">
        <v>52606.099964897614</v>
      </c>
      <c r="DT48" s="188">
        <v>14896.548433571483</v>
      </c>
      <c r="DU48" s="188">
        <v>37709.551531326135</v>
      </c>
      <c r="DV48" s="188">
        <v>13747.244647845711</v>
      </c>
      <c r="DW48" s="188">
        <v>4668.6686319779692</v>
      </c>
      <c r="DX48" s="188">
        <v>3833.4384115618595</v>
      </c>
      <c r="DY48" s="188">
        <v>5245.1376043058826</v>
      </c>
      <c r="DZ48" s="188">
        <v>716.34897132925471</v>
      </c>
      <c r="EA48" s="188">
        <v>389.78510715991297</v>
      </c>
      <c r="EB48" s="188">
        <v>326.56386416934174</v>
      </c>
      <c r="EC48" s="188">
        <v>523.54235526681111</v>
      </c>
      <c r="ED48" s="188">
        <v>41.322813684734989</v>
      </c>
      <c r="EE48" s="188">
        <v>528.60592664813021</v>
      </c>
      <c r="EF48" s="188">
        <v>544.73082483352664</v>
      </c>
      <c r="EG48" s="192">
        <v>4549.5941540544554</v>
      </c>
      <c r="EH48" s="188">
        <v>1924.068857029172</v>
      </c>
      <c r="EI48" s="188">
        <v>2625.5252970252836</v>
      </c>
      <c r="EJ48" s="192">
        <v>9516.522770942689</v>
      </c>
      <c r="EK48" s="192">
        <v>67802.561465779945</v>
      </c>
      <c r="EL48" s="188">
        <v>36607.035442737819</v>
      </c>
      <c r="EM48" s="188">
        <v>31195.526023042123</v>
      </c>
      <c r="EN48" s="188">
        <v>0</v>
      </c>
      <c r="EO48" s="192">
        <v>0</v>
      </c>
      <c r="EP48" s="188">
        <v>0</v>
      </c>
      <c r="EQ48" s="188">
        <v>0</v>
      </c>
      <c r="ER48" s="188">
        <v>0</v>
      </c>
      <c r="ES48" s="192">
        <v>0</v>
      </c>
      <c r="ET48" s="190">
        <v>279640.42709249642</v>
      </c>
      <c r="EU48" s="269"/>
      <c r="EV48" s="192">
        <v>0</v>
      </c>
      <c r="EW48" s="188">
        <v>181227.40000000002</v>
      </c>
      <c r="EX48" s="188">
        <v>299.84000000000003</v>
      </c>
      <c r="EY48" s="188">
        <v>0</v>
      </c>
      <c r="EZ48" s="188">
        <v>0</v>
      </c>
      <c r="FA48" s="188">
        <v>315.5</v>
      </c>
      <c r="FB48" s="188">
        <v>3575.8199999999997</v>
      </c>
      <c r="FC48" s="192">
        <v>185418.56000000003</v>
      </c>
      <c r="FD48" s="188">
        <v>149810.01999999999</v>
      </c>
      <c r="FE48" s="188">
        <v>247.54000000000002</v>
      </c>
      <c r="FF48" s="188">
        <v>0</v>
      </c>
      <c r="FG48" s="188">
        <v>0</v>
      </c>
      <c r="FH48" s="188">
        <v>260.55</v>
      </c>
      <c r="FI48" s="188">
        <v>2953.48</v>
      </c>
      <c r="FJ48" s="192">
        <v>153271.59</v>
      </c>
      <c r="FK48" s="192">
        <v>27896.63</v>
      </c>
      <c r="FL48" s="190">
        <v>181227.40000000002</v>
      </c>
      <c r="FN48" s="115">
        <v>0</v>
      </c>
      <c r="FO48" s="107">
        <v>3.4064170461147669</v>
      </c>
      <c r="FP48" s="108">
        <v>738.85833333333323</v>
      </c>
      <c r="FQ48" s="107">
        <v>3.0862326951399117</v>
      </c>
      <c r="FR48" s="108">
        <v>738.85833333333323</v>
      </c>
      <c r="FS48" s="107">
        <v>0</v>
      </c>
      <c r="FT48" s="108">
        <v>0</v>
      </c>
      <c r="FU48" s="108">
        <v>0</v>
      </c>
      <c r="FV48" s="108">
        <v>0</v>
      </c>
      <c r="FW48" s="108">
        <v>886.63</v>
      </c>
      <c r="FX48" s="108">
        <v>886.63</v>
      </c>
      <c r="FY48" s="108">
        <v>886.63</v>
      </c>
      <c r="FZ48" s="108">
        <v>886.63</v>
      </c>
      <c r="GA48" s="108">
        <v>886.63</v>
      </c>
      <c r="GB48" s="108">
        <v>886.63</v>
      </c>
      <c r="GC48" s="108">
        <v>886.63</v>
      </c>
      <c r="GD48" s="108">
        <v>886.63</v>
      </c>
      <c r="GE48" s="108">
        <v>886.63</v>
      </c>
      <c r="GF48" s="108">
        <v>886.63</v>
      </c>
      <c r="GG48" s="132">
        <v>738.85833333333323</v>
      </c>
      <c r="GH48" s="108">
        <v>0</v>
      </c>
      <c r="GI48" s="108"/>
      <c r="GJ48" s="108">
        <v>0</v>
      </c>
      <c r="GK48" s="115">
        <v>0</v>
      </c>
    </row>
    <row r="49" spans="1:193" ht="12" customHeight="1" x14ac:dyDescent="0.25">
      <c r="A49" s="22">
        <v>44</v>
      </c>
      <c r="B49" s="10" t="s">
        <v>42</v>
      </c>
      <c r="C49" s="28">
        <v>2021</v>
      </c>
      <c r="D49" s="282"/>
      <c r="E49" s="126">
        <v>890.3</v>
      </c>
      <c r="F49" s="11">
        <v>890.3</v>
      </c>
      <c r="G49" s="11">
        <v>0</v>
      </c>
      <c r="H49" s="11">
        <v>88.8</v>
      </c>
      <c r="I49" s="128" t="s">
        <v>496</v>
      </c>
      <c r="J49" s="12">
        <v>20.440000000000001</v>
      </c>
      <c r="K49" s="26">
        <v>3.11</v>
      </c>
      <c r="L49" s="26">
        <v>4.0599999999999996</v>
      </c>
      <c r="M49" s="26">
        <v>7</v>
      </c>
      <c r="N49" s="26">
        <v>4</v>
      </c>
      <c r="O49" s="26">
        <v>2.0499999999999998</v>
      </c>
      <c r="P49" s="26">
        <v>0</v>
      </c>
      <c r="Q49" s="26">
        <v>0</v>
      </c>
      <c r="R49" s="26">
        <v>0.22</v>
      </c>
      <c r="S49" s="35">
        <v>21.2576</v>
      </c>
      <c r="T49" s="33">
        <v>3.2343999999999999</v>
      </c>
      <c r="U49" s="33">
        <v>4.2223999999999995</v>
      </c>
      <c r="V49" s="33">
        <v>7.28</v>
      </c>
      <c r="W49" s="33">
        <v>4.16</v>
      </c>
      <c r="X49" s="33">
        <v>2.1319999999999997</v>
      </c>
      <c r="Y49" s="33">
        <v>0</v>
      </c>
      <c r="Z49" s="33">
        <v>0</v>
      </c>
      <c r="AA49" s="33">
        <v>0.2288</v>
      </c>
      <c r="AB49" s="38" t="s">
        <v>395</v>
      </c>
      <c r="AC49" s="38" t="s">
        <v>396</v>
      </c>
      <c r="AD49" s="122" t="s">
        <v>396</v>
      </c>
      <c r="AE49" s="37">
        <v>0</v>
      </c>
      <c r="AF49" s="38" t="s">
        <v>396</v>
      </c>
      <c r="AG49" s="282"/>
      <c r="AH49" s="26">
        <v>34.24</v>
      </c>
      <c r="AI49" s="26">
        <v>0</v>
      </c>
      <c r="AJ49" s="26">
        <v>0</v>
      </c>
      <c r="AK49" s="26">
        <v>35.89</v>
      </c>
      <c r="AL49" s="26">
        <v>5.93</v>
      </c>
      <c r="AM49" s="282"/>
      <c r="AN49" s="15">
        <v>0.01</v>
      </c>
      <c r="AO49" s="15">
        <v>0</v>
      </c>
      <c r="AP49" s="16">
        <v>0</v>
      </c>
      <c r="AQ49" s="15">
        <v>0.01</v>
      </c>
      <c r="AR49" s="15">
        <v>0.68300000000000005</v>
      </c>
      <c r="AS49" s="282"/>
      <c r="AT49" s="13">
        <v>0.88800000000000001</v>
      </c>
      <c r="AU49" s="13">
        <v>0</v>
      </c>
      <c r="AV49" s="13">
        <v>0</v>
      </c>
      <c r="AW49" s="13">
        <v>0.88800000000000001</v>
      </c>
      <c r="AX49" s="13">
        <v>60.650400000000005</v>
      </c>
      <c r="AY49" s="26">
        <v>3.4151544423228132E-2</v>
      </c>
      <c r="AZ49" s="26">
        <v>0</v>
      </c>
      <c r="BA49" s="26">
        <v>0</v>
      </c>
      <c r="BB49" s="26">
        <v>3.5797281815118501E-2</v>
      </c>
      <c r="BC49" s="26">
        <v>0.40397267437942275</v>
      </c>
      <c r="BD49" s="269"/>
      <c r="BE49" s="192">
        <v>34014.049822770074</v>
      </c>
      <c r="BF49" s="188">
        <v>30160.191121405114</v>
      </c>
      <c r="BG49" s="188">
        <v>5521.3983615524285</v>
      </c>
      <c r="BH49" s="188">
        <v>765.18072532752421</v>
      </c>
      <c r="BI49" s="188">
        <v>272.95239675775224</v>
      </c>
      <c r="BJ49" s="188">
        <v>2242.5696377674117</v>
      </c>
      <c r="BK49" s="188">
        <v>21358.09</v>
      </c>
      <c r="BL49" s="188">
        <v>0</v>
      </c>
      <c r="BM49" s="188">
        <v>0</v>
      </c>
      <c r="BN49" s="188">
        <v>0</v>
      </c>
      <c r="BO49" s="188">
        <v>0</v>
      </c>
      <c r="BP49" s="188">
        <v>0</v>
      </c>
      <c r="BQ49" s="188">
        <v>0</v>
      </c>
      <c r="BR49" s="188">
        <v>0</v>
      </c>
      <c r="BS49" s="188">
        <v>0</v>
      </c>
      <c r="BT49" s="188">
        <v>0</v>
      </c>
      <c r="BU49" s="188">
        <v>3270.37</v>
      </c>
      <c r="BV49" s="188">
        <v>3270.37</v>
      </c>
      <c r="BW49" s="188">
        <v>0</v>
      </c>
      <c r="BX49" s="188">
        <v>0</v>
      </c>
      <c r="BY49" s="188">
        <v>0</v>
      </c>
      <c r="BZ49" s="188">
        <v>0</v>
      </c>
      <c r="CA49" s="188">
        <v>0</v>
      </c>
      <c r="CB49" s="188">
        <v>0</v>
      </c>
      <c r="CC49" s="188">
        <v>0</v>
      </c>
      <c r="CD49" s="188">
        <v>0</v>
      </c>
      <c r="CE49" s="188">
        <v>0</v>
      </c>
      <c r="CF49" s="188">
        <v>0</v>
      </c>
      <c r="CG49" s="188">
        <v>0</v>
      </c>
      <c r="CH49" s="188">
        <v>0</v>
      </c>
      <c r="CI49" s="188">
        <v>0</v>
      </c>
      <c r="CJ49" s="188">
        <v>0</v>
      </c>
      <c r="CK49" s="188">
        <v>0</v>
      </c>
      <c r="CL49" s="188">
        <v>0</v>
      </c>
      <c r="CM49" s="188">
        <v>0</v>
      </c>
      <c r="CN49" s="188">
        <v>0</v>
      </c>
      <c r="CO49" s="188">
        <v>0</v>
      </c>
      <c r="CP49" s="188">
        <v>0</v>
      </c>
      <c r="CQ49" s="188">
        <v>0</v>
      </c>
      <c r="CR49" s="188">
        <v>0</v>
      </c>
      <c r="CS49" s="188">
        <v>0</v>
      </c>
      <c r="CT49" s="188">
        <v>0</v>
      </c>
      <c r="CU49" s="188">
        <v>0</v>
      </c>
      <c r="CV49" s="188">
        <v>0</v>
      </c>
      <c r="CW49" s="188">
        <v>0</v>
      </c>
      <c r="CX49" s="188">
        <v>0</v>
      </c>
      <c r="CY49" s="188">
        <v>0</v>
      </c>
      <c r="CZ49" s="188">
        <v>0</v>
      </c>
      <c r="DA49" s="188">
        <v>0</v>
      </c>
      <c r="DB49" s="188">
        <v>0</v>
      </c>
      <c r="DC49" s="188">
        <v>583.48870136495486</v>
      </c>
      <c r="DD49" s="193">
        <v>141502.90963040243</v>
      </c>
      <c r="DE49" s="189">
        <v>98152.036661896214</v>
      </c>
      <c r="DF49" s="189">
        <v>14642.622503305891</v>
      </c>
      <c r="DG49" s="189">
        <v>152.82451357661705</v>
      </c>
      <c r="DH49" s="189">
        <v>63.16785689789144</v>
      </c>
      <c r="DI49" s="189">
        <v>89.656656678725611</v>
      </c>
      <c r="DJ49" s="188">
        <v>14057.521788872917</v>
      </c>
      <c r="DK49" s="188">
        <v>0</v>
      </c>
      <c r="DL49" s="188">
        <v>127.06413622684853</v>
      </c>
      <c r="DM49" s="188">
        <v>0</v>
      </c>
      <c r="DN49" s="188">
        <v>14243.649542133762</v>
      </c>
      <c r="DO49" s="188">
        <v>0</v>
      </c>
      <c r="DP49" s="188">
        <v>127.19048439015002</v>
      </c>
      <c r="DQ49" s="188">
        <v>0</v>
      </c>
      <c r="DR49" s="192">
        <v>82790.755152875267</v>
      </c>
      <c r="DS49" s="188">
        <v>63388.620911200851</v>
      </c>
      <c r="DT49" s="188">
        <v>17949.851104170204</v>
      </c>
      <c r="DU49" s="188">
        <v>45438.769807030651</v>
      </c>
      <c r="DV49" s="188">
        <v>16564.977828375359</v>
      </c>
      <c r="DW49" s="188">
        <v>5625.5922083168662</v>
      </c>
      <c r="DX49" s="188">
        <v>4619.1672528295094</v>
      </c>
      <c r="DY49" s="188">
        <v>6320.2183672289821</v>
      </c>
      <c r="DZ49" s="188">
        <v>863.17695883211991</v>
      </c>
      <c r="EA49" s="188">
        <v>469.67823904601084</v>
      </c>
      <c r="EB49" s="188">
        <v>393.49871978610912</v>
      </c>
      <c r="EC49" s="188">
        <v>630.85132543772522</v>
      </c>
      <c r="ED49" s="188">
        <v>49.792631907586561</v>
      </c>
      <c r="EE49" s="188">
        <v>636.95276247566221</v>
      </c>
      <c r="EF49" s="188">
        <v>656.38273464595886</v>
      </c>
      <c r="EG49" s="192">
        <v>5482.1113772662975</v>
      </c>
      <c r="EH49" s="188">
        <v>2318.4397145322018</v>
      </c>
      <c r="EI49" s="188">
        <v>3163.6716627340961</v>
      </c>
      <c r="EJ49" s="192">
        <v>11467.0970614172</v>
      </c>
      <c r="EK49" s="192">
        <v>81699.857401148911</v>
      </c>
      <c r="EL49" s="188">
        <v>44110.274168033306</v>
      </c>
      <c r="EM49" s="188">
        <v>37589.583233115598</v>
      </c>
      <c r="EN49" s="188">
        <v>0</v>
      </c>
      <c r="EO49" s="192">
        <v>0</v>
      </c>
      <c r="EP49" s="188">
        <v>0</v>
      </c>
      <c r="EQ49" s="188">
        <v>0</v>
      </c>
      <c r="ER49" s="188">
        <v>0</v>
      </c>
      <c r="ES49" s="192">
        <v>1710</v>
      </c>
      <c r="ET49" s="190">
        <v>358666.78044588014</v>
      </c>
      <c r="EU49" s="269"/>
      <c r="EV49" s="192">
        <v>0</v>
      </c>
      <c r="EW49" s="188">
        <v>218372.88</v>
      </c>
      <c r="EX49" s="188">
        <v>354.84000000000003</v>
      </c>
      <c r="EY49" s="188">
        <v>0</v>
      </c>
      <c r="EZ49" s="188">
        <v>0</v>
      </c>
      <c r="FA49" s="188">
        <v>95.58</v>
      </c>
      <c r="FB49" s="188">
        <v>4243.0200000000004</v>
      </c>
      <c r="FC49" s="192">
        <v>223066.31999999998</v>
      </c>
      <c r="FD49" s="188">
        <v>198664.59000000003</v>
      </c>
      <c r="FE49" s="188">
        <v>310.93</v>
      </c>
      <c r="FF49" s="188">
        <v>0</v>
      </c>
      <c r="FG49" s="188">
        <v>0</v>
      </c>
      <c r="FH49" s="188">
        <v>101.94</v>
      </c>
      <c r="FI49" s="188">
        <v>3720.7599999999998</v>
      </c>
      <c r="FJ49" s="192">
        <v>202798.22000000003</v>
      </c>
      <c r="FK49" s="192">
        <v>12931.3</v>
      </c>
      <c r="FL49" s="190">
        <v>218372.88</v>
      </c>
      <c r="FN49" s="115">
        <v>0</v>
      </c>
      <c r="FO49" s="107">
        <v>3.4064206755837683</v>
      </c>
      <c r="FP49" s="108">
        <v>890.29999999999984</v>
      </c>
      <c r="FQ49" s="107">
        <v>3.0862425753797327</v>
      </c>
      <c r="FR49" s="108">
        <v>890.29999999999984</v>
      </c>
      <c r="FS49" s="107">
        <v>0</v>
      </c>
      <c r="FT49" s="108">
        <v>0</v>
      </c>
      <c r="FU49" s="108">
        <v>890.3</v>
      </c>
      <c r="FV49" s="108">
        <v>890.3</v>
      </c>
      <c r="FW49" s="108">
        <v>890.3</v>
      </c>
      <c r="FX49" s="108">
        <v>890.3</v>
      </c>
      <c r="FY49" s="108">
        <v>890.3</v>
      </c>
      <c r="FZ49" s="108">
        <v>890.3</v>
      </c>
      <c r="GA49" s="108">
        <v>890.3</v>
      </c>
      <c r="GB49" s="108">
        <v>890.3</v>
      </c>
      <c r="GC49" s="108">
        <v>890.3</v>
      </c>
      <c r="GD49" s="108">
        <v>890.3</v>
      </c>
      <c r="GE49" s="108">
        <v>890.3</v>
      </c>
      <c r="GF49" s="108">
        <v>890.3</v>
      </c>
      <c r="GG49" s="108">
        <v>890.29999999999984</v>
      </c>
      <c r="GH49" s="108">
        <v>890.29999999999984</v>
      </c>
      <c r="GI49" s="108"/>
      <c r="GJ49" s="108">
        <v>0</v>
      </c>
      <c r="GK49" s="115">
        <v>0</v>
      </c>
    </row>
    <row r="50" spans="1:193" ht="12" customHeight="1" x14ac:dyDescent="0.25">
      <c r="A50" s="22">
        <v>45</v>
      </c>
      <c r="B50" s="10" t="s">
        <v>43</v>
      </c>
      <c r="C50" s="28">
        <v>2021</v>
      </c>
      <c r="D50" s="282"/>
      <c r="E50" s="126">
        <v>1380.65</v>
      </c>
      <c r="F50" s="11">
        <v>1380.65</v>
      </c>
      <c r="G50" s="11">
        <v>0</v>
      </c>
      <c r="H50" s="11">
        <v>142.19999999999999</v>
      </c>
      <c r="I50" s="128" t="s">
        <v>496</v>
      </c>
      <c r="J50" s="12">
        <v>20.440000000000001</v>
      </c>
      <c r="K50" s="26">
        <v>3.11</v>
      </c>
      <c r="L50" s="26">
        <v>4.0599999999999996</v>
      </c>
      <c r="M50" s="26">
        <v>7</v>
      </c>
      <c r="N50" s="26">
        <v>4</v>
      </c>
      <c r="O50" s="26">
        <v>2.0499999999999998</v>
      </c>
      <c r="P50" s="26">
        <v>0</v>
      </c>
      <c r="Q50" s="26">
        <v>0</v>
      </c>
      <c r="R50" s="26">
        <v>0.22</v>
      </c>
      <c r="S50" s="35">
        <v>21.2576</v>
      </c>
      <c r="T50" s="33">
        <v>3.2343999999999999</v>
      </c>
      <c r="U50" s="33">
        <v>4.2223999999999995</v>
      </c>
      <c r="V50" s="33">
        <v>7.28</v>
      </c>
      <c r="W50" s="33">
        <v>4.16</v>
      </c>
      <c r="X50" s="33">
        <v>2.1319999999999997</v>
      </c>
      <c r="Y50" s="33">
        <v>0</v>
      </c>
      <c r="Z50" s="33">
        <v>0</v>
      </c>
      <c r="AA50" s="33">
        <v>0.2288</v>
      </c>
      <c r="AB50" s="38" t="s">
        <v>395</v>
      </c>
      <c r="AC50" s="38" t="s">
        <v>396</v>
      </c>
      <c r="AD50" s="122" t="s">
        <v>396</v>
      </c>
      <c r="AE50" s="37">
        <v>0</v>
      </c>
      <c r="AF50" s="38" t="s">
        <v>396</v>
      </c>
      <c r="AG50" s="282"/>
      <c r="AH50" s="26">
        <v>34.24</v>
      </c>
      <c r="AI50" s="26">
        <v>0</v>
      </c>
      <c r="AJ50" s="26">
        <v>0</v>
      </c>
      <c r="AK50" s="26">
        <v>35.89</v>
      </c>
      <c r="AL50" s="26">
        <v>5.93</v>
      </c>
      <c r="AM50" s="282"/>
      <c r="AN50" s="15">
        <v>0.01</v>
      </c>
      <c r="AO50" s="15">
        <v>0</v>
      </c>
      <c r="AP50" s="16">
        <v>0</v>
      </c>
      <c r="AQ50" s="15">
        <v>0.01</v>
      </c>
      <c r="AR50" s="15">
        <v>0.68300000000000005</v>
      </c>
      <c r="AS50" s="282"/>
      <c r="AT50" s="13">
        <v>1.4219999999999999</v>
      </c>
      <c r="AU50" s="13">
        <v>0</v>
      </c>
      <c r="AV50" s="13">
        <v>0</v>
      </c>
      <c r="AW50" s="13">
        <v>1.4219999999999999</v>
      </c>
      <c r="AX50" s="13">
        <v>97.122600000000006</v>
      </c>
      <c r="AY50" s="26">
        <v>3.5265476406040636E-2</v>
      </c>
      <c r="AZ50" s="26">
        <v>0</v>
      </c>
      <c r="BA50" s="26">
        <v>0</v>
      </c>
      <c r="BB50" s="26">
        <v>3.6964893347336401E-2</v>
      </c>
      <c r="BC50" s="26">
        <v>0.41714918190707273</v>
      </c>
      <c r="BD50" s="269"/>
      <c r="BE50" s="192">
        <v>140036.40553162701</v>
      </c>
      <c r="BF50" s="188">
        <v>53081.489106220353</v>
      </c>
      <c r="BG50" s="188">
        <v>8562.4156440271381</v>
      </c>
      <c r="BH50" s="188">
        <v>1186.6188570408249</v>
      </c>
      <c r="BI50" s="188">
        <v>423.2862255235209</v>
      </c>
      <c r="BJ50" s="188">
        <v>3477.708379628863</v>
      </c>
      <c r="BK50" s="188">
        <v>39431.460000000006</v>
      </c>
      <c r="BL50" s="188">
        <v>0</v>
      </c>
      <c r="BM50" s="188">
        <v>0</v>
      </c>
      <c r="BN50" s="188">
        <v>0</v>
      </c>
      <c r="BO50" s="188">
        <v>0</v>
      </c>
      <c r="BP50" s="188">
        <v>0</v>
      </c>
      <c r="BQ50" s="188">
        <v>0</v>
      </c>
      <c r="BR50" s="188">
        <v>0</v>
      </c>
      <c r="BS50" s="188">
        <v>0</v>
      </c>
      <c r="BT50" s="188">
        <v>0</v>
      </c>
      <c r="BU50" s="188">
        <v>82206.17</v>
      </c>
      <c r="BV50" s="188">
        <v>0</v>
      </c>
      <c r="BW50" s="188">
        <v>0</v>
      </c>
      <c r="BX50" s="188">
        <v>82206.17</v>
      </c>
      <c r="BY50" s="188">
        <v>0</v>
      </c>
      <c r="BZ50" s="188">
        <v>0</v>
      </c>
      <c r="CA50" s="188">
        <v>0</v>
      </c>
      <c r="CB50" s="188">
        <v>0</v>
      </c>
      <c r="CC50" s="188">
        <v>0</v>
      </c>
      <c r="CD50" s="188">
        <v>0</v>
      </c>
      <c r="CE50" s="188">
        <v>0</v>
      </c>
      <c r="CF50" s="188">
        <v>0</v>
      </c>
      <c r="CG50" s="188">
        <v>0</v>
      </c>
      <c r="CH50" s="188">
        <v>0</v>
      </c>
      <c r="CI50" s="188">
        <v>0</v>
      </c>
      <c r="CJ50" s="188">
        <v>0</v>
      </c>
      <c r="CK50" s="188">
        <v>0</v>
      </c>
      <c r="CL50" s="188">
        <v>0</v>
      </c>
      <c r="CM50" s="188">
        <v>0</v>
      </c>
      <c r="CN50" s="188">
        <v>0</v>
      </c>
      <c r="CO50" s="188">
        <v>0</v>
      </c>
      <c r="CP50" s="188">
        <v>0</v>
      </c>
      <c r="CQ50" s="188">
        <v>0</v>
      </c>
      <c r="CR50" s="188">
        <v>0</v>
      </c>
      <c r="CS50" s="188">
        <v>3843.89</v>
      </c>
      <c r="CT50" s="188">
        <v>0</v>
      </c>
      <c r="CU50" s="188">
        <v>3843.89</v>
      </c>
      <c r="CV50" s="188">
        <v>0</v>
      </c>
      <c r="CW50" s="188">
        <v>0</v>
      </c>
      <c r="CX50" s="188">
        <v>0</v>
      </c>
      <c r="CY50" s="188">
        <v>0</v>
      </c>
      <c r="CZ50" s="188">
        <v>0</v>
      </c>
      <c r="DA50" s="188">
        <v>0</v>
      </c>
      <c r="DB50" s="188">
        <v>0</v>
      </c>
      <c r="DC50" s="188">
        <v>904.85642540663252</v>
      </c>
      <c r="DD50" s="193">
        <v>228308.35743425257</v>
      </c>
      <c r="DE50" s="189">
        <v>152211.17535352916</v>
      </c>
      <c r="DF50" s="189">
        <v>22707.330966179132</v>
      </c>
      <c r="DG50" s="189">
        <v>236.99557977036542</v>
      </c>
      <c r="DH50" s="189">
        <v>97.958779766453802</v>
      </c>
      <c r="DI50" s="189">
        <v>139.03680000391162</v>
      </c>
      <c r="DJ50" s="188">
        <v>30669.949343263386</v>
      </c>
      <c r="DK50" s="188">
        <v>0</v>
      </c>
      <c r="DL50" s="188">
        <v>197.04717475187962</v>
      </c>
      <c r="DM50" s="188">
        <v>0</v>
      </c>
      <c r="DN50" s="188">
        <v>22088.615905140941</v>
      </c>
      <c r="DO50" s="188">
        <v>0</v>
      </c>
      <c r="DP50" s="188">
        <v>197.24311161772508</v>
      </c>
      <c r="DQ50" s="188">
        <v>0</v>
      </c>
      <c r="DR50" s="192">
        <v>128389.36998968577</v>
      </c>
      <c r="DS50" s="188">
        <v>98301.133843703778</v>
      </c>
      <c r="DT50" s="188">
        <v>27836.07989101718</v>
      </c>
      <c r="DU50" s="188">
        <v>70465.05395268659</v>
      </c>
      <c r="DV50" s="188">
        <v>25688.46078709024</v>
      </c>
      <c r="DW50" s="188">
        <v>8723.9962736298803</v>
      </c>
      <c r="DX50" s="188">
        <v>7163.2632456689462</v>
      </c>
      <c r="DY50" s="188">
        <v>9801.2012677914136</v>
      </c>
      <c r="DZ50" s="188">
        <v>1338.5884176250327</v>
      </c>
      <c r="EA50" s="188">
        <v>728.3626426360496</v>
      </c>
      <c r="EB50" s="188">
        <v>610.22577498898306</v>
      </c>
      <c r="EC50" s="188">
        <v>978.30493369155954</v>
      </c>
      <c r="ED50" s="188">
        <v>77.216890085599672</v>
      </c>
      <c r="EE50" s="188">
        <v>987.76685556781206</v>
      </c>
      <c r="EF50" s="188">
        <v>1017.8982619217602</v>
      </c>
      <c r="EG50" s="192">
        <v>8501.4905908376004</v>
      </c>
      <c r="EH50" s="188">
        <v>3595.3653733223459</v>
      </c>
      <c r="EI50" s="188">
        <v>4906.125217515254</v>
      </c>
      <c r="EJ50" s="192">
        <v>17782.823270634231</v>
      </c>
      <c r="EK50" s="192">
        <v>126697.63913388323</v>
      </c>
      <c r="EL50" s="188">
        <v>68404.863562950908</v>
      </c>
      <c r="EM50" s="188">
        <v>58292.775570932332</v>
      </c>
      <c r="EN50" s="188">
        <v>0</v>
      </c>
      <c r="EO50" s="192">
        <v>0</v>
      </c>
      <c r="EP50" s="188">
        <v>0</v>
      </c>
      <c r="EQ50" s="188">
        <v>0</v>
      </c>
      <c r="ER50" s="188">
        <v>0</v>
      </c>
      <c r="ES50" s="192">
        <v>2565</v>
      </c>
      <c r="ET50" s="190">
        <v>652281.08595092036</v>
      </c>
      <c r="EU50" s="269"/>
      <c r="EV50" s="192">
        <v>0</v>
      </c>
      <c r="EW50" s="188">
        <v>338645.88</v>
      </c>
      <c r="EX50" s="188">
        <v>195.48</v>
      </c>
      <c r="EY50" s="188">
        <v>0</v>
      </c>
      <c r="EZ50" s="188">
        <v>0</v>
      </c>
      <c r="FA50" s="188">
        <v>205.92000000000002</v>
      </c>
      <c r="FB50" s="188">
        <v>6794.8200000000006</v>
      </c>
      <c r="FC50" s="192">
        <v>345842.1</v>
      </c>
      <c r="FD50" s="188">
        <v>302636.68</v>
      </c>
      <c r="FE50" s="188">
        <v>192.47</v>
      </c>
      <c r="FF50" s="188">
        <v>0</v>
      </c>
      <c r="FG50" s="188">
        <v>0</v>
      </c>
      <c r="FH50" s="188">
        <v>202.89999999999998</v>
      </c>
      <c r="FI50" s="188">
        <v>6088.6100000000006</v>
      </c>
      <c r="FJ50" s="192">
        <v>309120.65999999997</v>
      </c>
      <c r="FK50" s="192">
        <v>352730.84</v>
      </c>
      <c r="FL50" s="190">
        <v>338645.88</v>
      </c>
      <c r="FN50" s="115">
        <v>0</v>
      </c>
      <c r="FO50" s="107">
        <v>3.4064182841664201</v>
      </c>
      <c r="FP50" s="108">
        <v>1380.6499999999999</v>
      </c>
      <c r="FQ50" s="107">
        <v>2.6059537309010881</v>
      </c>
      <c r="FR50" s="108">
        <v>1380.6499999999999</v>
      </c>
      <c r="FS50" s="107">
        <v>0</v>
      </c>
      <c r="FT50" s="108">
        <v>0</v>
      </c>
      <c r="FU50" s="108">
        <v>1380.65</v>
      </c>
      <c r="FV50" s="108">
        <v>1380.65</v>
      </c>
      <c r="FW50" s="108">
        <v>1380.65</v>
      </c>
      <c r="FX50" s="108">
        <v>1380.65</v>
      </c>
      <c r="FY50" s="108">
        <v>1380.65</v>
      </c>
      <c r="FZ50" s="108">
        <v>1380.65</v>
      </c>
      <c r="GA50" s="108">
        <v>1380.65</v>
      </c>
      <c r="GB50" s="108">
        <v>1380.65</v>
      </c>
      <c r="GC50" s="108">
        <v>1380.65</v>
      </c>
      <c r="GD50" s="108">
        <v>1380.65</v>
      </c>
      <c r="GE50" s="108">
        <v>1380.65</v>
      </c>
      <c r="GF50" s="108">
        <v>1380.65</v>
      </c>
      <c r="GG50" s="108">
        <v>1380.6499999999999</v>
      </c>
      <c r="GH50" s="108">
        <v>1380.6499999999999</v>
      </c>
      <c r="GI50" s="108"/>
      <c r="GJ50" s="108">
        <v>0</v>
      </c>
      <c r="GK50" s="115">
        <v>0</v>
      </c>
    </row>
    <row r="51" spans="1:193" ht="12" customHeight="1" x14ac:dyDescent="0.25">
      <c r="A51" s="22">
        <v>46</v>
      </c>
      <c r="B51" s="10" t="s">
        <v>44</v>
      </c>
      <c r="C51" s="28">
        <v>2021</v>
      </c>
      <c r="D51" s="282"/>
      <c r="E51" s="126">
        <v>379.15</v>
      </c>
      <c r="F51" s="11">
        <v>379.15</v>
      </c>
      <c r="G51" s="11">
        <v>0</v>
      </c>
      <c r="H51" s="11">
        <v>160.9</v>
      </c>
      <c r="I51" s="128" t="s">
        <v>496</v>
      </c>
      <c r="J51" s="12">
        <v>25.29</v>
      </c>
      <c r="K51" s="26">
        <v>4.32</v>
      </c>
      <c r="L51" s="26">
        <v>5.61</v>
      </c>
      <c r="M51" s="26">
        <v>7.16</v>
      </c>
      <c r="N51" s="26">
        <v>5.31</v>
      </c>
      <c r="O51" s="26">
        <v>2.67</v>
      </c>
      <c r="P51" s="26">
        <v>0</v>
      </c>
      <c r="Q51" s="26">
        <v>0</v>
      </c>
      <c r="R51" s="26">
        <v>0.22</v>
      </c>
      <c r="S51" s="35">
        <v>26.301600000000001</v>
      </c>
      <c r="T51" s="33">
        <v>4.4927999999999999</v>
      </c>
      <c r="U51" s="33">
        <v>5.8344000000000005</v>
      </c>
      <c r="V51" s="33">
        <v>7.4464000000000006</v>
      </c>
      <c r="W51" s="33">
        <v>5.5223999999999993</v>
      </c>
      <c r="X51" s="33">
        <v>2.7767999999999997</v>
      </c>
      <c r="Y51" s="33">
        <v>0</v>
      </c>
      <c r="Z51" s="33">
        <v>0</v>
      </c>
      <c r="AA51" s="33">
        <v>0.2288</v>
      </c>
      <c r="AB51" s="38" t="s">
        <v>395</v>
      </c>
      <c r="AC51" s="38" t="s">
        <v>396</v>
      </c>
      <c r="AD51" s="122" t="s">
        <v>396</v>
      </c>
      <c r="AE51" s="37">
        <v>0</v>
      </c>
      <c r="AF51" s="38" t="s">
        <v>396</v>
      </c>
      <c r="AG51" s="282"/>
      <c r="AH51" s="26">
        <v>34.24</v>
      </c>
      <c r="AI51" s="26">
        <v>34.24</v>
      </c>
      <c r="AJ51" s="26">
        <v>2190</v>
      </c>
      <c r="AK51" s="26">
        <v>35.89</v>
      </c>
      <c r="AL51" s="26">
        <v>5.93</v>
      </c>
      <c r="AM51" s="282"/>
      <c r="AN51" s="15">
        <v>1.2999999999999999E-2</v>
      </c>
      <c r="AO51" s="15">
        <v>1.2999999999999999E-2</v>
      </c>
      <c r="AP51" s="16">
        <v>7.7870000000000001E-4</v>
      </c>
      <c r="AQ51" s="15">
        <v>2.5999999999999999E-2</v>
      </c>
      <c r="AR51" s="15">
        <v>0.68300000000000005</v>
      </c>
      <c r="AS51" s="282"/>
      <c r="AT51" s="13">
        <v>2.0916999999999999</v>
      </c>
      <c r="AU51" s="13">
        <v>2.0916999999999999</v>
      </c>
      <c r="AV51" s="13">
        <v>0.12529282999999999</v>
      </c>
      <c r="AW51" s="13">
        <v>4.1833999999999998</v>
      </c>
      <c r="AX51" s="13">
        <v>109.89470000000001</v>
      </c>
      <c r="AY51" s="26">
        <v>0.18889570882236584</v>
      </c>
      <c r="AZ51" s="26">
        <v>0.18889570882236584</v>
      </c>
      <c r="BA51" s="26">
        <v>0.72370116761176317</v>
      </c>
      <c r="BB51" s="26">
        <v>0.39599690360015827</v>
      </c>
      <c r="BC51" s="26">
        <v>1.7187803534221286</v>
      </c>
      <c r="BD51" s="269"/>
      <c r="BE51" s="192">
        <v>5389.5204281486576</v>
      </c>
      <c r="BF51" s="188">
        <v>5389.5204281486576</v>
      </c>
      <c r="BG51" s="188">
        <v>2351.3851384731029</v>
      </c>
      <c r="BH51" s="188">
        <v>325.86574414009982</v>
      </c>
      <c r="BI51" s="188">
        <v>116.2416053360685</v>
      </c>
      <c r="BJ51" s="188">
        <v>955.03794019938709</v>
      </c>
      <c r="BK51" s="188">
        <v>1640.99</v>
      </c>
      <c r="BL51" s="188">
        <v>0</v>
      </c>
      <c r="BM51" s="188">
        <v>0</v>
      </c>
      <c r="BN51" s="188">
        <v>0</v>
      </c>
      <c r="BO51" s="188">
        <v>0</v>
      </c>
      <c r="BP51" s="188">
        <v>0</v>
      </c>
      <c r="BQ51" s="188">
        <v>0</v>
      </c>
      <c r="BR51" s="188">
        <v>0</v>
      </c>
      <c r="BS51" s="188">
        <v>0</v>
      </c>
      <c r="BT51" s="188">
        <v>0</v>
      </c>
      <c r="BU51" s="188">
        <v>0</v>
      </c>
      <c r="BV51" s="188">
        <v>0</v>
      </c>
      <c r="BW51" s="188">
        <v>0</v>
      </c>
      <c r="BX51" s="188">
        <v>0</v>
      </c>
      <c r="BY51" s="188">
        <v>0</v>
      </c>
      <c r="BZ51" s="188">
        <v>0</v>
      </c>
      <c r="CA51" s="188">
        <v>0</v>
      </c>
      <c r="CB51" s="188">
        <v>0</v>
      </c>
      <c r="CC51" s="188">
        <v>0</v>
      </c>
      <c r="CD51" s="188">
        <v>0</v>
      </c>
      <c r="CE51" s="188">
        <v>0</v>
      </c>
      <c r="CF51" s="188">
        <v>0</v>
      </c>
      <c r="CG51" s="188">
        <v>0</v>
      </c>
      <c r="CH51" s="188">
        <v>0</v>
      </c>
      <c r="CI51" s="188">
        <v>0</v>
      </c>
      <c r="CJ51" s="188">
        <v>0</v>
      </c>
      <c r="CK51" s="188">
        <v>0</v>
      </c>
      <c r="CL51" s="188">
        <v>0</v>
      </c>
      <c r="CM51" s="188">
        <v>0</v>
      </c>
      <c r="CN51" s="188">
        <v>0</v>
      </c>
      <c r="CO51" s="188">
        <v>0</v>
      </c>
      <c r="CP51" s="188">
        <v>0</v>
      </c>
      <c r="CQ51" s="188">
        <v>0</v>
      </c>
      <c r="CR51" s="188">
        <v>0</v>
      </c>
      <c r="CS51" s="188">
        <v>0</v>
      </c>
      <c r="CT51" s="188">
        <v>0</v>
      </c>
      <c r="CU51" s="188">
        <v>0</v>
      </c>
      <c r="CV51" s="188">
        <v>0</v>
      </c>
      <c r="CW51" s="188">
        <v>0</v>
      </c>
      <c r="CX51" s="188">
        <v>0</v>
      </c>
      <c r="CY51" s="188">
        <v>0</v>
      </c>
      <c r="CZ51" s="188">
        <v>0</v>
      </c>
      <c r="DA51" s="188">
        <v>0</v>
      </c>
      <c r="DB51" s="188">
        <v>0</v>
      </c>
      <c r="DC51" s="188">
        <v>0</v>
      </c>
      <c r="DD51" s="193">
        <v>91872.879566288975</v>
      </c>
      <c r="DE51" s="189">
        <v>41799.780636142823</v>
      </c>
      <c r="DF51" s="189">
        <v>6235.8197485436704</v>
      </c>
      <c r="DG51" s="189">
        <v>65.083021815763644</v>
      </c>
      <c r="DH51" s="189">
        <v>26.901148986673647</v>
      </c>
      <c r="DI51" s="189">
        <v>38.181872829089997</v>
      </c>
      <c r="DJ51" s="188">
        <v>37598.007275919539</v>
      </c>
      <c r="DK51" s="188">
        <v>0</v>
      </c>
      <c r="DL51" s="188">
        <v>54.112509547803697</v>
      </c>
      <c r="DM51" s="188">
        <v>0</v>
      </c>
      <c r="DN51" s="188">
        <v>6065.9100571717599</v>
      </c>
      <c r="DO51" s="188">
        <v>0</v>
      </c>
      <c r="DP51" s="188">
        <v>54.166317147619225</v>
      </c>
      <c r="DQ51" s="188">
        <v>0</v>
      </c>
      <c r="DR51" s="192">
        <v>35257.907240494969</v>
      </c>
      <c r="DS51" s="188">
        <v>26995.165245964068</v>
      </c>
      <c r="DT51" s="188">
        <v>7644.2615367248509</v>
      </c>
      <c r="DU51" s="188">
        <v>19350.903709239217</v>
      </c>
      <c r="DV51" s="188">
        <v>7054.4887606745133</v>
      </c>
      <c r="DW51" s="188">
        <v>2395.7579307911269</v>
      </c>
      <c r="DX51" s="188">
        <v>1967.154064821194</v>
      </c>
      <c r="DY51" s="188">
        <v>2691.576765062192</v>
      </c>
      <c r="DZ51" s="188">
        <v>367.59917324631965</v>
      </c>
      <c r="EA51" s="188">
        <v>200.0207843808773</v>
      </c>
      <c r="EB51" s="188">
        <v>167.57838886544235</v>
      </c>
      <c r="EC51" s="188">
        <v>268.65919357487769</v>
      </c>
      <c r="ED51" s="188">
        <v>21.205072883029821</v>
      </c>
      <c r="EE51" s="188">
        <v>271.2575984417021</v>
      </c>
      <c r="EF51" s="188">
        <v>279.53219571045196</v>
      </c>
      <c r="EG51" s="192">
        <v>2334.6540814225737</v>
      </c>
      <c r="EH51" s="188">
        <v>987.34855415577283</v>
      </c>
      <c r="EI51" s="188">
        <v>1347.3055272668009</v>
      </c>
      <c r="EJ51" s="192">
        <v>4883.4660797892084</v>
      </c>
      <c r="EK51" s="192">
        <v>34793.329140341026</v>
      </c>
      <c r="EL51" s="188">
        <v>18785.140346860422</v>
      </c>
      <c r="EM51" s="188">
        <v>16008.188793480605</v>
      </c>
      <c r="EN51" s="188">
        <v>0</v>
      </c>
      <c r="EO51" s="192">
        <v>0</v>
      </c>
      <c r="EP51" s="188">
        <v>0</v>
      </c>
      <c r="EQ51" s="188">
        <v>0</v>
      </c>
      <c r="ER51" s="188">
        <v>0</v>
      </c>
      <c r="ES51" s="192">
        <v>570</v>
      </c>
      <c r="ET51" s="190">
        <v>175101.75653648542</v>
      </c>
      <c r="EU51" s="269"/>
      <c r="EV51" s="192">
        <v>0</v>
      </c>
      <c r="EW51" s="188">
        <v>115064.40000000001</v>
      </c>
      <c r="EX51" s="188">
        <v>836.28</v>
      </c>
      <c r="EY51" s="188">
        <v>836.28</v>
      </c>
      <c r="EZ51" s="188">
        <v>3186.3599999999997</v>
      </c>
      <c r="FA51" s="188">
        <v>429.75</v>
      </c>
      <c r="FB51" s="188">
        <v>7688.34</v>
      </c>
      <c r="FC51" s="192">
        <v>128041.41</v>
      </c>
      <c r="FD51" s="188">
        <v>98470.74</v>
      </c>
      <c r="FE51" s="188">
        <v>714.34999999999991</v>
      </c>
      <c r="FF51" s="188">
        <v>714.34999999999991</v>
      </c>
      <c r="FG51" s="188">
        <v>2720.69</v>
      </c>
      <c r="FH51" s="188">
        <v>525.44000000000005</v>
      </c>
      <c r="FI51" s="188">
        <v>6572.0300000000007</v>
      </c>
      <c r="FJ51" s="192">
        <v>109717.60000000002</v>
      </c>
      <c r="FK51" s="192">
        <v>53672.39</v>
      </c>
      <c r="FL51" s="190">
        <v>115064.40000000001</v>
      </c>
      <c r="FN51" s="115">
        <v>0</v>
      </c>
      <c r="FO51" s="107">
        <v>3.4064021099828574</v>
      </c>
      <c r="FP51" s="108">
        <v>379.15000000000003</v>
      </c>
      <c r="FQ51" s="107">
        <v>3.086230779374918</v>
      </c>
      <c r="FR51" s="108">
        <v>379.15000000000003</v>
      </c>
      <c r="FS51" s="107">
        <v>0</v>
      </c>
      <c r="FT51" s="108">
        <v>0</v>
      </c>
      <c r="FU51" s="108">
        <v>379.15</v>
      </c>
      <c r="FV51" s="108">
        <v>379.15</v>
      </c>
      <c r="FW51" s="108">
        <v>379.15</v>
      </c>
      <c r="FX51" s="108">
        <v>379.15</v>
      </c>
      <c r="FY51" s="108">
        <v>379.15</v>
      </c>
      <c r="FZ51" s="108">
        <v>379.15</v>
      </c>
      <c r="GA51" s="108">
        <v>379.15</v>
      </c>
      <c r="GB51" s="108">
        <v>379.15</v>
      </c>
      <c r="GC51" s="108">
        <v>379.15</v>
      </c>
      <c r="GD51" s="108">
        <v>379.15</v>
      </c>
      <c r="GE51" s="108">
        <v>379.15</v>
      </c>
      <c r="GF51" s="108">
        <v>379.15</v>
      </c>
      <c r="GG51" s="108">
        <v>379.15000000000003</v>
      </c>
      <c r="GH51" s="108">
        <v>0</v>
      </c>
      <c r="GI51" s="108"/>
      <c r="GJ51" s="108">
        <v>0</v>
      </c>
      <c r="GK51" s="115">
        <v>0</v>
      </c>
    </row>
    <row r="52" spans="1:193" ht="12" customHeight="1" x14ac:dyDescent="0.25">
      <c r="A52" s="22">
        <v>47</v>
      </c>
      <c r="B52" s="10" t="s">
        <v>252</v>
      </c>
      <c r="C52" s="29" t="s">
        <v>407</v>
      </c>
      <c r="D52" s="282"/>
      <c r="E52" s="126">
        <v>502.68</v>
      </c>
      <c r="F52" s="11">
        <v>502.68</v>
      </c>
      <c r="G52" s="11">
        <v>0</v>
      </c>
      <c r="H52" s="11">
        <v>65.2</v>
      </c>
      <c r="I52" s="128" t="s">
        <v>496</v>
      </c>
      <c r="J52" s="12">
        <v>20.440000000000001</v>
      </c>
      <c r="K52" s="26">
        <v>3.11</v>
      </c>
      <c r="L52" s="26">
        <v>4.0599999999999996</v>
      </c>
      <c r="M52" s="26">
        <v>7</v>
      </c>
      <c r="N52" s="26">
        <v>4</v>
      </c>
      <c r="O52" s="26">
        <v>2.0499999999999998</v>
      </c>
      <c r="P52" s="26">
        <v>0</v>
      </c>
      <c r="Q52" s="26">
        <v>0</v>
      </c>
      <c r="R52" s="26">
        <v>0.22</v>
      </c>
      <c r="S52" s="35">
        <v>21.2576</v>
      </c>
      <c r="T52" s="33">
        <v>3.2343999999999999</v>
      </c>
      <c r="U52" s="33">
        <v>4.2223999999999995</v>
      </c>
      <c r="V52" s="33">
        <v>7.28</v>
      </c>
      <c r="W52" s="33">
        <v>4.16</v>
      </c>
      <c r="X52" s="33">
        <v>2.1319999999999997</v>
      </c>
      <c r="Y52" s="33">
        <v>0</v>
      </c>
      <c r="Z52" s="33">
        <v>0</v>
      </c>
      <c r="AA52" s="33">
        <v>0.2288</v>
      </c>
      <c r="AB52" s="38" t="s">
        <v>395</v>
      </c>
      <c r="AC52" s="38" t="s">
        <v>396</v>
      </c>
      <c r="AD52" s="122" t="s">
        <v>396</v>
      </c>
      <c r="AE52" s="37">
        <v>0</v>
      </c>
      <c r="AF52" s="38" t="s">
        <v>396</v>
      </c>
      <c r="AG52" s="282"/>
      <c r="AH52" s="26">
        <v>34.24</v>
      </c>
      <c r="AI52" s="26">
        <v>0</v>
      </c>
      <c r="AJ52" s="26">
        <v>0</v>
      </c>
      <c r="AK52" s="26">
        <v>35.89</v>
      </c>
      <c r="AL52" s="26">
        <v>5.93</v>
      </c>
      <c r="AM52" s="282"/>
      <c r="AN52" s="15">
        <v>0.01</v>
      </c>
      <c r="AO52" s="15">
        <v>0</v>
      </c>
      <c r="AP52" s="16">
        <v>0</v>
      </c>
      <c r="AQ52" s="15">
        <v>0.01</v>
      </c>
      <c r="AR52" s="15">
        <v>0.68300000000000005</v>
      </c>
      <c r="AS52" s="282"/>
      <c r="AT52" s="13">
        <v>0.65200000000000002</v>
      </c>
      <c r="AU52" s="13">
        <v>0</v>
      </c>
      <c r="AV52" s="13">
        <v>0</v>
      </c>
      <c r="AW52" s="13">
        <v>0.65200000000000002</v>
      </c>
      <c r="AX52" s="13">
        <v>44.531600000000005</v>
      </c>
      <c r="AY52" s="26">
        <v>4.44109174822949E-2</v>
      </c>
      <c r="AZ52" s="26">
        <v>0</v>
      </c>
      <c r="BA52" s="26">
        <v>0</v>
      </c>
      <c r="BB52" s="26">
        <v>4.6551046391342402E-2</v>
      </c>
      <c r="BC52" s="26">
        <v>0.52532901249303732</v>
      </c>
      <c r="BD52" s="269"/>
      <c r="BE52" s="192">
        <v>4141.5255079822582</v>
      </c>
      <c r="BF52" s="188">
        <v>4141.5255079822582</v>
      </c>
      <c r="BG52" s="188">
        <v>2597.9038230420229</v>
      </c>
      <c r="BH52" s="188">
        <v>360.02943484185107</v>
      </c>
      <c r="BI52" s="188">
        <v>128.42834887321402</v>
      </c>
      <c r="BJ52" s="188">
        <v>1055.1639012251701</v>
      </c>
      <c r="BK52" s="188">
        <v>0</v>
      </c>
      <c r="BL52" s="188">
        <v>0</v>
      </c>
      <c r="BM52" s="188">
        <v>0</v>
      </c>
      <c r="BN52" s="188">
        <v>0</v>
      </c>
      <c r="BO52" s="188">
        <v>0</v>
      </c>
      <c r="BP52" s="188">
        <v>0</v>
      </c>
      <c r="BQ52" s="188">
        <v>0</v>
      </c>
      <c r="BR52" s="188">
        <v>0</v>
      </c>
      <c r="BS52" s="188">
        <v>0</v>
      </c>
      <c r="BT52" s="188">
        <v>0</v>
      </c>
      <c r="BU52" s="188">
        <v>0</v>
      </c>
      <c r="BV52" s="188">
        <v>0</v>
      </c>
      <c r="BW52" s="188">
        <v>0</v>
      </c>
      <c r="BX52" s="188">
        <v>0</v>
      </c>
      <c r="BY52" s="188">
        <v>0</v>
      </c>
      <c r="BZ52" s="188">
        <v>0</v>
      </c>
      <c r="CA52" s="188">
        <v>0</v>
      </c>
      <c r="CB52" s="188">
        <v>0</v>
      </c>
      <c r="CC52" s="188">
        <v>0</v>
      </c>
      <c r="CD52" s="188">
        <v>0</v>
      </c>
      <c r="CE52" s="188">
        <v>0</v>
      </c>
      <c r="CF52" s="188">
        <v>0</v>
      </c>
      <c r="CG52" s="188">
        <v>0</v>
      </c>
      <c r="CH52" s="188">
        <v>0</v>
      </c>
      <c r="CI52" s="188">
        <v>0</v>
      </c>
      <c r="CJ52" s="188">
        <v>0</v>
      </c>
      <c r="CK52" s="188">
        <v>0</v>
      </c>
      <c r="CL52" s="188">
        <v>0</v>
      </c>
      <c r="CM52" s="188">
        <v>0</v>
      </c>
      <c r="CN52" s="188">
        <v>0</v>
      </c>
      <c r="CO52" s="188">
        <v>0</v>
      </c>
      <c r="CP52" s="188">
        <v>0</v>
      </c>
      <c r="CQ52" s="188">
        <v>0</v>
      </c>
      <c r="CR52" s="188">
        <v>0</v>
      </c>
      <c r="CS52" s="188">
        <v>0</v>
      </c>
      <c r="CT52" s="188">
        <v>0</v>
      </c>
      <c r="CU52" s="188">
        <v>0</v>
      </c>
      <c r="CV52" s="188">
        <v>0</v>
      </c>
      <c r="CW52" s="188">
        <v>0</v>
      </c>
      <c r="CX52" s="188">
        <v>0</v>
      </c>
      <c r="CY52" s="188">
        <v>0</v>
      </c>
      <c r="CZ52" s="188">
        <v>0</v>
      </c>
      <c r="DA52" s="188">
        <v>0</v>
      </c>
      <c r="DB52" s="188">
        <v>0</v>
      </c>
      <c r="DC52" s="188">
        <v>0</v>
      </c>
      <c r="DD52" s="193">
        <v>60006.66494347476</v>
      </c>
      <c r="DE52" s="189">
        <v>46182.060156877829</v>
      </c>
      <c r="DF52" s="189">
        <v>6889.581676552667</v>
      </c>
      <c r="DG52" s="189">
        <v>71.906311060591833</v>
      </c>
      <c r="DH52" s="189">
        <v>29.721459344632969</v>
      </c>
      <c r="DI52" s="189">
        <v>42.184851715958857</v>
      </c>
      <c r="DJ52" s="188">
        <v>41.627352980865957</v>
      </c>
      <c r="DK52" s="188">
        <v>0</v>
      </c>
      <c r="DL52" s="188">
        <v>59.785652774825188</v>
      </c>
      <c r="DM52" s="188">
        <v>0</v>
      </c>
      <c r="DN52" s="188">
        <v>6701.8586916767772</v>
      </c>
      <c r="DO52" s="188">
        <v>0</v>
      </c>
      <c r="DP52" s="188">
        <v>59.845101551200557</v>
      </c>
      <c r="DQ52" s="188">
        <v>0</v>
      </c>
      <c r="DR52" s="192">
        <v>38954.338238278629</v>
      </c>
      <c r="DS52" s="188">
        <v>29825.332247222337</v>
      </c>
      <c r="DT52" s="188">
        <v>8445.6841823395498</v>
      </c>
      <c r="DU52" s="188">
        <v>21379.648064882786</v>
      </c>
      <c r="DV52" s="188">
        <v>7794.0797622222162</v>
      </c>
      <c r="DW52" s="188">
        <v>2646.9286488418916</v>
      </c>
      <c r="DX52" s="188">
        <v>2173.3900507809526</v>
      </c>
      <c r="DY52" s="188">
        <v>2973.7610625993725</v>
      </c>
      <c r="DZ52" s="188">
        <v>406.13818718945879</v>
      </c>
      <c r="EA52" s="188">
        <v>220.9909180460227</v>
      </c>
      <c r="EB52" s="188">
        <v>185.14726914343609</v>
      </c>
      <c r="EC52" s="188">
        <v>296.82536249114139</v>
      </c>
      <c r="ED52" s="188">
        <v>23.428207914285093</v>
      </c>
      <c r="EE52" s="188">
        <v>299.69618353482531</v>
      </c>
      <c r="EF52" s="188">
        <v>308.8382877043606</v>
      </c>
      <c r="EG52" s="192">
        <v>2579.4186857653071</v>
      </c>
      <c r="EH52" s="188">
        <v>1090.8619526199479</v>
      </c>
      <c r="EI52" s="188">
        <v>1488.5567331453592</v>
      </c>
      <c r="EJ52" s="192">
        <v>5395.4475559111152</v>
      </c>
      <c r="EK52" s="192">
        <v>38441.053875481623</v>
      </c>
      <c r="EL52" s="188">
        <v>20754.570199920428</v>
      </c>
      <c r="EM52" s="188">
        <v>17686.48367556119</v>
      </c>
      <c r="EN52" s="188">
        <v>0</v>
      </c>
      <c r="EO52" s="192">
        <v>0</v>
      </c>
      <c r="EP52" s="188">
        <v>0</v>
      </c>
      <c r="EQ52" s="188">
        <v>0</v>
      </c>
      <c r="ER52" s="188">
        <v>0</v>
      </c>
      <c r="ES52" s="192">
        <v>0</v>
      </c>
      <c r="ET52" s="190">
        <v>149518.44880689372</v>
      </c>
      <c r="EU52" s="269"/>
      <c r="EV52" s="192">
        <v>0</v>
      </c>
      <c r="EW52" s="188">
        <v>102747.7</v>
      </c>
      <c r="EX52" s="188">
        <v>218.45999999999998</v>
      </c>
      <c r="EY52" s="188">
        <v>0</v>
      </c>
      <c r="EZ52" s="188">
        <v>0</v>
      </c>
      <c r="FA52" s="188">
        <v>229.79999999999998</v>
      </c>
      <c r="FB52" s="188">
        <v>2605.16</v>
      </c>
      <c r="FC52" s="192">
        <v>105801.12000000001</v>
      </c>
      <c r="FD52" s="188">
        <v>88299.810000000012</v>
      </c>
      <c r="FE52" s="188">
        <v>187.32999999999998</v>
      </c>
      <c r="FF52" s="188">
        <v>0</v>
      </c>
      <c r="FG52" s="188">
        <v>0</v>
      </c>
      <c r="FH52" s="188">
        <v>197.10999999999999</v>
      </c>
      <c r="FI52" s="188">
        <v>2235.9</v>
      </c>
      <c r="FJ52" s="192">
        <v>90920.150000000009</v>
      </c>
      <c r="FK52" s="192">
        <v>212610.61</v>
      </c>
      <c r="FL52" s="190">
        <v>102747.7</v>
      </c>
      <c r="FN52" s="115">
        <v>0</v>
      </c>
      <c r="FO52" s="107">
        <v>3.4064170461147669</v>
      </c>
      <c r="FP52" s="108">
        <v>418.90000000000003</v>
      </c>
      <c r="FQ52" s="107">
        <v>3.0862326951399117</v>
      </c>
      <c r="FR52" s="108">
        <v>418.90000000000003</v>
      </c>
      <c r="FS52" s="107">
        <v>0</v>
      </c>
      <c r="FT52" s="108">
        <v>0</v>
      </c>
      <c r="FU52" s="108">
        <v>0</v>
      </c>
      <c r="FV52" s="108">
        <v>0</v>
      </c>
      <c r="FW52" s="108">
        <v>502.68</v>
      </c>
      <c r="FX52" s="108">
        <v>502.68</v>
      </c>
      <c r="FY52" s="108">
        <v>502.68</v>
      </c>
      <c r="FZ52" s="108">
        <v>502.68</v>
      </c>
      <c r="GA52" s="108">
        <v>502.68</v>
      </c>
      <c r="GB52" s="108">
        <v>502.68</v>
      </c>
      <c r="GC52" s="108">
        <v>502.68</v>
      </c>
      <c r="GD52" s="108">
        <v>502.68</v>
      </c>
      <c r="GE52" s="108">
        <v>502.68</v>
      </c>
      <c r="GF52" s="108">
        <v>502.68</v>
      </c>
      <c r="GG52" s="132">
        <v>418.90000000000003</v>
      </c>
      <c r="GH52" s="108">
        <v>0</v>
      </c>
      <c r="GI52" s="108"/>
      <c r="GJ52" s="108">
        <v>0</v>
      </c>
      <c r="GK52" s="115">
        <v>0</v>
      </c>
    </row>
    <row r="53" spans="1:193" ht="12" customHeight="1" x14ac:dyDescent="0.25">
      <c r="A53" s="22">
        <v>48</v>
      </c>
      <c r="B53" s="10" t="s">
        <v>45</v>
      </c>
      <c r="C53" s="28">
        <v>2021</v>
      </c>
      <c r="D53" s="282"/>
      <c r="E53" s="126">
        <v>758.99</v>
      </c>
      <c r="F53" s="11">
        <v>758.99</v>
      </c>
      <c r="G53" s="11">
        <v>0</v>
      </c>
      <c r="H53" s="11">
        <v>99.8</v>
      </c>
      <c r="I53" s="128" t="s">
        <v>496</v>
      </c>
      <c r="J53" s="12">
        <v>20.440000000000001</v>
      </c>
      <c r="K53" s="26">
        <v>3.11</v>
      </c>
      <c r="L53" s="26">
        <v>4.0599999999999996</v>
      </c>
      <c r="M53" s="26">
        <v>7</v>
      </c>
      <c r="N53" s="26">
        <v>4</v>
      </c>
      <c r="O53" s="26">
        <v>2.0499999999999998</v>
      </c>
      <c r="P53" s="26">
        <v>0</v>
      </c>
      <c r="Q53" s="26">
        <v>0</v>
      </c>
      <c r="R53" s="26">
        <v>0.22</v>
      </c>
      <c r="S53" s="35">
        <v>21.2576</v>
      </c>
      <c r="T53" s="33">
        <v>3.2343999999999999</v>
      </c>
      <c r="U53" s="33">
        <v>4.2223999999999995</v>
      </c>
      <c r="V53" s="33">
        <v>7.28</v>
      </c>
      <c r="W53" s="33">
        <v>4.16</v>
      </c>
      <c r="X53" s="33">
        <v>2.1319999999999997</v>
      </c>
      <c r="Y53" s="33">
        <v>0</v>
      </c>
      <c r="Z53" s="33">
        <v>0</v>
      </c>
      <c r="AA53" s="33">
        <v>0.2288</v>
      </c>
      <c r="AB53" s="38" t="s">
        <v>395</v>
      </c>
      <c r="AC53" s="38" t="s">
        <v>396</v>
      </c>
      <c r="AD53" s="122" t="s">
        <v>396</v>
      </c>
      <c r="AE53" s="37">
        <v>0</v>
      </c>
      <c r="AF53" s="38" t="s">
        <v>396</v>
      </c>
      <c r="AG53" s="282"/>
      <c r="AH53" s="26">
        <v>34.24</v>
      </c>
      <c r="AI53" s="26">
        <v>0</v>
      </c>
      <c r="AJ53" s="26">
        <v>0</v>
      </c>
      <c r="AK53" s="26">
        <v>35.89</v>
      </c>
      <c r="AL53" s="26">
        <v>5.93</v>
      </c>
      <c r="AM53" s="282"/>
      <c r="AN53" s="15">
        <v>0.01</v>
      </c>
      <c r="AO53" s="15">
        <v>0</v>
      </c>
      <c r="AP53" s="16">
        <v>0</v>
      </c>
      <c r="AQ53" s="15">
        <v>0.01</v>
      </c>
      <c r="AR53" s="15">
        <v>0.68300000000000005</v>
      </c>
      <c r="AS53" s="282"/>
      <c r="AT53" s="13">
        <v>0.998</v>
      </c>
      <c r="AU53" s="13">
        <v>0</v>
      </c>
      <c r="AV53" s="13">
        <v>0</v>
      </c>
      <c r="AW53" s="13">
        <v>0.998</v>
      </c>
      <c r="AX53" s="13">
        <v>68.16340000000001</v>
      </c>
      <c r="AY53" s="26">
        <v>4.5022358660851927E-2</v>
      </c>
      <c r="AZ53" s="26">
        <v>0</v>
      </c>
      <c r="BA53" s="26">
        <v>0</v>
      </c>
      <c r="BB53" s="26">
        <v>4.7191952463141812E-2</v>
      </c>
      <c r="BC53" s="26">
        <v>0.53256164376342252</v>
      </c>
      <c r="BD53" s="269"/>
      <c r="BE53" s="192">
        <v>83631.042657683109</v>
      </c>
      <c r="BF53" s="188">
        <v>83631.042657683109</v>
      </c>
      <c r="BG53" s="188">
        <v>4707.0494692066468</v>
      </c>
      <c r="BH53" s="188">
        <v>652.32451838294696</v>
      </c>
      <c r="BI53" s="188">
        <v>232.6947541448572</v>
      </c>
      <c r="BJ53" s="188">
        <v>1911.8139159486552</v>
      </c>
      <c r="BK53" s="188">
        <v>76127.16</v>
      </c>
      <c r="BL53" s="188">
        <v>0</v>
      </c>
      <c r="BM53" s="188">
        <v>0</v>
      </c>
      <c r="BN53" s="188">
        <v>0</v>
      </c>
      <c r="BO53" s="188">
        <v>0</v>
      </c>
      <c r="BP53" s="188">
        <v>0</v>
      </c>
      <c r="BQ53" s="188">
        <v>0</v>
      </c>
      <c r="BR53" s="188">
        <v>0</v>
      </c>
      <c r="BS53" s="188">
        <v>0</v>
      </c>
      <c r="BT53" s="188">
        <v>0</v>
      </c>
      <c r="BU53" s="188">
        <v>0</v>
      </c>
      <c r="BV53" s="188">
        <v>0</v>
      </c>
      <c r="BW53" s="188">
        <v>0</v>
      </c>
      <c r="BX53" s="188">
        <v>0</v>
      </c>
      <c r="BY53" s="188">
        <v>0</v>
      </c>
      <c r="BZ53" s="188">
        <v>0</v>
      </c>
      <c r="CA53" s="188">
        <v>0</v>
      </c>
      <c r="CB53" s="188">
        <v>0</v>
      </c>
      <c r="CC53" s="188">
        <v>0</v>
      </c>
      <c r="CD53" s="188">
        <v>0</v>
      </c>
      <c r="CE53" s="188">
        <v>0</v>
      </c>
      <c r="CF53" s="188">
        <v>0</v>
      </c>
      <c r="CG53" s="188">
        <v>0</v>
      </c>
      <c r="CH53" s="188">
        <v>0</v>
      </c>
      <c r="CI53" s="188">
        <v>0</v>
      </c>
      <c r="CJ53" s="188">
        <v>0</v>
      </c>
      <c r="CK53" s="188">
        <v>0</v>
      </c>
      <c r="CL53" s="188">
        <v>0</v>
      </c>
      <c r="CM53" s="188">
        <v>0</v>
      </c>
      <c r="CN53" s="188">
        <v>0</v>
      </c>
      <c r="CO53" s="188">
        <v>0</v>
      </c>
      <c r="CP53" s="188">
        <v>0</v>
      </c>
      <c r="CQ53" s="188">
        <v>0</v>
      </c>
      <c r="CR53" s="188">
        <v>0</v>
      </c>
      <c r="CS53" s="188">
        <v>0</v>
      </c>
      <c r="CT53" s="188">
        <v>0</v>
      </c>
      <c r="CU53" s="188">
        <v>0</v>
      </c>
      <c r="CV53" s="188">
        <v>0</v>
      </c>
      <c r="CW53" s="188">
        <v>0</v>
      </c>
      <c r="CX53" s="188">
        <v>0</v>
      </c>
      <c r="CY53" s="188">
        <v>0</v>
      </c>
      <c r="CZ53" s="188">
        <v>0</v>
      </c>
      <c r="DA53" s="188">
        <v>0</v>
      </c>
      <c r="DB53" s="188">
        <v>0</v>
      </c>
      <c r="DC53" s="188">
        <v>0</v>
      </c>
      <c r="DD53" s="193">
        <v>124347.30038063476</v>
      </c>
      <c r="DE53" s="189">
        <v>83675.63103000405</v>
      </c>
      <c r="DF53" s="189">
        <v>12482.987817347117</v>
      </c>
      <c r="DG53" s="189">
        <v>130.28448563351293</v>
      </c>
      <c r="DH53" s="189">
        <v>53.85125430408921</v>
      </c>
      <c r="DI53" s="189">
        <v>76.433231329423734</v>
      </c>
      <c r="DJ53" s="188">
        <v>15698.783119214484</v>
      </c>
      <c r="DK53" s="188">
        <v>0</v>
      </c>
      <c r="DL53" s="188">
        <v>108.3234962987934</v>
      </c>
      <c r="DM53" s="188">
        <v>0</v>
      </c>
      <c r="DN53" s="188">
        <v>12142.859222716057</v>
      </c>
      <c r="DO53" s="188">
        <v>0</v>
      </c>
      <c r="DP53" s="188">
        <v>108.43120942073455</v>
      </c>
      <c r="DQ53" s="188">
        <v>0</v>
      </c>
      <c r="DR53" s="192">
        <v>70579.978943592927</v>
      </c>
      <c r="DS53" s="188">
        <v>54039.457919119777</v>
      </c>
      <c r="DT53" s="188">
        <v>15302.43456088301</v>
      </c>
      <c r="DU53" s="188">
        <v>38737.023358236765</v>
      </c>
      <c r="DV53" s="188">
        <v>14121.815704772116</v>
      </c>
      <c r="DW53" s="188">
        <v>4795.8758061220024</v>
      </c>
      <c r="DX53" s="188">
        <v>3937.888075059047</v>
      </c>
      <c r="DY53" s="188">
        <v>5388.0518235910658</v>
      </c>
      <c r="DZ53" s="188">
        <v>735.86732560259543</v>
      </c>
      <c r="EA53" s="188">
        <v>400.40557862914949</v>
      </c>
      <c r="EB53" s="188">
        <v>335.461746973446</v>
      </c>
      <c r="EC53" s="188">
        <v>537.80730932716961</v>
      </c>
      <c r="ED53" s="188">
        <v>42.448736034526704</v>
      </c>
      <c r="EE53" s="188">
        <v>543.0088477944546</v>
      </c>
      <c r="EF53" s="188">
        <v>559.57310094230741</v>
      </c>
      <c r="EG53" s="192">
        <v>4673.5569069205303</v>
      </c>
      <c r="EH53" s="188">
        <v>1976.4939446622441</v>
      </c>
      <c r="EI53" s="188">
        <v>2697.062962258286</v>
      </c>
      <c r="EJ53" s="192">
        <v>9775.819385201663</v>
      </c>
      <c r="EK53" s="192">
        <v>69649.977276084479</v>
      </c>
      <c r="EL53" s="188">
        <v>37604.467023245648</v>
      </c>
      <c r="EM53" s="188">
        <v>32045.510252838827</v>
      </c>
      <c r="EN53" s="188">
        <v>0</v>
      </c>
      <c r="EO53" s="192">
        <v>0</v>
      </c>
      <c r="EP53" s="188">
        <v>0</v>
      </c>
      <c r="EQ53" s="188">
        <v>0</v>
      </c>
      <c r="ER53" s="188">
        <v>0</v>
      </c>
      <c r="ES53" s="192">
        <v>1140</v>
      </c>
      <c r="ET53" s="190">
        <v>363797.67555011745</v>
      </c>
      <c r="EU53" s="269"/>
      <c r="EV53" s="192">
        <v>0</v>
      </c>
      <c r="EW53" s="188">
        <v>186165</v>
      </c>
      <c r="EX53" s="188">
        <v>518.58000000000004</v>
      </c>
      <c r="EY53" s="188">
        <v>0</v>
      </c>
      <c r="EZ53" s="188">
        <v>0</v>
      </c>
      <c r="FA53" s="188">
        <v>139.71</v>
      </c>
      <c r="FB53" s="188">
        <v>4769.04</v>
      </c>
      <c r="FC53" s="192">
        <v>191592.33</v>
      </c>
      <c r="FD53" s="188">
        <v>164242.19</v>
      </c>
      <c r="FE53" s="188">
        <v>456.26</v>
      </c>
      <c r="FF53" s="188">
        <v>0</v>
      </c>
      <c r="FG53" s="188">
        <v>0</v>
      </c>
      <c r="FH53" s="188">
        <v>131.05000000000001</v>
      </c>
      <c r="FI53" s="188">
        <v>4200.4499999999989</v>
      </c>
      <c r="FJ53" s="192">
        <v>169029.95</v>
      </c>
      <c r="FK53" s="192">
        <v>-3233.81</v>
      </c>
      <c r="FL53" s="190">
        <v>186165</v>
      </c>
      <c r="FN53" s="115">
        <v>0</v>
      </c>
      <c r="FO53" s="107">
        <v>3.3618795905293575</v>
      </c>
      <c r="FP53" s="108">
        <v>758.9899999999999</v>
      </c>
      <c r="FQ53" s="107">
        <v>3.045885290695395</v>
      </c>
      <c r="FR53" s="108">
        <v>758.9899999999999</v>
      </c>
      <c r="FS53" s="107">
        <v>0</v>
      </c>
      <c r="FT53" s="108">
        <v>0</v>
      </c>
      <c r="FU53" s="108">
        <v>758.99</v>
      </c>
      <c r="FV53" s="108">
        <v>758.99</v>
      </c>
      <c r="FW53" s="108">
        <v>758.99</v>
      </c>
      <c r="FX53" s="108">
        <v>758.99</v>
      </c>
      <c r="FY53" s="108">
        <v>758.99</v>
      </c>
      <c r="FZ53" s="108">
        <v>758.99</v>
      </c>
      <c r="GA53" s="108">
        <v>758.99</v>
      </c>
      <c r="GB53" s="108">
        <v>758.99</v>
      </c>
      <c r="GC53" s="108">
        <v>758.99</v>
      </c>
      <c r="GD53" s="108">
        <v>758.99</v>
      </c>
      <c r="GE53" s="108">
        <v>758.99</v>
      </c>
      <c r="GF53" s="108">
        <v>758.99</v>
      </c>
      <c r="GG53" s="108">
        <v>758.9899999999999</v>
      </c>
      <c r="GH53" s="108">
        <v>0</v>
      </c>
      <c r="GI53" s="108"/>
      <c r="GJ53" s="108">
        <v>0</v>
      </c>
      <c r="GK53" s="115">
        <v>0</v>
      </c>
    </row>
    <row r="54" spans="1:193" ht="12" customHeight="1" x14ac:dyDescent="0.25">
      <c r="A54" s="22">
        <v>49</v>
      </c>
      <c r="B54" s="10" t="s">
        <v>46</v>
      </c>
      <c r="C54" s="28">
        <v>2021</v>
      </c>
      <c r="D54" s="282"/>
      <c r="E54" s="126">
        <v>11591.94</v>
      </c>
      <c r="F54" s="11">
        <v>11560.7</v>
      </c>
      <c r="G54" s="11">
        <v>31.24</v>
      </c>
      <c r="H54" s="11">
        <v>2062.9</v>
      </c>
      <c r="I54" s="124" t="s">
        <v>453</v>
      </c>
      <c r="J54" s="12">
        <v>39.75</v>
      </c>
      <c r="K54" s="27">
        <v>4.49</v>
      </c>
      <c r="L54" s="27">
        <v>7.61</v>
      </c>
      <c r="M54" s="27">
        <v>11.85</v>
      </c>
      <c r="N54" s="27">
        <v>6.1</v>
      </c>
      <c r="O54" s="27">
        <v>2.78</v>
      </c>
      <c r="P54" s="27">
        <v>1.6</v>
      </c>
      <c r="Q54" s="27">
        <v>5.09</v>
      </c>
      <c r="R54" s="27">
        <v>0.23</v>
      </c>
      <c r="S54" s="35">
        <v>41.34</v>
      </c>
      <c r="T54" s="33">
        <v>4.6696</v>
      </c>
      <c r="U54" s="33">
        <v>7.9144000000000005</v>
      </c>
      <c r="V54" s="33">
        <v>12.324</v>
      </c>
      <c r="W54" s="33">
        <v>6.3439999999999994</v>
      </c>
      <c r="X54" s="33">
        <v>2.8912</v>
      </c>
      <c r="Y54" s="33">
        <v>1.6640000000000001</v>
      </c>
      <c r="Z54" s="33">
        <v>5.2935999999999996</v>
      </c>
      <c r="AA54" s="33">
        <v>0.23920000000000002</v>
      </c>
      <c r="AB54" s="38" t="s">
        <v>395</v>
      </c>
      <c r="AC54" s="38" t="s">
        <v>396</v>
      </c>
      <c r="AD54" s="122" t="s">
        <v>395</v>
      </c>
      <c r="AE54" s="37">
        <v>6</v>
      </c>
      <c r="AF54" s="38" t="s">
        <v>396</v>
      </c>
      <c r="AG54" s="282"/>
      <c r="AH54" s="26">
        <v>34.24</v>
      </c>
      <c r="AI54" s="26">
        <v>34.24</v>
      </c>
      <c r="AJ54" s="26">
        <v>2190</v>
      </c>
      <c r="AK54" s="26">
        <v>35.89</v>
      </c>
      <c r="AL54" s="26">
        <v>5.93</v>
      </c>
      <c r="AM54" s="282"/>
      <c r="AN54" s="15">
        <v>1.2E-2</v>
      </c>
      <c r="AO54" s="15">
        <v>1.2E-2</v>
      </c>
      <c r="AP54" s="16">
        <v>7.1880000000000002E-4</v>
      </c>
      <c r="AQ54" s="15">
        <v>2.4E-2</v>
      </c>
      <c r="AR54" s="15">
        <v>3.23</v>
      </c>
      <c r="AS54" s="282"/>
      <c r="AT54" s="13">
        <v>24.754800000000003</v>
      </c>
      <c r="AU54" s="13">
        <v>24.754800000000003</v>
      </c>
      <c r="AV54" s="13">
        <v>1.4828125200000002</v>
      </c>
      <c r="AW54" s="13">
        <v>49.509600000000006</v>
      </c>
      <c r="AX54" s="13">
        <v>6663.1670000000004</v>
      </c>
      <c r="AY54" s="26">
        <v>7.3120146584609663E-2</v>
      </c>
      <c r="AZ54" s="26">
        <v>7.3120146584609663E-2</v>
      </c>
      <c r="BA54" s="26">
        <v>0.28013942608398595</v>
      </c>
      <c r="BB54" s="26">
        <v>0.15328750355850704</v>
      </c>
      <c r="BC54" s="26">
        <v>3.408625330186319</v>
      </c>
      <c r="BD54" s="269"/>
      <c r="BE54" s="192">
        <v>384116.11381784553</v>
      </c>
      <c r="BF54" s="188">
        <v>249619.50756613209</v>
      </c>
      <c r="BG54" s="188">
        <v>71890.05787174443</v>
      </c>
      <c r="BH54" s="188">
        <v>9962.8541583209517</v>
      </c>
      <c r="BI54" s="188">
        <v>3553.9119466158136</v>
      </c>
      <c r="BJ54" s="188">
        <v>14005.86358945089</v>
      </c>
      <c r="BK54" s="188">
        <v>150206.82</v>
      </c>
      <c r="BL54" s="188">
        <v>0</v>
      </c>
      <c r="BM54" s="188">
        <v>0</v>
      </c>
      <c r="BN54" s="188">
        <v>0</v>
      </c>
      <c r="BO54" s="188">
        <v>0</v>
      </c>
      <c r="BP54" s="188">
        <v>0</v>
      </c>
      <c r="BQ54" s="188">
        <v>0</v>
      </c>
      <c r="BR54" s="188">
        <v>0</v>
      </c>
      <c r="BS54" s="188">
        <v>0</v>
      </c>
      <c r="BT54" s="188">
        <v>96979.99</v>
      </c>
      <c r="BU54" s="188">
        <v>0</v>
      </c>
      <c r="BV54" s="188">
        <v>0</v>
      </c>
      <c r="BW54" s="188">
        <v>0</v>
      </c>
      <c r="BX54" s="188">
        <v>0</v>
      </c>
      <c r="BY54" s="188">
        <v>29919.439999999999</v>
      </c>
      <c r="BZ54" s="188">
        <v>0</v>
      </c>
      <c r="CA54" s="188">
        <v>0</v>
      </c>
      <c r="CB54" s="188">
        <v>29919.439999999999</v>
      </c>
      <c r="CC54" s="188">
        <v>0</v>
      </c>
      <c r="CD54" s="188">
        <v>0</v>
      </c>
      <c r="CE54" s="188">
        <v>0</v>
      </c>
      <c r="CF54" s="188">
        <v>0</v>
      </c>
      <c r="CG54" s="188">
        <v>0</v>
      </c>
      <c r="CH54" s="188">
        <v>0</v>
      </c>
      <c r="CI54" s="188">
        <v>0</v>
      </c>
      <c r="CJ54" s="188">
        <v>0</v>
      </c>
      <c r="CK54" s="188">
        <v>0</v>
      </c>
      <c r="CL54" s="188">
        <v>0</v>
      </c>
      <c r="CM54" s="188">
        <v>0</v>
      </c>
      <c r="CN54" s="188">
        <v>0</v>
      </c>
      <c r="CO54" s="188">
        <v>0</v>
      </c>
      <c r="CP54" s="188">
        <v>0</v>
      </c>
      <c r="CQ54" s="188">
        <v>0</v>
      </c>
      <c r="CR54" s="188">
        <v>0</v>
      </c>
      <c r="CS54" s="188">
        <v>0</v>
      </c>
      <c r="CT54" s="188">
        <v>0</v>
      </c>
      <c r="CU54" s="188">
        <v>0</v>
      </c>
      <c r="CV54" s="188">
        <v>0</v>
      </c>
      <c r="CW54" s="188">
        <v>0</v>
      </c>
      <c r="CX54" s="188">
        <v>0</v>
      </c>
      <c r="CY54" s="188">
        <v>0</v>
      </c>
      <c r="CZ54" s="188">
        <v>0</v>
      </c>
      <c r="DA54" s="188">
        <v>0</v>
      </c>
      <c r="DB54" s="188">
        <v>0</v>
      </c>
      <c r="DC54" s="188">
        <v>7597.1762517134403</v>
      </c>
      <c r="DD54" s="193">
        <v>1115464.6116414417</v>
      </c>
      <c r="DE54" s="189">
        <v>732905.5540860719</v>
      </c>
      <c r="DF54" s="189">
        <v>190650.79355382649</v>
      </c>
      <c r="DG54" s="189">
        <v>1989.8153340551844</v>
      </c>
      <c r="DH54" s="189">
        <v>822.46209939227663</v>
      </c>
      <c r="DI54" s="189">
        <v>1167.3532346629079</v>
      </c>
      <c r="DJ54" s="188">
        <v>1151.9259444092131</v>
      </c>
      <c r="DK54" s="188">
        <v>0</v>
      </c>
      <c r="DL54" s="188">
        <v>1654.4084502903008</v>
      </c>
      <c r="DM54" s="188">
        <v>0</v>
      </c>
      <c r="DN54" s="188">
        <v>185456.06073620362</v>
      </c>
      <c r="DO54" s="188">
        <v>0</v>
      </c>
      <c r="DP54" s="188">
        <v>1656.0535365849219</v>
      </c>
      <c r="DQ54" s="188">
        <v>0</v>
      </c>
      <c r="DR54" s="192">
        <v>1077957.3922125367</v>
      </c>
      <c r="DS54" s="188">
        <v>825336.50486957864</v>
      </c>
      <c r="DT54" s="188">
        <v>233711.77918507784</v>
      </c>
      <c r="DU54" s="188">
        <v>591624.72568450077</v>
      </c>
      <c r="DV54" s="188">
        <v>215680.36514417329</v>
      </c>
      <c r="DW54" s="188">
        <v>73246.689142173011</v>
      </c>
      <c r="DX54" s="188">
        <v>60142.771700285877</v>
      </c>
      <c r="DY54" s="188">
        <v>82290.904301714414</v>
      </c>
      <c r="DZ54" s="188">
        <v>11238.790875170624</v>
      </c>
      <c r="EA54" s="188">
        <v>6115.3341192036578</v>
      </c>
      <c r="EB54" s="188">
        <v>5123.4567559669667</v>
      </c>
      <c r="EC54" s="188">
        <v>8213.850065589786</v>
      </c>
      <c r="ED54" s="188">
        <v>648.31315457130086</v>
      </c>
      <c r="EE54" s="188">
        <v>8293.2923794812195</v>
      </c>
      <c r="EF54" s="188">
        <v>8546.2757239715575</v>
      </c>
      <c r="EG54" s="192">
        <v>71378.53101043278</v>
      </c>
      <c r="EH54" s="188">
        <v>30186.694445102119</v>
      </c>
      <c r="EI54" s="188">
        <v>41191.836565330661</v>
      </c>
      <c r="EJ54" s="192">
        <v>149304.61766834158</v>
      </c>
      <c r="EK54" s="192">
        <v>1393043.7685430818</v>
      </c>
      <c r="EL54" s="188">
        <v>574327.3632925892</v>
      </c>
      <c r="EM54" s="188">
        <v>489426.25346881064</v>
      </c>
      <c r="EN54" s="188">
        <v>329290.15178168181</v>
      </c>
      <c r="EO54" s="192">
        <v>426127.73765852477</v>
      </c>
      <c r="EP54" s="188">
        <v>416241.58267412527</v>
      </c>
      <c r="EQ54" s="188">
        <v>1232.3549843995124</v>
      </c>
      <c r="ER54" s="188">
        <v>8653.7999999999993</v>
      </c>
      <c r="ES54" s="192">
        <v>20045</v>
      </c>
      <c r="ET54" s="190">
        <v>4637437.7725522043</v>
      </c>
      <c r="EU54" s="269"/>
      <c r="EV54" s="192">
        <v>5592.6315789473674</v>
      </c>
      <c r="EW54" s="188">
        <v>5409552.7000000002</v>
      </c>
      <c r="EX54" s="188">
        <v>6470.39</v>
      </c>
      <c r="EY54" s="188">
        <v>6470.39</v>
      </c>
      <c r="EZ54" s="188">
        <v>20318.080000000002</v>
      </c>
      <c r="FA54" s="188">
        <v>13633.91</v>
      </c>
      <c r="FB54" s="188">
        <v>464899.16000000003</v>
      </c>
      <c r="FC54" s="192">
        <v>5921344.6299999999</v>
      </c>
      <c r="FD54" s="188">
        <v>4906171.709999999</v>
      </c>
      <c r="FE54" s="188">
        <v>6080.52</v>
      </c>
      <c r="FF54" s="188">
        <v>6079.0999999999995</v>
      </c>
      <c r="FG54" s="188">
        <v>19066.510000000002</v>
      </c>
      <c r="FH54" s="188">
        <v>12805.34</v>
      </c>
      <c r="FI54" s="188">
        <v>425212.43000000005</v>
      </c>
      <c r="FJ54" s="192">
        <v>5375415.6099999975</v>
      </c>
      <c r="FK54" s="192">
        <v>1950804.11</v>
      </c>
      <c r="FL54" s="190">
        <v>5415145.3315789476</v>
      </c>
      <c r="FN54" s="115">
        <v>1.8100141093425819E-2</v>
      </c>
      <c r="FO54" s="107">
        <v>3.406417341425263</v>
      </c>
      <c r="FP54" s="108">
        <v>11591.94</v>
      </c>
      <c r="FQ54" s="107">
        <v>3.0862320548705928</v>
      </c>
      <c r="FR54" s="108">
        <v>11591.94</v>
      </c>
      <c r="FS54" s="107">
        <v>1.6009273778665385</v>
      </c>
      <c r="FT54" s="108">
        <v>11591.94</v>
      </c>
      <c r="FU54" s="108">
        <v>11591.94</v>
      </c>
      <c r="FV54" s="108">
        <v>11591.94</v>
      </c>
      <c r="FW54" s="108">
        <v>11591.94</v>
      </c>
      <c r="FX54" s="108">
        <v>11591.94</v>
      </c>
      <c r="FY54" s="108">
        <v>11591.94</v>
      </c>
      <c r="FZ54" s="108">
        <v>11591.94</v>
      </c>
      <c r="GA54" s="108">
        <v>11591.94</v>
      </c>
      <c r="GB54" s="108">
        <v>11591.94</v>
      </c>
      <c r="GC54" s="108">
        <v>11591.94</v>
      </c>
      <c r="GD54" s="108">
        <v>11591.94</v>
      </c>
      <c r="GE54" s="108">
        <v>11591.94</v>
      </c>
      <c r="GF54" s="108">
        <v>11591.94</v>
      </c>
      <c r="GG54" s="108">
        <v>11591.94</v>
      </c>
      <c r="GH54" s="108">
        <v>11591.94</v>
      </c>
      <c r="GI54" s="108"/>
      <c r="GJ54" s="108">
        <v>6</v>
      </c>
      <c r="GK54" s="115">
        <v>1.4354066985645932E-2</v>
      </c>
    </row>
    <row r="55" spans="1:193" ht="12" customHeight="1" x14ac:dyDescent="0.25">
      <c r="A55" s="22">
        <v>50</v>
      </c>
      <c r="B55" s="10" t="s">
        <v>47</v>
      </c>
      <c r="C55" s="28">
        <v>2021</v>
      </c>
      <c r="D55" s="282"/>
      <c r="E55" s="126">
        <v>10302.799999999999</v>
      </c>
      <c r="F55" s="11">
        <v>9629.5</v>
      </c>
      <c r="G55" s="11">
        <v>673.3</v>
      </c>
      <c r="H55" s="11">
        <v>1358.8</v>
      </c>
      <c r="I55" s="124" t="s">
        <v>453</v>
      </c>
      <c r="J55" s="12">
        <v>39.520000000000003</v>
      </c>
      <c r="K55" s="27">
        <v>4.49</v>
      </c>
      <c r="L55" s="27">
        <v>7.61</v>
      </c>
      <c r="M55" s="27">
        <v>11.85</v>
      </c>
      <c r="N55" s="27">
        <v>6.1</v>
      </c>
      <c r="O55" s="27">
        <v>2.78</v>
      </c>
      <c r="P55" s="27">
        <v>1.6</v>
      </c>
      <c r="Q55" s="27">
        <v>5.09</v>
      </c>
      <c r="R55" s="27">
        <v>0</v>
      </c>
      <c r="S55" s="35">
        <v>41.100800000000007</v>
      </c>
      <c r="T55" s="33">
        <v>4.6696</v>
      </c>
      <c r="U55" s="33">
        <v>7.9144000000000005</v>
      </c>
      <c r="V55" s="33">
        <v>12.324</v>
      </c>
      <c r="W55" s="33">
        <v>6.3439999999999994</v>
      </c>
      <c r="X55" s="33">
        <v>2.8912</v>
      </c>
      <c r="Y55" s="33">
        <v>1.6640000000000001</v>
      </c>
      <c r="Z55" s="33">
        <v>5.2935999999999996</v>
      </c>
      <c r="AA55" s="33">
        <v>0</v>
      </c>
      <c r="AB55" s="38" t="s">
        <v>396</v>
      </c>
      <c r="AC55" s="38" t="s">
        <v>395</v>
      </c>
      <c r="AD55" s="122" t="s">
        <v>395</v>
      </c>
      <c r="AE55" s="37">
        <v>6</v>
      </c>
      <c r="AF55" s="38" t="s">
        <v>396</v>
      </c>
      <c r="AG55" s="282"/>
      <c r="AH55" s="26">
        <v>34.24</v>
      </c>
      <c r="AI55" s="26">
        <v>34.24</v>
      </c>
      <c r="AJ55" s="26">
        <v>2190</v>
      </c>
      <c r="AK55" s="26">
        <v>35.89</v>
      </c>
      <c r="AL55" s="26">
        <v>4.29</v>
      </c>
      <c r="AM55" s="282"/>
      <c r="AN55" s="15">
        <v>7.0000000000000001E-3</v>
      </c>
      <c r="AO55" s="15">
        <v>7.0000000000000001E-3</v>
      </c>
      <c r="AP55" s="16">
        <v>4.193E-4</v>
      </c>
      <c r="AQ55" s="15">
        <v>1.4E-2</v>
      </c>
      <c r="AR55" s="15">
        <v>3.23</v>
      </c>
      <c r="AS55" s="282"/>
      <c r="AT55" s="13">
        <v>9.5115999999999996</v>
      </c>
      <c r="AU55" s="13">
        <v>9.5115999999999996</v>
      </c>
      <c r="AV55" s="13">
        <v>0.56974484000000003</v>
      </c>
      <c r="AW55" s="13">
        <v>19.023199999999999</v>
      </c>
      <c r="AX55" s="13">
        <v>4388.924</v>
      </c>
      <c r="AY55" s="26">
        <v>3.1610550918196999E-2</v>
      </c>
      <c r="AZ55" s="26">
        <v>3.1610550918196999E-2</v>
      </c>
      <c r="BA55" s="26">
        <v>0.12110700000000002</v>
      </c>
      <c r="BB55" s="26">
        <v>6.6267679465776302E-2</v>
      </c>
      <c r="BC55" s="26">
        <v>1.8275113522537563</v>
      </c>
      <c r="BD55" s="269"/>
      <c r="BE55" s="192">
        <v>347006.67641206866</v>
      </c>
      <c r="BF55" s="188">
        <v>120183.24955799856</v>
      </c>
      <c r="BG55" s="188">
        <v>63895.162349098478</v>
      </c>
      <c r="BH55" s="188">
        <v>8854.8848443271017</v>
      </c>
      <c r="BI55" s="188">
        <v>3158.6812909308887</v>
      </c>
      <c r="BJ55" s="188">
        <v>12448.271073642085</v>
      </c>
      <c r="BK55" s="188">
        <v>31826.25</v>
      </c>
      <c r="BL55" s="188">
        <v>77683.28</v>
      </c>
      <c r="BM55" s="188">
        <v>0</v>
      </c>
      <c r="BN55" s="188">
        <v>73328.639999999999</v>
      </c>
      <c r="BO55" s="188">
        <v>4354.6400000000003</v>
      </c>
      <c r="BP55" s="188">
        <v>0</v>
      </c>
      <c r="BQ55" s="188">
        <v>0</v>
      </c>
      <c r="BR55" s="188">
        <v>0</v>
      </c>
      <c r="BS55" s="188">
        <v>0</v>
      </c>
      <c r="BT55" s="188">
        <v>0</v>
      </c>
      <c r="BU55" s="188">
        <v>0</v>
      </c>
      <c r="BV55" s="188">
        <v>0</v>
      </c>
      <c r="BW55" s="188">
        <v>0</v>
      </c>
      <c r="BX55" s="188">
        <v>0</v>
      </c>
      <c r="BY55" s="188">
        <v>0</v>
      </c>
      <c r="BZ55" s="188">
        <v>0</v>
      </c>
      <c r="CA55" s="188">
        <v>0</v>
      </c>
      <c r="CB55" s="188">
        <v>0</v>
      </c>
      <c r="CC55" s="188">
        <v>45104.232804398285</v>
      </c>
      <c r="CD55" s="191">
        <v>45104.232804398285</v>
      </c>
      <c r="CE55" s="188">
        <v>0</v>
      </c>
      <c r="CF55" s="188">
        <v>97283.62</v>
      </c>
      <c r="CG55" s="188">
        <v>97283.62</v>
      </c>
      <c r="CH55" s="188">
        <v>0</v>
      </c>
      <c r="CI55" s="188">
        <v>0</v>
      </c>
      <c r="CJ55" s="188">
        <v>0</v>
      </c>
      <c r="CK55" s="188">
        <v>0</v>
      </c>
      <c r="CL55" s="188">
        <v>0</v>
      </c>
      <c r="CM55" s="188">
        <v>0</v>
      </c>
      <c r="CN55" s="188">
        <v>0</v>
      </c>
      <c r="CO55" s="188">
        <v>0</v>
      </c>
      <c r="CP55" s="188">
        <v>0</v>
      </c>
      <c r="CQ55" s="188">
        <v>0</v>
      </c>
      <c r="CR55" s="188">
        <v>0</v>
      </c>
      <c r="CS55" s="188">
        <v>0</v>
      </c>
      <c r="CT55" s="188">
        <v>0</v>
      </c>
      <c r="CU55" s="188">
        <v>0</v>
      </c>
      <c r="CV55" s="188">
        <v>0</v>
      </c>
      <c r="CW55" s="188">
        <v>0</v>
      </c>
      <c r="CX55" s="188">
        <v>0</v>
      </c>
      <c r="CY55" s="188">
        <v>0</v>
      </c>
      <c r="CZ55" s="188">
        <v>0</v>
      </c>
      <c r="DA55" s="188">
        <v>0</v>
      </c>
      <c r="DB55" s="188">
        <v>0</v>
      </c>
      <c r="DC55" s="188">
        <v>6752.2940496718611</v>
      </c>
      <c r="DD55" s="193">
        <v>991413.75825094397</v>
      </c>
      <c r="DE55" s="189">
        <v>651399.10512286844</v>
      </c>
      <c r="DF55" s="189">
        <v>169448.51300354933</v>
      </c>
      <c r="DG55" s="189">
        <v>1768.527910229328</v>
      </c>
      <c r="DH55" s="189">
        <v>730.99606430146707</v>
      </c>
      <c r="DI55" s="189">
        <v>1037.5318459278608</v>
      </c>
      <c r="DJ55" s="188">
        <v>1023.8202250925419</v>
      </c>
      <c r="DK55" s="188">
        <v>0</v>
      </c>
      <c r="DL55" s="188">
        <v>1470.4216362102386</v>
      </c>
      <c r="DM55" s="188">
        <v>0</v>
      </c>
      <c r="DN55" s="188">
        <v>164831.48658058606</v>
      </c>
      <c r="DO55" s="188">
        <v>0</v>
      </c>
      <c r="DP55" s="188">
        <v>1471.8837724079951</v>
      </c>
      <c r="DQ55" s="188">
        <v>0</v>
      </c>
      <c r="DR55" s="192">
        <v>958077.71783560992</v>
      </c>
      <c r="DS55" s="188">
        <v>733550.80705820548</v>
      </c>
      <c r="DT55" s="188">
        <v>207720.68511293366</v>
      </c>
      <c r="DU55" s="188">
        <v>525830.12194527185</v>
      </c>
      <c r="DV55" s="188">
        <v>191694.54517599201</v>
      </c>
      <c r="DW55" s="188">
        <v>65100.922614677103</v>
      </c>
      <c r="DX55" s="188">
        <v>53454.292230093095</v>
      </c>
      <c r="DY55" s="188">
        <v>73139.330331221805</v>
      </c>
      <c r="DZ55" s="188">
        <v>9988.9246000848798</v>
      </c>
      <c r="EA55" s="188">
        <v>5435.247625792701</v>
      </c>
      <c r="EB55" s="188">
        <v>4553.6769742921779</v>
      </c>
      <c r="EC55" s="188">
        <v>7300.3875499492278</v>
      </c>
      <c r="ED55" s="188">
        <v>576.21422893123997</v>
      </c>
      <c r="EE55" s="188">
        <v>7370.9950816963437</v>
      </c>
      <c r="EF55" s="188">
        <v>7595.8441407507435</v>
      </c>
      <c r="EG55" s="192">
        <v>63440.522405592754</v>
      </c>
      <c r="EH55" s="188">
        <v>26829.631237652899</v>
      </c>
      <c r="EI55" s="188">
        <v>36610.891167939859</v>
      </c>
      <c r="EJ55" s="192">
        <v>132700.44659594423</v>
      </c>
      <c r="EK55" s="192">
        <v>1238123.3286702367</v>
      </c>
      <c r="EL55" s="188">
        <v>510456.39975111053</v>
      </c>
      <c r="EM55" s="188">
        <v>434997.14493332978</v>
      </c>
      <c r="EN55" s="188">
        <v>292669.78398579633</v>
      </c>
      <c r="EO55" s="192">
        <v>387357.36944134464</v>
      </c>
      <c r="EP55" s="188">
        <v>369863.60445911367</v>
      </c>
      <c r="EQ55" s="188">
        <v>1095.0449822309222</v>
      </c>
      <c r="ER55" s="188">
        <v>16398.72</v>
      </c>
      <c r="ES55" s="192">
        <v>0</v>
      </c>
      <c r="ET55" s="190">
        <v>4118119.8196117412</v>
      </c>
      <c r="EU55" s="269"/>
      <c r="EV55" s="192">
        <v>2796.3157894736837</v>
      </c>
      <c r="EW55" s="188">
        <v>4478900.72</v>
      </c>
      <c r="EX55" s="188">
        <v>1954.69</v>
      </c>
      <c r="EY55" s="188">
        <v>1954.7199999999998</v>
      </c>
      <c r="EZ55" s="188">
        <v>6066.6200000000008</v>
      </c>
      <c r="FA55" s="188">
        <v>4118.7199999999993</v>
      </c>
      <c r="FB55" s="188">
        <v>201336.04000000004</v>
      </c>
      <c r="FC55" s="192">
        <v>4694331.51</v>
      </c>
      <c r="FD55" s="188">
        <v>4351419.41</v>
      </c>
      <c r="FE55" s="188">
        <v>1914.0100000000002</v>
      </c>
      <c r="FF55" s="188">
        <v>1913.7499999999998</v>
      </c>
      <c r="FG55" s="188">
        <v>5941.59</v>
      </c>
      <c r="FH55" s="188">
        <v>4033.64</v>
      </c>
      <c r="FI55" s="188">
        <v>194762.24000000002</v>
      </c>
      <c r="FJ55" s="192">
        <v>4559984.6399999997</v>
      </c>
      <c r="FK55" s="192">
        <v>702460.27666666673</v>
      </c>
      <c r="FL55" s="190">
        <v>4481697.035789473</v>
      </c>
      <c r="FN55" s="115">
        <v>1.6083408541318595E-2</v>
      </c>
      <c r="FO55" s="107">
        <v>3.4064178650802126</v>
      </c>
      <c r="FP55" s="108">
        <v>10302.800000000001</v>
      </c>
      <c r="FQ55" s="107">
        <v>3.0862325682508565</v>
      </c>
      <c r="FR55" s="108">
        <v>10302.800000000001</v>
      </c>
      <c r="FS55" s="107">
        <v>1.6009275478216987</v>
      </c>
      <c r="FT55" s="108">
        <v>10302.800000000001</v>
      </c>
      <c r="FU55" s="108">
        <v>10302.799999999999</v>
      </c>
      <c r="FV55" s="108">
        <v>10302.799999999999</v>
      </c>
      <c r="FW55" s="108">
        <v>10302.799999999999</v>
      </c>
      <c r="FX55" s="108">
        <v>10302.799999999999</v>
      </c>
      <c r="FY55" s="108">
        <v>10302.799999999999</v>
      </c>
      <c r="FZ55" s="108">
        <v>10302.799999999999</v>
      </c>
      <c r="GA55" s="108">
        <v>10302.799999999999</v>
      </c>
      <c r="GB55" s="108">
        <v>10302.799999999999</v>
      </c>
      <c r="GC55" s="108">
        <v>10302.799999999999</v>
      </c>
      <c r="GD55" s="108">
        <v>10302.799999999999</v>
      </c>
      <c r="GE55" s="108">
        <v>10302.799999999999</v>
      </c>
      <c r="GF55" s="108">
        <v>10302.799999999999</v>
      </c>
      <c r="GG55" s="108">
        <v>10302.800000000001</v>
      </c>
      <c r="GH55" s="108">
        <v>10302.800000000001</v>
      </c>
      <c r="GI55" s="108"/>
      <c r="GJ55" s="108">
        <v>3</v>
      </c>
      <c r="GK55" s="115">
        <v>7.1770334928229658E-3</v>
      </c>
    </row>
    <row r="56" spans="1:193" ht="12" customHeight="1" x14ac:dyDescent="0.25">
      <c r="A56" s="22">
        <v>51</v>
      </c>
      <c r="B56" s="10" t="s">
        <v>48</v>
      </c>
      <c r="C56" s="28">
        <v>2021</v>
      </c>
      <c r="D56" s="282"/>
      <c r="E56" s="126">
        <v>4911.5</v>
      </c>
      <c r="F56" s="11">
        <v>4911.5</v>
      </c>
      <c r="G56" s="11">
        <v>0</v>
      </c>
      <c r="H56" s="11">
        <v>536.79999999999995</v>
      </c>
      <c r="I56" s="124" t="s">
        <v>453</v>
      </c>
      <c r="J56" s="12">
        <v>39.520000000000003</v>
      </c>
      <c r="K56" s="27">
        <v>4.49</v>
      </c>
      <c r="L56" s="27">
        <v>7.61</v>
      </c>
      <c r="M56" s="27">
        <v>11.85</v>
      </c>
      <c r="N56" s="27">
        <v>6.1</v>
      </c>
      <c r="O56" s="27">
        <v>2.78</v>
      </c>
      <c r="P56" s="27">
        <v>1.6</v>
      </c>
      <c r="Q56" s="27">
        <v>5.09</v>
      </c>
      <c r="R56" s="27">
        <v>0</v>
      </c>
      <c r="S56" s="35">
        <v>41.100800000000007</v>
      </c>
      <c r="T56" s="33">
        <v>4.6696</v>
      </c>
      <c r="U56" s="33">
        <v>7.9144000000000005</v>
      </c>
      <c r="V56" s="33">
        <v>12.324</v>
      </c>
      <c r="W56" s="33">
        <v>6.3439999999999994</v>
      </c>
      <c r="X56" s="33">
        <v>2.8912</v>
      </c>
      <c r="Y56" s="33">
        <v>1.6640000000000001</v>
      </c>
      <c r="Z56" s="33">
        <v>5.2935999999999996</v>
      </c>
      <c r="AA56" s="33">
        <v>0</v>
      </c>
      <c r="AB56" s="38" t="s">
        <v>396</v>
      </c>
      <c r="AC56" s="38" t="s">
        <v>395</v>
      </c>
      <c r="AD56" s="122" t="s">
        <v>395</v>
      </c>
      <c r="AE56" s="37">
        <v>2</v>
      </c>
      <c r="AF56" s="38" t="s">
        <v>396</v>
      </c>
      <c r="AG56" s="282"/>
      <c r="AH56" s="26">
        <v>34.24</v>
      </c>
      <c r="AI56" s="26">
        <v>34.24</v>
      </c>
      <c r="AJ56" s="26">
        <v>2190</v>
      </c>
      <c r="AK56" s="26">
        <v>35.89</v>
      </c>
      <c r="AL56" s="26">
        <v>4.29</v>
      </c>
      <c r="AM56" s="282"/>
      <c r="AN56" s="15">
        <v>7.0000000000000001E-3</v>
      </c>
      <c r="AO56" s="15">
        <v>7.0000000000000001E-3</v>
      </c>
      <c r="AP56" s="16">
        <v>4.193E-4</v>
      </c>
      <c r="AQ56" s="15">
        <v>1.4E-2</v>
      </c>
      <c r="AR56" s="15">
        <v>3.23</v>
      </c>
      <c r="AS56" s="282"/>
      <c r="AT56" s="13">
        <v>3.7575999999999996</v>
      </c>
      <c r="AU56" s="13">
        <v>3.7575999999999996</v>
      </c>
      <c r="AV56" s="13">
        <v>0.22508023999999999</v>
      </c>
      <c r="AW56" s="13">
        <v>7.5151999999999992</v>
      </c>
      <c r="AX56" s="13">
        <v>1733.8639999999998</v>
      </c>
      <c r="AY56" s="26">
        <v>2.6195708846584547E-2</v>
      </c>
      <c r="AZ56" s="26">
        <v>2.6195708846584547E-2</v>
      </c>
      <c r="BA56" s="26">
        <v>0.10036154445688689</v>
      </c>
      <c r="BB56" s="26">
        <v>5.4916120940649495E-2</v>
      </c>
      <c r="BC56" s="26">
        <v>1.5144612765957444</v>
      </c>
      <c r="BD56" s="269"/>
      <c r="BE56" s="192">
        <v>85087.293030351924</v>
      </c>
      <c r="BF56" s="188">
        <v>85087.293030351924</v>
      </c>
      <c r="BG56" s="188">
        <v>30459.786648056561</v>
      </c>
      <c r="BH56" s="188">
        <v>4221.2570284692083</v>
      </c>
      <c r="BI56" s="188">
        <v>1505.7909656022691</v>
      </c>
      <c r="BJ56" s="188">
        <v>5934.27838822389</v>
      </c>
      <c r="BK56" s="188">
        <v>42966.18</v>
      </c>
      <c r="BL56" s="188">
        <v>0</v>
      </c>
      <c r="BM56" s="188">
        <v>0</v>
      </c>
      <c r="BN56" s="188">
        <v>0</v>
      </c>
      <c r="BO56" s="188">
        <v>0</v>
      </c>
      <c r="BP56" s="188">
        <v>0</v>
      </c>
      <c r="BQ56" s="188">
        <v>0</v>
      </c>
      <c r="BR56" s="188">
        <v>0</v>
      </c>
      <c r="BS56" s="188">
        <v>0</v>
      </c>
      <c r="BT56" s="188">
        <v>0</v>
      </c>
      <c r="BU56" s="188">
        <v>0</v>
      </c>
      <c r="BV56" s="188">
        <v>0</v>
      </c>
      <c r="BW56" s="188">
        <v>0</v>
      </c>
      <c r="BX56" s="188">
        <v>0</v>
      </c>
      <c r="BY56" s="188">
        <v>0</v>
      </c>
      <c r="BZ56" s="188">
        <v>0</v>
      </c>
      <c r="CA56" s="188">
        <v>0</v>
      </c>
      <c r="CB56" s="188">
        <v>0</v>
      </c>
      <c r="CC56" s="188">
        <v>0</v>
      </c>
      <c r="CD56" s="188">
        <v>0</v>
      </c>
      <c r="CE56" s="188">
        <v>0</v>
      </c>
      <c r="CF56" s="188">
        <v>0</v>
      </c>
      <c r="CG56" s="188">
        <v>0</v>
      </c>
      <c r="CH56" s="188">
        <v>0</v>
      </c>
      <c r="CI56" s="188">
        <v>0</v>
      </c>
      <c r="CJ56" s="188">
        <v>0</v>
      </c>
      <c r="CK56" s="188">
        <v>0</v>
      </c>
      <c r="CL56" s="188">
        <v>0</v>
      </c>
      <c r="CM56" s="188">
        <v>0</v>
      </c>
      <c r="CN56" s="188">
        <v>0</v>
      </c>
      <c r="CO56" s="188">
        <v>0</v>
      </c>
      <c r="CP56" s="188">
        <v>0</v>
      </c>
      <c r="CQ56" s="188">
        <v>0</v>
      </c>
      <c r="CR56" s="188">
        <v>0</v>
      </c>
      <c r="CS56" s="188">
        <v>0</v>
      </c>
      <c r="CT56" s="188">
        <v>0</v>
      </c>
      <c r="CU56" s="188">
        <v>0</v>
      </c>
      <c r="CV56" s="188">
        <v>0</v>
      </c>
      <c r="CW56" s="188">
        <v>0</v>
      </c>
      <c r="CX56" s="188">
        <v>0</v>
      </c>
      <c r="CY56" s="188">
        <v>0</v>
      </c>
      <c r="CZ56" s="188">
        <v>0</v>
      </c>
      <c r="DA56" s="188">
        <v>0</v>
      </c>
      <c r="DB56" s="188">
        <v>0</v>
      </c>
      <c r="DC56" s="188">
        <v>0</v>
      </c>
      <c r="DD56" s="193">
        <v>472621.87693146628</v>
      </c>
      <c r="DE56" s="189">
        <v>310531.76853000809</v>
      </c>
      <c r="DF56" s="189">
        <v>80778.659356382006</v>
      </c>
      <c r="DG56" s="189">
        <v>843.08390254021651</v>
      </c>
      <c r="DH56" s="189">
        <v>348.47683831741421</v>
      </c>
      <c r="DI56" s="189">
        <v>494.60706422280231</v>
      </c>
      <c r="DJ56" s="188">
        <v>488.07052796735059</v>
      </c>
      <c r="DK56" s="188">
        <v>0</v>
      </c>
      <c r="DL56" s="188">
        <v>700.97214992493173</v>
      </c>
      <c r="DM56" s="188">
        <v>0</v>
      </c>
      <c r="DN56" s="188">
        <v>78577.653292362113</v>
      </c>
      <c r="DO56" s="188">
        <v>0</v>
      </c>
      <c r="DP56" s="188">
        <v>701.66917228150282</v>
      </c>
      <c r="DQ56" s="188">
        <v>0</v>
      </c>
      <c r="DR56" s="192">
        <v>456730.08416640112</v>
      </c>
      <c r="DS56" s="188">
        <v>349694.72268377291</v>
      </c>
      <c r="DT56" s="188">
        <v>99023.580476392206</v>
      </c>
      <c r="DU56" s="188">
        <v>250671.14220738073</v>
      </c>
      <c r="DV56" s="188">
        <v>91383.678090604953</v>
      </c>
      <c r="DW56" s="188">
        <v>31034.590734750414</v>
      </c>
      <c r="DX56" s="188">
        <v>25482.466541920858</v>
      </c>
      <c r="DY56" s="188">
        <v>34866.620813933674</v>
      </c>
      <c r="DZ56" s="188">
        <v>4761.8708674648524</v>
      </c>
      <c r="EA56" s="188">
        <v>2591.0644401600389</v>
      </c>
      <c r="EB56" s="188">
        <v>2170.8064273048135</v>
      </c>
      <c r="EC56" s="188">
        <v>3480.2047454648864</v>
      </c>
      <c r="ED56" s="188">
        <v>274.69000518264795</v>
      </c>
      <c r="EE56" s="188">
        <v>3513.8644197452718</v>
      </c>
      <c r="EF56" s="188">
        <v>3621.0533541655932</v>
      </c>
      <c r="EG56" s="192">
        <v>30243.052936587024</v>
      </c>
      <c r="EH56" s="188">
        <v>12790.089473126936</v>
      </c>
      <c r="EI56" s="188">
        <v>17452.963463460088</v>
      </c>
      <c r="EJ56" s="192">
        <v>63260.302389251468</v>
      </c>
      <c r="EK56" s="192">
        <v>590232.04650812084</v>
      </c>
      <c r="EL56" s="188">
        <v>243342.2571900434</v>
      </c>
      <c r="EM56" s="188">
        <v>207369.69341732821</v>
      </c>
      <c r="EN56" s="188">
        <v>139520.09590074915</v>
      </c>
      <c r="EO56" s="192">
        <v>181526.28822414792</v>
      </c>
      <c r="EP56" s="188">
        <v>176449.12017605026</v>
      </c>
      <c r="EQ56" s="188">
        <v>522.4080480976445</v>
      </c>
      <c r="ER56" s="188">
        <v>4554.76</v>
      </c>
      <c r="ES56" s="192">
        <v>0</v>
      </c>
      <c r="ET56" s="190">
        <v>1879700.9441863266</v>
      </c>
      <c r="EU56" s="269"/>
      <c r="EV56" s="192">
        <v>1864.2105263157894</v>
      </c>
      <c r="EW56" s="188">
        <v>2281087.92</v>
      </c>
      <c r="EX56" s="188">
        <v>812.92000000000007</v>
      </c>
      <c r="EY56" s="188">
        <v>812.92000000000007</v>
      </c>
      <c r="EZ56" s="188">
        <v>2508.12</v>
      </c>
      <c r="FA56" s="188">
        <v>1642.67</v>
      </c>
      <c r="FB56" s="188">
        <v>86346.3</v>
      </c>
      <c r="FC56" s="192">
        <v>2373210.8499999996</v>
      </c>
      <c r="FD56" s="188">
        <v>2284047.23</v>
      </c>
      <c r="FE56" s="188">
        <v>813.1099999999999</v>
      </c>
      <c r="FF56" s="188">
        <v>813</v>
      </c>
      <c r="FG56" s="188">
        <v>2506.3999999999996</v>
      </c>
      <c r="FH56" s="188">
        <v>1641.4299999999998</v>
      </c>
      <c r="FI56" s="188">
        <v>85674.26</v>
      </c>
      <c r="FJ56" s="192">
        <v>2375495.4299999997</v>
      </c>
      <c r="FK56" s="192">
        <v>296241.18333333329</v>
      </c>
      <c r="FL56" s="190">
        <v>2282952.1305263159</v>
      </c>
      <c r="FN56" s="115">
        <v>7.672837371218968E-3</v>
      </c>
      <c r="FO56" s="107">
        <v>3.4064165198461946</v>
      </c>
      <c r="FP56" s="108">
        <v>4911.5</v>
      </c>
      <c r="FQ56" s="107">
        <v>3.0862323601814743</v>
      </c>
      <c r="FR56" s="108">
        <v>4911.5</v>
      </c>
      <c r="FS56" s="107">
        <v>1.6009274876406323</v>
      </c>
      <c r="FT56" s="108">
        <v>4911.5</v>
      </c>
      <c r="FU56" s="108">
        <v>4911.5</v>
      </c>
      <c r="FV56" s="108">
        <v>4911.5</v>
      </c>
      <c r="FW56" s="108">
        <v>4911.5</v>
      </c>
      <c r="FX56" s="108">
        <v>4911.5</v>
      </c>
      <c r="FY56" s="108">
        <v>4911.5</v>
      </c>
      <c r="FZ56" s="108">
        <v>4911.5</v>
      </c>
      <c r="GA56" s="108">
        <v>4911.5</v>
      </c>
      <c r="GB56" s="108">
        <v>4911.5</v>
      </c>
      <c r="GC56" s="108">
        <v>4911.5</v>
      </c>
      <c r="GD56" s="108">
        <v>4911.5</v>
      </c>
      <c r="GE56" s="108">
        <v>4911.5</v>
      </c>
      <c r="GF56" s="108">
        <v>4911.5</v>
      </c>
      <c r="GG56" s="108">
        <v>4911.5</v>
      </c>
      <c r="GH56" s="108">
        <v>0</v>
      </c>
      <c r="GI56" s="108"/>
      <c r="GJ56" s="108">
        <v>2</v>
      </c>
      <c r="GK56" s="115">
        <v>4.7846889952153108E-3</v>
      </c>
    </row>
    <row r="57" spans="1:193" ht="12" customHeight="1" x14ac:dyDescent="0.25">
      <c r="A57" s="22">
        <v>52</v>
      </c>
      <c r="B57" s="10" t="s">
        <v>49</v>
      </c>
      <c r="C57" s="28">
        <v>2021</v>
      </c>
      <c r="D57" s="282"/>
      <c r="E57" s="126">
        <v>3072.3</v>
      </c>
      <c r="F57" s="11">
        <v>3018.9</v>
      </c>
      <c r="G57" s="11">
        <v>53.4</v>
      </c>
      <c r="H57" s="11">
        <v>530.6</v>
      </c>
      <c r="I57" s="124" t="s">
        <v>496</v>
      </c>
      <c r="J57" s="12">
        <v>36.75</v>
      </c>
      <c r="K57" s="26">
        <v>4.0199999999999996</v>
      </c>
      <c r="L57" s="26">
        <v>7</v>
      </c>
      <c r="M57" s="26">
        <v>11</v>
      </c>
      <c r="N57" s="26">
        <v>5.4</v>
      </c>
      <c r="O57" s="26">
        <v>2.67</v>
      </c>
      <c r="P57" s="26">
        <v>1.54</v>
      </c>
      <c r="Q57" s="26">
        <v>4.9000000000000004</v>
      </c>
      <c r="R57" s="26">
        <v>0.22</v>
      </c>
      <c r="S57" s="35">
        <v>38.22</v>
      </c>
      <c r="T57" s="33">
        <v>4.1807999999999996</v>
      </c>
      <c r="U57" s="33">
        <v>7.28</v>
      </c>
      <c r="V57" s="33">
        <v>11.44</v>
      </c>
      <c r="W57" s="33">
        <v>5.6160000000000005</v>
      </c>
      <c r="X57" s="33">
        <v>2.7767999999999997</v>
      </c>
      <c r="Y57" s="33">
        <v>1.6016000000000001</v>
      </c>
      <c r="Z57" s="33">
        <v>5.0960000000000001</v>
      </c>
      <c r="AA57" s="33">
        <v>0.2288</v>
      </c>
      <c r="AB57" s="38" t="s">
        <v>395</v>
      </c>
      <c r="AC57" s="38" t="s">
        <v>396</v>
      </c>
      <c r="AD57" s="122" t="s">
        <v>395</v>
      </c>
      <c r="AE57" s="37">
        <v>1</v>
      </c>
      <c r="AF57" s="38" t="s">
        <v>396</v>
      </c>
      <c r="AG57" s="282"/>
      <c r="AH57" s="26">
        <v>34.24</v>
      </c>
      <c r="AI57" s="26">
        <v>34.24</v>
      </c>
      <c r="AJ57" s="26">
        <v>2190</v>
      </c>
      <c r="AK57" s="26">
        <v>35.89</v>
      </c>
      <c r="AL57" s="26">
        <v>5.93</v>
      </c>
      <c r="AM57" s="282"/>
      <c r="AN57" s="15">
        <v>1.2E-2</v>
      </c>
      <c r="AO57" s="15">
        <v>1.2E-2</v>
      </c>
      <c r="AP57" s="16">
        <v>7.1880000000000002E-4</v>
      </c>
      <c r="AQ57" s="15">
        <v>2.4E-2</v>
      </c>
      <c r="AR57" s="15">
        <v>3.23</v>
      </c>
      <c r="AS57" s="282"/>
      <c r="AT57" s="13">
        <v>6.3672000000000004</v>
      </c>
      <c r="AU57" s="13">
        <v>6.3672000000000004</v>
      </c>
      <c r="AV57" s="13">
        <v>0.38139528</v>
      </c>
      <c r="AW57" s="13">
        <v>12.734400000000001</v>
      </c>
      <c r="AX57" s="13">
        <v>1713.838</v>
      </c>
      <c r="AY57" s="26">
        <v>7.0960820232399177E-2</v>
      </c>
      <c r="AZ57" s="26">
        <v>7.0960820232399177E-2</v>
      </c>
      <c r="BA57" s="26">
        <v>0.27186657006151738</v>
      </c>
      <c r="BB57" s="26">
        <v>0.14876073820915925</v>
      </c>
      <c r="BC57" s="26">
        <v>3.3079645021645017</v>
      </c>
      <c r="BD57" s="269"/>
      <c r="BE57" s="192">
        <v>158178.25955913344</v>
      </c>
      <c r="BF57" s="188">
        <v>143088.66217038408</v>
      </c>
      <c r="BG57" s="188">
        <v>19053.568669209846</v>
      </c>
      <c r="BH57" s="188">
        <v>2640.5309922764832</v>
      </c>
      <c r="BI57" s="188">
        <v>941.92030614269595</v>
      </c>
      <c r="BJ57" s="188">
        <v>7738.7922027550476</v>
      </c>
      <c r="BK57" s="188">
        <v>112713.85</v>
      </c>
      <c r="BL57" s="188">
        <v>0</v>
      </c>
      <c r="BM57" s="188">
        <v>0</v>
      </c>
      <c r="BN57" s="188">
        <v>0</v>
      </c>
      <c r="BO57" s="188">
        <v>0</v>
      </c>
      <c r="BP57" s="188">
        <v>0</v>
      </c>
      <c r="BQ57" s="188">
        <v>0</v>
      </c>
      <c r="BR57" s="188">
        <v>0</v>
      </c>
      <c r="BS57" s="188">
        <v>0</v>
      </c>
      <c r="BT57" s="188">
        <v>0</v>
      </c>
      <c r="BU57" s="188">
        <v>0</v>
      </c>
      <c r="BV57" s="188">
        <v>0</v>
      </c>
      <c r="BW57" s="188">
        <v>0</v>
      </c>
      <c r="BX57" s="188">
        <v>0</v>
      </c>
      <c r="BY57" s="188">
        <v>0</v>
      </c>
      <c r="BZ57" s="188">
        <v>0</v>
      </c>
      <c r="CA57" s="188">
        <v>0</v>
      </c>
      <c r="CB57" s="188">
        <v>0</v>
      </c>
      <c r="CC57" s="188">
        <v>0</v>
      </c>
      <c r="CD57" s="188">
        <v>0</v>
      </c>
      <c r="CE57" s="188">
        <v>0</v>
      </c>
      <c r="CF57" s="188">
        <v>13076.06</v>
      </c>
      <c r="CG57" s="188">
        <v>0</v>
      </c>
      <c r="CH57" s="188">
        <v>13076.06</v>
      </c>
      <c r="CI57" s="188">
        <v>0</v>
      </c>
      <c r="CJ57" s="188">
        <v>0</v>
      </c>
      <c r="CK57" s="188">
        <v>0</v>
      </c>
      <c r="CL57" s="188">
        <v>0</v>
      </c>
      <c r="CM57" s="188">
        <v>0</v>
      </c>
      <c r="CN57" s="188">
        <v>0</v>
      </c>
      <c r="CO57" s="188">
        <v>0</v>
      </c>
      <c r="CP57" s="188">
        <v>0</v>
      </c>
      <c r="CQ57" s="188">
        <v>0</v>
      </c>
      <c r="CR57" s="188">
        <v>0</v>
      </c>
      <c r="CS57" s="188">
        <v>0</v>
      </c>
      <c r="CT57" s="188">
        <v>0</v>
      </c>
      <c r="CU57" s="188">
        <v>0</v>
      </c>
      <c r="CV57" s="188">
        <v>0</v>
      </c>
      <c r="CW57" s="188">
        <v>0</v>
      </c>
      <c r="CX57" s="188">
        <v>0</v>
      </c>
      <c r="CY57" s="188">
        <v>0</v>
      </c>
      <c r="CZ57" s="188">
        <v>0</v>
      </c>
      <c r="DA57" s="188">
        <v>0</v>
      </c>
      <c r="DB57" s="188">
        <v>0</v>
      </c>
      <c r="DC57" s="188">
        <v>2013.5373887493552</v>
      </c>
      <c r="DD57" s="193">
        <v>440101.40058686427</v>
      </c>
      <c r="DE57" s="189">
        <v>338708.86469318625</v>
      </c>
      <c r="DF57" s="189">
        <v>50529.629469736821</v>
      </c>
      <c r="DG57" s="189">
        <v>527.3758879719652</v>
      </c>
      <c r="DH57" s="189">
        <v>217.98338396876545</v>
      </c>
      <c r="DI57" s="189">
        <v>309.39250400319975</v>
      </c>
      <c r="DJ57" s="188">
        <v>305.30369196255543</v>
      </c>
      <c r="DK57" s="188">
        <v>0</v>
      </c>
      <c r="DL57" s="188">
        <v>438.48045122963805</v>
      </c>
      <c r="DM57" s="188">
        <v>0</v>
      </c>
      <c r="DN57" s="188">
        <v>49152.829931818</v>
      </c>
      <c r="DO57" s="188">
        <v>0</v>
      </c>
      <c r="DP57" s="188">
        <v>438.91646095906765</v>
      </c>
      <c r="DQ57" s="188">
        <v>0</v>
      </c>
      <c r="DR57" s="192">
        <v>285699.24413813173</v>
      </c>
      <c r="DS57" s="188">
        <v>218745.20950857285</v>
      </c>
      <c r="DT57" s="188">
        <v>61942.409915019794</v>
      </c>
      <c r="DU57" s="188">
        <v>156802.79959355306</v>
      </c>
      <c r="DV57" s="188">
        <v>57163.407146037993</v>
      </c>
      <c r="DW57" s="188">
        <v>19413.12697024813</v>
      </c>
      <c r="DX57" s="188">
        <v>15940.09609218028</v>
      </c>
      <c r="DY57" s="188">
        <v>21810.184083609576</v>
      </c>
      <c r="DZ57" s="188">
        <v>2978.702202201418</v>
      </c>
      <c r="EA57" s="188">
        <v>1620.7935008660668</v>
      </c>
      <c r="EB57" s="188">
        <v>1357.9087013353512</v>
      </c>
      <c r="EC57" s="188">
        <v>2176.979138652503</v>
      </c>
      <c r="ED57" s="188">
        <v>171.82736494403932</v>
      </c>
      <c r="EE57" s="188">
        <v>2198.034339159808</v>
      </c>
      <c r="EF57" s="188">
        <v>2265.0844385631581</v>
      </c>
      <c r="EG57" s="192">
        <v>18917.99481565231</v>
      </c>
      <c r="EH57" s="188">
        <v>8000.6091597857849</v>
      </c>
      <c r="EI57" s="188">
        <v>10917.385655866523</v>
      </c>
      <c r="EJ57" s="192">
        <v>39571.338090297722</v>
      </c>
      <c r="EK57" s="192">
        <v>369208.98228380317</v>
      </c>
      <c r="EL57" s="188">
        <v>152218.34811462287</v>
      </c>
      <c r="EM57" s="188">
        <v>129716.36141424358</v>
      </c>
      <c r="EN57" s="188">
        <v>87274.272754936697</v>
      </c>
      <c r="EO57" s="192">
        <v>20495.680551781541</v>
      </c>
      <c r="EP57" s="188">
        <v>18391.708726533434</v>
      </c>
      <c r="EQ57" s="188">
        <v>54.451825248108285</v>
      </c>
      <c r="ER57" s="188">
        <v>2049.52</v>
      </c>
      <c r="ES57" s="192">
        <v>6840</v>
      </c>
      <c r="ET57" s="190">
        <v>1339012.9000256641</v>
      </c>
      <c r="EU57" s="269"/>
      <c r="EV57" s="192">
        <v>0</v>
      </c>
      <c r="EW57" s="188">
        <v>1331337.1199999999</v>
      </c>
      <c r="EX57" s="188">
        <v>1333.02</v>
      </c>
      <c r="EY57" s="188">
        <v>1333.02</v>
      </c>
      <c r="EZ57" s="188">
        <v>4195.5</v>
      </c>
      <c r="FA57" s="188">
        <v>5270.0400000000009</v>
      </c>
      <c r="FB57" s="188">
        <v>117816.06</v>
      </c>
      <c r="FC57" s="192">
        <v>1461284.76</v>
      </c>
      <c r="FD57" s="188">
        <v>1290950.97</v>
      </c>
      <c r="FE57" s="188">
        <v>1315.83</v>
      </c>
      <c r="FF57" s="188">
        <v>1315.78</v>
      </c>
      <c r="FG57" s="188">
        <v>4137.12</v>
      </c>
      <c r="FH57" s="188">
        <v>5089.1600000000008</v>
      </c>
      <c r="FI57" s="188">
        <v>113350.39</v>
      </c>
      <c r="FJ57" s="192">
        <v>1416159.25</v>
      </c>
      <c r="FK57" s="192">
        <v>478138.47000000003</v>
      </c>
      <c r="FL57" s="190">
        <v>1331337.1199999999</v>
      </c>
      <c r="FN57" s="115">
        <v>7.9975796930425124E-4</v>
      </c>
      <c r="FO57" s="107">
        <v>3.406417694221731</v>
      </c>
      <c r="FP57" s="108">
        <v>3072.2999999999997</v>
      </c>
      <c r="FQ57" s="107">
        <v>3.0862321911236155</v>
      </c>
      <c r="FR57" s="108">
        <v>3072.2999999999997</v>
      </c>
      <c r="FS57" s="107">
        <v>1.6009275154905755</v>
      </c>
      <c r="FT57" s="108">
        <v>3072.2999999999997</v>
      </c>
      <c r="FU57" s="108">
        <v>3072.3</v>
      </c>
      <c r="FV57" s="108">
        <v>3072.3</v>
      </c>
      <c r="FW57" s="108">
        <v>3072.3</v>
      </c>
      <c r="FX57" s="108">
        <v>3072.3</v>
      </c>
      <c r="FY57" s="108">
        <v>3072.3</v>
      </c>
      <c r="FZ57" s="108">
        <v>3072.3</v>
      </c>
      <c r="GA57" s="108">
        <v>3072.3</v>
      </c>
      <c r="GB57" s="108">
        <v>3072.3</v>
      </c>
      <c r="GC57" s="108">
        <v>3072.3</v>
      </c>
      <c r="GD57" s="108">
        <v>3072.3</v>
      </c>
      <c r="GE57" s="108">
        <v>3072.3</v>
      </c>
      <c r="GF57" s="108">
        <v>3072.3</v>
      </c>
      <c r="GG57" s="108">
        <v>3072.2999999999997</v>
      </c>
      <c r="GH57" s="108">
        <v>3072.2999999999997</v>
      </c>
      <c r="GI57" s="108"/>
      <c r="GJ57" s="108">
        <v>0</v>
      </c>
      <c r="GK57" s="115">
        <v>0</v>
      </c>
    </row>
    <row r="58" spans="1:193" ht="12" customHeight="1" x14ac:dyDescent="0.25">
      <c r="A58" s="22">
        <v>53</v>
      </c>
      <c r="B58" s="10" t="s">
        <v>50</v>
      </c>
      <c r="C58" s="28">
        <v>2021</v>
      </c>
      <c r="D58" s="282"/>
      <c r="E58" s="126">
        <v>4400.8999999999996</v>
      </c>
      <c r="F58" s="11">
        <v>3856.7</v>
      </c>
      <c r="G58" s="11">
        <v>544.20000000000005</v>
      </c>
      <c r="H58" s="11">
        <v>1214.2</v>
      </c>
      <c r="I58" s="124" t="s">
        <v>496</v>
      </c>
      <c r="J58" s="12">
        <v>36.54</v>
      </c>
      <c r="K58" s="26">
        <v>4.03</v>
      </c>
      <c r="L58" s="26">
        <v>7</v>
      </c>
      <c r="M58" s="26">
        <v>11</v>
      </c>
      <c r="N58" s="26">
        <v>5.4</v>
      </c>
      <c r="O58" s="26">
        <v>2.67</v>
      </c>
      <c r="P58" s="26">
        <v>1.54</v>
      </c>
      <c r="Q58" s="26">
        <v>4.9000000000000004</v>
      </c>
      <c r="R58" s="26">
        <v>0</v>
      </c>
      <c r="S58" s="35">
        <v>38.001599999999996</v>
      </c>
      <c r="T58" s="33">
        <v>4.1912000000000003</v>
      </c>
      <c r="U58" s="33">
        <v>7.28</v>
      </c>
      <c r="V58" s="33">
        <v>11.44</v>
      </c>
      <c r="W58" s="33">
        <v>5.6160000000000005</v>
      </c>
      <c r="X58" s="33">
        <v>2.7767999999999997</v>
      </c>
      <c r="Y58" s="33">
        <v>1.6016000000000001</v>
      </c>
      <c r="Z58" s="33">
        <v>5.0960000000000001</v>
      </c>
      <c r="AA58" s="33">
        <v>0</v>
      </c>
      <c r="AB58" s="38" t="s">
        <v>396</v>
      </c>
      <c r="AC58" s="38" t="s">
        <v>395</v>
      </c>
      <c r="AD58" s="122" t="s">
        <v>395</v>
      </c>
      <c r="AE58" s="37">
        <v>2</v>
      </c>
      <c r="AF58" s="38" t="s">
        <v>396</v>
      </c>
      <c r="AG58" s="282"/>
      <c r="AH58" s="26">
        <v>34.24</v>
      </c>
      <c r="AI58" s="26">
        <v>34.24</v>
      </c>
      <c r="AJ58" s="26">
        <v>2190</v>
      </c>
      <c r="AK58" s="26">
        <v>35.89</v>
      </c>
      <c r="AL58" s="26">
        <v>4.29</v>
      </c>
      <c r="AM58" s="282"/>
      <c r="AN58" s="15">
        <v>7.0000000000000001E-3</v>
      </c>
      <c r="AO58" s="15">
        <v>7.0000000000000001E-3</v>
      </c>
      <c r="AP58" s="16">
        <v>4.193E-4</v>
      </c>
      <c r="AQ58" s="15">
        <v>1.4E-2</v>
      </c>
      <c r="AR58" s="15">
        <v>3.23</v>
      </c>
      <c r="AS58" s="282"/>
      <c r="AT58" s="13">
        <v>8.4993999999999996</v>
      </c>
      <c r="AU58" s="13">
        <v>8.4993999999999996</v>
      </c>
      <c r="AV58" s="13">
        <v>0.50911406000000003</v>
      </c>
      <c r="AW58" s="13">
        <v>16.998799999999999</v>
      </c>
      <c r="AX58" s="13">
        <v>3921.866</v>
      </c>
      <c r="AY58" s="26">
        <v>6.612725942420869E-2</v>
      </c>
      <c r="AZ58" s="26">
        <v>6.612725942420869E-2</v>
      </c>
      <c r="BA58" s="26">
        <v>0.25334813138221729</v>
      </c>
      <c r="BB58" s="26">
        <v>0.13862776522983936</v>
      </c>
      <c r="BC58" s="26">
        <v>3.8230373650844149</v>
      </c>
      <c r="BD58" s="269"/>
      <c r="BE58" s="192">
        <v>180075.16122995489</v>
      </c>
      <c r="BF58" s="188">
        <v>107381.7401720676</v>
      </c>
      <c r="BG58" s="188">
        <v>27293.184375329762</v>
      </c>
      <c r="BH58" s="188">
        <v>3782.4147524361479</v>
      </c>
      <c r="BI58" s="188">
        <v>1349.2487957892756</v>
      </c>
      <c r="BJ58" s="188">
        <v>11085.392248512417</v>
      </c>
      <c r="BK58" s="188">
        <v>63871.5</v>
      </c>
      <c r="BL58" s="188">
        <v>0</v>
      </c>
      <c r="BM58" s="188">
        <v>0</v>
      </c>
      <c r="BN58" s="188">
        <v>0</v>
      </c>
      <c r="BO58" s="188">
        <v>0</v>
      </c>
      <c r="BP58" s="188">
        <v>0</v>
      </c>
      <c r="BQ58" s="188">
        <v>0</v>
      </c>
      <c r="BR58" s="188">
        <v>0</v>
      </c>
      <c r="BS58" s="188">
        <v>0</v>
      </c>
      <c r="BT58" s="188">
        <v>0</v>
      </c>
      <c r="BU58" s="188">
        <v>0</v>
      </c>
      <c r="BV58" s="188">
        <v>0</v>
      </c>
      <c r="BW58" s="188">
        <v>0</v>
      </c>
      <c r="BX58" s="188">
        <v>0</v>
      </c>
      <c r="BY58" s="188">
        <v>0</v>
      </c>
      <c r="BZ58" s="188">
        <v>0</v>
      </c>
      <c r="CA58" s="188">
        <v>0</v>
      </c>
      <c r="CB58" s="188">
        <v>0</v>
      </c>
      <c r="CC58" s="188">
        <v>0</v>
      </c>
      <c r="CD58" s="188">
        <v>0</v>
      </c>
      <c r="CE58" s="188">
        <v>0</v>
      </c>
      <c r="CF58" s="188">
        <v>69809.14</v>
      </c>
      <c r="CG58" s="188">
        <v>69809.14</v>
      </c>
      <c r="CH58" s="188">
        <v>0</v>
      </c>
      <c r="CI58" s="188">
        <v>0</v>
      </c>
      <c r="CJ58" s="188">
        <v>0</v>
      </c>
      <c r="CK58" s="188">
        <v>0</v>
      </c>
      <c r="CL58" s="188">
        <v>0</v>
      </c>
      <c r="CM58" s="188">
        <v>0</v>
      </c>
      <c r="CN58" s="188">
        <v>0</v>
      </c>
      <c r="CO58" s="188">
        <v>0</v>
      </c>
      <c r="CP58" s="188">
        <v>0</v>
      </c>
      <c r="CQ58" s="188">
        <v>0</v>
      </c>
      <c r="CR58" s="188">
        <v>0</v>
      </c>
      <c r="CS58" s="188">
        <v>0</v>
      </c>
      <c r="CT58" s="188">
        <v>0</v>
      </c>
      <c r="CU58" s="188">
        <v>0</v>
      </c>
      <c r="CV58" s="188">
        <v>0</v>
      </c>
      <c r="CW58" s="188">
        <v>0</v>
      </c>
      <c r="CX58" s="188">
        <v>0</v>
      </c>
      <c r="CY58" s="188">
        <v>0</v>
      </c>
      <c r="CZ58" s="188">
        <v>0</v>
      </c>
      <c r="DA58" s="188">
        <v>0</v>
      </c>
      <c r="DB58" s="188">
        <v>0</v>
      </c>
      <c r="DC58" s="188">
        <v>2884.2810578872632</v>
      </c>
      <c r="DD58" s="193">
        <v>638920.93996117951</v>
      </c>
      <c r="DE58" s="189">
        <v>485181.73441013048</v>
      </c>
      <c r="DF58" s="189">
        <v>72380.902364145702</v>
      </c>
      <c r="DG58" s="189">
        <v>755.43682107080099</v>
      </c>
      <c r="DH58" s="189">
        <v>312.24915356838204</v>
      </c>
      <c r="DI58" s="189">
        <v>443.187667502419</v>
      </c>
      <c r="DJ58" s="188">
        <v>437.33067016828124</v>
      </c>
      <c r="DK58" s="188">
        <v>0</v>
      </c>
      <c r="DL58" s="188">
        <v>628.09901956726708</v>
      </c>
      <c r="DM58" s="188">
        <v>0</v>
      </c>
      <c r="DN58" s="188">
        <v>70408.713096682579</v>
      </c>
      <c r="DO58" s="188">
        <v>8500</v>
      </c>
      <c r="DP58" s="188">
        <v>628.72357941436746</v>
      </c>
      <c r="DQ58" s="188">
        <v>0</v>
      </c>
      <c r="DR58" s="192">
        <v>409248.38184015371</v>
      </c>
      <c r="DS58" s="188">
        <v>313340.42656194983</v>
      </c>
      <c r="DT58" s="188">
        <v>88729.079775741528</v>
      </c>
      <c r="DU58" s="188">
        <v>224611.34678620831</v>
      </c>
      <c r="DV58" s="188">
        <v>81883.422357516727</v>
      </c>
      <c r="DW58" s="188">
        <v>27808.231775336073</v>
      </c>
      <c r="DX58" s="188">
        <v>22833.306933592492</v>
      </c>
      <c r="DY58" s="188">
        <v>31241.883648588158</v>
      </c>
      <c r="DZ58" s="188">
        <v>4266.8263260971335</v>
      </c>
      <c r="EA58" s="188">
        <v>2321.6971382877568</v>
      </c>
      <c r="EB58" s="188">
        <v>1945.1291878093768</v>
      </c>
      <c r="EC58" s="188">
        <v>3118.4023341782386</v>
      </c>
      <c r="ED58" s="188">
        <v>246.13320651701423</v>
      </c>
      <c r="EE58" s="188">
        <v>3148.5627455679464</v>
      </c>
      <c r="EF58" s="188">
        <v>3244.6083083268572</v>
      </c>
      <c r="EG58" s="192">
        <v>27098.982320803392</v>
      </c>
      <c r="EH58" s="188">
        <v>11460.430573609761</v>
      </c>
      <c r="EI58" s="188">
        <v>15638.551747193629</v>
      </c>
      <c r="EJ58" s="192">
        <v>56683.755428047814</v>
      </c>
      <c r="EK58" s="192">
        <v>528871.46767333581</v>
      </c>
      <c r="EL58" s="188">
        <v>218044.37334168016</v>
      </c>
      <c r="EM58" s="188">
        <v>185811.52066788552</v>
      </c>
      <c r="EN58" s="188">
        <v>125015.57366377013</v>
      </c>
      <c r="EO58" s="192">
        <v>31417.973040026536</v>
      </c>
      <c r="EP58" s="188">
        <v>26329.519955796182</v>
      </c>
      <c r="EQ58" s="188">
        <v>77.953084230353795</v>
      </c>
      <c r="ER58" s="188">
        <v>5010.5</v>
      </c>
      <c r="ES58" s="192">
        <v>0</v>
      </c>
      <c r="ET58" s="190">
        <v>1872316.6614935021</v>
      </c>
      <c r="EU58" s="269"/>
      <c r="EV58" s="192">
        <v>932.10526315789468</v>
      </c>
      <c r="EW58" s="188">
        <v>1690701.5899999999</v>
      </c>
      <c r="EX58" s="188">
        <v>1705.54</v>
      </c>
      <c r="EY58" s="188">
        <v>1705.54</v>
      </c>
      <c r="EZ58" s="188">
        <v>5376.47</v>
      </c>
      <c r="FA58" s="188">
        <v>6274.1500000000005</v>
      </c>
      <c r="FB58" s="188">
        <v>171152.69</v>
      </c>
      <c r="FC58" s="192">
        <v>1876915.9799999997</v>
      </c>
      <c r="FD58" s="188">
        <v>1657282.2699999998</v>
      </c>
      <c r="FE58" s="188">
        <v>1648.94</v>
      </c>
      <c r="FF58" s="188">
        <v>1648.8500000000001</v>
      </c>
      <c r="FG58" s="188">
        <v>5194.2700000000004</v>
      </c>
      <c r="FH58" s="188">
        <v>6128.34</v>
      </c>
      <c r="FI58" s="188">
        <v>166405.84999999998</v>
      </c>
      <c r="FJ58" s="192">
        <v>1838308.52</v>
      </c>
      <c r="FK58" s="192">
        <v>198249.90999999997</v>
      </c>
      <c r="FL58" s="190">
        <v>1691633.6952631578</v>
      </c>
      <c r="FN58" s="115">
        <v>1.1449313234405652E-3</v>
      </c>
      <c r="FO58" s="107">
        <v>3.4064173451676441</v>
      </c>
      <c r="FP58" s="108">
        <v>4400.9000000000005</v>
      </c>
      <c r="FQ58" s="107">
        <v>3.0862341533431321</v>
      </c>
      <c r="FR58" s="108">
        <v>4400.9000000000005</v>
      </c>
      <c r="FS58" s="107">
        <v>1.600926011102118</v>
      </c>
      <c r="FT58" s="108">
        <v>4400.9000000000005</v>
      </c>
      <c r="FU58" s="108">
        <v>4400.8999999999996</v>
      </c>
      <c r="FV58" s="108">
        <v>4400.8999999999996</v>
      </c>
      <c r="FW58" s="108">
        <v>4400.8999999999996</v>
      </c>
      <c r="FX58" s="108">
        <v>4400.8999999999996</v>
      </c>
      <c r="FY58" s="108">
        <v>4400.8999999999996</v>
      </c>
      <c r="FZ58" s="108">
        <v>4400.8999999999996</v>
      </c>
      <c r="GA58" s="108">
        <v>4400.8999999999996</v>
      </c>
      <c r="GB58" s="108">
        <v>4400.8999999999996</v>
      </c>
      <c r="GC58" s="108">
        <v>4400.8999999999996</v>
      </c>
      <c r="GD58" s="108">
        <v>4400.8999999999996</v>
      </c>
      <c r="GE58" s="108">
        <v>4400.8999999999996</v>
      </c>
      <c r="GF58" s="108">
        <v>4400.8999999999996</v>
      </c>
      <c r="GG58" s="108">
        <v>4400.9000000000005</v>
      </c>
      <c r="GH58" s="108">
        <v>4400.9000000000005</v>
      </c>
      <c r="GI58" s="108"/>
      <c r="GJ58" s="108">
        <v>1</v>
      </c>
      <c r="GK58" s="115">
        <v>2.3923444976076554E-3</v>
      </c>
    </row>
    <row r="59" spans="1:193" ht="12" customHeight="1" x14ac:dyDescent="0.25">
      <c r="A59" s="22">
        <v>54</v>
      </c>
      <c r="B59" s="10" t="s">
        <v>51</v>
      </c>
      <c r="C59" s="28">
        <v>2021</v>
      </c>
      <c r="D59" s="282"/>
      <c r="E59" s="126">
        <v>7903.9</v>
      </c>
      <c r="F59" s="11">
        <v>7772.5</v>
      </c>
      <c r="G59" s="11">
        <v>131.4</v>
      </c>
      <c r="H59" s="11">
        <v>1429.18</v>
      </c>
      <c r="I59" s="124" t="s">
        <v>496</v>
      </c>
      <c r="J59" s="12">
        <v>36.75</v>
      </c>
      <c r="K59" s="26">
        <v>4.0199999999999996</v>
      </c>
      <c r="L59" s="26">
        <v>7</v>
      </c>
      <c r="M59" s="26">
        <v>11</v>
      </c>
      <c r="N59" s="26">
        <v>5.4</v>
      </c>
      <c r="O59" s="26">
        <v>2.67</v>
      </c>
      <c r="P59" s="26">
        <v>1.54</v>
      </c>
      <c r="Q59" s="26">
        <v>4.9000000000000004</v>
      </c>
      <c r="R59" s="26">
        <v>0.22</v>
      </c>
      <c r="S59" s="35">
        <v>38.22</v>
      </c>
      <c r="T59" s="33">
        <v>4.1807999999999996</v>
      </c>
      <c r="U59" s="33">
        <v>7.28</v>
      </c>
      <c r="V59" s="33">
        <v>11.44</v>
      </c>
      <c r="W59" s="33">
        <v>5.6160000000000005</v>
      </c>
      <c r="X59" s="33">
        <v>2.7767999999999997</v>
      </c>
      <c r="Y59" s="33">
        <v>1.6016000000000001</v>
      </c>
      <c r="Z59" s="33">
        <v>5.0960000000000001</v>
      </c>
      <c r="AA59" s="33">
        <v>0.2288</v>
      </c>
      <c r="AB59" s="38" t="s">
        <v>395</v>
      </c>
      <c r="AC59" s="38" t="s">
        <v>396</v>
      </c>
      <c r="AD59" s="122" t="s">
        <v>395</v>
      </c>
      <c r="AE59" s="37">
        <v>4</v>
      </c>
      <c r="AF59" s="38" t="s">
        <v>396</v>
      </c>
      <c r="AG59" s="282"/>
      <c r="AH59" s="26">
        <v>34.24</v>
      </c>
      <c r="AI59" s="26">
        <v>34.24</v>
      </c>
      <c r="AJ59" s="26">
        <v>2190</v>
      </c>
      <c r="AK59" s="26">
        <v>35.89</v>
      </c>
      <c r="AL59" s="26">
        <v>5.93</v>
      </c>
      <c r="AM59" s="282"/>
      <c r="AN59" s="15">
        <v>1.2E-2</v>
      </c>
      <c r="AO59" s="15">
        <v>1.2E-2</v>
      </c>
      <c r="AP59" s="16">
        <v>7.1880000000000002E-4</v>
      </c>
      <c r="AQ59" s="15">
        <v>2.4E-2</v>
      </c>
      <c r="AR59" s="15">
        <v>3.23</v>
      </c>
      <c r="AS59" s="282"/>
      <c r="AT59" s="13">
        <v>17.15016</v>
      </c>
      <c r="AU59" s="13">
        <v>17.15016</v>
      </c>
      <c r="AV59" s="13">
        <v>1.0272945840000001</v>
      </c>
      <c r="AW59" s="13">
        <v>34.300319999999999</v>
      </c>
      <c r="AX59" s="13">
        <v>4616.2514000000001</v>
      </c>
      <c r="AY59" s="26">
        <v>7.4295155353686151E-2</v>
      </c>
      <c r="AZ59" s="26">
        <v>7.4295155353686151E-2</v>
      </c>
      <c r="BA59" s="26">
        <v>0.28464114411366548</v>
      </c>
      <c r="BB59" s="26">
        <v>0.15575076668480117</v>
      </c>
      <c r="BC59" s="26">
        <v>3.4634004481332004</v>
      </c>
      <c r="BD59" s="269"/>
      <c r="BE59" s="192">
        <v>180928.45054079962</v>
      </c>
      <c r="BF59" s="188">
        <v>180928.45054079962</v>
      </c>
      <c r="BG59" s="188">
        <v>49017.837256963088</v>
      </c>
      <c r="BH59" s="188">
        <v>6793.1168537753774</v>
      </c>
      <c r="BI59" s="188">
        <v>2423.2151507734447</v>
      </c>
      <c r="BJ59" s="188">
        <v>19909.071279287706</v>
      </c>
      <c r="BK59" s="188">
        <v>102785.21</v>
      </c>
      <c r="BL59" s="188">
        <v>0</v>
      </c>
      <c r="BM59" s="188">
        <v>0</v>
      </c>
      <c r="BN59" s="188">
        <v>0</v>
      </c>
      <c r="BO59" s="188">
        <v>0</v>
      </c>
      <c r="BP59" s="188">
        <v>0</v>
      </c>
      <c r="BQ59" s="188">
        <v>0</v>
      </c>
      <c r="BR59" s="188">
        <v>0</v>
      </c>
      <c r="BS59" s="188">
        <v>0</v>
      </c>
      <c r="BT59" s="188">
        <v>0</v>
      </c>
      <c r="BU59" s="188">
        <v>0</v>
      </c>
      <c r="BV59" s="188">
        <v>0</v>
      </c>
      <c r="BW59" s="188">
        <v>0</v>
      </c>
      <c r="BX59" s="188">
        <v>0</v>
      </c>
      <c r="BY59" s="188">
        <v>0</v>
      </c>
      <c r="BZ59" s="188">
        <v>0</v>
      </c>
      <c r="CA59" s="188">
        <v>0</v>
      </c>
      <c r="CB59" s="188">
        <v>0</v>
      </c>
      <c r="CC59" s="188">
        <v>0</v>
      </c>
      <c r="CD59" s="188">
        <v>0</v>
      </c>
      <c r="CE59" s="188">
        <v>0</v>
      </c>
      <c r="CF59" s="188">
        <v>0</v>
      </c>
      <c r="CG59" s="188">
        <v>0</v>
      </c>
      <c r="CH59" s="188">
        <v>0</v>
      </c>
      <c r="CI59" s="188">
        <v>0</v>
      </c>
      <c r="CJ59" s="188">
        <v>0</v>
      </c>
      <c r="CK59" s="188">
        <v>0</v>
      </c>
      <c r="CL59" s="188">
        <v>0</v>
      </c>
      <c r="CM59" s="188">
        <v>0</v>
      </c>
      <c r="CN59" s="188">
        <v>0</v>
      </c>
      <c r="CO59" s="188">
        <v>0</v>
      </c>
      <c r="CP59" s="188">
        <v>0</v>
      </c>
      <c r="CQ59" s="188">
        <v>0</v>
      </c>
      <c r="CR59" s="188">
        <v>0</v>
      </c>
      <c r="CS59" s="188">
        <v>0</v>
      </c>
      <c r="CT59" s="188">
        <v>0</v>
      </c>
      <c r="CU59" s="188">
        <v>0</v>
      </c>
      <c r="CV59" s="188">
        <v>0</v>
      </c>
      <c r="CW59" s="188">
        <v>0</v>
      </c>
      <c r="CX59" s="188">
        <v>0</v>
      </c>
      <c r="CY59" s="188">
        <v>0</v>
      </c>
      <c r="CZ59" s="188">
        <v>0</v>
      </c>
      <c r="DA59" s="188">
        <v>0</v>
      </c>
      <c r="DB59" s="188">
        <v>0</v>
      </c>
      <c r="DC59" s="188">
        <v>0</v>
      </c>
      <c r="DD59" s="193">
        <v>1132219.3340814754</v>
      </c>
      <c r="DE59" s="189">
        <v>871373.56236320501</v>
      </c>
      <c r="DF59" s="189">
        <v>129994.18623371834</v>
      </c>
      <c r="DG59" s="189">
        <v>1356.7445499923886</v>
      </c>
      <c r="DH59" s="189">
        <v>560.79122108867136</v>
      </c>
      <c r="DI59" s="189">
        <v>795.95332890371719</v>
      </c>
      <c r="DJ59" s="188">
        <v>785.43431660412125</v>
      </c>
      <c r="DK59" s="188">
        <v>0</v>
      </c>
      <c r="DL59" s="188">
        <v>1128.0492264667955</v>
      </c>
      <c r="DM59" s="188">
        <v>0</v>
      </c>
      <c r="DN59" s="188">
        <v>126452.18647205555</v>
      </c>
      <c r="DO59" s="188">
        <v>0</v>
      </c>
      <c r="DP59" s="188">
        <v>1129.1709194331199</v>
      </c>
      <c r="DQ59" s="188">
        <v>0</v>
      </c>
      <c r="DR59" s="192">
        <v>734999.26951905072</v>
      </c>
      <c r="DS59" s="188">
        <v>562751.118521892</v>
      </c>
      <c r="DT59" s="188">
        <v>159355.08046978645</v>
      </c>
      <c r="DU59" s="188">
        <v>403396.03805210552</v>
      </c>
      <c r="DV59" s="188">
        <v>147060.46080837469</v>
      </c>
      <c r="DW59" s="188">
        <v>49942.848764815993</v>
      </c>
      <c r="DX59" s="188">
        <v>41008.015331505296</v>
      </c>
      <c r="DY59" s="188">
        <v>56109.596712053411</v>
      </c>
      <c r="DZ59" s="188">
        <v>7663.1072278032043</v>
      </c>
      <c r="EA59" s="188">
        <v>4169.7066534828318</v>
      </c>
      <c r="EB59" s="188">
        <v>3493.4005743203729</v>
      </c>
      <c r="EC59" s="188">
        <v>5600.5681131385336</v>
      </c>
      <c r="ED59" s="188">
        <v>442.04872889405084</v>
      </c>
      <c r="EE59" s="188">
        <v>5654.7354142776439</v>
      </c>
      <c r="EF59" s="188">
        <v>5827.2307046705537</v>
      </c>
      <c r="EG59" s="192">
        <v>48669.055503510157</v>
      </c>
      <c r="EH59" s="188">
        <v>20582.630191723092</v>
      </c>
      <c r="EI59" s="188">
        <v>28086.425311787065</v>
      </c>
      <c r="EJ59" s="192">
        <v>101802.52551245131</v>
      </c>
      <c r="EK59" s="192">
        <v>949839.16774825088</v>
      </c>
      <c r="EL59" s="188">
        <v>391601.92743650283</v>
      </c>
      <c r="EM59" s="188">
        <v>333712.5765654525</v>
      </c>
      <c r="EN59" s="188">
        <v>224524.66374629564</v>
      </c>
      <c r="EO59" s="192">
        <v>56080.955021815418</v>
      </c>
      <c r="EP59" s="188">
        <v>47287.153250172298</v>
      </c>
      <c r="EQ59" s="188">
        <v>140.00177164311927</v>
      </c>
      <c r="ER59" s="188">
        <v>8653.7999999999993</v>
      </c>
      <c r="ES59" s="192">
        <v>15580</v>
      </c>
      <c r="ET59" s="190">
        <v>3220118.7579273535</v>
      </c>
      <c r="EU59" s="269"/>
      <c r="EV59" s="192">
        <v>3728.4210526315787</v>
      </c>
      <c r="EW59" s="188">
        <v>3426928.08</v>
      </c>
      <c r="EX59" s="188">
        <v>4019.67</v>
      </c>
      <c r="EY59" s="188">
        <v>3966.3900000000003</v>
      </c>
      <c r="EZ59" s="188">
        <v>12483.72</v>
      </c>
      <c r="FA59" s="188">
        <v>14207.94</v>
      </c>
      <c r="FB59" s="188">
        <v>317582.64</v>
      </c>
      <c r="FC59" s="192">
        <v>3779188.4400000004</v>
      </c>
      <c r="FD59" s="188">
        <v>3311704.87</v>
      </c>
      <c r="FE59" s="188">
        <v>3951.5299999999997</v>
      </c>
      <c r="FF59" s="188">
        <v>3898.2999999999997</v>
      </c>
      <c r="FG59" s="188">
        <v>12260.21</v>
      </c>
      <c r="FH59" s="188">
        <v>13707.88</v>
      </c>
      <c r="FI59" s="188">
        <v>305882.62</v>
      </c>
      <c r="FJ59" s="192">
        <v>3651405.4099999997</v>
      </c>
      <c r="FK59" s="192">
        <v>1197454.3500000001</v>
      </c>
      <c r="FL59" s="190">
        <v>3430656.5010526315</v>
      </c>
      <c r="FN59" s="115">
        <v>2.0562677573822642E-3</v>
      </c>
      <c r="FO59" s="107">
        <v>3.4064175301425847</v>
      </c>
      <c r="FP59" s="108">
        <v>7903.8999999999987</v>
      </c>
      <c r="FQ59" s="107">
        <v>3.0862312268316452</v>
      </c>
      <c r="FR59" s="108">
        <v>7903.8999999999987</v>
      </c>
      <c r="FS59" s="107">
        <v>1.6009273566883013</v>
      </c>
      <c r="FT59" s="108">
        <v>7903.8999999999987</v>
      </c>
      <c r="FU59" s="108">
        <v>7903.9</v>
      </c>
      <c r="FV59" s="108">
        <v>7903.9</v>
      </c>
      <c r="FW59" s="108">
        <v>7903.9</v>
      </c>
      <c r="FX59" s="108">
        <v>7903.9</v>
      </c>
      <c r="FY59" s="108">
        <v>7903.9</v>
      </c>
      <c r="FZ59" s="108">
        <v>7903.9</v>
      </c>
      <c r="GA59" s="108">
        <v>7903.9</v>
      </c>
      <c r="GB59" s="108">
        <v>7903.9</v>
      </c>
      <c r="GC59" s="108">
        <v>7903.9</v>
      </c>
      <c r="GD59" s="108">
        <v>7903.9</v>
      </c>
      <c r="GE59" s="108">
        <v>7903.9</v>
      </c>
      <c r="GF59" s="108">
        <v>7903.9</v>
      </c>
      <c r="GG59" s="108">
        <v>7903.8999999999987</v>
      </c>
      <c r="GH59" s="108">
        <v>0</v>
      </c>
      <c r="GI59" s="108"/>
      <c r="GJ59" s="108">
        <v>4</v>
      </c>
      <c r="GK59" s="115">
        <v>9.5693779904306216E-3</v>
      </c>
    </row>
    <row r="60" spans="1:193" ht="12" customHeight="1" x14ac:dyDescent="0.25">
      <c r="A60" s="22">
        <v>55</v>
      </c>
      <c r="B60" s="10" t="s">
        <v>52</v>
      </c>
      <c r="C60" s="28">
        <v>2021</v>
      </c>
      <c r="D60" s="282"/>
      <c r="E60" s="126">
        <v>6106.54</v>
      </c>
      <c r="F60" s="11">
        <v>5290.24</v>
      </c>
      <c r="G60" s="11">
        <v>816.3</v>
      </c>
      <c r="H60" s="11">
        <v>984.8</v>
      </c>
      <c r="I60" s="124" t="s">
        <v>496</v>
      </c>
      <c r="J60" s="12">
        <v>36.54</v>
      </c>
      <c r="K60" s="26">
        <v>4.03</v>
      </c>
      <c r="L60" s="26">
        <v>7</v>
      </c>
      <c r="M60" s="26">
        <v>11</v>
      </c>
      <c r="N60" s="26">
        <v>5.4</v>
      </c>
      <c r="O60" s="26">
        <v>2.67</v>
      </c>
      <c r="P60" s="26">
        <v>1.54</v>
      </c>
      <c r="Q60" s="26">
        <v>4.9000000000000004</v>
      </c>
      <c r="R60" s="26">
        <v>0</v>
      </c>
      <c r="S60" s="35">
        <v>38.001599999999996</v>
      </c>
      <c r="T60" s="33">
        <v>4.1912000000000003</v>
      </c>
      <c r="U60" s="33">
        <v>7.28</v>
      </c>
      <c r="V60" s="33">
        <v>11.44</v>
      </c>
      <c r="W60" s="33">
        <v>5.6160000000000005</v>
      </c>
      <c r="X60" s="33">
        <v>2.7767999999999997</v>
      </c>
      <c r="Y60" s="33">
        <v>1.6016000000000001</v>
      </c>
      <c r="Z60" s="33">
        <v>5.0960000000000001</v>
      </c>
      <c r="AA60" s="33">
        <v>0</v>
      </c>
      <c r="AB60" s="38" t="s">
        <v>396</v>
      </c>
      <c r="AC60" s="38" t="s">
        <v>395</v>
      </c>
      <c r="AD60" s="122" t="s">
        <v>395</v>
      </c>
      <c r="AE60" s="37">
        <v>2</v>
      </c>
      <c r="AF60" s="38" t="s">
        <v>396</v>
      </c>
      <c r="AG60" s="282"/>
      <c r="AH60" s="26">
        <v>34.24</v>
      </c>
      <c r="AI60" s="26">
        <v>34.24</v>
      </c>
      <c r="AJ60" s="26">
        <v>2190</v>
      </c>
      <c r="AK60" s="26">
        <v>35.89</v>
      </c>
      <c r="AL60" s="26">
        <v>4.29</v>
      </c>
      <c r="AM60" s="282"/>
      <c r="AN60" s="15">
        <v>7.0000000000000001E-3</v>
      </c>
      <c r="AO60" s="15">
        <v>7.0000000000000001E-3</v>
      </c>
      <c r="AP60" s="16">
        <v>4.193E-4</v>
      </c>
      <c r="AQ60" s="15">
        <v>1.4E-2</v>
      </c>
      <c r="AR60" s="15">
        <v>3.23</v>
      </c>
      <c r="AS60" s="282"/>
      <c r="AT60" s="13">
        <v>6.8936000000000002</v>
      </c>
      <c r="AU60" s="13">
        <v>6.8936000000000002</v>
      </c>
      <c r="AV60" s="13">
        <v>0.41292663999999996</v>
      </c>
      <c r="AW60" s="13">
        <v>13.7872</v>
      </c>
      <c r="AX60" s="13">
        <v>3180.904</v>
      </c>
      <c r="AY60" s="26">
        <v>3.8653126647823478E-2</v>
      </c>
      <c r="AZ60" s="26">
        <v>3.8653126647823478E-2</v>
      </c>
      <c r="BA60" s="26">
        <v>0.14808866258142908</v>
      </c>
      <c r="BB60" s="26">
        <v>8.1031583842896299E-2</v>
      </c>
      <c r="BC60" s="26">
        <v>2.234666138271427</v>
      </c>
      <c r="BD60" s="269"/>
      <c r="BE60" s="192">
        <v>418889.92857951066</v>
      </c>
      <c r="BF60" s="188">
        <v>179267.37773099542</v>
      </c>
      <c r="BG60" s="188">
        <v>37871.099574024905</v>
      </c>
      <c r="BH60" s="188">
        <v>5248.3507878709879</v>
      </c>
      <c r="BI60" s="188">
        <v>1872.1719969640396</v>
      </c>
      <c r="BJ60" s="188">
        <v>15381.715372135473</v>
      </c>
      <c r="BK60" s="188">
        <v>118894.04000000001</v>
      </c>
      <c r="BL60" s="188">
        <v>0</v>
      </c>
      <c r="BM60" s="188">
        <v>0</v>
      </c>
      <c r="BN60" s="188">
        <v>0</v>
      </c>
      <c r="BO60" s="188">
        <v>0</v>
      </c>
      <c r="BP60" s="188">
        <v>0</v>
      </c>
      <c r="BQ60" s="188">
        <v>0</v>
      </c>
      <c r="BR60" s="188">
        <v>0</v>
      </c>
      <c r="BS60" s="188">
        <v>0</v>
      </c>
      <c r="BT60" s="188">
        <v>2179.15</v>
      </c>
      <c r="BU60" s="188">
        <v>0</v>
      </c>
      <c r="BV60" s="188">
        <v>0</v>
      </c>
      <c r="BW60" s="188">
        <v>0</v>
      </c>
      <c r="BX60" s="188">
        <v>0</v>
      </c>
      <c r="BY60" s="188">
        <v>0</v>
      </c>
      <c r="BZ60" s="188">
        <v>0</v>
      </c>
      <c r="CA60" s="188">
        <v>0</v>
      </c>
      <c r="CB60" s="188">
        <v>0</v>
      </c>
      <c r="CC60" s="188">
        <v>0</v>
      </c>
      <c r="CD60" s="188">
        <v>0</v>
      </c>
      <c r="CE60" s="188">
        <v>0</v>
      </c>
      <c r="CF60" s="188">
        <v>233441.27</v>
      </c>
      <c r="CG60" s="188">
        <v>233441.27</v>
      </c>
      <c r="CH60" s="188">
        <v>0</v>
      </c>
      <c r="CI60" s="188">
        <v>0</v>
      </c>
      <c r="CJ60" s="188">
        <v>0</v>
      </c>
      <c r="CK60" s="188">
        <v>0</v>
      </c>
      <c r="CL60" s="188">
        <v>0</v>
      </c>
      <c r="CM60" s="188">
        <v>0</v>
      </c>
      <c r="CN60" s="188">
        <v>0</v>
      </c>
      <c r="CO60" s="188">
        <v>0</v>
      </c>
      <c r="CP60" s="188">
        <v>0</v>
      </c>
      <c r="CQ60" s="188">
        <v>0</v>
      </c>
      <c r="CR60" s="188">
        <v>0</v>
      </c>
      <c r="CS60" s="188">
        <v>0</v>
      </c>
      <c r="CT60" s="188">
        <v>0</v>
      </c>
      <c r="CU60" s="188">
        <v>0</v>
      </c>
      <c r="CV60" s="188">
        <v>0</v>
      </c>
      <c r="CW60" s="188">
        <v>0</v>
      </c>
      <c r="CX60" s="188">
        <v>0</v>
      </c>
      <c r="CY60" s="188">
        <v>0</v>
      </c>
      <c r="CZ60" s="188">
        <v>0</v>
      </c>
      <c r="DA60" s="188">
        <v>0</v>
      </c>
      <c r="DB60" s="188">
        <v>0</v>
      </c>
      <c r="DC60" s="188">
        <v>4002.1308485152776</v>
      </c>
      <c r="DD60" s="193">
        <v>874750.7752301892</v>
      </c>
      <c r="DE60" s="189">
        <v>673221.76564903487</v>
      </c>
      <c r="DF60" s="189">
        <v>100433.29217268064</v>
      </c>
      <c r="DG60" s="189">
        <v>1048.2185837764296</v>
      </c>
      <c r="DH60" s="189">
        <v>433.2663651142874</v>
      </c>
      <c r="DI60" s="189">
        <v>614.95221866214217</v>
      </c>
      <c r="DJ60" s="188">
        <v>606.82524724702125</v>
      </c>
      <c r="DK60" s="188">
        <v>0</v>
      </c>
      <c r="DL60" s="188">
        <v>871.52895701976831</v>
      </c>
      <c r="DM60" s="188">
        <v>0</v>
      </c>
      <c r="DN60" s="188">
        <v>97696.74904528982</v>
      </c>
      <c r="DO60" s="188">
        <v>0</v>
      </c>
      <c r="DP60" s="188">
        <v>872.39557514076921</v>
      </c>
      <c r="DQ60" s="188">
        <v>0</v>
      </c>
      <c r="DR60" s="192">
        <v>567859.21371586993</v>
      </c>
      <c r="DS60" s="188">
        <v>434780.57861292211</v>
      </c>
      <c r="DT60" s="188">
        <v>123117.47024784853</v>
      </c>
      <c r="DU60" s="188">
        <v>311663.10836507357</v>
      </c>
      <c r="DV60" s="188">
        <v>113618.66753688338</v>
      </c>
      <c r="DW60" s="188">
        <v>38585.761927187785</v>
      </c>
      <c r="DX60" s="188">
        <v>31682.724470508278</v>
      </c>
      <c r="DY60" s="188">
        <v>43350.181139187327</v>
      </c>
      <c r="DZ60" s="188">
        <v>5920.5039045116191</v>
      </c>
      <c r="EA60" s="188">
        <v>3221.5084284668401</v>
      </c>
      <c r="EB60" s="188">
        <v>2698.9954760447795</v>
      </c>
      <c r="EC60" s="188">
        <v>4326.9896134319752</v>
      </c>
      <c r="ED60" s="188">
        <v>341.52611305060509</v>
      </c>
      <c r="EE60" s="188">
        <v>4368.8391802405158</v>
      </c>
      <c r="EF60" s="188">
        <v>4502.1087548297592</v>
      </c>
      <c r="EG60" s="192">
        <v>37601.631371146519</v>
      </c>
      <c r="EH60" s="188">
        <v>15902.105868111281</v>
      </c>
      <c r="EI60" s="188">
        <v>21699.525503035238</v>
      </c>
      <c r="EJ60" s="192">
        <v>78652.461967231939</v>
      </c>
      <c r="EK60" s="192">
        <v>733844.161922773</v>
      </c>
      <c r="EL60" s="188">
        <v>302550.99811081903</v>
      </c>
      <c r="EM60" s="188">
        <v>257825.78186717935</v>
      </c>
      <c r="EN60" s="188">
        <v>173467.38194477465</v>
      </c>
      <c r="EO60" s="192">
        <v>164457.95163167367</v>
      </c>
      <c r="EP60" s="188">
        <v>36447.412780951665</v>
      </c>
      <c r="EQ60" s="188">
        <v>107.90885072200258</v>
      </c>
      <c r="ER60" s="188">
        <v>127902.63</v>
      </c>
      <c r="ES60" s="192">
        <v>0</v>
      </c>
      <c r="ET60" s="190">
        <v>2876056.1244183951</v>
      </c>
      <c r="EU60" s="269"/>
      <c r="EV60" s="192">
        <v>932.10526315789468</v>
      </c>
      <c r="EW60" s="188">
        <v>2320716.96</v>
      </c>
      <c r="EX60" s="188">
        <v>1482.24</v>
      </c>
      <c r="EY60" s="188">
        <v>1482.24</v>
      </c>
      <c r="EZ60" s="188">
        <v>4672.1399999999994</v>
      </c>
      <c r="FA60" s="188">
        <v>3123.66</v>
      </c>
      <c r="FB60" s="188">
        <v>137241.96</v>
      </c>
      <c r="FC60" s="192">
        <v>2468719.2000000007</v>
      </c>
      <c r="FD60" s="188">
        <v>2294779.31</v>
      </c>
      <c r="FE60" s="188">
        <v>1461.69</v>
      </c>
      <c r="FF60" s="188">
        <v>1461.6599999999999</v>
      </c>
      <c r="FG60" s="188">
        <v>4604.6899999999996</v>
      </c>
      <c r="FH60" s="188">
        <v>3082.65</v>
      </c>
      <c r="FI60" s="188">
        <v>134688.49</v>
      </c>
      <c r="FJ60" s="192">
        <v>2440078.4900000002</v>
      </c>
      <c r="FK60" s="192">
        <v>809558.47999999986</v>
      </c>
      <c r="FL60" s="190">
        <v>2321649.0652631577</v>
      </c>
      <c r="FN60" s="115">
        <v>1.5849048756429438E-3</v>
      </c>
      <c r="FO60" s="107">
        <v>3.4064171163743979</v>
      </c>
      <c r="FP60" s="108">
        <v>6106.54</v>
      </c>
      <c r="FQ60" s="107">
        <v>2.6059541281691669</v>
      </c>
      <c r="FR60" s="108">
        <v>6106.54</v>
      </c>
      <c r="FS60" s="107">
        <v>1.6009277763362315</v>
      </c>
      <c r="FT60" s="108">
        <v>6106.54</v>
      </c>
      <c r="FU60" s="108">
        <v>6106.54</v>
      </c>
      <c r="FV60" s="108">
        <v>6106.54</v>
      </c>
      <c r="FW60" s="108">
        <v>6106.54</v>
      </c>
      <c r="FX60" s="108">
        <v>6106.54</v>
      </c>
      <c r="FY60" s="108">
        <v>6106.54</v>
      </c>
      <c r="FZ60" s="108">
        <v>6106.54</v>
      </c>
      <c r="GA60" s="108">
        <v>6106.54</v>
      </c>
      <c r="GB60" s="108">
        <v>6106.54</v>
      </c>
      <c r="GC60" s="108">
        <v>6106.54</v>
      </c>
      <c r="GD60" s="108">
        <v>6106.54</v>
      </c>
      <c r="GE60" s="108">
        <v>6106.54</v>
      </c>
      <c r="GF60" s="108">
        <v>6106.54</v>
      </c>
      <c r="GG60" s="108">
        <v>6106.54</v>
      </c>
      <c r="GH60" s="108">
        <v>6106.54</v>
      </c>
      <c r="GI60" s="108"/>
      <c r="GJ60" s="108">
        <v>1</v>
      </c>
      <c r="GK60" s="115">
        <v>2.3923444976076554E-3</v>
      </c>
    </row>
    <row r="61" spans="1:193" ht="12" customHeight="1" x14ac:dyDescent="0.25">
      <c r="A61" s="22">
        <v>56</v>
      </c>
      <c r="B61" s="10" t="s">
        <v>53</v>
      </c>
      <c r="C61" s="28">
        <v>2021</v>
      </c>
      <c r="D61" s="282"/>
      <c r="E61" s="126">
        <v>5301.56</v>
      </c>
      <c r="F61" s="11">
        <v>5301.56</v>
      </c>
      <c r="G61" s="11">
        <v>0</v>
      </c>
      <c r="H61" s="11">
        <v>996.3</v>
      </c>
      <c r="I61" s="124" t="s">
        <v>496</v>
      </c>
      <c r="J61" s="12">
        <v>36.54</v>
      </c>
      <c r="K61" s="26">
        <v>4.03</v>
      </c>
      <c r="L61" s="26">
        <v>7</v>
      </c>
      <c r="M61" s="26">
        <v>11</v>
      </c>
      <c r="N61" s="26">
        <v>5.4</v>
      </c>
      <c r="O61" s="26">
        <v>2.67</v>
      </c>
      <c r="P61" s="26">
        <v>1.54</v>
      </c>
      <c r="Q61" s="26">
        <v>4.9000000000000004</v>
      </c>
      <c r="R61" s="26">
        <v>0</v>
      </c>
      <c r="S61" s="35">
        <v>38.001599999999996</v>
      </c>
      <c r="T61" s="33">
        <v>4.1912000000000003</v>
      </c>
      <c r="U61" s="33">
        <v>7.28</v>
      </c>
      <c r="V61" s="33">
        <v>11.44</v>
      </c>
      <c r="W61" s="33">
        <v>5.6160000000000005</v>
      </c>
      <c r="X61" s="33">
        <v>2.7767999999999997</v>
      </c>
      <c r="Y61" s="33">
        <v>1.6016000000000001</v>
      </c>
      <c r="Z61" s="33">
        <v>5.0960000000000001</v>
      </c>
      <c r="AA61" s="33">
        <v>0</v>
      </c>
      <c r="AB61" s="38" t="s">
        <v>396</v>
      </c>
      <c r="AC61" s="38" t="s">
        <v>395</v>
      </c>
      <c r="AD61" s="122" t="s">
        <v>395</v>
      </c>
      <c r="AE61" s="37">
        <v>2</v>
      </c>
      <c r="AF61" s="38" t="s">
        <v>396</v>
      </c>
      <c r="AG61" s="282"/>
      <c r="AH61" s="26">
        <v>34.24</v>
      </c>
      <c r="AI61" s="26">
        <v>34.24</v>
      </c>
      <c r="AJ61" s="26">
        <v>2190</v>
      </c>
      <c r="AK61" s="26">
        <v>35.89</v>
      </c>
      <c r="AL61" s="26">
        <v>4.29</v>
      </c>
      <c r="AM61" s="282"/>
      <c r="AN61" s="15">
        <v>7.0000000000000001E-3</v>
      </c>
      <c r="AO61" s="15">
        <v>7.0000000000000001E-3</v>
      </c>
      <c r="AP61" s="16">
        <v>4.193E-4</v>
      </c>
      <c r="AQ61" s="15">
        <v>1.4E-2</v>
      </c>
      <c r="AR61" s="15">
        <v>3.23</v>
      </c>
      <c r="AS61" s="282"/>
      <c r="AT61" s="13">
        <v>6.9741</v>
      </c>
      <c r="AU61" s="13">
        <v>6.9741</v>
      </c>
      <c r="AV61" s="13">
        <v>0.41774858999999998</v>
      </c>
      <c r="AW61" s="13">
        <v>13.9482</v>
      </c>
      <c r="AX61" s="13">
        <v>3218.049</v>
      </c>
      <c r="AY61" s="26">
        <v>4.5042060072884207E-2</v>
      </c>
      <c r="AZ61" s="26">
        <v>4.5042060072884207E-2</v>
      </c>
      <c r="BA61" s="26">
        <v>0.17256607717351116</v>
      </c>
      <c r="BB61" s="26">
        <v>9.4425206542979798E-2</v>
      </c>
      <c r="BC61" s="26">
        <v>2.6040316831272303</v>
      </c>
      <c r="BD61" s="269"/>
      <c r="BE61" s="192">
        <v>133945.74718094635</v>
      </c>
      <c r="BF61" s="188">
        <v>133945.74718094635</v>
      </c>
      <c r="BG61" s="188">
        <v>32878.83263806795</v>
      </c>
      <c r="BH61" s="188">
        <v>4556.4995239440523</v>
      </c>
      <c r="BI61" s="188">
        <v>1625.3774104852623</v>
      </c>
      <c r="BJ61" s="188">
        <v>13354.05760844906</v>
      </c>
      <c r="BK61" s="188">
        <v>81530.98000000001</v>
      </c>
      <c r="BL61" s="188">
        <v>0</v>
      </c>
      <c r="BM61" s="188">
        <v>0</v>
      </c>
      <c r="BN61" s="188">
        <v>0</v>
      </c>
      <c r="BO61" s="188">
        <v>0</v>
      </c>
      <c r="BP61" s="188">
        <v>0</v>
      </c>
      <c r="BQ61" s="188">
        <v>0</v>
      </c>
      <c r="BR61" s="188">
        <v>0</v>
      </c>
      <c r="BS61" s="188">
        <v>0</v>
      </c>
      <c r="BT61" s="188">
        <v>0</v>
      </c>
      <c r="BU61" s="188">
        <v>0</v>
      </c>
      <c r="BV61" s="188">
        <v>0</v>
      </c>
      <c r="BW61" s="188">
        <v>0</v>
      </c>
      <c r="BX61" s="188">
        <v>0</v>
      </c>
      <c r="BY61" s="188">
        <v>0</v>
      </c>
      <c r="BZ61" s="188">
        <v>0</v>
      </c>
      <c r="CA61" s="188">
        <v>0</v>
      </c>
      <c r="CB61" s="188">
        <v>0</v>
      </c>
      <c r="CC61" s="188">
        <v>0</v>
      </c>
      <c r="CD61" s="188">
        <v>0</v>
      </c>
      <c r="CE61" s="188">
        <v>0</v>
      </c>
      <c r="CF61" s="188">
        <v>0</v>
      </c>
      <c r="CG61" s="188">
        <v>0</v>
      </c>
      <c r="CH61" s="188">
        <v>0</v>
      </c>
      <c r="CI61" s="188">
        <v>0</v>
      </c>
      <c r="CJ61" s="188">
        <v>0</v>
      </c>
      <c r="CK61" s="188">
        <v>0</v>
      </c>
      <c r="CL61" s="188">
        <v>0</v>
      </c>
      <c r="CM61" s="188">
        <v>0</v>
      </c>
      <c r="CN61" s="188">
        <v>0</v>
      </c>
      <c r="CO61" s="188">
        <v>0</v>
      </c>
      <c r="CP61" s="188">
        <v>0</v>
      </c>
      <c r="CQ61" s="188">
        <v>0</v>
      </c>
      <c r="CR61" s="188">
        <v>0</v>
      </c>
      <c r="CS61" s="188">
        <v>0</v>
      </c>
      <c r="CT61" s="188">
        <v>0</v>
      </c>
      <c r="CU61" s="188">
        <v>0</v>
      </c>
      <c r="CV61" s="188">
        <v>0</v>
      </c>
      <c r="CW61" s="188">
        <v>0</v>
      </c>
      <c r="CX61" s="188">
        <v>0</v>
      </c>
      <c r="CY61" s="188">
        <v>0</v>
      </c>
      <c r="CZ61" s="188">
        <v>0</v>
      </c>
      <c r="DA61" s="188">
        <v>0</v>
      </c>
      <c r="DB61" s="188">
        <v>0</v>
      </c>
      <c r="DC61" s="188">
        <v>0</v>
      </c>
      <c r="DD61" s="193">
        <v>759438.85079428984</v>
      </c>
      <c r="DE61" s="189">
        <v>584475.91989805968</v>
      </c>
      <c r="DF61" s="189">
        <v>87193.914139757821</v>
      </c>
      <c r="DG61" s="189">
        <v>910.03968122795686</v>
      </c>
      <c r="DH61" s="189">
        <v>376.1520649394422</v>
      </c>
      <c r="DI61" s="189">
        <v>533.88761628851466</v>
      </c>
      <c r="DJ61" s="188">
        <v>526.83196340233872</v>
      </c>
      <c r="DK61" s="188">
        <v>0</v>
      </c>
      <c r="DL61" s="188">
        <v>756.64174104774929</v>
      </c>
      <c r="DM61" s="188">
        <v>0</v>
      </c>
      <c r="DN61" s="188">
        <v>84818.109251482281</v>
      </c>
      <c r="DO61" s="188">
        <v>0</v>
      </c>
      <c r="DP61" s="188">
        <v>757.39411931196651</v>
      </c>
      <c r="DQ61" s="188">
        <v>0</v>
      </c>
      <c r="DR61" s="192">
        <v>493002.53385182237</v>
      </c>
      <c r="DS61" s="188">
        <v>377466.67087272386</v>
      </c>
      <c r="DT61" s="188">
        <v>106887.80480717128</v>
      </c>
      <c r="DU61" s="188">
        <v>270578.86606555257</v>
      </c>
      <c r="DV61" s="188">
        <v>98641.158997867766</v>
      </c>
      <c r="DW61" s="188">
        <v>33499.286339351194</v>
      </c>
      <c r="DX61" s="188">
        <v>27506.225250938805</v>
      </c>
      <c r="DY61" s="188">
        <v>37635.647407577766</v>
      </c>
      <c r="DZ61" s="188">
        <v>5140.0476669280179</v>
      </c>
      <c r="EA61" s="188">
        <v>2796.8408008500164</v>
      </c>
      <c r="EB61" s="188">
        <v>2343.2068660780014</v>
      </c>
      <c r="EC61" s="188">
        <v>3756.5945781058372</v>
      </c>
      <c r="ED61" s="188">
        <v>296.50525173085998</v>
      </c>
      <c r="EE61" s="188">
        <v>3792.9274260703942</v>
      </c>
      <c r="EF61" s="188">
        <v>3908.6290583956306</v>
      </c>
      <c r="EG61" s="192">
        <v>32644.886435201523</v>
      </c>
      <c r="EH61" s="188">
        <v>13805.848874508976</v>
      </c>
      <c r="EI61" s="188">
        <v>18839.037560692548</v>
      </c>
      <c r="EJ61" s="192">
        <v>68284.289674185071</v>
      </c>
      <c r="EK61" s="192">
        <v>637106.91407626844</v>
      </c>
      <c r="EL61" s="188">
        <v>262667.93790663674</v>
      </c>
      <c r="EM61" s="188">
        <v>223838.51610171443</v>
      </c>
      <c r="EN61" s="188">
        <v>150600.46006791727</v>
      </c>
      <c r="EO61" s="192">
        <v>34787.877802268064</v>
      </c>
      <c r="EP61" s="188">
        <v>31732.93697017293</v>
      </c>
      <c r="EQ61" s="188">
        <v>93.950832095130636</v>
      </c>
      <c r="ER61" s="188">
        <v>2960.99</v>
      </c>
      <c r="ES61" s="192">
        <v>0</v>
      </c>
      <c r="ET61" s="190">
        <v>2159211.0998149817</v>
      </c>
      <c r="EU61" s="269"/>
      <c r="EV61" s="192">
        <v>932.10526315789468</v>
      </c>
      <c r="EW61" s="188">
        <v>2324602.4500000002</v>
      </c>
      <c r="EX61" s="188">
        <v>1419.8400000000001</v>
      </c>
      <c r="EY61" s="188">
        <v>1393.2000000000003</v>
      </c>
      <c r="EZ61" s="188">
        <v>4392.29</v>
      </c>
      <c r="FA61" s="188">
        <v>5904.4600000000009</v>
      </c>
      <c r="FB61" s="188">
        <v>160258.44999999998</v>
      </c>
      <c r="FC61" s="192">
        <v>2497970.6900000004</v>
      </c>
      <c r="FD61" s="188">
        <v>2247135.39</v>
      </c>
      <c r="FE61" s="188">
        <v>1398.9</v>
      </c>
      <c r="FF61" s="188">
        <v>1374.06</v>
      </c>
      <c r="FG61" s="188">
        <v>4328.3700000000008</v>
      </c>
      <c r="FH61" s="188">
        <v>5741.4199999999992</v>
      </c>
      <c r="FI61" s="188">
        <v>154234.15999999997</v>
      </c>
      <c r="FJ61" s="192">
        <v>2414212.3000000003</v>
      </c>
      <c r="FK61" s="192">
        <v>611434.86</v>
      </c>
      <c r="FL61" s="190">
        <v>2325534.5552631579</v>
      </c>
      <c r="FN61" s="115">
        <v>1.3798973009349529E-3</v>
      </c>
      <c r="FO61" s="107">
        <v>3.406418262483589</v>
      </c>
      <c r="FP61" s="108">
        <v>5301.5599999999995</v>
      </c>
      <c r="FQ61" s="107">
        <v>3.0862306125220704</v>
      </c>
      <c r="FR61" s="108">
        <v>5301.5599999999995</v>
      </c>
      <c r="FS61" s="107">
        <v>1.6009279128374607</v>
      </c>
      <c r="FT61" s="108">
        <v>5301.5599999999995</v>
      </c>
      <c r="FU61" s="108">
        <v>5301.56</v>
      </c>
      <c r="FV61" s="108">
        <v>5301.56</v>
      </c>
      <c r="FW61" s="108">
        <v>5301.56</v>
      </c>
      <c r="FX61" s="108">
        <v>5301.56</v>
      </c>
      <c r="FY61" s="108">
        <v>5301.56</v>
      </c>
      <c r="FZ61" s="108">
        <v>5301.56</v>
      </c>
      <c r="GA61" s="108">
        <v>5301.56</v>
      </c>
      <c r="GB61" s="108">
        <v>5301.56</v>
      </c>
      <c r="GC61" s="108">
        <v>5301.56</v>
      </c>
      <c r="GD61" s="108">
        <v>5301.56</v>
      </c>
      <c r="GE61" s="108">
        <v>5301.56</v>
      </c>
      <c r="GF61" s="108">
        <v>5301.56</v>
      </c>
      <c r="GG61" s="108">
        <v>5301.5599999999995</v>
      </c>
      <c r="GH61" s="108">
        <v>0</v>
      </c>
      <c r="GI61" s="108"/>
      <c r="GJ61" s="108">
        <v>1</v>
      </c>
      <c r="GK61" s="115">
        <v>2.3923444976076554E-3</v>
      </c>
    </row>
    <row r="62" spans="1:193" ht="12" customHeight="1" x14ac:dyDescent="0.25">
      <c r="A62" s="22">
        <v>57</v>
      </c>
      <c r="B62" s="10" t="s">
        <v>54</v>
      </c>
      <c r="C62" s="28">
        <v>2021</v>
      </c>
      <c r="D62" s="282"/>
      <c r="E62" s="126">
        <v>5273.1989999999996</v>
      </c>
      <c r="F62" s="11">
        <v>5273.1989999999996</v>
      </c>
      <c r="G62" s="11">
        <v>0</v>
      </c>
      <c r="H62" s="11">
        <v>932.6</v>
      </c>
      <c r="I62" s="124" t="s">
        <v>496</v>
      </c>
      <c r="J62" s="12">
        <v>36.54</v>
      </c>
      <c r="K62" s="26">
        <v>4.03</v>
      </c>
      <c r="L62" s="26">
        <v>7</v>
      </c>
      <c r="M62" s="26">
        <v>11</v>
      </c>
      <c r="N62" s="26">
        <v>5.4</v>
      </c>
      <c r="O62" s="26">
        <v>2.67</v>
      </c>
      <c r="P62" s="26">
        <v>1.54</v>
      </c>
      <c r="Q62" s="26">
        <v>4.9000000000000004</v>
      </c>
      <c r="R62" s="26">
        <v>0</v>
      </c>
      <c r="S62" s="35">
        <v>38.001599999999996</v>
      </c>
      <c r="T62" s="33">
        <v>4.1912000000000003</v>
      </c>
      <c r="U62" s="33">
        <v>7.28</v>
      </c>
      <c r="V62" s="33">
        <v>11.44</v>
      </c>
      <c r="W62" s="33">
        <v>5.6160000000000005</v>
      </c>
      <c r="X62" s="33">
        <v>2.7767999999999997</v>
      </c>
      <c r="Y62" s="33">
        <v>1.6016000000000001</v>
      </c>
      <c r="Z62" s="33">
        <v>5.0960000000000001</v>
      </c>
      <c r="AA62" s="33">
        <v>0</v>
      </c>
      <c r="AB62" s="38" t="s">
        <v>396</v>
      </c>
      <c r="AC62" s="38" t="s">
        <v>395</v>
      </c>
      <c r="AD62" s="122" t="s">
        <v>395</v>
      </c>
      <c r="AE62" s="37">
        <v>2</v>
      </c>
      <c r="AF62" s="38" t="s">
        <v>396</v>
      </c>
      <c r="AG62" s="282"/>
      <c r="AH62" s="26">
        <v>34.24</v>
      </c>
      <c r="AI62" s="26">
        <v>34.24</v>
      </c>
      <c r="AJ62" s="26">
        <v>2190</v>
      </c>
      <c r="AK62" s="26">
        <v>35.89</v>
      </c>
      <c r="AL62" s="26">
        <v>4.29</v>
      </c>
      <c r="AM62" s="282"/>
      <c r="AN62" s="15">
        <v>7.0000000000000001E-3</v>
      </c>
      <c r="AO62" s="15">
        <v>7.0000000000000001E-3</v>
      </c>
      <c r="AP62" s="16">
        <v>4.193E-4</v>
      </c>
      <c r="AQ62" s="15">
        <v>1.4E-2</v>
      </c>
      <c r="AR62" s="15">
        <v>3.23</v>
      </c>
      <c r="AS62" s="282"/>
      <c r="AT62" s="13">
        <v>6.5282</v>
      </c>
      <c r="AU62" s="13">
        <v>6.5282</v>
      </c>
      <c r="AV62" s="13">
        <v>0.39103917999999999</v>
      </c>
      <c r="AW62" s="13">
        <v>13.0564</v>
      </c>
      <c r="AX62" s="13">
        <v>3012.2980000000002</v>
      </c>
      <c r="AY62" s="26">
        <v>4.2388987785213494E-2</v>
      </c>
      <c r="AZ62" s="26">
        <v>4.2388987785213494E-2</v>
      </c>
      <c r="BA62" s="26">
        <v>0.16240157145596062</v>
      </c>
      <c r="BB62" s="26">
        <v>8.8863362827763567E-2</v>
      </c>
      <c r="BC62" s="26">
        <v>2.450648727650901</v>
      </c>
      <c r="BD62" s="269"/>
      <c r="BE62" s="192">
        <v>140689.90355592646</v>
      </c>
      <c r="BF62" s="188">
        <v>108618.23137065297</v>
      </c>
      <c r="BG62" s="188">
        <v>32702.945432707969</v>
      </c>
      <c r="BH62" s="188">
        <v>4532.1242677933014</v>
      </c>
      <c r="BI62" s="188">
        <v>1616.6823605869733</v>
      </c>
      <c r="BJ62" s="188">
        <v>13282.619309564729</v>
      </c>
      <c r="BK62" s="188">
        <v>56483.86</v>
      </c>
      <c r="BL62" s="188">
        <v>28615.7</v>
      </c>
      <c r="BM62" s="188">
        <v>0</v>
      </c>
      <c r="BN62" s="188">
        <v>28615.7</v>
      </c>
      <c r="BO62" s="188">
        <v>0</v>
      </c>
      <c r="BP62" s="188">
        <v>0</v>
      </c>
      <c r="BQ62" s="188">
        <v>0</v>
      </c>
      <c r="BR62" s="188">
        <v>0</v>
      </c>
      <c r="BS62" s="188">
        <v>0</v>
      </c>
      <c r="BT62" s="188">
        <v>0</v>
      </c>
      <c r="BU62" s="188">
        <v>0</v>
      </c>
      <c r="BV62" s="188">
        <v>0</v>
      </c>
      <c r="BW62" s="188">
        <v>0</v>
      </c>
      <c r="BX62" s="188">
        <v>0</v>
      </c>
      <c r="BY62" s="188">
        <v>0</v>
      </c>
      <c r="BZ62" s="188">
        <v>0</v>
      </c>
      <c r="CA62" s="188">
        <v>0</v>
      </c>
      <c r="CB62" s="188">
        <v>0</v>
      </c>
      <c r="CC62" s="188">
        <v>0</v>
      </c>
      <c r="CD62" s="188">
        <v>0</v>
      </c>
      <c r="CE62" s="188">
        <v>0</v>
      </c>
      <c r="CF62" s="188">
        <v>0</v>
      </c>
      <c r="CG62" s="188">
        <v>0</v>
      </c>
      <c r="CH62" s="188">
        <v>0</v>
      </c>
      <c r="CI62" s="188">
        <v>0</v>
      </c>
      <c r="CJ62" s="188">
        <v>0</v>
      </c>
      <c r="CK62" s="188">
        <v>0</v>
      </c>
      <c r="CL62" s="188">
        <v>0</v>
      </c>
      <c r="CM62" s="188">
        <v>0</v>
      </c>
      <c r="CN62" s="188">
        <v>0</v>
      </c>
      <c r="CO62" s="188">
        <v>0</v>
      </c>
      <c r="CP62" s="188">
        <v>0</v>
      </c>
      <c r="CQ62" s="188">
        <v>0</v>
      </c>
      <c r="CR62" s="188">
        <v>0</v>
      </c>
      <c r="CS62" s="188">
        <v>0</v>
      </c>
      <c r="CT62" s="188">
        <v>0</v>
      </c>
      <c r="CU62" s="188">
        <v>0</v>
      </c>
      <c r="CV62" s="188">
        <v>0</v>
      </c>
      <c r="CW62" s="188">
        <v>0</v>
      </c>
      <c r="CX62" s="188">
        <v>0</v>
      </c>
      <c r="CY62" s="188">
        <v>0</v>
      </c>
      <c r="CZ62" s="188">
        <v>0</v>
      </c>
      <c r="DA62" s="188">
        <v>0</v>
      </c>
      <c r="DB62" s="188">
        <v>0</v>
      </c>
      <c r="DC62" s="188">
        <v>3455.9721852734792</v>
      </c>
      <c r="DD62" s="193">
        <v>755376.18900278374</v>
      </c>
      <c r="DE62" s="189">
        <v>581349.23236378131</v>
      </c>
      <c r="DF62" s="189">
        <v>86727.465283398997</v>
      </c>
      <c r="DG62" s="189">
        <v>905.17137163619395</v>
      </c>
      <c r="DH62" s="189">
        <v>374.1398178435407</v>
      </c>
      <c r="DI62" s="189">
        <v>531.03155379265331</v>
      </c>
      <c r="DJ62" s="188">
        <v>524.01364552721259</v>
      </c>
      <c r="DK62" s="188">
        <v>0</v>
      </c>
      <c r="DL62" s="188">
        <v>752.59404255563459</v>
      </c>
      <c r="DM62" s="188">
        <v>0</v>
      </c>
      <c r="DN62" s="188">
        <v>84364.369899955316</v>
      </c>
      <c r="DO62" s="188">
        <v>0</v>
      </c>
      <c r="DP62" s="188">
        <v>753.3423959290742</v>
      </c>
      <c r="DQ62" s="188">
        <v>0</v>
      </c>
      <c r="DR62" s="192">
        <v>490365.18845488795</v>
      </c>
      <c r="DS62" s="188">
        <v>375447.39121680724</v>
      </c>
      <c r="DT62" s="188">
        <v>106316.0023505102</v>
      </c>
      <c r="DU62" s="188">
        <v>269131.38886629703</v>
      </c>
      <c r="DV62" s="188">
        <v>98113.472447052802</v>
      </c>
      <c r="DW62" s="188">
        <v>33320.079981247101</v>
      </c>
      <c r="DX62" s="188">
        <v>27359.079117660698</v>
      </c>
      <c r="DY62" s="188">
        <v>37434.313348145013</v>
      </c>
      <c r="DZ62" s="188">
        <v>5112.5506864389272</v>
      </c>
      <c r="EA62" s="188">
        <v>2781.878940199018</v>
      </c>
      <c r="EB62" s="188">
        <v>2330.6717462399092</v>
      </c>
      <c r="EC62" s="188">
        <v>3736.4984594483744</v>
      </c>
      <c r="ED62" s="188">
        <v>294.91907984101266</v>
      </c>
      <c r="EE62" s="188">
        <v>3772.6369427540153</v>
      </c>
      <c r="EF62" s="188">
        <v>3887.7196225455868</v>
      </c>
      <c r="EG62" s="192">
        <v>32470.250738503055</v>
      </c>
      <c r="EH62" s="188">
        <v>13731.993692273945</v>
      </c>
      <c r="EI62" s="188">
        <v>18738.257046229108</v>
      </c>
      <c r="EJ62" s="192">
        <v>67918.998940995312</v>
      </c>
      <c r="EK62" s="192">
        <v>633698.67401294422</v>
      </c>
      <c r="EL62" s="188">
        <v>261262.7806723566</v>
      </c>
      <c r="EM62" s="188">
        <v>222641.07909163422</v>
      </c>
      <c r="EN62" s="188">
        <v>149794.81424895336</v>
      </c>
      <c r="EO62" s="192">
        <v>37091.144144436905</v>
      </c>
      <c r="EP62" s="188">
        <v>31531.549554514142</v>
      </c>
      <c r="EQ62" s="188">
        <v>93.3545899227652</v>
      </c>
      <c r="ER62" s="188">
        <v>5466.24</v>
      </c>
      <c r="ES62" s="192">
        <v>0</v>
      </c>
      <c r="ET62" s="190">
        <v>2157610.3488504775</v>
      </c>
      <c r="EU62" s="269"/>
      <c r="EV62" s="192">
        <v>932.10526315789468</v>
      </c>
      <c r="EW62" s="188">
        <v>2312189.7400000002</v>
      </c>
      <c r="EX62" s="188">
        <v>1344.24</v>
      </c>
      <c r="EY62" s="188">
        <v>1343.76</v>
      </c>
      <c r="EZ62" s="188">
        <v>4236</v>
      </c>
      <c r="FA62" s="188">
        <v>5402.26</v>
      </c>
      <c r="FB62" s="188">
        <v>147476.82</v>
      </c>
      <c r="FC62" s="192">
        <v>2471992.8199999998</v>
      </c>
      <c r="FD62" s="188">
        <v>2281158.0999999996</v>
      </c>
      <c r="FE62" s="188">
        <v>1312.85</v>
      </c>
      <c r="FF62" s="188">
        <v>1312.1699999999998</v>
      </c>
      <c r="FG62" s="188">
        <v>4132.3</v>
      </c>
      <c r="FH62" s="188">
        <v>5311.32</v>
      </c>
      <c r="FI62" s="188">
        <v>144112.38</v>
      </c>
      <c r="FJ62" s="192">
        <v>2437339.1199999992</v>
      </c>
      <c r="FK62" s="192">
        <v>408362.85</v>
      </c>
      <c r="FL62" s="190">
        <v>2313121.845263158</v>
      </c>
      <c r="FN62" s="115">
        <v>1.3711400292216213E-3</v>
      </c>
      <c r="FO62" s="107">
        <v>3.4064169809173341</v>
      </c>
      <c r="FP62" s="108">
        <v>5273.1989999999996</v>
      </c>
      <c r="FQ62" s="107">
        <v>3.0862302211768275</v>
      </c>
      <c r="FR62" s="108">
        <v>5273.1989999999996</v>
      </c>
      <c r="FS62" s="107">
        <v>1.6009275617436169</v>
      </c>
      <c r="FT62" s="108">
        <v>5273.1989999999996</v>
      </c>
      <c r="FU62" s="108">
        <v>5273.1989999999996</v>
      </c>
      <c r="FV62" s="108">
        <v>5273.1989999999996</v>
      </c>
      <c r="FW62" s="108">
        <v>5273.1989999999996</v>
      </c>
      <c r="FX62" s="108">
        <v>5273.1989999999996</v>
      </c>
      <c r="FY62" s="108">
        <v>5273.1989999999996</v>
      </c>
      <c r="FZ62" s="108">
        <v>5273.1989999999996</v>
      </c>
      <c r="GA62" s="108">
        <v>5273.1989999999996</v>
      </c>
      <c r="GB62" s="108">
        <v>5273.1989999999996</v>
      </c>
      <c r="GC62" s="108">
        <v>5273.1989999999996</v>
      </c>
      <c r="GD62" s="108">
        <v>5273.1989999999996</v>
      </c>
      <c r="GE62" s="108">
        <v>5273.1989999999996</v>
      </c>
      <c r="GF62" s="108">
        <v>5273.1989999999996</v>
      </c>
      <c r="GG62" s="108">
        <v>5273.1989999999996</v>
      </c>
      <c r="GH62" s="108">
        <v>5273.1989999999996</v>
      </c>
      <c r="GI62" s="108"/>
      <c r="GJ62" s="108">
        <v>1</v>
      </c>
      <c r="GK62" s="115">
        <v>2.3923444976076554E-3</v>
      </c>
    </row>
    <row r="63" spans="1:193" ht="12" customHeight="1" x14ac:dyDescent="0.25">
      <c r="A63" s="22">
        <v>58</v>
      </c>
      <c r="B63" s="10" t="s">
        <v>56</v>
      </c>
      <c r="C63" s="28">
        <v>2021</v>
      </c>
      <c r="D63" s="282"/>
      <c r="E63" s="126">
        <v>4404.8</v>
      </c>
      <c r="F63" s="11">
        <v>4242.8</v>
      </c>
      <c r="G63" s="11">
        <v>162</v>
      </c>
      <c r="H63" s="11">
        <v>1118.2</v>
      </c>
      <c r="I63" s="124" t="s">
        <v>453</v>
      </c>
      <c r="J63" s="12">
        <v>39.520000000000003</v>
      </c>
      <c r="K63" s="27">
        <v>4.49</v>
      </c>
      <c r="L63" s="27">
        <v>7.61</v>
      </c>
      <c r="M63" s="27">
        <v>11.85</v>
      </c>
      <c r="N63" s="27">
        <v>6.1</v>
      </c>
      <c r="O63" s="27">
        <v>2.78</v>
      </c>
      <c r="P63" s="27">
        <v>1.6</v>
      </c>
      <c r="Q63" s="27">
        <v>5.09</v>
      </c>
      <c r="R63" s="27">
        <v>0</v>
      </c>
      <c r="S63" s="35">
        <v>41.100800000000007</v>
      </c>
      <c r="T63" s="33">
        <v>4.6696</v>
      </c>
      <c r="U63" s="33">
        <v>7.9144000000000005</v>
      </c>
      <c r="V63" s="33">
        <v>12.324</v>
      </c>
      <c r="W63" s="33">
        <v>6.3439999999999994</v>
      </c>
      <c r="X63" s="33">
        <v>2.8912</v>
      </c>
      <c r="Y63" s="33">
        <v>1.6640000000000001</v>
      </c>
      <c r="Z63" s="33">
        <v>5.2935999999999996</v>
      </c>
      <c r="AA63" s="33">
        <v>0</v>
      </c>
      <c r="AB63" s="38" t="s">
        <v>396</v>
      </c>
      <c r="AC63" s="38" t="s">
        <v>395</v>
      </c>
      <c r="AD63" s="122" t="s">
        <v>395</v>
      </c>
      <c r="AE63" s="37">
        <v>2</v>
      </c>
      <c r="AF63" s="38" t="s">
        <v>396</v>
      </c>
      <c r="AG63" s="282"/>
      <c r="AH63" s="26">
        <v>34.24</v>
      </c>
      <c r="AI63" s="26">
        <v>34.24</v>
      </c>
      <c r="AJ63" s="26">
        <v>2190</v>
      </c>
      <c r="AK63" s="26">
        <v>35.89</v>
      </c>
      <c r="AL63" s="26">
        <v>4.29</v>
      </c>
      <c r="AM63" s="282"/>
      <c r="AN63" s="15">
        <v>7.0000000000000001E-3</v>
      </c>
      <c r="AO63" s="15">
        <v>7.0000000000000001E-3</v>
      </c>
      <c r="AP63" s="16">
        <v>4.193E-4</v>
      </c>
      <c r="AQ63" s="15">
        <v>1.4E-2</v>
      </c>
      <c r="AR63" s="15">
        <v>3.23</v>
      </c>
      <c r="AS63" s="282"/>
      <c r="AT63" s="13">
        <v>7.8274000000000008</v>
      </c>
      <c r="AU63" s="13">
        <v>7.8274000000000008</v>
      </c>
      <c r="AV63" s="13">
        <v>0.46886126</v>
      </c>
      <c r="AW63" s="13">
        <v>15.654800000000002</v>
      </c>
      <c r="AX63" s="13">
        <v>3611.7860000000001</v>
      </c>
      <c r="AY63" s="26">
        <v>6.0845027243007631E-2</v>
      </c>
      <c r="AZ63" s="26">
        <v>6.0845027243007631E-2</v>
      </c>
      <c r="BA63" s="26">
        <v>0.23311073360879039</v>
      </c>
      <c r="BB63" s="26">
        <v>0.12755420722847802</v>
      </c>
      <c r="BC63" s="26">
        <v>3.5176539093715946</v>
      </c>
      <c r="BD63" s="269"/>
      <c r="BE63" s="192">
        <v>93442.081702359239</v>
      </c>
      <c r="BF63" s="188">
        <v>63044.244645443192</v>
      </c>
      <c r="BG63" s="188">
        <v>27317.371114193131</v>
      </c>
      <c r="BH63" s="188">
        <v>3785.7666617125465</v>
      </c>
      <c r="BI63" s="188">
        <v>1350.4444762872599</v>
      </c>
      <c r="BJ63" s="188">
        <v>5322.0623932502494</v>
      </c>
      <c r="BK63" s="188">
        <v>25268.600000000002</v>
      </c>
      <c r="BL63" s="188">
        <v>0</v>
      </c>
      <c r="BM63" s="188">
        <v>0</v>
      </c>
      <c r="BN63" s="188">
        <v>0</v>
      </c>
      <c r="BO63" s="188">
        <v>0</v>
      </c>
      <c r="BP63" s="188">
        <v>0</v>
      </c>
      <c r="BQ63" s="188">
        <v>0</v>
      </c>
      <c r="BR63" s="188">
        <v>0</v>
      </c>
      <c r="BS63" s="188">
        <v>0</v>
      </c>
      <c r="BT63" s="188">
        <v>0</v>
      </c>
      <c r="BU63" s="188">
        <v>0</v>
      </c>
      <c r="BV63" s="188">
        <v>0</v>
      </c>
      <c r="BW63" s="188">
        <v>0</v>
      </c>
      <c r="BX63" s="188">
        <v>0</v>
      </c>
      <c r="BY63" s="188">
        <v>27511</v>
      </c>
      <c r="BZ63" s="188">
        <v>0</v>
      </c>
      <c r="CA63" s="188">
        <v>0</v>
      </c>
      <c r="CB63" s="188">
        <v>27511</v>
      </c>
      <c r="CC63" s="188">
        <v>0</v>
      </c>
      <c r="CD63" s="188">
        <v>0</v>
      </c>
      <c r="CE63" s="188">
        <v>0</v>
      </c>
      <c r="CF63" s="188">
        <v>0</v>
      </c>
      <c r="CG63" s="188">
        <v>0</v>
      </c>
      <c r="CH63" s="188">
        <v>0</v>
      </c>
      <c r="CI63" s="188">
        <v>0</v>
      </c>
      <c r="CJ63" s="188">
        <v>0</v>
      </c>
      <c r="CK63" s="188">
        <v>0</v>
      </c>
      <c r="CL63" s="188">
        <v>0</v>
      </c>
      <c r="CM63" s="188">
        <v>0</v>
      </c>
      <c r="CN63" s="188">
        <v>0</v>
      </c>
      <c r="CO63" s="188">
        <v>0</v>
      </c>
      <c r="CP63" s="188">
        <v>0</v>
      </c>
      <c r="CQ63" s="188">
        <v>0</v>
      </c>
      <c r="CR63" s="188">
        <v>0</v>
      </c>
      <c r="CS63" s="188">
        <v>0</v>
      </c>
      <c r="CT63" s="188">
        <v>0</v>
      </c>
      <c r="CU63" s="188">
        <v>0</v>
      </c>
      <c r="CV63" s="188">
        <v>0</v>
      </c>
      <c r="CW63" s="188">
        <v>0</v>
      </c>
      <c r="CX63" s="188">
        <v>0</v>
      </c>
      <c r="CY63" s="188">
        <v>0</v>
      </c>
      <c r="CZ63" s="188">
        <v>0</v>
      </c>
      <c r="DA63" s="188">
        <v>0</v>
      </c>
      <c r="DB63" s="188">
        <v>0</v>
      </c>
      <c r="DC63" s="188">
        <v>2886.8370569160443</v>
      </c>
      <c r="DD63" s="193">
        <v>423863.34999648231</v>
      </c>
      <c r="DE63" s="189">
        <v>278495.43602178153</v>
      </c>
      <c r="DF63" s="189">
        <v>72445.045043874896</v>
      </c>
      <c r="DG63" s="189">
        <v>756.10627586463329</v>
      </c>
      <c r="DH63" s="189">
        <v>312.52586326387996</v>
      </c>
      <c r="DI63" s="189">
        <v>443.58041260075339</v>
      </c>
      <c r="DJ63" s="188">
        <v>437.71822489882646</v>
      </c>
      <c r="DK63" s="188">
        <v>0</v>
      </c>
      <c r="DL63" s="188">
        <v>628.65562984614473</v>
      </c>
      <c r="DM63" s="188">
        <v>0</v>
      </c>
      <c r="DN63" s="188">
        <v>70471.108057049118</v>
      </c>
      <c r="DO63" s="188">
        <v>0</v>
      </c>
      <c r="DP63" s="188">
        <v>629.28074316717175</v>
      </c>
      <c r="DQ63" s="188">
        <v>0</v>
      </c>
      <c r="DR63" s="192">
        <v>409611.05054182321</v>
      </c>
      <c r="DS63" s="188">
        <v>313618.10332433751</v>
      </c>
      <c r="DT63" s="188">
        <v>88807.709922103735</v>
      </c>
      <c r="DU63" s="188">
        <v>224810.39340223375</v>
      </c>
      <c r="DV63" s="188">
        <v>81955.986002951598</v>
      </c>
      <c r="DW63" s="188">
        <v>27832.874940125963</v>
      </c>
      <c r="DX63" s="188">
        <v>22853.541407686658</v>
      </c>
      <c r="DY63" s="188">
        <v>31269.569655138981</v>
      </c>
      <c r="DZ63" s="188">
        <v>4270.6075123708006</v>
      </c>
      <c r="EA63" s="188">
        <v>2323.7545853643373</v>
      </c>
      <c r="EB63" s="188">
        <v>1946.8529270064632</v>
      </c>
      <c r="EC63" s="188">
        <v>3121.1658073549293</v>
      </c>
      <c r="ED63" s="188">
        <v>246.35132542574121</v>
      </c>
      <c r="EE63" s="188">
        <v>3151.3529463695363</v>
      </c>
      <c r="EF63" s="188">
        <v>3247.4836230130527</v>
      </c>
      <c r="EG63" s="192">
        <v>27122.996961229474</v>
      </c>
      <c r="EH63" s="188">
        <v>11470.58660515719</v>
      </c>
      <c r="EI63" s="188">
        <v>15652.410356072283</v>
      </c>
      <c r="EJ63" s="192">
        <v>56733.987572874874</v>
      </c>
      <c r="EK63" s="192">
        <v>529340.14424492943</v>
      </c>
      <c r="EL63" s="188">
        <v>218237.60042160304</v>
      </c>
      <c r="EM63" s="188">
        <v>185976.18356197648</v>
      </c>
      <c r="EN63" s="188">
        <v>125126.3602613499</v>
      </c>
      <c r="EO63" s="192">
        <v>164459.34907806048</v>
      </c>
      <c r="EP63" s="188">
        <v>158069.37742786855</v>
      </c>
      <c r="EQ63" s="188">
        <v>467.99165019192293</v>
      </c>
      <c r="ER63" s="188">
        <v>5921.98</v>
      </c>
      <c r="ES63" s="192">
        <v>0</v>
      </c>
      <c r="ET63" s="190">
        <v>1704572.960097759</v>
      </c>
      <c r="EU63" s="269"/>
      <c r="EV63" s="192">
        <v>0</v>
      </c>
      <c r="EW63" s="188">
        <v>1973411.2799999998</v>
      </c>
      <c r="EX63" s="188">
        <v>1054.56</v>
      </c>
      <c r="EY63" s="188">
        <v>1054.56</v>
      </c>
      <c r="EZ63" s="188">
        <v>3323.82</v>
      </c>
      <c r="FA63" s="188">
        <v>1833.96</v>
      </c>
      <c r="FB63" s="188">
        <v>173251.74000000002</v>
      </c>
      <c r="FC63" s="192">
        <v>2153929.92</v>
      </c>
      <c r="FD63" s="188">
        <v>1967523.5499999998</v>
      </c>
      <c r="FE63" s="188">
        <v>1113.75</v>
      </c>
      <c r="FF63" s="188">
        <v>1113.6599999999999</v>
      </c>
      <c r="FG63" s="188">
        <v>3505.5299999999997</v>
      </c>
      <c r="FH63" s="188">
        <v>1960.67</v>
      </c>
      <c r="FI63" s="188">
        <v>170124.22999999998</v>
      </c>
      <c r="FJ63" s="192">
        <v>2145341.3899999997</v>
      </c>
      <c r="FK63" s="192">
        <v>233452.1</v>
      </c>
      <c r="FL63" s="190">
        <v>1973411.2799999998</v>
      </c>
      <c r="FN63" s="115">
        <v>6.8735997389149164E-3</v>
      </c>
      <c r="FO63" s="107">
        <v>3.4064168470737743</v>
      </c>
      <c r="FP63" s="108">
        <v>4404.8000000000011</v>
      </c>
      <c r="FQ63" s="107">
        <v>3.086232237275059</v>
      </c>
      <c r="FR63" s="108">
        <v>4404.8000000000011</v>
      </c>
      <c r="FS63" s="107">
        <v>1.6009280232373433</v>
      </c>
      <c r="FT63" s="108">
        <v>4404.8000000000011</v>
      </c>
      <c r="FU63" s="108">
        <v>4404.8</v>
      </c>
      <c r="FV63" s="108">
        <v>4404.8</v>
      </c>
      <c r="FW63" s="108">
        <v>4404.8</v>
      </c>
      <c r="FX63" s="108">
        <v>4404.8</v>
      </c>
      <c r="FY63" s="108">
        <v>4404.8</v>
      </c>
      <c r="FZ63" s="108">
        <v>4404.8</v>
      </c>
      <c r="GA63" s="108">
        <v>4404.8</v>
      </c>
      <c r="GB63" s="108">
        <v>4404.8</v>
      </c>
      <c r="GC63" s="108">
        <v>4404.8</v>
      </c>
      <c r="GD63" s="108">
        <v>4404.8</v>
      </c>
      <c r="GE63" s="108">
        <v>4404.8</v>
      </c>
      <c r="GF63" s="108">
        <v>4404.8</v>
      </c>
      <c r="GG63" s="108">
        <v>4404.8000000000011</v>
      </c>
      <c r="GH63" s="108">
        <v>4404.8000000000011</v>
      </c>
      <c r="GI63" s="108"/>
      <c r="GJ63" s="108">
        <v>0</v>
      </c>
      <c r="GK63" s="115">
        <v>0</v>
      </c>
    </row>
    <row r="64" spans="1:193" ht="12" customHeight="1" x14ac:dyDescent="0.25">
      <c r="A64" s="22">
        <v>59</v>
      </c>
      <c r="B64" s="10" t="s">
        <v>57</v>
      </c>
      <c r="C64" s="28">
        <v>2021</v>
      </c>
      <c r="D64" s="282"/>
      <c r="E64" s="126">
        <v>6118.3</v>
      </c>
      <c r="F64" s="11">
        <v>5957.7</v>
      </c>
      <c r="G64" s="11">
        <v>160.6</v>
      </c>
      <c r="H64" s="11">
        <v>792.3</v>
      </c>
      <c r="I64" s="124" t="s">
        <v>494</v>
      </c>
      <c r="J64" s="12">
        <v>39.75</v>
      </c>
      <c r="K64" s="27">
        <v>4.49</v>
      </c>
      <c r="L64" s="27">
        <v>7.61</v>
      </c>
      <c r="M64" s="27">
        <v>11.85</v>
      </c>
      <c r="N64" s="27">
        <v>6.1</v>
      </c>
      <c r="O64" s="27">
        <v>2.78</v>
      </c>
      <c r="P64" s="27">
        <v>1.6</v>
      </c>
      <c r="Q64" s="27">
        <v>5.09</v>
      </c>
      <c r="R64" s="27">
        <v>0.23</v>
      </c>
      <c r="S64" s="35">
        <v>41.34</v>
      </c>
      <c r="T64" s="33">
        <v>4.6696</v>
      </c>
      <c r="U64" s="33">
        <v>7.9144000000000005</v>
      </c>
      <c r="V64" s="33">
        <v>12.324</v>
      </c>
      <c r="W64" s="33">
        <v>6.3439999999999994</v>
      </c>
      <c r="X64" s="33">
        <v>2.8912</v>
      </c>
      <c r="Y64" s="33">
        <v>1.6640000000000001</v>
      </c>
      <c r="Z64" s="33">
        <v>5.2935999999999996</v>
      </c>
      <c r="AA64" s="33">
        <v>0.23920000000000002</v>
      </c>
      <c r="AB64" s="38" t="s">
        <v>395</v>
      </c>
      <c r="AC64" s="38" t="s">
        <v>396</v>
      </c>
      <c r="AD64" s="122" t="s">
        <v>395</v>
      </c>
      <c r="AE64" s="37">
        <v>2</v>
      </c>
      <c r="AF64" s="38" t="s">
        <v>396</v>
      </c>
      <c r="AG64" s="282"/>
      <c r="AH64" s="26">
        <v>34.24</v>
      </c>
      <c r="AI64" s="26">
        <v>34.24</v>
      </c>
      <c r="AJ64" s="26">
        <v>2190</v>
      </c>
      <c r="AK64" s="26">
        <v>35.89</v>
      </c>
      <c r="AL64" s="26">
        <v>5.93</v>
      </c>
      <c r="AM64" s="282"/>
      <c r="AN64" s="15">
        <v>1.2E-2</v>
      </c>
      <c r="AO64" s="15">
        <v>1.2E-2</v>
      </c>
      <c r="AP64" s="16">
        <v>7.1880000000000002E-4</v>
      </c>
      <c r="AQ64" s="15">
        <v>2.4E-2</v>
      </c>
      <c r="AR64" s="15">
        <v>3.23</v>
      </c>
      <c r="AS64" s="282"/>
      <c r="AT64" s="13">
        <v>9.5076000000000001</v>
      </c>
      <c r="AU64" s="13">
        <v>9.5076000000000001</v>
      </c>
      <c r="AV64" s="13">
        <v>0.56950524000000002</v>
      </c>
      <c r="AW64" s="13">
        <v>19.0152</v>
      </c>
      <c r="AX64" s="13">
        <v>2559.1289999999999</v>
      </c>
      <c r="AY64" s="26">
        <v>5.3207626955199976E-2</v>
      </c>
      <c r="AZ64" s="26">
        <v>5.3207626955199976E-2</v>
      </c>
      <c r="BA64" s="26">
        <v>0.20385016681104229</v>
      </c>
      <c r="BB64" s="26">
        <v>0.11154332543353546</v>
      </c>
      <c r="BC64" s="26">
        <v>2.4803679077521532</v>
      </c>
      <c r="BD64" s="269"/>
      <c r="BE64" s="192">
        <v>73074.033442464308</v>
      </c>
      <c r="BF64" s="188">
        <v>73074.033442464308</v>
      </c>
      <c r="BG64" s="188">
        <v>37944.03189428983</v>
      </c>
      <c r="BH64" s="188">
        <v>5258.4580835352062</v>
      </c>
      <c r="BI64" s="188">
        <v>1875.777433542577</v>
      </c>
      <c r="BJ64" s="189">
        <v>10189.096031096698</v>
      </c>
      <c r="BK64" s="188">
        <v>17806.669999999998</v>
      </c>
      <c r="BL64" s="188">
        <v>0</v>
      </c>
      <c r="BM64" s="188">
        <v>0</v>
      </c>
      <c r="BN64" s="188">
        <v>0</v>
      </c>
      <c r="BO64" s="188">
        <v>0</v>
      </c>
      <c r="BP64" s="188">
        <v>0</v>
      </c>
      <c r="BQ64" s="188">
        <v>0</v>
      </c>
      <c r="BR64" s="188">
        <v>0</v>
      </c>
      <c r="BS64" s="188">
        <v>0</v>
      </c>
      <c r="BT64" s="188">
        <v>0</v>
      </c>
      <c r="BU64" s="188">
        <v>0</v>
      </c>
      <c r="BV64" s="188">
        <v>0</v>
      </c>
      <c r="BW64" s="188">
        <v>0</v>
      </c>
      <c r="BX64" s="188">
        <v>0</v>
      </c>
      <c r="BY64" s="188">
        <v>0</v>
      </c>
      <c r="BZ64" s="188">
        <v>0</v>
      </c>
      <c r="CA64" s="188">
        <v>0</v>
      </c>
      <c r="CB64" s="188">
        <v>0</v>
      </c>
      <c r="CC64" s="188">
        <v>0</v>
      </c>
      <c r="CD64" s="188">
        <v>0</v>
      </c>
      <c r="CE64" s="188">
        <v>0</v>
      </c>
      <c r="CF64" s="188">
        <v>0</v>
      </c>
      <c r="CG64" s="188">
        <v>0</v>
      </c>
      <c r="CH64" s="188">
        <v>0</v>
      </c>
      <c r="CI64" s="188">
        <v>0</v>
      </c>
      <c r="CJ64" s="188">
        <v>0</v>
      </c>
      <c r="CK64" s="188">
        <v>0</v>
      </c>
      <c r="CL64" s="188">
        <v>0</v>
      </c>
      <c r="CM64" s="188">
        <v>0</v>
      </c>
      <c r="CN64" s="188">
        <v>0</v>
      </c>
      <c r="CO64" s="188">
        <v>0</v>
      </c>
      <c r="CP64" s="188">
        <v>0</v>
      </c>
      <c r="CQ64" s="188">
        <v>0</v>
      </c>
      <c r="CR64" s="188">
        <v>0</v>
      </c>
      <c r="CS64" s="188">
        <v>0</v>
      </c>
      <c r="CT64" s="188">
        <v>0</v>
      </c>
      <c r="CU64" s="188">
        <v>0</v>
      </c>
      <c r="CV64" s="188">
        <v>0</v>
      </c>
      <c r="CW64" s="188">
        <v>0</v>
      </c>
      <c r="CX64" s="188">
        <v>0</v>
      </c>
      <c r="CY64" s="188">
        <v>0</v>
      </c>
      <c r="CZ64" s="188">
        <v>0</v>
      </c>
      <c r="DA64" s="188">
        <v>0</v>
      </c>
      <c r="DB64" s="188">
        <v>0</v>
      </c>
      <c r="DC64" s="188">
        <v>0</v>
      </c>
      <c r="DD64" s="193">
        <v>629523.89148684649</v>
      </c>
      <c r="DE64" s="188">
        <v>427606.77650514187</v>
      </c>
      <c r="DF64" s="189">
        <v>100626.7070223256</v>
      </c>
      <c r="DG64" s="189">
        <v>1050.2372474624469</v>
      </c>
      <c r="DH64" s="189">
        <v>434.10075127301963</v>
      </c>
      <c r="DI64" s="189">
        <v>616.13649618942736</v>
      </c>
      <c r="DJ64" s="188">
        <v>607.99387381912697</v>
      </c>
      <c r="DK64" s="188">
        <v>0</v>
      </c>
      <c r="DL64" s="188">
        <v>873.20735109146108</v>
      </c>
      <c r="DM64" s="188">
        <v>0</v>
      </c>
      <c r="DN64" s="188">
        <v>97884.89384885662</v>
      </c>
      <c r="DO64" s="188">
        <v>0</v>
      </c>
      <c r="DP64" s="188">
        <v>874.07563814922526</v>
      </c>
      <c r="DQ64" s="188">
        <v>0</v>
      </c>
      <c r="DR64" s="192">
        <v>568952.79933936545</v>
      </c>
      <c r="DS64" s="188">
        <v>435617.88085027563</v>
      </c>
      <c r="DT64" s="188">
        <v>123354.57038149457</v>
      </c>
      <c r="DU64" s="188">
        <v>312263.31046878104</v>
      </c>
      <c r="DV64" s="188">
        <v>113837.47483696396</v>
      </c>
      <c r="DW64" s="188">
        <v>38660.070547169606</v>
      </c>
      <c r="DX64" s="188">
        <v>31743.73919239223</v>
      </c>
      <c r="DY64" s="188">
        <v>43433.665097402118</v>
      </c>
      <c r="DZ64" s="188">
        <v>5931.9056354291388</v>
      </c>
      <c r="EA64" s="188">
        <v>3227.7124227285294</v>
      </c>
      <c r="EB64" s="188">
        <v>2704.1932127006094</v>
      </c>
      <c r="EC64" s="188">
        <v>4335.3225479339953</v>
      </c>
      <c r="ED64" s="188">
        <v>342.18382545230486</v>
      </c>
      <c r="EE64" s="188">
        <v>4377.2527088114639</v>
      </c>
      <c r="EF64" s="188">
        <v>4510.7789344989014</v>
      </c>
      <c r="EG64" s="192">
        <v>37674.044748431326</v>
      </c>
      <c r="EH64" s="188">
        <v>15932.730209392763</v>
      </c>
      <c r="EI64" s="188">
        <v>21741.314539038562</v>
      </c>
      <c r="EJ64" s="192">
        <v>78803.931203941247</v>
      </c>
      <c r="EK64" s="192">
        <v>735257.40204634762</v>
      </c>
      <c r="EL64" s="188">
        <v>303133.65207489423</v>
      </c>
      <c r="EM64" s="188">
        <v>258322.3038247459</v>
      </c>
      <c r="EN64" s="188">
        <v>173801.44614670749</v>
      </c>
      <c r="EO64" s="192">
        <v>224311.63293987265</v>
      </c>
      <c r="EP64" s="188">
        <v>219562.5401771563</v>
      </c>
      <c r="EQ64" s="188">
        <v>650.05276271633954</v>
      </c>
      <c r="ER64" s="188">
        <v>4099.04</v>
      </c>
      <c r="ES64" s="264">
        <v>12032.914324716758</v>
      </c>
      <c r="ET64" s="190">
        <v>2359630.6495319861</v>
      </c>
      <c r="EU64" s="269"/>
      <c r="EV64" s="192">
        <v>1864.2105263157894</v>
      </c>
      <c r="EW64" s="188">
        <v>2784446.82</v>
      </c>
      <c r="EX64" s="188">
        <v>2132.1</v>
      </c>
      <c r="EY64" s="188">
        <v>2133.2400000000002</v>
      </c>
      <c r="EZ64" s="188">
        <v>6712.8600000000006</v>
      </c>
      <c r="FA64" s="188">
        <v>4493.76</v>
      </c>
      <c r="FB64" s="188">
        <v>174334.83000000002</v>
      </c>
      <c r="FC64" s="192">
        <v>2974253.61</v>
      </c>
      <c r="FD64" s="188">
        <v>2698459.42</v>
      </c>
      <c r="FE64" s="188">
        <v>2065.5499999999997</v>
      </c>
      <c r="FF64" s="188">
        <v>2066.3799999999997</v>
      </c>
      <c r="FG64" s="188">
        <v>6497.2</v>
      </c>
      <c r="FH64" s="188">
        <v>4356.6099999999997</v>
      </c>
      <c r="FI64" s="188">
        <v>168437.65000000002</v>
      </c>
      <c r="FJ64" s="192">
        <v>2881882.8099999996</v>
      </c>
      <c r="FK64" s="192">
        <v>335306.86</v>
      </c>
      <c r="FL64" s="190">
        <v>2786311.0305263158</v>
      </c>
      <c r="FN64" s="115">
        <v>9.5476115829321879E-3</v>
      </c>
      <c r="FO64" s="107">
        <v>3.4064182466237205</v>
      </c>
      <c r="FP64" s="108">
        <v>6118.300000000002</v>
      </c>
      <c r="FQ64" s="107">
        <v>3.0862322095418726</v>
      </c>
      <c r="FR64" s="108">
        <v>6118.300000000002</v>
      </c>
      <c r="FS64" s="107">
        <v>1.600926601484582</v>
      </c>
      <c r="FT64" s="108">
        <v>6118.300000000002</v>
      </c>
      <c r="FU64" s="108">
        <v>6118.3</v>
      </c>
      <c r="FV64" s="108">
        <v>6118.3</v>
      </c>
      <c r="FW64" s="108">
        <v>6118.3</v>
      </c>
      <c r="FX64" s="108">
        <v>6118.3</v>
      </c>
      <c r="FY64" s="108">
        <v>6118.3</v>
      </c>
      <c r="FZ64" s="108">
        <v>6118.3</v>
      </c>
      <c r="GA64" s="108">
        <v>6118.3</v>
      </c>
      <c r="GB64" s="108">
        <v>6118.3</v>
      </c>
      <c r="GC64" s="108">
        <v>6118.3</v>
      </c>
      <c r="GD64" s="108">
        <v>6118.3</v>
      </c>
      <c r="GE64" s="108">
        <v>6118.3</v>
      </c>
      <c r="GF64" s="108">
        <v>6118.3</v>
      </c>
      <c r="GG64" s="108">
        <v>6118.300000000002</v>
      </c>
      <c r="GH64" s="108">
        <v>0</v>
      </c>
      <c r="GI64" s="108">
        <v>6118.300000000002</v>
      </c>
      <c r="GJ64" s="108">
        <v>2</v>
      </c>
      <c r="GK64" s="115">
        <v>4.7846889952153108E-3</v>
      </c>
    </row>
    <row r="65" spans="1:193" ht="12" customHeight="1" x14ac:dyDescent="0.25">
      <c r="A65" s="22">
        <v>60</v>
      </c>
      <c r="B65" s="10" t="s">
        <v>58</v>
      </c>
      <c r="C65" s="28">
        <v>2021</v>
      </c>
      <c r="D65" s="282"/>
      <c r="E65" s="126">
        <v>2827.9</v>
      </c>
      <c r="F65" s="11">
        <v>2827.9</v>
      </c>
      <c r="G65" s="11">
        <v>0</v>
      </c>
      <c r="H65" s="11">
        <v>514.29999999999995</v>
      </c>
      <c r="I65" s="124" t="s">
        <v>494</v>
      </c>
      <c r="J65" s="12">
        <v>39.75</v>
      </c>
      <c r="K65" s="27">
        <v>4.49</v>
      </c>
      <c r="L65" s="27">
        <v>7.61</v>
      </c>
      <c r="M65" s="27">
        <v>11.85</v>
      </c>
      <c r="N65" s="27">
        <v>6.1</v>
      </c>
      <c r="O65" s="27">
        <v>2.78</v>
      </c>
      <c r="P65" s="27">
        <v>1.6</v>
      </c>
      <c r="Q65" s="27">
        <v>5.09</v>
      </c>
      <c r="R65" s="27">
        <v>0.23</v>
      </c>
      <c r="S65" s="35">
        <v>41.34</v>
      </c>
      <c r="T65" s="33">
        <v>4.6696</v>
      </c>
      <c r="U65" s="33">
        <v>7.9144000000000005</v>
      </c>
      <c r="V65" s="33">
        <v>12.324</v>
      </c>
      <c r="W65" s="33">
        <v>6.3439999999999994</v>
      </c>
      <c r="X65" s="33">
        <v>2.8912</v>
      </c>
      <c r="Y65" s="33">
        <v>1.6640000000000001</v>
      </c>
      <c r="Z65" s="33">
        <v>5.2935999999999996</v>
      </c>
      <c r="AA65" s="33">
        <v>0.23920000000000002</v>
      </c>
      <c r="AB65" s="38" t="s">
        <v>395</v>
      </c>
      <c r="AC65" s="38" t="s">
        <v>396</v>
      </c>
      <c r="AD65" s="122" t="s">
        <v>395</v>
      </c>
      <c r="AE65" s="37">
        <v>1</v>
      </c>
      <c r="AF65" s="38" t="s">
        <v>396</v>
      </c>
      <c r="AG65" s="282"/>
      <c r="AH65" s="26">
        <v>34.24</v>
      </c>
      <c r="AI65" s="26">
        <v>34.24</v>
      </c>
      <c r="AJ65" s="26">
        <v>2190</v>
      </c>
      <c r="AK65" s="26">
        <v>35.89</v>
      </c>
      <c r="AL65" s="26">
        <v>5.93</v>
      </c>
      <c r="AM65" s="282"/>
      <c r="AN65" s="15">
        <v>1.2E-2</v>
      </c>
      <c r="AO65" s="15">
        <v>1.2E-2</v>
      </c>
      <c r="AP65" s="16">
        <v>7.1880000000000002E-4</v>
      </c>
      <c r="AQ65" s="15">
        <v>2.4E-2</v>
      </c>
      <c r="AR65" s="15">
        <v>3.23</v>
      </c>
      <c r="AS65" s="282"/>
      <c r="AT65" s="13">
        <v>6.1715999999999998</v>
      </c>
      <c r="AU65" s="13">
        <v>6.1715999999999998</v>
      </c>
      <c r="AV65" s="13">
        <v>0.36967883999999995</v>
      </c>
      <c r="AW65" s="13">
        <v>12.3432</v>
      </c>
      <c r="AX65" s="13">
        <v>1661.1889999999999</v>
      </c>
      <c r="AY65" s="26">
        <v>7.4725267512995505E-2</v>
      </c>
      <c r="AZ65" s="26">
        <v>7.4725267512995505E-2</v>
      </c>
      <c r="BA65" s="26">
        <v>0.28628899876233244</v>
      </c>
      <c r="BB65" s="26">
        <v>0.15665244457017571</v>
      </c>
      <c r="BC65" s="26">
        <v>3.4834508893525222</v>
      </c>
      <c r="BD65" s="269"/>
      <c r="BE65" s="192">
        <v>377303.9763175085</v>
      </c>
      <c r="BF65" s="188">
        <v>38827.8848678961</v>
      </c>
      <c r="BG65" s="188">
        <v>17537.866367105606</v>
      </c>
      <c r="BH65" s="188">
        <v>2430.4780109555286</v>
      </c>
      <c r="BI65" s="188">
        <v>866.99099493569349</v>
      </c>
      <c r="BJ65" s="189">
        <v>4709.4363902290434</v>
      </c>
      <c r="BK65" s="191">
        <v>13283.113104670228</v>
      </c>
      <c r="BL65" s="188">
        <v>0</v>
      </c>
      <c r="BM65" s="188">
        <v>0</v>
      </c>
      <c r="BN65" s="188">
        <v>0</v>
      </c>
      <c r="BO65" s="188">
        <v>0</v>
      </c>
      <c r="BP65" s="188">
        <v>0</v>
      </c>
      <c r="BQ65" s="188">
        <v>0</v>
      </c>
      <c r="BR65" s="188">
        <v>0</v>
      </c>
      <c r="BS65" s="188">
        <v>0</v>
      </c>
      <c r="BT65" s="188">
        <v>0</v>
      </c>
      <c r="BU65" s="188">
        <v>0</v>
      </c>
      <c r="BV65" s="188">
        <v>0</v>
      </c>
      <c r="BW65" s="188">
        <v>0</v>
      </c>
      <c r="BX65" s="188">
        <v>0</v>
      </c>
      <c r="BY65" s="188">
        <v>0</v>
      </c>
      <c r="BZ65" s="188">
        <v>0</v>
      </c>
      <c r="CA65" s="188">
        <v>0</v>
      </c>
      <c r="CB65" s="188">
        <v>0</v>
      </c>
      <c r="CC65" s="188">
        <v>0</v>
      </c>
      <c r="CD65" s="188">
        <v>0</v>
      </c>
      <c r="CE65" s="188">
        <v>0</v>
      </c>
      <c r="CF65" s="188">
        <v>136535.14000000001</v>
      </c>
      <c r="CG65" s="188">
        <v>136535.14000000001</v>
      </c>
      <c r="CH65" s="188">
        <v>0</v>
      </c>
      <c r="CI65" s="188">
        <v>0</v>
      </c>
      <c r="CJ65" s="188">
        <v>0</v>
      </c>
      <c r="CK65" s="188">
        <v>0</v>
      </c>
      <c r="CL65" s="188">
        <v>0</v>
      </c>
      <c r="CM65" s="188">
        <v>0</v>
      </c>
      <c r="CN65" s="188">
        <v>0</v>
      </c>
      <c r="CO65" s="188">
        <v>0</v>
      </c>
      <c r="CP65" s="188">
        <v>0</v>
      </c>
      <c r="CQ65" s="188">
        <v>0</v>
      </c>
      <c r="CR65" s="188">
        <v>0</v>
      </c>
      <c r="CS65" s="188">
        <v>0</v>
      </c>
      <c r="CT65" s="188">
        <v>0</v>
      </c>
      <c r="CU65" s="188">
        <v>0</v>
      </c>
      <c r="CV65" s="188">
        <v>0</v>
      </c>
      <c r="CW65" s="188">
        <v>200087.59</v>
      </c>
      <c r="CX65" s="188">
        <v>200087.59</v>
      </c>
      <c r="CY65" s="188">
        <v>0</v>
      </c>
      <c r="CZ65" s="188">
        <v>0</v>
      </c>
      <c r="DA65" s="188">
        <v>0</v>
      </c>
      <c r="DB65" s="188">
        <v>0</v>
      </c>
      <c r="DC65" s="188">
        <v>1853.3614496124414</v>
      </c>
      <c r="DD65" s="193">
        <v>290968.17951647565</v>
      </c>
      <c r="DE65" s="188">
        <v>197641.37150497537</v>
      </c>
      <c r="DF65" s="189">
        <v>46510.021540041278</v>
      </c>
      <c r="DG65" s="189">
        <v>485.42338755848095</v>
      </c>
      <c r="DH65" s="189">
        <v>200.64290971756409</v>
      </c>
      <c r="DI65" s="189">
        <v>284.78047784091689</v>
      </c>
      <c r="DJ65" s="188">
        <v>281.01692884839076</v>
      </c>
      <c r="DK65" s="188">
        <v>0</v>
      </c>
      <c r="DL65" s="188">
        <v>403.59954041997656</v>
      </c>
      <c r="DM65" s="188">
        <v>0</v>
      </c>
      <c r="DN65" s="188">
        <v>45242.7457488488</v>
      </c>
      <c r="DO65" s="188">
        <v>0</v>
      </c>
      <c r="DP65" s="188">
        <v>404.00086578333759</v>
      </c>
      <c r="DQ65" s="188">
        <v>0</v>
      </c>
      <c r="DR65" s="192">
        <v>262972.00550018658</v>
      </c>
      <c r="DS65" s="188">
        <v>201344.13239894979</v>
      </c>
      <c r="DT65" s="188">
        <v>57014.920742988827</v>
      </c>
      <c r="DU65" s="188">
        <v>144329.21165596097</v>
      </c>
      <c r="DV65" s="188">
        <v>52616.085365452884</v>
      </c>
      <c r="DW65" s="188">
        <v>17868.821976748597</v>
      </c>
      <c r="DX65" s="188">
        <v>14672.069048945948</v>
      </c>
      <c r="DY65" s="188">
        <v>20075.194339758338</v>
      </c>
      <c r="DZ65" s="188">
        <v>2741.7478623849865</v>
      </c>
      <c r="EA65" s="188">
        <v>1491.8601507337019</v>
      </c>
      <c r="EB65" s="188">
        <v>1249.8877116512845</v>
      </c>
      <c r="EC65" s="188">
        <v>2003.8014862465957</v>
      </c>
      <c r="ED65" s="188">
        <v>158.15857999715166</v>
      </c>
      <c r="EE65" s="188">
        <v>2023.1817555935372</v>
      </c>
      <c r="EF65" s="188">
        <v>2084.8980515616176</v>
      </c>
      <c r="EG65" s="192">
        <v>17413.077348951334</v>
      </c>
      <c r="EH65" s="188">
        <v>7364.164516146936</v>
      </c>
      <c r="EI65" s="188">
        <v>10048.912832804399</v>
      </c>
      <c r="EJ65" s="192">
        <v>36423.457014468957</v>
      </c>
      <c r="EK65" s="192">
        <v>339838.5837972748</v>
      </c>
      <c r="EL65" s="188">
        <v>140109.45110612316</v>
      </c>
      <c r="EM65" s="188">
        <v>119397.48671787899</v>
      </c>
      <c r="EN65" s="188">
        <v>80331.645973272665</v>
      </c>
      <c r="EO65" s="192">
        <v>103919.85181238261</v>
      </c>
      <c r="EP65" s="188">
        <v>101569.61744473719</v>
      </c>
      <c r="EQ65" s="188">
        <v>300.7143676454084</v>
      </c>
      <c r="ER65" s="191">
        <v>2049.52</v>
      </c>
      <c r="ES65" s="264">
        <v>5561.6557571329486</v>
      </c>
      <c r="ET65" s="190">
        <v>1434400.7870643814</v>
      </c>
      <c r="EU65" s="269"/>
      <c r="EV65" s="192">
        <v>932.10526315789468</v>
      </c>
      <c r="EW65" s="188">
        <v>1322294.1600000001</v>
      </c>
      <c r="EX65" s="188">
        <v>1427.2199999999998</v>
      </c>
      <c r="EY65" s="188">
        <v>1427.2199999999998</v>
      </c>
      <c r="EZ65" s="188">
        <v>4492.78</v>
      </c>
      <c r="FA65" s="188">
        <v>3007.4300000000003</v>
      </c>
      <c r="FB65" s="188">
        <v>116216.76999999999</v>
      </c>
      <c r="FC65" s="192">
        <v>1448865.58</v>
      </c>
      <c r="FD65" s="188">
        <v>1283256.3899999999</v>
      </c>
      <c r="FE65" s="188">
        <v>1408.2799999999997</v>
      </c>
      <c r="FF65" s="188">
        <v>1408.19</v>
      </c>
      <c r="FG65" s="188">
        <v>4429.1400000000003</v>
      </c>
      <c r="FH65" s="188">
        <v>2969.8900000000003</v>
      </c>
      <c r="FI65" s="188">
        <v>112447.3</v>
      </c>
      <c r="FJ65" s="192">
        <v>1405919.1899999997</v>
      </c>
      <c r="FK65" s="192">
        <v>280270.27333333332</v>
      </c>
      <c r="FL65" s="190">
        <v>1323226.2652631581</v>
      </c>
      <c r="FN65" s="115">
        <v>4.4167245250802505E-3</v>
      </c>
      <c r="FO65" s="107">
        <v>3.4064181683325678</v>
      </c>
      <c r="FP65" s="108">
        <v>2827.900000000001</v>
      </c>
      <c r="FQ65" s="107">
        <v>3.0862311729594181</v>
      </c>
      <c r="FR65" s="108">
        <v>2827.900000000001</v>
      </c>
      <c r="FS65" s="107">
        <v>1.6009272348391201</v>
      </c>
      <c r="FT65" s="108">
        <v>2827.900000000001</v>
      </c>
      <c r="FU65" s="108">
        <v>2827.9</v>
      </c>
      <c r="FV65" s="108">
        <v>2827.9</v>
      </c>
      <c r="FW65" s="108">
        <v>2827.9</v>
      </c>
      <c r="FX65" s="108">
        <v>2827.9</v>
      </c>
      <c r="FY65" s="108">
        <v>2827.9</v>
      </c>
      <c r="FZ65" s="108">
        <v>2827.9</v>
      </c>
      <c r="GA65" s="108">
        <v>2827.9</v>
      </c>
      <c r="GB65" s="108">
        <v>2827.9</v>
      </c>
      <c r="GC65" s="108">
        <v>2827.9</v>
      </c>
      <c r="GD65" s="108">
        <v>2827.9</v>
      </c>
      <c r="GE65" s="108">
        <v>2827.9</v>
      </c>
      <c r="GF65" s="108">
        <v>2827.9</v>
      </c>
      <c r="GG65" s="108">
        <v>2827.900000000001</v>
      </c>
      <c r="GH65" s="108">
        <v>2827.900000000001</v>
      </c>
      <c r="GI65" s="108">
        <v>2827.900000000001</v>
      </c>
      <c r="GJ65" s="108">
        <v>1</v>
      </c>
      <c r="GK65" s="115">
        <v>2.3923444976076554E-3</v>
      </c>
    </row>
    <row r="66" spans="1:193" ht="12" customHeight="1" x14ac:dyDescent="0.25">
      <c r="A66" s="22">
        <v>61</v>
      </c>
      <c r="B66" s="10" t="s">
        <v>59</v>
      </c>
      <c r="C66" s="28">
        <v>2021</v>
      </c>
      <c r="D66" s="282"/>
      <c r="E66" s="126">
        <v>2844.2</v>
      </c>
      <c r="F66" s="11">
        <v>2844.2</v>
      </c>
      <c r="G66" s="11">
        <v>0</v>
      </c>
      <c r="H66" s="11">
        <v>471.5</v>
      </c>
      <c r="I66" s="124" t="s">
        <v>494</v>
      </c>
      <c r="J66" s="12">
        <v>39.75</v>
      </c>
      <c r="K66" s="27">
        <v>4.49</v>
      </c>
      <c r="L66" s="27">
        <v>7.61</v>
      </c>
      <c r="M66" s="27">
        <v>11.85</v>
      </c>
      <c r="N66" s="27">
        <v>6.1</v>
      </c>
      <c r="O66" s="27">
        <v>2.78</v>
      </c>
      <c r="P66" s="27">
        <v>1.6</v>
      </c>
      <c r="Q66" s="27">
        <v>5.09</v>
      </c>
      <c r="R66" s="27">
        <v>0.23</v>
      </c>
      <c r="S66" s="35">
        <v>41.34</v>
      </c>
      <c r="T66" s="33">
        <v>4.6696</v>
      </c>
      <c r="U66" s="33">
        <v>7.9144000000000005</v>
      </c>
      <c r="V66" s="33">
        <v>12.324</v>
      </c>
      <c r="W66" s="33">
        <v>6.3439999999999994</v>
      </c>
      <c r="X66" s="33">
        <v>2.8912</v>
      </c>
      <c r="Y66" s="33">
        <v>1.6640000000000001</v>
      </c>
      <c r="Z66" s="33">
        <v>5.2935999999999996</v>
      </c>
      <c r="AA66" s="33">
        <v>0.23920000000000002</v>
      </c>
      <c r="AB66" s="38" t="s">
        <v>395</v>
      </c>
      <c r="AC66" s="38" t="s">
        <v>396</v>
      </c>
      <c r="AD66" s="122" t="s">
        <v>395</v>
      </c>
      <c r="AE66" s="37">
        <v>1</v>
      </c>
      <c r="AF66" s="38" t="s">
        <v>396</v>
      </c>
      <c r="AG66" s="282"/>
      <c r="AH66" s="26">
        <v>34.24</v>
      </c>
      <c r="AI66" s="26">
        <v>34.24</v>
      </c>
      <c r="AJ66" s="26">
        <v>2190</v>
      </c>
      <c r="AK66" s="26">
        <v>35.89</v>
      </c>
      <c r="AL66" s="26">
        <v>5.93</v>
      </c>
      <c r="AM66" s="282"/>
      <c r="AN66" s="15">
        <v>1.2E-2</v>
      </c>
      <c r="AO66" s="15">
        <v>1.2E-2</v>
      </c>
      <c r="AP66" s="16">
        <v>7.1880000000000002E-4</v>
      </c>
      <c r="AQ66" s="15">
        <v>2.4E-2</v>
      </c>
      <c r="AR66" s="15">
        <v>3.23</v>
      </c>
      <c r="AS66" s="282"/>
      <c r="AT66" s="13">
        <v>5.6580000000000004</v>
      </c>
      <c r="AU66" s="13">
        <v>5.6580000000000004</v>
      </c>
      <c r="AV66" s="13">
        <v>0.3389142</v>
      </c>
      <c r="AW66" s="13">
        <v>11.316000000000001</v>
      </c>
      <c r="AX66" s="13">
        <v>1522.9449999999999</v>
      </c>
      <c r="AY66" s="26">
        <v>6.8114028549328479E-2</v>
      </c>
      <c r="AZ66" s="26">
        <v>6.8114028549328479E-2</v>
      </c>
      <c r="BA66" s="26">
        <v>0.26095988256803321</v>
      </c>
      <c r="BB66" s="26">
        <v>0.14279278531748826</v>
      </c>
      <c r="BC66" s="26">
        <v>3.175256258350327</v>
      </c>
      <c r="BD66" s="269"/>
      <c r="BE66" s="192">
        <v>40915.732796866141</v>
      </c>
      <c r="BF66" s="188">
        <v>39051.688582082134</v>
      </c>
      <c r="BG66" s="188">
        <v>17638.95453209864</v>
      </c>
      <c r="BH66" s="188">
        <v>2444.4872728030382</v>
      </c>
      <c r="BI66" s="188">
        <v>871.98832624778061</v>
      </c>
      <c r="BJ66" s="189">
        <v>4736.5815556029002</v>
      </c>
      <c r="BK66" s="191">
        <v>13359.676895329771</v>
      </c>
      <c r="BL66" s="188">
        <v>0</v>
      </c>
      <c r="BM66" s="188">
        <v>0</v>
      </c>
      <c r="BN66" s="188">
        <v>0</v>
      </c>
      <c r="BO66" s="188">
        <v>0</v>
      </c>
      <c r="BP66" s="188">
        <v>0</v>
      </c>
      <c r="BQ66" s="188">
        <v>0</v>
      </c>
      <c r="BR66" s="188">
        <v>0</v>
      </c>
      <c r="BS66" s="188">
        <v>0</v>
      </c>
      <c r="BT66" s="188">
        <v>0</v>
      </c>
      <c r="BU66" s="188">
        <v>0</v>
      </c>
      <c r="BV66" s="188">
        <v>0</v>
      </c>
      <c r="BW66" s="188">
        <v>0</v>
      </c>
      <c r="BX66" s="188">
        <v>0</v>
      </c>
      <c r="BY66" s="188">
        <v>0</v>
      </c>
      <c r="BZ66" s="188">
        <v>0</v>
      </c>
      <c r="CA66" s="188">
        <v>0</v>
      </c>
      <c r="CB66" s="188">
        <v>0</v>
      </c>
      <c r="CC66" s="188">
        <v>0</v>
      </c>
      <c r="CD66" s="188">
        <v>0</v>
      </c>
      <c r="CE66" s="188">
        <v>0</v>
      </c>
      <c r="CF66" s="188">
        <v>0</v>
      </c>
      <c r="CG66" s="188">
        <v>0</v>
      </c>
      <c r="CH66" s="188">
        <v>0</v>
      </c>
      <c r="CI66" s="188">
        <v>0</v>
      </c>
      <c r="CJ66" s="188">
        <v>0</v>
      </c>
      <c r="CK66" s="188">
        <v>0</v>
      </c>
      <c r="CL66" s="188">
        <v>0</v>
      </c>
      <c r="CM66" s="188">
        <v>0</v>
      </c>
      <c r="CN66" s="188">
        <v>0</v>
      </c>
      <c r="CO66" s="188">
        <v>0</v>
      </c>
      <c r="CP66" s="188">
        <v>0</v>
      </c>
      <c r="CQ66" s="188">
        <v>0</v>
      </c>
      <c r="CR66" s="188">
        <v>0</v>
      </c>
      <c r="CS66" s="188">
        <v>0</v>
      </c>
      <c r="CT66" s="188">
        <v>0</v>
      </c>
      <c r="CU66" s="188">
        <v>0</v>
      </c>
      <c r="CV66" s="188">
        <v>0</v>
      </c>
      <c r="CW66" s="188">
        <v>0</v>
      </c>
      <c r="CX66" s="188">
        <v>0</v>
      </c>
      <c r="CY66" s="188">
        <v>0</v>
      </c>
      <c r="CZ66" s="188">
        <v>0</v>
      </c>
      <c r="DA66" s="188">
        <v>0</v>
      </c>
      <c r="DB66" s="188">
        <v>0</v>
      </c>
      <c r="DC66" s="188">
        <v>1864.044214784011</v>
      </c>
      <c r="DD66" s="193">
        <v>292645.31849809393</v>
      </c>
      <c r="DE66" s="188">
        <v>198780.57528004909</v>
      </c>
      <c r="DF66" s="189">
        <v>46778.105047627345</v>
      </c>
      <c r="DG66" s="189">
        <v>488.22136528654875</v>
      </c>
      <c r="DH66" s="189">
        <v>201.79941434233729</v>
      </c>
      <c r="DI66" s="189">
        <v>286.42195094421146</v>
      </c>
      <c r="DJ66" s="188">
        <v>282.63670887605389</v>
      </c>
      <c r="DK66" s="188">
        <v>0</v>
      </c>
      <c r="DL66" s="188">
        <v>405.9258859445161</v>
      </c>
      <c r="DM66" s="188">
        <v>0</v>
      </c>
      <c r="DN66" s="188">
        <v>45503.524685765311</v>
      </c>
      <c r="DO66" s="188">
        <v>0</v>
      </c>
      <c r="DP66" s="188">
        <v>406.32952454505761</v>
      </c>
      <c r="DQ66" s="188">
        <v>0</v>
      </c>
      <c r="DR66" s="192">
        <v>264487.77468921477</v>
      </c>
      <c r="DS66" s="188">
        <v>202504.6788673902</v>
      </c>
      <c r="DT66" s="188">
        <v>57343.554431630808</v>
      </c>
      <c r="DU66" s="188">
        <v>145161.12443575941</v>
      </c>
      <c r="DV66" s="188">
        <v>52919.364191244757</v>
      </c>
      <c r="DW66" s="188">
        <v>17971.81776804991</v>
      </c>
      <c r="DX66" s="188">
        <v>14756.638774006173</v>
      </c>
      <c r="DY66" s="188">
        <v>20190.907649188674</v>
      </c>
      <c r="DZ66" s="188">
        <v>2757.5512819390278</v>
      </c>
      <c r="EA66" s="188">
        <v>1500.4592244127423</v>
      </c>
      <c r="EB66" s="188">
        <v>1257.0920575262853</v>
      </c>
      <c r="EC66" s="188">
        <v>2015.3513869594278</v>
      </c>
      <c r="ED66" s="188">
        <v>159.07020517977955</v>
      </c>
      <c r="EE66" s="188">
        <v>2034.8433640719745</v>
      </c>
      <c r="EF66" s="188">
        <v>2096.9153924295592</v>
      </c>
      <c r="EG66" s="192">
        <v>17513.446230732123</v>
      </c>
      <c r="EH66" s="188">
        <v>7406.6115197938789</v>
      </c>
      <c r="EI66" s="188">
        <v>10106.834710938245</v>
      </c>
      <c r="EJ66" s="192">
        <v>36633.401619771772</v>
      </c>
      <c r="EK66" s="192">
        <v>341797.41151957592</v>
      </c>
      <c r="EL66" s="188">
        <v>140917.0412093905</v>
      </c>
      <c r="EM66" s="188">
        <v>120085.69317266923</v>
      </c>
      <c r="EN66" s="188">
        <v>80794.677137516192</v>
      </c>
      <c r="EO66" s="192">
        <v>104499.51970740603</v>
      </c>
      <c r="EP66" s="188">
        <v>102147.57419912335</v>
      </c>
      <c r="EQ66" s="188">
        <v>302.42550828267809</v>
      </c>
      <c r="ER66" s="191">
        <v>2049.52</v>
      </c>
      <c r="ES66" s="264">
        <v>5593.7131102364046</v>
      </c>
      <c r="ET66" s="190">
        <v>1104086.318171897</v>
      </c>
      <c r="EU66" s="269"/>
      <c r="EV66" s="192">
        <v>932.10526315789468</v>
      </c>
      <c r="EW66" s="188">
        <v>1332633.1200000001</v>
      </c>
      <c r="EX66" s="188">
        <v>844.84999999999991</v>
      </c>
      <c r="EY66" s="188">
        <v>844.83999999999992</v>
      </c>
      <c r="EZ66" s="188">
        <v>2659.08</v>
      </c>
      <c r="FA66" s="188">
        <v>1779.94</v>
      </c>
      <c r="FB66" s="188">
        <v>106575.32</v>
      </c>
      <c r="FC66" s="192">
        <v>1445337.1500000004</v>
      </c>
      <c r="FD66" s="188">
        <v>1303372.74</v>
      </c>
      <c r="FE66" s="188">
        <v>833.26</v>
      </c>
      <c r="FF66" s="188">
        <v>833.25</v>
      </c>
      <c r="FG66" s="188">
        <v>2621.15</v>
      </c>
      <c r="FH66" s="188">
        <v>1756.47</v>
      </c>
      <c r="FI66" s="188">
        <v>103968.68999999999</v>
      </c>
      <c r="FJ66" s="192">
        <v>1413385.5599999998</v>
      </c>
      <c r="FK66" s="192">
        <v>149312.09666666668</v>
      </c>
      <c r="FL66" s="190">
        <v>1333565.2252631581</v>
      </c>
      <c r="FN66" s="115">
        <v>4.4418568021898103E-3</v>
      </c>
      <c r="FO66" s="107">
        <v>3.406416841217403</v>
      </c>
      <c r="FP66" s="108">
        <v>2844.2000000000003</v>
      </c>
      <c r="FQ66" s="107">
        <v>3.0862333872214802</v>
      </c>
      <c r="FR66" s="108">
        <v>2844.2000000000003</v>
      </c>
      <c r="FS66" s="107">
        <v>1.6009288254726926</v>
      </c>
      <c r="FT66" s="108">
        <v>2844.2000000000003</v>
      </c>
      <c r="FU66" s="108">
        <v>2844.2</v>
      </c>
      <c r="FV66" s="108">
        <v>2844.2</v>
      </c>
      <c r="FW66" s="108">
        <v>2844.2</v>
      </c>
      <c r="FX66" s="108">
        <v>2844.2</v>
      </c>
      <c r="FY66" s="108">
        <v>2844.2</v>
      </c>
      <c r="FZ66" s="108">
        <v>2844.2</v>
      </c>
      <c r="GA66" s="108">
        <v>2844.2</v>
      </c>
      <c r="GB66" s="108">
        <v>2844.2</v>
      </c>
      <c r="GC66" s="108">
        <v>2844.2</v>
      </c>
      <c r="GD66" s="108">
        <v>2844.2</v>
      </c>
      <c r="GE66" s="108">
        <v>2844.2</v>
      </c>
      <c r="GF66" s="108">
        <v>2844.2</v>
      </c>
      <c r="GG66" s="108">
        <v>2844.2000000000003</v>
      </c>
      <c r="GH66" s="108">
        <v>2844.2000000000003</v>
      </c>
      <c r="GI66" s="108">
        <v>2844.2000000000003</v>
      </c>
      <c r="GJ66" s="108">
        <v>1</v>
      </c>
      <c r="GK66" s="115">
        <v>2.3923444976076554E-3</v>
      </c>
    </row>
    <row r="67" spans="1:193" ht="12" customHeight="1" x14ac:dyDescent="0.25">
      <c r="A67" s="22">
        <v>62</v>
      </c>
      <c r="B67" s="10" t="s">
        <v>60</v>
      </c>
      <c r="C67" s="28">
        <v>2021</v>
      </c>
      <c r="D67" s="282"/>
      <c r="E67" s="126">
        <v>9512.7999999999993</v>
      </c>
      <c r="F67" s="11">
        <v>9512.7999999999993</v>
      </c>
      <c r="G67" s="11">
        <v>0</v>
      </c>
      <c r="H67" s="11">
        <v>2004.8</v>
      </c>
      <c r="I67" s="124" t="s">
        <v>494</v>
      </c>
      <c r="J67" s="12">
        <v>39.75</v>
      </c>
      <c r="K67" s="27">
        <v>4.49</v>
      </c>
      <c r="L67" s="27">
        <v>7.61</v>
      </c>
      <c r="M67" s="27">
        <v>11.85</v>
      </c>
      <c r="N67" s="27">
        <v>6.1</v>
      </c>
      <c r="O67" s="27">
        <v>2.78</v>
      </c>
      <c r="P67" s="27">
        <v>1.6</v>
      </c>
      <c r="Q67" s="27">
        <v>5.09</v>
      </c>
      <c r="R67" s="27">
        <v>0.23</v>
      </c>
      <c r="S67" s="35">
        <v>41.34</v>
      </c>
      <c r="T67" s="33">
        <v>4.6696</v>
      </c>
      <c r="U67" s="33">
        <v>7.9144000000000005</v>
      </c>
      <c r="V67" s="33">
        <v>12.324</v>
      </c>
      <c r="W67" s="33">
        <v>6.3439999999999994</v>
      </c>
      <c r="X67" s="33">
        <v>2.8912</v>
      </c>
      <c r="Y67" s="33">
        <v>1.6640000000000001</v>
      </c>
      <c r="Z67" s="33">
        <v>5.2935999999999996</v>
      </c>
      <c r="AA67" s="33">
        <v>0.23920000000000002</v>
      </c>
      <c r="AB67" s="38" t="s">
        <v>395</v>
      </c>
      <c r="AC67" s="38" t="s">
        <v>396</v>
      </c>
      <c r="AD67" s="122" t="s">
        <v>395</v>
      </c>
      <c r="AE67" s="37">
        <v>5</v>
      </c>
      <c r="AF67" s="38" t="s">
        <v>396</v>
      </c>
      <c r="AG67" s="282"/>
      <c r="AH67" s="26">
        <v>34.24</v>
      </c>
      <c r="AI67" s="26">
        <v>34.24</v>
      </c>
      <c r="AJ67" s="26">
        <v>2190</v>
      </c>
      <c r="AK67" s="26">
        <v>35.89</v>
      </c>
      <c r="AL67" s="26">
        <v>5.93</v>
      </c>
      <c r="AM67" s="282"/>
      <c r="AN67" s="15">
        <v>1.2E-2</v>
      </c>
      <c r="AO67" s="15">
        <v>1.2E-2</v>
      </c>
      <c r="AP67" s="16">
        <v>7.1880000000000002E-4</v>
      </c>
      <c r="AQ67" s="15">
        <v>2.4E-2</v>
      </c>
      <c r="AR67" s="15">
        <v>3.23</v>
      </c>
      <c r="AS67" s="282"/>
      <c r="AT67" s="13">
        <v>24.057600000000001</v>
      </c>
      <c r="AU67" s="13">
        <v>24.057600000000001</v>
      </c>
      <c r="AV67" s="13">
        <v>1.44105024</v>
      </c>
      <c r="AW67" s="13">
        <v>48.115200000000002</v>
      </c>
      <c r="AX67" s="13">
        <v>6475.5039999999999</v>
      </c>
      <c r="AY67" s="26">
        <v>8.659198385333447E-2</v>
      </c>
      <c r="AZ67" s="26">
        <v>8.659198385333447E-2</v>
      </c>
      <c r="BA67" s="26">
        <v>0.33175300916659661</v>
      </c>
      <c r="BB67" s="26">
        <v>0.18152957362711297</v>
      </c>
      <c r="BC67" s="26">
        <v>4.0366389201917414</v>
      </c>
      <c r="BD67" s="269"/>
      <c r="BE67" s="192">
        <v>214081.01374521313</v>
      </c>
      <c r="BF67" s="188">
        <v>193801.18334496091</v>
      </c>
      <c r="BG67" s="188">
        <v>58995.797297288504</v>
      </c>
      <c r="BH67" s="188">
        <v>8175.9083498772043</v>
      </c>
      <c r="BI67" s="188">
        <v>2916.4793439033429</v>
      </c>
      <c r="BJ67" s="189">
        <v>15842.118353891876</v>
      </c>
      <c r="BK67" s="188">
        <v>107870.88</v>
      </c>
      <c r="BL67" s="188">
        <v>0</v>
      </c>
      <c r="BM67" s="188">
        <v>0</v>
      </c>
      <c r="BN67" s="188">
        <v>0</v>
      </c>
      <c r="BO67" s="188">
        <v>0</v>
      </c>
      <c r="BP67" s="188">
        <v>0</v>
      </c>
      <c r="BQ67" s="188">
        <v>0</v>
      </c>
      <c r="BR67" s="188">
        <v>0</v>
      </c>
      <c r="BS67" s="188">
        <v>0</v>
      </c>
      <c r="BT67" s="188">
        <v>0</v>
      </c>
      <c r="BU67" s="188">
        <v>14045.29</v>
      </c>
      <c r="BV67" s="188">
        <v>0</v>
      </c>
      <c r="BW67" s="188">
        <v>0</v>
      </c>
      <c r="BX67" s="188">
        <v>14045.29</v>
      </c>
      <c r="BY67" s="188">
        <v>0</v>
      </c>
      <c r="BZ67" s="188">
        <v>0</v>
      </c>
      <c r="CA67" s="188">
        <v>0</v>
      </c>
      <c r="CB67" s="188">
        <v>0</v>
      </c>
      <c r="CC67" s="188">
        <v>0</v>
      </c>
      <c r="CD67" s="188">
        <v>0</v>
      </c>
      <c r="CE67" s="188">
        <v>0</v>
      </c>
      <c r="CF67" s="188">
        <v>0</v>
      </c>
      <c r="CG67" s="188">
        <v>0</v>
      </c>
      <c r="CH67" s="188">
        <v>0</v>
      </c>
      <c r="CI67" s="188">
        <v>0</v>
      </c>
      <c r="CJ67" s="188">
        <v>0</v>
      </c>
      <c r="CK67" s="188">
        <v>0</v>
      </c>
      <c r="CL67" s="188">
        <v>0</v>
      </c>
      <c r="CM67" s="188">
        <v>0</v>
      </c>
      <c r="CN67" s="188">
        <v>0</v>
      </c>
      <c r="CO67" s="188">
        <v>0</v>
      </c>
      <c r="CP67" s="188">
        <v>0</v>
      </c>
      <c r="CQ67" s="188">
        <v>0</v>
      </c>
      <c r="CR67" s="188">
        <v>0</v>
      </c>
      <c r="CS67" s="188">
        <v>0</v>
      </c>
      <c r="CT67" s="188">
        <v>0</v>
      </c>
      <c r="CU67" s="188">
        <v>0</v>
      </c>
      <c r="CV67" s="188">
        <v>0</v>
      </c>
      <c r="CW67" s="188">
        <v>0</v>
      </c>
      <c r="CX67" s="188">
        <v>0</v>
      </c>
      <c r="CY67" s="188">
        <v>0</v>
      </c>
      <c r="CZ67" s="188">
        <v>0</v>
      </c>
      <c r="DA67" s="188">
        <v>0</v>
      </c>
      <c r="DB67" s="188">
        <v>0</v>
      </c>
      <c r="DC67" s="188">
        <v>6234.5404002522118</v>
      </c>
      <c r="DD67" s="193">
        <v>980572.37670792057</v>
      </c>
      <c r="DE67" s="188">
        <v>664847.70990930696</v>
      </c>
      <c r="DF67" s="189">
        <v>156455.50864815043</v>
      </c>
      <c r="DG67" s="189">
        <v>1632.9204007094722</v>
      </c>
      <c r="DH67" s="189">
        <v>674.94461316214961</v>
      </c>
      <c r="DI67" s="189">
        <v>957.97578754732251</v>
      </c>
      <c r="DJ67" s="188">
        <v>2727.0355489051844</v>
      </c>
      <c r="DK67" s="188">
        <v>0</v>
      </c>
      <c r="DL67" s="188">
        <v>1357.6723745914467</v>
      </c>
      <c r="DM67" s="188">
        <v>0</v>
      </c>
      <c r="DN67" s="188">
        <v>152192.50742941716</v>
      </c>
      <c r="DO67" s="188">
        <v>0</v>
      </c>
      <c r="DP67" s="188">
        <v>1359.0223968399634</v>
      </c>
      <c r="DQ67" s="188">
        <v>0</v>
      </c>
      <c r="DR67" s="192">
        <v>884614.05775387166</v>
      </c>
      <c r="DS67" s="188">
        <v>677303.46288225497</v>
      </c>
      <c r="DT67" s="188">
        <v>191793.04008059122</v>
      </c>
      <c r="DU67" s="188">
        <v>485510.42280166381</v>
      </c>
      <c r="DV67" s="188">
        <v>176995.75545969803</v>
      </c>
      <c r="DW67" s="188">
        <v>60109.102054674491</v>
      </c>
      <c r="DX67" s="188">
        <v>49355.514144351982</v>
      </c>
      <c r="DY67" s="188">
        <v>67531.139260671553</v>
      </c>
      <c r="DZ67" s="188">
        <v>9222.9919959319268</v>
      </c>
      <c r="EA67" s="188">
        <v>5018.4827051520761</v>
      </c>
      <c r="EB67" s="188">
        <v>4204.5092907798498</v>
      </c>
      <c r="EC67" s="188">
        <v>6740.6070859530437</v>
      </c>
      <c r="ED67" s="188">
        <v>532.0311679327076</v>
      </c>
      <c r="EE67" s="188">
        <v>6805.8005603487381</v>
      </c>
      <c r="EF67" s="188">
        <v>7013.4086017523068</v>
      </c>
      <c r="EG67" s="192">
        <v>58576.018319284347</v>
      </c>
      <c r="EH67" s="188">
        <v>24772.383821635332</v>
      </c>
      <c r="EI67" s="188">
        <v>33803.634497649015</v>
      </c>
      <c r="EJ67" s="192">
        <v>122525.21725918181</v>
      </c>
      <c r="EK67" s="192">
        <v>1143186.2795525708</v>
      </c>
      <c r="EL67" s="188">
        <v>471315.52971545252</v>
      </c>
      <c r="EM67" s="188">
        <v>401642.3535661936</v>
      </c>
      <c r="EN67" s="188">
        <v>270228.39627092471</v>
      </c>
      <c r="EO67" s="192">
        <v>407238.87680227758</v>
      </c>
      <c r="EP67" s="188">
        <v>341579.62142924569</v>
      </c>
      <c r="EQ67" s="188">
        <v>1011.3053730318635</v>
      </c>
      <c r="ER67" s="188">
        <v>64647.95</v>
      </c>
      <c r="ES67" s="264">
        <v>18708.907276231232</v>
      </c>
      <c r="ET67" s="190">
        <v>3829502.7474165517</v>
      </c>
      <c r="EU67" s="269"/>
      <c r="EV67" s="192">
        <v>4660.5263157894733</v>
      </c>
      <c r="EW67" s="188">
        <v>4276097.99</v>
      </c>
      <c r="EX67" s="188">
        <v>5496.5300000000007</v>
      </c>
      <c r="EY67" s="188">
        <v>5496.5300000000007</v>
      </c>
      <c r="EZ67" s="188">
        <v>17300.879999999997</v>
      </c>
      <c r="FA67" s="188">
        <v>11581.09</v>
      </c>
      <c r="FB67" s="188">
        <v>453026.04000000004</v>
      </c>
      <c r="FC67" s="192">
        <v>4768999.0600000005</v>
      </c>
      <c r="FD67" s="188">
        <v>4188467.96</v>
      </c>
      <c r="FE67" s="188">
        <v>5267.76</v>
      </c>
      <c r="FF67" s="188">
        <v>5267.7000000000007</v>
      </c>
      <c r="FG67" s="188">
        <v>16561.79</v>
      </c>
      <c r="FH67" s="188">
        <v>11100.13</v>
      </c>
      <c r="FI67" s="188">
        <v>440559.28</v>
      </c>
      <c r="FJ67" s="192">
        <v>4667224.62</v>
      </c>
      <c r="FK67" s="192">
        <v>1364622.1433333333</v>
      </c>
      <c r="FL67" s="190">
        <v>4280758.5163157899</v>
      </c>
      <c r="FN67" s="115">
        <v>1.4853487973950698E-2</v>
      </c>
      <c r="FO67" s="107">
        <v>3.4064172920716653</v>
      </c>
      <c r="FP67" s="108">
        <v>9512.8000000000011</v>
      </c>
      <c r="FQ67" s="107">
        <v>3.0862330394577842</v>
      </c>
      <c r="FR67" s="108">
        <v>9512.8000000000011</v>
      </c>
      <c r="FS67" s="107">
        <v>1.600927021488993</v>
      </c>
      <c r="FT67" s="108">
        <v>9512.8000000000011</v>
      </c>
      <c r="FU67" s="108">
        <v>9512.7999999999993</v>
      </c>
      <c r="FV67" s="108">
        <v>9512.7999999999993</v>
      </c>
      <c r="FW67" s="108">
        <v>9512.7999999999993</v>
      </c>
      <c r="FX67" s="108">
        <v>9512.7999999999993</v>
      </c>
      <c r="FY67" s="108">
        <v>9512.7999999999993</v>
      </c>
      <c r="FZ67" s="108">
        <v>9512.7999999999993</v>
      </c>
      <c r="GA67" s="108">
        <v>9512.7999999999993</v>
      </c>
      <c r="GB67" s="108">
        <v>9512.7999999999993</v>
      </c>
      <c r="GC67" s="108">
        <v>9512.7999999999993</v>
      </c>
      <c r="GD67" s="108">
        <v>9512.7999999999993</v>
      </c>
      <c r="GE67" s="108">
        <v>9512.7999999999993</v>
      </c>
      <c r="GF67" s="108">
        <v>9512.7999999999993</v>
      </c>
      <c r="GG67" s="108">
        <v>9512.8000000000011</v>
      </c>
      <c r="GH67" s="108">
        <v>9512.8000000000011</v>
      </c>
      <c r="GI67" s="108">
        <v>9512.8000000000011</v>
      </c>
      <c r="GJ67" s="108">
        <v>5</v>
      </c>
      <c r="GK67" s="115">
        <v>1.1961722488038277E-2</v>
      </c>
    </row>
    <row r="68" spans="1:193" ht="12" customHeight="1" x14ac:dyDescent="0.25">
      <c r="A68" s="22">
        <v>63</v>
      </c>
      <c r="B68" s="10" t="s">
        <v>61</v>
      </c>
      <c r="C68" s="28">
        <v>2021</v>
      </c>
      <c r="D68" s="282"/>
      <c r="E68" s="126">
        <v>2870.1</v>
      </c>
      <c r="F68" s="11">
        <v>2870.1</v>
      </c>
      <c r="G68" s="11">
        <v>0</v>
      </c>
      <c r="H68" s="11">
        <v>487.4</v>
      </c>
      <c r="I68" s="124" t="s">
        <v>494</v>
      </c>
      <c r="J68" s="12">
        <v>39.75</v>
      </c>
      <c r="K68" s="27">
        <v>4.49</v>
      </c>
      <c r="L68" s="27">
        <v>7.61</v>
      </c>
      <c r="M68" s="27">
        <v>11.85</v>
      </c>
      <c r="N68" s="27">
        <v>6.1</v>
      </c>
      <c r="O68" s="27">
        <v>2.78</v>
      </c>
      <c r="P68" s="27">
        <v>1.6</v>
      </c>
      <c r="Q68" s="27">
        <v>5.09</v>
      </c>
      <c r="R68" s="27">
        <v>0.23</v>
      </c>
      <c r="S68" s="35">
        <v>41.34</v>
      </c>
      <c r="T68" s="33">
        <v>4.6696</v>
      </c>
      <c r="U68" s="33">
        <v>7.9144000000000005</v>
      </c>
      <c r="V68" s="33">
        <v>12.324</v>
      </c>
      <c r="W68" s="33">
        <v>6.3439999999999994</v>
      </c>
      <c r="X68" s="33">
        <v>2.8912</v>
      </c>
      <c r="Y68" s="33">
        <v>1.6640000000000001</v>
      </c>
      <c r="Z68" s="33">
        <v>5.2935999999999996</v>
      </c>
      <c r="AA68" s="33">
        <v>0.23920000000000002</v>
      </c>
      <c r="AB68" s="38" t="s">
        <v>395</v>
      </c>
      <c r="AC68" s="38" t="s">
        <v>396</v>
      </c>
      <c r="AD68" s="122" t="s">
        <v>395</v>
      </c>
      <c r="AE68" s="37">
        <v>1</v>
      </c>
      <c r="AF68" s="38" t="s">
        <v>396</v>
      </c>
      <c r="AG68" s="282"/>
      <c r="AH68" s="26">
        <v>34.24</v>
      </c>
      <c r="AI68" s="26">
        <v>34.24</v>
      </c>
      <c r="AJ68" s="26">
        <v>2190</v>
      </c>
      <c r="AK68" s="26">
        <v>35.89</v>
      </c>
      <c r="AL68" s="26">
        <v>5.93</v>
      </c>
      <c r="AM68" s="282"/>
      <c r="AN68" s="15">
        <v>1.2E-2</v>
      </c>
      <c r="AO68" s="15">
        <v>1.2E-2</v>
      </c>
      <c r="AP68" s="16">
        <v>7.1880000000000002E-4</v>
      </c>
      <c r="AQ68" s="15">
        <v>2.4E-2</v>
      </c>
      <c r="AR68" s="15">
        <v>3.23</v>
      </c>
      <c r="AS68" s="282"/>
      <c r="AT68" s="13">
        <v>5.8487999999999998</v>
      </c>
      <c r="AU68" s="13">
        <v>5.8487999999999998</v>
      </c>
      <c r="AV68" s="13">
        <v>0.35034312000000001</v>
      </c>
      <c r="AW68" s="13">
        <v>11.6976</v>
      </c>
      <c r="AX68" s="13">
        <v>1574.3019999999999</v>
      </c>
      <c r="AY68" s="26">
        <v>6.9775586913347981E-2</v>
      </c>
      <c r="AZ68" s="26">
        <v>6.9775586913347981E-2</v>
      </c>
      <c r="BA68" s="26">
        <v>0.26732567952336156</v>
      </c>
      <c r="BB68" s="26">
        <v>0.14627604055607821</v>
      </c>
      <c r="BC68" s="26">
        <v>3.2527127486847145</v>
      </c>
      <c r="BD68" s="269"/>
      <c r="BE68" s="192">
        <v>703287.83420359273</v>
      </c>
      <c r="BF68" s="188">
        <v>41838.265533720107</v>
      </c>
      <c r="BG68" s="188">
        <v>17799.579285063035</v>
      </c>
      <c r="BH68" s="188">
        <v>2466.7473882539894</v>
      </c>
      <c r="BI68" s="188">
        <v>879.92887109336687</v>
      </c>
      <c r="BJ68" s="189">
        <v>4779.714057638661</v>
      </c>
      <c r="BK68" s="191">
        <v>15912.295931671057</v>
      </c>
      <c r="BL68" s="188">
        <v>0</v>
      </c>
      <c r="BM68" s="188">
        <v>0</v>
      </c>
      <c r="BN68" s="188">
        <v>0</v>
      </c>
      <c r="BO68" s="188">
        <v>0</v>
      </c>
      <c r="BP68" s="188">
        <v>0</v>
      </c>
      <c r="BQ68" s="188">
        <v>0</v>
      </c>
      <c r="BR68" s="188">
        <v>0</v>
      </c>
      <c r="BS68" s="188">
        <v>0</v>
      </c>
      <c r="BT68" s="188">
        <v>0</v>
      </c>
      <c r="BU68" s="188">
        <v>0</v>
      </c>
      <c r="BV68" s="188">
        <v>0</v>
      </c>
      <c r="BW68" s="188">
        <v>0</v>
      </c>
      <c r="BX68" s="188">
        <v>0</v>
      </c>
      <c r="BY68" s="188">
        <v>197675.71</v>
      </c>
      <c r="BZ68" s="188">
        <v>0</v>
      </c>
      <c r="CA68" s="188">
        <v>0</v>
      </c>
      <c r="CB68" s="188">
        <v>197675.71</v>
      </c>
      <c r="CC68" s="188">
        <v>0</v>
      </c>
      <c r="CD68" s="188">
        <v>0</v>
      </c>
      <c r="CE68" s="188">
        <v>0</v>
      </c>
      <c r="CF68" s="188">
        <v>449892.84</v>
      </c>
      <c r="CG68" s="188">
        <v>0</v>
      </c>
      <c r="CH68" s="188">
        <v>449892.84</v>
      </c>
      <c r="CI68" s="188">
        <v>0</v>
      </c>
      <c r="CJ68" s="188">
        <v>0</v>
      </c>
      <c r="CK68" s="188">
        <v>0</v>
      </c>
      <c r="CL68" s="188">
        <v>0</v>
      </c>
      <c r="CM68" s="188">
        <v>0</v>
      </c>
      <c r="CN68" s="188">
        <v>0</v>
      </c>
      <c r="CO68" s="188">
        <v>0</v>
      </c>
      <c r="CP68" s="188">
        <v>0</v>
      </c>
      <c r="CQ68" s="188">
        <v>0</v>
      </c>
      <c r="CR68" s="188">
        <v>12000</v>
      </c>
      <c r="CS68" s="188">
        <v>0</v>
      </c>
      <c r="CT68" s="188">
        <v>0</v>
      </c>
      <c r="CU68" s="188">
        <v>0</v>
      </c>
      <c r="CV68" s="188">
        <v>0</v>
      </c>
      <c r="CW68" s="188">
        <v>0</v>
      </c>
      <c r="CX68" s="188">
        <v>0</v>
      </c>
      <c r="CY68" s="188">
        <v>0</v>
      </c>
      <c r="CZ68" s="188">
        <v>0</v>
      </c>
      <c r="DA68" s="188">
        <v>0</v>
      </c>
      <c r="DB68" s="188">
        <v>0</v>
      </c>
      <c r="DC68" s="188">
        <v>1881.0186698725784</v>
      </c>
      <c r="DD68" s="193">
        <v>295310.22031551192</v>
      </c>
      <c r="DE68" s="188">
        <v>200590.72115577967</v>
      </c>
      <c r="DF68" s="189">
        <v>47204.078228392937</v>
      </c>
      <c r="DG68" s="189">
        <v>492.66723173789563</v>
      </c>
      <c r="DH68" s="189">
        <v>203.6370505252591</v>
      </c>
      <c r="DI68" s="189">
        <v>289.03018121263653</v>
      </c>
      <c r="DJ68" s="188">
        <v>285.21046977890506</v>
      </c>
      <c r="DK68" s="188">
        <v>0</v>
      </c>
      <c r="DL68" s="188">
        <v>409.62234907860039</v>
      </c>
      <c r="DM68" s="188">
        <v>0</v>
      </c>
      <c r="DN68" s="188">
        <v>45917.891217430202</v>
      </c>
      <c r="DO68" s="188">
        <v>0</v>
      </c>
      <c r="DP68" s="188">
        <v>410.0296633136802</v>
      </c>
      <c r="DQ68" s="188">
        <v>0</v>
      </c>
      <c r="DR68" s="192">
        <v>266896.26683619822</v>
      </c>
      <c r="DS68" s="188">
        <v>204348.73736632318</v>
      </c>
      <c r="DT68" s="188">
        <v>57865.739249779734</v>
      </c>
      <c r="DU68" s="188">
        <v>146482.99811654346</v>
      </c>
      <c r="DV68" s="188">
        <v>53401.261221183988</v>
      </c>
      <c r="DW68" s="188">
        <v>18135.473657295559</v>
      </c>
      <c r="DX68" s="188">
        <v>14891.016435298185</v>
      </c>
      <c r="DY68" s="188">
        <v>20374.771128590251</v>
      </c>
      <c r="DZ68" s="188">
        <v>2782.6622369359397</v>
      </c>
      <c r="EA68" s="188">
        <v>1514.1227832033646</v>
      </c>
      <c r="EB68" s="188">
        <v>1268.5394537325751</v>
      </c>
      <c r="EC68" s="188">
        <v>2033.7036831841122</v>
      </c>
      <c r="ED68" s="188">
        <v>160.51873844542757</v>
      </c>
      <c r="EE68" s="188">
        <v>2053.3731591389396</v>
      </c>
      <c r="EF68" s="188">
        <v>2116.0104309865956</v>
      </c>
      <c r="EG68" s="192">
        <v>17672.928073561721</v>
      </c>
      <c r="EH68" s="188">
        <v>7474.0579857114135</v>
      </c>
      <c r="EI68" s="188">
        <v>10198.870087850308</v>
      </c>
      <c r="EJ68" s="192">
        <v>36966.99458157194</v>
      </c>
      <c r="EK68" s="192">
        <v>344909.90464887652</v>
      </c>
      <c r="EL68" s="188">
        <v>142200.26720169873</v>
      </c>
      <c r="EM68" s="188">
        <v>121179.2236744525</v>
      </c>
      <c r="EN68" s="188">
        <v>81530.413772725238</v>
      </c>
      <c r="EO68" s="192">
        <v>105374.42218250361</v>
      </c>
      <c r="EP68" s="188">
        <v>103019.89402096094</v>
      </c>
      <c r="EQ68" s="188">
        <v>305.00816154265686</v>
      </c>
      <c r="ER68" s="191">
        <v>2049.52</v>
      </c>
      <c r="ES68" s="264">
        <v>5644.6508676216499</v>
      </c>
      <c r="ET68" s="190">
        <v>1776063.2217094384</v>
      </c>
      <c r="EU68" s="269"/>
      <c r="EV68" s="192">
        <v>932.10526315789468</v>
      </c>
      <c r="EW68" s="188">
        <v>1342187.82</v>
      </c>
      <c r="EX68" s="188">
        <v>1227.8400000000001</v>
      </c>
      <c r="EY68" s="188">
        <v>1227.7200000000003</v>
      </c>
      <c r="EZ68" s="188">
        <v>3864.06</v>
      </c>
      <c r="FA68" s="188">
        <v>2587.02</v>
      </c>
      <c r="FB68" s="188">
        <v>110138.34999999999</v>
      </c>
      <c r="FC68" s="192">
        <v>1461232.8100000003</v>
      </c>
      <c r="FD68" s="188">
        <v>1288068.7</v>
      </c>
      <c r="FE68" s="188">
        <v>1170.8800000000001</v>
      </c>
      <c r="FF68" s="188">
        <v>1170.73</v>
      </c>
      <c r="FG68" s="188">
        <v>3682.17</v>
      </c>
      <c r="FH68" s="188">
        <v>2468.41</v>
      </c>
      <c r="FI68" s="188">
        <v>105520.35999999999</v>
      </c>
      <c r="FJ68" s="192">
        <v>1402081.2499999995</v>
      </c>
      <c r="FK68" s="192">
        <v>234173.97999999998</v>
      </c>
      <c r="FL68" s="190">
        <v>1343119.925263158</v>
      </c>
      <c r="FN68" s="115">
        <v>4.4797893695042437E-3</v>
      </c>
      <c r="FO68" s="107">
        <v>3.4064177332358985</v>
      </c>
      <c r="FP68" s="108">
        <v>2870.099999999999</v>
      </c>
      <c r="FQ68" s="107">
        <v>3.0862333298534996</v>
      </c>
      <c r="FR68" s="108">
        <v>2870.099999999999</v>
      </c>
      <c r="FS68" s="107">
        <v>1.6009258308104537</v>
      </c>
      <c r="FT68" s="108">
        <v>2870.099999999999</v>
      </c>
      <c r="FU68" s="108">
        <v>2870.1</v>
      </c>
      <c r="FV68" s="108">
        <v>2870.1</v>
      </c>
      <c r="FW68" s="108">
        <v>2870.1</v>
      </c>
      <c r="FX68" s="108">
        <v>2870.1</v>
      </c>
      <c r="FY68" s="108">
        <v>2870.1</v>
      </c>
      <c r="FZ68" s="108">
        <v>2870.1</v>
      </c>
      <c r="GA68" s="108">
        <v>2870.1</v>
      </c>
      <c r="GB68" s="108">
        <v>2870.1</v>
      </c>
      <c r="GC68" s="108">
        <v>2870.1</v>
      </c>
      <c r="GD68" s="108">
        <v>2870.1</v>
      </c>
      <c r="GE68" s="108">
        <v>2870.1</v>
      </c>
      <c r="GF68" s="108">
        <v>2870.1</v>
      </c>
      <c r="GG68" s="108">
        <v>2870.099999999999</v>
      </c>
      <c r="GH68" s="108">
        <v>2870.099999999999</v>
      </c>
      <c r="GI68" s="108">
        <v>2870.099999999999</v>
      </c>
      <c r="GJ68" s="108">
        <v>1</v>
      </c>
      <c r="GK68" s="115">
        <v>2.3923444976076554E-3</v>
      </c>
    </row>
    <row r="69" spans="1:193" ht="12" customHeight="1" x14ac:dyDescent="0.25">
      <c r="A69" s="22">
        <v>64</v>
      </c>
      <c r="B69" s="10" t="s">
        <v>62</v>
      </c>
      <c r="C69" s="28">
        <v>2021</v>
      </c>
      <c r="D69" s="282"/>
      <c r="E69" s="126">
        <v>2861</v>
      </c>
      <c r="F69" s="11">
        <v>2861</v>
      </c>
      <c r="G69" s="11">
        <v>0</v>
      </c>
      <c r="H69" s="11">
        <v>487.4</v>
      </c>
      <c r="I69" s="124" t="s">
        <v>494</v>
      </c>
      <c r="J69" s="12">
        <v>39.75</v>
      </c>
      <c r="K69" s="27">
        <v>4.49</v>
      </c>
      <c r="L69" s="27">
        <v>7.61</v>
      </c>
      <c r="M69" s="27">
        <v>11.85</v>
      </c>
      <c r="N69" s="27">
        <v>6.1</v>
      </c>
      <c r="O69" s="27">
        <v>2.78</v>
      </c>
      <c r="P69" s="27">
        <v>1.6</v>
      </c>
      <c r="Q69" s="27">
        <v>5.09</v>
      </c>
      <c r="R69" s="27">
        <v>0.23</v>
      </c>
      <c r="S69" s="35">
        <v>41.34</v>
      </c>
      <c r="T69" s="33">
        <v>4.6696</v>
      </c>
      <c r="U69" s="33">
        <v>7.9144000000000005</v>
      </c>
      <c r="V69" s="33">
        <v>12.324</v>
      </c>
      <c r="W69" s="33">
        <v>6.3439999999999994</v>
      </c>
      <c r="X69" s="33">
        <v>2.8912</v>
      </c>
      <c r="Y69" s="33">
        <v>1.6640000000000001</v>
      </c>
      <c r="Z69" s="33">
        <v>5.2935999999999996</v>
      </c>
      <c r="AA69" s="33">
        <v>0.23920000000000002</v>
      </c>
      <c r="AB69" s="38" t="s">
        <v>395</v>
      </c>
      <c r="AC69" s="38" t="s">
        <v>396</v>
      </c>
      <c r="AD69" s="122" t="s">
        <v>395</v>
      </c>
      <c r="AE69" s="37">
        <v>1</v>
      </c>
      <c r="AF69" s="38" t="s">
        <v>396</v>
      </c>
      <c r="AG69" s="282"/>
      <c r="AH69" s="26">
        <v>34.24</v>
      </c>
      <c r="AI69" s="26">
        <v>34.24</v>
      </c>
      <c r="AJ69" s="26">
        <v>2190</v>
      </c>
      <c r="AK69" s="26">
        <v>35.89</v>
      </c>
      <c r="AL69" s="26">
        <v>5.93</v>
      </c>
      <c r="AM69" s="282"/>
      <c r="AN69" s="15">
        <v>1.2E-2</v>
      </c>
      <c r="AO69" s="15">
        <v>1.2E-2</v>
      </c>
      <c r="AP69" s="16">
        <v>7.1880000000000002E-4</v>
      </c>
      <c r="AQ69" s="15">
        <v>2.4E-2</v>
      </c>
      <c r="AR69" s="15">
        <v>3.23</v>
      </c>
      <c r="AS69" s="282"/>
      <c r="AT69" s="13">
        <v>5.8487999999999998</v>
      </c>
      <c r="AU69" s="13">
        <v>5.8487999999999998</v>
      </c>
      <c r="AV69" s="13">
        <v>0.35034312000000001</v>
      </c>
      <c r="AW69" s="13">
        <v>11.6976</v>
      </c>
      <c r="AX69" s="13">
        <v>1574.3019999999999</v>
      </c>
      <c r="AY69" s="26">
        <v>6.9997522544564844E-2</v>
      </c>
      <c r="AZ69" s="26">
        <v>6.9997522544564844E-2</v>
      </c>
      <c r="BA69" s="26">
        <v>0.26817596392869625</v>
      </c>
      <c r="BB69" s="26">
        <v>0.14674130164278223</v>
      </c>
      <c r="BC69" s="26">
        <v>3.263058671793079</v>
      </c>
      <c r="BD69" s="269"/>
      <c r="BE69" s="192">
        <v>43580.666912817927</v>
      </c>
      <c r="BF69" s="188">
        <v>41705.612240679169</v>
      </c>
      <c r="BG69" s="188">
        <v>17743.143561048524</v>
      </c>
      <c r="BH69" s="188">
        <v>2458.9262666090613</v>
      </c>
      <c r="BI69" s="188">
        <v>877.13894993140434</v>
      </c>
      <c r="BJ69" s="189">
        <v>4764.5593947612324</v>
      </c>
      <c r="BK69" s="191">
        <v>15861.844068328946</v>
      </c>
      <c r="BL69" s="188">
        <v>0</v>
      </c>
      <c r="BM69" s="188">
        <v>0</v>
      </c>
      <c r="BN69" s="188">
        <v>0</v>
      </c>
      <c r="BO69" s="188">
        <v>0</v>
      </c>
      <c r="BP69" s="188">
        <v>0</v>
      </c>
      <c r="BQ69" s="188">
        <v>0</v>
      </c>
      <c r="BR69" s="188">
        <v>0</v>
      </c>
      <c r="BS69" s="188">
        <v>0</v>
      </c>
      <c r="BT69" s="188">
        <v>0</v>
      </c>
      <c r="BU69" s="188">
        <v>0</v>
      </c>
      <c r="BV69" s="188">
        <v>0</v>
      </c>
      <c r="BW69" s="188">
        <v>0</v>
      </c>
      <c r="BX69" s="188">
        <v>0</v>
      </c>
      <c r="BY69" s="188">
        <v>0</v>
      </c>
      <c r="BZ69" s="188">
        <v>0</v>
      </c>
      <c r="CA69" s="188">
        <v>0</v>
      </c>
      <c r="CB69" s="188">
        <v>0</v>
      </c>
      <c r="CC69" s="188">
        <v>0</v>
      </c>
      <c r="CD69" s="188">
        <v>0</v>
      </c>
      <c r="CE69" s="188">
        <v>0</v>
      </c>
      <c r="CF69" s="188">
        <v>0</v>
      </c>
      <c r="CG69" s="188">
        <v>0</v>
      </c>
      <c r="CH69" s="188">
        <v>0</v>
      </c>
      <c r="CI69" s="188">
        <v>0</v>
      </c>
      <c r="CJ69" s="188">
        <v>0</v>
      </c>
      <c r="CK69" s="188">
        <v>0</v>
      </c>
      <c r="CL69" s="188">
        <v>0</v>
      </c>
      <c r="CM69" s="188">
        <v>0</v>
      </c>
      <c r="CN69" s="188">
        <v>0</v>
      </c>
      <c r="CO69" s="188">
        <v>0</v>
      </c>
      <c r="CP69" s="188">
        <v>0</v>
      </c>
      <c r="CQ69" s="188">
        <v>0</v>
      </c>
      <c r="CR69" s="188">
        <v>0</v>
      </c>
      <c r="CS69" s="188">
        <v>0</v>
      </c>
      <c r="CT69" s="188">
        <v>0</v>
      </c>
      <c r="CU69" s="188">
        <v>0</v>
      </c>
      <c r="CV69" s="188">
        <v>0</v>
      </c>
      <c r="CW69" s="188">
        <v>0</v>
      </c>
      <c r="CX69" s="188">
        <v>0</v>
      </c>
      <c r="CY69" s="188">
        <v>0</v>
      </c>
      <c r="CZ69" s="188">
        <v>0</v>
      </c>
      <c r="DA69" s="188">
        <v>0</v>
      </c>
      <c r="DB69" s="188">
        <v>0</v>
      </c>
      <c r="DC69" s="188">
        <v>1875.0546721387577</v>
      </c>
      <c r="DD69" s="193">
        <v>294373.90346074349</v>
      </c>
      <c r="DE69" s="188">
        <v>199954.72395619872</v>
      </c>
      <c r="DF69" s="189">
        <v>47054.411975691524</v>
      </c>
      <c r="DG69" s="189">
        <v>491.1051705522874</v>
      </c>
      <c r="DH69" s="189">
        <v>202.99139456909742</v>
      </c>
      <c r="DI69" s="189">
        <v>288.11377598318995</v>
      </c>
      <c r="DJ69" s="188">
        <v>284.30617540763308</v>
      </c>
      <c r="DK69" s="188">
        <v>0</v>
      </c>
      <c r="DL69" s="188">
        <v>408.32359176121946</v>
      </c>
      <c r="DM69" s="188">
        <v>0</v>
      </c>
      <c r="DN69" s="188">
        <v>45772.302976574974</v>
      </c>
      <c r="DO69" s="188">
        <v>0</v>
      </c>
      <c r="DP69" s="188">
        <v>408.72961455713721</v>
      </c>
      <c r="DQ69" s="188">
        <v>0</v>
      </c>
      <c r="DR69" s="192">
        <v>266050.0398656365</v>
      </c>
      <c r="DS69" s="188">
        <v>203700.8249207522</v>
      </c>
      <c r="DT69" s="188">
        <v>57682.268908267964</v>
      </c>
      <c r="DU69" s="188">
        <v>146018.55601248425</v>
      </c>
      <c r="DV69" s="188">
        <v>53231.94604850265</v>
      </c>
      <c r="DW69" s="188">
        <v>18077.972939452498</v>
      </c>
      <c r="DX69" s="188">
        <v>14843.802662411805</v>
      </c>
      <c r="DY69" s="188">
        <v>20310.170446638349</v>
      </c>
      <c r="DZ69" s="188">
        <v>2773.8394689640522</v>
      </c>
      <c r="EA69" s="188">
        <v>1509.322073358011</v>
      </c>
      <c r="EB69" s="188">
        <v>1264.5173956060412</v>
      </c>
      <c r="EC69" s="188">
        <v>2027.2555791051693</v>
      </c>
      <c r="ED69" s="188">
        <v>160.0097943250648</v>
      </c>
      <c r="EE69" s="188">
        <v>2046.8626906018981</v>
      </c>
      <c r="EF69" s="188">
        <v>2109.3013633854753</v>
      </c>
      <c r="EG69" s="192">
        <v>17616.893912567542</v>
      </c>
      <c r="EH69" s="188">
        <v>7450.360578767416</v>
      </c>
      <c r="EI69" s="188">
        <v>10166.533333800126</v>
      </c>
      <c r="EJ69" s="192">
        <v>36849.786243642156</v>
      </c>
      <c r="EK69" s="192">
        <v>343816.32598182501</v>
      </c>
      <c r="EL69" s="188">
        <v>141749.40401521209</v>
      </c>
      <c r="EM69" s="188">
        <v>120795.01025490704</v>
      </c>
      <c r="EN69" s="188">
        <v>81271.911711705863</v>
      </c>
      <c r="EO69" s="192">
        <v>104974.77537289112</v>
      </c>
      <c r="EP69" s="188">
        <v>102621.42694184993</v>
      </c>
      <c r="EQ69" s="188">
        <v>303.82843104118501</v>
      </c>
      <c r="ER69" s="191">
        <v>2049.52</v>
      </c>
      <c r="ES69" s="264">
        <v>5626.7538177295382</v>
      </c>
      <c r="ET69" s="190">
        <v>1112889.1455678535</v>
      </c>
      <c r="EU69" s="269"/>
      <c r="EV69" s="192">
        <v>932.10526315789468</v>
      </c>
      <c r="EW69" s="188">
        <v>1338724.17</v>
      </c>
      <c r="EX69" s="188">
        <v>1148.6199999999999</v>
      </c>
      <c r="EY69" s="188">
        <v>1148.6199999999999</v>
      </c>
      <c r="EZ69" s="188">
        <v>3615.25</v>
      </c>
      <c r="FA69" s="188">
        <v>2420.5</v>
      </c>
      <c r="FB69" s="188">
        <v>110138.15999999999</v>
      </c>
      <c r="FC69" s="192">
        <v>1457195.32</v>
      </c>
      <c r="FD69" s="188">
        <v>1304149.49</v>
      </c>
      <c r="FE69" s="188">
        <v>1128.97</v>
      </c>
      <c r="FF69" s="188">
        <v>1128.94</v>
      </c>
      <c r="FG69" s="188">
        <v>3550.74</v>
      </c>
      <c r="FH69" s="188">
        <v>2380.6599999999994</v>
      </c>
      <c r="FI69" s="188">
        <v>106945.03</v>
      </c>
      <c r="FJ69" s="192">
        <v>1419283.8299999998</v>
      </c>
      <c r="FK69" s="192">
        <v>212589.04666666663</v>
      </c>
      <c r="FL69" s="190">
        <v>1339656.2752631579</v>
      </c>
      <c r="FN69" s="115">
        <v>4.46246214739765E-3</v>
      </c>
      <c r="FO69" s="107">
        <v>3.4064179941931649</v>
      </c>
      <c r="FP69" s="108">
        <v>2861</v>
      </c>
      <c r="FQ69" s="107">
        <v>3.0862327911288352</v>
      </c>
      <c r="FR69" s="108">
        <v>2861</v>
      </c>
      <c r="FS69" s="107">
        <v>1.60092601532165</v>
      </c>
      <c r="FT69" s="108">
        <v>2861</v>
      </c>
      <c r="FU69" s="108">
        <v>2861</v>
      </c>
      <c r="FV69" s="108">
        <v>2861</v>
      </c>
      <c r="FW69" s="108">
        <v>2861</v>
      </c>
      <c r="FX69" s="108">
        <v>2861</v>
      </c>
      <c r="FY69" s="108">
        <v>2861</v>
      </c>
      <c r="FZ69" s="108">
        <v>2861</v>
      </c>
      <c r="GA69" s="108">
        <v>2861</v>
      </c>
      <c r="GB69" s="108">
        <v>2861</v>
      </c>
      <c r="GC69" s="108">
        <v>2861</v>
      </c>
      <c r="GD69" s="108">
        <v>2861</v>
      </c>
      <c r="GE69" s="108">
        <v>2861</v>
      </c>
      <c r="GF69" s="108">
        <v>2861</v>
      </c>
      <c r="GG69" s="108">
        <v>2861</v>
      </c>
      <c r="GH69" s="108">
        <v>2861</v>
      </c>
      <c r="GI69" s="108">
        <v>2861</v>
      </c>
      <c r="GJ69" s="108">
        <v>1</v>
      </c>
      <c r="GK69" s="115">
        <v>2.3923444976076554E-3</v>
      </c>
    </row>
    <row r="70" spans="1:193" ht="12" customHeight="1" x14ac:dyDescent="0.25">
      <c r="A70" s="22">
        <v>65</v>
      </c>
      <c r="B70" s="10" t="s">
        <v>63</v>
      </c>
      <c r="C70" s="28">
        <v>2021</v>
      </c>
      <c r="D70" s="282"/>
      <c r="E70" s="126">
        <v>6521.8</v>
      </c>
      <c r="F70" s="11">
        <v>6015.2</v>
      </c>
      <c r="G70" s="11">
        <v>506.6</v>
      </c>
      <c r="H70" s="11">
        <v>1729.2</v>
      </c>
      <c r="I70" s="124" t="s">
        <v>494</v>
      </c>
      <c r="J70" s="12">
        <v>39.520000000000003</v>
      </c>
      <c r="K70" s="27">
        <v>4.49</v>
      </c>
      <c r="L70" s="27">
        <v>7.61</v>
      </c>
      <c r="M70" s="27">
        <v>11.85</v>
      </c>
      <c r="N70" s="27">
        <v>6.1</v>
      </c>
      <c r="O70" s="27">
        <v>2.78</v>
      </c>
      <c r="P70" s="27">
        <v>1.6</v>
      </c>
      <c r="Q70" s="27">
        <v>5.09</v>
      </c>
      <c r="R70" s="27">
        <v>0</v>
      </c>
      <c r="S70" s="35">
        <v>41.100800000000007</v>
      </c>
      <c r="T70" s="33">
        <v>4.6696</v>
      </c>
      <c r="U70" s="33">
        <v>7.9144000000000005</v>
      </c>
      <c r="V70" s="33">
        <v>12.324</v>
      </c>
      <c r="W70" s="33">
        <v>6.3439999999999994</v>
      </c>
      <c r="X70" s="33">
        <v>2.8912</v>
      </c>
      <c r="Y70" s="33">
        <v>1.6640000000000001</v>
      </c>
      <c r="Z70" s="33">
        <v>5.2935999999999996</v>
      </c>
      <c r="AA70" s="33">
        <v>0</v>
      </c>
      <c r="AB70" s="38" t="s">
        <v>396</v>
      </c>
      <c r="AC70" s="38" t="s">
        <v>395</v>
      </c>
      <c r="AD70" s="122" t="s">
        <v>395</v>
      </c>
      <c r="AE70" s="37">
        <v>4</v>
      </c>
      <c r="AF70" s="38" t="s">
        <v>396</v>
      </c>
      <c r="AG70" s="282"/>
      <c r="AH70" s="26">
        <v>34.24</v>
      </c>
      <c r="AI70" s="26">
        <v>34.24</v>
      </c>
      <c r="AJ70" s="26">
        <v>2190</v>
      </c>
      <c r="AK70" s="26">
        <v>35.89</v>
      </c>
      <c r="AL70" s="26">
        <v>4.29</v>
      </c>
      <c r="AM70" s="282"/>
      <c r="AN70" s="15">
        <v>1.2E-2</v>
      </c>
      <c r="AO70" s="15">
        <v>1.2E-2</v>
      </c>
      <c r="AP70" s="16">
        <v>7.1880000000000002E-4</v>
      </c>
      <c r="AQ70" s="15">
        <v>2.4E-2</v>
      </c>
      <c r="AR70" s="15">
        <v>3.23</v>
      </c>
      <c r="AS70" s="282"/>
      <c r="AT70" s="13">
        <v>20.750400000000003</v>
      </c>
      <c r="AU70" s="13">
        <v>20.750400000000003</v>
      </c>
      <c r="AV70" s="13">
        <v>1.2429489600000001</v>
      </c>
      <c r="AW70" s="13">
        <v>41.500800000000005</v>
      </c>
      <c r="AX70" s="13">
        <v>5585.3159999999998</v>
      </c>
      <c r="AY70" s="26">
        <v>0.1089413499340673</v>
      </c>
      <c r="AZ70" s="26">
        <v>0.1089413499340673</v>
      </c>
      <c r="BA70" s="26">
        <v>0.41737836523659116</v>
      </c>
      <c r="BB70" s="26">
        <v>0.22838230427182685</v>
      </c>
      <c r="BC70" s="26">
        <v>3.6739865742586399</v>
      </c>
      <c r="BD70" s="269"/>
      <c r="BE70" s="192">
        <v>71055.409034055832</v>
      </c>
      <c r="BF70" s="188">
        <v>71055.409034055832</v>
      </c>
      <c r="BG70" s="188">
        <v>40446.429107461132</v>
      </c>
      <c r="BH70" s="188">
        <v>5605.2517740548692</v>
      </c>
      <c r="BI70" s="188">
        <v>1999.4843773724692</v>
      </c>
      <c r="BJ70" s="189">
        <v>10861.063775167358</v>
      </c>
      <c r="BK70" s="188">
        <v>12143.18</v>
      </c>
      <c r="BL70" s="188">
        <v>0</v>
      </c>
      <c r="BM70" s="188">
        <v>0</v>
      </c>
      <c r="BN70" s="188">
        <v>0</v>
      </c>
      <c r="BO70" s="188">
        <v>0</v>
      </c>
      <c r="BP70" s="188">
        <v>0</v>
      </c>
      <c r="BQ70" s="188">
        <v>0</v>
      </c>
      <c r="BR70" s="188">
        <v>0</v>
      </c>
      <c r="BS70" s="188">
        <v>0</v>
      </c>
      <c r="BT70" s="188">
        <v>0</v>
      </c>
      <c r="BU70" s="188">
        <v>0</v>
      </c>
      <c r="BV70" s="188">
        <v>0</v>
      </c>
      <c r="BW70" s="188">
        <v>0</v>
      </c>
      <c r="BX70" s="188">
        <v>0</v>
      </c>
      <c r="BY70" s="188">
        <v>0</v>
      </c>
      <c r="BZ70" s="188">
        <v>0</v>
      </c>
      <c r="CA70" s="188">
        <v>0</v>
      </c>
      <c r="CB70" s="188">
        <v>0</v>
      </c>
      <c r="CC70" s="188">
        <v>0</v>
      </c>
      <c r="CD70" s="188">
        <v>0</v>
      </c>
      <c r="CE70" s="188">
        <v>0</v>
      </c>
      <c r="CF70" s="188">
        <v>0</v>
      </c>
      <c r="CG70" s="188">
        <v>0</v>
      </c>
      <c r="CH70" s="188">
        <v>0</v>
      </c>
      <c r="CI70" s="188">
        <v>0</v>
      </c>
      <c r="CJ70" s="188">
        <v>0</v>
      </c>
      <c r="CK70" s="188">
        <v>0</v>
      </c>
      <c r="CL70" s="188">
        <v>0</v>
      </c>
      <c r="CM70" s="188">
        <v>0</v>
      </c>
      <c r="CN70" s="188">
        <v>0</v>
      </c>
      <c r="CO70" s="188">
        <v>0</v>
      </c>
      <c r="CP70" s="188">
        <v>0</v>
      </c>
      <c r="CQ70" s="188">
        <v>0</v>
      </c>
      <c r="CR70" s="188">
        <v>0</v>
      </c>
      <c r="CS70" s="188">
        <v>0</v>
      </c>
      <c r="CT70" s="188">
        <v>0</v>
      </c>
      <c r="CU70" s="188">
        <v>0</v>
      </c>
      <c r="CV70" s="188">
        <v>0</v>
      </c>
      <c r="CW70" s="188">
        <v>0</v>
      </c>
      <c r="CX70" s="188">
        <v>0</v>
      </c>
      <c r="CY70" s="188">
        <v>0</v>
      </c>
      <c r="CZ70" s="188">
        <v>0</v>
      </c>
      <c r="DA70" s="188">
        <v>0</v>
      </c>
      <c r="DB70" s="188">
        <v>0</v>
      </c>
      <c r="DC70" s="188">
        <v>0</v>
      </c>
      <c r="DD70" s="193">
        <v>671040.79817905545</v>
      </c>
      <c r="DE70" s="188">
        <v>455807.31167337892</v>
      </c>
      <c r="DF70" s="189">
        <v>107263.00734815277</v>
      </c>
      <c r="DG70" s="189">
        <v>1119.5000703627784</v>
      </c>
      <c r="DH70" s="189">
        <v>462.72956207645575</v>
      </c>
      <c r="DI70" s="189">
        <v>656.77050828632252</v>
      </c>
      <c r="DJ70" s="188">
        <v>648.09088247937859</v>
      </c>
      <c r="DK70" s="188">
        <v>0</v>
      </c>
      <c r="DL70" s="188">
        <v>930.79510686764138</v>
      </c>
      <c r="DM70" s="188">
        <v>0</v>
      </c>
      <c r="DN70" s="188">
        <v>104340.37244062453</v>
      </c>
      <c r="DO70" s="188">
        <v>0</v>
      </c>
      <c r="DP70" s="188">
        <v>931.72065718935278</v>
      </c>
      <c r="DQ70" s="188">
        <v>0</v>
      </c>
      <c r="DR70" s="192">
        <v>606475.06116592407</v>
      </c>
      <c r="DS70" s="188">
        <v>464346.74588191614</v>
      </c>
      <c r="DT70" s="188">
        <v>131489.76629358341</v>
      </c>
      <c r="DU70" s="188">
        <v>332856.97958833276</v>
      </c>
      <c r="DV70" s="188">
        <v>121345.02123003309</v>
      </c>
      <c r="DW70" s="188">
        <v>41209.69028889246</v>
      </c>
      <c r="DX70" s="188">
        <v>33837.229012134689</v>
      </c>
      <c r="DY70" s="188">
        <v>46298.101929005948</v>
      </c>
      <c r="DZ70" s="188">
        <v>6323.1129845123251</v>
      </c>
      <c r="EA70" s="188">
        <v>3440.5790625747222</v>
      </c>
      <c r="EB70" s="188">
        <v>2882.5339219376028</v>
      </c>
      <c r="EC70" s="188">
        <v>4621.2357342915402</v>
      </c>
      <c r="ED70" s="188">
        <v>364.75074331674517</v>
      </c>
      <c r="EE70" s="188">
        <v>4665.9311763605256</v>
      </c>
      <c r="EF70" s="188">
        <v>4808.2634154936723</v>
      </c>
      <c r="EG70" s="192">
        <v>40158.636392514163</v>
      </c>
      <c r="EH70" s="188">
        <v>16983.488857953635</v>
      </c>
      <c r="EI70" s="188">
        <v>23175.147534560529</v>
      </c>
      <c r="EJ70" s="192">
        <v>84001.026187971162</v>
      </c>
      <c r="EK70" s="192">
        <v>783747.40118429472</v>
      </c>
      <c r="EL70" s="188">
        <v>323125.22303614486</v>
      </c>
      <c r="EM70" s="188">
        <v>275358.58017492242</v>
      </c>
      <c r="EN70" s="188">
        <v>185263.59797322736</v>
      </c>
      <c r="EO70" s="192">
        <v>245762.78507524676</v>
      </c>
      <c r="EP70" s="188">
        <v>234137.1018095036</v>
      </c>
      <c r="EQ70" s="188">
        <v>693.20326574314254</v>
      </c>
      <c r="ER70" s="188">
        <v>10932.48</v>
      </c>
      <c r="ES70" s="192">
        <v>0</v>
      </c>
      <c r="ET70" s="190">
        <v>2502241.1172190625</v>
      </c>
      <c r="EU70" s="269"/>
      <c r="EV70" s="192">
        <v>1864.2105263157894</v>
      </c>
      <c r="EW70" s="188">
        <v>2797789.74</v>
      </c>
      <c r="EX70" s="188">
        <v>5601.18</v>
      </c>
      <c r="EY70" s="188">
        <v>5602.5599999999995</v>
      </c>
      <c r="EZ70" s="188">
        <v>17632.079999999998</v>
      </c>
      <c r="FA70" s="188">
        <v>11802.6</v>
      </c>
      <c r="FB70" s="188">
        <v>234557.37</v>
      </c>
      <c r="FC70" s="192">
        <v>3072985.5300000007</v>
      </c>
      <c r="FD70" s="188">
        <v>2750874.59</v>
      </c>
      <c r="FE70" s="188">
        <v>5509.8600000000006</v>
      </c>
      <c r="FF70" s="188">
        <v>5510.7</v>
      </c>
      <c r="FG70" s="188">
        <v>17323.109999999997</v>
      </c>
      <c r="FH70" s="188">
        <v>11616.51</v>
      </c>
      <c r="FI70" s="188">
        <v>230204.74</v>
      </c>
      <c r="FJ70" s="192">
        <v>3021039.51</v>
      </c>
      <c r="FK70" s="192">
        <v>418769.77999999997</v>
      </c>
      <c r="FL70" s="190">
        <v>2799653.9505263162</v>
      </c>
      <c r="FN70" s="115">
        <v>1.0181382049173295E-2</v>
      </c>
      <c r="FO70" s="107">
        <v>3.4064170001379885</v>
      </c>
      <c r="FP70" s="108">
        <v>6521.800000000002</v>
      </c>
      <c r="FQ70" s="107">
        <v>3.0862323536175893</v>
      </c>
      <c r="FR70" s="108">
        <v>6521.800000000002</v>
      </c>
      <c r="FS70" s="107">
        <v>1.6009265933796362</v>
      </c>
      <c r="FT70" s="108">
        <v>6521.800000000002</v>
      </c>
      <c r="FU70" s="108">
        <v>6521.8</v>
      </c>
      <c r="FV70" s="108">
        <v>6521.8</v>
      </c>
      <c r="FW70" s="108">
        <v>6521.8</v>
      </c>
      <c r="FX70" s="108">
        <v>6521.8</v>
      </c>
      <c r="FY70" s="108">
        <v>6521.8</v>
      </c>
      <c r="FZ70" s="108">
        <v>6521.8</v>
      </c>
      <c r="GA70" s="108">
        <v>6521.8</v>
      </c>
      <c r="GB70" s="108">
        <v>6521.8</v>
      </c>
      <c r="GC70" s="108">
        <v>6521.8</v>
      </c>
      <c r="GD70" s="108">
        <v>6521.8</v>
      </c>
      <c r="GE70" s="108">
        <v>6521.8</v>
      </c>
      <c r="GF70" s="108">
        <v>6521.8</v>
      </c>
      <c r="GG70" s="108">
        <v>6521.800000000002</v>
      </c>
      <c r="GH70" s="108">
        <v>0</v>
      </c>
      <c r="GI70" s="108"/>
      <c r="GJ70" s="108">
        <v>2</v>
      </c>
      <c r="GK70" s="115">
        <v>4.7846889952153108E-3</v>
      </c>
    </row>
    <row r="71" spans="1:193" ht="12" customHeight="1" x14ac:dyDescent="0.25">
      <c r="A71" s="22">
        <v>66</v>
      </c>
      <c r="B71" s="10" t="s">
        <v>64</v>
      </c>
      <c r="C71" s="28">
        <v>2021</v>
      </c>
      <c r="D71" s="282"/>
      <c r="E71" s="126">
        <v>6087.9</v>
      </c>
      <c r="F71" s="11">
        <v>6087.9</v>
      </c>
      <c r="G71" s="11">
        <v>0</v>
      </c>
      <c r="H71" s="11">
        <v>720.7</v>
      </c>
      <c r="I71" s="124" t="s">
        <v>494</v>
      </c>
      <c r="J71" s="12">
        <v>39.75</v>
      </c>
      <c r="K71" s="27">
        <v>4.49</v>
      </c>
      <c r="L71" s="27">
        <v>7.61</v>
      </c>
      <c r="M71" s="27">
        <v>11.85</v>
      </c>
      <c r="N71" s="27">
        <v>6.1</v>
      </c>
      <c r="O71" s="27">
        <v>2.78</v>
      </c>
      <c r="P71" s="27">
        <v>1.6</v>
      </c>
      <c r="Q71" s="27">
        <v>5.09</v>
      </c>
      <c r="R71" s="27">
        <v>0.23</v>
      </c>
      <c r="S71" s="35">
        <v>41.34</v>
      </c>
      <c r="T71" s="33">
        <v>4.6696</v>
      </c>
      <c r="U71" s="33">
        <v>7.9144000000000005</v>
      </c>
      <c r="V71" s="33">
        <v>12.324</v>
      </c>
      <c r="W71" s="33">
        <v>6.3439999999999994</v>
      </c>
      <c r="X71" s="33">
        <v>2.8912</v>
      </c>
      <c r="Y71" s="33">
        <v>1.6640000000000001</v>
      </c>
      <c r="Z71" s="33">
        <v>5.2935999999999996</v>
      </c>
      <c r="AA71" s="33">
        <v>0.23920000000000002</v>
      </c>
      <c r="AB71" s="38" t="s">
        <v>395</v>
      </c>
      <c r="AC71" s="38" t="s">
        <v>396</v>
      </c>
      <c r="AD71" s="122" t="s">
        <v>395</v>
      </c>
      <c r="AE71" s="37">
        <v>2</v>
      </c>
      <c r="AF71" s="38" t="s">
        <v>396</v>
      </c>
      <c r="AG71" s="282"/>
      <c r="AH71" s="26">
        <v>34.24</v>
      </c>
      <c r="AI71" s="26">
        <v>34.24</v>
      </c>
      <c r="AJ71" s="26">
        <v>2190</v>
      </c>
      <c r="AK71" s="26">
        <v>35.89</v>
      </c>
      <c r="AL71" s="26">
        <v>5.93</v>
      </c>
      <c r="AM71" s="282"/>
      <c r="AN71" s="15">
        <v>1.2E-2</v>
      </c>
      <c r="AO71" s="15">
        <v>1.2E-2</v>
      </c>
      <c r="AP71" s="16">
        <v>7.1880000000000002E-4</v>
      </c>
      <c r="AQ71" s="15">
        <v>2.4E-2</v>
      </c>
      <c r="AR71" s="15">
        <v>3.23</v>
      </c>
      <c r="AS71" s="282"/>
      <c r="AT71" s="13">
        <v>8.6484000000000005</v>
      </c>
      <c r="AU71" s="13">
        <v>8.6484000000000005</v>
      </c>
      <c r="AV71" s="13">
        <v>0.51803916000000005</v>
      </c>
      <c r="AW71" s="13">
        <v>17.296800000000001</v>
      </c>
      <c r="AX71" s="13">
        <v>2327.8610000000003</v>
      </c>
      <c r="AY71" s="26">
        <v>4.8640946139062738E-2</v>
      </c>
      <c r="AZ71" s="26">
        <v>4.8640946139062738E-2</v>
      </c>
      <c r="BA71" s="26">
        <v>0.18635420430690389</v>
      </c>
      <c r="BB71" s="26">
        <v>0.10196983393288327</v>
      </c>
      <c r="BC71" s="26">
        <v>2.2674839813400358</v>
      </c>
      <c r="BD71" s="269"/>
      <c r="BE71" s="192">
        <v>263225.25095245172</v>
      </c>
      <c r="BF71" s="188">
        <v>89330.346468525313</v>
      </c>
      <c r="BG71" s="188">
        <v>37755.499365713848</v>
      </c>
      <c r="BH71" s="188">
        <v>5232.330380457639</v>
      </c>
      <c r="BI71" s="188">
        <v>1866.457257353162</v>
      </c>
      <c r="BJ71" s="189">
        <v>10138.469465000668</v>
      </c>
      <c r="BK71" s="188">
        <v>34337.589999999997</v>
      </c>
      <c r="BL71" s="188">
        <v>0</v>
      </c>
      <c r="BM71" s="188">
        <v>0</v>
      </c>
      <c r="BN71" s="188">
        <v>0</v>
      </c>
      <c r="BO71" s="188">
        <v>0</v>
      </c>
      <c r="BP71" s="188">
        <v>0</v>
      </c>
      <c r="BQ71" s="188">
        <v>0</v>
      </c>
      <c r="BR71" s="188">
        <v>0</v>
      </c>
      <c r="BS71" s="188">
        <v>0</v>
      </c>
      <c r="BT71" s="188">
        <v>0</v>
      </c>
      <c r="BU71" s="188">
        <v>0</v>
      </c>
      <c r="BV71" s="188">
        <v>0</v>
      </c>
      <c r="BW71" s="188">
        <v>0</v>
      </c>
      <c r="BX71" s="188">
        <v>0</v>
      </c>
      <c r="BY71" s="188">
        <v>56580.29</v>
      </c>
      <c r="BZ71" s="188">
        <v>0</v>
      </c>
      <c r="CA71" s="188">
        <v>0</v>
      </c>
      <c r="CB71" s="188">
        <v>56580.29</v>
      </c>
      <c r="CC71" s="188">
        <v>0</v>
      </c>
      <c r="CD71" s="188">
        <v>0</v>
      </c>
      <c r="CE71" s="188">
        <v>0</v>
      </c>
      <c r="CF71" s="188">
        <v>0</v>
      </c>
      <c r="CG71" s="188">
        <v>0</v>
      </c>
      <c r="CH71" s="188">
        <v>0</v>
      </c>
      <c r="CI71" s="188">
        <v>0</v>
      </c>
      <c r="CJ71" s="188">
        <v>0</v>
      </c>
      <c r="CK71" s="188">
        <v>0</v>
      </c>
      <c r="CL71" s="188">
        <v>0</v>
      </c>
      <c r="CM71" s="188">
        <v>0</v>
      </c>
      <c r="CN71" s="188">
        <v>0</v>
      </c>
      <c r="CO71" s="188">
        <v>0</v>
      </c>
      <c r="CP71" s="188">
        <v>0</v>
      </c>
      <c r="CQ71" s="188">
        <v>0</v>
      </c>
      <c r="CR71" s="188">
        <v>0</v>
      </c>
      <c r="CS71" s="188">
        <v>0</v>
      </c>
      <c r="CT71" s="188">
        <v>0</v>
      </c>
      <c r="CU71" s="188">
        <v>0</v>
      </c>
      <c r="CV71" s="188">
        <v>0</v>
      </c>
      <c r="CW71" s="188">
        <v>113324.7</v>
      </c>
      <c r="CX71" s="188">
        <v>113324.7</v>
      </c>
      <c r="CY71" s="188">
        <v>0</v>
      </c>
      <c r="CZ71" s="188">
        <v>0</v>
      </c>
      <c r="DA71" s="188">
        <v>0</v>
      </c>
      <c r="DB71" s="188">
        <v>0</v>
      </c>
      <c r="DC71" s="188">
        <v>3989.91448392644</v>
      </c>
      <c r="DD71" s="193">
        <v>626395.97584014677</v>
      </c>
      <c r="DE71" s="188">
        <v>425482.1265197281</v>
      </c>
      <c r="DF71" s="189">
        <v>100126.72305725706</v>
      </c>
      <c r="DG71" s="189">
        <v>1045.0189331720626</v>
      </c>
      <c r="DH71" s="189">
        <v>431.94383467221542</v>
      </c>
      <c r="DI71" s="189">
        <v>613.07509849984706</v>
      </c>
      <c r="DJ71" s="188">
        <v>604.972934381031</v>
      </c>
      <c r="DK71" s="188">
        <v>0</v>
      </c>
      <c r="DL71" s="188">
        <v>868.8686453279023</v>
      </c>
      <c r="DM71" s="188">
        <v>0</v>
      </c>
      <c r="DN71" s="188">
        <v>97398.533132153389</v>
      </c>
      <c r="DO71" s="188">
        <v>0</v>
      </c>
      <c r="DP71" s="188">
        <v>869.73261812736666</v>
      </c>
      <c r="DQ71" s="188">
        <v>0</v>
      </c>
      <c r="DR71" s="192">
        <v>566125.84330584016</v>
      </c>
      <c r="DS71" s="188">
        <v>433453.42608704907</v>
      </c>
      <c r="DT71" s="188">
        <v>122741.65847138922</v>
      </c>
      <c r="DU71" s="188">
        <v>310711.76761565986</v>
      </c>
      <c r="DV71" s="188">
        <v>113271.85052383058</v>
      </c>
      <c r="DW71" s="188">
        <v>38467.980237012533</v>
      </c>
      <c r="DX71" s="188">
        <v>31586.014060991554</v>
      </c>
      <c r="DY71" s="188">
        <v>43217.856225826501</v>
      </c>
      <c r="DZ71" s="188">
        <v>5902.4317731933779</v>
      </c>
      <c r="EA71" s="188">
        <v>3211.6748865418513</v>
      </c>
      <c r="EB71" s="188">
        <v>2690.7568866515267</v>
      </c>
      <c r="EC71" s="188">
        <v>4313.7816288131289</v>
      </c>
      <c r="ED71" s="188">
        <v>340.48361652274099</v>
      </c>
      <c r="EE71" s="188">
        <v>4355.5034512811244</v>
      </c>
      <c r="EF71" s="188">
        <v>4488.3662251501</v>
      </c>
      <c r="EG71" s="192">
        <v>37486.853705110079</v>
      </c>
      <c r="EH71" s="188">
        <v>15853.565245535881</v>
      </c>
      <c r="EI71" s="188">
        <v>21633.2884595742</v>
      </c>
      <c r="EJ71" s="192">
        <v>78412.378075032888</v>
      </c>
      <c r="EK71" s="192">
        <v>731604.12825751572</v>
      </c>
      <c r="EL71" s="188">
        <v>301627.47175959795</v>
      </c>
      <c r="EM71" s="188">
        <v>257038.77767593451</v>
      </c>
      <c r="EN71" s="188">
        <v>172937.87882198326</v>
      </c>
      <c r="EO71" s="192">
        <v>223209.90389715723</v>
      </c>
      <c r="EP71" s="188">
        <v>218464.06336447198</v>
      </c>
      <c r="EQ71" s="188">
        <v>646.80053268525535</v>
      </c>
      <c r="ER71" s="188">
        <v>4099.04</v>
      </c>
      <c r="ES71" s="264">
        <v>11973.126377824417</v>
      </c>
      <c r="ET71" s="190">
        <v>2538433.4604110792</v>
      </c>
      <c r="EU71" s="269"/>
      <c r="EV71" s="192">
        <v>1864.2105263157894</v>
      </c>
      <c r="EW71" s="188">
        <v>2850247.8</v>
      </c>
      <c r="EX71" s="188">
        <v>1745.4500000000003</v>
      </c>
      <c r="EY71" s="188">
        <v>1745.4500000000003</v>
      </c>
      <c r="EZ71" s="188">
        <v>5494.17</v>
      </c>
      <c r="FA71" s="188">
        <v>3678.11</v>
      </c>
      <c r="FB71" s="188">
        <v>162857.20000000001</v>
      </c>
      <c r="FC71" s="192">
        <v>3025768.18</v>
      </c>
      <c r="FD71" s="188">
        <v>2777161</v>
      </c>
      <c r="FE71" s="188">
        <v>1694.8400000000001</v>
      </c>
      <c r="FF71" s="188">
        <v>1694.77</v>
      </c>
      <c r="FG71" s="188">
        <v>5331.0500000000011</v>
      </c>
      <c r="FH71" s="188">
        <v>3573.8599999999997</v>
      </c>
      <c r="FI71" s="188">
        <v>158389.91</v>
      </c>
      <c r="FJ71" s="192">
        <v>2947845.4299999997</v>
      </c>
      <c r="FK71" s="192">
        <v>437985.64999999997</v>
      </c>
      <c r="FL71" s="190">
        <v>2852112.0105263158</v>
      </c>
      <c r="FN71" s="115">
        <v>9.4998446463140148E-3</v>
      </c>
      <c r="FO71" s="107">
        <v>3.4064177076657627</v>
      </c>
      <c r="FP71" s="108">
        <v>6087.9000000000005</v>
      </c>
      <c r="FQ71" s="107">
        <v>3.0862337030646625</v>
      </c>
      <c r="FR71" s="108">
        <v>6087.9000000000005</v>
      </c>
      <c r="FS71" s="107">
        <v>1.6009272270150359</v>
      </c>
      <c r="FT71" s="108">
        <v>6087.9000000000005</v>
      </c>
      <c r="FU71" s="108">
        <v>6087.9</v>
      </c>
      <c r="FV71" s="108">
        <v>6087.9</v>
      </c>
      <c r="FW71" s="108">
        <v>6087.9</v>
      </c>
      <c r="FX71" s="108">
        <v>6087.9</v>
      </c>
      <c r="FY71" s="108">
        <v>6087.9</v>
      </c>
      <c r="FZ71" s="108">
        <v>6087.9</v>
      </c>
      <c r="GA71" s="108">
        <v>6087.9</v>
      </c>
      <c r="GB71" s="108">
        <v>6087.9</v>
      </c>
      <c r="GC71" s="108">
        <v>6087.9</v>
      </c>
      <c r="GD71" s="108">
        <v>6087.9</v>
      </c>
      <c r="GE71" s="108">
        <v>6087.9</v>
      </c>
      <c r="GF71" s="108">
        <v>6087.9</v>
      </c>
      <c r="GG71" s="108">
        <v>6087.9000000000005</v>
      </c>
      <c r="GH71" s="108">
        <v>6087.9000000000005</v>
      </c>
      <c r="GI71" s="108">
        <v>6087.9000000000005</v>
      </c>
      <c r="GJ71" s="108">
        <v>2</v>
      </c>
      <c r="GK71" s="115">
        <v>4.7846889952153108E-3</v>
      </c>
    </row>
    <row r="72" spans="1:193" ht="12" customHeight="1" x14ac:dyDescent="0.25">
      <c r="A72" s="22">
        <v>67</v>
      </c>
      <c r="B72" s="10" t="s">
        <v>65</v>
      </c>
      <c r="C72" s="28">
        <v>2021</v>
      </c>
      <c r="D72" s="282"/>
      <c r="E72" s="126">
        <v>5740.1</v>
      </c>
      <c r="F72" s="11">
        <v>5740.1</v>
      </c>
      <c r="G72" s="11">
        <v>0</v>
      </c>
      <c r="H72" s="11">
        <v>909.7</v>
      </c>
      <c r="I72" s="124" t="s">
        <v>494</v>
      </c>
      <c r="J72" s="12">
        <v>39.75</v>
      </c>
      <c r="K72" s="27">
        <v>4.49</v>
      </c>
      <c r="L72" s="27">
        <v>7.61</v>
      </c>
      <c r="M72" s="27">
        <v>11.85</v>
      </c>
      <c r="N72" s="27">
        <v>6.1</v>
      </c>
      <c r="O72" s="27">
        <v>2.78</v>
      </c>
      <c r="P72" s="27">
        <v>1.6</v>
      </c>
      <c r="Q72" s="27">
        <v>5.09</v>
      </c>
      <c r="R72" s="27">
        <v>0.23</v>
      </c>
      <c r="S72" s="35">
        <v>41.34</v>
      </c>
      <c r="T72" s="33">
        <v>4.6696</v>
      </c>
      <c r="U72" s="33">
        <v>7.9144000000000005</v>
      </c>
      <c r="V72" s="33">
        <v>12.324</v>
      </c>
      <c r="W72" s="33">
        <v>6.3439999999999994</v>
      </c>
      <c r="X72" s="33">
        <v>2.8912</v>
      </c>
      <c r="Y72" s="33">
        <v>1.6640000000000001</v>
      </c>
      <c r="Z72" s="33">
        <v>5.2935999999999996</v>
      </c>
      <c r="AA72" s="33">
        <v>0.23920000000000002</v>
      </c>
      <c r="AB72" s="38" t="s">
        <v>395</v>
      </c>
      <c r="AC72" s="38" t="s">
        <v>396</v>
      </c>
      <c r="AD72" s="122" t="s">
        <v>395</v>
      </c>
      <c r="AE72" s="37">
        <v>2</v>
      </c>
      <c r="AF72" s="38" t="s">
        <v>396</v>
      </c>
      <c r="AG72" s="282"/>
      <c r="AH72" s="26">
        <v>34.24</v>
      </c>
      <c r="AI72" s="26">
        <v>34.24</v>
      </c>
      <c r="AJ72" s="26">
        <v>2190</v>
      </c>
      <c r="AK72" s="26">
        <v>35.89</v>
      </c>
      <c r="AL72" s="26">
        <v>5.93</v>
      </c>
      <c r="AM72" s="282"/>
      <c r="AN72" s="15">
        <v>1.2E-2</v>
      </c>
      <c r="AO72" s="15">
        <v>1.2E-2</v>
      </c>
      <c r="AP72" s="16">
        <v>7.1880000000000002E-4</v>
      </c>
      <c r="AQ72" s="15">
        <v>2.4E-2</v>
      </c>
      <c r="AR72" s="15">
        <v>3.23</v>
      </c>
      <c r="AS72" s="282"/>
      <c r="AT72" s="13">
        <v>10.916400000000001</v>
      </c>
      <c r="AU72" s="13">
        <v>10.916400000000001</v>
      </c>
      <c r="AV72" s="13">
        <v>0.65389236000000006</v>
      </c>
      <c r="AW72" s="13">
        <v>21.832800000000002</v>
      </c>
      <c r="AX72" s="13">
        <v>2938.3310000000001</v>
      </c>
      <c r="AY72" s="26">
        <v>6.5116903189839911E-2</v>
      </c>
      <c r="AZ72" s="26">
        <v>6.5116903189839911E-2</v>
      </c>
      <c r="BA72" s="26">
        <v>0.24947723356735949</v>
      </c>
      <c r="BB72" s="26">
        <v>0.1365096761380464</v>
      </c>
      <c r="BC72" s="26">
        <v>3.0355399435549897</v>
      </c>
      <c r="BD72" s="269"/>
      <c r="BE72" s="192">
        <v>320831.49769299239</v>
      </c>
      <c r="BF72" s="188">
        <v>243657.08589168388</v>
      </c>
      <c r="BG72" s="188">
        <v>35598.538397334712</v>
      </c>
      <c r="BH72" s="188">
        <v>4933.4088301162783</v>
      </c>
      <c r="BI72" s="188">
        <v>1759.8270837124269</v>
      </c>
      <c r="BJ72" s="189">
        <v>9559.2615805204296</v>
      </c>
      <c r="BK72" s="188">
        <v>191806.05000000002</v>
      </c>
      <c r="BL72" s="188">
        <v>0</v>
      </c>
      <c r="BM72" s="188">
        <v>0</v>
      </c>
      <c r="BN72" s="188">
        <v>0</v>
      </c>
      <c r="BO72" s="188">
        <v>0</v>
      </c>
      <c r="BP72" s="188">
        <v>0</v>
      </c>
      <c r="BQ72" s="188">
        <v>0</v>
      </c>
      <c r="BR72" s="188">
        <v>0</v>
      </c>
      <c r="BS72" s="188">
        <v>0</v>
      </c>
      <c r="BT72" s="188">
        <v>0</v>
      </c>
      <c r="BU72" s="188">
        <v>73412.44</v>
      </c>
      <c r="BV72" s="188">
        <v>73412.44</v>
      </c>
      <c r="BW72" s="188">
        <v>0</v>
      </c>
      <c r="BX72" s="188">
        <v>0</v>
      </c>
      <c r="BY72" s="188">
        <v>0</v>
      </c>
      <c r="BZ72" s="188">
        <v>0</v>
      </c>
      <c r="CA72" s="188">
        <v>0</v>
      </c>
      <c r="CB72" s="188">
        <v>0</v>
      </c>
      <c r="CC72" s="188">
        <v>0</v>
      </c>
      <c r="CD72" s="188">
        <v>0</v>
      </c>
      <c r="CE72" s="188">
        <v>0</v>
      </c>
      <c r="CF72" s="188">
        <v>0</v>
      </c>
      <c r="CG72" s="188">
        <v>0</v>
      </c>
      <c r="CH72" s="188">
        <v>0</v>
      </c>
      <c r="CI72" s="188">
        <v>0</v>
      </c>
      <c r="CJ72" s="188">
        <v>0</v>
      </c>
      <c r="CK72" s="188">
        <v>0</v>
      </c>
      <c r="CL72" s="188">
        <v>0</v>
      </c>
      <c r="CM72" s="188">
        <v>0</v>
      </c>
      <c r="CN72" s="188">
        <v>0</v>
      </c>
      <c r="CO72" s="188">
        <v>0</v>
      </c>
      <c r="CP72" s="188">
        <v>0</v>
      </c>
      <c r="CQ72" s="188">
        <v>0</v>
      </c>
      <c r="CR72" s="188">
        <v>0</v>
      </c>
      <c r="CS72" s="188">
        <v>0</v>
      </c>
      <c r="CT72" s="188">
        <v>0</v>
      </c>
      <c r="CU72" s="188">
        <v>0</v>
      </c>
      <c r="CV72" s="188">
        <v>0</v>
      </c>
      <c r="CW72" s="188">
        <v>0</v>
      </c>
      <c r="CX72" s="188">
        <v>0</v>
      </c>
      <c r="CY72" s="188">
        <v>0</v>
      </c>
      <c r="CZ72" s="188">
        <v>0</v>
      </c>
      <c r="DA72" s="188">
        <v>0</v>
      </c>
      <c r="DB72" s="188">
        <v>0</v>
      </c>
      <c r="DC72" s="188">
        <v>3761.9718013085226</v>
      </c>
      <c r="DD72" s="193">
        <v>590610.1514348177</v>
      </c>
      <c r="DE72" s="188">
        <v>401174.4533313443</v>
      </c>
      <c r="DF72" s="189">
        <v>94406.511772690268</v>
      </c>
      <c r="DG72" s="189">
        <v>985.31729796825744</v>
      </c>
      <c r="DH72" s="189">
        <v>407.26700593012094</v>
      </c>
      <c r="DI72" s="189">
        <v>578.05029203813649</v>
      </c>
      <c r="DJ72" s="188">
        <v>570.41100225702712</v>
      </c>
      <c r="DK72" s="188">
        <v>0</v>
      </c>
      <c r="DL72" s="188">
        <v>819.23042609876813</v>
      </c>
      <c r="DM72" s="188">
        <v>0</v>
      </c>
      <c r="DN72" s="188">
        <v>91834.182564081799</v>
      </c>
      <c r="DO72" s="188">
        <v>0</v>
      </c>
      <c r="DP72" s="188">
        <v>820.04504037728873</v>
      </c>
      <c r="DQ72" s="188">
        <v>0</v>
      </c>
      <c r="DR72" s="192">
        <v>533783.23447491776</v>
      </c>
      <c r="DS72" s="188">
        <v>408690.3548156622</v>
      </c>
      <c r="DT72" s="188">
        <v>115729.46234196046</v>
      </c>
      <c r="DU72" s="188">
        <v>292960.89247370174</v>
      </c>
      <c r="DV72" s="188">
        <v>106800.66183607481</v>
      </c>
      <c r="DW72" s="188">
        <v>36270.315438570869</v>
      </c>
      <c r="DX72" s="188">
        <v>29781.514037927296</v>
      </c>
      <c r="DY72" s="188">
        <v>40748.832359576641</v>
      </c>
      <c r="DZ72" s="188">
        <v>5565.2275203776844</v>
      </c>
      <c r="EA72" s="188">
        <v>3028.1928113534846</v>
      </c>
      <c r="EB72" s="188">
        <v>2537.0347090241999</v>
      </c>
      <c r="EC72" s="188">
        <v>4067.3365080816434</v>
      </c>
      <c r="ED72" s="188">
        <v>321.03188409832376</v>
      </c>
      <c r="EE72" s="188">
        <v>4106.6747746675828</v>
      </c>
      <c r="EF72" s="188">
        <v>4231.9471359555973</v>
      </c>
      <c r="EG72" s="192">
        <v>35345.240387112528</v>
      </c>
      <c r="EH72" s="188">
        <v>14947.855560357511</v>
      </c>
      <c r="EI72" s="188">
        <v>20397.384826755013</v>
      </c>
      <c r="EJ72" s="192">
        <v>73932.701159430391</v>
      </c>
      <c r="EK72" s="192">
        <v>689807.79194976354</v>
      </c>
      <c r="EL72" s="188">
        <v>284395.57986288669</v>
      </c>
      <c r="EM72" s="188">
        <v>242354.22522341556</v>
      </c>
      <c r="EN72" s="188">
        <v>163057.98686346129</v>
      </c>
      <c r="EO72" s="192">
        <v>210882.05996821122</v>
      </c>
      <c r="EP72" s="188">
        <v>206172.61040162542</v>
      </c>
      <c r="EQ72" s="188">
        <v>610.40956658580387</v>
      </c>
      <c r="ER72" s="188">
        <v>4099.04</v>
      </c>
      <c r="ES72" s="264">
        <v>11289.105064365367</v>
      </c>
      <c r="ET72" s="190">
        <v>2466481.7821316109</v>
      </c>
      <c r="EU72" s="269"/>
      <c r="EV72" s="192">
        <v>1864.2105263157894</v>
      </c>
      <c r="EW72" s="188">
        <v>2687616.26</v>
      </c>
      <c r="EX72" s="188">
        <v>2294.85</v>
      </c>
      <c r="EY72" s="188">
        <v>2294.96</v>
      </c>
      <c r="EZ72" s="188">
        <v>7223.5</v>
      </c>
      <c r="FA72" s="188">
        <v>4835.74</v>
      </c>
      <c r="FB72" s="188">
        <v>205565.68</v>
      </c>
      <c r="FC72" s="192">
        <v>2909830.99</v>
      </c>
      <c r="FD72" s="188">
        <v>2616048.91</v>
      </c>
      <c r="FE72" s="188">
        <v>2262.88</v>
      </c>
      <c r="FF72" s="188">
        <v>2262.8500000000004</v>
      </c>
      <c r="FG72" s="188">
        <v>7115.7699999999995</v>
      </c>
      <c r="FH72" s="188">
        <v>4771.5999999999995</v>
      </c>
      <c r="FI72" s="188">
        <v>199273.77000000002</v>
      </c>
      <c r="FJ72" s="192">
        <v>2831735.7800000003</v>
      </c>
      <c r="FK72" s="192">
        <v>429580.89999999997</v>
      </c>
      <c r="FL72" s="190">
        <v>2689480.4705263157</v>
      </c>
      <c r="FN72" s="115">
        <v>8.9653544797106792E-3</v>
      </c>
      <c r="FO72" s="107">
        <v>3.406417885895515</v>
      </c>
      <c r="FP72" s="108">
        <v>5740.0999999999995</v>
      </c>
      <c r="FQ72" s="107">
        <v>3.0862314153277803</v>
      </c>
      <c r="FR72" s="108">
        <v>5740.0999999999995</v>
      </c>
      <c r="FS72" s="107">
        <v>1.6009266232182067</v>
      </c>
      <c r="FT72" s="108">
        <v>5740.0999999999995</v>
      </c>
      <c r="FU72" s="108">
        <v>5740.1</v>
      </c>
      <c r="FV72" s="108">
        <v>5740.1</v>
      </c>
      <c r="FW72" s="108">
        <v>5740.1</v>
      </c>
      <c r="FX72" s="108">
        <v>5740.1</v>
      </c>
      <c r="FY72" s="108">
        <v>5740.1</v>
      </c>
      <c r="FZ72" s="108">
        <v>5740.1</v>
      </c>
      <c r="GA72" s="108">
        <v>5740.1</v>
      </c>
      <c r="GB72" s="108">
        <v>5740.1</v>
      </c>
      <c r="GC72" s="108">
        <v>5740.1</v>
      </c>
      <c r="GD72" s="108">
        <v>5740.1</v>
      </c>
      <c r="GE72" s="108">
        <v>5740.1</v>
      </c>
      <c r="GF72" s="108">
        <v>5740.1</v>
      </c>
      <c r="GG72" s="108">
        <v>5740.0999999999995</v>
      </c>
      <c r="GH72" s="108">
        <v>5740.0999999999995</v>
      </c>
      <c r="GI72" s="108">
        <v>5740.0999999999995</v>
      </c>
      <c r="GJ72" s="108">
        <v>2</v>
      </c>
      <c r="GK72" s="115">
        <v>4.7846889952153108E-3</v>
      </c>
    </row>
    <row r="73" spans="1:193" ht="12" customHeight="1" x14ac:dyDescent="0.25">
      <c r="A73" s="22">
        <v>68</v>
      </c>
      <c r="B73" s="10" t="s">
        <v>66</v>
      </c>
      <c r="C73" s="28">
        <v>2021</v>
      </c>
      <c r="D73" s="282"/>
      <c r="E73" s="126">
        <v>3102.4</v>
      </c>
      <c r="F73" s="11">
        <v>3102.4</v>
      </c>
      <c r="G73" s="11">
        <v>0</v>
      </c>
      <c r="H73" s="11">
        <v>798.9</v>
      </c>
      <c r="I73" s="124" t="s">
        <v>494</v>
      </c>
      <c r="J73" s="12">
        <v>39.75</v>
      </c>
      <c r="K73" s="27">
        <v>4.49</v>
      </c>
      <c r="L73" s="27">
        <v>7.61</v>
      </c>
      <c r="M73" s="27">
        <v>11.85</v>
      </c>
      <c r="N73" s="27">
        <v>6.1</v>
      </c>
      <c r="O73" s="27">
        <v>2.78</v>
      </c>
      <c r="P73" s="27">
        <v>1.6</v>
      </c>
      <c r="Q73" s="27">
        <v>5.09</v>
      </c>
      <c r="R73" s="27">
        <v>0.23</v>
      </c>
      <c r="S73" s="35">
        <v>41.34</v>
      </c>
      <c r="T73" s="33">
        <v>4.6696</v>
      </c>
      <c r="U73" s="33">
        <v>7.9144000000000005</v>
      </c>
      <c r="V73" s="33">
        <v>12.324</v>
      </c>
      <c r="W73" s="33">
        <v>6.3439999999999994</v>
      </c>
      <c r="X73" s="33">
        <v>2.8912</v>
      </c>
      <c r="Y73" s="33">
        <v>1.6640000000000001</v>
      </c>
      <c r="Z73" s="33">
        <v>5.2935999999999996</v>
      </c>
      <c r="AA73" s="33">
        <v>0.23920000000000002</v>
      </c>
      <c r="AB73" s="38" t="s">
        <v>395</v>
      </c>
      <c r="AC73" s="38" t="s">
        <v>396</v>
      </c>
      <c r="AD73" s="122" t="s">
        <v>395</v>
      </c>
      <c r="AE73" s="37">
        <v>2</v>
      </c>
      <c r="AF73" s="38" t="s">
        <v>396</v>
      </c>
      <c r="AG73" s="282"/>
      <c r="AH73" s="26">
        <v>34.24</v>
      </c>
      <c r="AI73" s="26">
        <v>34.24</v>
      </c>
      <c r="AJ73" s="26">
        <v>2190</v>
      </c>
      <c r="AK73" s="26">
        <v>35.89</v>
      </c>
      <c r="AL73" s="26">
        <v>5.93</v>
      </c>
      <c r="AM73" s="282"/>
      <c r="AN73" s="15">
        <v>1.2E-2</v>
      </c>
      <c r="AO73" s="15">
        <v>1.2E-2</v>
      </c>
      <c r="AP73" s="16">
        <v>7.1880000000000002E-4</v>
      </c>
      <c r="AQ73" s="15">
        <v>2.4E-2</v>
      </c>
      <c r="AR73" s="15">
        <v>3.23</v>
      </c>
      <c r="AS73" s="282"/>
      <c r="AT73" s="13">
        <v>9.5868000000000002</v>
      </c>
      <c r="AU73" s="13">
        <v>9.5868000000000002</v>
      </c>
      <c r="AV73" s="13">
        <v>0.57424931999999995</v>
      </c>
      <c r="AW73" s="13">
        <v>19.1736</v>
      </c>
      <c r="AX73" s="13">
        <v>2580.4470000000001</v>
      </c>
      <c r="AY73" s="26">
        <v>0.10580583806085611</v>
      </c>
      <c r="AZ73" s="26">
        <v>0.10580583806085611</v>
      </c>
      <c r="BA73" s="26">
        <v>0.40536552694687977</v>
      </c>
      <c r="BB73" s="26">
        <v>0.22180908457968024</v>
      </c>
      <c r="BC73" s="26">
        <v>4.9323268147240844</v>
      </c>
      <c r="BD73" s="269"/>
      <c r="BE73" s="192">
        <v>55962.584340405228</v>
      </c>
      <c r="BF73" s="188">
        <v>55962.584340405228</v>
      </c>
      <c r="BG73" s="188">
        <v>19240.240679411727</v>
      </c>
      <c r="BH73" s="188">
        <v>2666.4008561789424</v>
      </c>
      <c r="BI73" s="188">
        <v>951.148506909189</v>
      </c>
      <c r="BJ73" s="189">
        <v>5166.5742979053657</v>
      </c>
      <c r="BK73" s="188">
        <v>27938.22</v>
      </c>
      <c r="BL73" s="188">
        <v>0</v>
      </c>
      <c r="BM73" s="188">
        <v>0</v>
      </c>
      <c r="BN73" s="188">
        <v>0</v>
      </c>
      <c r="BO73" s="188">
        <v>0</v>
      </c>
      <c r="BP73" s="188">
        <v>0</v>
      </c>
      <c r="BQ73" s="188">
        <v>0</v>
      </c>
      <c r="BR73" s="188">
        <v>0</v>
      </c>
      <c r="BS73" s="188">
        <v>0</v>
      </c>
      <c r="BT73" s="188">
        <v>0</v>
      </c>
      <c r="BU73" s="188">
        <v>0</v>
      </c>
      <c r="BV73" s="188">
        <v>0</v>
      </c>
      <c r="BW73" s="188">
        <v>0</v>
      </c>
      <c r="BX73" s="188">
        <v>0</v>
      </c>
      <c r="BY73" s="188">
        <v>0</v>
      </c>
      <c r="BZ73" s="188">
        <v>0</v>
      </c>
      <c r="CA73" s="188">
        <v>0</v>
      </c>
      <c r="CB73" s="188">
        <v>0</v>
      </c>
      <c r="CC73" s="188">
        <v>0</v>
      </c>
      <c r="CD73" s="188">
        <v>0</v>
      </c>
      <c r="CE73" s="188">
        <v>0</v>
      </c>
      <c r="CF73" s="188">
        <v>0</v>
      </c>
      <c r="CG73" s="188">
        <v>0</v>
      </c>
      <c r="CH73" s="188">
        <v>0</v>
      </c>
      <c r="CI73" s="188">
        <v>0</v>
      </c>
      <c r="CJ73" s="188">
        <v>0</v>
      </c>
      <c r="CK73" s="188">
        <v>0</v>
      </c>
      <c r="CL73" s="188">
        <v>0</v>
      </c>
      <c r="CM73" s="188">
        <v>0</v>
      </c>
      <c r="CN73" s="188">
        <v>0</v>
      </c>
      <c r="CO73" s="188">
        <v>0</v>
      </c>
      <c r="CP73" s="188">
        <v>0</v>
      </c>
      <c r="CQ73" s="188">
        <v>0</v>
      </c>
      <c r="CR73" s="188">
        <v>0</v>
      </c>
      <c r="CS73" s="188">
        <v>0</v>
      </c>
      <c r="CT73" s="188">
        <v>0</v>
      </c>
      <c r="CU73" s="188">
        <v>0</v>
      </c>
      <c r="CV73" s="188">
        <v>0</v>
      </c>
      <c r="CW73" s="188">
        <v>0</v>
      </c>
      <c r="CX73" s="188">
        <v>0</v>
      </c>
      <c r="CY73" s="188">
        <v>0</v>
      </c>
      <c r="CZ73" s="188">
        <v>0</v>
      </c>
      <c r="DA73" s="188">
        <v>0</v>
      </c>
      <c r="DB73" s="188">
        <v>0</v>
      </c>
      <c r="DC73" s="188">
        <v>0</v>
      </c>
      <c r="DD73" s="193">
        <v>319212.02310262527</v>
      </c>
      <c r="DE73" s="188">
        <v>216826.12219563476</v>
      </c>
      <c r="DF73" s="189">
        <v>51024.679382518501</v>
      </c>
      <c r="DG73" s="189">
        <v>532.54270573974725</v>
      </c>
      <c r="DH73" s="189">
        <v>220.11901520837753</v>
      </c>
      <c r="DI73" s="189">
        <v>312.42369053136974</v>
      </c>
      <c r="DJ73" s="188">
        <v>308.29481949830171</v>
      </c>
      <c r="DK73" s="188">
        <v>0</v>
      </c>
      <c r="DL73" s="188">
        <v>442.77634081789853</v>
      </c>
      <c r="DM73" s="188">
        <v>0</v>
      </c>
      <c r="DN73" s="188">
        <v>49634.391036185341</v>
      </c>
      <c r="DO73" s="188">
        <v>0</v>
      </c>
      <c r="DP73" s="188">
        <v>443.21662223071058</v>
      </c>
      <c r="DQ73" s="188">
        <v>0</v>
      </c>
      <c r="DR73" s="192">
        <v>288498.30257922085</v>
      </c>
      <c r="DS73" s="188">
        <v>220888.30452084652</v>
      </c>
      <c r="DT73" s="188">
        <v>62549.273352328062</v>
      </c>
      <c r="DU73" s="188">
        <v>158339.03116851844</v>
      </c>
      <c r="DV73" s="188">
        <v>57723.449640291743</v>
      </c>
      <c r="DW73" s="188">
        <v>19603.321652344439</v>
      </c>
      <c r="DX73" s="188">
        <v>16096.264725573714</v>
      </c>
      <c r="DY73" s="188">
        <v>22023.863262373587</v>
      </c>
      <c r="DZ73" s="188">
        <v>3007.8852039545891</v>
      </c>
      <c r="EA73" s="188">
        <v>1636.6727718930078</v>
      </c>
      <c r="EB73" s="188">
        <v>1371.212432061581</v>
      </c>
      <c r="EC73" s="188">
        <v>2198.3074829136244</v>
      </c>
      <c r="ED73" s="188">
        <v>173.5107954960088</v>
      </c>
      <c r="EE73" s="188">
        <v>2219.568965859256</v>
      </c>
      <c r="EF73" s="188">
        <v>2287.2759698591753</v>
      </c>
      <c r="EG73" s="192">
        <v>19103.338578940777</v>
      </c>
      <c r="EH73" s="188">
        <v>8078.9928904467106</v>
      </c>
      <c r="EI73" s="188">
        <v>11024.345688494064</v>
      </c>
      <c r="EJ73" s="192">
        <v>39959.027208065527</v>
      </c>
      <c r="EK73" s="192">
        <v>372826.20402866625</v>
      </c>
      <c r="EL73" s="188">
        <v>153709.66480838662</v>
      </c>
      <c r="EM73" s="188">
        <v>130987.22118658642</v>
      </c>
      <c r="EN73" s="188">
        <v>88129.318033693227</v>
      </c>
      <c r="EO73" s="192">
        <v>116091.19066657173</v>
      </c>
      <c r="EP73" s="188">
        <v>111434.36999786286</v>
      </c>
      <c r="EQ73" s="188">
        <v>329.92066870886998</v>
      </c>
      <c r="ER73" s="188">
        <v>4326.8999999999996</v>
      </c>
      <c r="ES73" s="264">
        <v>6101.5173170654052</v>
      </c>
      <c r="ET73" s="190">
        <v>1217754.187821561</v>
      </c>
      <c r="EU73" s="269"/>
      <c r="EV73" s="192">
        <v>1864.2105263157894</v>
      </c>
      <c r="EW73" s="188">
        <v>1452773.12</v>
      </c>
      <c r="EX73" s="188">
        <v>2318.98</v>
      </c>
      <c r="EY73" s="188">
        <v>2317.88</v>
      </c>
      <c r="EZ73" s="188">
        <v>7297.5599999999995</v>
      </c>
      <c r="FA73" s="188">
        <v>4884.78</v>
      </c>
      <c r="FB73" s="188">
        <v>180527.88999999998</v>
      </c>
      <c r="FC73" s="192">
        <v>1650120.21</v>
      </c>
      <c r="FD73" s="188">
        <v>1373879.8</v>
      </c>
      <c r="FE73" s="188">
        <v>2242.8399999999997</v>
      </c>
      <c r="FF73" s="188">
        <v>2241.7199999999998</v>
      </c>
      <c r="FG73" s="188">
        <v>7048.2699999999977</v>
      </c>
      <c r="FH73" s="188">
        <v>4727.2699999999995</v>
      </c>
      <c r="FI73" s="188">
        <v>169180.34000000003</v>
      </c>
      <c r="FJ73" s="192">
        <v>1559320.2400000002</v>
      </c>
      <c r="FK73" s="192">
        <v>669863.71666666667</v>
      </c>
      <c r="FL73" s="190">
        <v>1454637.3305263158</v>
      </c>
      <c r="FN73" s="115">
        <v>4.845690348043441E-3</v>
      </c>
      <c r="FO73" s="107">
        <v>3.4064167268041241</v>
      </c>
      <c r="FP73" s="108">
        <v>3102.400000000001</v>
      </c>
      <c r="FQ73" s="107">
        <v>3.0862321907216499</v>
      </c>
      <c r="FR73" s="108">
        <v>3102.400000000001</v>
      </c>
      <c r="FS73" s="107">
        <v>1.6009262113402063</v>
      </c>
      <c r="FT73" s="108">
        <v>3102.400000000001</v>
      </c>
      <c r="FU73" s="108">
        <v>3102.4</v>
      </c>
      <c r="FV73" s="108">
        <v>3102.4</v>
      </c>
      <c r="FW73" s="108">
        <v>3102.4</v>
      </c>
      <c r="FX73" s="108">
        <v>3102.4</v>
      </c>
      <c r="FY73" s="108">
        <v>3102.4</v>
      </c>
      <c r="FZ73" s="108">
        <v>3102.4</v>
      </c>
      <c r="GA73" s="108">
        <v>3102.4</v>
      </c>
      <c r="GB73" s="108">
        <v>3102.4</v>
      </c>
      <c r="GC73" s="108">
        <v>3102.4</v>
      </c>
      <c r="GD73" s="108">
        <v>3102.4</v>
      </c>
      <c r="GE73" s="108">
        <v>3102.4</v>
      </c>
      <c r="GF73" s="108">
        <v>3102.4</v>
      </c>
      <c r="GG73" s="108">
        <v>3102.400000000001</v>
      </c>
      <c r="GH73" s="108">
        <v>0</v>
      </c>
      <c r="GI73" s="108">
        <v>3102.400000000001</v>
      </c>
      <c r="GJ73" s="108">
        <v>2</v>
      </c>
      <c r="GK73" s="115">
        <v>4.7846889952153108E-3</v>
      </c>
    </row>
    <row r="74" spans="1:193" ht="12" customHeight="1" x14ac:dyDescent="0.25">
      <c r="A74" s="22">
        <v>69</v>
      </c>
      <c r="B74" s="10" t="s">
        <v>67</v>
      </c>
      <c r="C74" s="28">
        <v>2021</v>
      </c>
      <c r="D74" s="282"/>
      <c r="E74" s="126">
        <v>6051.7</v>
      </c>
      <c r="F74" s="11">
        <v>6051.7</v>
      </c>
      <c r="G74" s="11">
        <v>0</v>
      </c>
      <c r="H74" s="11">
        <v>673.8</v>
      </c>
      <c r="I74" s="124" t="s">
        <v>494</v>
      </c>
      <c r="J74" s="12">
        <v>39.75</v>
      </c>
      <c r="K74" s="27">
        <v>4.49</v>
      </c>
      <c r="L74" s="27">
        <v>7.61</v>
      </c>
      <c r="M74" s="27">
        <v>11.85</v>
      </c>
      <c r="N74" s="27">
        <v>6.1</v>
      </c>
      <c r="O74" s="27">
        <v>2.78</v>
      </c>
      <c r="P74" s="27">
        <v>1.6</v>
      </c>
      <c r="Q74" s="27">
        <v>5.09</v>
      </c>
      <c r="R74" s="27">
        <v>0.23</v>
      </c>
      <c r="S74" s="35">
        <v>41.34</v>
      </c>
      <c r="T74" s="33">
        <v>4.6696</v>
      </c>
      <c r="U74" s="33">
        <v>7.9144000000000005</v>
      </c>
      <c r="V74" s="33">
        <v>12.324</v>
      </c>
      <c r="W74" s="33">
        <v>6.3439999999999994</v>
      </c>
      <c r="X74" s="33">
        <v>2.8912</v>
      </c>
      <c r="Y74" s="33">
        <v>1.6640000000000001</v>
      </c>
      <c r="Z74" s="33">
        <v>5.2935999999999996</v>
      </c>
      <c r="AA74" s="33">
        <v>0.23920000000000002</v>
      </c>
      <c r="AB74" s="38" t="s">
        <v>395</v>
      </c>
      <c r="AC74" s="38" t="s">
        <v>396</v>
      </c>
      <c r="AD74" s="122" t="s">
        <v>395</v>
      </c>
      <c r="AE74" s="37">
        <v>2</v>
      </c>
      <c r="AF74" s="38" t="s">
        <v>396</v>
      </c>
      <c r="AG74" s="282"/>
      <c r="AH74" s="26">
        <v>34.24</v>
      </c>
      <c r="AI74" s="26">
        <v>34.24</v>
      </c>
      <c r="AJ74" s="26">
        <v>2190</v>
      </c>
      <c r="AK74" s="26">
        <v>35.89</v>
      </c>
      <c r="AL74" s="26">
        <v>5.93</v>
      </c>
      <c r="AM74" s="282"/>
      <c r="AN74" s="15">
        <v>1.2E-2</v>
      </c>
      <c r="AO74" s="15">
        <v>1.2E-2</v>
      </c>
      <c r="AP74" s="16">
        <v>7.1880000000000002E-4</v>
      </c>
      <c r="AQ74" s="15">
        <v>2.4E-2</v>
      </c>
      <c r="AR74" s="15">
        <v>3.23</v>
      </c>
      <c r="AS74" s="282"/>
      <c r="AT74" s="13">
        <v>8.0855999999999995</v>
      </c>
      <c r="AU74" s="13">
        <v>8.0855999999999995</v>
      </c>
      <c r="AV74" s="13">
        <v>0.48432744</v>
      </c>
      <c r="AW74" s="13">
        <v>16.171199999999999</v>
      </c>
      <c r="AX74" s="13">
        <v>2176.3739999999998</v>
      </c>
      <c r="AY74" s="26">
        <v>4.5747631905084525E-2</v>
      </c>
      <c r="AZ74" s="26">
        <v>4.5747631905084525E-2</v>
      </c>
      <c r="BA74" s="26">
        <v>0.17526927864897468</v>
      </c>
      <c r="BB74" s="26">
        <v>9.5904352165507203E-2</v>
      </c>
      <c r="BC74" s="26">
        <v>2.1326070062957512</v>
      </c>
      <c r="BD74" s="269"/>
      <c r="BE74" s="192">
        <v>285331.11694442289</v>
      </c>
      <c r="BF74" s="188">
        <v>82960.54737455846</v>
      </c>
      <c r="BG74" s="188">
        <v>37530.996815238483</v>
      </c>
      <c r="BH74" s="188">
        <v>5201.2177866613247</v>
      </c>
      <c r="BI74" s="188">
        <v>1855.3588896539243</v>
      </c>
      <c r="BJ74" s="189">
        <v>10078.183883004733</v>
      </c>
      <c r="BK74" s="188">
        <v>28294.79</v>
      </c>
      <c r="BL74" s="188">
        <v>0</v>
      </c>
      <c r="BM74" s="188">
        <v>0</v>
      </c>
      <c r="BN74" s="188">
        <v>0</v>
      </c>
      <c r="BO74" s="188">
        <v>0</v>
      </c>
      <c r="BP74" s="188">
        <v>0</v>
      </c>
      <c r="BQ74" s="188">
        <v>0</v>
      </c>
      <c r="BR74" s="188">
        <v>0</v>
      </c>
      <c r="BS74" s="188">
        <v>0</v>
      </c>
      <c r="BT74" s="188">
        <v>0</v>
      </c>
      <c r="BU74" s="188">
        <v>0</v>
      </c>
      <c r="BV74" s="188">
        <v>0</v>
      </c>
      <c r="BW74" s="188">
        <v>0</v>
      </c>
      <c r="BX74" s="188">
        <v>0</v>
      </c>
      <c r="BY74" s="188">
        <v>0</v>
      </c>
      <c r="BZ74" s="188">
        <v>0</v>
      </c>
      <c r="CA74" s="188">
        <v>0</v>
      </c>
      <c r="CB74" s="188">
        <v>0</v>
      </c>
      <c r="CC74" s="188">
        <v>0</v>
      </c>
      <c r="CD74" s="188">
        <v>0</v>
      </c>
      <c r="CE74" s="188">
        <v>0</v>
      </c>
      <c r="CF74" s="188">
        <v>0</v>
      </c>
      <c r="CG74" s="188">
        <v>0</v>
      </c>
      <c r="CH74" s="188">
        <v>0</v>
      </c>
      <c r="CI74" s="188">
        <v>0</v>
      </c>
      <c r="CJ74" s="188">
        <v>0</v>
      </c>
      <c r="CK74" s="188">
        <v>0</v>
      </c>
      <c r="CL74" s="188">
        <v>0</v>
      </c>
      <c r="CM74" s="188">
        <v>0</v>
      </c>
      <c r="CN74" s="188">
        <v>0</v>
      </c>
      <c r="CO74" s="188">
        <v>0</v>
      </c>
      <c r="CP74" s="188">
        <v>0</v>
      </c>
      <c r="CQ74" s="188">
        <v>0</v>
      </c>
      <c r="CR74" s="188">
        <v>0</v>
      </c>
      <c r="CS74" s="188">
        <v>0</v>
      </c>
      <c r="CT74" s="188">
        <v>0</v>
      </c>
      <c r="CU74" s="188">
        <v>0</v>
      </c>
      <c r="CV74" s="188">
        <v>0</v>
      </c>
      <c r="CW74" s="188">
        <v>198404.38</v>
      </c>
      <c r="CX74" s="188">
        <v>198404.38</v>
      </c>
      <c r="CY74" s="188">
        <v>0</v>
      </c>
      <c r="CZ74" s="188">
        <v>0</v>
      </c>
      <c r="DA74" s="188">
        <v>0</v>
      </c>
      <c r="DB74" s="188">
        <v>0</v>
      </c>
      <c r="DC74" s="188">
        <v>3966.1895698644239</v>
      </c>
      <c r="DD74" s="193">
        <v>622671.28681348509</v>
      </c>
      <c r="DE74" s="188">
        <v>422952.11568183411</v>
      </c>
      <c r="DF74" s="189">
        <v>99531.347414642529</v>
      </c>
      <c r="DG74" s="189">
        <v>1038.8050194446964</v>
      </c>
      <c r="DH74" s="189">
        <v>429.37540108836299</v>
      </c>
      <c r="DI74" s="189">
        <v>609.42961835633344</v>
      </c>
      <c r="DJ74" s="188">
        <v>601.37563149750883</v>
      </c>
      <c r="DK74" s="188">
        <v>0</v>
      </c>
      <c r="DL74" s="188">
        <v>863.70216017524331</v>
      </c>
      <c r="DM74" s="188">
        <v>0</v>
      </c>
      <c r="DN74" s="188">
        <v>96819.379910289659</v>
      </c>
      <c r="DO74" s="188">
        <v>0</v>
      </c>
      <c r="DP74" s="188">
        <v>864.56099560133748</v>
      </c>
      <c r="DQ74" s="188">
        <v>0</v>
      </c>
      <c r="DR74" s="192">
        <v>562759.53381855006</v>
      </c>
      <c r="DS74" s="188">
        <v>430876.01613873319</v>
      </c>
      <c r="DT74" s="188">
        <v>122011.80942054006</v>
      </c>
      <c r="DU74" s="188">
        <v>308864.20671819313</v>
      </c>
      <c r="DV74" s="188">
        <v>112598.3110456915</v>
      </c>
      <c r="DW74" s="188">
        <v>38239.241117680751</v>
      </c>
      <c r="DX74" s="188">
        <v>31398.196634784163</v>
      </c>
      <c r="DY74" s="188">
        <v>42960.873293226585</v>
      </c>
      <c r="DZ74" s="188">
        <v>5867.3346082942153</v>
      </c>
      <c r="EA74" s="188">
        <v>3192.5775572669254</v>
      </c>
      <c r="EB74" s="188">
        <v>2674.7570510272899</v>
      </c>
      <c r="EC74" s="188">
        <v>4288.1309290705167</v>
      </c>
      <c r="ED74" s="188">
        <v>338.4590256263524</v>
      </c>
      <c r="EE74" s="188">
        <v>4329.6046643535483</v>
      </c>
      <c r="EF74" s="188">
        <v>4461.6774067808028</v>
      </c>
      <c r="EG74" s="192">
        <v>37263.948581155171</v>
      </c>
      <c r="EH74" s="188">
        <v>15759.296439890513</v>
      </c>
      <c r="EI74" s="188">
        <v>21504.652141264662</v>
      </c>
      <c r="EJ74" s="192">
        <v>77946.120730740717</v>
      </c>
      <c r="EK74" s="192">
        <v>727253.8482852882</v>
      </c>
      <c r="EL74" s="188">
        <v>299833.92809467274</v>
      </c>
      <c r="EM74" s="188">
        <v>255510.36824873148</v>
      </c>
      <c r="EN74" s="188">
        <v>171909.55194188401</v>
      </c>
      <c r="EO74" s="192">
        <v>221931.75419073913</v>
      </c>
      <c r="EP74" s="188">
        <v>217189.68667001804</v>
      </c>
      <c r="EQ74" s="188">
        <v>643.02752072108933</v>
      </c>
      <c r="ER74" s="188">
        <v>4099.04</v>
      </c>
      <c r="ES74" s="264">
        <v>11901.931520011825</v>
      </c>
      <c r="ET74" s="190">
        <v>2547059.5408843928</v>
      </c>
      <c r="EU74" s="269"/>
      <c r="EV74" s="192">
        <v>1864.2105263157894</v>
      </c>
      <c r="EW74" s="188">
        <v>2830700.73</v>
      </c>
      <c r="EX74" s="188">
        <v>1937.5400000000002</v>
      </c>
      <c r="EY74" s="188">
        <v>1941.6799999999998</v>
      </c>
      <c r="EZ74" s="188">
        <v>6036.7099999999991</v>
      </c>
      <c r="FA74" s="188">
        <v>4081.98</v>
      </c>
      <c r="FB74" s="188">
        <v>151037.87</v>
      </c>
      <c r="FC74" s="192">
        <v>2995736.5100000002</v>
      </c>
      <c r="FD74" s="188">
        <v>2783609.9299999997</v>
      </c>
      <c r="FE74" s="188">
        <v>1902.9899999999998</v>
      </c>
      <c r="FF74" s="188">
        <v>1920.0399999999997</v>
      </c>
      <c r="FG74" s="188">
        <v>5930.24</v>
      </c>
      <c r="FH74" s="188">
        <v>4011.8999999999996</v>
      </c>
      <c r="FI74" s="188">
        <v>148250.97</v>
      </c>
      <c r="FJ74" s="192">
        <v>2945626.0700000003</v>
      </c>
      <c r="FK74" s="192">
        <v>291773.55000000005</v>
      </c>
      <c r="FL74" s="190">
        <v>2832564.9405263159</v>
      </c>
      <c r="FN74" s="115">
        <v>9.4444287557929364E-3</v>
      </c>
      <c r="FO74" s="107">
        <v>3.406418037065178</v>
      </c>
      <c r="FP74" s="108">
        <v>6051.699999999998</v>
      </c>
      <c r="FQ74" s="107">
        <v>3.0862315087047021</v>
      </c>
      <c r="FR74" s="108">
        <v>6051.699999999998</v>
      </c>
      <c r="FS74" s="107">
        <v>1.6009272108618813</v>
      </c>
      <c r="FT74" s="108">
        <v>6051.699999999998</v>
      </c>
      <c r="FU74" s="108">
        <v>6051.7</v>
      </c>
      <c r="FV74" s="108">
        <v>6051.7</v>
      </c>
      <c r="FW74" s="108">
        <v>6051.7</v>
      </c>
      <c r="FX74" s="108">
        <v>6051.7</v>
      </c>
      <c r="FY74" s="108">
        <v>6051.7</v>
      </c>
      <c r="FZ74" s="108">
        <v>6051.7</v>
      </c>
      <c r="GA74" s="108">
        <v>6051.7</v>
      </c>
      <c r="GB74" s="108">
        <v>6051.7</v>
      </c>
      <c r="GC74" s="108">
        <v>6051.7</v>
      </c>
      <c r="GD74" s="108">
        <v>6051.7</v>
      </c>
      <c r="GE74" s="108">
        <v>6051.7</v>
      </c>
      <c r="GF74" s="108">
        <v>6051.7</v>
      </c>
      <c r="GG74" s="108">
        <v>6051.699999999998</v>
      </c>
      <c r="GH74" s="108">
        <v>6051.699999999998</v>
      </c>
      <c r="GI74" s="108">
        <v>6051.699999999998</v>
      </c>
      <c r="GJ74" s="108">
        <v>2</v>
      </c>
      <c r="GK74" s="115">
        <v>4.7846889952153108E-3</v>
      </c>
    </row>
    <row r="75" spans="1:193" ht="12" customHeight="1" x14ac:dyDescent="0.25">
      <c r="A75" s="22">
        <v>70</v>
      </c>
      <c r="B75" s="10" t="s">
        <v>68</v>
      </c>
      <c r="C75" s="28">
        <v>2021</v>
      </c>
      <c r="D75" s="282"/>
      <c r="E75" s="126">
        <v>6944.61</v>
      </c>
      <c r="F75" s="11">
        <v>6944.61</v>
      </c>
      <c r="G75" s="11">
        <v>0</v>
      </c>
      <c r="H75" s="11">
        <v>706.4</v>
      </c>
      <c r="I75" s="124" t="s">
        <v>494</v>
      </c>
      <c r="J75" s="12">
        <v>27.35</v>
      </c>
      <c r="K75" s="26">
        <v>4.4800000000000004</v>
      </c>
      <c r="L75" s="26">
        <v>5.83</v>
      </c>
      <c r="M75" s="26">
        <v>7.93</v>
      </c>
      <c r="N75" s="26">
        <v>6.1</v>
      </c>
      <c r="O75" s="26">
        <v>2.78</v>
      </c>
      <c r="P75" s="26">
        <v>0</v>
      </c>
      <c r="Q75" s="26">
        <v>0</v>
      </c>
      <c r="R75" s="26">
        <v>0.23</v>
      </c>
      <c r="S75" s="35">
        <v>28.444000000000003</v>
      </c>
      <c r="T75" s="33">
        <v>4.6592000000000002</v>
      </c>
      <c r="U75" s="33">
        <v>6.0632000000000001</v>
      </c>
      <c r="V75" s="33">
        <v>8.2471999999999994</v>
      </c>
      <c r="W75" s="33">
        <v>6.3439999999999994</v>
      </c>
      <c r="X75" s="33">
        <v>2.8912</v>
      </c>
      <c r="Y75" s="33">
        <v>0</v>
      </c>
      <c r="Z75" s="33">
        <v>0</v>
      </c>
      <c r="AA75" s="33">
        <v>0.23920000000000002</v>
      </c>
      <c r="AB75" s="38" t="s">
        <v>395</v>
      </c>
      <c r="AC75" s="38" t="s">
        <v>396</v>
      </c>
      <c r="AD75" s="122" t="s">
        <v>396</v>
      </c>
      <c r="AE75" s="37">
        <v>0</v>
      </c>
      <c r="AF75" s="38" t="s">
        <v>396</v>
      </c>
      <c r="AG75" s="282"/>
      <c r="AH75" s="26">
        <v>34.24</v>
      </c>
      <c r="AI75" s="26">
        <v>34.24</v>
      </c>
      <c r="AJ75" s="26">
        <v>2190</v>
      </c>
      <c r="AK75" s="26">
        <v>35.89</v>
      </c>
      <c r="AL75" s="26">
        <v>5.93</v>
      </c>
      <c r="AM75" s="282"/>
      <c r="AN75" s="15">
        <v>1.2999999999999999E-2</v>
      </c>
      <c r="AO75" s="15">
        <v>1.2999999999999999E-2</v>
      </c>
      <c r="AP75" s="16">
        <v>7.7870000000000001E-4</v>
      </c>
      <c r="AQ75" s="15">
        <v>2.5999999999999999E-2</v>
      </c>
      <c r="AR75" s="15">
        <v>0.68300000000000005</v>
      </c>
      <c r="AS75" s="282"/>
      <c r="AT75" s="13">
        <v>9.1831999999999994</v>
      </c>
      <c r="AU75" s="13">
        <v>9.1831999999999994</v>
      </c>
      <c r="AV75" s="13">
        <v>0.55007368000000001</v>
      </c>
      <c r="AW75" s="13">
        <v>18.366399999999999</v>
      </c>
      <c r="AX75" s="13">
        <v>482.47120000000001</v>
      </c>
      <c r="AY75" s="26">
        <v>4.527723918261789E-2</v>
      </c>
      <c r="AZ75" s="26">
        <v>4.527723918261789E-2</v>
      </c>
      <c r="BA75" s="26">
        <v>0.17346710026912962</v>
      </c>
      <c r="BB75" s="26">
        <v>9.4918230973373596E-2</v>
      </c>
      <c r="BC75" s="26">
        <v>0.41198198545346676</v>
      </c>
      <c r="BD75" s="269"/>
      <c r="BE75" s="192">
        <v>120110.61425284343</v>
      </c>
      <c r="BF75" s="188">
        <v>120110.61425284343</v>
      </c>
      <c r="BG75" s="188">
        <v>43068.581686645637</v>
      </c>
      <c r="BH75" s="188">
        <v>5968.6417128122866</v>
      </c>
      <c r="BI75" s="188">
        <v>2129.1114725910975</v>
      </c>
      <c r="BJ75" s="189">
        <v>11565.189380794407</v>
      </c>
      <c r="BK75" s="188">
        <v>57379.090000000004</v>
      </c>
      <c r="BL75" s="188">
        <v>0</v>
      </c>
      <c r="BM75" s="188">
        <v>0</v>
      </c>
      <c r="BN75" s="188">
        <v>0</v>
      </c>
      <c r="BO75" s="188">
        <v>0</v>
      </c>
      <c r="BP75" s="188">
        <v>0</v>
      </c>
      <c r="BQ75" s="188">
        <v>0</v>
      </c>
      <c r="BR75" s="188">
        <v>0</v>
      </c>
      <c r="BS75" s="188">
        <v>0</v>
      </c>
      <c r="BT75" s="188">
        <v>0</v>
      </c>
      <c r="BU75" s="188">
        <v>0</v>
      </c>
      <c r="BV75" s="188">
        <v>0</v>
      </c>
      <c r="BW75" s="188">
        <v>0</v>
      </c>
      <c r="BX75" s="188">
        <v>0</v>
      </c>
      <c r="BY75" s="188">
        <v>0</v>
      </c>
      <c r="BZ75" s="188">
        <v>0</v>
      </c>
      <c r="CA75" s="188">
        <v>0</v>
      </c>
      <c r="CB75" s="188">
        <v>0</v>
      </c>
      <c r="CC75" s="188">
        <v>0</v>
      </c>
      <c r="CD75" s="188">
        <v>0</v>
      </c>
      <c r="CE75" s="188">
        <v>0</v>
      </c>
      <c r="CF75" s="188">
        <v>0</v>
      </c>
      <c r="CG75" s="188">
        <v>0</v>
      </c>
      <c r="CH75" s="188">
        <v>0</v>
      </c>
      <c r="CI75" s="188">
        <v>0</v>
      </c>
      <c r="CJ75" s="188">
        <v>0</v>
      </c>
      <c r="CK75" s="188">
        <v>0</v>
      </c>
      <c r="CL75" s="188">
        <v>0</v>
      </c>
      <c r="CM75" s="188">
        <v>0</v>
      </c>
      <c r="CN75" s="188">
        <v>0</v>
      </c>
      <c r="CO75" s="188">
        <v>0</v>
      </c>
      <c r="CP75" s="188">
        <v>0</v>
      </c>
      <c r="CQ75" s="188">
        <v>0</v>
      </c>
      <c r="CR75" s="188">
        <v>0</v>
      </c>
      <c r="CS75" s="188">
        <v>0</v>
      </c>
      <c r="CT75" s="188">
        <v>0</v>
      </c>
      <c r="CU75" s="188">
        <v>0</v>
      </c>
      <c r="CV75" s="188">
        <v>0</v>
      </c>
      <c r="CW75" s="188">
        <v>0</v>
      </c>
      <c r="CX75" s="188">
        <v>0</v>
      </c>
      <c r="CY75" s="188">
        <v>0</v>
      </c>
      <c r="CZ75" s="188">
        <v>0</v>
      </c>
      <c r="DA75" s="188">
        <v>0</v>
      </c>
      <c r="DB75" s="188">
        <v>0</v>
      </c>
      <c r="DC75" s="188">
        <v>0</v>
      </c>
      <c r="DD75" s="193">
        <v>772143.85865869047</v>
      </c>
      <c r="DE75" s="188">
        <v>485357.41892116639</v>
      </c>
      <c r="DF75" s="189">
        <v>114216.89617284414</v>
      </c>
      <c r="DG75" s="189">
        <v>1192.0775527679552</v>
      </c>
      <c r="DH75" s="189">
        <v>492.72844062862623</v>
      </c>
      <c r="DI75" s="189">
        <v>699.34911213932912</v>
      </c>
      <c r="DJ75" s="188">
        <v>58289.416783920868</v>
      </c>
      <c r="DK75" s="188">
        <v>0</v>
      </c>
      <c r="DL75" s="188">
        <v>991.1387971271871</v>
      </c>
      <c r="DM75" s="188">
        <v>0</v>
      </c>
      <c r="DN75" s="188">
        <v>111104.78607974567</v>
      </c>
      <c r="DO75" s="188">
        <v>0</v>
      </c>
      <c r="DP75" s="188">
        <v>992.12435111836442</v>
      </c>
      <c r="DQ75" s="188">
        <v>0</v>
      </c>
      <c r="DR75" s="192">
        <v>645792.99802561966</v>
      </c>
      <c r="DS75" s="188">
        <v>494450.46688322438</v>
      </c>
      <c r="DT75" s="188">
        <v>140014.28223804501</v>
      </c>
      <c r="DU75" s="188">
        <v>354436.18464517937</v>
      </c>
      <c r="DV75" s="188">
        <v>129211.85069831947</v>
      </c>
      <c r="DW75" s="188">
        <v>43881.325290126246</v>
      </c>
      <c r="DX75" s="188">
        <v>36030.9054202767</v>
      </c>
      <c r="DY75" s="188">
        <v>49299.619987916514</v>
      </c>
      <c r="DZ75" s="188">
        <v>6733.0420533248671</v>
      </c>
      <c r="EA75" s="188">
        <v>3663.6327032026484</v>
      </c>
      <c r="EB75" s="188">
        <v>3069.4093501222192</v>
      </c>
      <c r="EC75" s="188">
        <v>4920.8316557880289</v>
      </c>
      <c r="ED75" s="188">
        <v>388.39762941901017</v>
      </c>
      <c r="EE75" s="188">
        <v>4968.4247150579686</v>
      </c>
      <c r="EF75" s="188">
        <v>5119.9843904859854</v>
      </c>
      <c r="EG75" s="192">
        <v>42762.131294706633</v>
      </c>
      <c r="EH75" s="188">
        <v>18084.532883227537</v>
      </c>
      <c r="EI75" s="188">
        <v>24677.598411479092</v>
      </c>
      <c r="EJ75" s="192">
        <v>89446.834689080657</v>
      </c>
      <c r="EK75" s="192">
        <v>637283.66472716257</v>
      </c>
      <c r="EL75" s="188">
        <v>344073.51577003911</v>
      </c>
      <c r="EM75" s="188">
        <v>293210.1489571234</v>
      </c>
      <c r="EN75" s="188">
        <v>0</v>
      </c>
      <c r="EO75" s="192">
        <v>0</v>
      </c>
      <c r="EP75" s="188">
        <v>0</v>
      </c>
      <c r="EQ75" s="188">
        <v>0</v>
      </c>
      <c r="ER75" s="188">
        <v>0</v>
      </c>
      <c r="ES75" s="264">
        <v>13658.025456184105</v>
      </c>
      <c r="ET75" s="190">
        <v>2321198.1271042875</v>
      </c>
      <c r="EU75" s="269"/>
      <c r="EV75" s="192">
        <v>0</v>
      </c>
      <c r="EW75" s="188">
        <v>2235455.92</v>
      </c>
      <c r="EX75" s="188">
        <v>1448.42</v>
      </c>
      <c r="EY75" s="188">
        <v>1448.42</v>
      </c>
      <c r="EZ75" s="188">
        <v>4942.6399999999994</v>
      </c>
      <c r="FA75" s="188">
        <v>3052.24</v>
      </c>
      <c r="FB75" s="188">
        <v>33754.559999999998</v>
      </c>
      <c r="FC75" s="192">
        <v>2280102.2000000002</v>
      </c>
      <c r="FD75" s="188">
        <v>2135853.56</v>
      </c>
      <c r="FE75" s="188">
        <v>1130.6699999999998</v>
      </c>
      <c r="FF75" s="188">
        <v>1132.02</v>
      </c>
      <c r="FG75" s="188">
        <v>4645.4699999999993</v>
      </c>
      <c r="FH75" s="188">
        <v>2750.6099999999997</v>
      </c>
      <c r="FI75" s="188">
        <v>31999.920000000002</v>
      </c>
      <c r="FJ75" s="192">
        <v>2177512.25</v>
      </c>
      <c r="FK75" s="192">
        <v>845986.15666666662</v>
      </c>
      <c r="FL75" s="190">
        <v>2235455.92</v>
      </c>
      <c r="FN75" s="115">
        <v>0</v>
      </c>
      <c r="FO75" s="107">
        <v>3.4064174471701647</v>
      </c>
      <c r="FP75" s="108">
        <v>6944.61</v>
      </c>
      <c r="FQ75" s="107">
        <v>3.0862296538511402</v>
      </c>
      <c r="FR75" s="108">
        <v>6944.61</v>
      </c>
      <c r="FS75" s="107">
        <v>0</v>
      </c>
      <c r="FT75" s="108">
        <v>0</v>
      </c>
      <c r="FU75" s="108">
        <v>6944.61</v>
      </c>
      <c r="FV75" s="108">
        <v>6944.61</v>
      </c>
      <c r="FW75" s="108">
        <v>6944.61</v>
      </c>
      <c r="FX75" s="108">
        <v>6944.61</v>
      </c>
      <c r="FY75" s="108">
        <v>6944.61</v>
      </c>
      <c r="FZ75" s="108">
        <v>6944.61</v>
      </c>
      <c r="GA75" s="108">
        <v>6944.61</v>
      </c>
      <c r="GB75" s="108">
        <v>6944.61</v>
      </c>
      <c r="GC75" s="108">
        <v>6944.61</v>
      </c>
      <c r="GD75" s="108">
        <v>6944.61</v>
      </c>
      <c r="GE75" s="108">
        <v>6944.61</v>
      </c>
      <c r="GF75" s="108">
        <v>6944.61</v>
      </c>
      <c r="GG75" s="108">
        <v>6944.61</v>
      </c>
      <c r="GH75" s="108">
        <v>0</v>
      </c>
      <c r="GI75" s="108">
        <v>6944.61</v>
      </c>
      <c r="GJ75" s="108">
        <v>0</v>
      </c>
      <c r="GK75" s="115">
        <v>0</v>
      </c>
    </row>
    <row r="76" spans="1:193" ht="12" customHeight="1" x14ac:dyDescent="0.25">
      <c r="A76" s="22">
        <v>71</v>
      </c>
      <c r="B76" s="10" t="s">
        <v>69</v>
      </c>
      <c r="C76" s="28">
        <v>2021</v>
      </c>
      <c r="D76" s="282"/>
      <c r="E76" s="126">
        <v>6622.8</v>
      </c>
      <c r="F76" s="11">
        <v>5469.6</v>
      </c>
      <c r="G76" s="11">
        <v>1153.2</v>
      </c>
      <c r="H76" s="11">
        <v>1385.2</v>
      </c>
      <c r="I76" s="124" t="s">
        <v>494</v>
      </c>
      <c r="J76" s="12">
        <v>36.54</v>
      </c>
      <c r="K76" s="26">
        <v>4.03</v>
      </c>
      <c r="L76" s="26">
        <v>7</v>
      </c>
      <c r="M76" s="26">
        <v>11</v>
      </c>
      <c r="N76" s="26">
        <v>5.4</v>
      </c>
      <c r="O76" s="26">
        <v>2.67</v>
      </c>
      <c r="P76" s="26">
        <v>1.54</v>
      </c>
      <c r="Q76" s="26">
        <v>4.9000000000000004</v>
      </c>
      <c r="R76" s="26">
        <v>0</v>
      </c>
      <c r="S76" s="35">
        <v>38.001599999999996</v>
      </c>
      <c r="T76" s="33">
        <v>4.1912000000000003</v>
      </c>
      <c r="U76" s="33">
        <v>7.28</v>
      </c>
      <c r="V76" s="33">
        <v>11.44</v>
      </c>
      <c r="W76" s="33">
        <v>5.6160000000000005</v>
      </c>
      <c r="X76" s="33">
        <v>2.7767999999999997</v>
      </c>
      <c r="Y76" s="33">
        <v>1.6016000000000001</v>
      </c>
      <c r="Z76" s="33">
        <v>5.0960000000000001</v>
      </c>
      <c r="AA76" s="33">
        <v>0</v>
      </c>
      <c r="AB76" s="38" t="s">
        <v>396</v>
      </c>
      <c r="AC76" s="38" t="s">
        <v>395</v>
      </c>
      <c r="AD76" s="122" t="s">
        <v>395</v>
      </c>
      <c r="AE76" s="37">
        <v>2</v>
      </c>
      <c r="AF76" s="38" t="s">
        <v>395</v>
      </c>
      <c r="AG76" s="282"/>
      <c r="AH76" s="26">
        <v>34.24</v>
      </c>
      <c r="AI76" s="26">
        <v>34.24</v>
      </c>
      <c r="AJ76" s="26">
        <v>2190</v>
      </c>
      <c r="AK76" s="26">
        <v>35.89</v>
      </c>
      <c r="AL76" s="26">
        <v>4.29</v>
      </c>
      <c r="AM76" s="282"/>
      <c r="AN76" s="15">
        <v>6.0000000000000001E-3</v>
      </c>
      <c r="AO76" s="15">
        <v>6.0000000000000001E-3</v>
      </c>
      <c r="AP76" s="16">
        <v>3.5940000000000001E-4</v>
      </c>
      <c r="AQ76" s="15">
        <v>1.2E-2</v>
      </c>
      <c r="AR76" s="15">
        <v>3.23</v>
      </c>
      <c r="AS76" s="282"/>
      <c r="AT76" s="13">
        <v>8.3112000000000013</v>
      </c>
      <c r="AU76" s="13">
        <v>8.3112000000000013</v>
      </c>
      <c r="AV76" s="13">
        <v>0.49784088000000004</v>
      </c>
      <c r="AW76" s="13">
        <v>16.622400000000003</v>
      </c>
      <c r="AX76" s="13">
        <v>4474.1959999999999</v>
      </c>
      <c r="AY76" s="26">
        <v>4.2969059612248603E-2</v>
      </c>
      <c r="AZ76" s="26">
        <v>4.2969059612248603E-2</v>
      </c>
      <c r="BA76" s="26">
        <v>0.16462395470193877</v>
      </c>
      <c r="BB76" s="26">
        <v>9.0079412937126305E-2</v>
      </c>
      <c r="BC76" s="26">
        <v>2.898215383221598</v>
      </c>
      <c r="BD76" s="269"/>
      <c r="BE76" s="192">
        <v>388914.08415396069</v>
      </c>
      <c r="BF76" s="188">
        <v>293266.35457247152</v>
      </c>
      <c r="BG76" s="188">
        <v>41072.803626743167</v>
      </c>
      <c r="BH76" s="188">
        <v>5692.057629674413</v>
      </c>
      <c r="BI76" s="188">
        <v>2030.4494364228262</v>
      </c>
      <c r="BJ76" s="189">
        <v>11029.263879631142</v>
      </c>
      <c r="BK76" s="188">
        <v>233441.78</v>
      </c>
      <c r="BL76" s="188">
        <v>58307.25</v>
      </c>
      <c r="BM76" s="188">
        <v>58307.25</v>
      </c>
      <c r="BN76" s="188">
        <v>0</v>
      </c>
      <c r="BO76" s="188">
        <v>0</v>
      </c>
      <c r="BP76" s="188">
        <v>0</v>
      </c>
      <c r="BQ76" s="188">
        <v>0</v>
      </c>
      <c r="BR76" s="188">
        <v>0</v>
      </c>
      <c r="BS76" s="188">
        <v>0</v>
      </c>
      <c r="BT76" s="188">
        <v>0</v>
      </c>
      <c r="BU76" s="188">
        <v>0</v>
      </c>
      <c r="BV76" s="188">
        <v>0</v>
      </c>
      <c r="BW76" s="188">
        <v>0</v>
      </c>
      <c r="BX76" s="188">
        <v>0</v>
      </c>
      <c r="BY76" s="188">
        <v>0</v>
      </c>
      <c r="BZ76" s="188">
        <v>0</v>
      </c>
      <c r="CA76" s="188">
        <v>0</v>
      </c>
      <c r="CB76" s="188">
        <v>0</v>
      </c>
      <c r="CC76" s="188">
        <v>33000</v>
      </c>
      <c r="CD76" s="188">
        <v>33000</v>
      </c>
      <c r="CE76" s="188">
        <v>0</v>
      </c>
      <c r="CF76" s="188">
        <v>0</v>
      </c>
      <c r="CG76" s="188">
        <v>0</v>
      </c>
      <c r="CH76" s="188">
        <v>0</v>
      </c>
      <c r="CI76" s="188">
        <v>0</v>
      </c>
      <c r="CJ76" s="188">
        <v>0</v>
      </c>
      <c r="CK76" s="188">
        <v>0</v>
      </c>
      <c r="CL76" s="188">
        <v>0</v>
      </c>
      <c r="CM76" s="188">
        <v>0</v>
      </c>
      <c r="CN76" s="188">
        <v>0</v>
      </c>
      <c r="CO76" s="188">
        <v>0</v>
      </c>
      <c r="CP76" s="188">
        <v>0</v>
      </c>
      <c r="CQ76" s="188">
        <v>0</v>
      </c>
      <c r="CR76" s="188">
        <v>0</v>
      </c>
      <c r="CS76" s="188">
        <v>0</v>
      </c>
      <c r="CT76" s="188">
        <v>0</v>
      </c>
      <c r="CU76" s="188">
        <v>0</v>
      </c>
      <c r="CV76" s="188">
        <v>0</v>
      </c>
      <c r="CW76" s="188">
        <v>0</v>
      </c>
      <c r="CX76" s="188">
        <v>0</v>
      </c>
      <c r="CY76" s="188">
        <v>0</v>
      </c>
      <c r="CZ76" s="188">
        <v>0</v>
      </c>
      <c r="DA76" s="188">
        <v>0</v>
      </c>
      <c r="DB76" s="188">
        <v>0</v>
      </c>
      <c r="DC76" s="188">
        <v>4340.4795814891886</v>
      </c>
      <c r="DD76" s="193">
        <v>681432.88634736545</v>
      </c>
      <c r="DE76" s="188">
        <v>462866.1816907071</v>
      </c>
      <c r="DF76" s="189">
        <v>108924.13828472908</v>
      </c>
      <c r="DG76" s="189">
        <v>1136.8372329722788</v>
      </c>
      <c r="DH76" s="189">
        <v>469.89563367781153</v>
      </c>
      <c r="DI76" s="189">
        <v>666.94159929446732</v>
      </c>
      <c r="DJ76" s="188">
        <v>658.12755627042054</v>
      </c>
      <c r="DK76" s="188">
        <v>0</v>
      </c>
      <c r="DL76" s="188">
        <v>945.20988588472744</v>
      </c>
      <c r="DM76" s="188">
        <v>0</v>
      </c>
      <c r="DN76" s="188">
        <v>105956.24192703979</v>
      </c>
      <c r="DO76" s="188">
        <v>0</v>
      </c>
      <c r="DP76" s="188">
        <v>946.14976976197454</v>
      </c>
      <c r="DQ76" s="188">
        <v>0</v>
      </c>
      <c r="DR76" s="192">
        <v>615867.25061941205</v>
      </c>
      <c r="DS76" s="188">
        <v>471537.86203605664</v>
      </c>
      <c r="DT76" s="188">
        <v>133526.0854686044</v>
      </c>
      <c r="DU76" s="188">
        <v>338011.77656745224</v>
      </c>
      <c r="DV76" s="188">
        <v>123224.23358616688</v>
      </c>
      <c r="DW76" s="188">
        <v>41847.885069348493</v>
      </c>
      <c r="DX76" s="188">
        <v>34361.250007906652</v>
      </c>
      <c r="DY76" s="188">
        <v>47015.098508911746</v>
      </c>
      <c r="DZ76" s="188">
        <v>6421.0360136508671</v>
      </c>
      <c r="EA76" s="188">
        <v>3493.8616663528273</v>
      </c>
      <c r="EB76" s="188">
        <v>2927.1743472980397</v>
      </c>
      <c r="EC76" s="188">
        <v>4692.8026037391537</v>
      </c>
      <c r="ED76" s="188">
        <v>370.39946377351953</v>
      </c>
      <c r="EE76" s="188">
        <v>4738.1902227606624</v>
      </c>
      <c r="EF76" s="188">
        <v>4882.7266932643588</v>
      </c>
      <c r="EG76" s="192">
        <v>40780.554003548532</v>
      </c>
      <c r="EH76" s="188">
        <v>17246.504033925499</v>
      </c>
      <c r="EI76" s="188">
        <v>23534.049969623029</v>
      </c>
      <c r="EJ76" s="192">
        <v>85301.909938620534</v>
      </c>
      <c r="EK76" s="192">
        <v>795884.92265376844</v>
      </c>
      <c r="EL76" s="188">
        <v>328129.30895209609</v>
      </c>
      <c r="EM76" s="188">
        <v>279622.92691932846</v>
      </c>
      <c r="EN76" s="188">
        <v>188132.68678234384</v>
      </c>
      <c r="EO76" s="192">
        <v>244598.56889200798</v>
      </c>
      <c r="EP76" s="188">
        <v>237744.84428253531</v>
      </c>
      <c r="EQ76" s="188">
        <v>703.88460947268345</v>
      </c>
      <c r="ER76" s="188">
        <v>6149.84</v>
      </c>
      <c r="ES76" s="192">
        <v>0</v>
      </c>
      <c r="ET76" s="190">
        <v>2852780.176608684</v>
      </c>
      <c r="EU76" s="269"/>
      <c r="EV76" s="192">
        <v>0</v>
      </c>
      <c r="EW76" s="188">
        <v>2398310.04</v>
      </c>
      <c r="EX76" s="188">
        <v>2582.52</v>
      </c>
      <c r="EY76" s="188">
        <v>2582.52</v>
      </c>
      <c r="EZ76" s="188">
        <v>8128.92</v>
      </c>
      <c r="FA76" s="188">
        <v>5441.94</v>
      </c>
      <c r="FB76" s="188">
        <v>184016.58</v>
      </c>
      <c r="FC76" s="192">
        <v>2601062.52</v>
      </c>
      <c r="FD76" s="188">
        <v>2300891.14</v>
      </c>
      <c r="FE76" s="188">
        <v>2492.0100000000002</v>
      </c>
      <c r="FF76" s="188">
        <v>2491.96</v>
      </c>
      <c r="FG76" s="188">
        <v>7850.5599999999995</v>
      </c>
      <c r="FH76" s="188">
        <v>5251.97</v>
      </c>
      <c r="FI76" s="188">
        <v>175460.1</v>
      </c>
      <c r="FJ76" s="192">
        <v>2494437.7400000002</v>
      </c>
      <c r="FK76" s="192">
        <v>466589.79000000004</v>
      </c>
      <c r="FL76" s="190">
        <v>2398310.04</v>
      </c>
      <c r="FN76" s="115">
        <v>1.0338263654732975E-2</v>
      </c>
      <c r="FO76" s="107">
        <v>3.406417859456202</v>
      </c>
      <c r="FP76" s="108">
        <v>6622.800000000002</v>
      </c>
      <c r="FQ76" s="107">
        <v>3.0862326489417793</v>
      </c>
      <c r="FR76" s="108">
        <v>6622.800000000002</v>
      </c>
      <c r="FS76" s="107">
        <v>1.6009277035474885</v>
      </c>
      <c r="FT76" s="108">
        <v>6622.800000000002</v>
      </c>
      <c r="FU76" s="108">
        <v>6622.8</v>
      </c>
      <c r="FV76" s="108">
        <v>6622.8</v>
      </c>
      <c r="FW76" s="108">
        <v>6622.8</v>
      </c>
      <c r="FX76" s="108">
        <v>6622.8</v>
      </c>
      <c r="FY76" s="108">
        <v>6622.8</v>
      </c>
      <c r="FZ76" s="108">
        <v>6622.8</v>
      </c>
      <c r="GA76" s="108">
        <v>6622.8</v>
      </c>
      <c r="GB76" s="108">
        <v>6622.8</v>
      </c>
      <c r="GC76" s="108">
        <v>6622.8</v>
      </c>
      <c r="GD76" s="108">
        <v>6622.8</v>
      </c>
      <c r="GE76" s="108">
        <v>6622.8</v>
      </c>
      <c r="GF76" s="108">
        <v>6622.8</v>
      </c>
      <c r="GG76" s="108">
        <v>6622.800000000002</v>
      </c>
      <c r="GH76" s="108">
        <v>6622.800000000002</v>
      </c>
      <c r="GI76" s="108"/>
      <c r="GJ76" s="108">
        <v>0</v>
      </c>
      <c r="GK76" s="115">
        <v>0</v>
      </c>
    </row>
    <row r="77" spans="1:193" ht="12" customHeight="1" x14ac:dyDescent="0.25">
      <c r="A77" s="22">
        <v>72</v>
      </c>
      <c r="B77" s="10" t="s">
        <v>70</v>
      </c>
      <c r="C77" s="28">
        <v>2021</v>
      </c>
      <c r="D77" s="282"/>
      <c r="E77" s="126">
        <v>3438.57</v>
      </c>
      <c r="F77" s="11">
        <v>2661.17</v>
      </c>
      <c r="G77" s="11">
        <v>777.4</v>
      </c>
      <c r="H77" s="11">
        <v>329.4</v>
      </c>
      <c r="I77" s="124" t="s">
        <v>494</v>
      </c>
      <c r="J77" s="12">
        <v>27.35</v>
      </c>
      <c r="K77" s="26">
        <v>4.4800000000000004</v>
      </c>
      <c r="L77" s="26">
        <v>5.83</v>
      </c>
      <c r="M77" s="26">
        <v>7.93</v>
      </c>
      <c r="N77" s="26">
        <v>6.1</v>
      </c>
      <c r="O77" s="26">
        <v>2.78</v>
      </c>
      <c r="P77" s="26">
        <v>0</v>
      </c>
      <c r="Q77" s="26">
        <v>0</v>
      </c>
      <c r="R77" s="26">
        <v>0.23</v>
      </c>
      <c r="S77" s="35">
        <v>28.444000000000003</v>
      </c>
      <c r="T77" s="33">
        <v>4.6592000000000002</v>
      </c>
      <c r="U77" s="33">
        <v>6.0632000000000001</v>
      </c>
      <c r="V77" s="33">
        <v>8.2471999999999994</v>
      </c>
      <c r="W77" s="33">
        <v>6.3439999999999994</v>
      </c>
      <c r="X77" s="33">
        <v>2.8912</v>
      </c>
      <c r="Y77" s="33">
        <v>0</v>
      </c>
      <c r="Z77" s="33">
        <v>0</v>
      </c>
      <c r="AA77" s="33">
        <v>0.23920000000000002</v>
      </c>
      <c r="AB77" s="38" t="s">
        <v>395</v>
      </c>
      <c r="AC77" s="38" t="s">
        <v>396</v>
      </c>
      <c r="AD77" s="122" t="s">
        <v>396</v>
      </c>
      <c r="AE77" s="37">
        <v>0</v>
      </c>
      <c r="AF77" s="38" t="s">
        <v>396</v>
      </c>
      <c r="AG77" s="282"/>
      <c r="AH77" s="26">
        <v>34.24</v>
      </c>
      <c r="AI77" s="26">
        <v>34.24</v>
      </c>
      <c r="AJ77" s="26">
        <v>2190</v>
      </c>
      <c r="AK77" s="26">
        <v>35.89</v>
      </c>
      <c r="AL77" s="26">
        <v>5.93</v>
      </c>
      <c r="AM77" s="282"/>
      <c r="AN77" s="15">
        <v>1.2999999999999999E-2</v>
      </c>
      <c r="AO77" s="15">
        <v>1.2999999999999999E-2</v>
      </c>
      <c r="AP77" s="16">
        <v>7.7870000000000001E-4</v>
      </c>
      <c r="AQ77" s="15">
        <v>2.5999999999999999E-2</v>
      </c>
      <c r="AR77" s="15">
        <v>0.68300000000000005</v>
      </c>
      <c r="AS77" s="282"/>
      <c r="AT77" s="13">
        <v>4.2821999999999996</v>
      </c>
      <c r="AU77" s="13">
        <v>4.2821999999999996</v>
      </c>
      <c r="AV77" s="13">
        <v>0.25650377999999996</v>
      </c>
      <c r="AW77" s="13">
        <v>8.5643999999999991</v>
      </c>
      <c r="AX77" s="13">
        <v>224.9802</v>
      </c>
      <c r="AY77" s="26">
        <v>4.2640553485896751E-2</v>
      </c>
      <c r="AZ77" s="26">
        <v>4.2640553485896751E-2</v>
      </c>
      <c r="BA77" s="26">
        <v>0.16336537519957423</v>
      </c>
      <c r="BB77" s="26">
        <v>8.9390739755188922E-2</v>
      </c>
      <c r="BC77" s="26">
        <v>0.38799052687599783</v>
      </c>
      <c r="BD77" s="269"/>
      <c r="BE77" s="192">
        <v>900274.82470408059</v>
      </c>
      <c r="BF77" s="188">
        <v>197438.02968346674</v>
      </c>
      <c r="BG77" s="188">
        <v>21325.075552154707</v>
      </c>
      <c r="BH77" s="188">
        <v>2955.3268411652989</v>
      </c>
      <c r="BI77" s="188">
        <v>1054.2130999879864</v>
      </c>
      <c r="BJ77" s="189">
        <v>5726.4141901587318</v>
      </c>
      <c r="BK77" s="188">
        <v>166377</v>
      </c>
      <c r="BL77" s="188">
        <v>0</v>
      </c>
      <c r="BM77" s="188">
        <v>0</v>
      </c>
      <c r="BN77" s="188">
        <v>0</v>
      </c>
      <c r="BO77" s="188">
        <v>0</v>
      </c>
      <c r="BP77" s="188">
        <v>0</v>
      </c>
      <c r="BQ77" s="188">
        <v>0</v>
      </c>
      <c r="BR77" s="188">
        <v>0</v>
      </c>
      <c r="BS77" s="188">
        <v>0</v>
      </c>
      <c r="BT77" s="188">
        <v>0</v>
      </c>
      <c r="BU77" s="188">
        <v>0</v>
      </c>
      <c r="BV77" s="188">
        <v>0</v>
      </c>
      <c r="BW77" s="188">
        <v>0</v>
      </c>
      <c r="BX77" s="188">
        <v>0</v>
      </c>
      <c r="BY77" s="188">
        <v>0</v>
      </c>
      <c r="BZ77" s="188">
        <v>0</v>
      </c>
      <c r="CA77" s="188">
        <v>0</v>
      </c>
      <c r="CB77" s="188">
        <v>0</v>
      </c>
      <c r="CC77" s="188">
        <v>0</v>
      </c>
      <c r="CD77" s="188">
        <v>0</v>
      </c>
      <c r="CE77" s="188">
        <v>0</v>
      </c>
      <c r="CF77" s="188">
        <v>700583.21</v>
      </c>
      <c r="CG77" s="188">
        <v>0</v>
      </c>
      <c r="CH77" s="188">
        <v>700583.21</v>
      </c>
      <c r="CI77" s="188">
        <v>0</v>
      </c>
      <c r="CJ77" s="188">
        <v>0</v>
      </c>
      <c r="CK77" s="188">
        <v>0</v>
      </c>
      <c r="CL77" s="188">
        <v>0</v>
      </c>
      <c r="CM77" s="188">
        <v>0</v>
      </c>
      <c r="CN77" s="188">
        <v>0</v>
      </c>
      <c r="CO77" s="188">
        <v>0</v>
      </c>
      <c r="CP77" s="188">
        <v>0</v>
      </c>
      <c r="CQ77" s="188">
        <v>0</v>
      </c>
      <c r="CR77" s="188">
        <v>0</v>
      </c>
      <c r="CS77" s="188">
        <v>0</v>
      </c>
      <c r="CT77" s="188">
        <v>0</v>
      </c>
      <c r="CU77" s="188">
        <v>0</v>
      </c>
      <c r="CV77" s="188">
        <v>0</v>
      </c>
      <c r="CW77" s="188">
        <v>0</v>
      </c>
      <c r="CX77" s="188">
        <v>0</v>
      </c>
      <c r="CY77" s="188">
        <v>0</v>
      </c>
      <c r="CZ77" s="188">
        <v>0</v>
      </c>
      <c r="DA77" s="188">
        <v>0</v>
      </c>
      <c r="DB77" s="188">
        <v>0</v>
      </c>
      <c r="DC77" s="188">
        <v>2253.5850206138302</v>
      </c>
      <c r="DD77" s="193">
        <v>407723.87398916774</v>
      </c>
      <c r="DE77" s="188">
        <v>240320.97698499344</v>
      </c>
      <c r="DF77" s="189">
        <v>56553.613906764629</v>
      </c>
      <c r="DG77" s="189">
        <v>590.24799241732921</v>
      </c>
      <c r="DH77" s="189">
        <v>243.97068144825633</v>
      </c>
      <c r="DI77" s="189">
        <v>346.27731096907291</v>
      </c>
      <c r="DJ77" s="188">
        <v>54264.361043541219</v>
      </c>
      <c r="DK77" s="188">
        <v>0</v>
      </c>
      <c r="DL77" s="188">
        <v>490.75471965130254</v>
      </c>
      <c r="DM77" s="188">
        <v>0</v>
      </c>
      <c r="DN77" s="188">
        <v>55012.676632702351</v>
      </c>
      <c r="DO77" s="188">
        <v>0</v>
      </c>
      <c r="DP77" s="188">
        <v>491.24270909742586</v>
      </c>
      <c r="DQ77" s="188">
        <v>0</v>
      </c>
      <c r="DR77" s="192">
        <v>319759.41474337009</v>
      </c>
      <c r="DS77" s="188">
        <v>244823.32944695943</v>
      </c>
      <c r="DT77" s="188">
        <v>69326.990352989509</v>
      </c>
      <c r="DU77" s="188">
        <v>175496.33909396993</v>
      </c>
      <c r="DV77" s="188">
        <v>63978.24981614812</v>
      </c>
      <c r="DW77" s="188">
        <v>21727.499269630611</v>
      </c>
      <c r="DX77" s="188">
        <v>17840.424509223823</v>
      </c>
      <c r="DY77" s="188">
        <v>24410.326037293686</v>
      </c>
      <c r="DZ77" s="188">
        <v>3333.813765395219</v>
      </c>
      <c r="EA77" s="188">
        <v>1814.0194343889048</v>
      </c>
      <c r="EB77" s="188">
        <v>1519.7943310063142</v>
      </c>
      <c r="EC77" s="188">
        <v>2436.5117849156459</v>
      </c>
      <c r="ED77" s="188">
        <v>192.31208614901715</v>
      </c>
      <c r="EE77" s="188">
        <v>2460.0771205952356</v>
      </c>
      <c r="EF77" s="188">
        <v>2535.120723207408</v>
      </c>
      <c r="EG77" s="192">
        <v>21173.339007667731</v>
      </c>
      <c r="EH77" s="188">
        <v>8954.4167687285135</v>
      </c>
      <c r="EI77" s="188">
        <v>12218.922238939216</v>
      </c>
      <c r="EJ77" s="192">
        <v>44288.909291786309</v>
      </c>
      <c r="EK77" s="192">
        <v>315546.08408836194</v>
      </c>
      <c r="EL77" s="188">
        <v>170365.34364368676</v>
      </c>
      <c r="EM77" s="188">
        <v>145180.7404446752</v>
      </c>
      <c r="EN77" s="188">
        <v>0</v>
      </c>
      <c r="EO77" s="192">
        <v>0</v>
      </c>
      <c r="EP77" s="188">
        <v>0</v>
      </c>
      <c r="EQ77" s="188">
        <v>0</v>
      </c>
      <c r="ER77" s="188">
        <v>0</v>
      </c>
      <c r="ES77" s="264">
        <v>6762.6658074205725</v>
      </c>
      <c r="ET77" s="190">
        <v>2015529.1116318551</v>
      </c>
      <c r="EU77" s="269"/>
      <c r="EV77" s="192">
        <v>3728.4210526315787</v>
      </c>
      <c r="EW77" s="188">
        <v>856599.41999999993</v>
      </c>
      <c r="EX77" s="188">
        <v>674.21999999999991</v>
      </c>
      <c r="EY77" s="188">
        <v>674.21999999999991</v>
      </c>
      <c r="EZ77" s="188">
        <v>2124.4500000000003</v>
      </c>
      <c r="FA77" s="188">
        <v>1421.06</v>
      </c>
      <c r="FB77" s="188">
        <v>12181.199999999999</v>
      </c>
      <c r="FC77" s="192">
        <v>873674.56999999983</v>
      </c>
      <c r="FD77" s="188">
        <v>841135.32000000007</v>
      </c>
      <c r="FE77" s="188">
        <v>683.16000000000008</v>
      </c>
      <c r="FF77" s="188">
        <v>682.99</v>
      </c>
      <c r="FG77" s="188">
        <v>2150.38</v>
      </c>
      <c r="FH77" s="188">
        <v>1438.69</v>
      </c>
      <c r="FI77" s="188">
        <v>11902.62</v>
      </c>
      <c r="FJ77" s="192">
        <v>857993.16</v>
      </c>
      <c r="FK77" s="192">
        <v>246224.88</v>
      </c>
      <c r="FL77" s="190">
        <v>860327.8410526315</v>
      </c>
      <c r="FN77" s="115">
        <v>0</v>
      </c>
      <c r="FO77" s="107">
        <v>3.4064167483928798</v>
      </c>
      <c r="FP77" s="108">
        <v>3438.57</v>
      </c>
      <c r="FQ77" s="107">
        <v>3.0862319200761292</v>
      </c>
      <c r="FR77" s="108">
        <v>3438.57</v>
      </c>
      <c r="FS77" s="107">
        <v>0</v>
      </c>
      <c r="FT77" s="108">
        <v>0</v>
      </c>
      <c r="FU77" s="108">
        <v>3438.57</v>
      </c>
      <c r="FV77" s="108">
        <v>3438.57</v>
      </c>
      <c r="FW77" s="108">
        <v>3438.57</v>
      </c>
      <c r="FX77" s="108">
        <v>3438.57</v>
      </c>
      <c r="FY77" s="108">
        <v>3438.57</v>
      </c>
      <c r="FZ77" s="108">
        <v>3438.57</v>
      </c>
      <c r="GA77" s="108">
        <v>3438.57</v>
      </c>
      <c r="GB77" s="108">
        <v>3438.57</v>
      </c>
      <c r="GC77" s="108">
        <v>3438.57</v>
      </c>
      <c r="GD77" s="108">
        <v>3438.57</v>
      </c>
      <c r="GE77" s="108">
        <v>3438.57</v>
      </c>
      <c r="GF77" s="108">
        <v>3438.57</v>
      </c>
      <c r="GG77" s="108">
        <v>3438.57</v>
      </c>
      <c r="GH77" s="108">
        <v>3438.57</v>
      </c>
      <c r="GI77" s="108">
        <v>3438.57</v>
      </c>
      <c r="GJ77" s="108">
        <v>4</v>
      </c>
      <c r="GK77" s="115">
        <v>9.5693779904306216E-3</v>
      </c>
    </row>
    <row r="78" spans="1:193" ht="12" customHeight="1" x14ac:dyDescent="0.25">
      <c r="A78" s="22">
        <v>73</v>
      </c>
      <c r="B78" s="10" t="s">
        <v>71</v>
      </c>
      <c r="C78" s="28">
        <v>2021</v>
      </c>
      <c r="D78" s="282"/>
      <c r="E78" s="126">
        <v>3176.2</v>
      </c>
      <c r="F78" s="11">
        <v>3176.2</v>
      </c>
      <c r="G78" s="11">
        <v>0</v>
      </c>
      <c r="H78" s="11">
        <v>326.8</v>
      </c>
      <c r="I78" s="124" t="s">
        <v>494</v>
      </c>
      <c r="J78" s="12">
        <v>27.35</v>
      </c>
      <c r="K78" s="26">
        <v>4.4800000000000004</v>
      </c>
      <c r="L78" s="26">
        <v>5.83</v>
      </c>
      <c r="M78" s="26">
        <v>7.93</v>
      </c>
      <c r="N78" s="26">
        <v>6.1</v>
      </c>
      <c r="O78" s="26">
        <v>2.78</v>
      </c>
      <c r="P78" s="26">
        <v>0</v>
      </c>
      <c r="Q78" s="26">
        <v>0</v>
      </c>
      <c r="R78" s="26">
        <v>0.23</v>
      </c>
      <c r="S78" s="35">
        <v>28.444000000000003</v>
      </c>
      <c r="T78" s="33">
        <v>4.6592000000000002</v>
      </c>
      <c r="U78" s="33">
        <v>6.0632000000000001</v>
      </c>
      <c r="V78" s="33">
        <v>8.2471999999999994</v>
      </c>
      <c r="W78" s="33">
        <v>6.3439999999999994</v>
      </c>
      <c r="X78" s="33">
        <v>2.8912</v>
      </c>
      <c r="Y78" s="33">
        <v>0</v>
      </c>
      <c r="Z78" s="33">
        <v>0</v>
      </c>
      <c r="AA78" s="33">
        <v>0.23920000000000002</v>
      </c>
      <c r="AB78" s="38" t="s">
        <v>395</v>
      </c>
      <c r="AC78" s="38" t="s">
        <v>396</v>
      </c>
      <c r="AD78" s="122" t="s">
        <v>396</v>
      </c>
      <c r="AE78" s="37">
        <v>0</v>
      </c>
      <c r="AF78" s="38" t="s">
        <v>396</v>
      </c>
      <c r="AG78" s="282"/>
      <c r="AH78" s="26">
        <v>34.24</v>
      </c>
      <c r="AI78" s="26">
        <v>34.24</v>
      </c>
      <c r="AJ78" s="26">
        <v>2190</v>
      </c>
      <c r="AK78" s="26">
        <v>35.89</v>
      </c>
      <c r="AL78" s="26">
        <v>5.93</v>
      </c>
      <c r="AM78" s="282"/>
      <c r="AN78" s="15">
        <v>1.2999999999999999E-2</v>
      </c>
      <c r="AO78" s="15">
        <v>1.2999999999999999E-2</v>
      </c>
      <c r="AP78" s="16">
        <v>7.7870000000000001E-4</v>
      </c>
      <c r="AQ78" s="15">
        <v>2.5999999999999999E-2</v>
      </c>
      <c r="AR78" s="15">
        <v>0.68300000000000005</v>
      </c>
      <c r="AS78" s="282"/>
      <c r="AT78" s="13">
        <v>4.2484000000000002</v>
      </c>
      <c r="AU78" s="13">
        <v>4.2484000000000002</v>
      </c>
      <c r="AV78" s="13">
        <v>0.25447916000000004</v>
      </c>
      <c r="AW78" s="13">
        <v>8.4968000000000004</v>
      </c>
      <c r="AX78" s="13">
        <v>223.20440000000002</v>
      </c>
      <c r="AY78" s="26">
        <v>4.5798506391285188E-2</v>
      </c>
      <c r="AZ78" s="26">
        <v>4.5798506391285188E-2</v>
      </c>
      <c r="BA78" s="26">
        <v>0.17546419003841071</v>
      </c>
      <c r="BB78" s="26">
        <v>9.6011004344814563E-2</v>
      </c>
      <c r="BC78" s="26">
        <v>0.41672504628172036</v>
      </c>
      <c r="BD78" s="269"/>
      <c r="BE78" s="192">
        <v>928410.88072655222</v>
      </c>
      <c r="BF78" s="188">
        <v>81094.768902138676</v>
      </c>
      <c r="BG78" s="188">
        <v>19697.928199441565</v>
      </c>
      <c r="BH78" s="188">
        <v>2729.8292932554004</v>
      </c>
      <c r="BI78" s="188">
        <v>973.7744609479646</v>
      </c>
      <c r="BJ78" s="189">
        <v>5289.4769484937533</v>
      </c>
      <c r="BK78" s="188">
        <v>52403.759999999995</v>
      </c>
      <c r="BL78" s="188">
        <v>0</v>
      </c>
      <c r="BM78" s="188">
        <v>0</v>
      </c>
      <c r="BN78" s="188">
        <v>0</v>
      </c>
      <c r="BO78" s="188">
        <v>0</v>
      </c>
      <c r="BP78" s="188">
        <v>0</v>
      </c>
      <c r="BQ78" s="188">
        <v>0</v>
      </c>
      <c r="BR78" s="188">
        <v>0</v>
      </c>
      <c r="BS78" s="188">
        <v>0</v>
      </c>
      <c r="BT78" s="188">
        <v>0</v>
      </c>
      <c r="BU78" s="188">
        <v>48873.36</v>
      </c>
      <c r="BV78" s="188">
        <v>48873.36</v>
      </c>
      <c r="BW78" s="188">
        <v>0</v>
      </c>
      <c r="BX78" s="188">
        <v>0</v>
      </c>
      <c r="BY78" s="188">
        <v>0</v>
      </c>
      <c r="BZ78" s="188">
        <v>0</v>
      </c>
      <c r="CA78" s="188">
        <v>0</v>
      </c>
      <c r="CB78" s="188">
        <v>0</v>
      </c>
      <c r="CC78" s="188">
        <v>0</v>
      </c>
      <c r="CD78" s="188">
        <v>0</v>
      </c>
      <c r="CE78" s="188">
        <v>0</v>
      </c>
      <c r="CF78" s="188">
        <v>788055.43</v>
      </c>
      <c r="CG78" s="188">
        <v>0</v>
      </c>
      <c r="CH78" s="188">
        <v>788055.43</v>
      </c>
      <c r="CI78" s="188">
        <v>0</v>
      </c>
      <c r="CJ78" s="188">
        <v>0</v>
      </c>
      <c r="CK78" s="188">
        <v>0</v>
      </c>
      <c r="CL78" s="188">
        <v>0</v>
      </c>
      <c r="CM78" s="188">
        <v>0</v>
      </c>
      <c r="CN78" s="188">
        <v>0</v>
      </c>
      <c r="CO78" s="188">
        <v>0</v>
      </c>
      <c r="CP78" s="188">
        <v>0</v>
      </c>
      <c r="CQ78" s="188">
        <v>0</v>
      </c>
      <c r="CR78" s="188">
        <v>0</v>
      </c>
      <c r="CS78" s="188">
        <v>8305.69</v>
      </c>
      <c r="CT78" s="188">
        <v>8305.69</v>
      </c>
      <c r="CU78" s="188">
        <v>0</v>
      </c>
      <c r="CV78" s="188">
        <v>0</v>
      </c>
      <c r="CW78" s="188">
        <v>0</v>
      </c>
      <c r="CX78" s="188">
        <v>0</v>
      </c>
      <c r="CY78" s="188">
        <v>0</v>
      </c>
      <c r="CZ78" s="188">
        <v>0</v>
      </c>
      <c r="DA78" s="188">
        <v>0</v>
      </c>
      <c r="DB78" s="188">
        <v>0</v>
      </c>
      <c r="DC78" s="188">
        <v>2081.6318244135346</v>
      </c>
      <c r="DD78" s="193">
        <v>353531.5299028359</v>
      </c>
      <c r="DE78" s="188">
        <v>221983.98959443494</v>
      </c>
      <c r="DF78" s="189">
        <v>52238.456245086134</v>
      </c>
      <c r="DG78" s="189">
        <v>545.21085029995641</v>
      </c>
      <c r="DH78" s="189">
        <v>225.35521406164534</v>
      </c>
      <c r="DI78" s="189">
        <v>319.85563623831109</v>
      </c>
      <c r="DJ78" s="188">
        <v>27041.708547476312</v>
      </c>
      <c r="DK78" s="188">
        <v>0</v>
      </c>
      <c r="DL78" s="188">
        <v>453.30911994127416</v>
      </c>
      <c r="DM78" s="188">
        <v>0</v>
      </c>
      <c r="DN78" s="188">
        <v>50815.095670813513</v>
      </c>
      <c r="DO78" s="188">
        <v>0</v>
      </c>
      <c r="DP78" s="188">
        <v>453.75987478377471</v>
      </c>
      <c r="DQ78" s="188">
        <v>0</v>
      </c>
      <c r="DR78" s="192">
        <v>295361.11031850218</v>
      </c>
      <c r="DS78" s="188">
        <v>226142.80325525801</v>
      </c>
      <c r="DT78" s="188">
        <v>64037.19766041269</v>
      </c>
      <c r="DU78" s="188">
        <v>162105.60559484531</v>
      </c>
      <c r="DV78" s="188">
        <v>59096.577084674638</v>
      </c>
      <c r="DW78" s="188">
        <v>20069.646155291513</v>
      </c>
      <c r="DX78" s="188">
        <v>16479.163235355602</v>
      </c>
      <c r="DY78" s="188">
        <v>22547.76769402752</v>
      </c>
      <c r="DZ78" s="188">
        <v>3079.4368826716618</v>
      </c>
      <c r="EA78" s="188">
        <v>1675.6060011882962</v>
      </c>
      <c r="EB78" s="188">
        <v>1403.8308814833654</v>
      </c>
      <c r="EC78" s="188">
        <v>2250.600898410989</v>
      </c>
      <c r="ED78" s="188">
        <v>177.63827638422609</v>
      </c>
      <c r="EE78" s="188">
        <v>2272.3681502585632</v>
      </c>
      <c r="EF78" s="188">
        <v>2341.6857708440921</v>
      </c>
      <c r="EG78" s="192">
        <v>19557.769467003505</v>
      </c>
      <c r="EH78" s="188">
        <v>8271.1762566518937</v>
      </c>
      <c r="EI78" s="188">
        <v>11286.593210351612</v>
      </c>
      <c r="EJ78" s="192">
        <v>40909.573948639016</v>
      </c>
      <c r="EK78" s="192">
        <v>291469.265503234</v>
      </c>
      <c r="EL78" s="188">
        <v>157366.11570538854</v>
      </c>
      <c r="EM78" s="188">
        <v>134103.14979784543</v>
      </c>
      <c r="EN78" s="188">
        <v>0</v>
      </c>
      <c r="EO78" s="192">
        <v>0</v>
      </c>
      <c r="EP78" s="188">
        <v>0</v>
      </c>
      <c r="EQ78" s="188">
        <v>0</v>
      </c>
      <c r="ER78" s="188">
        <v>0</v>
      </c>
      <c r="ES78" s="264">
        <v>6246.660424981671</v>
      </c>
      <c r="ET78" s="190">
        <v>1935486.7902917485</v>
      </c>
      <c r="EU78" s="269"/>
      <c r="EV78" s="192">
        <v>3728.4210526315787</v>
      </c>
      <c r="EW78" s="188">
        <v>1022419.56</v>
      </c>
      <c r="EX78" s="188">
        <v>734.83999999999992</v>
      </c>
      <c r="EY78" s="188">
        <v>734.83999999999992</v>
      </c>
      <c r="EZ78" s="188">
        <v>2314.36</v>
      </c>
      <c r="FA78" s="188">
        <v>1548.08</v>
      </c>
      <c r="FB78" s="188">
        <v>15615.84</v>
      </c>
      <c r="FC78" s="192">
        <v>1043367.5199999999</v>
      </c>
      <c r="FD78" s="188">
        <v>964380.72000000009</v>
      </c>
      <c r="FE78" s="188">
        <v>732.76</v>
      </c>
      <c r="FF78" s="188">
        <v>732.74</v>
      </c>
      <c r="FG78" s="188">
        <v>2305.7700000000004</v>
      </c>
      <c r="FH78" s="188">
        <v>1544.8000000000002</v>
      </c>
      <c r="FI78" s="188">
        <v>14679.02</v>
      </c>
      <c r="FJ78" s="192">
        <v>984375.81000000017</v>
      </c>
      <c r="FK78" s="192">
        <v>412225.5</v>
      </c>
      <c r="FL78" s="190">
        <v>1026147.9810526316</v>
      </c>
      <c r="FN78" s="115">
        <v>0</v>
      </c>
      <c r="FO78" s="107">
        <v>3.4064154410834071</v>
      </c>
      <c r="FP78" s="108">
        <v>3176.2000000000003</v>
      </c>
      <c r="FQ78" s="107">
        <v>3.0862332109859509</v>
      </c>
      <c r="FR78" s="108">
        <v>3176.2000000000003</v>
      </c>
      <c r="FS78" s="107">
        <v>0</v>
      </c>
      <c r="FT78" s="108">
        <v>0</v>
      </c>
      <c r="FU78" s="108">
        <v>3176.2</v>
      </c>
      <c r="FV78" s="108">
        <v>3176.2</v>
      </c>
      <c r="FW78" s="108">
        <v>3176.2</v>
      </c>
      <c r="FX78" s="108">
        <v>3176.2</v>
      </c>
      <c r="FY78" s="108">
        <v>3176.2</v>
      </c>
      <c r="FZ78" s="108">
        <v>3176.2</v>
      </c>
      <c r="GA78" s="108">
        <v>3176.2</v>
      </c>
      <c r="GB78" s="108">
        <v>3176.2</v>
      </c>
      <c r="GC78" s="108">
        <v>3176.2</v>
      </c>
      <c r="GD78" s="108">
        <v>3176.2</v>
      </c>
      <c r="GE78" s="108">
        <v>3176.2</v>
      </c>
      <c r="GF78" s="108">
        <v>3176.2</v>
      </c>
      <c r="GG78" s="108">
        <v>3176.2000000000003</v>
      </c>
      <c r="GH78" s="108">
        <v>3176.2000000000003</v>
      </c>
      <c r="GI78" s="108">
        <v>3176.2000000000003</v>
      </c>
      <c r="GJ78" s="108">
        <v>4</v>
      </c>
      <c r="GK78" s="115">
        <v>9.5693779904306216E-3</v>
      </c>
    </row>
    <row r="79" spans="1:193" ht="12" customHeight="1" x14ac:dyDescent="0.25">
      <c r="A79" s="22">
        <v>74</v>
      </c>
      <c r="B79" s="10" t="s">
        <v>72</v>
      </c>
      <c r="C79" s="28">
        <v>2021</v>
      </c>
      <c r="D79" s="282"/>
      <c r="E79" s="126">
        <v>10285</v>
      </c>
      <c r="F79" s="11">
        <v>10285</v>
      </c>
      <c r="G79" s="11">
        <v>0</v>
      </c>
      <c r="H79" s="11">
        <v>1304.9000000000001</v>
      </c>
      <c r="I79" s="124" t="s">
        <v>494</v>
      </c>
      <c r="J79" s="12">
        <v>39.75</v>
      </c>
      <c r="K79" s="27">
        <v>4.49</v>
      </c>
      <c r="L79" s="27">
        <v>7.61</v>
      </c>
      <c r="M79" s="27">
        <v>11.85</v>
      </c>
      <c r="N79" s="27">
        <v>6.1</v>
      </c>
      <c r="O79" s="27">
        <v>2.78</v>
      </c>
      <c r="P79" s="27">
        <v>1.6</v>
      </c>
      <c r="Q79" s="27">
        <v>5.09</v>
      </c>
      <c r="R79" s="27">
        <v>0.23</v>
      </c>
      <c r="S79" s="35">
        <v>41.34</v>
      </c>
      <c r="T79" s="33">
        <v>4.6696</v>
      </c>
      <c r="U79" s="33">
        <v>7.9144000000000005</v>
      </c>
      <c r="V79" s="33">
        <v>12.324</v>
      </c>
      <c r="W79" s="33">
        <v>6.3439999999999994</v>
      </c>
      <c r="X79" s="33">
        <v>2.8912</v>
      </c>
      <c r="Y79" s="33">
        <v>1.6640000000000001</v>
      </c>
      <c r="Z79" s="33">
        <v>5.2935999999999996</v>
      </c>
      <c r="AA79" s="33">
        <v>0.23920000000000002</v>
      </c>
      <c r="AB79" s="38" t="s">
        <v>395</v>
      </c>
      <c r="AC79" s="38" t="s">
        <v>396</v>
      </c>
      <c r="AD79" s="122" t="s">
        <v>395</v>
      </c>
      <c r="AE79" s="37">
        <v>5</v>
      </c>
      <c r="AF79" s="38" t="s">
        <v>396</v>
      </c>
      <c r="AG79" s="282"/>
      <c r="AH79" s="26">
        <v>34.24</v>
      </c>
      <c r="AI79" s="26">
        <v>34.24</v>
      </c>
      <c r="AJ79" s="26">
        <v>2190</v>
      </c>
      <c r="AK79" s="26">
        <v>35.89</v>
      </c>
      <c r="AL79" s="26">
        <v>5.93</v>
      </c>
      <c r="AM79" s="282"/>
      <c r="AN79" s="15">
        <v>1.2E-2</v>
      </c>
      <c r="AO79" s="15">
        <v>1.2E-2</v>
      </c>
      <c r="AP79" s="16">
        <v>7.1880000000000002E-4</v>
      </c>
      <c r="AQ79" s="15">
        <v>2.4E-2</v>
      </c>
      <c r="AR79" s="15">
        <v>3.23</v>
      </c>
      <c r="AS79" s="282"/>
      <c r="AT79" s="13">
        <v>15.658800000000001</v>
      </c>
      <c r="AU79" s="13">
        <v>15.658800000000001</v>
      </c>
      <c r="AV79" s="13">
        <v>0.93796212000000012</v>
      </c>
      <c r="AW79" s="13">
        <v>31.317600000000002</v>
      </c>
      <c r="AX79" s="13">
        <v>4214.8270000000002</v>
      </c>
      <c r="AY79" s="26">
        <v>5.2130025473991252E-2</v>
      </c>
      <c r="AZ79" s="26">
        <v>5.2130025473991252E-2</v>
      </c>
      <c r="BA79" s="26">
        <v>0.19972163760816725</v>
      </c>
      <c r="BB79" s="26">
        <v>0.10928426485172582</v>
      </c>
      <c r="BC79" s="26">
        <v>2.430133603305785</v>
      </c>
      <c r="BD79" s="269"/>
      <c r="BE79" s="192">
        <v>230933.9300159277</v>
      </c>
      <c r="BF79" s="188">
        <v>222714.62180797695</v>
      </c>
      <c r="BG79" s="188">
        <v>63784.771592234902</v>
      </c>
      <c r="BH79" s="188">
        <v>8839.5863866040527</v>
      </c>
      <c r="BI79" s="188">
        <v>3153.2240825041922</v>
      </c>
      <c r="BJ79" s="189">
        <v>17128.09974663379</v>
      </c>
      <c r="BK79" s="188">
        <v>129808.94</v>
      </c>
      <c r="BL79" s="188">
        <v>0</v>
      </c>
      <c r="BM79" s="188">
        <v>0</v>
      </c>
      <c r="BN79" s="188">
        <v>0</v>
      </c>
      <c r="BO79" s="188">
        <v>0</v>
      </c>
      <c r="BP79" s="188">
        <v>0</v>
      </c>
      <c r="BQ79" s="188">
        <v>0</v>
      </c>
      <c r="BR79" s="188">
        <v>0</v>
      </c>
      <c r="BS79" s="188">
        <v>0</v>
      </c>
      <c r="BT79" s="188">
        <v>0</v>
      </c>
      <c r="BU79" s="188">
        <v>1478.68</v>
      </c>
      <c r="BV79" s="188">
        <v>1478.68</v>
      </c>
      <c r="BW79" s="188">
        <v>0</v>
      </c>
      <c r="BX79" s="188">
        <v>0</v>
      </c>
      <c r="BY79" s="188">
        <v>0</v>
      </c>
      <c r="BZ79" s="188">
        <v>0</v>
      </c>
      <c r="CA79" s="188">
        <v>0</v>
      </c>
      <c r="CB79" s="188">
        <v>0</v>
      </c>
      <c r="CC79" s="188">
        <v>0</v>
      </c>
      <c r="CD79" s="188">
        <v>0</v>
      </c>
      <c r="CE79" s="188">
        <v>0</v>
      </c>
      <c r="CF79" s="188">
        <v>0</v>
      </c>
      <c r="CG79" s="188">
        <v>0</v>
      </c>
      <c r="CH79" s="188">
        <v>0</v>
      </c>
      <c r="CI79" s="188">
        <v>0</v>
      </c>
      <c r="CJ79" s="188">
        <v>0</v>
      </c>
      <c r="CK79" s="188">
        <v>0</v>
      </c>
      <c r="CL79" s="188">
        <v>0</v>
      </c>
      <c r="CM79" s="188">
        <v>0</v>
      </c>
      <c r="CN79" s="188">
        <v>0</v>
      </c>
      <c r="CO79" s="188">
        <v>0</v>
      </c>
      <c r="CP79" s="188">
        <v>0</v>
      </c>
      <c r="CQ79" s="188">
        <v>0</v>
      </c>
      <c r="CR79" s="188">
        <v>0</v>
      </c>
      <c r="CS79" s="188">
        <v>0</v>
      </c>
      <c r="CT79" s="188">
        <v>0</v>
      </c>
      <c r="CU79" s="188">
        <v>0</v>
      </c>
      <c r="CV79" s="188">
        <v>0</v>
      </c>
      <c r="CW79" s="188">
        <v>0</v>
      </c>
      <c r="CX79" s="188">
        <v>0</v>
      </c>
      <c r="CY79" s="188">
        <v>0</v>
      </c>
      <c r="CZ79" s="188">
        <v>0</v>
      </c>
      <c r="DA79" s="188">
        <v>0</v>
      </c>
      <c r="DB79" s="188">
        <v>0</v>
      </c>
      <c r="DC79" s="188">
        <v>6740.62820795076</v>
      </c>
      <c r="DD79" s="193">
        <v>1058243.8298125644</v>
      </c>
      <c r="DE79" s="188">
        <v>718816.61513089947</v>
      </c>
      <c r="DF79" s="189">
        <v>169155.75923452893</v>
      </c>
      <c r="DG79" s="189">
        <v>1765.4724498882474</v>
      </c>
      <c r="DH79" s="189">
        <v>729.73313287073302</v>
      </c>
      <c r="DI79" s="189">
        <v>1035.7393170175144</v>
      </c>
      <c r="DJ79" s="188">
        <v>1022.0513855531306</v>
      </c>
      <c r="DK79" s="188">
        <v>0</v>
      </c>
      <c r="DL79" s="188">
        <v>1467.8812098092073</v>
      </c>
      <c r="DM79" s="188">
        <v>0</v>
      </c>
      <c r="DN79" s="188">
        <v>164546.70958199009</v>
      </c>
      <c r="DO79" s="188">
        <v>0</v>
      </c>
      <c r="DP79" s="188">
        <v>1469.3408198951961</v>
      </c>
      <c r="DQ79" s="188">
        <v>0</v>
      </c>
      <c r="DR79" s="192">
        <v>956422.46068440098</v>
      </c>
      <c r="DS79" s="188">
        <v>732283.46183500043</v>
      </c>
      <c r="DT79" s="188">
        <v>207361.80906030617</v>
      </c>
      <c r="DU79" s="188">
        <v>524921.65277469426</v>
      </c>
      <c r="DV79" s="188">
        <v>191363.35725580208</v>
      </c>
      <c r="DW79" s="188">
        <v>64988.448683071976</v>
      </c>
      <c r="DX79" s="188">
        <v>53361.940014996646</v>
      </c>
      <c r="DY79" s="188">
        <v>73012.96855773346</v>
      </c>
      <c r="DZ79" s="188">
        <v>9971.6668781178887</v>
      </c>
      <c r="EA79" s="188">
        <v>5425.8572263149754</v>
      </c>
      <c r="EB79" s="188">
        <v>4545.8096518029124</v>
      </c>
      <c r="EC79" s="188">
        <v>7287.7747749376676</v>
      </c>
      <c r="ED79" s="188">
        <v>575.21871186064016</v>
      </c>
      <c r="EE79" s="188">
        <v>7358.2603190634472</v>
      </c>
      <c r="EF79" s="188">
        <v>7582.720909618879</v>
      </c>
      <c r="EG79" s="192">
        <v>63330.917123648083</v>
      </c>
      <c r="EH79" s="188">
        <v>26783.278068026171</v>
      </c>
      <c r="EI79" s="188">
        <v>36547.639055621912</v>
      </c>
      <c r="EJ79" s="192">
        <v>132471.18193493868</v>
      </c>
      <c r="EK79" s="192">
        <v>1235984.2407280917</v>
      </c>
      <c r="EL79" s="188">
        <v>509574.49154018046</v>
      </c>
      <c r="EM79" s="188">
        <v>434245.60659619677</v>
      </c>
      <c r="EN79" s="188">
        <v>292164.14259171434</v>
      </c>
      <c r="EO79" s="192">
        <v>381059.41552140884</v>
      </c>
      <c r="EP79" s="188">
        <v>369149.23555151839</v>
      </c>
      <c r="EQ79" s="188">
        <v>1092.9299698904463</v>
      </c>
      <c r="ER79" s="188">
        <v>10817.25</v>
      </c>
      <c r="ES79" s="264">
        <v>20227.59979564778</v>
      </c>
      <c r="ET79" s="190">
        <v>4078673.5756166284</v>
      </c>
      <c r="EU79" s="269"/>
      <c r="EV79" s="192">
        <v>4660.5263157894733</v>
      </c>
      <c r="EW79" s="188">
        <v>4514722.75</v>
      </c>
      <c r="EX79" s="188">
        <v>3470.95</v>
      </c>
      <c r="EY79" s="188">
        <v>3470.94</v>
      </c>
      <c r="EZ79" s="188">
        <v>10931.44</v>
      </c>
      <c r="FA79" s="188">
        <v>7346.33</v>
      </c>
      <c r="FB79" s="188">
        <v>290686.58</v>
      </c>
      <c r="FC79" s="192">
        <v>4830628.9900000012</v>
      </c>
      <c r="FD79" s="188">
        <v>4656053.43</v>
      </c>
      <c r="FE79" s="188">
        <v>3381.16</v>
      </c>
      <c r="FF79" s="188">
        <v>3381</v>
      </c>
      <c r="FG79" s="188">
        <v>10641.95</v>
      </c>
      <c r="FH79" s="188">
        <v>7128.3000000000011</v>
      </c>
      <c r="FI79" s="188">
        <v>291121.12999999995</v>
      </c>
      <c r="FJ79" s="192">
        <v>4971706.97</v>
      </c>
      <c r="FK79" s="192">
        <v>1780219.8966666665</v>
      </c>
      <c r="FL79" s="190">
        <v>4519383.2763157897</v>
      </c>
      <c r="FN79" s="115">
        <v>1.6052344422406779E-2</v>
      </c>
      <c r="FO79" s="107">
        <v>3.4064170677868866</v>
      </c>
      <c r="FP79" s="108">
        <v>10285</v>
      </c>
      <c r="FQ79" s="107">
        <v>3.0862316403629042</v>
      </c>
      <c r="FR79" s="108">
        <v>10285</v>
      </c>
      <c r="FS79" s="107">
        <v>1.6009271371199083</v>
      </c>
      <c r="FT79" s="108">
        <v>10285</v>
      </c>
      <c r="FU79" s="108">
        <v>10285</v>
      </c>
      <c r="FV79" s="108">
        <v>10285</v>
      </c>
      <c r="FW79" s="108">
        <v>10285</v>
      </c>
      <c r="FX79" s="108">
        <v>10285</v>
      </c>
      <c r="FY79" s="108">
        <v>10285</v>
      </c>
      <c r="FZ79" s="108">
        <v>10285</v>
      </c>
      <c r="GA79" s="108">
        <v>10285</v>
      </c>
      <c r="GB79" s="108">
        <v>10285</v>
      </c>
      <c r="GC79" s="108">
        <v>10285</v>
      </c>
      <c r="GD79" s="108">
        <v>10285</v>
      </c>
      <c r="GE79" s="108">
        <v>10285</v>
      </c>
      <c r="GF79" s="108">
        <v>10285</v>
      </c>
      <c r="GG79" s="108">
        <v>10285</v>
      </c>
      <c r="GH79" s="108">
        <v>10285</v>
      </c>
      <c r="GI79" s="108">
        <v>10285</v>
      </c>
      <c r="GJ79" s="108">
        <v>5</v>
      </c>
      <c r="GK79" s="115">
        <v>1.1961722488038277E-2</v>
      </c>
    </row>
    <row r="80" spans="1:193" ht="12" customHeight="1" x14ac:dyDescent="0.25">
      <c r="A80" s="22">
        <v>75</v>
      </c>
      <c r="B80" s="10" t="s">
        <v>73</v>
      </c>
      <c r="C80" s="28">
        <v>2021</v>
      </c>
      <c r="D80" s="282"/>
      <c r="E80" s="126">
        <v>22951.7</v>
      </c>
      <c r="F80" s="11">
        <v>22230.799999999999</v>
      </c>
      <c r="G80" s="11">
        <v>720.9</v>
      </c>
      <c r="H80" s="11">
        <v>7782</v>
      </c>
      <c r="I80" s="124" t="s">
        <v>494</v>
      </c>
      <c r="J80" s="12">
        <v>36.54</v>
      </c>
      <c r="K80" s="26">
        <v>4.03</v>
      </c>
      <c r="L80" s="26">
        <v>7</v>
      </c>
      <c r="M80" s="26">
        <v>11</v>
      </c>
      <c r="N80" s="26">
        <v>5.4</v>
      </c>
      <c r="O80" s="26">
        <v>2.67</v>
      </c>
      <c r="P80" s="26">
        <v>1.54</v>
      </c>
      <c r="Q80" s="26">
        <v>4.9000000000000004</v>
      </c>
      <c r="R80" s="26">
        <v>0</v>
      </c>
      <c r="S80" s="35">
        <v>38.001599999999996</v>
      </c>
      <c r="T80" s="33">
        <v>4.1912000000000003</v>
      </c>
      <c r="U80" s="33">
        <v>7.28</v>
      </c>
      <c r="V80" s="33">
        <v>11.44</v>
      </c>
      <c r="W80" s="33">
        <v>5.6160000000000005</v>
      </c>
      <c r="X80" s="33">
        <v>2.7767999999999997</v>
      </c>
      <c r="Y80" s="33">
        <v>1.6016000000000001</v>
      </c>
      <c r="Z80" s="33">
        <v>5.0960000000000001</v>
      </c>
      <c r="AA80" s="33">
        <v>0</v>
      </c>
      <c r="AB80" s="38" t="s">
        <v>396</v>
      </c>
      <c r="AC80" s="38" t="s">
        <v>395</v>
      </c>
      <c r="AD80" s="122" t="s">
        <v>395</v>
      </c>
      <c r="AE80" s="37">
        <v>10</v>
      </c>
      <c r="AF80" s="38" t="s">
        <v>395</v>
      </c>
      <c r="AG80" s="282"/>
      <c r="AH80" s="26">
        <v>34.24</v>
      </c>
      <c r="AI80" s="26">
        <v>34.24</v>
      </c>
      <c r="AJ80" s="26">
        <v>2190</v>
      </c>
      <c r="AK80" s="26">
        <v>35.89</v>
      </c>
      <c r="AL80" s="26">
        <v>4.29</v>
      </c>
      <c r="AM80" s="282"/>
      <c r="AN80" s="15">
        <v>5.0000000000000001E-3</v>
      </c>
      <c r="AO80" s="15">
        <v>5.0000000000000001E-3</v>
      </c>
      <c r="AP80" s="16">
        <v>2.9950000000000002E-4</v>
      </c>
      <c r="AQ80" s="15">
        <v>0.01</v>
      </c>
      <c r="AR80" s="15">
        <v>3.23</v>
      </c>
      <c r="AS80" s="282"/>
      <c r="AT80" s="13">
        <v>38.910000000000004</v>
      </c>
      <c r="AU80" s="13">
        <v>38.910000000000004</v>
      </c>
      <c r="AV80" s="13">
        <v>2.3307090000000001</v>
      </c>
      <c r="AW80" s="13">
        <v>77.820000000000007</v>
      </c>
      <c r="AX80" s="13">
        <v>25135.86</v>
      </c>
      <c r="AY80" s="26">
        <v>5.8047046623997352E-2</v>
      </c>
      <c r="AZ80" s="26">
        <v>5.8047046623997352E-2</v>
      </c>
      <c r="BA80" s="26">
        <v>0.22239105207893098</v>
      </c>
      <c r="BB80" s="26">
        <v>0.12168858080229351</v>
      </c>
      <c r="BC80" s="26">
        <v>4.6982506481001414</v>
      </c>
      <c r="BD80" s="269"/>
      <c r="BE80" s="192">
        <v>2236410.080747941</v>
      </c>
      <c r="BF80" s="188">
        <v>734284.11538669374</v>
      </c>
      <c r="BG80" s="188">
        <v>142340.19855648986</v>
      </c>
      <c r="BH80" s="188">
        <v>19726.157984387002</v>
      </c>
      <c r="BI80" s="188">
        <v>7036.6410475849771</v>
      </c>
      <c r="BJ80" s="189">
        <v>38222.557798231879</v>
      </c>
      <c r="BK80" s="188">
        <v>526958.55999999994</v>
      </c>
      <c r="BL80" s="188">
        <v>13952.73</v>
      </c>
      <c r="BM80" s="188">
        <v>0</v>
      </c>
      <c r="BN80" s="188">
        <v>13952.73</v>
      </c>
      <c r="BO80" s="188">
        <v>0</v>
      </c>
      <c r="BP80" s="188">
        <v>0</v>
      </c>
      <c r="BQ80" s="188">
        <v>0</v>
      </c>
      <c r="BR80" s="188">
        <v>51316.67</v>
      </c>
      <c r="BS80" s="188">
        <v>0</v>
      </c>
      <c r="BT80" s="188">
        <v>2378.6</v>
      </c>
      <c r="BU80" s="188">
        <v>0</v>
      </c>
      <c r="BV80" s="188">
        <v>0</v>
      </c>
      <c r="BW80" s="188">
        <v>0</v>
      </c>
      <c r="BX80" s="188">
        <v>0</v>
      </c>
      <c r="BY80" s="188">
        <v>157296.47</v>
      </c>
      <c r="BZ80" s="188">
        <v>88713.08</v>
      </c>
      <c r="CA80" s="188">
        <v>0</v>
      </c>
      <c r="CB80" s="188">
        <v>68583.39</v>
      </c>
      <c r="CC80" s="188">
        <v>101139.21</v>
      </c>
      <c r="CD80" s="188">
        <v>0</v>
      </c>
      <c r="CE80" s="188">
        <v>101139.21</v>
      </c>
      <c r="CF80" s="188">
        <v>260753.68</v>
      </c>
      <c r="CG80" s="188">
        <v>243590.35</v>
      </c>
      <c r="CH80" s="188">
        <v>0</v>
      </c>
      <c r="CI80" s="188">
        <v>0</v>
      </c>
      <c r="CJ80" s="188">
        <v>0</v>
      </c>
      <c r="CK80" s="188">
        <v>17163.330000000002</v>
      </c>
      <c r="CL80" s="188">
        <v>0</v>
      </c>
      <c r="CM80" s="188">
        <v>0</v>
      </c>
      <c r="CN80" s="188">
        <v>0</v>
      </c>
      <c r="CO80" s="188">
        <v>0</v>
      </c>
      <c r="CP80" s="188">
        <v>698944.18</v>
      </c>
      <c r="CQ80" s="188">
        <v>0</v>
      </c>
      <c r="CR80" s="188">
        <v>0</v>
      </c>
      <c r="CS80" s="188">
        <v>45911.8</v>
      </c>
      <c r="CT80" s="188">
        <v>0</v>
      </c>
      <c r="CU80" s="188">
        <v>0</v>
      </c>
      <c r="CV80" s="188">
        <v>45911.8</v>
      </c>
      <c r="CW80" s="188">
        <v>0</v>
      </c>
      <c r="CX80" s="188">
        <v>0</v>
      </c>
      <c r="CY80" s="188">
        <v>0</v>
      </c>
      <c r="CZ80" s="188">
        <v>0</v>
      </c>
      <c r="DA80" s="188">
        <v>0</v>
      </c>
      <c r="DB80" s="188">
        <v>155390.44</v>
      </c>
      <c r="DC80" s="188">
        <v>15042.185361246817</v>
      </c>
      <c r="DD80" s="193">
        <v>2445726.815669328</v>
      </c>
      <c r="DE80" s="188">
        <v>1604089.7720466575</v>
      </c>
      <c r="DF80" s="189">
        <v>377482.9595744423</v>
      </c>
      <c r="DG80" s="189">
        <v>3939.7757927175599</v>
      </c>
      <c r="DH80" s="189">
        <v>1628.4507482459123</v>
      </c>
      <c r="DI80" s="189">
        <v>2311.3250444716473</v>
      </c>
      <c r="DJ80" s="188">
        <v>2280.7794638599703</v>
      </c>
      <c r="DK80" s="188">
        <v>0</v>
      </c>
      <c r="DL80" s="188">
        <v>3275.680035311424</v>
      </c>
      <c r="DM80" s="188">
        <v>81681.37</v>
      </c>
      <c r="DN80" s="188">
        <v>367197.54149858659</v>
      </c>
      <c r="DO80" s="188">
        <v>0</v>
      </c>
      <c r="DP80" s="188">
        <v>3278.9372577529011</v>
      </c>
      <c r="DQ80" s="188">
        <v>2500</v>
      </c>
      <c r="DR80" s="192">
        <v>2134323.9077190249</v>
      </c>
      <c r="DS80" s="188">
        <v>1634141.9864850156</v>
      </c>
      <c r="DT80" s="188">
        <v>462742.44365672639</v>
      </c>
      <c r="DU80" s="188">
        <v>1171399.5428282893</v>
      </c>
      <c r="DV80" s="188">
        <v>427040.7745967909</v>
      </c>
      <c r="DW80" s="188">
        <v>145026.28854052149</v>
      </c>
      <c r="DX80" s="188">
        <v>119080.91770949918</v>
      </c>
      <c r="DY80" s="188">
        <v>162933.56834677022</v>
      </c>
      <c r="DZ80" s="188">
        <v>22252.475127515645</v>
      </c>
      <c r="EA80" s="188">
        <v>12108.181555781572</v>
      </c>
      <c r="EB80" s="188">
        <v>10144.293571734073</v>
      </c>
      <c r="EC80" s="188">
        <v>16263.181361393965</v>
      </c>
      <c r="ED80" s="188">
        <v>1283.6409634430586</v>
      </c>
      <c r="EE80" s="188">
        <v>16420.474804574485</v>
      </c>
      <c r="EF80" s="188">
        <v>16921.374380291658</v>
      </c>
      <c r="EG80" s="192">
        <v>141327.39042749966</v>
      </c>
      <c r="EH80" s="188">
        <v>59768.766478747348</v>
      </c>
      <c r="EI80" s="188">
        <v>81558.623948752327</v>
      </c>
      <c r="EJ80" s="192">
        <v>295618.74831464596</v>
      </c>
      <c r="EK80" s="192">
        <v>2758185.6585239619</v>
      </c>
      <c r="EL80" s="188">
        <v>1137151.2744271038</v>
      </c>
      <c r="EM80" s="188">
        <v>969049.57597607514</v>
      </c>
      <c r="EN80" s="188">
        <v>651984.80812078295</v>
      </c>
      <c r="EO80" s="192">
        <v>832656.72652373603</v>
      </c>
      <c r="EP80" s="188">
        <v>788483.78430998605</v>
      </c>
      <c r="EQ80" s="188">
        <v>2334.442213750031</v>
      </c>
      <c r="ER80" s="188">
        <v>41838.5</v>
      </c>
      <c r="ES80" s="192">
        <v>0</v>
      </c>
      <c r="ET80" s="190">
        <v>10844249.327926138</v>
      </c>
      <c r="EU80" s="269"/>
      <c r="EV80" s="192">
        <v>2796.3157894736837</v>
      </c>
      <c r="EW80" s="188">
        <v>9743420.290000001</v>
      </c>
      <c r="EX80" s="188">
        <v>13736.59</v>
      </c>
      <c r="EY80" s="188">
        <v>13735.11</v>
      </c>
      <c r="EZ80" s="188">
        <v>39924.839999999997</v>
      </c>
      <c r="FA80" s="188">
        <v>26776.400000000001</v>
      </c>
      <c r="FB80" s="188">
        <v>1170347.6299999999</v>
      </c>
      <c r="FC80" s="192">
        <v>11007940.859999999</v>
      </c>
      <c r="FD80" s="188">
        <v>9491447.6600000001</v>
      </c>
      <c r="FE80" s="188">
        <v>13018.570000000002</v>
      </c>
      <c r="FF80" s="188">
        <v>13029.73</v>
      </c>
      <c r="FG80" s="188">
        <v>38538.539999999994</v>
      </c>
      <c r="FH80" s="188">
        <v>25971.960000000003</v>
      </c>
      <c r="FI80" s="188">
        <v>1133139.98</v>
      </c>
      <c r="FJ80" s="192">
        <v>10715146.440000001</v>
      </c>
      <c r="FK80" s="192">
        <v>3373518.5466666669</v>
      </c>
      <c r="FL80" s="190">
        <v>9746216.6057894751</v>
      </c>
      <c r="FN80" s="115">
        <v>3.4286982223643764E-2</v>
      </c>
      <c r="FO80" s="107">
        <v>3.4064173940403486</v>
      </c>
      <c r="FP80" s="108">
        <v>22951.700000000008</v>
      </c>
      <c r="FQ80" s="107">
        <v>3.0862314306866563</v>
      </c>
      <c r="FR80" s="108">
        <v>22951.700000000008</v>
      </c>
      <c r="FS80" s="107">
        <v>1.6009272811401074</v>
      </c>
      <c r="FT80" s="108">
        <v>22951.700000000008</v>
      </c>
      <c r="FU80" s="108">
        <v>22951.7</v>
      </c>
      <c r="FV80" s="108">
        <v>22951.7</v>
      </c>
      <c r="FW80" s="108">
        <v>22951.7</v>
      </c>
      <c r="FX80" s="108">
        <v>22951.7</v>
      </c>
      <c r="FY80" s="108">
        <v>22951.7</v>
      </c>
      <c r="FZ80" s="108">
        <v>22951.7</v>
      </c>
      <c r="GA80" s="108">
        <v>22951.7</v>
      </c>
      <c r="GB80" s="108">
        <v>22951.7</v>
      </c>
      <c r="GC80" s="108">
        <v>22951.7</v>
      </c>
      <c r="GD80" s="108">
        <v>22951.7</v>
      </c>
      <c r="GE80" s="108">
        <v>22951.7</v>
      </c>
      <c r="GF80" s="108">
        <v>22951.7</v>
      </c>
      <c r="GG80" s="108">
        <v>22951.700000000008</v>
      </c>
      <c r="GH80" s="108">
        <v>22951.700000000008</v>
      </c>
      <c r="GI80" s="108"/>
      <c r="GJ80" s="108">
        <v>3</v>
      </c>
      <c r="GK80" s="115">
        <v>7.1770334928229658E-3</v>
      </c>
    </row>
    <row r="81" spans="1:193" ht="12" customHeight="1" x14ac:dyDescent="0.25">
      <c r="A81" s="22">
        <v>76</v>
      </c>
      <c r="B81" s="10" t="s">
        <v>74</v>
      </c>
      <c r="C81" s="28">
        <v>2021</v>
      </c>
      <c r="D81" s="282"/>
      <c r="E81" s="126">
        <v>3520.6</v>
      </c>
      <c r="F81" s="11">
        <v>3520.6</v>
      </c>
      <c r="G81" s="11">
        <v>0</v>
      </c>
      <c r="H81" s="11">
        <v>328.2</v>
      </c>
      <c r="I81" s="124" t="s">
        <v>494</v>
      </c>
      <c r="J81" s="12">
        <v>27.35</v>
      </c>
      <c r="K81" s="26">
        <v>4.4800000000000004</v>
      </c>
      <c r="L81" s="26">
        <v>5.83</v>
      </c>
      <c r="M81" s="26">
        <v>7.93</v>
      </c>
      <c r="N81" s="26">
        <v>6.1</v>
      </c>
      <c r="O81" s="26">
        <v>2.78</v>
      </c>
      <c r="P81" s="26">
        <v>0</v>
      </c>
      <c r="Q81" s="26">
        <v>0</v>
      </c>
      <c r="R81" s="26">
        <v>0.23</v>
      </c>
      <c r="S81" s="35">
        <v>28.444000000000003</v>
      </c>
      <c r="T81" s="33">
        <v>4.6592000000000002</v>
      </c>
      <c r="U81" s="33">
        <v>6.0632000000000001</v>
      </c>
      <c r="V81" s="33">
        <v>8.2471999999999994</v>
      </c>
      <c r="W81" s="33">
        <v>6.3439999999999994</v>
      </c>
      <c r="X81" s="33">
        <v>2.8912</v>
      </c>
      <c r="Y81" s="33">
        <v>0</v>
      </c>
      <c r="Z81" s="33">
        <v>0</v>
      </c>
      <c r="AA81" s="33">
        <v>0.23920000000000002</v>
      </c>
      <c r="AB81" s="38" t="s">
        <v>395</v>
      </c>
      <c r="AC81" s="38" t="s">
        <v>396</v>
      </c>
      <c r="AD81" s="122" t="s">
        <v>396</v>
      </c>
      <c r="AE81" s="37">
        <v>0</v>
      </c>
      <c r="AF81" s="38" t="s">
        <v>396</v>
      </c>
      <c r="AG81" s="282"/>
      <c r="AH81" s="26">
        <v>34.24</v>
      </c>
      <c r="AI81" s="26">
        <v>34.24</v>
      </c>
      <c r="AJ81" s="26">
        <v>2190</v>
      </c>
      <c r="AK81" s="26">
        <v>35.89</v>
      </c>
      <c r="AL81" s="26">
        <v>5.93</v>
      </c>
      <c r="AM81" s="282"/>
      <c r="AN81" s="15">
        <v>1.2999999999999999E-2</v>
      </c>
      <c r="AO81" s="15">
        <v>1.2999999999999999E-2</v>
      </c>
      <c r="AP81" s="16">
        <v>7.7870000000000001E-4</v>
      </c>
      <c r="AQ81" s="15">
        <v>2.5999999999999999E-2</v>
      </c>
      <c r="AR81" s="15">
        <v>0.68300000000000005</v>
      </c>
      <c r="AS81" s="282"/>
      <c r="AT81" s="13">
        <v>4.2665999999999995</v>
      </c>
      <c r="AU81" s="13">
        <v>4.2665999999999995</v>
      </c>
      <c r="AV81" s="13">
        <v>0.25556933999999998</v>
      </c>
      <c r="AW81" s="13">
        <v>8.533199999999999</v>
      </c>
      <c r="AX81" s="13">
        <v>224.16060000000002</v>
      </c>
      <c r="AY81" s="26">
        <v>4.1495308754189629E-2</v>
      </c>
      <c r="AZ81" s="26">
        <v>4.1495308754189629E-2</v>
      </c>
      <c r="BA81" s="26">
        <v>0.15897768976878943</v>
      </c>
      <c r="BB81" s="26">
        <v>8.698987331704823E-2</v>
      </c>
      <c r="BC81" s="26">
        <v>0.37756983411918421</v>
      </c>
      <c r="BD81" s="269"/>
      <c r="BE81" s="192">
        <v>86423.356856894839</v>
      </c>
      <c r="BF81" s="188">
        <v>86423.356856894839</v>
      </c>
      <c r="BG81" s="188">
        <v>21833.803292914159</v>
      </c>
      <c r="BH81" s="188">
        <v>3025.8286662788742</v>
      </c>
      <c r="BI81" s="188">
        <v>1079.3622464622513</v>
      </c>
      <c r="BJ81" s="189">
        <v>5863.0226512395629</v>
      </c>
      <c r="BK81" s="188">
        <v>54621.34</v>
      </c>
      <c r="BL81" s="188">
        <v>0</v>
      </c>
      <c r="BM81" s="188">
        <v>0</v>
      </c>
      <c r="BN81" s="188">
        <v>0</v>
      </c>
      <c r="BO81" s="188">
        <v>0</v>
      </c>
      <c r="BP81" s="188">
        <v>0</v>
      </c>
      <c r="BQ81" s="188">
        <v>0</v>
      </c>
      <c r="BR81" s="188">
        <v>0</v>
      </c>
      <c r="BS81" s="188">
        <v>0</v>
      </c>
      <c r="BT81" s="188">
        <v>0</v>
      </c>
      <c r="BU81" s="188">
        <v>0</v>
      </c>
      <c r="BV81" s="188">
        <v>0</v>
      </c>
      <c r="BW81" s="188">
        <v>0</v>
      </c>
      <c r="BX81" s="188">
        <v>0</v>
      </c>
      <c r="BY81" s="188">
        <v>0</v>
      </c>
      <c r="BZ81" s="188">
        <v>0</v>
      </c>
      <c r="CA81" s="188">
        <v>0</v>
      </c>
      <c r="CB81" s="188">
        <v>0</v>
      </c>
      <c r="CC81" s="188">
        <v>0</v>
      </c>
      <c r="CD81" s="188">
        <v>0</v>
      </c>
      <c r="CE81" s="188">
        <v>0</v>
      </c>
      <c r="CF81" s="188">
        <v>0</v>
      </c>
      <c r="CG81" s="188">
        <v>0</v>
      </c>
      <c r="CH81" s="188">
        <v>0</v>
      </c>
      <c r="CI81" s="188">
        <v>0</v>
      </c>
      <c r="CJ81" s="188">
        <v>0</v>
      </c>
      <c r="CK81" s="188">
        <v>0</v>
      </c>
      <c r="CL81" s="188">
        <v>0</v>
      </c>
      <c r="CM81" s="188">
        <v>0</v>
      </c>
      <c r="CN81" s="188">
        <v>0</v>
      </c>
      <c r="CO81" s="188">
        <v>0</v>
      </c>
      <c r="CP81" s="188">
        <v>0</v>
      </c>
      <c r="CQ81" s="188">
        <v>0</v>
      </c>
      <c r="CR81" s="188">
        <v>0</v>
      </c>
      <c r="CS81" s="188">
        <v>0</v>
      </c>
      <c r="CT81" s="188">
        <v>0</v>
      </c>
      <c r="CU81" s="188">
        <v>0</v>
      </c>
      <c r="CV81" s="188">
        <v>0</v>
      </c>
      <c r="CW81" s="188">
        <v>0</v>
      </c>
      <c r="CX81" s="188">
        <v>0</v>
      </c>
      <c r="CY81" s="188">
        <v>0</v>
      </c>
      <c r="CZ81" s="188">
        <v>0</v>
      </c>
      <c r="DA81" s="188">
        <v>0</v>
      </c>
      <c r="DB81" s="188">
        <v>0</v>
      </c>
      <c r="DC81" s="188">
        <v>0</v>
      </c>
      <c r="DD81" s="193">
        <v>389618.06163715245</v>
      </c>
      <c r="DE81" s="188">
        <v>246054.03745550261</v>
      </c>
      <c r="DF81" s="189">
        <v>57902.748270401789</v>
      </c>
      <c r="DG81" s="189">
        <v>604.32885824759956</v>
      </c>
      <c r="DH81" s="189">
        <v>249.79080871022865</v>
      </c>
      <c r="DI81" s="189">
        <v>354.53804953737097</v>
      </c>
      <c r="DJ81" s="188">
        <v>27726.472611373683</v>
      </c>
      <c r="DK81" s="188">
        <v>0</v>
      </c>
      <c r="DL81" s="188">
        <v>502.46208918369416</v>
      </c>
      <c r="DM81" s="188">
        <v>0</v>
      </c>
      <c r="DN81" s="188">
        <v>56325.05063241168</v>
      </c>
      <c r="DO81" s="188">
        <v>0</v>
      </c>
      <c r="DP81" s="188">
        <v>502.96172003140754</v>
      </c>
      <c r="DQ81" s="188">
        <v>0</v>
      </c>
      <c r="DR81" s="192">
        <v>327387.54643514846</v>
      </c>
      <c r="DS81" s="188">
        <v>250663.79734917858</v>
      </c>
      <c r="DT81" s="188">
        <v>70980.844431474354</v>
      </c>
      <c r="DU81" s="188">
        <v>179682.95291770424</v>
      </c>
      <c r="DV81" s="188">
        <v>65504.505158461514</v>
      </c>
      <c r="DW81" s="188">
        <v>22245.827169044544</v>
      </c>
      <c r="DX81" s="188">
        <v>18266.022947671088</v>
      </c>
      <c r="DY81" s="188">
        <v>24992.655041745875</v>
      </c>
      <c r="DZ81" s="188">
        <v>3413.3447166846695</v>
      </c>
      <c r="EA81" s="188">
        <v>1857.2944045663098</v>
      </c>
      <c r="EB81" s="188">
        <v>1556.0503121183597</v>
      </c>
      <c r="EC81" s="188">
        <v>2494.636837398692</v>
      </c>
      <c r="ED81" s="188">
        <v>196.89985386257356</v>
      </c>
      <c r="EE81" s="188">
        <v>2518.7643441219993</v>
      </c>
      <c r="EF81" s="188">
        <v>2595.5981754403711</v>
      </c>
      <c r="EG81" s="192">
        <v>21678.446944629592</v>
      </c>
      <c r="EH81" s="188">
        <v>9168.0319656094216</v>
      </c>
      <c r="EI81" s="188">
        <v>12510.414979020172</v>
      </c>
      <c r="EJ81" s="192">
        <v>45345.458737982015</v>
      </c>
      <c r="EK81" s="192">
        <v>323073.70320845197</v>
      </c>
      <c r="EL81" s="188">
        <v>174429.55322473103</v>
      </c>
      <c r="EM81" s="188">
        <v>148644.14998372094</v>
      </c>
      <c r="EN81" s="188">
        <v>0</v>
      </c>
      <c r="EO81" s="192">
        <v>0</v>
      </c>
      <c r="EP81" s="188">
        <v>0</v>
      </c>
      <c r="EQ81" s="188">
        <v>0</v>
      </c>
      <c r="ER81" s="188">
        <v>0</v>
      </c>
      <c r="ES81" s="264">
        <v>6923.9949285909142</v>
      </c>
      <c r="ET81" s="190">
        <v>1200450.5687488504</v>
      </c>
      <c r="EU81" s="269"/>
      <c r="EV81" s="192">
        <v>3728.4210526315787</v>
      </c>
      <c r="EW81" s="188">
        <v>1135912.1100000001</v>
      </c>
      <c r="EX81" s="188">
        <v>742.8599999999999</v>
      </c>
      <c r="EY81" s="188">
        <v>716.1</v>
      </c>
      <c r="EZ81" s="188">
        <v>2256</v>
      </c>
      <c r="FA81" s="188">
        <v>1466.88</v>
      </c>
      <c r="FB81" s="188">
        <v>15682.5</v>
      </c>
      <c r="FC81" s="192">
        <v>1156776.4500000002</v>
      </c>
      <c r="FD81" s="188">
        <v>1138047.1500000001</v>
      </c>
      <c r="FE81" s="188">
        <v>741.16</v>
      </c>
      <c r="FF81" s="188">
        <v>714.46</v>
      </c>
      <c r="FG81" s="188">
        <v>2248.8200000000002</v>
      </c>
      <c r="FH81" s="188">
        <v>1464.24</v>
      </c>
      <c r="FI81" s="188">
        <v>12815.439999999999</v>
      </c>
      <c r="FJ81" s="192">
        <v>1156031.27</v>
      </c>
      <c r="FK81" s="192">
        <v>432760.33999999997</v>
      </c>
      <c r="FL81" s="190">
        <v>1139640.5310526318</v>
      </c>
      <c r="FN81" s="115">
        <v>0</v>
      </c>
      <c r="FO81" s="107">
        <v>3.406416781628772</v>
      </c>
      <c r="FP81" s="108">
        <v>3520.599999999999</v>
      </c>
      <c r="FQ81" s="107">
        <v>3.0862313434954158</v>
      </c>
      <c r="FR81" s="108">
        <v>3520.599999999999</v>
      </c>
      <c r="FS81" s="107">
        <v>0</v>
      </c>
      <c r="FT81" s="108">
        <v>0</v>
      </c>
      <c r="FU81" s="108">
        <v>3520.6</v>
      </c>
      <c r="FV81" s="108">
        <v>3520.6</v>
      </c>
      <c r="FW81" s="108">
        <v>3520.6</v>
      </c>
      <c r="FX81" s="108">
        <v>3520.6</v>
      </c>
      <c r="FY81" s="108">
        <v>3520.6</v>
      </c>
      <c r="FZ81" s="108">
        <v>3520.6</v>
      </c>
      <c r="GA81" s="108">
        <v>3520.6</v>
      </c>
      <c r="GB81" s="108">
        <v>3520.6</v>
      </c>
      <c r="GC81" s="108">
        <v>3520.6</v>
      </c>
      <c r="GD81" s="108">
        <v>3520.6</v>
      </c>
      <c r="GE81" s="108">
        <v>3520.6</v>
      </c>
      <c r="GF81" s="108">
        <v>3520.6</v>
      </c>
      <c r="GG81" s="108">
        <v>3520.599999999999</v>
      </c>
      <c r="GH81" s="108">
        <v>0</v>
      </c>
      <c r="GI81" s="108">
        <v>3520.599999999999</v>
      </c>
      <c r="GJ81" s="108">
        <v>4</v>
      </c>
      <c r="GK81" s="115">
        <v>9.5693779904306216E-3</v>
      </c>
    </row>
    <row r="82" spans="1:193" ht="12" customHeight="1" x14ac:dyDescent="0.25">
      <c r="A82" s="22">
        <v>77</v>
      </c>
      <c r="B82" s="10" t="s">
        <v>75</v>
      </c>
      <c r="C82" s="28">
        <v>2021</v>
      </c>
      <c r="D82" s="282"/>
      <c r="E82" s="126">
        <v>3523.58</v>
      </c>
      <c r="F82" s="11">
        <v>3523.58</v>
      </c>
      <c r="G82" s="11">
        <v>0</v>
      </c>
      <c r="H82" s="11">
        <v>313.8</v>
      </c>
      <c r="I82" s="124" t="s">
        <v>494</v>
      </c>
      <c r="J82" s="12">
        <v>27.35</v>
      </c>
      <c r="K82" s="26">
        <v>4.4800000000000004</v>
      </c>
      <c r="L82" s="26">
        <v>5.83</v>
      </c>
      <c r="M82" s="26">
        <v>7.93</v>
      </c>
      <c r="N82" s="26">
        <v>6.1</v>
      </c>
      <c r="O82" s="26">
        <v>2.78</v>
      </c>
      <c r="P82" s="26">
        <v>0</v>
      </c>
      <c r="Q82" s="26">
        <v>0</v>
      </c>
      <c r="R82" s="26">
        <v>0.23</v>
      </c>
      <c r="S82" s="35">
        <v>28.444000000000003</v>
      </c>
      <c r="T82" s="33">
        <v>4.6592000000000002</v>
      </c>
      <c r="U82" s="33">
        <v>6.0632000000000001</v>
      </c>
      <c r="V82" s="33">
        <v>8.2471999999999994</v>
      </c>
      <c r="W82" s="33">
        <v>6.3439999999999994</v>
      </c>
      <c r="X82" s="33">
        <v>2.8912</v>
      </c>
      <c r="Y82" s="33">
        <v>0</v>
      </c>
      <c r="Z82" s="33">
        <v>0</v>
      </c>
      <c r="AA82" s="33">
        <v>0.23920000000000002</v>
      </c>
      <c r="AB82" s="38" t="s">
        <v>395</v>
      </c>
      <c r="AC82" s="38" t="s">
        <v>396</v>
      </c>
      <c r="AD82" s="122" t="s">
        <v>396</v>
      </c>
      <c r="AE82" s="37">
        <v>0</v>
      </c>
      <c r="AF82" s="38" t="s">
        <v>396</v>
      </c>
      <c r="AG82" s="282"/>
      <c r="AH82" s="26">
        <v>34.24</v>
      </c>
      <c r="AI82" s="26">
        <v>34.24</v>
      </c>
      <c r="AJ82" s="26">
        <v>2190</v>
      </c>
      <c r="AK82" s="26">
        <v>35.89</v>
      </c>
      <c r="AL82" s="26">
        <v>5.93</v>
      </c>
      <c r="AM82" s="282"/>
      <c r="AN82" s="15">
        <v>1.2999999999999999E-2</v>
      </c>
      <c r="AO82" s="15">
        <v>1.2999999999999999E-2</v>
      </c>
      <c r="AP82" s="16">
        <v>7.7870000000000001E-4</v>
      </c>
      <c r="AQ82" s="15">
        <v>2.5999999999999999E-2</v>
      </c>
      <c r="AR82" s="15">
        <v>0.68300000000000005</v>
      </c>
      <c r="AS82" s="282"/>
      <c r="AT82" s="13">
        <v>4.0793999999999997</v>
      </c>
      <c r="AU82" s="13">
        <v>4.0793999999999997</v>
      </c>
      <c r="AV82" s="13">
        <v>0.24435606000000001</v>
      </c>
      <c r="AW82" s="13">
        <v>8.1587999999999994</v>
      </c>
      <c r="AX82" s="13">
        <v>214.32540000000003</v>
      </c>
      <c r="AY82" s="26">
        <v>3.9641119543191869E-2</v>
      </c>
      <c r="AZ82" s="26">
        <v>3.9641119543191869E-2</v>
      </c>
      <c r="BA82" s="26">
        <v>0.15187388150687656</v>
      </c>
      <c r="BB82" s="26">
        <v>8.3102790911516122E-2</v>
      </c>
      <c r="BC82" s="26">
        <v>0.36069838686790145</v>
      </c>
      <c r="BD82" s="269"/>
      <c r="BE82" s="192">
        <v>936160.4948124378</v>
      </c>
      <c r="BF82" s="188">
        <v>76455.175566840204</v>
      </c>
      <c r="BG82" s="188">
        <v>21852.284442096952</v>
      </c>
      <c r="BH82" s="188">
        <v>3028.3898687516112</v>
      </c>
      <c r="BI82" s="188">
        <v>1080.2758689966092</v>
      </c>
      <c r="BJ82" s="189">
        <v>5867.985386995033</v>
      </c>
      <c r="BK82" s="188">
        <v>44626.239999999998</v>
      </c>
      <c r="BL82" s="188">
        <v>0</v>
      </c>
      <c r="BM82" s="188">
        <v>0</v>
      </c>
      <c r="BN82" s="188">
        <v>0</v>
      </c>
      <c r="BO82" s="188">
        <v>0</v>
      </c>
      <c r="BP82" s="188">
        <v>0</v>
      </c>
      <c r="BQ82" s="188">
        <v>0</v>
      </c>
      <c r="BR82" s="188">
        <v>0</v>
      </c>
      <c r="BS82" s="188">
        <v>0</v>
      </c>
      <c r="BT82" s="188">
        <v>0</v>
      </c>
      <c r="BU82" s="188">
        <v>11238.18</v>
      </c>
      <c r="BV82" s="188">
        <v>0</v>
      </c>
      <c r="BW82" s="188">
        <v>11238.18</v>
      </c>
      <c r="BX82" s="188">
        <v>0</v>
      </c>
      <c r="BY82" s="188">
        <v>0</v>
      </c>
      <c r="BZ82" s="188">
        <v>0</v>
      </c>
      <c r="CA82" s="188">
        <v>0</v>
      </c>
      <c r="CB82" s="188">
        <v>0</v>
      </c>
      <c r="CC82" s="188">
        <v>0</v>
      </c>
      <c r="CD82" s="188">
        <v>0</v>
      </c>
      <c r="CE82" s="188">
        <v>0</v>
      </c>
      <c r="CF82" s="188">
        <v>613831.11</v>
      </c>
      <c r="CG82" s="188">
        <v>0</v>
      </c>
      <c r="CH82" s="188">
        <v>613831.11</v>
      </c>
      <c r="CI82" s="188">
        <v>0</v>
      </c>
      <c r="CJ82" s="188">
        <v>0</v>
      </c>
      <c r="CK82" s="188">
        <v>0</v>
      </c>
      <c r="CL82" s="188">
        <v>0</v>
      </c>
      <c r="CM82" s="188">
        <v>0</v>
      </c>
      <c r="CN82" s="188">
        <v>0</v>
      </c>
      <c r="CO82" s="188">
        <v>0</v>
      </c>
      <c r="CP82" s="188">
        <v>0</v>
      </c>
      <c r="CQ82" s="188">
        <v>0</v>
      </c>
      <c r="CR82" s="188">
        <v>0</v>
      </c>
      <c r="CS82" s="188">
        <v>0</v>
      </c>
      <c r="CT82" s="188">
        <v>0</v>
      </c>
      <c r="CU82" s="188">
        <v>0</v>
      </c>
      <c r="CV82" s="188">
        <v>0</v>
      </c>
      <c r="CW82" s="188">
        <v>232326.73</v>
      </c>
      <c r="CX82" s="188">
        <v>232326.73</v>
      </c>
      <c r="CY82" s="188">
        <v>0</v>
      </c>
      <c r="CZ82" s="188">
        <v>0</v>
      </c>
      <c r="DA82" s="188">
        <v>0</v>
      </c>
      <c r="DB82" s="188">
        <v>0</v>
      </c>
      <c r="DC82" s="188">
        <v>2309.2992455975836</v>
      </c>
      <c r="DD82" s="193">
        <v>390195.72968409891</v>
      </c>
      <c r="DE82" s="188">
        <v>246262.30906591503</v>
      </c>
      <c r="DF82" s="189">
        <v>57951.75985645131</v>
      </c>
      <c r="DG82" s="189">
        <v>604.84039037211801</v>
      </c>
      <c r="DH82" s="189">
        <v>250.00224329807082</v>
      </c>
      <c r="DI82" s="189">
        <v>354.83814707404713</v>
      </c>
      <c r="DJ82" s="188">
        <v>27997.818742937023</v>
      </c>
      <c r="DK82" s="188">
        <v>0</v>
      </c>
      <c r="DL82" s="188">
        <v>502.88739652499066</v>
      </c>
      <c r="DM82" s="188">
        <v>0</v>
      </c>
      <c r="DN82" s="188">
        <v>56372.72678161486</v>
      </c>
      <c r="DO82" s="188">
        <v>0</v>
      </c>
      <c r="DP82" s="188">
        <v>503.38745028355055</v>
      </c>
      <c r="DQ82" s="188">
        <v>0</v>
      </c>
      <c r="DR82" s="192">
        <v>327664.66252001398</v>
      </c>
      <c r="DS82" s="188">
        <v>250875.97087531083</v>
      </c>
      <c r="DT82" s="188">
        <v>71040.92592792552</v>
      </c>
      <c r="DU82" s="188">
        <v>179835.04494738532</v>
      </c>
      <c r="DV82" s="188">
        <v>65559.951225998971</v>
      </c>
      <c r="DW82" s="188">
        <v>22264.657074448114</v>
      </c>
      <c r="DX82" s="188">
        <v>18281.484161209719</v>
      </c>
      <c r="DY82" s="188">
        <v>25013.809990341131</v>
      </c>
      <c r="DZ82" s="188">
        <v>3416.2339308117298</v>
      </c>
      <c r="EA82" s="188">
        <v>1858.8665051530313</v>
      </c>
      <c r="EB82" s="188">
        <v>1557.3674256586983</v>
      </c>
      <c r="EC82" s="188">
        <v>2496.748414338831</v>
      </c>
      <c r="ED82" s="188">
        <v>197.06651908001118</v>
      </c>
      <c r="EE82" s="188">
        <v>2520.8963437088564</v>
      </c>
      <c r="EF82" s="188">
        <v>2597.7952107646961</v>
      </c>
      <c r="EG82" s="192">
        <v>21696.796592955176</v>
      </c>
      <c r="EH82" s="188">
        <v>9175.7922153559248</v>
      </c>
      <c r="EI82" s="188">
        <v>12521.004377599251</v>
      </c>
      <c r="EJ82" s="192">
        <v>45383.841248644771</v>
      </c>
      <c r="EK82" s="192">
        <v>323347.16785526276</v>
      </c>
      <c r="EL82" s="188">
        <v>174577.19853195426</v>
      </c>
      <c r="EM82" s="188">
        <v>148769.96932330847</v>
      </c>
      <c r="EN82" s="188">
        <v>0</v>
      </c>
      <c r="EO82" s="192">
        <v>0</v>
      </c>
      <c r="EP82" s="188">
        <v>0</v>
      </c>
      <c r="EQ82" s="188">
        <v>0</v>
      </c>
      <c r="ER82" s="188">
        <v>0</v>
      </c>
      <c r="ES82" s="264">
        <v>6929.8557207533913</v>
      </c>
      <c r="ET82" s="190">
        <v>2051378.5484341667</v>
      </c>
      <c r="EU82" s="269"/>
      <c r="EV82" s="192">
        <v>3728.4210526315787</v>
      </c>
      <c r="EW82" s="188">
        <v>1130203.5</v>
      </c>
      <c r="EX82" s="188">
        <v>643.38</v>
      </c>
      <c r="EY82" s="188">
        <v>643.3900000000001</v>
      </c>
      <c r="EZ82" s="188">
        <v>2027.0300000000002</v>
      </c>
      <c r="FA82" s="188">
        <v>1355.32</v>
      </c>
      <c r="FB82" s="188">
        <v>14979.420000000002</v>
      </c>
      <c r="FC82" s="192">
        <v>1149852.0399999998</v>
      </c>
      <c r="FD82" s="188">
        <v>1025992.7500000001</v>
      </c>
      <c r="FE82" s="188">
        <v>601.77</v>
      </c>
      <c r="FF82" s="188">
        <v>601.74999999999989</v>
      </c>
      <c r="FG82" s="188">
        <v>1894.73</v>
      </c>
      <c r="FH82" s="188">
        <v>1268.3699999999999</v>
      </c>
      <c r="FI82" s="188">
        <v>13462.580000000002</v>
      </c>
      <c r="FJ82" s="192">
        <v>1043821.9500000001</v>
      </c>
      <c r="FK82" s="192">
        <v>959362.1333333333</v>
      </c>
      <c r="FL82" s="190">
        <v>1133931.9210526317</v>
      </c>
      <c r="FN82" s="115">
        <v>0</v>
      </c>
      <c r="FO82" s="107">
        <v>3.4064178116788408</v>
      </c>
      <c r="FP82" s="108">
        <v>3523.5800000000013</v>
      </c>
      <c r="FQ82" s="107">
        <v>3.0862309774743335</v>
      </c>
      <c r="FR82" s="108">
        <v>3523.5800000000013</v>
      </c>
      <c r="FS82" s="107">
        <v>0</v>
      </c>
      <c r="FT82" s="108">
        <v>0</v>
      </c>
      <c r="FU82" s="108">
        <v>3523.58</v>
      </c>
      <c r="FV82" s="108">
        <v>3523.58</v>
      </c>
      <c r="FW82" s="108">
        <v>3523.58</v>
      </c>
      <c r="FX82" s="108">
        <v>3523.58</v>
      </c>
      <c r="FY82" s="108">
        <v>3523.58</v>
      </c>
      <c r="FZ82" s="108">
        <v>3523.58</v>
      </c>
      <c r="GA82" s="108">
        <v>3523.58</v>
      </c>
      <c r="GB82" s="108">
        <v>3523.58</v>
      </c>
      <c r="GC82" s="108">
        <v>3523.58</v>
      </c>
      <c r="GD82" s="108">
        <v>3523.58</v>
      </c>
      <c r="GE82" s="108">
        <v>3523.58</v>
      </c>
      <c r="GF82" s="108">
        <v>3523.58</v>
      </c>
      <c r="GG82" s="108">
        <v>3523.5800000000013</v>
      </c>
      <c r="GH82" s="108">
        <v>3523.5800000000013</v>
      </c>
      <c r="GI82" s="108">
        <v>3523.5800000000013</v>
      </c>
      <c r="GJ82" s="108">
        <v>4</v>
      </c>
      <c r="GK82" s="115">
        <v>9.5693779904306216E-3</v>
      </c>
    </row>
    <row r="83" spans="1:193" ht="12" customHeight="1" x14ac:dyDescent="0.25">
      <c r="A83" s="22">
        <v>78</v>
      </c>
      <c r="B83" s="10" t="s">
        <v>76</v>
      </c>
      <c r="C83" s="28">
        <v>2021</v>
      </c>
      <c r="D83" s="282"/>
      <c r="E83" s="126">
        <v>3477.26</v>
      </c>
      <c r="F83" s="11">
        <v>3477.26</v>
      </c>
      <c r="G83" s="11">
        <v>0</v>
      </c>
      <c r="H83" s="11">
        <v>363.6</v>
      </c>
      <c r="I83" s="124" t="s">
        <v>494</v>
      </c>
      <c r="J83" s="12">
        <v>27.35</v>
      </c>
      <c r="K83" s="26">
        <v>4.4800000000000004</v>
      </c>
      <c r="L83" s="26">
        <v>5.83</v>
      </c>
      <c r="M83" s="26">
        <v>7.93</v>
      </c>
      <c r="N83" s="26">
        <v>6.1</v>
      </c>
      <c r="O83" s="26">
        <v>2.78</v>
      </c>
      <c r="P83" s="26">
        <v>0</v>
      </c>
      <c r="Q83" s="26">
        <v>0</v>
      </c>
      <c r="R83" s="26">
        <v>0.23</v>
      </c>
      <c r="S83" s="35">
        <v>28.444000000000003</v>
      </c>
      <c r="T83" s="33">
        <v>4.6592000000000002</v>
      </c>
      <c r="U83" s="33">
        <v>6.0632000000000001</v>
      </c>
      <c r="V83" s="33">
        <v>8.2471999999999994</v>
      </c>
      <c r="W83" s="33">
        <v>6.3439999999999994</v>
      </c>
      <c r="X83" s="33">
        <v>2.8912</v>
      </c>
      <c r="Y83" s="33">
        <v>0</v>
      </c>
      <c r="Z83" s="33">
        <v>0</v>
      </c>
      <c r="AA83" s="33">
        <v>0.23920000000000002</v>
      </c>
      <c r="AB83" s="38" t="s">
        <v>395</v>
      </c>
      <c r="AC83" s="38" t="s">
        <v>396</v>
      </c>
      <c r="AD83" s="122" t="s">
        <v>396</v>
      </c>
      <c r="AE83" s="37">
        <v>0</v>
      </c>
      <c r="AF83" s="38" t="s">
        <v>396</v>
      </c>
      <c r="AG83" s="282"/>
      <c r="AH83" s="26">
        <v>34.24</v>
      </c>
      <c r="AI83" s="26">
        <v>34.24</v>
      </c>
      <c r="AJ83" s="26">
        <v>2190</v>
      </c>
      <c r="AK83" s="26">
        <v>35.89</v>
      </c>
      <c r="AL83" s="26">
        <v>5.93</v>
      </c>
      <c r="AM83" s="282"/>
      <c r="AN83" s="15">
        <v>1.2999999999999999E-2</v>
      </c>
      <c r="AO83" s="15">
        <v>1.2999999999999999E-2</v>
      </c>
      <c r="AP83" s="16">
        <v>7.7870000000000001E-4</v>
      </c>
      <c r="AQ83" s="15">
        <v>2.5999999999999999E-2</v>
      </c>
      <c r="AR83" s="15">
        <v>0.68300000000000005</v>
      </c>
      <c r="AS83" s="282"/>
      <c r="AT83" s="13">
        <v>4.7267999999999999</v>
      </c>
      <c r="AU83" s="13">
        <v>4.7267999999999999</v>
      </c>
      <c r="AV83" s="13">
        <v>0.28313532000000002</v>
      </c>
      <c r="AW83" s="13">
        <v>9.4535999999999998</v>
      </c>
      <c r="AX83" s="13">
        <v>248.33880000000002</v>
      </c>
      <c r="AY83" s="26">
        <v>4.6544012239521919E-2</v>
      </c>
      <c r="AZ83" s="26">
        <v>4.6544012239521919E-2</v>
      </c>
      <c r="BA83" s="26">
        <v>0.17832038754651652</v>
      </c>
      <c r="BB83" s="26">
        <v>9.7573866780165983E-2</v>
      </c>
      <c r="BC83" s="26">
        <v>0.42350847621403059</v>
      </c>
      <c r="BD83" s="269"/>
      <c r="BE83" s="192">
        <v>1018892.793098297</v>
      </c>
      <c r="BF83" s="188">
        <v>254877.32125654895</v>
      </c>
      <c r="BG83" s="188">
        <v>21565.020405135132</v>
      </c>
      <c r="BH83" s="188">
        <v>2988.5795001150045</v>
      </c>
      <c r="BI83" s="188">
        <v>1066.0748636974752</v>
      </c>
      <c r="BJ83" s="189">
        <v>5790.8464876013459</v>
      </c>
      <c r="BK83" s="188">
        <v>223466.8</v>
      </c>
      <c r="BL83" s="188">
        <v>0</v>
      </c>
      <c r="BM83" s="188">
        <v>0</v>
      </c>
      <c r="BN83" s="188">
        <v>0</v>
      </c>
      <c r="BO83" s="188">
        <v>0</v>
      </c>
      <c r="BP83" s="188">
        <v>0</v>
      </c>
      <c r="BQ83" s="188">
        <v>0</v>
      </c>
      <c r="BR83" s="188">
        <v>0</v>
      </c>
      <c r="BS83" s="188">
        <v>0</v>
      </c>
      <c r="BT83" s="188">
        <v>0</v>
      </c>
      <c r="BU83" s="188">
        <v>33640.639999999999</v>
      </c>
      <c r="BV83" s="188">
        <v>0</v>
      </c>
      <c r="BW83" s="188">
        <v>33640.639999999999</v>
      </c>
      <c r="BX83" s="188">
        <v>0</v>
      </c>
      <c r="BY83" s="188">
        <v>117854.63</v>
      </c>
      <c r="BZ83" s="188">
        <v>0</v>
      </c>
      <c r="CA83" s="188">
        <v>117854.63</v>
      </c>
      <c r="CB83" s="188">
        <v>0</v>
      </c>
      <c r="CC83" s="188">
        <v>0</v>
      </c>
      <c r="CD83" s="188">
        <v>0</v>
      </c>
      <c r="CE83" s="188">
        <v>0</v>
      </c>
      <c r="CF83" s="188">
        <v>610241.26</v>
      </c>
      <c r="CG83" s="188">
        <v>0</v>
      </c>
      <c r="CH83" s="188">
        <v>610241.26</v>
      </c>
      <c r="CI83" s="188">
        <v>0</v>
      </c>
      <c r="CJ83" s="188">
        <v>0</v>
      </c>
      <c r="CK83" s="188">
        <v>0</v>
      </c>
      <c r="CL83" s="188">
        <v>0</v>
      </c>
      <c r="CM83" s="188">
        <v>0</v>
      </c>
      <c r="CN83" s="188">
        <v>0</v>
      </c>
      <c r="CO83" s="188">
        <v>0</v>
      </c>
      <c r="CP83" s="188">
        <v>0</v>
      </c>
      <c r="CQ83" s="188">
        <v>0</v>
      </c>
      <c r="CR83" s="188">
        <v>0</v>
      </c>
      <c r="CS83" s="188">
        <v>0</v>
      </c>
      <c r="CT83" s="188">
        <v>0</v>
      </c>
      <c r="CU83" s="188">
        <v>0</v>
      </c>
      <c r="CV83" s="188">
        <v>0</v>
      </c>
      <c r="CW83" s="188">
        <v>0</v>
      </c>
      <c r="CX83" s="188">
        <v>0</v>
      </c>
      <c r="CY83" s="188">
        <v>0</v>
      </c>
      <c r="CZ83" s="188">
        <v>0</v>
      </c>
      <c r="DA83" s="188">
        <v>0</v>
      </c>
      <c r="DB83" s="188">
        <v>0</v>
      </c>
      <c r="DC83" s="188">
        <v>2278.941841748067</v>
      </c>
      <c r="DD83" s="193">
        <v>386866.38400136511</v>
      </c>
      <c r="DE83" s="188">
        <v>243025.01343024531</v>
      </c>
      <c r="DF83" s="189">
        <v>57189.942183360072</v>
      </c>
      <c r="DG83" s="189">
        <v>596.88932728229554</v>
      </c>
      <c r="DH83" s="189">
        <v>246.71578353000351</v>
      </c>
      <c r="DI83" s="189">
        <v>350.17354375229206</v>
      </c>
      <c r="DJ83" s="188">
        <v>29429.825785214241</v>
      </c>
      <c r="DK83" s="188">
        <v>0</v>
      </c>
      <c r="DL83" s="188">
        <v>496.27657905893699</v>
      </c>
      <c r="DM83" s="188">
        <v>0</v>
      </c>
      <c r="DN83" s="188">
        <v>55631.666636953923</v>
      </c>
      <c r="DO83" s="188">
        <v>0</v>
      </c>
      <c r="DP83" s="188">
        <v>496.77005925024525</v>
      </c>
      <c r="DQ83" s="188">
        <v>0</v>
      </c>
      <c r="DR83" s="192">
        <v>323357.27424787963</v>
      </c>
      <c r="DS83" s="188">
        <v>247578.02532818425</v>
      </c>
      <c r="DT83" s="188">
        <v>70107.041728054508</v>
      </c>
      <c r="DU83" s="188">
        <v>177470.98360012972</v>
      </c>
      <c r="DV83" s="188">
        <v>64698.118390987918</v>
      </c>
      <c r="DW83" s="188">
        <v>21971.972101866697</v>
      </c>
      <c r="DX83" s="188">
        <v>18041.160868891329</v>
      </c>
      <c r="DY83" s="188">
        <v>24684.985420229885</v>
      </c>
      <c r="DZ83" s="188">
        <v>3371.3250722998755</v>
      </c>
      <c r="EA83" s="188">
        <v>1834.430364489647</v>
      </c>
      <c r="EB83" s="188">
        <v>1536.8947078102287</v>
      </c>
      <c r="EC83" s="188">
        <v>2463.9268559941434</v>
      </c>
      <c r="ED83" s="188">
        <v>194.47593757943903</v>
      </c>
      <c r="EE83" s="188">
        <v>2487.75734341921</v>
      </c>
      <c r="EF83" s="188">
        <v>2563.6453194148135</v>
      </c>
      <c r="EG83" s="192">
        <v>21411.576555894666</v>
      </c>
      <c r="EH83" s="188">
        <v>9055.1698099003133</v>
      </c>
      <c r="EI83" s="188">
        <v>12356.406745994351</v>
      </c>
      <c r="EJ83" s="192">
        <v>44787.237928544979</v>
      </c>
      <c r="EK83" s="192">
        <v>319096.53616389894</v>
      </c>
      <c r="EL83" s="188">
        <v>172282.25536733191</v>
      </c>
      <c r="EM83" s="188">
        <v>146814.28079656704</v>
      </c>
      <c r="EN83" s="188">
        <v>0</v>
      </c>
      <c r="EO83" s="192">
        <v>0</v>
      </c>
      <c r="EP83" s="188">
        <v>0</v>
      </c>
      <c r="EQ83" s="188">
        <v>0</v>
      </c>
      <c r="ER83" s="188">
        <v>0</v>
      </c>
      <c r="ES83" s="264">
        <v>6838.7577700937509</v>
      </c>
      <c r="ET83" s="190">
        <v>2121250.5597659741</v>
      </c>
      <c r="EU83" s="269"/>
      <c r="EV83" s="192">
        <v>3728.4210526315787</v>
      </c>
      <c r="EW83" s="188">
        <v>1119125.78</v>
      </c>
      <c r="EX83" s="188">
        <v>826.87999999999988</v>
      </c>
      <c r="EY83" s="188">
        <v>802.9</v>
      </c>
      <c r="EZ83" s="188">
        <v>2529.1999999999998</v>
      </c>
      <c r="FA83" s="188">
        <v>1691.28</v>
      </c>
      <c r="FB83" s="188">
        <v>17373.32</v>
      </c>
      <c r="FC83" s="192">
        <v>1142349.3599999999</v>
      </c>
      <c r="FD83" s="188">
        <v>1035409.44</v>
      </c>
      <c r="FE83" s="188">
        <v>-148.60000000000005</v>
      </c>
      <c r="FF83" s="188">
        <v>-174.30999999999997</v>
      </c>
      <c r="FG83" s="188">
        <v>1691.87</v>
      </c>
      <c r="FH83" s="188">
        <v>790.35</v>
      </c>
      <c r="FI83" s="188">
        <v>15605.400000000001</v>
      </c>
      <c r="FJ83" s="192">
        <v>1053174.1499999999</v>
      </c>
      <c r="FK83" s="192">
        <v>378652.45333333331</v>
      </c>
      <c r="FL83" s="190">
        <v>1122854.2010526317</v>
      </c>
      <c r="FN83" s="115">
        <v>0</v>
      </c>
      <c r="FO83" s="107">
        <v>3.4064188134044349</v>
      </c>
      <c r="FP83" s="108">
        <v>3477.2600000000016</v>
      </c>
      <c r="FQ83" s="107">
        <v>3.086229707688926</v>
      </c>
      <c r="FR83" s="108">
        <v>3477.2600000000016</v>
      </c>
      <c r="FS83" s="107">
        <v>0</v>
      </c>
      <c r="FT83" s="108">
        <v>0</v>
      </c>
      <c r="FU83" s="108">
        <v>3477.26</v>
      </c>
      <c r="FV83" s="108">
        <v>3477.26</v>
      </c>
      <c r="FW83" s="108">
        <v>3477.26</v>
      </c>
      <c r="FX83" s="108">
        <v>3477.26</v>
      </c>
      <c r="FY83" s="108">
        <v>3477.26</v>
      </c>
      <c r="FZ83" s="108">
        <v>3477.26</v>
      </c>
      <c r="GA83" s="108">
        <v>3477.26</v>
      </c>
      <c r="GB83" s="108">
        <v>3477.26</v>
      </c>
      <c r="GC83" s="108">
        <v>3477.26</v>
      </c>
      <c r="GD83" s="108">
        <v>3477.26</v>
      </c>
      <c r="GE83" s="108">
        <v>3477.26</v>
      </c>
      <c r="GF83" s="108">
        <v>3477.26</v>
      </c>
      <c r="GG83" s="108">
        <v>3477.2600000000016</v>
      </c>
      <c r="GH83" s="108">
        <v>3477.2600000000016</v>
      </c>
      <c r="GI83" s="108">
        <v>3477.2600000000016</v>
      </c>
      <c r="GJ83" s="108">
        <v>4</v>
      </c>
      <c r="GK83" s="115">
        <v>9.5693779904306216E-3</v>
      </c>
    </row>
    <row r="84" spans="1:193" ht="12" customHeight="1" x14ac:dyDescent="0.25">
      <c r="A84" s="22">
        <v>79</v>
      </c>
      <c r="B84" s="10" t="s">
        <v>77</v>
      </c>
      <c r="C84" s="28">
        <v>2021</v>
      </c>
      <c r="D84" s="282"/>
      <c r="E84" s="126">
        <v>6103.8</v>
      </c>
      <c r="F84" s="11">
        <v>6103.8</v>
      </c>
      <c r="G84" s="11">
        <v>0</v>
      </c>
      <c r="H84" s="11">
        <v>678.1</v>
      </c>
      <c r="I84" s="124" t="s">
        <v>494</v>
      </c>
      <c r="J84" s="12">
        <v>39.75</v>
      </c>
      <c r="K84" s="27">
        <v>4.49</v>
      </c>
      <c r="L84" s="27">
        <v>7.61</v>
      </c>
      <c r="M84" s="27">
        <v>11.85</v>
      </c>
      <c r="N84" s="27">
        <v>6.1</v>
      </c>
      <c r="O84" s="27">
        <v>2.78</v>
      </c>
      <c r="P84" s="27">
        <v>1.6</v>
      </c>
      <c r="Q84" s="27">
        <v>5.09</v>
      </c>
      <c r="R84" s="27">
        <v>0.23</v>
      </c>
      <c r="S84" s="35">
        <v>41.34</v>
      </c>
      <c r="T84" s="33">
        <v>4.6696</v>
      </c>
      <c r="U84" s="33">
        <v>7.9144000000000005</v>
      </c>
      <c r="V84" s="33">
        <v>12.324</v>
      </c>
      <c r="W84" s="33">
        <v>6.3439999999999994</v>
      </c>
      <c r="X84" s="33">
        <v>2.8912</v>
      </c>
      <c r="Y84" s="33">
        <v>1.6640000000000001</v>
      </c>
      <c r="Z84" s="33">
        <v>5.2935999999999996</v>
      </c>
      <c r="AA84" s="33">
        <v>0.23920000000000002</v>
      </c>
      <c r="AB84" s="38" t="s">
        <v>395</v>
      </c>
      <c r="AC84" s="38" t="s">
        <v>396</v>
      </c>
      <c r="AD84" s="122" t="s">
        <v>395</v>
      </c>
      <c r="AE84" s="37">
        <v>2</v>
      </c>
      <c r="AF84" s="38" t="s">
        <v>396</v>
      </c>
      <c r="AG84" s="282"/>
      <c r="AH84" s="26">
        <v>34.24</v>
      </c>
      <c r="AI84" s="26">
        <v>34.24</v>
      </c>
      <c r="AJ84" s="26">
        <v>2190</v>
      </c>
      <c r="AK84" s="26">
        <v>35.89</v>
      </c>
      <c r="AL84" s="26">
        <v>5.93</v>
      </c>
      <c r="AM84" s="282"/>
      <c r="AN84" s="15">
        <v>1.2E-2</v>
      </c>
      <c r="AO84" s="15">
        <v>1.2E-2</v>
      </c>
      <c r="AP84" s="16">
        <v>7.1880000000000002E-4</v>
      </c>
      <c r="AQ84" s="15">
        <v>2.4E-2</v>
      </c>
      <c r="AR84" s="15">
        <v>3.23</v>
      </c>
      <c r="AS84" s="282"/>
      <c r="AT84" s="13">
        <v>8.1372</v>
      </c>
      <c r="AU84" s="13">
        <v>8.1372</v>
      </c>
      <c r="AV84" s="13">
        <v>0.48741828000000004</v>
      </c>
      <c r="AW84" s="13">
        <v>16.2744</v>
      </c>
      <c r="AX84" s="13">
        <v>2190.2629999999999</v>
      </c>
      <c r="AY84" s="26">
        <v>4.5646601789049446E-2</v>
      </c>
      <c r="AZ84" s="26">
        <v>4.5646601789049446E-2</v>
      </c>
      <c r="BA84" s="26">
        <v>0.17488220996756118</v>
      </c>
      <c r="BB84" s="26">
        <v>9.5692554801926677E-2</v>
      </c>
      <c r="BC84" s="26">
        <v>2.1278973082342145</v>
      </c>
      <c r="BD84" s="269"/>
      <c r="BE84" s="192">
        <v>326210.54823774617</v>
      </c>
      <c r="BF84" s="188">
        <v>121618.13314239474</v>
      </c>
      <c r="BG84" s="188">
        <v>37854.106839541419</v>
      </c>
      <c r="BH84" s="188">
        <v>5245.995856738341</v>
      </c>
      <c r="BI84" s="188">
        <v>1871.3319547680208</v>
      </c>
      <c r="BJ84" s="189">
        <v>10164.948491346948</v>
      </c>
      <c r="BK84" s="188">
        <v>66481.75</v>
      </c>
      <c r="BL84" s="188">
        <v>0</v>
      </c>
      <c r="BM84" s="188">
        <v>0</v>
      </c>
      <c r="BN84" s="188">
        <v>0</v>
      </c>
      <c r="BO84" s="188">
        <v>0</v>
      </c>
      <c r="BP84" s="188">
        <v>0</v>
      </c>
      <c r="BQ84" s="188">
        <v>0</v>
      </c>
      <c r="BR84" s="188">
        <v>0</v>
      </c>
      <c r="BS84" s="188">
        <v>0</v>
      </c>
      <c r="BT84" s="188">
        <v>0</v>
      </c>
      <c r="BU84" s="188">
        <v>0</v>
      </c>
      <c r="BV84" s="188">
        <v>0</v>
      </c>
      <c r="BW84" s="188">
        <v>0</v>
      </c>
      <c r="BX84" s="188">
        <v>0</v>
      </c>
      <c r="BY84" s="188">
        <v>0</v>
      </c>
      <c r="BZ84" s="188">
        <v>0</v>
      </c>
      <c r="CA84" s="188">
        <v>0</v>
      </c>
      <c r="CB84" s="188">
        <v>0</v>
      </c>
      <c r="CC84" s="188">
        <v>0</v>
      </c>
      <c r="CD84" s="188">
        <v>0</v>
      </c>
      <c r="CE84" s="188">
        <v>0</v>
      </c>
      <c r="CF84" s="188">
        <v>0</v>
      </c>
      <c r="CG84" s="188">
        <v>0</v>
      </c>
      <c r="CH84" s="188">
        <v>0</v>
      </c>
      <c r="CI84" s="188">
        <v>0</v>
      </c>
      <c r="CJ84" s="188">
        <v>0</v>
      </c>
      <c r="CK84" s="188">
        <v>0</v>
      </c>
      <c r="CL84" s="188">
        <v>0</v>
      </c>
      <c r="CM84" s="188">
        <v>0</v>
      </c>
      <c r="CN84" s="188">
        <v>0</v>
      </c>
      <c r="CO84" s="188">
        <v>0</v>
      </c>
      <c r="CP84" s="188">
        <v>0</v>
      </c>
      <c r="CQ84" s="188">
        <v>0</v>
      </c>
      <c r="CR84" s="188">
        <v>0</v>
      </c>
      <c r="CS84" s="188">
        <v>0</v>
      </c>
      <c r="CT84" s="188">
        <v>0</v>
      </c>
      <c r="CU84" s="188">
        <v>0</v>
      </c>
      <c r="CV84" s="188">
        <v>0</v>
      </c>
      <c r="CW84" s="188">
        <v>200592.08</v>
      </c>
      <c r="CX84" s="188">
        <v>200592.08</v>
      </c>
      <c r="CY84" s="188">
        <v>0</v>
      </c>
      <c r="CZ84" s="188">
        <v>0</v>
      </c>
      <c r="DA84" s="188">
        <v>0</v>
      </c>
      <c r="DB84" s="188">
        <v>0</v>
      </c>
      <c r="DC84" s="188">
        <v>4000.3350953514691</v>
      </c>
      <c r="DD84" s="193">
        <v>628031.95803694054</v>
      </c>
      <c r="DE84" s="188">
        <v>426593.37437394127</v>
      </c>
      <c r="DF84" s="189">
        <v>100388.22782846067</v>
      </c>
      <c r="DG84" s="189">
        <v>1047.7482488699939</v>
      </c>
      <c r="DH84" s="189">
        <v>433.07195881539928</v>
      </c>
      <c r="DI84" s="189">
        <v>614.67629005459469</v>
      </c>
      <c r="DJ84" s="188">
        <v>606.55296520556146</v>
      </c>
      <c r="DK84" s="188">
        <v>0</v>
      </c>
      <c r="DL84" s="188">
        <v>871.13790261871111</v>
      </c>
      <c r="DM84" s="188">
        <v>0</v>
      </c>
      <c r="DN84" s="188">
        <v>97652.912585955419</v>
      </c>
      <c r="DO84" s="188">
        <v>0</v>
      </c>
      <c r="DP84" s="188">
        <v>872.00413188879941</v>
      </c>
      <c r="DQ84" s="188">
        <v>0</v>
      </c>
      <c r="DR84" s="192">
        <v>567604.41570495372</v>
      </c>
      <c r="DS84" s="188">
        <v>434585.49288755248</v>
      </c>
      <c r="DT84" s="188">
        <v>123062.22752963513</v>
      </c>
      <c r="DU84" s="188">
        <v>311523.26535791735</v>
      </c>
      <c r="DV84" s="188">
        <v>113567.68692444969</v>
      </c>
      <c r="DW84" s="188">
        <v>38568.448524232852</v>
      </c>
      <c r="DX84" s="188">
        <v>31668.508455375464</v>
      </c>
      <c r="DY84" s="188">
        <v>43330.729944841383</v>
      </c>
      <c r="DZ84" s="188">
        <v>5917.8473787706353</v>
      </c>
      <c r="EA84" s="188">
        <v>3220.0629400079101</v>
      </c>
      <c r="EB84" s="188">
        <v>2697.7844387627251</v>
      </c>
      <c r="EC84" s="188">
        <v>4325.0480963796354</v>
      </c>
      <c r="ED84" s="188">
        <v>341.37287053524318</v>
      </c>
      <c r="EE84" s="188">
        <v>4366.8788853183751</v>
      </c>
      <c r="EF84" s="188">
        <v>4500.0886619476641</v>
      </c>
      <c r="EG84" s="192">
        <v>37584.759546847185</v>
      </c>
      <c r="EH84" s="188">
        <v>15894.970604921555</v>
      </c>
      <c r="EI84" s="188">
        <v>21689.788941925628</v>
      </c>
      <c r="EJ84" s="192">
        <v>78617.170665481681</v>
      </c>
      <c r="EK84" s="192">
        <v>733514.88658785878</v>
      </c>
      <c r="EL84" s="188">
        <v>302415.243700822</v>
      </c>
      <c r="EM84" s="188">
        <v>257710.09562876684</v>
      </c>
      <c r="EN84" s="188">
        <v>173389.54725826997</v>
      </c>
      <c r="EO84" s="192">
        <v>222801.20944164507</v>
      </c>
      <c r="EP84" s="188">
        <v>218851.76106306649</v>
      </c>
      <c r="EQ84" s="188">
        <v>647.94837857857931</v>
      </c>
      <c r="ER84" s="188">
        <v>3301.5</v>
      </c>
      <c r="ES84" s="264">
        <v>12004.397047416136</v>
      </c>
      <c r="ET84" s="190">
        <v>2606369.3452688893</v>
      </c>
      <c r="EU84" s="269"/>
      <c r="EV84" s="192">
        <v>1864.2105263157894</v>
      </c>
      <c r="EW84" s="188">
        <v>2858733.1499999994</v>
      </c>
      <c r="EX84" s="188">
        <v>1856.53</v>
      </c>
      <c r="EY84" s="188">
        <v>1856.53</v>
      </c>
      <c r="EZ84" s="188">
        <v>5843.55</v>
      </c>
      <c r="FA84" s="188">
        <v>3911.84</v>
      </c>
      <c r="FB84" s="188">
        <v>153230.91</v>
      </c>
      <c r="FC84" s="192">
        <v>3025432.5099999988</v>
      </c>
      <c r="FD84" s="188">
        <v>2776058.63</v>
      </c>
      <c r="FE84" s="188">
        <v>1497.38</v>
      </c>
      <c r="FF84" s="188">
        <v>1497.21</v>
      </c>
      <c r="FG84" s="188">
        <v>5452.24</v>
      </c>
      <c r="FH84" s="188">
        <v>3539.9</v>
      </c>
      <c r="FI84" s="188">
        <v>148165.73000000001</v>
      </c>
      <c r="FJ84" s="192">
        <v>2936211.09</v>
      </c>
      <c r="FK84" s="192">
        <v>693250.72666666668</v>
      </c>
      <c r="FL84" s="190">
        <v>2860597.3605263154</v>
      </c>
      <c r="FN84" s="115">
        <v>9.516703565120431E-3</v>
      </c>
      <c r="FO84" s="107">
        <v>3.4064170053511056</v>
      </c>
      <c r="FP84" s="108">
        <v>6103.800000000002</v>
      </c>
      <c r="FQ84" s="107">
        <v>3.0862325202718228</v>
      </c>
      <c r="FR84" s="108">
        <v>6103.800000000002</v>
      </c>
      <c r="FS84" s="107">
        <v>1.600927822461508</v>
      </c>
      <c r="FT84" s="108">
        <v>6103.800000000002</v>
      </c>
      <c r="FU84" s="108">
        <v>6103.8</v>
      </c>
      <c r="FV84" s="108">
        <v>6103.8</v>
      </c>
      <c r="FW84" s="108">
        <v>6103.8</v>
      </c>
      <c r="FX84" s="108">
        <v>6103.8</v>
      </c>
      <c r="FY84" s="108">
        <v>6103.8</v>
      </c>
      <c r="FZ84" s="108">
        <v>6103.8</v>
      </c>
      <c r="GA84" s="108">
        <v>6103.8</v>
      </c>
      <c r="GB84" s="108">
        <v>6103.8</v>
      </c>
      <c r="GC84" s="108">
        <v>6103.8</v>
      </c>
      <c r="GD84" s="108">
        <v>6103.8</v>
      </c>
      <c r="GE84" s="108">
        <v>6103.8</v>
      </c>
      <c r="GF84" s="108">
        <v>6103.8</v>
      </c>
      <c r="GG84" s="108">
        <v>6103.800000000002</v>
      </c>
      <c r="GH84" s="108">
        <v>6103.800000000002</v>
      </c>
      <c r="GI84" s="108">
        <v>6103.800000000002</v>
      </c>
      <c r="GJ84" s="108">
        <v>2</v>
      </c>
      <c r="GK84" s="115">
        <v>4.7846889952153108E-3</v>
      </c>
    </row>
    <row r="85" spans="1:193" ht="12" customHeight="1" x14ac:dyDescent="0.25">
      <c r="A85" s="22">
        <v>80</v>
      </c>
      <c r="B85" s="10" t="s">
        <v>78</v>
      </c>
      <c r="C85" s="28">
        <v>2021</v>
      </c>
      <c r="D85" s="282"/>
      <c r="E85" s="126">
        <v>8991.1</v>
      </c>
      <c r="F85" s="11">
        <v>8991.1</v>
      </c>
      <c r="G85" s="11">
        <v>0</v>
      </c>
      <c r="H85" s="11">
        <v>835.8</v>
      </c>
      <c r="I85" s="124" t="s">
        <v>494</v>
      </c>
      <c r="J85" s="12">
        <v>39.75</v>
      </c>
      <c r="K85" s="27">
        <v>4.49</v>
      </c>
      <c r="L85" s="27">
        <v>7.61</v>
      </c>
      <c r="M85" s="27">
        <v>11.85</v>
      </c>
      <c r="N85" s="27">
        <v>6.1</v>
      </c>
      <c r="O85" s="27">
        <v>2.78</v>
      </c>
      <c r="P85" s="27">
        <v>1.6</v>
      </c>
      <c r="Q85" s="27">
        <v>5.09</v>
      </c>
      <c r="R85" s="27">
        <v>0.23</v>
      </c>
      <c r="S85" s="35">
        <v>41.34</v>
      </c>
      <c r="T85" s="33">
        <v>4.6696</v>
      </c>
      <c r="U85" s="33">
        <v>7.9144000000000005</v>
      </c>
      <c r="V85" s="33">
        <v>12.324</v>
      </c>
      <c r="W85" s="33">
        <v>6.3439999999999994</v>
      </c>
      <c r="X85" s="33">
        <v>2.8912</v>
      </c>
      <c r="Y85" s="33">
        <v>1.6640000000000001</v>
      </c>
      <c r="Z85" s="33">
        <v>5.2935999999999996</v>
      </c>
      <c r="AA85" s="33">
        <v>0.23920000000000002</v>
      </c>
      <c r="AB85" s="38" t="s">
        <v>395</v>
      </c>
      <c r="AC85" s="38" t="s">
        <v>396</v>
      </c>
      <c r="AD85" s="122" t="s">
        <v>395</v>
      </c>
      <c r="AE85" s="37">
        <v>6</v>
      </c>
      <c r="AF85" s="38" t="s">
        <v>396</v>
      </c>
      <c r="AG85" s="282"/>
      <c r="AH85" s="26">
        <v>34.24</v>
      </c>
      <c r="AI85" s="26">
        <v>34.24</v>
      </c>
      <c r="AJ85" s="26">
        <v>2190</v>
      </c>
      <c r="AK85" s="26">
        <v>35.89</v>
      </c>
      <c r="AL85" s="26">
        <v>5.93</v>
      </c>
      <c r="AM85" s="282"/>
      <c r="AN85" s="15">
        <v>1.2E-2</v>
      </c>
      <c r="AO85" s="15">
        <v>1.2E-2</v>
      </c>
      <c r="AP85" s="16">
        <v>7.1880000000000002E-4</v>
      </c>
      <c r="AQ85" s="15">
        <v>2.4E-2</v>
      </c>
      <c r="AR85" s="15">
        <v>3.23</v>
      </c>
      <c r="AS85" s="282"/>
      <c r="AT85" s="13">
        <v>10.0296</v>
      </c>
      <c r="AU85" s="13">
        <v>10.0296</v>
      </c>
      <c r="AV85" s="13">
        <v>0.60077303999999998</v>
      </c>
      <c r="AW85" s="13">
        <v>20.059200000000001</v>
      </c>
      <c r="AX85" s="13">
        <v>2699.634</v>
      </c>
      <c r="AY85" s="26">
        <v>3.8194826439479045E-2</v>
      </c>
      <c r="AZ85" s="26">
        <v>3.8194826439479045E-2</v>
      </c>
      <c r="BA85" s="26">
        <v>0.14633281329314543</v>
      </c>
      <c r="BB85" s="26">
        <v>8.0070813137435914E-2</v>
      </c>
      <c r="BC85" s="26">
        <v>1.7805195826984461</v>
      </c>
      <c r="BD85" s="269"/>
      <c r="BE85" s="192">
        <v>203156.77885602409</v>
      </c>
      <c r="BF85" s="188">
        <v>158264.15247969877</v>
      </c>
      <c r="BG85" s="188">
        <v>55760.355844719823</v>
      </c>
      <c r="BH85" s="188">
        <v>7727.5260243651646</v>
      </c>
      <c r="BI85" s="188">
        <v>2756.5340834422409</v>
      </c>
      <c r="BJ85" s="189">
        <v>14973.306527171522</v>
      </c>
      <c r="BK85" s="188">
        <v>77046.430000000008</v>
      </c>
      <c r="BL85" s="188">
        <v>0</v>
      </c>
      <c r="BM85" s="188">
        <v>0</v>
      </c>
      <c r="BN85" s="188">
        <v>0</v>
      </c>
      <c r="BO85" s="188">
        <v>0</v>
      </c>
      <c r="BP85" s="188">
        <v>0</v>
      </c>
      <c r="BQ85" s="188">
        <v>0</v>
      </c>
      <c r="BR85" s="188">
        <v>0</v>
      </c>
      <c r="BS85" s="188">
        <v>0</v>
      </c>
      <c r="BT85" s="188">
        <v>0</v>
      </c>
      <c r="BU85" s="188">
        <v>0</v>
      </c>
      <c r="BV85" s="188">
        <v>0</v>
      </c>
      <c r="BW85" s="188">
        <v>0</v>
      </c>
      <c r="BX85" s="188">
        <v>0</v>
      </c>
      <c r="BY85" s="188">
        <v>0</v>
      </c>
      <c r="BZ85" s="188">
        <v>0</v>
      </c>
      <c r="CA85" s="188">
        <v>0</v>
      </c>
      <c r="CB85" s="188">
        <v>0</v>
      </c>
      <c r="CC85" s="188">
        <v>0</v>
      </c>
      <c r="CD85" s="188">
        <v>0</v>
      </c>
      <c r="CE85" s="188">
        <v>0</v>
      </c>
      <c r="CF85" s="188">
        <v>0</v>
      </c>
      <c r="CG85" s="188">
        <v>0</v>
      </c>
      <c r="CH85" s="188">
        <v>0</v>
      </c>
      <c r="CI85" s="188">
        <v>0</v>
      </c>
      <c r="CJ85" s="188">
        <v>0</v>
      </c>
      <c r="CK85" s="188">
        <v>0</v>
      </c>
      <c r="CL85" s="188">
        <v>0</v>
      </c>
      <c r="CM85" s="188">
        <v>0</v>
      </c>
      <c r="CN85" s="188">
        <v>0</v>
      </c>
      <c r="CO85" s="188">
        <v>0</v>
      </c>
      <c r="CP85" s="188">
        <v>0</v>
      </c>
      <c r="CQ85" s="188">
        <v>0</v>
      </c>
      <c r="CR85" s="188">
        <v>0</v>
      </c>
      <c r="CS85" s="188">
        <v>0</v>
      </c>
      <c r="CT85" s="188">
        <v>0</v>
      </c>
      <c r="CU85" s="188">
        <v>0</v>
      </c>
      <c r="CV85" s="188">
        <v>0</v>
      </c>
      <c r="CW85" s="188">
        <v>39000</v>
      </c>
      <c r="CX85" s="188">
        <v>0</v>
      </c>
      <c r="CY85" s="188">
        <v>39000</v>
      </c>
      <c r="CZ85" s="188">
        <v>0</v>
      </c>
      <c r="DA85" s="188">
        <v>0</v>
      </c>
      <c r="DB85" s="188">
        <v>0</v>
      </c>
      <c r="DC85" s="188">
        <v>5892.6263763253373</v>
      </c>
      <c r="DD85" s="193">
        <v>925111.920099927</v>
      </c>
      <c r="DE85" s="188">
        <v>628386.20012673142</v>
      </c>
      <c r="DF85" s="189">
        <v>147875.1917213003</v>
      </c>
      <c r="DG85" s="189">
        <v>1543.3679479037651</v>
      </c>
      <c r="DH85" s="189">
        <v>637.92937004900818</v>
      </c>
      <c r="DI85" s="189">
        <v>905.438577854757</v>
      </c>
      <c r="DJ85" s="188">
        <v>893.47265071917877</v>
      </c>
      <c r="DK85" s="188">
        <v>0</v>
      </c>
      <c r="DL85" s="188">
        <v>1283.215045747746</v>
      </c>
      <c r="DM85" s="188">
        <v>0</v>
      </c>
      <c r="DN85" s="188">
        <v>143845.98157730981</v>
      </c>
      <c r="DO85" s="188">
        <v>0</v>
      </c>
      <c r="DP85" s="188">
        <v>1284.4910302148471</v>
      </c>
      <c r="DQ85" s="188">
        <v>0</v>
      </c>
      <c r="DR85" s="192">
        <v>836100.14450748859</v>
      </c>
      <c r="DS85" s="188">
        <v>640158.85597517493</v>
      </c>
      <c r="DT85" s="188">
        <v>181274.74588644816</v>
      </c>
      <c r="DU85" s="188">
        <v>458884.1100887268</v>
      </c>
      <c r="DV85" s="188">
        <v>167288.97242806441</v>
      </c>
      <c r="DW85" s="188">
        <v>56812.604857012018</v>
      </c>
      <c r="DX85" s="188">
        <v>46648.764109755612</v>
      </c>
      <c r="DY85" s="188">
        <v>63827.603461296785</v>
      </c>
      <c r="DZ85" s="188">
        <v>8717.1856167083879</v>
      </c>
      <c r="EA85" s="188">
        <v>4743.2595923695271</v>
      </c>
      <c r="EB85" s="188">
        <v>3973.9260243388603</v>
      </c>
      <c r="EC85" s="188">
        <v>6370.939404855817</v>
      </c>
      <c r="ED85" s="188">
        <v>502.8535692960819</v>
      </c>
      <c r="EE85" s="188">
        <v>6432.5575454284271</v>
      </c>
      <c r="EF85" s="188">
        <v>6628.779967960556</v>
      </c>
      <c r="EG85" s="192">
        <v>55363.598342288031</v>
      </c>
      <c r="EH85" s="188">
        <v>23413.819293867786</v>
      </c>
      <c r="EI85" s="188">
        <v>31949.779048420245</v>
      </c>
      <c r="EJ85" s="192">
        <v>115805.70188577808</v>
      </c>
      <c r="EK85" s="192">
        <v>1080491.7750909429</v>
      </c>
      <c r="EL85" s="188">
        <v>445467.69187038578</v>
      </c>
      <c r="EM85" s="188">
        <v>379615.52488741523</v>
      </c>
      <c r="EN85" s="188">
        <v>255408.55833314182</v>
      </c>
      <c r="EO85" s="192">
        <v>336701.81662949541</v>
      </c>
      <c r="EP85" s="188">
        <v>322765.5136668979</v>
      </c>
      <c r="EQ85" s="188">
        <v>955.60296259751033</v>
      </c>
      <c r="ER85" s="188">
        <v>12980.7</v>
      </c>
      <c r="ES85" s="264">
        <v>17682.875306042664</v>
      </c>
      <c r="ET85" s="190">
        <v>3570414.6107179867</v>
      </c>
      <c r="EU85" s="269"/>
      <c r="EV85" s="192">
        <v>5592.6315789473674</v>
      </c>
      <c r="EW85" s="188">
        <v>4206282.57</v>
      </c>
      <c r="EX85" s="188">
        <v>1905.19</v>
      </c>
      <c r="EY85" s="188">
        <v>1905.19</v>
      </c>
      <c r="EZ85" s="188">
        <v>5998.6100000000006</v>
      </c>
      <c r="FA85" s="188">
        <v>4015.13</v>
      </c>
      <c r="FB85" s="188">
        <v>188865.66</v>
      </c>
      <c r="FC85" s="192">
        <v>4408972.3500000015</v>
      </c>
      <c r="FD85" s="188">
        <v>4185163.8400000003</v>
      </c>
      <c r="FE85" s="188">
        <v>1888.6999999999998</v>
      </c>
      <c r="FF85" s="188">
        <v>1888.6299999999999</v>
      </c>
      <c r="FG85" s="188">
        <v>5954.0900000000011</v>
      </c>
      <c r="FH85" s="188">
        <v>3973.94</v>
      </c>
      <c r="FI85" s="188">
        <v>185267.24000000002</v>
      </c>
      <c r="FJ85" s="192">
        <v>4384136.4400000013</v>
      </c>
      <c r="FK85" s="192">
        <v>1161564.2233333334</v>
      </c>
      <c r="FL85" s="190">
        <v>4211875.2015789477</v>
      </c>
      <c r="FN85" s="115">
        <v>1.4035362108539458E-2</v>
      </c>
      <c r="FO85" s="107">
        <v>3.4064172978744702</v>
      </c>
      <c r="FP85" s="108">
        <v>8991.1000000000022</v>
      </c>
      <c r="FQ85" s="107">
        <v>3.0862322355322722</v>
      </c>
      <c r="FR85" s="108">
        <v>8991.1000000000022</v>
      </c>
      <c r="FS85" s="107">
        <v>1.6009277497858898</v>
      </c>
      <c r="FT85" s="108">
        <v>8991.1000000000022</v>
      </c>
      <c r="FU85" s="108">
        <v>8991.1</v>
      </c>
      <c r="FV85" s="108">
        <v>8991.1</v>
      </c>
      <c r="FW85" s="108">
        <v>8991.1</v>
      </c>
      <c r="FX85" s="108">
        <v>8991.1</v>
      </c>
      <c r="FY85" s="108">
        <v>8991.1</v>
      </c>
      <c r="FZ85" s="108">
        <v>8991.1</v>
      </c>
      <c r="GA85" s="108">
        <v>8991.1</v>
      </c>
      <c r="GB85" s="108">
        <v>8991.1</v>
      </c>
      <c r="GC85" s="108">
        <v>8991.1</v>
      </c>
      <c r="GD85" s="108">
        <v>8991.1</v>
      </c>
      <c r="GE85" s="108">
        <v>8991.1</v>
      </c>
      <c r="GF85" s="108">
        <v>8991.1</v>
      </c>
      <c r="GG85" s="108">
        <v>8991.1000000000022</v>
      </c>
      <c r="GH85" s="108">
        <v>8991.1000000000022</v>
      </c>
      <c r="GI85" s="108">
        <v>8991.1000000000022</v>
      </c>
      <c r="GJ85" s="108">
        <v>6</v>
      </c>
      <c r="GK85" s="115">
        <v>1.4354066985645932E-2</v>
      </c>
    </row>
    <row r="86" spans="1:193" ht="12" customHeight="1" x14ac:dyDescent="0.25">
      <c r="A86" s="22">
        <v>81</v>
      </c>
      <c r="B86" s="10" t="s">
        <v>79</v>
      </c>
      <c r="C86" s="28">
        <v>2021</v>
      </c>
      <c r="D86" s="282"/>
      <c r="E86" s="126">
        <v>3125.9</v>
      </c>
      <c r="F86" s="11">
        <v>2596.4</v>
      </c>
      <c r="G86" s="11">
        <v>529.5</v>
      </c>
      <c r="H86" s="11">
        <v>305.5</v>
      </c>
      <c r="I86" s="124" t="s">
        <v>494</v>
      </c>
      <c r="J86" s="12">
        <v>27.35</v>
      </c>
      <c r="K86" s="26">
        <v>4.4800000000000004</v>
      </c>
      <c r="L86" s="26">
        <v>5.83</v>
      </c>
      <c r="M86" s="26">
        <v>7.93</v>
      </c>
      <c r="N86" s="26">
        <v>6.1</v>
      </c>
      <c r="O86" s="26">
        <v>2.78</v>
      </c>
      <c r="P86" s="26">
        <v>0</v>
      </c>
      <c r="Q86" s="26">
        <v>0</v>
      </c>
      <c r="R86" s="26">
        <v>0.23</v>
      </c>
      <c r="S86" s="35">
        <v>28.444000000000003</v>
      </c>
      <c r="T86" s="33">
        <v>4.6592000000000002</v>
      </c>
      <c r="U86" s="33">
        <v>6.0632000000000001</v>
      </c>
      <c r="V86" s="33">
        <v>8.2471999999999994</v>
      </c>
      <c r="W86" s="33">
        <v>6.3439999999999994</v>
      </c>
      <c r="X86" s="33">
        <v>2.8912</v>
      </c>
      <c r="Y86" s="33">
        <v>0</v>
      </c>
      <c r="Z86" s="33">
        <v>0</v>
      </c>
      <c r="AA86" s="33">
        <v>0.23920000000000002</v>
      </c>
      <c r="AB86" s="38" t="s">
        <v>395</v>
      </c>
      <c r="AC86" s="38" t="s">
        <v>396</v>
      </c>
      <c r="AD86" s="122" t="s">
        <v>396</v>
      </c>
      <c r="AE86" s="37">
        <v>0</v>
      </c>
      <c r="AF86" s="38" t="s">
        <v>396</v>
      </c>
      <c r="AG86" s="282"/>
      <c r="AH86" s="26">
        <v>34.24</v>
      </c>
      <c r="AI86" s="26">
        <v>34.24</v>
      </c>
      <c r="AJ86" s="26">
        <v>2190</v>
      </c>
      <c r="AK86" s="26">
        <v>35.89</v>
      </c>
      <c r="AL86" s="26">
        <v>5.93</v>
      </c>
      <c r="AM86" s="282"/>
      <c r="AN86" s="15">
        <v>1.2999999999999999E-2</v>
      </c>
      <c r="AO86" s="15">
        <v>1.2999999999999999E-2</v>
      </c>
      <c r="AP86" s="16">
        <v>7.7870000000000001E-4</v>
      </c>
      <c r="AQ86" s="15">
        <v>2.5999999999999999E-2</v>
      </c>
      <c r="AR86" s="15">
        <v>0.68300000000000005</v>
      </c>
      <c r="AS86" s="282"/>
      <c r="AT86" s="13">
        <v>3.9714999999999998</v>
      </c>
      <c r="AU86" s="13">
        <v>3.9714999999999998</v>
      </c>
      <c r="AV86" s="13">
        <v>0.23789284999999999</v>
      </c>
      <c r="AW86" s="13">
        <v>7.9429999999999996</v>
      </c>
      <c r="AX86" s="13">
        <v>208.65650000000002</v>
      </c>
      <c r="AY86" s="26">
        <v>4.3502402508077673E-2</v>
      </c>
      <c r="AZ86" s="26">
        <v>4.3502402508077673E-2</v>
      </c>
      <c r="BA86" s="26">
        <v>0.16666730909498062</v>
      </c>
      <c r="BB86" s="26">
        <v>9.1197501519562366E-2</v>
      </c>
      <c r="BC86" s="26">
        <v>0.3958325746185099</v>
      </c>
      <c r="BD86" s="269"/>
      <c r="BE86" s="192">
        <v>76013.872757759382</v>
      </c>
      <c r="BF86" s="188">
        <v>76013.872757759382</v>
      </c>
      <c r="BG86" s="188">
        <v>19385.981285383292</v>
      </c>
      <c r="BH86" s="188">
        <v>2686.5982582290344</v>
      </c>
      <c r="BI86" s="188">
        <v>958.35324837140081</v>
      </c>
      <c r="BJ86" s="189">
        <v>5205.7099657756517</v>
      </c>
      <c r="BK86" s="188">
        <v>47777.23</v>
      </c>
      <c r="BL86" s="188">
        <v>0</v>
      </c>
      <c r="BM86" s="188">
        <v>0</v>
      </c>
      <c r="BN86" s="188">
        <v>0</v>
      </c>
      <c r="BO86" s="188">
        <v>0</v>
      </c>
      <c r="BP86" s="188">
        <v>0</v>
      </c>
      <c r="BQ86" s="188">
        <v>0</v>
      </c>
      <c r="BR86" s="188">
        <v>0</v>
      </c>
      <c r="BS86" s="188">
        <v>0</v>
      </c>
      <c r="BT86" s="188">
        <v>0</v>
      </c>
      <c r="BU86" s="188">
        <v>0</v>
      </c>
      <c r="BV86" s="188">
        <v>0</v>
      </c>
      <c r="BW86" s="188">
        <v>0</v>
      </c>
      <c r="BX86" s="188">
        <v>0</v>
      </c>
      <c r="BY86" s="188">
        <v>0</v>
      </c>
      <c r="BZ86" s="188">
        <v>0</v>
      </c>
      <c r="CA86" s="188">
        <v>0</v>
      </c>
      <c r="CB86" s="188">
        <v>0</v>
      </c>
      <c r="CC86" s="188">
        <v>0</v>
      </c>
      <c r="CD86" s="188">
        <v>0</v>
      </c>
      <c r="CE86" s="188">
        <v>0</v>
      </c>
      <c r="CF86" s="188">
        <v>0</v>
      </c>
      <c r="CG86" s="188">
        <v>0</v>
      </c>
      <c r="CH86" s="188">
        <v>0</v>
      </c>
      <c r="CI86" s="188">
        <v>0</v>
      </c>
      <c r="CJ86" s="188">
        <v>0</v>
      </c>
      <c r="CK86" s="188">
        <v>0</v>
      </c>
      <c r="CL86" s="188">
        <v>0</v>
      </c>
      <c r="CM86" s="188">
        <v>0</v>
      </c>
      <c r="CN86" s="188">
        <v>0</v>
      </c>
      <c r="CO86" s="188">
        <v>0</v>
      </c>
      <c r="CP86" s="188">
        <v>0</v>
      </c>
      <c r="CQ86" s="188">
        <v>0</v>
      </c>
      <c r="CR86" s="188">
        <v>0</v>
      </c>
      <c r="CS86" s="188">
        <v>0</v>
      </c>
      <c r="CT86" s="188">
        <v>0</v>
      </c>
      <c r="CU86" s="188">
        <v>0</v>
      </c>
      <c r="CV86" s="188">
        <v>0</v>
      </c>
      <c r="CW86" s="188">
        <v>0</v>
      </c>
      <c r="CX86" s="188">
        <v>0</v>
      </c>
      <c r="CY86" s="188">
        <v>0</v>
      </c>
      <c r="CZ86" s="188">
        <v>0</v>
      </c>
      <c r="DA86" s="188">
        <v>0</v>
      </c>
      <c r="DB86" s="188">
        <v>0</v>
      </c>
      <c r="DC86" s="188">
        <v>0</v>
      </c>
      <c r="DD86" s="193">
        <v>374178.25421109347</v>
      </c>
      <c r="DE86" s="188">
        <v>218468.53254620126</v>
      </c>
      <c r="DF86" s="189">
        <v>51411.180144989223</v>
      </c>
      <c r="DG86" s="189">
        <v>536.57660001027455</v>
      </c>
      <c r="DH86" s="189">
        <v>221.78636850176227</v>
      </c>
      <c r="DI86" s="189">
        <v>314.79023150851231</v>
      </c>
      <c r="DJ86" s="188">
        <v>52858.900085182358</v>
      </c>
      <c r="DK86" s="188">
        <v>0</v>
      </c>
      <c r="DL86" s="188">
        <v>446.13027454959678</v>
      </c>
      <c r="DM86" s="188">
        <v>0</v>
      </c>
      <c r="DN86" s="188">
        <v>50010.36066916315</v>
      </c>
      <c r="DO86" s="188">
        <v>0</v>
      </c>
      <c r="DP86" s="188">
        <v>446.57389099760769</v>
      </c>
      <c r="DQ86" s="188">
        <v>0</v>
      </c>
      <c r="DR86" s="192">
        <v>290683.61398671567</v>
      </c>
      <c r="DS86" s="188">
        <v>222561.48501215642</v>
      </c>
      <c r="DT86" s="188">
        <v>63023.07038810027</v>
      </c>
      <c r="DU86" s="188">
        <v>159538.41462405614</v>
      </c>
      <c r="DV86" s="188">
        <v>58160.692119194166</v>
      </c>
      <c r="DW86" s="188">
        <v>19751.812517104012</v>
      </c>
      <c r="DX86" s="188">
        <v>16218.190402807786</v>
      </c>
      <c r="DY86" s="188">
        <v>22190.689199282362</v>
      </c>
      <c r="DZ86" s="188">
        <v>3030.6692750907841</v>
      </c>
      <c r="EA86" s="188">
        <v>1649.0702094057353</v>
      </c>
      <c r="EB86" s="188">
        <v>1381.599065685049</v>
      </c>
      <c r="EC86" s="188">
        <v>2214.9591802603463</v>
      </c>
      <c r="ED86" s="188">
        <v>174.82510174090186</v>
      </c>
      <c r="EE86" s="188">
        <v>2236.3817142790895</v>
      </c>
      <c r="EF86" s="188">
        <v>2304.6015839939387</v>
      </c>
      <c r="EG86" s="192">
        <v>19248.042181508179</v>
      </c>
      <c r="EH86" s="188">
        <v>8140.1894907966007</v>
      </c>
      <c r="EI86" s="188">
        <v>11107.852690711577</v>
      </c>
      <c r="EJ86" s="192">
        <v>40261.708080741366</v>
      </c>
      <c r="EK86" s="192">
        <v>286853.40250505612</v>
      </c>
      <c r="EL86" s="188">
        <v>154873.98182843465</v>
      </c>
      <c r="EM86" s="188">
        <v>131979.42067662149</v>
      </c>
      <c r="EN86" s="188">
        <v>0</v>
      </c>
      <c r="EO86" s="192">
        <v>0</v>
      </c>
      <c r="EP86" s="188">
        <v>0</v>
      </c>
      <c r="EQ86" s="188">
        <v>0</v>
      </c>
      <c r="ER86" s="188">
        <v>0</v>
      </c>
      <c r="ES86" s="264">
        <v>6147.7349733802057</v>
      </c>
      <c r="ET86" s="190">
        <v>1093386.6286962542</v>
      </c>
      <c r="EU86" s="269"/>
      <c r="EV86" s="192">
        <v>3728.4210526315787</v>
      </c>
      <c r="EW86" s="188">
        <v>815845.65</v>
      </c>
      <c r="EX86" s="188">
        <v>423.36</v>
      </c>
      <c r="EY86" s="188">
        <v>423.36</v>
      </c>
      <c r="EZ86" s="188">
        <v>1333.6200000000001</v>
      </c>
      <c r="FA86" s="188">
        <v>892.02</v>
      </c>
      <c r="FB86" s="188">
        <v>11902.560000000001</v>
      </c>
      <c r="FC86" s="192">
        <v>830820.57000000007</v>
      </c>
      <c r="FD86" s="188">
        <v>834681.95999999985</v>
      </c>
      <c r="FE86" s="188">
        <v>407.16</v>
      </c>
      <c r="FF86" s="188">
        <v>407.12</v>
      </c>
      <c r="FG86" s="188">
        <v>1281.2700000000002</v>
      </c>
      <c r="FH86" s="188">
        <v>858.41000000000008</v>
      </c>
      <c r="FI86" s="188">
        <v>11960.419999999998</v>
      </c>
      <c r="FJ86" s="192">
        <v>849596.34</v>
      </c>
      <c r="FK86" s="192">
        <v>319670.22666666663</v>
      </c>
      <c r="FL86" s="190">
        <v>819574.0710526316</v>
      </c>
      <c r="FN86" s="115">
        <v>0</v>
      </c>
      <c r="FO86" s="107">
        <v>3.4064189147683646</v>
      </c>
      <c r="FP86" s="108">
        <v>3125.900000000001</v>
      </c>
      <c r="FQ86" s="107">
        <v>3.0862344509854109</v>
      </c>
      <c r="FR86" s="108">
        <v>3125.900000000001</v>
      </c>
      <c r="FS86" s="107">
        <v>0</v>
      </c>
      <c r="FT86" s="108">
        <v>0</v>
      </c>
      <c r="FU86" s="108">
        <v>3125.9</v>
      </c>
      <c r="FV86" s="108">
        <v>3125.9</v>
      </c>
      <c r="FW86" s="108">
        <v>3125.9</v>
      </c>
      <c r="FX86" s="108">
        <v>3125.9</v>
      </c>
      <c r="FY86" s="108">
        <v>3125.9</v>
      </c>
      <c r="FZ86" s="108">
        <v>3125.9</v>
      </c>
      <c r="GA86" s="108">
        <v>3125.9</v>
      </c>
      <c r="GB86" s="108">
        <v>3125.9</v>
      </c>
      <c r="GC86" s="108">
        <v>3125.9</v>
      </c>
      <c r="GD86" s="108">
        <v>3125.9</v>
      </c>
      <c r="GE86" s="108">
        <v>3125.9</v>
      </c>
      <c r="GF86" s="108">
        <v>3125.9</v>
      </c>
      <c r="GG86" s="108">
        <v>3125.900000000001</v>
      </c>
      <c r="GH86" s="108">
        <v>0</v>
      </c>
      <c r="GI86" s="108">
        <v>3125.900000000001</v>
      </c>
      <c r="GJ86" s="108">
        <v>4</v>
      </c>
      <c r="GK86" s="115">
        <v>9.5693779904306216E-3</v>
      </c>
    </row>
    <row r="87" spans="1:193" ht="12" customHeight="1" x14ac:dyDescent="0.25">
      <c r="A87" s="22">
        <v>82</v>
      </c>
      <c r="B87" s="10" t="s">
        <v>80</v>
      </c>
      <c r="C87" s="28">
        <v>2021</v>
      </c>
      <c r="D87" s="282"/>
      <c r="E87" s="126">
        <v>3473.1</v>
      </c>
      <c r="F87" s="11">
        <v>3473.1</v>
      </c>
      <c r="G87" s="11">
        <v>0</v>
      </c>
      <c r="H87" s="11">
        <v>325.60000000000002</v>
      </c>
      <c r="I87" s="124" t="s">
        <v>494</v>
      </c>
      <c r="J87" s="12">
        <v>27.35</v>
      </c>
      <c r="K87" s="26">
        <v>4.4800000000000004</v>
      </c>
      <c r="L87" s="26">
        <v>5.83</v>
      </c>
      <c r="M87" s="26">
        <v>7.93</v>
      </c>
      <c r="N87" s="26">
        <v>6.1</v>
      </c>
      <c r="O87" s="26">
        <v>2.78</v>
      </c>
      <c r="P87" s="26">
        <v>0</v>
      </c>
      <c r="Q87" s="26">
        <v>0</v>
      </c>
      <c r="R87" s="26">
        <v>0.23</v>
      </c>
      <c r="S87" s="35">
        <v>28.444000000000003</v>
      </c>
      <c r="T87" s="33">
        <v>4.6592000000000002</v>
      </c>
      <c r="U87" s="33">
        <v>6.0632000000000001</v>
      </c>
      <c r="V87" s="33">
        <v>8.2471999999999994</v>
      </c>
      <c r="W87" s="33">
        <v>6.3439999999999994</v>
      </c>
      <c r="X87" s="33">
        <v>2.8912</v>
      </c>
      <c r="Y87" s="33">
        <v>0</v>
      </c>
      <c r="Z87" s="33">
        <v>0</v>
      </c>
      <c r="AA87" s="33">
        <v>0.23920000000000002</v>
      </c>
      <c r="AB87" s="38" t="s">
        <v>395</v>
      </c>
      <c r="AC87" s="38" t="s">
        <v>396</v>
      </c>
      <c r="AD87" s="122" t="s">
        <v>396</v>
      </c>
      <c r="AE87" s="37">
        <v>0</v>
      </c>
      <c r="AF87" s="38" t="s">
        <v>396</v>
      </c>
      <c r="AG87" s="282"/>
      <c r="AH87" s="26">
        <v>34.24</v>
      </c>
      <c r="AI87" s="26">
        <v>34.24</v>
      </c>
      <c r="AJ87" s="26">
        <v>2190</v>
      </c>
      <c r="AK87" s="26">
        <v>35.89</v>
      </c>
      <c r="AL87" s="26">
        <v>5.93</v>
      </c>
      <c r="AM87" s="282"/>
      <c r="AN87" s="15">
        <v>1.2999999999999999E-2</v>
      </c>
      <c r="AO87" s="15">
        <v>1.2999999999999999E-2</v>
      </c>
      <c r="AP87" s="16">
        <v>7.7870000000000001E-4</v>
      </c>
      <c r="AQ87" s="15">
        <v>2.5999999999999999E-2</v>
      </c>
      <c r="AR87" s="15">
        <v>0.68300000000000005</v>
      </c>
      <c r="AS87" s="282"/>
      <c r="AT87" s="13">
        <v>4.2328000000000001</v>
      </c>
      <c r="AU87" s="13">
        <v>4.2328000000000001</v>
      </c>
      <c r="AV87" s="13">
        <v>0.25354472</v>
      </c>
      <c r="AW87" s="13">
        <v>8.4656000000000002</v>
      </c>
      <c r="AX87" s="13">
        <v>222.38480000000004</v>
      </c>
      <c r="AY87" s="26">
        <v>4.1729599493248115E-2</v>
      </c>
      <c r="AZ87" s="26">
        <v>4.1729599493248115E-2</v>
      </c>
      <c r="BA87" s="26">
        <v>0.15987530932020388</v>
      </c>
      <c r="BB87" s="26">
        <v>8.748103538625436E-2</v>
      </c>
      <c r="BC87" s="26">
        <v>0.37970166825026636</v>
      </c>
      <c r="BD87" s="269"/>
      <c r="BE87" s="192">
        <v>559589.32890289917</v>
      </c>
      <c r="BF87" s="188">
        <v>55644.08346011518</v>
      </c>
      <c r="BG87" s="188">
        <v>21539.221217014194</v>
      </c>
      <c r="BH87" s="188">
        <v>2985.0041302201776</v>
      </c>
      <c r="BI87" s="188">
        <v>1064.7994711662914</v>
      </c>
      <c r="BJ87" s="189">
        <v>5783.9186417145165</v>
      </c>
      <c r="BK87" s="188">
        <v>24271.14</v>
      </c>
      <c r="BL87" s="188">
        <v>20959.099999999999</v>
      </c>
      <c r="BM87" s="188">
        <v>0</v>
      </c>
      <c r="BN87" s="188">
        <v>20959.099999999999</v>
      </c>
      <c r="BO87" s="188">
        <v>0</v>
      </c>
      <c r="BP87" s="188">
        <v>0</v>
      </c>
      <c r="BQ87" s="188">
        <v>0</v>
      </c>
      <c r="BR87" s="188">
        <v>0</v>
      </c>
      <c r="BS87" s="188">
        <v>0</v>
      </c>
      <c r="BT87" s="188">
        <v>0</v>
      </c>
      <c r="BU87" s="188">
        <v>0</v>
      </c>
      <c r="BV87" s="188">
        <v>0</v>
      </c>
      <c r="BW87" s="188">
        <v>0</v>
      </c>
      <c r="BX87" s="188">
        <v>0</v>
      </c>
      <c r="BY87" s="188">
        <v>0</v>
      </c>
      <c r="BZ87" s="188">
        <v>0</v>
      </c>
      <c r="CA87" s="188">
        <v>0</v>
      </c>
      <c r="CB87" s="188">
        <v>0</v>
      </c>
      <c r="CC87" s="188">
        <v>0</v>
      </c>
      <c r="CD87" s="188">
        <v>0</v>
      </c>
      <c r="CE87" s="188">
        <v>0</v>
      </c>
      <c r="CF87" s="188">
        <v>480709.93</v>
      </c>
      <c r="CG87" s="188">
        <v>0</v>
      </c>
      <c r="CH87" s="188">
        <v>480709.93</v>
      </c>
      <c r="CI87" s="188">
        <v>0</v>
      </c>
      <c r="CJ87" s="188">
        <v>0</v>
      </c>
      <c r="CK87" s="188">
        <v>0</v>
      </c>
      <c r="CL87" s="188">
        <v>0</v>
      </c>
      <c r="CM87" s="188">
        <v>0</v>
      </c>
      <c r="CN87" s="188">
        <v>0</v>
      </c>
      <c r="CO87" s="188">
        <v>0</v>
      </c>
      <c r="CP87" s="188">
        <v>0</v>
      </c>
      <c r="CQ87" s="188">
        <v>0</v>
      </c>
      <c r="CR87" s="188">
        <v>0</v>
      </c>
      <c r="CS87" s="188">
        <v>0</v>
      </c>
      <c r="CT87" s="188">
        <v>0</v>
      </c>
      <c r="CU87" s="188">
        <v>0</v>
      </c>
      <c r="CV87" s="188">
        <v>0</v>
      </c>
      <c r="CW87" s="188">
        <v>0</v>
      </c>
      <c r="CX87" s="188">
        <v>0</v>
      </c>
      <c r="CY87" s="188">
        <v>0</v>
      </c>
      <c r="CZ87" s="188">
        <v>0</v>
      </c>
      <c r="DA87" s="188">
        <v>0</v>
      </c>
      <c r="DB87" s="188">
        <v>0</v>
      </c>
      <c r="DC87" s="188">
        <v>2276.2154427840328</v>
      </c>
      <c r="DD87" s="193">
        <v>383592.26343918487</v>
      </c>
      <c r="DE87" s="188">
        <v>242734.27185329379</v>
      </c>
      <c r="DF87" s="189">
        <v>57121.523324982234</v>
      </c>
      <c r="DG87" s="189">
        <v>596.17524216887409</v>
      </c>
      <c r="DH87" s="189">
        <v>246.42062652147223</v>
      </c>
      <c r="DI87" s="189">
        <v>349.75461564740186</v>
      </c>
      <c r="DJ87" s="188">
        <v>26583.322393501658</v>
      </c>
      <c r="DK87" s="188">
        <v>0</v>
      </c>
      <c r="DL87" s="188">
        <v>495.68286142813389</v>
      </c>
      <c r="DM87" s="188">
        <v>0</v>
      </c>
      <c r="DN87" s="188">
        <v>55565.112012562917</v>
      </c>
      <c r="DO87" s="188">
        <v>0</v>
      </c>
      <c r="DP87" s="188">
        <v>496.17575124725374</v>
      </c>
      <c r="DQ87" s="188">
        <v>0</v>
      </c>
      <c r="DR87" s="192">
        <v>322970.42763276538</v>
      </c>
      <c r="DS87" s="188">
        <v>247281.83678163728</v>
      </c>
      <c r="DT87" s="188">
        <v>70023.169571934777</v>
      </c>
      <c r="DU87" s="188">
        <v>177258.66720970249</v>
      </c>
      <c r="DV87" s="188">
        <v>64620.71716919067</v>
      </c>
      <c r="DW87" s="188">
        <v>21945.686059424133</v>
      </c>
      <c r="DX87" s="188">
        <v>18019.577429857542</v>
      </c>
      <c r="DY87" s="188">
        <v>24655.453679908995</v>
      </c>
      <c r="DZ87" s="188">
        <v>3367.2918069412958</v>
      </c>
      <c r="EA87" s="188">
        <v>1832.2357542746267</v>
      </c>
      <c r="EB87" s="188">
        <v>1535.0560526666691</v>
      </c>
      <c r="EC87" s="188">
        <v>2460.9791512723391</v>
      </c>
      <c r="ED87" s="188">
        <v>194.24327741013016</v>
      </c>
      <c r="EE87" s="188">
        <v>2484.7811292308461</v>
      </c>
      <c r="EF87" s="188">
        <v>2560.5783170828704</v>
      </c>
      <c r="EG87" s="192">
        <v>21385.960939440163</v>
      </c>
      <c r="EH87" s="188">
        <v>9044.336709583049</v>
      </c>
      <c r="EI87" s="188">
        <v>12341.624229857114</v>
      </c>
      <c r="EJ87" s="192">
        <v>44733.656974062753</v>
      </c>
      <c r="EK87" s="192">
        <v>318714.78685828397</v>
      </c>
      <c r="EL87" s="188">
        <v>172076.14648208072</v>
      </c>
      <c r="EM87" s="188">
        <v>146638.64037620326</v>
      </c>
      <c r="EN87" s="188">
        <v>0</v>
      </c>
      <c r="EO87" s="192">
        <v>0</v>
      </c>
      <c r="EP87" s="188">
        <v>0</v>
      </c>
      <c r="EQ87" s="188">
        <v>0</v>
      </c>
      <c r="ER87" s="188">
        <v>0</v>
      </c>
      <c r="ES87" s="264">
        <v>6830.5762615716367</v>
      </c>
      <c r="ET87" s="190">
        <v>1657817.0010082079</v>
      </c>
      <c r="EU87" s="269"/>
      <c r="EV87" s="192">
        <v>3728.4210526315787</v>
      </c>
      <c r="EW87" s="188">
        <v>1117992.18</v>
      </c>
      <c r="EX87" s="188">
        <v>691.74</v>
      </c>
      <c r="EY87" s="188">
        <v>691.74</v>
      </c>
      <c r="EZ87" s="188">
        <v>2178.8399999999997</v>
      </c>
      <c r="FA87" s="188">
        <v>1412.28</v>
      </c>
      <c r="FB87" s="188">
        <v>15558.3</v>
      </c>
      <c r="FC87" s="192">
        <v>1138525.08</v>
      </c>
      <c r="FD87" s="188">
        <v>1092638.5</v>
      </c>
      <c r="FE87" s="188">
        <v>712.27999999999975</v>
      </c>
      <c r="FF87" s="188">
        <v>712.24999999999977</v>
      </c>
      <c r="FG87" s="188">
        <v>2241.13</v>
      </c>
      <c r="FH87" s="188">
        <v>1456.4199999999998</v>
      </c>
      <c r="FI87" s="188">
        <v>14708.79</v>
      </c>
      <c r="FJ87" s="192">
        <v>1112469.3699999999</v>
      </c>
      <c r="FK87" s="192">
        <v>400607.29</v>
      </c>
      <c r="FL87" s="190">
        <v>1121720.6010526316</v>
      </c>
      <c r="FN87" s="115">
        <v>0</v>
      </c>
      <c r="FO87" s="107">
        <v>3.4064198779223775</v>
      </c>
      <c r="FP87" s="108">
        <v>3473.099999999999</v>
      </c>
      <c r="FQ87" s="107">
        <v>3.0862314868133134</v>
      </c>
      <c r="FR87" s="108">
        <v>3473.099999999999</v>
      </c>
      <c r="FS87" s="107">
        <v>0</v>
      </c>
      <c r="FT87" s="108">
        <v>0</v>
      </c>
      <c r="FU87" s="108">
        <v>3473.1</v>
      </c>
      <c r="FV87" s="108">
        <v>3473.1</v>
      </c>
      <c r="FW87" s="108">
        <v>3473.1</v>
      </c>
      <c r="FX87" s="108">
        <v>3473.1</v>
      </c>
      <c r="FY87" s="108">
        <v>3473.1</v>
      </c>
      <c r="FZ87" s="108">
        <v>3473.1</v>
      </c>
      <c r="GA87" s="108">
        <v>3473.1</v>
      </c>
      <c r="GB87" s="108">
        <v>3473.1</v>
      </c>
      <c r="GC87" s="108">
        <v>3473.1</v>
      </c>
      <c r="GD87" s="108">
        <v>3473.1</v>
      </c>
      <c r="GE87" s="108">
        <v>3473.1</v>
      </c>
      <c r="GF87" s="108">
        <v>3473.1</v>
      </c>
      <c r="GG87" s="108">
        <v>3473.099999999999</v>
      </c>
      <c r="GH87" s="108">
        <v>3473.099999999999</v>
      </c>
      <c r="GI87" s="108">
        <v>3473.099999999999</v>
      </c>
      <c r="GJ87" s="108">
        <v>4</v>
      </c>
      <c r="GK87" s="115">
        <v>9.5693779904306216E-3</v>
      </c>
    </row>
    <row r="88" spans="1:193" ht="12" customHeight="1" x14ac:dyDescent="0.25">
      <c r="A88" s="22">
        <v>83</v>
      </c>
      <c r="B88" s="10" t="s">
        <v>81</v>
      </c>
      <c r="C88" s="28">
        <v>2021</v>
      </c>
      <c r="D88" s="282"/>
      <c r="E88" s="126">
        <v>3480.2</v>
      </c>
      <c r="F88" s="11">
        <v>3480.2</v>
      </c>
      <c r="G88" s="11">
        <v>0</v>
      </c>
      <c r="H88" s="11">
        <v>307.7</v>
      </c>
      <c r="I88" s="124" t="s">
        <v>494</v>
      </c>
      <c r="J88" s="12">
        <v>27.35</v>
      </c>
      <c r="K88" s="26">
        <v>4.4800000000000004</v>
      </c>
      <c r="L88" s="26">
        <v>5.83</v>
      </c>
      <c r="M88" s="26">
        <v>7.93</v>
      </c>
      <c r="N88" s="26">
        <v>6.1</v>
      </c>
      <c r="O88" s="26">
        <v>2.78</v>
      </c>
      <c r="P88" s="26">
        <v>0</v>
      </c>
      <c r="Q88" s="26">
        <v>0</v>
      </c>
      <c r="R88" s="26">
        <v>0.23</v>
      </c>
      <c r="S88" s="35">
        <v>28.444000000000003</v>
      </c>
      <c r="T88" s="33">
        <v>4.6592000000000002</v>
      </c>
      <c r="U88" s="33">
        <v>6.0632000000000001</v>
      </c>
      <c r="V88" s="33">
        <v>8.2471999999999994</v>
      </c>
      <c r="W88" s="33">
        <v>6.3439999999999994</v>
      </c>
      <c r="X88" s="33">
        <v>2.8912</v>
      </c>
      <c r="Y88" s="33">
        <v>0</v>
      </c>
      <c r="Z88" s="33">
        <v>0</v>
      </c>
      <c r="AA88" s="33">
        <v>0.23920000000000002</v>
      </c>
      <c r="AB88" s="38" t="s">
        <v>395</v>
      </c>
      <c r="AC88" s="38" t="s">
        <v>396</v>
      </c>
      <c r="AD88" s="122" t="s">
        <v>396</v>
      </c>
      <c r="AE88" s="37">
        <v>0</v>
      </c>
      <c r="AF88" s="38" t="s">
        <v>396</v>
      </c>
      <c r="AG88" s="282"/>
      <c r="AH88" s="26">
        <v>34.24</v>
      </c>
      <c r="AI88" s="26">
        <v>34.24</v>
      </c>
      <c r="AJ88" s="26">
        <v>2190</v>
      </c>
      <c r="AK88" s="26">
        <v>35.89</v>
      </c>
      <c r="AL88" s="26">
        <v>5.93</v>
      </c>
      <c r="AM88" s="282"/>
      <c r="AN88" s="15">
        <v>1.2999999999999999E-2</v>
      </c>
      <c r="AO88" s="15">
        <v>1.2999999999999999E-2</v>
      </c>
      <c r="AP88" s="16">
        <v>7.7870000000000001E-4</v>
      </c>
      <c r="AQ88" s="15">
        <v>2.5999999999999999E-2</v>
      </c>
      <c r="AR88" s="15">
        <v>0.68300000000000005</v>
      </c>
      <c r="AS88" s="282"/>
      <c r="AT88" s="13">
        <v>4.0000999999999998</v>
      </c>
      <c r="AU88" s="13">
        <v>4.0000999999999998</v>
      </c>
      <c r="AV88" s="13">
        <v>0.23960598999999999</v>
      </c>
      <c r="AW88" s="13">
        <v>8.0001999999999995</v>
      </c>
      <c r="AX88" s="13">
        <v>210.1591</v>
      </c>
      <c r="AY88" s="26">
        <v>3.9355043962990638E-2</v>
      </c>
      <c r="AZ88" s="26">
        <v>3.9355043962990638E-2</v>
      </c>
      <c r="BA88" s="26">
        <v>0.15077786279524166</v>
      </c>
      <c r="BB88" s="26">
        <v>8.250306821447044E-2</v>
      </c>
      <c r="BC88" s="26">
        <v>0.35809535745072124</v>
      </c>
      <c r="BD88" s="269"/>
      <c r="BE88" s="192">
        <v>77164.727313313721</v>
      </c>
      <c r="BF88" s="188">
        <v>70760.148641528562</v>
      </c>
      <c r="BG88" s="188">
        <v>21583.253485201349</v>
      </c>
      <c r="BH88" s="188">
        <v>2991.1063240310568</v>
      </c>
      <c r="BI88" s="188">
        <v>1066.9762228421087</v>
      </c>
      <c r="BJ88" s="189">
        <v>5795.7426094540497</v>
      </c>
      <c r="BK88" s="188">
        <v>39323.07</v>
      </c>
      <c r="BL88" s="188">
        <v>0</v>
      </c>
      <c r="BM88" s="188">
        <v>0</v>
      </c>
      <c r="BN88" s="188">
        <v>0</v>
      </c>
      <c r="BO88" s="188">
        <v>0</v>
      </c>
      <c r="BP88" s="188">
        <v>0</v>
      </c>
      <c r="BQ88" s="188">
        <v>0</v>
      </c>
      <c r="BR88" s="188">
        <v>0</v>
      </c>
      <c r="BS88" s="188">
        <v>0</v>
      </c>
      <c r="BT88" s="188">
        <v>0</v>
      </c>
      <c r="BU88" s="188">
        <v>0</v>
      </c>
      <c r="BV88" s="188">
        <v>0</v>
      </c>
      <c r="BW88" s="188">
        <v>0</v>
      </c>
      <c r="BX88" s="188">
        <v>0</v>
      </c>
      <c r="BY88" s="188">
        <v>0</v>
      </c>
      <c r="BZ88" s="188">
        <v>0</v>
      </c>
      <c r="CA88" s="188">
        <v>0</v>
      </c>
      <c r="CB88" s="188">
        <v>0</v>
      </c>
      <c r="CC88" s="188">
        <v>0</v>
      </c>
      <c r="CD88" s="188">
        <v>0</v>
      </c>
      <c r="CE88" s="188">
        <v>0</v>
      </c>
      <c r="CF88" s="188">
        <v>0</v>
      </c>
      <c r="CG88" s="188">
        <v>0</v>
      </c>
      <c r="CH88" s="188">
        <v>0</v>
      </c>
      <c r="CI88" s="188">
        <v>0</v>
      </c>
      <c r="CJ88" s="188">
        <v>0</v>
      </c>
      <c r="CK88" s="188">
        <v>0</v>
      </c>
      <c r="CL88" s="188">
        <v>0</v>
      </c>
      <c r="CM88" s="188">
        <v>0</v>
      </c>
      <c r="CN88" s="188">
        <v>0</v>
      </c>
      <c r="CO88" s="188">
        <v>0</v>
      </c>
      <c r="CP88" s="188">
        <v>0</v>
      </c>
      <c r="CQ88" s="188">
        <v>0</v>
      </c>
      <c r="CR88" s="188">
        <v>0</v>
      </c>
      <c r="CS88" s="188">
        <v>4123.71</v>
      </c>
      <c r="CT88" s="188">
        <v>0</v>
      </c>
      <c r="CU88" s="188">
        <v>4123.71</v>
      </c>
      <c r="CV88" s="188">
        <v>0</v>
      </c>
      <c r="CW88" s="188">
        <v>0</v>
      </c>
      <c r="CX88" s="188">
        <v>0</v>
      </c>
      <c r="CY88" s="188">
        <v>0</v>
      </c>
      <c r="CZ88" s="188">
        <v>0</v>
      </c>
      <c r="DA88" s="188">
        <v>0</v>
      </c>
      <c r="DB88" s="188">
        <v>0</v>
      </c>
      <c r="DC88" s="188">
        <v>2280.8686717851465</v>
      </c>
      <c r="DD88" s="193">
        <v>385732.2763698285</v>
      </c>
      <c r="DE88" s="188">
        <v>243230.48944857132</v>
      </c>
      <c r="DF88" s="189">
        <v>57238.295895771269</v>
      </c>
      <c r="DG88" s="189">
        <v>597.39399320379948</v>
      </c>
      <c r="DH88" s="189">
        <v>246.92438006968638</v>
      </c>
      <c r="DI88" s="189">
        <v>350.46961313411305</v>
      </c>
      <c r="DJ88" s="188">
        <v>27993.507941857268</v>
      </c>
      <c r="DK88" s="188">
        <v>0</v>
      </c>
      <c r="DL88" s="188">
        <v>496.69617757685978</v>
      </c>
      <c r="DM88" s="188">
        <v>0</v>
      </c>
      <c r="DN88" s="188">
        <v>55678.70283784558</v>
      </c>
      <c r="DO88" s="188">
        <v>0</v>
      </c>
      <c r="DP88" s="188">
        <v>497.19007500235887</v>
      </c>
      <c r="DQ88" s="188">
        <v>0</v>
      </c>
      <c r="DR88" s="192">
        <v>323630.67065375333</v>
      </c>
      <c r="DS88" s="188">
        <v>247787.35088752245</v>
      </c>
      <c r="DT88" s="188">
        <v>70166.316761465961</v>
      </c>
      <c r="DU88" s="188">
        <v>177621.03412605647</v>
      </c>
      <c r="DV88" s="188">
        <v>64752.820216007996</v>
      </c>
      <c r="DW88" s="188">
        <v>21990.549256862134</v>
      </c>
      <c r="DX88" s="188">
        <v>18056.414549362304</v>
      </c>
      <c r="DY88" s="188">
        <v>24705.856409783562</v>
      </c>
      <c r="DZ88" s="188">
        <v>3374.1755050292531</v>
      </c>
      <c r="EA88" s="188">
        <v>1835.981363055068</v>
      </c>
      <c r="EB88" s="188">
        <v>1538.194141974185</v>
      </c>
      <c r="EC88" s="188">
        <v>2466.0100896196468</v>
      </c>
      <c r="ED88" s="188">
        <v>194.64036567986381</v>
      </c>
      <c r="EE88" s="188">
        <v>2489.8607255619449</v>
      </c>
      <c r="EF88" s="188">
        <v>2565.812864332097</v>
      </c>
      <c r="EG88" s="192">
        <v>21429.679900215848</v>
      </c>
      <c r="EH88" s="188">
        <v>9062.8258952206761</v>
      </c>
      <c r="EI88" s="188">
        <v>12366.854004995172</v>
      </c>
      <c r="EJ88" s="192">
        <v>44825.105237722273</v>
      </c>
      <c r="EK88" s="192">
        <v>319366.33014430909</v>
      </c>
      <c r="EL88" s="188">
        <v>172427.91885835057</v>
      </c>
      <c r="EM88" s="188">
        <v>146938.41128595854</v>
      </c>
      <c r="EN88" s="188">
        <v>0</v>
      </c>
      <c r="EO88" s="192">
        <v>0</v>
      </c>
      <c r="EP88" s="188">
        <v>0</v>
      </c>
      <c r="EQ88" s="188">
        <v>0</v>
      </c>
      <c r="ER88" s="188">
        <v>0</v>
      </c>
      <c r="ES88" s="264">
        <v>6844.5398939050456</v>
      </c>
      <c r="ET88" s="190">
        <v>1178993.3295130476</v>
      </c>
      <c r="EU88" s="269"/>
      <c r="EV88" s="192">
        <v>3728.4210526315787</v>
      </c>
      <c r="EW88" s="188">
        <v>1120277.6399999999</v>
      </c>
      <c r="EX88" s="188">
        <v>763.98</v>
      </c>
      <c r="EY88" s="188">
        <v>763.98</v>
      </c>
      <c r="EZ88" s="188">
        <v>2406.54</v>
      </c>
      <c r="FA88" s="188">
        <v>1609.5</v>
      </c>
      <c r="FB88" s="188">
        <v>14703.3</v>
      </c>
      <c r="FC88" s="192">
        <v>1140524.94</v>
      </c>
      <c r="FD88" s="188">
        <v>1087493.3600000001</v>
      </c>
      <c r="FE88" s="188">
        <v>647.54</v>
      </c>
      <c r="FF88" s="188">
        <v>647.41999999999996</v>
      </c>
      <c r="FG88" s="188">
        <v>2239.77</v>
      </c>
      <c r="FH88" s="188">
        <v>1465.85</v>
      </c>
      <c r="FI88" s="188">
        <v>10637.75</v>
      </c>
      <c r="FJ88" s="192">
        <v>1103131.6900000002</v>
      </c>
      <c r="FK88" s="192">
        <v>241091.56</v>
      </c>
      <c r="FL88" s="190">
        <v>1124006.0610526316</v>
      </c>
      <c r="FN88" s="115">
        <v>0</v>
      </c>
      <c r="FO88" s="107">
        <v>3.4064194045292568</v>
      </c>
      <c r="FP88" s="108">
        <v>3480.1999999999994</v>
      </c>
      <c r="FQ88" s="107">
        <v>3.0862309230946092</v>
      </c>
      <c r="FR88" s="108">
        <v>3480.1999999999994</v>
      </c>
      <c r="FS88" s="107">
        <v>0</v>
      </c>
      <c r="FT88" s="108">
        <v>0</v>
      </c>
      <c r="FU88" s="108">
        <v>3480.2</v>
      </c>
      <c r="FV88" s="108">
        <v>3480.2</v>
      </c>
      <c r="FW88" s="108">
        <v>3480.2</v>
      </c>
      <c r="FX88" s="108">
        <v>3480.2</v>
      </c>
      <c r="FY88" s="108">
        <v>3480.2</v>
      </c>
      <c r="FZ88" s="108">
        <v>3480.2</v>
      </c>
      <c r="GA88" s="108">
        <v>3480.2</v>
      </c>
      <c r="GB88" s="108">
        <v>3480.2</v>
      </c>
      <c r="GC88" s="108">
        <v>3480.2</v>
      </c>
      <c r="GD88" s="108">
        <v>3480.2</v>
      </c>
      <c r="GE88" s="108">
        <v>3480.2</v>
      </c>
      <c r="GF88" s="108">
        <v>3480.2</v>
      </c>
      <c r="GG88" s="108">
        <v>3480.1999999999994</v>
      </c>
      <c r="GH88" s="108">
        <v>3480.1999999999994</v>
      </c>
      <c r="GI88" s="108">
        <v>3480.1999999999994</v>
      </c>
      <c r="GJ88" s="108">
        <v>4</v>
      </c>
      <c r="GK88" s="115">
        <v>9.5693779904306216E-3</v>
      </c>
    </row>
    <row r="89" spans="1:193" ht="12" customHeight="1" x14ac:dyDescent="0.25">
      <c r="A89" s="22">
        <v>84</v>
      </c>
      <c r="B89" s="10" t="s">
        <v>82</v>
      </c>
      <c r="C89" s="28">
        <v>2021</v>
      </c>
      <c r="D89" s="282"/>
      <c r="E89" s="126">
        <v>3501.97</v>
      </c>
      <c r="F89" s="11">
        <v>3501.97</v>
      </c>
      <c r="G89" s="11">
        <v>0</v>
      </c>
      <c r="H89" s="11">
        <v>302.8</v>
      </c>
      <c r="I89" s="124" t="s">
        <v>494</v>
      </c>
      <c r="J89" s="12">
        <v>27.35</v>
      </c>
      <c r="K89" s="26">
        <v>4.4800000000000004</v>
      </c>
      <c r="L89" s="26">
        <v>5.83</v>
      </c>
      <c r="M89" s="26">
        <v>7.93</v>
      </c>
      <c r="N89" s="26">
        <v>6.1</v>
      </c>
      <c r="O89" s="26">
        <v>2.78</v>
      </c>
      <c r="P89" s="26">
        <v>0</v>
      </c>
      <c r="Q89" s="26">
        <v>0</v>
      </c>
      <c r="R89" s="26">
        <v>0.23</v>
      </c>
      <c r="S89" s="35">
        <v>28.444000000000003</v>
      </c>
      <c r="T89" s="33">
        <v>4.6592000000000002</v>
      </c>
      <c r="U89" s="33">
        <v>6.0632000000000001</v>
      </c>
      <c r="V89" s="33">
        <v>8.2471999999999994</v>
      </c>
      <c r="W89" s="33">
        <v>6.3439999999999994</v>
      </c>
      <c r="X89" s="33">
        <v>2.8912</v>
      </c>
      <c r="Y89" s="33">
        <v>0</v>
      </c>
      <c r="Z89" s="33">
        <v>0</v>
      </c>
      <c r="AA89" s="33">
        <v>0.23920000000000002</v>
      </c>
      <c r="AB89" s="38" t="s">
        <v>395</v>
      </c>
      <c r="AC89" s="38" t="s">
        <v>396</v>
      </c>
      <c r="AD89" s="122" t="s">
        <v>396</v>
      </c>
      <c r="AE89" s="37">
        <v>0</v>
      </c>
      <c r="AF89" s="38" t="s">
        <v>396</v>
      </c>
      <c r="AG89" s="282"/>
      <c r="AH89" s="26">
        <v>34.24</v>
      </c>
      <c r="AI89" s="26">
        <v>34.24</v>
      </c>
      <c r="AJ89" s="26">
        <v>2190</v>
      </c>
      <c r="AK89" s="26">
        <v>35.89</v>
      </c>
      <c r="AL89" s="26">
        <v>5.93</v>
      </c>
      <c r="AM89" s="282"/>
      <c r="AN89" s="15">
        <v>1.2999999999999999E-2</v>
      </c>
      <c r="AO89" s="15">
        <v>1.2999999999999999E-2</v>
      </c>
      <c r="AP89" s="16">
        <v>7.7870000000000001E-4</v>
      </c>
      <c r="AQ89" s="15">
        <v>2.5999999999999999E-2</v>
      </c>
      <c r="AR89" s="15">
        <v>0.68300000000000005</v>
      </c>
      <c r="AS89" s="282"/>
      <c r="AT89" s="13">
        <v>3.9363999999999999</v>
      </c>
      <c r="AU89" s="13">
        <v>3.9363999999999999</v>
      </c>
      <c r="AV89" s="13">
        <v>0.23579036</v>
      </c>
      <c r="AW89" s="13">
        <v>7.8727999999999998</v>
      </c>
      <c r="AX89" s="13">
        <v>206.81240000000003</v>
      </c>
      <c r="AY89" s="26">
        <v>3.8487575850164338E-2</v>
      </c>
      <c r="AZ89" s="26">
        <v>3.8487575850164338E-2</v>
      </c>
      <c r="BA89" s="26">
        <v>0.1474544009229091</v>
      </c>
      <c r="BB89" s="26">
        <v>8.0684526709252219E-2</v>
      </c>
      <c r="BC89" s="26">
        <v>0.3502021810580902</v>
      </c>
      <c r="BD89" s="269"/>
      <c r="BE89" s="192">
        <v>67784.946143556474</v>
      </c>
      <c r="BF89" s="188">
        <v>61366.099754115799</v>
      </c>
      <c r="BG89" s="188">
        <v>21718.265101882247</v>
      </c>
      <c r="BH89" s="188">
        <v>3009.8168535046962</v>
      </c>
      <c r="BI89" s="188">
        <v>1073.6505726988048</v>
      </c>
      <c r="BJ89" s="189">
        <v>5831.9972260300583</v>
      </c>
      <c r="BK89" s="188">
        <v>29732.37</v>
      </c>
      <c r="BL89" s="188">
        <v>0</v>
      </c>
      <c r="BM89" s="188">
        <v>0</v>
      </c>
      <c r="BN89" s="188">
        <v>0</v>
      </c>
      <c r="BO89" s="188">
        <v>0</v>
      </c>
      <c r="BP89" s="188">
        <v>0</v>
      </c>
      <c r="BQ89" s="188">
        <v>0</v>
      </c>
      <c r="BR89" s="188">
        <v>0</v>
      </c>
      <c r="BS89" s="188">
        <v>0</v>
      </c>
      <c r="BT89" s="188">
        <v>0</v>
      </c>
      <c r="BU89" s="188">
        <v>0</v>
      </c>
      <c r="BV89" s="188">
        <v>0</v>
      </c>
      <c r="BW89" s="188">
        <v>0</v>
      </c>
      <c r="BX89" s="188">
        <v>0</v>
      </c>
      <c r="BY89" s="188">
        <v>0</v>
      </c>
      <c r="BZ89" s="188">
        <v>0</v>
      </c>
      <c r="CA89" s="188">
        <v>0</v>
      </c>
      <c r="CB89" s="188">
        <v>0</v>
      </c>
      <c r="CC89" s="188">
        <v>0</v>
      </c>
      <c r="CD89" s="188">
        <v>0</v>
      </c>
      <c r="CE89" s="188">
        <v>0</v>
      </c>
      <c r="CF89" s="188">
        <v>0</v>
      </c>
      <c r="CG89" s="188">
        <v>0</v>
      </c>
      <c r="CH89" s="188">
        <v>0</v>
      </c>
      <c r="CI89" s="188">
        <v>0</v>
      </c>
      <c r="CJ89" s="188">
        <v>0</v>
      </c>
      <c r="CK89" s="188">
        <v>0</v>
      </c>
      <c r="CL89" s="188">
        <v>0</v>
      </c>
      <c r="CM89" s="188">
        <v>0</v>
      </c>
      <c r="CN89" s="188">
        <v>0</v>
      </c>
      <c r="CO89" s="188">
        <v>0</v>
      </c>
      <c r="CP89" s="188">
        <v>0</v>
      </c>
      <c r="CQ89" s="188">
        <v>0</v>
      </c>
      <c r="CR89" s="188">
        <v>0</v>
      </c>
      <c r="CS89" s="188">
        <v>4123.71</v>
      </c>
      <c r="CT89" s="188">
        <v>0</v>
      </c>
      <c r="CU89" s="188">
        <v>4123.71</v>
      </c>
      <c r="CV89" s="188">
        <v>0</v>
      </c>
      <c r="CW89" s="188">
        <v>0</v>
      </c>
      <c r="CX89" s="188">
        <v>0</v>
      </c>
      <c r="CY89" s="188">
        <v>0</v>
      </c>
      <c r="CZ89" s="188">
        <v>0</v>
      </c>
      <c r="DA89" s="188">
        <v>0</v>
      </c>
      <c r="DB89" s="188">
        <v>0</v>
      </c>
      <c r="DC89" s="188">
        <v>2295.1363894406736</v>
      </c>
      <c r="DD89" s="193">
        <v>388948.0443839287</v>
      </c>
      <c r="DE89" s="188">
        <v>244751.99044141537</v>
      </c>
      <c r="DF89" s="189">
        <v>57596.343623387787</v>
      </c>
      <c r="DG89" s="189">
        <v>601.13092419398617</v>
      </c>
      <c r="DH89" s="189">
        <v>248.46898778019653</v>
      </c>
      <c r="DI89" s="189">
        <v>352.66193641378959</v>
      </c>
      <c r="DJ89" s="188">
        <v>28971.481292237771</v>
      </c>
      <c r="DK89" s="188">
        <v>0</v>
      </c>
      <c r="DL89" s="188">
        <v>499.8032046976715</v>
      </c>
      <c r="DM89" s="188">
        <v>0</v>
      </c>
      <c r="DN89" s="188">
        <v>56026.994706353129</v>
      </c>
      <c r="DO89" s="188">
        <v>0</v>
      </c>
      <c r="DP89" s="188">
        <v>500.30019164301228</v>
      </c>
      <c r="DQ89" s="188">
        <v>0</v>
      </c>
      <c r="DR89" s="192">
        <v>325655.10594486649</v>
      </c>
      <c r="DS89" s="188">
        <v>249337.35681500408</v>
      </c>
      <c r="DT89" s="188">
        <v>70605.234270774978</v>
      </c>
      <c r="DU89" s="188">
        <v>178732.12254422912</v>
      </c>
      <c r="DV89" s="188">
        <v>65157.874206038046</v>
      </c>
      <c r="DW89" s="188">
        <v>22128.108666471329</v>
      </c>
      <c r="DX89" s="188">
        <v>18169.36442142128</v>
      </c>
      <c r="DY89" s="188">
        <v>24860.401118145444</v>
      </c>
      <c r="DZ89" s="188">
        <v>3395.2822807158491</v>
      </c>
      <c r="EA89" s="188">
        <v>1847.4661381466465</v>
      </c>
      <c r="EB89" s="188">
        <v>1547.8161425692026</v>
      </c>
      <c r="EC89" s="188">
        <v>2481.4359386085043</v>
      </c>
      <c r="ED89" s="188">
        <v>195.85791661396269</v>
      </c>
      <c r="EE89" s="188">
        <v>2505.435769523639</v>
      </c>
      <c r="EF89" s="188">
        <v>2581.8630183624728</v>
      </c>
      <c r="EG89" s="192">
        <v>21563.730854594258</v>
      </c>
      <c r="EH89" s="188">
        <v>9119.5173841405576</v>
      </c>
      <c r="EI89" s="188">
        <v>12444.213470453698</v>
      </c>
      <c r="EJ89" s="192">
        <v>45105.503646154335</v>
      </c>
      <c r="EK89" s="192">
        <v>321364.0903325862</v>
      </c>
      <c r="EL89" s="188">
        <v>173506.52232756111</v>
      </c>
      <c r="EM89" s="188">
        <v>147857.56800502512</v>
      </c>
      <c r="EN89" s="188">
        <v>0</v>
      </c>
      <c r="EO89" s="192">
        <v>0</v>
      </c>
      <c r="EP89" s="188">
        <v>0</v>
      </c>
      <c r="EQ89" s="188">
        <v>0</v>
      </c>
      <c r="ER89" s="188">
        <v>0</v>
      </c>
      <c r="ES89" s="264">
        <v>6887.3551440315669</v>
      </c>
      <c r="ET89" s="190">
        <v>1177308.7764497178</v>
      </c>
      <c r="EU89" s="269"/>
      <c r="EV89" s="192">
        <v>3728.4210526315787</v>
      </c>
      <c r="EW89" s="188">
        <v>1127241.58</v>
      </c>
      <c r="EX89" s="188">
        <v>732.61</v>
      </c>
      <c r="EY89" s="188">
        <v>732.61</v>
      </c>
      <c r="EZ89" s="188">
        <v>2307.13</v>
      </c>
      <c r="FA89" s="188">
        <v>1543.35</v>
      </c>
      <c r="FB89" s="188">
        <v>14417.32</v>
      </c>
      <c r="FC89" s="192">
        <v>1146974.6000000003</v>
      </c>
      <c r="FD89" s="188">
        <v>1158620.2500000002</v>
      </c>
      <c r="FE89" s="188">
        <v>724.29000000000008</v>
      </c>
      <c r="FF89" s="188">
        <v>724.29000000000008</v>
      </c>
      <c r="FG89" s="188">
        <v>2279.44</v>
      </c>
      <c r="FH89" s="188">
        <v>1526.7099999999998</v>
      </c>
      <c r="FI89" s="188">
        <v>14673.18</v>
      </c>
      <c r="FJ89" s="192">
        <v>1178548.1600000001</v>
      </c>
      <c r="FK89" s="192">
        <v>96199.84</v>
      </c>
      <c r="FL89" s="190">
        <v>1130970.0010526318</v>
      </c>
      <c r="FN89" s="115">
        <v>0</v>
      </c>
      <c r="FO89" s="107">
        <v>3.406417064188155</v>
      </c>
      <c r="FP89" s="108">
        <v>3501.9700000000007</v>
      </c>
      <c r="FQ89" s="107">
        <v>3.0862327782817345</v>
      </c>
      <c r="FR89" s="108">
        <v>3501.9700000000007</v>
      </c>
      <c r="FS89" s="107">
        <v>0</v>
      </c>
      <c r="FT89" s="108">
        <v>0</v>
      </c>
      <c r="FU89" s="108">
        <v>3501.97</v>
      </c>
      <c r="FV89" s="108">
        <v>3501.97</v>
      </c>
      <c r="FW89" s="108">
        <v>3501.97</v>
      </c>
      <c r="FX89" s="108">
        <v>3501.97</v>
      </c>
      <c r="FY89" s="108">
        <v>3501.97</v>
      </c>
      <c r="FZ89" s="108">
        <v>3501.97</v>
      </c>
      <c r="GA89" s="108">
        <v>3501.97</v>
      </c>
      <c r="GB89" s="108">
        <v>3501.97</v>
      </c>
      <c r="GC89" s="108">
        <v>3501.97</v>
      </c>
      <c r="GD89" s="108">
        <v>3501.97</v>
      </c>
      <c r="GE89" s="108">
        <v>3501.97</v>
      </c>
      <c r="GF89" s="108">
        <v>3501.97</v>
      </c>
      <c r="GG89" s="108">
        <v>3501.9700000000007</v>
      </c>
      <c r="GH89" s="108">
        <v>3501.9700000000007</v>
      </c>
      <c r="GI89" s="108">
        <v>3501.9700000000007</v>
      </c>
      <c r="GJ89" s="108">
        <v>4</v>
      </c>
      <c r="GK89" s="115">
        <v>9.5693779904306216E-3</v>
      </c>
    </row>
    <row r="90" spans="1:193" ht="12" customHeight="1" x14ac:dyDescent="0.25">
      <c r="A90" s="22">
        <v>85</v>
      </c>
      <c r="B90" s="10" t="s">
        <v>83</v>
      </c>
      <c r="C90" s="28">
        <v>2021</v>
      </c>
      <c r="D90" s="282"/>
      <c r="E90" s="126">
        <v>3616.7</v>
      </c>
      <c r="F90" s="11">
        <v>3469</v>
      </c>
      <c r="G90" s="11">
        <v>147.69999999999999</v>
      </c>
      <c r="H90" s="11">
        <v>431</v>
      </c>
      <c r="I90" s="124" t="s">
        <v>494</v>
      </c>
      <c r="J90" s="12">
        <v>39.75</v>
      </c>
      <c r="K90" s="27">
        <v>4.49</v>
      </c>
      <c r="L90" s="27">
        <v>7.61</v>
      </c>
      <c r="M90" s="27">
        <v>11.85</v>
      </c>
      <c r="N90" s="27">
        <v>6.1</v>
      </c>
      <c r="O90" s="27">
        <v>2.78</v>
      </c>
      <c r="P90" s="27">
        <v>1.6</v>
      </c>
      <c r="Q90" s="27">
        <v>5.09</v>
      </c>
      <c r="R90" s="27">
        <v>0.23</v>
      </c>
      <c r="S90" s="35">
        <v>41.34</v>
      </c>
      <c r="T90" s="33">
        <v>4.6696</v>
      </c>
      <c r="U90" s="33">
        <v>7.9144000000000005</v>
      </c>
      <c r="V90" s="33">
        <v>12.324</v>
      </c>
      <c r="W90" s="33">
        <v>6.3439999999999994</v>
      </c>
      <c r="X90" s="33">
        <v>2.8912</v>
      </c>
      <c r="Y90" s="33">
        <v>1.6640000000000001</v>
      </c>
      <c r="Z90" s="33">
        <v>5.2935999999999996</v>
      </c>
      <c r="AA90" s="33">
        <v>0.23920000000000002</v>
      </c>
      <c r="AB90" s="38" t="s">
        <v>395</v>
      </c>
      <c r="AC90" s="38" t="s">
        <v>396</v>
      </c>
      <c r="AD90" s="122" t="s">
        <v>395</v>
      </c>
      <c r="AE90" s="37">
        <v>2</v>
      </c>
      <c r="AF90" s="38" t="s">
        <v>396</v>
      </c>
      <c r="AG90" s="282"/>
      <c r="AH90" s="26">
        <v>34.24</v>
      </c>
      <c r="AI90" s="26">
        <v>34.24</v>
      </c>
      <c r="AJ90" s="26">
        <v>2190</v>
      </c>
      <c r="AK90" s="26">
        <v>35.89</v>
      </c>
      <c r="AL90" s="26">
        <v>5.93</v>
      </c>
      <c r="AM90" s="282"/>
      <c r="AN90" s="15">
        <v>7.0000000000000001E-3</v>
      </c>
      <c r="AO90" s="15">
        <v>7.0000000000000001E-3</v>
      </c>
      <c r="AP90" s="16">
        <v>4.193E-4</v>
      </c>
      <c r="AQ90" s="15">
        <v>1.4E-2</v>
      </c>
      <c r="AR90" s="15">
        <v>3.23</v>
      </c>
      <c r="AS90" s="282"/>
      <c r="AT90" s="13">
        <v>3.0169999999999999</v>
      </c>
      <c r="AU90" s="13">
        <v>3.0169999999999999</v>
      </c>
      <c r="AV90" s="13">
        <v>0.1807183</v>
      </c>
      <c r="AW90" s="13">
        <v>6.0339999999999998</v>
      </c>
      <c r="AX90" s="13">
        <v>1392.1299999999999</v>
      </c>
      <c r="AY90" s="26">
        <v>2.8562523847706474E-2</v>
      </c>
      <c r="AZ90" s="26">
        <v>2.8562523847706474E-2</v>
      </c>
      <c r="BA90" s="26">
        <v>0.10942933530566538</v>
      </c>
      <c r="BB90" s="26">
        <v>5.9877861033538864E-2</v>
      </c>
      <c r="BC90" s="26">
        <v>2.2825589349406914</v>
      </c>
      <c r="BD90" s="269"/>
      <c r="BE90" s="192">
        <v>314626.78969594027</v>
      </c>
      <c r="BF90" s="188">
        <v>54508.371246090217</v>
      </c>
      <c r="BG90" s="188">
        <v>22429.789345419147</v>
      </c>
      <c r="BH90" s="188">
        <v>3108.4231487049947</v>
      </c>
      <c r="BI90" s="188">
        <v>1108.8250402715516</v>
      </c>
      <c r="BJ90" s="189">
        <v>6023.0625526155</v>
      </c>
      <c r="BK90" s="191">
        <v>21838.271159079017</v>
      </c>
      <c r="BL90" s="188">
        <v>45563.71</v>
      </c>
      <c r="BM90" s="188">
        <v>0</v>
      </c>
      <c r="BN90" s="188">
        <v>45563.71</v>
      </c>
      <c r="BO90" s="188">
        <v>0</v>
      </c>
      <c r="BP90" s="188">
        <v>0</v>
      </c>
      <c r="BQ90" s="188">
        <v>0</v>
      </c>
      <c r="BR90" s="188">
        <v>0</v>
      </c>
      <c r="BS90" s="188">
        <v>0</v>
      </c>
      <c r="BT90" s="188">
        <v>0</v>
      </c>
      <c r="BU90" s="188">
        <v>0</v>
      </c>
      <c r="BV90" s="188">
        <v>0</v>
      </c>
      <c r="BW90" s="188">
        <v>0</v>
      </c>
      <c r="BX90" s="188">
        <v>0</v>
      </c>
      <c r="BY90" s="188">
        <v>0</v>
      </c>
      <c r="BZ90" s="188">
        <v>0</v>
      </c>
      <c r="CA90" s="188">
        <v>0</v>
      </c>
      <c r="CB90" s="188">
        <v>0</v>
      </c>
      <c r="CC90" s="188">
        <v>19974.06981205762</v>
      </c>
      <c r="CD90" s="191">
        <v>19974.06981205762</v>
      </c>
      <c r="CE90" s="188">
        <v>0</v>
      </c>
      <c r="CF90" s="188">
        <v>0</v>
      </c>
      <c r="CG90" s="188">
        <v>0</v>
      </c>
      <c r="CH90" s="188">
        <v>0</v>
      </c>
      <c r="CI90" s="188">
        <v>0</v>
      </c>
      <c r="CJ90" s="188">
        <v>0</v>
      </c>
      <c r="CK90" s="188">
        <v>0</v>
      </c>
      <c r="CL90" s="188">
        <v>0</v>
      </c>
      <c r="CM90" s="188">
        <v>0</v>
      </c>
      <c r="CN90" s="188">
        <v>0</v>
      </c>
      <c r="CO90" s="188">
        <v>0</v>
      </c>
      <c r="CP90" s="188">
        <v>0</v>
      </c>
      <c r="CQ90" s="188">
        <v>0</v>
      </c>
      <c r="CR90" s="188">
        <v>0</v>
      </c>
      <c r="CS90" s="188">
        <v>0</v>
      </c>
      <c r="CT90" s="188">
        <v>0</v>
      </c>
      <c r="CU90" s="188">
        <v>0</v>
      </c>
      <c r="CV90" s="188">
        <v>0</v>
      </c>
      <c r="CW90" s="188">
        <v>192210.31</v>
      </c>
      <c r="CX90" s="188">
        <v>192210.31</v>
      </c>
      <c r="CY90" s="188">
        <v>0</v>
      </c>
      <c r="CZ90" s="188">
        <v>0</v>
      </c>
      <c r="DA90" s="188">
        <v>0</v>
      </c>
      <c r="DB90" s="188">
        <v>0</v>
      </c>
      <c r="DC90" s="188">
        <v>2370.3286377924655</v>
      </c>
      <c r="DD90" s="193">
        <v>372129.3591913564</v>
      </c>
      <c r="DE90" s="188">
        <v>252770.4474422872</v>
      </c>
      <c r="DF90" s="189">
        <v>59483.28968629273</v>
      </c>
      <c r="DG90" s="189">
        <v>620.82491098792639</v>
      </c>
      <c r="DH90" s="189">
        <v>256.60921941211274</v>
      </c>
      <c r="DI90" s="189">
        <v>364.21569157581365</v>
      </c>
      <c r="DJ90" s="188">
        <v>359.40235742634968</v>
      </c>
      <c r="DK90" s="188">
        <v>0</v>
      </c>
      <c r="DL90" s="188">
        <v>516.17753733757502</v>
      </c>
      <c r="DM90" s="188">
        <v>0</v>
      </c>
      <c r="DN90" s="188">
        <v>57862.52645067413</v>
      </c>
      <c r="DO90" s="188">
        <v>0</v>
      </c>
      <c r="DP90" s="188">
        <v>516.69080635050614</v>
      </c>
      <c r="DQ90" s="188">
        <v>0</v>
      </c>
      <c r="DR90" s="192">
        <v>336324.07521218009</v>
      </c>
      <c r="DS90" s="188">
        <v>257506.03757108853</v>
      </c>
      <c r="DT90" s="188">
        <v>72918.371884142849</v>
      </c>
      <c r="DU90" s="188">
        <v>184587.66568694569</v>
      </c>
      <c r="DV90" s="188">
        <v>67292.547806228409</v>
      </c>
      <c r="DW90" s="188">
        <v>22853.060024508155</v>
      </c>
      <c r="DX90" s="188">
        <v>18764.621142658078</v>
      </c>
      <c r="DY90" s="188">
        <v>25674.866639062184</v>
      </c>
      <c r="DZ90" s="188">
        <v>3506.5170246075795</v>
      </c>
      <c r="EA90" s="188">
        <v>1907.9920107353785</v>
      </c>
      <c r="EB90" s="188">
        <v>1598.5250138722013</v>
      </c>
      <c r="EC90" s="188">
        <v>2562.7316508037975</v>
      </c>
      <c r="ED90" s="188">
        <v>202.27452748530644</v>
      </c>
      <c r="EE90" s="188">
        <v>2587.5177536175756</v>
      </c>
      <c r="EF90" s="188">
        <v>2666.4488783489155</v>
      </c>
      <c r="EG90" s="192">
        <v>22270.192315128632</v>
      </c>
      <c r="EH90" s="188">
        <v>9418.2869993806744</v>
      </c>
      <c r="EI90" s="188">
        <v>12851.905315747958</v>
      </c>
      <c r="EJ90" s="192">
        <v>46583.230306669197</v>
      </c>
      <c r="EK90" s="192">
        <v>434631.42473906546</v>
      </c>
      <c r="EL90" s="188">
        <v>179190.86665565099</v>
      </c>
      <c r="EM90" s="188">
        <v>152701.61257914096</v>
      </c>
      <c r="EN90" s="188">
        <v>102738.94550427352</v>
      </c>
      <c r="EO90" s="192">
        <v>135244.95402974135</v>
      </c>
      <c r="EP90" s="188">
        <v>129850.01068109961</v>
      </c>
      <c r="EQ90" s="188">
        <v>384.44334864175119</v>
      </c>
      <c r="ER90" s="188">
        <v>5010.5</v>
      </c>
      <c r="ES90" s="264">
        <v>7112.9956422867581</v>
      </c>
      <c r="ET90" s="190">
        <v>1668923.0211323681</v>
      </c>
      <c r="EU90" s="269"/>
      <c r="EV90" s="192">
        <v>932.10526315789468</v>
      </c>
      <c r="EW90" s="188">
        <v>1622868.6600000001</v>
      </c>
      <c r="EX90" s="188">
        <v>715.26</v>
      </c>
      <c r="EY90" s="188">
        <v>715.26</v>
      </c>
      <c r="EZ90" s="188">
        <v>2253.7200000000003</v>
      </c>
      <c r="FA90" s="188">
        <v>1506.7199999999998</v>
      </c>
      <c r="FB90" s="188">
        <v>93416.709999999992</v>
      </c>
      <c r="FC90" s="192">
        <v>1721476.33</v>
      </c>
      <c r="FD90" s="188">
        <v>1585154.35</v>
      </c>
      <c r="FE90" s="188">
        <v>699.06</v>
      </c>
      <c r="FF90" s="188">
        <v>699.02</v>
      </c>
      <c r="FG90" s="188">
        <v>2201.1799999999998</v>
      </c>
      <c r="FH90" s="188">
        <v>1473.3200000000002</v>
      </c>
      <c r="FI90" s="188">
        <v>90760.110000000015</v>
      </c>
      <c r="FJ90" s="192">
        <v>1680987.0400000003</v>
      </c>
      <c r="FK90" s="192">
        <v>423667.98333333334</v>
      </c>
      <c r="FL90" s="190">
        <v>1623800.7652631581</v>
      </c>
      <c r="FN90" s="115">
        <v>5.6464889913480859E-3</v>
      </c>
      <c r="FO90" s="107">
        <v>3.4064186694685619</v>
      </c>
      <c r="FP90" s="108">
        <v>3616.6999999999994</v>
      </c>
      <c r="FQ90" s="107">
        <v>3.0862312669357963</v>
      </c>
      <c r="FR90" s="108">
        <v>3616.6999999999994</v>
      </c>
      <c r="FS90" s="107">
        <v>1.6009279212520051</v>
      </c>
      <c r="FT90" s="108">
        <v>3616.6999999999994</v>
      </c>
      <c r="FU90" s="108">
        <v>3616.7</v>
      </c>
      <c r="FV90" s="108">
        <v>3616.7</v>
      </c>
      <c r="FW90" s="108">
        <v>3616.7</v>
      </c>
      <c r="FX90" s="108">
        <v>3616.7</v>
      </c>
      <c r="FY90" s="108">
        <v>3616.7</v>
      </c>
      <c r="FZ90" s="108">
        <v>3616.7</v>
      </c>
      <c r="GA90" s="108">
        <v>3616.7</v>
      </c>
      <c r="GB90" s="108">
        <v>3616.7</v>
      </c>
      <c r="GC90" s="108">
        <v>3616.7</v>
      </c>
      <c r="GD90" s="108">
        <v>3616.7</v>
      </c>
      <c r="GE90" s="108">
        <v>3616.7</v>
      </c>
      <c r="GF90" s="108">
        <v>3616.7</v>
      </c>
      <c r="GG90" s="108">
        <v>3616.6999999999994</v>
      </c>
      <c r="GH90" s="108">
        <v>3616.6999999999994</v>
      </c>
      <c r="GI90" s="108">
        <v>3616.6999999999994</v>
      </c>
      <c r="GJ90" s="108">
        <v>1</v>
      </c>
      <c r="GK90" s="115">
        <v>2.3923444976076554E-3</v>
      </c>
    </row>
    <row r="91" spans="1:193" ht="12" customHeight="1" x14ac:dyDescent="0.25">
      <c r="A91" s="22">
        <v>86</v>
      </c>
      <c r="B91" s="10" t="s">
        <v>84</v>
      </c>
      <c r="C91" s="28">
        <v>2021</v>
      </c>
      <c r="D91" s="282"/>
      <c r="E91" s="126">
        <v>3645.1</v>
      </c>
      <c r="F91" s="11">
        <v>3645.1</v>
      </c>
      <c r="G91" s="11">
        <v>0</v>
      </c>
      <c r="H91" s="11">
        <v>441.1</v>
      </c>
      <c r="I91" s="124" t="s">
        <v>494</v>
      </c>
      <c r="J91" s="12">
        <v>39.75</v>
      </c>
      <c r="K91" s="27">
        <v>4.49</v>
      </c>
      <c r="L91" s="27">
        <v>7.61</v>
      </c>
      <c r="M91" s="27">
        <v>11.85</v>
      </c>
      <c r="N91" s="27">
        <v>6.1</v>
      </c>
      <c r="O91" s="27">
        <v>2.78</v>
      </c>
      <c r="P91" s="27">
        <v>1.6</v>
      </c>
      <c r="Q91" s="27">
        <v>5.09</v>
      </c>
      <c r="R91" s="27">
        <v>0.23</v>
      </c>
      <c r="S91" s="35">
        <v>41.34</v>
      </c>
      <c r="T91" s="33">
        <v>4.6696</v>
      </c>
      <c r="U91" s="33">
        <v>7.9144000000000005</v>
      </c>
      <c r="V91" s="33">
        <v>12.324</v>
      </c>
      <c r="W91" s="33">
        <v>6.3439999999999994</v>
      </c>
      <c r="X91" s="33">
        <v>2.8912</v>
      </c>
      <c r="Y91" s="33">
        <v>1.6640000000000001</v>
      </c>
      <c r="Z91" s="33">
        <v>5.2935999999999996</v>
      </c>
      <c r="AA91" s="33">
        <v>0.23920000000000002</v>
      </c>
      <c r="AB91" s="38" t="s">
        <v>395</v>
      </c>
      <c r="AC91" s="38" t="s">
        <v>396</v>
      </c>
      <c r="AD91" s="122" t="s">
        <v>395</v>
      </c>
      <c r="AE91" s="37">
        <v>2</v>
      </c>
      <c r="AF91" s="38" t="s">
        <v>396</v>
      </c>
      <c r="AG91" s="282"/>
      <c r="AH91" s="26">
        <v>34.24</v>
      </c>
      <c r="AI91" s="26">
        <v>34.24</v>
      </c>
      <c r="AJ91" s="26">
        <v>2190</v>
      </c>
      <c r="AK91" s="26">
        <v>35.89</v>
      </c>
      <c r="AL91" s="26">
        <v>5.93</v>
      </c>
      <c r="AM91" s="282"/>
      <c r="AN91" s="15">
        <v>7.0000000000000001E-3</v>
      </c>
      <c r="AO91" s="15">
        <v>7.0000000000000001E-3</v>
      </c>
      <c r="AP91" s="16">
        <v>4.193E-4</v>
      </c>
      <c r="AQ91" s="15">
        <v>1.4E-2</v>
      </c>
      <c r="AR91" s="15">
        <v>3.23</v>
      </c>
      <c r="AS91" s="282"/>
      <c r="AT91" s="13">
        <v>3.0877000000000003</v>
      </c>
      <c r="AU91" s="13">
        <v>3.0877000000000003</v>
      </c>
      <c r="AV91" s="13">
        <v>0.18495323</v>
      </c>
      <c r="AW91" s="13">
        <v>6.1754000000000007</v>
      </c>
      <c r="AX91" s="13">
        <v>1424.7530000000002</v>
      </c>
      <c r="AY91" s="26">
        <v>2.9004100847713373E-2</v>
      </c>
      <c r="AZ91" s="26">
        <v>2.9004100847713373E-2</v>
      </c>
      <c r="BA91" s="26">
        <v>0.11112111429041728</v>
      </c>
      <c r="BB91" s="26">
        <v>6.0803573564511271E-2</v>
      </c>
      <c r="BC91" s="26">
        <v>2.3178473265479687</v>
      </c>
      <c r="BD91" s="269"/>
      <c r="BE91" s="192">
        <v>79791.458984619123</v>
      </c>
      <c r="BF91" s="188">
        <v>55853.76965358571</v>
      </c>
      <c r="BG91" s="188">
        <v>22605.918418167756</v>
      </c>
      <c r="BH91" s="188">
        <v>3132.8319239485099</v>
      </c>
      <c r="BI91" s="188">
        <v>1117.5320469748203</v>
      </c>
      <c r="BJ91" s="189">
        <v>6070.3584235736325</v>
      </c>
      <c r="BK91" s="191">
        <v>22927.128840920985</v>
      </c>
      <c r="BL91" s="188">
        <v>2102.6</v>
      </c>
      <c r="BM91" s="188">
        <v>0</v>
      </c>
      <c r="BN91" s="188">
        <v>2102.6</v>
      </c>
      <c r="BO91" s="188">
        <v>0</v>
      </c>
      <c r="BP91" s="188">
        <v>0</v>
      </c>
      <c r="BQ91" s="188">
        <v>0</v>
      </c>
      <c r="BR91" s="188">
        <v>0</v>
      </c>
      <c r="BS91" s="188">
        <v>0</v>
      </c>
      <c r="BT91" s="188">
        <v>0</v>
      </c>
      <c r="BU91" s="188">
        <v>0</v>
      </c>
      <c r="BV91" s="188">
        <v>0</v>
      </c>
      <c r="BW91" s="188">
        <v>0</v>
      </c>
      <c r="BX91" s="188">
        <v>0</v>
      </c>
      <c r="BY91" s="188">
        <v>0</v>
      </c>
      <c r="BZ91" s="188">
        <v>0</v>
      </c>
      <c r="CA91" s="188">
        <v>0</v>
      </c>
      <c r="CB91" s="188">
        <v>0</v>
      </c>
      <c r="CC91" s="188">
        <v>19446.147777236496</v>
      </c>
      <c r="CD91" s="191">
        <v>19446.147777236496</v>
      </c>
      <c r="CE91" s="188">
        <v>0</v>
      </c>
      <c r="CF91" s="188">
        <v>0</v>
      </c>
      <c r="CG91" s="188">
        <v>0</v>
      </c>
      <c r="CH91" s="188">
        <v>0</v>
      </c>
      <c r="CI91" s="188">
        <v>0</v>
      </c>
      <c r="CJ91" s="188">
        <v>0</v>
      </c>
      <c r="CK91" s="188">
        <v>0</v>
      </c>
      <c r="CL91" s="188">
        <v>0</v>
      </c>
      <c r="CM91" s="188">
        <v>0</v>
      </c>
      <c r="CN91" s="188">
        <v>0</v>
      </c>
      <c r="CO91" s="188">
        <v>0</v>
      </c>
      <c r="CP91" s="188">
        <v>0</v>
      </c>
      <c r="CQ91" s="188">
        <v>0</v>
      </c>
      <c r="CR91" s="188">
        <v>0</v>
      </c>
      <c r="CS91" s="188">
        <v>0</v>
      </c>
      <c r="CT91" s="188">
        <v>0</v>
      </c>
      <c r="CU91" s="188">
        <v>0</v>
      </c>
      <c r="CV91" s="188">
        <v>0</v>
      </c>
      <c r="CW91" s="188">
        <v>0</v>
      </c>
      <c r="CX91" s="188">
        <v>0</v>
      </c>
      <c r="CY91" s="188">
        <v>0</v>
      </c>
      <c r="CZ91" s="188">
        <v>0</v>
      </c>
      <c r="DA91" s="188">
        <v>0</v>
      </c>
      <c r="DB91" s="188">
        <v>0</v>
      </c>
      <c r="DC91" s="188">
        <v>2388.9415537969185</v>
      </c>
      <c r="DD91" s="193">
        <v>375051.4909139307</v>
      </c>
      <c r="DE91" s="188">
        <v>254755.31782339732</v>
      </c>
      <c r="DF91" s="189">
        <v>59950.379969448833</v>
      </c>
      <c r="DG91" s="189">
        <v>625.69991512762749</v>
      </c>
      <c r="DH91" s="189">
        <v>258.62423360496916</v>
      </c>
      <c r="DI91" s="189">
        <v>367.07568152265833</v>
      </c>
      <c r="DJ91" s="188">
        <v>362.22455084878123</v>
      </c>
      <c r="DK91" s="188">
        <v>0</v>
      </c>
      <c r="DL91" s="188">
        <v>520.23080193247847</v>
      </c>
      <c r="DM91" s="188">
        <v>0</v>
      </c>
      <c r="DN91" s="188">
        <v>58316.889751804752</v>
      </c>
      <c r="DO91" s="188">
        <v>0</v>
      </c>
      <c r="DP91" s="188">
        <v>520.74810137092641</v>
      </c>
      <c r="DQ91" s="188">
        <v>0</v>
      </c>
      <c r="DR91" s="192">
        <v>338965.04729613126</v>
      </c>
      <c r="DS91" s="188">
        <v>259528.09399462905</v>
      </c>
      <c r="DT91" s="188">
        <v>73490.960642267557</v>
      </c>
      <c r="DU91" s="188">
        <v>186037.13335236147</v>
      </c>
      <c r="DV91" s="188">
        <v>67820.959993497716</v>
      </c>
      <c r="DW91" s="188">
        <v>23032.512814260146</v>
      </c>
      <c r="DX91" s="188">
        <v>18911.969620677126</v>
      </c>
      <c r="DY91" s="188">
        <v>25876.477558560444</v>
      </c>
      <c r="DZ91" s="188">
        <v>3534.051816959407</v>
      </c>
      <c r="EA91" s="188">
        <v>1922.9744458571427</v>
      </c>
      <c r="EB91" s="188">
        <v>1611.0773711022646</v>
      </c>
      <c r="EC91" s="188">
        <v>2582.8554041930274</v>
      </c>
      <c r="ED91" s="188">
        <v>203.86288056424101</v>
      </c>
      <c r="EE91" s="188">
        <v>2607.8361389419701</v>
      </c>
      <c r="EF91" s="188">
        <v>2687.3870673458209</v>
      </c>
      <c r="EG91" s="192">
        <v>22445.068158231363</v>
      </c>
      <c r="EH91" s="188">
        <v>9492.2437419311791</v>
      </c>
      <c r="EI91" s="188">
        <v>12952.824416300184</v>
      </c>
      <c r="EJ91" s="192">
        <v>46949.023361307234</v>
      </c>
      <c r="EK91" s="192">
        <v>438044.35156810551</v>
      </c>
      <c r="EL91" s="188">
        <v>180597.9561607303</v>
      </c>
      <c r="EM91" s="188">
        <v>153900.69621816202</v>
      </c>
      <c r="EN91" s="188">
        <v>103545.69918921319</v>
      </c>
      <c r="EO91" s="192">
        <v>136271.07421658412</v>
      </c>
      <c r="EP91" s="188">
        <v>130873.10183016834</v>
      </c>
      <c r="EQ91" s="188">
        <v>387.4723864158002</v>
      </c>
      <c r="ER91" s="188">
        <v>5010.5</v>
      </c>
      <c r="ES91" s="264">
        <v>7168.8501716203891</v>
      </c>
      <c r="ET91" s="190">
        <v>1444686.36467053</v>
      </c>
      <c r="EU91" s="269"/>
      <c r="EV91" s="192">
        <v>932.10526315789468</v>
      </c>
      <c r="EW91" s="188">
        <v>1704871.0999999999</v>
      </c>
      <c r="EX91" s="188">
        <v>898.54000000000008</v>
      </c>
      <c r="EY91" s="188">
        <v>898.54000000000008</v>
      </c>
      <c r="EZ91" s="188">
        <v>2832.8799999999997</v>
      </c>
      <c r="FA91" s="188">
        <v>1893.52</v>
      </c>
      <c r="FB91" s="188">
        <v>99675.14</v>
      </c>
      <c r="FC91" s="192">
        <v>1811069.7199999997</v>
      </c>
      <c r="FD91" s="188">
        <v>1738975.94</v>
      </c>
      <c r="FE91" s="188">
        <v>898.1400000000001</v>
      </c>
      <c r="FF91" s="188">
        <v>898.11000000000013</v>
      </c>
      <c r="FG91" s="188">
        <v>2827.67</v>
      </c>
      <c r="FH91" s="188">
        <v>1887.86</v>
      </c>
      <c r="FI91" s="188">
        <v>100804</v>
      </c>
      <c r="FJ91" s="192">
        <v>1846291.72</v>
      </c>
      <c r="FK91" s="192">
        <v>177887.81000000003</v>
      </c>
      <c r="FL91" s="190">
        <v>1705803.2052631578</v>
      </c>
      <c r="FN91" s="115">
        <v>5.6909778048650122E-3</v>
      </c>
      <c r="FO91" s="107">
        <v>3.4064171814142301</v>
      </c>
      <c r="FP91" s="108">
        <v>3645.099999999999</v>
      </c>
      <c r="FQ91" s="107">
        <v>3.0862299413023209</v>
      </c>
      <c r="FR91" s="108">
        <v>3645.099999999999</v>
      </c>
      <c r="FS91" s="107">
        <v>1.6009271819628066</v>
      </c>
      <c r="FT91" s="108">
        <v>3645.099999999999</v>
      </c>
      <c r="FU91" s="108">
        <v>3645.1</v>
      </c>
      <c r="FV91" s="108">
        <v>3645.1</v>
      </c>
      <c r="FW91" s="108">
        <v>3645.1</v>
      </c>
      <c r="FX91" s="108">
        <v>3645.1</v>
      </c>
      <c r="FY91" s="108">
        <v>3645.1</v>
      </c>
      <c r="FZ91" s="108">
        <v>3645.1</v>
      </c>
      <c r="GA91" s="108">
        <v>3645.1</v>
      </c>
      <c r="GB91" s="108">
        <v>3645.1</v>
      </c>
      <c r="GC91" s="108">
        <v>3645.1</v>
      </c>
      <c r="GD91" s="108">
        <v>3645.1</v>
      </c>
      <c r="GE91" s="108">
        <v>3645.1</v>
      </c>
      <c r="GF91" s="108">
        <v>3645.1</v>
      </c>
      <c r="GG91" s="108">
        <v>3645.099999999999</v>
      </c>
      <c r="GH91" s="108">
        <v>3645.099999999999</v>
      </c>
      <c r="GI91" s="108">
        <v>3645.099999999999</v>
      </c>
      <c r="GJ91" s="108">
        <v>1</v>
      </c>
      <c r="GK91" s="115">
        <v>2.3923444976076554E-3</v>
      </c>
    </row>
    <row r="92" spans="1:193" ht="12" customHeight="1" x14ac:dyDescent="0.25">
      <c r="A92" s="22">
        <v>87</v>
      </c>
      <c r="B92" s="10" t="s">
        <v>85</v>
      </c>
      <c r="C92" s="28">
        <v>2021</v>
      </c>
      <c r="D92" s="282"/>
      <c r="E92" s="126">
        <v>8979.0300000000007</v>
      </c>
      <c r="F92" s="11">
        <v>8979.0300000000007</v>
      </c>
      <c r="G92" s="11">
        <v>0</v>
      </c>
      <c r="H92" s="11">
        <v>907.9</v>
      </c>
      <c r="I92" s="124" t="s">
        <v>494</v>
      </c>
      <c r="J92" s="12">
        <v>39.75</v>
      </c>
      <c r="K92" s="27">
        <v>4.49</v>
      </c>
      <c r="L92" s="27">
        <v>7.61</v>
      </c>
      <c r="M92" s="27">
        <v>11.85</v>
      </c>
      <c r="N92" s="27">
        <v>6.1</v>
      </c>
      <c r="O92" s="27">
        <v>2.78</v>
      </c>
      <c r="P92" s="27">
        <v>1.6</v>
      </c>
      <c r="Q92" s="27">
        <v>5.09</v>
      </c>
      <c r="R92" s="27">
        <v>0.23</v>
      </c>
      <c r="S92" s="35">
        <v>41.34</v>
      </c>
      <c r="T92" s="33">
        <v>4.6696</v>
      </c>
      <c r="U92" s="33">
        <v>7.9144000000000005</v>
      </c>
      <c r="V92" s="33">
        <v>12.324</v>
      </c>
      <c r="W92" s="33">
        <v>6.3439999999999994</v>
      </c>
      <c r="X92" s="33">
        <v>2.8912</v>
      </c>
      <c r="Y92" s="33">
        <v>1.6640000000000001</v>
      </c>
      <c r="Z92" s="33">
        <v>5.2935999999999996</v>
      </c>
      <c r="AA92" s="33">
        <v>0.23920000000000002</v>
      </c>
      <c r="AB92" s="38" t="s">
        <v>395</v>
      </c>
      <c r="AC92" s="38" t="s">
        <v>396</v>
      </c>
      <c r="AD92" s="122" t="s">
        <v>395</v>
      </c>
      <c r="AE92" s="37">
        <v>6</v>
      </c>
      <c r="AF92" s="38" t="s">
        <v>396</v>
      </c>
      <c r="AG92" s="282"/>
      <c r="AH92" s="26">
        <v>34.24</v>
      </c>
      <c r="AI92" s="26">
        <v>34.24</v>
      </c>
      <c r="AJ92" s="26">
        <v>2190</v>
      </c>
      <c r="AK92" s="26">
        <v>35.89</v>
      </c>
      <c r="AL92" s="26">
        <v>5.93</v>
      </c>
      <c r="AM92" s="282"/>
      <c r="AN92" s="15">
        <v>1.2E-2</v>
      </c>
      <c r="AO92" s="15">
        <v>1.2E-2</v>
      </c>
      <c r="AP92" s="16">
        <v>7.1880000000000002E-4</v>
      </c>
      <c r="AQ92" s="15">
        <v>2.4E-2</v>
      </c>
      <c r="AR92" s="15">
        <v>3.23</v>
      </c>
      <c r="AS92" s="282"/>
      <c r="AT92" s="13">
        <v>10.8948</v>
      </c>
      <c r="AU92" s="13">
        <v>10.8948</v>
      </c>
      <c r="AV92" s="13">
        <v>0.65259851999999996</v>
      </c>
      <c r="AW92" s="13">
        <v>21.7896</v>
      </c>
      <c r="AX92" s="13">
        <v>2932.5169999999998</v>
      </c>
      <c r="AY92" s="26">
        <v>4.1545462260400061E-2</v>
      </c>
      <c r="AZ92" s="26">
        <v>4.1545462260400061E-2</v>
      </c>
      <c r="BA92" s="26">
        <v>0.15916983892469452</v>
      </c>
      <c r="BB92" s="26">
        <v>8.7095014049401759E-2</v>
      </c>
      <c r="BC92" s="26">
        <v>1.9367154146940144</v>
      </c>
      <c r="BD92" s="269"/>
      <c r="BE92" s="192">
        <v>1817365.1985583194</v>
      </c>
      <c r="BF92" s="188">
        <v>119547.50267129598</v>
      </c>
      <c r="BG92" s="188">
        <v>55685.50098880165</v>
      </c>
      <c r="BH92" s="188">
        <v>7717.1522948866696</v>
      </c>
      <c r="BI92" s="188">
        <v>2752.8336055933514</v>
      </c>
      <c r="BJ92" s="189">
        <v>14953.205782014313</v>
      </c>
      <c r="BK92" s="188">
        <v>38438.81</v>
      </c>
      <c r="BL92" s="188">
        <v>0</v>
      </c>
      <c r="BM92" s="188">
        <v>0</v>
      </c>
      <c r="BN92" s="188">
        <v>0</v>
      </c>
      <c r="BO92" s="188">
        <v>0</v>
      </c>
      <c r="BP92" s="188">
        <v>0</v>
      </c>
      <c r="BQ92" s="188">
        <v>0</v>
      </c>
      <c r="BR92" s="188">
        <v>0</v>
      </c>
      <c r="BS92" s="188">
        <v>0</v>
      </c>
      <c r="BT92" s="188">
        <v>0</v>
      </c>
      <c r="BU92" s="188">
        <v>0</v>
      </c>
      <c r="BV92" s="188">
        <v>0</v>
      </c>
      <c r="BW92" s="188">
        <v>0</v>
      </c>
      <c r="BX92" s="188">
        <v>0</v>
      </c>
      <c r="BY92" s="188">
        <v>0</v>
      </c>
      <c r="BZ92" s="188">
        <v>0</v>
      </c>
      <c r="CA92" s="188">
        <v>0</v>
      </c>
      <c r="CB92" s="188">
        <v>0</v>
      </c>
      <c r="CC92" s="188">
        <v>0</v>
      </c>
      <c r="CD92" s="188">
        <v>0</v>
      </c>
      <c r="CE92" s="188">
        <v>0</v>
      </c>
      <c r="CF92" s="188">
        <v>1469124.04</v>
      </c>
      <c r="CG92" s="188">
        <v>32350.799999999999</v>
      </c>
      <c r="CH92" s="188">
        <v>1436773.24</v>
      </c>
      <c r="CI92" s="188">
        <v>0</v>
      </c>
      <c r="CJ92" s="188">
        <v>0</v>
      </c>
      <c r="CK92" s="188">
        <v>0</v>
      </c>
      <c r="CL92" s="188">
        <v>0</v>
      </c>
      <c r="CM92" s="188">
        <v>0</v>
      </c>
      <c r="CN92" s="188">
        <v>0</v>
      </c>
      <c r="CO92" s="188">
        <v>0</v>
      </c>
      <c r="CP92" s="188">
        <v>0</v>
      </c>
      <c r="CQ92" s="188">
        <v>0</v>
      </c>
      <c r="CR92" s="188">
        <v>0</v>
      </c>
      <c r="CS92" s="188">
        <v>0</v>
      </c>
      <c r="CT92" s="188">
        <v>0</v>
      </c>
      <c r="CU92" s="188">
        <v>0</v>
      </c>
      <c r="CV92" s="188">
        <v>0</v>
      </c>
      <c r="CW92" s="188">
        <v>222808.94</v>
      </c>
      <c r="CX92" s="188">
        <v>205808.94</v>
      </c>
      <c r="CY92" s="188">
        <v>17000</v>
      </c>
      <c r="CZ92" s="188">
        <v>0</v>
      </c>
      <c r="DA92" s="188">
        <v>0</v>
      </c>
      <c r="DB92" s="188">
        <v>0</v>
      </c>
      <c r="DC92" s="188">
        <v>5884.7158870234434</v>
      </c>
      <c r="DD92" s="193">
        <v>923870.01411783276</v>
      </c>
      <c r="DE92" s="188">
        <v>627542.6302147595</v>
      </c>
      <c r="DF92" s="189">
        <v>147676.67835095891</v>
      </c>
      <c r="DG92" s="189">
        <v>1541.296071144392</v>
      </c>
      <c r="DH92" s="189">
        <v>637.07298901704405</v>
      </c>
      <c r="DI92" s="189">
        <v>904.22308212734788</v>
      </c>
      <c r="DJ92" s="188">
        <v>892.27321851464524</v>
      </c>
      <c r="DK92" s="188">
        <v>0</v>
      </c>
      <c r="DL92" s="188">
        <v>1281.4924082949119</v>
      </c>
      <c r="DM92" s="188">
        <v>0</v>
      </c>
      <c r="DN92" s="188">
        <v>143652.87717432927</v>
      </c>
      <c r="DO92" s="188">
        <v>0</v>
      </c>
      <c r="DP92" s="188">
        <v>1282.7666798311682</v>
      </c>
      <c r="DQ92" s="188">
        <v>0</v>
      </c>
      <c r="DR92" s="192">
        <v>834977.73137180938</v>
      </c>
      <c r="DS92" s="188">
        <v>639299.48199517012</v>
      </c>
      <c r="DT92" s="188">
        <v>181031.39566424512</v>
      </c>
      <c r="DU92" s="188">
        <v>458268.086330925</v>
      </c>
      <c r="DV92" s="188">
        <v>167064.39724847494</v>
      </c>
      <c r="DW92" s="188">
        <v>56736.337421367411</v>
      </c>
      <c r="DX92" s="188">
        <v>46586.141006597507</v>
      </c>
      <c r="DY92" s="188">
        <v>63741.918820510014</v>
      </c>
      <c r="DZ92" s="188">
        <v>8705.483329958859</v>
      </c>
      <c r="EA92" s="188">
        <v>4736.8920574427766</v>
      </c>
      <c r="EB92" s="188">
        <v>3968.5912725160824</v>
      </c>
      <c r="EC92" s="188">
        <v>6362.3868096653932</v>
      </c>
      <c r="ED92" s="188">
        <v>502.17851923753466</v>
      </c>
      <c r="EE92" s="188">
        <v>6423.9222316655587</v>
      </c>
      <c r="EF92" s="188">
        <v>6619.8812376368696</v>
      </c>
      <c r="EG92" s="192">
        <v>55289.276108969359</v>
      </c>
      <c r="EH92" s="188">
        <v>23382.387678283816</v>
      </c>
      <c r="EI92" s="188">
        <v>31906.888430685543</v>
      </c>
      <c r="EJ92" s="192">
        <v>115650.23983755689</v>
      </c>
      <c r="EK92" s="192">
        <v>1079041.2811886005</v>
      </c>
      <c r="EL92" s="188">
        <v>444869.67883072695</v>
      </c>
      <c r="EM92" s="188">
        <v>379105.91434083122</v>
      </c>
      <c r="EN92" s="188">
        <v>255065.68801704241</v>
      </c>
      <c r="EO92" s="192">
        <v>336929.24319906399</v>
      </c>
      <c r="EP92" s="188">
        <v>322310.6868297506</v>
      </c>
      <c r="EQ92" s="188">
        <v>954.25636931339818</v>
      </c>
      <c r="ER92" s="188">
        <v>13664.3</v>
      </c>
      <c r="ES92" s="264">
        <v>17659.137131075866</v>
      </c>
      <c r="ET92" s="190">
        <v>5180782.1215132289</v>
      </c>
      <c r="EU92" s="269"/>
      <c r="EV92" s="192">
        <v>5592.6315789473674</v>
      </c>
      <c r="EW92" s="188">
        <v>4201104.7300000004</v>
      </c>
      <c r="EX92" s="188">
        <v>2260.5100000000002</v>
      </c>
      <c r="EY92" s="188">
        <v>2260.5100000000002</v>
      </c>
      <c r="EZ92" s="188">
        <v>7113.24</v>
      </c>
      <c r="FA92" s="188">
        <v>4762.25</v>
      </c>
      <c r="FB92" s="188">
        <v>205158.58000000002</v>
      </c>
      <c r="FC92" s="192">
        <v>4422659.82</v>
      </c>
      <c r="FD92" s="188">
        <v>4135892.1300000004</v>
      </c>
      <c r="FE92" s="188">
        <v>2243.3300000000004</v>
      </c>
      <c r="FF92" s="188">
        <v>2243.19</v>
      </c>
      <c r="FG92" s="188">
        <v>7054.73</v>
      </c>
      <c r="FH92" s="188">
        <v>4731.1000000000004</v>
      </c>
      <c r="FI92" s="188">
        <v>200561.85000000006</v>
      </c>
      <c r="FJ92" s="192">
        <v>4352726.33</v>
      </c>
      <c r="FK92" s="192">
        <v>679967.32666666654</v>
      </c>
      <c r="FL92" s="190">
        <v>4206697.3615789479</v>
      </c>
      <c r="FN92" s="115">
        <v>1.4015584099161937E-2</v>
      </c>
      <c r="FO92" s="107">
        <v>3.4064174551535356</v>
      </c>
      <c r="FP92" s="108">
        <v>8979.0300000000007</v>
      </c>
      <c r="FQ92" s="107">
        <v>3.0862323810709786</v>
      </c>
      <c r="FR92" s="108">
        <v>8979.0300000000007</v>
      </c>
      <c r="FS92" s="107">
        <v>1.6009278075877085</v>
      </c>
      <c r="FT92" s="108">
        <v>8979.0300000000007</v>
      </c>
      <c r="FU92" s="108">
        <v>8979.0300000000007</v>
      </c>
      <c r="FV92" s="108">
        <v>8979.0300000000007</v>
      </c>
      <c r="FW92" s="108">
        <v>8979.0300000000007</v>
      </c>
      <c r="FX92" s="108">
        <v>8979.0300000000007</v>
      </c>
      <c r="FY92" s="108">
        <v>8979.0300000000007</v>
      </c>
      <c r="FZ92" s="108">
        <v>8979.0300000000007</v>
      </c>
      <c r="GA92" s="108">
        <v>8979.0300000000007</v>
      </c>
      <c r="GB92" s="108">
        <v>8979.0300000000007</v>
      </c>
      <c r="GC92" s="108">
        <v>8979.0300000000007</v>
      </c>
      <c r="GD92" s="108">
        <v>8979.0300000000007</v>
      </c>
      <c r="GE92" s="108">
        <v>8979.0300000000007</v>
      </c>
      <c r="GF92" s="108">
        <v>8979.0300000000007</v>
      </c>
      <c r="GG92" s="108">
        <v>8979.0300000000007</v>
      </c>
      <c r="GH92" s="108">
        <v>8979.0300000000007</v>
      </c>
      <c r="GI92" s="108">
        <v>8979.0300000000007</v>
      </c>
      <c r="GJ92" s="108">
        <v>6</v>
      </c>
      <c r="GK92" s="115">
        <v>1.4354066985645932E-2</v>
      </c>
    </row>
    <row r="93" spans="1:193" ht="12" customHeight="1" x14ac:dyDescent="0.25">
      <c r="A93" s="22">
        <v>88</v>
      </c>
      <c r="B93" s="10" t="s">
        <v>86</v>
      </c>
      <c r="C93" s="28">
        <v>2021</v>
      </c>
      <c r="D93" s="282"/>
      <c r="E93" s="126">
        <v>8841.4</v>
      </c>
      <c r="F93" s="11">
        <v>6806.3</v>
      </c>
      <c r="G93" s="11">
        <v>2035.1</v>
      </c>
      <c r="H93" s="11">
        <v>891.3</v>
      </c>
      <c r="I93" s="124" t="s">
        <v>494</v>
      </c>
      <c r="J93" s="12">
        <v>39.75</v>
      </c>
      <c r="K93" s="27">
        <v>4.49</v>
      </c>
      <c r="L93" s="27">
        <v>7.61</v>
      </c>
      <c r="M93" s="27">
        <v>11.85</v>
      </c>
      <c r="N93" s="27">
        <v>6.1</v>
      </c>
      <c r="O93" s="27">
        <v>2.78</v>
      </c>
      <c r="P93" s="27">
        <v>1.6</v>
      </c>
      <c r="Q93" s="27">
        <v>5.09</v>
      </c>
      <c r="R93" s="27">
        <v>0.23</v>
      </c>
      <c r="S93" s="35">
        <v>41.34</v>
      </c>
      <c r="T93" s="33">
        <v>4.6696</v>
      </c>
      <c r="U93" s="33">
        <v>7.9144000000000005</v>
      </c>
      <c r="V93" s="33">
        <v>12.324</v>
      </c>
      <c r="W93" s="33">
        <v>6.3439999999999994</v>
      </c>
      <c r="X93" s="33">
        <v>2.8912</v>
      </c>
      <c r="Y93" s="33">
        <v>1.6640000000000001</v>
      </c>
      <c r="Z93" s="33">
        <v>5.2935999999999996</v>
      </c>
      <c r="AA93" s="33">
        <v>0.23920000000000002</v>
      </c>
      <c r="AB93" s="38" t="s">
        <v>395</v>
      </c>
      <c r="AC93" s="38" t="s">
        <v>396</v>
      </c>
      <c r="AD93" s="122" t="s">
        <v>395</v>
      </c>
      <c r="AE93" s="37">
        <v>4</v>
      </c>
      <c r="AF93" s="38" t="s">
        <v>396</v>
      </c>
      <c r="AG93" s="282"/>
      <c r="AH93" s="26">
        <v>34.24</v>
      </c>
      <c r="AI93" s="26">
        <v>34.24</v>
      </c>
      <c r="AJ93" s="26">
        <v>2190</v>
      </c>
      <c r="AK93" s="26">
        <v>35.89</v>
      </c>
      <c r="AL93" s="26">
        <v>5.93</v>
      </c>
      <c r="AM93" s="282"/>
      <c r="AN93" s="15">
        <v>7.0000000000000001E-3</v>
      </c>
      <c r="AO93" s="15">
        <v>7.0000000000000001E-3</v>
      </c>
      <c r="AP93" s="16">
        <v>4.193E-4</v>
      </c>
      <c r="AQ93" s="15">
        <v>1.4E-2</v>
      </c>
      <c r="AR93" s="15">
        <v>3.23</v>
      </c>
      <c r="AS93" s="282"/>
      <c r="AT93" s="13">
        <v>6.2390999999999996</v>
      </c>
      <c r="AU93" s="13">
        <v>6.2390999999999996</v>
      </c>
      <c r="AV93" s="13">
        <v>0.37372209000000001</v>
      </c>
      <c r="AW93" s="13">
        <v>12.478199999999999</v>
      </c>
      <c r="AX93" s="13">
        <v>2878.8989999999999</v>
      </c>
      <c r="AY93" s="26">
        <v>2.4162099215056437E-2</v>
      </c>
      <c r="AZ93" s="26">
        <v>2.4162099215056437E-2</v>
      </c>
      <c r="BA93" s="26">
        <v>9.2570336948899504E-2</v>
      </c>
      <c r="BB93" s="26">
        <v>5.0652905422218196E-2</v>
      </c>
      <c r="BC93" s="26">
        <v>1.9309013357613045</v>
      </c>
      <c r="BD93" s="269"/>
      <c r="BE93" s="192">
        <v>225081.77913221423</v>
      </c>
      <c r="BF93" s="188">
        <v>135602.83379553206</v>
      </c>
      <c r="BG93" s="188">
        <v>54831.957176041375</v>
      </c>
      <c r="BH93" s="188">
        <v>7598.8642759864906</v>
      </c>
      <c r="BI93" s="188">
        <v>2710.638347404235</v>
      </c>
      <c r="BJ93" s="189">
        <v>14724.003996099947</v>
      </c>
      <c r="BK93" s="188">
        <v>55737.37</v>
      </c>
      <c r="BL93" s="188">
        <v>21288.449999999997</v>
      </c>
      <c r="BM93" s="188">
        <v>0</v>
      </c>
      <c r="BN93" s="188">
        <v>21288.449999999997</v>
      </c>
      <c r="BO93" s="188">
        <v>0</v>
      </c>
      <c r="BP93" s="188">
        <v>0</v>
      </c>
      <c r="BQ93" s="188">
        <v>0</v>
      </c>
      <c r="BR93" s="188">
        <v>0</v>
      </c>
      <c r="BS93" s="188">
        <v>0</v>
      </c>
      <c r="BT93" s="188">
        <v>0</v>
      </c>
      <c r="BU93" s="188">
        <v>62395.98</v>
      </c>
      <c r="BV93" s="188">
        <v>62395.98</v>
      </c>
      <c r="BW93" s="188">
        <v>0</v>
      </c>
      <c r="BX93" s="188">
        <v>0</v>
      </c>
      <c r="BY93" s="188">
        <v>0</v>
      </c>
      <c r="BZ93" s="188">
        <v>0</v>
      </c>
      <c r="CA93" s="188">
        <v>0</v>
      </c>
      <c r="CB93" s="188">
        <v>0</v>
      </c>
      <c r="CC93" s="188">
        <v>0</v>
      </c>
      <c r="CD93" s="188">
        <v>0</v>
      </c>
      <c r="CE93" s="188">
        <v>0</v>
      </c>
      <c r="CF93" s="188">
        <v>0</v>
      </c>
      <c r="CG93" s="188">
        <v>0</v>
      </c>
      <c r="CH93" s="188">
        <v>0</v>
      </c>
      <c r="CI93" s="188">
        <v>0</v>
      </c>
      <c r="CJ93" s="188">
        <v>0</v>
      </c>
      <c r="CK93" s="188">
        <v>0</v>
      </c>
      <c r="CL93" s="188">
        <v>0</v>
      </c>
      <c r="CM93" s="188">
        <v>0</v>
      </c>
      <c r="CN93" s="188">
        <v>0</v>
      </c>
      <c r="CO93" s="188">
        <v>0</v>
      </c>
      <c r="CP93" s="188">
        <v>0</v>
      </c>
      <c r="CQ93" s="188">
        <v>0</v>
      </c>
      <c r="CR93" s="188">
        <v>0</v>
      </c>
      <c r="CS93" s="188">
        <v>0</v>
      </c>
      <c r="CT93" s="188">
        <v>0</v>
      </c>
      <c r="CU93" s="188">
        <v>0</v>
      </c>
      <c r="CV93" s="188">
        <v>0</v>
      </c>
      <c r="CW93" s="188">
        <v>0</v>
      </c>
      <c r="CX93" s="188">
        <v>0</v>
      </c>
      <c r="CY93" s="188">
        <v>0</v>
      </c>
      <c r="CZ93" s="188">
        <v>0</v>
      </c>
      <c r="DA93" s="188">
        <v>0</v>
      </c>
      <c r="DB93" s="188">
        <v>0</v>
      </c>
      <c r="DC93" s="188">
        <v>5794.5153366821423</v>
      </c>
      <c r="DD93" s="193">
        <v>909708.99337917392</v>
      </c>
      <c r="DE93" s="188">
        <v>617923.69674461195</v>
      </c>
      <c r="DF93" s="189">
        <v>145413.09963015691</v>
      </c>
      <c r="DG93" s="189">
        <v>1517.6711831251287</v>
      </c>
      <c r="DH93" s="189">
        <v>627.30797481412708</v>
      </c>
      <c r="DI93" s="189">
        <v>890.36320831100147</v>
      </c>
      <c r="DJ93" s="188">
        <v>878.59651144671329</v>
      </c>
      <c r="DK93" s="188">
        <v>0</v>
      </c>
      <c r="DL93" s="188">
        <v>1261.849774273906</v>
      </c>
      <c r="DM93" s="188">
        <v>0</v>
      </c>
      <c r="DN93" s="188">
        <v>141450.97502170218</v>
      </c>
      <c r="DO93" s="188">
        <v>0</v>
      </c>
      <c r="DP93" s="188">
        <v>1263.1045138572081</v>
      </c>
      <c r="DQ93" s="188">
        <v>0</v>
      </c>
      <c r="DR93" s="192">
        <v>822179.24588187272</v>
      </c>
      <c r="DS93" s="188">
        <v>629500.34024968126</v>
      </c>
      <c r="DT93" s="188">
        <v>178256.55796069914</v>
      </c>
      <c r="DU93" s="188">
        <v>451243.78228898213</v>
      </c>
      <c r="DV93" s="188">
        <v>164503.64480714127</v>
      </c>
      <c r="DW93" s="188">
        <v>55866.686454692506</v>
      </c>
      <c r="DX93" s="188">
        <v>45872.0716041411</v>
      </c>
      <c r="DY93" s="188">
        <v>62764.886748307676</v>
      </c>
      <c r="DZ93" s="188">
        <v>8572.0462358961086</v>
      </c>
      <c r="EA93" s="188">
        <v>4664.2852776607888</v>
      </c>
      <c r="EB93" s="188">
        <v>3907.7609582353193</v>
      </c>
      <c r="EC93" s="188">
        <v>6264.8645498428659</v>
      </c>
      <c r="ED93" s="188">
        <v>494.48115887648635</v>
      </c>
      <c r="EE93" s="188">
        <v>6325.4567608135676</v>
      </c>
      <c r="EF93" s="188">
        <v>6518.4121196212291</v>
      </c>
      <c r="EG93" s="192">
        <v>54441.805605933107</v>
      </c>
      <c r="EH93" s="188">
        <v>23023.983929085709</v>
      </c>
      <c r="EI93" s="188">
        <v>31417.821676847398</v>
      </c>
      <c r="EJ93" s="192">
        <v>113877.56032664722</v>
      </c>
      <c r="EK93" s="192">
        <v>1062501.805150544</v>
      </c>
      <c r="EL93" s="188">
        <v>438050.7447256539</v>
      </c>
      <c r="EM93" s="188">
        <v>373295.00302961725</v>
      </c>
      <c r="EN93" s="188">
        <v>251156.05739527298</v>
      </c>
      <c r="EO93" s="192">
        <v>331031.8478002582</v>
      </c>
      <c r="EP93" s="188">
        <v>317072.10116716818</v>
      </c>
      <c r="EQ93" s="188">
        <v>938.74663308999584</v>
      </c>
      <c r="ER93" s="188">
        <v>13021</v>
      </c>
      <c r="ES93" s="264">
        <v>17388.459001773481</v>
      </c>
      <c r="ET93" s="190">
        <v>3536211.4962784164</v>
      </c>
      <c r="EU93" s="269"/>
      <c r="EV93" s="192">
        <v>1864.2105263157894</v>
      </c>
      <c r="EW93" s="188">
        <v>3177701.5999999996</v>
      </c>
      <c r="EX93" s="188">
        <v>871.81000000000006</v>
      </c>
      <c r="EY93" s="188">
        <v>879.16000000000008</v>
      </c>
      <c r="EZ93" s="188">
        <v>2746.7799999999997</v>
      </c>
      <c r="FA93" s="188">
        <v>1836.22</v>
      </c>
      <c r="FB93" s="188">
        <v>154941.47</v>
      </c>
      <c r="FC93" s="192">
        <v>3338977.04</v>
      </c>
      <c r="FD93" s="188">
        <v>3115199.1099999994</v>
      </c>
      <c r="FE93" s="188">
        <v>839.99</v>
      </c>
      <c r="FF93" s="188">
        <v>854.92000000000007</v>
      </c>
      <c r="FG93" s="188">
        <v>2642.8599999999997</v>
      </c>
      <c r="FH93" s="188">
        <v>1769.47</v>
      </c>
      <c r="FI93" s="188">
        <v>151210.78000000003</v>
      </c>
      <c r="FJ93" s="192">
        <v>3272517.13</v>
      </c>
      <c r="FK93" s="192">
        <v>654240.20666666655</v>
      </c>
      <c r="FL93" s="190">
        <v>3179565.8105263156</v>
      </c>
      <c r="FN93" s="115">
        <v>1.3787785763845274E-2</v>
      </c>
      <c r="FO93" s="107">
        <v>3.4064168931159422</v>
      </c>
      <c r="FP93" s="108">
        <v>8841.3999999999978</v>
      </c>
      <c r="FQ93" s="107">
        <v>3.0862315126811595</v>
      </c>
      <c r="FR93" s="108">
        <v>8841.3999999999978</v>
      </c>
      <c r="FS93" s="107">
        <v>1.6009269021739132</v>
      </c>
      <c r="FT93" s="108">
        <v>8841.3999999999978</v>
      </c>
      <c r="FU93" s="108">
        <v>8841.4</v>
      </c>
      <c r="FV93" s="108">
        <v>8841.4</v>
      </c>
      <c r="FW93" s="108">
        <v>8841.4</v>
      </c>
      <c r="FX93" s="108">
        <v>8841.4</v>
      </c>
      <c r="FY93" s="108">
        <v>8841.4</v>
      </c>
      <c r="FZ93" s="108">
        <v>8841.4</v>
      </c>
      <c r="GA93" s="108">
        <v>8841.4</v>
      </c>
      <c r="GB93" s="108">
        <v>8841.4</v>
      </c>
      <c r="GC93" s="108">
        <v>8841.4</v>
      </c>
      <c r="GD93" s="108">
        <v>8841.4</v>
      </c>
      <c r="GE93" s="108">
        <v>8841.4</v>
      </c>
      <c r="GF93" s="108">
        <v>8841.4</v>
      </c>
      <c r="GG93" s="108">
        <v>8841.3999999999978</v>
      </c>
      <c r="GH93" s="108">
        <v>8841.3999999999978</v>
      </c>
      <c r="GI93" s="108">
        <v>8841.3999999999978</v>
      </c>
      <c r="GJ93" s="108">
        <v>2</v>
      </c>
      <c r="GK93" s="115">
        <v>4.7846889952153108E-3</v>
      </c>
    </row>
    <row r="94" spans="1:193" ht="12" customHeight="1" x14ac:dyDescent="0.25">
      <c r="A94" s="22">
        <v>89</v>
      </c>
      <c r="B94" s="10" t="s">
        <v>87</v>
      </c>
      <c r="C94" s="28">
        <v>2021</v>
      </c>
      <c r="D94" s="282"/>
      <c r="E94" s="126">
        <v>6132.4</v>
      </c>
      <c r="F94" s="11">
        <v>5040.3999999999996</v>
      </c>
      <c r="G94" s="11">
        <v>1092</v>
      </c>
      <c r="H94" s="11">
        <v>913.65</v>
      </c>
      <c r="I94" s="124" t="s">
        <v>494</v>
      </c>
      <c r="J94" s="12">
        <v>39.75</v>
      </c>
      <c r="K94" s="27">
        <v>4.49</v>
      </c>
      <c r="L94" s="27">
        <v>7.61</v>
      </c>
      <c r="M94" s="27">
        <v>11.85</v>
      </c>
      <c r="N94" s="27">
        <v>6.1</v>
      </c>
      <c r="O94" s="27">
        <v>2.78</v>
      </c>
      <c r="P94" s="27">
        <v>1.6</v>
      </c>
      <c r="Q94" s="27">
        <v>5.09</v>
      </c>
      <c r="R94" s="27">
        <v>0.23</v>
      </c>
      <c r="S94" s="35">
        <v>41.34</v>
      </c>
      <c r="T94" s="33">
        <v>4.6696</v>
      </c>
      <c r="U94" s="33">
        <v>7.9144000000000005</v>
      </c>
      <c r="V94" s="33">
        <v>12.324</v>
      </c>
      <c r="W94" s="33">
        <v>6.3439999999999994</v>
      </c>
      <c r="X94" s="33">
        <v>2.8912</v>
      </c>
      <c r="Y94" s="33">
        <v>1.6640000000000001</v>
      </c>
      <c r="Z94" s="33">
        <v>5.2935999999999996</v>
      </c>
      <c r="AA94" s="33">
        <v>0.23920000000000002</v>
      </c>
      <c r="AB94" s="38" t="s">
        <v>395</v>
      </c>
      <c r="AC94" s="38" t="s">
        <v>396</v>
      </c>
      <c r="AD94" s="122" t="s">
        <v>395</v>
      </c>
      <c r="AE94" s="37">
        <v>2</v>
      </c>
      <c r="AF94" s="38" t="s">
        <v>396</v>
      </c>
      <c r="AG94" s="282"/>
      <c r="AH94" s="26">
        <v>34.24</v>
      </c>
      <c r="AI94" s="26">
        <v>34.24</v>
      </c>
      <c r="AJ94" s="26">
        <v>2190</v>
      </c>
      <c r="AK94" s="26">
        <v>35.89</v>
      </c>
      <c r="AL94" s="26">
        <v>5.93</v>
      </c>
      <c r="AM94" s="282"/>
      <c r="AN94" s="15">
        <v>7.0000000000000001E-3</v>
      </c>
      <c r="AO94" s="15">
        <v>7.0000000000000001E-3</v>
      </c>
      <c r="AP94" s="16">
        <v>4.193E-4</v>
      </c>
      <c r="AQ94" s="15">
        <v>1.4E-2</v>
      </c>
      <c r="AR94" s="15">
        <v>3.23</v>
      </c>
      <c r="AS94" s="282"/>
      <c r="AT94" s="13">
        <v>6.3955500000000001</v>
      </c>
      <c r="AU94" s="13">
        <v>6.3955500000000001</v>
      </c>
      <c r="AV94" s="13">
        <v>0.38309344499999998</v>
      </c>
      <c r="AW94" s="13">
        <v>12.7911</v>
      </c>
      <c r="AX94" s="13">
        <v>2951.0895</v>
      </c>
      <c r="AY94" s="26">
        <v>3.5709287065423007E-2</v>
      </c>
      <c r="AZ94" s="26">
        <v>3.5709287065423007E-2</v>
      </c>
      <c r="BA94" s="26">
        <v>0.13681016315798059</v>
      </c>
      <c r="BB94" s="26">
        <v>7.4860181821146704E-2</v>
      </c>
      <c r="BC94" s="26">
        <v>2.8536887246428804</v>
      </c>
      <c r="BD94" s="269"/>
      <c r="BE94" s="192">
        <v>281999.50777404127</v>
      </c>
      <c r="BF94" s="188">
        <v>107392.96868581208</v>
      </c>
      <c r="BG94" s="188">
        <v>38031.47625787276</v>
      </c>
      <c r="BH94" s="188">
        <v>5270.5765247652598</v>
      </c>
      <c r="BI94" s="188">
        <v>1880.1002784199036</v>
      </c>
      <c r="BJ94" s="189">
        <v>10212.577431818869</v>
      </c>
      <c r="BK94" s="191">
        <v>51998.238192935285</v>
      </c>
      <c r="BL94" s="188">
        <v>0</v>
      </c>
      <c r="BM94" s="188">
        <v>0</v>
      </c>
      <c r="BN94" s="188">
        <v>0</v>
      </c>
      <c r="BO94" s="188">
        <v>0</v>
      </c>
      <c r="BP94" s="188">
        <v>0</v>
      </c>
      <c r="BQ94" s="188">
        <v>0</v>
      </c>
      <c r="BR94" s="188">
        <v>0</v>
      </c>
      <c r="BS94" s="188">
        <v>0</v>
      </c>
      <c r="BT94" s="188">
        <v>0</v>
      </c>
      <c r="BU94" s="188">
        <v>0</v>
      </c>
      <c r="BV94" s="188">
        <v>0</v>
      </c>
      <c r="BW94" s="188">
        <v>0</v>
      </c>
      <c r="BX94" s="188">
        <v>0</v>
      </c>
      <c r="BY94" s="188">
        <v>0</v>
      </c>
      <c r="BZ94" s="188">
        <v>0</v>
      </c>
      <c r="CA94" s="188">
        <v>0</v>
      </c>
      <c r="CB94" s="188">
        <v>0</v>
      </c>
      <c r="CC94" s="188">
        <v>0</v>
      </c>
      <c r="CD94" s="188">
        <v>0</v>
      </c>
      <c r="CE94" s="188">
        <v>0</v>
      </c>
      <c r="CF94" s="188">
        <v>170587.46</v>
      </c>
      <c r="CG94" s="188">
        <v>170587.46</v>
      </c>
      <c r="CH94" s="188">
        <v>0</v>
      </c>
      <c r="CI94" s="188">
        <v>0</v>
      </c>
      <c r="CJ94" s="188">
        <v>0</v>
      </c>
      <c r="CK94" s="188">
        <v>0</v>
      </c>
      <c r="CL94" s="188">
        <v>0</v>
      </c>
      <c r="CM94" s="188">
        <v>0</v>
      </c>
      <c r="CN94" s="188">
        <v>0</v>
      </c>
      <c r="CO94" s="188">
        <v>0</v>
      </c>
      <c r="CP94" s="188">
        <v>0</v>
      </c>
      <c r="CQ94" s="188">
        <v>0</v>
      </c>
      <c r="CR94" s="188">
        <v>0</v>
      </c>
      <c r="CS94" s="188">
        <v>0</v>
      </c>
      <c r="CT94" s="188">
        <v>0</v>
      </c>
      <c r="CU94" s="188">
        <v>0</v>
      </c>
      <c r="CV94" s="188">
        <v>0</v>
      </c>
      <c r="CW94" s="188">
        <v>0</v>
      </c>
      <c r="CX94" s="188">
        <v>0</v>
      </c>
      <c r="CY94" s="188">
        <v>0</v>
      </c>
      <c r="CZ94" s="188">
        <v>0</v>
      </c>
      <c r="DA94" s="188">
        <v>0</v>
      </c>
      <c r="DB94" s="188">
        <v>0</v>
      </c>
      <c r="DC94" s="188">
        <v>4019.0790882291922</v>
      </c>
      <c r="DD94" s="193">
        <v>630974.66815192706</v>
      </c>
      <c r="DE94" s="188">
        <v>428592.22271548159</v>
      </c>
      <c r="DF94" s="189">
        <v>100858.60747980801</v>
      </c>
      <c r="DG94" s="189">
        <v>1052.6575840247633</v>
      </c>
      <c r="DH94" s="189">
        <v>435.10116324905039</v>
      </c>
      <c r="DI94" s="189">
        <v>617.55642077571281</v>
      </c>
      <c r="DJ94" s="188">
        <v>609.39503322955932</v>
      </c>
      <c r="DK94" s="188">
        <v>0</v>
      </c>
      <c r="DL94" s="188">
        <v>875.21971133047975</v>
      </c>
      <c r="DM94" s="188">
        <v>0</v>
      </c>
      <c r="DN94" s="188">
        <v>98110.475628643282</v>
      </c>
      <c r="DO94" s="188">
        <v>0</v>
      </c>
      <c r="DP94" s="188">
        <v>876.08999940936337</v>
      </c>
      <c r="DQ94" s="188">
        <v>0</v>
      </c>
      <c r="DR94" s="192">
        <v>570263.98618386209</v>
      </c>
      <c r="DS94" s="188">
        <v>436621.78914506151</v>
      </c>
      <c r="DT94" s="188">
        <v>123638.84860295788</v>
      </c>
      <c r="DU94" s="188">
        <v>312982.94054210361</v>
      </c>
      <c r="DV94" s="188">
        <v>114099.82032430539</v>
      </c>
      <c r="DW94" s="188">
        <v>38749.165066025344</v>
      </c>
      <c r="DX94" s="188">
        <v>31816.894598732666</v>
      </c>
      <c r="DY94" s="188">
        <v>43533.76065954737</v>
      </c>
      <c r="DZ94" s="188">
        <v>5945.5760781108547</v>
      </c>
      <c r="EA94" s="188">
        <v>3235.1508852361653</v>
      </c>
      <c r="EB94" s="188">
        <v>2710.4251928746899</v>
      </c>
      <c r="EC94" s="188">
        <v>4345.313566342028</v>
      </c>
      <c r="ED94" s="188">
        <v>342.97240919924064</v>
      </c>
      <c r="EE94" s="188">
        <v>4387.3403578633624</v>
      </c>
      <c r="EF94" s="188">
        <v>4521.174302979759</v>
      </c>
      <c r="EG94" s="192">
        <v>37760.866909971759</v>
      </c>
      <c r="EH94" s="188">
        <v>15969.448169602694</v>
      </c>
      <c r="EI94" s="188">
        <v>21791.418740369063</v>
      </c>
      <c r="EJ94" s="192">
        <v>78985.539727546726</v>
      </c>
      <c r="EK94" s="192">
        <v>736951.84811287804</v>
      </c>
      <c r="EL94" s="188">
        <v>303832.24228692299</v>
      </c>
      <c r="EM94" s="188">
        <v>258917.62351876689</v>
      </c>
      <c r="EN94" s="188">
        <v>174201.98230718807</v>
      </c>
      <c r="EO94" s="192">
        <v>228779.19595411111</v>
      </c>
      <c r="EP94" s="188">
        <v>219928.69911471775</v>
      </c>
      <c r="EQ94" s="188">
        <v>651.13683939336761</v>
      </c>
      <c r="ER94" s="188">
        <v>8199.36</v>
      </c>
      <c r="ES94" s="264">
        <v>12060.644918505635</v>
      </c>
      <c r="ET94" s="190">
        <v>2577776.2577328435</v>
      </c>
      <c r="EU94" s="269"/>
      <c r="EV94" s="192">
        <v>932.10526315789468</v>
      </c>
      <c r="EW94" s="188">
        <v>2358013.35</v>
      </c>
      <c r="EX94" s="188">
        <v>1369.8</v>
      </c>
      <c r="EY94" s="188">
        <v>1369.8</v>
      </c>
      <c r="EZ94" s="188">
        <v>4318.05</v>
      </c>
      <c r="FA94" s="188">
        <v>2886.9</v>
      </c>
      <c r="FB94" s="188">
        <v>169694.28</v>
      </c>
      <c r="FC94" s="192">
        <v>2537652.1799999992</v>
      </c>
      <c r="FD94" s="188">
        <v>2380995.3600000003</v>
      </c>
      <c r="FE94" s="188">
        <v>1340.7700000000002</v>
      </c>
      <c r="FF94" s="188">
        <v>1340.7200000000003</v>
      </c>
      <c r="FG94" s="188">
        <v>4222.2100000000009</v>
      </c>
      <c r="FH94" s="188">
        <v>2823.6800000000003</v>
      </c>
      <c r="FI94" s="188">
        <v>166952.05999999997</v>
      </c>
      <c r="FJ94" s="192">
        <v>2557674.8000000007</v>
      </c>
      <c r="FK94" s="192">
        <v>403436.52</v>
      </c>
      <c r="FL94" s="190">
        <v>2358945.4552631578</v>
      </c>
      <c r="FN94" s="115">
        <v>9.5635338951382456E-3</v>
      </c>
      <c r="FO94" s="107">
        <v>3.4064158621364933</v>
      </c>
      <c r="FP94" s="108">
        <v>6132.4000000000005</v>
      </c>
      <c r="FQ94" s="107">
        <v>3.0862314044192054</v>
      </c>
      <c r="FR94" s="108">
        <v>6132.4000000000005</v>
      </c>
      <c r="FS94" s="107">
        <v>1.6009276542968112</v>
      </c>
      <c r="FT94" s="108">
        <v>6132.4000000000005</v>
      </c>
      <c r="FU94" s="108">
        <v>6132.4</v>
      </c>
      <c r="FV94" s="108">
        <v>6132.4</v>
      </c>
      <c r="FW94" s="108">
        <v>6132.4</v>
      </c>
      <c r="FX94" s="108">
        <v>6132.4</v>
      </c>
      <c r="FY94" s="108">
        <v>6132.4</v>
      </c>
      <c r="FZ94" s="108">
        <v>6132.4</v>
      </c>
      <c r="GA94" s="108">
        <v>6132.4</v>
      </c>
      <c r="GB94" s="108">
        <v>6132.4</v>
      </c>
      <c r="GC94" s="108">
        <v>6132.4</v>
      </c>
      <c r="GD94" s="108">
        <v>6132.4</v>
      </c>
      <c r="GE94" s="108">
        <v>6132.4</v>
      </c>
      <c r="GF94" s="108">
        <v>6132.4</v>
      </c>
      <c r="GG94" s="108">
        <v>6132.4000000000005</v>
      </c>
      <c r="GH94" s="108">
        <v>6132.4000000000005</v>
      </c>
      <c r="GI94" s="108">
        <v>6132.4000000000005</v>
      </c>
      <c r="GJ94" s="108">
        <v>1</v>
      </c>
      <c r="GK94" s="115">
        <v>2.3923444976076554E-3</v>
      </c>
    </row>
    <row r="95" spans="1:193" ht="12" customHeight="1" x14ac:dyDescent="0.25">
      <c r="A95" s="22">
        <v>90</v>
      </c>
      <c r="B95" s="10" t="s">
        <v>88</v>
      </c>
      <c r="C95" s="28">
        <v>2021</v>
      </c>
      <c r="D95" s="282"/>
      <c r="E95" s="126">
        <v>5021.6000000000004</v>
      </c>
      <c r="F95" s="11">
        <v>5021.6000000000004</v>
      </c>
      <c r="G95" s="11">
        <v>0</v>
      </c>
      <c r="H95" s="11">
        <v>913.65</v>
      </c>
      <c r="I95" s="124" t="s">
        <v>494</v>
      </c>
      <c r="J95" s="12">
        <v>39.75</v>
      </c>
      <c r="K95" s="27">
        <v>4.49</v>
      </c>
      <c r="L95" s="27">
        <v>7.61</v>
      </c>
      <c r="M95" s="27">
        <v>11.85</v>
      </c>
      <c r="N95" s="27">
        <v>6.1</v>
      </c>
      <c r="O95" s="27">
        <v>2.78</v>
      </c>
      <c r="P95" s="27">
        <v>1.6</v>
      </c>
      <c r="Q95" s="27">
        <v>5.09</v>
      </c>
      <c r="R95" s="27">
        <v>0.23</v>
      </c>
      <c r="S95" s="35">
        <v>41.34</v>
      </c>
      <c r="T95" s="33">
        <v>4.6696</v>
      </c>
      <c r="U95" s="33">
        <v>7.9144000000000005</v>
      </c>
      <c r="V95" s="33">
        <v>12.324</v>
      </c>
      <c r="W95" s="33">
        <v>6.3439999999999994</v>
      </c>
      <c r="X95" s="33">
        <v>2.8912</v>
      </c>
      <c r="Y95" s="33">
        <v>1.6640000000000001</v>
      </c>
      <c r="Z95" s="33">
        <v>5.2935999999999996</v>
      </c>
      <c r="AA95" s="33">
        <v>0.23920000000000002</v>
      </c>
      <c r="AB95" s="38" t="s">
        <v>395</v>
      </c>
      <c r="AC95" s="38" t="s">
        <v>396</v>
      </c>
      <c r="AD95" s="122" t="s">
        <v>395</v>
      </c>
      <c r="AE95" s="37">
        <v>2</v>
      </c>
      <c r="AF95" s="38" t="s">
        <v>396</v>
      </c>
      <c r="AG95" s="282"/>
      <c r="AH95" s="26">
        <v>34.24</v>
      </c>
      <c r="AI95" s="26">
        <v>34.24</v>
      </c>
      <c r="AJ95" s="26">
        <v>2190</v>
      </c>
      <c r="AK95" s="26">
        <v>35.89</v>
      </c>
      <c r="AL95" s="26">
        <v>5.93</v>
      </c>
      <c r="AM95" s="282"/>
      <c r="AN95" s="15">
        <v>7.0000000000000001E-3</v>
      </c>
      <c r="AO95" s="15">
        <v>7.0000000000000001E-3</v>
      </c>
      <c r="AP95" s="16">
        <v>4.193E-4</v>
      </c>
      <c r="AQ95" s="15">
        <v>1.4E-2</v>
      </c>
      <c r="AR95" s="15">
        <v>3.23</v>
      </c>
      <c r="AS95" s="282"/>
      <c r="AT95" s="13">
        <v>6.3955500000000001</v>
      </c>
      <c r="AU95" s="13">
        <v>6.3955500000000001</v>
      </c>
      <c r="AV95" s="13">
        <v>0.38309344499999998</v>
      </c>
      <c r="AW95" s="13">
        <v>12.7911</v>
      </c>
      <c r="AX95" s="13">
        <v>2951.0895</v>
      </c>
      <c r="AY95" s="26">
        <v>4.360833837820615E-2</v>
      </c>
      <c r="AZ95" s="26">
        <v>4.360833837820615E-2</v>
      </c>
      <c r="BA95" s="26">
        <v>0.16707317280348891</v>
      </c>
      <c r="BB95" s="26">
        <v>9.1419583200573515E-2</v>
      </c>
      <c r="BC95" s="26">
        <v>3.4849372182173006</v>
      </c>
      <c r="BD95" s="269"/>
      <c r="BE95" s="192">
        <v>140277.25613628034</v>
      </c>
      <c r="BF95" s="188">
        <v>136986.17800219715</v>
      </c>
      <c r="BG95" s="188">
        <v>31142.596891353111</v>
      </c>
      <c r="BH95" s="188">
        <v>4315.8840057336811</v>
      </c>
      <c r="BI95" s="188">
        <v>1539.545945814589</v>
      </c>
      <c r="BJ95" s="189">
        <v>8362.7093522310388</v>
      </c>
      <c r="BK95" s="191">
        <v>91625.441807064723</v>
      </c>
      <c r="BL95" s="188">
        <v>0</v>
      </c>
      <c r="BM95" s="188">
        <v>0</v>
      </c>
      <c r="BN95" s="188">
        <v>0</v>
      </c>
      <c r="BO95" s="188">
        <v>0</v>
      </c>
      <c r="BP95" s="188">
        <v>0</v>
      </c>
      <c r="BQ95" s="188">
        <v>0</v>
      </c>
      <c r="BR95" s="188">
        <v>0</v>
      </c>
      <c r="BS95" s="188">
        <v>0</v>
      </c>
      <c r="BT95" s="188">
        <v>0</v>
      </c>
      <c r="BU95" s="188">
        <v>0</v>
      </c>
      <c r="BV95" s="188">
        <v>0</v>
      </c>
      <c r="BW95" s="188">
        <v>0</v>
      </c>
      <c r="BX95" s="188">
        <v>0</v>
      </c>
      <c r="BY95" s="188">
        <v>0</v>
      </c>
      <c r="BZ95" s="188">
        <v>0</v>
      </c>
      <c r="CA95" s="188">
        <v>0</v>
      </c>
      <c r="CB95" s="188">
        <v>0</v>
      </c>
      <c r="CC95" s="188">
        <v>0</v>
      </c>
      <c r="CD95" s="188">
        <v>0</v>
      </c>
      <c r="CE95" s="188">
        <v>0</v>
      </c>
      <c r="CF95" s="188">
        <v>0</v>
      </c>
      <c r="CG95" s="188">
        <v>0</v>
      </c>
      <c r="CH95" s="188">
        <v>0</v>
      </c>
      <c r="CI95" s="188">
        <v>0</v>
      </c>
      <c r="CJ95" s="188">
        <v>0</v>
      </c>
      <c r="CK95" s="188">
        <v>0</v>
      </c>
      <c r="CL95" s="188">
        <v>0</v>
      </c>
      <c r="CM95" s="188">
        <v>0</v>
      </c>
      <c r="CN95" s="188">
        <v>0</v>
      </c>
      <c r="CO95" s="188">
        <v>0</v>
      </c>
      <c r="CP95" s="188">
        <v>0</v>
      </c>
      <c r="CQ95" s="188">
        <v>0</v>
      </c>
      <c r="CR95" s="188">
        <v>0</v>
      </c>
      <c r="CS95" s="188">
        <v>0</v>
      </c>
      <c r="CT95" s="188">
        <v>0</v>
      </c>
      <c r="CU95" s="188">
        <v>0</v>
      </c>
      <c r="CV95" s="188">
        <v>0</v>
      </c>
      <c r="CW95" s="188">
        <v>0</v>
      </c>
      <c r="CX95" s="188">
        <v>0</v>
      </c>
      <c r="CY95" s="188">
        <v>0</v>
      </c>
      <c r="CZ95" s="188">
        <v>0</v>
      </c>
      <c r="DA95" s="188">
        <v>0</v>
      </c>
      <c r="DB95" s="188">
        <v>0</v>
      </c>
      <c r="DC95" s="188">
        <v>3291.0781340831822</v>
      </c>
      <c r="DD95" s="193">
        <v>516682.2766929288</v>
      </c>
      <c r="DE95" s="188">
        <v>350958.63048530137</v>
      </c>
      <c r="DF95" s="189">
        <v>82589.456545659734</v>
      </c>
      <c r="DG95" s="189">
        <v>861.98312633532544</v>
      </c>
      <c r="DH95" s="189">
        <v>356.28856587493169</v>
      </c>
      <c r="DI95" s="189">
        <v>505.69456046039375</v>
      </c>
      <c r="DJ95" s="188">
        <v>499.01149612966452</v>
      </c>
      <c r="DK95" s="188">
        <v>0</v>
      </c>
      <c r="DL95" s="188">
        <v>716.68568625939861</v>
      </c>
      <c r="DM95" s="188">
        <v>0</v>
      </c>
      <c r="DN95" s="188">
        <v>80339.111019632604</v>
      </c>
      <c r="DO95" s="188">
        <v>0</v>
      </c>
      <c r="DP95" s="188">
        <v>717.39833361066758</v>
      </c>
      <c r="DQ95" s="188">
        <v>0</v>
      </c>
      <c r="DR95" s="192">
        <v>466968.50059045095</v>
      </c>
      <c r="DS95" s="188">
        <v>357533.75128348451</v>
      </c>
      <c r="DT95" s="188">
        <v>101243.36999292499</v>
      </c>
      <c r="DU95" s="188">
        <v>256290.38129055951</v>
      </c>
      <c r="DV95" s="188">
        <v>93432.205619420085</v>
      </c>
      <c r="DW95" s="188">
        <v>31730.286233049508</v>
      </c>
      <c r="DX95" s="188">
        <v>26053.701310579207</v>
      </c>
      <c r="DY95" s="188">
        <v>35648.218075791374</v>
      </c>
      <c r="DZ95" s="188">
        <v>4868.6166645752819</v>
      </c>
      <c r="EA95" s="188">
        <v>2649.147753783498</v>
      </c>
      <c r="EB95" s="188">
        <v>2219.4689107917843</v>
      </c>
      <c r="EC95" s="188">
        <v>3558.2197189914427</v>
      </c>
      <c r="ED95" s="188">
        <v>280.84766975978511</v>
      </c>
      <c r="EE95" s="188">
        <v>3592.6339346824502</v>
      </c>
      <c r="EF95" s="188">
        <v>3702.2256995374</v>
      </c>
      <c r="EG95" s="192">
        <v>30921.004708615572</v>
      </c>
      <c r="EH95" s="188">
        <v>13076.802056042801</v>
      </c>
      <c r="EI95" s="188">
        <v>17844.202652572771</v>
      </c>
      <c r="EJ95" s="192">
        <v>64678.394477830632</v>
      </c>
      <c r="EK95" s="192">
        <v>603463.14664464595</v>
      </c>
      <c r="EL95" s="188">
        <v>248797.20629248128</v>
      </c>
      <c r="EM95" s="188">
        <v>212018.25358127969</v>
      </c>
      <c r="EN95" s="188">
        <v>142647.68677088505</v>
      </c>
      <c r="EO95" s="192">
        <v>183402.28131849007</v>
      </c>
      <c r="EP95" s="188">
        <v>180135.83810620315</v>
      </c>
      <c r="EQ95" s="188">
        <v>533.32321228693695</v>
      </c>
      <c r="ER95" s="188">
        <v>2733.12</v>
      </c>
      <c r="ES95" s="264">
        <v>9876.0248064000862</v>
      </c>
      <c r="ET95" s="190">
        <v>2016268.8853756427</v>
      </c>
      <c r="EU95" s="269"/>
      <c r="EV95" s="192">
        <v>932.10526315789468</v>
      </c>
      <c r="EW95" s="188">
        <v>2349206.6399999997</v>
      </c>
      <c r="EX95" s="188">
        <v>1803.66</v>
      </c>
      <c r="EY95" s="188">
        <v>1803.66</v>
      </c>
      <c r="EZ95" s="188">
        <v>5684.85</v>
      </c>
      <c r="FA95" s="188">
        <v>3800.3399999999997</v>
      </c>
      <c r="FB95" s="188">
        <v>206458.38</v>
      </c>
      <c r="FC95" s="192">
        <v>2568757.5299999998</v>
      </c>
      <c r="FD95" s="188">
        <v>2326537.59</v>
      </c>
      <c r="FE95" s="188">
        <v>1799.6399999999999</v>
      </c>
      <c r="FF95" s="188">
        <v>1799.5300000000002</v>
      </c>
      <c r="FG95" s="188">
        <v>5668.4699999999993</v>
      </c>
      <c r="FH95" s="188">
        <v>3793.99</v>
      </c>
      <c r="FI95" s="188">
        <v>204076.30000000002</v>
      </c>
      <c r="FJ95" s="192">
        <v>2543675.52</v>
      </c>
      <c r="FK95" s="192">
        <v>312277.03333333333</v>
      </c>
      <c r="FL95" s="190">
        <v>2350138.7452631574</v>
      </c>
      <c r="FN95" s="115">
        <v>7.8331532009799591E-3</v>
      </c>
      <c r="FO95" s="107">
        <v>3.4064167829936589</v>
      </c>
      <c r="FP95" s="108">
        <v>5021.5999999999995</v>
      </c>
      <c r="FQ95" s="107">
        <v>3.0862303035137399</v>
      </c>
      <c r="FR95" s="108">
        <v>5021.5999999999995</v>
      </c>
      <c r="FS95" s="107">
        <v>1.6009280261636023</v>
      </c>
      <c r="FT95" s="108">
        <v>5021.5999999999995</v>
      </c>
      <c r="FU95" s="108">
        <v>5021.6000000000004</v>
      </c>
      <c r="FV95" s="108">
        <v>5021.6000000000004</v>
      </c>
      <c r="FW95" s="108">
        <v>5021.6000000000004</v>
      </c>
      <c r="FX95" s="108">
        <v>5021.6000000000004</v>
      </c>
      <c r="FY95" s="108">
        <v>5021.6000000000004</v>
      </c>
      <c r="FZ95" s="108">
        <v>5021.6000000000004</v>
      </c>
      <c r="GA95" s="108">
        <v>5021.6000000000004</v>
      </c>
      <c r="GB95" s="108">
        <v>5021.6000000000004</v>
      </c>
      <c r="GC95" s="108">
        <v>5021.6000000000004</v>
      </c>
      <c r="GD95" s="108">
        <v>5021.6000000000004</v>
      </c>
      <c r="GE95" s="108">
        <v>5021.6000000000004</v>
      </c>
      <c r="GF95" s="108">
        <v>5021.6000000000004</v>
      </c>
      <c r="GG95" s="108">
        <v>5021.5999999999995</v>
      </c>
      <c r="GH95" s="108">
        <v>5021.5999999999995</v>
      </c>
      <c r="GI95" s="108">
        <v>5021.5999999999995</v>
      </c>
      <c r="GJ95" s="108">
        <v>1</v>
      </c>
      <c r="GK95" s="115">
        <v>2.3923444976076554E-3</v>
      </c>
    </row>
    <row r="96" spans="1:193" ht="12" customHeight="1" x14ac:dyDescent="0.25">
      <c r="A96" s="22">
        <v>91</v>
      </c>
      <c r="B96" s="10" t="s">
        <v>89</v>
      </c>
      <c r="C96" s="28">
        <v>2021</v>
      </c>
      <c r="D96" s="282"/>
      <c r="E96" s="126">
        <v>8658.6</v>
      </c>
      <c r="F96" s="11">
        <v>5980.5</v>
      </c>
      <c r="G96" s="11">
        <v>2678.1</v>
      </c>
      <c r="H96" s="11">
        <v>2125.5</v>
      </c>
      <c r="I96" s="124" t="s">
        <v>494</v>
      </c>
      <c r="J96" s="12">
        <v>36.54</v>
      </c>
      <c r="K96" s="26">
        <v>4.03</v>
      </c>
      <c r="L96" s="26">
        <v>7</v>
      </c>
      <c r="M96" s="26">
        <v>11</v>
      </c>
      <c r="N96" s="26">
        <v>5.4</v>
      </c>
      <c r="O96" s="26">
        <v>2.67</v>
      </c>
      <c r="P96" s="26">
        <v>1.54</v>
      </c>
      <c r="Q96" s="26">
        <v>4.9000000000000004</v>
      </c>
      <c r="R96" s="26">
        <v>0</v>
      </c>
      <c r="S96" s="35">
        <v>38.001599999999996</v>
      </c>
      <c r="T96" s="33">
        <v>4.1912000000000003</v>
      </c>
      <c r="U96" s="33">
        <v>7.28</v>
      </c>
      <c r="V96" s="33">
        <v>11.44</v>
      </c>
      <c r="W96" s="33">
        <v>5.6160000000000005</v>
      </c>
      <c r="X96" s="33">
        <v>2.7767999999999997</v>
      </c>
      <c r="Y96" s="33">
        <v>1.6016000000000001</v>
      </c>
      <c r="Z96" s="33">
        <v>5.0960000000000001</v>
      </c>
      <c r="AA96" s="33">
        <v>0</v>
      </c>
      <c r="AB96" s="38" t="s">
        <v>396</v>
      </c>
      <c r="AC96" s="38" t="s">
        <v>395</v>
      </c>
      <c r="AD96" s="122" t="s">
        <v>395</v>
      </c>
      <c r="AE96" s="37">
        <v>3</v>
      </c>
      <c r="AF96" s="38" t="s">
        <v>395</v>
      </c>
      <c r="AG96" s="282"/>
      <c r="AH96" s="26">
        <v>34.24</v>
      </c>
      <c r="AI96" s="26">
        <v>34.24</v>
      </c>
      <c r="AJ96" s="26">
        <v>2190</v>
      </c>
      <c r="AK96" s="26">
        <v>35.89</v>
      </c>
      <c r="AL96" s="26">
        <v>4.29</v>
      </c>
      <c r="AM96" s="282"/>
      <c r="AN96" s="15">
        <v>1.2E-2</v>
      </c>
      <c r="AO96" s="15">
        <v>1.2E-2</v>
      </c>
      <c r="AP96" s="16">
        <v>7.1880000000000002E-4</v>
      </c>
      <c r="AQ96" s="15">
        <v>2.4E-2</v>
      </c>
      <c r="AR96" s="15">
        <v>3.23</v>
      </c>
      <c r="AS96" s="282"/>
      <c r="AT96" s="13">
        <v>25.506</v>
      </c>
      <c r="AU96" s="13">
        <v>25.506</v>
      </c>
      <c r="AV96" s="13">
        <v>1.5278094</v>
      </c>
      <c r="AW96" s="13">
        <v>51.012</v>
      </c>
      <c r="AX96" s="13">
        <v>6865.3649999999998</v>
      </c>
      <c r="AY96" s="26">
        <v>0.10086219943177882</v>
      </c>
      <c r="AZ96" s="26">
        <v>0.10086219943177882</v>
      </c>
      <c r="BA96" s="26">
        <v>0.38642535583119675</v>
      </c>
      <c r="BB96" s="26">
        <v>0.21144534682281202</v>
      </c>
      <c r="BC96" s="26">
        <v>3.4015217067424293</v>
      </c>
      <c r="BD96" s="269"/>
      <c r="BE96" s="192">
        <v>297379.09977675369</v>
      </c>
      <c r="BF96" s="188">
        <v>149896.62870224105</v>
      </c>
      <c r="BG96" s="188">
        <v>53698.281313420055</v>
      </c>
      <c r="BH96" s="188">
        <v>7441.7542719542898</v>
      </c>
      <c r="BI96" s="188">
        <v>2654.5946563705206</v>
      </c>
      <c r="BJ96" s="189">
        <v>14419.578460496195</v>
      </c>
      <c r="BK96" s="188">
        <v>71682.42</v>
      </c>
      <c r="BL96" s="188">
        <v>0</v>
      </c>
      <c r="BM96" s="188">
        <v>0</v>
      </c>
      <c r="BN96" s="188">
        <v>0</v>
      </c>
      <c r="BO96" s="188">
        <v>0</v>
      </c>
      <c r="BP96" s="188">
        <v>0</v>
      </c>
      <c r="BQ96" s="188">
        <v>0</v>
      </c>
      <c r="BR96" s="188">
        <v>0</v>
      </c>
      <c r="BS96" s="188">
        <v>0</v>
      </c>
      <c r="BT96" s="188">
        <v>0</v>
      </c>
      <c r="BU96" s="188">
        <v>0</v>
      </c>
      <c r="BV96" s="188">
        <v>0</v>
      </c>
      <c r="BW96" s="188">
        <v>0</v>
      </c>
      <c r="BX96" s="188">
        <v>0</v>
      </c>
      <c r="BY96" s="188">
        <v>141807.76</v>
      </c>
      <c r="BZ96" s="188">
        <v>0</v>
      </c>
      <c r="CA96" s="188">
        <v>0</v>
      </c>
      <c r="CB96" s="188">
        <v>141807.76</v>
      </c>
      <c r="CC96" s="188">
        <v>0</v>
      </c>
      <c r="CD96" s="188">
        <v>0</v>
      </c>
      <c r="CE96" s="188">
        <v>0</v>
      </c>
      <c r="CF96" s="188">
        <v>0</v>
      </c>
      <c r="CG96" s="188">
        <v>0</v>
      </c>
      <c r="CH96" s="188">
        <v>0</v>
      </c>
      <c r="CI96" s="188">
        <v>0</v>
      </c>
      <c r="CJ96" s="188">
        <v>0</v>
      </c>
      <c r="CK96" s="188">
        <v>0</v>
      </c>
      <c r="CL96" s="188">
        <v>0</v>
      </c>
      <c r="CM96" s="188">
        <v>0</v>
      </c>
      <c r="CN96" s="188">
        <v>0</v>
      </c>
      <c r="CO96" s="188">
        <v>0</v>
      </c>
      <c r="CP96" s="188">
        <v>0</v>
      </c>
      <c r="CQ96" s="188">
        <v>0</v>
      </c>
      <c r="CR96" s="188">
        <v>0</v>
      </c>
      <c r="CS96" s="188">
        <v>0</v>
      </c>
      <c r="CT96" s="188">
        <v>0</v>
      </c>
      <c r="CU96" s="188">
        <v>0</v>
      </c>
      <c r="CV96" s="188">
        <v>0</v>
      </c>
      <c r="CW96" s="188">
        <v>0</v>
      </c>
      <c r="CX96" s="188">
        <v>0</v>
      </c>
      <c r="CY96" s="188">
        <v>0</v>
      </c>
      <c r="CZ96" s="188">
        <v>0</v>
      </c>
      <c r="DA96" s="188">
        <v>0</v>
      </c>
      <c r="DB96" s="188">
        <v>0</v>
      </c>
      <c r="DC96" s="188">
        <v>5674.7110745126365</v>
      </c>
      <c r="DD96" s="193">
        <v>890900.34271415393</v>
      </c>
      <c r="DE96" s="188">
        <v>605147.84091126965</v>
      </c>
      <c r="DF96" s="189">
        <v>142406.61710336342</v>
      </c>
      <c r="DG96" s="189">
        <v>1486.2926353526866</v>
      </c>
      <c r="DH96" s="189">
        <v>614.33809472771316</v>
      </c>
      <c r="DI96" s="189">
        <v>871.95454062497345</v>
      </c>
      <c r="DJ96" s="188">
        <v>860.43112561500618</v>
      </c>
      <c r="DK96" s="188">
        <v>0</v>
      </c>
      <c r="DL96" s="188">
        <v>1235.7604514588243</v>
      </c>
      <c r="DM96" s="188">
        <v>0</v>
      </c>
      <c r="DN96" s="188">
        <v>138526.41123836848</v>
      </c>
      <c r="DO96" s="188">
        <v>0</v>
      </c>
      <c r="DP96" s="188">
        <v>1236.9892487257705</v>
      </c>
      <c r="DQ96" s="188">
        <v>0</v>
      </c>
      <c r="DR96" s="192">
        <v>805180.31289080775</v>
      </c>
      <c r="DS96" s="188">
        <v>616485.13200238568</v>
      </c>
      <c r="DT96" s="188">
        <v>174571.02186967112</v>
      </c>
      <c r="DU96" s="188">
        <v>441914.11013271456</v>
      </c>
      <c r="DV96" s="188">
        <v>161102.45650316851</v>
      </c>
      <c r="DW96" s="188">
        <v>54711.617089669147</v>
      </c>
      <c r="DX96" s="188">
        <v>44923.645485060777</v>
      </c>
      <c r="DY96" s="188">
        <v>61467.193928438603</v>
      </c>
      <c r="DZ96" s="188">
        <v>8394.8152485047704</v>
      </c>
      <c r="EA96" s="188">
        <v>4567.8490403277447</v>
      </c>
      <c r="EB96" s="188">
        <v>3826.9662081770257</v>
      </c>
      <c r="EC96" s="188">
        <v>6135.3356019713474</v>
      </c>
      <c r="ED96" s="188">
        <v>484.25753412897808</v>
      </c>
      <c r="EE96" s="188">
        <v>6194.6750411903531</v>
      </c>
      <c r="EF96" s="188">
        <v>6383.64095945805</v>
      </c>
      <c r="EG96" s="192">
        <v>53316.196305962025</v>
      </c>
      <c r="EH96" s="188">
        <v>22547.952501683176</v>
      </c>
      <c r="EI96" s="188">
        <v>30768.243804278849</v>
      </c>
      <c r="EJ96" s="192">
        <v>111523.08953834327</v>
      </c>
      <c r="EK96" s="192">
        <v>1040534.0930255962</v>
      </c>
      <c r="EL96" s="188">
        <v>428993.8446718335</v>
      </c>
      <c r="EM96" s="188">
        <v>365576.9576347915</v>
      </c>
      <c r="EN96" s="188">
        <v>245963.29071897117</v>
      </c>
      <c r="EO96" s="192">
        <v>328908.11397111969</v>
      </c>
      <c r="EP96" s="188">
        <v>321466.00841790537</v>
      </c>
      <c r="EQ96" s="188">
        <v>951.75555321433228</v>
      </c>
      <c r="ER96" s="188">
        <v>6490.35</v>
      </c>
      <c r="ES96" s="192">
        <v>0</v>
      </c>
      <c r="ET96" s="190">
        <v>3527741.2482227371</v>
      </c>
      <c r="EU96" s="269"/>
      <c r="EV96" s="192">
        <v>0</v>
      </c>
      <c r="EW96" s="188">
        <v>2622329.88</v>
      </c>
      <c r="EX96" s="188">
        <v>6264.84</v>
      </c>
      <c r="EY96" s="188">
        <v>6264.84</v>
      </c>
      <c r="EZ96" s="188">
        <v>0</v>
      </c>
      <c r="FA96" s="188">
        <v>13202.650000000001</v>
      </c>
      <c r="FB96" s="188">
        <v>229013.16</v>
      </c>
      <c r="FC96" s="192">
        <v>2877075.3699999996</v>
      </c>
      <c r="FD96" s="188">
        <v>2615896.54</v>
      </c>
      <c r="FE96" s="188">
        <v>1740.5600000000002</v>
      </c>
      <c r="FF96" s="188">
        <v>1686.8799999999999</v>
      </c>
      <c r="FG96" s="188">
        <v>565.4</v>
      </c>
      <c r="FH96" s="188">
        <v>8601.9900000000016</v>
      </c>
      <c r="FI96" s="188">
        <v>223796.89</v>
      </c>
      <c r="FJ96" s="192">
        <v>2852288.2600000002</v>
      </c>
      <c r="FK96" s="192">
        <v>1149297.3299999998</v>
      </c>
      <c r="FL96" s="190">
        <v>2622329.88</v>
      </c>
      <c r="FN96" s="115">
        <v>1.3978853510317959E-2</v>
      </c>
      <c r="FO96" s="107">
        <v>3.406417633363183</v>
      </c>
      <c r="FP96" s="108">
        <v>8658.6000000000022</v>
      </c>
      <c r="FQ96" s="107">
        <v>3.0862319662274533</v>
      </c>
      <c r="FR96" s="108">
        <v>8658.6000000000022</v>
      </c>
      <c r="FS96" s="107">
        <v>1.6009269336062431</v>
      </c>
      <c r="FT96" s="108">
        <v>8658.6000000000022</v>
      </c>
      <c r="FU96" s="108">
        <v>8658.6</v>
      </c>
      <c r="FV96" s="108">
        <v>8658.6</v>
      </c>
      <c r="FW96" s="108">
        <v>8658.6</v>
      </c>
      <c r="FX96" s="108">
        <v>8658.6</v>
      </c>
      <c r="FY96" s="108">
        <v>8658.6</v>
      </c>
      <c r="FZ96" s="108">
        <v>8658.6</v>
      </c>
      <c r="GA96" s="108">
        <v>8658.6</v>
      </c>
      <c r="GB96" s="108">
        <v>8658.6</v>
      </c>
      <c r="GC96" s="108">
        <v>8658.6</v>
      </c>
      <c r="GD96" s="108">
        <v>8658.6</v>
      </c>
      <c r="GE96" s="108">
        <v>8658.6</v>
      </c>
      <c r="GF96" s="108">
        <v>8658.6</v>
      </c>
      <c r="GG96" s="108">
        <v>8658.6000000000022</v>
      </c>
      <c r="GH96" s="108">
        <v>8658.6000000000022</v>
      </c>
      <c r="GI96" s="108"/>
      <c r="GJ96" s="108">
        <v>0</v>
      </c>
      <c r="GK96" s="115">
        <v>0</v>
      </c>
    </row>
    <row r="97" spans="1:193" ht="12" customHeight="1" x14ac:dyDescent="0.25">
      <c r="A97" s="22">
        <v>92</v>
      </c>
      <c r="B97" s="10" t="s">
        <v>90</v>
      </c>
      <c r="C97" s="28">
        <v>2021</v>
      </c>
      <c r="D97" s="282"/>
      <c r="E97" s="126">
        <v>3361.7</v>
      </c>
      <c r="F97" s="11">
        <v>3361.7</v>
      </c>
      <c r="G97" s="11">
        <v>0</v>
      </c>
      <c r="H97" s="11">
        <v>333.8</v>
      </c>
      <c r="I97" s="124" t="s">
        <v>494</v>
      </c>
      <c r="J97" s="12">
        <v>27.35</v>
      </c>
      <c r="K97" s="26">
        <v>4.4800000000000004</v>
      </c>
      <c r="L97" s="26">
        <v>5.83</v>
      </c>
      <c r="M97" s="26">
        <v>7.93</v>
      </c>
      <c r="N97" s="26">
        <v>6.1</v>
      </c>
      <c r="O97" s="26">
        <v>2.78</v>
      </c>
      <c r="P97" s="26">
        <v>0</v>
      </c>
      <c r="Q97" s="26">
        <v>0</v>
      </c>
      <c r="R97" s="26">
        <v>0.23</v>
      </c>
      <c r="S97" s="35">
        <v>28.444000000000003</v>
      </c>
      <c r="T97" s="33">
        <v>4.6592000000000002</v>
      </c>
      <c r="U97" s="33">
        <v>6.0632000000000001</v>
      </c>
      <c r="V97" s="33">
        <v>8.2471999999999994</v>
      </c>
      <c r="W97" s="33">
        <v>6.3439999999999994</v>
      </c>
      <c r="X97" s="33">
        <v>2.8912</v>
      </c>
      <c r="Y97" s="33">
        <v>0</v>
      </c>
      <c r="Z97" s="33">
        <v>0</v>
      </c>
      <c r="AA97" s="33">
        <v>0.23920000000000002</v>
      </c>
      <c r="AB97" s="38" t="s">
        <v>395</v>
      </c>
      <c r="AC97" s="38" t="s">
        <v>396</v>
      </c>
      <c r="AD97" s="122" t="s">
        <v>396</v>
      </c>
      <c r="AE97" s="37">
        <v>0</v>
      </c>
      <c r="AF97" s="38" t="s">
        <v>396</v>
      </c>
      <c r="AG97" s="282"/>
      <c r="AH97" s="26">
        <v>34.24</v>
      </c>
      <c r="AI97" s="26">
        <v>34.24</v>
      </c>
      <c r="AJ97" s="26">
        <v>2190</v>
      </c>
      <c r="AK97" s="26">
        <v>35.89</v>
      </c>
      <c r="AL97" s="26">
        <v>5.93</v>
      </c>
      <c r="AM97" s="282"/>
      <c r="AN97" s="15">
        <v>1.2999999999999999E-2</v>
      </c>
      <c r="AO97" s="15">
        <v>1.2999999999999999E-2</v>
      </c>
      <c r="AP97" s="16">
        <v>7.7870000000000001E-4</v>
      </c>
      <c r="AQ97" s="15">
        <v>2.5999999999999999E-2</v>
      </c>
      <c r="AR97" s="15">
        <v>0.68300000000000005</v>
      </c>
      <c r="AS97" s="282"/>
      <c r="AT97" s="13">
        <v>4.3394000000000004</v>
      </c>
      <c r="AU97" s="13">
        <v>4.3394000000000004</v>
      </c>
      <c r="AV97" s="13">
        <v>0.25993006000000002</v>
      </c>
      <c r="AW97" s="13">
        <v>8.6788000000000007</v>
      </c>
      <c r="AX97" s="13">
        <v>227.98540000000003</v>
      </c>
      <c r="AY97" s="26">
        <v>4.4198190201386212E-2</v>
      </c>
      <c r="AZ97" s="26">
        <v>4.4198190201386212E-2</v>
      </c>
      <c r="BA97" s="26">
        <v>0.16933302537406672</v>
      </c>
      <c r="BB97" s="26">
        <v>9.2656135883630308E-2</v>
      </c>
      <c r="BC97" s="26">
        <v>0.40216361424279384</v>
      </c>
      <c r="BD97" s="269"/>
      <c r="BE97" s="192">
        <v>332255.14798251621</v>
      </c>
      <c r="BF97" s="188">
        <v>144588.55343061505</v>
      </c>
      <c r="BG97" s="188">
        <v>20848.348727429853</v>
      </c>
      <c r="BH97" s="188">
        <v>2889.2598498635721</v>
      </c>
      <c r="BI97" s="188">
        <v>1030.6459307879768</v>
      </c>
      <c r="BJ97" s="189">
        <v>5598.3989225336709</v>
      </c>
      <c r="BK97" s="188">
        <v>114221.9</v>
      </c>
      <c r="BL97" s="188">
        <v>0</v>
      </c>
      <c r="BM97" s="188">
        <v>0</v>
      </c>
      <c r="BN97" s="188">
        <v>0</v>
      </c>
      <c r="BO97" s="188">
        <v>0</v>
      </c>
      <c r="BP97" s="188">
        <v>0</v>
      </c>
      <c r="BQ97" s="188">
        <v>0</v>
      </c>
      <c r="BR97" s="188">
        <v>0</v>
      </c>
      <c r="BS97" s="188">
        <v>0</v>
      </c>
      <c r="BT97" s="188">
        <v>0</v>
      </c>
      <c r="BU97" s="188">
        <v>0</v>
      </c>
      <c r="BV97" s="188">
        <v>0</v>
      </c>
      <c r="BW97" s="188">
        <v>0</v>
      </c>
      <c r="BX97" s="188">
        <v>0</v>
      </c>
      <c r="BY97" s="188">
        <v>0</v>
      </c>
      <c r="BZ97" s="188">
        <v>0</v>
      </c>
      <c r="CA97" s="188">
        <v>0</v>
      </c>
      <c r="CB97" s="188">
        <v>0</v>
      </c>
      <c r="CC97" s="188">
        <v>35709.808927528989</v>
      </c>
      <c r="CD97" s="191">
        <v>35709.808927528989</v>
      </c>
      <c r="CE97" s="188">
        <v>0</v>
      </c>
      <c r="CF97" s="188">
        <v>149753.57999999999</v>
      </c>
      <c r="CG97" s="188">
        <v>0</v>
      </c>
      <c r="CH97" s="188">
        <v>149753.57999999999</v>
      </c>
      <c r="CI97" s="188">
        <v>0</v>
      </c>
      <c r="CJ97" s="188">
        <v>0</v>
      </c>
      <c r="CK97" s="188">
        <v>0</v>
      </c>
      <c r="CL97" s="188">
        <v>0</v>
      </c>
      <c r="CM97" s="188">
        <v>0</v>
      </c>
      <c r="CN97" s="188">
        <v>0</v>
      </c>
      <c r="CO97" s="188">
        <v>0</v>
      </c>
      <c r="CP97" s="188">
        <v>0</v>
      </c>
      <c r="CQ97" s="188">
        <v>0</v>
      </c>
      <c r="CR97" s="188">
        <v>0</v>
      </c>
      <c r="CS97" s="188">
        <v>0</v>
      </c>
      <c r="CT97" s="188">
        <v>0</v>
      </c>
      <c r="CU97" s="188">
        <v>0</v>
      </c>
      <c r="CV97" s="188">
        <v>0</v>
      </c>
      <c r="CW97" s="188">
        <v>0</v>
      </c>
      <c r="CX97" s="188">
        <v>0</v>
      </c>
      <c r="CY97" s="188">
        <v>0</v>
      </c>
      <c r="CZ97" s="188">
        <v>0</v>
      </c>
      <c r="DA97" s="188">
        <v>0</v>
      </c>
      <c r="DB97" s="188">
        <v>0</v>
      </c>
      <c r="DC97" s="188">
        <v>2203.2056243721986</v>
      </c>
      <c r="DD97" s="193">
        <v>405618.61886542517</v>
      </c>
      <c r="DE97" s="188">
        <v>234948.54789358724</v>
      </c>
      <c r="DF97" s="189">
        <v>55289.34524246143</v>
      </c>
      <c r="DG97" s="189">
        <v>577.05286677582114</v>
      </c>
      <c r="DH97" s="189">
        <v>238.51666239878878</v>
      </c>
      <c r="DI97" s="189">
        <v>338.53620437703233</v>
      </c>
      <c r="DJ97" s="188">
        <v>60060.772240429164</v>
      </c>
      <c r="DK97" s="188">
        <v>0</v>
      </c>
      <c r="DL97" s="188">
        <v>479.78378833404099</v>
      </c>
      <c r="DM97" s="188">
        <v>0</v>
      </c>
      <c r="DN97" s="188">
        <v>53782.855965170245</v>
      </c>
      <c r="DO97" s="188">
        <v>0</v>
      </c>
      <c r="DP97" s="188">
        <v>480.26086866715411</v>
      </c>
      <c r="DQ97" s="188">
        <v>0</v>
      </c>
      <c r="DR97" s="192">
        <v>312611.12164149253</v>
      </c>
      <c r="DS97" s="188">
        <v>239350.24926112988</v>
      </c>
      <c r="DT97" s="188">
        <v>67777.1700066146</v>
      </c>
      <c r="DU97" s="188">
        <v>171573.07925451527</v>
      </c>
      <c r="DV97" s="188">
        <v>62548.0017585639</v>
      </c>
      <c r="DW97" s="188">
        <v>21241.776172861744</v>
      </c>
      <c r="DX97" s="188">
        <v>17441.597836501136</v>
      </c>
      <c r="DY97" s="188">
        <v>23864.627749201023</v>
      </c>
      <c r="DZ97" s="188">
        <v>3259.2856144063098</v>
      </c>
      <c r="EA97" s="188">
        <v>1773.4666249589741</v>
      </c>
      <c r="EB97" s="188">
        <v>1485.8189894473358</v>
      </c>
      <c r="EC97" s="188">
        <v>2382.043020020219</v>
      </c>
      <c r="ED97" s="188">
        <v>188.01290653008397</v>
      </c>
      <c r="EE97" s="188">
        <v>2405.0815473598041</v>
      </c>
      <c r="EF97" s="188">
        <v>2478.4475334823314</v>
      </c>
      <c r="EG97" s="192">
        <v>20700.004287269589</v>
      </c>
      <c r="EH97" s="188">
        <v>8754.2387828180417</v>
      </c>
      <c r="EI97" s="188">
        <v>11945.765504451547</v>
      </c>
      <c r="EJ97" s="192">
        <v>43298.820837207903</v>
      </c>
      <c r="EK97" s="192">
        <v>308491.98093388998</v>
      </c>
      <c r="EL97" s="188">
        <v>166556.78835300187</v>
      </c>
      <c r="EM97" s="188">
        <v>141935.19258088814</v>
      </c>
      <c r="EN97" s="188">
        <v>0</v>
      </c>
      <c r="EO97" s="192">
        <v>0</v>
      </c>
      <c r="EP97" s="188">
        <v>0</v>
      </c>
      <c r="EQ97" s="188">
        <v>0</v>
      </c>
      <c r="ER97" s="188">
        <v>0</v>
      </c>
      <c r="ES97" s="264">
        <v>6611.48490355169</v>
      </c>
      <c r="ET97" s="190">
        <v>1429587.1794513529</v>
      </c>
      <c r="EU97" s="269"/>
      <c r="EV97" s="192">
        <v>3728.4210526315787</v>
      </c>
      <c r="EW97" s="188">
        <v>1083860.1499999999</v>
      </c>
      <c r="EX97" s="188">
        <v>1113.29</v>
      </c>
      <c r="EY97" s="188">
        <v>1113.29</v>
      </c>
      <c r="EZ97" s="188">
        <v>3506.89</v>
      </c>
      <c r="FA97" s="188">
        <v>2346.0300000000002</v>
      </c>
      <c r="FB97" s="188">
        <v>15945.119999999999</v>
      </c>
      <c r="FC97" s="192">
        <v>1107884.77</v>
      </c>
      <c r="FD97" s="188">
        <v>1006545.95</v>
      </c>
      <c r="FE97" s="188">
        <v>1095.1400000000001</v>
      </c>
      <c r="FF97" s="188">
        <v>1095.0600000000002</v>
      </c>
      <c r="FG97" s="188">
        <v>3447.4100000000003</v>
      </c>
      <c r="FH97" s="188">
        <v>2308.7599999999998</v>
      </c>
      <c r="FI97" s="188">
        <v>14768.620000000003</v>
      </c>
      <c r="FJ97" s="192">
        <v>1029260.9400000001</v>
      </c>
      <c r="FK97" s="192">
        <v>756015.7466666667</v>
      </c>
      <c r="FL97" s="190">
        <v>1087588.5710526316</v>
      </c>
      <c r="FN97" s="115">
        <v>0</v>
      </c>
      <c r="FO97" s="107">
        <v>3.4064171019331217</v>
      </c>
      <c r="FP97" s="108">
        <v>3361.6999999999994</v>
      </c>
      <c r="FQ97" s="107">
        <v>3.0862348584112618</v>
      </c>
      <c r="FR97" s="108">
        <v>3361.6999999999994</v>
      </c>
      <c r="FS97" s="107">
        <v>0</v>
      </c>
      <c r="FT97" s="108">
        <v>0</v>
      </c>
      <c r="FU97" s="108">
        <v>3361.7</v>
      </c>
      <c r="FV97" s="108">
        <v>3361.7</v>
      </c>
      <c r="FW97" s="108">
        <v>3361.7</v>
      </c>
      <c r="FX97" s="108">
        <v>3361.7</v>
      </c>
      <c r="FY97" s="108">
        <v>3361.7</v>
      </c>
      <c r="FZ97" s="108">
        <v>3361.7</v>
      </c>
      <c r="GA97" s="108">
        <v>3361.7</v>
      </c>
      <c r="GB97" s="108">
        <v>3361.7</v>
      </c>
      <c r="GC97" s="108">
        <v>3361.7</v>
      </c>
      <c r="GD97" s="108">
        <v>3361.7</v>
      </c>
      <c r="GE97" s="108">
        <v>3361.7</v>
      </c>
      <c r="GF97" s="108">
        <v>3361.7</v>
      </c>
      <c r="GG97" s="108">
        <v>3361.6999999999994</v>
      </c>
      <c r="GH97" s="108">
        <v>3361.6999999999994</v>
      </c>
      <c r="GI97" s="108">
        <v>3361.6999999999994</v>
      </c>
      <c r="GJ97" s="108">
        <v>4</v>
      </c>
      <c r="GK97" s="115">
        <v>9.5693779904306216E-3</v>
      </c>
    </row>
    <row r="98" spans="1:193" ht="12" customHeight="1" x14ac:dyDescent="0.25">
      <c r="A98" s="22">
        <v>93</v>
      </c>
      <c r="B98" s="10" t="s">
        <v>91</v>
      </c>
      <c r="C98" s="28">
        <v>2021</v>
      </c>
      <c r="D98" s="282"/>
      <c r="E98" s="126">
        <v>6079.02</v>
      </c>
      <c r="F98" s="11">
        <v>6079.02</v>
      </c>
      <c r="G98" s="11">
        <v>0</v>
      </c>
      <c r="H98" s="11">
        <v>1096.7</v>
      </c>
      <c r="I98" s="124" t="s">
        <v>494</v>
      </c>
      <c r="J98" s="12">
        <v>39.75</v>
      </c>
      <c r="K98" s="27">
        <v>4.49</v>
      </c>
      <c r="L98" s="27">
        <v>7.61</v>
      </c>
      <c r="M98" s="27">
        <v>11.85</v>
      </c>
      <c r="N98" s="27">
        <v>6.1</v>
      </c>
      <c r="O98" s="27">
        <v>2.78</v>
      </c>
      <c r="P98" s="27">
        <v>1.6</v>
      </c>
      <c r="Q98" s="27">
        <v>5.09</v>
      </c>
      <c r="R98" s="27">
        <v>0.23</v>
      </c>
      <c r="S98" s="35">
        <v>41.34</v>
      </c>
      <c r="T98" s="33">
        <v>4.6696</v>
      </c>
      <c r="U98" s="33">
        <v>7.9144000000000005</v>
      </c>
      <c r="V98" s="33">
        <v>12.324</v>
      </c>
      <c r="W98" s="33">
        <v>6.3439999999999994</v>
      </c>
      <c r="X98" s="33">
        <v>2.8912</v>
      </c>
      <c r="Y98" s="33">
        <v>1.6640000000000001</v>
      </c>
      <c r="Z98" s="33">
        <v>5.2935999999999996</v>
      </c>
      <c r="AA98" s="33">
        <v>0.23920000000000002</v>
      </c>
      <c r="AB98" s="38" t="s">
        <v>395</v>
      </c>
      <c r="AC98" s="38" t="s">
        <v>396</v>
      </c>
      <c r="AD98" s="122" t="s">
        <v>395</v>
      </c>
      <c r="AE98" s="37">
        <v>2</v>
      </c>
      <c r="AF98" s="38" t="s">
        <v>396</v>
      </c>
      <c r="AG98" s="282"/>
      <c r="AH98" s="26">
        <v>34.24</v>
      </c>
      <c r="AI98" s="26">
        <v>34.24</v>
      </c>
      <c r="AJ98" s="26">
        <v>2190</v>
      </c>
      <c r="AK98" s="26">
        <v>35.89</v>
      </c>
      <c r="AL98" s="26">
        <v>5.93</v>
      </c>
      <c r="AM98" s="282"/>
      <c r="AN98" s="15">
        <v>1.2E-2</v>
      </c>
      <c r="AO98" s="15">
        <v>1.2E-2</v>
      </c>
      <c r="AP98" s="16">
        <v>7.1880000000000002E-4</v>
      </c>
      <c r="AQ98" s="15">
        <v>2.4E-2</v>
      </c>
      <c r="AR98" s="15">
        <v>3.23</v>
      </c>
      <c r="AS98" s="282"/>
      <c r="AT98" s="13">
        <v>13.160400000000001</v>
      </c>
      <c r="AU98" s="13">
        <v>13.160400000000001</v>
      </c>
      <c r="AV98" s="13">
        <v>0.78830796000000003</v>
      </c>
      <c r="AW98" s="13">
        <v>26.320800000000002</v>
      </c>
      <c r="AX98" s="13">
        <v>3542.3410000000003</v>
      </c>
      <c r="AY98" s="26">
        <v>7.4125779484193188E-2</v>
      </c>
      <c r="AZ98" s="26">
        <v>7.4125779484193188E-2</v>
      </c>
      <c r="BA98" s="26">
        <v>0.28399222776039557</v>
      </c>
      <c r="BB98" s="26">
        <v>0.15539569075278581</v>
      </c>
      <c r="BC98" s="26">
        <v>3.4555046915456766</v>
      </c>
      <c r="BD98" s="269"/>
      <c r="BE98" s="192">
        <v>363358.1169968911</v>
      </c>
      <c r="BF98" s="188">
        <v>75980.312326137879</v>
      </c>
      <c r="BG98" s="188">
        <v>37700.428021840344</v>
      </c>
      <c r="BH98" s="188">
        <v>5224.6983408744563</v>
      </c>
      <c r="BI98" s="188">
        <v>1863.7347848346756</v>
      </c>
      <c r="BJ98" s="189">
        <v>10123.681178588407</v>
      </c>
      <c r="BK98" s="188">
        <v>21067.77</v>
      </c>
      <c r="BL98" s="188">
        <v>0</v>
      </c>
      <c r="BM98" s="188">
        <v>0</v>
      </c>
      <c r="BN98" s="188">
        <v>0</v>
      </c>
      <c r="BO98" s="188">
        <v>0</v>
      </c>
      <c r="BP98" s="188">
        <v>0</v>
      </c>
      <c r="BQ98" s="188">
        <v>0</v>
      </c>
      <c r="BR98" s="188">
        <v>0</v>
      </c>
      <c r="BS98" s="188">
        <v>0</v>
      </c>
      <c r="BT98" s="188">
        <v>0</v>
      </c>
      <c r="BU98" s="188">
        <v>0</v>
      </c>
      <c r="BV98" s="188">
        <v>0</v>
      </c>
      <c r="BW98" s="188">
        <v>0</v>
      </c>
      <c r="BX98" s="188">
        <v>0</v>
      </c>
      <c r="BY98" s="188">
        <v>0</v>
      </c>
      <c r="BZ98" s="188">
        <v>0</v>
      </c>
      <c r="CA98" s="188">
        <v>0</v>
      </c>
      <c r="CB98" s="188">
        <v>0</v>
      </c>
      <c r="CC98" s="188">
        <v>0</v>
      </c>
      <c r="CD98" s="188">
        <v>0</v>
      </c>
      <c r="CE98" s="188">
        <v>0</v>
      </c>
      <c r="CF98" s="188">
        <v>0</v>
      </c>
      <c r="CG98" s="188">
        <v>0</v>
      </c>
      <c r="CH98" s="188">
        <v>0</v>
      </c>
      <c r="CI98" s="188">
        <v>0</v>
      </c>
      <c r="CJ98" s="188">
        <v>0</v>
      </c>
      <c r="CK98" s="188">
        <v>0</v>
      </c>
      <c r="CL98" s="188">
        <v>0</v>
      </c>
      <c r="CM98" s="188">
        <v>0</v>
      </c>
      <c r="CN98" s="188">
        <v>0</v>
      </c>
      <c r="CO98" s="188">
        <v>0</v>
      </c>
      <c r="CP98" s="188">
        <v>0</v>
      </c>
      <c r="CQ98" s="188">
        <v>0</v>
      </c>
      <c r="CR98" s="188">
        <v>0</v>
      </c>
      <c r="CS98" s="188">
        <v>0</v>
      </c>
      <c r="CT98" s="188">
        <v>0</v>
      </c>
      <c r="CU98" s="188">
        <v>0</v>
      </c>
      <c r="CV98" s="188">
        <v>0</v>
      </c>
      <c r="CW98" s="188">
        <v>283393.70999999996</v>
      </c>
      <c r="CX98" s="188">
        <v>244393.71</v>
      </c>
      <c r="CY98" s="188">
        <v>39000</v>
      </c>
      <c r="CZ98" s="188">
        <v>0</v>
      </c>
      <c r="DA98" s="188">
        <v>0</v>
      </c>
      <c r="DB98" s="188">
        <v>0</v>
      </c>
      <c r="DC98" s="188">
        <v>3984.0946707532171</v>
      </c>
      <c r="DD98" s="193">
        <v>625482.2952170322</v>
      </c>
      <c r="DE98" s="188">
        <v>424861.50507662049</v>
      </c>
      <c r="DF98" s="189">
        <v>99980.675109566</v>
      </c>
      <c r="DG98" s="189">
        <v>1043.4946361030293</v>
      </c>
      <c r="DH98" s="189">
        <v>431.313787980928</v>
      </c>
      <c r="DI98" s="189">
        <v>612.18084812210134</v>
      </c>
      <c r="DJ98" s="188">
        <v>604.09050207148209</v>
      </c>
      <c r="DK98" s="188">
        <v>0</v>
      </c>
      <c r="DL98" s="188">
        <v>867.60128653907339</v>
      </c>
      <c r="DM98" s="188">
        <v>0</v>
      </c>
      <c r="DN98" s="188">
        <v>97256.464607011148</v>
      </c>
      <c r="DO98" s="188">
        <v>0</v>
      </c>
      <c r="DP98" s="188">
        <v>868.46399912098173</v>
      </c>
      <c r="DQ98" s="188">
        <v>0</v>
      </c>
      <c r="DR98" s="192">
        <v>565300.07456973172</v>
      </c>
      <c r="DS98" s="188">
        <v>432821.17745884357</v>
      </c>
      <c r="DT98" s="188">
        <v>122562.62367659531</v>
      </c>
      <c r="DU98" s="188">
        <v>310258.55378224823</v>
      </c>
      <c r="DV98" s="188">
        <v>113106.62868499428</v>
      </c>
      <c r="DW98" s="188">
        <v>38411.86964641403</v>
      </c>
      <c r="DX98" s="188">
        <v>31539.941719977149</v>
      </c>
      <c r="DY98" s="188">
        <v>43154.817318603105</v>
      </c>
      <c r="DZ98" s="188">
        <v>5893.822302908723</v>
      </c>
      <c r="EA98" s="188">
        <v>3206.990237813638</v>
      </c>
      <c r="EB98" s="188">
        <v>2686.832065095085</v>
      </c>
      <c r="EC98" s="188">
        <v>4307.4894129646664</v>
      </c>
      <c r="ED98" s="188">
        <v>339.98697654594741</v>
      </c>
      <c r="EE98" s="188">
        <v>4349.150378686737</v>
      </c>
      <c r="EF98" s="188">
        <v>4481.8193547876881</v>
      </c>
      <c r="EG98" s="192">
        <v>37432.174216139938</v>
      </c>
      <c r="EH98" s="188">
        <v>15830.440742935585</v>
      </c>
      <c r="EI98" s="188">
        <v>21601.733473204353</v>
      </c>
      <c r="EJ98" s="192">
        <v>78298.003345272838</v>
      </c>
      <c r="EK98" s="192">
        <v>730536.98775604134</v>
      </c>
      <c r="EL98" s="188">
        <v>301187.50856223516</v>
      </c>
      <c r="EM98" s="188">
        <v>256663.85293246599</v>
      </c>
      <c r="EN98" s="188">
        <v>172685.62626134019</v>
      </c>
      <c r="EO98" s="192">
        <v>223120.61343879343</v>
      </c>
      <c r="EP98" s="188">
        <v>218375.03648553553</v>
      </c>
      <c r="EQ98" s="188">
        <v>646.53695325789965</v>
      </c>
      <c r="ER98" s="188">
        <v>4099.04</v>
      </c>
      <c r="ES98" s="264">
        <v>11955.662003863761</v>
      </c>
      <c r="ET98" s="190">
        <v>2635483.9275437659</v>
      </c>
      <c r="EU98" s="269"/>
      <c r="EV98" s="192">
        <v>1864.2105263157894</v>
      </c>
      <c r="EW98" s="188">
        <v>2848888.9600000004</v>
      </c>
      <c r="EX98" s="188">
        <v>2332.88</v>
      </c>
      <c r="EY98" s="188">
        <v>2332.88</v>
      </c>
      <c r="EZ98" s="188">
        <v>7341.2200000000012</v>
      </c>
      <c r="FA98" s="188">
        <v>4914.9800000000005</v>
      </c>
      <c r="FB98" s="188">
        <v>247822.25999999998</v>
      </c>
      <c r="FC98" s="192">
        <v>3113633.18</v>
      </c>
      <c r="FD98" s="188">
        <v>2764002.75</v>
      </c>
      <c r="FE98" s="188">
        <v>2301.4700000000003</v>
      </c>
      <c r="FF98" s="188">
        <v>2301.1</v>
      </c>
      <c r="FG98" s="188">
        <v>7236.7399999999989</v>
      </c>
      <c r="FH98" s="188">
        <v>4848.6400000000003</v>
      </c>
      <c r="FI98" s="188">
        <v>239184.52</v>
      </c>
      <c r="FJ98" s="192">
        <v>3019875.2200000007</v>
      </c>
      <c r="FK98" s="192">
        <v>682135.52333333332</v>
      </c>
      <c r="FL98" s="190">
        <v>2850753.1705263164</v>
      </c>
      <c r="FN98" s="115">
        <v>9.4959733390325447E-3</v>
      </c>
      <c r="FO98" s="107">
        <v>3.4064179784494022</v>
      </c>
      <c r="FP98" s="108">
        <v>6079.0200000000013</v>
      </c>
      <c r="FQ98" s="107">
        <v>3.0862326657871852</v>
      </c>
      <c r="FR98" s="108">
        <v>6079.0200000000013</v>
      </c>
      <c r="FS98" s="107">
        <v>1.6009283751748216</v>
      </c>
      <c r="FT98" s="108">
        <v>6079.0200000000013</v>
      </c>
      <c r="FU98" s="108">
        <v>6079.02</v>
      </c>
      <c r="FV98" s="108">
        <v>6079.02</v>
      </c>
      <c r="FW98" s="108">
        <v>6079.02</v>
      </c>
      <c r="FX98" s="108">
        <v>6079.02</v>
      </c>
      <c r="FY98" s="108">
        <v>6079.02</v>
      </c>
      <c r="FZ98" s="108">
        <v>6079.02</v>
      </c>
      <c r="GA98" s="108">
        <v>6079.02</v>
      </c>
      <c r="GB98" s="108">
        <v>6079.02</v>
      </c>
      <c r="GC98" s="108">
        <v>6079.02</v>
      </c>
      <c r="GD98" s="108">
        <v>6079.02</v>
      </c>
      <c r="GE98" s="108">
        <v>6079.02</v>
      </c>
      <c r="GF98" s="108">
        <v>6079.02</v>
      </c>
      <c r="GG98" s="108">
        <v>6079.0200000000013</v>
      </c>
      <c r="GH98" s="108">
        <v>6079.0200000000013</v>
      </c>
      <c r="GI98" s="108">
        <v>6079.0200000000013</v>
      </c>
      <c r="GJ98" s="108">
        <v>2</v>
      </c>
      <c r="GK98" s="115">
        <v>4.7846889952153108E-3</v>
      </c>
    </row>
    <row r="99" spans="1:193" ht="12" customHeight="1" x14ac:dyDescent="0.25">
      <c r="A99" s="22">
        <v>94</v>
      </c>
      <c r="B99" s="10" t="s">
        <v>92</v>
      </c>
      <c r="C99" s="28">
        <v>2021</v>
      </c>
      <c r="D99" s="282"/>
      <c r="E99" s="126">
        <v>4505.5999999999995</v>
      </c>
      <c r="F99" s="11">
        <v>4185.3999999999996</v>
      </c>
      <c r="G99" s="11">
        <v>320.2</v>
      </c>
      <c r="H99" s="11">
        <v>571.5</v>
      </c>
      <c r="I99" s="124" t="s">
        <v>494</v>
      </c>
      <c r="J99" s="12">
        <v>27.35</v>
      </c>
      <c r="K99" s="26">
        <v>4.4800000000000004</v>
      </c>
      <c r="L99" s="26">
        <v>5.83</v>
      </c>
      <c r="M99" s="26">
        <v>7.93</v>
      </c>
      <c r="N99" s="26">
        <v>6.1</v>
      </c>
      <c r="O99" s="26">
        <v>2.78</v>
      </c>
      <c r="P99" s="26">
        <v>0</v>
      </c>
      <c r="Q99" s="26">
        <v>0</v>
      </c>
      <c r="R99" s="26">
        <v>0.23</v>
      </c>
      <c r="S99" s="35">
        <v>28.444000000000003</v>
      </c>
      <c r="T99" s="33">
        <v>4.6592000000000002</v>
      </c>
      <c r="U99" s="33">
        <v>6.0632000000000001</v>
      </c>
      <c r="V99" s="33">
        <v>8.2471999999999994</v>
      </c>
      <c r="W99" s="33">
        <v>6.3439999999999994</v>
      </c>
      <c r="X99" s="33">
        <v>2.8912</v>
      </c>
      <c r="Y99" s="33">
        <v>0</v>
      </c>
      <c r="Z99" s="33">
        <v>0</v>
      </c>
      <c r="AA99" s="33">
        <v>0.23920000000000002</v>
      </c>
      <c r="AB99" s="38" t="s">
        <v>395</v>
      </c>
      <c r="AC99" s="38" t="s">
        <v>396</v>
      </c>
      <c r="AD99" s="122" t="s">
        <v>396</v>
      </c>
      <c r="AE99" s="37">
        <v>0</v>
      </c>
      <c r="AF99" s="38" t="s">
        <v>396</v>
      </c>
      <c r="AG99" s="282"/>
      <c r="AH99" s="26">
        <v>34.24</v>
      </c>
      <c r="AI99" s="26">
        <v>34.24</v>
      </c>
      <c r="AJ99" s="26">
        <v>2190</v>
      </c>
      <c r="AK99" s="26">
        <v>35.89</v>
      </c>
      <c r="AL99" s="26">
        <v>5.93</v>
      </c>
      <c r="AM99" s="282"/>
      <c r="AN99" s="15">
        <v>1.2999999999999999E-2</v>
      </c>
      <c r="AO99" s="15">
        <v>1.2999999999999999E-2</v>
      </c>
      <c r="AP99" s="16">
        <v>7.7870000000000001E-4</v>
      </c>
      <c r="AQ99" s="15">
        <v>2.5999999999999999E-2</v>
      </c>
      <c r="AR99" s="15">
        <v>0.68300000000000005</v>
      </c>
      <c r="AS99" s="282"/>
      <c r="AT99" s="13">
        <v>7.4295</v>
      </c>
      <c r="AU99" s="13">
        <v>7.4295</v>
      </c>
      <c r="AV99" s="13">
        <v>0.44502704999999998</v>
      </c>
      <c r="AW99" s="13">
        <v>14.859</v>
      </c>
      <c r="AX99" s="13">
        <v>390.33450000000005</v>
      </c>
      <c r="AY99" s="26">
        <v>5.6459978693181825E-2</v>
      </c>
      <c r="AZ99" s="26">
        <v>5.6459978693181825E-2</v>
      </c>
      <c r="BA99" s="26">
        <v>0.216310644420277</v>
      </c>
      <c r="BB99" s="26">
        <v>0.11836148570667615</v>
      </c>
      <c r="BC99" s="26">
        <v>0.51373481556285516</v>
      </c>
      <c r="BD99" s="269"/>
      <c r="BE99" s="192">
        <v>381317.91393852833</v>
      </c>
      <c r="BF99" s="188">
        <v>63769.184137483797</v>
      </c>
      <c r="BG99" s="188">
        <v>27942.505287892422</v>
      </c>
      <c r="BH99" s="188">
        <v>3872.4006245486839</v>
      </c>
      <c r="BI99" s="188">
        <v>1381.3482183890021</v>
      </c>
      <c r="BJ99" s="189">
        <v>7503.3900066536899</v>
      </c>
      <c r="BK99" s="188">
        <v>23069.54</v>
      </c>
      <c r="BL99" s="188">
        <v>0</v>
      </c>
      <c r="BM99" s="188">
        <v>0</v>
      </c>
      <c r="BN99" s="188">
        <v>0</v>
      </c>
      <c r="BO99" s="188">
        <v>0</v>
      </c>
      <c r="BP99" s="188">
        <v>0</v>
      </c>
      <c r="BQ99" s="188">
        <v>0</v>
      </c>
      <c r="BR99" s="188">
        <v>0</v>
      </c>
      <c r="BS99" s="188">
        <v>0</v>
      </c>
      <c r="BT99" s="188">
        <v>0</v>
      </c>
      <c r="BU99" s="188">
        <v>129943.67</v>
      </c>
      <c r="BV99" s="188">
        <v>129943.67</v>
      </c>
      <c r="BW99" s="188">
        <v>0</v>
      </c>
      <c r="BX99" s="188">
        <v>0</v>
      </c>
      <c r="BY99" s="188">
        <v>184652.16</v>
      </c>
      <c r="BZ99" s="188">
        <v>0</v>
      </c>
      <c r="CA99" s="188">
        <v>184652.16</v>
      </c>
      <c r="CB99" s="188">
        <v>0</v>
      </c>
      <c r="CC99" s="188">
        <v>0</v>
      </c>
      <c r="CD99" s="188">
        <v>0</v>
      </c>
      <c r="CE99" s="188">
        <v>0</v>
      </c>
      <c r="CF99" s="188">
        <v>0</v>
      </c>
      <c r="CG99" s="188">
        <v>0</v>
      </c>
      <c r="CH99" s="188">
        <v>0</v>
      </c>
      <c r="CI99" s="188">
        <v>0</v>
      </c>
      <c r="CJ99" s="188">
        <v>0</v>
      </c>
      <c r="CK99" s="188">
        <v>0</v>
      </c>
      <c r="CL99" s="188">
        <v>0</v>
      </c>
      <c r="CM99" s="188">
        <v>0</v>
      </c>
      <c r="CN99" s="188">
        <v>0</v>
      </c>
      <c r="CO99" s="188">
        <v>0</v>
      </c>
      <c r="CP99" s="188">
        <v>0</v>
      </c>
      <c r="CQ99" s="188">
        <v>0</v>
      </c>
      <c r="CR99" s="188">
        <v>0</v>
      </c>
      <c r="CS99" s="188">
        <v>0</v>
      </c>
      <c r="CT99" s="188">
        <v>0</v>
      </c>
      <c r="CU99" s="188">
        <v>0</v>
      </c>
      <c r="CV99" s="188">
        <v>0</v>
      </c>
      <c r="CW99" s="188">
        <v>0</v>
      </c>
      <c r="CX99" s="188">
        <v>0</v>
      </c>
      <c r="CY99" s="188">
        <v>0</v>
      </c>
      <c r="CZ99" s="188">
        <v>0</v>
      </c>
      <c r="DA99" s="188">
        <v>0</v>
      </c>
      <c r="DB99" s="188">
        <v>0</v>
      </c>
      <c r="DC99" s="188">
        <v>2952.8998010445248</v>
      </c>
      <c r="DD99" s="193">
        <v>562611.7642686913</v>
      </c>
      <c r="DE99" s="188">
        <v>314895.49257499084</v>
      </c>
      <c r="DF99" s="189">
        <v>74102.886612259943</v>
      </c>
      <c r="DG99" s="189">
        <v>773.40910745906535</v>
      </c>
      <c r="DH99" s="189">
        <v>319.67774462444083</v>
      </c>
      <c r="DI99" s="189">
        <v>453.73136283462446</v>
      </c>
      <c r="DJ99" s="188">
        <v>99469.4750240883</v>
      </c>
      <c r="DK99" s="188">
        <v>0</v>
      </c>
      <c r="DL99" s="188">
        <v>643.04186474636504</v>
      </c>
      <c r="DM99" s="188">
        <v>0</v>
      </c>
      <c r="DN99" s="188">
        <v>72083.777801907097</v>
      </c>
      <c r="DO99" s="188">
        <v>0</v>
      </c>
      <c r="DP99" s="188">
        <v>643.68128323964947</v>
      </c>
      <c r="DQ99" s="188">
        <v>0</v>
      </c>
      <c r="DR99" s="192">
        <v>418984.64160035364</v>
      </c>
      <c r="DS99" s="188">
        <v>320794.97964450927</v>
      </c>
      <c r="DT99" s="188">
        <v>90839.996781926631</v>
      </c>
      <c r="DU99" s="188">
        <v>229954.98286258263</v>
      </c>
      <c r="DV99" s="188">
        <v>83831.477146498961</v>
      </c>
      <c r="DW99" s="188">
        <v>28469.805968541474</v>
      </c>
      <c r="DX99" s="188">
        <v>23376.524738120454</v>
      </c>
      <c r="DY99" s="188">
        <v>31985.146439837026</v>
      </c>
      <c r="DZ99" s="188">
        <v>4368.3366345209479</v>
      </c>
      <c r="EA99" s="188">
        <v>2376.9316790359503</v>
      </c>
      <c r="EB99" s="188">
        <v>1991.4049554849976</v>
      </c>
      <c r="EC99" s="188">
        <v>3192.5909602293777</v>
      </c>
      <c r="ED99" s="188">
        <v>251.98886029745259</v>
      </c>
      <c r="EE99" s="188">
        <v>3223.4689055490776</v>
      </c>
      <c r="EF99" s="188">
        <v>3321.799448748548</v>
      </c>
      <c r="EG99" s="192">
        <v>27743.683052241977</v>
      </c>
      <c r="EH99" s="188">
        <v>11733.080958998415</v>
      </c>
      <c r="EI99" s="188">
        <v>16010.602093243564</v>
      </c>
      <c r="EJ99" s="192">
        <v>58032.295316097196</v>
      </c>
      <c r="EK99" s="192">
        <v>413463.86331193591</v>
      </c>
      <c r="EL99" s="188">
        <v>223231.77725653248</v>
      </c>
      <c r="EM99" s="188">
        <v>190232.0860554034</v>
      </c>
      <c r="EN99" s="188">
        <v>0</v>
      </c>
      <c r="EO99" s="192">
        <v>0</v>
      </c>
      <c r="EP99" s="188">
        <v>0</v>
      </c>
      <c r="EQ99" s="188">
        <v>0</v>
      </c>
      <c r="ER99" s="188">
        <v>0</v>
      </c>
      <c r="ES99" s="264">
        <v>8861.2030762538288</v>
      </c>
      <c r="ET99" s="190">
        <v>1871015.3645641021</v>
      </c>
      <c r="EU99" s="269"/>
      <c r="EV99" s="192">
        <v>5592.6315789473674</v>
      </c>
      <c r="EW99" s="188">
        <v>1347281.88</v>
      </c>
      <c r="EX99" s="188">
        <v>1202.52</v>
      </c>
      <c r="EY99" s="188">
        <v>1202.52</v>
      </c>
      <c r="EZ99" s="188">
        <v>3787.62</v>
      </c>
      <c r="FA99" s="188">
        <v>2472.54</v>
      </c>
      <c r="FB99" s="188">
        <v>25366.87</v>
      </c>
      <c r="FC99" s="192">
        <v>1381313.9500000002</v>
      </c>
      <c r="FD99" s="188">
        <v>1266555.9600000002</v>
      </c>
      <c r="FE99" s="188">
        <v>1139.1200000000001</v>
      </c>
      <c r="FF99" s="188">
        <v>1139.06</v>
      </c>
      <c r="FG99" s="188">
        <v>3585.44</v>
      </c>
      <c r="FH99" s="188">
        <v>2340.3399999999997</v>
      </c>
      <c r="FI99" s="188">
        <v>23781.35</v>
      </c>
      <c r="FJ99" s="192">
        <v>1298541.2700000005</v>
      </c>
      <c r="FK99" s="192">
        <v>385574.31333333335</v>
      </c>
      <c r="FL99" s="190">
        <v>1352874.5115789473</v>
      </c>
      <c r="FN99" s="115">
        <v>0</v>
      </c>
      <c r="FO99" s="107">
        <v>3.406416350079887</v>
      </c>
      <c r="FP99" s="108">
        <v>4505.5999999999995</v>
      </c>
      <c r="FQ99" s="107">
        <v>3.0862308361441508</v>
      </c>
      <c r="FR99" s="108">
        <v>4505.5999999999995</v>
      </c>
      <c r="FS99" s="107">
        <v>0</v>
      </c>
      <c r="FT99" s="108">
        <v>0</v>
      </c>
      <c r="FU99" s="108">
        <v>4505.5999999999995</v>
      </c>
      <c r="FV99" s="108">
        <v>4505.5999999999995</v>
      </c>
      <c r="FW99" s="108">
        <v>4505.5999999999995</v>
      </c>
      <c r="FX99" s="108">
        <v>4505.5999999999995</v>
      </c>
      <c r="FY99" s="108">
        <v>4505.5999999999995</v>
      </c>
      <c r="FZ99" s="108">
        <v>4505.5999999999995</v>
      </c>
      <c r="GA99" s="108">
        <v>4505.5999999999995</v>
      </c>
      <c r="GB99" s="108">
        <v>4505.5999999999995</v>
      </c>
      <c r="GC99" s="108">
        <v>4505.5999999999995</v>
      </c>
      <c r="GD99" s="108">
        <v>4505.5999999999995</v>
      </c>
      <c r="GE99" s="108">
        <v>4505.5999999999995</v>
      </c>
      <c r="GF99" s="108">
        <v>4505.5999999999995</v>
      </c>
      <c r="GG99" s="108">
        <v>4505.5999999999995</v>
      </c>
      <c r="GH99" s="108">
        <v>4505.5999999999995</v>
      </c>
      <c r="GI99" s="108">
        <v>4505.5999999999995</v>
      </c>
      <c r="GJ99" s="108">
        <v>6</v>
      </c>
      <c r="GK99" s="115">
        <v>1.4354066985645932E-2</v>
      </c>
    </row>
    <row r="100" spans="1:193" ht="12" customHeight="1" x14ac:dyDescent="0.25">
      <c r="A100" s="22">
        <v>95</v>
      </c>
      <c r="B100" s="10" t="s">
        <v>93</v>
      </c>
      <c r="C100" s="28">
        <v>2021</v>
      </c>
      <c r="D100" s="282"/>
      <c r="E100" s="126">
        <v>4500.08</v>
      </c>
      <c r="F100" s="11">
        <v>4500.08</v>
      </c>
      <c r="G100" s="11">
        <v>0</v>
      </c>
      <c r="H100" s="11">
        <v>571.5</v>
      </c>
      <c r="I100" s="124" t="s">
        <v>494</v>
      </c>
      <c r="J100" s="12">
        <v>27.35</v>
      </c>
      <c r="K100" s="26">
        <v>4.4800000000000004</v>
      </c>
      <c r="L100" s="26">
        <v>5.83</v>
      </c>
      <c r="M100" s="26">
        <v>7.93</v>
      </c>
      <c r="N100" s="26">
        <v>6.1</v>
      </c>
      <c r="O100" s="26">
        <v>2.78</v>
      </c>
      <c r="P100" s="26">
        <v>0</v>
      </c>
      <c r="Q100" s="26">
        <v>0</v>
      </c>
      <c r="R100" s="26">
        <v>0.23</v>
      </c>
      <c r="S100" s="35">
        <v>28.444000000000003</v>
      </c>
      <c r="T100" s="33">
        <v>4.6592000000000002</v>
      </c>
      <c r="U100" s="33">
        <v>6.0632000000000001</v>
      </c>
      <c r="V100" s="33">
        <v>8.2471999999999994</v>
      </c>
      <c r="W100" s="33">
        <v>6.3439999999999994</v>
      </c>
      <c r="X100" s="33">
        <v>2.8912</v>
      </c>
      <c r="Y100" s="33">
        <v>0</v>
      </c>
      <c r="Z100" s="33">
        <v>0</v>
      </c>
      <c r="AA100" s="33">
        <v>0.23920000000000002</v>
      </c>
      <c r="AB100" s="38" t="s">
        <v>395</v>
      </c>
      <c r="AC100" s="38" t="s">
        <v>396</v>
      </c>
      <c r="AD100" s="122" t="s">
        <v>396</v>
      </c>
      <c r="AE100" s="37">
        <v>0</v>
      </c>
      <c r="AF100" s="38" t="s">
        <v>396</v>
      </c>
      <c r="AG100" s="282"/>
      <c r="AH100" s="26">
        <v>34.24</v>
      </c>
      <c r="AI100" s="26">
        <v>34.24</v>
      </c>
      <c r="AJ100" s="26">
        <v>2190</v>
      </c>
      <c r="AK100" s="26">
        <v>35.89</v>
      </c>
      <c r="AL100" s="26">
        <v>5.93</v>
      </c>
      <c r="AM100" s="282"/>
      <c r="AN100" s="15">
        <v>1.2999999999999999E-2</v>
      </c>
      <c r="AO100" s="15">
        <v>1.2999999999999999E-2</v>
      </c>
      <c r="AP100" s="16">
        <v>7.7870000000000001E-4</v>
      </c>
      <c r="AQ100" s="15">
        <v>2.5999999999999999E-2</v>
      </c>
      <c r="AR100" s="15">
        <v>0.68300000000000005</v>
      </c>
      <c r="AS100" s="282"/>
      <c r="AT100" s="13">
        <v>7.4295</v>
      </c>
      <c r="AU100" s="13">
        <v>7.4295</v>
      </c>
      <c r="AV100" s="13">
        <v>0.44502704999999998</v>
      </c>
      <c r="AW100" s="13">
        <v>14.859</v>
      </c>
      <c r="AX100" s="13">
        <v>390.33450000000005</v>
      </c>
      <c r="AY100" s="26">
        <v>5.6529235035821593E-2</v>
      </c>
      <c r="AZ100" s="26">
        <v>5.6529235035821593E-2</v>
      </c>
      <c r="BA100" s="26">
        <v>0.21657598076034201</v>
      </c>
      <c r="BB100" s="26">
        <v>0.11850667321469842</v>
      </c>
      <c r="BC100" s="26">
        <v>0.51436498573358702</v>
      </c>
      <c r="BD100" s="269"/>
      <c r="BE100" s="192">
        <v>66001.081292215938</v>
      </c>
      <c r="BF100" s="188">
        <v>66001.081292215938</v>
      </c>
      <c r="BG100" s="188">
        <v>27908.271749808897</v>
      </c>
      <c r="BH100" s="188">
        <v>3867.6563837267063</v>
      </c>
      <c r="BI100" s="188">
        <v>1379.6558706072403</v>
      </c>
      <c r="BJ100" s="189">
        <v>7494.1972880730964</v>
      </c>
      <c r="BK100" s="188">
        <v>25351.3</v>
      </c>
      <c r="BL100" s="188">
        <v>0</v>
      </c>
      <c r="BM100" s="188">
        <v>0</v>
      </c>
      <c r="BN100" s="188">
        <v>0</v>
      </c>
      <c r="BO100" s="188">
        <v>0</v>
      </c>
      <c r="BP100" s="188">
        <v>0</v>
      </c>
      <c r="BQ100" s="188">
        <v>0</v>
      </c>
      <c r="BR100" s="188">
        <v>0</v>
      </c>
      <c r="BS100" s="188">
        <v>0</v>
      </c>
      <c r="BT100" s="188">
        <v>0</v>
      </c>
      <c r="BU100" s="188">
        <v>0</v>
      </c>
      <c r="BV100" s="188">
        <v>0</v>
      </c>
      <c r="BW100" s="188">
        <v>0</v>
      </c>
      <c r="BX100" s="188">
        <v>0</v>
      </c>
      <c r="BY100" s="188">
        <v>0</v>
      </c>
      <c r="BZ100" s="188">
        <v>0</v>
      </c>
      <c r="CA100" s="188">
        <v>0</v>
      </c>
      <c r="CB100" s="188">
        <v>0</v>
      </c>
      <c r="CC100" s="188">
        <v>0</v>
      </c>
      <c r="CD100" s="188">
        <v>0</v>
      </c>
      <c r="CE100" s="188">
        <v>0</v>
      </c>
      <c r="CF100" s="188">
        <v>0</v>
      </c>
      <c r="CG100" s="188">
        <v>0</v>
      </c>
      <c r="CH100" s="188">
        <v>0</v>
      </c>
      <c r="CI100" s="188">
        <v>0</v>
      </c>
      <c r="CJ100" s="188">
        <v>0</v>
      </c>
      <c r="CK100" s="188">
        <v>0</v>
      </c>
      <c r="CL100" s="188">
        <v>0</v>
      </c>
      <c r="CM100" s="188">
        <v>0</v>
      </c>
      <c r="CN100" s="188">
        <v>0</v>
      </c>
      <c r="CO100" s="188">
        <v>0</v>
      </c>
      <c r="CP100" s="188">
        <v>0</v>
      </c>
      <c r="CQ100" s="188">
        <v>0</v>
      </c>
      <c r="CR100" s="188">
        <v>0</v>
      </c>
      <c r="CS100" s="188">
        <v>0</v>
      </c>
      <c r="CT100" s="188">
        <v>0</v>
      </c>
      <c r="CU100" s="188">
        <v>0</v>
      </c>
      <c r="CV100" s="188">
        <v>0</v>
      </c>
      <c r="CW100" s="188">
        <v>0</v>
      </c>
      <c r="CX100" s="188">
        <v>0</v>
      </c>
      <c r="CY100" s="188">
        <v>0</v>
      </c>
      <c r="CZ100" s="188">
        <v>0</v>
      </c>
      <c r="DA100" s="188">
        <v>0</v>
      </c>
      <c r="DB100" s="188">
        <v>0</v>
      </c>
      <c r="DC100" s="188">
        <v>0</v>
      </c>
      <c r="DD100" s="193">
        <v>537291.2606381065</v>
      </c>
      <c r="DE100" s="188">
        <v>314509.70086711319</v>
      </c>
      <c r="DF100" s="189">
        <v>74012.100050181733</v>
      </c>
      <c r="DG100" s="189">
        <v>772.46157144317999</v>
      </c>
      <c r="DH100" s="189">
        <v>319.28609397850545</v>
      </c>
      <c r="DI100" s="189">
        <v>453.17547746467449</v>
      </c>
      <c r="DJ100" s="188">
        <v>74716.386485085066</v>
      </c>
      <c r="DK100" s="188">
        <v>0</v>
      </c>
      <c r="DL100" s="188">
        <v>642.25404712087698</v>
      </c>
      <c r="DM100" s="188">
        <v>0</v>
      </c>
      <c r="DN100" s="188">
        <v>71995.4649349268</v>
      </c>
      <c r="DO100" s="188">
        <v>0</v>
      </c>
      <c r="DP100" s="188">
        <v>642.8926822356807</v>
      </c>
      <c r="DQ100" s="188">
        <v>0</v>
      </c>
      <c r="DR100" s="192">
        <v>418471.3258995295</v>
      </c>
      <c r="DS100" s="188">
        <v>320401.96022697614</v>
      </c>
      <c r="DT100" s="188">
        <v>90728.704882460166</v>
      </c>
      <c r="DU100" s="188">
        <v>229673.25534451596</v>
      </c>
      <c r="DV100" s="188">
        <v>83728.771679114245</v>
      </c>
      <c r="DW100" s="188">
        <v>28434.926412223489</v>
      </c>
      <c r="DX100" s="188">
        <v>23347.885174787181</v>
      </c>
      <c r="DY100" s="188">
        <v>31945.960092103571</v>
      </c>
      <c r="DZ100" s="188">
        <v>4362.984801641298</v>
      </c>
      <c r="EA100" s="188">
        <v>2374.0196000967912</v>
      </c>
      <c r="EB100" s="188">
        <v>1988.965201544507</v>
      </c>
      <c r="EC100" s="188">
        <v>3188.6795828100639</v>
      </c>
      <c r="ED100" s="188">
        <v>251.68013814971607</v>
      </c>
      <c r="EE100" s="188">
        <v>3219.5196982606749</v>
      </c>
      <c r="EF100" s="188">
        <v>3317.7297725773196</v>
      </c>
      <c r="EG100" s="192">
        <v>27709.69309963892</v>
      </c>
      <c r="EH100" s="188">
        <v>11718.706268192827</v>
      </c>
      <c r="EI100" s="188">
        <v>15990.986831446095</v>
      </c>
      <c r="EJ100" s="192">
        <v>57961.197511111233</v>
      </c>
      <c r="EK100" s="192">
        <v>412957.3113487165</v>
      </c>
      <c r="EL100" s="188">
        <v>222958.28662033405</v>
      </c>
      <c r="EM100" s="188">
        <v>189999.02472838244</v>
      </c>
      <c r="EN100" s="188">
        <v>0</v>
      </c>
      <c r="EO100" s="192">
        <v>0</v>
      </c>
      <c r="EP100" s="188">
        <v>0</v>
      </c>
      <c r="EQ100" s="188">
        <v>0</v>
      </c>
      <c r="ER100" s="188">
        <v>0</v>
      </c>
      <c r="ES100" s="264">
        <v>8850.3468437918018</v>
      </c>
      <c r="ET100" s="190">
        <v>1529242.2166331105</v>
      </c>
      <c r="EU100" s="269"/>
      <c r="EV100" s="192">
        <v>5592.6315789473674</v>
      </c>
      <c r="EW100" s="188">
        <v>1448577</v>
      </c>
      <c r="EX100" s="188">
        <v>1680.3000000000002</v>
      </c>
      <c r="EY100" s="188">
        <v>1680.3000000000002</v>
      </c>
      <c r="EZ100" s="188">
        <v>5292.1</v>
      </c>
      <c r="FA100" s="188">
        <v>3539.59</v>
      </c>
      <c r="FB100" s="188">
        <v>27308.340000000004</v>
      </c>
      <c r="FC100" s="192">
        <v>1488077.6300000004</v>
      </c>
      <c r="FD100" s="188">
        <v>1409850.2600000002</v>
      </c>
      <c r="FE100" s="188">
        <v>1676.93</v>
      </c>
      <c r="FF100" s="188">
        <v>1676.82</v>
      </c>
      <c r="FG100" s="188">
        <v>5311.77</v>
      </c>
      <c r="FH100" s="188">
        <v>3532.7600000000007</v>
      </c>
      <c r="FI100" s="188">
        <v>26346.520000000004</v>
      </c>
      <c r="FJ100" s="192">
        <v>1448395.0600000003</v>
      </c>
      <c r="FK100" s="192">
        <v>324246.15000000002</v>
      </c>
      <c r="FL100" s="190">
        <v>1454169.6315789474</v>
      </c>
      <c r="FN100" s="115">
        <v>0</v>
      </c>
      <c r="FO100" s="107">
        <v>3.4064172374099444</v>
      </c>
      <c r="FP100" s="108">
        <v>4500.0800000000008</v>
      </c>
      <c r="FQ100" s="107">
        <v>3.0862328099236001</v>
      </c>
      <c r="FR100" s="108">
        <v>4500.0800000000008</v>
      </c>
      <c r="FS100" s="107">
        <v>0</v>
      </c>
      <c r="FT100" s="108">
        <v>0</v>
      </c>
      <c r="FU100" s="108">
        <v>4500.08</v>
      </c>
      <c r="FV100" s="108">
        <v>4500.08</v>
      </c>
      <c r="FW100" s="108">
        <v>4500.08</v>
      </c>
      <c r="FX100" s="108">
        <v>4500.08</v>
      </c>
      <c r="FY100" s="108">
        <v>4500.08</v>
      </c>
      <c r="FZ100" s="108">
        <v>4500.08</v>
      </c>
      <c r="GA100" s="108">
        <v>4500.08</v>
      </c>
      <c r="GB100" s="108">
        <v>4500.08</v>
      </c>
      <c r="GC100" s="108">
        <v>4500.08</v>
      </c>
      <c r="GD100" s="108">
        <v>4500.08</v>
      </c>
      <c r="GE100" s="108">
        <v>4500.08</v>
      </c>
      <c r="GF100" s="108">
        <v>4500.08</v>
      </c>
      <c r="GG100" s="108">
        <v>4500.0800000000008</v>
      </c>
      <c r="GH100" s="108">
        <v>0</v>
      </c>
      <c r="GI100" s="108">
        <v>4500.0800000000008</v>
      </c>
      <c r="GJ100" s="108">
        <v>6</v>
      </c>
      <c r="GK100" s="115">
        <v>1.4354066985645932E-2</v>
      </c>
    </row>
    <row r="101" spans="1:193" ht="12" customHeight="1" x14ac:dyDescent="0.25">
      <c r="A101" s="22">
        <v>96</v>
      </c>
      <c r="B101" s="10" t="s">
        <v>94</v>
      </c>
      <c r="C101" s="28">
        <v>2021</v>
      </c>
      <c r="D101" s="282"/>
      <c r="E101" s="126">
        <v>6861.78</v>
      </c>
      <c r="F101" s="11">
        <v>6861.78</v>
      </c>
      <c r="G101" s="11">
        <v>0</v>
      </c>
      <c r="H101" s="11">
        <v>706.4</v>
      </c>
      <c r="I101" s="124" t="s">
        <v>494</v>
      </c>
      <c r="J101" s="12">
        <v>27.35</v>
      </c>
      <c r="K101" s="26">
        <v>4.4800000000000004</v>
      </c>
      <c r="L101" s="26">
        <v>5.83</v>
      </c>
      <c r="M101" s="26">
        <v>7.93</v>
      </c>
      <c r="N101" s="26">
        <v>6.1</v>
      </c>
      <c r="O101" s="26">
        <v>2.78</v>
      </c>
      <c r="P101" s="26">
        <v>0</v>
      </c>
      <c r="Q101" s="26">
        <v>0</v>
      </c>
      <c r="R101" s="26">
        <v>0.23</v>
      </c>
      <c r="S101" s="35">
        <v>28.444000000000003</v>
      </c>
      <c r="T101" s="33">
        <v>4.6592000000000002</v>
      </c>
      <c r="U101" s="33">
        <v>6.0632000000000001</v>
      </c>
      <c r="V101" s="33">
        <v>8.2471999999999994</v>
      </c>
      <c r="W101" s="33">
        <v>6.3439999999999994</v>
      </c>
      <c r="X101" s="33">
        <v>2.8912</v>
      </c>
      <c r="Y101" s="33">
        <v>0</v>
      </c>
      <c r="Z101" s="33">
        <v>0</v>
      </c>
      <c r="AA101" s="33">
        <v>0.23920000000000002</v>
      </c>
      <c r="AB101" s="38" t="s">
        <v>395</v>
      </c>
      <c r="AC101" s="38" t="s">
        <v>396</v>
      </c>
      <c r="AD101" s="122" t="s">
        <v>396</v>
      </c>
      <c r="AE101" s="37">
        <v>0</v>
      </c>
      <c r="AF101" s="38" t="s">
        <v>396</v>
      </c>
      <c r="AG101" s="282"/>
      <c r="AH101" s="26">
        <v>34.24</v>
      </c>
      <c r="AI101" s="26">
        <v>34.24</v>
      </c>
      <c r="AJ101" s="26">
        <v>2190</v>
      </c>
      <c r="AK101" s="26">
        <v>35.89</v>
      </c>
      <c r="AL101" s="26">
        <v>5.93</v>
      </c>
      <c r="AM101" s="282"/>
      <c r="AN101" s="15">
        <v>1.2999999999999999E-2</v>
      </c>
      <c r="AO101" s="15">
        <v>1.2999999999999999E-2</v>
      </c>
      <c r="AP101" s="16">
        <v>7.7870000000000001E-4</v>
      </c>
      <c r="AQ101" s="15">
        <v>2.5999999999999999E-2</v>
      </c>
      <c r="AR101" s="15">
        <v>0.68300000000000005</v>
      </c>
      <c r="AS101" s="282"/>
      <c r="AT101" s="13">
        <v>9.1831999999999994</v>
      </c>
      <c r="AU101" s="13">
        <v>9.1831999999999994</v>
      </c>
      <c r="AV101" s="13">
        <v>0.55007368000000001</v>
      </c>
      <c r="AW101" s="13">
        <v>18.366399999999999</v>
      </c>
      <c r="AX101" s="13">
        <v>482.47120000000001</v>
      </c>
      <c r="AY101" s="26">
        <v>4.5823790328457049E-2</v>
      </c>
      <c r="AZ101" s="26">
        <v>4.5823790328457049E-2</v>
      </c>
      <c r="BA101" s="26">
        <v>0.17556105838426764</v>
      </c>
      <c r="BB101" s="26">
        <v>9.6064009047215154E-2</v>
      </c>
      <c r="BC101" s="26">
        <v>0.41695510727537172</v>
      </c>
      <c r="BD101" s="269"/>
      <c r="BE101" s="192">
        <v>151182.87391746158</v>
      </c>
      <c r="BF101" s="188">
        <v>111255.2205801011</v>
      </c>
      <c r="BG101" s="188">
        <v>42554.892563555237</v>
      </c>
      <c r="BH101" s="188">
        <v>5897.4523165650908</v>
      </c>
      <c r="BI101" s="188">
        <v>2103.7170583223738</v>
      </c>
      <c r="BJ101" s="189">
        <v>11427.248641658416</v>
      </c>
      <c r="BK101" s="188">
        <v>49271.909999999996</v>
      </c>
      <c r="BL101" s="188">
        <v>0</v>
      </c>
      <c r="BM101" s="188">
        <v>0</v>
      </c>
      <c r="BN101" s="188">
        <v>0</v>
      </c>
      <c r="BO101" s="188">
        <v>0</v>
      </c>
      <c r="BP101" s="188">
        <v>0</v>
      </c>
      <c r="BQ101" s="188">
        <v>0</v>
      </c>
      <c r="BR101" s="188">
        <v>0</v>
      </c>
      <c r="BS101" s="188">
        <v>0</v>
      </c>
      <c r="BT101" s="188">
        <v>0</v>
      </c>
      <c r="BU101" s="188">
        <v>0</v>
      </c>
      <c r="BV101" s="188">
        <v>0</v>
      </c>
      <c r="BW101" s="188">
        <v>0</v>
      </c>
      <c r="BX101" s="188">
        <v>0</v>
      </c>
      <c r="BY101" s="188">
        <v>35430.550000000003</v>
      </c>
      <c r="BZ101" s="188">
        <v>0</v>
      </c>
      <c r="CA101" s="188">
        <v>0</v>
      </c>
      <c r="CB101" s="188">
        <v>35430.550000000003</v>
      </c>
      <c r="CC101" s="188">
        <v>0</v>
      </c>
      <c r="CD101" s="188">
        <v>0</v>
      </c>
      <c r="CE101" s="188">
        <v>0</v>
      </c>
      <c r="CF101" s="188">
        <v>0</v>
      </c>
      <c r="CG101" s="188">
        <v>0</v>
      </c>
      <c r="CH101" s="188">
        <v>0</v>
      </c>
      <c r="CI101" s="188">
        <v>0</v>
      </c>
      <c r="CJ101" s="188">
        <v>0</v>
      </c>
      <c r="CK101" s="188">
        <v>0</v>
      </c>
      <c r="CL101" s="188">
        <v>0</v>
      </c>
      <c r="CM101" s="188">
        <v>0</v>
      </c>
      <c r="CN101" s="188">
        <v>0</v>
      </c>
      <c r="CO101" s="188">
        <v>0</v>
      </c>
      <c r="CP101" s="188">
        <v>0</v>
      </c>
      <c r="CQ101" s="188">
        <v>0</v>
      </c>
      <c r="CR101" s="188">
        <v>0</v>
      </c>
      <c r="CS101" s="188">
        <v>0</v>
      </c>
      <c r="CT101" s="188">
        <v>0</v>
      </c>
      <c r="CU101" s="188">
        <v>0</v>
      </c>
      <c r="CV101" s="188">
        <v>0</v>
      </c>
      <c r="CW101" s="188">
        <v>0</v>
      </c>
      <c r="CX101" s="188">
        <v>0</v>
      </c>
      <c r="CY101" s="188">
        <v>0</v>
      </c>
      <c r="CZ101" s="188">
        <v>0</v>
      </c>
      <c r="DA101" s="188">
        <v>0</v>
      </c>
      <c r="DB101" s="188">
        <v>0</v>
      </c>
      <c r="DC101" s="188">
        <v>4497.1033373604632</v>
      </c>
      <c r="DD101" s="193">
        <v>763621.31744105567</v>
      </c>
      <c r="DE101" s="188">
        <v>479568.44660893572</v>
      </c>
      <c r="DF101" s="189">
        <v>112854.604336442</v>
      </c>
      <c r="DG101" s="189">
        <v>1177.8593628774115</v>
      </c>
      <c r="DH101" s="189">
        <v>486.85155240347478</v>
      </c>
      <c r="DI101" s="189">
        <v>691.00781047393673</v>
      </c>
      <c r="DJ101" s="188">
        <v>58281.185717682136</v>
      </c>
      <c r="DK101" s="188">
        <v>0</v>
      </c>
      <c r="DL101" s="188">
        <v>979.31725112733329</v>
      </c>
      <c r="DM101" s="188">
        <v>0</v>
      </c>
      <c r="DN101" s="188">
        <v>109779.61311380728</v>
      </c>
      <c r="DO101" s="188">
        <v>0</v>
      </c>
      <c r="DP101" s="188">
        <v>980.29105018380744</v>
      </c>
      <c r="DQ101" s="188">
        <v>0</v>
      </c>
      <c r="DR101" s="192">
        <v>638090.47275401163</v>
      </c>
      <c r="DS101" s="188">
        <v>488553.03964513075</v>
      </c>
      <c r="DT101" s="188">
        <v>138344.29889876788</v>
      </c>
      <c r="DU101" s="188">
        <v>350208.74074636283</v>
      </c>
      <c r="DV101" s="188">
        <v>127670.71050566043</v>
      </c>
      <c r="DW101" s="188">
        <v>43357.942382550282</v>
      </c>
      <c r="DX101" s="188">
        <v>35601.156320476781</v>
      </c>
      <c r="DY101" s="188">
        <v>48711.611802633372</v>
      </c>
      <c r="DZ101" s="188">
        <v>6652.7354740818428</v>
      </c>
      <c r="EA101" s="188">
        <v>3619.9356925992774</v>
      </c>
      <c r="EB101" s="188">
        <v>3032.7997814825658</v>
      </c>
      <c r="EC101" s="188">
        <v>4862.1397370123277</v>
      </c>
      <c r="ED101" s="188">
        <v>383.76511936520205</v>
      </c>
      <c r="EE101" s="188">
        <v>4909.1651426488261</v>
      </c>
      <c r="EF101" s="188">
        <v>5058.9171301122633</v>
      </c>
      <c r="EG101" s="192">
        <v>42252.097277657354</v>
      </c>
      <c r="EH101" s="188">
        <v>17868.834397824074</v>
      </c>
      <c r="EI101" s="188">
        <v>24383.262879833281</v>
      </c>
      <c r="EJ101" s="192">
        <v>88379.981213176812</v>
      </c>
      <c r="EK101" s="192">
        <v>629682.63227906951</v>
      </c>
      <c r="EL101" s="188">
        <v>339969.66986490804</v>
      </c>
      <c r="EM101" s="188">
        <v>289712.96241416148</v>
      </c>
      <c r="EN101" s="188">
        <v>0</v>
      </c>
      <c r="EO101" s="192">
        <v>0</v>
      </c>
      <c r="EP101" s="188">
        <v>0</v>
      </c>
      <c r="EQ101" s="188">
        <v>0</v>
      </c>
      <c r="ER101" s="188">
        <v>0</v>
      </c>
      <c r="ES101" s="264">
        <v>13495.122967990279</v>
      </c>
      <c r="ET101" s="190">
        <v>2326704.4978504227</v>
      </c>
      <c r="EU101" s="269"/>
      <c r="EV101" s="192">
        <v>0</v>
      </c>
      <c r="EW101" s="188">
        <v>2208809.34</v>
      </c>
      <c r="EX101" s="188">
        <v>1229.28</v>
      </c>
      <c r="EY101" s="188">
        <v>1229.28</v>
      </c>
      <c r="EZ101" s="188">
        <v>3871.3199999999997</v>
      </c>
      <c r="FA101" s="188">
        <v>2540.46</v>
      </c>
      <c r="FB101" s="188">
        <v>33755.39</v>
      </c>
      <c r="FC101" s="192">
        <v>2251435.0699999994</v>
      </c>
      <c r="FD101" s="188">
        <v>2167017.11</v>
      </c>
      <c r="FE101" s="188">
        <v>1224.6899999999998</v>
      </c>
      <c r="FF101" s="188">
        <v>1223.83</v>
      </c>
      <c r="FG101" s="188">
        <v>3847.8499999999995</v>
      </c>
      <c r="FH101" s="188">
        <v>2524.6699999999996</v>
      </c>
      <c r="FI101" s="188">
        <v>32772.76</v>
      </c>
      <c r="FJ101" s="192">
        <v>2208610.9099999997</v>
      </c>
      <c r="FK101" s="192">
        <v>774837.40666666662</v>
      </c>
      <c r="FL101" s="190">
        <v>2208809.34</v>
      </c>
      <c r="FN101" s="115">
        <v>0</v>
      </c>
      <c r="FO101" s="107">
        <v>3.4064166141342116</v>
      </c>
      <c r="FP101" s="108">
        <v>6861.78</v>
      </c>
      <c r="FQ101" s="107">
        <v>3.0862327046053615</v>
      </c>
      <c r="FR101" s="108">
        <v>6861.78</v>
      </c>
      <c r="FS101" s="107">
        <v>0</v>
      </c>
      <c r="FT101" s="108">
        <v>0</v>
      </c>
      <c r="FU101" s="108">
        <v>6861.78</v>
      </c>
      <c r="FV101" s="108">
        <v>6861.78</v>
      </c>
      <c r="FW101" s="108">
        <v>6861.78</v>
      </c>
      <c r="FX101" s="108">
        <v>6861.78</v>
      </c>
      <c r="FY101" s="108">
        <v>6861.78</v>
      </c>
      <c r="FZ101" s="108">
        <v>6861.78</v>
      </c>
      <c r="GA101" s="108">
        <v>6861.78</v>
      </c>
      <c r="GB101" s="108">
        <v>6861.78</v>
      </c>
      <c r="GC101" s="108">
        <v>6861.78</v>
      </c>
      <c r="GD101" s="108">
        <v>6861.78</v>
      </c>
      <c r="GE101" s="108">
        <v>6861.78</v>
      </c>
      <c r="GF101" s="108">
        <v>6861.78</v>
      </c>
      <c r="GG101" s="108">
        <v>6861.78</v>
      </c>
      <c r="GH101" s="108">
        <v>6861.78</v>
      </c>
      <c r="GI101" s="108">
        <v>6861.78</v>
      </c>
      <c r="GJ101" s="108">
        <v>0</v>
      </c>
      <c r="GK101" s="115">
        <v>0</v>
      </c>
    </row>
    <row r="102" spans="1:193" ht="12" customHeight="1" x14ac:dyDescent="0.25">
      <c r="A102" s="22">
        <v>97</v>
      </c>
      <c r="B102" s="10" t="s">
        <v>95</v>
      </c>
      <c r="C102" s="28">
        <v>2021</v>
      </c>
      <c r="D102" s="282"/>
      <c r="E102" s="126">
        <v>4576.78</v>
      </c>
      <c r="F102" s="11">
        <v>4576.78</v>
      </c>
      <c r="G102" s="11">
        <v>0</v>
      </c>
      <c r="H102" s="11">
        <v>565.79999999999995</v>
      </c>
      <c r="I102" s="124" t="s">
        <v>494</v>
      </c>
      <c r="J102" s="12">
        <v>27.35</v>
      </c>
      <c r="K102" s="26">
        <v>4.4800000000000004</v>
      </c>
      <c r="L102" s="26">
        <v>5.83</v>
      </c>
      <c r="M102" s="26">
        <v>7.93</v>
      </c>
      <c r="N102" s="26">
        <v>6.1</v>
      </c>
      <c r="O102" s="26">
        <v>2.78</v>
      </c>
      <c r="P102" s="26">
        <v>0</v>
      </c>
      <c r="Q102" s="26">
        <v>0</v>
      </c>
      <c r="R102" s="26">
        <v>0.23</v>
      </c>
      <c r="S102" s="35">
        <v>28.444000000000003</v>
      </c>
      <c r="T102" s="33">
        <v>4.6592000000000002</v>
      </c>
      <c r="U102" s="33">
        <v>6.0632000000000001</v>
      </c>
      <c r="V102" s="33">
        <v>8.2471999999999994</v>
      </c>
      <c r="W102" s="33">
        <v>6.3439999999999994</v>
      </c>
      <c r="X102" s="33">
        <v>2.8912</v>
      </c>
      <c r="Y102" s="33">
        <v>0</v>
      </c>
      <c r="Z102" s="33">
        <v>0</v>
      </c>
      <c r="AA102" s="33">
        <v>0.23920000000000002</v>
      </c>
      <c r="AB102" s="38" t="s">
        <v>395</v>
      </c>
      <c r="AC102" s="38" t="s">
        <v>396</v>
      </c>
      <c r="AD102" s="122" t="s">
        <v>396</v>
      </c>
      <c r="AE102" s="37">
        <v>0</v>
      </c>
      <c r="AF102" s="38" t="s">
        <v>396</v>
      </c>
      <c r="AG102" s="282"/>
      <c r="AH102" s="26">
        <v>34.24</v>
      </c>
      <c r="AI102" s="26">
        <v>34.24</v>
      </c>
      <c r="AJ102" s="26">
        <v>2190</v>
      </c>
      <c r="AK102" s="26">
        <v>35.89</v>
      </c>
      <c r="AL102" s="26">
        <v>5.93</v>
      </c>
      <c r="AM102" s="282"/>
      <c r="AN102" s="15">
        <v>1.2999999999999999E-2</v>
      </c>
      <c r="AO102" s="15">
        <v>1.2999999999999999E-2</v>
      </c>
      <c r="AP102" s="16">
        <v>7.7870000000000001E-4</v>
      </c>
      <c r="AQ102" s="15">
        <v>2.5999999999999999E-2</v>
      </c>
      <c r="AR102" s="15">
        <v>0.68300000000000005</v>
      </c>
      <c r="AS102" s="282"/>
      <c r="AT102" s="13">
        <v>7.3553999999999995</v>
      </c>
      <c r="AU102" s="13">
        <v>7.3553999999999995</v>
      </c>
      <c r="AV102" s="13">
        <v>0.44058845999999996</v>
      </c>
      <c r="AW102" s="13">
        <v>14.710799999999999</v>
      </c>
      <c r="AX102" s="13">
        <v>386.44139999999999</v>
      </c>
      <c r="AY102" s="26">
        <v>5.5027529398398001E-2</v>
      </c>
      <c r="AZ102" s="26">
        <v>5.5027529398398001E-2</v>
      </c>
      <c r="BA102" s="26">
        <v>0.21082261489518833</v>
      </c>
      <c r="BB102" s="26">
        <v>0.11535852979605749</v>
      </c>
      <c r="BC102" s="26">
        <v>0.50070082066430976</v>
      </c>
      <c r="BD102" s="269"/>
      <c r="BE102" s="192">
        <v>59883.06191396332</v>
      </c>
      <c r="BF102" s="188">
        <v>59883.06191396332</v>
      </c>
      <c r="BG102" s="188">
        <v>28383.944280788415</v>
      </c>
      <c r="BH102" s="188">
        <v>3933.5772661625369</v>
      </c>
      <c r="BI102" s="188">
        <v>1403.1709204009271</v>
      </c>
      <c r="BJ102" s="189">
        <v>7621.9294466114334</v>
      </c>
      <c r="BK102" s="188">
        <v>18540.439999999999</v>
      </c>
      <c r="BL102" s="188">
        <v>0</v>
      </c>
      <c r="BM102" s="188">
        <v>0</v>
      </c>
      <c r="BN102" s="188">
        <v>0</v>
      </c>
      <c r="BO102" s="188">
        <v>0</v>
      </c>
      <c r="BP102" s="188">
        <v>0</v>
      </c>
      <c r="BQ102" s="188">
        <v>0</v>
      </c>
      <c r="BR102" s="188">
        <v>0</v>
      </c>
      <c r="BS102" s="188">
        <v>0</v>
      </c>
      <c r="BT102" s="188">
        <v>0</v>
      </c>
      <c r="BU102" s="188">
        <v>0</v>
      </c>
      <c r="BV102" s="188">
        <v>0</v>
      </c>
      <c r="BW102" s="188">
        <v>0</v>
      </c>
      <c r="BX102" s="188">
        <v>0</v>
      </c>
      <c r="BY102" s="188">
        <v>0</v>
      </c>
      <c r="BZ102" s="188">
        <v>0</v>
      </c>
      <c r="CA102" s="188">
        <v>0</v>
      </c>
      <c r="CB102" s="188">
        <v>0</v>
      </c>
      <c r="CC102" s="188">
        <v>0</v>
      </c>
      <c r="CD102" s="188">
        <v>0</v>
      </c>
      <c r="CE102" s="188">
        <v>0</v>
      </c>
      <c r="CF102" s="188">
        <v>0</v>
      </c>
      <c r="CG102" s="188">
        <v>0</v>
      </c>
      <c r="CH102" s="188">
        <v>0</v>
      </c>
      <c r="CI102" s="188">
        <v>0</v>
      </c>
      <c r="CJ102" s="188">
        <v>0</v>
      </c>
      <c r="CK102" s="188">
        <v>0</v>
      </c>
      <c r="CL102" s="188">
        <v>0</v>
      </c>
      <c r="CM102" s="188">
        <v>0</v>
      </c>
      <c r="CN102" s="188">
        <v>0</v>
      </c>
      <c r="CO102" s="188">
        <v>0</v>
      </c>
      <c r="CP102" s="188">
        <v>0</v>
      </c>
      <c r="CQ102" s="188">
        <v>0</v>
      </c>
      <c r="CR102" s="188">
        <v>0</v>
      </c>
      <c r="CS102" s="188">
        <v>0</v>
      </c>
      <c r="CT102" s="188">
        <v>0</v>
      </c>
      <c r="CU102" s="188">
        <v>0</v>
      </c>
      <c r="CV102" s="188">
        <v>0</v>
      </c>
      <c r="CW102" s="188">
        <v>0</v>
      </c>
      <c r="CX102" s="188">
        <v>0</v>
      </c>
      <c r="CY102" s="188">
        <v>0</v>
      </c>
      <c r="CZ102" s="188">
        <v>0</v>
      </c>
      <c r="DA102" s="188">
        <v>0</v>
      </c>
      <c r="DB102" s="188">
        <v>0</v>
      </c>
      <c r="DC102" s="188">
        <v>0</v>
      </c>
      <c r="DD102" s="193">
        <v>507777.45412829833</v>
      </c>
      <c r="DE102" s="188">
        <v>319870.24869215343</v>
      </c>
      <c r="DF102" s="189">
        <v>75273.572751522341</v>
      </c>
      <c r="DG102" s="189">
        <v>785.62751572187972</v>
      </c>
      <c r="DH102" s="189">
        <v>324.72805132329734</v>
      </c>
      <c r="DI102" s="189">
        <v>460.89946439858232</v>
      </c>
      <c r="DJ102" s="188">
        <v>37318.38839478579</v>
      </c>
      <c r="DK102" s="188">
        <v>0</v>
      </c>
      <c r="DL102" s="188">
        <v>653.20071593880255</v>
      </c>
      <c r="DM102" s="188">
        <v>0</v>
      </c>
      <c r="DN102" s="188">
        <v>73222.565822135206</v>
      </c>
      <c r="DO102" s="188">
        <v>0</v>
      </c>
      <c r="DP102" s="188">
        <v>653.85023604082994</v>
      </c>
      <c r="DQ102" s="188">
        <v>0</v>
      </c>
      <c r="DR102" s="192">
        <v>425603.810365693</v>
      </c>
      <c r="DS102" s="188">
        <v>325862.93655393226</v>
      </c>
      <c r="DT102" s="188">
        <v>92275.097760916688</v>
      </c>
      <c r="DU102" s="188">
        <v>233587.83879301557</v>
      </c>
      <c r="DV102" s="188">
        <v>85155.856705999977</v>
      </c>
      <c r="DW102" s="188">
        <v>28919.575319757914</v>
      </c>
      <c r="DX102" s="188">
        <v>23745.82983197242</v>
      </c>
      <c r="DY102" s="188">
        <v>32490.451554269646</v>
      </c>
      <c r="DZ102" s="188">
        <v>4437.3481316900716</v>
      </c>
      <c r="EA102" s="188">
        <v>2414.4827259362032</v>
      </c>
      <c r="EB102" s="188">
        <v>2022.8654057538681</v>
      </c>
      <c r="EC102" s="188">
        <v>3243.0278886183</v>
      </c>
      <c r="ED102" s="188">
        <v>255.96981002134567</v>
      </c>
      <c r="EE102" s="188">
        <v>3274.3936473586</v>
      </c>
      <c r="EF102" s="188">
        <v>3374.2776280724834</v>
      </c>
      <c r="EG102" s="192">
        <v>28181.981028018479</v>
      </c>
      <c r="EH102" s="188">
        <v>11918.441555292253</v>
      </c>
      <c r="EI102" s="188">
        <v>16263.539472726226</v>
      </c>
      <c r="EJ102" s="192">
        <v>58949.096359376636</v>
      </c>
      <c r="EK102" s="192">
        <v>419995.81417098769</v>
      </c>
      <c r="EL102" s="188">
        <v>226758.41919215041</v>
      </c>
      <c r="EM102" s="188">
        <v>193237.39497883728</v>
      </c>
      <c r="EN102" s="188">
        <v>0</v>
      </c>
      <c r="EO102" s="192">
        <v>0</v>
      </c>
      <c r="EP102" s="188">
        <v>0</v>
      </c>
      <c r="EQ102" s="188">
        <v>0</v>
      </c>
      <c r="ER102" s="188">
        <v>0</v>
      </c>
      <c r="ES102" s="264">
        <v>9001.1934071681899</v>
      </c>
      <c r="ET102" s="190">
        <v>1509392.4113735054</v>
      </c>
      <c r="EU102" s="269"/>
      <c r="EV102" s="192">
        <v>5592.6315789473674</v>
      </c>
      <c r="EW102" s="188">
        <v>1473267.1800000002</v>
      </c>
      <c r="EX102" s="188">
        <v>1533.12</v>
      </c>
      <c r="EY102" s="188">
        <v>1533.12</v>
      </c>
      <c r="EZ102" s="188">
        <v>4829.1000000000004</v>
      </c>
      <c r="FA102" s="188">
        <v>3230.64</v>
      </c>
      <c r="FB102" s="188">
        <v>27034.68</v>
      </c>
      <c r="FC102" s="192">
        <v>1511427.8400000003</v>
      </c>
      <c r="FD102" s="188">
        <v>1407860.12</v>
      </c>
      <c r="FE102" s="188">
        <v>1488.71</v>
      </c>
      <c r="FF102" s="188">
        <v>1488.68</v>
      </c>
      <c r="FG102" s="188">
        <v>4685.26</v>
      </c>
      <c r="FH102" s="188">
        <v>3139.5699999999997</v>
      </c>
      <c r="FI102" s="188">
        <v>25790.139999999996</v>
      </c>
      <c r="FJ102" s="192">
        <v>1444452.48</v>
      </c>
      <c r="FK102" s="192">
        <v>342705.89666666667</v>
      </c>
      <c r="FL102" s="190">
        <v>1478859.8115789476</v>
      </c>
      <c r="FN102" s="115">
        <v>0</v>
      </c>
      <c r="FO102" s="107">
        <v>3.4064161543372369</v>
      </c>
      <c r="FP102" s="108">
        <v>4576.78</v>
      </c>
      <c r="FQ102" s="107">
        <v>3.0862315058549856</v>
      </c>
      <c r="FR102" s="108">
        <v>4576.78</v>
      </c>
      <c r="FS102" s="107">
        <v>0</v>
      </c>
      <c r="FT102" s="108">
        <v>0</v>
      </c>
      <c r="FU102" s="108">
        <v>4576.78</v>
      </c>
      <c r="FV102" s="108">
        <v>4576.78</v>
      </c>
      <c r="FW102" s="108">
        <v>4576.78</v>
      </c>
      <c r="FX102" s="108">
        <v>4576.78</v>
      </c>
      <c r="FY102" s="108">
        <v>4576.78</v>
      </c>
      <c r="FZ102" s="108">
        <v>4576.78</v>
      </c>
      <c r="GA102" s="108">
        <v>4576.78</v>
      </c>
      <c r="GB102" s="108">
        <v>4576.78</v>
      </c>
      <c r="GC102" s="108">
        <v>4576.78</v>
      </c>
      <c r="GD102" s="108">
        <v>4576.78</v>
      </c>
      <c r="GE102" s="108">
        <v>4576.78</v>
      </c>
      <c r="GF102" s="108">
        <v>4576.78</v>
      </c>
      <c r="GG102" s="108">
        <v>4576.78</v>
      </c>
      <c r="GH102" s="108">
        <v>0</v>
      </c>
      <c r="GI102" s="108">
        <v>4576.78</v>
      </c>
      <c r="GJ102" s="108">
        <v>6</v>
      </c>
      <c r="GK102" s="115">
        <v>1.4354066985645932E-2</v>
      </c>
    </row>
    <row r="103" spans="1:193" ht="12" customHeight="1" x14ac:dyDescent="0.25">
      <c r="A103" s="22">
        <v>98</v>
      </c>
      <c r="B103" s="10" t="s">
        <v>96</v>
      </c>
      <c r="C103" s="28">
        <v>2021</v>
      </c>
      <c r="D103" s="282"/>
      <c r="E103" s="126">
        <v>3516.5</v>
      </c>
      <c r="F103" s="11">
        <v>3516.5</v>
      </c>
      <c r="G103" s="11">
        <v>0</v>
      </c>
      <c r="H103" s="11">
        <v>353.2</v>
      </c>
      <c r="I103" s="124" t="s">
        <v>494</v>
      </c>
      <c r="J103" s="12">
        <v>27.35</v>
      </c>
      <c r="K103" s="26">
        <v>4.4800000000000004</v>
      </c>
      <c r="L103" s="26">
        <v>5.83</v>
      </c>
      <c r="M103" s="26">
        <v>7.93</v>
      </c>
      <c r="N103" s="26">
        <v>6.1</v>
      </c>
      <c r="O103" s="26">
        <v>2.78</v>
      </c>
      <c r="P103" s="26">
        <v>0</v>
      </c>
      <c r="Q103" s="26">
        <v>0</v>
      </c>
      <c r="R103" s="26">
        <v>0.23</v>
      </c>
      <c r="S103" s="35">
        <v>28.444000000000003</v>
      </c>
      <c r="T103" s="33">
        <v>4.6592000000000002</v>
      </c>
      <c r="U103" s="33">
        <v>6.0632000000000001</v>
      </c>
      <c r="V103" s="33">
        <v>8.2471999999999994</v>
      </c>
      <c r="W103" s="33">
        <v>6.3439999999999994</v>
      </c>
      <c r="X103" s="33">
        <v>2.8912</v>
      </c>
      <c r="Y103" s="33">
        <v>0</v>
      </c>
      <c r="Z103" s="33">
        <v>0</v>
      </c>
      <c r="AA103" s="33">
        <v>0.23920000000000002</v>
      </c>
      <c r="AB103" s="38" t="s">
        <v>395</v>
      </c>
      <c r="AC103" s="38" t="s">
        <v>396</v>
      </c>
      <c r="AD103" s="122" t="s">
        <v>396</v>
      </c>
      <c r="AE103" s="37">
        <v>0</v>
      </c>
      <c r="AF103" s="38" t="s">
        <v>396</v>
      </c>
      <c r="AG103" s="282"/>
      <c r="AH103" s="26">
        <v>34.24</v>
      </c>
      <c r="AI103" s="26">
        <v>34.24</v>
      </c>
      <c r="AJ103" s="26">
        <v>2190</v>
      </c>
      <c r="AK103" s="26">
        <v>35.89</v>
      </c>
      <c r="AL103" s="26">
        <v>5.93</v>
      </c>
      <c r="AM103" s="282"/>
      <c r="AN103" s="15">
        <v>1.2999999999999999E-2</v>
      </c>
      <c r="AO103" s="15">
        <v>1.2999999999999999E-2</v>
      </c>
      <c r="AP103" s="16">
        <v>7.7870000000000001E-4</v>
      </c>
      <c r="AQ103" s="15">
        <v>2.5999999999999999E-2</v>
      </c>
      <c r="AR103" s="15">
        <v>0.68300000000000005</v>
      </c>
      <c r="AS103" s="282"/>
      <c r="AT103" s="13">
        <v>4.5915999999999997</v>
      </c>
      <c r="AU103" s="13">
        <v>4.5915999999999997</v>
      </c>
      <c r="AV103" s="13">
        <v>0.27503684</v>
      </c>
      <c r="AW103" s="13">
        <v>9.1831999999999994</v>
      </c>
      <c r="AX103" s="13">
        <v>241.23560000000001</v>
      </c>
      <c r="AY103" s="26">
        <v>4.4708199630314235E-2</v>
      </c>
      <c r="AZ103" s="26">
        <v>4.4708199630314235E-2</v>
      </c>
      <c r="BA103" s="26">
        <v>0.17128698410351201</v>
      </c>
      <c r="BB103" s="26">
        <v>9.3725308687615527E-2</v>
      </c>
      <c r="BC103" s="26">
        <v>0.40680423944262761</v>
      </c>
      <c r="BD103" s="269"/>
      <c r="BE103" s="192">
        <v>57928.251047909667</v>
      </c>
      <c r="BF103" s="188">
        <v>57928.251047909667</v>
      </c>
      <c r="BG103" s="188">
        <v>21808.376208468064</v>
      </c>
      <c r="BH103" s="188">
        <v>3022.3048642190715</v>
      </c>
      <c r="BI103" s="188">
        <v>1078.105249015653</v>
      </c>
      <c r="BJ103" s="189">
        <v>5856.1947262068761</v>
      </c>
      <c r="BK103" s="188">
        <v>26163.27</v>
      </c>
      <c r="BL103" s="188">
        <v>0</v>
      </c>
      <c r="BM103" s="188">
        <v>0</v>
      </c>
      <c r="BN103" s="188">
        <v>0</v>
      </c>
      <c r="BO103" s="188">
        <v>0</v>
      </c>
      <c r="BP103" s="188">
        <v>0</v>
      </c>
      <c r="BQ103" s="188">
        <v>0</v>
      </c>
      <c r="BR103" s="188">
        <v>0</v>
      </c>
      <c r="BS103" s="188">
        <v>0</v>
      </c>
      <c r="BT103" s="188">
        <v>0</v>
      </c>
      <c r="BU103" s="188">
        <v>0</v>
      </c>
      <c r="BV103" s="188">
        <v>0</v>
      </c>
      <c r="BW103" s="188">
        <v>0</v>
      </c>
      <c r="BX103" s="188">
        <v>0</v>
      </c>
      <c r="BY103" s="188">
        <v>0</v>
      </c>
      <c r="BZ103" s="188">
        <v>0</v>
      </c>
      <c r="CA103" s="188">
        <v>0</v>
      </c>
      <c r="CB103" s="188">
        <v>0</v>
      </c>
      <c r="CC103" s="188">
        <v>0</v>
      </c>
      <c r="CD103" s="188">
        <v>0</v>
      </c>
      <c r="CE103" s="188">
        <v>0</v>
      </c>
      <c r="CF103" s="188">
        <v>0</v>
      </c>
      <c r="CG103" s="188">
        <v>0</v>
      </c>
      <c r="CH103" s="188">
        <v>0</v>
      </c>
      <c r="CI103" s="188">
        <v>0</v>
      </c>
      <c r="CJ103" s="188">
        <v>0</v>
      </c>
      <c r="CK103" s="188">
        <v>0</v>
      </c>
      <c r="CL103" s="188">
        <v>0</v>
      </c>
      <c r="CM103" s="188">
        <v>0</v>
      </c>
      <c r="CN103" s="188">
        <v>0</v>
      </c>
      <c r="CO103" s="188">
        <v>0</v>
      </c>
      <c r="CP103" s="188">
        <v>0</v>
      </c>
      <c r="CQ103" s="188">
        <v>0</v>
      </c>
      <c r="CR103" s="188">
        <v>0</v>
      </c>
      <c r="CS103" s="188">
        <v>0</v>
      </c>
      <c r="CT103" s="188">
        <v>0</v>
      </c>
      <c r="CU103" s="188">
        <v>0</v>
      </c>
      <c r="CV103" s="188">
        <v>0</v>
      </c>
      <c r="CW103" s="188">
        <v>0</v>
      </c>
      <c r="CX103" s="188">
        <v>0</v>
      </c>
      <c r="CY103" s="188">
        <v>0</v>
      </c>
      <c r="CZ103" s="188">
        <v>0</v>
      </c>
      <c r="DA103" s="188">
        <v>0</v>
      </c>
      <c r="DB103" s="188">
        <v>0</v>
      </c>
      <c r="DC103" s="188">
        <v>0</v>
      </c>
      <c r="DD103" s="193">
        <v>389060.67459269636</v>
      </c>
      <c r="DE103" s="188">
        <v>245767.48926668044</v>
      </c>
      <c r="DF103" s="189">
        <v>57835.316222481379</v>
      </c>
      <c r="DG103" s="189">
        <v>603.62507243869925</v>
      </c>
      <c r="DH103" s="189">
        <v>249.49990877393606</v>
      </c>
      <c r="DI103" s="189">
        <v>354.12516366476319</v>
      </c>
      <c r="DJ103" s="188">
        <v>27590.535182041574</v>
      </c>
      <c r="DK103" s="188">
        <v>0</v>
      </c>
      <c r="DL103" s="188">
        <v>501.8769347879512</v>
      </c>
      <c r="DM103" s="188">
        <v>0</v>
      </c>
      <c r="DN103" s="188">
        <v>56259.455930487908</v>
      </c>
      <c r="DO103" s="188">
        <v>0</v>
      </c>
      <c r="DP103" s="188">
        <v>502.37598377845967</v>
      </c>
      <c r="DQ103" s="188">
        <v>0</v>
      </c>
      <c r="DR103" s="192">
        <v>327006.27933852177</v>
      </c>
      <c r="DS103" s="188">
        <v>250371.88075282247</v>
      </c>
      <c r="DT103" s="188">
        <v>70898.18196991412</v>
      </c>
      <c r="DU103" s="188">
        <v>179473.69878290835</v>
      </c>
      <c r="DV103" s="188">
        <v>65428.220300440255</v>
      </c>
      <c r="DW103" s="188">
        <v>22219.920252214157</v>
      </c>
      <c r="DX103" s="188">
        <v>18244.750808238765</v>
      </c>
      <c r="DY103" s="188">
        <v>24963.549239987329</v>
      </c>
      <c r="DZ103" s="188">
        <v>3409.3696234226109</v>
      </c>
      <c r="EA103" s="188">
        <v>1855.1314473832388</v>
      </c>
      <c r="EB103" s="188">
        <v>1554.2381760393721</v>
      </c>
      <c r="EC103" s="188">
        <v>2491.731647648839</v>
      </c>
      <c r="ED103" s="188">
        <v>196.67054936878375</v>
      </c>
      <c r="EE103" s="188">
        <v>2515.8310560998166</v>
      </c>
      <c r="EF103" s="188">
        <v>2592.5754087189875</v>
      </c>
      <c r="EG103" s="192">
        <v>21653.20078418167</v>
      </c>
      <c r="EH103" s="188">
        <v>9157.3551119313597</v>
      </c>
      <c r="EI103" s="188">
        <v>12495.845672250311</v>
      </c>
      <c r="EJ103" s="192">
        <v>45292.650585727941</v>
      </c>
      <c r="EK103" s="192">
        <v>322697.45990243758</v>
      </c>
      <c r="EL103" s="188">
        <v>174226.41706378653</v>
      </c>
      <c r="EM103" s="188">
        <v>148471.04283865105</v>
      </c>
      <c r="EN103" s="188">
        <v>0</v>
      </c>
      <c r="EO103" s="192">
        <v>0</v>
      </c>
      <c r="EP103" s="188">
        <v>0</v>
      </c>
      <c r="EQ103" s="188">
        <v>0</v>
      </c>
      <c r="ER103" s="188">
        <v>0</v>
      </c>
      <c r="ES103" s="264">
        <v>6915.9314225955677</v>
      </c>
      <c r="ET103" s="190">
        <v>1170554.4476740707</v>
      </c>
      <c r="EU103" s="269"/>
      <c r="EV103" s="192">
        <v>2796.3157894736837</v>
      </c>
      <c r="EW103" s="188">
        <v>1132059.3600000001</v>
      </c>
      <c r="EX103" s="188">
        <v>903.12</v>
      </c>
      <c r="EY103" s="188">
        <v>903.12</v>
      </c>
      <c r="EZ103" s="188">
        <v>2844.9000000000005</v>
      </c>
      <c r="FA103" s="188">
        <v>1902.86</v>
      </c>
      <c r="FB103" s="188">
        <v>16877.400000000001</v>
      </c>
      <c r="FC103" s="192">
        <v>1155490.7600000002</v>
      </c>
      <c r="FD103" s="188">
        <v>1085001.9100000001</v>
      </c>
      <c r="FE103" s="188">
        <v>874.57999999999993</v>
      </c>
      <c r="FF103" s="188">
        <v>874.56</v>
      </c>
      <c r="FG103" s="188">
        <v>2753.19</v>
      </c>
      <c r="FH103" s="188">
        <v>1844.1399999999999</v>
      </c>
      <c r="FI103" s="188">
        <v>16055.760000000002</v>
      </c>
      <c r="FJ103" s="192">
        <v>1107404.1400000001</v>
      </c>
      <c r="FK103" s="192">
        <v>371027.54666666663</v>
      </c>
      <c r="FL103" s="190">
        <v>1134855.6757894738</v>
      </c>
      <c r="FN103" s="115">
        <v>0</v>
      </c>
      <c r="FO103" s="107">
        <v>3.4064198226869751</v>
      </c>
      <c r="FP103" s="108">
        <v>3516.5</v>
      </c>
      <c r="FQ103" s="107">
        <v>3.0862340986587862</v>
      </c>
      <c r="FR103" s="108">
        <v>3516.5</v>
      </c>
      <c r="FS103" s="107">
        <v>0</v>
      </c>
      <c r="FT103" s="108">
        <v>0</v>
      </c>
      <c r="FU103" s="108">
        <v>3516.5</v>
      </c>
      <c r="FV103" s="108">
        <v>3516.5</v>
      </c>
      <c r="FW103" s="108">
        <v>3516.5</v>
      </c>
      <c r="FX103" s="108">
        <v>3516.5</v>
      </c>
      <c r="FY103" s="108">
        <v>3516.5</v>
      </c>
      <c r="FZ103" s="108">
        <v>3516.5</v>
      </c>
      <c r="GA103" s="108">
        <v>3516.5</v>
      </c>
      <c r="GB103" s="108">
        <v>3516.5</v>
      </c>
      <c r="GC103" s="108">
        <v>3516.5</v>
      </c>
      <c r="GD103" s="108">
        <v>3516.5</v>
      </c>
      <c r="GE103" s="108">
        <v>3516.5</v>
      </c>
      <c r="GF103" s="108">
        <v>3516.5</v>
      </c>
      <c r="GG103" s="108">
        <v>3516.5</v>
      </c>
      <c r="GH103" s="108">
        <v>0</v>
      </c>
      <c r="GI103" s="108">
        <v>3516.5</v>
      </c>
      <c r="GJ103" s="108">
        <v>3</v>
      </c>
      <c r="GK103" s="115">
        <v>7.1770334928229658E-3</v>
      </c>
    </row>
    <row r="104" spans="1:193" ht="12" customHeight="1" x14ac:dyDescent="0.25">
      <c r="A104" s="22">
        <v>99</v>
      </c>
      <c r="B104" s="10" t="s">
        <v>97</v>
      </c>
      <c r="C104" s="28">
        <v>2021</v>
      </c>
      <c r="D104" s="282"/>
      <c r="E104" s="126">
        <v>2721.6</v>
      </c>
      <c r="F104" s="11">
        <v>2721.6</v>
      </c>
      <c r="G104" s="11">
        <v>0</v>
      </c>
      <c r="H104" s="11">
        <v>355</v>
      </c>
      <c r="I104" s="124" t="s">
        <v>494</v>
      </c>
      <c r="J104" s="12">
        <v>27.35</v>
      </c>
      <c r="K104" s="26">
        <v>4.4800000000000004</v>
      </c>
      <c r="L104" s="26">
        <v>5.83</v>
      </c>
      <c r="M104" s="26">
        <v>7.93</v>
      </c>
      <c r="N104" s="26">
        <v>6.1</v>
      </c>
      <c r="O104" s="26">
        <v>2.78</v>
      </c>
      <c r="P104" s="26">
        <v>0</v>
      </c>
      <c r="Q104" s="26">
        <v>0</v>
      </c>
      <c r="R104" s="26">
        <v>0.23</v>
      </c>
      <c r="S104" s="35">
        <v>28.444000000000003</v>
      </c>
      <c r="T104" s="33">
        <v>4.6592000000000002</v>
      </c>
      <c r="U104" s="33">
        <v>6.0632000000000001</v>
      </c>
      <c r="V104" s="33">
        <v>8.2471999999999994</v>
      </c>
      <c r="W104" s="33">
        <v>6.3439999999999994</v>
      </c>
      <c r="X104" s="33">
        <v>2.8912</v>
      </c>
      <c r="Y104" s="33">
        <v>0</v>
      </c>
      <c r="Z104" s="33">
        <v>0</v>
      </c>
      <c r="AA104" s="33">
        <v>0.23920000000000002</v>
      </c>
      <c r="AB104" s="38" t="s">
        <v>395</v>
      </c>
      <c r="AC104" s="38" t="s">
        <v>396</v>
      </c>
      <c r="AD104" s="122" t="s">
        <v>396</v>
      </c>
      <c r="AE104" s="37">
        <v>0</v>
      </c>
      <c r="AF104" s="38" t="s">
        <v>396</v>
      </c>
      <c r="AG104" s="282"/>
      <c r="AH104" s="26">
        <v>34.24</v>
      </c>
      <c r="AI104" s="26">
        <v>34.24</v>
      </c>
      <c r="AJ104" s="26">
        <v>2190</v>
      </c>
      <c r="AK104" s="26">
        <v>35.89</v>
      </c>
      <c r="AL104" s="26">
        <v>5.93</v>
      </c>
      <c r="AM104" s="282"/>
      <c r="AN104" s="15">
        <v>1.2999999999999999E-2</v>
      </c>
      <c r="AO104" s="15">
        <v>1.2999999999999999E-2</v>
      </c>
      <c r="AP104" s="16">
        <v>7.7870000000000001E-4</v>
      </c>
      <c r="AQ104" s="15">
        <v>2.5999999999999999E-2</v>
      </c>
      <c r="AR104" s="15">
        <v>0.68300000000000005</v>
      </c>
      <c r="AS104" s="282"/>
      <c r="AT104" s="13">
        <v>4.6150000000000002</v>
      </c>
      <c r="AU104" s="13">
        <v>4.6150000000000002</v>
      </c>
      <c r="AV104" s="13">
        <v>0.27643849999999998</v>
      </c>
      <c r="AW104" s="13">
        <v>9.23</v>
      </c>
      <c r="AX104" s="13">
        <v>242.46500000000003</v>
      </c>
      <c r="AY104" s="26">
        <v>5.806055261610818E-2</v>
      </c>
      <c r="AZ104" s="26">
        <v>5.806055261610818E-2</v>
      </c>
      <c r="BA104" s="26">
        <v>0.22244279651675483</v>
      </c>
      <c r="BB104" s="26">
        <v>0.12171689447383893</v>
      </c>
      <c r="BC104" s="26">
        <v>0.52829859273956503</v>
      </c>
      <c r="BD104" s="269"/>
      <c r="BE104" s="192">
        <v>600708.39475832274</v>
      </c>
      <c r="BF104" s="188">
        <v>79314.620666853676</v>
      </c>
      <c r="BG104" s="188">
        <v>16878.622689881038</v>
      </c>
      <c r="BH104" s="188">
        <v>2339.1169965757495</v>
      </c>
      <c r="BI104" s="188">
        <v>834.40103674704983</v>
      </c>
      <c r="BJ104" s="189">
        <v>4532.4099436498309</v>
      </c>
      <c r="BK104" s="188">
        <v>54730.07</v>
      </c>
      <c r="BL104" s="188">
        <v>0</v>
      </c>
      <c r="BM104" s="188">
        <v>0</v>
      </c>
      <c r="BN104" s="188">
        <v>0</v>
      </c>
      <c r="BO104" s="188">
        <v>0</v>
      </c>
      <c r="BP104" s="188">
        <v>0</v>
      </c>
      <c r="BQ104" s="188">
        <v>0</v>
      </c>
      <c r="BR104" s="188">
        <v>0</v>
      </c>
      <c r="BS104" s="188">
        <v>0</v>
      </c>
      <c r="BT104" s="188">
        <v>0</v>
      </c>
      <c r="BU104" s="188">
        <v>0</v>
      </c>
      <c r="BV104" s="188">
        <v>0</v>
      </c>
      <c r="BW104" s="188">
        <v>0</v>
      </c>
      <c r="BX104" s="188">
        <v>0</v>
      </c>
      <c r="BY104" s="188">
        <v>0</v>
      </c>
      <c r="BZ104" s="188">
        <v>0</v>
      </c>
      <c r="CA104" s="188">
        <v>0</v>
      </c>
      <c r="CB104" s="188">
        <v>0</v>
      </c>
      <c r="CC104" s="188">
        <v>0</v>
      </c>
      <c r="CD104" s="188">
        <v>0</v>
      </c>
      <c r="CE104" s="188">
        <v>0</v>
      </c>
      <c r="CF104" s="188">
        <v>519610.08</v>
      </c>
      <c r="CG104" s="188">
        <v>0</v>
      </c>
      <c r="CH104" s="188">
        <v>519610.08</v>
      </c>
      <c r="CI104" s="188">
        <v>0</v>
      </c>
      <c r="CJ104" s="188">
        <v>0</v>
      </c>
      <c r="CK104" s="188">
        <v>0</v>
      </c>
      <c r="CL104" s="188">
        <v>0</v>
      </c>
      <c r="CM104" s="188">
        <v>0</v>
      </c>
      <c r="CN104" s="188">
        <v>0</v>
      </c>
      <c r="CO104" s="188">
        <v>0</v>
      </c>
      <c r="CP104" s="188">
        <v>0</v>
      </c>
      <c r="CQ104" s="188">
        <v>0</v>
      </c>
      <c r="CR104" s="188">
        <v>0</v>
      </c>
      <c r="CS104" s="188">
        <v>0</v>
      </c>
      <c r="CT104" s="188">
        <v>0</v>
      </c>
      <c r="CU104" s="188">
        <v>0</v>
      </c>
      <c r="CV104" s="188">
        <v>0</v>
      </c>
      <c r="CW104" s="188">
        <v>0</v>
      </c>
      <c r="CX104" s="188">
        <v>0</v>
      </c>
      <c r="CY104" s="188">
        <v>0</v>
      </c>
      <c r="CZ104" s="188">
        <v>0</v>
      </c>
      <c r="DA104" s="188">
        <v>0</v>
      </c>
      <c r="DB104" s="188">
        <v>0</v>
      </c>
      <c r="DC104" s="188">
        <v>1783.6940914690115</v>
      </c>
      <c r="DD104" s="193">
        <v>304967.88394923432</v>
      </c>
      <c r="DE104" s="188">
        <v>190212.08553624267</v>
      </c>
      <c r="DF104" s="189">
        <v>44761.722346397073</v>
      </c>
      <c r="DG104" s="189">
        <v>467.1764530496697</v>
      </c>
      <c r="DH104" s="189">
        <v>193.10079673514696</v>
      </c>
      <c r="DI104" s="189">
        <v>274.07565631452275</v>
      </c>
      <c r="DJ104" s="188">
        <v>25207.573578115836</v>
      </c>
      <c r="DK104" s="188">
        <v>0</v>
      </c>
      <c r="DL104" s="188">
        <v>388.42834230595412</v>
      </c>
      <c r="DM104" s="188">
        <v>0</v>
      </c>
      <c r="DN104" s="188">
        <v>43542.083111166176</v>
      </c>
      <c r="DO104" s="188">
        <v>0</v>
      </c>
      <c r="DP104" s="188">
        <v>388.81458195690476</v>
      </c>
      <c r="DQ104" s="188">
        <v>0</v>
      </c>
      <c r="DR104" s="192">
        <v>253086.95858032719</v>
      </c>
      <c r="DS104" s="188">
        <v>193775.66064464138</v>
      </c>
      <c r="DT104" s="188">
        <v>54871.745215219169</v>
      </c>
      <c r="DU104" s="188">
        <v>138903.91542942222</v>
      </c>
      <c r="DV104" s="188">
        <v>50638.260875779371</v>
      </c>
      <c r="DW104" s="188">
        <v>17197.137767219119</v>
      </c>
      <c r="DX104" s="188">
        <v>14120.549921712673</v>
      </c>
      <c r="DY104" s="188">
        <v>19320.573186847578</v>
      </c>
      <c r="DZ104" s="188">
        <v>2638.6862980540241</v>
      </c>
      <c r="EA104" s="188">
        <v>1435.7815291335764</v>
      </c>
      <c r="EB104" s="188">
        <v>1202.9047689204476</v>
      </c>
      <c r="EC104" s="188">
        <v>1928.479127610146</v>
      </c>
      <c r="ED104" s="188">
        <v>152.21344153620981</v>
      </c>
      <c r="EE104" s="188">
        <v>1947.1308978476493</v>
      </c>
      <c r="EF104" s="188">
        <v>2006.527294858409</v>
      </c>
      <c r="EG104" s="192">
        <v>16758.524457337928</v>
      </c>
      <c r="EH104" s="188">
        <v>7087.3475537131753</v>
      </c>
      <c r="EI104" s="188">
        <v>9671.1769036247515</v>
      </c>
      <c r="EJ104" s="192">
        <v>35054.309067003313</v>
      </c>
      <c r="EK104" s="192">
        <v>249752.14186562604</v>
      </c>
      <c r="EL104" s="188">
        <v>134842.77454309721</v>
      </c>
      <c r="EM104" s="188">
        <v>114909.36732252882</v>
      </c>
      <c r="EN104" s="188">
        <v>0</v>
      </c>
      <c r="EO104" s="192">
        <v>0</v>
      </c>
      <c r="EP104" s="188">
        <v>0</v>
      </c>
      <c r="EQ104" s="188">
        <v>0</v>
      </c>
      <c r="ER104" s="188">
        <v>0</v>
      </c>
      <c r="ES104" s="264">
        <v>5352.5946138876989</v>
      </c>
      <c r="ET104" s="190">
        <v>1465680.8072917394</v>
      </c>
      <c r="EU104" s="269"/>
      <c r="EV104" s="192">
        <v>3728.4210526315787</v>
      </c>
      <c r="EW104" s="188">
        <v>876083.91999999993</v>
      </c>
      <c r="EX104" s="188">
        <v>1147.5</v>
      </c>
      <c r="EY104" s="188">
        <v>1147.5</v>
      </c>
      <c r="EZ104" s="188">
        <v>3614.4599999999996</v>
      </c>
      <c r="FA104" s="188">
        <v>2418</v>
      </c>
      <c r="FB104" s="188">
        <v>16962.419999999998</v>
      </c>
      <c r="FC104" s="192">
        <v>901373.79999999993</v>
      </c>
      <c r="FD104" s="188">
        <v>879462.54</v>
      </c>
      <c r="FE104" s="188">
        <v>1125.24</v>
      </c>
      <c r="FF104" s="188">
        <v>1125.0999999999999</v>
      </c>
      <c r="FG104" s="188">
        <v>3539.42</v>
      </c>
      <c r="FH104" s="188">
        <v>2372.37</v>
      </c>
      <c r="FI104" s="188">
        <v>16849.5</v>
      </c>
      <c r="FJ104" s="192">
        <v>904474.17</v>
      </c>
      <c r="FK104" s="192">
        <v>227670.63999999998</v>
      </c>
      <c r="FL104" s="190">
        <v>879812.3410526315</v>
      </c>
      <c r="FN104" s="115">
        <v>0</v>
      </c>
      <c r="FO104" s="107">
        <v>3.4064174131559501</v>
      </c>
      <c r="FP104" s="108">
        <v>2721.5999999999995</v>
      </c>
      <c r="FQ104" s="107">
        <v>3.0862323133776797</v>
      </c>
      <c r="FR104" s="108">
        <v>2721.5999999999995</v>
      </c>
      <c r="FS104" s="107">
        <v>0</v>
      </c>
      <c r="FT104" s="108">
        <v>0</v>
      </c>
      <c r="FU104" s="108">
        <v>2721.6</v>
      </c>
      <c r="FV104" s="108">
        <v>2721.6</v>
      </c>
      <c r="FW104" s="108">
        <v>2721.6</v>
      </c>
      <c r="FX104" s="108">
        <v>2721.6</v>
      </c>
      <c r="FY104" s="108">
        <v>2721.6</v>
      </c>
      <c r="FZ104" s="108">
        <v>2721.6</v>
      </c>
      <c r="GA104" s="108">
        <v>2721.6</v>
      </c>
      <c r="GB104" s="108">
        <v>2721.6</v>
      </c>
      <c r="GC104" s="108">
        <v>2721.6</v>
      </c>
      <c r="GD104" s="108">
        <v>2721.6</v>
      </c>
      <c r="GE104" s="108">
        <v>2721.6</v>
      </c>
      <c r="GF104" s="108">
        <v>2721.6</v>
      </c>
      <c r="GG104" s="108">
        <v>2721.5999999999995</v>
      </c>
      <c r="GH104" s="108">
        <v>2721.5999999999995</v>
      </c>
      <c r="GI104" s="108">
        <v>2721.5999999999995</v>
      </c>
      <c r="GJ104" s="108">
        <v>4</v>
      </c>
      <c r="GK104" s="115">
        <v>9.5693779904306216E-3</v>
      </c>
    </row>
    <row r="105" spans="1:193" ht="12" customHeight="1" x14ac:dyDescent="0.25">
      <c r="A105" s="22">
        <v>100</v>
      </c>
      <c r="B105" s="10" t="s">
        <v>98</v>
      </c>
      <c r="C105" s="28">
        <v>2021</v>
      </c>
      <c r="D105" s="282"/>
      <c r="E105" s="126">
        <v>3502</v>
      </c>
      <c r="F105" s="11">
        <v>3502</v>
      </c>
      <c r="G105" s="11">
        <v>0</v>
      </c>
      <c r="H105" s="11">
        <v>353.2</v>
      </c>
      <c r="I105" s="124" t="s">
        <v>494</v>
      </c>
      <c r="J105" s="12">
        <v>27.35</v>
      </c>
      <c r="K105" s="26">
        <v>4.4800000000000004</v>
      </c>
      <c r="L105" s="26">
        <v>5.83</v>
      </c>
      <c r="M105" s="26">
        <v>7.93</v>
      </c>
      <c r="N105" s="26">
        <v>6.1</v>
      </c>
      <c r="O105" s="26">
        <v>2.78</v>
      </c>
      <c r="P105" s="26">
        <v>0</v>
      </c>
      <c r="Q105" s="26">
        <v>0</v>
      </c>
      <c r="R105" s="26">
        <v>0.23</v>
      </c>
      <c r="S105" s="35">
        <v>28.444000000000003</v>
      </c>
      <c r="T105" s="33">
        <v>4.6592000000000002</v>
      </c>
      <c r="U105" s="33">
        <v>6.0632000000000001</v>
      </c>
      <c r="V105" s="33">
        <v>8.2471999999999994</v>
      </c>
      <c r="W105" s="33">
        <v>6.3439999999999994</v>
      </c>
      <c r="X105" s="33">
        <v>2.8912</v>
      </c>
      <c r="Y105" s="33">
        <v>0</v>
      </c>
      <c r="Z105" s="33">
        <v>0</v>
      </c>
      <c r="AA105" s="33">
        <v>0.23920000000000002</v>
      </c>
      <c r="AB105" s="38" t="s">
        <v>395</v>
      </c>
      <c r="AC105" s="38" t="s">
        <v>396</v>
      </c>
      <c r="AD105" s="122" t="s">
        <v>396</v>
      </c>
      <c r="AE105" s="37">
        <v>0</v>
      </c>
      <c r="AF105" s="38" t="s">
        <v>396</v>
      </c>
      <c r="AG105" s="282"/>
      <c r="AH105" s="26">
        <v>34.24</v>
      </c>
      <c r="AI105" s="26">
        <v>34.24</v>
      </c>
      <c r="AJ105" s="26">
        <v>2190</v>
      </c>
      <c r="AK105" s="26">
        <v>35.89</v>
      </c>
      <c r="AL105" s="26">
        <v>5.93</v>
      </c>
      <c r="AM105" s="282"/>
      <c r="AN105" s="15">
        <v>1.2999999999999999E-2</v>
      </c>
      <c r="AO105" s="15">
        <v>1.2999999999999999E-2</v>
      </c>
      <c r="AP105" s="16">
        <v>7.7870000000000001E-4</v>
      </c>
      <c r="AQ105" s="15">
        <v>2.5999999999999999E-2</v>
      </c>
      <c r="AR105" s="15">
        <v>0.68300000000000005</v>
      </c>
      <c r="AS105" s="282"/>
      <c r="AT105" s="13">
        <v>4.5915999999999997</v>
      </c>
      <c r="AU105" s="13">
        <v>4.5915999999999997</v>
      </c>
      <c r="AV105" s="13">
        <v>0.27503684</v>
      </c>
      <c r="AW105" s="13">
        <v>9.1831999999999994</v>
      </c>
      <c r="AX105" s="13">
        <v>241.23560000000001</v>
      </c>
      <c r="AY105" s="26">
        <v>4.489331353512279E-2</v>
      </c>
      <c r="AZ105" s="26">
        <v>4.489331353512279E-2</v>
      </c>
      <c r="BA105" s="26">
        <v>0.17199619634494576</v>
      </c>
      <c r="BB105" s="26">
        <v>9.4113377498572251E-2</v>
      </c>
      <c r="BC105" s="26">
        <v>0.40848860879497428</v>
      </c>
      <c r="BD105" s="269"/>
      <c r="BE105" s="192">
        <v>97458.016798811746</v>
      </c>
      <c r="BF105" s="188">
        <v>59211.64074784008</v>
      </c>
      <c r="BG105" s="188">
        <v>21718.451153719652</v>
      </c>
      <c r="BH105" s="188">
        <v>3009.8426374222063</v>
      </c>
      <c r="BI105" s="188">
        <v>1073.6597702410968</v>
      </c>
      <c r="BJ105" s="189">
        <v>5832.0471864571255</v>
      </c>
      <c r="BK105" s="188">
        <v>27577.64</v>
      </c>
      <c r="BL105" s="188">
        <v>35951.22</v>
      </c>
      <c r="BM105" s="188">
        <v>0</v>
      </c>
      <c r="BN105" s="188">
        <v>35951.22</v>
      </c>
      <c r="BO105" s="188">
        <v>0</v>
      </c>
      <c r="BP105" s="188">
        <v>0</v>
      </c>
      <c r="BQ105" s="188">
        <v>0</v>
      </c>
      <c r="BR105" s="188">
        <v>0</v>
      </c>
      <c r="BS105" s="188">
        <v>0</v>
      </c>
      <c r="BT105" s="188">
        <v>0</v>
      </c>
      <c r="BU105" s="188">
        <v>0</v>
      </c>
      <c r="BV105" s="188">
        <v>0</v>
      </c>
      <c r="BW105" s="188">
        <v>0</v>
      </c>
      <c r="BX105" s="188">
        <v>0</v>
      </c>
      <c r="BY105" s="188">
        <v>0</v>
      </c>
      <c r="BZ105" s="188">
        <v>0</v>
      </c>
      <c r="CA105" s="188">
        <v>0</v>
      </c>
      <c r="CB105" s="188">
        <v>0</v>
      </c>
      <c r="CC105" s="188">
        <v>0</v>
      </c>
      <c r="CD105" s="188">
        <v>0</v>
      </c>
      <c r="CE105" s="188">
        <v>0</v>
      </c>
      <c r="CF105" s="188">
        <v>0</v>
      </c>
      <c r="CG105" s="188">
        <v>0</v>
      </c>
      <c r="CH105" s="188">
        <v>0</v>
      </c>
      <c r="CI105" s="188">
        <v>0</v>
      </c>
      <c r="CJ105" s="188">
        <v>0</v>
      </c>
      <c r="CK105" s="188">
        <v>0</v>
      </c>
      <c r="CL105" s="188">
        <v>0</v>
      </c>
      <c r="CM105" s="188">
        <v>0</v>
      </c>
      <c r="CN105" s="188">
        <v>0</v>
      </c>
      <c r="CO105" s="188">
        <v>0</v>
      </c>
      <c r="CP105" s="188">
        <v>0</v>
      </c>
      <c r="CQ105" s="188">
        <v>0</v>
      </c>
      <c r="CR105" s="188">
        <v>0</v>
      </c>
      <c r="CS105" s="188">
        <v>0</v>
      </c>
      <c r="CT105" s="188">
        <v>0</v>
      </c>
      <c r="CU105" s="188">
        <v>0</v>
      </c>
      <c r="CV105" s="188">
        <v>0</v>
      </c>
      <c r="CW105" s="188">
        <v>0</v>
      </c>
      <c r="CX105" s="188">
        <v>0</v>
      </c>
      <c r="CY105" s="188">
        <v>0</v>
      </c>
      <c r="CZ105" s="188">
        <v>0</v>
      </c>
      <c r="DA105" s="188">
        <v>0</v>
      </c>
      <c r="DB105" s="188">
        <v>0</v>
      </c>
      <c r="DC105" s="188">
        <v>2295.1560509716637</v>
      </c>
      <c r="DD105" s="193">
        <v>370908.55114279053</v>
      </c>
      <c r="DE105" s="188">
        <v>244754.08713547984</v>
      </c>
      <c r="DF105" s="189">
        <v>57596.837028616465</v>
      </c>
      <c r="DG105" s="189">
        <v>601.13607384624618</v>
      </c>
      <c r="DH105" s="189">
        <v>248.47111631631569</v>
      </c>
      <c r="DI105" s="189">
        <v>352.66495752993052</v>
      </c>
      <c r="DJ105" s="188">
        <v>10928.904273428008</v>
      </c>
      <c r="DK105" s="188">
        <v>0</v>
      </c>
      <c r="DL105" s="188">
        <v>499.80748631520123</v>
      </c>
      <c r="DM105" s="188">
        <v>0</v>
      </c>
      <c r="DN105" s="188">
        <v>56027.474667586706</v>
      </c>
      <c r="DO105" s="188">
        <v>0</v>
      </c>
      <c r="DP105" s="188">
        <v>500.30447751803376</v>
      </c>
      <c r="DQ105" s="188">
        <v>0</v>
      </c>
      <c r="DR105" s="192">
        <v>325657.89570411015</v>
      </c>
      <c r="DS105" s="188">
        <v>249339.49279009932</v>
      </c>
      <c r="DT105" s="188">
        <v>70605.839118054661</v>
      </c>
      <c r="DU105" s="188">
        <v>178733.65367204466</v>
      </c>
      <c r="DV105" s="188">
        <v>65158.432387925997</v>
      </c>
      <c r="DW105" s="188">
        <v>22128.2982292774</v>
      </c>
      <c r="DX105" s="188">
        <v>18169.520071221999</v>
      </c>
      <c r="DY105" s="188">
        <v>24860.614087426598</v>
      </c>
      <c r="DZ105" s="188">
        <v>3395.3113667641073</v>
      </c>
      <c r="EA105" s="188">
        <v>1847.4819646626197</v>
      </c>
      <c r="EB105" s="188">
        <v>1547.8294021014876</v>
      </c>
      <c r="EC105" s="188">
        <v>2481.4571960944786</v>
      </c>
      <c r="ED105" s="188">
        <v>195.85959445172207</v>
      </c>
      <c r="EE105" s="188">
        <v>2505.4572326067273</v>
      </c>
      <c r="EF105" s="188">
        <v>2581.8851361677507</v>
      </c>
      <c r="EG105" s="192">
        <v>21563.915582597529</v>
      </c>
      <c r="EH105" s="188">
        <v>9119.5955074601516</v>
      </c>
      <c r="EI105" s="188">
        <v>12444.320075137377</v>
      </c>
      <c r="EJ105" s="192">
        <v>45105.890047268382</v>
      </c>
      <c r="EK105" s="192">
        <v>321366.84333238628</v>
      </c>
      <c r="EL105" s="188">
        <v>173508.00868971433</v>
      </c>
      <c r="EM105" s="188">
        <v>147858.83464267195</v>
      </c>
      <c r="EN105" s="188">
        <v>0</v>
      </c>
      <c r="EO105" s="192">
        <v>0</v>
      </c>
      <c r="EP105" s="188">
        <v>0</v>
      </c>
      <c r="EQ105" s="188">
        <v>0</v>
      </c>
      <c r="ER105" s="188">
        <v>0</v>
      </c>
      <c r="ES105" s="264">
        <v>6887.4141452949461</v>
      </c>
      <c r="ET105" s="190">
        <v>1188948.5267532596</v>
      </c>
      <c r="EU105" s="269"/>
      <c r="EV105" s="192">
        <v>0</v>
      </c>
      <c r="EW105" s="188">
        <v>1127295.0699999998</v>
      </c>
      <c r="EX105" s="188">
        <v>683.28</v>
      </c>
      <c r="EY105" s="188">
        <v>683.28</v>
      </c>
      <c r="EZ105" s="188">
        <v>2152.8599999999997</v>
      </c>
      <c r="FA105" s="188">
        <v>1440.24</v>
      </c>
      <c r="FB105" s="188">
        <v>16876.86</v>
      </c>
      <c r="FC105" s="192">
        <v>1149131.5900000001</v>
      </c>
      <c r="FD105" s="188">
        <v>890883.23</v>
      </c>
      <c r="FE105" s="188">
        <v>535.66999999999996</v>
      </c>
      <c r="FF105" s="188">
        <v>535.66</v>
      </c>
      <c r="FG105" s="188">
        <v>1857.1299999999999</v>
      </c>
      <c r="FH105" s="188">
        <v>1243.4000000000001</v>
      </c>
      <c r="FI105" s="188">
        <v>14631.55</v>
      </c>
      <c r="FJ105" s="192">
        <v>909686.64000000013</v>
      </c>
      <c r="FK105" s="192">
        <v>181046.57666666669</v>
      </c>
      <c r="FL105" s="190">
        <v>1127295.0699999998</v>
      </c>
      <c r="FN105" s="115">
        <v>0</v>
      </c>
      <c r="FO105" s="107">
        <v>3.4064187146529568</v>
      </c>
      <c r="FP105" s="108">
        <v>3502</v>
      </c>
      <c r="FQ105" s="107">
        <v>3.0862308140531276</v>
      </c>
      <c r="FR105" s="108">
        <v>3502</v>
      </c>
      <c r="FS105" s="107">
        <v>0</v>
      </c>
      <c r="FT105" s="108">
        <v>0</v>
      </c>
      <c r="FU105" s="108">
        <v>3502</v>
      </c>
      <c r="FV105" s="108">
        <v>3502</v>
      </c>
      <c r="FW105" s="108">
        <v>3502</v>
      </c>
      <c r="FX105" s="108">
        <v>3502</v>
      </c>
      <c r="FY105" s="108">
        <v>3502</v>
      </c>
      <c r="FZ105" s="108">
        <v>3502</v>
      </c>
      <c r="GA105" s="108">
        <v>3502</v>
      </c>
      <c r="GB105" s="108">
        <v>3502</v>
      </c>
      <c r="GC105" s="108">
        <v>3502</v>
      </c>
      <c r="GD105" s="108">
        <v>3502</v>
      </c>
      <c r="GE105" s="108">
        <v>3502</v>
      </c>
      <c r="GF105" s="108">
        <v>3502</v>
      </c>
      <c r="GG105" s="108">
        <v>3502</v>
      </c>
      <c r="GH105" s="108">
        <v>3502</v>
      </c>
      <c r="GI105" s="108">
        <v>3502</v>
      </c>
      <c r="GJ105" s="108">
        <v>0</v>
      </c>
      <c r="GK105" s="115">
        <v>0</v>
      </c>
    </row>
    <row r="106" spans="1:193" ht="12" customHeight="1" x14ac:dyDescent="0.25">
      <c r="A106" s="22">
        <v>101</v>
      </c>
      <c r="B106" s="10" t="s">
        <v>99</v>
      </c>
      <c r="C106" s="28">
        <v>2021</v>
      </c>
      <c r="D106" s="282"/>
      <c r="E106" s="126">
        <v>3431.8</v>
      </c>
      <c r="F106" s="11">
        <v>3431.8</v>
      </c>
      <c r="G106" s="11">
        <v>0</v>
      </c>
      <c r="H106" s="11">
        <v>335.3</v>
      </c>
      <c r="I106" s="124" t="s">
        <v>494</v>
      </c>
      <c r="J106" s="12">
        <v>27.35</v>
      </c>
      <c r="K106" s="26">
        <v>4.4800000000000004</v>
      </c>
      <c r="L106" s="26">
        <v>5.83</v>
      </c>
      <c r="M106" s="26">
        <v>7.93</v>
      </c>
      <c r="N106" s="26">
        <v>6.1</v>
      </c>
      <c r="O106" s="26">
        <v>2.78</v>
      </c>
      <c r="P106" s="26">
        <v>0</v>
      </c>
      <c r="Q106" s="26">
        <v>0</v>
      </c>
      <c r="R106" s="26">
        <v>0.23</v>
      </c>
      <c r="S106" s="35">
        <v>28.444000000000003</v>
      </c>
      <c r="T106" s="33">
        <v>4.6592000000000002</v>
      </c>
      <c r="U106" s="33">
        <v>6.0632000000000001</v>
      </c>
      <c r="V106" s="33">
        <v>8.2471999999999994</v>
      </c>
      <c r="W106" s="33">
        <v>6.3439999999999994</v>
      </c>
      <c r="X106" s="33">
        <v>2.8912</v>
      </c>
      <c r="Y106" s="33">
        <v>0</v>
      </c>
      <c r="Z106" s="33">
        <v>0</v>
      </c>
      <c r="AA106" s="33">
        <v>0.23920000000000002</v>
      </c>
      <c r="AB106" s="38" t="s">
        <v>395</v>
      </c>
      <c r="AC106" s="38" t="s">
        <v>396</v>
      </c>
      <c r="AD106" s="122" t="s">
        <v>396</v>
      </c>
      <c r="AE106" s="37">
        <v>0</v>
      </c>
      <c r="AF106" s="38" t="s">
        <v>396</v>
      </c>
      <c r="AG106" s="282"/>
      <c r="AH106" s="26">
        <v>34.24</v>
      </c>
      <c r="AI106" s="26">
        <v>34.24</v>
      </c>
      <c r="AJ106" s="26">
        <v>2190</v>
      </c>
      <c r="AK106" s="26">
        <v>35.89</v>
      </c>
      <c r="AL106" s="26">
        <v>5.93</v>
      </c>
      <c r="AM106" s="282"/>
      <c r="AN106" s="15">
        <v>1.2999999999999999E-2</v>
      </c>
      <c r="AO106" s="15">
        <v>1.2999999999999999E-2</v>
      </c>
      <c r="AP106" s="16">
        <v>7.7870000000000001E-4</v>
      </c>
      <c r="AQ106" s="15">
        <v>2.5999999999999999E-2</v>
      </c>
      <c r="AR106" s="15">
        <v>0.68300000000000005</v>
      </c>
      <c r="AS106" s="282"/>
      <c r="AT106" s="13">
        <v>4.3589000000000002</v>
      </c>
      <c r="AU106" s="13">
        <v>4.3589000000000002</v>
      </c>
      <c r="AV106" s="13">
        <v>0.26109810999999999</v>
      </c>
      <c r="AW106" s="13">
        <v>8.7178000000000004</v>
      </c>
      <c r="AX106" s="13">
        <v>229.00990000000002</v>
      </c>
      <c r="AY106" s="26">
        <v>4.3489928317501023E-2</v>
      </c>
      <c r="AZ106" s="26">
        <v>4.3489928317501023E-2</v>
      </c>
      <c r="BA106" s="26">
        <v>0.16661951771665015</v>
      </c>
      <c r="BB106" s="26">
        <v>9.1171350894574274E-2</v>
      </c>
      <c r="BC106" s="26">
        <v>0.39571907075004364</v>
      </c>
      <c r="BD106" s="269"/>
      <c r="BE106" s="192">
        <v>56721.225433020445</v>
      </c>
      <c r="BF106" s="188">
        <v>56721.225433020445</v>
      </c>
      <c r="BG106" s="188">
        <v>21283.089854179074</v>
      </c>
      <c r="BH106" s="188">
        <v>2949.5082704470387</v>
      </c>
      <c r="BI106" s="188">
        <v>1052.1375212773835</v>
      </c>
      <c r="BJ106" s="189">
        <v>5715.139787116952</v>
      </c>
      <c r="BK106" s="188">
        <v>25721.35</v>
      </c>
      <c r="BL106" s="188">
        <v>0</v>
      </c>
      <c r="BM106" s="188">
        <v>0</v>
      </c>
      <c r="BN106" s="188">
        <v>0</v>
      </c>
      <c r="BO106" s="188">
        <v>0</v>
      </c>
      <c r="BP106" s="188">
        <v>0</v>
      </c>
      <c r="BQ106" s="188">
        <v>0</v>
      </c>
      <c r="BR106" s="188">
        <v>0</v>
      </c>
      <c r="BS106" s="188">
        <v>0</v>
      </c>
      <c r="BT106" s="188">
        <v>0</v>
      </c>
      <c r="BU106" s="188">
        <v>0</v>
      </c>
      <c r="BV106" s="188">
        <v>0</v>
      </c>
      <c r="BW106" s="188">
        <v>0</v>
      </c>
      <c r="BX106" s="188">
        <v>0</v>
      </c>
      <c r="BY106" s="188">
        <v>0</v>
      </c>
      <c r="BZ106" s="188">
        <v>0</v>
      </c>
      <c r="CA106" s="188">
        <v>0</v>
      </c>
      <c r="CB106" s="188">
        <v>0</v>
      </c>
      <c r="CC106" s="188">
        <v>0</v>
      </c>
      <c r="CD106" s="188">
        <v>0</v>
      </c>
      <c r="CE106" s="188">
        <v>0</v>
      </c>
      <c r="CF106" s="188">
        <v>0</v>
      </c>
      <c r="CG106" s="188">
        <v>0</v>
      </c>
      <c r="CH106" s="188">
        <v>0</v>
      </c>
      <c r="CI106" s="188">
        <v>0</v>
      </c>
      <c r="CJ106" s="188">
        <v>0</v>
      </c>
      <c r="CK106" s="188">
        <v>0</v>
      </c>
      <c r="CL106" s="188">
        <v>0</v>
      </c>
      <c r="CM106" s="188">
        <v>0</v>
      </c>
      <c r="CN106" s="188">
        <v>0</v>
      </c>
      <c r="CO106" s="188">
        <v>0</v>
      </c>
      <c r="CP106" s="188">
        <v>0</v>
      </c>
      <c r="CQ106" s="188">
        <v>0</v>
      </c>
      <c r="CR106" s="188">
        <v>0</v>
      </c>
      <c r="CS106" s="188">
        <v>0</v>
      </c>
      <c r="CT106" s="188">
        <v>0</v>
      </c>
      <c r="CU106" s="188">
        <v>0</v>
      </c>
      <c r="CV106" s="188">
        <v>0</v>
      </c>
      <c r="CW106" s="188">
        <v>0</v>
      </c>
      <c r="CX106" s="188">
        <v>0</v>
      </c>
      <c r="CY106" s="188">
        <v>0</v>
      </c>
      <c r="CZ106" s="188">
        <v>0</v>
      </c>
      <c r="DA106" s="188">
        <v>0</v>
      </c>
      <c r="DB106" s="188">
        <v>0</v>
      </c>
      <c r="DC106" s="188">
        <v>0</v>
      </c>
      <c r="DD106" s="193">
        <v>353104.63540600473</v>
      </c>
      <c r="DE106" s="188">
        <v>239847.82302442603</v>
      </c>
      <c r="DF106" s="189">
        <v>56442.268793491152</v>
      </c>
      <c r="DG106" s="189">
        <v>589.08588755726669</v>
      </c>
      <c r="DH106" s="189">
        <v>243.49034179735361</v>
      </c>
      <c r="DI106" s="189">
        <v>345.59554575991314</v>
      </c>
      <c r="DJ106" s="188">
        <v>341.02828827819485</v>
      </c>
      <c r="DK106" s="188">
        <v>0</v>
      </c>
      <c r="DL106" s="188">
        <v>489.78850129540484</v>
      </c>
      <c r="DM106" s="188">
        <v>0</v>
      </c>
      <c r="DN106" s="188">
        <v>54904.365380989177</v>
      </c>
      <c r="DO106" s="188">
        <v>0</v>
      </c>
      <c r="DP106" s="188">
        <v>490.2755299675581</v>
      </c>
      <c r="DQ106" s="188">
        <v>0</v>
      </c>
      <c r="DR106" s="192">
        <v>319129.85907406203</v>
      </c>
      <c r="DS106" s="188">
        <v>244341.3110671225</v>
      </c>
      <c r="DT106" s="188">
        <v>69190.496483535142</v>
      </c>
      <c r="DU106" s="188">
        <v>175150.81458358737</v>
      </c>
      <c r="DV106" s="188">
        <v>63852.286770098362</v>
      </c>
      <c r="DW106" s="188">
        <v>21684.721263059451</v>
      </c>
      <c r="DX106" s="188">
        <v>17805.299537527033</v>
      </c>
      <c r="DY106" s="188">
        <v>24362.265969511882</v>
      </c>
      <c r="DZ106" s="188">
        <v>3327.250013838111</v>
      </c>
      <c r="EA106" s="188">
        <v>1810.4479172841745</v>
      </c>
      <c r="EB106" s="188">
        <v>1516.8020965539367</v>
      </c>
      <c r="EC106" s="188">
        <v>2431.7146789140584</v>
      </c>
      <c r="ED106" s="188">
        <v>191.93345409463734</v>
      </c>
      <c r="EE106" s="188">
        <v>2455.2336181781179</v>
      </c>
      <c r="EF106" s="188">
        <v>2530.1294718162444</v>
      </c>
      <c r="EG106" s="192">
        <v>21131.652054928101</v>
      </c>
      <c r="EH106" s="188">
        <v>8936.7869396064398</v>
      </c>
      <c r="EI106" s="188">
        <v>12194.865115321662</v>
      </c>
      <c r="EJ106" s="192">
        <v>44201.711440381398</v>
      </c>
      <c r="EK106" s="192">
        <v>314924.82380013808</v>
      </c>
      <c r="EL106" s="188">
        <v>170029.92125110273</v>
      </c>
      <c r="EM106" s="188">
        <v>144894.90254903532</v>
      </c>
      <c r="EN106" s="188">
        <v>0</v>
      </c>
      <c r="EO106" s="192">
        <v>0</v>
      </c>
      <c r="EP106" s="188">
        <v>0</v>
      </c>
      <c r="EQ106" s="188">
        <v>0</v>
      </c>
      <c r="ER106" s="188">
        <v>0</v>
      </c>
      <c r="ES106" s="264">
        <v>6749.3511889843521</v>
      </c>
      <c r="ET106" s="190">
        <v>1115963.2583975194</v>
      </c>
      <c r="EU106" s="269"/>
      <c r="EV106" s="192">
        <v>3728.4210526315787</v>
      </c>
      <c r="EW106" s="188">
        <v>1105081.6300000001</v>
      </c>
      <c r="EX106" s="188">
        <v>562.26</v>
      </c>
      <c r="EY106" s="188">
        <v>562.26</v>
      </c>
      <c r="EZ106" s="188">
        <v>1837.98</v>
      </c>
      <c r="FA106" s="188">
        <v>1152</v>
      </c>
      <c r="FB106" s="188">
        <v>305.72000000000003</v>
      </c>
      <c r="FC106" s="192">
        <v>1109501.8500000001</v>
      </c>
      <c r="FD106" s="188">
        <v>1180239.28</v>
      </c>
      <c r="FE106" s="188">
        <v>558.64</v>
      </c>
      <c r="FF106" s="188">
        <v>558.6099999999999</v>
      </c>
      <c r="FG106" s="188">
        <v>1825.11</v>
      </c>
      <c r="FH106" s="188">
        <v>1145.17</v>
      </c>
      <c r="FI106" s="188">
        <v>457.32000000000005</v>
      </c>
      <c r="FJ106" s="192">
        <v>1184784.1300000001</v>
      </c>
      <c r="FK106" s="192">
        <v>117209.53000000001</v>
      </c>
      <c r="FL106" s="190">
        <v>1108810.0510526318</v>
      </c>
      <c r="FN106" s="115">
        <v>0</v>
      </c>
      <c r="FO106" s="107">
        <v>3.4064162819383257</v>
      </c>
      <c r="FP106" s="108">
        <v>3431.8000000000006</v>
      </c>
      <c r="FQ106" s="107">
        <v>3.0862329985315715</v>
      </c>
      <c r="FR106" s="108">
        <v>3431.8000000000006</v>
      </c>
      <c r="FS106" s="107">
        <v>0</v>
      </c>
      <c r="FT106" s="108">
        <v>0</v>
      </c>
      <c r="FU106" s="108">
        <v>3431.8</v>
      </c>
      <c r="FV106" s="108">
        <v>3431.8</v>
      </c>
      <c r="FW106" s="108">
        <v>3431.8</v>
      </c>
      <c r="FX106" s="108">
        <v>3431.8</v>
      </c>
      <c r="FY106" s="108">
        <v>3431.8</v>
      </c>
      <c r="FZ106" s="108">
        <v>3431.8</v>
      </c>
      <c r="GA106" s="108">
        <v>3431.8</v>
      </c>
      <c r="GB106" s="108">
        <v>3431.8</v>
      </c>
      <c r="GC106" s="108">
        <v>3431.8</v>
      </c>
      <c r="GD106" s="108">
        <v>3431.8</v>
      </c>
      <c r="GE106" s="108">
        <v>3431.8</v>
      </c>
      <c r="GF106" s="108">
        <v>3431.8</v>
      </c>
      <c r="GG106" s="108">
        <v>3431.8000000000006</v>
      </c>
      <c r="GH106" s="108">
        <v>0</v>
      </c>
      <c r="GI106" s="108">
        <v>3431.8000000000006</v>
      </c>
      <c r="GJ106" s="108">
        <v>4</v>
      </c>
      <c r="GK106" s="115">
        <v>9.5693779904306216E-3</v>
      </c>
    </row>
    <row r="107" spans="1:193" ht="12" customHeight="1" x14ac:dyDescent="0.25">
      <c r="A107" s="22">
        <v>102</v>
      </c>
      <c r="B107" s="10" t="s">
        <v>100</v>
      </c>
      <c r="C107" s="28">
        <v>2021</v>
      </c>
      <c r="D107" s="282"/>
      <c r="E107" s="126">
        <v>3484.23</v>
      </c>
      <c r="F107" s="11">
        <v>3484.23</v>
      </c>
      <c r="G107" s="11">
        <v>0</v>
      </c>
      <c r="H107" s="11">
        <v>291.60000000000002</v>
      </c>
      <c r="I107" s="124" t="s">
        <v>494</v>
      </c>
      <c r="J107" s="12">
        <v>27.35</v>
      </c>
      <c r="K107" s="26">
        <v>4.4800000000000004</v>
      </c>
      <c r="L107" s="26">
        <v>5.83</v>
      </c>
      <c r="M107" s="26">
        <v>7.93</v>
      </c>
      <c r="N107" s="26">
        <v>6.1</v>
      </c>
      <c r="O107" s="26">
        <v>2.78</v>
      </c>
      <c r="P107" s="26">
        <v>0</v>
      </c>
      <c r="Q107" s="26">
        <v>0</v>
      </c>
      <c r="R107" s="26">
        <v>0.23</v>
      </c>
      <c r="S107" s="35">
        <v>28.444000000000003</v>
      </c>
      <c r="T107" s="33">
        <v>4.6592000000000002</v>
      </c>
      <c r="U107" s="33">
        <v>6.0632000000000001</v>
      </c>
      <c r="V107" s="33">
        <v>8.2471999999999994</v>
      </c>
      <c r="W107" s="33">
        <v>6.3439999999999994</v>
      </c>
      <c r="X107" s="33">
        <v>2.8912</v>
      </c>
      <c r="Y107" s="33">
        <v>0</v>
      </c>
      <c r="Z107" s="33">
        <v>0</v>
      </c>
      <c r="AA107" s="33">
        <v>0.23920000000000002</v>
      </c>
      <c r="AB107" s="38" t="s">
        <v>395</v>
      </c>
      <c r="AC107" s="38" t="s">
        <v>396</v>
      </c>
      <c r="AD107" s="122" t="s">
        <v>396</v>
      </c>
      <c r="AE107" s="37">
        <v>0</v>
      </c>
      <c r="AF107" s="38" t="s">
        <v>396</v>
      </c>
      <c r="AG107" s="282"/>
      <c r="AH107" s="26">
        <v>34.24</v>
      </c>
      <c r="AI107" s="26">
        <v>34.24</v>
      </c>
      <c r="AJ107" s="26">
        <v>2190</v>
      </c>
      <c r="AK107" s="26">
        <v>35.89</v>
      </c>
      <c r="AL107" s="26">
        <v>5.93</v>
      </c>
      <c r="AM107" s="282"/>
      <c r="AN107" s="15">
        <v>1.2999999999999999E-2</v>
      </c>
      <c r="AO107" s="15">
        <v>1.2999999999999999E-2</v>
      </c>
      <c r="AP107" s="16">
        <v>7.7870000000000001E-4</v>
      </c>
      <c r="AQ107" s="15">
        <v>2.5999999999999999E-2</v>
      </c>
      <c r="AR107" s="15">
        <v>0.68300000000000005</v>
      </c>
      <c r="AS107" s="282"/>
      <c r="AT107" s="13">
        <v>3.7907999999999999</v>
      </c>
      <c r="AU107" s="13">
        <v>3.7907999999999999</v>
      </c>
      <c r="AV107" s="13">
        <v>0.22706892000000001</v>
      </c>
      <c r="AW107" s="13">
        <v>7.5815999999999999</v>
      </c>
      <c r="AX107" s="13">
        <v>199.16280000000003</v>
      </c>
      <c r="AY107" s="26">
        <v>3.7252704901800396E-2</v>
      </c>
      <c r="AZ107" s="26">
        <v>3.7252704901800396E-2</v>
      </c>
      <c r="BA107" s="26">
        <v>0.14272333766714596</v>
      </c>
      <c r="BB107" s="26">
        <v>7.8095769797057013E-2</v>
      </c>
      <c r="BC107" s="26">
        <v>0.33896597067357787</v>
      </c>
      <c r="BD107" s="269"/>
      <c r="BE107" s="192">
        <v>52618.152131823779</v>
      </c>
      <c r="BF107" s="188">
        <v>52618.152131823779</v>
      </c>
      <c r="BG107" s="188">
        <v>21608.246448693502</v>
      </c>
      <c r="BH107" s="188">
        <v>2994.5699636166696</v>
      </c>
      <c r="BI107" s="188">
        <v>1068.2117593566927</v>
      </c>
      <c r="BJ107" s="189">
        <v>5802.4539601569149</v>
      </c>
      <c r="BK107" s="188">
        <v>21144.67</v>
      </c>
      <c r="BL107" s="188">
        <v>0</v>
      </c>
      <c r="BM107" s="188">
        <v>0</v>
      </c>
      <c r="BN107" s="188">
        <v>0</v>
      </c>
      <c r="BO107" s="188">
        <v>0</v>
      </c>
      <c r="BP107" s="188">
        <v>0</v>
      </c>
      <c r="BQ107" s="188">
        <v>0</v>
      </c>
      <c r="BR107" s="188">
        <v>0</v>
      </c>
      <c r="BS107" s="188">
        <v>0</v>
      </c>
      <c r="BT107" s="188">
        <v>0</v>
      </c>
      <c r="BU107" s="188">
        <v>0</v>
      </c>
      <c r="BV107" s="188">
        <v>0</v>
      </c>
      <c r="BW107" s="188">
        <v>0</v>
      </c>
      <c r="BX107" s="188">
        <v>0</v>
      </c>
      <c r="BY107" s="188">
        <v>0</v>
      </c>
      <c r="BZ107" s="188">
        <v>0</v>
      </c>
      <c r="CA107" s="188">
        <v>0</v>
      </c>
      <c r="CB107" s="188">
        <v>0</v>
      </c>
      <c r="CC107" s="188">
        <v>0</v>
      </c>
      <c r="CD107" s="188">
        <v>0</v>
      </c>
      <c r="CE107" s="188">
        <v>0</v>
      </c>
      <c r="CF107" s="188">
        <v>0</v>
      </c>
      <c r="CG107" s="188">
        <v>0</v>
      </c>
      <c r="CH107" s="188">
        <v>0</v>
      </c>
      <c r="CI107" s="188">
        <v>0</v>
      </c>
      <c r="CJ107" s="188">
        <v>0</v>
      </c>
      <c r="CK107" s="188">
        <v>0</v>
      </c>
      <c r="CL107" s="188">
        <v>0</v>
      </c>
      <c r="CM107" s="188">
        <v>0</v>
      </c>
      <c r="CN107" s="188">
        <v>0</v>
      </c>
      <c r="CO107" s="188">
        <v>0</v>
      </c>
      <c r="CP107" s="188">
        <v>0</v>
      </c>
      <c r="CQ107" s="188">
        <v>0</v>
      </c>
      <c r="CR107" s="188">
        <v>0</v>
      </c>
      <c r="CS107" s="188">
        <v>0</v>
      </c>
      <c r="CT107" s="188">
        <v>0</v>
      </c>
      <c r="CU107" s="188">
        <v>0</v>
      </c>
      <c r="CV107" s="188">
        <v>0</v>
      </c>
      <c r="CW107" s="188">
        <v>0</v>
      </c>
      <c r="CX107" s="188">
        <v>0</v>
      </c>
      <c r="CY107" s="188">
        <v>0</v>
      </c>
      <c r="CZ107" s="188">
        <v>0</v>
      </c>
      <c r="DA107" s="188">
        <v>0</v>
      </c>
      <c r="DB107" s="188">
        <v>0</v>
      </c>
      <c r="DC107" s="188">
        <v>0</v>
      </c>
      <c r="DD107" s="193">
        <v>358499.26097694039</v>
      </c>
      <c r="DE107" s="188">
        <v>243512.14535124303</v>
      </c>
      <c r="DF107" s="189">
        <v>57304.576664824788</v>
      </c>
      <c r="DG107" s="189">
        <v>598.0857631574263</v>
      </c>
      <c r="DH107" s="189">
        <v>247.21031342170099</v>
      </c>
      <c r="DI107" s="189">
        <v>350.87544973572534</v>
      </c>
      <c r="DJ107" s="188">
        <v>346.23841507883179</v>
      </c>
      <c r="DK107" s="188">
        <v>0</v>
      </c>
      <c r="DL107" s="188">
        <v>497.27134153170016</v>
      </c>
      <c r="DM107" s="188">
        <v>0</v>
      </c>
      <c r="DN107" s="188">
        <v>55743.177630224352</v>
      </c>
      <c r="DO107" s="188">
        <v>0</v>
      </c>
      <c r="DP107" s="188">
        <v>497.76581088025677</v>
      </c>
      <c r="DQ107" s="188">
        <v>0</v>
      </c>
      <c r="DR107" s="192">
        <v>324005.42831214506</v>
      </c>
      <c r="DS107" s="188">
        <v>248074.28354198972</v>
      </c>
      <c r="DT107" s="188">
        <v>70247.567912706931</v>
      </c>
      <c r="DU107" s="188">
        <v>177826.71562928279</v>
      </c>
      <c r="DV107" s="188">
        <v>64827.802649624064</v>
      </c>
      <c r="DW107" s="188">
        <v>22016.013860478361</v>
      </c>
      <c r="DX107" s="188">
        <v>18077.323505926284</v>
      </c>
      <c r="DY107" s="188">
        <v>24734.465283219419</v>
      </c>
      <c r="DZ107" s="188">
        <v>3378.0827308453763</v>
      </c>
      <c r="EA107" s="188">
        <v>1838.1073917008684</v>
      </c>
      <c r="EB107" s="188">
        <v>1539.9753391445081</v>
      </c>
      <c r="EC107" s="188">
        <v>2468.8656785688941</v>
      </c>
      <c r="ED107" s="188">
        <v>194.86575521888173</v>
      </c>
      <c r="EE107" s="188">
        <v>2492.7439330569218</v>
      </c>
      <c r="EF107" s="188">
        <v>2568.784022841166</v>
      </c>
      <c r="EG107" s="192">
        <v>21454.495028656143</v>
      </c>
      <c r="EH107" s="188">
        <v>9073.3204611530236</v>
      </c>
      <c r="EI107" s="188">
        <v>12381.174567503118</v>
      </c>
      <c r="EJ107" s="192">
        <v>44877.011787376912</v>
      </c>
      <c r="EK107" s="192">
        <v>319736.14978412353</v>
      </c>
      <c r="EL107" s="188">
        <v>172627.58684093761</v>
      </c>
      <c r="EM107" s="188">
        <v>147108.56294318591</v>
      </c>
      <c r="EN107" s="188">
        <v>0</v>
      </c>
      <c r="EO107" s="192">
        <v>0</v>
      </c>
      <c r="EP107" s="188">
        <v>0</v>
      </c>
      <c r="EQ107" s="188">
        <v>0</v>
      </c>
      <c r="ER107" s="188">
        <v>0</v>
      </c>
      <c r="ES107" s="264">
        <v>6852.4657302858413</v>
      </c>
      <c r="ET107" s="190">
        <v>1128042.9637513515</v>
      </c>
      <c r="EU107" s="269"/>
      <c r="EV107" s="192">
        <v>3728.4210526315787</v>
      </c>
      <c r="EW107" s="188">
        <v>1121787.3199999998</v>
      </c>
      <c r="EX107" s="188">
        <v>563.36</v>
      </c>
      <c r="EY107" s="188">
        <v>563.39</v>
      </c>
      <c r="EZ107" s="188">
        <v>1775.4299999999998</v>
      </c>
      <c r="FA107" s="188">
        <v>1187.7600000000002</v>
      </c>
      <c r="FB107" s="188">
        <v>13934</v>
      </c>
      <c r="FC107" s="192">
        <v>1139811.2599999998</v>
      </c>
      <c r="FD107" s="188">
        <v>1117324.9099999999</v>
      </c>
      <c r="FE107" s="188">
        <v>557.92000000000007</v>
      </c>
      <c r="FF107" s="188">
        <v>557.92000000000007</v>
      </c>
      <c r="FG107" s="188">
        <v>1757.1600000000003</v>
      </c>
      <c r="FH107" s="188">
        <v>1176.8500000000001</v>
      </c>
      <c r="FI107" s="188">
        <v>13649.32</v>
      </c>
      <c r="FJ107" s="192">
        <v>1135024.0799999998</v>
      </c>
      <c r="FK107" s="192">
        <v>382238.47666666668</v>
      </c>
      <c r="FL107" s="190">
        <v>1125515.7410526315</v>
      </c>
      <c r="FN107" s="115">
        <v>0</v>
      </c>
      <c r="FO107" s="107">
        <v>3.4064165601693239</v>
      </c>
      <c r="FP107" s="108">
        <v>3484.2300000000009</v>
      </c>
      <c r="FQ107" s="107">
        <v>3.0862304190873875</v>
      </c>
      <c r="FR107" s="108">
        <v>3484.2300000000009</v>
      </c>
      <c r="FS107" s="107">
        <v>0</v>
      </c>
      <c r="FT107" s="108">
        <v>0</v>
      </c>
      <c r="FU107" s="108">
        <v>3484.23</v>
      </c>
      <c r="FV107" s="108">
        <v>3484.23</v>
      </c>
      <c r="FW107" s="108">
        <v>3484.23</v>
      </c>
      <c r="FX107" s="108">
        <v>3484.23</v>
      </c>
      <c r="FY107" s="108">
        <v>3484.23</v>
      </c>
      <c r="FZ107" s="108">
        <v>3484.23</v>
      </c>
      <c r="GA107" s="108">
        <v>3484.23</v>
      </c>
      <c r="GB107" s="108">
        <v>3484.23</v>
      </c>
      <c r="GC107" s="108">
        <v>3484.23</v>
      </c>
      <c r="GD107" s="108">
        <v>3484.23</v>
      </c>
      <c r="GE107" s="108">
        <v>3484.23</v>
      </c>
      <c r="GF107" s="108">
        <v>3484.23</v>
      </c>
      <c r="GG107" s="108">
        <v>3484.2300000000009</v>
      </c>
      <c r="GH107" s="108">
        <v>0</v>
      </c>
      <c r="GI107" s="108">
        <v>3484.2300000000009</v>
      </c>
      <c r="GJ107" s="108">
        <v>4</v>
      </c>
      <c r="GK107" s="115">
        <v>9.5693779904306216E-3</v>
      </c>
    </row>
    <row r="108" spans="1:193" ht="12" customHeight="1" x14ac:dyDescent="0.25">
      <c r="A108" s="22">
        <v>103</v>
      </c>
      <c r="B108" s="10" t="s">
        <v>101</v>
      </c>
      <c r="C108" s="28">
        <v>2021</v>
      </c>
      <c r="D108" s="282"/>
      <c r="E108" s="126">
        <v>6382.42</v>
      </c>
      <c r="F108" s="11">
        <v>5726.02</v>
      </c>
      <c r="G108" s="11">
        <v>656.4</v>
      </c>
      <c r="H108" s="11">
        <v>666.2</v>
      </c>
      <c r="I108" s="124" t="s">
        <v>494</v>
      </c>
      <c r="J108" s="12">
        <v>39.75</v>
      </c>
      <c r="K108" s="27">
        <v>4.49</v>
      </c>
      <c r="L108" s="27">
        <v>7.61</v>
      </c>
      <c r="M108" s="27">
        <v>11.85</v>
      </c>
      <c r="N108" s="27">
        <v>6.1</v>
      </c>
      <c r="O108" s="27">
        <v>2.78</v>
      </c>
      <c r="P108" s="27">
        <v>1.6</v>
      </c>
      <c r="Q108" s="27">
        <v>5.09</v>
      </c>
      <c r="R108" s="27">
        <v>0.23</v>
      </c>
      <c r="S108" s="35">
        <v>41.34</v>
      </c>
      <c r="T108" s="33">
        <v>4.6696</v>
      </c>
      <c r="U108" s="33">
        <v>7.9144000000000005</v>
      </c>
      <c r="V108" s="33">
        <v>12.324</v>
      </c>
      <c r="W108" s="33">
        <v>6.3439999999999994</v>
      </c>
      <c r="X108" s="33">
        <v>2.8912</v>
      </c>
      <c r="Y108" s="33">
        <v>1.6640000000000001</v>
      </c>
      <c r="Z108" s="33">
        <v>5.2935999999999996</v>
      </c>
      <c r="AA108" s="33">
        <v>0.23920000000000002</v>
      </c>
      <c r="AB108" s="38" t="s">
        <v>395</v>
      </c>
      <c r="AC108" s="38" t="s">
        <v>396</v>
      </c>
      <c r="AD108" s="122" t="s">
        <v>395</v>
      </c>
      <c r="AE108" s="37">
        <v>2</v>
      </c>
      <c r="AF108" s="38" t="s">
        <v>396</v>
      </c>
      <c r="AG108" s="282"/>
      <c r="AH108" s="26">
        <v>34.24</v>
      </c>
      <c r="AI108" s="26">
        <v>34.24</v>
      </c>
      <c r="AJ108" s="26">
        <v>2190</v>
      </c>
      <c r="AK108" s="26">
        <v>35.89</v>
      </c>
      <c r="AL108" s="26">
        <v>5.93</v>
      </c>
      <c r="AM108" s="282"/>
      <c r="AN108" s="15">
        <v>1.2E-2</v>
      </c>
      <c r="AO108" s="15">
        <v>1.2E-2</v>
      </c>
      <c r="AP108" s="16">
        <v>7.1880000000000002E-4</v>
      </c>
      <c r="AQ108" s="15">
        <v>2.4E-2</v>
      </c>
      <c r="AR108" s="15">
        <v>3.23</v>
      </c>
      <c r="AS108" s="282"/>
      <c r="AT108" s="13">
        <v>7.9944000000000006</v>
      </c>
      <c r="AU108" s="13">
        <v>7.9944000000000006</v>
      </c>
      <c r="AV108" s="13">
        <v>0.47886456000000005</v>
      </c>
      <c r="AW108" s="13">
        <v>15.988800000000001</v>
      </c>
      <c r="AX108" s="13">
        <v>2151.826</v>
      </c>
      <c r="AY108" s="26">
        <v>4.2887847556256097E-2</v>
      </c>
      <c r="AZ108" s="26">
        <v>4.2887847556256097E-2</v>
      </c>
      <c r="BA108" s="26">
        <v>0.16431281338426493</v>
      </c>
      <c r="BB108" s="26">
        <v>8.9909161728623316E-2</v>
      </c>
      <c r="BC108" s="26">
        <v>1.9992930863214891</v>
      </c>
      <c r="BD108" s="269"/>
      <c r="BE108" s="192">
        <v>341057.11047854711</v>
      </c>
      <c r="BF108" s="188">
        <v>127071.05219104211</v>
      </c>
      <c r="BG108" s="188">
        <v>39582.032270851902</v>
      </c>
      <c r="BH108" s="188">
        <v>5485.4596932998957</v>
      </c>
      <c r="BI108" s="188">
        <v>1956.7525958829754</v>
      </c>
      <c r="BJ108" s="189">
        <v>10628.947631007333</v>
      </c>
      <c r="BK108" s="188">
        <v>69417.86</v>
      </c>
      <c r="BL108" s="188">
        <v>0</v>
      </c>
      <c r="BM108" s="188">
        <v>0</v>
      </c>
      <c r="BN108" s="188">
        <v>0</v>
      </c>
      <c r="BO108" s="188">
        <v>0</v>
      </c>
      <c r="BP108" s="188">
        <v>0</v>
      </c>
      <c r="BQ108" s="188">
        <v>0</v>
      </c>
      <c r="BR108" s="188">
        <v>0</v>
      </c>
      <c r="BS108" s="188">
        <v>0</v>
      </c>
      <c r="BT108" s="188">
        <v>0</v>
      </c>
      <c r="BU108" s="188">
        <v>0</v>
      </c>
      <c r="BV108" s="188">
        <v>0</v>
      </c>
      <c r="BW108" s="188">
        <v>0</v>
      </c>
      <c r="BX108" s="188">
        <v>0</v>
      </c>
      <c r="BY108" s="188">
        <v>0</v>
      </c>
      <c r="BZ108" s="188">
        <v>0</v>
      </c>
      <c r="CA108" s="188">
        <v>0</v>
      </c>
      <c r="CB108" s="188">
        <v>0</v>
      </c>
      <c r="CC108" s="188">
        <v>0</v>
      </c>
      <c r="CD108" s="188">
        <v>0</v>
      </c>
      <c r="CE108" s="188">
        <v>0</v>
      </c>
      <c r="CF108" s="188">
        <v>0</v>
      </c>
      <c r="CG108" s="188">
        <v>0</v>
      </c>
      <c r="CH108" s="188">
        <v>0</v>
      </c>
      <c r="CI108" s="188">
        <v>0</v>
      </c>
      <c r="CJ108" s="188">
        <v>0</v>
      </c>
      <c r="CK108" s="188">
        <v>0</v>
      </c>
      <c r="CL108" s="188">
        <v>0</v>
      </c>
      <c r="CM108" s="188">
        <v>0</v>
      </c>
      <c r="CN108" s="188">
        <v>0</v>
      </c>
      <c r="CO108" s="188">
        <v>0</v>
      </c>
      <c r="CP108" s="188">
        <v>0</v>
      </c>
      <c r="CQ108" s="188">
        <v>0</v>
      </c>
      <c r="CR108" s="188">
        <v>0</v>
      </c>
      <c r="CS108" s="188">
        <v>0</v>
      </c>
      <c r="CT108" s="188">
        <v>0</v>
      </c>
      <c r="CU108" s="188">
        <v>0</v>
      </c>
      <c r="CV108" s="188">
        <v>0</v>
      </c>
      <c r="CW108" s="188">
        <v>209803.12</v>
      </c>
      <c r="CX108" s="188">
        <v>209803.12</v>
      </c>
      <c r="CY108" s="188">
        <v>0</v>
      </c>
      <c r="CZ108" s="188">
        <v>0</v>
      </c>
      <c r="DA108" s="188">
        <v>0</v>
      </c>
      <c r="DB108" s="188">
        <v>0</v>
      </c>
      <c r="DC108" s="188">
        <v>4182.9382875050151</v>
      </c>
      <c r="DD108" s="193">
        <v>656699.71650678711</v>
      </c>
      <c r="DE108" s="188">
        <v>446066.07104946574</v>
      </c>
      <c r="DF108" s="189">
        <v>104970.6466556774</v>
      </c>
      <c r="DG108" s="189">
        <v>1095.5747859616672</v>
      </c>
      <c r="DH108" s="189">
        <v>452.84038326658458</v>
      </c>
      <c r="DI108" s="189">
        <v>642.73440269508251</v>
      </c>
      <c r="DJ108" s="188">
        <v>634.24027264774043</v>
      </c>
      <c r="DK108" s="188">
        <v>0</v>
      </c>
      <c r="DL108" s="188">
        <v>910.90271182406229</v>
      </c>
      <c r="DM108" s="188">
        <v>0</v>
      </c>
      <c r="DN108" s="188">
        <v>102110.47254937142</v>
      </c>
      <c r="DO108" s="188">
        <v>0</v>
      </c>
      <c r="DP108" s="188">
        <v>911.8084818391344</v>
      </c>
      <c r="DQ108" s="188">
        <v>0</v>
      </c>
      <c r="DR108" s="192">
        <v>593513.83972011029</v>
      </c>
      <c r="DS108" s="188">
        <v>454423.00558920205</v>
      </c>
      <c r="DT108" s="188">
        <v>128679.64583205438</v>
      </c>
      <c r="DU108" s="188">
        <v>325743.35975714767</v>
      </c>
      <c r="DV108" s="188">
        <v>118751.70817856843</v>
      </c>
      <c r="DW108" s="188">
        <v>40328.981491863124</v>
      </c>
      <c r="DX108" s="188">
        <v>33114.080037969361</v>
      </c>
      <c r="DY108" s="188">
        <v>45308.646648735936</v>
      </c>
      <c r="DZ108" s="188">
        <v>6187.9792043011339</v>
      </c>
      <c r="EA108" s="188">
        <v>3367.0490693609354</v>
      </c>
      <c r="EB108" s="188">
        <v>2820.9301349401985</v>
      </c>
      <c r="EC108" s="188">
        <v>4522.4734544538323</v>
      </c>
      <c r="ED108" s="188">
        <v>356.95550908639632</v>
      </c>
      <c r="EE108" s="188">
        <v>4566.2136923283342</v>
      </c>
      <c r="EF108" s="188">
        <v>4705.5040921701229</v>
      </c>
      <c r="EG108" s="192">
        <v>39300.390089286724</v>
      </c>
      <c r="EH108" s="188">
        <v>16620.527915112452</v>
      </c>
      <c r="EI108" s="188">
        <v>22679.862174174268</v>
      </c>
      <c r="EJ108" s="192">
        <v>82205.806612074986</v>
      </c>
      <c r="EK108" s="192">
        <v>766997.62155642046</v>
      </c>
      <c r="EL108" s="188">
        <v>316219.58447213203</v>
      </c>
      <c r="EM108" s="188">
        <v>269473.781667642</v>
      </c>
      <c r="EN108" s="188">
        <v>181304.25541664651</v>
      </c>
      <c r="EO108" s="192">
        <v>233691.45157412798</v>
      </c>
      <c r="EP108" s="188">
        <v>228914.670217696</v>
      </c>
      <c r="EQ108" s="188">
        <v>677.741356431962</v>
      </c>
      <c r="ER108" s="188">
        <v>4099.04</v>
      </c>
      <c r="ES108" s="264">
        <v>12552.361447519523</v>
      </c>
      <c r="ET108" s="190">
        <v>2726018.2979848743</v>
      </c>
      <c r="EU108" s="269"/>
      <c r="EV108" s="192">
        <v>1864.2105263157894</v>
      </c>
      <c r="EW108" s="188">
        <v>2678167.98</v>
      </c>
      <c r="EX108" s="188">
        <v>1620.2399999999998</v>
      </c>
      <c r="EY108" s="188">
        <v>1620.33</v>
      </c>
      <c r="EZ108" s="188">
        <v>5100.05</v>
      </c>
      <c r="FA108" s="188">
        <v>3414.6</v>
      </c>
      <c r="FB108" s="188">
        <v>135065.02000000002</v>
      </c>
      <c r="FC108" s="192">
        <v>2824988.22</v>
      </c>
      <c r="FD108" s="188">
        <v>2628463.7199999997</v>
      </c>
      <c r="FE108" s="188">
        <v>1533.6599999999999</v>
      </c>
      <c r="FF108" s="188">
        <v>1533.7399999999998</v>
      </c>
      <c r="FG108" s="188">
        <v>4901.66</v>
      </c>
      <c r="FH108" s="188">
        <v>3273.9599999999996</v>
      </c>
      <c r="FI108" s="188">
        <v>132316.76</v>
      </c>
      <c r="FJ108" s="192">
        <v>2772023.5</v>
      </c>
      <c r="FK108" s="192">
        <v>390372.25333333336</v>
      </c>
      <c r="FL108" s="190">
        <v>2680032.1905263159</v>
      </c>
      <c r="FN108" s="115">
        <v>9.9542861688069004E-3</v>
      </c>
      <c r="FO108" s="107">
        <v>3.4064166535781824</v>
      </c>
      <c r="FP108" s="108">
        <v>6382.4199999999992</v>
      </c>
      <c r="FQ108" s="107">
        <v>3.0862332807699806</v>
      </c>
      <c r="FR108" s="108">
        <v>6382.4199999999992</v>
      </c>
      <c r="FS108" s="107">
        <v>1.6009271924258512</v>
      </c>
      <c r="FT108" s="108">
        <v>6382.4199999999992</v>
      </c>
      <c r="FU108" s="108">
        <v>6382.42</v>
      </c>
      <c r="FV108" s="108">
        <v>6382.42</v>
      </c>
      <c r="FW108" s="108">
        <v>6382.42</v>
      </c>
      <c r="FX108" s="108">
        <v>6382.42</v>
      </c>
      <c r="FY108" s="108">
        <v>6382.42</v>
      </c>
      <c r="FZ108" s="108">
        <v>6382.42</v>
      </c>
      <c r="GA108" s="108">
        <v>6382.42</v>
      </c>
      <c r="GB108" s="108">
        <v>6382.42</v>
      </c>
      <c r="GC108" s="108">
        <v>6382.42</v>
      </c>
      <c r="GD108" s="108">
        <v>6382.42</v>
      </c>
      <c r="GE108" s="108">
        <v>6382.42</v>
      </c>
      <c r="GF108" s="108">
        <v>6382.42</v>
      </c>
      <c r="GG108" s="108">
        <v>6382.4199999999992</v>
      </c>
      <c r="GH108" s="108">
        <v>6382.4199999999992</v>
      </c>
      <c r="GI108" s="108">
        <v>6382.4199999999992</v>
      </c>
      <c r="GJ108" s="108">
        <v>2</v>
      </c>
      <c r="GK108" s="115">
        <v>4.7846889952153108E-3</v>
      </c>
    </row>
    <row r="109" spans="1:193" ht="12" customHeight="1" x14ac:dyDescent="0.25">
      <c r="A109" s="22">
        <v>104</v>
      </c>
      <c r="B109" s="10" t="s">
        <v>102</v>
      </c>
      <c r="C109" s="28">
        <v>2021</v>
      </c>
      <c r="D109" s="282"/>
      <c r="E109" s="126">
        <v>6073.4</v>
      </c>
      <c r="F109" s="11">
        <v>6037.7</v>
      </c>
      <c r="G109" s="11">
        <v>35.700000000000003</v>
      </c>
      <c r="H109" s="11">
        <v>653.79999999999995</v>
      </c>
      <c r="I109" s="124" t="s">
        <v>494</v>
      </c>
      <c r="J109" s="12">
        <v>39.75</v>
      </c>
      <c r="K109" s="27">
        <v>4.49</v>
      </c>
      <c r="L109" s="27">
        <v>7.61</v>
      </c>
      <c r="M109" s="27">
        <v>11.85</v>
      </c>
      <c r="N109" s="27">
        <v>6.1</v>
      </c>
      <c r="O109" s="27">
        <v>2.78</v>
      </c>
      <c r="P109" s="27">
        <v>1.6</v>
      </c>
      <c r="Q109" s="27">
        <v>5.09</v>
      </c>
      <c r="R109" s="27">
        <v>0.23</v>
      </c>
      <c r="S109" s="35">
        <v>41.34</v>
      </c>
      <c r="T109" s="33">
        <v>4.6696</v>
      </c>
      <c r="U109" s="33">
        <v>7.9144000000000005</v>
      </c>
      <c r="V109" s="33">
        <v>12.324</v>
      </c>
      <c r="W109" s="33">
        <v>6.3439999999999994</v>
      </c>
      <c r="X109" s="33">
        <v>2.8912</v>
      </c>
      <c r="Y109" s="33">
        <v>1.6640000000000001</v>
      </c>
      <c r="Z109" s="33">
        <v>5.2935999999999996</v>
      </c>
      <c r="AA109" s="33">
        <v>0.23920000000000002</v>
      </c>
      <c r="AB109" s="38" t="s">
        <v>395</v>
      </c>
      <c r="AC109" s="38" t="s">
        <v>396</v>
      </c>
      <c r="AD109" s="122" t="s">
        <v>395</v>
      </c>
      <c r="AE109" s="37">
        <v>2</v>
      </c>
      <c r="AF109" s="38" t="s">
        <v>396</v>
      </c>
      <c r="AG109" s="282"/>
      <c r="AH109" s="26">
        <v>34.24</v>
      </c>
      <c r="AI109" s="26">
        <v>34.24</v>
      </c>
      <c r="AJ109" s="26">
        <v>2190</v>
      </c>
      <c r="AK109" s="26">
        <v>35.89</v>
      </c>
      <c r="AL109" s="26">
        <v>5.93</v>
      </c>
      <c r="AM109" s="282"/>
      <c r="AN109" s="15">
        <v>1.2E-2</v>
      </c>
      <c r="AO109" s="15">
        <v>1.2E-2</v>
      </c>
      <c r="AP109" s="16">
        <v>7.1880000000000002E-4</v>
      </c>
      <c r="AQ109" s="15">
        <v>2.4E-2</v>
      </c>
      <c r="AR109" s="15">
        <v>3.23</v>
      </c>
      <c r="AS109" s="282"/>
      <c r="AT109" s="13">
        <v>7.8455999999999992</v>
      </c>
      <c r="AU109" s="13">
        <v>7.8455999999999992</v>
      </c>
      <c r="AV109" s="13">
        <v>0.46995144</v>
      </c>
      <c r="AW109" s="13">
        <v>15.691199999999998</v>
      </c>
      <c r="AX109" s="13">
        <v>2111.7739999999999</v>
      </c>
      <c r="AY109" s="26">
        <v>4.4231129844897424E-2</v>
      </c>
      <c r="AZ109" s="26">
        <v>4.4231129844897424E-2</v>
      </c>
      <c r="BA109" s="26">
        <v>0.16945922442124675</v>
      </c>
      <c r="BB109" s="26">
        <v>9.2725189844238803E-2</v>
      </c>
      <c r="BC109" s="26">
        <v>2.0619125728586951</v>
      </c>
      <c r="BD109" s="269"/>
      <c r="BE109" s="192">
        <v>484684.70757907006</v>
      </c>
      <c r="BF109" s="188">
        <v>89875.786168455728</v>
      </c>
      <c r="BG109" s="188">
        <v>37665.574310965436</v>
      </c>
      <c r="BH109" s="188">
        <v>5219.8681536607737</v>
      </c>
      <c r="BI109" s="188">
        <v>1862.0117785786058</v>
      </c>
      <c r="BJ109" s="189">
        <v>10114.321925250915</v>
      </c>
      <c r="BK109" s="188">
        <v>35014.01</v>
      </c>
      <c r="BL109" s="188">
        <v>0</v>
      </c>
      <c r="BM109" s="188">
        <v>0</v>
      </c>
      <c r="BN109" s="188">
        <v>0</v>
      </c>
      <c r="BO109" s="188">
        <v>0</v>
      </c>
      <c r="BP109" s="188">
        <v>0</v>
      </c>
      <c r="BQ109" s="188">
        <v>0</v>
      </c>
      <c r="BR109" s="188">
        <v>0</v>
      </c>
      <c r="BS109" s="188">
        <v>0</v>
      </c>
      <c r="BT109" s="188">
        <v>3194.11</v>
      </c>
      <c r="BU109" s="188">
        <v>0</v>
      </c>
      <c r="BV109" s="188">
        <v>0</v>
      </c>
      <c r="BW109" s="188">
        <v>0</v>
      </c>
      <c r="BX109" s="188">
        <v>0</v>
      </c>
      <c r="BY109" s="188">
        <v>0</v>
      </c>
      <c r="BZ109" s="188">
        <v>0</v>
      </c>
      <c r="CA109" s="188">
        <v>0</v>
      </c>
      <c r="CB109" s="188">
        <v>0</v>
      </c>
      <c r="CC109" s="188">
        <v>0</v>
      </c>
      <c r="CD109" s="188">
        <v>0</v>
      </c>
      <c r="CE109" s="188">
        <v>0</v>
      </c>
      <c r="CF109" s="188">
        <v>0</v>
      </c>
      <c r="CG109" s="188">
        <v>0</v>
      </c>
      <c r="CH109" s="188">
        <v>0</v>
      </c>
      <c r="CI109" s="188">
        <v>0</v>
      </c>
      <c r="CJ109" s="188">
        <v>0</v>
      </c>
      <c r="CK109" s="188">
        <v>0</v>
      </c>
      <c r="CL109" s="188">
        <v>0</v>
      </c>
      <c r="CM109" s="188">
        <v>0</v>
      </c>
      <c r="CN109" s="188">
        <v>0</v>
      </c>
      <c r="CO109" s="188">
        <v>0</v>
      </c>
      <c r="CP109" s="188">
        <v>0</v>
      </c>
      <c r="CQ109" s="188">
        <v>0</v>
      </c>
      <c r="CR109" s="188">
        <v>0</v>
      </c>
      <c r="CS109" s="188">
        <v>0</v>
      </c>
      <c r="CT109" s="188">
        <v>0</v>
      </c>
      <c r="CU109" s="188">
        <v>0</v>
      </c>
      <c r="CV109" s="188">
        <v>0</v>
      </c>
      <c r="CW109" s="188">
        <v>387634.4</v>
      </c>
      <c r="CX109" s="188">
        <v>387634.4</v>
      </c>
      <c r="CY109" s="188">
        <v>0</v>
      </c>
      <c r="CZ109" s="188">
        <v>0</v>
      </c>
      <c r="DA109" s="188">
        <v>0</v>
      </c>
      <c r="DB109" s="188">
        <v>0</v>
      </c>
      <c r="DC109" s="188">
        <v>3980.411410614307</v>
      </c>
      <c r="DD109" s="193">
        <v>624904.04239024105</v>
      </c>
      <c r="DE109" s="188">
        <v>424468.72438852751</v>
      </c>
      <c r="DF109" s="189">
        <v>99888.243863392141</v>
      </c>
      <c r="DG109" s="189">
        <v>1042.5299345796093</v>
      </c>
      <c r="DH109" s="189">
        <v>430.91504221459502</v>
      </c>
      <c r="DI109" s="189">
        <v>611.61489236501438</v>
      </c>
      <c r="DJ109" s="188">
        <v>603.5320257674656</v>
      </c>
      <c r="DK109" s="188">
        <v>0</v>
      </c>
      <c r="DL109" s="188">
        <v>866.79919685515233</v>
      </c>
      <c r="DM109" s="188">
        <v>0</v>
      </c>
      <c r="DN109" s="188">
        <v>97166.551869252187</v>
      </c>
      <c r="DO109" s="188">
        <v>0</v>
      </c>
      <c r="DP109" s="188">
        <v>867.6611118669407</v>
      </c>
      <c r="DQ109" s="188">
        <v>0</v>
      </c>
      <c r="DR109" s="192">
        <v>564777.45967142854</v>
      </c>
      <c r="DS109" s="188">
        <v>432421.03812432592</v>
      </c>
      <c r="DT109" s="188">
        <v>122449.31561952976</v>
      </c>
      <c r="DU109" s="188">
        <v>309971.72250479617</v>
      </c>
      <c r="DV109" s="188">
        <v>113002.06261131633</v>
      </c>
      <c r="DW109" s="188">
        <v>38376.358214075779</v>
      </c>
      <c r="DX109" s="188">
        <v>31510.783323974785</v>
      </c>
      <c r="DY109" s="188">
        <v>43114.921073265767</v>
      </c>
      <c r="DZ109" s="188">
        <v>5888.3735165348753</v>
      </c>
      <c r="EA109" s="188">
        <v>3204.0254038212324</v>
      </c>
      <c r="EB109" s="188">
        <v>2684.3481127136424</v>
      </c>
      <c r="EC109" s="188">
        <v>4303.5071772587689</v>
      </c>
      <c r="ED109" s="188">
        <v>339.67266160567931</v>
      </c>
      <c r="EE109" s="188">
        <v>4345.1296277880356</v>
      </c>
      <c r="EF109" s="188">
        <v>4477.6759525988628</v>
      </c>
      <c r="EG109" s="192">
        <v>37397.568503525938</v>
      </c>
      <c r="EH109" s="188">
        <v>15815.805641064673</v>
      </c>
      <c r="EI109" s="188">
        <v>21581.762862461266</v>
      </c>
      <c r="EJ109" s="192">
        <v>78225.617536573336</v>
      </c>
      <c r="EK109" s="192">
        <v>729861.612799027</v>
      </c>
      <c r="EL109" s="188">
        <v>300909.06338552572</v>
      </c>
      <c r="EM109" s="188">
        <v>256426.56947995545</v>
      </c>
      <c r="EN109" s="188">
        <v>172525.97993354575</v>
      </c>
      <c r="EO109" s="192">
        <v>222759.85118362974</v>
      </c>
      <c r="EP109" s="188">
        <v>218015.33917628397</v>
      </c>
      <c r="EQ109" s="188">
        <v>645.47200734576029</v>
      </c>
      <c r="ER109" s="188">
        <v>4099.04</v>
      </c>
      <c r="ES109" s="264">
        <v>11944.609100523796</v>
      </c>
      <c r="ET109" s="190">
        <v>2754555.4687640197</v>
      </c>
      <c r="EU109" s="269"/>
      <c r="EV109" s="192">
        <v>1864.2105263157894</v>
      </c>
      <c r="EW109" s="188">
        <v>2827223.01</v>
      </c>
      <c r="EX109" s="188">
        <v>1768.62</v>
      </c>
      <c r="EY109" s="188">
        <v>1768.92</v>
      </c>
      <c r="EZ109" s="188">
        <v>5565.4400000000005</v>
      </c>
      <c r="FA109" s="188">
        <v>3726.24</v>
      </c>
      <c r="FB109" s="188">
        <v>146872.28</v>
      </c>
      <c r="FC109" s="192">
        <v>2986924.51</v>
      </c>
      <c r="FD109" s="188">
        <v>2670714.8400000003</v>
      </c>
      <c r="FE109" s="188">
        <v>1684.7900000000002</v>
      </c>
      <c r="FF109" s="188">
        <v>1684.9700000000003</v>
      </c>
      <c r="FG109" s="188">
        <v>5299.39</v>
      </c>
      <c r="FH109" s="188">
        <v>3551.84</v>
      </c>
      <c r="FI109" s="188">
        <v>138218.15</v>
      </c>
      <c r="FJ109" s="192">
        <v>2821153.9800000004</v>
      </c>
      <c r="FK109" s="192">
        <v>683399.85</v>
      </c>
      <c r="FL109" s="190">
        <v>2829087.2205263157</v>
      </c>
      <c r="FN109" s="115">
        <v>9.4803320088065936E-3</v>
      </c>
      <c r="FO109" s="107">
        <v>3.4064174979396737</v>
      </c>
      <c r="FP109" s="108">
        <v>6073.4000000000005</v>
      </c>
      <c r="FQ109" s="107">
        <v>3.0862326685346955</v>
      </c>
      <c r="FR109" s="108">
        <v>6073.4000000000005</v>
      </c>
      <c r="FS109" s="107">
        <v>1.6009277600131864</v>
      </c>
      <c r="FT109" s="108">
        <v>6073.4000000000005</v>
      </c>
      <c r="FU109" s="108">
        <v>6073.4</v>
      </c>
      <c r="FV109" s="108">
        <v>6073.4</v>
      </c>
      <c r="FW109" s="108">
        <v>6073.4</v>
      </c>
      <c r="FX109" s="108">
        <v>6073.4</v>
      </c>
      <c r="FY109" s="108">
        <v>6073.4</v>
      </c>
      <c r="FZ109" s="108">
        <v>6073.4</v>
      </c>
      <c r="GA109" s="108">
        <v>6073.4</v>
      </c>
      <c r="GB109" s="108">
        <v>6073.4</v>
      </c>
      <c r="GC109" s="108">
        <v>6073.4</v>
      </c>
      <c r="GD109" s="108">
        <v>6073.4</v>
      </c>
      <c r="GE109" s="108">
        <v>6073.4</v>
      </c>
      <c r="GF109" s="108">
        <v>6073.4</v>
      </c>
      <c r="GG109" s="108">
        <v>6073.4000000000005</v>
      </c>
      <c r="GH109" s="108">
        <v>6073.4000000000005</v>
      </c>
      <c r="GI109" s="108">
        <v>6073.4000000000005</v>
      </c>
      <c r="GJ109" s="108">
        <v>2</v>
      </c>
      <c r="GK109" s="115">
        <v>4.7846889952153108E-3</v>
      </c>
    </row>
    <row r="110" spans="1:193" ht="12" customHeight="1" x14ac:dyDescent="0.25">
      <c r="A110" s="22">
        <v>105</v>
      </c>
      <c r="B110" s="10" t="s">
        <v>103</v>
      </c>
      <c r="C110" s="28">
        <v>2021</v>
      </c>
      <c r="D110" s="282"/>
      <c r="E110" s="126">
        <v>7571.2</v>
      </c>
      <c r="F110" s="11">
        <v>6822.3</v>
      </c>
      <c r="G110" s="11">
        <v>748.9</v>
      </c>
      <c r="H110" s="11">
        <v>613.20000000000005</v>
      </c>
      <c r="I110" s="124" t="s">
        <v>494</v>
      </c>
      <c r="J110" s="12">
        <v>39.75</v>
      </c>
      <c r="K110" s="27">
        <v>4.49</v>
      </c>
      <c r="L110" s="27">
        <v>7.61</v>
      </c>
      <c r="M110" s="27">
        <v>11.85</v>
      </c>
      <c r="N110" s="27">
        <v>6.1</v>
      </c>
      <c r="O110" s="27">
        <v>2.78</v>
      </c>
      <c r="P110" s="27">
        <v>1.6</v>
      </c>
      <c r="Q110" s="27">
        <v>5.09</v>
      </c>
      <c r="R110" s="27">
        <v>0.23</v>
      </c>
      <c r="S110" s="35">
        <v>41.34</v>
      </c>
      <c r="T110" s="33">
        <v>4.6696</v>
      </c>
      <c r="U110" s="33">
        <v>7.9144000000000005</v>
      </c>
      <c r="V110" s="33">
        <v>12.324</v>
      </c>
      <c r="W110" s="33">
        <v>6.3439999999999994</v>
      </c>
      <c r="X110" s="33">
        <v>2.8912</v>
      </c>
      <c r="Y110" s="33">
        <v>1.6640000000000001</v>
      </c>
      <c r="Z110" s="33">
        <v>5.2935999999999996</v>
      </c>
      <c r="AA110" s="33">
        <v>0.23920000000000002</v>
      </c>
      <c r="AB110" s="38" t="s">
        <v>395</v>
      </c>
      <c r="AC110" s="38" t="s">
        <v>396</v>
      </c>
      <c r="AD110" s="122" t="s">
        <v>395</v>
      </c>
      <c r="AE110" s="37">
        <v>4</v>
      </c>
      <c r="AF110" s="38" t="s">
        <v>396</v>
      </c>
      <c r="AG110" s="282"/>
      <c r="AH110" s="26">
        <v>34.24</v>
      </c>
      <c r="AI110" s="26">
        <v>34.24</v>
      </c>
      <c r="AJ110" s="26">
        <v>2190</v>
      </c>
      <c r="AK110" s="26">
        <v>35.89</v>
      </c>
      <c r="AL110" s="26">
        <v>5.93</v>
      </c>
      <c r="AM110" s="282"/>
      <c r="AN110" s="15">
        <v>1.2E-2</v>
      </c>
      <c r="AO110" s="15">
        <v>1.2E-2</v>
      </c>
      <c r="AP110" s="16">
        <v>7.1880000000000002E-4</v>
      </c>
      <c r="AQ110" s="15">
        <v>2.4E-2</v>
      </c>
      <c r="AR110" s="15">
        <v>3.23</v>
      </c>
      <c r="AS110" s="282"/>
      <c r="AT110" s="13">
        <v>7.3584000000000005</v>
      </c>
      <c r="AU110" s="13">
        <v>7.3584000000000005</v>
      </c>
      <c r="AV110" s="13">
        <v>0.44076816000000002</v>
      </c>
      <c r="AW110" s="13">
        <v>14.716800000000001</v>
      </c>
      <c r="AX110" s="13">
        <v>1980.6360000000002</v>
      </c>
      <c r="AY110" s="26">
        <v>3.3277633136094678E-2</v>
      </c>
      <c r="AZ110" s="26">
        <v>3.3277633136094678E-2</v>
      </c>
      <c r="BA110" s="26">
        <v>0.1274939600591716</v>
      </c>
      <c r="BB110" s="26">
        <v>6.976251479289941E-2</v>
      </c>
      <c r="BC110" s="26">
        <v>1.5512958949704143</v>
      </c>
      <c r="BD110" s="269"/>
      <c r="BE110" s="192">
        <v>142521.37562397585</v>
      </c>
      <c r="BF110" s="188">
        <v>126559.32950943653</v>
      </c>
      <c r="BG110" s="188">
        <v>46954.522380080583</v>
      </c>
      <c r="BH110" s="188">
        <v>6507.1732085810972</v>
      </c>
      <c r="BI110" s="188">
        <v>2321.2144067531094</v>
      </c>
      <c r="BJ110" s="189">
        <v>12608.679514021751</v>
      </c>
      <c r="BK110" s="188">
        <v>58167.74</v>
      </c>
      <c r="BL110" s="188">
        <v>0</v>
      </c>
      <c r="BM110" s="188">
        <v>0</v>
      </c>
      <c r="BN110" s="188">
        <v>0</v>
      </c>
      <c r="BO110" s="188">
        <v>0</v>
      </c>
      <c r="BP110" s="188">
        <v>0</v>
      </c>
      <c r="BQ110" s="188">
        <v>0</v>
      </c>
      <c r="BR110" s="188">
        <v>0</v>
      </c>
      <c r="BS110" s="188">
        <v>0</v>
      </c>
      <c r="BT110" s="188">
        <v>0</v>
      </c>
      <c r="BU110" s="188">
        <v>0</v>
      </c>
      <c r="BV110" s="188">
        <v>0</v>
      </c>
      <c r="BW110" s="188">
        <v>0</v>
      </c>
      <c r="BX110" s="188">
        <v>0</v>
      </c>
      <c r="BY110" s="188">
        <v>0</v>
      </c>
      <c r="BZ110" s="188">
        <v>0</v>
      </c>
      <c r="CA110" s="188">
        <v>0</v>
      </c>
      <c r="CB110" s="188">
        <v>0</v>
      </c>
      <c r="CC110" s="188">
        <v>0</v>
      </c>
      <c r="CD110" s="188">
        <v>0</v>
      </c>
      <c r="CE110" s="188">
        <v>0</v>
      </c>
      <c r="CF110" s="188">
        <v>0</v>
      </c>
      <c r="CG110" s="188">
        <v>0</v>
      </c>
      <c r="CH110" s="188">
        <v>0</v>
      </c>
      <c r="CI110" s="188">
        <v>0</v>
      </c>
      <c r="CJ110" s="188">
        <v>0</v>
      </c>
      <c r="CK110" s="188">
        <v>0</v>
      </c>
      <c r="CL110" s="188">
        <v>0</v>
      </c>
      <c r="CM110" s="188">
        <v>0</v>
      </c>
      <c r="CN110" s="188">
        <v>0</v>
      </c>
      <c r="CO110" s="188">
        <v>0</v>
      </c>
      <c r="CP110" s="188">
        <v>0</v>
      </c>
      <c r="CQ110" s="188">
        <v>0</v>
      </c>
      <c r="CR110" s="188">
        <v>11000</v>
      </c>
      <c r="CS110" s="188">
        <v>0</v>
      </c>
      <c r="CT110" s="188">
        <v>0</v>
      </c>
      <c r="CU110" s="188">
        <v>0</v>
      </c>
      <c r="CV110" s="188">
        <v>0</v>
      </c>
      <c r="CW110" s="188">
        <v>0</v>
      </c>
      <c r="CX110" s="188">
        <v>0</v>
      </c>
      <c r="CY110" s="188">
        <v>0</v>
      </c>
      <c r="CZ110" s="188">
        <v>0</v>
      </c>
      <c r="DA110" s="188">
        <v>0</v>
      </c>
      <c r="DB110" s="188">
        <v>0</v>
      </c>
      <c r="DC110" s="188">
        <v>4962.0461145393074</v>
      </c>
      <c r="DD110" s="193">
        <v>779015.62316741701</v>
      </c>
      <c r="DE110" s="188">
        <v>529149.67005144048</v>
      </c>
      <c r="DF110" s="189">
        <v>124522.3222475902</v>
      </c>
      <c r="DG110" s="189">
        <v>1299.6349064262417</v>
      </c>
      <c r="DH110" s="189">
        <v>537.1857555265816</v>
      </c>
      <c r="DI110" s="189">
        <v>762.44915089966003</v>
      </c>
      <c r="DJ110" s="188">
        <v>752.37291689838207</v>
      </c>
      <c r="DK110" s="188">
        <v>0</v>
      </c>
      <c r="DL110" s="188">
        <v>1080.566088061008</v>
      </c>
      <c r="DM110" s="188">
        <v>0</v>
      </c>
      <c r="DN110" s="188">
        <v>121129.41639155694</v>
      </c>
      <c r="DO110" s="188">
        <v>0</v>
      </c>
      <c r="DP110" s="188">
        <v>1081.6405654438995</v>
      </c>
      <c r="DQ110" s="188">
        <v>0</v>
      </c>
      <c r="DR110" s="192">
        <v>704060.8395074124</v>
      </c>
      <c r="DS110" s="188">
        <v>539063.15471513406</v>
      </c>
      <c r="DT110" s="188">
        <v>152647.32413781135</v>
      </c>
      <c r="DU110" s="188">
        <v>386415.83057732275</v>
      </c>
      <c r="DV110" s="188">
        <v>140870.22367089239</v>
      </c>
      <c r="DW110" s="188">
        <v>47840.597245432611</v>
      </c>
      <c r="DX110" s="188">
        <v>39281.859041472293</v>
      </c>
      <c r="DY110" s="188">
        <v>53747.767383987499</v>
      </c>
      <c r="DZ110" s="188">
        <v>7340.5429526111948</v>
      </c>
      <c r="EA110" s="188">
        <v>3994.1905913345581</v>
      </c>
      <c r="EB110" s="188">
        <v>3346.3523612766362</v>
      </c>
      <c r="EC110" s="188">
        <v>5364.8225936808994</v>
      </c>
      <c r="ED110" s="188">
        <v>423.44150814188401</v>
      </c>
      <c r="EE110" s="188">
        <v>5416.7098228189752</v>
      </c>
      <c r="EF110" s="188">
        <v>5581.9442441328574</v>
      </c>
      <c r="EG110" s="192">
        <v>46620.421947162293</v>
      </c>
      <c r="EH110" s="188">
        <v>19716.242577407844</v>
      </c>
      <c r="EI110" s="188">
        <v>26904.179369754453</v>
      </c>
      <c r="EJ110" s="192">
        <v>97517.337157589456</v>
      </c>
      <c r="EK110" s="192">
        <v>909857.45098692505</v>
      </c>
      <c r="EL110" s="188">
        <v>375118.17115692882</v>
      </c>
      <c r="EM110" s="188">
        <v>319665.56506184972</v>
      </c>
      <c r="EN110" s="188">
        <v>215073.71476814654</v>
      </c>
      <c r="EO110" s="192">
        <v>281216.52457739448</v>
      </c>
      <c r="EP110" s="188">
        <v>271758.1377471881</v>
      </c>
      <c r="EQ110" s="188">
        <v>804.58683020641672</v>
      </c>
      <c r="ER110" s="188">
        <v>8653.7999999999993</v>
      </c>
      <c r="ES110" s="264">
        <v>14890.345510239031</v>
      </c>
      <c r="ET110" s="190">
        <v>2975699.9184781159</v>
      </c>
      <c r="EU110" s="269"/>
      <c r="EV110" s="192">
        <v>3728.4210526315787</v>
      </c>
      <c r="EW110" s="188">
        <v>3188939.88</v>
      </c>
      <c r="EX110" s="188">
        <v>985.43000000000006</v>
      </c>
      <c r="EY110" s="188">
        <v>965.35000000000014</v>
      </c>
      <c r="EZ110" s="188">
        <v>3039.04</v>
      </c>
      <c r="FA110" s="188">
        <v>2033.81</v>
      </c>
      <c r="FB110" s="188">
        <v>124848.38</v>
      </c>
      <c r="FC110" s="192">
        <v>3320811.89</v>
      </c>
      <c r="FD110" s="188">
        <v>3068329.1099999994</v>
      </c>
      <c r="FE110" s="188">
        <v>973.71</v>
      </c>
      <c r="FF110" s="188">
        <v>953.53</v>
      </c>
      <c r="FG110" s="188">
        <v>2999.7699999999995</v>
      </c>
      <c r="FH110" s="188">
        <v>2010.03</v>
      </c>
      <c r="FI110" s="188">
        <v>119658.11000000002</v>
      </c>
      <c r="FJ110" s="192">
        <v>3194924.2599999988</v>
      </c>
      <c r="FK110" s="192">
        <v>596825.1333333333</v>
      </c>
      <c r="FL110" s="190">
        <v>3192668.3010526313</v>
      </c>
      <c r="FN110" s="115">
        <v>1.1817321577795654E-2</v>
      </c>
      <c r="FO110" s="107">
        <v>3.4064175252692084</v>
      </c>
      <c r="FP110" s="108">
        <v>7571.199999999998</v>
      </c>
      <c r="FQ110" s="107">
        <v>3.0862323155182665</v>
      </c>
      <c r="FR110" s="108">
        <v>7571.199999999998</v>
      </c>
      <c r="FS110" s="107">
        <v>1.6009274968619938</v>
      </c>
      <c r="FT110" s="108">
        <v>7571.199999999998</v>
      </c>
      <c r="FU110" s="108">
        <v>7571.2</v>
      </c>
      <c r="FV110" s="108">
        <v>7571.2</v>
      </c>
      <c r="FW110" s="108">
        <v>7571.2</v>
      </c>
      <c r="FX110" s="108">
        <v>7571.2</v>
      </c>
      <c r="FY110" s="108">
        <v>7571.2</v>
      </c>
      <c r="FZ110" s="108">
        <v>7571.2</v>
      </c>
      <c r="GA110" s="108">
        <v>7571.2</v>
      </c>
      <c r="GB110" s="108">
        <v>7571.2</v>
      </c>
      <c r="GC110" s="108">
        <v>7571.2</v>
      </c>
      <c r="GD110" s="108">
        <v>7571.2</v>
      </c>
      <c r="GE110" s="108">
        <v>7571.2</v>
      </c>
      <c r="GF110" s="108">
        <v>7571.2</v>
      </c>
      <c r="GG110" s="108">
        <v>7571.199999999998</v>
      </c>
      <c r="GH110" s="108">
        <v>7571.199999999998</v>
      </c>
      <c r="GI110" s="108">
        <v>7571.199999999998</v>
      </c>
      <c r="GJ110" s="108">
        <v>4</v>
      </c>
      <c r="GK110" s="115">
        <v>9.5693779904306216E-3</v>
      </c>
    </row>
    <row r="111" spans="1:193" ht="12" customHeight="1" x14ac:dyDescent="0.25">
      <c r="A111" s="22">
        <v>106</v>
      </c>
      <c r="B111" s="10" t="s">
        <v>104</v>
      </c>
      <c r="C111" s="28">
        <v>2021</v>
      </c>
      <c r="D111" s="282"/>
      <c r="E111" s="126">
        <v>3463.8</v>
      </c>
      <c r="F111" s="11">
        <v>3463.8</v>
      </c>
      <c r="G111" s="11">
        <v>0</v>
      </c>
      <c r="H111" s="11">
        <v>299.2</v>
      </c>
      <c r="I111" s="124" t="s">
        <v>494</v>
      </c>
      <c r="J111" s="12">
        <v>27.35</v>
      </c>
      <c r="K111" s="26">
        <v>4.4800000000000004</v>
      </c>
      <c r="L111" s="26">
        <v>5.83</v>
      </c>
      <c r="M111" s="26">
        <v>7.93</v>
      </c>
      <c r="N111" s="26">
        <v>6.1</v>
      </c>
      <c r="O111" s="26">
        <v>2.78</v>
      </c>
      <c r="P111" s="26">
        <v>0</v>
      </c>
      <c r="Q111" s="26">
        <v>0</v>
      </c>
      <c r="R111" s="26">
        <v>0.23</v>
      </c>
      <c r="S111" s="35">
        <v>28.444000000000003</v>
      </c>
      <c r="T111" s="33">
        <v>4.6592000000000002</v>
      </c>
      <c r="U111" s="33">
        <v>6.0632000000000001</v>
      </c>
      <c r="V111" s="33">
        <v>8.2471999999999994</v>
      </c>
      <c r="W111" s="33">
        <v>6.3439999999999994</v>
      </c>
      <c r="X111" s="33">
        <v>2.8912</v>
      </c>
      <c r="Y111" s="33">
        <v>0</v>
      </c>
      <c r="Z111" s="33">
        <v>0</v>
      </c>
      <c r="AA111" s="33">
        <v>0.23920000000000002</v>
      </c>
      <c r="AB111" s="38" t="s">
        <v>395</v>
      </c>
      <c r="AC111" s="38" t="s">
        <v>396</v>
      </c>
      <c r="AD111" s="122" t="s">
        <v>396</v>
      </c>
      <c r="AE111" s="37">
        <v>0</v>
      </c>
      <c r="AF111" s="38" t="s">
        <v>396</v>
      </c>
      <c r="AG111" s="282"/>
      <c r="AH111" s="26">
        <v>34.24</v>
      </c>
      <c r="AI111" s="26">
        <v>34.24</v>
      </c>
      <c r="AJ111" s="26">
        <v>2190</v>
      </c>
      <c r="AK111" s="26">
        <v>35.89</v>
      </c>
      <c r="AL111" s="26">
        <v>5.93</v>
      </c>
      <c r="AM111" s="282"/>
      <c r="AN111" s="15">
        <v>1.2999999999999999E-2</v>
      </c>
      <c r="AO111" s="15">
        <v>1.2999999999999999E-2</v>
      </c>
      <c r="AP111" s="16">
        <v>7.7870000000000001E-4</v>
      </c>
      <c r="AQ111" s="15">
        <v>2.5999999999999999E-2</v>
      </c>
      <c r="AR111" s="15">
        <v>0.68300000000000005</v>
      </c>
      <c r="AS111" s="282"/>
      <c r="AT111" s="13">
        <v>3.8895999999999997</v>
      </c>
      <c r="AU111" s="13">
        <v>3.8895999999999997</v>
      </c>
      <c r="AV111" s="13">
        <v>0.23298704000000001</v>
      </c>
      <c r="AW111" s="13">
        <v>7.7791999999999994</v>
      </c>
      <c r="AX111" s="13">
        <v>204.3536</v>
      </c>
      <c r="AY111" s="26">
        <v>3.8449074426929956E-2</v>
      </c>
      <c r="AZ111" s="26">
        <v>3.8449074426929956E-2</v>
      </c>
      <c r="BA111" s="26">
        <v>0.14730689346959985</v>
      </c>
      <c r="BB111" s="26">
        <v>8.060381315318435E-2</v>
      </c>
      <c r="BC111" s="26">
        <v>0.34985185287834164</v>
      </c>
      <c r="BD111" s="269"/>
      <c r="BE111" s="192">
        <v>54820.495405587804</v>
      </c>
      <c r="BF111" s="188">
        <v>54820.495405587804</v>
      </c>
      <c r="BG111" s="188">
        <v>21481.545147416946</v>
      </c>
      <c r="BH111" s="188">
        <v>2977.011115791845</v>
      </c>
      <c r="BI111" s="188">
        <v>1061.9482330557144</v>
      </c>
      <c r="BJ111" s="189">
        <v>5768.4309093232996</v>
      </c>
      <c r="BK111" s="188">
        <v>23531.56</v>
      </c>
      <c r="BL111" s="188">
        <v>0</v>
      </c>
      <c r="BM111" s="188">
        <v>0</v>
      </c>
      <c r="BN111" s="188">
        <v>0</v>
      </c>
      <c r="BO111" s="188">
        <v>0</v>
      </c>
      <c r="BP111" s="188">
        <v>0</v>
      </c>
      <c r="BQ111" s="188">
        <v>0</v>
      </c>
      <c r="BR111" s="188">
        <v>0</v>
      </c>
      <c r="BS111" s="188">
        <v>0</v>
      </c>
      <c r="BT111" s="188">
        <v>0</v>
      </c>
      <c r="BU111" s="188">
        <v>0</v>
      </c>
      <c r="BV111" s="188">
        <v>0</v>
      </c>
      <c r="BW111" s="188">
        <v>0</v>
      </c>
      <c r="BX111" s="188">
        <v>0</v>
      </c>
      <c r="BY111" s="188">
        <v>0</v>
      </c>
      <c r="BZ111" s="188">
        <v>0</v>
      </c>
      <c r="CA111" s="188">
        <v>0</v>
      </c>
      <c r="CB111" s="188">
        <v>0</v>
      </c>
      <c r="CC111" s="188">
        <v>0</v>
      </c>
      <c r="CD111" s="188">
        <v>0</v>
      </c>
      <c r="CE111" s="188">
        <v>0</v>
      </c>
      <c r="CF111" s="188">
        <v>0</v>
      </c>
      <c r="CG111" s="188">
        <v>0</v>
      </c>
      <c r="CH111" s="188">
        <v>0</v>
      </c>
      <c r="CI111" s="188">
        <v>0</v>
      </c>
      <c r="CJ111" s="188">
        <v>0</v>
      </c>
      <c r="CK111" s="188">
        <v>0</v>
      </c>
      <c r="CL111" s="188">
        <v>0</v>
      </c>
      <c r="CM111" s="188">
        <v>0</v>
      </c>
      <c r="CN111" s="188">
        <v>0</v>
      </c>
      <c r="CO111" s="188">
        <v>0</v>
      </c>
      <c r="CP111" s="188">
        <v>0</v>
      </c>
      <c r="CQ111" s="188">
        <v>0</v>
      </c>
      <c r="CR111" s="188">
        <v>0</v>
      </c>
      <c r="CS111" s="188">
        <v>0</v>
      </c>
      <c r="CT111" s="188">
        <v>0</v>
      </c>
      <c r="CU111" s="188">
        <v>0</v>
      </c>
      <c r="CV111" s="188">
        <v>0</v>
      </c>
      <c r="CW111" s="188">
        <v>0</v>
      </c>
      <c r="CX111" s="188">
        <v>0</v>
      </c>
      <c r="CY111" s="188">
        <v>0</v>
      </c>
      <c r="CZ111" s="188">
        <v>0</v>
      </c>
      <c r="DA111" s="188">
        <v>0</v>
      </c>
      <c r="DB111" s="188">
        <v>0</v>
      </c>
      <c r="DC111" s="188">
        <v>0</v>
      </c>
      <c r="DD111" s="193">
        <v>356397.17819200398</v>
      </c>
      <c r="DE111" s="188">
        <v>242084.29669328249</v>
      </c>
      <c r="DF111" s="189">
        <v>56968.56770408959</v>
      </c>
      <c r="DG111" s="189">
        <v>594.57884996819757</v>
      </c>
      <c r="DH111" s="189">
        <v>245.76078032451582</v>
      </c>
      <c r="DI111" s="189">
        <v>348.81806964368178</v>
      </c>
      <c r="DJ111" s="188">
        <v>344.20822452882197</v>
      </c>
      <c r="DK111" s="188">
        <v>0</v>
      </c>
      <c r="DL111" s="188">
        <v>494.35555999388754</v>
      </c>
      <c r="DM111" s="188">
        <v>0</v>
      </c>
      <c r="DN111" s="188">
        <v>55416.324030150448</v>
      </c>
      <c r="DO111" s="188">
        <v>0</v>
      </c>
      <c r="DP111" s="188">
        <v>494.847129990567</v>
      </c>
      <c r="DQ111" s="188">
        <v>0</v>
      </c>
      <c r="DR111" s="192">
        <v>322105.6022672464</v>
      </c>
      <c r="DS111" s="188">
        <v>246619.68450209772</v>
      </c>
      <c r="DT111" s="188">
        <v>69835.666915224952</v>
      </c>
      <c r="DU111" s="188">
        <v>176784.01758687277</v>
      </c>
      <c r="DV111" s="188">
        <v>64447.68078392293</v>
      </c>
      <c r="DW111" s="188">
        <v>21886.921589540569</v>
      </c>
      <c r="DX111" s="188">
        <v>17971.325991633003</v>
      </c>
      <c r="DY111" s="188">
        <v>24589.433202749362</v>
      </c>
      <c r="DZ111" s="188">
        <v>3358.2751319810159</v>
      </c>
      <c r="EA111" s="188">
        <v>1827.3295343227821</v>
      </c>
      <c r="EB111" s="188">
        <v>1530.9455976582335</v>
      </c>
      <c r="EC111" s="188">
        <v>2454.3893306202331</v>
      </c>
      <c r="ED111" s="188">
        <v>193.72314770470447</v>
      </c>
      <c r="EE111" s="188">
        <v>2478.1275734732108</v>
      </c>
      <c r="EF111" s="188">
        <v>2553.7217974465607</v>
      </c>
      <c r="EG111" s="192">
        <v>21328.695258424137</v>
      </c>
      <c r="EH111" s="188">
        <v>9020.1184805084176</v>
      </c>
      <c r="EI111" s="188">
        <v>12308.576777915721</v>
      </c>
      <c r="EJ111" s="192">
        <v>44613.872628705954</v>
      </c>
      <c r="EK111" s="192">
        <v>317861.35692025127</v>
      </c>
      <c r="EL111" s="188">
        <v>171615.37421457242</v>
      </c>
      <c r="EM111" s="188">
        <v>146245.98270567882</v>
      </c>
      <c r="EN111" s="188">
        <v>0</v>
      </c>
      <c r="EO111" s="192">
        <v>0</v>
      </c>
      <c r="EP111" s="188">
        <v>0</v>
      </c>
      <c r="EQ111" s="188">
        <v>0</v>
      </c>
      <c r="ER111" s="188">
        <v>0</v>
      </c>
      <c r="ES111" s="264">
        <v>6812.2858699236549</v>
      </c>
      <c r="ET111" s="190">
        <v>1123939.4865421432</v>
      </c>
      <c r="EU111" s="269"/>
      <c r="EV111" s="192">
        <v>3728.4210526315787</v>
      </c>
      <c r="EW111" s="188">
        <v>1114998.6000000001</v>
      </c>
      <c r="EX111" s="188">
        <v>540.84</v>
      </c>
      <c r="EY111" s="188">
        <v>540.84</v>
      </c>
      <c r="EZ111" s="188">
        <v>1703.76</v>
      </c>
      <c r="FA111" s="188">
        <v>1181.67</v>
      </c>
      <c r="FB111" s="188">
        <v>14296.32</v>
      </c>
      <c r="FC111" s="192">
        <v>1133262.0300000003</v>
      </c>
      <c r="FD111" s="188">
        <v>1045538.5899999999</v>
      </c>
      <c r="FE111" s="188">
        <v>508.61</v>
      </c>
      <c r="FF111" s="188">
        <v>508.58000000000004</v>
      </c>
      <c r="FG111" s="188">
        <v>1601.03</v>
      </c>
      <c r="FH111" s="188">
        <v>1110.73</v>
      </c>
      <c r="FI111" s="188">
        <v>13365.949999999997</v>
      </c>
      <c r="FJ111" s="192">
        <v>1062633.4899999998</v>
      </c>
      <c r="FK111" s="192">
        <v>245691.19666666666</v>
      </c>
      <c r="FL111" s="190">
        <v>1118727.0210526318</v>
      </c>
      <c r="FN111" s="115">
        <v>0</v>
      </c>
      <c r="FO111" s="107">
        <v>3.4064171561986569</v>
      </c>
      <c r="FP111" s="108">
        <v>3463.8000000000006</v>
      </c>
      <c r="FQ111" s="107">
        <v>3.0862321275185201</v>
      </c>
      <c r="FR111" s="108">
        <v>3463.8000000000006</v>
      </c>
      <c r="FS111" s="107">
        <v>0</v>
      </c>
      <c r="FT111" s="108">
        <v>0</v>
      </c>
      <c r="FU111" s="108">
        <v>3463.8</v>
      </c>
      <c r="FV111" s="108">
        <v>3463.8</v>
      </c>
      <c r="FW111" s="108">
        <v>3463.8</v>
      </c>
      <c r="FX111" s="108">
        <v>3463.8</v>
      </c>
      <c r="FY111" s="108">
        <v>3463.8</v>
      </c>
      <c r="FZ111" s="108">
        <v>3463.8</v>
      </c>
      <c r="GA111" s="108">
        <v>3463.8</v>
      </c>
      <c r="GB111" s="108">
        <v>3463.8</v>
      </c>
      <c r="GC111" s="108">
        <v>3463.8</v>
      </c>
      <c r="GD111" s="108">
        <v>3463.8</v>
      </c>
      <c r="GE111" s="108">
        <v>3463.8</v>
      </c>
      <c r="GF111" s="108">
        <v>3463.8</v>
      </c>
      <c r="GG111" s="108">
        <v>3463.8000000000006</v>
      </c>
      <c r="GH111" s="108">
        <v>0</v>
      </c>
      <c r="GI111" s="108">
        <v>3463.8000000000006</v>
      </c>
      <c r="GJ111" s="108">
        <v>4</v>
      </c>
      <c r="GK111" s="115">
        <v>9.5693779904306216E-3</v>
      </c>
    </row>
    <row r="112" spans="1:193" ht="12" customHeight="1" x14ac:dyDescent="0.25">
      <c r="A112" s="22">
        <v>107</v>
      </c>
      <c r="B112" s="10" t="s">
        <v>105</v>
      </c>
      <c r="C112" s="28">
        <v>2021</v>
      </c>
      <c r="D112" s="282"/>
      <c r="E112" s="126">
        <v>3498.58</v>
      </c>
      <c r="F112" s="11">
        <v>3498.58</v>
      </c>
      <c r="G112" s="11">
        <v>0</v>
      </c>
      <c r="H112" s="11">
        <v>483</v>
      </c>
      <c r="I112" s="124" t="s">
        <v>494</v>
      </c>
      <c r="J112" s="12">
        <v>27.35</v>
      </c>
      <c r="K112" s="26">
        <v>4.4800000000000004</v>
      </c>
      <c r="L112" s="26">
        <v>5.83</v>
      </c>
      <c r="M112" s="26">
        <v>7.93</v>
      </c>
      <c r="N112" s="26">
        <v>6.1</v>
      </c>
      <c r="O112" s="26">
        <v>2.78</v>
      </c>
      <c r="P112" s="26">
        <v>0</v>
      </c>
      <c r="Q112" s="26">
        <v>0</v>
      </c>
      <c r="R112" s="26">
        <v>0.23</v>
      </c>
      <c r="S112" s="35">
        <v>28.444000000000003</v>
      </c>
      <c r="T112" s="33">
        <v>4.6592000000000002</v>
      </c>
      <c r="U112" s="33">
        <v>6.0632000000000001</v>
      </c>
      <c r="V112" s="33">
        <v>8.2471999999999994</v>
      </c>
      <c r="W112" s="33">
        <v>6.3439999999999994</v>
      </c>
      <c r="X112" s="33">
        <v>2.8912</v>
      </c>
      <c r="Y112" s="33">
        <v>0</v>
      </c>
      <c r="Z112" s="33">
        <v>0</v>
      </c>
      <c r="AA112" s="33">
        <v>0.23920000000000002</v>
      </c>
      <c r="AB112" s="38" t="s">
        <v>395</v>
      </c>
      <c r="AC112" s="38" t="s">
        <v>396</v>
      </c>
      <c r="AD112" s="122" t="s">
        <v>396</v>
      </c>
      <c r="AE112" s="37">
        <v>0</v>
      </c>
      <c r="AF112" s="38" t="s">
        <v>396</v>
      </c>
      <c r="AG112" s="282"/>
      <c r="AH112" s="26">
        <v>34.24</v>
      </c>
      <c r="AI112" s="26">
        <v>34.24</v>
      </c>
      <c r="AJ112" s="26">
        <v>2190</v>
      </c>
      <c r="AK112" s="26">
        <v>35.89</v>
      </c>
      <c r="AL112" s="26">
        <v>5.93</v>
      </c>
      <c r="AM112" s="282"/>
      <c r="AN112" s="15">
        <v>1.2999999999999999E-2</v>
      </c>
      <c r="AO112" s="15">
        <v>1.2999999999999999E-2</v>
      </c>
      <c r="AP112" s="16">
        <v>7.7870000000000001E-4</v>
      </c>
      <c r="AQ112" s="15">
        <v>2.5999999999999999E-2</v>
      </c>
      <c r="AR112" s="15">
        <v>0.68300000000000005</v>
      </c>
      <c r="AS112" s="282"/>
      <c r="AT112" s="13">
        <v>6.2789999999999999</v>
      </c>
      <c r="AU112" s="13">
        <v>6.2789999999999999</v>
      </c>
      <c r="AV112" s="13">
        <v>0.3761121</v>
      </c>
      <c r="AW112" s="13">
        <v>12.558</v>
      </c>
      <c r="AX112" s="13">
        <v>329.88900000000001</v>
      </c>
      <c r="AY112" s="26">
        <v>6.145149174808065E-2</v>
      </c>
      <c r="AZ112" s="26">
        <v>6.145149174808065E-2</v>
      </c>
      <c r="BA112" s="26">
        <v>0.23543423303168715</v>
      </c>
      <c r="BB112" s="26">
        <v>0.12882558638076019</v>
      </c>
      <c r="BC112" s="26">
        <v>0.55915307639099299</v>
      </c>
      <c r="BD112" s="269"/>
      <c r="BE112" s="192">
        <v>133803.2020997107</v>
      </c>
      <c r="BF112" s="188">
        <v>64292.137463271953</v>
      </c>
      <c r="BG112" s="188">
        <v>21697.241244254863</v>
      </c>
      <c r="BH112" s="188">
        <v>3006.9032708259815</v>
      </c>
      <c r="BI112" s="188">
        <v>1072.6112504197881</v>
      </c>
      <c r="BJ112" s="189">
        <v>5826.3516977713243</v>
      </c>
      <c r="BK112" s="188">
        <v>32689.03</v>
      </c>
      <c r="BL112" s="188">
        <v>0</v>
      </c>
      <c r="BM112" s="188">
        <v>0</v>
      </c>
      <c r="BN112" s="188">
        <v>0</v>
      </c>
      <c r="BO112" s="188">
        <v>0</v>
      </c>
      <c r="BP112" s="188">
        <v>0</v>
      </c>
      <c r="BQ112" s="188">
        <v>0</v>
      </c>
      <c r="BR112" s="188">
        <v>0</v>
      </c>
      <c r="BS112" s="188">
        <v>0</v>
      </c>
      <c r="BT112" s="188">
        <v>0</v>
      </c>
      <c r="BU112" s="188">
        <v>22045.19</v>
      </c>
      <c r="BV112" s="188">
        <v>0</v>
      </c>
      <c r="BW112" s="188">
        <v>22045.19</v>
      </c>
      <c r="BX112" s="188">
        <v>0</v>
      </c>
      <c r="BY112" s="188">
        <v>45172.959999999999</v>
      </c>
      <c r="BZ112" s="188">
        <v>0</v>
      </c>
      <c r="CA112" s="188">
        <v>0</v>
      </c>
      <c r="CB112" s="188">
        <v>45172.959999999999</v>
      </c>
      <c r="CC112" s="188">
        <v>0</v>
      </c>
      <c r="CD112" s="188">
        <v>0</v>
      </c>
      <c r="CE112" s="188">
        <v>0</v>
      </c>
      <c r="CF112" s="188">
        <v>0</v>
      </c>
      <c r="CG112" s="188">
        <v>0</v>
      </c>
      <c r="CH112" s="188">
        <v>0</v>
      </c>
      <c r="CI112" s="188">
        <v>0</v>
      </c>
      <c r="CJ112" s="188">
        <v>0</v>
      </c>
      <c r="CK112" s="188">
        <v>0</v>
      </c>
      <c r="CL112" s="188">
        <v>0</v>
      </c>
      <c r="CM112" s="188">
        <v>0</v>
      </c>
      <c r="CN112" s="188">
        <v>0</v>
      </c>
      <c r="CO112" s="188">
        <v>0</v>
      </c>
      <c r="CP112" s="188">
        <v>0</v>
      </c>
      <c r="CQ112" s="188">
        <v>0</v>
      </c>
      <c r="CR112" s="188">
        <v>0</v>
      </c>
      <c r="CS112" s="188">
        <v>0</v>
      </c>
      <c r="CT112" s="188">
        <v>0</v>
      </c>
      <c r="CU112" s="188">
        <v>0</v>
      </c>
      <c r="CV112" s="188">
        <v>0</v>
      </c>
      <c r="CW112" s="188">
        <v>0</v>
      </c>
      <c r="CX112" s="188">
        <v>0</v>
      </c>
      <c r="CY112" s="188">
        <v>0</v>
      </c>
      <c r="CZ112" s="188">
        <v>0</v>
      </c>
      <c r="DA112" s="188">
        <v>0</v>
      </c>
      <c r="DB112" s="188">
        <v>0</v>
      </c>
      <c r="DC112" s="188">
        <v>2292.9146364387339</v>
      </c>
      <c r="DD112" s="193">
        <v>359975.76063253696</v>
      </c>
      <c r="DE112" s="188">
        <v>244515.06401212091</v>
      </c>
      <c r="DF112" s="189">
        <v>57540.58883254628</v>
      </c>
      <c r="DG112" s="189">
        <v>600.54901348857811</v>
      </c>
      <c r="DH112" s="189">
        <v>248.22846319872531</v>
      </c>
      <c r="DI112" s="189">
        <v>352.32055028985286</v>
      </c>
      <c r="DJ112" s="188">
        <v>347.66441774122245</v>
      </c>
      <c r="DK112" s="188">
        <v>0</v>
      </c>
      <c r="DL112" s="188">
        <v>499.31938191680104</v>
      </c>
      <c r="DM112" s="188">
        <v>0</v>
      </c>
      <c r="DN112" s="188">
        <v>55972.759086957616</v>
      </c>
      <c r="DO112" s="188">
        <v>0</v>
      </c>
      <c r="DP112" s="188">
        <v>499.81588776557487</v>
      </c>
      <c r="DQ112" s="188">
        <v>0</v>
      </c>
      <c r="DR112" s="192">
        <v>325339.86315033858</v>
      </c>
      <c r="DS112" s="188">
        <v>249095.99162923644</v>
      </c>
      <c r="DT112" s="188">
        <v>70536.886528167845</v>
      </c>
      <c r="DU112" s="188">
        <v>178559.10510106859</v>
      </c>
      <c r="DV112" s="188">
        <v>65094.799652698515</v>
      </c>
      <c r="DW112" s="188">
        <v>22106.688069384738</v>
      </c>
      <c r="DX112" s="188">
        <v>18151.775993939431</v>
      </c>
      <c r="DY112" s="188">
        <v>24836.33558937435</v>
      </c>
      <c r="DZ112" s="188">
        <v>3391.9955572625859</v>
      </c>
      <c r="EA112" s="188">
        <v>1845.6777418416193</v>
      </c>
      <c r="EB112" s="188">
        <v>1546.3178154209663</v>
      </c>
      <c r="EC112" s="188">
        <v>2479.0338426933822</v>
      </c>
      <c r="ED112" s="188">
        <v>195.66832094714624</v>
      </c>
      <c r="EE112" s="188">
        <v>2503.0104411345651</v>
      </c>
      <c r="EF112" s="188">
        <v>2579.3637063660112</v>
      </c>
      <c r="EG112" s="192">
        <v>21542.856590223899</v>
      </c>
      <c r="EH112" s="188">
        <v>9110.6894490262548</v>
      </c>
      <c r="EI112" s="188">
        <v>12432.167141197642</v>
      </c>
      <c r="EJ112" s="192">
        <v>45061.840320266208</v>
      </c>
      <c r="EK112" s="192">
        <v>321053.00135517435</v>
      </c>
      <c r="EL112" s="188">
        <v>173338.56340424358</v>
      </c>
      <c r="EM112" s="188">
        <v>147714.43795093073</v>
      </c>
      <c r="EN112" s="188">
        <v>0</v>
      </c>
      <c r="EO112" s="192">
        <v>0</v>
      </c>
      <c r="EP112" s="188">
        <v>0</v>
      </c>
      <c r="EQ112" s="188">
        <v>0</v>
      </c>
      <c r="ER112" s="188">
        <v>0</v>
      </c>
      <c r="ES112" s="264">
        <v>6880.688001269561</v>
      </c>
      <c r="ET112" s="190">
        <v>1213657.2121495199</v>
      </c>
      <c r="EU112" s="269"/>
      <c r="EV112" s="192">
        <v>0</v>
      </c>
      <c r="EW112" s="188">
        <v>1126128.28</v>
      </c>
      <c r="EX112" s="188">
        <v>759.0200000000001</v>
      </c>
      <c r="EY112" s="188">
        <v>759.0200000000001</v>
      </c>
      <c r="EZ112" s="188">
        <v>2390.6</v>
      </c>
      <c r="FA112" s="188">
        <v>1599.2000000000003</v>
      </c>
      <c r="FB112" s="188">
        <v>23079.030000000002</v>
      </c>
      <c r="FC112" s="192">
        <v>1154715.1500000001</v>
      </c>
      <c r="FD112" s="188">
        <v>1048590.05</v>
      </c>
      <c r="FE112" s="188">
        <v>724.17999999999984</v>
      </c>
      <c r="FF112" s="188">
        <v>723.61999999999989</v>
      </c>
      <c r="FG112" s="188">
        <v>2282.19</v>
      </c>
      <c r="FH112" s="188">
        <v>1523.6499999999999</v>
      </c>
      <c r="FI112" s="188">
        <v>21320.63</v>
      </c>
      <c r="FJ112" s="192">
        <v>1075164.3199999998</v>
      </c>
      <c r="FK112" s="192">
        <v>361904.25333333336</v>
      </c>
      <c r="FL112" s="190">
        <v>1126128.28</v>
      </c>
      <c r="FN112" s="115">
        <v>0</v>
      </c>
      <c r="FO112" s="107">
        <v>3.4064180237009616</v>
      </c>
      <c r="FP112" s="108">
        <v>3498.5800000000013</v>
      </c>
      <c r="FQ112" s="107">
        <v>3.0862331470625208</v>
      </c>
      <c r="FR112" s="108">
        <v>3498.5800000000013</v>
      </c>
      <c r="FS112" s="107">
        <v>0</v>
      </c>
      <c r="FT112" s="108">
        <v>0</v>
      </c>
      <c r="FU112" s="108">
        <v>3498.58</v>
      </c>
      <c r="FV112" s="108">
        <v>3498.58</v>
      </c>
      <c r="FW112" s="108">
        <v>3498.58</v>
      </c>
      <c r="FX112" s="108">
        <v>3498.58</v>
      </c>
      <c r="FY112" s="108">
        <v>3498.58</v>
      </c>
      <c r="FZ112" s="108">
        <v>3498.58</v>
      </c>
      <c r="GA112" s="108">
        <v>3498.58</v>
      </c>
      <c r="GB112" s="108">
        <v>3498.58</v>
      </c>
      <c r="GC112" s="108">
        <v>3498.58</v>
      </c>
      <c r="GD112" s="108">
        <v>3498.58</v>
      </c>
      <c r="GE112" s="108">
        <v>3498.58</v>
      </c>
      <c r="GF112" s="108">
        <v>3498.58</v>
      </c>
      <c r="GG112" s="108">
        <v>3498.5800000000013</v>
      </c>
      <c r="GH112" s="108">
        <v>3498.5800000000013</v>
      </c>
      <c r="GI112" s="108">
        <v>3498.5800000000013</v>
      </c>
      <c r="GJ112" s="108">
        <v>0</v>
      </c>
      <c r="GK112" s="115">
        <v>0</v>
      </c>
    </row>
    <row r="113" spans="1:193" ht="12" customHeight="1" x14ac:dyDescent="0.25">
      <c r="A113" s="22">
        <v>108</v>
      </c>
      <c r="B113" s="10" t="s">
        <v>106</v>
      </c>
      <c r="C113" s="28">
        <v>2021</v>
      </c>
      <c r="D113" s="282"/>
      <c r="E113" s="126">
        <v>7018.23</v>
      </c>
      <c r="F113" s="11">
        <v>7018.23</v>
      </c>
      <c r="G113" s="11">
        <v>0</v>
      </c>
      <c r="H113" s="11">
        <v>983.6</v>
      </c>
      <c r="I113" s="124" t="s">
        <v>494</v>
      </c>
      <c r="J113" s="12">
        <v>27.35</v>
      </c>
      <c r="K113" s="26">
        <v>4.4800000000000004</v>
      </c>
      <c r="L113" s="26">
        <v>5.83</v>
      </c>
      <c r="M113" s="26">
        <v>7.93</v>
      </c>
      <c r="N113" s="26">
        <v>6.1</v>
      </c>
      <c r="O113" s="26">
        <v>2.78</v>
      </c>
      <c r="P113" s="26">
        <v>0</v>
      </c>
      <c r="Q113" s="26">
        <v>0</v>
      </c>
      <c r="R113" s="26">
        <v>0.23</v>
      </c>
      <c r="S113" s="35">
        <v>28.444000000000003</v>
      </c>
      <c r="T113" s="33">
        <v>4.6592000000000002</v>
      </c>
      <c r="U113" s="33">
        <v>6.0632000000000001</v>
      </c>
      <c r="V113" s="33">
        <v>8.2471999999999994</v>
      </c>
      <c r="W113" s="33">
        <v>6.3439999999999994</v>
      </c>
      <c r="X113" s="33">
        <v>2.8912</v>
      </c>
      <c r="Y113" s="33">
        <v>0</v>
      </c>
      <c r="Z113" s="33">
        <v>0</v>
      </c>
      <c r="AA113" s="33">
        <v>0.23920000000000002</v>
      </c>
      <c r="AB113" s="38" t="s">
        <v>395</v>
      </c>
      <c r="AC113" s="38" t="s">
        <v>396</v>
      </c>
      <c r="AD113" s="122" t="s">
        <v>396</v>
      </c>
      <c r="AE113" s="37">
        <v>0</v>
      </c>
      <c r="AF113" s="38" t="s">
        <v>396</v>
      </c>
      <c r="AG113" s="282"/>
      <c r="AH113" s="26">
        <v>34.24</v>
      </c>
      <c r="AI113" s="26">
        <v>34.24</v>
      </c>
      <c r="AJ113" s="26">
        <v>2190</v>
      </c>
      <c r="AK113" s="26">
        <v>35.89</v>
      </c>
      <c r="AL113" s="26">
        <v>5.93</v>
      </c>
      <c r="AM113" s="282"/>
      <c r="AN113" s="15">
        <v>1.2999999999999999E-2</v>
      </c>
      <c r="AO113" s="15">
        <v>1.2999999999999999E-2</v>
      </c>
      <c r="AP113" s="16">
        <v>7.7870000000000001E-4</v>
      </c>
      <c r="AQ113" s="15">
        <v>2.5999999999999999E-2</v>
      </c>
      <c r="AR113" s="15">
        <v>0.68300000000000005</v>
      </c>
      <c r="AS113" s="282"/>
      <c r="AT113" s="13">
        <v>12.786799999999999</v>
      </c>
      <c r="AU113" s="13">
        <v>12.786799999999999</v>
      </c>
      <c r="AV113" s="13">
        <v>0.76592932000000002</v>
      </c>
      <c r="AW113" s="13">
        <v>25.573599999999999</v>
      </c>
      <c r="AX113" s="13">
        <v>671.79880000000003</v>
      </c>
      <c r="AY113" s="26">
        <v>6.2383255037238738E-2</v>
      </c>
      <c r="AZ113" s="26">
        <v>6.2383255037238738E-2</v>
      </c>
      <c r="BA113" s="26">
        <v>0.23900402392056119</v>
      </c>
      <c r="BB113" s="26">
        <v>0.13077891491159452</v>
      </c>
      <c r="BC113" s="26">
        <v>0.5676312808215177</v>
      </c>
      <c r="BD113" s="269"/>
      <c r="BE113" s="192">
        <v>86138.442852231179</v>
      </c>
      <c r="BF113" s="188">
        <v>86138.442852231179</v>
      </c>
      <c r="BG113" s="188">
        <v>43525.152895651001</v>
      </c>
      <c r="BH113" s="188">
        <v>6031.9154463836785</v>
      </c>
      <c r="BI113" s="188">
        <v>2151.6822413761192</v>
      </c>
      <c r="BJ113" s="189">
        <v>11687.79226882038</v>
      </c>
      <c r="BK113" s="188">
        <v>22741.9</v>
      </c>
      <c r="BL113" s="188">
        <v>0</v>
      </c>
      <c r="BM113" s="188">
        <v>0</v>
      </c>
      <c r="BN113" s="188">
        <v>0</v>
      </c>
      <c r="BO113" s="188">
        <v>0</v>
      </c>
      <c r="BP113" s="188">
        <v>0</v>
      </c>
      <c r="BQ113" s="188">
        <v>0</v>
      </c>
      <c r="BR113" s="188">
        <v>0</v>
      </c>
      <c r="BS113" s="188">
        <v>0</v>
      </c>
      <c r="BT113" s="188">
        <v>0</v>
      </c>
      <c r="BU113" s="188">
        <v>0</v>
      </c>
      <c r="BV113" s="188">
        <v>0</v>
      </c>
      <c r="BW113" s="188">
        <v>0</v>
      </c>
      <c r="BX113" s="188">
        <v>0</v>
      </c>
      <c r="BY113" s="188">
        <v>0</v>
      </c>
      <c r="BZ113" s="188">
        <v>0</v>
      </c>
      <c r="CA113" s="188">
        <v>0</v>
      </c>
      <c r="CB113" s="188">
        <v>0</v>
      </c>
      <c r="CC113" s="188">
        <v>0</v>
      </c>
      <c r="CD113" s="188">
        <v>0</v>
      </c>
      <c r="CE113" s="188">
        <v>0</v>
      </c>
      <c r="CF113" s="188">
        <v>0</v>
      </c>
      <c r="CG113" s="188">
        <v>0</v>
      </c>
      <c r="CH113" s="188">
        <v>0</v>
      </c>
      <c r="CI113" s="188">
        <v>0</v>
      </c>
      <c r="CJ113" s="188">
        <v>0</v>
      </c>
      <c r="CK113" s="188">
        <v>0</v>
      </c>
      <c r="CL113" s="188">
        <v>0</v>
      </c>
      <c r="CM113" s="188">
        <v>0</v>
      </c>
      <c r="CN113" s="188">
        <v>0</v>
      </c>
      <c r="CO113" s="188">
        <v>0</v>
      </c>
      <c r="CP113" s="188">
        <v>0</v>
      </c>
      <c r="CQ113" s="188">
        <v>0</v>
      </c>
      <c r="CR113" s="188">
        <v>0</v>
      </c>
      <c r="CS113" s="188">
        <v>0</v>
      </c>
      <c r="CT113" s="188">
        <v>0</v>
      </c>
      <c r="CU113" s="188">
        <v>0</v>
      </c>
      <c r="CV113" s="188">
        <v>0</v>
      </c>
      <c r="CW113" s="188">
        <v>0</v>
      </c>
      <c r="CX113" s="188">
        <v>0</v>
      </c>
      <c r="CY113" s="188">
        <v>0</v>
      </c>
      <c r="CZ113" s="188">
        <v>0</v>
      </c>
      <c r="DA113" s="188">
        <v>0</v>
      </c>
      <c r="DB113" s="188">
        <v>0</v>
      </c>
      <c r="DC113" s="188">
        <v>0</v>
      </c>
      <c r="DD113" s="193">
        <v>722119.45490572974</v>
      </c>
      <c r="DE113" s="188">
        <v>490502.70615557907</v>
      </c>
      <c r="DF113" s="189">
        <v>115427.71260403963</v>
      </c>
      <c r="DG113" s="189">
        <v>1204.7147994146026</v>
      </c>
      <c r="DH113" s="189">
        <v>497.95186826517858</v>
      </c>
      <c r="DI113" s="189">
        <v>706.76293114942405</v>
      </c>
      <c r="DJ113" s="188">
        <v>697.42262475746656</v>
      </c>
      <c r="DK113" s="188">
        <v>0</v>
      </c>
      <c r="DL113" s="188">
        <v>1001.6458865453835</v>
      </c>
      <c r="DM113" s="188">
        <v>0</v>
      </c>
      <c r="DN113" s="188">
        <v>112282.61094697227</v>
      </c>
      <c r="DO113" s="188">
        <v>0</v>
      </c>
      <c r="DP113" s="188">
        <v>1002.6418884212989</v>
      </c>
      <c r="DQ113" s="188">
        <v>0</v>
      </c>
      <c r="DR113" s="192">
        <v>652639.06720943912</v>
      </c>
      <c r="DS113" s="188">
        <v>499692.14976706402</v>
      </c>
      <c r="DT113" s="188">
        <v>141498.57746245133</v>
      </c>
      <c r="DU113" s="188">
        <v>358193.57230461267</v>
      </c>
      <c r="DV113" s="188">
        <v>130581.62905137455</v>
      </c>
      <c r="DW113" s="188">
        <v>44346.512416236852</v>
      </c>
      <c r="DX113" s="188">
        <v>36412.870031254228</v>
      </c>
      <c r="DY113" s="188">
        <v>49822.246603883468</v>
      </c>
      <c r="DZ113" s="188">
        <v>6804.4192157523848</v>
      </c>
      <c r="EA113" s="188">
        <v>3702.4709734020935</v>
      </c>
      <c r="EB113" s="188">
        <v>3101.9482423502909</v>
      </c>
      <c r="EC113" s="188">
        <v>4972.9975263695442</v>
      </c>
      <c r="ED113" s="188">
        <v>392.51504328067074</v>
      </c>
      <c r="EE113" s="188">
        <v>5021.0951209587392</v>
      </c>
      <c r="EF113" s="188">
        <v>5174.2614846392298</v>
      </c>
      <c r="EG113" s="192">
        <v>43215.453814749679</v>
      </c>
      <c r="EH113" s="188">
        <v>18276.247509515142</v>
      </c>
      <c r="EI113" s="188">
        <v>24939.20630523454</v>
      </c>
      <c r="EJ113" s="192">
        <v>90395.0630229698</v>
      </c>
      <c r="EK113" s="192">
        <v>644039.52623662259</v>
      </c>
      <c r="EL113" s="188">
        <v>347721.04849412141</v>
      </c>
      <c r="EM113" s="188">
        <v>296318.47774250119</v>
      </c>
      <c r="EN113" s="188">
        <v>0</v>
      </c>
      <c r="EO113" s="192">
        <v>0</v>
      </c>
      <c r="EP113" s="188">
        <v>0</v>
      </c>
      <c r="EQ113" s="188">
        <v>0</v>
      </c>
      <c r="ER113" s="188">
        <v>0</v>
      </c>
      <c r="ES113" s="264">
        <v>13802.814556520083</v>
      </c>
      <c r="ET113" s="190">
        <v>2252349.8225982622</v>
      </c>
      <c r="EU113" s="269"/>
      <c r="EV113" s="192">
        <v>0</v>
      </c>
      <c r="EW113" s="188">
        <v>2259170.88</v>
      </c>
      <c r="EX113" s="188">
        <v>2227.61</v>
      </c>
      <c r="EY113" s="188">
        <v>2227.61</v>
      </c>
      <c r="EZ113" s="188">
        <v>7016.3</v>
      </c>
      <c r="FA113" s="188">
        <v>4694.1100000000006</v>
      </c>
      <c r="FB113" s="188">
        <v>46999.62</v>
      </c>
      <c r="FC113" s="192">
        <v>2322336.1299999994</v>
      </c>
      <c r="FD113" s="188">
        <v>2226720.6599999997</v>
      </c>
      <c r="FE113" s="188">
        <v>2208.52</v>
      </c>
      <c r="FF113" s="188">
        <v>2208.4299999999998</v>
      </c>
      <c r="FG113" s="188">
        <v>6890.7400000000016</v>
      </c>
      <c r="FH113" s="188">
        <v>4629.1099999999997</v>
      </c>
      <c r="FI113" s="188">
        <v>46036.499999999993</v>
      </c>
      <c r="FJ113" s="192">
        <v>2288693.96</v>
      </c>
      <c r="FK113" s="192">
        <v>230555.10333333336</v>
      </c>
      <c r="FL113" s="190">
        <v>2259170.88</v>
      </c>
      <c r="FN113" s="115">
        <v>0</v>
      </c>
      <c r="FO113" s="107">
        <v>3.4064172028551774</v>
      </c>
      <c r="FP113" s="108">
        <v>7018.2299999999968</v>
      </c>
      <c r="FQ113" s="107">
        <v>3.086230200435029</v>
      </c>
      <c r="FR113" s="108">
        <v>7018.2299999999968</v>
      </c>
      <c r="FS113" s="107">
        <v>0</v>
      </c>
      <c r="FT113" s="108">
        <v>0</v>
      </c>
      <c r="FU113" s="108">
        <v>7018.23</v>
      </c>
      <c r="FV113" s="108">
        <v>7018.23</v>
      </c>
      <c r="FW113" s="108">
        <v>7018.23</v>
      </c>
      <c r="FX113" s="108">
        <v>7018.23</v>
      </c>
      <c r="FY113" s="108">
        <v>7018.23</v>
      </c>
      <c r="FZ113" s="108">
        <v>7018.23</v>
      </c>
      <c r="GA113" s="108">
        <v>7018.23</v>
      </c>
      <c r="GB113" s="108">
        <v>7018.23</v>
      </c>
      <c r="GC113" s="108">
        <v>7018.23</v>
      </c>
      <c r="GD113" s="108">
        <v>7018.23</v>
      </c>
      <c r="GE113" s="108">
        <v>7018.23</v>
      </c>
      <c r="GF113" s="108">
        <v>7018.23</v>
      </c>
      <c r="GG113" s="108">
        <v>7018.2299999999968</v>
      </c>
      <c r="GH113" s="108">
        <v>0</v>
      </c>
      <c r="GI113" s="108">
        <v>7018.2299999999968</v>
      </c>
      <c r="GJ113" s="108">
        <v>0</v>
      </c>
      <c r="GK113" s="115">
        <v>0</v>
      </c>
    </row>
    <row r="114" spans="1:193" ht="12" customHeight="1" x14ac:dyDescent="0.25">
      <c r="A114" s="22">
        <v>109</v>
      </c>
      <c r="B114" s="10" t="s">
        <v>107</v>
      </c>
      <c r="C114" s="28">
        <v>2021</v>
      </c>
      <c r="D114" s="282"/>
      <c r="E114" s="126">
        <v>3521.8</v>
      </c>
      <c r="F114" s="11">
        <v>3521.8</v>
      </c>
      <c r="G114" s="11">
        <v>0</v>
      </c>
      <c r="H114" s="11">
        <v>491.8</v>
      </c>
      <c r="I114" s="124" t="s">
        <v>494</v>
      </c>
      <c r="J114" s="12">
        <v>27.35</v>
      </c>
      <c r="K114" s="26">
        <v>4.4800000000000004</v>
      </c>
      <c r="L114" s="26">
        <v>5.83</v>
      </c>
      <c r="M114" s="26">
        <v>7.93</v>
      </c>
      <c r="N114" s="26">
        <v>6.1</v>
      </c>
      <c r="O114" s="26">
        <v>2.78</v>
      </c>
      <c r="P114" s="26">
        <v>0</v>
      </c>
      <c r="Q114" s="26">
        <v>0</v>
      </c>
      <c r="R114" s="26">
        <v>0.23</v>
      </c>
      <c r="S114" s="35">
        <v>28.444000000000003</v>
      </c>
      <c r="T114" s="33">
        <v>4.6592000000000002</v>
      </c>
      <c r="U114" s="33">
        <v>6.0632000000000001</v>
      </c>
      <c r="V114" s="33">
        <v>8.2471999999999994</v>
      </c>
      <c r="W114" s="33">
        <v>6.3439999999999994</v>
      </c>
      <c r="X114" s="33">
        <v>2.8912</v>
      </c>
      <c r="Y114" s="33">
        <v>0</v>
      </c>
      <c r="Z114" s="33">
        <v>0</v>
      </c>
      <c r="AA114" s="33">
        <v>0.23920000000000002</v>
      </c>
      <c r="AB114" s="38" t="s">
        <v>395</v>
      </c>
      <c r="AC114" s="38" t="s">
        <v>396</v>
      </c>
      <c r="AD114" s="122" t="s">
        <v>396</v>
      </c>
      <c r="AE114" s="37">
        <v>0</v>
      </c>
      <c r="AF114" s="38" t="s">
        <v>396</v>
      </c>
      <c r="AG114" s="282"/>
      <c r="AH114" s="26">
        <v>34.24</v>
      </c>
      <c r="AI114" s="26">
        <v>34.24</v>
      </c>
      <c r="AJ114" s="26">
        <v>2190</v>
      </c>
      <c r="AK114" s="26">
        <v>35.89</v>
      </c>
      <c r="AL114" s="26">
        <v>5.93</v>
      </c>
      <c r="AM114" s="282"/>
      <c r="AN114" s="15">
        <v>1.2999999999999999E-2</v>
      </c>
      <c r="AO114" s="15">
        <v>1.2999999999999999E-2</v>
      </c>
      <c r="AP114" s="16">
        <v>7.7870000000000001E-4</v>
      </c>
      <c r="AQ114" s="15">
        <v>2.5999999999999999E-2</v>
      </c>
      <c r="AR114" s="15">
        <v>0.68300000000000005</v>
      </c>
      <c r="AS114" s="282"/>
      <c r="AT114" s="13">
        <v>6.3933999999999997</v>
      </c>
      <c r="AU114" s="13">
        <v>6.3933999999999997</v>
      </c>
      <c r="AV114" s="13">
        <v>0.38296466000000001</v>
      </c>
      <c r="AW114" s="13">
        <v>12.786799999999999</v>
      </c>
      <c r="AX114" s="13">
        <v>335.89940000000001</v>
      </c>
      <c r="AY114" s="26">
        <v>6.2158559827361008E-2</v>
      </c>
      <c r="AZ114" s="26">
        <v>6.2158559827361008E-2</v>
      </c>
      <c r="BA114" s="26">
        <v>0.2381431669600772</v>
      </c>
      <c r="BB114" s="26">
        <v>0.13030786870350389</v>
      </c>
      <c r="BC114" s="26">
        <v>0.56558675733999664</v>
      </c>
      <c r="BD114" s="269"/>
      <c r="BE114" s="192">
        <v>242610.42926729165</v>
      </c>
      <c r="BF114" s="188">
        <v>69636.506605866132</v>
      </c>
      <c r="BG114" s="188">
        <v>21841.245366410589</v>
      </c>
      <c r="BH114" s="188">
        <v>3026.8600229793055</v>
      </c>
      <c r="BI114" s="188">
        <v>1079.7301481539394</v>
      </c>
      <c r="BJ114" s="189">
        <v>5865.021068322304</v>
      </c>
      <c r="BK114" s="188">
        <v>37823.65</v>
      </c>
      <c r="BL114" s="188">
        <v>19962.45</v>
      </c>
      <c r="BM114" s="188">
        <v>0</v>
      </c>
      <c r="BN114" s="188">
        <v>19962.45</v>
      </c>
      <c r="BO114" s="188">
        <v>0</v>
      </c>
      <c r="BP114" s="188">
        <v>0</v>
      </c>
      <c r="BQ114" s="188">
        <v>0</v>
      </c>
      <c r="BR114" s="188">
        <v>0</v>
      </c>
      <c r="BS114" s="188">
        <v>0</v>
      </c>
      <c r="BT114" s="188">
        <v>0</v>
      </c>
      <c r="BU114" s="188">
        <v>70419.88</v>
      </c>
      <c r="BV114" s="188">
        <v>44681.02</v>
      </c>
      <c r="BW114" s="188">
        <v>25738.86</v>
      </c>
      <c r="BX114" s="188">
        <v>0</v>
      </c>
      <c r="BY114" s="188">
        <v>0</v>
      </c>
      <c r="BZ114" s="188">
        <v>0</v>
      </c>
      <c r="CA114" s="188">
        <v>0</v>
      </c>
      <c r="CB114" s="188">
        <v>0</v>
      </c>
      <c r="CC114" s="188">
        <v>0</v>
      </c>
      <c r="CD114" s="188">
        <v>0</v>
      </c>
      <c r="CE114" s="188">
        <v>0</v>
      </c>
      <c r="CF114" s="188">
        <v>0</v>
      </c>
      <c r="CG114" s="188">
        <v>0</v>
      </c>
      <c r="CH114" s="188">
        <v>0</v>
      </c>
      <c r="CI114" s="188">
        <v>0</v>
      </c>
      <c r="CJ114" s="188">
        <v>0</v>
      </c>
      <c r="CK114" s="188">
        <v>0</v>
      </c>
      <c r="CL114" s="188">
        <v>0</v>
      </c>
      <c r="CM114" s="188">
        <v>0</v>
      </c>
      <c r="CN114" s="188">
        <v>0</v>
      </c>
      <c r="CO114" s="188">
        <v>0</v>
      </c>
      <c r="CP114" s="188">
        <v>0</v>
      </c>
      <c r="CQ114" s="188">
        <v>0</v>
      </c>
      <c r="CR114" s="188">
        <v>0</v>
      </c>
      <c r="CS114" s="188">
        <v>0</v>
      </c>
      <c r="CT114" s="188">
        <v>0</v>
      </c>
      <c r="CU114" s="188">
        <v>0</v>
      </c>
      <c r="CV114" s="188">
        <v>0</v>
      </c>
      <c r="CW114" s="188">
        <v>80283.460000000006</v>
      </c>
      <c r="CX114" s="188">
        <v>80283.460000000006</v>
      </c>
      <c r="CY114" s="188">
        <v>0</v>
      </c>
      <c r="CZ114" s="188">
        <v>0</v>
      </c>
      <c r="DA114" s="188">
        <v>0</v>
      </c>
      <c r="DB114" s="188">
        <v>0</v>
      </c>
      <c r="DC114" s="188">
        <v>2308.1326614254731</v>
      </c>
      <c r="DD114" s="193">
        <v>362364.91199162765</v>
      </c>
      <c r="DE114" s="188">
        <v>246137.90521808481</v>
      </c>
      <c r="DF114" s="189">
        <v>57922.484479549261</v>
      </c>
      <c r="DG114" s="189">
        <v>604.53484433800986</v>
      </c>
      <c r="DH114" s="189">
        <v>249.87595015499738</v>
      </c>
      <c r="DI114" s="189">
        <v>354.65889418301242</v>
      </c>
      <c r="DJ114" s="188">
        <v>349.97185898308368</v>
      </c>
      <c r="DK114" s="188">
        <v>0</v>
      </c>
      <c r="DL114" s="188">
        <v>502.63335388488747</v>
      </c>
      <c r="DM114" s="188">
        <v>0</v>
      </c>
      <c r="DN114" s="188">
        <v>56344.249081755253</v>
      </c>
      <c r="DO114" s="188">
        <v>0</v>
      </c>
      <c r="DP114" s="188">
        <v>503.13315503227057</v>
      </c>
      <c r="DQ114" s="188">
        <v>0</v>
      </c>
      <c r="DR114" s="192">
        <v>327499.13680489291</v>
      </c>
      <c r="DS114" s="188">
        <v>250749.23635299029</v>
      </c>
      <c r="DT114" s="188">
        <v>71005.03832266276</v>
      </c>
      <c r="DU114" s="188">
        <v>179744.19803032753</v>
      </c>
      <c r="DV114" s="188">
        <v>65526.832433979958</v>
      </c>
      <c r="DW114" s="188">
        <v>22253.409681287598</v>
      </c>
      <c r="DX114" s="188">
        <v>18272.248939700072</v>
      </c>
      <c r="DY114" s="188">
        <v>25001.173812992292</v>
      </c>
      <c r="DZ114" s="188">
        <v>3414.50815861503</v>
      </c>
      <c r="EA114" s="188">
        <v>1857.9274652052586</v>
      </c>
      <c r="EB114" s="188">
        <v>1556.5806934097716</v>
      </c>
      <c r="EC114" s="188">
        <v>2495.4871368376744</v>
      </c>
      <c r="ED114" s="188">
        <v>196.96696737295116</v>
      </c>
      <c r="EE114" s="188">
        <v>2519.6228674455665</v>
      </c>
      <c r="EF114" s="188">
        <v>2596.4828876515094</v>
      </c>
      <c r="EG114" s="192">
        <v>21685.836064760704</v>
      </c>
      <c r="EH114" s="188">
        <v>9171.1568983932502</v>
      </c>
      <c r="EI114" s="188">
        <v>12514.679166367454</v>
      </c>
      <c r="EJ114" s="192">
        <v>45360.914782544205</v>
      </c>
      <c r="EK114" s="192">
        <v>323183.82320045639</v>
      </c>
      <c r="EL114" s="188">
        <v>174489.00771086125</v>
      </c>
      <c r="EM114" s="188">
        <v>148694.81548959514</v>
      </c>
      <c r="EN114" s="188">
        <v>0</v>
      </c>
      <c r="EO114" s="192">
        <v>0</v>
      </c>
      <c r="EP114" s="188">
        <v>0</v>
      </c>
      <c r="EQ114" s="188">
        <v>0</v>
      </c>
      <c r="ER114" s="188">
        <v>0</v>
      </c>
      <c r="ES114" s="264">
        <v>6926.3549791261412</v>
      </c>
      <c r="ET114" s="190">
        <v>1329631.4070906998</v>
      </c>
      <c r="EU114" s="269"/>
      <c r="EV114" s="192">
        <v>0</v>
      </c>
      <c r="EW114" s="188">
        <v>1133668.6200000001</v>
      </c>
      <c r="EX114" s="188">
        <v>1230.56</v>
      </c>
      <c r="EY114" s="188">
        <v>1230.56</v>
      </c>
      <c r="EZ114" s="188">
        <v>3834.8999999999996</v>
      </c>
      <c r="FA114" s="188">
        <v>2565.4799999999996</v>
      </c>
      <c r="FB114" s="188">
        <v>23499.54</v>
      </c>
      <c r="FC114" s="192">
        <v>1166029.6600000001</v>
      </c>
      <c r="FD114" s="188">
        <v>1058164.3700000001</v>
      </c>
      <c r="FE114" s="188">
        <v>1224.48</v>
      </c>
      <c r="FF114" s="188">
        <v>1224.4499999999998</v>
      </c>
      <c r="FG114" s="188">
        <v>3753.26</v>
      </c>
      <c r="FH114" s="188">
        <v>2513.75</v>
      </c>
      <c r="FI114" s="188">
        <v>21841.279999999999</v>
      </c>
      <c r="FJ114" s="192">
        <v>1088721.5900000001</v>
      </c>
      <c r="FK114" s="192">
        <v>485192.37666666665</v>
      </c>
      <c r="FL114" s="190">
        <v>1133668.6200000001</v>
      </c>
      <c r="FN114" s="115">
        <v>0</v>
      </c>
      <c r="FO114" s="107">
        <v>3.406416781628772</v>
      </c>
      <c r="FP114" s="108">
        <v>3521.8000000000006</v>
      </c>
      <c r="FQ114" s="107">
        <v>3.0862313434954158</v>
      </c>
      <c r="FR114" s="108">
        <v>3521.8000000000006</v>
      </c>
      <c r="FS114" s="107">
        <v>0</v>
      </c>
      <c r="FT114" s="108">
        <v>0</v>
      </c>
      <c r="FU114" s="108">
        <v>3521.8</v>
      </c>
      <c r="FV114" s="108">
        <v>3521.8</v>
      </c>
      <c r="FW114" s="108">
        <v>3521.8</v>
      </c>
      <c r="FX114" s="108">
        <v>3521.8</v>
      </c>
      <c r="FY114" s="108">
        <v>3521.8</v>
      </c>
      <c r="FZ114" s="108">
        <v>3521.8</v>
      </c>
      <c r="GA114" s="108">
        <v>3521.8</v>
      </c>
      <c r="GB114" s="108">
        <v>3521.8</v>
      </c>
      <c r="GC114" s="108">
        <v>3521.8</v>
      </c>
      <c r="GD114" s="108">
        <v>3521.8</v>
      </c>
      <c r="GE114" s="108">
        <v>3521.8</v>
      </c>
      <c r="GF114" s="108">
        <v>3521.8</v>
      </c>
      <c r="GG114" s="108">
        <v>3521.8000000000006</v>
      </c>
      <c r="GH114" s="108">
        <v>3521.8000000000006</v>
      </c>
      <c r="GI114" s="108">
        <v>3521.8000000000006</v>
      </c>
      <c r="GJ114" s="108">
        <v>0</v>
      </c>
      <c r="GK114" s="115">
        <v>0</v>
      </c>
    </row>
    <row r="115" spans="1:193" ht="12" customHeight="1" x14ac:dyDescent="0.25">
      <c r="A115" s="22">
        <v>110</v>
      </c>
      <c r="B115" s="10" t="s">
        <v>108</v>
      </c>
      <c r="C115" s="28">
        <v>2021</v>
      </c>
      <c r="D115" s="282"/>
      <c r="E115" s="126">
        <v>3540.1</v>
      </c>
      <c r="F115" s="11">
        <v>3540.1</v>
      </c>
      <c r="G115" s="11">
        <v>0</v>
      </c>
      <c r="H115" s="11">
        <v>317.60000000000002</v>
      </c>
      <c r="I115" s="124" t="s">
        <v>494</v>
      </c>
      <c r="J115" s="12">
        <v>27.35</v>
      </c>
      <c r="K115" s="26">
        <v>4.4800000000000004</v>
      </c>
      <c r="L115" s="26">
        <v>5.83</v>
      </c>
      <c r="M115" s="26">
        <v>7.93</v>
      </c>
      <c r="N115" s="26">
        <v>6.1</v>
      </c>
      <c r="O115" s="26">
        <v>2.78</v>
      </c>
      <c r="P115" s="26">
        <v>0</v>
      </c>
      <c r="Q115" s="26">
        <v>0</v>
      </c>
      <c r="R115" s="26">
        <v>0.23</v>
      </c>
      <c r="S115" s="35">
        <v>28.444000000000003</v>
      </c>
      <c r="T115" s="33">
        <v>4.6592000000000002</v>
      </c>
      <c r="U115" s="33">
        <v>6.0632000000000001</v>
      </c>
      <c r="V115" s="33">
        <v>8.2471999999999994</v>
      </c>
      <c r="W115" s="33">
        <v>6.3439999999999994</v>
      </c>
      <c r="X115" s="33">
        <v>2.8912</v>
      </c>
      <c r="Y115" s="33">
        <v>0</v>
      </c>
      <c r="Z115" s="33">
        <v>0</v>
      </c>
      <c r="AA115" s="33">
        <v>0.23920000000000002</v>
      </c>
      <c r="AB115" s="38" t="s">
        <v>395</v>
      </c>
      <c r="AC115" s="38" t="s">
        <v>396</v>
      </c>
      <c r="AD115" s="122" t="s">
        <v>396</v>
      </c>
      <c r="AE115" s="37">
        <v>0</v>
      </c>
      <c r="AF115" s="38" t="s">
        <v>396</v>
      </c>
      <c r="AG115" s="282"/>
      <c r="AH115" s="26">
        <v>34.24</v>
      </c>
      <c r="AI115" s="26">
        <v>34.24</v>
      </c>
      <c r="AJ115" s="26">
        <v>2190</v>
      </c>
      <c r="AK115" s="26">
        <v>35.89</v>
      </c>
      <c r="AL115" s="26">
        <v>5.93</v>
      </c>
      <c r="AM115" s="282"/>
      <c r="AN115" s="15">
        <v>1.2999999999999999E-2</v>
      </c>
      <c r="AO115" s="15">
        <v>1.2999999999999999E-2</v>
      </c>
      <c r="AP115" s="16">
        <v>7.7870000000000001E-4</v>
      </c>
      <c r="AQ115" s="15">
        <v>2.5999999999999999E-2</v>
      </c>
      <c r="AR115" s="15">
        <v>0.68300000000000005</v>
      </c>
      <c r="AS115" s="282"/>
      <c r="AT115" s="13">
        <v>4.1288</v>
      </c>
      <c r="AU115" s="13">
        <v>4.1288</v>
      </c>
      <c r="AV115" s="13">
        <v>0.24731512000000003</v>
      </c>
      <c r="AW115" s="13">
        <v>8.2576000000000001</v>
      </c>
      <c r="AX115" s="13">
        <v>216.92080000000004</v>
      </c>
      <c r="AY115" s="26">
        <v>3.9933931809835885E-2</v>
      </c>
      <c r="AZ115" s="26">
        <v>3.9933931809835885E-2</v>
      </c>
      <c r="BA115" s="26">
        <v>0.15299570995169628</v>
      </c>
      <c r="BB115" s="26">
        <v>8.3716636253213197E-2</v>
      </c>
      <c r="BC115" s="26">
        <v>0.36336271404762582</v>
      </c>
      <c r="BD115" s="269"/>
      <c r="BE115" s="192">
        <v>304451.38897300785</v>
      </c>
      <c r="BF115" s="188">
        <v>62417.492777678082</v>
      </c>
      <c r="BG115" s="188">
        <v>21954.736987230986</v>
      </c>
      <c r="BH115" s="188">
        <v>3042.5882126608653</v>
      </c>
      <c r="BI115" s="188">
        <v>1085.3406489521717</v>
      </c>
      <c r="BJ115" s="189">
        <v>5895.4969288340553</v>
      </c>
      <c r="BK115" s="188">
        <v>30439.33</v>
      </c>
      <c r="BL115" s="188">
        <v>0</v>
      </c>
      <c r="BM115" s="188">
        <v>0</v>
      </c>
      <c r="BN115" s="188">
        <v>0</v>
      </c>
      <c r="BO115" s="188">
        <v>0</v>
      </c>
      <c r="BP115" s="188">
        <v>0</v>
      </c>
      <c r="BQ115" s="188">
        <v>0</v>
      </c>
      <c r="BR115" s="188">
        <v>0</v>
      </c>
      <c r="BS115" s="188">
        <v>0</v>
      </c>
      <c r="BT115" s="188">
        <v>0</v>
      </c>
      <c r="BU115" s="188">
        <v>0</v>
      </c>
      <c r="BV115" s="188">
        <v>0</v>
      </c>
      <c r="BW115" s="188">
        <v>0</v>
      </c>
      <c r="BX115" s="188">
        <v>0</v>
      </c>
      <c r="BY115" s="188">
        <v>0</v>
      </c>
      <c r="BZ115" s="188">
        <v>0</v>
      </c>
      <c r="CA115" s="188">
        <v>0</v>
      </c>
      <c r="CB115" s="188">
        <v>0</v>
      </c>
      <c r="CC115" s="188">
        <v>0</v>
      </c>
      <c r="CD115" s="188">
        <v>0</v>
      </c>
      <c r="CE115" s="188">
        <v>0</v>
      </c>
      <c r="CF115" s="188">
        <v>0</v>
      </c>
      <c r="CG115" s="188">
        <v>0</v>
      </c>
      <c r="CH115" s="188">
        <v>0</v>
      </c>
      <c r="CI115" s="188">
        <v>0</v>
      </c>
      <c r="CJ115" s="188">
        <v>0</v>
      </c>
      <c r="CK115" s="188">
        <v>0</v>
      </c>
      <c r="CL115" s="188">
        <v>0</v>
      </c>
      <c r="CM115" s="188">
        <v>0</v>
      </c>
      <c r="CN115" s="188">
        <v>0</v>
      </c>
      <c r="CO115" s="188">
        <v>0</v>
      </c>
      <c r="CP115" s="188">
        <v>0</v>
      </c>
      <c r="CQ115" s="188">
        <v>0</v>
      </c>
      <c r="CR115" s="188">
        <v>0</v>
      </c>
      <c r="CS115" s="188">
        <v>0</v>
      </c>
      <c r="CT115" s="188">
        <v>0</v>
      </c>
      <c r="CU115" s="188">
        <v>0</v>
      </c>
      <c r="CV115" s="188">
        <v>0</v>
      </c>
      <c r="CW115" s="188">
        <v>239713.77</v>
      </c>
      <c r="CX115" s="188">
        <v>239713.77</v>
      </c>
      <c r="CY115" s="188">
        <v>0</v>
      </c>
      <c r="CZ115" s="188">
        <v>0</v>
      </c>
      <c r="DA115" s="188">
        <v>0</v>
      </c>
      <c r="DB115" s="188">
        <v>0</v>
      </c>
      <c r="DC115" s="188">
        <v>2320.1261953297499</v>
      </c>
      <c r="DD115" s="193">
        <v>364247.83489737072</v>
      </c>
      <c r="DE115" s="188">
        <v>247416.88859746204</v>
      </c>
      <c r="DF115" s="189">
        <v>58223.461669047712</v>
      </c>
      <c r="DG115" s="189">
        <v>607.67613221676061</v>
      </c>
      <c r="DH115" s="189">
        <v>251.17435718771813</v>
      </c>
      <c r="DI115" s="189">
        <v>356.50177502904245</v>
      </c>
      <c r="DJ115" s="188">
        <v>351.79038502641095</v>
      </c>
      <c r="DK115" s="188">
        <v>0</v>
      </c>
      <c r="DL115" s="188">
        <v>505.24514057808204</v>
      </c>
      <c r="DM115" s="188">
        <v>0</v>
      </c>
      <c r="DN115" s="188">
        <v>56637.02543424433</v>
      </c>
      <c r="DO115" s="188">
        <v>0</v>
      </c>
      <c r="DP115" s="188">
        <v>505.74753879542857</v>
      </c>
      <c r="DQ115" s="188">
        <v>0</v>
      </c>
      <c r="DR115" s="192">
        <v>329200.8899434951</v>
      </c>
      <c r="DS115" s="188">
        <v>252052.18116111663</v>
      </c>
      <c r="DT115" s="188">
        <v>71373.995163285334</v>
      </c>
      <c r="DU115" s="188">
        <v>180678.18599783129</v>
      </c>
      <c r="DV115" s="188">
        <v>65867.323385635857</v>
      </c>
      <c r="DW115" s="188">
        <v>22369.042992993975</v>
      </c>
      <c r="DX115" s="188">
        <v>18367.195318141912</v>
      </c>
      <c r="DY115" s="188">
        <v>25131.085074499966</v>
      </c>
      <c r="DZ115" s="188">
        <v>3432.2506480530019</v>
      </c>
      <c r="EA115" s="188">
        <v>1867.5816399492114</v>
      </c>
      <c r="EB115" s="188">
        <v>1564.6690081037907</v>
      </c>
      <c r="EC115" s="188">
        <v>2508.4542032821419</v>
      </c>
      <c r="ED115" s="188">
        <v>197.9904484062082</v>
      </c>
      <c r="EE115" s="188">
        <v>2532.7153481299465</v>
      </c>
      <c r="EF115" s="188">
        <v>2609.9747488713451</v>
      </c>
      <c r="EG115" s="192">
        <v>21798.520146759991</v>
      </c>
      <c r="EH115" s="188">
        <v>9218.8121233465645</v>
      </c>
      <c r="EI115" s="188">
        <v>12579.708023413426</v>
      </c>
      <c r="EJ115" s="192">
        <v>45596.619462117291</v>
      </c>
      <c r="EK115" s="192">
        <v>324863.15307852096</v>
      </c>
      <c r="EL115" s="188">
        <v>175395.68862434538</v>
      </c>
      <c r="EM115" s="188">
        <v>149467.46445417558</v>
      </c>
      <c r="EN115" s="188">
        <v>0</v>
      </c>
      <c r="EO115" s="192">
        <v>0</v>
      </c>
      <c r="EP115" s="188">
        <v>0</v>
      </c>
      <c r="EQ115" s="188">
        <v>0</v>
      </c>
      <c r="ER115" s="188">
        <v>0</v>
      </c>
      <c r="ES115" s="264">
        <v>6962.3457497883019</v>
      </c>
      <c r="ET115" s="190">
        <v>1397120.75225106</v>
      </c>
      <c r="EU115" s="269"/>
      <c r="EV115" s="192">
        <v>3728.4210526315787</v>
      </c>
      <c r="EW115" s="188">
        <v>1139559.72</v>
      </c>
      <c r="EX115" s="188">
        <v>778.15</v>
      </c>
      <c r="EY115" s="188">
        <v>778.15</v>
      </c>
      <c r="EZ115" s="188">
        <v>2451.48</v>
      </c>
      <c r="FA115" s="188">
        <v>1640.3399999999997</v>
      </c>
      <c r="FB115" s="188">
        <v>15175.15</v>
      </c>
      <c r="FC115" s="192">
        <v>1160382.9899999998</v>
      </c>
      <c r="FD115" s="188">
        <v>1069900.72</v>
      </c>
      <c r="FE115" s="188">
        <v>727.21</v>
      </c>
      <c r="FF115" s="188">
        <v>727.16000000000008</v>
      </c>
      <c r="FG115" s="188">
        <v>2289.6499999999996</v>
      </c>
      <c r="FH115" s="188">
        <v>1533.78</v>
      </c>
      <c r="FI115" s="188">
        <v>14210.03</v>
      </c>
      <c r="FJ115" s="192">
        <v>1089388.5499999998</v>
      </c>
      <c r="FK115" s="192">
        <v>467876.81</v>
      </c>
      <c r="FL115" s="190">
        <v>1143288.1410526317</v>
      </c>
      <c r="FN115" s="115">
        <v>0</v>
      </c>
      <c r="FO115" s="107">
        <v>3.4064161839911842</v>
      </c>
      <c r="FP115" s="108">
        <v>3540.099999999999</v>
      </c>
      <c r="FQ115" s="107">
        <v>3.0862341819003758</v>
      </c>
      <c r="FR115" s="108">
        <v>3540.099999999999</v>
      </c>
      <c r="FS115" s="107">
        <v>0</v>
      </c>
      <c r="FT115" s="108">
        <v>0</v>
      </c>
      <c r="FU115" s="108">
        <v>3540.1</v>
      </c>
      <c r="FV115" s="108">
        <v>3540.1</v>
      </c>
      <c r="FW115" s="108">
        <v>3540.1</v>
      </c>
      <c r="FX115" s="108">
        <v>3540.1</v>
      </c>
      <c r="FY115" s="108">
        <v>3540.1</v>
      </c>
      <c r="FZ115" s="108">
        <v>3540.1</v>
      </c>
      <c r="GA115" s="108">
        <v>3540.1</v>
      </c>
      <c r="GB115" s="108">
        <v>3540.1</v>
      </c>
      <c r="GC115" s="108">
        <v>3540.1</v>
      </c>
      <c r="GD115" s="108">
        <v>3540.1</v>
      </c>
      <c r="GE115" s="108">
        <v>3540.1</v>
      </c>
      <c r="GF115" s="108">
        <v>3540.1</v>
      </c>
      <c r="GG115" s="108">
        <v>3540.099999999999</v>
      </c>
      <c r="GH115" s="108">
        <v>3540.099999999999</v>
      </c>
      <c r="GI115" s="108">
        <v>3540.099999999999</v>
      </c>
      <c r="GJ115" s="108">
        <v>4</v>
      </c>
      <c r="GK115" s="115">
        <v>9.5693779904306216E-3</v>
      </c>
    </row>
    <row r="116" spans="1:193" ht="12" customHeight="1" x14ac:dyDescent="0.25">
      <c r="A116" s="22">
        <v>111</v>
      </c>
      <c r="B116" s="10" t="s">
        <v>109</v>
      </c>
      <c r="C116" s="28">
        <v>2021</v>
      </c>
      <c r="D116" s="282"/>
      <c r="E116" s="126">
        <v>3333.4</v>
      </c>
      <c r="F116" s="11">
        <v>3333.4</v>
      </c>
      <c r="G116" s="11">
        <v>0</v>
      </c>
      <c r="H116" s="11">
        <v>327.10000000000002</v>
      </c>
      <c r="I116" s="124" t="s">
        <v>494</v>
      </c>
      <c r="J116" s="12">
        <v>27.35</v>
      </c>
      <c r="K116" s="26">
        <v>4.4800000000000004</v>
      </c>
      <c r="L116" s="26">
        <v>5.83</v>
      </c>
      <c r="M116" s="26">
        <v>7.93</v>
      </c>
      <c r="N116" s="26">
        <v>6.1</v>
      </c>
      <c r="O116" s="26">
        <v>2.78</v>
      </c>
      <c r="P116" s="26">
        <v>0</v>
      </c>
      <c r="Q116" s="26">
        <v>0</v>
      </c>
      <c r="R116" s="26">
        <v>0.23</v>
      </c>
      <c r="S116" s="35">
        <v>28.444000000000003</v>
      </c>
      <c r="T116" s="33">
        <v>4.6592000000000002</v>
      </c>
      <c r="U116" s="33">
        <v>6.0632000000000001</v>
      </c>
      <c r="V116" s="33">
        <v>8.2471999999999994</v>
      </c>
      <c r="W116" s="33">
        <v>6.3439999999999994</v>
      </c>
      <c r="X116" s="33">
        <v>2.8912</v>
      </c>
      <c r="Y116" s="33">
        <v>0</v>
      </c>
      <c r="Z116" s="33">
        <v>0</v>
      </c>
      <c r="AA116" s="33">
        <v>0.23920000000000002</v>
      </c>
      <c r="AB116" s="38" t="s">
        <v>395</v>
      </c>
      <c r="AC116" s="38" t="s">
        <v>396</v>
      </c>
      <c r="AD116" s="122" t="s">
        <v>396</v>
      </c>
      <c r="AE116" s="37">
        <v>0</v>
      </c>
      <c r="AF116" s="38" t="s">
        <v>396</v>
      </c>
      <c r="AG116" s="282"/>
      <c r="AH116" s="26">
        <v>34.24</v>
      </c>
      <c r="AI116" s="26">
        <v>34.24</v>
      </c>
      <c r="AJ116" s="26">
        <v>2190</v>
      </c>
      <c r="AK116" s="26">
        <v>35.89</v>
      </c>
      <c r="AL116" s="26">
        <v>5.93</v>
      </c>
      <c r="AM116" s="282"/>
      <c r="AN116" s="15">
        <v>1.2999999999999999E-2</v>
      </c>
      <c r="AO116" s="15">
        <v>1.2999999999999999E-2</v>
      </c>
      <c r="AP116" s="16">
        <v>7.7870000000000001E-4</v>
      </c>
      <c r="AQ116" s="15">
        <v>2.5999999999999999E-2</v>
      </c>
      <c r="AR116" s="15">
        <v>0.68300000000000005</v>
      </c>
      <c r="AS116" s="282"/>
      <c r="AT116" s="13">
        <v>4.2523</v>
      </c>
      <c r="AU116" s="13">
        <v>4.2523</v>
      </c>
      <c r="AV116" s="13">
        <v>0.25471277000000003</v>
      </c>
      <c r="AW116" s="13">
        <v>8.5045999999999999</v>
      </c>
      <c r="AX116" s="13">
        <v>223.40930000000003</v>
      </c>
      <c r="AY116" s="26">
        <v>4.3678752024959501E-2</v>
      </c>
      <c r="AZ116" s="26">
        <v>4.3678752024959501E-2</v>
      </c>
      <c r="BA116" s="26">
        <v>0.16734294303113939</v>
      </c>
      <c r="BB116" s="26">
        <v>9.1567196856062877E-2</v>
      </c>
      <c r="BC116" s="26">
        <v>0.3974371959560809</v>
      </c>
      <c r="BD116" s="269"/>
      <c r="BE116" s="192">
        <v>117834.70426418021</v>
      </c>
      <c r="BF116" s="188">
        <v>61586.656017375833</v>
      </c>
      <c r="BG116" s="188">
        <v>20672.839827472621</v>
      </c>
      <c r="BH116" s="188">
        <v>2864.9370210117609</v>
      </c>
      <c r="BI116" s="188">
        <v>1021.9695825590157</v>
      </c>
      <c r="BJ116" s="189">
        <v>5551.2695863324352</v>
      </c>
      <c r="BK116" s="188">
        <v>31475.64</v>
      </c>
      <c r="BL116" s="188">
        <v>0</v>
      </c>
      <c r="BM116" s="188">
        <v>0</v>
      </c>
      <c r="BN116" s="188">
        <v>0</v>
      </c>
      <c r="BO116" s="188">
        <v>0</v>
      </c>
      <c r="BP116" s="188">
        <v>0</v>
      </c>
      <c r="BQ116" s="188">
        <v>0</v>
      </c>
      <c r="BR116" s="188">
        <v>0</v>
      </c>
      <c r="BS116" s="188">
        <v>0</v>
      </c>
      <c r="BT116" s="188">
        <v>0</v>
      </c>
      <c r="BU116" s="188">
        <v>0</v>
      </c>
      <c r="BV116" s="188">
        <v>0</v>
      </c>
      <c r="BW116" s="188">
        <v>0</v>
      </c>
      <c r="BX116" s="188">
        <v>0</v>
      </c>
      <c r="BY116" s="188">
        <v>54063.39</v>
      </c>
      <c r="BZ116" s="188">
        <v>0</v>
      </c>
      <c r="CA116" s="188">
        <v>0</v>
      </c>
      <c r="CB116" s="188">
        <v>54063.39</v>
      </c>
      <c r="CC116" s="188">
        <v>0</v>
      </c>
      <c r="CD116" s="188">
        <v>0</v>
      </c>
      <c r="CE116" s="188">
        <v>0</v>
      </c>
      <c r="CF116" s="188">
        <v>0</v>
      </c>
      <c r="CG116" s="188">
        <v>0</v>
      </c>
      <c r="CH116" s="188">
        <v>0</v>
      </c>
      <c r="CI116" s="188">
        <v>0</v>
      </c>
      <c r="CJ116" s="188">
        <v>0</v>
      </c>
      <c r="CK116" s="188">
        <v>0</v>
      </c>
      <c r="CL116" s="188">
        <v>0</v>
      </c>
      <c r="CM116" s="188">
        <v>0</v>
      </c>
      <c r="CN116" s="188">
        <v>0</v>
      </c>
      <c r="CO116" s="188">
        <v>0</v>
      </c>
      <c r="CP116" s="188">
        <v>0</v>
      </c>
      <c r="CQ116" s="188">
        <v>0</v>
      </c>
      <c r="CR116" s="188">
        <v>0</v>
      </c>
      <c r="CS116" s="188">
        <v>0</v>
      </c>
      <c r="CT116" s="188">
        <v>0</v>
      </c>
      <c r="CU116" s="188">
        <v>0</v>
      </c>
      <c r="CV116" s="188">
        <v>0</v>
      </c>
      <c r="CW116" s="188">
        <v>0</v>
      </c>
      <c r="CX116" s="188">
        <v>0</v>
      </c>
      <c r="CY116" s="188">
        <v>0</v>
      </c>
      <c r="CZ116" s="188">
        <v>0</v>
      </c>
      <c r="DA116" s="188">
        <v>0</v>
      </c>
      <c r="DB116" s="188">
        <v>0</v>
      </c>
      <c r="DC116" s="188">
        <v>2184.6582468043821</v>
      </c>
      <c r="DD116" s="193">
        <v>381220.49633905722</v>
      </c>
      <c r="DE116" s="188">
        <v>232970.66649269243</v>
      </c>
      <c r="DF116" s="189">
        <v>54823.899643400968</v>
      </c>
      <c r="DG116" s="189">
        <v>572.19502814365433</v>
      </c>
      <c r="DH116" s="189">
        <v>236.50874332632981</v>
      </c>
      <c r="DI116" s="189">
        <v>335.68628481732458</v>
      </c>
      <c r="DJ116" s="188">
        <v>38571.679984307513</v>
      </c>
      <c r="DK116" s="188">
        <v>0</v>
      </c>
      <c r="DL116" s="188">
        <v>475.74479579757059</v>
      </c>
      <c r="DM116" s="188">
        <v>0</v>
      </c>
      <c r="DN116" s="188">
        <v>53330.092534818272</v>
      </c>
      <c r="DO116" s="188">
        <v>0</v>
      </c>
      <c r="DP116" s="188">
        <v>476.21785989680586</v>
      </c>
      <c r="DQ116" s="188">
        <v>0</v>
      </c>
      <c r="DR116" s="192">
        <v>309979.44875502022</v>
      </c>
      <c r="DS116" s="188">
        <v>237335.31275457377</v>
      </c>
      <c r="DT116" s="188">
        <v>67206.597406088942</v>
      </c>
      <c r="DU116" s="188">
        <v>170128.71534848484</v>
      </c>
      <c r="DV116" s="188">
        <v>62021.450177587831</v>
      </c>
      <c r="DW116" s="188">
        <v>21062.955259130013</v>
      </c>
      <c r="DX116" s="188">
        <v>17294.768191151179</v>
      </c>
      <c r="DY116" s="188">
        <v>23663.726727306639</v>
      </c>
      <c r="DZ116" s="188">
        <v>3231.8477755486801</v>
      </c>
      <c r="EA116" s="188">
        <v>1758.5369448904564</v>
      </c>
      <c r="EB116" s="188">
        <v>1473.3108306582239</v>
      </c>
      <c r="EC116" s="188">
        <v>2361.9901249175718</v>
      </c>
      <c r="ED116" s="188">
        <v>186.43014624368092</v>
      </c>
      <c r="EE116" s="188">
        <v>2384.8347056457073</v>
      </c>
      <c r="EF116" s="188">
        <v>2457.5830705030216</v>
      </c>
      <c r="EG116" s="192">
        <v>20525.74420417779</v>
      </c>
      <c r="EH116" s="188">
        <v>8680.5424513328599</v>
      </c>
      <c r="EI116" s="188">
        <v>11845.201752844931</v>
      </c>
      <c r="EJ116" s="192">
        <v>42934.315786283398</v>
      </c>
      <c r="EK116" s="192">
        <v>305894.98445579002</v>
      </c>
      <c r="EL116" s="188">
        <v>165154.65338843345</v>
      </c>
      <c r="EM116" s="188">
        <v>140740.3310673566</v>
      </c>
      <c r="EN116" s="188">
        <v>0</v>
      </c>
      <c r="EO116" s="192">
        <v>0</v>
      </c>
      <c r="EP116" s="188">
        <v>0</v>
      </c>
      <c r="EQ116" s="188">
        <v>0</v>
      </c>
      <c r="ER116" s="188">
        <v>0</v>
      </c>
      <c r="ES116" s="264">
        <v>6555.8270450959972</v>
      </c>
      <c r="ET116" s="190">
        <v>1184945.5208496049</v>
      </c>
      <c r="EU116" s="269"/>
      <c r="EV116" s="192">
        <v>3728.4210526315787</v>
      </c>
      <c r="EW116" s="188">
        <v>1073463.3999999999</v>
      </c>
      <c r="EX116" s="188">
        <v>947.65</v>
      </c>
      <c r="EY116" s="188">
        <v>947.62</v>
      </c>
      <c r="EZ116" s="188">
        <v>2984.5600000000004</v>
      </c>
      <c r="FA116" s="188">
        <v>1996.4299999999998</v>
      </c>
      <c r="FB116" s="188">
        <v>15629.72</v>
      </c>
      <c r="FC116" s="192">
        <v>1095969.3799999999</v>
      </c>
      <c r="FD116" s="188">
        <v>1004728.2300000001</v>
      </c>
      <c r="FE116" s="188">
        <v>945.21000000000015</v>
      </c>
      <c r="FF116" s="188">
        <v>945.17000000000007</v>
      </c>
      <c r="FG116" s="188">
        <v>2973.72</v>
      </c>
      <c r="FH116" s="188">
        <v>1991.42</v>
      </c>
      <c r="FI116" s="188">
        <v>14560.180000000002</v>
      </c>
      <c r="FJ116" s="192">
        <v>1026143.9300000002</v>
      </c>
      <c r="FK116" s="192">
        <v>500858.6866666667</v>
      </c>
      <c r="FL116" s="190">
        <v>1077191.8210526316</v>
      </c>
      <c r="FN116" s="115">
        <v>0</v>
      </c>
      <c r="FO116" s="107">
        <v>3.4064151015875876</v>
      </c>
      <c r="FP116" s="108">
        <v>3333.400000000001</v>
      </c>
      <c r="FQ116" s="107">
        <v>3.0862328501545577</v>
      </c>
      <c r="FR116" s="108">
        <v>3333.400000000001</v>
      </c>
      <c r="FS116" s="107">
        <v>0</v>
      </c>
      <c r="FT116" s="108">
        <v>0</v>
      </c>
      <c r="FU116" s="108">
        <v>3333.4</v>
      </c>
      <c r="FV116" s="108">
        <v>3333.4</v>
      </c>
      <c r="FW116" s="108">
        <v>3333.4</v>
      </c>
      <c r="FX116" s="108">
        <v>3333.4</v>
      </c>
      <c r="FY116" s="108">
        <v>3333.4</v>
      </c>
      <c r="FZ116" s="108">
        <v>3333.4</v>
      </c>
      <c r="GA116" s="108">
        <v>3333.4</v>
      </c>
      <c r="GB116" s="108">
        <v>3333.4</v>
      </c>
      <c r="GC116" s="108">
        <v>3333.4</v>
      </c>
      <c r="GD116" s="108">
        <v>3333.4</v>
      </c>
      <c r="GE116" s="108">
        <v>3333.4</v>
      </c>
      <c r="GF116" s="108">
        <v>3333.4</v>
      </c>
      <c r="GG116" s="108">
        <v>3333.400000000001</v>
      </c>
      <c r="GH116" s="108">
        <v>3333.400000000001</v>
      </c>
      <c r="GI116" s="108">
        <v>3333.400000000001</v>
      </c>
      <c r="GJ116" s="108">
        <v>4</v>
      </c>
      <c r="GK116" s="115">
        <v>9.5693779904306216E-3</v>
      </c>
    </row>
    <row r="117" spans="1:193" ht="12" customHeight="1" x14ac:dyDescent="0.25">
      <c r="A117" s="22">
        <v>112</v>
      </c>
      <c r="B117" s="10" t="s">
        <v>110</v>
      </c>
      <c r="C117" s="28">
        <v>2021</v>
      </c>
      <c r="D117" s="282"/>
      <c r="E117" s="126">
        <v>3184.5</v>
      </c>
      <c r="F117" s="11">
        <v>3184.5</v>
      </c>
      <c r="G117" s="11">
        <v>0</v>
      </c>
      <c r="H117" s="11">
        <v>255.5</v>
      </c>
      <c r="I117" s="124" t="s">
        <v>494</v>
      </c>
      <c r="J117" s="12">
        <v>27.35</v>
      </c>
      <c r="K117" s="26">
        <v>4.4800000000000004</v>
      </c>
      <c r="L117" s="26">
        <v>5.83</v>
      </c>
      <c r="M117" s="26">
        <v>7.93</v>
      </c>
      <c r="N117" s="26">
        <v>6.1</v>
      </c>
      <c r="O117" s="26">
        <v>2.78</v>
      </c>
      <c r="P117" s="26">
        <v>0</v>
      </c>
      <c r="Q117" s="26">
        <v>0</v>
      </c>
      <c r="R117" s="26">
        <v>0.23</v>
      </c>
      <c r="S117" s="35">
        <v>28.444000000000003</v>
      </c>
      <c r="T117" s="33">
        <v>4.6592000000000002</v>
      </c>
      <c r="U117" s="33">
        <v>6.0632000000000001</v>
      </c>
      <c r="V117" s="33">
        <v>8.2471999999999994</v>
      </c>
      <c r="W117" s="33">
        <v>6.3439999999999994</v>
      </c>
      <c r="X117" s="33">
        <v>2.8912</v>
      </c>
      <c r="Y117" s="33">
        <v>0</v>
      </c>
      <c r="Z117" s="33">
        <v>0</v>
      </c>
      <c r="AA117" s="33">
        <v>0.23920000000000002</v>
      </c>
      <c r="AB117" s="38" t="s">
        <v>395</v>
      </c>
      <c r="AC117" s="38" t="s">
        <v>396</v>
      </c>
      <c r="AD117" s="122" t="s">
        <v>396</v>
      </c>
      <c r="AE117" s="37">
        <v>0</v>
      </c>
      <c r="AF117" s="38" t="s">
        <v>396</v>
      </c>
      <c r="AG117" s="282"/>
      <c r="AH117" s="26">
        <v>34.24</v>
      </c>
      <c r="AI117" s="26">
        <v>34.24</v>
      </c>
      <c r="AJ117" s="26">
        <v>2190</v>
      </c>
      <c r="AK117" s="26">
        <v>35.89</v>
      </c>
      <c r="AL117" s="26">
        <v>5.93</v>
      </c>
      <c r="AM117" s="282"/>
      <c r="AN117" s="15">
        <v>1.2999999999999999E-2</v>
      </c>
      <c r="AO117" s="15">
        <v>1.2999999999999999E-2</v>
      </c>
      <c r="AP117" s="16">
        <v>7.7870000000000001E-4</v>
      </c>
      <c r="AQ117" s="15">
        <v>2.5999999999999999E-2</v>
      </c>
      <c r="AR117" s="15">
        <v>0.68300000000000005</v>
      </c>
      <c r="AS117" s="282"/>
      <c r="AT117" s="13">
        <v>3.3214999999999999</v>
      </c>
      <c r="AU117" s="13">
        <v>3.3214999999999999</v>
      </c>
      <c r="AV117" s="13">
        <v>0.19895784999999999</v>
      </c>
      <c r="AW117" s="13">
        <v>6.6429999999999998</v>
      </c>
      <c r="AX117" s="13">
        <v>174.50650000000002</v>
      </c>
      <c r="AY117" s="26">
        <v>3.5713035013345898E-2</v>
      </c>
      <c r="AZ117" s="26">
        <v>3.5713035013345898E-2</v>
      </c>
      <c r="BA117" s="26">
        <v>0.13682452237399903</v>
      </c>
      <c r="BB117" s="26">
        <v>7.4868038938608883E-2</v>
      </c>
      <c r="BC117" s="26">
        <v>0.32495636520646887</v>
      </c>
      <c r="BD117" s="269"/>
      <c r="BE117" s="192">
        <v>86665.595347177616</v>
      </c>
      <c r="BF117" s="188">
        <v>47922.833832523334</v>
      </c>
      <c r="BG117" s="188">
        <v>19749.402541125139</v>
      </c>
      <c r="BH117" s="188">
        <v>2736.9628437667093</v>
      </c>
      <c r="BI117" s="188">
        <v>976.31911431546905</v>
      </c>
      <c r="BJ117" s="189">
        <v>5303.2993333160239</v>
      </c>
      <c r="BK117" s="188">
        <v>19156.849999999999</v>
      </c>
      <c r="BL117" s="188">
        <v>0</v>
      </c>
      <c r="BM117" s="188">
        <v>0</v>
      </c>
      <c r="BN117" s="188">
        <v>0</v>
      </c>
      <c r="BO117" s="188">
        <v>0</v>
      </c>
      <c r="BP117" s="188">
        <v>0</v>
      </c>
      <c r="BQ117" s="188">
        <v>0</v>
      </c>
      <c r="BR117" s="188">
        <v>0</v>
      </c>
      <c r="BS117" s="188">
        <v>0</v>
      </c>
      <c r="BT117" s="188">
        <v>0</v>
      </c>
      <c r="BU117" s="188">
        <v>36655.69</v>
      </c>
      <c r="BV117" s="188">
        <v>0</v>
      </c>
      <c r="BW117" s="188">
        <v>0</v>
      </c>
      <c r="BX117" s="188">
        <v>36655.69</v>
      </c>
      <c r="BY117" s="188">
        <v>0</v>
      </c>
      <c r="BZ117" s="188">
        <v>0</v>
      </c>
      <c r="CA117" s="188">
        <v>0</v>
      </c>
      <c r="CB117" s="188">
        <v>0</v>
      </c>
      <c r="CC117" s="188">
        <v>0</v>
      </c>
      <c r="CD117" s="188">
        <v>0</v>
      </c>
      <c r="CE117" s="188">
        <v>0</v>
      </c>
      <c r="CF117" s="188">
        <v>0</v>
      </c>
      <c r="CG117" s="188">
        <v>0</v>
      </c>
      <c r="CH117" s="188">
        <v>0</v>
      </c>
      <c r="CI117" s="188">
        <v>0</v>
      </c>
      <c r="CJ117" s="188">
        <v>0</v>
      </c>
      <c r="CK117" s="188">
        <v>0</v>
      </c>
      <c r="CL117" s="188">
        <v>0</v>
      </c>
      <c r="CM117" s="188">
        <v>0</v>
      </c>
      <c r="CN117" s="188">
        <v>0</v>
      </c>
      <c r="CO117" s="188">
        <v>0</v>
      </c>
      <c r="CP117" s="188">
        <v>0</v>
      </c>
      <c r="CQ117" s="188">
        <v>0</v>
      </c>
      <c r="CR117" s="188">
        <v>0</v>
      </c>
      <c r="CS117" s="188">
        <v>0</v>
      </c>
      <c r="CT117" s="188">
        <v>0</v>
      </c>
      <c r="CU117" s="188">
        <v>0</v>
      </c>
      <c r="CV117" s="188">
        <v>0</v>
      </c>
      <c r="CW117" s="188">
        <v>0</v>
      </c>
      <c r="CX117" s="188">
        <v>0</v>
      </c>
      <c r="CY117" s="188">
        <v>0</v>
      </c>
      <c r="CZ117" s="188">
        <v>0</v>
      </c>
      <c r="DA117" s="188">
        <v>0</v>
      </c>
      <c r="DB117" s="188">
        <v>0</v>
      </c>
      <c r="DC117" s="188">
        <v>2087.0715146542725</v>
      </c>
      <c r="DD117" s="193">
        <v>360475.05318795447</v>
      </c>
      <c r="DE117" s="188">
        <v>222564.07495229456</v>
      </c>
      <c r="DF117" s="189">
        <v>52374.965025022597</v>
      </c>
      <c r="DG117" s="189">
        <v>546.63558742529153</v>
      </c>
      <c r="DH117" s="189">
        <v>225.944109054628</v>
      </c>
      <c r="DI117" s="189">
        <v>320.69147837066356</v>
      </c>
      <c r="DJ117" s="188">
        <v>33132.053343441316</v>
      </c>
      <c r="DK117" s="188">
        <v>0</v>
      </c>
      <c r="DL117" s="188">
        <v>454.49370079119308</v>
      </c>
      <c r="DM117" s="188">
        <v>0</v>
      </c>
      <c r="DN117" s="188">
        <v>50947.884945439713</v>
      </c>
      <c r="DO117" s="188">
        <v>0</v>
      </c>
      <c r="DP117" s="188">
        <v>454.94563353974257</v>
      </c>
      <c r="DQ117" s="188">
        <v>0</v>
      </c>
      <c r="DR117" s="192">
        <v>296132.94370923436</v>
      </c>
      <c r="DS117" s="188">
        <v>226733.75636495469</v>
      </c>
      <c r="DT117" s="188">
        <v>64204.538741132237</v>
      </c>
      <c r="DU117" s="188">
        <v>162529.21762382245</v>
      </c>
      <c r="DV117" s="188">
        <v>59251.007407010373</v>
      </c>
      <c r="DW117" s="188">
        <v>20122.091864972554</v>
      </c>
      <c r="DX117" s="188">
        <v>16522.226346889336</v>
      </c>
      <c r="DY117" s="188">
        <v>22606.689195148487</v>
      </c>
      <c r="DZ117" s="188">
        <v>3087.4840226899769</v>
      </c>
      <c r="EA117" s="188">
        <v>1679.9846706076848</v>
      </c>
      <c r="EB117" s="188">
        <v>1407.4993520822923</v>
      </c>
      <c r="EC117" s="188">
        <v>2256.4821361972777</v>
      </c>
      <c r="ED117" s="188">
        <v>178.10247816433724</v>
      </c>
      <c r="EE117" s="188">
        <v>2278.3062699132279</v>
      </c>
      <c r="EF117" s="188">
        <v>2347.8050303044552</v>
      </c>
      <c r="EG117" s="192">
        <v>19608.877547910288</v>
      </c>
      <c r="EH117" s="188">
        <v>8292.790375073344</v>
      </c>
      <c r="EI117" s="188">
        <v>11316.087172836944</v>
      </c>
      <c r="EJ117" s="192">
        <v>41016.478256860697</v>
      </c>
      <c r="EK117" s="192">
        <v>292230.9287812633</v>
      </c>
      <c r="EL117" s="188">
        <v>157777.3425677885</v>
      </c>
      <c r="EM117" s="188">
        <v>134453.58621347483</v>
      </c>
      <c r="EN117" s="188">
        <v>0</v>
      </c>
      <c r="EO117" s="192">
        <v>0</v>
      </c>
      <c r="EP117" s="188">
        <v>0</v>
      </c>
      <c r="EQ117" s="188">
        <v>0</v>
      </c>
      <c r="ER117" s="188">
        <v>0</v>
      </c>
      <c r="ES117" s="264">
        <v>6262.9841078503014</v>
      </c>
      <c r="ET117" s="190">
        <v>1102392.8609382513</v>
      </c>
      <c r="EU117" s="269"/>
      <c r="EV117" s="192">
        <v>3728.4210526315787</v>
      </c>
      <c r="EW117" s="188">
        <v>1025319.46</v>
      </c>
      <c r="EX117" s="188">
        <v>690.39999999999986</v>
      </c>
      <c r="EY117" s="188">
        <v>690.40999999999985</v>
      </c>
      <c r="EZ117" s="188">
        <v>2175.08</v>
      </c>
      <c r="FA117" s="188">
        <v>1454.79</v>
      </c>
      <c r="FB117" s="188">
        <v>12208.51</v>
      </c>
      <c r="FC117" s="192">
        <v>1042538.65</v>
      </c>
      <c r="FD117" s="188">
        <v>932861.41999999993</v>
      </c>
      <c r="FE117" s="188">
        <v>659</v>
      </c>
      <c r="FF117" s="188">
        <v>658.95999999999992</v>
      </c>
      <c r="FG117" s="188">
        <v>2072.89</v>
      </c>
      <c r="FH117" s="188">
        <v>1389.0100000000002</v>
      </c>
      <c r="FI117" s="188">
        <v>11034.240000000002</v>
      </c>
      <c r="FJ117" s="192">
        <v>948675.5199999999</v>
      </c>
      <c r="FK117" s="192">
        <v>663131.76666666672</v>
      </c>
      <c r="FL117" s="190">
        <v>1029047.8810526315</v>
      </c>
      <c r="FN117" s="115">
        <v>0</v>
      </c>
      <c r="FO117" s="107">
        <v>3.4064179950362856</v>
      </c>
      <c r="FP117" s="108">
        <v>3184.5</v>
      </c>
      <c r="FQ117" s="107">
        <v>3.0862293990135403</v>
      </c>
      <c r="FR117" s="108">
        <v>3184.5</v>
      </c>
      <c r="FS117" s="107">
        <v>0</v>
      </c>
      <c r="FT117" s="108">
        <v>0</v>
      </c>
      <c r="FU117" s="108">
        <v>3184.5</v>
      </c>
      <c r="FV117" s="108">
        <v>3184.5</v>
      </c>
      <c r="FW117" s="108">
        <v>3184.5</v>
      </c>
      <c r="FX117" s="108">
        <v>3184.5</v>
      </c>
      <c r="FY117" s="108">
        <v>3184.5</v>
      </c>
      <c r="FZ117" s="108">
        <v>3184.5</v>
      </c>
      <c r="GA117" s="108">
        <v>3184.5</v>
      </c>
      <c r="GB117" s="108">
        <v>3184.5</v>
      </c>
      <c r="GC117" s="108">
        <v>3184.5</v>
      </c>
      <c r="GD117" s="108">
        <v>3184.5</v>
      </c>
      <c r="GE117" s="108">
        <v>3184.5</v>
      </c>
      <c r="GF117" s="108">
        <v>3184.5</v>
      </c>
      <c r="GG117" s="108">
        <v>3184.5</v>
      </c>
      <c r="GH117" s="108">
        <v>3184.5</v>
      </c>
      <c r="GI117" s="108">
        <v>3184.5</v>
      </c>
      <c r="GJ117" s="108">
        <v>4</v>
      </c>
      <c r="GK117" s="115">
        <v>9.5693779904306216E-3</v>
      </c>
    </row>
    <row r="118" spans="1:193" ht="12" customHeight="1" x14ac:dyDescent="0.25">
      <c r="A118" s="22">
        <v>113</v>
      </c>
      <c r="B118" s="10" t="s">
        <v>111</v>
      </c>
      <c r="C118" s="28">
        <v>2021</v>
      </c>
      <c r="D118" s="282"/>
      <c r="E118" s="126">
        <v>6134.2800000000007</v>
      </c>
      <c r="F118" s="11">
        <v>5064.1000000000004</v>
      </c>
      <c r="G118" s="11">
        <v>1070.18</v>
      </c>
      <c r="H118" s="11">
        <v>1137.2</v>
      </c>
      <c r="I118" s="124" t="s">
        <v>494</v>
      </c>
      <c r="J118" s="12">
        <v>39.520000000000003</v>
      </c>
      <c r="K118" s="27">
        <v>4.49</v>
      </c>
      <c r="L118" s="27">
        <v>7.61</v>
      </c>
      <c r="M118" s="27">
        <v>11.85</v>
      </c>
      <c r="N118" s="27">
        <v>6.1</v>
      </c>
      <c r="O118" s="27">
        <v>2.78</v>
      </c>
      <c r="P118" s="27">
        <v>1.6</v>
      </c>
      <c r="Q118" s="27">
        <v>5.09</v>
      </c>
      <c r="R118" s="27">
        <v>0</v>
      </c>
      <c r="S118" s="35">
        <v>41.100800000000007</v>
      </c>
      <c r="T118" s="33">
        <v>4.6696</v>
      </c>
      <c r="U118" s="33">
        <v>7.9144000000000005</v>
      </c>
      <c r="V118" s="33">
        <v>12.324</v>
      </c>
      <c r="W118" s="33">
        <v>6.3439999999999994</v>
      </c>
      <c r="X118" s="33">
        <v>2.8912</v>
      </c>
      <c r="Y118" s="33">
        <v>1.6640000000000001</v>
      </c>
      <c r="Z118" s="33">
        <v>5.2935999999999996</v>
      </c>
      <c r="AA118" s="33">
        <v>0</v>
      </c>
      <c r="AB118" s="38" t="s">
        <v>396</v>
      </c>
      <c r="AC118" s="38" t="s">
        <v>395</v>
      </c>
      <c r="AD118" s="122" t="s">
        <v>395</v>
      </c>
      <c r="AE118" s="37">
        <v>2</v>
      </c>
      <c r="AF118" s="38" t="s">
        <v>396</v>
      </c>
      <c r="AG118" s="282"/>
      <c r="AH118" s="26">
        <v>34.24</v>
      </c>
      <c r="AI118" s="26">
        <v>34.24</v>
      </c>
      <c r="AJ118" s="26">
        <v>2190</v>
      </c>
      <c r="AK118" s="26">
        <v>35.89</v>
      </c>
      <c r="AL118" s="26">
        <v>4.29</v>
      </c>
      <c r="AM118" s="282"/>
      <c r="AN118" s="15">
        <v>7.0000000000000001E-3</v>
      </c>
      <c r="AO118" s="15">
        <v>7.0000000000000001E-3</v>
      </c>
      <c r="AP118" s="16">
        <v>4.193E-4</v>
      </c>
      <c r="AQ118" s="15">
        <v>1.4E-2</v>
      </c>
      <c r="AR118" s="15">
        <v>3.23</v>
      </c>
      <c r="AS118" s="282"/>
      <c r="AT118" s="13">
        <v>7.9604000000000008</v>
      </c>
      <c r="AU118" s="13">
        <v>7.9604000000000008</v>
      </c>
      <c r="AV118" s="13">
        <v>0.47682796</v>
      </c>
      <c r="AW118" s="13">
        <v>15.920800000000002</v>
      </c>
      <c r="AX118" s="13">
        <v>3673.1559999999999</v>
      </c>
      <c r="AY118" s="26">
        <v>4.443294013315336E-2</v>
      </c>
      <c r="AZ118" s="26">
        <v>4.443294013315336E-2</v>
      </c>
      <c r="BA118" s="26">
        <v>0.17023240419413521</v>
      </c>
      <c r="BB118" s="26">
        <v>9.3148260594560411E-2</v>
      </c>
      <c r="BC118" s="26">
        <v>2.568816428333887</v>
      </c>
      <c r="BD118" s="269"/>
      <c r="BE118" s="192">
        <v>492333.82397710305</v>
      </c>
      <c r="BF118" s="188">
        <v>126348.94276626511</v>
      </c>
      <c r="BG118" s="188">
        <v>38043.135506350482</v>
      </c>
      <c r="BH118" s="188">
        <v>5272.1923169292668</v>
      </c>
      <c r="BI118" s="188">
        <v>1880.6766577368803</v>
      </c>
      <c r="BJ118" s="189">
        <v>10215.708285248491</v>
      </c>
      <c r="BK118" s="188">
        <v>70937.23</v>
      </c>
      <c r="BL118" s="188">
        <v>14539.91</v>
      </c>
      <c r="BM118" s="188">
        <v>0</v>
      </c>
      <c r="BN118" s="188">
        <v>14539.91</v>
      </c>
      <c r="BO118" s="188">
        <v>0</v>
      </c>
      <c r="BP118" s="188">
        <v>0</v>
      </c>
      <c r="BQ118" s="188">
        <v>0</v>
      </c>
      <c r="BR118" s="188">
        <v>0</v>
      </c>
      <c r="BS118" s="188">
        <v>0</v>
      </c>
      <c r="BT118" s="188">
        <v>229118.45</v>
      </c>
      <c r="BU118" s="188">
        <v>0</v>
      </c>
      <c r="BV118" s="188">
        <v>0</v>
      </c>
      <c r="BW118" s="188">
        <v>0</v>
      </c>
      <c r="BX118" s="188">
        <v>0</v>
      </c>
      <c r="BY118" s="188">
        <v>0</v>
      </c>
      <c r="BZ118" s="188">
        <v>0</v>
      </c>
      <c r="CA118" s="188">
        <v>0</v>
      </c>
      <c r="CB118" s="188">
        <v>0</v>
      </c>
      <c r="CC118" s="188">
        <v>0</v>
      </c>
      <c r="CD118" s="188">
        <v>0</v>
      </c>
      <c r="CE118" s="188">
        <v>0</v>
      </c>
      <c r="CF118" s="188">
        <v>118306.21</v>
      </c>
      <c r="CG118" s="188">
        <v>118306.21</v>
      </c>
      <c r="CH118" s="188">
        <v>0</v>
      </c>
      <c r="CI118" s="188">
        <v>0</v>
      </c>
      <c r="CJ118" s="188">
        <v>0</v>
      </c>
      <c r="CK118" s="188">
        <v>0</v>
      </c>
      <c r="CL118" s="188">
        <v>0</v>
      </c>
      <c r="CM118" s="188">
        <v>0</v>
      </c>
      <c r="CN118" s="188">
        <v>0</v>
      </c>
      <c r="CO118" s="188">
        <v>0</v>
      </c>
      <c r="CP118" s="188">
        <v>0</v>
      </c>
      <c r="CQ118" s="188">
        <v>0</v>
      </c>
      <c r="CR118" s="188">
        <v>0</v>
      </c>
      <c r="CS118" s="188">
        <v>0</v>
      </c>
      <c r="CT118" s="188">
        <v>0</v>
      </c>
      <c r="CU118" s="188">
        <v>0</v>
      </c>
      <c r="CV118" s="188">
        <v>0</v>
      </c>
      <c r="CW118" s="188">
        <v>0</v>
      </c>
      <c r="CX118" s="188">
        <v>0</v>
      </c>
      <c r="CY118" s="188">
        <v>0</v>
      </c>
      <c r="CZ118" s="188">
        <v>0</v>
      </c>
      <c r="DA118" s="188">
        <v>0</v>
      </c>
      <c r="DB118" s="188">
        <v>0</v>
      </c>
      <c r="DC118" s="188">
        <v>4020.3112108379373</v>
      </c>
      <c r="DD118" s="193">
        <v>631168.10504060437</v>
      </c>
      <c r="DE118" s="188">
        <v>428723.61554352695</v>
      </c>
      <c r="DF118" s="189">
        <v>100889.52754080565</v>
      </c>
      <c r="DG118" s="189">
        <v>1052.9802955664052</v>
      </c>
      <c r="DH118" s="189">
        <v>435.23455151252108</v>
      </c>
      <c r="DI118" s="189">
        <v>617.7457440538841</v>
      </c>
      <c r="DJ118" s="188">
        <v>609.58185448428367</v>
      </c>
      <c r="DK118" s="188">
        <v>0</v>
      </c>
      <c r="DL118" s="188">
        <v>875.48802602901549</v>
      </c>
      <c r="DM118" s="188">
        <v>0</v>
      </c>
      <c r="DN118" s="188">
        <v>98140.553199281494</v>
      </c>
      <c r="DO118" s="188">
        <v>0</v>
      </c>
      <c r="DP118" s="188">
        <v>876.35858091071498</v>
      </c>
      <c r="DQ118" s="188">
        <v>0</v>
      </c>
      <c r="DR118" s="192">
        <v>570438.81109646161</v>
      </c>
      <c r="DS118" s="188">
        <v>436755.64358436625</v>
      </c>
      <c r="DT118" s="188">
        <v>123676.75236581963</v>
      </c>
      <c r="DU118" s="188">
        <v>313078.8912185466</v>
      </c>
      <c r="DV118" s="188">
        <v>114134.79972261755</v>
      </c>
      <c r="DW118" s="188">
        <v>38761.044335206105</v>
      </c>
      <c r="DX118" s="188">
        <v>31826.648652911386</v>
      </c>
      <c r="DY118" s="188">
        <v>43547.106734500063</v>
      </c>
      <c r="DZ118" s="188">
        <v>5947.3988038017496</v>
      </c>
      <c r="EA118" s="188">
        <v>3236.142680237183</v>
      </c>
      <c r="EB118" s="188">
        <v>2711.2561235645667</v>
      </c>
      <c r="EC118" s="188">
        <v>4346.6457021297647</v>
      </c>
      <c r="ED118" s="188">
        <v>343.07755369883199</v>
      </c>
      <c r="EE118" s="188">
        <v>4388.6853777369488</v>
      </c>
      <c r="EF118" s="188">
        <v>4522.5603521105395</v>
      </c>
      <c r="EG118" s="192">
        <v>37772.443198177149</v>
      </c>
      <c r="EH118" s="188">
        <v>15974.343897630682</v>
      </c>
      <c r="EI118" s="188">
        <v>21798.099300546462</v>
      </c>
      <c r="EJ118" s="192">
        <v>79009.754197360788</v>
      </c>
      <c r="EK118" s="192">
        <v>737177.77425508189</v>
      </c>
      <c r="EL118" s="188">
        <v>303925.38764852675</v>
      </c>
      <c r="EM118" s="188">
        <v>258996.99947796966</v>
      </c>
      <c r="EN118" s="188">
        <v>174255.38712858545</v>
      </c>
      <c r="EO118" s="192">
        <v>226868.33888400794</v>
      </c>
      <c r="EP118" s="188">
        <v>220294.14009357808</v>
      </c>
      <c r="EQ118" s="188">
        <v>652.21879042985256</v>
      </c>
      <c r="ER118" s="188">
        <v>5921.98</v>
      </c>
      <c r="ES118" s="192">
        <v>0</v>
      </c>
      <c r="ET118" s="190">
        <v>2774769.0506487968</v>
      </c>
      <c r="EU118" s="269"/>
      <c r="EV118" s="192">
        <v>932.10526315789468</v>
      </c>
      <c r="EW118" s="188">
        <v>2355414.1799999997</v>
      </c>
      <c r="EX118" s="188">
        <v>1563.9599999999998</v>
      </c>
      <c r="EY118" s="188">
        <v>1563.9599999999998</v>
      </c>
      <c r="EZ118" s="188">
        <v>4930.62</v>
      </c>
      <c r="FA118" s="188">
        <v>3295.86</v>
      </c>
      <c r="FB118" s="188">
        <v>151010.64000000001</v>
      </c>
      <c r="FC118" s="192">
        <v>2517779.2199999997</v>
      </c>
      <c r="FD118" s="188">
        <v>2310763.69</v>
      </c>
      <c r="FE118" s="188">
        <v>1555.34</v>
      </c>
      <c r="FF118" s="188">
        <v>1555.3199999999997</v>
      </c>
      <c r="FG118" s="188">
        <v>4899.7599999999993</v>
      </c>
      <c r="FH118" s="188">
        <v>3279.28</v>
      </c>
      <c r="FI118" s="188">
        <v>148789.16</v>
      </c>
      <c r="FJ118" s="192">
        <v>2470842.5499999993</v>
      </c>
      <c r="FK118" s="192">
        <v>194478.44999999998</v>
      </c>
      <c r="FL118" s="190">
        <v>2356346.2852631574</v>
      </c>
      <c r="FN118" s="115">
        <v>9.5794249871242916E-3</v>
      </c>
      <c r="FO118" s="107">
        <v>3.4064177925803536</v>
      </c>
      <c r="FP118" s="108">
        <v>6134.28</v>
      </c>
      <c r="FQ118" s="107">
        <v>3.0862309678846271</v>
      </c>
      <c r="FR118" s="108">
        <v>6134.28</v>
      </c>
      <c r="FS118" s="107">
        <v>1.6009269939568196</v>
      </c>
      <c r="FT118" s="108">
        <v>6134.28</v>
      </c>
      <c r="FU118" s="108">
        <v>6134.2800000000007</v>
      </c>
      <c r="FV118" s="108">
        <v>6134.2800000000007</v>
      </c>
      <c r="FW118" s="108">
        <v>6134.2800000000007</v>
      </c>
      <c r="FX118" s="108">
        <v>6134.2800000000007</v>
      </c>
      <c r="FY118" s="108">
        <v>6134.2800000000007</v>
      </c>
      <c r="FZ118" s="108">
        <v>6134.2800000000007</v>
      </c>
      <c r="GA118" s="108">
        <v>6134.2800000000007</v>
      </c>
      <c r="GB118" s="108">
        <v>6134.2800000000007</v>
      </c>
      <c r="GC118" s="108">
        <v>6134.2800000000007</v>
      </c>
      <c r="GD118" s="108">
        <v>6134.2800000000007</v>
      </c>
      <c r="GE118" s="108">
        <v>6134.2800000000007</v>
      </c>
      <c r="GF118" s="108">
        <v>6134.2800000000007</v>
      </c>
      <c r="GG118" s="108">
        <v>6134.28</v>
      </c>
      <c r="GH118" s="108">
        <v>6134.28</v>
      </c>
      <c r="GI118" s="108"/>
      <c r="GJ118" s="108">
        <v>1</v>
      </c>
      <c r="GK118" s="115">
        <v>2.3923444976076554E-3</v>
      </c>
    </row>
    <row r="119" spans="1:193" ht="12" customHeight="1" x14ac:dyDescent="0.25">
      <c r="A119" s="22">
        <v>114</v>
      </c>
      <c r="B119" s="10" t="s">
        <v>112</v>
      </c>
      <c r="C119" s="28">
        <v>2021</v>
      </c>
      <c r="D119" s="282"/>
      <c r="E119" s="126">
        <v>3498.95</v>
      </c>
      <c r="F119" s="11">
        <v>3498.95</v>
      </c>
      <c r="G119" s="11">
        <v>0</v>
      </c>
      <c r="H119" s="11">
        <v>384</v>
      </c>
      <c r="I119" s="124" t="s">
        <v>494</v>
      </c>
      <c r="J119" s="12">
        <v>27.35</v>
      </c>
      <c r="K119" s="26">
        <v>4.4800000000000004</v>
      </c>
      <c r="L119" s="26">
        <v>5.83</v>
      </c>
      <c r="M119" s="26">
        <v>7.93</v>
      </c>
      <c r="N119" s="26">
        <v>6.1</v>
      </c>
      <c r="O119" s="26">
        <v>2.78</v>
      </c>
      <c r="P119" s="26">
        <v>0</v>
      </c>
      <c r="Q119" s="26">
        <v>0</v>
      </c>
      <c r="R119" s="26">
        <v>0.23</v>
      </c>
      <c r="S119" s="35">
        <v>28.444000000000003</v>
      </c>
      <c r="T119" s="33">
        <v>4.6592000000000002</v>
      </c>
      <c r="U119" s="33">
        <v>6.0632000000000001</v>
      </c>
      <c r="V119" s="33">
        <v>8.2471999999999994</v>
      </c>
      <c r="W119" s="33">
        <v>6.3439999999999994</v>
      </c>
      <c r="X119" s="33">
        <v>2.8912</v>
      </c>
      <c r="Y119" s="33">
        <v>0</v>
      </c>
      <c r="Z119" s="33">
        <v>0</v>
      </c>
      <c r="AA119" s="33">
        <v>0.23920000000000002</v>
      </c>
      <c r="AB119" s="38" t="s">
        <v>395</v>
      </c>
      <c r="AC119" s="38" t="s">
        <v>396</v>
      </c>
      <c r="AD119" s="122" t="s">
        <v>396</v>
      </c>
      <c r="AE119" s="37">
        <v>0</v>
      </c>
      <c r="AF119" s="38" t="s">
        <v>396</v>
      </c>
      <c r="AG119" s="282"/>
      <c r="AH119" s="26">
        <v>34.24</v>
      </c>
      <c r="AI119" s="26">
        <v>34.24</v>
      </c>
      <c r="AJ119" s="26">
        <v>2190</v>
      </c>
      <c r="AK119" s="26">
        <v>35.89</v>
      </c>
      <c r="AL119" s="26">
        <v>5.93</v>
      </c>
      <c r="AM119" s="282"/>
      <c r="AN119" s="15">
        <v>1.2999999999999999E-2</v>
      </c>
      <c r="AO119" s="15">
        <v>1.2999999999999999E-2</v>
      </c>
      <c r="AP119" s="16">
        <v>7.7870000000000001E-4</v>
      </c>
      <c r="AQ119" s="15">
        <v>2.5999999999999999E-2</v>
      </c>
      <c r="AR119" s="15">
        <v>0.68300000000000005</v>
      </c>
      <c r="AS119" s="282"/>
      <c r="AT119" s="13">
        <v>4.992</v>
      </c>
      <c r="AU119" s="13">
        <v>4.992</v>
      </c>
      <c r="AV119" s="13">
        <v>0.29902079999999998</v>
      </c>
      <c r="AW119" s="13">
        <v>9.984</v>
      </c>
      <c r="AX119" s="13">
        <v>262.27200000000005</v>
      </c>
      <c r="AY119" s="26">
        <v>4.885067806056103E-2</v>
      </c>
      <c r="AZ119" s="26">
        <v>4.885067806056103E-2</v>
      </c>
      <c r="BA119" s="26">
        <v>0.18715773360579602</v>
      </c>
      <c r="BB119" s="26">
        <v>0.10240951142485603</v>
      </c>
      <c r="BC119" s="26">
        <v>0.44449705197273476</v>
      </c>
      <c r="BD119" s="269"/>
      <c r="BE119" s="192">
        <v>1011027.526847859</v>
      </c>
      <c r="BF119" s="188">
        <v>94970.48971920475</v>
      </c>
      <c r="BG119" s="188">
        <v>21699.535883582914</v>
      </c>
      <c r="BH119" s="188">
        <v>3007.221272475279</v>
      </c>
      <c r="BI119" s="188">
        <v>1072.7246867747244</v>
      </c>
      <c r="BJ119" s="189">
        <v>5826.9678763718321</v>
      </c>
      <c r="BK119" s="188">
        <v>63364.04</v>
      </c>
      <c r="BL119" s="188">
        <v>0</v>
      </c>
      <c r="BM119" s="188">
        <v>0</v>
      </c>
      <c r="BN119" s="188">
        <v>0</v>
      </c>
      <c r="BO119" s="188">
        <v>0</v>
      </c>
      <c r="BP119" s="188">
        <v>0</v>
      </c>
      <c r="BQ119" s="188">
        <v>0</v>
      </c>
      <c r="BR119" s="188">
        <v>0</v>
      </c>
      <c r="BS119" s="188">
        <v>0</v>
      </c>
      <c r="BT119" s="188">
        <v>0</v>
      </c>
      <c r="BU119" s="188">
        <v>0</v>
      </c>
      <c r="BV119" s="188">
        <v>0</v>
      </c>
      <c r="BW119" s="188">
        <v>0</v>
      </c>
      <c r="BX119" s="188">
        <v>0</v>
      </c>
      <c r="BY119" s="188">
        <v>0</v>
      </c>
      <c r="BZ119" s="188">
        <v>0</v>
      </c>
      <c r="CA119" s="188">
        <v>0</v>
      </c>
      <c r="CB119" s="188">
        <v>0</v>
      </c>
      <c r="CC119" s="188">
        <v>0</v>
      </c>
      <c r="CD119" s="188">
        <v>0</v>
      </c>
      <c r="CE119" s="188">
        <v>0</v>
      </c>
      <c r="CF119" s="188">
        <v>913763.88</v>
      </c>
      <c r="CG119" s="188">
        <v>160946.07999999999</v>
      </c>
      <c r="CH119" s="188">
        <v>752817.8</v>
      </c>
      <c r="CI119" s="188">
        <v>0</v>
      </c>
      <c r="CJ119" s="188">
        <v>0</v>
      </c>
      <c r="CK119" s="188">
        <v>0</v>
      </c>
      <c r="CL119" s="188">
        <v>0</v>
      </c>
      <c r="CM119" s="188">
        <v>0</v>
      </c>
      <c r="CN119" s="188">
        <v>0</v>
      </c>
      <c r="CO119" s="188">
        <v>0</v>
      </c>
      <c r="CP119" s="188">
        <v>0</v>
      </c>
      <c r="CQ119" s="188">
        <v>0</v>
      </c>
      <c r="CR119" s="188">
        <v>0</v>
      </c>
      <c r="CS119" s="188">
        <v>0</v>
      </c>
      <c r="CT119" s="188">
        <v>0</v>
      </c>
      <c r="CU119" s="188">
        <v>0</v>
      </c>
      <c r="CV119" s="188">
        <v>0</v>
      </c>
      <c r="CW119" s="188">
        <v>0</v>
      </c>
      <c r="CX119" s="188">
        <v>0</v>
      </c>
      <c r="CY119" s="188">
        <v>0</v>
      </c>
      <c r="CZ119" s="188">
        <v>0</v>
      </c>
      <c r="DA119" s="188">
        <v>0</v>
      </c>
      <c r="DB119" s="188">
        <v>0</v>
      </c>
      <c r="DC119" s="188">
        <v>2293.1571286542835</v>
      </c>
      <c r="DD119" s="193">
        <v>432136.16065849998</v>
      </c>
      <c r="DE119" s="188">
        <v>244540.92323891693</v>
      </c>
      <c r="DF119" s="189">
        <v>57546.674163700038</v>
      </c>
      <c r="DG119" s="189">
        <v>600.61252586645423</v>
      </c>
      <c r="DH119" s="189">
        <v>248.2547151441955</v>
      </c>
      <c r="DI119" s="189">
        <v>352.35781072225876</v>
      </c>
      <c r="DJ119" s="188">
        <v>72470.031185754124</v>
      </c>
      <c r="DK119" s="188">
        <v>0</v>
      </c>
      <c r="DL119" s="188">
        <v>499.37218853300197</v>
      </c>
      <c r="DM119" s="188">
        <v>0</v>
      </c>
      <c r="DN119" s="188">
        <v>55978.678608838512</v>
      </c>
      <c r="DO119" s="188">
        <v>0</v>
      </c>
      <c r="DP119" s="188">
        <v>499.86874689084061</v>
      </c>
      <c r="DQ119" s="188">
        <v>0</v>
      </c>
      <c r="DR119" s="192">
        <v>325374.27018100966</v>
      </c>
      <c r="DS119" s="188">
        <v>249122.3353220782</v>
      </c>
      <c r="DT119" s="188">
        <v>70544.346311284215</v>
      </c>
      <c r="DU119" s="188">
        <v>178577.989010794</v>
      </c>
      <c r="DV119" s="188">
        <v>65101.683895983326</v>
      </c>
      <c r="DW119" s="188">
        <v>22109.026010659665</v>
      </c>
      <c r="DX119" s="188">
        <v>18153.695674815019</v>
      </c>
      <c r="DY119" s="188">
        <v>24838.962210508646</v>
      </c>
      <c r="DZ119" s="188">
        <v>3392.3542851911111</v>
      </c>
      <c r="EA119" s="188">
        <v>1845.8729355386272</v>
      </c>
      <c r="EB119" s="188">
        <v>1546.4813496524839</v>
      </c>
      <c r="EC119" s="188">
        <v>2479.2960183537334</v>
      </c>
      <c r="ED119" s="188">
        <v>195.68901427951252</v>
      </c>
      <c r="EE119" s="188">
        <v>2503.2751524926634</v>
      </c>
      <c r="EF119" s="188">
        <v>2579.6364926311103</v>
      </c>
      <c r="EG119" s="192">
        <v>21545.134902264308</v>
      </c>
      <c r="EH119" s="188">
        <v>9111.6529699679286</v>
      </c>
      <c r="EI119" s="188">
        <v>12433.481932296379</v>
      </c>
      <c r="EJ119" s="192">
        <v>45066.605934006191</v>
      </c>
      <c r="EK119" s="192">
        <v>321086.95501937543</v>
      </c>
      <c r="EL119" s="188">
        <v>173356.89520413359</v>
      </c>
      <c r="EM119" s="188">
        <v>147730.05981524184</v>
      </c>
      <c r="EN119" s="188">
        <v>0</v>
      </c>
      <c r="EO119" s="192">
        <v>0</v>
      </c>
      <c r="EP119" s="188">
        <v>0</v>
      </c>
      <c r="EQ119" s="188">
        <v>0</v>
      </c>
      <c r="ER119" s="188">
        <v>0</v>
      </c>
      <c r="ES119" s="264">
        <v>6881.4156835179183</v>
      </c>
      <c r="ET119" s="190">
        <v>2163118.0692265322</v>
      </c>
      <c r="EU119" s="269"/>
      <c r="EV119" s="192">
        <v>0</v>
      </c>
      <c r="EW119" s="188">
        <v>1126313.28</v>
      </c>
      <c r="EX119" s="188">
        <v>603.30999999999995</v>
      </c>
      <c r="EY119" s="188">
        <v>695.65000000000009</v>
      </c>
      <c r="EZ119" s="188">
        <v>167.38</v>
      </c>
      <c r="FA119" s="188">
        <v>1271.96</v>
      </c>
      <c r="FB119" s="188">
        <v>18348.36</v>
      </c>
      <c r="FC119" s="192">
        <v>1147399.94</v>
      </c>
      <c r="FD119" s="188">
        <v>1100654.6300000001</v>
      </c>
      <c r="FE119" s="188">
        <v>-1800.7299999999998</v>
      </c>
      <c r="FF119" s="188">
        <v>-1710.52</v>
      </c>
      <c r="FG119" s="188">
        <v>127.74999999999999</v>
      </c>
      <c r="FH119" s="188">
        <v>464.72</v>
      </c>
      <c r="FI119" s="188">
        <v>16037.23</v>
      </c>
      <c r="FJ119" s="192">
        <v>1113773.08</v>
      </c>
      <c r="FK119" s="192">
        <v>414645.32999999996</v>
      </c>
      <c r="FL119" s="190">
        <v>1126313.28</v>
      </c>
      <c r="FN119" s="115">
        <v>0</v>
      </c>
      <c r="FO119" s="107">
        <v>3.4064191828977268</v>
      </c>
      <c r="FP119" s="108">
        <v>3498.9499999999994</v>
      </c>
      <c r="FQ119" s="107">
        <v>3.0862284971205654</v>
      </c>
      <c r="FR119" s="108">
        <v>3498.9499999999994</v>
      </c>
      <c r="FS119" s="107">
        <v>0</v>
      </c>
      <c r="FT119" s="108">
        <v>0</v>
      </c>
      <c r="FU119" s="108">
        <v>3498.95</v>
      </c>
      <c r="FV119" s="108">
        <v>3498.95</v>
      </c>
      <c r="FW119" s="108">
        <v>3498.95</v>
      </c>
      <c r="FX119" s="108">
        <v>3498.95</v>
      </c>
      <c r="FY119" s="108">
        <v>3498.95</v>
      </c>
      <c r="FZ119" s="108">
        <v>3498.95</v>
      </c>
      <c r="GA119" s="108">
        <v>3498.95</v>
      </c>
      <c r="GB119" s="108">
        <v>3498.95</v>
      </c>
      <c r="GC119" s="108">
        <v>3498.95</v>
      </c>
      <c r="GD119" s="108">
        <v>3498.95</v>
      </c>
      <c r="GE119" s="108">
        <v>3498.95</v>
      </c>
      <c r="GF119" s="108">
        <v>3498.95</v>
      </c>
      <c r="GG119" s="108">
        <v>3498.9499999999994</v>
      </c>
      <c r="GH119" s="108">
        <v>3498.9499999999994</v>
      </c>
      <c r="GI119" s="108">
        <v>3498.9499999999994</v>
      </c>
      <c r="GJ119" s="108">
        <v>0</v>
      </c>
      <c r="GK119" s="115">
        <v>0</v>
      </c>
    </row>
    <row r="120" spans="1:193" ht="12" customHeight="1" x14ac:dyDescent="0.25">
      <c r="A120" s="22">
        <v>115</v>
      </c>
      <c r="B120" s="10" t="s">
        <v>113</v>
      </c>
      <c r="C120" s="28">
        <v>2021</v>
      </c>
      <c r="D120" s="282"/>
      <c r="E120" s="126">
        <v>3161</v>
      </c>
      <c r="F120" s="11">
        <v>3161</v>
      </c>
      <c r="G120" s="11">
        <v>0</v>
      </c>
      <c r="H120" s="11">
        <v>297.60000000000002</v>
      </c>
      <c r="I120" s="124" t="s">
        <v>494</v>
      </c>
      <c r="J120" s="12">
        <v>27.35</v>
      </c>
      <c r="K120" s="26">
        <v>4.4800000000000004</v>
      </c>
      <c r="L120" s="26">
        <v>5.83</v>
      </c>
      <c r="M120" s="26">
        <v>7.93</v>
      </c>
      <c r="N120" s="26">
        <v>6.1</v>
      </c>
      <c r="O120" s="26">
        <v>2.78</v>
      </c>
      <c r="P120" s="26">
        <v>0</v>
      </c>
      <c r="Q120" s="26">
        <v>0</v>
      </c>
      <c r="R120" s="26">
        <v>0.23</v>
      </c>
      <c r="S120" s="35">
        <v>28.444000000000003</v>
      </c>
      <c r="T120" s="33">
        <v>4.6592000000000002</v>
      </c>
      <c r="U120" s="33">
        <v>6.0632000000000001</v>
      </c>
      <c r="V120" s="33">
        <v>8.2471999999999994</v>
      </c>
      <c r="W120" s="33">
        <v>6.3439999999999994</v>
      </c>
      <c r="X120" s="33">
        <v>2.8912</v>
      </c>
      <c r="Y120" s="33">
        <v>0</v>
      </c>
      <c r="Z120" s="33">
        <v>0</v>
      </c>
      <c r="AA120" s="33">
        <v>0.23920000000000002</v>
      </c>
      <c r="AB120" s="38" t="s">
        <v>395</v>
      </c>
      <c r="AC120" s="38" t="s">
        <v>396</v>
      </c>
      <c r="AD120" s="122" t="s">
        <v>396</v>
      </c>
      <c r="AE120" s="37">
        <v>0</v>
      </c>
      <c r="AF120" s="38" t="s">
        <v>396</v>
      </c>
      <c r="AG120" s="282"/>
      <c r="AH120" s="26">
        <v>34.24</v>
      </c>
      <c r="AI120" s="26">
        <v>34.24</v>
      </c>
      <c r="AJ120" s="26">
        <v>2190</v>
      </c>
      <c r="AK120" s="26">
        <v>35.89</v>
      </c>
      <c r="AL120" s="26">
        <v>5.93</v>
      </c>
      <c r="AM120" s="282"/>
      <c r="AN120" s="15">
        <v>1.2999999999999999E-2</v>
      </c>
      <c r="AO120" s="15">
        <v>1.2999999999999999E-2</v>
      </c>
      <c r="AP120" s="16">
        <v>7.7870000000000001E-4</v>
      </c>
      <c r="AQ120" s="15">
        <v>2.5999999999999999E-2</v>
      </c>
      <c r="AR120" s="15">
        <v>0.68300000000000005</v>
      </c>
      <c r="AS120" s="282"/>
      <c r="AT120" s="13">
        <v>3.8688000000000002</v>
      </c>
      <c r="AU120" s="13">
        <v>3.8688000000000002</v>
      </c>
      <c r="AV120" s="13">
        <v>0.23174112000000002</v>
      </c>
      <c r="AW120" s="13">
        <v>7.7376000000000005</v>
      </c>
      <c r="AX120" s="13">
        <v>203.26080000000002</v>
      </c>
      <c r="AY120" s="26">
        <v>4.1906900347991147E-2</v>
      </c>
      <c r="AZ120" s="26">
        <v>4.1906900347991147E-2</v>
      </c>
      <c r="BA120" s="26">
        <v>0.16055458804175896</v>
      </c>
      <c r="BB120" s="26">
        <v>8.785272508699779E-2</v>
      </c>
      <c r="BC120" s="26">
        <v>0.3813149459031952</v>
      </c>
      <c r="BD120" s="269"/>
      <c r="BE120" s="192">
        <v>599796.47539721418</v>
      </c>
      <c r="BF120" s="188">
        <v>78976.415415169191</v>
      </c>
      <c r="BG120" s="188">
        <v>19603.661935153577</v>
      </c>
      <c r="BH120" s="188">
        <v>2716.7654417166173</v>
      </c>
      <c r="BI120" s="188">
        <v>969.11437285325724</v>
      </c>
      <c r="BJ120" s="189">
        <v>5264.1636654457379</v>
      </c>
      <c r="BK120" s="188">
        <v>50422.71</v>
      </c>
      <c r="BL120" s="188">
        <v>0</v>
      </c>
      <c r="BM120" s="188">
        <v>0</v>
      </c>
      <c r="BN120" s="188">
        <v>0</v>
      </c>
      <c r="BO120" s="188">
        <v>0</v>
      </c>
      <c r="BP120" s="188">
        <v>0</v>
      </c>
      <c r="BQ120" s="188">
        <v>0</v>
      </c>
      <c r="BR120" s="188">
        <v>0</v>
      </c>
      <c r="BS120" s="188">
        <v>0</v>
      </c>
      <c r="BT120" s="188">
        <v>0</v>
      </c>
      <c r="BU120" s="188">
        <v>0</v>
      </c>
      <c r="BV120" s="188">
        <v>0</v>
      </c>
      <c r="BW120" s="188">
        <v>0</v>
      </c>
      <c r="BX120" s="188">
        <v>0</v>
      </c>
      <c r="BY120" s="188">
        <v>27724.61</v>
      </c>
      <c r="BZ120" s="188">
        <v>0</v>
      </c>
      <c r="CA120" s="188">
        <v>0</v>
      </c>
      <c r="CB120" s="188">
        <v>27724.61</v>
      </c>
      <c r="CC120" s="188">
        <v>0</v>
      </c>
      <c r="CD120" s="188">
        <v>0</v>
      </c>
      <c r="CE120" s="188">
        <v>0</v>
      </c>
      <c r="CF120" s="188">
        <v>457435.75</v>
      </c>
      <c r="CG120" s="188">
        <v>0</v>
      </c>
      <c r="CH120" s="188">
        <v>457435.75</v>
      </c>
      <c r="CI120" s="188">
        <v>0</v>
      </c>
      <c r="CJ120" s="188">
        <v>0</v>
      </c>
      <c r="CK120" s="188">
        <v>0</v>
      </c>
      <c r="CL120" s="188">
        <v>0</v>
      </c>
      <c r="CM120" s="188">
        <v>0</v>
      </c>
      <c r="CN120" s="188">
        <v>0</v>
      </c>
      <c r="CO120" s="188">
        <v>0</v>
      </c>
      <c r="CP120" s="188">
        <v>0</v>
      </c>
      <c r="CQ120" s="188">
        <v>33588.03</v>
      </c>
      <c r="CR120" s="188">
        <v>0</v>
      </c>
      <c r="CS120" s="188">
        <v>0</v>
      </c>
      <c r="CT120" s="188">
        <v>0</v>
      </c>
      <c r="CU120" s="188">
        <v>0</v>
      </c>
      <c r="CV120" s="188">
        <v>0</v>
      </c>
      <c r="CW120" s="188">
        <v>0</v>
      </c>
      <c r="CX120" s="188">
        <v>0</v>
      </c>
      <c r="CY120" s="188">
        <v>0</v>
      </c>
      <c r="CZ120" s="188">
        <v>0</v>
      </c>
      <c r="DA120" s="188">
        <v>0</v>
      </c>
      <c r="DB120" s="188">
        <v>0</v>
      </c>
      <c r="DC120" s="188">
        <v>2071.6699820449539</v>
      </c>
      <c r="DD120" s="193">
        <v>421525.74207948626</v>
      </c>
      <c r="DE120" s="188">
        <v>220921.66460172812</v>
      </c>
      <c r="DF120" s="189">
        <v>51988.464262551868</v>
      </c>
      <c r="DG120" s="189">
        <v>542.60169315476423</v>
      </c>
      <c r="DH120" s="189">
        <v>224.27675576124327</v>
      </c>
      <c r="DI120" s="189">
        <v>318.32493739352094</v>
      </c>
      <c r="DJ120" s="188">
        <v>96598.368077757259</v>
      </c>
      <c r="DK120" s="188">
        <v>0</v>
      </c>
      <c r="DL120" s="188">
        <v>451.13976705949489</v>
      </c>
      <c r="DM120" s="188">
        <v>0</v>
      </c>
      <c r="DN120" s="188">
        <v>50571.915312461904</v>
      </c>
      <c r="DO120" s="188">
        <v>0</v>
      </c>
      <c r="DP120" s="188">
        <v>451.58836477284541</v>
      </c>
      <c r="DQ120" s="188">
        <v>0</v>
      </c>
      <c r="DR120" s="192">
        <v>293947.63230173965</v>
      </c>
      <c r="DS120" s="188">
        <v>225060.57587364479</v>
      </c>
      <c r="DT120" s="188">
        <v>63730.741705360022</v>
      </c>
      <c r="DU120" s="188">
        <v>161329.83416828475</v>
      </c>
      <c r="DV120" s="188">
        <v>58813.764928107965</v>
      </c>
      <c r="DW120" s="188">
        <v>19973.601000212981</v>
      </c>
      <c r="DX120" s="188">
        <v>16400.300669655266</v>
      </c>
      <c r="DY120" s="188">
        <v>22439.863258239715</v>
      </c>
      <c r="DZ120" s="188">
        <v>3064.6999515537818</v>
      </c>
      <c r="EA120" s="188">
        <v>1667.5872330949574</v>
      </c>
      <c r="EB120" s="188">
        <v>1397.1127184588242</v>
      </c>
      <c r="EC120" s="188">
        <v>2239.8304388505558</v>
      </c>
      <c r="ED120" s="188">
        <v>176.78817191944418</v>
      </c>
      <c r="EE120" s="188">
        <v>2261.4935214933939</v>
      </c>
      <c r="EF120" s="188">
        <v>2330.4794161696914</v>
      </c>
      <c r="EG120" s="192">
        <v>19464.173945342889</v>
      </c>
      <c r="EH120" s="188">
        <v>8231.5937747234548</v>
      </c>
      <c r="EI120" s="188">
        <v>11232.580170619432</v>
      </c>
      <c r="EJ120" s="192">
        <v>40713.797384184851</v>
      </c>
      <c r="EK120" s="192">
        <v>290074.41227118019</v>
      </c>
      <c r="EL120" s="188">
        <v>156613.02554774043</v>
      </c>
      <c r="EM120" s="188">
        <v>133461.38672343976</v>
      </c>
      <c r="EN120" s="188">
        <v>0</v>
      </c>
      <c r="EO120" s="192">
        <v>0</v>
      </c>
      <c r="EP120" s="188">
        <v>0</v>
      </c>
      <c r="EQ120" s="188">
        <v>0</v>
      </c>
      <c r="ER120" s="188">
        <v>0</v>
      </c>
      <c r="ES120" s="264">
        <v>6216.7664515355009</v>
      </c>
      <c r="ET120" s="190">
        <v>1671738.9998306835</v>
      </c>
      <c r="EU120" s="269"/>
      <c r="EV120" s="192">
        <v>3728.4210526315787</v>
      </c>
      <c r="EW120" s="188">
        <v>1018020.8600000001</v>
      </c>
      <c r="EX120" s="188">
        <v>747.71</v>
      </c>
      <c r="EY120" s="188">
        <v>747.71</v>
      </c>
      <c r="EZ120" s="188">
        <v>2354.62</v>
      </c>
      <c r="FA120" s="188">
        <v>1575.1599999999999</v>
      </c>
      <c r="FB120" s="188">
        <v>14219.98</v>
      </c>
      <c r="FC120" s="192">
        <v>1037666.04</v>
      </c>
      <c r="FD120" s="188">
        <v>935133.41</v>
      </c>
      <c r="FE120" s="188">
        <v>749.97</v>
      </c>
      <c r="FF120" s="188">
        <v>749.97000000000025</v>
      </c>
      <c r="FG120" s="188">
        <v>2365.41</v>
      </c>
      <c r="FH120" s="188">
        <v>1584.15</v>
      </c>
      <c r="FI120" s="188">
        <v>13026.89</v>
      </c>
      <c r="FJ120" s="192">
        <v>953609.8</v>
      </c>
      <c r="FK120" s="192">
        <v>609552.82333333336</v>
      </c>
      <c r="FL120" s="190">
        <v>1021749.2810526317</v>
      </c>
      <c r="FN120" s="115">
        <v>0</v>
      </c>
      <c r="FO120" s="107">
        <v>3.4064165569620255</v>
      </c>
      <c r="FP120" s="108">
        <v>3161</v>
      </c>
      <c r="FQ120" s="107">
        <v>3.0862319493670891</v>
      </c>
      <c r="FR120" s="108">
        <v>3161</v>
      </c>
      <c r="FS120" s="107">
        <v>0</v>
      </c>
      <c r="FT120" s="108">
        <v>0</v>
      </c>
      <c r="FU120" s="108">
        <v>3161</v>
      </c>
      <c r="FV120" s="108">
        <v>3161</v>
      </c>
      <c r="FW120" s="108">
        <v>3161</v>
      </c>
      <c r="FX120" s="108">
        <v>3161</v>
      </c>
      <c r="FY120" s="108">
        <v>3161</v>
      </c>
      <c r="FZ120" s="108">
        <v>3161</v>
      </c>
      <c r="GA120" s="108">
        <v>3161</v>
      </c>
      <c r="GB120" s="108">
        <v>3161</v>
      </c>
      <c r="GC120" s="108">
        <v>3161</v>
      </c>
      <c r="GD120" s="108">
        <v>3161</v>
      </c>
      <c r="GE120" s="108">
        <v>3161</v>
      </c>
      <c r="GF120" s="108">
        <v>3161</v>
      </c>
      <c r="GG120" s="108">
        <v>3161</v>
      </c>
      <c r="GH120" s="108">
        <v>3161</v>
      </c>
      <c r="GI120" s="108">
        <v>3161</v>
      </c>
      <c r="GJ120" s="108">
        <v>4</v>
      </c>
      <c r="GK120" s="115">
        <v>9.5693779904306216E-3</v>
      </c>
    </row>
    <row r="121" spans="1:193" ht="12" customHeight="1" x14ac:dyDescent="0.25">
      <c r="A121" s="22">
        <v>116</v>
      </c>
      <c r="B121" s="10" t="s">
        <v>114</v>
      </c>
      <c r="C121" s="28">
        <v>2021</v>
      </c>
      <c r="D121" s="282"/>
      <c r="E121" s="126">
        <v>3543.8</v>
      </c>
      <c r="F121" s="11">
        <v>3543.8</v>
      </c>
      <c r="G121" s="11">
        <v>0</v>
      </c>
      <c r="H121" s="11">
        <v>310</v>
      </c>
      <c r="I121" s="124" t="s">
        <v>494</v>
      </c>
      <c r="J121" s="12">
        <v>27.35</v>
      </c>
      <c r="K121" s="26">
        <v>4.4800000000000004</v>
      </c>
      <c r="L121" s="26">
        <v>5.83</v>
      </c>
      <c r="M121" s="26">
        <v>7.93</v>
      </c>
      <c r="N121" s="26">
        <v>6.1</v>
      </c>
      <c r="O121" s="26">
        <v>2.78</v>
      </c>
      <c r="P121" s="26">
        <v>0</v>
      </c>
      <c r="Q121" s="26">
        <v>0</v>
      </c>
      <c r="R121" s="26">
        <v>0.23</v>
      </c>
      <c r="S121" s="35">
        <v>28.444000000000003</v>
      </c>
      <c r="T121" s="33">
        <v>4.6592000000000002</v>
      </c>
      <c r="U121" s="33">
        <v>6.0632000000000001</v>
      </c>
      <c r="V121" s="33">
        <v>8.2471999999999994</v>
      </c>
      <c r="W121" s="33">
        <v>6.3439999999999994</v>
      </c>
      <c r="X121" s="33">
        <v>2.8912</v>
      </c>
      <c r="Y121" s="33">
        <v>0</v>
      </c>
      <c r="Z121" s="33">
        <v>0</v>
      </c>
      <c r="AA121" s="33">
        <v>0.23920000000000002</v>
      </c>
      <c r="AB121" s="38" t="s">
        <v>395</v>
      </c>
      <c r="AC121" s="38" t="s">
        <v>396</v>
      </c>
      <c r="AD121" s="122" t="s">
        <v>396</v>
      </c>
      <c r="AE121" s="37">
        <v>0</v>
      </c>
      <c r="AF121" s="38" t="s">
        <v>396</v>
      </c>
      <c r="AG121" s="282"/>
      <c r="AH121" s="26">
        <v>34.24</v>
      </c>
      <c r="AI121" s="26">
        <v>34.24</v>
      </c>
      <c r="AJ121" s="26">
        <v>2190</v>
      </c>
      <c r="AK121" s="26">
        <v>35.89</v>
      </c>
      <c r="AL121" s="26">
        <v>5.93</v>
      </c>
      <c r="AM121" s="282"/>
      <c r="AN121" s="15">
        <v>1.2999999999999999E-2</v>
      </c>
      <c r="AO121" s="15">
        <v>1.2999999999999999E-2</v>
      </c>
      <c r="AP121" s="16">
        <v>7.7870000000000001E-4</v>
      </c>
      <c r="AQ121" s="15">
        <v>2.5999999999999999E-2</v>
      </c>
      <c r="AR121" s="15">
        <v>0.68300000000000005</v>
      </c>
      <c r="AS121" s="282"/>
      <c r="AT121" s="13">
        <v>4.03</v>
      </c>
      <c r="AU121" s="13">
        <v>4.03</v>
      </c>
      <c r="AV121" s="13">
        <v>0.241397</v>
      </c>
      <c r="AW121" s="13">
        <v>8.06</v>
      </c>
      <c r="AX121" s="13">
        <v>211.73000000000002</v>
      </c>
      <c r="AY121" s="26">
        <v>3.8937637564196624E-2</v>
      </c>
      <c r="AZ121" s="26">
        <v>3.8937637564196624E-2</v>
      </c>
      <c r="BA121" s="26">
        <v>0.14917868672046955</v>
      </c>
      <c r="BB121" s="26">
        <v>8.1628026412325749E-2</v>
      </c>
      <c r="BC121" s="26">
        <v>0.35429733619278742</v>
      </c>
      <c r="BD121" s="269"/>
      <c r="BE121" s="192">
        <v>217482.48533700622</v>
      </c>
      <c r="BF121" s="188">
        <v>217482.48533700622</v>
      </c>
      <c r="BG121" s="188">
        <v>21977.683380511626</v>
      </c>
      <c r="BH121" s="188">
        <v>3045.7682291538599</v>
      </c>
      <c r="BI121" s="188">
        <v>1086.4750125015419</v>
      </c>
      <c r="BJ121" s="189">
        <v>5901.6587148391673</v>
      </c>
      <c r="BK121" s="188">
        <v>185470.90000000002</v>
      </c>
      <c r="BL121" s="188">
        <v>0</v>
      </c>
      <c r="BM121" s="188">
        <v>0</v>
      </c>
      <c r="BN121" s="188">
        <v>0</v>
      </c>
      <c r="BO121" s="188">
        <v>0</v>
      </c>
      <c r="BP121" s="188">
        <v>0</v>
      </c>
      <c r="BQ121" s="188">
        <v>0</v>
      </c>
      <c r="BR121" s="188">
        <v>0</v>
      </c>
      <c r="BS121" s="188">
        <v>0</v>
      </c>
      <c r="BT121" s="188">
        <v>0</v>
      </c>
      <c r="BU121" s="188">
        <v>0</v>
      </c>
      <c r="BV121" s="188">
        <v>0</v>
      </c>
      <c r="BW121" s="188">
        <v>0</v>
      </c>
      <c r="BX121" s="188">
        <v>0</v>
      </c>
      <c r="BY121" s="188">
        <v>0</v>
      </c>
      <c r="BZ121" s="188">
        <v>0</v>
      </c>
      <c r="CA121" s="188">
        <v>0</v>
      </c>
      <c r="CB121" s="188">
        <v>0</v>
      </c>
      <c r="CC121" s="188">
        <v>0</v>
      </c>
      <c r="CD121" s="188">
        <v>0</v>
      </c>
      <c r="CE121" s="188">
        <v>0</v>
      </c>
      <c r="CF121" s="188">
        <v>0</v>
      </c>
      <c r="CG121" s="188">
        <v>0</v>
      </c>
      <c r="CH121" s="188">
        <v>0</v>
      </c>
      <c r="CI121" s="188">
        <v>0</v>
      </c>
      <c r="CJ121" s="188">
        <v>0</v>
      </c>
      <c r="CK121" s="188">
        <v>0</v>
      </c>
      <c r="CL121" s="188">
        <v>0</v>
      </c>
      <c r="CM121" s="188">
        <v>0</v>
      </c>
      <c r="CN121" s="188">
        <v>0</v>
      </c>
      <c r="CO121" s="188">
        <v>0</v>
      </c>
      <c r="CP121" s="188">
        <v>0</v>
      </c>
      <c r="CQ121" s="188">
        <v>0</v>
      </c>
      <c r="CR121" s="188">
        <v>0</v>
      </c>
      <c r="CS121" s="188">
        <v>0</v>
      </c>
      <c r="CT121" s="188">
        <v>0</v>
      </c>
      <c r="CU121" s="188">
        <v>0</v>
      </c>
      <c r="CV121" s="188">
        <v>0</v>
      </c>
      <c r="CW121" s="188">
        <v>0</v>
      </c>
      <c r="CX121" s="188">
        <v>0</v>
      </c>
      <c r="CY121" s="188">
        <v>0</v>
      </c>
      <c r="CZ121" s="188">
        <v>0</v>
      </c>
      <c r="DA121" s="188">
        <v>0</v>
      </c>
      <c r="DB121" s="188">
        <v>0</v>
      </c>
      <c r="DC121" s="188">
        <v>0</v>
      </c>
      <c r="DD121" s="193">
        <v>388011.16515700211</v>
      </c>
      <c r="DE121" s="188">
        <v>247675.48086542368</v>
      </c>
      <c r="DF121" s="189">
        <v>58284.314980585681</v>
      </c>
      <c r="DG121" s="189">
        <v>608.31125599552479</v>
      </c>
      <c r="DH121" s="189">
        <v>251.4368766424214</v>
      </c>
      <c r="DI121" s="189">
        <v>356.87437935310339</v>
      </c>
      <c r="DJ121" s="188">
        <v>23734.78806515539</v>
      </c>
      <c r="DK121" s="188">
        <v>0</v>
      </c>
      <c r="DL121" s="188">
        <v>505.77320674009434</v>
      </c>
      <c r="DM121" s="188">
        <v>0</v>
      </c>
      <c r="DN121" s="188">
        <v>56696.220653053628</v>
      </c>
      <c r="DO121" s="188">
        <v>0</v>
      </c>
      <c r="DP121" s="188">
        <v>506.27613004808916</v>
      </c>
      <c r="DQ121" s="188">
        <v>0</v>
      </c>
      <c r="DR121" s="192">
        <v>329544.96025020722</v>
      </c>
      <c r="DS121" s="188">
        <v>252315.61808953574</v>
      </c>
      <c r="DT121" s="188">
        <v>71448.5929944495</v>
      </c>
      <c r="DU121" s="188">
        <v>180867.02509508622</v>
      </c>
      <c r="DV121" s="188">
        <v>65936.165818484355</v>
      </c>
      <c r="DW121" s="188">
        <v>22392.422405743364</v>
      </c>
      <c r="DX121" s="188">
        <v>18386.392126897925</v>
      </c>
      <c r="DY121" s="188">
        <v>25157.351285843059</v>
      </c>
      <c r="DZ121" s="188">
        <v>3435.837927338277</v>
      </c>
      <c r="EA121" s="188">
        <v>1869.5335769193011</v>
      </c>
      <c r="EB121" s="188">
        <v>1566.3043504189757</v>
      </c>
      <c r="EC121" s="188">
        <v>2511.0759598856694</v>
      </c>
      <c r="ED121" s="188">
        <v>198.19738172987232</v>
      </c>
      <c r="EE121" s="188">
        <v>2535.3624617109431</v>
      </c>
      <c r="EF121" s="188">
        <v>2612.7026115223516</v>
      </c>
      <c r="EG121" s="192">
        <v>21821.303267164229</v>
      </c>
      <c r="EH121" s="188">
        <v>9228.4473327633605</v>
      </c>
      <c r="EI121" s="188">
        <v>12592.85593440087</v>
      </c>
      <c r="EJ121" s="192">
        <v>45644.275599517336</v>
      </c>
      <c r="EK121" s="192">
        <v>325202.6897205342</v>
      </c>
      <c r="EL121" s="188">
        <v>175579.00662324665</v>
      </c>
      <c r="EM121" s="188">
        <v>149623.68309728755</v>
      </c>
      <c r="EN121" s="188">
        <v>0</v>
      </c>
      <c r="EO121" s="192">
        <v>0</v>
      </c>
      <c r="EP121" s="188">
        <v>0</v>
      </c>
      <c r="EQ121" s="188">
        <v>0</v>
      </c>
      <c r="ER121" s="188">
        <v>0</v>
      </c>
      <c r="ES121" s="264">
        <v>6969.6225722719118</v>
      </c>
      <c r="ET121" s="190">
        <v>1334676.5019037032</v>
      </c>
      <c r="EU121" s="269"/>
      <c r="EV121" s="192">
        <v>3728.4210526315787</v>
      </c>
      <c r="EW121" s="188">
        <v>1140603.1200000001</v>
      </c>
      <c r="EX121" s="188">
        <v>403.78000000000003</v>
      </c>
      <c r="EY121" s="188">
        <v>813.59999999999991</v>
      </c>
      <c r="EZ121" s="188">
        <v>2561.98</v>
      </c>
      <c r="FA121" s="188">
        <v>1713.71</v>
      </c>
      <c r="FB121" s="188">
        <v>14812.39</v>
      </c>
      <c r="FC121" s="192">
        <v>1160908.58</v>
      </c>
      <c r="FD121" s="188">
        <v>1070126.9600000002</v>
      </c>
      <c r="FE121" s="188">
        <v>369.03</v>
      </c>
      <c r="FF121" s="188">
        <v>749.49</v>
      </c>
      <c r="FG121" s="188">
        <v>2361.3999999999996</v>
      </c>
      <c r="FH121" s="188">
        <v>1580.52</v>
      </c>
      <c r="FI121" s="188">
        <v>9964.9399999999987</v>
      </c>
      <c r="FJ121" s="192">
        <v>1085152.3400000001</v>
      </c>
      <c r="FK121" s="192">
        <v>294580.38333333336</v>
      </c>
      <c r="FL121" s="190">
        <v>1144331.5410526318</v>
      </c>
      <c r="FN121" s="115">
        <v>0</v>
      </c>
      <c r="FO121" s="107">
        <v>3.4064158548341368</v>
      </c>
      <c r="FP121" s="108">
        <v>3543.8000000000006</v>
      </c>
      <c r="FQ121" s="107">
        <v>3.0862328324354977</v>
      </c>
      <c r="FR121" s="108">
        <v>3543.8000000000006</v>
      </c>
      <c r="FS121" s="107">
        <v>0</v>
      </c>
      <c r="FT121" s="108">
        <v>0</v>
      </c>
      <c r="FU121" s="108">
        <v>3543.8</v>
      </c>
      <c r="FV121" s="108">
        <v>3543.8</v>
      </c>
      <c r="FW121" s="108">
        <v>3543.8</v>
      </c>
      <c r="FX121" s="108">
        <v>3543.8</v>
      </c>
      <c r="FY121" s="108">
        <v>3543.8</v>
      </c>
      <c r="FZ121" s="108">
        <v>3543.8</v>
      </c>
      <c r="GA121" s="108">
        <v>3543.8</v>
      </c>
      <c r="GB121" s="108">
        <v>3543.8</v>
      </c>
      <c r="GC121" s="108">
        <v>3543.8</v>
      </c>
      <c r="GD121" s="108">
        <v>3543.8</v>
      </c>
      <c r="GE121" s="108">
        <v>3543.8</v>
      </c>
      <c r="GF121" s="108">
        <v>3543.8</v>
      </c>
      <c r="GG121" s="108">
        <v>3543.8000000000006</v>
      </c>
      <c r="GH121" s="108">
        <v>0</v>
      </c>
      <c r="GI121" s="108">
        <v>3543.8000000000006</v>
      </c>
      <c r="GJ121" s="108">
        <v>4</v>
      </c>
      <c r="GK121" s="115">
        <v>9.5693779904306216E-3</v>
      </c>
    </row>
    <row r="122" spans="1:193" ht="12" customHeight="1" x14ac:dyDescent="0.25">
      <c r="A122" s="22">
        <v>117</v>
      </c>
      <c r="B122" s="10" t="s">
        <v>115</v>
      </c>
      <c r="C122" s="28">
        <v>2021</v>
      </c>
      <c r="D122" s="282"/>
      <c r="E122" s="126">
        <v>3333</v>
      </c>
      <c r="F122" s="11">
        <v>3333</v>
      </c>
      <c r="G122" s="11">
        <v>0</v>
      </c>
      <c r="H122" s="11">
        <v>246</v>
      </c>
      <c r="I122" s="124" t="s">
        <v>493</v>
      </c>
      <c r="J122" s="12">
        <v>27.35</v>
      </c>
      <c r="K122" s="26">
        <v>4.4800000000000004</v>
      </c>
      <c r="L122" s="26">
        <v>5.83</v>
      </c>
      <c r="M122" s="26">
        <v>7.93</v>
      </c>
      <c r="N122" s="26">
        <v>6.1</v>
      </c>
      <c r="O122" s="26">
        <v>2.78</v>
      </c>
      <c r="P122" s="26">
        <v>0</v>
      </c>
      <c r="Q122" s="26">
        <v>0</v>
      </c>
      <c r="R122" s="26">
        <v>0.23</v>
      </c>
      <c r="S122" s="35">
        <v>28.444000000000003</v>
      </c>
      <c r="T122" s="33">
        <v>4.6592000000000002</v>
      </c>
      <c r="U122" s="33">
        <v>6.0632000000000001</v>
      </c>
      <c r="V122" s="33">
        <v>8.2471999999999994</v>
      </c>
      <c r="W122" s="33">
        <v>6.3439999999999994</v>
      </c>
      <c r="X122" s="33">
        <v>2.8912</v>
      </c>
      <c r="Y122" s="33">
        <v>0</v>
      </c>
      <c r="Z122" s="33">
        <v>0</v>
      </c>
      <c r="AA122" s="33">
        <v>0.23920000000000002</v>
      </c>
      <c r="AB122" s="38" t="s">
        <v>395</v>
      </c>
      <c r="AC122" s="38" t="s">
        <v>396</v>
      </c>
      <c r="AD122" s="122" t="s">
        <v>396</v>
      </c>
      <c r="AE122" s="37">
        <v>0</v>
      </c>
      <c r="AF122" s="38" t="s">
        <v>396</v>
      </c>
      <c r="AG122" s="282"/>
      <c r="AH122" s="26">
        <v>34.24</v>
      </c>
      <c r="AI122" s="26">
        <v>34.24</v>
      </c>
      <c r="AJ122" s="26">
        <v>2190</v>
      </c>
      <c r="AK122" s="26">
        <v>35.89</v>
      </c>
      <c r="AL122" s="26">
        <v>5.93</v>
      </c>
      <c r="AM122" s="282"/>
      <c r="AN122" s="15">
        <v>1.2999999999999999E-2</v>
      </c>
      <c r="AO122" s="15">
        <v>1.2999999999999999E-2</v>
      </c>
      <c r="AP122" s="16">
        <v>7.7870000000000001E-4</v>
      </c>
      <c r="AQ122" s="15">
        <v>2.5999999999999999E-2</v>
      </c>
      <c r="AR122" s="15">
        <v>0.68300000000000005</v>
      </c>
      <c r="AS122" s="282"/>
      <c r="AT122" s="13">
        <v>3.198</v>
      </c>
      <c r="AU122" s="13">
        <v>3.198</v>
      </c>
      <c r="AV122" s="13">
        <v>0.19156020000000001</v>
      </c>
      <c r="AW122" s="13">
        <v>6.3959999999999999</v>
      </c>
      <c r="AX122" s="13">
        <v>168.018</v>
      </c>
      <c r="AY122" s="26">
        <v>3.2853141314131418E-2</v>
      </c>
      <c r="AZ122" s="26">
        <v>3.2853141314131418E-2</v>
      </c>
      <c r="BA122" s="26">
        <v>0.12586763816381638</v>
      </c>
      <c r="BB122" s="26">
        <v>6.8872619261926199E-2</v>
      </c>
      <c r="BC122" s="26">
        <v>0.29893391539153913</v>
      </c>
      <c r="BD122" s="269"/>
      <c r="BE122" s="192">
        <v>107397.62296814917</v>
      </c>
      <c r="BF122" s="188">
        <v>62702.61687509132</v>
      </c>
      <c r="BG122" s="188">
        <v>20670.359136307139</v>
      </c>
      <c r="BH122" s="188">
        <v>2864.5932354449496</v>
      </c>
      <c r="BI122" s="188">
        <v>1021.8469486617863</v>
      </c>
      <c r="BJ122" s="188">
        <v>12549.277554677445</v>
      </c>
      <c r="BK122" s="188">
        <v>25596.54</v>
      </c>
      <c r="BL122" s="188">
        <v>9533.81</v>
      </c>
      <c r="BM122" s="188">
        <v>0</v>
      </c>
      <c r="BN122" s="188">
        <v>9533.81</v>
      </c>
      <c r="BO122" s="188">
        <v>0</v>
      </c>
      <c r="BP122" s="188">
        <v>0</v>
      </c>
      <c r="BQ122" s="188">
        <v>0</v>
      </c>
      <c r="BR122" s="188">
        <v>0</v>
      </c>
      <c r="BS122" s="188">
        <v>0</v>
      </c>
      <c r="BT122" s="188">
        <v>0</v>
      </c>
      <c r="BU122" s="188">
        <v>32976.800000000003</v>
      </c>
      <c r="BV122" s="188">
        <v>0</v>
      </c>
      <c r="BW122" s="188">
        <v>0</v>
      </c>
      <c r="BX122" s="188">
        <v>32976.800000000003</v>
      </c>
      <c r="BY122" s="188">
        <v>0</v>
      </c>
      <c r="BZ122" s="188">
        <v>0</v>
      </c>
      <c r="CA122" s="188">
        <v>0</v>
      </c>
      <c r="CB122" s="188">
        <v>0</v>
      </c>
      <c r="CC122" s="188">
        <v>0</v>
      </c>
      <c r="CD122" s="188">
        <v>0</v>
      </c>
      <c r="CE122" s="188">
        <v>0</v>
      </c>
      <c r="CF122" s="188">
        <v>0</v>
      </c>
      <c r="CG122" s="188">
        <v>0</v>
      </c>
      <c r="CH122" s="188">
        <v>0</v>
      </c>
      <c r="CI122" s="188">
        <v>0</v>
      </c>
      <c r="CJ122" s="188">
        <v>0</v>
      </c>
      <c r="CK122" s="188">
        <v>0</v>
      </c>
      <c r="CL122" s="188">
        <v>0</v>
      </c>
      <c r="CM122" s="188">
        <v>0</v>
      </c>
      <c r="CN122" s="188">
        <v>0</v>
      </c>
      <c r="CO122" s="188">
        <v>0</v>
      </c>
      <c r="CP122" s="188">
        <v>0</v>
      </c>
      <c r="CQ122" s="188">
        <v>0</v>
      </c>
      <c r="CR122" s="188">
        <v>0</v>
      </c>
      <c r="CS122" s="188">
        <v>0</v>
      </c>
      <c r="CT122" s="188">
        <v>0</v>
      </c>
      <c r="CU122" s="188">
        <v>0</v>
      </c>
      <c r="CV122" s="188">
        <v>0</v>
      </c>
      <c r="CW122" s="188">
        <v>0</v>
      </c>
      <c r="CX122" s="188">
        <v>0</v>
      </c>
      <c r="CY122" s="188">
        <v>0</v>
      </c>
      <c r="CZ122" s="188">
        <v>0</v>
      </c>
      <c r="DA122" s="188">
        <v>0</v>
      </c>
      <c r="DB122" s="188">
        <v>0</v>
      </c>
      <c r="DC122" s="188">
        <v>2184.3960930578396</v>
      </c>
      <c r="DD122" s="193">
        <v>458261.82705077704</v>
      </c>
      <c r="DE122" s="189">
        <v>300231.80806837656</v>
      </c>
      <c r="DF122" s="189">
        <v>54817.320907018468</v>
      </c>
      <c r="DG122" s="189">
        <v>572.12636611351763</v>
      </c>
      <c r="DH122" s="189">
        <v>236.4803628447402</v>
      </c>
      <c r="DI122" s="189">
        <v>335.64600326877741</v>
      </c>
      <c r="DJ122" s="188">
        <v>48365.030235104387</v>
      </c>
      <c r="DK122" s="188">
        <v>0</v>
      </c>
      <c r="DL122" s="188">
        <v>475.68770756383941</v>
      </c>
      <c r="DM122" s="188">
        <v>0</v>
      </c>
      <c r="DN122" s="188">
        <v>53323.69305170374</v>
      </c>
      <c r="DO122" s="188">
        <v>0</v>
      </c>
      <c r="DP122" s="188">
        <v>476.16071489651813</v>
      </c>
      <c r="DQ122" s="188">
        <v>0</v>
      </c>
      <c r="DR122" s="192">
        <v>309942.25196510536</v>
      </c>
      <c r="DS122" s="188">
        <v>237306.8330866365</v>
      </c>
      <c r="DT122" s="188">
        <v>67198.532775692802</v>
      </c>
      <c r="DU122" s="188">
        <v>170108.30031094371</v>
      </c>
      <c r="DV122" s="188">
        <v>62014.007752415011</v>
      </c>
      <c r="DW122" s="188">
        <v>21060.427755048993</v>
      </c>
      <c r="DX122" s="188">
        <v>17292.69286047485</v>
      </c>
      <c r="DY122" s="188">
        <v>23660.887136891164</v>
      </c>
      <c r="DZ122" s="188">
        <v>3231.459961571893</v>
      </c>
      <c r="EA122" s="188">
        <v>1758.3259246774733</v>
      </c>
      <c r="EB122" s="188">
        <v>1473.1340368944198</v>
      </c>
      <c r="EC122" s="188">
        <v>2361.7066917712441</v>
      </c>
      <c r="ED122" s="188">
        <v>186.40777507355503</v>
      </c>
      <c r="EE122" s="188">
        <v>2384.548531204518</v>
      </c>
      <c r="EF122" s="188">
        <v>2457.2881664326419</v>
      </c>
      <c r="EG122" s="192">
        <v>20523.281164134085</v>
      </c>
      <c r="EH122" s="188">
        <v>8679.500807071583</v>
      </c>
      <c r="EI122" s="188">
        <v>11843.780357062502</v>
      </c>
      <c r="EJ122" s="192">
        <v>42929.163771429332</v>
      </c>
      <c r="EK122" s="192">
        <v>305858.27779178857</v>
      </c>
      <c r="EL122" s="188">
        <v>165134.83522639002</v>
      </c>
      <c r="EM122" s="188">
        <v>140723.44256539852</v>
      </c>
      <c r="EN122" s="188">
        <v>0</v>
      </c>
      <c r="EO122" s="192">
        <v>0</v>
      </c>
      <c r="EP122" s="188">
        <v>0</v>
      </c>
      <c r="EQ122" s="188">
        <v>0</v>
      </c>
      <c r="ER122" s="188">
        <v>0</v>
      </c>
      <c r="ES122" s="192">
        <v>7600</v>
      </c>
      <c r="ET122" s="190">
        <v>1252512.4247113834</v>
      </c>
      <c r="EU122" s="269"/>
      <c r="EV122" s="192">
        <v>3728.4210526315787</v>
      </c>
      <c r="EW122" s="188">
        <v>1072757.3299999998</v>
      </c>
      <c r="EX122" s="188">
        <v>661.05</v>
      </c>
      <c r="EY122" s="188">
        <v>661.05</v>
      </c>
      <c r="EZ122" s="188">
        <v>2082.3000000000002</v>
      </c>
      <c r="FA122" s="188">
        <v>1392.94</v>
      </c>
      <c r="FB122" s="188">
        <v>11721.02</v>
      </c>
      <c r="FC122" s="192">
        <v>1089275.69</v>
      </c>
      <c r="FD122" s="188">
        <v>1064390.0899999999</v>
      </c>
      <c r="FE122" s="188">
        <v>646.41999999999996</v>
      </c>
      <c r="FF122" s="188">
        <v>646.3599999999999</v>
      </c>
      <c r="FG122" s="188">
        <v>2034.4699999999998</v>
      </c>
      <c r="FH122" s="188">
        <v>1363.06</v>
      </c>
      <c r="FI122" s="188">
        <v>11487.41</v>
      </c>
      <c r="FJ122" s="192">
        <v>1080567.8099999998</v>
      </c>
      <c r="FK122" s="192">
        <v>332881.83</v>
      </c>
      <c r="FL122" s="190">
        <v>1076485.7510526315</v>
      </c>
      <c r="FN122" s="115">
        <v>0</v>
      </c>
      <c r="FO122" s="107">
        <v>3.4064173323330835</v>
      </c>
      <c r="FP122" s="108">
        <v>3333</v>
      </c>
      <c r="FQ122" s="107">
        <v>3.0862307576894228</v>
      </c>
      <c r="FR122" s="108">
        <v>3333</v>
      </c>
      <c r="FS122" s="107">
        <v>0</v>
      </c>
      <c r="FT122" s="108">
        <v>0</v>
      </c>
      <c r="FU122" s="108">
        <v>3333</v>
      </c>
      <c r="FV122" s="108">
        <v>3333</v>
      </c>
      <c r="FW122" s="108">
        <v>3333</v>
      </c>
      <c r="FX122" s="108">
        <v>3333</v>
      </c>
      <c r="FY122" s="108">
        <v>3333</v>
      </c>
      <c r="FZ122" s="108">
        <v>3333</v>
      </c>
      <c r="GA122" s="108">
        <v>3333</v>
      </c>
      <c r="GB122" s="108">
        <v>3333</v>
      </c>
      <c r="GC122" s="108">
        <v>3333</v>
      </c>
      <c r="GD122" s="108">
        <v>3333</v>
      </c>
      <c r="GE122" s="108">
        <v>3333</v>
      </c>
      <c r="GF122" s="108">
        <v>3333</v>
      </c>
      <c r="GG122" s="108">
        <v>3333</v>
      </c>
      <c r="GH122" s="108">
        <v>3333</v>
      </c>
      <c r="GI122" s="108"/>
      <c r="GJ122" s="108">
        <v>4</v>
      </c>
      <c r="GK122" s="115">
        <v>9.5693779904306216E-3</v>
      </c>
    </row>
    <row r="123" spans="1:193" ht="12" customHeight="1" x14ac:dyDescent="0.25">
      <c r="A123" s="22">
        <v>118</v>
      </c>
      <c r="B123" s="10" t="s">
        <v>116</v>
      </c>
      <c r="C123" s="28">
        <v>2021</v>
      </c>
      <c r="D123" s="282"/>
      <c r="E123" s="126">
        <v>3360.2</v>
      </c>
      <c r="F123" s="11">
        <v>3360.2</v>
      </c>
      <c r="G123" s="11">
        <v>0</v>
      </c>
      <c r="H123" s="11">
        <v>382.8</v>
      </c>
      <c r="I123" s="124" t="s">
        <v>493</v>
      </c>
      <c r="J123" s="12">
        <v>27.35</v>
      </c>
      <c r="K123" s="26">
        <v>4.4800000000000004</v>
      </c>
      <c r="L123" s="26">
        <v>5.83</v>
      </c>
      <c r="M123" s="26">
        <v>7.93</v>
      </c>
      <c r="N123" s="26">
        <v>6.1</v>
      </c>
      <c r="O123" s="26">
        <v>2.78</v>
      </c>
      <c r="P123" s="26">
        <v>0</v>
      </c>
      <c r="Q123" s="26">
        <v>0</v>
      </c>
      <c r="R123" s="26">
        <v>0.23</v>
      </c>
      <c r="S123" s="35">
        <v>28.444000000000003</v>
      </c>
      <c r="T123" s="33">
        <v>4.6592000000000002</v>
      </c>
      <c r="U123" s="33">
        <v>6.0632000000000001</v>
      </c>
      <c r="V123" s="33">
        <v>8.2471999999999994</v>
      </c>
      <c r="W123" s="33">
        <v>6.3439999999999994</v>
      </c>
      <c r="X123" s="33">
        <v>2.8912</v>
      </c>
      <c r="Y123" s="33">
        <v>0</v>
      </c>
      <c r="Z123" s="33">
        <v>0</v>
      </c>
      <c r="AA123" s="33">
        <v>0.23920000000000002</v>
      </c>
      <c r="AB123" s="38" t="s">
        <v>395</v>
      </c>
      <c r="AC123" s="38" t="s">
        <v>396</v>
      </c>
      <c r="AD123" s="122" t="s">
        <v>396</v>
      </c>
      <c r="AE123" s="37">
        <v>0</v>
      </c>
      <c r="AF123" s="38" t="s">
        <v>396</v>
      </c>
      <c r="AG123" s="282"/>
      <c r="AH123" s="26">
        <v>34.24</v>
      </c>
      <c r="AI123" s="26">
        <v>34.24</v>
      </c>
      <c r="AJ123" s="26">
        <v>2190</v>
      </c>
      <c r="AK123" s="26">
        <v>35.89</v>
      </c>
      <c r="AL123" s="26">
        <v>5.93</v>
      </c>
      <c r="AM123" s="282"/>
      <c r="AN123" s="15">
        <v>1.2999999999999999E-2</v>
      </c>
      <c r="AO123" s="15">
        <v>1.2999999999999999E-2</v>
      </c>
      <c r="AP123" s="16">
        <v>7.7870000000000001E-4</v>
      </c>
      <c r="AQ123" s="15">
        <v>2.5999999999999999E-2</v>
      </c>
      <c r="AR123" s="15">
        <v>0.68300000000000005</v>
      </c>
      <c r="AS123" s="282"/>
      <c r="AT123" s="13">
        <v>4.9763999999999999</v>
      </c>
      <c r="AU123" s="13">
        <v>4.9763999999999999</v>
      </c>
      <c r="AV123" s="13">
        <v>0.29808635999999999</v>
      </c>
      <c r="AW123" s="13">
        <v>9.9527999999999999</v>
      </c>
      <c r="AX123" s="13">
        <v>261.45240000000001</v>
      </c>
      <c r="AY123" s="26">
        <v>5.0708867329325641E-2</v>
      </c>
      <c r="AZ123" s="26">
        <v>5.0708867329325641E-2</v>
      </c>
      <c r="BA123" s="26">
        <v>0.19427686697220403</v>
      </c>
      <c r="BB123" s="26">
        <v>0.10630497946550801</v>
      </c>
      <c r="BC123" s="26">
        <v>0.4614048961371347</v>
      </c>
      <c r="BD123" s="269"/>
      <c r="BE123" s="192">
        <v>65563.252743978956</v>
      </c>
      <c r="BF123" s="188">
        <v>65563.252743978956</v>
      </c>
      <c r="BG123" s="188">
        <v>20839.046135559325</v>
      </c>
      <c r="BH123" s="188">
        <v>2887.9706539880344</v>
      </c>
      <c r="BI123" s="188">
        <v>1030.1860536733675</v>
      </c>
      <c r="BJ123" s="188">
        <v>12651.68990075822</v>
      </c>
      <c r="BK123" s="188">
        <v>28154.36</v>
      </c>
      <c r="BL123" s="188">
        <v>0</v>
      </c>
      <c r="BM123" s="188">
        <v>0</v>
      </c>
      <c r="BN123" s="188">
        <v>0</v>
      </c>
      <c r="BO123" s="188">
        <v>0</v>
      </c>
      <c r="BP123" s="188">
        <v>0</v>
      </c>
      <c r="BQ123" s="188">
        <v>0</v>
      </c>
      <c r="BR123" s="188">
        <v>0</v>
      </c>
      <c r="BS123" s="188">
        <v>0</v>
      </c>
      <c r="BT123" s="188">
        <v>0</v>
      </c>
      <c r="BU123" s="188">
        <v>0</v>
      </c>
      <c r="BV123" s="188">
        <v>0</v>
      </c>
      <c r="BW123" s="188">
        <v>0</v>
      </c>
      <c r="BX123" s="188">
        <v>0</v>
      </c>
      <c r="BY123" s="188">
        <v>0</v>
      </c>
      <c r="BZ123" s="188">
        <v>0</v>
      </c>
      <c r="CA123" s="188">
        <v>0</v>
      </c>
      <c r="CB123" s="188">
        <v>0</v>
      </c>
      <c r="CC123" s="188">
        <v>0</v>
      </c>
      <c r="CD123" s="188">
        <v>0</v>
      </c>
      <c r="CE123" s="188">
        <v>0</v>
      </c>
      <c r="CF123" s="188">
        <v>0</v>
      </c>
      <c r="CG123" s="188">
        <v>0</v>
      </c>
      <c r="CH123" s="188">
        <v>0</v>
      </c>
      <c r="CI123" s="188">
        <v>0</v>
      </c>
      <c r="CJ123" s="188">
        <v>0</v>
      </c>
      <c r="CK123" s="188">
        <v>0</v>
      </c>
      <c r="CL123" s="188">
        <v>0</v>
      </c>
      <c r="CM123" s="188">
        <v>0</v>
      </c>
      <c r="CN123" s="188">
        <v>0</v>
      </c>
      <c r="CO123" s="188">
        <v>0</v>
      </c>
      <c r="CP123" s="188">
        <v>0</v>
      </c>
      <c r="CQ123" s="188">
        <v>0</v>
      </c>
      <c r="CR123" s="188">
        <v>0</v>
      </c>
      <c r="CS123" s="188">
        <v>0</v>
      </c>
      <c r="CT123" s="188">
        <v>0</v>
      </c>
      <c r="CU123" s="188">
        <v>0</v>
      </c>
      <c r="CV123" s="188">
        <v>0</v>
      </c>
      <c r="CW123" s="188">
        <v>0</v>
      </c>
      <c r="CX123" s="188">
        <v>0</v>
      </c>
      <c r="CY123" s="188">
        <v>0</v>
      </c>
      <c r="CZ123" s="188">
        <v>0</v>
      </c>
      <c r="DA123" s="188">
        <v>0</v>
      </c>
      <c r="DB123" s="188">
        <v>0</v>
      </c>
      <c r="DC123" s="188">
        <v>0</v>
      </c>
      <c r="DD123" s="193">
        <v>459998.32236784295</v>
      </c>
      <c r="DE123" s="189">
        <v>302681.94463587116</v>
      </c>
      <c r="DF123" s="189">
        <v>55264.674981027129</v>
      </c>
      <c r="DG123" s="189">
        <v>576.79538416280866</v>
      </c>
      <c r="DH123" s="189">
        <v>238.41023559282803</v>
      </c>
      <c r="DI123" s="189">
        <v>338.38514856998069</v>
      </c>
      <c r="DJ123" s="188">
        <v>46756.433180917411</v>
      </c>
      <c r="DK123" s="188">
        <v>0</v>
      </c>
      <c r="DL123" s="188">
        <v>479.56970745754961</v>
      </c>
      <c r="DM123" s="188">
        <v>0</v>
      </c>
      <c r="DN123" s="188">
        <v>53758.857903490811</v>
      </c>
      <c r="DO123" s="188">
        <v>0</v>
      </c>
      <c r="DP123" s="188">
        <v>480.0465749160756</v>
      </c>
      <c r="DQ123" s="188">
        <v>0</v>
      </c>
      <c r="DR123" s="192">
        <v>312471.63367931201</v>
      </c>
      <c r="DS123" s="188">
        <v>239243.45050636539</v>
      </c>
      <c r="DT123" s="188">
        <v>67746.927642629133</v>
      </c>
      <c r="DU123" s="188">
        <v>171496.52286373626</v>
      </c>
      <c r="DV123" s="188">
        <v>62520.092664165873</v>
      </c>
      <c r="DW123" s="188">
        <v>21232.298032557941</v>
      </c>
      <c r="DX123" s="188">
        <v>17433.815346464919</v>
      </c>
      <c r="DY123" s="188">
        <v>23853.979285143014</v>
      </c>
      <c r="DZ123" s="188">
        <v>3257.8313119933609</v>
      </c>
      <c r="EA123" s="188">
        <v>1772.6752991602893</v>
      </c>
      <c r="EB123" s="188">
        <v>1485.1560128330718</v>
      </c>
      <c r="EC123" s="188">
        <v>2380.9801457214921</v>
      </c>
      <c r="ED123" s="188">
        <v>187.92901464211207</v>
      </c>
      <c r="EE123" s="188">
        <v>2404.0083932053467</v>
      </c>
      <c r="EF123" s="188">
        <v>2477.3416432184104</v>
      </c>
      <c r="EG123" s="192">
        <v>20690.767887105711</v>
      </c>
      <c r="EH123" s="188">
        <v>8750.3326168382609</v>
      </c>
      <c r="EI123" s="188">
        <v>11940.43527026745</v>
      </c>
      <c r="EJ123" s="192">
        <v>43279.500781505194</v>
      </c>
      <c r="EK123" s="192">
        <v>308354.33094388468</v>
      </c>
      <c r="EL123" s="188">
        <v>166482.47024533924</v>
      </c>
      <c r="EM123" s="188">
        <v>141871.86069854547</v>
      </c>
      <c r="EN123" s="188">
        <v>0</v>
      </c>
      <c r="EO123" s="192">
        <v>0</v>
      </c>
      <c r="EP123" s="188">
        <v>0</v>
      </c>
      <c r="EQ123" s="188">
        <v>0</v>
      </c>
      <c r="ER123" s="188">
        <v>0</v>
      </c>
      <c r="ES123" s="192">
        <v>6936.8</v>
      </c>
      <c r="ET123" s="190">
        <v>1217294.6084036294</v>
      </c>
      <c r="EU123" s="269"/>
      <c r="EV123" s="192">
        <v>0</v>
      </c>
      <c r="EW123" s="188">
        <v>1081327.8</v>
      </c>
      <c r="EX123" s="188">
        <v>1380.17</v>
      </c>
      <c r="EY123" s="188">
        <v>1380.17</v>
      </c>
      <c r="EZ123" s="188">
        <v>4347</v>
      </c>
      <c r="FA123" s="188">
        <v>2907.9</v>
      </c>
      <c r="FB123" s="188">
        <v>18291.240000000002</v>
      </c>
      <c r="FC123" s="192">
        <v>1109634.2799999998</v>
      </c>
      <c r="FD123" s="188">
        <v>1129668.81</v>
      </c>
      <c r="FE123" s="188">
        <v>1356.8000000000002</v>
      </c>
      <c r="FF123" s="188">
        <v>1356.65</v>
      </c>
      <c r="FG123" s="188">
        <v>4268.67</v>
      </c>
      <c r="FH123" s="188">
        <v>2860.07</v>
      </c>
      <c r="FI123" s="188">
        <v>18705.87</v>
      </c>
      <c r="FJ123" s="192">
        <v>1158216.8700000001</v>
      </c>
      <c r="FK123" s="192">
        <v>413395.06666666665</v>
      </c>
      <c r="FL123" s="190">
        <v>1081327.8</v>
      </c>
      <c r="FN123" s="115">
        <v>0</v>
      </c>
      <c r="FO123" s="107">
        <v>3.406416779222325</v>
      </c>
      <c r="FP123" s="108">
        <v>3360.1999999999994</v>
      </c>
      <c r="FQ123" s="107">
        <v>3.086231398566031</v>
      </c>
      <c r="FR123" s="108">
        <v>3360.1999999999994</v>
      </c>
      <c r="FS123" s="107">
        <v>0</v>
      </c>
      <c r="FT123" s="108">
        <v>0</v>
      </c>
      <c r="FU123" s="108">
        <v>3360.2</v>
      </c>
      <c r="FV123" s="108">
        <v>3360.2</v>
      </c>
      <c r="FW123" s="108">
        <v>3360.2</v>
      </c>
      <c r="FX123" s="108">
        <v>3360.2</v>
      </c>
      <c r="FY123" s="108">
        <v>3360.2</v>
      </c>
      <c r="FZ123" s="108">
        <v>3360.2</v>
      </c>
      <c r="GA123" s="108">
        <v>3360.2</v>
      </c>
      <c r="GB123" s="108">
        <v>3360.2</v>
      </c>
      <c r="GC123" s="108">
        <v>3360.2</v>
      </c>
      <c r="GD123" s="108">
        <v>3360.2</v>
      </c>
      <c r="GE123" s="108">
        <v>3360.2</v>
      </c>
      <c r="GF123" s="108">
        <v>3360.2</v>
      </c>
      <c r="GG123" s="108">
        <v>3360.1999999999994</v>
      </c>
      <c r="GH123" s="108">
        <v>0</v>
      </c>
      <c r="GI123" s="108"/>
      <c r="GJ123" s="108">
        <v>0</v>
      </c>
      <c r="GK123" s="115">
        <v>0</v>
      </c>
    </row>
    <row r="124" spans="1:193" ht="12" customHeight="1" x14ac:dyDescent="0.25">
      <c r="A124" s="22">
        <v>119</v>
      </c>
      <c r="B124" s="10" t="s">
        <v>117</v>
      </c>
      <c r="C124" s="28">
        <v>2021</v>
      </c>
      <c r="D124" s="282"/>
      <c r="E124" s="126">
        <v>6396.9</v>
      </c>
      <c r="F124" s="11">
        <v>6396.9</v>
      </c>
      <c r="G124" s="11">
        <v>0</v>
      </c>
      <c r="H124" s="11">
        <v>1625.4</v>
      </c>
      <c r="I124" s="124" t="s">
        <v>493</v>
      </c>
      <c r="J124" s="12">
        <v>39.75</v>
      </c>
      <c r="K124" s="27">
        <v>4.49</v>
      </c>
      <c r="L124" s="27">
        <v>7.61</v>
      </c>
      <c r="M124" s="27">
        <v>11.85</v>
      </c>
      <c r="N124" s="27">
        <v>6.1</v>
      </c>
      <c r="O124" s="27">
        <v>2.78</v>
      </c>
      <c r="P124" s="27">
        <v>1.6</v>
      </c>
      <c r="Q124" s="27">
        <v>5.09</v>
      </c>
      <c r="R124" s="27">
        <v>0.23</v>
      </c>
      <c r="S124" s="35">
        <v>41.34</v>
      </c>
      <c r="T124" s="33">
        <v>4.6696</v>
      </c>
      <c r="U124" s="33">
        <v>7.9144000000000005</v>
      </c>
      <c r="V124" s="33">
        <v>12.324</v>
      </c>
      <c r="W124" s="33">
        <v>6.3439999999999994</v>
      </c>
      <c r="X124" s="33">
        <v>2.8912</v>
      </c>
      <c r="Y124" s="33">
        <v>1.6640000000000001</v>
      </c>
      <c r="Z124" s="33">
        <v>5.2935999999999996</v>
      </c>
      <c r="AA124" s="33">
        <v>0.23920000000000002</v>
      </c>
      <c r="AB124" s="38" t="s">
        <v>395</v>
      </c>
      <c r="AC124" s="38" t="s">
        <v>396</v>
      </c>
      <c r="AD124" s="122" t="s">
        <v>395</v>
      </c>
      <c r="AE124" s="37">
        <v>2</v>
      </c>
      <c r="AF124" s="38" t="s">
        <v>396</v>
      </c>
      <c r="AG124" s="282"/>
      <c r="AH124" s="26">
        <v>34.24</v>
      </c>
      <c r="AI124" s="26">
        <v>34.24</v>
      </c>
      <c r="AJ124" s="26">
        <v>2190</v>
      </c>
      <c r="AK124" s="26">
        <v>35.89</v>
      </c>
      <c r="AL124" s="26">
        <v>5.93</v>
      </c>
      <c r="AM124" s="282"/>
      <c r="AN124" s="15">
        <v>1.2E-2</v>
      </c>
      <c r="AO124" s="15">
        <v>1.2E-2</v>
      </c>
      <c r="AP124" s="16">
        <v>7.1880000000000002E-4</v>
      </c>
      <c r="AQ124" s="15">
        <v>2.4E-2</v>
      </c>
      <c r="AR124" s="15">
        <v>3.23</v>
      </c>
      <c r="AS124" s="282"/>
      <c r="AT124" s="13">
        <v>19.504800000000003</v>
      </c>
      <c r="AU124" s="13">
        <v>19.504800000000003</v>
      </c>
      <c r="AV124" s="13">
        <v>1.1683375200000001</v>
      </c>
      <c r="AW124" s="13">
        <v>39.009600000000006</v>
      </c>
      <c r="AX124" s="13">
        <v>5250.0420000000004</v>
      </c>
      <c r="AY124" s="26">
        <v>0.10440124935515643</v>
      </c>
      <c r="AZ124" s="26">
        <v>0.10440124935515643</v>
      </c>
      <c r="BA124" s="26">
        <v>0.39998423749003431</v>
      </c>
      <c r="BB124" s="26">
        <v>0.2188645350091451</v>
      </c>
      <c r="BC124" s="26">
        <v>4.8668494208132067</v>
      </c>
      <c r="BD124" s="269"/>
      <c r="BE124" s="192">
        <v>111124.38057673918</v>
      </c>
      <c r="BF124" s="188">
        <v>111124.38057673918</v>
      </c>
      <c r="BG124" s="188">
        <v>39671.83329104205</v>
      </c>
      <c r="BH124" s="188">
        <v>5497.9047308184217</v>
      </c>
      <c r="BI124" s="188">
        <v>1961.1919429626707</v>
      </c>
      <c r="BJ124" s="188">
        <v>24085.350611916037</v>
      </c>
      <c r="BK124" s="188">
        <v>39908.1</v>
      </c>
      <c r="BL124" s="188">
        <v>0</v>
      </c>
      <c r="BM124" s="188">
        <v>0</v>
      </c>
      <c r="BN124" s="188">
        <v>0</v>
      </c>
      <c r="BO124" s="188">
        <v>0</v>
      </c>
      <c r="BP124" s="188">
        <v>0</v>
      </c>
      <c r="BQ124" s="188">
        <v>0</v>
      </c>
      <c r="BR124" s="188">
        <v>0</v>
      </c>
      <c r="BS124" s="188">
        <v>0</v>
      </c>
      <c r="BT124" s="188">
        <v>0</v>
      </c>
      <c r="BU124" s="188">
        <v>0</v>
      </c>
      <c r="BV124" s="188">
        <v>0</v>
      </c>
      <c r="BW124" s="188">
        <v>0</v>
      </c>
      <c r="BX124" s="188">
        <v>0</v>
      </c>
      <c r="BY124" s="188">
        <v>0</v>
      </c>
      <c r="BZ124" s="188">
        <v>0</v>
      </c>
      <c r="CA124" s="188">
        <v>0</v>
      </c>
      <c r="CB124" s="188">
        <v>0</v>
      </c>
      <c r="CC124" s="188">
        <v>0</v>
      </c>
      <c r="CD124" s="188">
        <v>0</v>
      </c>
      <c r="CE124" s="188">
        <v>0</v>
      </c>
      <c r="CF124" s="188">
        <v>0</v>
      </c>
      <c r="CG124" s="188">
        <v>0</v>
      </c>
      <c r="CH124" s="188">
        <v>0</v>
      </c>
      <c r="CI124" s="188">
        <v>0</v>
      </c>
      <c r="CJ124" s="188">
        <v>0</v>
      </c>
      <c r="CK124" s="188">
        <v>0</v>
      </c>
      <c r="CL124" s="188">
        <v>0</v>
      </c>
      <c r="CM124" s="188">
        <v>0</v>
      </c>
      <c r="CN124" s="188">
        <v>0</v>
      </c>
      <c r="CO124" s="188">
        <v>0</v>
      </c>
      <c r="CP124" s="188">
        <v>0</v>
      </c>
      <c r="CQ124" s="188">
        <v>0</v>
      </c>
      <c r="CR124" s="188">
        <v>0</v>
      </c>
      <c r="CS124" s="188">
        <v>0</v>
      </c>
      <c r="CT124" s="188">
        <v>0</v>
      </c>
      <c r="CU124" s="188">
        <v>0</v>
      </c>
      <c r="CV124" s="188">
        <v>0</v>
      </c>
      <c r="CW124" s="188">
        <v>0</v>
      </c>
      <c r="CX124" s="188">
        <v>0</v>
      </c>
      <c r="CY124" s="188">
        <v>0</v>
      </c>
      <c r="CZ124" s="188">
        <v>0</v>
      </c>
      <c r="DA124" s="188">
        <v>0</v>
      </c>
      <c r="DB124" s="188">
        <v>0</v>
      </c>
      <c r="DC124" s="188">
        <v>0</v>
      </c>
      <c r="DD124" s="193">
        <v>787334.99499043368</v>
      </c>
      <c r="DE124" s="189">
        <v>576223.47825760522</v>
      </c>
      <c r="DF124" s="189">
        <v>105208.79691272322</v>
      </c>
      <c r="DG124" s="189">
        <v>1098.0603514526135</v>
      </c>
      <c r="DH124" s="189">
        <v>453.8677567001256</v>
      </c>
      <c r="DI124" s="189">
        <v>644.19259475248793</v>
      </c>
      <c r="DJ124" s="188">
        <v>635.67919380114938</v>
      </c>
      <c r="DK124" s="188">
        <v>0</v>
      </c>
      <c r="DL124" s="188">
        <v>912.96930588512589</v>
      </c>
      <c r="DM124" s="188">
        <v>0</v>
      </c>
      <c r="DN124" s="188">
        <v>102342.13383811692</v>
      </c>
      <c r="DO124" s="188">
        <v>0</v>
      </c>
      <c r="DP124" s="188">
        <v>913.87713084954612</v>
      </c>
      <c r="DQ124" s="188">
        <v>0</v>
      </c>
      <c r="DR124" s="192">
        <v>594860.36351502629</v>
      </c>
      <c r="DS124" s="188">
        <v>455453.96956852841</v>
      </c>
      <c r="DT124" s="188">
        <v>128971.58545239404</v>
      </c>
      <c r="DU124" s="188">
        <v>326482.38411613437</v>
      </c>
      <c r="DV124" s="188">
        <v>119021.12396982405</v>
      </c>
      <c r="DW124" s="188">
        <v>40420.477139595838</v>
      </c>
      <c r="DX124" s="188">
        <v>33189.207008452315</v>
      </c>
      <c r="DY124" s="188">
        <v>45411.439821775908</v>
      </c>
      <c r="DZ124" s="188">
        <v>6202.0180702607995</v>
      </c>
      <c r="EA124" s="188">
        <v>3374.688001070906</v>
      </c>
      <c r="EB124" s="188">
        <v>2827.3300691898935</v>
      </c>
      <c r="EC124" s="188">
        <v>4532.7337343508771</v>
      </c>
      <c r="ED124" s="188">
        <v>357.76534544495178</v>
      </c>
      <c r="EE124" s="188">
        <v>4576.5732070993654</v>
      </c>
      <c r="EF124" s="188">
        <v>4716.1796195178422</v>
      </c>
      <c r="EG124" s="192">
        <v>39389.55213886869</v>
      </c>
      <c r="EH124" s="188">
        <v>16658.2354373706</v>
      </c>
      <c r="EI124" s="188">
        <v>22731.316701498086</v>
      </c>
      <c r="EJ124" s="192">
        <v>82392.309549791869</v>
      </c>
      <c r="EK124" s="192">
        <v>768737.73354531149</v>
      </c>
      <c r="EL124" s="188">
        <v>316937.00193810213</v>
      </c>
      <c r="EM124" s="188">
        <v>270085.14543852321</v>
      </c>
      <c r="EN124" s="188">
        <v>181715.58616868622</v>
      </c>
      <c r="EO124" s="192">
        <v>234627.8745663056</v>
      </c>
      <c r="EP124" s="188">
        <v>229621.14157957915</v>
      </c>
      <c r="EQ124" s="188">
        <v>679.83298672646299</v>
      </c>
      <c r="ER124" s="188">
        <v>4326.8999999999996</v>
      </c>
      <c r="ES124" s="192">
        <v>11970</v>
      </c>
      <c r="ET124" s="190">
        <v>2630437.2088824767</v>
      </c>
      <c r="EU124" s="269"/>
      <c r="EV124" s="192">
        <v>1864.2105263157894</v>
      </c>
      <c r="EW124" s="188">
        <v>2993722.7399999998</v>
      </c>
      <c r="EX124" s="188">
        <v>4889.46</v>
      </c>
      <c r="EY124" s="188">
        <v>4889.4399999999996</v>
      </c>
      <c r="EZ124" s="188">
        <v>15388.399999999998</v>
      </c>
      <c r="FA124" s="188">
        <v>10302.07</v>
      </c>
      <c r="FB124" s="188">
        <v>367294.5</v>
      </c>
      <c r="FC124" s="192">
        <v>3396486.6099999994</v>
      </c>
      <c r="FD124" s="188">
        <v>2846563.8099999996</v>
      </c>
      <c r="FE124" s="188">
        <v>4936</v>
      </c>
      <c r="FF124" s="188">
        <v>4932.6500000000005</v>
      </c>
      <c r="FG124" s="188">
        <v>15500.34</v>
      </c>
      <c r="FH124" s="188">
        <v>10368</v>
      </c>
      <c r="FI124" s="188">
        <v>346573.52</v>
      </c>
      <c r="FJ124" s="192">
        <v>3228874.3199999994</v>
      </c>
      <c r="FK124" s="192">
        <v>1035084.9166666667</v>
      </c>
      <c r="FL124" s="190">
        <v>2995586.9505263157</v>
      </c>
      <c r="FN124" s="115">
        <v>9.9850068652985839E-3</v>
      </c>
      <c r="FO124" s="107">
        <v>3.4064168040454188</v>
      </c>
      <c r="FP124" s="108">
        <v>6396.9000000000005</v>
      </c>
      <c r="FQ124" s="107">
        <v>3.086232626373016</v>
      </c>
      <c r="FR124" s="108">
        <v>6396.9000000000005</v>
      </c>
      <c r="FS124" s="107">
        <v>1.600926978717099</v>
      </c>
      <c r="FT124" s="108">
        <v>6396.9000000000005</v>
      </c>
      <c r="FU124" s="108">
        <v>6396.9</v>
      </c>
      <c r="FV124" s="108">
        <v>6396.9</v>
      </c>
      <c r="FW124" s="108">
        <v>6396.9</v>
      </c>
      <c r="FX124" s="108">
        <v>6396.9</v>
      </c>
      <c r="FY124" s="108">
        <v>6396.9</v>
      </c>
      <c r="FZ124" s="108">
        <v>6396.9</v>
      </c>
      <c r="GA124" s="108">
        <v>6396.9</v>
      </c>
      <c r="GB124" s="108">
        <v>6396.9</v>
      </c>
      <c r="GC124" s="108">
        <v>6396.9</v>
      </c>
      <c r="GD124" s="108">
        <v>6396.9</v>
      </c>
      <c r="GE124" s="108">
        <v>6396.9</v>
      </c>
      <c r="GF124" s="108">
        <v>6396.9</v>
      </c>
      <c r="GG124" s="108">
        <v>6396.9000000000005</v>
      </c>
      <c r="GH124" s="108">
        <v>0</v>
      </c>
      <c r="GI124" s="108"/>
      <c r="GJ124" s="108">
        <v>2</v>
      </c>
      <c r="GK124" s="115">
        <v>4.7846889952153108E-3</v>
      </c>
    </row>
    <row r="125" spans="1:193" ht="12" customHeight="1" x14ac:dyDescent="0.25">
      <c r="A125" s="22">
        <v>120</v>
      </c>
      <c r="B125" s="10" t="s">
        <v>118</v>
      </c>
      <c r="C125" s="28">
        <v>2021</v>
      </c>
      <c r="D125" s="282"/>
      <c r="E125" s="126">
        <v>4686.3</v>
      </c>
      <c r="F125" s="11">
        <v>3481.8</v>
      </c>
      <c r="G125" s="11">
        <v>1204.5</v>
      </c>
      <c r="H125" s="11">
        <v>477.7</v>
      </c>
      <c r="I125" s="124" t="s">
        <v>493</v>
      </c>
      <c r="J125" s="12">
        <v>39.75</v>
      </c>
      <c r="K125" s="27">
        <v>4.49</v>
      </c>
      <c r="L125" s="27">
        <v>7.61</v>
      </c>
      <c r="M125" s="27">
        <v>11.85</v>
      </c>
      <c r="N125" s="27">
        <v>6.1</v>
      </c>
      <c r="O125" s="27">
        <v>2.78</v>
      </c>
      <c r="P125" s="27">
        <v>1.6</v>
      </c>
      <c r="Q125" s="27">
        <v>5.09</v>
      </c>
      <c r="R125" s="27">
        <v>0.23</v>
      </c>
      <c r="S125" s="35">
        <v>41.34</v>
      </c>
      <c r="T125" s="33">
        <v>4.6696</v>
      </c>
      <c r="U125" s="33">
        <v>7.9144000000000005</v>
      </c>
      <c r="V125" s="33">
        <v>12.324</v>
      </c>
      <c r="W125" s="33">
        <v>6.3439999999999994</v>
      </c>
      <c r="X125" s="33">
        <v>2.8912</v>
      </c>
      <c r="Y125" s="33">
        <v>1.6640000000000001</v>
      </c>
      <c r="Z125" s="33">
        <v>5.2935999999999996</v>
      </c>
      <c r="AA125" s="33">
        <v>0.23920000000000002</v>
      </c>
      <c r="AB125" s="38" t="s">
        <v>395</v>
      </c>
      <c r="AC125" s="38" t="s">
        <v>396</v>
      </c>
      <c r="AD125" s="122" t="s">
        <v>395</v>
      </c>
      <c r="AE125" s="37">
        <v>2</v>
      </c>
      <c r="AF125" s="38" t="s">
        <v>396</v>
      </c>
      <c r="AG125" s="282"/>
      <c r="AH125" s="26">
        <v>34.24</v>
      </c>
      <c r="AI125" s="26">
        <v>34.24</v>
      </c>
      <c r="AJ125" s="26">
        <v>2190</v>
      </c>
      <c r="AK125" s="26">
        <v>35.89</v>
      </c>
      <c r="AL125" s="26">
        <v>5.93</v>
      </c>
      <c r="AM125" s="282"/>
      <c r="AN125" s="15">
        <v>7.0000000000000001E-3</v>
      </c>
      <c r="AO125" s="15">
        <v>7.0000000000000001E-3</v>
      </c>
      <c r="AP125" s="16">
        <v>4.193E-4</v>
      </c>
      <c r="AQ125" s="15">
        <v>1.4E-2</v>
      </c>
      <c r="AR125" s="15">
        <v>3.23</v>
      </c>
      <c r="AS125" s="282"/>
      <c r="AT125" s="13">
        <v>3.3439000000000001</v>
      </c>
      <c r="AU125" s="13">
        <v>3.3439000000000001</v>
      </c>
      <c r="AV125" s="13">
        <v>0.20029960999999999</v>
      </c>
      <c r="AW125" s="13">
        <v>6.6878000000000002</v>
      </c>
      <c r="AX125" s="13">
        <v>1542.971</v>
      </c>
      <c r="AY125" s="26">
        <v>2.4431883575528668E-2</v>
      </c>
      <c r="AZ125" s="26">
        <v>2.4431883575528668E-2</v>
      </c>
      <c r="BA125" s="26">
        <v>9.3603940400742575E-2</v>
      </c>
      <c r="BB125" s="26">
        <v>5.1218475556409106E-2</v>
      </c>
      <c r="BC125" s="26">
        <v>1.9524610097518296</v>
      </c>
      <c r="BD125" s="269"/>
      <c r="BE125" s="192">
        <v>73038.039645886747</v>
      </c>
      <c r="BF125" s="188">
        <v>73038.039645886747</v>
      </c>
      <c r="BG125" s="188">
        <v>29063.157521895042</v>
      </c>
      <c r="BH125" s="188">
        <v>4027.7057543551368</v>
      </c>
      <c r="BI125" s="188">
        <v>1436.7480814622652</v>
      </c>
      <c r="BJ125" s="188">
        <v>17644.668288174296</v>
      </c>
      <c r="BK125" s="188">
        <v>20865.759999999998</v>
      </c>
      <c r="BL125" s="188">
        <v>0</v>
      </c>
      <c r="BM125" s="188">
        <v>0</v>
      </c>
      <c r="BN125" s="188">
        <v>0</v>
      </c>
      <c r="BO125" s="188">
        <v>0</v>
      </c>
      <c r="BP125" s="188">
        <v>0</v>
      </c>
      <c r="BQ125" s="188">
        <v>0</v>
      </c>
      <c r="BR125" s="188">
        <v>0</v>
      </c>
      <c r="BS125" s="188">
        <v>0</v>
      </c>
      <c r="BT125" s="188">
        <v>0</v>
      </c>
      <c r="BU125" s="188">
        <v>0</v>
      </c>
      <c r="BV125" s="188">
        <v>0</v>
      </c>
      <c r="BW125" s="188">
        <v>0</v>
      </c>
      <c r="BX125" s="188">
        <v>0</v>
      </c>
      <c r="BY125" s="188">
        <v>0</v>
      </c>
      <c r="BZ125" s="188">
        <v>0</v>
      </c>
      <c r="CA125" s="188">
        <v>0</v>
      </c>
      <c r="CB125" s="188">
        <v>0</v>
      </c>
      <c r="CC125" s="188">
        <v>0</v>
      </c>
      <c r="CD125" s="188">
        <v>0</v>
      </c>
      <c r="CE125" s="188">
        <v>0</v>
      </c>
      <c r="CF125" s="188">
        <v>0</v>
      </c>
      <c r="CG125" s="188">
        <v>0</v>
      </c>
      <c r="CH125" s="188">
        <v>0</v>
      </c>
      <c r="CI125" s="188">
        <v>0</v>
      </c>
      <c r="CJ125" s="188">
        <v>0</v>
      </c>
      <c r="CK125" s="188">
        <v>0</v>
      </c>
      <c r="CL125" s="188">
        <v>0</v>
      </c>
      <c r="CM125" s="188">
        <v>0</v>
      </c>
      <c r="CN125" s="188">
        <v>0</v>
      </c>
      <c r="CO125" s="188">
        <v>0</v>
      </c>
      <c r="CP125" s="188">
        <v>0</v>
      </c>
      <c r="CQ125" s="188">
        <v>0</v>
      </c>
      <c r="CR125" s="188">
        <v>0</v>
      </c>
      <c r="CS125" s="188">
        <v>0</v>
      </c>
      <c r="CT125" s="188">
        <v>0</v>
      </c>
      <c r="CU125" s="188">
        <v>0</v>
      </c>
      <c r="CV125" s="188">
        <v>0</v>
      </c>
      <c r="CW125" s="188">
        <v>0</v>
      </c>
      <c r="CX125" s="188">
        <v>0</v>
      </c>
      <c r="CY125" s="188">
        <v>0</v>
      </c>
      <c r="CZ125" s="188">
        <v>0</v>
      </c>
      <c r="DA125" s="188">
        <v>0</v>
      </c>
      <c r="DB125" s="188">
        <v>0</v>
      </c>
      <c r="DC125" s="188">
        <v>0</v>
      </c>
      <c r="DD125" s="193">
        <v>576793.13214583159</v>
      </c>
      <c r="DE125" s="189">
        <v>422135.11015626561</v>
      </c>
      <c r="DF125" s="189">
        <v>77074.830773045513</v>
      </c>
      <c r="DG125" s="189">
        <v>804.42717957329069</v>
      </c>
      <c r="DH125" s="189">
        <v>332.49862718251012</v>
      </c>
      <c r="DI125" s="189">
        <v>471.92855239078062</v>
      </c>
      <c r="DJ125" s="188">
        <v>465.69172660356213</v>
      </c>
      <c r="DK125" s="188">
        <v>0</v>
      </c>
      <c r="DL125" s="188">
        <v>668.83147433435977</v>
      </c>
      <c r="DM125" s="188">
        <v>0</v>
      </c>
      <c r="DN125" s="188">
        <v>74974.74429888968</v>
      </c>
      <c r="DO125" s="188">
        <v>0</v>
      </c>
      <c r="DP125" s="188">
        <v>669.49653711957797</v>
      </c>
      <c r="DQ125" s="188">
        <v>0</v>
      </c>
      <c r="DR125" s="192">
        <v>435788.29144436651</v>
      </c>
      <c r="DS125" s="188">
        <v>333660.66963513498</v>
      </c>
      <c r="DT125" s="188">
        <v>94483.193563375113</v>
      </c>
      <c r="DU125" s="188">
        <v>239177.47607175988</v>
      </c>
      <c r="DV125" s="188">
        <v>87193.592718314583</v>
      </c>
      <c r="DW125" s="188">
        <v>29611.605937139549</v>
      </c>
      <c r="DX125" s="188">
        <v>24314.055371150105</v>
      </c>
      <c r="DY125" s="188">
        <v>33267.931410024925</v>
      </c>
      <c r="DZ125" s="188">
        <v>4543.531598534164</v>
      </c>
      <c r="EA125" s="188">
        <v>2472.2600602508387</v>
      </c>
      <c r="EB125" s="188">
        <v>2071.2715382833248</v>
      </c>
      <c r="EC125" s="188">
        <v>3320.6318840826834</v>
      </c>
      <c r="ED125" s="188">
        <v>262.09503640180054</v>
      </c>
      <c r="EE125" s="188">
        <v>3352.7482093560566</v>
      </c>
      <c r="EF125" s="188">
        <v>3455.0223625422423</v>
      </c>
      <c r="EG125" s="192">
        <v>28856.361391983672</v>
      </c>
      <c r="EH125" s="188">
        <v>12203.643754029274</v>
      </c>
      <c r="EI125" s="188">
        <v>16652.7176379544</v>
      </c>
      <c r="EJ125" s="192">
        <v>60359.718026417439</v>
      </c>
      <c r="EK125" s="192">
        <v>563168.97883559135</v>
      </c>
      <c r="EL125" s="188">
        <v>232184.63195962549</v>
      </c>
      <c r="EM125" s="188">
        <v>197861.46681494967</v>
      </c>
      <c r="EN125" s="188">
        <v>133122.88006101619</v>
      </c>
      <c r="EO125" s="192">
        <v>173765.86588598945</v>
      </c>
      <c r="EP125" s="188">
        <v>168257.21139648964</v>
      </c>
      <c r="EQ125" s="188">
        <v>498.15448949982112</v>
      </c>
      <c r="ER125" s="188">
        <v>5010.5</v>
      </c>
      <c r="ES125" s="192">
        <v>7886.8</v>
      </c>
      <c r="ET125" s="190">
        <v>1919657.187376067</v>
      </c>
      <c r="EU125" s="269"/>
      <c r="EV125" s="192">
        <v>932.10526315789468</v>
      </c>
      <c r="EW125" s="188">
        <v>1628857.02</v>
      </c>
      <c r="EX125" s="188">
        <v>571.79999999999995</v>
      </c>
      <c r="EY125" s="188">
        <v>571.79999999999995</v>
      </c>
      <c r="EZ125" s="188">
        <v>1800.84</v>
      </c>
      <c r="FA125" s="188">
        <v>1204.1999999999998</v>
      </c>
      <c r="FB125" s="188">
        <v>80201.58</v>
      </c>
      <c r="FC125" s="192">
        <v>1713207.2400000002</v>
      </c>
      <c r="FD125" s="188">
        <v>1642913.6399999997</v>
      </c>
      <c r="FE125" s="188">
        <v>571.23</v>
      </c>
      <c r="FF125" s="188">
        <v>571.14</v>
      </c>
      <c r="FG125" s="188">
        <v>1795.7199999999998</v>
      </c>
      <c r="FH125" s="188">
        <v>1203.3399999999999</v>
      </c>
      <c r="FI125" s="188">
        <v>80092.320000000007</v>
      </c>
      <c r="FJ125" s="192">
        <v>1727147.3899999997</v>
      </c>
      <c r="FK125" s="192">
        <v>347246.83999999997</v>
      </c>
      <c r="FL125" s="190">
        <v>1629789.125263158</v>
      </c>
      <c r="FN125" s="115">
        <v>7.3166146608834538E-3</v>
      </c>
      <c r="FO125" s="107">
        <v>3.4064185252374348</v>
      </c>
      <c r="FP125" s="108">
        <v>4686.3000000000011</v>
      </c>
      <c r="FQ125" s="107">
        <v>3.0862312069149507</v>
      </c>
      <c r="FR125" s="108">
        <v>4686.3000000000011</v>
      </c>
      <c r="FS125" s="107">
        <v>1.6009272350869705</v>
      </c>
      <c r="FT125" s="108">
        <v>4686.3000000000011</v>
      </c>
      <c r="FU125" s="108">
        <v>4686.3</v>
      </c>
      <c r="FV125" s="108">
        <v>4686.3</v>
      </c>
      <c r="FW125" s="108">
        <v>4686.3</v>
      </c>
      <c r="FX125" s="108">
        <v>4686.3</v>
      </c>
      <c r="FY125" s="108">
        <v>4686.3</v>
      </c>
      <c r="FZ125" s="108">
        <v>4686.3</v>
      </c>
      <c r="GA125" s="108">
        <v>4686.3</v>
      </c>
      <c r="GB125" s="108">
        <v>4686.3</v>
      </c>
      <c r="GC125" s="108">
        <v>4686.3</v>
      </c>
      <c r="GD125" s="108">
        <v>4686.3</v>
      </c>
      <c r="GE125" s="108">
        <v>4686.3</v>
      </c>
      <c r="GF125" s="108">
        <v>4686.3</v>
      </c>
      <c r="GG125" s="108">
        <v>4686.3000000000011</v>
      </c>
      <c r="GH125" s="108">
        <v>0</v>
      </c>
      <c r="GI125" s="108"/>
      <c r="GJ125" s="108">
        <v>1</v>
      </c>
      <c r="GK125" s="115">
        <v>2.3923444976076554E-3</v>
      </c>
    </row>
    <row r="126" spans="1:193" ht="12" customHeight="1" x14ac:dyDescent="0.25">
      <c r="A126" s="22">
        <v>121</v>
      </c>
      <c r="B126" s="10" t="s">
        <v>119</v>
      </c>
      <c r="C126" s="28">
        <v>2021</v>
      </c>
      <c r="D126" s="282"/>
      <c r="E126" s="126">
        <v>6397</v>
      </c>
      <c r="F126" s="11">
        <v>6397</v>
      </c>
      <c r="G126" s="11">
        <v>0</v>
      </c>
      <c r="H126" s="11">
        <v>654.4</v>
      </c>
      <c r="I126" s="124" t="s">
        <v>493</v>
      </c>
      <c r="J126" s="12">
        <v>27.35</v>
      </c>
      <c r="K126" s="26">
        <v>4.4800000000000004</v>
      </c>
      <c r="L126" s="26">
        <v>5.83</v>
      </c>
      <c r="M126" s="26">
        <v>7.93</v>
      </c>
      <c r="N126" s="26">
        <v>6.1</v>
      </c>
      <c r="O126" s="26">
        <v>2.78</v>
      </c>
      <c r="P126" s="26">
        <v>0</v>
      </c>
      <c r="Q126" s="26">
        <v>0</v>
      </c>
      <c r="R126" s="26">
        <v>0.23</v>
      </c>
      <c r="S126" s="35">
        <v>28.444000000000003</v>
      </c>
      <c r="T126" s="33">
        <v>4.6592000000000002</v>
      </c>
      <c r="U126" s="33">
        <v>6.0632000000000001</v>
      </c>
      <c r="V126" s="33">
        <v>8.2471999999999994</v>
      </c>
      <c r="W126" s="33">
        <v>6.3439999999999994</v>
      </c>
      <c r="X126" s="33">
        <v>2.8912</v>
      </c>
      <c r="Y126" s="33">
        <v>0</v>
      </c>
      <c r="Z126" s="33">
        <v>0</v>
      </c>
      <c r="AA126" s="33">
        <v>0.23920000000000002</v>
      </c>
      <c r="AB126" s="38" t="s">
        <v>395</v>
      </c>
      <c r="AC126" s="38" t="s">
        <v>396</v>
      </c>
      <c r="AD126" s="122" t="s">
        <v>396</v>
      </c>
      <c r="AE126" s="37">
        <v>0</v>
      </c>
      <c r="AF126" s="38" t="s">
        <v>396</v>
      </c>
      <c r="AG126" s="282"/>
      <c r="AH126" s="26">
        <v>34.24</v>
      </c>
      <c r="AI126" s="26">
        <v>34.24</v>
      </c>
      <c r="AJ126" s="26">
        <v>2190</v>
      </c>
      <c r="AK126" s="26">
        <v>35.89</v>
      </c>
      <c r="AL126" s="26">
        <v>5.93</v>
      </c>
      <c r="AM126" s="282"/>
      <c r="AN126" s="15">
        <v>1.2999999999999999E-2</v>
      </c>
      <c r="AO126" s="15">
        <v>1.2999999999999999E-2</v>
      </c>
      <c r="AP126" s="16">
        <v>7.7870000000000001E-4</v>
      </c>
      <c r="AQ126" s="15">
        <v>2.5999999999999999E-2</v>
      </c>
      <c r="AR126" s="15">
        <v>0.68300000000000005</v>
      </c>
      <c r="AS126" s="282"/>
      <c r="AT126" s="13">
        <v>8.5071999999999992</v>
      </c>
      <c r="AU126" s="13">
        <v>8.5071999999999992</v>
      </c>
      <c r="AV126" s="13">
        <v>0.50958128000000003</v>
      </c>
      <c r="AW126" s="13">
        <v>17.014399999999998</v>
      </c>
      <c r="AX126" s="13">
        <v>446.95519999999999</v>
      </c>
      <c r="AY126" s="26">
        <v>4.5534864467719247E-2</v>
      </c>
      <c r="AZ126" s="26">
        <v>4.5534864467719247E-2</v>
      </c>
      <c r="BA126" s="26">
        <v>0.17445411961857124</v>
      </c>
      <c r="BB126" s="26">
        <v>9.5458311083320299E-2</v>
      </c>
      <c r="BC126" s="26">
        <v>0.41432614287947472</v>
      </c>
      <c r="BD126" s="269"/>
      <c r="BE126" s="192">
        <v>154909.21387037481</v>
      </c>
      <c r="BF126" s="188">
        <v>154909.21387037481</v>
      </c>
      <c r="BG126" s="188">
        <v>39672.453463833415</v>
      </c>
      <c r="BH126" s="188">
        <v>5497.990677210124</v>
      </c>
      <c r="BI126" s="188">
        <v>1961.2226014369778</v>
      </c>
      <c r="BJ126" s="188">
        <v>24085.727127894275</v>
      </c>
      <c r="BK126" s="188">
        <v>83691.820000000007</v>
      </c>
      <c r="BL126" s="188">
        <v>0</v>
      </c>
      <c r="BM126" s="188">
        <v>0</v>
      </c>
      <c r="BN126" s="188">
        <v>0</v>
      </c>
      <c r="BO126" s="188">
        <v>0</v>
      </c>
      <c r="BP126" s="188">
        <v>0</v>
      </c>
      <c r="BQ126" s="188">
        <v>0</v>
      </c>
      <c r="BR126" s="188">
        <v>0</v>
      </c>
      <c r="BS126" s="188">
        <v>0</v>
      </c>
      <c r="BT126" s="188">
        <v>0</v>
      </c>
      <c r="BU126" s="188">
        <v>0</v>
      </c>
      <c r="BV126" s="188">
        <v>0</v>
      </c>
      <c r="BW126" s="188">
        <v>0</v>
      </c>
      <c r="BX126" s="188">
        <v>0</v>
      </c>
      <c r="BY126" s="188">
        <v>0</v>
      </c>
      <c r="BZ126" s="188">
        <v>0</v>
      </c>
      <c r="CA126" s="188">
        <v>0</v>
      </c>
      <c r="CB126" s="188">
        <v>0</v>
      </c>
      <c r="CC126" s="188">
        <v>0</v>
      </c>
      <c r="CD126" s="188">
        <v>0</v>
      </c>
      <c r="CE126" s="188">
        <v>0</v>
      </c>
      <c r="CF126" s="188">
        <v>0</v>
      </c>
      <c r="CG126" s="188">
        <v>0</v>
      </c>
      <c r="CH126" s="188">
        <v>0</v>
      </c>
      <c r="CI126" s="188">
        <v>0</v>
      </c>
      <c r="CJ126" s="188">
        <v>0</v>
      </c>
      <c r="CK126" s="188">
        <v>0</v>
      </c>
      <c r="CL126" s="188">
        <v>0</v>
      </c>
      <c r="CM126" s="188">
        <v>0</v>
      </c>
      <c r="CN126" s="188">
        <v>0</v>
      </c>
      <c r="CO126" s="188">
        <v>0</v>
      </c>
      <c r="CP126" s="188">
        <v>0</v>
      </c>
      <c r="CQ126" s="188">
        <v>0</v>
      </c>
      <c r="CR126" s="188">
        <v>0</v>
      </c>
      <c r="CS126" s="188">
        <v>0</v>
      </c>
      <c r="CT126" s="188">
        <v>0</v>
      </c>
      <c r="CU126" s="188">
        <v>0</v>
      </c>
      <c r="CV126" s="188">
        <v>0</v>
      </c>
      <c r="CW126" s="188">
        <v>0</v>
      </c>
      <c r="CX126" s="188">
        <v>0</v>
      </c>
      <c r="CY126" s="188">
        <v>0</v>
      </c>
      <c r="CZ126" s="188">
        <v>0</v>
      </c>
      <c r="DA126" s="188">
        <v>0</v>
      </c>
      <c r="DB126" s="188">
        <v>0</v>
      </c>
      <c r="DC126" s="188">
        <v>0</v>
      </c>
      <c r="DD126" s="193">
        <v>876400.47306145227</v>
      </c>
      <c r="DE126" s="189">
        <v>576232.48611263279</v>
      </c>
      <c r="DF126" s="189">
        <v>105210.44159681883</v>
      </c>
      <c r="DG126" s="189">
        <v>1098.0775169601475</v>
      </c>
      <c r="DH126" s="189">
        <v>453.87485182052296</v>
      </c>
      <c r="DI126" s="189">
        <v>644.20266513962463</v>
      </c>
      <c r="DJ126" s="188">
        <v>89688.859131101926</v>
      </c>
      <c r="DK126" s="188">
        <v>0</v>
      </c>
      <c r="DL126" s="188">
        <v>912.98357794355854</v>
      </c>
      <c r="DM126" s="188">
        <v>0</v>
      </c>
      <c r="DN126" s="188">
        <v>102343.73370889554</v>
      </c>
      <c r="DO126" s="188">
        <v>0</v>
      </c>
      <c r="DP126" s="188">
        <v>913.89141709961791</v>
      </c>
      <c r="DQ126" s="188">
        <v>0</v>
      </c>
      <c r="DR126" s="192">
        <v>594869.66271250497</v>
      </c>
      <c r="DS126" s="188">
        <v>455461.0894855127</v>
      </c>
      <c r="DT126" s="188">
        <v>128973.60160999306</v>
      </c>
      <c r="DU126" s="188">
        <v>326487.48787551961</v>
      </c>
      <c r="DV126" s="188">
        <v>119022.98457611726</v>
      </c>
      <c r="DW126" s="188">
        <v>40421.109015616086</v>
      </c>
      <c r="DX126" s="188">
        <v>33189.725841121399</v>
      </c>
      <c r="DY126" s="188">
        <v>45412.14971937977</v>
      </c>
      <c r="DZ126" s="188">
        <v>6202.1150237549955</v>
      </c>
      <c r="EA126" s="188">
        <v>3374.7407561241516</v>
      </c>
      <c r="EB126" s="188">
        <v>2827.3742676308443</v>
      </c>
      <c r="EC126" s="188">
        <v>4532.804592637458</v>
      </c>
      <c r="ED126" s="188">
        <v>357.77093823748322</v>
      </c>
      <c r="EE126" s="188">
        <v>4576.6447507096618</v>
      </c>
      <c r="EF126" s="188">
        <v>4716.2533455354369</v>
      </c>
      <c r="EG126" s="192">
        <v>39390.167898879605</v>
      </c>
      <c r="EH126" s="188">
        <v>16658.495848435919</v>
      </c>
      <c r="EI126" s="188">
        <v>22731.672050443689</v>
      </c>
      <c r="EJ126" s="192">
        <v>82393.597553505373</v>
      </c>
      <c r="EK126" s="192">
        <v>587031.32404262573</v>
      </c>
      <c r="EL126" s="188">
        <v>316941.95647861296</v>
      </c>
      <c r="EM126" s="188">
        <v>270089.3675640127</v>
      </c>
      <c r="EN126" s="188">
        <v>0</v>
      </c>
      <c r="EO126" s="192">
        <v>0</v>
      </c>
      <c r="EP126" s="188">
        <v>0</v>
      </c>
      <c r="EQ126" s="188">
        <v>0</v>
      </c>
      <c r="ER126" s="188">
        <v>0</v>
      </c>
      <c r="ES126" s="192">
        <v>14726.8</v>
      </c>
      <c r="ET126" s="190">
        <v>2349721.2391393427</v>
      </c>
      <c r="EU126" s="269"/>
      <c r="EV126" s="192">
        <v>7456.8421052631575</v>
      </c>
      <c r="EW126" s="188">
        <v>2058968.2200000002</v>
      </c>
      <c r="EX126" s="188">
        <v>1564.12</v>
      </c>
      <c r="EY126" s="188">
        <v>1564.12</v>
      </c>
      <c r="EZ126" s="188">
        <v>4926.92</v>
      </c>
      <c r="FA126" s="188">
        <v>3295.4500000000003</v>
      </c>
      <c r="FB126" s="188">
        <v>31268.309999999998</v>
      </c>
      <c r="FC126" s="192">
        <v>2101587.14</v>
      </c>
      <c r="FD126" s="188">
        <v>2010221.21</v>
      </c>
      <c r="FE126" s="188">
        <v>1593.59</v>
      </c>
      <c r="FF126" s="188">
        <v>1589.87</v>
      </c>
      <c r="FG126" s="188">
        <v>4992.24</v>
      </c>
      <c r="FH126" s="188">
        <v>3330.97</v>
      </c>
      <c r="FI126" s="188">
        <v>30398.080000000002</v>
      </c>
      <c r="FJ126" s="192">
        <v>2052125.9600000002</v>
      </c>
      <c r="FK126" s="192">
        <v>640035.82666666666</v>
      </c>
      <c r="FL126" s="190">
        <v>2066425.0621052634</v>
      </c>
      <c r="FN126" s="115">
        <v>0</v>
      </c>
      <c r="FO126" s="107">
        <v>3.4064160606334029</v>
      </c>
      <c r="FP126" s="108">
        <v>6397</v>
      </c>
      <c r="FQ126" s="107">
        <v>3.0862310445426933</v>
      </c>
      <c r="FR126" s="108">
        <v>6397</v>
      </c>
      <c r="FS126" s="107">
        <v>0</v>
      </c>
      <c r="FT126" s="108">
        <v>0</v>
      </c>
      <c r="FU126" s="108">
        <v>6397</v>
      </c>
      <c r="FV126" s="108">
        <v>6397</v>
      </c>
      <c r="FW126" s="108">
        <v>6397</v>
      </c>
      <c r="FX126" s="108">
        <v>6397</v>
      </c>
      <c r="FY126" s="108">
        <v>6397</v>
      </c>
      <c r="FZ126" s="108">
        <v>6397</v>
      </c>
      <c r="GA126" s="108">
        <v>6397</v>
      </c>
      <c r="GB126" s="108">
        <v>6397</v>
      </c>
      <c r="GC126" s="108">
        <v>6397</v>
      </c>
      <c r="GD126" s="108">
        <v>6397</v>
      </c>
      <c r="GE126" s="108">
        <v>6397</v>
      </c>
      <c r="GF126" s="108">
        <v>6397</v>
      </c>
      <c r="GG126" s="108">
        <v>6397</v>
      </c>
      <c r="GH126" s="108">
        <v>0</v>
      </c>
      <c r="GI126" s="108"/>
      <c r="GJ126" s="108">
        <v>8</v>
      </c>
      <c r="GK126" s="115">
        <v>1.9138755980861243E-2</v>
      </c>
    </row>
    <row r="127" spans="1:193" ht="12" customHeight="1" x14ac:dyDescent="0.25">
      <c r="A127" s="22">
        <v>122</v>
      </c>
      <c r="B127" s="10" t="s">
        <v>120</v>
      </c>
      <c r="C127" s="28">
        <v>2021</v>
      </c>
      <c r="D127" s="282"/>
      <c r="E127" s="126">
        <v>4049.3</v>
      </c>
      <c r="F127" s="11">
        <v>3428</v>
      </c>
      <c r="G127" s="11">
        <v>621.29999999999995</v>
      </c>
      <c r="H127" s="11">
        <v>540.6</v>
      </c>
      <c r="I127" s="124" t="s">
        <v>493</v>
      </c>
      <c r="J127" s="12">
        <v>39.75</v>
      </c>
      <c r="K127" s="27">
        <v>4.49</v>
      </c>
      <c r="L127" s="27">
        <v>7.61</v>
      </c>
      <c r="M127" s="27">
        <v>11.85</v>
      </c>
      <c r="N127" s="27">
        <v>6.1</v>
      </c>
      <c r="O127" s="27">
        <v>2.78</v>
      </c>
      <c r="P127" s="27">
        <v>1.6</v>
      </c>
      <c r="Q127" s="27">
        <v>5.09</v>
      </c>
      <c r="R127" s="27">
        <v>0.23</v>
      </c>
      <c r="S127" s="35">
        <v>41.34</v>
      </c>
      <c r="T127" s="33">
        <v>4.6696</v>
      </c>
      <c r="U127" s="33">
        <v>7.9144000000000005</v>
      </c>
      <c r="V127" s="33">
        <v>12.324</v>
      </c>
      <c r="W127" s="33">
        <v>6.3439999999999994</v>
      </c>
      <c r="X127" s="33">
        <v>2.8912</v>
      </c>
      <c r="Y127" s="33">
        <v>1.6640000000000001</v>
      </c>
      <c r="Z127" s="33">
        <v>5.2935999999999996</v>
      </c>
      <c r="AA127" s="33">
        <v>0.23920000000000002</v>
      </c>
      <c r="AB127" s="38" t="s">
        <v>395</v>
      </c>
      <c r="AC127" s="38" t="s">
        <v>396</v>
      </c>
      <c r="AD127" s="122" t="s">
        <v>395</v>
      </c>
      <c r="AE127" s="37">
        <v>2</v>
      </c>
      <c r="AF127" s="38" t="s">
        <v>396</v>
      </c>
      <c r="AG127" s="282"/>
      <c r="AH127" s="26">
        <v>34.24</v>
      </c>
      <c r="AI127" s="26">
        <v>34.24</v>
      </c>
      <c r="AJ127" s="26">
        <v>2190</v>
      </c>
      <c r="AK127" s="26">
        <v>35.89</v>
      </c>
      <c r="AL127" s="26">
        <v>5.93</v>
      </c>
      <c r="AM127" s="282"/>
      <c r="AN127" s="15">
        <v>7.0000000000000001E-3</v>
      </c>
      <c r="AO127" s="15">
        <v>7.0000000000000001E-3</v>
      </c>
      <c r="AP127" s="16">
        <v>4.193E-4</v>
      </c>
      <c r="AQ127" s="15">
        <v>1.4E-2</v>
      </c>
      <c r="AR127" s="15">
        <v>3.23</v>
      </c>
      <c r="AS127" s="282"/>
      <c r="AT127" s="13">
        <v>3.7842000000000002</v>
      </c>
      <c r="AU127" s="13">
        <v>3.7842000000000002</v>
      </c>
      <c r="AV127" s="13">
        <v>0.22667358000000001</v>
      </c>
      <c r="AW127" s="13">
        <v>7.5684000000000005</v>
      </c>
      <c r="AX127" s="13">
        <v>1746.1380000000001</v>
      </c>
      <c r="AY127" s="26">
        <v>3.1998372064307411E-2</v>
      </c>
      <c r="AZ127" s="26">
        <v>3.1998372064307411E-2</v>
      </c>
      <c r="BA127" s="26">
        <v>0.12259282843948337</v>
      </c>
      <c r="BB127" s="26">
        <v>6.7080699380139774E-2</v>
      </c>
      <c r="BC127" s="26">
        <v>2.5571329217395595</v>
      </c>
      <c r="BD127" s="269"/>
      <c r="BE127" s="192">
        <v>61667.899187010888</v>
      </c>
      <c r="BF127" s="188">
        <v>61667.899187010888</v>
      </c>
      <c r="BG127" s="188">
        <v>25112.656840878641</v>
      </c>
      <c r="BH127" s="188">
        <v>3480.2272392100922</v>
      </c>
      <c r="BI127" s="188">
        <v>1241.4536001248641</v>
      </c>
      <c r="BJ127" s="188">
        <v>15246.261506797297</v>
      </c>
      <c r="BK127" s="188">
        <v>16587.3</v>
      </c>
      <c r="BL127" s="188">
        <v>0</v>
      </c>
      <c r="BM127" s="188">
        <v>0</v>
      </c>
      <c r="BN127" s="188">
        <v>0</v>
      </c>
      <c r="BO127" s="188">
        <v>0</v>
      </c>
      <c r="BP127" s="188">
        <v>0</v>
      </c>
      <c r="BQ127" s="188">
        <v>0</v>
      </c>
      <c r="BR127" s="188">
        <v>0</v>
      </c>
      <c r="BS127" s="188">
        <v>0</v>
      </c>
      <c r="BT127" s="188">
        <v>0</v>
      </c>
      <c r="BU127" s="188">
        <v>0</v>
      </c>
      <c r="BV127" s="188">
        <v>0</v>
      </c>
      <c r="BW127" s="188">
        <v>0</v>
      </c>
      <c r="BX127" s="188">
        <v>0</v>
      </c>
      <c r="BY127" s="188">
        <v>0</v>
      </c>
      <c r="BZ127" s="188">
        <v>0</v>
      </c>
      <c r="CA127" s="188">
        <v>0</v>
      </c>
      <c r="CB127" s="188">
        <v>0</v>
      </c>
      <c r="CC127" s="188">
        <v>0</v>
      </c>
      <c r="CD127" s="188">
        <v>0</v>
      </c>
      <c r="CE127" s="188">
        <v>0</v>
      </c>
      <c r="CF127" s="188">
        <v>0</v>
      </c>
      <c r="CG127" s="188">
        <v>0</v>
      </c>
      <c r="CH127" s="188">
        <v>0</v>
      </c>
      <c r="CI127" s="188">
        <v>0</v>
      </c>
      <c r="CJ127" s="188">
        <v>0</v>
      </c>
      <c r="CK127" s="188">
        <v>0</v>
      </c>
      <c r="CL127" s="188">
        <v>0</v>
      </c>
      <c r="CM127" s="188">
        <v>0</v>
      </c>
      <c r="CN127" s="188">
        <v>0</v>
      </c>
      <c r="CO127" s="188">
        <v>0</v>
      </c>
      <c r="CP127" s="188">
        <v>0</v>
      </c>
      <c r="CQ127" s="188">
        <v>0</v>
      </c>
      <c r="CR127" s="188">
        <v>0</v>
      </c>
      <c r="CS127" s="188">
        <v>0</v>
      </c>
      <c r="CT127" s="188">
        <v>0</v>
      </c>
      <c r="CU127" s="188">
        <v>0</v>
      </c>
      <c r="CV127" s="188">
        <v>0</v>
      </c>
      <c r="CW127" s="188">
        <v>0</v>
      </c>
      <c r="CX127" s="188">
        <v>0</v>
      </c>
      <c r="CY127" s="188">
        <v>0</v>
      </c>
      <c r="CZ127" s="188">
        <v>0</v>
      </c>
      <c r="DA127" s="188">
        <v>0</v>
      </c>
      <c r="DB127" s="188">
        <v>0</v>
      </c>
      <c r="DC127" s="188">
        <v>0</v>
      </c>
      <c r="DD127" s="193">
        <v>498390.71975718922</v>
      </c>
      <c r="DE127" s="189">
        <v>364755.07363074628</v>
      </c>
      <c r="DF127" s="189">
        <v>66598.193083945371</v>
      </c>
      <c r="DG127" s="189">
        <v>695.08289658069816</v>
      </c>
      <c r="DH127" s="189">
        <v>287.30271025118714</v>
      </c>
      <c r="DI127" s="189">
        <v>407.78018632951108</v>
      </c>
      <c r="DJ127" s="188">
        <v>402.3911206145155</v>
      </c>
      <c r="DK127" s="188">
        <v>0</v>
      </c>
      <c r="DL127" s="188">
        <v>577.91846211768836</v>
      </c>
      <c r="DM127" s="188">
        <v>0</v>
      </c>
      <c r="DN127" s="188">
        <v>64783.5674390231</v>
      </c>
      <c r="DO127" s="188">
        <v>0</v>
      </c>
      <c r="DP127" s="188">
        <v>578.49312416155749</v>
      </c>
      <c r="DQ127" s="188">
        <v>0</v>
      </c>
      <c r="DR127" s="192">
        <v>376552.4035050408</v>
      </c>
      <c r="DS127" s="188">
        <v>288306.79844515969</v>
      </c>
      <c r="DT127" s="188">
        <v>81640.269657549623</v>
      </c>
      <c r="DU127" s="188">
        <v>206666.52878761009</v>
      </c>
      <c r="DV127" s="188">
        <v>75341.530630619294</v>
      </c>
      <c r="DW127" s="188">
        <v>25586.555688124783</v>
      </c>
      <c r="DX127" s="188">
        <v>21009.091269103155</v>
      </c>
      <c r="DY127" s="188">
        <v>28745.883673391359</v>
      </c>
      <c r="DZ127" s="188">
        <v>3925.9378405019706</v>
      </c>
      <c r="EA127" s="188">
        <v>2136.2103710760557</v>
      </c>
      <c r="EB127" s="188">
        <v>1789.7274694259152</v>
      </c>
      <c r="EC127" s="188">
        <v>2869.264598556646</v>
      </c>
      <c r="ED127" s="188">
        <v>226.46894797640158</v>
      </c>
      <c r="EE127" s="188">
        <v>2897.0154117631132</v>
      </c>
      <c r="EF127" s="188">
        <v>2985.3876304637561</v>
      </c>
      <c r="EG127" s="192">
        <v>24933.970122390689</v>
      </c>
      <c r="EH127" s="188">
        <v>10544.825267949285</v>
      </c>
      <c r="EI127" s="188">
        <v>14389.144854441402</v>
      </c>
      <c r="EJ127" s="192">
        <v>52155.134371331776</v>
      </c>
      <c r="EK127" s="192">
        <v>486618.47214197984</v>
      </c>
      <c r="EL127" s="188">
        <v>200624.20890555694</v>
      </c>
      <c r="EM127" s="188">
        <v>170966.52744676519</v>
      </c>
      <c r="EN127" s="188">
        <v>115027.73578965767</v>
      </c>
      <c r="EO127" s="192">
        <v>150701.5644231308</v>
      </c>
      <c r="EP127" s="188">
        <v>145260.99420022941</v>
      </c>
      <c r="EQ127" s="188">
        <v>430.07022290137314</v>
      </c>
      <c r="ER127" s="188">
        <v>5010.5</v>
      </c>
      <c r="ES127" s="192">
        <v>7600</v>
      </c>
      <c r="ET127" s="190">
        <v>1658620.1635080739</v>
      </c>
      <c r="EU127" s="269"/>
      <c r="EV127" s="192">
        <v>932.10526315789468</v>
      </c>
      <c r="EW127" s="188">
        <v>1603688.28</v>
      </c>
      <c r="EX127" s="188">
        <v>791.64999999999986</v>
      </c>
      <c r="EY127" s="188">
        <v>791.64999999999986</v>
      </c>
      <c r="EZ127" s="188">
        <v>2494.12</v>
      </c>
      <c r="FA127" s="188">
        <v>1668.0800000000002</v>
      </c>
      <c r="FB127" s="188">
        <v>103416.36</v>
      </c>
      <c r="FC127" s="192">
        <v>1712850.1400000001</v>
      </c>
      <c r="FD127" s="188">
        <v>1547747.9800000002</v>
      </c>
      <c r="FE127" s="188">
        <v>744.50999999999988</v>
      </c>
      <c r="FF127" s="188">
        <v>744.4799999999999</v>
      </c>
      <c r="FG127" s="188">
        <v>2343.81</v>
      </c>
      <c r="FH127" s="188">
        <v>1569.26</v>
      </c>
      <c r="FI127" s="188">
        <v>99005.890000000014</v>
      </c>
      <c r="FJ127" s="192">
        <v>1652155.9300000002</v>
      </c>
      <c r="FK127" s="192">
        <v>607194.0166666666</v>
      </c>
      <c r="FL127" s="190">
        <v>1604620.385263158</v>
      </c>
      <c r="FN127" s="115">
        <v>6.3166310139030303E-3</v>
      </c>
      <c r="FO127" s="107">
        <v>3.406415775817333</v>
      </c>
      <c r="FP127" s="108">
        <v>4049.3000000000006</v>
      </c>
      <c r="FQ127" s="107">
        <v>3.0862338399189464</v>
      </c>
      <c r="FR127" s="108">
        <v>4049.3000000000006</v>
      </c>
      <c r="FS127" s="107">
        <v>1.6009259297699363</v>
      </c>
      <c r="FT127" s="108">
        <v>4049.3000000000006</v>
      </c>
      <c r="FU127" s="108">
        <v>4049.3</v>
      </c>
      <c r="FV127" s="108">
        <v>4049.3</v>
      </c>
      <c r="FW127" s="108">
        <v>4049.3</v>
      </c>
      <c r="FX127" s="108">
        <v>4049.3</v>
      </c>
      <c r="FY127" s="108">
        <v>4049.3</v>
      </c>
      <c r="FZ127" s="108">
        <v>4049.3</v>
      </c>
      <c r="GA127" s="108">
        <v>4049.3</v>
      </c>
      <c r="GB127" s="108">
        <v>4049.3</v>
      </c>
      <c r="GC127" s="108">
        <v>4049.3</v>
      </c>
      <c r="GD127" s="108">
        <v>4049.3</v>
      </c>
      <c r="GE127" s="108">
        <v>4049.3</v>
      </c>
      <c r="GF127" s="108">
        <v>4049.3</v>
      </c>
      <c r="GG127" s="108">
        <v>4049.3000000000006</v>
      </c>
      <c r="GH127" s="108">
        <v>0</v>
      </c>
      <c r="GI127" s="108"/>
      <c r="GJ127" s="108">
        <v>1</v>
      </c>
      <c r="GK127" s="115">
        <v>2.3923444976076554E-3</v>
      </c>
    </row>
    <row r="128" spans="1:193" ht="12" customHeight="1" x14ac:dyDescent="0.25">
      <c r="A128" s="22">
        <v>123</v>
      </c>
      <c r="B128" s="10" t="s">
        <v>121</v>
      </c>
      <c r="C128" s="28">
        <v>2021</v>
      </c>
      <c r="D128" s="282"/>
      <c r="E128" s="126">
        <v>3494.4</v>
      </c>
      <c r="F128" s="11">
        <v>3494.4</v>
      </c>
      <c r="G128" s="11">
        <v>0</v>
      </c>
      <c r="H128" s="11">
        <v>393.2</v>
      </c>
      <c r="I128" s="124" t="s">
        <v>494</v>
      </c>
      <c r="J128" s="12">
        <v>27.35</v>
      </c>
      <c r="K128" s="26">
        <v>4.4800000000000004</v>
      </c>
      <c r="L128" s="26">
        <v>5.83</v>
      </c>
      <c r="M128" s="26">
        <v>7.93</v>
      </c>
      <c r="N128" s="26">
        <v>6.1</v>
      </c>
      <c r="O128" s="26">
        <v>2.78</v>
      </c>
      <c r="P128" s="26">
        <v>0</v>
      </c>
      <c r="Q128" s="26">
        <v>0</v>
      </c>
      <c r="R128" s="26">
        <v>0.23</v>
      </c>
      <c r="S128" s="35">
        <v>28.444000000000003</v>
      </c>
      <c r="T128" s="33">
        <v>4.6592000000000002</v>
      </c>
      <c r="U128" s="33">
        <v>6.0632000000000001</v>
      </c>
      <c r="V128" s="33">
        <v>8.2471999999999994</v>
      </c>
      <c r="W128" s="33">
        <v>6.3439999999999994</v>
      </c>
      <c r="X128" s="33">
        <v>2.8912</v>
      </c>
      <c r="Y128" s="33">
        <v>0</v>
      </c>
      <c r="Z128" s="33">
        <v>0</v>
      </c>
      <c r="AA128" s="33">
        <v>0.23920000000000002</v>
      </c>
      <c r="AB128" s="38" t="s">
        <v>395</v>
      </c>
      <c r="AC128" s="38" t="s">
        <v>396</v>
      </c>
      <c r="AD128" s="122" t="s">
        <v>396</v>
      </c>
      <c r="AE128" s="37">
        <v>0</v>
      </c>
      <c r="AF128" s="38" t="s">
        <v>396</v>
      </c>
      <c r="AG128" s="282"/>
      <c r="AH128" s="26">
        <v>34.24</v>
      </c>
      <c r="AI128" s="26">
        <v>34.24</v>
      </c>
      <c r="AJ128" s="26">
        <v>2190</v>
      </c>
      <c r="AK128" s="26">
        <v>35.89</v>
      </c>
      <c r="AL128" s="26">
        <v>5.93</v>
      </c>
      <c r="AM128" s="282"/>
      <c r="AN128" s="15">
        <v>1.2999999999999999E-2</v>
      </c>
      <c r="AO128" s="15">
        <v>1.2999999999999999E-2</v>
      </c>
      <c r="AP128" s="16">
        <v>7.7870000000000001E-4</v>
      </c>
      <c r="AQ128" s="15">
        <v>2.5999999999999999E-2</v>
      </c>
      <c r="AR128" s="15">
        <v>0.68300000000000005</v>
      </c>
      <c r="AS128" s="282"/>
      <c r="AT128" s="13">
        <v>5.1115999999999993</v>
      </c>
      <c r="AU128" s="13">
        <v>5.1115999999999993</v>
      </c>
      <c r="AV128" s="13">
        <v>0.30618484000000001</v>
      </c>
      <c r="AW128" s="13">
        <v>10.223199999999999</v>
      </c>
      <c r="AX128" s="13">
        <v>268.55560000000003</v>
      </c>
      <c r="AY128" s="26">
        <v>5.0086190476190472E-2</v>
      </c>
      <c r="AZ128" s="26">
        <v>5.0086190476190472E-2</v>
      </c>
      <c r="BA128" s="26">
        <v>0.1918912544642857</v>
      </c>
      <c r="BB128" s="26">
        <v>0.10499961309523807</v>
      </c>
      <c r="BC128" s="26">
        <v>0.45573909913003663</v>
      </c>
      <c r="BD128" s="269"/>
      <c r="BE128" s="192">
        <v>576205.13413414278</v>
      </c>
      <c r="BF128" s="188">
        <v>55180.789004355349</v>
      </c>
      <c r="BG128" s="188">
        <v>21671.318021575666</v>
      </c>
      <c r="BH128" s="188">
        <v>3003.3107116528158</v>
      </c>
      <c r="BI128" s="188">
        <v>1071.3297261937435</v>
      </c>
      <c r="BJ128" s="189">
        <v>5819.3905449331196</v>
      </c>
      <c r="BK128" s="188">
        <v>23615.440000000002</v>
      </c>
      <c r="BL128" s="188">
        <v>10867.15</v>
      </c>
      <c r="BM128" s="188">
        <v>0</v>
      </c>
      <c r="BN128" s="188">
        <v>10867.15</v>
      </c>
      <c r="BO128" s="188">
        <v>0</v>
      </c>
      <c r="BP128" s="188">
        <v>0</v>
      </c>
      <c r="BQ128" s="188">
        <v>0</v>
      </c>
      <c r="BR128" s="188">
        <v>0</v>
      </c>
      <c r="BS128" s="188">
        <v>0</v>
      </c>
      <c r="BT128" s="188">
        <v>0</v>
      </c>
      <c r="BU128" s="188">
        <v>0</v>
      </c>
      <c r="BV128" s="188">
        <v>0</v>
      </c>
      <c r="BW128" s="188">
        <v>0</v>
      </c>
      <c r="BX128" s="188">
        <v>0</v>
      </c>
      <c r="BY128" s="188">
        <v>0</v>
      </c>
      <c r="BZ128" s="188">
        <v>0</v>
      </c>
      <c r="CA128" s="188">
        <v>0</v>
      </c>
      <c r="CB128" s="188">
        <v>0</v>
      </c>
      <c r="CC128" s="188">
        <v>0</v>
      </c>
      <c r="CD128" s="188">
        <v>0</v>
      </c>
      <c r="CE128" s="188">
        <v>0</v>
      </c>
      <c r="CF128" s="188">
        <v>474278.98</v>
      </c>
      <c r="CG128" s="188">
        <v>0</v>
      </c>
      <c r="CH128" s="188">
        <v>474278.98</v>
      </c>
      <c r="CI128" s="188">
        <v>0</v>
      </c>
      <c r="CJ128" s="188">
        <v>0</v>
      </c>
      <c r="CK128" s="188">
        <v>0</v>
      </c>
      <c r="CL128" s="188">
        <v>0</v>
      </c>
      <c r="CM128" s="188">
        <v>0</v>
      </c>
      <c r="CN128" s="188">
        <v>0</v>
      </c>
      <c r="CO128" s="188">
        <v>0</v>
      </c>
      <c r="CP128" s="188">
        <v>0</v>
      </c>
      <c r="CQ128" s="188">
        <v>33588.04</v>
      </c>
      <c r="CR128" s="188">
        <v>0</v>
      </c>
      <c r="CS128" s="188">
        <v>0</v>
      </c>
      <c r="CT128" s="188">
        <v>0</v>
      </c>
      <c r="CU128" s="188">
        <v>0</v>
      </c>
      <c r="CV128" s="188">
        <v>0</v>
      </c>
      <c r="CW128" s="188">
        <v>0</v>
      </c>
      <c r="CX128" s="188">
        <v>0</v>
      </c>
      <c r="CY128" s="188">
        <v>0</v>
      </c>
      <c r="CZ128" s="188">
        <v>0</v>
      </c>
      <c r="DA128" s="188">
        <v>0</v>
      </c>
      <c r="DB128" s="188">
        <v>0</v>
      </c>
      <c r="DC128" s="188">
        <v>2290.1751297873739</v>
      </c>
      <c r="DD128" s="193">
        <v>384651.2222311158</v>
      </c>
      <c r="DE128" s="188">
        <v>244222.92463912649</v>
      </c>
      <c r="DF128" s="189">
        <v>57471.841037349353</v>
      </c>
      <c r="DG128" s="189">
        <v>599.83149527365026</v>
      </c>
      <c r="DH128" s="189">
        <v>247.93188716611473</v>
      </c>
      <c r="DI128" s="189">
        <v>351.89960810753558</v>
      </c>
      <c r="DJ128" s="188">
        <v>25452.799038568483</v>
      </c>
      <c r="DK128" s="188">
        <v>0</v>
      </c>
      <c r="DL128" s="188">
        <v>498.72280987431168</v>
      </c>
      <c r="DM128" s="188">
        <v>0</v>
      </c>
      <c r="DN128" s="188">
        <v>55905.88448841092</v>
      </c>
      <c r="DO128" s="188">
        <v>0</v>
      </c>
      <c r="DP128" s="188">
        <v>499.21872251256929</v>
      </c>
      <c r="DQ128" s="188">
        <v>0</v>
      </c>
      <c r="DR128" s="192">
        <v>324951.15669572895</v>
      </c>
      <c r="DS128" s="188">
        <v>248798.3790992928</v>
      </c>
      <c r="DT128" s="188">
        <v>70452.611140528359</v>
      </c>
      <c r="DU128" s="188">
        <v>178345.76795876442</v>
      </c>
      <c r="DV128" s="188">
        <v>65017.026309642679</v>
      </c>
      <c r="DW128" s="188">
        <v>22080.275651738142</v>
      </c>
      <c r="DX128" s="188">
        <v>18130.088788371835</v>
      </c>
      <c r="DY128" s="188">
        <v>24806.661869532705</v>
      </c>
      <c r="DZ128" s="188">
        <v>3387.9429012051683</v>
      </c>
      <c r="EA128" s="188">
        <v>1843.4725806159508</v>
      </c>
      <c r="EB128" s="188">
        <v>1544.4703205892174</v>
      </c>
      <c r="EC128" s="188">
        <v>2476.0719663142627</v>
      </c>
      <c r="ED128" s="188">
        <v>195.43454221933121</v>
      </c>
      <c r="EE128" s="188">
        <v>2500.0199182241436</v>
      </c>
      <c r="EF128" s="188">
        <v>2576.281958830551</v>
      </c>
      <c r="EG128" s="192">
        <v>21517.117821767228</v>
      </c>
      <c r="EH128" s="188">
        <v>9099.8042664959339</v>
      </c>
      <c r="EI128" s="188">
        <v>12417.313555271292</v>
      </c>
      <c r="EJ128" s="192">
        <v>45008.001765041314</v>
      </c>
      <c r="EK128" s="192">
        <v>320669.4167163595</v>
      </c>
      <c r="EL128" s="188">
        <v>173131.46361089032</v>
      </c>
      <c r="EM128" s="188">
        <v>147537.95310546918</v>
      </c>
      <c r="EN128" s="188">
        <v>0</v>
      </c>
      <c r="EO128" s="192">
        <v>0</v>
      </c>
      <c r="EP128" s="188">
        <v>0</v>
      </c>
      <c r="EQ128" s="188">
        <v>0</v>
      </c>
      <c r="ER128" s="188">
        <v>0</v>
      </c>
      <c r="ES128" s="264">
        <v>6872.4671585718643</v>
      </c>
      <c r="ET128" s="190">
        <v>1679874.5165227274</v>
      </c>
      <c r="EU128" s="269"/>
      <c r="EV128" s="192">
        <v>0</v>
      </c>
      <c r="EW128" s="188">
        <v>1124902.8500000001</v>
      </c>
      <c r="EX128" s="188">
        <v>839.96999999999991</v>
      </c>
      <c r="EY128" s="188">
        <v>839.96999999999991</v>
      </c>
      <c r="EZ128" s="188">
        <v>2645.92</v>
      </c>
      <c r="FA128" s="188">
        <v>1770.1</v>
      </c>
      <c r="FB128" s="188">
        <v>18787.89</v>
      </c>
      <c r="FC128" s="192">
        <v>1149786.7</v>
      </c>
      <c r="FD128" s="188">
        <v>1095008.5</v>
      </c>
      <c r="FE128" s="188">
        <v>828.33</v>
      </c>
      <c r="FF128" s="188">
        <v>828.32</v>
      </c>
      <c r="FG128" s="188">
        <v>2605.3599999999997</v>
      </c>
      <c r="FH128" s="188">
        <v>1746.28</v>
      </c>
      <c r="FI128" s="188">
        <v>18218.23</v>
      </c>
      <c r="FJ128" s="192">
        <v>1119235.0200000003</v>
      </c>
      <c r="FK128" s="192">
        <v>167275.56666666668</v>
      </c>
      <c r="FL128" s="190">
        <v>1124902.8500000001</v>
      </c>
      <c r="FN128" s="115">
        <v>0</v>
      </c>
      <c r="FO128" s="107">
        <v>3.4064159386271253</v>
      </c>
      <c r="FP128" s="108">
        <v>3494.400000000001</v>
      </c>
      <c r="FQ128" s="107">
        <v>3.0862342245376997</v>
      </c>
      <c r="FR128" s="108">
        <v>3494.400000000001</v>
      </c>
      <c r="FS128" s="107">
        <v>0</v>
      </c>
      <c r="FT128" s="108">
        <v>0</v>
      </c>
      <c r="FU128" s="108">
        <v>3494.4</v>
      </c>
      <c r="FV128" s="108">
        <v>3494.4</v>
      </c>
      <c r="FW128" s="108">
        <v>3494.4</v>
      </c>
      <c r="FX128" s="108">
        <v>3494.4</v>
      </c>
      <c r="FY128" s="108">
        <v>3494.4</v>
      </c>
      <c r="FZ128" s="108">
        <v>3494.4</v>
      </c>
      <c r="GA128" s="108">
        <v>3494.4</v>
      </c>
      <c r="GB128" s="108">
        <v>3494.4</v>
      </c>
      <c r="GC128" s="108">
        <v>3494.4</v>
      </c>
      <c r="GD128" s="108">
        <v>3494.4</v>
      </c>
      <c r="GE128" s="108">
        <v>3494.4</v>
      </c>
      <c r="GF128" s="108">
        <v>3494.4</v>
      </c>
      <c r="GG128" s="108">
        <v>3494.400000000001</v>
      </c>
      <c r="GH128" s="108">
        <v>3494.400000000001</v>
      </c>
      <c r="GI128" s="108">
        <v>3494.400000000001</v>
      </c>
      <c r="GJ128" s="108">
        <v>0</v>
      </c>
      <c r="GK128" s="115">
        <v>0</v>
      </c>
    </row>
    <row r="129" spans="1:193" ht="12" customHeight="1" x14ac:dyDescent="0.25">
      <c r="A129" s="22">
        <v>124</v>
      </c>
      <c r="B129" s="10" t="s">
        <v>122</v>
      </c>
      <c r="C129" s="28">
        <v>2021</v>
      </c>
      <c r="D129" s="282"/>
      <c r="E129" s="126">
        <v>7612.76</v>
      </c>
      <c r="F129" s="11">
        <v>7612.76</v>
      </c>
      <c r="G129" s="11">
        <v>0</v>
      </c>
      <c r="H129" s="11">
        <v>1937.4</v>
      </c>
      <c r="I129" s="124" t="s">
        <v>493</v>
      </c>
      <c r="J129" s="12">
        <v>39.75</v>
      </c>
      <c r="K129" s="27">
        <v>4.49</v>
      </c>
      <c r="L129" s="27">
        <v>7.61</v>
      </c>
      <c r="M129" s="27">
        <v>11.85</v>
      </c>
      <c r="N129" s="27">
        <v>6.1</v>
      </c>
      <c r="O129" s="27">
        <v>2.78</v>
      </c>
      <c r="P129" s="27">
        <v>1.6</v>
      </c>
      <c r="Q129" s="27">
        <v>5.09</v>
      </c>
      <c r="R129" s="27">
        <v>0.23</v>
      </c>
      <c r="S129" s="35">
        <v>41.34</v>
      </c>
      <c r="T129" s="33">
        <v>4.6696</v>
      </c>
      <c r="U129" s="33">
        <v>7.9144000000000005</v>
      </c>
      <c r="V129" s="33">
        <v>12.324</v>
      </c>
      <c r="W129" s="33">
        <v>6.3439999999999994</v>
      </c>
      <c r="X129" s="33">
        <v>2.8912</v>
      </c>
      <c r="Y129" s="33">
        <v>1.6640000000000001</v>
      </c>
      <c r="Z129" s="33">
        <v>5.2935999999999996</v>
      </c>
      <c r="AA129" s="33">
        <v>0.23920000000000002</v>
      </c>
      <c r="AB129" s="38" t="s">
        <v>395</v>
      </c>
      <c r="AC129" s="38" t="s">
        <v>396</v>
      </c>
      <c r="AD129" s="122" t="s">
        <v>395</v>
      </c>
      <c r="AE129" s="37">
        <v>4</v>
      </c>
      <c r="AF129" s="38" t="s">
        <v>396</v>
      </c>
      <c r="AG129" s="282"/>
      <c r="AH129" s="26">
        <v>34.24</v>
      </c>
      <c r="AI129" s="26">
        <v>34.24</v>
      </c>
      <c r="AJ129" s="26">
        <v>2190</v>
      </c>
      <c r="AK129" s="26">
        <v>35.89</v>
      </c>
      <c r="AL129" s="26">
        <v>5.93</v>
      </c>
      <c r="AM129" s="282"/>
      <c r="AN129" s="15">
        <v>7.0000000000000001E-3</v>
      </c>
      <c r="AO129" s="15">
        <v>7.0000000000000001E-3</v>
      </c>
      <c r="AP129" s="16">
        <v>4.193E-4</v>
      </c>
      <c r="AQ129" s="15">
        <v>1.4E-2</v>
      </c>
      <c r="AR129" s="15">
        <v>3.23</v>
      </c>
      <c r="AS129" s="282"/>
      <c r="AT129" s="13">
        <v>13.561800000000002</v>
      </c>
      <c r="AU129" s="13">
        <v>13.561800000000002</v>
      </c>
      <c r="AV129" s="13">
        <v>0.81235182000000006</v>
      </c>
      <c r="AW129" s="13">
        <v>27.123600000000003</v>
      </c>
      <c r="AX129" s="13">
        <v>6257.8020000000006</v>
      </c>
      <c r="AY129" s="26">
        <v>6.0997067029566157E-2</v>
      </c>
      <c r="AZ129" s="26">
        <v>6.0997067029566157E-2</v>
      </c>
      <c r="BA129" s="26">
        <v>0.23369323160062841</v>
      </c>
      <c r="BB129" s="26">
        <v>0.12787294016887438</v>
      </c>
      <c r="BC129" s="26">
        <v>4.8745482400601094</v>
      </c>
      <c r="BD129" s="269"/>
      <c r="BE129" s="192">
        <v>349473.28646354849</v>
      </c>
      <c r="BF129" s="188">
        <v>142704.85257474353</v>
      </c>
      <c r="BG129" s="188">
        <v>47212.266192173272</v>
      </c>
      <c r="BH129" s="188">
        <v>6542.8925289726649</v>
      </c>
      <c r="BI129" s="188">
        <v>2333.9560686752175</v>
      </c>
      <c r="BJ129" s="188">
        <v>28663.257784922371</v>
      </c>
      <c r="BK129" s="188">
        <v>57952.480000000003</v>
      </c>
      <c r="BL129" s="188">
        <v>0</v>
      </c>
      <c r="BM129" s="188">
        <v>0</v>
      </c>
      <c r="BN129" s="188">
        <v>0</v>
      </c>
      <c r="BO129" s="188">
        <v>0</v>
      </c>
      <c r="BP129" s="188">
        <v>0</v>
      </c>
      <c r="BQ129" s="188">
        <v>0</v>
      </c>
      <c r="BR129" s="188">
        <v>0</v>
      </c>
      <c r="BS129" s="188">
        <v>0</v>
      </c>
      <c r="BT129" s="188">
        <v>0</v>
      </c>
      <c r="BU129" s="188">
        <v>0</v>
      </c>
      <c r="BV129" s="188">
        <v>0</v>
      </c>
      <c r="BW129" s="188">
        <v>0</v>
      </c>
      <c r="BX129" s="188">
        <v>0</v>
      </c>
      <c r="BY129" s="188">
        <v>0</v>
      </c>
      <c r="BZ129" s="188">
        <v>0</v>
      </c>
      <c r="CA129" s="188">
        <v>0</v>
      </c>
      <c r="CB129" s="188">
        <v>0</v>
      </c>
      <c r="CC129" s="188">
        <v>0</v>
      </c>
      <c r="CD129" s="188">
        <v>0</v>
      </c>
      <c r="CE129" s="188">
        <v>0</v>
      </c>
      <c r="CF129" s="188">
        <v>0</v>
      </c>
      <c r="CG129" s="188">
        <v>0</v>
      </c>
      <c r="CH129" s="188">
        <v>0</v>
      </c>
      <c r="CI129" s="188">
        <v>0</v>
      </c>
      <c r="CJ129" s="188">
        <v>0</v>
      </c>
      <c r="CK129" s="188">
        <v>0</v>
      </c>
      <c r="CL129" s="188">
        <v>0</v>
      </c>
      <c r="CM129" s="188">
        <v>0</v>
      </c>
      <c r="CN129" s="188">
        <v>0</v>
      </c>
      <c r="CO129" s="188">
        <v>0</v>
      </c>
      <c r="CP129" s="188">
        <v>0</v>
      </c>
      <c r="CQ129" s="188">
        <v>0</v>
      </c>
      <c r="CR129" s="188">
        <v>0</v>
      </c>
      <c r="CS129" s="188">
        <v>0</v>
      </c>
      <c r="CT129" s="188">
        <v>0</v>
      </c>
      <c r="CU129" s="188">
        <v>0</v>
      </c>
      <c r="CV129" s="188">
        <v>0</v>
      </c>
      <c r="CW129" s="188">
        <v>201779.15</v>
      </c>
      <c r="CX129" s="188">
        <v>201779.15</v>
      </c>
      <c r="CY129" s="188">
        <v>0</v>
      </c>
      <c r="CZ129" s="188">
        <v>0</v>
      </c>
      <c r="DA129" s="188">
        <v>0</v>
      </c>
      <c r="DB129" s="188">
        <v>0</v>
      </c>
      <c r="DC129" s="188">
        <v>4989.2838888049801</v>
      </c>
      <c r="DD129" s="193">
        <v>936983.90727748943</v>
      </c>
      <c r="DE129" s="189">
        <v>685746.3843956237</v>
      </c>
      <c r="DF129" s="189">
        <v>125205.85295772993</v>
      </c>
      <c r="DG129" s="189">
        <v>1306.7688913574384</v>
      </c>
      <c r="DH129" s="189">
        <v>540.13448756373373</v>
      </c>
      <c r="DI129" s="189">
        <v>766.63440379370468</v>
      </c>
      <c r="DJ129" s="188">
        <v>756.50285910388425</v>
      </c>
      <c r="DK129" s="188">
        <v>0</v>
      </c>
      <c r="DL129" s="188">
        <v>1086.4975555456626</v>
      </c>
      <c r="DM129" s="188">
        <v>0</v>
      </c>
      <c r="DN129" s="188">
        <v>121794.32268715516</v>
      </c>
      <c r="DO129" s="188">
        <v>0</v>
      </c>
      <c r="DP129" s="188">
        <v>1087.5779309737825</v>
      </c>
      <c r="DQ129" s="188">
        <v>0</v>
      </c>
      <c r="DR129" s="192">
        <v>707925.58597956051</v>
      </c>
      <c r="DS129" s="188">
        <v>542022.19221380819</v>
      </c>
      <c r="DT129" s="188">
        <v>153485.23923596853</v>
      </c>
      <c r="DU129" s="188">
        <v>388536.95297783968</v>
      </c>
      <c r="DV129" s="188">
        <v>141643.49164634707</v>
      </c>
      <c r="DW129" s="188">
        <v>48103.20491944997</v>
      </c>
      <c r="DX129" s="188">
        <v>39497.485898742423</v>
      </c>
      <c r="DY129" s="188">
        <v>54042.800828154679</v>
      </c>
      <c r="DZ129" s="188">
        <v>7380.836824799293</v>
      </c>
      <c r="EA129" s="188">
        <v>4016.1155914634505</v>
      </c>
      <c r="EB129" s="188">
        <v>3364.721233335842</v>
      </c>
      <c r="EC129" s="188">
        <v>5394.2712975842951</v>
      </c>
      <c r="ED129" s="188">
        <v>425.76587271795881</v>
      </c>
      <c r="EE129" s="188">
        <v>5446.4433472584778</v>
      </c>
      <c r="EF129" s="188">
        <v>5612.5847770452319</v>
      </c>
      <c r="EG129" s="192">
        <v>46876.33180770278</v>
      </c>
      <c r="EH129" s="188">
        <v>19824.46941615429</v>
      </c>
      <c r="EI129" s="188">
        <v>27051.86239154849</v>
      </c>
      <c r="EJ129" s="192">
        <v>98052.631500925985</v>
      </c>
      <c r="EK129" s="192">
        <v>914851.86081139382</v>
      </c>
      <c r="EL129" s="188">
        <v>377177.27819323516</v>
      </c>
      <c r="EM129" s="188">
        <v>321420.2804152905</v>
      </c>
      <c r="EN129" s="188">
        <v>216254.30220286819</v>
      </c>
      <c r="EO129" s="192">
        <v>283410.38140160183</v>
      </c>
      <c r="EP129" s="188">
        <v>272582.35433605185</v>
      </c>
      <c r="EQ129" s="188">
        <v>807.02706555000123</v>
      </c>
      <c r="ER129" s="188">
        <v>10021</v>
      </c>
      <c r="ES129" s="192">
        <v>15960</v>
      </c>
      <c r="ET129" s="190">
        <v>3353533.9852422224</v>
      </c>
      <c r="EU129" s="269"/>
      <c r="EV129" s="192">
        <v>1864.2105263157894</v>
      </c>
      <c r="EW129" s="188">
        <v>3561780.3600000003</v>
      </c>
      <c r="EX129" s="188">
        <v>2702.8599999999997</v>
      </c>
      <c r="EY129" s="188">
        <v>2702.8599999999997</v>
      </c>
      <c r="EZ129" s="188">
        <v>8520.2799999999988</v>
      </c>
      <c r="FA129" s="188">
        <v>5695.62</v>
      </c>
      <c r="FB129" s="188">
        <v>437795.97</v>
      </c>
      <c r="FC129" s="192">
        <v>4019197.95</v>
      </c>
      <c r="FD129" s="188">
        <v>3462771.1499999994</v>
      </c>
      <c r="FE129" s="188">
        <v>2730.48</v>
      </c>
      <c r="FF129" s="188">
        <v>2730.3300000000004</v>
      </c>
      <c r="FG129" s="188">
        <v>8592.66</v>
      </c>
      <c r="FH129" s="188">
        <v>5723.7100000000009</v>
      </c>
      <c r="FI129" s="188">
        <v>421741.57</v>
      </c>
      <c r="FJ129" s="192">
        <v>3904289.8999999994</v>
      </c>
      <c r="FK129" s="192">
        <v>830351.35000000009</v>
      </c>
      <c r="FL129" s="190">
        <v>3563644.5705263163</v>
      </c>
      <c r="FN129" s="115">
        <v>1.1853162390369286E-2</v>
      </c>
      <c r="FO129" s="107">
        <v>3.4064172563145934</v>
      </c>
      <c r="FP129" s="108">
        <v>7612.7599999999993</v>
      </c>
      <c r="FQ129" s="107">
        <v>3.086231628000057</v>
      </c>
      <c r="FR129" s="108">
        <v>7612.7599999999993</v>
      </c>
      <c r="FS129" s="107">
        <v>1.6009281415726802</v>
      </c>
      <c r="FT129" s="108">
        <v>7612.7599999999993</v>
      </c>
      <c r="FU129" s="108">
        <v>7612.76</v>
      </c>
      <c r="FV129" s="108">
        <v>7612.76</v>
      </c>
      <c r="FW129" s="108">
        <v>7612.76</v>
      </c>
      <c r="FX129" s="108">
        <v>7612.76</v>
      </c>
      <c r="FY129" s="108">
        <v>7612.76</v>
      </c>
      <c r="FZ129" s="108">
        <v>7612.76</v>
      </c>
      <c r="GA129" s="108">
        <v>7612.76</v>
      </c>
      <c r="GB129" s="108">
        <v>7612.76</v>
      </c>
      <c r="GC129" s="108">
        <v>7612.76</v>
      </c>
      <c r="GD129" s="108">
        <v>7612.76</v>
      </c>
      <c r="GE129" s="108">
        <v>7612.76</v>
      </c>
      <c r="GF129" s="108">
        <v>7612.76</v>
      </c>
      <c r="GG129" s="108">
        <v>7612.7599999999993</v>
      </c>
      <c r="GH129" s="108">
        <v>7612.7599999999993</v>
      </c>
      <c r="GI129" s="108"/>
      <c r="GJ129" s="108">
        <v>2</v>
      </c>
      <c r="GK129" s="115">
        <v>4.7846889952153108E-3</v>
      </c>
    </row>
    <row r="130" spans="1:193" ht="12" customHeight="1" x14ac:dyDescent="0.25">
      <c r="A130" s="22">
        <v>125</v>
      </c>
      <c r="B130" s="10" t="s">
        <v>123</v>
      </c>
      <c r="C130" s="28">
        <v>2021</v>
      </c>
      <c r="D130" s="282"/>
      <c r="E130" s="126">
        <v>5021.08</v>
      </c>
      <c r="F130" s="11">
        <v>5021.08</v>
      </c>
      <c r="G130" s="11">
        <v>0</v>
      </c>
      <c r="H130" s="11">
        <v>860.8</v>
      </c>
      <c r="I130" s="124" t="s">
        <v>493</v>
      </c>
      <c r="J130" s="12">
        <v>39.520000000000003</v>
      </c>
      <c r="K130" s="27">
        <v>4.49</v>
      </c>
      <c r="L130" s="27">
        <v>7.61</v>
      </c>
      <c r="M130" s="27">
        <v>11.85</v>
      </c>
      <c r="N130" s="27">
        <v>6.1</v>
      </c>
      <c r="O130" s="27">
        <v>2.78</v>
      </c>
      <c r="P130" s="27">
        <v>1.6</v>
      </c>
      <c r="Q130" s="27">
        <v>5.09</v>
      </c>
      <c r="R130" s="27">
        <v>0</v>
      </c>
      <c r="S130" s="35">
        <v>41.100800000000007</v>
      </c>
      <c r="T130" s="33">
        <v>4.6696</v>
      </c>
      <c r="U130" s="33">
        <v>7.9144000000000005</v>
      </c>
      <c r="V130" s="33">
        <v>12.324</v>
      </c>
      <c r="W130" s="33">
        <v>6.3439999999999994</v>
      </c>
      <c r="X130" s="33">
        <v>2.8912</v>
      </c>
      <c r="Y130" s="33">
        <v>1.6640000000000001</v>
      </c>
      <c r="Z130" s="33">
        <v>5.2935999999999996</v>
      </c>
      <c r="AA130" s="33">
        <v>0</v>
      </c>
      <c r="AB130" s="38" t="s">
        <v>396</v>
      </c>
      <c r="AC130" s="38" t="s">
        <v>395</v>
      </c>
      <c r="AD130" s="122" t="s">
        <v>395</v>
      </c>
      <c r="AE130" s="37">
        <v>4</v>
      </c>
      <c r="AF130" s="38" t="s">
        <v>396</v>
      </c>
      <c r="AG130" s="282"/>
      <c r="AH130" s="26">
        <v>34.24</v>
      </c>
      <c r="AI130" s="26">
        <v>34.24</v>
      </c>
      <c r="AJ130" s="26">
        <v>2190</v>
      </c>
      <c r="AK130" s="26">
        <v>35.89</v>
      </c>
      <c r="AL130" s="26">
        <v>4.29</v>
      </c>
      <c r="AM130" s="282"/>
      <c r="AN130" s="15">
        <v>7.0000000000000001E-3</v>
      </c>
      <c r="AO130" s="15">
        <v>7.0000000000000001E-3</v>
      </c>
      <c r="AP130" s="16">
        <v>4.193E-4</v>
      </c>
      <c r="AQ130" s="15">
        <v>1.4E-2</v>
      </c>
      <c r="AR130" s="15">
        <v>3.23</v>
      </c>
      <c r="AS130" s="282"/>
      <c r="AT130" s="13">
        <v>6.0255999999999998</v>
      </c>
      <c r="AU130" s="13">
        <v>6.0255999999999998</v>
      </c>
      <c r="AV130" s="13">
        <v>0.36093343999999999</v>
      </c>
      <c r="AW130" s="13">
        <v>12.0512</v>
      </c>
      <c r="AX130" s="13">
        <v>2780.384</v>
      </c>
      <c r="AY130" s="26">
        <v>4.1090073052012718E-2</v>
      </c>
      <c r="AZ130" s="26">
        <v>4.1090073052012718E-2</v>
      </c>
      <c r="BA130" s="26">
        <v>0.15742514231997898</v>
      </c>
      <c r="BB130" s="26">
        <v>8.6140345901678517E-2</v>
      </c>
      <c r="BC130" s="26">
        <v>2.3755541357636205</v>
      </c>
      <c r="BD130" s="269"/>
      <c r="BE130" s="192">
        <v>326811.97141341568</v>
      </c>
      <c r="BF130" s="188">
        <v>126738.48407920299</v>
      </c>
      <c r="BG130" s="188">
        <v>31139.371992838005</v>
      </c>
      <c r="BH130" s="188">
        <v>4315.4370844968289</v>
      </c>
      <c r="BI130" s="188">
        <v>1539.3865217481916</v>
      </c>
      <c r="BJ130" s="188">
        <v>18905.168480119963</v>
      </c>
      <c r="BK130" s="188">
        <v>70839.12</v>
      </c>
      <c r="BL130" s="188">
        <v>184257.75</v>
      </c>
      <c r="BM130" s="188">
        <v>0</v>
      </c>
      <c r="BN130" s="188">
        <v>184257.75</v>
      </c>
      <c r="BO130" s="188">
        <v>0</v>
      </c>
      <c r="BP130" s="188">
        <v>0</v>
      </c>
      <c r="BQ130" s="188">
        <v>0</v>
      </c>
      <c r="BR130" s="188">
        <v>0</v>
      </c>
      <c r="BS130" s="188">
        <v>0</v>
      </c>
      <c r="BT130" s="188">
        <v>0</v>
      </c>
      <c r="BU130" s="188">
        <v>0</v>
      </c>
      <c r="BV130" s="188">
        <v>0</v>
      </c>
      <c r="BW130" s="188">
        <v>0</v>
      </c>
      <c r="BX130" s="188">
        <v>0</v>
      </c>
      <c r="BY130" s="188">
        <v>0</v>
      </c>
      <c r="BZ130" s="188">
        <v>0</v>
      </c>
      <c r="CA130" s="188">
        <v>0</v>
      </c>
      <c r="CB130" s="188">
        <v>0</v>
      </c>
      <c r="CC130" s="188">
        <v>0</v>
      </c>
      <c r="CD130" s="188">
        <v>0</v>
      </c>
      <c r="CE130" s="188">
        <v>0</v>
      </c>
      <c r="CF130" s="188">
        <v>0</v>
      </c>
      <c r="CG130" s="188">
        <v>0</v>
      </c>
      <c r="CH130" s="188">
        <v>0</v>
      </c>
      <c r="CI130" s="188">
        <v>0</v>
      </c>
      <c r="CJ130" s="188">
        <v>0</v>
      </c>
      <c r="CK130" s="188">
        <v>0</v>
      </c>
      <c r="CL130" s="188">
        <v>12525</v>
      </c>
      <c r="CM130" s="188">
        <v>12525</v>
      </c>
      <c r="CN130" s="188">
        <v>0</v>
      </c>
      <c r="CO130" s="188">
        <v>0</v>
      </c>
      <c r="CP130" s="188">
        <v>0</v>
      </c>
      <c r="CQ130" s="188">
        <v>0</v>
      </c>
      <c r="CR130" s="188">
        <v>0</v>
      </c>
      <c r="CS130" s="188">
        <v>0</v>
      </c>
      <c r="CT130" s="188">
        <v>0</v>
      </c>
      <c r="CU130" s="188">
        <v>0</v>
      </c>
      <c r="CV130" s="188">
        <v>0</v>
      </c>
      <c r="CW130" s="188">
        <v>0</v>
      </c>
      <c r="CX130" s="188">
        <v>0</v>
      </c>
      <c r="CY130" s="188">
        <v>0</v>
      </c>
      <c r="CZ130" s="188">
        <v>0</v>
      </c>
      <c r="DA130" s="188">
        <v>0</v>
      </c>
      <c r="DB130" s="188">
        <v>0</v>
      </c>
      <c r="DC130" s="188">
        <v>3290.7373342126793</v>
      </c>
      <c r="DD130" s="193">
        <v>617998.09230198478</v>
      </c>
      <c r="DE130" s="189">
        <v>452291.6072175111</v>
      </c>
      <c r="DF130" s="189">
        <v>82580.904188362532</v>
      </c>
      <c r="DG130" s="189">
        <v>861.89386569614794</v>
      </c>
      <c r="DH130" s="189">
        <v>356.25167124886536</v>
      </c>
      <c r="DI130" s="189">
        <v>505.64219444728263</v>
      </c>
      <c r="DJ130" s="188">
        <v>498.95982216559196</v>
      </c>
      <c r="DK130" s="188">
        <v>0</v>
      </c>
      <c r="DL130" s="188">
        <v>716.61147155554852</v>
      </c>
      <c r="DM130" s="188">
        <v>0</v>
      </c>
      <c r="DN130" s="188">
        <v>80330.791691583756</v>
      </c>
      <c r="DO130" s="188">
        <v>0</v>
      </c>
      <c r="DP130" s="188">
        <v>717.32404511029392</v>
      </c>
      <c r="DQ130" s="188">
        <v>0</v>
      </c>
      <c r="DR130" s="192">
        <v>466920.14476356178</v>
      </c>
      <c r="DS130" s="188">
        <v>357496.72771516623</v>
      </c>
      <c r="DT130" s="188">
        <v>101232.88597341004</v>
      </c>
      <c r="DU130" s="188">
        <v>256263.84174175619</v>
      </c>
      <c r="DV130" s="188">
        <v>93422.530466695462</v>
      </c>
      <c r="DW130" s="188">
        <v>31727.000477744201</v>
      </c>
      <c r="DX130" s="188">
        <v>26051.003380699993</v>
      </c>
      <c r="DY130" s="188">
        <v>35644.526608251275</v>
      </c>
      <c r="DZ130" s="188">
        <v>4868.1125064054613</v>
      </c>
      <c r="EA130" s="188">
        <v>2648.8734275066213</v>
      </c>
      <c r="EB130" s="188">
        <v>2219.23907889884</v>
      </c>
      <c r="EC130" s="188">
        <v>3557.8512559012183</v>
      </c>
      <c r="ED130" s="188">
        <v>280.8185872386216</v>
      </c>
      <c r="EE130" s="188">
        <v>3592.2619079089059</v>
      </c>
      <c r="EF130" s="188">
        <v>3701.8423242459085</v>
      </c>
      <c r="EG130" s="192">
        <v>30917.802756558769</v>
      </c>
      <c r="EH130" s="188">
        <v>13075.447918503147</v>
      </c>
      <c r="EI130" s="188">
        <v>17842.354838055624</v>
      </c>
      <c r="EJ130" s="192">
        <v>64671.696858520379</v>
      </c>
      <c r="EK130" s="192">
        <v>603400.65643510036</v>
      </c>
      <c r="EL130" s="188">
        <v>248771.44268182496</v>
      </c>
      <c r="EM130" s="188">
        <v>211996.29852873427</v>
      </c>
      <c r="EN130" s="188">
        <v>142632.91522454112</v>
      </c>
      <c r="EO130" s="192">
        <v>231723.33557222786</v>
      </c>
      <c r="EP130" s="188">
        <v>180257.17312668913</v>
      </c>
      <c r="EQ130" s="188">
        <v>533.68244553873615</v>
      </c>
      <c r="ER130" s="188">
        <v>50932.480000000003</v>
      </c>
      <c r="ES130" s="192">
        <v>0</v>
      </c>
      <c r="ET130" s="190">
        <v>2342443.7001013695</v>
      </c>
      <c r="EU130" s="269"/>
      <c r="EV130" s="192">
        <v>1864.2105263157894</v>
      </c>
      <c r="EW130" s="188">
        <v>2333637.54</v>
      </c>
      <c r="EX130" s="188">
        <v>1251.6600000000001</v>
      </c>
      <c r="EY130" s="188">
        <v>1251.6600000000001</v>
      </c>
      <c r="EZ130" s="188">
        <v>3945.54</v>
      </c>
      <c r="FA130" s="188">
        <v>2637.36</v>
      </c>
      <c r="FB130" s="188">
        <v>138462.96000000002</v>
      </c>
      <c r="FC130" s="192">
        <v>2481186.7200000002</v>
      </c>
      <c r="FD130" s="188">
        <v>2293024.86</v>
      </c>
      <c r="FE130" s="188">
        <v>1250.54</v>
      </c>
      <c r="FF130" s="188">
        <v>1250.4799999999998</v>
      </c>
      <c r="FG130" s="188">
        <v>3938.0000000000005</v>
      </c>
      <c r="FH130" s="188">
        <v>2636.37</v>
      </c>
      <c r="FI130" s="188">
        <v>135229.76000000001</v>
      </c>
      <c r="FJ130" s="192">
        <v>2437330.0099999998</v>
      </c>
      <c r="FK130" s="192">
        <v>243177.5</v>
      </c>
      <c r="FL130" s="190">
        <v>2335501.750526316</v>
      </c>
      <c r="FN130" s="115">
        <v>7.8384294181619626E-3</v>
      </c>
      <c r="FO130" s="107">
        <v>3.406418059654531</v>
      </c>
      <c r="FP130" s="108">
        <v>5021.0800000000008</v>
      </c>
      <c r="FQ130" s="107">
        <v>3.0862313933064898</v>
      </c>
      <c r="FR130" s="108">
        <v>5021.0800000000008</v>
      </c>
      <c r="FS130" s="107">
        <v>1.600926784000255</v>
      </c>
      <c r="FT130" s="108">
        <v>5021.0800000000008</v>
      </c>
      <c r="FU130" s="108">
        <v>5021.08</v>
      </c>
      <c r="FV130" s="108">
        <v>5021.08</v>
      </c>
      <c r="FW130" s="108">
        <v>5021.08</v>
      </c>
      <c r="FX130" s="108">
        <v>5021.08</v>
      </c>
      <c r="FY130" s="108">
        <v>5021.08</v>
      </c>
      <c r="FZ130" s="108">
        <v>5021.08</v>
      </c>
      <c r="GA130" s="108">
        <v>5021.08</v>
      </c>
      <c r="GB130" s="108">
        <v>5021.08</v>
      </c>
      <c r="GC130" s="108">
        <v>5021.08</v>
      </c>
      <c r="GD130" s="108">
        <v>5021.08</v>
      </c>
      <c r="GE130" s="108">
        <v>5021.08</v>
      </c>
      <c r="GF130" s="108">
        <v>5021.08</v>
      </c>
      <c r="GG130" s="108">
        <v>5021.0800000000008</v>
      </c>
      <c r="GH130" s="108">
        <v>5021.0800000000008</v>
      </c>
      <c r="GI130" s="108"/>
      <c r="GJ130" s="108">
        <v>2</v>
      </c>
      <c r="GK130" s="115">
        <v>4.7846889952153108E-3</v>
      </c>
    </row>
    <row r="131" spans="1:193" ht="12" customHeight="1" x14ac:dyDescent="0.25">
      <c r="A131" s="22">
        <v>126</v>
      </c>
      <c r="B131" s="10" t="s">
        <v>124</v>
      </c>
      <c r="C131" s="28">
        <v>2021</v>
      </c>
      <c r="D131" s="282"/>
      <c r="E131" s="126">
        <v>9624.6799999999985</v>
      </c>
      <c r="F131" s="11">
        <v>9549.3799999999992</v>
      </c>
      <c r="G131" s="11">
        <v>75.3</v>
      </c>
      <c r="H131" s="11">
        <v>1379.8</v>
      </c>
      <c r="I131" s="124" t="s">
        <v>493</v>
      </c>
      <c r="J131" s="12">
        <v>39.75</v>
      </c>
      <c r="K131" s="27">
        <v>4.49</v>
      </c>
      <c r="L131" s="27">
        <v>7.61</v>
      </c>
      <c r="M131" s="27">
        <v>11.85</v>
      </c>
      <c r="N131" s="27">
        <v>6.1</v>
      </c>
      <c r="O131" s="27">
        <v>2.78</v>
      </c>
      <c r="P131" s="27">
        <v>1.6</v>
      </c>
      <c r="Q131" s="27">
        <v>5.09</v>
      </c>
      <c r="R131" s="27">
        <v>0.23</v>
      </c>
      <c r="S131" s="35">
        <v>41.34</v>
      </c>
      <c r="T131" s="33">
        <v>4.6696</v>
      </c>
      <c r="U131" s="33">
        <v>7.9144000000000005</v>
      </c>
      <c r="V131" s="33">
        <v>12.324</v>
      </c>
      <c r="W131" s="33">
        <v>6.3439999999999994</v>
      </c>
      <c r="X131" s="33">
        <v>2.8912</v>
      </c>
      <c r="Y131" s="33">
        <v>1.6640000000000001</v>
      </c>
      <c r="Z131" s="33">
        <v>5.2935999999999996</v>
      </c>
      <c r="AA131" s="33">
        <v>0.23920000000000002</v>
      </c>
      <c r="AB131" s="38" t="s">
        <v>395</v>
      </c>
      <c r="AC131" s="38" t="s">
        <v>396</v>
      </c>
      <c r="AD131" s="122" t="s">
        <v>395</v>
      </c>
      <c r="AE131" s="37">
        <v>8</v>
      </c>
      <c r="AF131" s="38" t="s">
        <v>396</v>
      </c>
      <c r="AG131" s="282"/>
      <c r="AH131" s="26">
        <v>34.24</v>
      </c>
      <c r="AI131" s="26">
        <v>34.24</v>
      </c>
      <c r="AJ131" s="26">
        <v>2190</v>
      </c>
      <c r="AK131" s="26">
        <v>35.89</v>
      </c>
      <c r="AL131" s="26">
        <v>5.93</v>
      </c>
      <c r="AM131" s="282"/>
      <c r="AN131" s="15">
        <v>7.0000000000000001E-3</v>
      </c>
      <c r="AO131" s="15">
        <v>7.0000000000000001E-3</v>
      </c>
      <c r="AP131" s="16">
        <v>4.193E-4</v>
      </c>
      <c r="AQ131" s="15">
        <v>1.4E-2</v>
      </c>
      <c r="AR131" s="15">
        <v>3.23</v>
      </c>
      <c r="AS131" s="282"/>
      <c r="AT131" s="13">
        <v>9.6585999999999999</v>
      </c>
      <c r="AU131" s="13">
        <v>9.6585999999999999</v>
      </c>
      <c r="AV131" s="13">
        <v>0.57855013999999994</v>
      </c>
      <c r="AW131" s="13">
        <v>19.3172</v>
      </c>
      <c r="AX131" s="13">
        <v>4456.7539999999999</v>
      </c>
      <c r="AY131" s="26">
        <v>3.4360671108026458E-2</v>
      </c>
      <c r="AZ131" s="26">
        <v>3.4360671108026458E-2</v>
      </c>
      <c r="BA131" s="26">
        <v>0.13164331765835333</v>
      </c>
      <c r="BB131" s="26">
        <v>7.2032972317001717E-2</v>
      </c>
      <c r="BC131" s="26">
        <v>2.7459147961282868</v>
      </c>
      <c r="BD131" s="269"/>
      <c r="BE131" s="192">
        <v>169224.65469159489</v>
      </c>
      <c r="BF131" s="188">
        <v>146139.89988843497</v>
      </c>
      <c r="BG131" s="188">
        <v>59689.646616271384</v>
      </c>
      <c r="BH131" s="188">
        <v>8272.0651729139772</v>
      </c>
      <c r="BI131" s="188">
        <v>2950.780044958331</v>
      </c>
      <c r="BJ131" s="188">
        <v>36238.458054291288</v>
      </c>
      <c r="BK131" s="188">
        <v>38988.949999999997</v>
      </c>
      <c r="BL131" s="188">
        <v>16776.89</v>
      </c>
      <c r="BM131" s="188">
        <v>0</v>
      </c>
      <c r="BN131" s="188">
        <v>16776.89</v>
      </c>
      <c r="BO131" s="188">
        <v>0</v>
      </c>
      <c r="BP131" s="188">
        <v>0</v>
      </c>
      <c r="BQ131" s="188">
        <v>0</v>
      </c>
      <c r="BR131" s="188">
        <v>0</v>
      </c>
      <c r="BS131" s="188">
        <v>0</v>
      </c>
      <c r="BT131" s="188">
        <v>0</v>
      </c>
      <c r="BU131" s="188">
        <v>0</v>
      </c>
      <c r="BV131" s="188">
        <v>0</v>
      </c>
      <c r="BW131" s="188">
        <v>0</v>
      </c>
      <c r="BX131" s="188">
        <v>0</v>
      </c>
      <c r="BY131" s="188">
        <v>0</v>
      </c>
      <c r="BZ131" s="188">
        <v>0</v>
      </c>
      <c r="CA131" s="188">
        <v>0</v>
      </c>
      <c r="CB131" s="188">
        <v>0</v>
      </c>
      <c r="CC131" s="188">
        <v>0</v>
      </c>
      <c r="CD131" s="188">
        <v>0</v>
      </c>
      <c r="CE131" s="188">
        <v>0</v>
      </c>
      <c r="CF131" s="188">
        <v>0</v>
      </c>
      <c r="CG131" s="188">
        <v>0</v>
      </c>
      <c r="CH131" s="188">
        <v>0</v>
      </c>
      <c r="CI131" s="188">
        <v>0</v>
      </c>
      <c r="CJ131" s="188">
        <v>0</v>
      </c>
      <c r="CK131" s="188">
        <v>0</v>
      </c>
      <c r="CL131" s="188">
        <v>0</v>
      </c>
      <c r="CM131" s="188">
        <v>0</v>
      </c>
      <c r="CN131" s="188">
        <v>0</v>
      </c>
      <c r="CO131" s="188">
        <v>0</v>
      </c>
      <c r="CP131" s="188">
        <v>0</v>
      </c>
      <c r="CQ131" s="188">
        <v>0</v>
      </c>
      <c r="CR131" s="188">
        <v>0</v>
      </c>
      <c r="CS131" s="188">
        <v>0</v>
      </c>
      <c r="CT131" s="188">
        <v>0</v>
      </c>
      <c r="CU131" s="188">
        <v>0</v>
      </c>
      <c r="CV131" s="188">
        <v>0</v>
      </c>
      <c r="CW131" s="188">
        <v>0</v>
      </c>
      <c r="CX131" s="188">
        <v>0</v>
      </c>
      <c r="CY131" s="188">
        <v>0</v>
      </c>
      <c r="CZ131" s="188">
        <v>0</v>
      </c>
      <c r="DA131" s="188">
        <v>0</v>
      </c>
      <c r="DB131" s="188">
        <v>0</v>
      </c>
      <c r="DC131" s="188">
        <v>6307.8648031598923</v>
      </c>
      <c r="DD131" s="193">
        <v>1184612.4497154129</v>
      </c>
      <c r="DE131" s="189">
        <v>866977.22126598901</v>
      </c>
      <c r="DF131" s="189">
        <v>158295.58121433013</v>
      </c>
      <c r="DG131" s="189">
        <v>1652.1251705386885</v>
      </c>
      <c r="DH131" s="189">
        <v>682.88263386274025</v>
      </c>
      <c r="DI131" s="189">
        <v>969.24253667594814</v>
      </c>
      <c r="DJ131" s="188">
        <v>956.43340102143907</v>
      </c>
      <c r="DK131" s="188">
        <v>0</v>
      </c>
      <c r="DL131" s="188">
        <v>1373.6399535660164</v>
      </c>
      <c r="DM131" s="188">
        <v>0</v>
      </c>
      <c r="DN131" s="188">
        <v>153982.44285654719</v>
      </c>
      <c r="DO131" s="188">
        <v>0</v>
      </c>
      <c r="DP131" s="188">
        <v>1375.0058534204077</v>
      </c>
      <c r="DQ131" s="188">
        <v>0</v>
      </c>
      <c r="DR131" s="192">
        <v>895017.99989304214</v>
      </c>
      <c r="DS131" s="188">
        <v>685269.22600428679</v>
      </c>
      <c r="DT131" s="188">
        <v>194048.71720238667</v>
      </c>
      <c r="DU131" s="188">
        <v>491220.50880190014</v>
      </c>
      <c r="DV131" s="188">
        <v>179077.40178053209</v>
      </c>
      <c r="DW131" s="188">
        <v>60816.044946134076</v>
      </c>
      <c r="DX131" s="188">
        <v>49935.98413451996</v>
      </c>
      <c r="DY131" s="188">
        <v>68325.372699878062</v>
      </c>
      <c r="DZ131" s="188">
        <v>9331.4635652390498</v>
      </c>
      <c r="EA131" s="188">
        <v>5077.5050587233054</v>
      </c>
      <c r="EB131" s="188">
        <v>4253.9585065157453</v>
      </c>
      <c r="EC131" s="188">
        <v>6819.8833369807535</v>
      </c>
      <c r="ED131" s="188">
        <v>538.28838421690455</v>
      </c>
      <c r="EE131" s="188">
        <v>6885.8435515492029</v>
      </c>
      <c r="EF131" s="188">
        <v>7095.8932702372977</v>
      </c>
      <c r="EG131" s="192">
        <v>59264.930619507344</v>
      </c>
      <c r="EH131" s="188">
        <v>25063.731721513857</v>
      </c>
      <c r="EI131" s="188">
        <v>34201.198897993483</v>
      </c>
      <c r="EJ131" s="192">
        <v>123966.23581386148</v>
      </c>
      <c r="EK131" s="192">
        <v>1156631.28848331</v>
      </c>
      <c r="EL131" s="188">
        <v>476858.66963898321</v>
      </c>
      <c r="EM131" s="188">
        <v>406366.06756385823</v>
      </c>
      <c r="EN131" s="188">
        <v>273406.5512804687</v>
      </c>
      <c r="EO131" s="192">
        <v>366195.59077669185</v>
      </c>
      <c r="EP131" s="188">
        <v>345358.95603184059</v>
      </c>
      <c r="EQ131" s="188">
        <v>1022.4947448512276</v>
      </c>
      <c r="ER131" s="188">
        <v>19814.14</v>
      </c>
      <c r="ES131" s="192">
        <v>18050</v>
      </c>
      <c r="ET131" s="190">
        <v>3972963.1499934206</v>
      </c>
      <c r="EU131" s="269"/>
      <c r="EV131" s="192">
        <v>3728.4210526315787</v>
      </c>
      <c r="EW131" s="188">
        <v>4447980.88</v>
      </c>
      <c r="EX131" s="188">
        <v>2434.17</v>
      </c>
      <c r="EY131" s="188">
        <v>2434.12</v>
      </c>
      <c r="EZ131" s="188">
        <v>7667.5</v>
      </c>
      <c r="FA131" s="188">
        <v>5131.7800000000007</v>
      </c>
      <c r="FB131" s="188">
        <v>347220.68999999994</v>
      </c>
      <c r="FC131" s="192">
        <v>4812869.1400000006</v>
      </c>
      <c r="FD131" s="188">
        <v>4317339.51</v>
      </c>
      <c r="FE131" s="188">
        <v>2496.1200000000003</v>
      </c>
      <c r="FF131" s="188">
        <v>2483.6400000000003</v>
      </c>
      <c r="FG131" s="188">
        <v>7816.49</v>
      </c>
      <c r="FH131" s="188">
        <v>5174.2000000000007</v>
      </c>
      <c r="FI131" s="188">
        <v>339819.21</v>
      </c>
      <c r="FJ131" s="192">
        <v>4675129.17</v>
      </c>
      <c r="FK131" s="192">
        <v>1348171.8766666667</v>
      </c>
      <c r="FL131" s="190">
        <v>4451709.3010526318</v>
      </c>
      <c r="FN131" s="115">
        <v>1.501783121209322E-2</v>
      </c>
      <c r="FO131" s="107">
        <v>3.4064165987792809</v>
      </c>
      <c r="FP131" s="108">
        <v>9624.6799999999967</v>
      </c>
      <c r="FQ131" s="107">
        <v>3.0862319617992462</v>
      </c>
      <c r="FR131" s="108">
        <v>9624.6799999999967</v>
      </c>
      <c r="FS131" s="107">
        <v>1.6009266189575007</v>
      </c>
      <c r="FT131" s="108">
        <v>9624.6799999999967</v>
      </c>
      <c r="FU131" s="108">
        <v>9624.6799999999985</v>
      </c>
      <c r="FV131" s="108">
        <v>9624.6799999999985</v>
      </c>
      <c r="FW131" s="108">
        <v>9624.6799999999985</v>
      </c>
      <c r="FX131" s="108">
        <v>9624.6799999999985</v>
      </c>
      <c r="FY131" s="108">
        <v>9624.6799999999985</v>
      </c>
      <c r="FZ131" s="108">
        <v>9624.6799999999985</v>
      </c>
      <c r="GA131" s="108">
        <v>9624.6799999999985</v>
      </c>
      <c r="GB131" s="108">
        <v>9624.6799999999985</v>
      </c>
      <c r="GC131" s="108">
        <v>9624.6799999999985</v>
      </c>
      <c r="GD131" s="108">
        <v>9624.6799999999985</v>
      </c>
      <c r="GE131" s="108">
        <v>9624.6799999999985</v>
      </c>
      <c r="GF131" s="108">
        <v>9624.6799999999985</v>
      </c>
      <c r="GG131" s="108">
        <v>9624.6799999999967</v>
      </c>
      <c r="GH131" s="108">
        <v>9624.6799999999967</v>
      </c>
      <c r="GI131" s="108"/>
      <c r="GJ131" s="108">
        <v>4</v>
      </c>
      <c r="GK131" s="115">
        <v>9.5693779904306216E-3</v>
      </c>
    </row>
    <row r="132" spans="1:193" ht="12" customHeight="1" x14ac:dyDescent="0.25">
      <c r="A132" s="22">
        <v>127</v>
      </c>
      <c r="B132" s="10" t="s">
        <v>125</v>
      </c>
      <c r="C132" s="28">
        <v>2021</v>
      </c>
      <c r="D132" s="282"/>
      <c r="E132" s="126">
        <v>3036.2</v>
      </c>
      <c r="F132" s="11">
        <v>3036.2</v>
      </c>
      <c r="G132" s="11">
        <v>0</v>
      </c>
      <c r="H132" s="11">
        <v>498</v>
      </c>
      <c r="I132" s="124" t="s">
        <v>493</v>
      </c>
      <c r="J132" s="12">
        <v>39.75</v>
      </c>
      <c r="K132" s="27">
        <v>4.49</v>
      </c>
      <c r="L132" s="27">
        <v>7.61</v>
      </c>
      <c r="M132" s="27">
        <v>11.85</v>
      </c>
      <c r="N132" s="27">
        <v>6.1</v>
      </c>
      <c r="O132" s="27">
        <v>2.78</v>
      </c>
      <c r="P132" s="27">
        <v>1.6</v>
      </c>
      <c r="Q132" s="27">
        <v>5.09</v>
      </c>
      <c r="R132" s="27">
        <v>0.23</v>
      </c>
      <c r="S132" s="35">
        <v>41.34</v>
      </c>
      <c r="T132" s="33">
        <v>4.6696</v>
      </c>
      <c r="U132" s="33">
        <v>7.9144000000000005</v>
      </c>
      <c r="V132" s="33">
        <v>12.324</v>
      </c>
      <c r="W132" s="33">
        <v>6.3439999999999994</v>
      </c>
      <c r="X132" s="33">
        <v>2.8912</v>
      </c>
      <c r="Y132" s="33">
        <v>1.6640000000000001</v>
      </c>
      <c r="Z132" s="33">
        <v>5.2935999999999996</v>
      </c>
      <c r="AA132" s="33">
        <v>0.23920000000000002</v>
      </c>
      <c r="AB132" s="38" t="s">
        <v>395</v>
      </c>
      <c r="AC132" s="38" t="s">
        <v>396</v>
      </c>
      <c r="AD132" s="122" t="s">
        <v>395</v>
      </c>
      <c r="AE132" s="37">
        <v>1</v>
      </c>
      <c r="AF132" s="38" t="s">
        <v>396</v>
      </c>
      <c r="AG132" s="282"/>
      <c r="AH132" s="26">
        <v>34.24</v>
      </c>
      <c r="AI132" s="26">
        <v>34.24</v>
      </c>
      <c r="AJ132" s="26">
        <v>2190</v>
      </c>
      <c r="AK132" s="26">
        <v>35.89</v>
      </c>
      <c r="AL132" s="26">
        <v>5.93</v>
      </c>
      <c r="AM132" s="282"/>
      <c r="AN132" s="15">
        <v>1.2E-2</v>
      </c>
      <c r="AO132" s="15">
        <v>1.2E-2</v>
      </c>
      <c r="AP132" s="16">
        <v>7.1880000000000002E-4</v>
      </c>
      <c r="AQ132" s="15">
        <v>2.4E-2</v>
      </c>
      <c r="AR132" s="15">
        <v>3.23</v>
      </c>
      <c r="AS132" s="282"/>
      <c r="AT132" s="13">
        <v>5.976</v>
      </c>
      <c r="AU132" s="13">
        <v>5.976</v>
      </c>
      <c r="AV132" s="13">
        <v>0.35796240000000001</v>
      </c>
      <c r="AW132" s="13">
        <v>11.952</v>
      </c>
      <c r="AX132" s="13">
        <v>1608.54</v>
      </c>
      <c r="AY132" s="26">
        <v>6.7392872669784609E-2</v>
      </c>
      <c r="AZ132" s="26">
        <v>6.7392872669784609E-2</v>
      </c>
      <c r="BA132" s="26">
        <v>0.25819697516632634</v>
      </c>
      <c r="BB132" s="26">
        <v>0.14128096963309403</v>
      </c>
      <c r="BC132" s="26">
        <v>3.1416382978723405</v>
      </c>
      <c r="BD132" s="269"/>
      <c r="BE132" s="192">
        <v>67670.131364582136</v>
      </c>
      <c r="BF132" s="188">
        <v>67670.131364582136</v>
      </c>
      <c r="BG132" s="188">
        <v>18829.686291525875</v>
      </c>
      <c r="BH132" s="188">
        <v>2609.5043448718743</v>
      </c>
      <c r="BI132" s="188">
        <v>930.8525969177665</v>
      </c>
      <c r="BJ132" s="188">
        <v>11431.778131266625</v>
      </c>
      <c r="BK132" s="188">
        <v>33868.31</v>
      </c>
      <c r="BL132" s="188">
        <v>0</v>
      </c>
      <c r="BM132" s="188">
        <v>0</v>
      </c>
      <c r="BN132" s="188">
        <v>0</v>
      </c>
      <c r="BO132" s="188">
        <v>0</v>
      </c>
      <c r="BP132" s="188">
        <v>0</v>
      </c>
      <c r="BQ132" s="188">
        <v>0</v>
      </c>
      <c r="BR132" s="188">
        <v>0</v>
      </c>
      <c r="BS132" s="188">
        <v>0</v>
      </c>
      <c r="BT132" s="188">
        <v>0</v>
      </c>
      <c r="BU132" s="188">
        <v>0</v>
      </c>
      <c r="BV132" s="188">
        <v>0</v>
      </c>
      <c r="BW132" s="188">
        <v>0</v>
      </c>
      <c r="BX132" s="188">
        <v>0</v>
      </c>
      <c r="BY132" s="188">
        <v>0</v>
      </c>
      <c r="BZ132" s="188">
        <v>0</v>
      </c>
      <c r="CA132" s="188">
        <v>0</v>
      </c>
      <c r="CB132" s="188">
        <v>0</v>
      </c>
      <c r="CC132" s="188">
        <v>0</v>
      </c>
      <c r="CD132" s="188">
        <v>0</v>
      </c>
      <c r="CE132" s="188">
        <v>0</v>
      </c>
      <c r="CF132" s="188">
        <v>0</v>
      </c>
      <c r="CG132" s="188">
        <v>0</v>
      </c>
      <c r="CH132" s="188">
        <v>0</v>
      </c>
      <c r="CI132" s="188">
        <v>0</v>
      </c>
      <c r="CJ132" s="188">
        <v>0</v>
      </c>
      <c r="CK132" s="188">
        <v>0</v>
      </c>
      <c r="CL132" s="188">
        <v>0</v>
      </c>
      <c r="CM132" s="188">
        <v>0</v>
      </c>
      <c r="CN132" s="188">
        <v>0</v>
      </c>
      <c r="CO132" s="188">
        <v>0</v>
      </c>
      <c r="CP132" s="188">
        <v>0</v>
      </c>
      <c r="CQ132" s="188">
        <v>0</v>
      </c>
      <c r="CR132" s="188">
        <v>0</v>
      </c>
      <c r="CS132" s="188">
        <v>0</v>
      </c>
      <c r="CT132" s="188">
        <v>0</v>
      </c>
      <c r="CU132" s="188">
        <v>0</v>
      </c>
      <c r="CV132" s="188">
        <v>0</v>
      </c>
      <c r="CW132" s="188">
        <v>0</v>
      </c>
      <c r="CX132" s="188">
        <v>0</v>
      </c>
      <c r="CY132" s="188">
        <v>0</v>
      </c>
      <c r="CZ132" s="188">
        <v>0</v>
      </c>
      <c r="DA132" s="188">
        <v>0</v>
      </c>
      <c r="DB132" s="188">
        <v>0</v>
      </c>
      <c r="DC132" s="188">
        <v>0</v>
      </c>
      <c r="DD132" s="193">
        <v>373697.6522674975</v>
      </c>
      <c r="DE132" s="189">
        <v>273496.49434659613</v>
      </c>
      <c r="DF132" s="189">
        <v>49935.898511217973</v>
      </c>
      <c r="DG132" s="189">
        <v>521.17913975213389</v>
      </c>
      <c r="DH132" s="189">
        <v>215.42204550531062</v>
      </c>
      <c r="DI132" s="189">
        <v>305.75709424682327</v>
      </c>
      <c r="DJ132" s="188">
        <v>301.71632637981673</v>
      </c>
      <c r="DK132" s="188">
        <v>0</v>
      </c>
      <c r="DL132" s="188">
        <v>433.32823813541233</v>
      </c>
      <c r="DM132" s="188">
        <v>0</v>
      </c>
      <c r="DN132" s="188">
        <v>48575.276580732949</v>
      </c>
      <c r="DO132" s="188">
        <v>0</v>
      </c>
      <c r="DP132" s="188">
        <v>433.75912468311083</v>
      </c>
      <c r="DQ132" s="188">
        <v>0</v>
      </c>
      <c r="DR132" s="192">
        <v>282342.23384832067</v>
      </c>
      <c r="DS132" s="188">
        <v>216174.91947724146</v>
      </c>
      <c r="DT132" s="188">
        <v>61214.577021769728</v>
      </c>
      <c r="DU132" s="188">
        <v>154960.34245547175</v>
      </c>
      <c r="DV132" s="188">
        <v>56491.728274192152</v>
      </c>
      <c r="DW132" s="188">
        <v>19185.019726936622</v>
      </c>
      <c r="DX132" s="188">
        <v>15752.797498641987</v>
      </c>
      <c r="DY132" s="188">
        <v>21553.911048613547</v>
      </c>
      <c r="DZ132" s="188">
        <v>2943.7019907964545</v>
      </c>
      <c r="EA132" s="188">
        <v>1601.7489266443879</v>
      </c>
      <c r="EB132" s="188">
        <v>1341.9530641520666</v>
      </c>
      <c r="EC132" s="188">
        <v>2151.3992971964753</v>
      </c>
      <c r="ED132" s="188">
        <v>169.80836684018237</v>
      </c>
      <c r="EE132" s="188">
        <v>2172.207095842532</v>
      </c>
      <c r="EF132" s="188">
        <v>2238.4693462114578</v>
      </c>
      <c r="EG132" s="192">
        <v>18695.705451708345</v>
      </c>
      <c r="EH132" s="188">
        <v>7906.6007652057433</v>
      </c>
      <c r="EI132" s="188">
        <v>10789.104686502602</v>
      </c>
      <c r="EJ132" s="192">
        <v>39106.368749719091</v>
      </c>
      <c r="EK132" s="192">
        <v>364870.7196595656</v>
      </c>
      <c r="EL132" s="188">
        <v>150429.75899020865</v>
      </c>
      <c r="EM132" s="188">
        <v>128192.17411253016</v>
      </c>
      <c r="EN132" s="188">
        <v>86248.786556826759</v>
      </c>
      <c r="EO132" s="192">
        <v>111450.65053131622</v>
      </c>
      <c r="EP132" s="188">
        <v>108964.59206607593</v>
      </c>
      <c r="EQ132" s="188">
        <v>322.60846524028858</v>
      </c>
      <c r="ER132" s="188">
        <v>2163.4499999999998</v>
      </c>
      <c r="ES132" s="192">
        <v>7126.8</v>
      </c>
      <c r="ET132" s="190">
        <v>1264960.2618727095</v>
      </c>
      <c r="EU132" s="269"/>
      <c r="EV132" s="192">
        <v>932.10526315789468</v>
      </c>
      <c r="EW132" s="188">
        <v>1420396.08</v>
      </c>
      <c r="EX132" s="188">
        <v>1329.72</v>
      </c>
      <c r="EY132" s="188">
        <v>1329.72</v>
      </c>
      <c r="EZ132" s="188">
        <v>4185.84</v>
      </c>
      <c r="FA132" s="188">
        <v>2802.3</v>
      </c>
      <c r="FB132" s="188">
        <v>112533.35999999999</v>
      </c>
      <c r="FC132" s="192">
        <v>1542577.02</v>
      </c>
      <c r="FD132" s="188">
        <v>1380264.1800000002</v>
      </c>
      <c r="FE132" s="188">
        <v>1302.33</v>
      </c>
      <c r="FF132" s="188">
        <v>1302.31</v>
      </c>
      <c r="FG132" s="188">
        <v>4096.8</v>
      </c>
      <c r="FH132" s="188">
        <v>2746.3600000000006</v>
      </c>
      <c r="FI132" s="188">
        <v>109026.05999999998</v>
      </c>
      <c r="FJ132" s="192">
        <v>1498738.0400000005</v>
      </c>
      <c r="FK132" s="192">
        <v>259089.80666666667</v>
      </c>
      <c r="FL132" s="190">
        <v>1421328.1852631581</v>
      </c>
      <c r="FN132" s="115">
        <v>4.7382927912025833E-3</v>
      </c>
      <c r="FO132" s="107">
        <v>3.4064179757511868</v>
      </c>
      <c r="FP132" s="108">
        <v>3036.2000000000003</v>
      </c>
      <c r="FQ132" s="107">
        <v>3.0862337374802324</v>
      </c>
      <c r="FR132" s="108">
        <v>3036.2000000000003</v>
      </c>
      <c r="FS132" s="107">
        <v>1.6009284132841333</v>
      </c>
      <c r="FT132" s="108">
        <v>3036.2000000000003</v>
      </c>
      <c r="FU132" s="108">
        <v>3036.2</v>
      </c>
      <c r="FV132" s="108">
        <v>3036.2</v>
      </c>
      <c r="FW132" s="108">
        <v>3036.2</v>
      </c>
      <c r="FX132" s="108">
        <v>3036.2</v>
      </c>
      <c r="FY132" s="108">
        <v>3036.2</v>
      </c>
      <c r="FZ132" s="108">
        <v>3036.2</v>
      </c>
      <c r="GA132" s="108">
        <v>3036.2</v>
      </c>
      <c r="GB132" s="108">
        <v>3036.2</v>
      </c>
      <c r="GC132" s="108">
        <v>3036.2</v>
      </c>
      <c r="GD132" s="108">
        <v>3036.2</v>
      </c>
      <c r="GE132" s="108">
        <v>3036.2</v>
      </c>
      <c r="GF132" s="108">
        <v>3036.2</v>
      </c>
      <c r="GG132" s="108">
        <v>3036.2000000000003</v>
      </c>
      <c r="GH132" s="108">
        <v>0</v>
      </c>
      <c r="GI132" s="108"/>
      <c r="GJ132" s="108">
        <v>1</v>
      </c>
      <c r="GK132" s="115">
        <v>2.3923444976076554E-3</v>
      </c>
    </row>
    <row r="133" spans="1:193" ht="12" customHeight="1" x14ac:dyDescent="0.25">
      <c r="A133" s="22">
        <v>128</v>
      </c>
      <c r="B133" s="10" t="s">
        <v>126</v>
      </c>
      <c r="C133" s="28">
        <v>2021</v>
      </c>
      <c r="D133" s="282"/>
      <c r="E133" s="126">
        <v>3037.3</v>
      </c>
      <c r="F133" s="11">
        <v>3037.3</v>
      </c>
      <c r="G133" s="11">
        <v>0</v>
      </c>
      <c r="H133" s="11">
        <v>489.8</v>
      </c>
      <c r="I133" s="124" t="s">
        <v>493</v>
      </c>
      <c r="J133" s="12">
        <v>39.75</v>
      </c>
      <c r="K133" s="27">
        <v>4.49</v>
      </c>
      <c r="L133" s="27">
        <v>7.61</v>
      </c>
      <c r="M133" s="27">
        <v>11.85</v>
      </c>
      <c r="N133" s="27">
        <v>6.1</v>
      </c>
      <c r="O133" s="27">
        <v>2.78</v>
      </c>
      <c r="P133" s="27">
        <v>1.6</v>
      </c>
      <c r="Q133" s="27">
        <v>5.09</v>
      </c>
      <c r="R133" s="27">
        <v>0.23</v>
      </c>
      <c r="S133" s="35">
        <v>41.34</v>
      </c>
      <c r="T133" s="33">
        <v>4.6696</v>
      </c>
      <c r="U133" s="33">
        <v>7.9144000000000005</v>
      </c>
      <c r="V133" s="33">
        <v>12.324</v>
      </c>
      <c r="W133" s="33">
        <v>6.3439999999999994</v>
      </c>
      <c r="X133" s="33">
        <v>2.8912</v>
      </c>
      <c r="Y133" s="33">
        <v>1.6640000000000001</v>
      </c>
      <c r="Z133" s="33">
        <v>5.2935999999999996</v>
      </c>
      <c r="AA133" s="33">
        <v>0.23920000000000002</v>
      </c>
      <c r="AB133" s="38" t="s">
        <v>395</v>
      </c>
      <c r="AC133" s="38" t="s">
        <v>396</v>
      </c>
      <c r="AD133" s="122" t="s">
        <v>395</v>
      </c>
      <c r="AE133" s="37">
        <v>1</v>
      </c>
      <c r="AF133" s="38" t="s">
        <v>396</v>
      </c>
      <c r="AG133" s="282"/>
      <c r="AH133" s="26">
        <v>34.24</v>
      </c>
      <c r="AI133" s="26">
        <v>34.24</v>
      </c>
      <c r="AJ133" s="26">
        <v>2190</v>
      </c>
      <c r="AK133" s="26">
        <v>35.89</v>
      </c>
      <c r="AL133" s="26">
        <v>5.93</v>
      </c>
      <c r="AM133" s="282"/>
      <c r="AN133" s="15">
        <v>1.2E-2</v>
      </c>
      <c r="AO133" s="15">
        <v>1.2E-2</v>
      </c>
      <c r="AP133" s="16">
        <v>7.1880000000000002E-4</v>
      </c>
      <c r="AQ133" s="15">
        <v>2.4E-2</v>
      </c>
      <c r="AR133" s="15">
        <v>3.23</v>
      </c>
      <c r="AS133" s="282"/>
      <c r="AT133" s="13">
        <v>5.8776000000000002</v>
      </c>
      <c r="AU133" s="13">
        <v>5.8776000000000002</v>
      </c>
      <c r="AV133" s="13">
        <v>0.35206824000000003</v>
      </c>
      <c r="AW133" s="13">
        <v>11.7552</v>
      </c>
      <c r="AX133" s="13">
        <v>1582.0540000000001</v>
      </c>
      <c r="AY133" s="26">
        <v>6.6259185460771072E-2</v>
      </c>
      <c r="AZ133" s="26">
        <v>6.6259185460771072E-2</v>
      </c>
      <c r="BA133" s="26">
        <v>0.25385356915681689</v>
      </c>
      <c r="BB133" s="26">
        <v>0.13890433213709544</v>
      </c>
      <c r="BC133" s="26">
        <v>3.0887894577420734</v>
      </c>
      <c r="BD133" s="269"/>
      <c r="BE133" s="192">
        <v>90165.976530500877</v>
      </c>
      <c r="BF133" s="188">
        <v>78175.377594573918</v>
      </c>
      <c r="BG133" s="188">
        <v>18836.508192230925</v>
      </c>
      <c r="BH133" s="188">
        <v>2610.4497551806016</v>
      </c>
      <c r="BI133" s="188">
        <v>931.18984013514648</v>
      </c>
      <c r="BJ133" s="188">
        <v>11435.919807027243</v>
      </c>
      <c r="BK133" s="188">
        <v>44361.310000000005</v>
      </c>
      <c r="BL133" s="188">
        <v>0</v>
      </c>
      <c r="BM133" s="188">
        <v>0</v>
      </c>
      <c r="BN133" s="188">
        <v>0</v>
      </c>
      <c r="BO133" s="188">
        <v>0</v>
      </c>
      <c r="BP133" s="188">
        <v>0</v>
      </c>
      <c r="BQ133" s="188">
        <v>0</v>
      </c>
      <c r="BR133" s="188">
        <v>0</v>
      </c>
      <c r="BS133" s="188">
        <v>0</v>
      </c>
      <c r="BT133" s="188">
        <v>0</v>
      </c>
      <c r="BU133" s="188">
        <v>0</v>
      </c>
      <c r="BV133" s="188">
        <v>0</v>
      </c>
      <c r="BW133" s="188">
        <v>0</v>
      </c>
      <c r="BX133" s="188">
        <v>0</v>
      </c>
      <c r="BY133" s="188">
        <v>0</v>
      </c>
      <c r="BZ133" s="188">
        <v>0</v>
      </c>
      <c r="CA133" s="188">
        <v>0</v>
      </c>
      <c r="CB133" s="188">
        <v>0</v>
      </c>
      <c r="CC133" s="188">
        <v>0</v>
      </c>
      <c r="CD133" s="188">
        <v>0</v>
      </c>
      <c r="CE133" s="188">
        <v>0</v>
      </c>
      <c r="CF133" s="188">
        <v>0</v>
      </c>
      <c r="CG133" s="188">
        <v>0</v>
      </c>
      <c r="CH133" s="188">
        <v>0</v>
      </c>
      <c r="CI133" s="188">
        <v>0</v>
      </c>
      <c r="CJ133" s="188">
        <v>0</v>
      </c>
      <c r="CK133" s="188">
        <v>0</v>
      </c>
      <c r="CL133" s="188">
        <v>0</v>
      </c>
      <c r="CM133" s="188">
        <v>0</v>
      </c>
      <c r="CN133" s="188">
        <v>0</v>
      </c>
      <c r="CO133" s="188">
        <v>0</v>
      </c>
      <c r="CP133" s="188">
        <v>0</v>
      </c>
      <c r="CQ133" s="188">
        <v>0</v>
      </c>
      <c r="CR133" s="188">
        <v>0</v>
      </c>
      <c r="CS133" s="188">
        <v>0</v>
      </c>
      <c r="CT133" s="188">
        <v>0</v>
      </c>
      <c r="CU133" s="188">
        <v>0</v>
      </c>
      <c r="CV133" s="188">
        <v>0</v>
      </c>
      <c r="CW133" s="188">
        <v>10000</v>
      </c>
      <c r="CX133" s="188">
        <v>0</v>
      </c>
      <c r="CY133" s="188">
        <v>10000</v>
      </c>
      <c r="CZ133" s="188">
        <v>0</v>
      </c>
      <c r="DA133" s="188">
        <v>0</v>
      </c>
      <c r="DB133" s="188">
        <v>0</v>
      </c>
      <c r="DC133" s="188">
        <v>1990.5989359269656</v>
      </c>
      <c r="DD133" s="193">
        <v>373833.04104870226</v>
      </c>
      <c r="DE133" s="189">
        <v>273595.58075189916</v>
      </c>
      <c r="DF133" s="189">
        <v>49953.990036269781</v>
      </c>
      <c r="DG133" s="189">
        <v>521.36796033500957</v>
      </c>
      <c r="DH133" s="189">
        <v>215.50009182968176</v>
      </c>
      <c r="DI133" s="189">
        <v>305.86786850532781</v>
      </c>
      <c r="DJ133" s="188">
        <v>301.82563668843198</v>
      </c>
      <c r="DK133" s="188">
        <v>0</v>
      </c>
      <c r="DL133" s="188">
        <v>433.48523077817259</v>
      </c>
      <c r="DM133" s="188">
        <v>0</v>
      </c>
      <c r="DN133" s="188">
        <v>48592.875159297859</v>
      </c>
      <c r="DO133" s="188">
        <v>0</v>
      </c>
      <c r="DP133" s="188">
        <v>433.91627343390172</v>
      </c>
      <c r="DQ133" s="188">
        <v>0</v>
      </c>
      <c r="DR133" s="192">
        <v>282444.52502058644</v>
      </c>
      <c r="DS133" s="188">
        <v>216253.23856406871</v>
      </c>
      <c r="DT133" s="188">
        <v>61236.754755359056</v>
      </c>
      <c r="DU133" s="188">
        <v>155016.48380870966</v>
      </c>
      <c r="DV133" s="188">
        <v>56512.194943417366</v>
      </c>
      <c r="DW133" s="188">
        <v>19191.970363159406</v>
      </c>
      <c r="DX133" s="188">
        <v>15758.504658001877</v>
      </c>
      <c r="DY133" s="188">
        <v>21561.719922256081</v>
      </c>
      <c r="DZ133" s="188">
        <v>2944.7684792326163</v>
      </c>
      <c r="EA133" s="188">
        <v>1602.3292322300897</v>
      </c>
      <c r="EB133" s="188">
        <v>1342.4392470025266</v>
      </c>
      <c r="EC133" s="188">
        <v>2152.1787383488745</v>
      </c>
      <c r="ED133" s="188">
        <v>169.86988755802841</v>
      </c>
      <c r="EE133" s="188">
        <v>2172.9940755558005</v>
      </c>
      <c r="EF133" s="188">
        <v>2239.2803324049996</v>
      </c>
      <c r="EG133" s="192">
        <v>18702.478811828518</v>
      </c>
      <c r="EH133" s="188">
        <v>7909.4652869242473</v>
      </c>
      <c r="EI133" s="188">
        <v>10793.013524904271</v>
      </c>
      <c r="EJ133" s="192">
        <v>39120.536790567741</v>
      </c>
      <c r="EK133" s="192">
        <v>365002.91048745089</v>
      </c>
      <c r="EL133" s="188">
        <v>150484.25893582791</v>
      </c>
      <c r="EM133" s="188">
        <v>128238.61749291477</v>
      </c>
      <c r="EN133" s="188">
        <v>86280.034058708217</v>
      </c>
      <c r="EO133" s="192">
        <v>111469.93613452038</v>
      </c>
      <c r="EP133" s="188">
        <v>109097.4144257796</v>
      </c>
      <c r="EQ133" s="188">
        <v>323.00170874077918</v>
      </c>
      <c r="ER133" s="188">
        <v>2049.52</v>
      </c>
      <c r="ES133" s="192">
        <v>7126.8</v>
      </c>
      <c r="ET133" s="190">
        <v>1287866.2048241573</v>
      </c>
      <c r="EU133" s="269"/>
      <c r="EV133" s="192">
        <v>932.10526315789468</v>
      </c>
      <c r="EW133" s="188">
        <v>1420910.7</v>
      </c>
      <c r="EX133" s="188">
        <v>1454.6999999999998</v>
      </c>
      <c r="EY133" s="188">
        <v>1454.6999999999998</v>
      </c>
      <c r="EZ133" s="188">
        <v>4579.2599999999993</v>
      </c>
      <c r="FA133" s="188">
        <v>3065.6900000000005</v>
      </c>
      <c r="FB133" s="188">
        <v>110680.92</v>
      </c>
      <c r="FC133" s="192">
        <v>1542145.9699999997</v>
      </c>
      <c r="FD133" s="188">
        <v>1391930.61</v>
      </c>
      <c r="FE133" s="188">
        <v>1432.51</v>
      </c>
      <c r="FF133" s="188">
        <v>1432.4499999999998</v>
      </c>
      <c r="FG133" s="188">
        <v>4506.22</v>
      </c>
      <c r="FH133" s="188">
        <v>3020.6000000000004</v>
      </c>
      <c r="FI133" s="188">
        <v>108167.46</v>
      </c>
      <c r="FJ133" s="192">
        <v>1510489.85</v>
      </c>
      <c r="FK133" s="192">
        <v>140103.67999999999</v>
      </c>
      <c r="FL133" s="190">
        <v>1421842.8052631579</v>
      </c>
      <c r="FN133" s="115">
        <v>4.7440685319047812E-3</v>
      </c>
      <c r="FO133" s="107">
        <v>3.4064167335394333</v>
      </c>
      <c r="FP133" s="108">
        <v>3037.2999999999997</v>
      </c>
      <c r="FQ133" s="107">
        <v>3.0862316121818067</v>
      </c>
      <c r="FR133" s="108">
        <v>3037.2999999999997</v>
      </c>
      <c r="FS133" s="107">
        <v>1.6009256067881341</v>
      </c>
      <c r="FT133" s="108">
        <v>3037.2999999999997</v>
      </c>
      <c r="FU133" s="108">
        <v>3037.3</v>
      </c>
      <c r="FV133" s="108">
        <v>3037.3</v>
      </c>
      <c r="FW133" s="108">
        <v>3037.3</v>
      </c>
      <c r="FX133" s="108">
        <v>3037.3</v>
      </c>
      <c r="FY133" s="108">
        <v>3037.3</v>
      </c>
      <c r="FZ133" s="108">
        <v>3037.3</v>
      </c>
      <c r="GA133" s="108">
        <v>3037.3</v>
      </c>
      <c r="GB133" s="108">
        <v>3037.3</v>
      </c>
      <c r="GC133" s="108">
        <v>3037.3</v>
      </c>
      <c r="GD133" s="108">
        <v>3037.3</v>
      </c>
      <c r="GE133" s="108">
        <v>3037.3</v>
      </c>
      <c r="GF133" s="108">
        <v>3037.3</v>
      </c>
      <c r="GG133" s="108">
        <v>3037.2999999999997</v>
      </c>
      <c r="GH133" s="108">
        <v>3037.2999999999997</v>
      </c>
      <c r="GI133" s="108"/>
      <c r="GJ133" s="108">
        <v>1</v>
      </c>
      <c r="GK133" s="115">
        <v>2.3923444976076554E-3</v>
      </c>
    </row>
    <row r="134" spans="1:193" ht="12" customHeight="1" x14ac:dyDescent="0.25">
      <c r="A134" s="22">
        <v>129</v>
      </c>
      <c r="B134" s="10" t="s">
        <v>127</v>
      </c>
      <c r="C134" s="28">
        <v>2021</v>
      </c>
      <c r="D134" s="282"/>
      <c r="E134" s="126">
        <v>2736.2</v>
      </c>
      <c r="F134" s="11">
        <v>2736.2</v>
      </c>
      <c r="G134" s="11">
        <v>0</v>
      </c>
      <c r="H134" s="11">
        <v>362.6</v>
      </c>
      <c r="I134" s="124" t="s">
        <v>493</v>
      </c>
      <c r="J134" s="12">
        <v>27.35</v>
      </c>
      <c r="K134" s="26">
        <v>4.4800000000000004</v>
      </c>
      <c r="L134" s="26">
        <v>5.83</v>
      </c>
      <c r="M134" s="26">
        <v>7.93</v>
      </c>
      <c r="N134" s="26">
        <v>6.1</v>
      </c>
      <c r="O134" s="26">
        <v>2.78</v>
      </c>
      <c r="P134" s="26">
        <v>0</v>
      </c>
      <c r="Q134" s="26">
        <v>0</v>
      </c>
      <c r="R134" s="26">
        <v>0.23</v>
      </c>
      <c r="S134" s="35">
        <v>28.444000000000003</v>
      </c>
      <c r="T134" s="33">
        <v>4.6592000000000002</v>
      </c>
      <c r="U134" s="33">
        <v>6.0632000000000001</v>
      </c>
      <c r="V134" s="33">
        <v>8.2471999999999994</v>
      </c>
      <c r="W134" s="33">
        <v>6.3439999999999994</v>
      </c>
      <c r="X134" s="33">
        <v>2.8912</v>
      </c>
      <c r="Y134" s="33">
        <v>0</v>
      </c>
      <c r="Z134" s="33">
        <v>0</v>
      </c>
      <c r="AA134" s="33">
        <v>0.23920000000000002</v>
      </c>
      <c r="AB134" s="38" t="s">
        <v>395</v>
      </c>
      <c r="AC134" s="38" t="s">
        <v>396</v>
      </c>
      <c r="AD134" s="122" t="s">
        <v>396</v>
      </c>
      <c r="AE134" s="37">
        <v>0</v>
      </c>
      <c r="AF134" s="38" t="s">
        <v>396</v>
      </c>
      <c r="AG134" s="282"/>
      <c r="AH134" s="26">
        <v>34.24</v>
      </c>
      <c r="AI134" s="26">
        <v>34.24</v>
      </c>
      <c r="AJ134" s="26">
        <v>2190</v>
      </c>
      <c r="AK134" s="26">
        <v>35.89</v>
      </c>
      <c r="AL134" s="26">
        <v>5.93</v>
      </c>
      <c r="AM134" s="282"/>
      <c r="AN134" s="15">
        <v>1.2999999999999999E-2</v>
      </c>
      <c r="AO134" s="15">
        <v>1.2999999999999999E-2</v>
      </c>
      <c r="AP134" s="16">
        <v>7.7870000000000001E-4</v>
      </c>
      <c r="AQ134" s="15">
        <v>2.5999999999999999E-2</v>
      </c>
      <c r="AR134" s="15">
        <v>0.68300000000000005</v>
      </c>
      <c r="AS134" s="282"/>
      <c r="AT134" s="13">
        <v>4.7138</v>
      </c>
      <c r="AU134" s="13">
        <v>4.7138</v>
      </c>
      <c r="AV134" s="13">
        <v>0.28235662</v>
      </c>
      <c r="AW134" s="13">
        <v>9.4276</v>
      </c>
      <c r="AX134" s="13">
        <v>247.65580000000003</v>
      </c>
      <c r="AY134" s="26">
        <v>5.8987103281923844E-2</v>
      </c>
      <c r="AZ134" s="26">
        <v>5.8987103281923844E-2</v>
      </c>
      <c r="BA134" s="26">
        <v>0.22599261669468607</v>
      </c>
      <c r="BB134" s="26">
        <v>0.12365929537314525</v>
      </c>
      <c r="BC134" s="26">
        <v>0.53672936700533602</v>
      </c>
      <c r="BD134" s="269"/>
      <c r="BE134" s="192">
        <v>56360.030457733235</v>
      </c>
      <c r="BF134" s="188">
        <v>56360.030457733235</v>
      </c>
      <c r="BG134" s="188">
        <v>16969.167917420822</v>
      </c>
      <c r="BH134" s="188">
        <v>2351.6651697643179</v>
      </c>
      <c r="BI134" s="188">
        <v>838.87717399591361</v>
      </c>
      <c r="BJ134" s="188">
        <v>10302.230196552184</v>
      </c>
      <c r="BK134" s="188">
        <v>25898.09</v>
      </c>
      <c r="BL134" s="188">
        <v>0</v>
      </c>
      <c r="BM134" s="188">
        <v>0</v>
      </c>
      <c r="BN134" s="188">
        <v>0</v>
      </c>
      <c r="BO134" s="188">
        <v>0</v>
      </c>
      <c r="BP134" s="188">
        <v>0</v>
      </c>
      <c r="BQ134" s="188">
        <v>0</v>
      </c>
      <c r="BR134" s="188">
        <v>0</v>
      </c>
      <c r="BS134" s="188">
        <v>0</v>
      </c>
      <c r="BT134" s="188">
        <v>0</v>
      </c>
      <c r="BU134" s="188">
        <v>0</v>
      </c>
      <c r="BV134" s="188">
        <v>0</v>
      </c>
      <c r="BW134" s="188">
        <v>0</v>
      </c>
      <c r="BX134" s="188">
        <v>0</v>
      </c>
      <c r="BY134" s="188">
        <v>0</v>
      </c>
      <c r="BZ134" s="188">
        <v>0</v>
      </c>
      <c r="CA134" s="188">
        <v>0</v>
      </c>
      <c r="CB134" s="188">
        <v>0</v>
      </c>
      <c r="CC134" s="188">
        <v>0</v>
      </c>
      <c r="CD134" s="188">
        <v>0</v>
      </c>
      <c r="CE134" s="188">
        <v>0</v>
      </c>
      <c r="CF134" s="188">
        <v>0</v>
      </c>
      <c r="CG134" s="188">
        <v>0</v>
      </c>
      <c r="CH134" s="188">
        <v>0</v>
      </c>
      <c r="CI134" s="188">
        <v>0</v>
      </c>
      <c r="CJ134" s="188">
        <v>0</v>
      </c>
      <c r="CK134" s="188">
        <v>0</v>
      </c>
      <c r="CL134" s="188">
        <v>0</v>
      </c>
      <c r="CM134" s="188">
        <v>0</v>
      </c>
      <c r="CN134" s="188">
        <v>0</v>
      </c>
      <c r="CO134" s="188">
        <v>0</v>
      </c>
      <c r="CP134" s="188">
        <v>0</v>
      </c>
      <c r="CQ134" s="188">
        <v>0</v>
      </c>
      <c r="CR134" s="188">
        <v>0</v>
      </c>
      <c r="CS134" s="188">
        <v>0</v>
      </c>
      <c r="CT134" s="188">
        <v>0</v>
      </c>
      <c r="CU134" s="188">
        <v>0</v>
      </c>
      <c r="CV134" s="188">
        <v>0</v>
      </c>
      <c r="CW134" s="188">
        <v>0</v>
      </c>
      <c r="CX134" s="188">
        <v>0</v>
      </c>
      <c r="CY134" s="188">
        <v>0</v>
      </c>
      <c r="CZ134" s="188">
        <v>0</v>
      </c>
      <c r="DA134" s="188">
        <v>0</v>
      </c>
      <c r="DB134" s="188">
        <v>0</v>
      </c>
      <c r="DC134" s="188">
        <v>0</v>
      </c>
      <c r="DD134" s="193">
        <v>367525.26921162207</v>
      </c>
      <c r="DE134" s="189">
        <v>246472.929263934</v>
      </c>
      <c r="DF134" s="189">
        <v>45001.846224357621</v>
      </c>
      <c r="DG134" s="189">
        <v>469.68261714965706</v>
      </c>
      <c r="DH134" s="189">
        <v>194.13668431316478</v>
      </c>
      <c r="DI134" s="189">
        <v>275.54593283649228</v>
      </c>
      <c r="DJ134" s="188">
        <v>31023.73442403019</v>
      </c>
      <c r="DK134" s="188">
        <v>0</v>
      </c>
      <c r="DL134" s="188">
        <v>390.51206283713697</v>
      </c>
      <c r="DM134" s="188">
        <v>0</v>
      </c>
      <c r="DN134" s="188">
        <v>43775.664244846019</v>
      </c>
      <c r="DO134" s="188">
        <v>0</v>
      </c>
      <c r="DP134" s="188">
        <v>390.90037446740263</v>
      </c>
      <c r="DQ134" s="188">
        <v>0</v>
      </c>
      <c r="DR134" s="192">
        <v>254444.64141221764</v>
      </c>
      <c r="DS134" s="188">
        <v>194815.1685243489</v>
      </c>
      <c r="DT134" s="188">
        <v>55166.104224677671</v>
      </c>
      <c r="DU134" s="188">
        <v>139649.06429967124</v>
      </c>
      <c r="DV134" s="188">
        <v>50909.909394586852</v>
      </c>
      <c r="DW134" s="188">
        <v>17289.391666176136</v>
      </c>
      <c r="DX134" s="188">
        <v>14196.299491398526</v>
      </c>
      <c r="DY134" s="188">
        <v>19424.218237012185</v>
      </c>
      <c r="DZ134" s="188">
        <v>2652.8415082067249</v>
      </c>
      <c r="EA134" s="188">
        <v>1443.4837669074416</v>
      </c>
      <c r="EB134" s="188">
        <v>1209.3577412992836</v>
      </c>
      <c r="EC134" s="188">
        <v>1938.8244374510887</v>
      </c>
      <c r="ED134" s="188">
        <v>153.02998924580297</v>
      </c>
      <c r="EE134" s="188">
        <v>1957.5762649510361</v>
      </c>
      <c r="EF134" s="188">
        <v>2017.2912934272415</v>
      </c>
      <c r="EG134" s="192">
        <v>16848.425418933002</v>
      </c>
      <c r="EH134" s="188">
        <v>7125.3675692497054</v>
      </c>
      <c r="EI134" s="188">
        <v>9723.057849683295</v>
      </c>
      <c r="EJ134" s="192">
        <v>35242.357609176397</v>
      </c>
      <c r="EK134" s="192">
        <v>251091.93510167775</v>
      </c>
      <c r="EL134" s="188">
        <v>135566.13745768031</v>
      </c>
      <c r="EM134" s="188">
        <v>115525.79764399744</v>
      </c>
      <c r="EN134" s="188">
        <v>0</v>
      </c>
      <c r="EO134" s="192">
        <v>0</v>
      </c>
      <c r="EP134" s="188">
        <v>0</v>
      </c>
      <c r="EQ134" s="188">
        <v>0</v>
      </c>
      <c r="ER134" s="188">
        <v>0</v>
      </c>
      <c r="ES134" s="192">
        <v>5986.8</v>
      </c>
      <c r="ET134" s="190">
        <v>987499.45921136031</v>
      </c>
      <c r="EU134" s="269"/>
      <c r="EV134" s="192">
        <v>3728.4210526315787</v>
      </c>
      <c r="EW134" s="188">
        <v>880661.97</v>
      </c>
      <c r="EX134" s="188">
        <v>1136.6199999999999</v>
      </c>
      <c r="EY134" s="188">
        <v>1137.04</v>
      </c>
      <c r="EZ134" s="188">
        <v>3581.46</v>
      </c>
      <c r="FA134" s="188">
        <v>2395.4100000000003</v>
      </c>
      <c r="FB134" s="188">
        <v>16928.73</v>
      </c>
      <c r="FC134" s="192">
        <v>905841.23</v>
      </c>
      <c r="FD134" s="188">
        <v>891706.84</v>
      </c>
      <c r="FE134" s="188">
        <v>1158.26</v>
      </c>
      <c r="FF134" s="188">
        <v>1158.58</v>
      </c>
      <c r="FG134" s="188">
        <v>3645.68</v>
      </c>
      <c r="FH134" s="188">
        <v>2441.9800000000005</v>
      </c>
      <c r="FI134" s="188">
        <v>17092.420000000002</v>
      </c>
      <c r="FJ134" s="192">
        <v>917203.76</v>
      </c>
      <c r="FK134" s="192">
        <v>70592.62</v>
      </c>
      <c r="FL134" s="190">
        <v>884390.39105263154</v>
      </c>
      <c r="FN134" s="115">
        <v>0</v>
      </c>
      <c r="FO134" s="107">
        <v>3.4064150777996933</v>
      </c>
      <c r="FP134" s="108">
        <v>2736.2000000000003</v>
      </c>
      <c r="FQ134" s="107">
        <v>3.0862299948864051</v>
      </c>
      <c r="FR134" s="108">
        <v>2736.2000000000003</v>
      </c>
      <c r="FS134" s="107">
        <v>0</v>
      </c>
      <c r="FT134" s="108">
        <v>0</v>
      </c>
      <c r="FU134" s="108">
        <v>2736.2</v>
      </c>
      <c r="FV134" s="108">
        <v>2736.2</v>
      </c>
      <c r="FW134" s="108">
        <v>2736.2</v>
      </c>
      <c r="FX134" s="108">
        <v>2736.2</v>
      </c>
      <c r="FY134" s="108">
        <v>2736.2</v>
      </c>
      <c r="FZ134" s="108">
        <v>2736.2</v>
      </c>
      <c r="GA134" s="108">
        <v>2736.2</v>
      </c>
      <c r="GB134" s="108">
        <v>2736.2</v>
      </c>
      <c r="GC134" s="108">
        <v>2736.2</v>
      </c>
      <c r="GD134" s="108">
        <v>2736.2</v>
      </c>
      <c r="GE134" s="108">
        <v>2736.2</v>
      </c>
      <c r="GF134" s="108">
        <v>2736.2</v>
      </c>
      <c r="GG134" s="108">
        <v>2736.2000000000003</v>
      </c>
      <c r="GH134" s="108">
        <v>0</v>
      </c>
      <c r="GI134" s="108"/>
      <c r="GJ134" s="108">
        <v>4</v>
      </c>
      <c r="GK134" s="115">
        <v>9.5693779904306216E-3</v>
      </c>
    </row>
    <row r="135" spans="1:193" ht="12" customHeight="1" x14ac:dyDescent="0.25">
      <c r="A135" s="22">
        <v>130</v>
      </c>
      <c r="B135" s="10" t="s">
        <v>128</v>
      </c>
      <c r="C135" s="28">
        <v>2021</v>
      </c>
      <c r="D135" s="282"/>
      <c r="E135" s="126">
        <v>3003.8</v>
      </c>
      <c r="F135" s="11">
        <v>3003.8</v>
      </c>
      <c r="G135" s="11">
        <v>0</v>
      </c>
      <c r="H135" s="11">
        <v>516.70000000000005</v>
      </c>
      <c r="I135" s="124" t="s">
        <v>493</v>
      </c>
      <c r="J135" s="12">
        <v>39.75</v>
      </c>
      <c r="K135" s="27">
        <v>4.49</v>
      </c>
      <c r="L135" s="27">
        <v>7.61</v>
      </c>
      <c r="M135" s="27">
        <v>11.85</v>
      </c>
      <c r="N135" s="27">
        <v>6.1</v>
      </c>
      <c r="O135" s="27">
        <v>2.78</v>
      </c>
      <c r="P135" s="27">
        <v>1.6</v>
      </c>
      <c r="Q135" s="27">
        <v>5.09</v>
      </c>
      <c r="R135" s="27">
        <v>0.23</v>
      </c>
      <c r="S135" s="35">
        <v>41.34</v>
      </c>
      <c r="T135" s="33">
        <v>4.6696</v>
      </c>
      <c r="U135" s="33">
        <v>7.9144000000000005</v>
      </c>
      <c r="V135" s="33">
        <v>12.324</v>
      </c>
      <c r="W135" s="33">
        <v>6.3439999999999994</v>
      </c>
      <c r="X135" s="33">
        <v>2.8912</v>
      </c>
      <c r="Y135" s="33">
        <v>1.6640000000000001</v>
      </c>
      <c r="Z135" s="33">
        <v>5.2935999999999996</v>
      </c>
      <c r="AA135" s="33">
        <v>0.23920000000000002</v>
      </c>
      <c r="AB135" s="38" t="s">
        <v>395</v>
      </c>
      <c r="AC135" s="38" t="s">
        <v>396</v>
      </c>
      <c r="AD135" s="122" t="s">
        <v>395</v>
      </c>
      <c r="AE135" s="37">
        <v>1</v>
      </c>
      <c r="AF135" s="38" t="s">
        <v>396</v>
      </c>
      <c r="AG135" s="282"/>
      <c r="AH135" s="26">
        <v>34.24</v>
      </c>
      <c r="AI135" s="26">
        <v>34.24</v>
      </c>
      <c r="AJ135" s="26">
        <v>2190</v>
      </c>
      <c r="AK135" s="26">
        <v>35.89</v>
      </c>
      <c r="AL135" s="26">
        <v>5.93</v>
      </c>
      <c r="AM135" s="282"/>
      <c r="AN135" s="15">
        <v>1.2E-2</v>
      </c>
      <c r="AO135" s="15">
        <v>1.2E-2</v>
      </c>
      <c r="AP135" s="16">
        <v>7.1880000000000002E-4</v>
      </c>
      <c r="AQ135" s="15">
        <v>2.4E-2</v>
      </c>
      <c r="AR135" s="15">
        <v>3.23</v>
      </c>
      <c r="AS135" s="282"/>
      <c r="AT135" s="13">
        <v>6.200400000000001</v>
      </c>
      <c r="AU135" s="13">
        <v>6.200400000000001</v>
      </c>
      <c r="AV135" s="13">
        <v>0.37140396000000003</v>
      </c>
      <c r="AW135" s="13">
        <v>12.400800000000002</v>
      </c>
      <c r="AX135" s="13">
        <v>1668.941</v>
      </c>
      <c r="AY135" s="26">
        <v>7.0677706904587537E-2</v>
      </c>
      <c r="AZ135" s="26">
        <v>7.0677706904587537E-2</v>
      </c>
      <c r="BA135" s="26">
        <v>0.27078190039283573</v>
      </c>
      <c r="BB135" s="26">
        <v>0.14816722551434849</v>
      </c>
      <c r="BC135" s="26">
        <v>3.2947666722151938</v>
      </c>
      <c r="BD135" s="269"/>
      <c r="BE135" s="192">
        <v>68074.004226642457</v>
      </c>
      <c r="BF135" s="188">
        <v>68074.004226642457</v>
      </c>
      <c r="BG135" s="188">
        <v>18628.750307122526</v>
      </c>
      <c r="BH135" s="188">
        <v>2581.6577139602578</v>
      </c>
      <c r="BI135" s="188">
        <v>920.9192512422062</v>
      </c>
      <c r="BJ135" s="188">
        <v>11309.786954317464</v>
      </c>
      <c r="BK135" s="188">
        <v>34632.89</v>
      </c>
      <c r="BL135" s="188">
        <v>0</v>
      </c>
      <c r="BM135" s="188">
        <v>0</v>
      </c>
      <c r="BN135" s="188">
        <v>0</v>
      </c>
      <c r="BO135" s="188">
        <v>0</v>
      </c>
      <c r="BP135" s="188">
        <v>0</v>
      </c>
      <c r="BQ135" s="188">
        <v>0</v>
      </c>
      <c r="BR135" s="188">
        <v>0</v>
      </c>
      <c r="BS135" s="188">
        <v>0</v>
      </c>
      <c r="BT135" s="188">
        <v>0</v>
      </c>
      <c r="BU135" s="188">
        <v>0</v>
      </c>
      <c r="BV135" s="188">
        <v>0</v>
      </c>
      <c r="BW135" s="188">
        <v>0</v>
      </c>
      <c r="BX135" s="188">
        <v>0</v>
      </c>
      <c r="BY135" s="188">
        <v>0</v>
      </c>
      <c r="BZ135" s="188">
        <v>0</v>
      </c>
      <c r="CA135" s="188">
        <v>0</v>
      </c>
      <c r="CB135" s="188">
        <v>0</v>
      </c>
      <c r="CC135" s="188">
        <v>0</v>
      </c>
      <c r="CD135" s="188">
        <v>0</v>
      </c>
      <c r="CE135" s="188">
        <v>0</v>
      </c>
      <c r="CF135" s="188">
        <v>0</v>
      </c>
      <c r="CG135" s="188">
        <v>0</v>
      </c>
      <c r="CH135" s="188">
        <v>0</v>
      </c>
      <c r="CI135" s="188">
        <v>0</v>
      </c>
      <c r="CJ135" s="188">
        <v>0</v>
      </c>
      <c r="CK135" s="188">
        <v>0</v>
      </c>
      <c r="CL135" s="188">
        <v>0</v>
      </c>
      <c r="CM135" s="188">
        <v>0</v>
      </c>
      <c r="CN135" s="188">
        <v>0</v>
      </c>
      <c r="CO135" s="188">
        <v>0</v>
      </c>
      <c r="CP135" s="188">
        <v>0</v>
      </c>
      <c r="CQ135" s="188">
        <v>0</v>
      </c>
      <c r="CR135" s="188">
        <v>0</v>
      </c>
      <c r="CS135" s="188">
        <v>0</v>
      </c>
      <c r="CT135" s="188">
        <v>0</v>
      </c>
      <c r="CU135" s="188">
        <v>0</v>
      </c>
      <c r="CV135" s="188">
        <v>0</v>
      </c>
      <c r="CW135" s="188">
        <v>0</v>
      </c>
      <c r="CX135" s="188">
        <v>0</v>
      </c>
      <c r="CY135" s="188">
        <v>0</v>
      </c>
      <c r="CZ135" s="188">
        <v>0</v>
      </c>
      <c r="DA135" s="188">
        <v>0</v>
      </c>
      <c r="DB135" s="188">
        <v>0</v>
      </c>
      <c r="DC135" s="188">
        <v>0</v>
      </c>
      <c r="DD135" s="193">
        <v>369709.8372574629</v>
      </c>
      <c r="DE135" s="189">
        <v>270577.94931766856</v>
      </c>
      <c r="DF135" s="189">
        <v>49403.020864237042</v>
      </c>
      <c r="DG135" s="189">
        <v>515.61751531106631</v>
      </c>
      <c r="DH135" s="189">
        <v>213.1232264965588</v>
      </c>
      <c r="DI135" s="189">
        <v>302.49428881450751</v>
      </c>
      <c r="DJ135" s="188">
        <v>298.49664092605667</v>
      </c>
      <c r="DK135" s="188">
        <v>0</v>
      </c>
      <c r="DL135" s="188">
        <v>428.70409120319852</v>
      </c>
      <c r="DM135" s="188">
        <v>0</v>
      </c>
      <c r="DN135" s="188">
        <v>48056.918448457152</v>
      </c>
      <c r="DO135" s="188">
        <v>0</v>
      </c>
      <c r="DP135" s="188">
        <v>429.13037965981431</v>
      </c>
      <c r="DQ135" s="188">
        <v>0</v>
      </c>
      <c r="DR135" s="192">
        <v>279329.29386522155</v>
      </c>
      <c r="DS135" s="188">
        <v>213868.06637432904</v>
      </c>
      <c r="DT135" s="188">
        <v>60561.341959683778</v>
      </c>
      <c r="DU135" s="188">
        <v>153306.72441464526</v>
      </c>
      <c r="DV135" s="188">
        <v>55888.891835194765</v>
      </c>
      <c r="DW135" s="188">
        <v>18980.291896374485</v>
      </c>
      <c r="DX135" s="188">
        <v>15584.69571385969</v>
      </c>
      <c r="DY135" s="188">
        <v>21323.904224960595</v>
      </c>
      <c r="DZ135" s="188">
        <v>2912.289058676763</v>
      </c>
      <c r="EA135" s="188">
        <v>1584.6562893927974</v>
      </c>
      <c r="EB135" s="188">
        <v>1327.6327692839657</v>
      </c>
      <c r="EC135" s="188">
        <v>2128.4412123439733</v>
      </c>
      <c r="ED135" s="188">
        <v>167.99630205998938</v>
      </c>
      <c r="EE135" s="188">
        <v>2149.0269661062498</v>
      </c>
      <c r="EF135" s="188">
        <v>2214.5821165107618</v>
      </c>
      <c r="EG135" s="192">
        <v>18496.199208168604</v>
      </c>
      <c r="EH135" s="188">
        <v>7822.2275800424895</v>
      </c>
      <c r="EI135" s="188">
        <v>10673.971628126114</v>
      </c>
      <c r="EJ135" s="192">
        <v>38689.055546540476</v>
      </c>
      <c r="EK135" s="192">
        <v>360977.09891094227</v>
      </c>
      <c r="EL135" s="188">
        <v>148824.48786469558</v>
      </c>
      <c r="EM135" s="188">
        <v>126824.20545392862</v>
      </c>
      <c r="EN135" s="188">
        <v>85328.405592318086</v>
      </c>
      <c r="EO135" s="192">
        <v>110312.91727151869</v>
      </c>
      <c r="EP135" s="188">
        <v>107830.21731833664</v>
      </c>
      <c r="EQ135" s="188">
        <v>319.24995318204498</v>
      </c>
      <c r="ER135" s="188">
        <v>2163.4499999999998</v>
      </c>
      <c r="ES135" s="192">
        <v>7126.8</v>
      </c>
      <c r="ET135" s="190">
        <v>1252715.2062864969</v>
      </c>
      <c r="EU135" s="269"/>
      <c r="EV135" s="192">
        <v>932.10526315789468</v>
      </c>
      <c r="EW135" s="188">
        <v>1404772.8</v>
      </c>
      <c r="EX135" s="188">
        <v>1080.8599999999999</v>
      </c>
      <c r="EY135" s="188">
        <v>1080.9099999999999</v>
      </c>
      <c r="EZ135" s="188">
        <v>3401.46</v>
      </c>
      <c r="FA135" s="188">
        <v>2277.5</v>
      </c>
      <c r="FB135" s="188">
        <v>116758.95000000001</v>
      </c>
      <c r="FC135" s="192">
        <v>1529372.48</v>
      </c>
      <c r="FD135" s="188">
        <v>1391830.17</v>
      </c>
      <c r="FE135" s="188">
        <v>1109.2600000000002</v>
      </c>
      <c r="FF135" s="188">
        <v>1109.1200000000001</v>
      </c>
      <c r="FG135" s="188">
        <v>3487.25</v>
      </c>
      <c r="FH135" s="188">
        <v>2338.6800000000003</v>
      </c>
      <c r="FI135" s="188">
        <v>114410.51000000001</v>
      </c>
      <c r="FJ135" s="192">
        <v>1514284.99</v>
      </c>
      <c r="FK135" s="192">
        <v>268345.38999999996</v>
      </c>
      <c r="FL135" s="190">
        <v>1405704.905263158</v>
      </c>
      <c r="FN135" s="115">
        <v>4.6889648435838203E-3</v>
      </c>
      <c r="FO135" s="107">
        <v>3.4064189784426753</v>
      </c>
      <c r="FP135" s="108">
        <v>3003.7999999999997</v>
      </c>
      <c r="FQ135" s="107">
        <v>3.0862334588345055</v>
      </c>
      <c r="FR135" s="108">
        <v>3003.7999999999997</v>
      </c>
      <c r="FS135" s="107">
        <v>1.6009275980408491</v>
      </c>
      <c r="FT135" s="108">
        <v>3003.7999999999997</v>
      </c>
      <c r="FU135" s="108">
        <v>3003.8</v>
      </c>
      <c r="FV135" s="108">
        <v>3003.8</v>
      </c>
      <c r="FW135" s="108">
        <v>3003.8</v>
      </c>
      <c r="FX135" s="108">
        <v>3003.8</v>
      </c>
      <c r="FY135" s="108">
        <v>3003.8</v>
      </c>
      <c r="FZ135" s="108">
        <v>3003.8</v>
      </c>
      <c r="GA135" s="108">
        <v>3003.8</v>
      </c>
      <c r="GB135" s="108">
        <v>3003.8</v>
      </c>
      <c r="GC135" s="108">
        <v>3003.8</v>
      </c>
      <c r="GD135" s="108">
        <v>3003.8</v>
      </c>
      <c r="GE135" s="108">
        <v>3003.8</v>
      </c>
      <c r="GF135" s="108">
        <v>3003.8</v>
      </c>
      <c r="GG135" s="108">
        <v>3003.7999999999997</v>
      </c>
      <c r="GH135" s="108">
        <v>0</v>
      </c>
      <c r="GI135" s="108"/>
      <c r="GJ135" s="108">
        <v>1</v>
      </c>
      <c r="GK135" s="115">
        <v>2.3923444976076554E-3</v>
      </c>
    </row>
    <row r="136" spans="1:193" ht="12" customHeight="1" x14ac:dyDescent="0.25">
      <c r="A136" s="22">
        <v>131</v>
      </c>
      <c r="B136" s="10" t="s">
        <v>129</v>
      </c>
      <c r="C136" s="28">
        <v>2021</v>
      </c>
      <c r="D136" s="282"/>
      <c r="E136" s="126">
        <v>6958.5999999999995</v>
      </c>
      <c r="F136" s="11">
        <v>6929.9</v>
      </c>
      <c r="G136" s="11">
        <v>28.7</v>
      </c>
      <c r="H136" s="11">
        <v>1296.2</v>
      </c>
      <c r="I136" s="124" t="s">
        <v>493</v>
      </c>
      <c r="J136" s="12">
        <v>39.75</v>
      </c>
      <c r="K136" s="27">
        <v>4.49</v>
      </c>
      <c r="L136" s="27">
        <v>7.61</v>
      </c>
      <c r="M136" s="27">
        <v>11.85</v>
      </c>
      <c r="N136" s="27">
        <v>6.1</v>
      </c>
      <c r="O136" s="27">
        <v>2.78</v>
      </c>
      <c r="P136" s="27">
        <v>1.6</v>
      </c>
      <c r="Q136" s="27">
        <v>5.09</v>
      </c>
      <c r="R136" s="27">
        <v>0.23</v>
      </c>
      <c r="S136" s="35">
        <v>41.34</v>
      </c>
      <c r="T136" s="33">
        <v>4.6696</v>
      </c>
      <c r="U136" s="33">
        <v>7.9144000000000005</v>
      </c>
      <c r="V136" s="33">
        <v>12.324</v>
      </c>
      <c r="W136" s="33">
        <v>6.3439999999999994</v>
      </c>
      <c r="X136" s="33">
        <v>2.8912</v>
      </c>
      <c r="Y136" s="33">
        <v>1.6640000000000001</v>
      </c>
      <c r="Z136" s="33">
        <v>5.2935999999999996</v>
      </c>
      <c r="AA136" s="33">
        <v>0.23920000000000002</v>
      </c>
      <c r="AB136" s="38" t="s">
        <v>395</v>
      </c>
      <c r="AC136" s="38" t="s">
        <v>396</v>
      </c>
      <c r="AD136" s="122" t="s">
        <v>395</v>
      </c>
      <c r="AE136" s="37">
        <v>4</v>
      </c>
      <c r="AF136" s="38" t="s">
        <v>396</v>
      </c>
      <c r="AG136" s="282"/>
      <c r="AH136" s="26">
        <v>34.24</v>
      </c>
      <c r="AI136" s="26">
        <v>34.24</v>
      </c>
      <c r="AJ136" s="26">
        <v>2190</v>
      </c>
      <c r="AK136" s="26">
        <v>35.89</v>
      </c>
      <c r="AL136" s="26">
        <v>5.93</v>
      </c>
      <c r="AM136" s="282"/>
      <c r="AN136" s="15">
        <v>1.2E-2</v>
      </c>
      <c r="AO136" s="15">
        <v>1.2E-2</v>
      </c>
      <c r="AP136" s="16">
        <v>7.1880000000000002E-4</v>
      </c>
      <c r="AQ136" s="15">
        <v>2.4E-2</v>
      </c>
      <c r="AR136" s="15">
        <v>3.23</v>
      </c>
      <c r="AS136" s="282"/>
      <c r="AT136" s="13">
        <v>15.554400000000001</v>
      </c>
      <c r="AU136" s="13">
        <v>15.554400000000001</v>
      </c>
      <c r="AV136" s="13">
        <v>0.93170856000000002</v>
      </c>
      <c r="AW136" s="13">
        <v>31.108800000000002</v>
      </c>
      <c r="AX136" s="13">
        <v>4186.7260000000006</v>
      </c>
      <c r="AY136" s="26">
        <v>7.6535891702353934E-2</v>
      </c>
      <c r="AZ136" s="26">
        <v>7.6535891702353934E-2</v>
      </c>
      <c r="BA136" s="26">
        <v>0.29322589980743258</v>
      </c>
      <c r="BB136" s="26">
        <v>0.16044819820078754</v>
      </c>
      <c r="BC136" s="26">
        <v>3.5678563475411726</v>
      </c>
      <c r="BD136" s="269"/>
      <c r="BE136" s="192">
        <v>139801.7585797068</v>
      </c>
      <c r="BF136" s="188">
        <v>134407.87092799594</v>
      </c>
      <c r="BG136" s="188">
        <v>43155.343860158078</v>
      </c>
      <c r="BH136" s="188">
        <v>5980.6656130114707</v>
      </c>
      <c r="BI136" s="188">
        <v>2133.4005931466868</v>
      </c>
      <c r="BJ136" s="188">
        <v>26200.240861679715</v>
      </c>
      <c r="BK136" s="188">
        <v>56938.22</v>
      </c>
      <c r="BL136" s="188">
        <v>0</v>
      </c>
      <c r="BM136" s="188">
        <v>0</v>
      </c>
      <c r="BN136" s="188">
        <v>0</v>
      </c>
      <c r="BO136" s="188">
        <v>0</v>
      </c>
      <c r="BP136" s="188">
        <v>0</v>
      </c>
      <c r="BQ136" s="188">
        <v>0</v>
      </c>
      <c r="BR136" s="188">
        <v>0</v>
      </c>
      <c r="BS136" s="188">
        <v>0</v>
      </c>
      <c r="BT136" s="188">
        <v>0</v>
      </c>
      <c r="BU136" s="188">
        <v>0</v>
      </c>
      <c r="BV136" s="188">
        <v>0</v>
      </c>
      <c r="BW136" s="188">
        <v>0</v>
      </c>
      <c r="BX136" s="188">
        <v>0</v>
      </c>
      <c r="BY136" s="188">
        <v>0</v>
      </c>
      <c r="BZ136" s="188">
        <v>0</v>
      </c>
      <c r="CA136" s="188">
        <v>0</v>
      </c>
      <c r="CB136" s="188">
        <v>0</v>
      </c>
      <c r="CC136" s="188">
        <v>0</v>
      </c>
      <c r="CD136" s="188">
        <v>0</v>
      </c>
      <c r="CE136" s="188">
        <v>0</v>
      </c>
      <c r="CF136" s="188">
        <v>833.33</v>
      </c>
      <c r="CG136" s="188">
        <v>0</v>
      </c>
      <c r="CH136" s="188">
        <v>0</v>
      </c>
      <c r="CI136" s="188">
        <v>0</v>
      </c>
      <c r="CJ136" s="188">
        <v>0</v>
      </c>
      <c r="CK136" s="188">
        <v>833.33</v>
      </c>
      <c r="CL136" s="188">
        <v>0</v>
      </c>
      <c r="CM136" s="188">
        <v>0</v>
      </c>
      <c r="CN136" s="188">
        <v>0</v>
      </c>
      <c r="CO136" s="188">
        <v>0</v>
      </c>
      <c r="CP136" s="188">
        <v>0</v>
      </c>
      <c r="CQ136" s="188">
        <v>0</v>
      </c>
      <c r="CR136" s="188">
        <v>0</v>
      </c>
      <c r="CS136" s="188">
        <v>0</v>
      </c>
      <c r="CT136" s="188">
        <v>0</v>
      </c>
      <c r="CU136" s="188">
        <v>0</v>
      </c>
      <c r="CV136" s="188">
        <v>0</v>
      </c>
      <c r="CW136" s="188">
        <v>0</v>
      </c>
      <c r="CX136" s="188">
        <v>0</v>
      </c>
      <c r="CY136" s="188">
        <v>0</v>
      </c>
      <c r="CZ136" s="188">
        <v>0</v>
      </c>
      <c r="DA136" s="188">
        <v>0</v>
      </c>
      <c r="DB136" s="188">
        <v>0</v>
      </c>
      <c r="DC136" s="188">
        <v>4560.5576517108575</v>
      </c>
      <c r="DD136" s="193">
        <v>856469.42990205146</v>
      </c>
      <c r="DE136" s="189">
        <v>626820.59994737641</v>
      </c>
      <c r="DF136" s="189">
        <v>114446.98747782141</v>
      </c>
      <c r="DG136" s="189">
        <v>1194.4790072719843</v>
      </c>
      <c r="DH136" s="189">
        <v>493.72104797222005</v>
      </c>
      <c r="DI136" s="189">
        <v>700.75795929976437</v>
      </c>
      <c r="DJ136" s="188">
        <v>691.497012300439</v>
      </c>
      <c r="DK136" s="188">
        <v>0</v>
      </c>
      <c r="DL136" s="188">
        <v>993.13545810193023</v>
      </c>
      <c r="DM136" s="188">
        <v>0</v>
      </c>
      <c r="DN136" s="188">
        <v>111328.60800167588</v>
      </c>
      <c r="DO136" s="188">
        <v>0</v>
      </c>
      <c r="DP136" s="188">
        <v>994.12299750342379</v>
      </c>
      <c r="DQ136" s="188">
        <v>0</v>
      </c>
      <c r="DR136" s="192">
        <v>647093.95575289009</v>
      </c>
      <c r="DS136" s="188">
        <v>495446.54326932773</v>
      </c>
      <c r="DT136" s="188">
        <v>140296.34268614944</v>
      </c>
      <c r="DU136" s="188">
        <v>355150.20058317826</v>
      </c>
      <c r="DV136" s="188">
        <v>129472.14951873841</v>
      </c>
      <c r="DW136" s="188">
        <v>43969.724745359723</v>
      </c>
      <c r="DX136" s="188">
        <v>36103.490110681159</v>
      </c>
      <c r="DY136" s="188">
        <v>49398.934662697531</v>
      </c>
      <c r="DZ136" s="188">
        <v>6746.6058471629703</v>
      </c>
      <c r="EA136" s="188">
        <v>3671.0131351517157</v>
      </c>
      <c r="EB136" s="188">
        <v>3075.5927120112547</v>
      </c>
      <c r="EC136" s="188">
        <v>4930.7447300808226</v>
      </c>
      <c r="ED136" s="188">
        <v>389.18006109416149</v>
      </c>
      <c r="EE136" s="188">
        <v>4978.4336661385423</v>
      </c>
      <c r="EF136" s="188">
        <v>5130.298660347491</v>
      </c>
      <c r="EG136" s="192">
        <v>42848.276120235067</v>
      </c>
      <c r="EH136" s="188">
        <v>18120.964391265625</v>
      </c>
      <c r="EI136" s="188">
        <v>24727.311728969438</v>
      </c>
      <c r="EJ136" s="192">
        <v>89627.026408601319</v>
      </c>
      <c r="EK136" s="192">
        <v>836239.17720277095</v>
      </c>
      <c r="EL136" s="188">
        <v>344766.65598750609</v>
      </c>
      <c r="EM136" s="188">
        <v>293800.82431310602</v>
      </c>
      <c r="EN136" s="188">
        <v>197671.69690215887</v>
      </c>
      <c r="EO136" s="192">
        <v>259221.54836187718</v>
      </c>
      <c r="EP136" s="188">
        <v>249828.08922206258</v>
      </c>
      <c r="EQ136" s="188">
        <v>739.65913981460903</v>
      </c>
      <c r="ER136" s="188">
        <v>8653.7999999999993</v>
      </c>
      <c r="ES136" s="192">
        <v>13490</v>
      </c>
      <c r="ET136" s="190">
        <v>2884791.1723281327</v>
      </c>
      <c r="EU136" s="269"/>
      <c r="EV136" s="192">
        <v>3728.4210526315787</v>
      </c>
      <c r="EW136" s="188">
        <v>3272394.1</v>
      </c>
      <c r="EX136" s="188">
        <v>3525.6400000000003</v>
      </c>
      <c r="EY136" s="188">
        <v>3525.6400000000003</v>
      </c>
      <c r="EZ136" s="188">
        <v>11096.67</v>
      </c>
      <c r="FA136" s="188">
        <v>7301.24</v>
      </c>
      <c r="FB136" s="188">
        <v>291795</v>
      </c>
      <c r="FC136" s="192">
        <v>3589638.2900000005</v>
      </c>
      <c r="FD136" s="188">
        <v>3189332.3600000003</v>
      </c>
      <c r="FE136" s="188">
        <v>3525.51</v>
      </c>
      <c r="FF136" s="188">
        <v>3525.3</v>
      </c>
      <c r="FG136" s="188">
        <v>11085.3</v>
      </c>
      <c r="FH136" s="188">
        <v>7292.8399999999992</v>
      </c>
      <c r="FI136" s="188">
        <v>275017.56</v>
      </c>
      <c r="FJ136" s="192">
        <v>3489778.8699999996</v>
      </c>
      <c r="FK136" s="192">
        <v>577524.53999999992</v>
      </c>
      <c r="FL136" s="190">
        <v>3276122.5210526315</v>
      </c>
      <c r="FN136" s="115">
        <v>1.0863699957532865E-2</v>
      </c>
      <c r="FO136" s="107">
        <v>3.4064173228346464</v>
      </c>
      <c r="FP136" s="108">
        <v>6958.6000000000013</v>
      </c>
      <c r="FQ136" s="107">
        <v>3.0862314960629926</v>
      </c>
      <c r="FR136" s="108">
        <v>6958.6000000000013</v>
      </c>
      <c r="FS136" s="107">
        <v>1.6009275590551182</v>
      </c>
      <c r="FT136" s="108">
        <v>6958.6000000000013</v>
      </c>
      <c r="FU136" s="108">
        <v>6958.5999999999995</v>
      </c>
      <c r="FV136" s="108">
        <v>6958.5999999999995</v>
      </c>
      <c r="FW136" s="108">
        <v>6958.5999999999995</v>
      </c>
      <c r="FX136" s="108">
        <v>6958.5999999999995</v>
      </c>
      <c r="FY136" s="108">
        <v>6958.5999999999995</v>
      </c>
      <c r="FZ136" s="108">
        <v>6958.5999999999995</v>
      </c>
      <c r="GA136" s="108">
        <v>6958.5999999999995</v>
      </c>
      <c r="GB136" s="108">
        <v>6958.5999999999995</v>
      </c>
      <c r="GC136" s="108">
        <v>6958.5999999999995</v>
      </c>
      <c r="GD136" s="108">
        <v>6958.5999999999995</v>
      </c>
      <c r="GE136" s="108">
        <v>6958.5999999999995</v>
      </c>
      <c r="GF136" s="108">
        <v>6958.5999999999995</v>
      </c>
      <c r="GG136" s="108">
        <v>6958.6000000000013</v>
      </c>
      <c r="GH136" s="108">
        <v>6958.6000000000013</v>
      </c>
      <c r="GI136" s="108"/>
      <c r="GJ136" s="108">
        <v>4</v>
      </c>
      <c r="GK136" s="115">
        <v>9.5693779904306216E-3</v>
      </c>
    </row>
    <row r="137" spans="1:193" ht="12" customHeight="1" x14ac:dyDescent="0.25">
      <c r="A137" s="22">
        <v>132</v>
      </c>
      <c r="B137" s="10" t="s">
        <v>130</v>
      </c>
      <c r="C137" s="28">
        <v>2021</v>
      </c>
      <c r="D137" s="282"/>
      <c r="E137" s="126">
        <v>3314.2</v>
      </c>
      <c r="F137" s="11">
        <v>3314.2</v>
      </c>
      <c r="G137" s="11">
        <v>0</v>
      </c>
      <c r="H137" s="11">
        <v>845.1</v>
      </c>
      <c r="I137" s="124" t="s">
        <v>493</v>
      </c>
      <c r="J137" s="12">
        <v>39.75</v>
      </c>
      <c r="K137" s="27">
        <v>4.49</v>
      </c>
      <c r="L137" s="27">
        <v>7.61</v>
      </c>
      <c r="M137" s="27">
        <v>11.85</v>
      </c>
      <c r="N137" s="27">
        <v>6.1</v>
      </c>
      <c r="O137" s="27">
        <v>2.78</v>
      </c>
      <c r="P137" s="27">
        <v>1.6</v>
      </c>
      <c r="Q137" s="27">
        <v>5.09</v>
      </c>
      <c r="R137" s="27">
        <v>0.23</v>
      </c>
      <c r="S137" s="35">
        <v>41.34</v>
      </c>
      <c r="T137" s="33">
        <v>4.6696</v>
      </c>
      <c r="U137" s="33">
        <v>7.9144000000000005</v>
      </c>
      <c r="V137" s="33">
        <v>12.324</v>
      </c>
      <c r="W137" s="33">
        <v>6.3439999999999994</v>
      </c>
      <c r="X137" s="33">
        <v>2.8912</v>
      </c>
      <c r="Y137" s="33">
        <v>1.6640000000000001</v>
      </c>
      <c r="Z137" s="33">
        <v>5.2935999999999996</v>
      </c>
      <c r="AA137" s="33">
        <v>0.23920000000000002</v>
      </c>
      <c r="AB137" s="38" t="s">
        <v>395</v>
      </c>
      <c r="AC137" s="38" t="s">
        <v>396</v>
      </c>
      <c r="AD137" s="122" t="s">
        <v>395</v>
      </c>
      <c r="AE137" s="37">
        <v>2</v>
      </c>
      <c r="AF137" s="38" t="s">
        <v>396</v>
      </c>
      <c r="AG137" s="282"/>
      <c r="AH137" s="26">
        <v>34.24</v>
      </c>
      <c r="AI137" s="26">
        <v>34.24</v>
      </c>
      <c r="AJ137" s="26">
        <v>2190</v>
      </c>
      <c r="AK137" s="26">
        <v>35.89</v>
      </c>
      <c r="AL137" s="26">
        <v>5.93</v>
      </c>
      <c r="AM137" s="282"/>
      <c r="AN137" s="15">
        <v>7.0000000000000001E-3</v>
      </c>
      <c r="AO137" s="15">
        <v>7.0000000000000001E-3</v>
      </c>
      <c r="AP137" s="16">
        <v>4.193E-4</v>
      </c>
      <c r="AQ137" s="15">
        <v>1.4E-2</v>
      </c>
      <c r="AR137" s="15">
        <v>3.23</v>
      </c>
      <c r="AS137" s="282"/>
      <c r="AT137" s="13">
        <v>5.9157000000000002</v>
      </c>
      <c r="AU137" s="13">
        <v>5.9157000000000002</v>
      </c>
      <c r="AV137" s="13">
        <v>0.35435042999999999</v>
      </c>
      <c r="AW137" s="13">
        <v>11.8314</v>
      </c>
      <c r="AX137" s="13">
        <v>2729.6730000000002</v>
      </c>
      <c r="AY137" s="26">
        <v>6.1116881298654287E-2</v>
      </c>
      <c r="AZ137" s="26">
        <v>6.1116881298654287E-2</v>
      </c>
      <c r="BA137" s="26">
        <v>0.23415226651982379</v>
      </c>
      <c r="BB137" s="26">
        <v>0.12812411622714381</v>
      </c>
      <c r="BC137" s="26">
        <v>4.8841231337879432</v>
      </c>
      <c r="BD137" s="269"/>
      <c r="BE137" s="192">
        <v>234771.54253856582</v>
      </c>
      <c r="BF137" s="188">
        <v>86613.197671595437</v>
      </c>
      <c r="BG137" s="188">
        <v>20553.766651529884</v>
      </c>
      <c r="BH137" s="188">
        <v>2848.4353138048755</v>
      </c>
      <c r="BI137" s="188">
        <v>1016.0831554920167</v>
      </c>
      <c r="BJ137" s="188">
        <v>12478.492550768671</v>
      </c>
      <c r="BK137" s="188">
        <v>49716.42</v>
      </c>
      <c r="BL137" s="188">
        <v>51186.27</v>
      </c>
      <c r="BM137" s="188">
        <v>0</v>
      </c>
      <c r="BN137" s="188">
        <v>51186.27</v>
      </c>
      <c r="BO137" s="188">
        <v>0</v>
      </c>
      <c r="BP137" s="188">
        <v>0</v>
      </c>
      <c r="BQ137" s="188">
        <v>0</v>
      </c>
      <c r="BR137" s="188">
        <v>0</v>
      </c>
      <c r="BS137" s="188">
        <v>0</v>
      </c>
      <c r="BT137" s="188">
        <v>0</v>
      </c>
      <c r="BU137" s="188">
        <v>0</v>
      </c>
      <c r="BV137" s="188">
        <v>0</v>
      </c>
      <c r="BW137" s="188">
        <v>0</v>
      </c>
      <c r="BX137" s="188">
        <v>0</v>
      </c>
      <c r="BY137" s="188">
        <v>0</v>
      </c>
      <c r="BZ137" s="188">
        <v>0</v>
      </c>
      <c r="CA137" s="188">
        <v>0</v>
      </c>
      <c r="CB137" s="188">
        <v>0</v>
      </c>
      <c r="CC137" s="188">
        <v>0</v>
      </c>
      <c r="CD137" s="188">
        <v>0</v>
      </c>
      <c r="CE137" s="188">
        <v>0</v>
      </c>
      <c r="CF137" s="188">
        <v>0</v>
      </c>
      <c r="CG137" s="188">
        <v>0</v>
      </c>
      <c r="CH137" s="188">
        <v>0</v>
      </c>
      <c r="CI137" s="188">
        <v>0</v>
      </c>
      <c r="CJ137" s="188">
        <v>0</v>
      </c>
      <c r="CK137" s="188">
        <v>0</v>
      </c>
      <c r="CL137" s="188">
        <v>94800</v>
      </c>
      <c r="CM137" s="188">
        <v>94800</v>
      </c>
      <c r="CN137" s="188">
        <v>0</v>
      </c>
      <c r="CO137" s="188">
        <v>0</v>
      </c>
      <c r="CP137" s="188">
        <v>0</v>
      </c>
      <c r="CQ137" s="188">
        <v>0</v>
      </c>
      <c r="CR137" s="188">
        <v>0</v>
      </c>
      <c r="CS137" s="188">
        <v>0</v>
      </c>
      <c r="CT137" s="188">
        <v>0</v>
      </c>
      <c r="CU137" s="188">
        <v>0</v>
      </c>
      <c r="CV137" s="188">
        <v>0</v>
      </c>
      <c r="CW137" s="188">
        <v>0</v>
      </c>
      <c r="CX137" s="188">
        <v>0</v>
      </c>
      <c r="CY137" s="188">
        <v>0</v>
      </c>
      <c r="CZ137" s="188">
        <v>0</v>
      </c>
      <c r="DA137" s="188">
        <v>0</v>
      </c>
      <c r="DB137" s="188">
        <v>0</v>
      </c>
      <c r="DC137" s="188">
        <v>2172.0748669703844</v>
      </c>
      <c r="DD137" s="193">
        <v>407914.0896992755</v>
      </c>
      <c r="DE137" s="189">
        <v>298538.33132319635</v>
      </c>
      <c r="DF137" s="189">
        <v>54508.120297041874</v>
      </c>
      <c r="DG137" s="189">
        <v>568.89925069709557</v>
      </c>
      <c r="DH137" s="189">
        <v>235.14648021003237</v>
      </c>
      <c r="DI137" s="189">
        <v>333.75277048706323</v>
      </c>
      <c r="DJ137" s="188">
        <v>329.34202255713996</v>
      </c>
      <c r="DK137" s="188">
        <v>0</v>
      </c>
      <c r="DL137" s="188">
        <v>473.00456057848072</v>
      </c>
      <c r="DM137" s="188">
        <v>0</v>
      </c>
      <c r="DN137" s="188">
        <v>53022.917345321483</v>
      </c>
      <c r="DO137" s="188">
        <v>0</v>
      </c>
      <c r="DP137" s="188">
        <v>473.47489988300032</v>
      </c>
      <c r="DQ137" s="188">
        <v>0</v>
      </c>
      <c r="DR137" s="192">
        <v>308194.00283910951</v>
      </c>
      <c r="DS137" s="188">
        <v>235968.28869358852</v>
      </c>
      <c r="DT137" s="188">
        <v>66819.495147075024</v>
      </c>
      <c r="DU137" s="188">
        <v>169148.79354651351</v>
      </c>
      <c r="DV137" s="188">
        <v>61664.213769293063</v>
      </c>
      <c r="DW137" s="188">
        <v>20941.635063241334</v>
      </c>
      <c r="DX137" s="188">
        <v>17195.152318687589</v>
      </c>
      <c r="DY137" s="188">
        <v>23527.426387364139</v>
      </c>
      <c r="DZ137" s="188">
        <v>3213.2327046629362</v>
      </c>
      <c r="EA137" s="188">
        <v>1748.407974667291</v>
      </c>
      <c r="EB137" s="188">
        <v>1464.8247299956452</v>
      </c>
      <c r="EC137" s="188">
        <v>2348.3853338938661</v>
      </c>
      <c r="ED137" s="188">
        <v>185.35633007764056</v>
      </c>
      <c r="EE137" s="188">
        <v>2371.0983324686508</v>
      </c>
      <c r="EF137" s="188">
        <v>2443.4276751248308</v>
      </c>
      <c r="EG137" s="192">
        <v>20407.518282080156</v>
      </c>
      <c r="EH137" s="188">
        <v>8630.5435267916691</v>
      </c>
      <c r="EI137" s="188">
        <v>11776.974755288489</v>
      </c>
      <c r="EJ137" s="192">
        <v>42687.019073288648</v>
      </c>
      <c r="EK137" s="192">
        <v>398278.9470705922</v>
      </c>
      <c r="EL137" s="188">
        <v>164203.38161035156</v>
      </c>
      <c r="EM137" s="188">
        <v>139929.68297337045</v>
      </c>
      <c r="EN137" s="188">
        <v>94145.882486870149</v>
      </c>
      <c r="EO137" s="192">
        <v>123897.93836237522</v>
      </c>
      <c r="EP137" s="188">
        <v>118990.88532694925</v>
      </c>
      <c r="EQ137" s="188">
        <v>352.2930354259683</v>
      </c>
      <c r="ER137" s="188">
        <v>4554.76</v>
      </c>
      <c r="ES137" s="192">
        <v>6555</v>
      </c>
      <c r="ET137" s="190">
        <v>1542706.0578652869</v>
      </c>
      <c r="EU137" s="269"/>
      <c r="EV137" s="192">
        <v>932.10526315789468</v>
      </c>
      <c r="EW137" s="188">
        <v>1550449.98</v>
      </c>
      <c r="EX137" s="188">
        <v>1874.8799999999999</v>
      </c>
      <c r="EY137" s="188">
        <v>1874.8799999999999</v>
      </c>
      <c r="EZ137" s="188">
        <v>5909.4600000000009</v>
      </c>
      <c r="FA137" s="188">
        <v>3950.7000000000003</v>
      </c>
      <c r="FB137" s="188">
        <v>190968.36000000002</v>
      </c>
      <c r="FC137" s="192">
        <v>1755028.2599999998</v>
      </c>
      <c r="FD137" s="188">
        <v>1482867.2600000002</v>
      </c>
      <c r="FE137" s="188">
        <v>1846.5</v>
      </c>
      <c r="FF137" s="188">
        <v>1846.34</v>
      </c>
      <c r="FG137" s="188">
        <v>5815.3</v>
      </c>
      <c r="FH137" s="188">
        <v>3893.2999999999997</v>
      </c>
      <c r="FI137" s="188">
        <v>186287.16000000003</v>
      </c>
      <c r="FJ137" s="192">
        <v>1682555.8600000003</v>
      </c>
      <c r="FK137" s="192">
        <v>149624.26999999999</v>
      </c>
      <c r="FL137" s="190">
        <v>1551382.085263158</v>
      </c>
      <c r="FN137" s="115">
        <v>5.1742831636684451E-3</v>
      </c>
      <c r="FO137" s="107">
        <v>3.406414747876378</v>
      </c>
      <c r="FP137" s="108">
        <v>3314.1999999999994</v>
      </c>
      <c r="FQ137" s="107">
        <v>3.0862314115308154</v>
      </c>
      <c r="FR137" s="108">
        <v>3314.1999999999994</v>
      </c>
      <c r="FS137" s="107">
        <v>1.6009265859389119</v>
      </c>
      <c r="FT137" s="108">
        <v>3314.1999999999994</v>
      </c>
      <c r="FU137" s="108">
        <v>3314.2</v>
      </c>
      <c r="FV137" s="108">
        <v>3314.2</v>
      </c>
      <c r="FW137" s="108">
        <v>3314.2</v>
      </c>
      <c r="FX137" s="108">
        <v>3314.2</v>
      </c>
      <c r="FY137" s="108">
        <v>3314.2</v>
      </c>
      <c r="FZ137" s="108">
        <v>3314.2</v>
      </c>
      <c r="GA137" s="108">
        <v>3314.2</v>
      </c>
      <c r="GB137" s="108">
        <v>3314.2</v>
      </c>
      <c r="GC137" s="108">
        <v>3314.2</v>
      </c>
      <c r="GD137" s="108">
        <v>3314.2</v>
      </c>
      <c r="GE137" s="108">
        <v>3314.2</v>
      </c>
      <c r="GF137" s="108">
        <v>3314.2</v>
      </c>
      <c r="GG137" s="108">
        <v>3314.1999999999994</v>
      </c>
      <c r="GH137" s="108">
        <v>3314.1999999999994</v>
      </c>
      <c r="GI137" s="108"/>
      <c r="GJ137" s="108">
        <v>1</v>
      </c>
      <c r="GK137" s="115">
        <v>2.3923444976076554E-3</v>
      </c>
    </row>
    <row r="138" spans="1:193" ht="12" customHeight="1" x14ac:dyDescent="0.25">
      <c r="A138" s="22">
        <v>133</v>
      </c>
      <c r="B138" s="10" t="s">
        <v>131</v>
      </c>
      <c r="C138" s="28">
        <v>2021</v>
      </c>
      <c r="D138" s="282"/>
      <c r="E138" s="126">
        <v>7068.4</v>
      </c>
      <c r="F138" s="11">
        <v>7068.4</v>
      </c>
      <c r="G138" s="11">
        <v>0</v>
      </c>
      <c r="H138" s="11">
        <v>1732.7</v>
      </c>
      <c r="I138" s="124" t="s">
        <v>493</v>
      </c>
      <c r="J138" s="12">
        <v>39.75</v>
      </c>
      <c r="K138" s="27">
        <v>4.49</v>
      </c>
      <c r="L138" s="27">
        <v>7.61</v>
      </c>
      <c r="M138" s="27">
        <v>11.85</v>
      </c>
      <c r="N138" s="27">
        <v>6.1</v>
      </c>
      <c r="O138" s="27">
        <v>2.78</v>
      </c>
      <c r="P138" s="27">
        <v>1.6</v>
      </c>
      <c r="Q138" s="27">
        <v>5.09</v>
      </c>
      <c r="R138" s="27">
        <v>0.23</v>
      </c>
      <c r="S138" s="35">
        <v>41.34</v>
      </c>
      <c r="T138" s="33">
        <v>4.6696</v>
      </c>
      <c r="U138" s="33">
        <v>7.9144000000000005</v>
      </c>
      <c r="V138" s="33">
        <v>12.324</v>
      </c>
      <c r="W138" s="33">
        <v>6.3439999999999994</v>
      </c>
      <c r="X138" s="33">
        <v>2.8912</v>
      </c>
      <c r="Y138" s="33">
        <v>1.6640000000000001</v>
      </c>
      <c r="Z138" s="33">
        <v>5.2935999999999996</v>
      </c>
      <c r="AA138" s="33">
        <v>0.23920000000000002</v>
      </c>
      <c r="AB138" s="38" t="s">
        <v>395</v>
      </c>
      <c r="AC138" s="38" t="s">
        <v>396</v>
      </c>
      <c r="AD138" s="122" t="s">
        <v>395</v>
      </c>
      <c r="AE138" s="37">
        <v>4</v>
      </c>
      <c r="AF138" s="38" t="s">
        <v>396</v>
      </c>
      <c r="AG138" s="282"/>
      <c r="AH138" s="26">
        <v>34.24</v>
      </c>
      <c r="AI138" s="26">
        <v>34.24</v>
      </c>
      <c r="AJ138" s="26">
        <v>2190</v>
      </c>
      <c r="AK138" s="26">
        <v>35.89</v>
      </c>
      <c r="AL138" s="26">
        <v>5.93</v>
      </c>
      <c r="AM138" s="282"/>
      <c r="AN138" s="15">
        <v>1.2E-2</v>
      </c>
      <c r="AO138" s="15">
        <v>1.2E-2</v>
      </c>
      <c r="AP138" s="16">
        <v>7.1880000000000002E-4</v>
      </c>
      <c r="AQ138" s="15">
        <v>2.4E-2</v>
      </c>
      <c r="AR138" s="15">
        <v>3.23</v>
      </c>
      <c r="AS138" s="282"/>
      <c r="AT138" s="13">
        <v>20.792400000000001</v>
      </c>
      <c r="AU138" s="13">
        <v>20.792400000000001</v>
      </c>
      <c r="AV138" s="13">
        <v>1.2454647600000002</v>
      </c>
      <c r="AW138" s="13">
        <v>41.584800000000001</v>
      </c>
      <c r="AX138" s="13">
        <v>5596.6210000000001</v>
      </c>
      <c r="AY138" s="26">
        <v>0.10072035764812406</v>
      </c>
      <c r="AZ138" s="26">
        <v>0.10072035764812406</v>
      </c>
      <c r="BA138" s="26">
        <v>0.38588192864014492</v>
      </c>
      <c r="BB138" s="26">
        <v>0.21114799275649374</v>
      </c>
      <c r="BC138" s="26">
        <v>4.6952581248938943</v>
      </c>
      <c r="BD138" s="269"/>
      <c r="BE138" s="192">
        <v>140224.36619503913</v>
      </c>
      <c r="BF138" s="188">
        <v>118355.27733990262</v>
      </c>
      <c r="BG138" s="188">
        <v>43836.293585080515</v>
      </c>
      <c r="BH138" s="188">
        <v>6075.034751100834</v>
      </c>
      <c r="BI138" s="188">
        <v>2167.0635979360841</v>
      </c>
      <c r="BJ138" s="188">
        <v>26613.65540578519</v>
      </c>
      <c r="BK138" s="188">
        <v>39663.229999999996</v>
      </c>
      <c r="BL138" s="188">
        <v>10802.41</v>
      </c>
      <c r="BM138" s="188">
        <v>0</v>
      </c>
      <c r="BN138" s="188">
        <v>10802.41</v>
      </c>
      <c r="BO138" s="188">
        <v>0</v>
      </c>
      <c r="BP138" s="188">
        <v>0</v>
      </c>
      <c r="BQ138" s="188">
        <v>0</v>
      </c>
      <c r="BR138" s="188">
        <v>2083.33</v>
      </c>
      <c r="BS138" s="188">
        <v>0</v>
      </c>
      <c r="BT138" s="188">
        <v>0</v>
      </c>
      <c r="BU138" s="188">
        <v>0</v>
      </c>
      <c r="BV138" s="188">
        <v>0</v>
      </c>
      <c r="BW138" s="188">
        <v>0</v>
      </c>
      <c r="BX138" s="188">
        <v>0</v>
      </c>
      <c r="BY138" s="188">
        <v>0</v>
      </c>
      <c r="BZ138" s="188">
        <v>0</v>
      </c>
      <c r="CA138" s="188">
        <v>0</v>
      </c>
      <c r="CB138" s="188">
        <v>0</v>
      </c>
      <c r="CC138" s="188">
        <v>0</v>
      </c>
      <c r="CD138" s="188">
        <v>0</v>
      </c>
      <c r="CE138" s="188">
        <v>0</v>
      </c>
      <c r="CF138" s="188">
        <v>4350.83</v>
      </c>
      <c r="CG138" s="188">
        <v>0</v>
      </c>
      <c r="CH138" s="188">
        <v>0</v>
      </c>
      <c r="CI138" s="188">
        <v>0</v>
      </c>
      <c r="CJ138" s="188">
        <v>0</v>
      </c>
      <c r="CK138" s="188">
        <v>4350.83</v>
      </c>
      <c r="CL138" s="188">
        <v>0</v>
      </c>
      <c r="CM138" s="188">
        <v>0</v>
      </c>
      <c r="CN138" s="188">
        <v>0</v>
      </c>
      <c r="CO138" s="188">
        <v>0</v>
      </c>
      <c r="CP138" s="188">
        <v>0</v>
      </c>
      <c r="CQ138" s="188">
        <v>0</v>
      </c>
      <c r="CR138" s="188">
        <v>0</v>
      </c>
      <c r="CS138" s="188">
        <v>0</v>
      </c>
      <c r="CT138" s="188">
        <v>0</v>
      </c>
      <c r="CU138" s="188">
        <v>0</v>
      </c>
      <c r="CV138" s="188">
        <v>0</v>
      </c>
      <c r="CW138" s="188">
        <v>0</v>
      </c>
      <c r="CX138" s="188">
        <v>0</v>
      </c>
      <c r="CY138" s="188">
        <v>0</v>
      </c>
      <c r="CZ138" s="188">
        <v>0</v>
      </c>
      <c r="DA138" s="188">
        <v>0</v>
      </c>
      <c r="DB138" s="188">
        <v>0</v>
      </c>
      <c r="DC138" s="188">
        <v>4632.5188551365236</v>
      </c>
      <c r="DD138" s="193">
        <v>869983.69188050157</v>
      </c>
      <c r="DE138" s="189">
        <v>636711.22476763057</v>
      </c>
      <c r="DF138" s="189">
        <v>116252.85061481227</v>
      </c>
      <c r="DG138" s="189">
        <v>1213.3267345444906</v>
      </c>
      <c r="DH138" s="189">
        <v>501.51149016854527</v>
      </c>
      <c r="DI138" s="189">
        <v>711.81524437594533</v>
      </c>
      <c r="DJ138" s="188">
        <v>702.40816856040317</v>
      </c>
      <c r="DK138" s="188">
        <v>0</v>
      </c>
      <c r="DL138" s="188">
        <v>1008.8061782610987</v>
      </c>
      <c r="DM138" s="188">
        <v>0</v>
      </c>
      <c r="DN138" s="188">
        <v>113085.26611661045</v>
      </c>
      <c r="DO138" s="188">
        <v>0</v>
      </c>
      <c r="DP138" s="188">
        <v>1009.8093000823727</v>
      </c>
      <c r="DQ138" s="188">
        <v>0</v>
      </c>
      <c r="DR138" s="192">
        <v>657304.47458450356</v>
      </c>
      <c r="DS138" s="188">
        <v>503264.21211808617</v>
      </c>
      <c r="DT138" s="188">
        <v>142510.08372988508</v>
      </c>
      <c r="DU138" s="188">
        <v>360754.12838820112</v>
      </c>
      <c r="DV138" s="188">
        <v>131515.09522867392</v>
      </c>
      <c r="DW138" s="188">
        <v>44663.524615598042</v>
      </c>
      <c r="DX138" s="188">
        <v>36673.168381332252</v>
      </c>
      <c r="DY138" s="188">
        <v>50178.402231743617</v>
      </c>
      <c r="DZ138" s="188">
        <v>6853.0607837908083</v>
      </c>
      <c r="EA138" s="188">
        <v>3728.9381836154366</v>
      </c>
      <c r="EB138" s="188">
        <v>3124.1226001753721</v>
      </c>
      <c r="EC138" s="188">
        <v>5008.5471287476321</v>
      </c>
      <c r="ED138" s="188">
        <v>395.32094729370419</v>
      </c>
      <c r="EE138" s="188">
        <v>5056.9885502448287</v>
      </c>
      <c r="EF138" s="188">
        <v>5211.2498276665119</v>
      </c>
      <c r="EG138" s="192">
        <v>43524.380612230823</v>
      </c>
      <c r="EH138" s="188">
        <v>18406.895740985528</v>
      </c>
      <c r="EI138" s="188">
        <v>25117.484871245295</v>
      </c>
      <c r="EJ138" s="192">
        <v>91041.254486039907</v>
      </c>
      <c r="EK138" s="192">
        <v>849434.22529532714</v>
      </c>
      <c r="EL138" s="188">
        <v>350206.74146841135</v>
      </c>
      <c r="EM138" s="188">
        <v>298436.71810058889</v>
      </c>
      <c r="EN138" s="188">
        <v>200790.76572632702</v>
      </c>
      <c r="EO138" s="192">
        <v>263545.65483344969</v>
      </c>
      <c r="EP138" s="188">
        <v>254139.43122217321</v>
      </c>
      <c r="EQ138" s="188">
        <v>752.4236112764786</v>
      </c>
      <c r="ER138" s="188">
        <v>8653.7999999999993</v>
      </c>
      <c r="ES138" s="192">
        <v>13680</v>
      </c>
      <c r="ET138" s="190">
        <v>2928738.047887092</v>
      </c>
      <c r="EU138" s="269"/>
      <c r="EV138" s="192">
        <v>3728.4210526315787</v>
      </c>
      <c r="EW138" s="188">
        <v>3306741.48</v>
      </c>
      <c r="EX138" s="188">
        <v>5440.92</v>
      </c>
      <c r="EY138" s="188">
        <v>5440.92</v>
      </c>
      <c r="EZ138" s="188">
        <v>17126.760000000002</v>
      </c>
      <c r="FA138" s="188">
        <v>11466.119999999999</v>
      </c>
      <c r="FB138" s="188">
        <v>391539.36</v>
      </c>
      <c r="FC138" s="192">
        <v>3737755.5599999996</v>
      </c>
      <c r="FD138" s="188">
        <v>3269707.84</v>
      </c>
      <c r="FE138" s="188">
        <v>5382.43</v>
      </c>
      <c r="FF138" s="188">
        <v>5381.93</v>
      </c>
      <c r="FG138" s="188">
        <v>16926.7</v>
      </c>
      <c r="FH138" s="188">
        <v>11348.7</v>
      </c>
      <c r="FI138" s="188">
        <v>385700.01</v>
      </c>
      <c r="FJ138" s="192">
        <v>3694447.6100000003</v>
      </c>
      <c r="FK138" s="192">
        <v>476141.85666666669</v>
      </c>
      <c r="FL138" s="190">
        <v>3310469.9010526314</v>
      </c>
      <c r="FN138" s="115">
        <v>1.1051177378704188E-2</v>
      </c>
      <c r="FO138" s="107">
        <v>3.4064162377468294</v>
      </c>
      <c r="FP138" s="108">
        <v>7068.3999999999987</v>
      </c>
      <c r="FQ138" s="107">
        <v>3.0862312268708152</v>
      </c>
      <c r="FR138" s="108">
        <v>7068.3999999999987</v>
      </c>
      <c r="FS138" s="107">
        <v>1.6009266024463966</v>
      </c>
      <c r="FT138" s="108">
        <v>7068.3999999999987</v>
      </c>
      <c r="FU138" s="108">
        <v>7068.4</v>
      </c>
      <c r="FV138" s="108">
        <v>7068.4</v>
      </c>
      <c r="FW138" s="108">
        <v>7068.4</v>
      </c>
      <c r="FX138" s="108">
        <v>7068.4</v>
      </c>
      <c r="FY138" s="108">
        <v>7068.4</v>
      </c>
      <c r="FZ138" s="108">
        <v>7068.4</v>
      </c>
      <c r="GA138" s="108">
        <v>7068.4</v>
      </c>
      <c r="GB138" s="108">
        <v>7068.4</v>
      </c>
      <c r="GC138" s="108">
        <v>7068.4</v>
      </c>
      <c r="GD138" s="108">
        <v>7068.4</v>
      </c>
      <c r="GE138" s="108">
        <v>7068.4</v>
      </c>
      <c r="GF138" s="108">
        <v>7068.4</v>
      </c>
      <c r="GG138" s="108">
        <v>7068.3999999999987</v>
      </c>
      <c r="GH138" s="108">
        <v>7068.3999999999987</v>
      </c>
      <c r="GI138" s="108"/>
      <c r="GJ138" s="108">
        <v>4</v>
      </c>
      <c r="GK138" s="115">
        <v>9.5693779904306216E-3</v>
      </c>
    </row>
    <row r="139" spans="1:193" ht="12" customHeight="1" x14ac:dyDescent="0.25">
      <c r="A139" s="22">
        <v>134</v>
      </c>
      <c r="B139" s="10" t="s">
        <v>132</v>
      </c>
      <c r="C139" s="28">
        <v>2021</v>
      </c>
      <c r="D139" s="282"/>
      <c r="E139" s="126">
        <v>6953.73</v>
      </c>
      <c r="F139" s="11">
        <v>6953.73</v>
      </c>
      <c r="G139" s="11">
        <v>0</v>
      </c>
      <c r="H139" s="11">
        <v>1296.2</v>
      </c>
      <c r="I139" s="124" t="s">
        <v>493</v>
      </c>
      <c r="J139" s="12">
        <v>39.75</v>
      </c>
      <c r="K139" s="27">
        <v>4.49</v>
      </c>
      <c r="L139" s="27">
        <v>7.61</v>
      </c>
      <c r="M139" s="27">
        <v>11.85</v>
      </c>
      <c r="N139" s="27">
        <v>6.1</v>
      </c>
      <c r="O139" s="27">
        <v>2.78</v>
      </c>
      <c r="P139" s="27">
        <v>1.6</v>
      </c>
      <c r="Q139" s="27">
        <v>5.09</v>
      </c>
      <c r="R139" s="27">
        <v>0.23</v>
      </c>
      <c r="S139" s="35">
        <v>41.34</v>
      </c>
      <c r="T139" s="33">
        <v>4.6696</v>
      </c>
      <c r="U139" s="33">
        <v>7.9144000000000005</v>
      </c>
      <c r="V139" s="33">
        <v>12.324</v>
      </c>
      <c r="W139" s="33">
        <v>6.3439999999999994</v>
      </c>
      <c r="X139" s="33">
        <v>2.8912</v>
      </c>
      <c r="Y139" s="33">
        <v>1.6640000000000001</v>
      </c>
      <c r="Z139" s="33">
        <v>5.2935999999999996</v>
      </c>
      <c r="AA139" s="33">
        <v>0.23920000000000002</v>
      </c>
      <c r="AB139" s="38" t="s">
        <v>395</v>
      </c>
      <c r="AC139" s="38" t="s">
        <v>396</v>
      </c>
      <c r="AD139" s="122" t="s">
        <v>395</v>
      </c>
      <c r="AE139" s="37">
        <v>4</v>
      </c>
      <c r="AF139" s="38" t="s">
        <v>396</v>
      </c>
      <c r="AG139" s="282"/>
      <c r="AH139" s="26">
        <v>34.24</v>
      </c>
      <c r="AI139" s="26">
        <v>34.24</v>
      </c>
      <c r="AJ139" s="26">
        <v>2190</v>
      </c>
      <c r="AK139" s="26">
        <v>35.89</v>
      </c>
      <c r="AL139" s="26">
        <v>5.93</v>
      </c>
      <c r="AM139" s="282"/>
      <c r="AN139" s="15">
        <v>1.2E-2</v>
      </c>
      <c r="AO139" s="15">
        <v>1.2E-2</v>
      </c>
      <c r="AP139" s="16">
        <v>7.1880000000000002E-4</v>
      </c>
      <c r="AQ139" s="15">
        <v>2.4E-2</v>
      </c>
      <c r="AR139" s="15">
        <v>3.23</v>
      </c>
      <c r="AS139" s="282"/>
      <c r="AT139" s="13">
        <v>15.554400000000001</v>
      </c>
      <c r="AU139" s="13">
        <v>15.554400000000001</v>
      </c>
      <c r="AV139" s="13">
        <v>0.93170856000000002</v>
      </c>
      <c r="AW139" s="13">
        <v>31.108800000000002</v>
      </c>
      <c r="AX139" s="13">
        <v>4186.7260000000006</v>
      </c>
      <c r="AY139" s="26">
        <v>7.6589493120958113E-2</v>
      </c>
      <c r="AZ139" s="26">
        <v>7.6589493120958113E-2</v>
      </c>
      <c r="BA139" s="26">
        <v>0.29343125867699787</v>
      </c>
      <c r="BB139" s="26">
        <v>0.1605605670625693</v>
      </c>
      <c r="BC139" s="26">
        <v>3.5703550727451319</v>
      </c>
      <c r="BD139" s="269"/>
      <c r="BE139" s="192">
        <v>1331473.5994577883</v>
      </c>
      <c r="BF139" s="188">
        <v>155034.77352794138</v>
      </c>
      <c r="BG139" s="188">
        <v>43125.141445218418</v>
      </c>
      <c r="BH139" s="188">
        <v>5976.4800237355539</v>
      </c>
      <c r="BI139" s="188">
        <v>2131.9075254479208</v>
      </c>
      <c r="BJ139" s="188">
        <v>26181.904533539499</v>
      </c>
      <c r="BK139" s="188">
        <v>77619.34</v>
      </c>
      <c r="BL139" s="188">
        <v>0</v>
      </c>
      <c r="BM139" s="188">
        <v>0</v>
      </c>
      <c r="BN139" s="188">
        <v>0</v>
      </c>
      <c r="BO139" s="188">
        <v>0</v>
      </c>
      <c r="BP139" s="188">
        <v>0</v>
      </c>
      <c r="BQ139" s="188">
        <v>0</v>
      </c>
      <c r="BR139" s="188">
        <v>0</v>
      </c>
      <c r="BS139" s="188">
        <v>0</v>
      </c>
      <c r="BT139" s="188">
        <v>0</v>
      </c>
      <c r="BU139" s="188">
        <v>0</v>
      </c>
      <c r="BV139" s="188">
        <v>0</v>
      </c>
      <c r="BW139" s="188">
        <v>0</v>
      </c>
      <c r="BX139" s="188">
        <v>0</v>
      </c>
      <c r="BY139" s="188">
        <v>0</v>
      </c>
      <c r="BZ139" s="188">
        <v>0</v>
      </c>
      <c r="CA139" s="188">
        <v>0</v>
      </c>
      <c r="CB139" s="188">
        <v>0</v>
      </c>
      <c r="CC139" s="188">
        <v>0</v>
      </c>
      <c r="CD139" s="188">
        <v>0</v>
      </c>
      <c r="CE139" s="188">
        <v>0</v>
      </c>
      <c r="CF139" s="188">
        <v>1077550.6300000001</v>
      </c>
      <c r="CG139" s="188">
        <v>29033.96</v>
      </c>
      <c r="CH139" s="188">
        <v>1048516.67</v>
      </c>
      <c r="CI139" s="188">
        <v>0</v>
      </c>
      <c r="CJ139" s="188">
        <v>0</v>
      </c>
      <c r="CK139" s="188">
        <v>0</v>
      </c>
      <c r="CL139" s="188">
        <v>0</v>
      </c>
      <c r="CM139" s="188">
        <v>0</v>
      </c>
      <c r="CN139" s="188">
        <v>0</v>
      </c>
      <c r="CO139" s="188">
        <v>94330.83</v>
      </c>
      <c r="CP139" s="188">
        <v>0</v>
      </c>
      <c r="CQ139" s="188">
        <v>0</v>
      </c>
      <c r="CR139" s="188">
        <v>0</v>
      </c>
      <c r="CS139" s="188">
        <v>0</v>
      </c>
      <c r="CT139" s="188">
        <v>0</v>
      </c>
      <c r="CU139" s="188">
        <v>0</v>
      </c>
      <c r="CV139" s="188">
        <v>0</v>
      </c>
      <c r="CW139" s="188">
        <v>0</v>
      </c>
      <c r="CX139" s="188">
        <v>0</v>
      </c>
      <c r="CY139" s="188">
        <v>0</v>
      </c>
      <c r="CZ139" s="188">
        <v>0</v>
      </c>
      <c r="DA139" s="188">
        <v>0</v>
      </c>
      <c r="DB139" s="188">
        <v>0</v>
      </c>
      <c r="DC139" s="188">
        <v>4557.3659298467101</v>
      </c>
      <c r="DD139" s="193">
        <v>855870.02684344398</v>
      </c>
      <c r="DE139" s="189">
        <v>626381.91740753409</v>
      </c>
      <c r="DF139" s="189">
        <v>114366.89136236465</v>
      </c>
      <c r="DG139" s="189">
        <v>1193.6430470550702</v>
      </c>
      <c r="DH139" s="189">
        <v>493.37551560886726</v>
      </c>
      <c r="DI139" s="189">
        <v>700.26753144620295</v>
      </c>
      <c r="DJ139" s="188">
        <v>691.01306575229626</v>
      </c>
      <c r="DK139" s="188">
        <v>0</v>
      </c>
      <c r="DL139" s="188">
        <v>992.44040885625429</v>
      </c>
      <c r="DM139" s="188">
        <v>0</v>
      </c>
      <c r="DN139" s="188">
        <v>111250.69429475658</v>
      </c>
      <c r="DO139" s="188">
        <v>0</v>
      </c>
      <c r="DP139" s="188">
        <v>993.42725712492154</v>
      </c>
      <c r="DQ139" s="188">
        <v>0</v>
      </c>
      <c r="DR139" s="192">
        <v>646641.08483567683</v>
      </c>
      <c r="DS139" s="188">
        <v>495099.80331219209</v>
      </c>
      <c r="DT139" s="188">
        <v>140198.15581107655</v>
      </c>
      <c r="DU139" s="188">
        <v>354901.64750111551</v>
      </c>
      <c r="DV139" s="188">
        <v>129381.5379922594</v>
      </c>
      <c r="DW139" s="188">
        <v>43938.952383173346</v>
      </c>
      <c r="DX139" s="188">
        <v>36078.222959696883</v>
      </c>
      <c r="DY139" s="188">
        <v>49364.362649389172</v>
      </c>
      <c r="DZ139" s="188">
        <v>6741.8842119955925</v>
      </c>
      <c r="EA139" s="188">
        <v>3668.4439640586502</v>
      </c>
      <c r="EB139" s="188">
        <v>3073.4402479369423</v>
      </c>
      <c r="EC139" s="188">
        <v>4927.2939315242866</v>
      </c>
      <c r="ED139" s="188">
        <v>388.90769209787913</v>
      </c>
      <c r="EE139" s="188">
        <v>4974.9494923170678</v>
      </c>
      <c r="EF139" s="188">
        <v>5126.7082032906237</v>
      </c>
      <c r="EG139" s="192">
        <v>42818.288607702983</v>
      </c>
      <c r="EH139" s="188">
        <v>18108.282372384594</v>
      </c>
      <c r="EI139" s="188">
        <v>24710.006235318389</v>
      </c>
      <c r="EJ139" s="192">
        <v>89564.300627753109</v>
      </c>
      <c r="EK139" s="192">
        <v>835653.93235567794</v>
      </c>
      <c r="EL139" s="188">
        <v>344525.36986462784</v>
      </c>
      <c r="EM139" s="188">
        <v>293595.20680176665</v>
      </c>
      <c r="EN139" s="188">
        <v>197533.35568928352</v>
      </c>
      <c r="EO139" s="192">
        <v>259111.01541543487</v>
      </c>
      <c r="EP139" s="188">
        <v>249717.88256144366</v>
      </c>
      <c r="EQ139" s="188">
        <v>739.33285399122917</v>
      </c>
      <c r="ER139" s="188">
        <v>8653.7999999999993</v>
      </c>
      <c r="ES139" s="192">
        <v>13585</v>
      </c>
      <c r="ET139" s="190">
        <v>4074717.2481434783</v>
      </c>
      <c r="EU139" s="269"/>
      <c r="EV139" s="192">
        <v>3728.4210526315787</v>
      </c>
      <c r="EW139" s="188">
        <v>3253095.83</v>
      </c>
      <c r="EX139" s="188">
        <v>3790.38</v>
      </c>
      <c r="EY139" s="188">
        <v>3790.38</v>
      </c>
      <c r="EZ139" s="188">
        <v>11930.43</v>
      </c>
      <c r="FA139" s="188">
        <v>7987.1200000000008</v>
      </c>
      <c r="FB139" s="188">
        <v>292904.46999999997</v>
      </c>
      <c r="FC139" s="192">
        <v>3573498.6100000003</v>
      </c>
      <c r="FD139" s="188">
        <v>3182527.93</v>
      </c>
      <c r="FE139" s="188">
        <v>3693.91</v>
      </c>
      <c r="FF139" s="188">
        <v>3693.6099999999997</v>
      </c>
      <c r="FG139" s="188">
        <v>11625.630000000001</v>
      </c>
      <c r="FH139" s="188">
        <v>7795.59</v>
      </c>
      <c r="FI139" s="188">
        <v>285130.53999999998</v>
      </c>
      <c r="FJ139" s="192">
        <v>3494467.21</v>
      </c>
      <c r="FK139" s="192">
        <v>941238.90666666673</v>
      </c>
      <c r="FL139" s="190">
        <v>3256824.2510526315</v>
      </c>
      <c r="FN139" s="115">
        <v>1.0858907653761045E-2</v>
      </c>
      <c r="FO139" s="107">
        <v>3.4064174024003311</v>
      </c>
      <c r="FP139" s="108">
        <v>6953.7299999999968</v>
      </c>
      <c r="FQ139" s="107">
        <v>3.0862325838046627</v>
      </c>
      <c r="FR139" s="108">
        <v>6953.7299999999968</v>
      </c>
      <c r="FS139" s="107">
        <v>1.6009272428380927</v>
      </c>
      <c r="FT139" s="108">
        <v>6953.7299999999968</v>
      </c>
      <c r="FU139" s="108">
        <v>6953.73</v>
      </c>
      <c r="FV139" s="108">
        <v>6953.73</v>
      </c>
      <c r="FW139" s="108">
        <v>6953.73</v>
      </c>
      <c r="FX139" s="108">
        <v>6953.73</v>
      </c>
      <c r="FY139" s="108">
        <v>6953.73</v>
      </c>
      <c r="FZ139" s="108">
        <v>6953.73</v>
      </c>
      <c r="GA139" s="108">
        <v>6953.73</v>
      </c>
      <c r="GB139" s="108">
        <v>6953.73</v>
      </c>
      <c r="GC139" s="108">
        <v>6953.73</v>
      </c>
      <c r="GD139" s="108">
        <v>6953.73</v>
      </c>
      <c r="GE139" s="108">
        <v>6953.73</v>
      </c>
      <c r="GF139" s="108">
        <v>6953.73</v>
      </c>
      <c r="GG139" s="108">
        <v>6953.7299999999968</v>
      </c>
      <c r="GH139" s="108">
        <v>6953.7299999999968</v>
      </c>
      <c r="GI139" s="108"/>
      <c r="GJ139" s="108">
        <v>4</v>
      </c>
      <c r="GK139" s="115">
        <v>9.5693779904306216E-3</v>
      </c>
    </row>
    <row r="140" spans="1:193" ht="12" customHeight="1" x14ac:dyDescent="0.25">
      <c r="A140" s="22">
        <v>135</v>
      </c>
      <c r="B140" s="10" t="s">
        <v>133</v>
      </c>
      <c r="C140" s="28">
        <v>2021</v>
      </c>
      <c r="D140" s="282"/>
      <c r="E140" s="126">
        <v>2231.3000000000002</v>
      </c>
      <c r="F140" s="11">
        <v>2231.3000000000002</v>
      </c>
      <c r="G140" s="11">
        <v>0</v>
      </c>
      <c r="H140" s="11">
        <v>485.7</v>
      </c>
      <c r="I140" s="124" t="s">
        <v>493</v>
      </c>
      <c r="J140" s="12">
        <v>39.75</v>
      </c>
      <c r="K140" s="27">
        <v>4.49</v>
      </c>
      <c r="L140" s="27">
        <v>7.61</v>
      </c>
      <c r="M140" s="27">
        <v>11.85</v>
      </c>
      <c r="N140" s="27">
        <v>6.1</v>
      </c>
      <c r="O140" s="27">
        <v>2.78</v>
      </c>
      <c r="P140" s="27">
        <v>1.6</v>
      </c>
      <c r="Q140" s="27">
        <v>5.09</v>
      </c>
      <c r="R140" s="27">
        <v>0.23</v>
      </c>
      <c r="S140" s="35">
        <v>41.34</v>
      </c>
      <c r="T140" s="33">
        <v>4.6696</v>
      </c>
      <c r="U140" s="33">
        <v>7.9144000000000005</v>
      </c>
      <c r="V140" s="33">
        <v>12.324</v>
      </c>
      <c r="W140" s="33">
        <v>6.3439999999999994</v>
      </c>
      <c r="X140" s="33">
        <v>2.8912</v>
      </c>
      <c r="Y140" s="33">
        <v>1.6640000000000001</v>
      </c>
      <c r="Z140" s="33">
        <v>5.2935999999999996</v>
      </c>
      <c r="AA140" s="33">
        <v>0.23920000000000002</v>
      </c>
      <c r="AB140" s="38" t="s">
        <v>395</v>
      </c>
      <c r="AC140" s="38" t="s">
        <v>396</v>
      </c>
      <c r="AD140" s="122" t="s">
        <v>395</v>
      </c>
      <c r="AE140" s="37">
        <v>1</v>
      </c>
      <c r="AF140" s="38" t="s">
        <v>396</v>
      </c>
      <c r="AG140" s="282"/>
      <c r="AH140" s="26">
        <v>34.24</v>
      </c>
      <c r="AI140" s="26">
        <v>34.24</v>
      </c>
      <c r="AJ140" s="26">
        <v>2190</v>
      </c>
      <c r="AK140" s="26">
        <v>35.89</v>
      </c>
      <c r="AL140" s="26">
        <v>5.93</v>
      </c>
      <c r="AM140" s="282"/>
      <c r="AN140" s="15">
        <v>1.2E-2</v>
      </c>
      <c r="AO140" s="15">
        <v>1.2E-2</v>
      </c>
      <c r="AP140" s="16">
        <v>7.1880000000000002E-4</v>
      </c>
      <c r="AQ140" s="15">
        <v>2.4E-2</v>
      </c>
      <c r="AR140" s="15">
        <v>3.23</v>
      </c>
      <c r="AS140" s="282"/>
      <c r="AT140" s="13">
        <v>5.8284000000000002</v>
      </c>
      <c r="AU140" s="13">
        <v>5.8284000000000002</v>
      </c>
      <c r="AV140" s="13">
        <v>0.34912115999999999</v>
      </c>
      <c r="AW140" s="13">
        <v>11.6568</v>
      </c>
      <c r="AX140" s="13">
        <v>1568.8109999999999</v>
      </c>
      <c r="AY140" s="26">
        <v>8.9438630394837099E-2</v>
      </c>
      <c r="AZ140" s="26">
        <v>8.9438630394837099E-2</v>
      </c>
      <c r="BA140" s="26">
        <v>0.34265914059068703</v>
      </c>
      <c r="BB140" s="26">
        <v>0.18749722224712051</v>
      </c>
      <c r="BC140" s="26">
        <v>4.169340397974274</v>
      </c>
      <c r="BD140" s="269"/>
      <c r="BE140" s="192">
        <v>533867.11002815224</v>
      </c>
      <c r="BF140" s="188">
        <v>40041.180891506527</v>
      </c>
      <c r="BG140" s="188">
        <v>13837.915493802015</v>
      </c>
      <c r="BH140" s="188">
        <v>1917.7218380583004</v>
      </c>
      <c r="BI140" s="188">
        <v>684.08253721843482</v>
      </c>
      <c r="BJ140" s="188">
        <v>8401.2010224277765</v>
      </c>
      <c r="BK140" s="188">
        <v>15200.26</v>
      </c>
      <c r="BL140" s="188">
        <v>0</v>
      </c>
      <c r="BM140" s="188">
        <v>0</v>
      </c>
      <c r="BN140" s="188">
        <v>0</v>
      </c>
      <c r="BO140" s="188">
        <v>0</v>
      </c>
      <c r="BP140" s="188">
        <v>0</v>
      </c>
      <c r="BQ140" s="188">
        <v>0</v>
      </c>
      <c r="BR140" s="188">
        <v>0</v>
      </c>
      <c r="BS140" s="188">
        <v>0</v>
      </c>
      <c r="BT140" s="188">
        <v>0</v>
      </c>
      <c r="BU140" s="188">
        <v>0</v>
      </c>
      <c r="BV140" s="188">
        <v>0</v>
      </c>
      <c r="BW140" s="188">
        <v>0</v>
      </c>
      <c r="BX140" s="188">
        <v>0</v>
      </c>
      <c r="BY140" s="188">
        <v>0</v>
      </c>
      <c r="BZ140" s="188">
        <v>0</v>
      </c>
      <c r="CA140" s="188">
        <v>0</v>
      </c>
      <c r="CB140" s="188">
        <v>0</v>
      </c>
      <c r="CC140" s="188">
        <v>0</v>
      </c>
      <c r="CD140" s="188">
        <v>0</v>
      </c>
      <c r="CE140" s="188">
        <v>0</v>
      </c>
      <c r="CF140" s="188">
        <v>492363.57</v>
      </c>
      <c r="CG140" s="188">
        <v>0</v>
      </c>
      <c r="CH140" s="188">
        <v>492363.57</v>
      </c>
      <c r="CI140" s="188">
        <v>0</v>
      </c>
      <c r="CJ140" s="188">
        <v>0</v>
      </c>
      <c r="CK140" s="188">
        <v>0</v>
      </c>
      <c r="CL140" s="188">
        <v>0</v>
      </c>
      <c r="CM140" s="188">
        <v>0</v>
      </c>
      <c r="CN140" s="188">
        <v>0</v>
      </c>
      <c r="CO140" s="188">
        <v>0</v>
      </c>
      <c r="CP140" s="188">
        <v>0</v>
      </c>
      <c r="CQ140" s="188">
        <v>0</v>
      </c>
      <c r="CR140" s="188">
        <v>0</v>
      </c>
      <c r="CS140" s="188">
        <v>0</v>
      </c>
      <c r="CT140" s="188">
        <v>0</v>
      </c>
      <c r="CU140" s="188">
        <v>0</v>
      </c>
      <c r="CV140" s="188">
        <v>0</v>
      </c>
      <c r="CW140" s="188">
        <v>0</v>
      </c>
      <c r="CX140" s="188">
        <v>0</v>
      </c>
      <c r="CY140" s="188">
        <v>0</v>
      </c>
      <c r="CZ140" s="188">
        <v>0</v>
      </c>
      <c r="DA140" s="188">
        <v>0</v>
      </c>
      <c r="DB140" s="188">
        <v>0</v>
      </c>
      <c r="DC140" s="188">
        <v>1462.3591366456517</v>
      </c>
      <c r="DD140" s="193">
        <v>274629.98863858351</v>
      </c>
      <c r="DE140" s="189">
        <v>200992.26922981357</v>
      </c>
      <c r="DF140" s="189">
        <v>36697.836225571649</v>
      </c>
      <c r="DG140" s="189">
        <v>383.01396960968844</v>
      </c>
      <c r="DH140" s="189">
        <v>158.31342142678329</v>
      </c>
      <c r="DI140" s="189">
        <v>224.70054818290515</v>
      </c>
      <c r="DJ140" s="188">
        <v>221.73099237576079</v>
      </c>
      <c r="DK140" s="188">
        <v>0</v>
      </c>
      <c r="DL140" s="188">
        <v>318.45243981013942</v>
      </c>
      <c r="DM140" s="188">
        <v>0</v>
      </c>
      <c r="DN140" s="188">
        <v>35697.916683548319</v>
      </c>
      <c r="DO140" s="188">
        <v>0</v>
      </c>
      <c r="DP140" s="188">
        <v>318.76909785436567</v>
      </c>
      <c r="DQ140" s="188">
        <v>0</v>
      </c>
      <c r="DR140" s="192">
        <v>207492.99334225606</v>
      </c>
      <c r="DS140" s="188">
        <v>158866.70767063065</v>
      </c>
      <c r="DT140" s="188">
        <v>44986.524507171722</v>
      </c>
      <c r="DU140" s="188">
        <v>113880.18316345895</v>
      </c>
      <c r="DV140" s="188">
        <v>41515.708220211098</v>
      </c>
      <c r="DW140" s="188">
        <v>14099.049639916237</v>
      </c>
      <c r="DX140" s="188">
        <v>11576.71334520778</v>
      </c>
      <c r="DY140" s="188">
        <v>15839.945235087082</v>
      </c>
      <c r="DZ140" s="188">
        <v>2163.32331600821</v>
      </c>
      <c r="EA140" s="188">
        <v>1177.1235030701607</v>
      </c>
      <c r="EB140" s="188">
        <v>986.19981293804938</v>
      </c>
      <c r="EC140" s="188">
        <v>1581.060948499603</v>
      </c>
      <c r="ED140" s="188">
        <v>124.79197975446243</v>
      </c>
      <c r="EE140" s="188">
        <v>1596.3525765606482</v>
      </c>
      <c r="EF140" s="188">
        <v>1645.0486305914053</v>
      </c>
      <c r="EG140" s="192">
        <v>13739.453123772089</v>
      </c>
      <c r="EH140" s="188">
        <v>5810.5521004556913</v>
      </c>
      <c r="EI140" s="188">
        <v>7928.9010233163981</v>
      </c>
      <c r="EJ140" s="192">
        <v>28739.22685964304</v>
      </c>
      <c r="EK140" s="192">
        <v>268143.08569145267</v>
      </c>
      <c r="EL140" s="188">
        <v>110550.66241843505</v>
      </c>
      <c r="EM140" s="188">
        <v>94208.286047456859</v>
      </c>
      <c r="EN140" s="188">
        <v>63384.137225560735</v>
      </c>
      <c r="EO140" s="192">
        <v>84670.310418933965</v>
      </c>
      <c r="EP140" s="188">
        <v>80106.242075327289</v>
      </c>
      <c r="EQ140" s="188">
        <v>237.1683436066759</v>
      </c>
      <c r="ER140" s="188">
        <v>4326.8999999999996</v>
      </c>
      <c r="ES140" s="192">
        <v>5416.8</v>
      </c>
      <c r="ET140" s="190">
        <v>1416698.9681027934</v>
      </c>
      <c r="EU140" s="269"/>
      <c r="EV140" s="192">
        <v>932.10526315789468</v>
      </c>
      <c r="EW140" s="188">
        <v>1043847.54</v>
      </c>
      <c r="EX140" s="188">
        <v>1067.76</v>
      </c>
      <c r="EY140" s="188">
        <v>1067.76</v>
      </c>
      <c r="EZ140" s="188">
        <v>3361.6800000000003</v>
      </c>
      <c r="FA140" s="188">
        <v>2250.36</v>
      </c>
      <c r="FB140" s="188">
        <v>109753.85999999999</v>
      </c>
      <c r="FC140" s="192">
        <v>1161348.96</v>
      </c>
      <c r="FD140" s="188">
        <v>990907.29000000027</v>
      </c>
      <c r="FE140" s="188">
        <v>1052.6799999999998</v>
      </c>
      <c r="FF140" s="188">
        <v>1052.6499999999999</v>
      </c>
      <c r="FG140" s="188">
        <v>3312.0800000000004</v>
      </c>
      <c r="FH140" s="188">
        <v>2219.7400000000002</v>
      </c>
      <c r="FI140" s="188">
        <v>103896.57000000002</v>
      </c>
      <c r="FJ140" s="192">
        <v>1102441.0100000002</v>
      </c>
      <c r="FK140" s="192">
        <v>366439.10666666669</v>
      </c>
      <c r="FL140" s="190">
        <v>1044779.6452631579</v>
      </c>
      <c r="FN140" s="115">
        <v>3.4833960478251849E-3</v>
      </c>
      <c r="FO140" s="107">
        <v>3.4064157375873818</v>
      </c>
      <c r="FP140" s="108">
        <v>2231.2999999999997</v>
      </c>
      <c r="FQ140" s="107">
        <v>3.0862350241978849</v>
      </c>
      <c r="FR140" s="108">
        <v>2231.2999999999997</v>
      </c>
      <c r="FS140" s="107">
        <v>1.6009281233195916</v>
      </c>
      <c r="FT140" s="108">
        <v>2231.2999999999997</v>
      </c>
      <c r="FU140" s="108">
        <v>2231.3000000000002</v>
      </c>
      <c r="FV140" s="108">
        <v>2231.3000000000002</v>
      </c>
      <c r="FW140" s="108">
        <v>2231.3000000000002</v>
      </c>
      <c r="FX140" s="108">
        <v>2231.3000000000002</v>
      </c>
      <c r="FY140" s="108">
        <v>2231.3000000000002</v>
      </c>
      <c r="FZ140" s="108">
        <v>2231.3000000000002</v>
      </c>
      <c r="GA140" s="108">
        <v>2231.3000000000002</v>
      </c>
      <c r="GB140" s="108">
        <v>2231.3000000000002</v>
      </c>
      <c r="GC140" s="108">
        <v>2231.3000000000002</v>
      </c>
      <c r="GD140" s="108">
        <v>2231.3000000000002</v>
      </c>
      <c r="GE140" s="108">
        <v>2231.3000000000002</v>
      </c>
      <c r="GF140" s="108">
        <v>2231.3000000000002</v>
      </c>
      <c r="GG140" s="108">
        <v>2231.2999999999997</v>
      </c>
      <c r="GH140" s="108">
        <v>2231.2999999999997</v>
      </c>
      <c r="GI140" s="108"/>
      <c r="GJ140" s="108">
        <v>1</v>
      </c>
      <c r="GK140" s="115">
        <v>2.3923444976076554E-3</v>
      </c>
    </row>
    <row r="141" spans="1:193" ht="12" customHeight="1" x14ac:dyDescent="0.25">
      <c r="A141" s="22">
        <v>136</v>
      </c>
      <c r="B141" s="10" t="s">
        <v>134</v>
      </c>
      <c r="C141" s="28">
        <v>2021</v>
      </c>
      <c r="D141" s="282"/>
      <c r="E141" s="126">
        <v>3459.3</v>
      </c>
      <c r="F141" s="11">
        <v>3413.3</v>
      </c>
      <c r="G141" s="11">
        <v>46</v>
      </c>
      <c r="H141" s="11">
        <v>221.6</v>
      </c>
      <c r="I141" s="124" t="s">
        <v>493</v>
      </c>
      <c r="J141" s="12">
        <v>27.35</v>
      </c>
      <c r="K141" s="26">
        <v>4.4800000000000004</v>
      </c>
      <c r="L141" s="26">
        <v>5.83</v>
      </c>
      <c r="M141" s="26">
        <v>7.93</v>
      </c>
      <c r="N141" s="26">
        <v>6.1</v>
      </c>
      <c r="O141" s="26">
        <v>2.78</v>
      </c>
      <c r="P141" s="26">
        <v>0</v>
      </c>
      <c r="Q141" s="26">
        <v>0</v>
      </c>
      <c r="R141" s="26">
        <v>0.23</v>
      </c>
      <c r="S141" s="35">
        <v>28.444000000000003</v>
      </c>
      <c r="T141" s="33">
        <v>4.6592000000000002</v>
      </c>
      <c r="U141" s="33">
        <v>6.0632000000000001</v>
      </c>
      <c r="V141" s="33">
        <v>8.2471999999999994</v>
      </c>
      <c r="W141" s="33">
        <v>6.3439999999999994</v>
      </c>
      <c r="X141" s="33">
        <v>2.8912</v>
      </c>
      <c r="Y141" s="33">
        <v>0</v>
      </c>
      <c r="Z141" s="33">
        <v>0</v>
      </c>
      <c r="AA141" s="33">
        <v>0.23920000000000002</v>
      </c>
      <c r="AB141" s="38" t="s">
        <v>395</v>
      </c>
      <c r="AC141" s="38" t="s">
        <v>396</v>
      </c>
      <c r="AD141" s="122" t="s">
        <v>396</v>
      </c>
      <c r="AE141" s="37">
        <v>0</v>
      </c>
      <c r="AF141" s="38" t="s">
        <v>396</v>
      </c>
      <c r="AG141" s="282"/>
      <c r="AH141" s="26">
        <v>34.24</v>
      </c>
      <c r="AI141" s="26">
        <v>34.24</v>
      </c>
      <c r="AJ141" s="26">
        <v>2190</v>
      </c>
      <c r="AK141" s="26">
        <v>35.89</v>
      </c>
      <c r="AL141" s="26">
        <v>5.93</v>
      </c>
      <c r="AM141" s="282"/>
      <c r="AN141" s="15">
        <v>1.2999999999999999E-2</v>
      </c>
      <c r="AO141" s="15">
        <v>1.2999999999999999E-2</v>
      </c>
      <c r="AP141" s="16">
        <v>7.7870000000000001E-4</v>
      </c>
      <c r="AQ141" s="15">
        <v>2.5999999999999999E-2</v>
      </c>
      <c r="AR141" s="15">
        <v>0.68300000000000005</v>
      </c>
      <c r="AS141" s="282"/>
      <c r="AT141" s="13">
        <v>2.8807999999999998</v>
      </c>
      <c r="AU141" s="13">
        <v>2.8807999999999998</v>
      </c>
      <c r="AV141" s="13">
        <v>0.17255992000000001</v>
      </c>
      <c r="AW141" s="13">
        <v>5.7615999999999996</v>
      </c>
      <c r="AX141" s="13">
        <v>151.3528</v>
      </c>
      <c r="AY141" s="26">
        <v>2.8514032318677187E-2</v>
      </c>
      <c r="AZ141" s="26">
        <v>2.8514032318677187E-2</v>
      </c>
      <c r="BA141" s="26">
        <v>0.1092435535512965</v>
      </c>
      <c r="BB141" s="26">
        <v>5.9776204434423143E-2</v>
      </c>
      <c r="BC141" s="26">
        <v>0.25945194230046542</v>
      </c>
      <c r="BD141" s="269"/>
      <c r="BE141" s="192">
        <v>321282.57787540305</v>
      </c>
      <c r="BF141" s="188">
        <v>71701.436736874719</v>
      </c>
      <c r="BG141" s="188">
        <v>21453.637371805369</v>
      </c>
      <c r="BH141" s="188">
        <v>2973.1435281652316</v>
      </c>
      <c r="BI141" s="188">
        <v>1060.5686017118865</v>
      </c>
      <c r="BJ141" s="188">
        <v>13024.817235192228</v>
      </c>
      <c r="BK141" s="188">
        <v>33189.269999999997</v>
      </c>
      <c r="BL141" s="188">
        <v>0</v>
      </c>
      <c r="BM141" s="188">
        <v>0</v>
      </c>
      <c r="BN141" s="188">
        <v>0</v>
      </c>
      <c r="BO141" s="188">
        <v>0</v>
      </c>
      <c r="BP141" s="188">
        <v>0</v>
      </c>
      <c r="BQ141" s="188">
        <v>0</v>
      </c>
      <c r="BR141" s="188">
        <v>0</v>
      </c>
      <c r="BS141" s="188">
        <v>0</v>
      </c>
      <c r="BT141" s="188">
        <v>0</v>
      </c>
      <c r="BU141" s="188">
        <v>0</v>
      </c>
      <c r="BV141" s="188">
        <v>0</v>
      </c>
      <c r="BW141" s="188">
        <v>0</v>
      </c>
      <c r="BX141" s="188">
        <v>0</v>
      </c>
      <c r="BY141" s="188">
        <v>0</v>
      </c>
      <c r="BZ141" s="188">
        <v>0</v>
      </c>
      <c r="CA141" s="188">
        <v>0</v>
      </c>
      <c r="CB141" s="188">
        <v>0</v>
      </c>
      <c r="CC141" s="188">
        <v>0</v>
      </c>
      <c r="CD141" s="188">
        <v>0</v>
      </c>
      <c r="CE141" s="188">
        <v>0</v>
      </c>
      <c r="CF141" s="188">
        <v>0</v>
      </c>
      <c r="CG141" s="188">
        <v>0</v>
      </c>
      <c r="CH141" s="188">
        <v>0</v>
      </c>
      <c r="CI141" s="188">
        <v>0</v>
      </c>
      <c r="CJ141" s="188">
        <v>0</v>
      </c>
      <c r="CK141" s="188">
        <v>0</v>
      </c>
      <c r="CL141" s="188">
        <v>0</v>
      </c>
      <c r="CM141" s="188">
        <v>0</v>
      </c>
      <c r="CN141" s="188">
        <v>0</v>
      </c>
      <c r="CO141" s="188">
        <v>0</v>
      </c>
      <c r="CP141" s="188">
        <v>0</v>
      </c>
      <c r="CQ141" s="188">
        <v>0</v>
      </c>
      <c r="CR141" s="188">
        <v>0</v>
      </c>
      <c r="CS141" s="188">
        <v>0</v>
      </c>
      <c r="CT141" s="188">
        <v>0</v>
      </c>
      <c r="CU141" s="188">
        <v>0</v>
      </c>
      <c r="CV141" s="188">
        <v>0</v>
      </c>
      <c r="CW141" s="188">
        <v>247313.97</v>
      </c>
      <c r="CX141" s="188">
        <v>247313.97</v>
      </c>
      <c r="CY141" s="188">
        <v>0</v>
      </c>
      <c r="CZ141" s="188">
        <v>0</v>
      </c>
      <c r="DA141" s="188">
        <v>0</v>
      </c>
      <c r="DB141" s="188">
        <v>0</v>
      </c>
      <c r="DC141" s="188">
        <v>2267.1711385283488</v>
      </c>
      <c r="DD141" s="193">
        <v>475992.5807473007</v>
      </c>
      <c r="DE141" s="189">
        <v>311608.7289681774</v>
      </c>
      <c r="DF141" s="189">
        <v>56894.556919786686</v>
      </c>
      <c r="DG141" s="189">
        <v>593.80640212916046</v>
      </c>
      <c r="DH141" s="189">
        <v>245.44149990663365</v>
      </c>
      <c r="DI141" s="189">
        <v>348.36490222252684</v>
      </c>
      <c r="DJ141" s="188">
        <v>50563.241045993578</v>
      </c>
      <c r="DK141" s="188">
        <v>0</v>
      </c>
      <c r="DL141" s="188">
        <v>493.71331736441346</v>
      </c>
      <c r="DM141" s="188">
        <v>0</v>
      </c>
      <c r="DN141" s="188">
        <v>55344.329845112145</v>
      </c>
      <c r="DO141" s="188">
        <v>0</v>
      </c>
      <c r="DP141" s="188">
        <v>494.2042487373314</v>
      </c>
      <c r="DQ141" s="188">
        <v>0</v>
      </c>
      <c r="DR141" s="192">
        <v>321687.1383807048</v>
      </c>
      <c r="DS141" s="188">
        <v>246299.28823780431</v>
      </c>
      <c r="DT141" s="188">
        <v>69744.939823268578</v>
      </c>
      <c r="DU141" s="188">
        <v>176554.34841453575</v>
      </c>
      <c r="DV141" s="188">
        <v>64363.95350072885</v>
      </c>
      <c r="DW141" s="188">
        <v>21858.487168629163</v>
      </c>
      <c r="DX141" s="188">
        <v>17947.97852152435</v>
      </c>
      <c r="DY141" s="188">
        <v>24557.487810575341</v>
      </c>
      <c r="DZ141" s="188">
        <v>3353.9122247421697</v>
      </c>
      <c r="EA141" s="188">
        <v>1824.9555569267279</v>
      </c>
      <c r="EB141" s="188">
        <v>1528.9566678154417</v>
      </c>
      <c r="EC141" s="188">
        <v>2451.2007077240523</v>
      </c>
      <c r="ED141" s="188">
        <v>193.4714720407888</v>
      </c>
      <c r="EE141" s="188">
        <v>2474.9081110098382</v>
      </c>
      <c r="EF141" s="188">
        <v>2550.4041266547974</v>
      </c>
      <c r="EG141" s="192">
        <v>21300.98605793251</v>
      </c>
      <c r="EH141" s="188">
        <v>9008.3999825690771</v>
      </c>
      <c r="EI141" s="188">
        <v>12292.586075363432</v>
      </c>
      <c r="EJ141" s="192">
        <v>44555.912461597814</v>
      </c>
      <c r="EK141" s="192">
        <v>317448.40695023531</v>
      </c>
      <c r="EL141" s="188">
        <v>171392.41989158449</v>
      </c>
      <c r="EM141" s="188">
        <v>146055.98705865082</v>
      </c>
      <c r="EN141" s="188">
        <v>0</v>
      </c>
      <c r="EO141" s="192">
        <v>0</v>
      </c>
      <c r="EP141" s="188">
        <v>0</v>
      </c>
      <c r="EQ141" s="188">
        <v>0</v>
      </c>
      <c r="ER141" s="188">
        <v>0</v>
      </c>
      <c r="ES141" s="192">
        <v>7791.8</v>
      </c>
      <c r="ET141" s="190">
        <v>1510059.402473174</v>
      </c>
      <c r="EU141" s="269"/>
      <c r="EV141" s="192">
        <v>3728.4210526315787</v>
      </c>
      <c r="EW141" s="188">
        <v>1098742.44</v>
      </c>
      <c r="EX141" s="188">
        <v>558.54</v>
      </c>
      <c r="EY141" s="188">
        <v>558.54</v>
      </c>
      <c r="EZ141" s="188">
        <v>1758.96</v>
      </c>
      <c r="FA141" s="188">
        <v>1176.96</v>
      </c>
      <c r="FB141" s="188">
        <v>10448.459999999999</v>
      </c>
      <c r="FC141" s="192">
        <v>1113243.8999999999</v>
      </c>
      <c r="FD141" s="188">
        <v>1047678.3</v>
      </c>
      <c r="FE141" s="188">
        <v>547.45000000000005</v>
      </c>
      <c r="FF141" s="188">
        <v>547.34</v>
      </c>
      <c r="FG141" s="188">
        <v>1721.49</v>
      </c>
      <c r="FH141" s="188">
        <v>1154.18</v>
      </c>
      <c r="FI141" s="188">
        <v>9885.6899999999987</v>
      </c>
      <c r="FJ141" s="192">
        <v>1061534.45</v>
      </c>
      <c r="FK141" s="192">
        <v>483156.35666666663</v>
      </c>
      <c r="FL141" s="190">
        <v>1102470.8610526316</v>
      </c>
      <c r="FN141" s="115">
        <v>0</v>
      </c>
      <c r="FO141" s="107">
        <v>3.4064183179623577</v>
      </c>
      <c r="FP141" s="108">
        <v>3459.3000000000006</v>
      </c>
      <c r="FQ141" s="107">
        <v>3.0862338431293184</v>
      </c>
      <c r="FR141" s="108">
        <v>3459.3000000000006</v>
      </c>
      <c r="FS141" s="107">
        <v>0</v>
      </c>
      <c r="FT141" s="108">
        <v>0</v>
      </c>
      <c r="FU141" s="108">
        <v>3459.3</v>
      </c>
      <c r="FV141" s="108">
        <v>3459.3</v>
      </c>
      <c r="FW141" s="108">
        <v>3459.3</v>
      </c>
      <c r="FX141" s="108">
        <v>3459.3</v>
      </c>
      <c r="FY141" s="108">
        <v>3459.3</v>
      </c>
      <c r="FZ141" s="108">
        <v>3459.3</v>
      </c>
      <c r="GA141" s="108">
        <v>3459.3</v>
      </c>
      <c r="GB141" s="108">
        <v>3459.3</v>
      </c>
      <c r="GC141" s="108">
        <v>3459.3</v>
      </c>
      <c r="GD141" s="108">
        <v>3459.3</v>
      </c>
      <c r="GE141" s="108">
        <v>3459.3</v>
      </c>
      <c r="GF141" s="108">
        <v>3459.3</v>
      </c>
      <c r="GG141" s="108">
        <v>3459.3000000000006</v>
      </c>
      <c r="GH141" s="108">
        <v>3459.3000000000006</v>
      </c>
      <c r="GI141" s="108"/>
      <c r="GJ141" s="108">
        <v>4</v>
      </c>
      <c r="GK141" s="115">
        <v>9.5693779904306216E-3</v>
      </c>
    </row>
    <row r="142" spans="1:193" ht="12" customHeight="1" x14ac:dyDescent="0.25">
      <c r="A142" s="22">
        <v>137</v>
      </c>
      <c r="B142" s="10" t="s">
        <v>135</v>
      </c>
      <c r="C142" s="28">
        <v>2021</v>
      </c>
      <c r="D142" s="282"/>
      <c r="E142" s="126">
        <v>4927</v>
      </c>
      <c r="F142" s="11">
        <v>4927</v>
      </c>
      <c r="G142" s="11">
        <v>0</v>
      </c>
      <c r="H142" s="11">
        <v>436.6</v>
      </c>
      <c r="I142" s="124" t="s">
        <v>493</v>
      </c>
      <c r="J142" s="12">
        <v>27.35</v>
      </c>
      <c r="K142" s="26">
        <v>4.4800000000000004</v>
      </c>
      <c r="L142" s="26">
        <v>5.83</v>
      </c>
      <c r="M142" s="26">
        <v>7.93</v>
      </c>
      <c r="N142" s="26">
        <v>6.1</v>
      </c>
      <c r="O142" s="26">
        <v>2.78</v>
      </c>
      <c r="P142" s="26">
        <v>0</v>
      </c>
      <c r="Q142" s="26">
        <v>0</v>
      </c>
      <c r="R142" s="26">
        <v>0.23</v>
      </c>
      <c r="S142" s="35">
        <v>28.444000000000003</v>
      </c>
      <c r="T142" s="33">
        <v>4.6592000000000002</v>
      </c>
      <c r="U142" s="33">
        <v>6.0632000000000001</v>
      </c>
      <c r="V142" s="33">
        <v>8.2471999999999994</v>
      </c>
      <c r="W142" s="33">
        <v>6.3439999999999994</v>
      </c>
      <c r="X142" s="33">
        <v>2.8912</v>
      </c>
      <c r="Y142" s="33">
        <v>0</v>
      </c>
      <c r="Z142" s="33">
        <v>0</v>
      </c>
      <c r="AA142" s="33">
        <v>0.23920000000000002</v>
      </c>
      <c r="AB142" s="38" t="s">
        <v>395</v>
      </c>
      <c r="AC142" s="38" t="s">
        <v>396</v>
      </c>
      <c r="AD142" s="122" t="s">
        <v>396</v>
      </c>
      <c r="AE142" s="37">
        <v>0</v>
      </c>
      <c r="AF142" s="38" t="s">
        <v>396</v>
      </c>
      <c r="AG142" s="282"/>
      <c r="AH142" s="26">
        <v>34.24</v>
      </c>
      <c r="AI142" s="26">
        <v>34.24</v>
      </c>
      <c r="AJ142" s="26">
        <v>2190</v>
      </c>
      <c r="AK142" s="26">
        <v>35.89</v>
      </c>
      <c r="AL142" s="26">
        <v>5.93</v>
      </c>
      <c r="AM142" s="282"/>
      <c r="AN142" s="15">
        <v>1.2999999999999999E-2</v>
      </c>
      <c r="AO142" s="15">
        <v>1.2999999999999999E-2</v>
      </c>
      <c r="AP142" s="16">
        <v>7.7870000000000001E-4</v>
      </c>
      <c r="AQ142" s="15">
        <v>2.5999999999999999E-2</v>
      </c>
      <c r="AR142" s="15">
        <v>0.68300000000000005</v>
      </c>
      <c r="AS142" s="282"/>
      <c r="AT142" s="13">
        <v>5.6757999999999997</v>
      </c>
      <c r="AU142" s="13">
        <v>5.6757999999999997</v>
      </c>
      <c r="AV142" s="13">
        <v>0.33998042000000001</v>
      </c>
      <c r="AW142" s="13">
        <v>11.351599999999999</v>
      </c>
      <c r="AX142" s="13">
        <v>298.19780000000003</v>
      </c>
      <c r="AY142" s="26">
        <v>3.9443757255936678E-2</v>
      </c>
      <c r="AZ142" s="26">
        <v>3.9443757255936678E-2</v>
      </c>
      <c r="BA142" s="26">
        <v>0.15111774300791558</v>
      </c>
      <c r="BB142" s="26">
        <v>8.2689044854881266E-2</v>
      </c>
      <c r="BC142" s="26">
        <v>0.35890256829713824</v>
      </c>
      <c r="BD142" s="269"/>
      <c r="BE142" s="192">
        <v>334719.86619984126</v>
      </c>
      <c r="BF142" s="188">
        <v>98812.63742681517</v>
      </c>
      <c r="BG142" s="188">
        <v>30555.913430718654</v>
      </c>
      <c r="BH142" s="188">
        <v>4234.5787191830987</v>
      </c>
      <c r="BI142" s="188">
        <v>1510.5430291198984</v>
      </c>
      <c r="BJ142" s="188">
        <v>18550.942247793511</v>
      </c>
      <c r="BK142" s="188">
        <v>43960.66</v>
      </c>
      <c r="BL142" s="188">
        <v>0</v>
      </c>
      <c r="BM142" s="188">
        <v>0</v>
      </c>
      <c r="BN142" s="188">
        <v>0</v>
      </c>
      <c r="BO142" s="188">
        <v>0</v>
      </c>
      <c r="BP142" s="188">
        <v>0</v>
      </c>
      <c r="BQ142" s="188">
        <v>0</v>
      </c>
      <c r="BR142" s="188">
        <v>0</v>
      </c>
      <c r="BS142" s="188">
        <v>0</v>
      </c>
      <c r="BT142" s="188">
        <v>0</v>
      </c>
      <c r="BU142" s="188">
        <v>0</v>
      </c>
      <c r="BV142" s="188">
        <v>0</v>
      </c>
      <c r="BW142" s="188">
        <v>0</v>
      </c>
      <c r="BX142" s="188">
        <v>0</v>
      </c>
      <c r="BY142" s="188">
        <v>0</v>
      </c>
      <c r="BZ142" s="188">
        <v>0</v>
      </c>
      <c r="CA142" s="188">
        <v>0</v>
      </c>
      <c r="CB142" s="188">
        <v>0</v>
      </c>
      <c r="CC142" s="188">
        <v>0</v>
      </c>
      <c r="CD142" s="188">
        <v>0</v>
      </c>
      <c r="CE142" s="188">
        <v>0</v>
      </c>
      <c r="CF142" s="188">
        <v>232678.15</v>
      </c>
      <c r="CG142" s="188">
        <v>0</v>
      </c>
      <c r="CH142" s="188">
        <v>232678.15</v>
      </c>
      <c r="CI142" s="188">
        <v>0</v>
      </c>
      <c r="CJ142" s="188">
        <v>0</v>
      </c>
      <c r="CK142" s="188">
        <v>0</v>
      </c>
      <c r="CL142" s="188">
        <v>0</v>
      </c>
      <c r="CM142" s="188">
        <v>0</v>
      </c>
      <c r="CN142" s="188">
        <v>0</v>
      </c>
      <c r="CO142" s="188">
        <v>0</v>
      </c>
      <c r="CP142" s="188">
        <v>0</v>
      </c>
      <c r="CQ142" s="188">
        <v>0</v>
      </c>
      <c r="CR142" s="188">
        <v>0</v>
      </c>
      <c r="CS142" s="188">
        <v>0</v>
      </c>
      <c r="CT142" s="188">
        <v>0</v>
      </c>
      <c r="CU142" s="188">
        <v>0</v>
      </c>
      <c r="CV142" s="188">
        <v>0</v>
      </c>
      <c r="CW142" s="188">
        <v>0</v>
      </c>
      <c r="CX142" s="188">
        <v>0</v>
      </c>
      <c r="CY142" s="188">
        <v>0</v>
      </c>
      <c r="CZ142" s="188">
        <v>0</v>
      </c>
      <c r="DA142" s="188">
        <v>0</v>
      </c>
      <c r="DB142" s="188">
        <v>0</v>
      </c>
      <c r="DC142" s="188">
        <v>3229.0787730260954</v>
      </c>
      <c r="DD142" s="193">
        <v>680731.26908766245</v>
      </c>
      <c r="DE142" s="189">
        <v>443817.01720758807</v>
      </c>
      <c r="DF142" s="189">
        <v>81033.585391203116</v>
      </c>
      <c r="DG142" s="189">
        <v>845.74455620801109</v>
      </c>
      <c r="DH142" s="189">
        <v>349.57658197900838</v>
      </c>
      <c r="DI142" s="189">
        <v>496.16797422900277</v>
      </c>
      <c r="DJ142" s="188">
        <v>74802.220809588747</v>
      </c>
      <c r="DK142" s="188">
        <v>0</v>
      </c>
      <c r="DL142" s="188">
        <v>703.18431898200924</v>
      </c>
      <c r="DM142" s="188">
        <v>0</v>
      </c>
      <c r="DN142" s="188">
        <v>78825.633263049604</v>
      </c>
      <c r="DO142" s="188">
        <v>0</v>
      </c>
      <c r="DP142" s="188">
        <v>703.88354104264772</v>
      </c>
      <c r="DQ142" s="188">
        <v>0</v>
      </c>
      <c r="DR142" s="192">
        <v>458171.45977559977</v>
      </c>
      <c r="DS142" s="188">
        <v>350798.30981633905</v>
      </c>
      <c r="DT142" s="188">
        <v>99336.084904241958</v>
      </c>
      <c r="DU142" s="188">
        <v>251462.2249120971</v>
      </c>
      <c r="DV142" s="188">
        <v>91672.072066051216</v>
      </c>
      <c r="DW142" s="188">
        <v>31132.531517889707</v>
      </c>
      <c r="DX142" s="188">
        <v>25562.885605628438</v>
      </c>
      <c r="DY142" s="188">
        <v>34976.654942533081</v>
      </c>
      <c r="DZ142" s="188">
        <v>4776.8986590653221</v>
      </c>
      <c r="EA142" s="188">
        <v>2599.2414734131148</v>
      </c>
      <c r="EB142" s="188">
        <v>2177.6571856522073</v>
      </c>
      <c r="EC142" s="188">
        <v>3491.1877798850646</v>
      </c>
      <c r="ED142" s="188">
        <v>275.55688802502419</v>
      </c>
      <c r="EE142" s="188">
        <v>3524.9536793413322</v>
      </c>
      <c r="EF142" s="188">
        <v>3632.4808868927776</v>
      </c>
      <c r="EG142" s="192">
        <v>30338.49573828042</v>
      </c>
      <c r="EH142" s="188">
        <v>12830.453188251331</v>
      </c>
      <c r="EI142" s="188">
        <v>17508.042550029088</v>
      </c>
      <c r="EJ142" s="192">
        <v>63459.942964846174</v>
      </c>
      <c r="EK142" s="192">
        <v>452134.33383742638</v>
      </c>
      <c r="EL142" s="188">
        <v>244110.21096922402</v>
      </c>
      <c r="EM142" s="188">
        <v>208024.12286820239</v>
      </c>
      <c r="EN142" s="188">
        <v>0</v>
      </c>
      <c r="EO142" s="192">
        <v>0</v>
      </c>
      <c r="EP142" s="188">
        <v>0</v>
      </c>
      <c r="EQ142" s="188">
        <v>0</v>
      </c>
      <c r="ER142" s="188">
        <v>0</v>
      </c>
      <c r="ES142" s="192">
        <v>11591.8</v>
      </c>
      <c r="ET142" s="190">
        <v>2031147.1676036564</v>
      </c>
      <c r="EU142" s="269"/>
      <c r="EV142" s="192">
        <v>5592.6315789473674</v>
      </c>
      <c r="EW142" s="188">
        <v>1586002.9200000004</v>
      </c>
      <c r="EX142" s="188">
        <v>1232.8600000000001</v>
      </c>
      <c r="EY142" s="188">
        <v>1232.8600000000001</v>
      </c>
      <c r="EZ142" s="188">
        <v>3882.7599999999998</v>
      </c>
      <c r="FA142" s="188">
        <v>2597.5299999999997</v>
      </c>
      <c r="FB142" s="188">
        <v>20862.12</v>
      </c>
      <c r="FC142" s="192">
        <v>1615811.0500000007</v>
      </c>
      <c r="FD142" s="188">
        <v>1531561.7299999997</v>
      </c>
      <c r="FE142" s="188">
        <v>1159.7699999999998</v>
      </c>
      <c r="FF142" s="188">
        <v>1159.6899999999998</v>
      </c>
      <c r="FG142" s="188">
        <v>3751.6999999999994</v>
      </c>
      <c r="FH142" s="188">
        <v>2498.21</v>
      </c>
      <c r="FI142" s="188">
        <v>19498.810000000001</v>
      </c>
      <c r="FJ142" s="192">
        <v>1559629.9099999997</v>
      </c>
      <c r="FK142" s="192">
        <v>608655.46333333338</v>
      </c>
      <c r="FL142" s="190">
        <v>1591595.5515789478</v>
      </c>
      <c r="FN142" s="115">
        <v>0</v>
      </c>
      <c r="FO142" s="107">
        <v>3.4064166774926927</v>
      </c>
      <c r="FP142" s="108">
        <v>4927</v>
      </c>
      <c r="FQ142" s="107">
        <v>3.0862331276388439</v>
      </c>
      <c r="FR142" s="108">
        <v>4927</v>
      </c>
      <c r="FS142" s="107">
        <v>0</v>
      </c>
      <c r="FT142" s="108">
        <v>0</v>
      </c>
      <c r="FU142" s="108">
        <v>4927</v>
      </c>
      <c r="FV142" s="108">
        <v>4927</v>
      </c>
      <c r="FW142" s="108">
        <v>4927</v>
      </c>
      <c r="FX142" s="108">
        <v>4927</v>
      </c>
      <c r="FY142" s="108">
        <v>4927</v>
      </c>
      <c r="FZ142" s="108">
        <v>4927</v>
      </c>
      <c r="GA142" s="108">
        <v>4927</v>
      </c>
      <c r="GB142" s="108">
        <v>4927</v>
      </c>
      <c r="GC142" s="108">
        <v>4927</v>
      </c>
      <c r="GD142" s="108">
        <v>4927</v>
      </c>
      <c r="GE142" s="108">
        <v>4927</v>
      </c>
      <c r="GF142" s="108">
        <v>4927</v>
      </c>
      <c r="GG142" s="108">
        <v>4927</v>
      </c>
      <c r="GH142" s="108">
        <v>4927</v>
      </c>
      <c r="GI142" s="108"/>
      <c r="GJ142" s="108">
        <v>6</v>
      </c>
      <c r="GK142" s="115">
        <v>1.4354066985645932E-2</v>
      </c>
    </row>
    <row r="143" spans="1:193" ht="12" customHeight="1" x14ac:dyDescent="0.25">
      <c r="A143" s="22">
        <v>138</v>
      </c>
      <c r="B143" s="10" t="s">
        <v>136</v>
      </c>
      <c r="C143" s="28">
        <v>2021</v>
      </c>
      <c r="D143" s="282"/>
      <c r="E143" s="126">
        <v>4940.66</v>
      </c>
      <c r="F143" s="11">
        <v>4940.66</v>
      </c>
      <c r="G143" s="11">
        <v>0</v>
      </c>
      <c r="H143" s="11">
        <v>452.8</v>
      </c>
      <c r="I143" s="124" t="s">
        <v>493</v>
      </c>
      <c r="J143" s="12">
        <v>27.35</v>
      </c>
      <c r="K143" s="26">
        <v>4.4800000000000004</v>
      </c>
      <c r="L143" s="26">
        <v>5.83</v>
      </c>
      <c r="M143" s="26">
        <v>7.93</v>
      </c>
      <c r="N143" s="26">
        <v>6.1</v>
      </c>
      <c r="O143" s="26">
        <v>2.78</v>
      </c>
      <c r="P143" s="26">
        <v>0</v>
      </c>
      <c r="Q143" s="26">
        <v>0</v>
      </c>
      <c r="R143" s="26">
        <v>0.23</v>
      </c>
      <c r="S143" s="35">
        <v>28.444000000000003</v>
      </c>
      <c r="T143" s="33">
        <v>4.6592000000000002</v>
      </c>
      <c r="U143" s="33">
        <v>6.0632000000000001</v>
      </c>
      <c r="V143" s="33">
        <v>8.2471999999999994</v>
      </c>
      <c r="W143" s="33">
        <v>6.3439999999999994</v>
      </c>
      <c r="X143" s="33">
        <v>2.8912</v>
      </c>
      <c r="Y143" s="33">
        <v>0</v>
      </c>
      <c r="Z143" s="33">
        <v>0</v>
      </c>
      <c r="AA143" s="33">
        <v>0.23920000000000002</v>
      </c>
      <c r="AB143" s="38" t="s">
        <v>395</v>
      </c>
      <c r="AC143" s="38" t="s">
        <v>396</v>
      </c>
      <c r="AD143" s="122" t="s">
        <v>396</v>
      </c>
      <c r="AE143" s="37">
        <v>0</v>
      </c>
      <c r="AF143" s="38" t="s">
        <v>396</v>
      </c>
      <c r="AG143" s="282"/>
      <c r="AH143" s="26">
        <v>34.24</v>
      </c>
      <c r="AI143" s="26">
        <v>34.24</v>
      </c>
      <c r="AJ143" s="26">
        <v>2190</v>
      </c>
      <c r="AK143" s="26">
        <v>35.89</v>
      </c>
      <c r="AL143" s="26">
        <v>5.93</v>
      </c>
      <c r="AM143" s="282"/>
      <c r="AN143" s="15">
        <v>1.2999999999999999E-2</v>
      </c>
      <c r="AO143" s="15">
        <v>1.2999999999999999E-2</v>
      </c>
      <c r="AP143" s="16">
        <v>7.7870000000000001E-4</v>
      </c>
      <c r="AQ143" s="15">
        <v>2.5999999999999999E-2</v>
      </c>
      <c r="AR143" s="15">
        <v>0.68300000000000005</v>
      </c>
      <c r="AS143" s="282"/>
      <c r="AT143" s="13">
        <v>5.8864000000000001</v>
      </c>
      <c r="AU143" s="13">
        <v>5.8864000000000001</v>
      </c>
      <c r="AV143" s="13">
        <v>0.35259536000000002</v>
      </c>
      <c r="AW143" s="13">
        <v>11.7728</v>
      </c>
      <c r="AX143" s="13">
        <v>309.26240000000001</v>
      </c>
      <c r="AY143" s="26">
        <v>4.0794212918921768E-2</v>
      </c>
      <c r="AZ143" s="26">
        <v>4.0794212918921768E-2</v>
      </c>
      <c r="BA143" s="26">
        <v>0.15629163682584921</v>
      </c>
      <c r="BB143" s="26">
        <v>8.5520111078276992E-2</v>
      </c>
      <c r="BC143" s="26">
        <v>0.37119049519699798</v>
      </c>
      <c r="BD143" s="269"/>
      <c r="BE143" s="192">
        <v>185112.29466091088</v>
      </c>
      <c r="BF143" s="188">
        <v>115765.93333744036</v>
      </c>
      <c r="BG143" s="188">
        <v>30640.629034019577</v>
      </c>
      <c r="BH143" s="188">
        <v>4246.3189962896631</v>
      </c>
      <c r="BI143" s="188">
        <v>1514.7309767102736</v>
      </c>
      <c r="BJ143" s="188">
        <v>18602.374330420844</v>
      </c>
      <c r="BK143" s="188">
        <v>60761.88</v>
      </c>
      <c r="BL143" s="188">
        <v>0</v>
      </c>
      <c r="BM143" s="188">
        <v>0</v>
      </c>
      <c r="BN143" s="188">
        <v>0</v>
      </c>
      <c r="BO143" s="188">
        <v>0</v>
      </c>
      <c r="BP143" s="188">
        <v>0</v>
      </c>
      <c r="BQ143" s="188">
        <v>0</v>
      </c>
      <c r="BR143" s="188">
        <v>0</v>
      </c>
      <c r="BS143" s="188">
        <v>0</v>
      </c>
      <c r="BT143" s="188">
        <v>0</v>
      </c>
      <c r="BU143" s="188">
        <v>0</v>
      </c>
      <c r="BV143" s="188">
        <v>0</v>
      </c>
      <c r="BW143" s="188">
        <v>0</v>
      </c>
      <c r="BX143" s="188">
        <v>0</v>
      </c>
      <c r="BY143" s="188">
        <v>0</v>
      </c>
      <c r="BZ143" s="188">
        <v>0</v>
      </c>
      <c r="CA143" s="188">
        <v>0</v>
      </c>
      <c r="CB143" s="188">
        <v>0</v>
      </c>
      <c r="CC143" s="188">
        <v>0</v>
      </c>
      <c r="CD143" s="188">
        <v>0</v>
      </c>
      <c r="CE143" s="188">
        <v>0</v>
      </c>
      <c r="CF143" s="188">
        <v>0</v>
      </c>
      <c r="CG143" s="188">
        <v>0</v>
      </c>
      <c r="CH143" s="188">
        <v>0</v>
      </c>
      <c r="CI143" s="188">
        <v>0</v>
      </c>
      <c r="CJ143" s="188">
        <v>0</v>
      </c>
      <c r="CK143" s="188">
        <v>0</v>
      </c>
      <c r="CL143" s="188">
        <v>66108.33</v>
      </c>
      <c r="CM143" s="188">
        <v>66108.33</v>
      </c>
      <c r="CN143" s="188">
        <v>0</v>
      </c>
      <c r="CO143" s="188">
        <v>0</v>
      </c>
      <c r="CP143" s="188">
        <v>0</v>
      </c>
      <c r="CQ143" s="188">
        <v>0</v>
      </c>
      <c r="CR143" s="188">
        <v>0</v>
      </c>
      <c r="CS143" s="188">
        <v>0</v>
      </c>
      <c r="CT143" s="188">
        <v>0</v>
      </c>
      <c r="CU143" s="188">
        <v>0</v>
      </c>
      <c r="CV143" s="188">
        <v>0</v>
      </c>
      <c r="CW143" s="188">
        <v>0</v>
      </c>
      <c r="CX143" s="188">
        <v>0</v>
      </c>
      <c r="CY143" s="188">
        <v>0</v>
      </c>
      <c r="CZ143" s="188">
        <v>0</v>
      </c>
      <c r="DA143" s="188">
        <v>0</v>
      </c>
      <c r="DB143" s="188">
        <v>0</v>
      </c>
      <c r="DC143" s="188">
        <v>3238.0313234704918</v>
      </c>
      <c r="DD143" s="193">
        <v>682412.55158880656</v>
      </c>
      <c r="DE143" s="189">
        <v>445047.49020435207</v>
      </c>
      <c r="DF143" s="189">
        <v>81258.249238664837</v>
      </c>
      <c r="DG143" s="189">
        <v>848.0893645371774</v>
      </c>
      <c r="DH143" s="189">
        <v>350.5457754252908</v>
      </c>
      <c r="DI143" s="189">
        <v>497.5435891118866</v>
      </c>
      <c r="DJ143" s="188">
        <v>74803.578244875738</v>
      </c>
      <c r="DK143" s="188">
        <v>0</v>
      </c>
      <c r="DL143" s="188">
        <v>705.13388216392411</v>
      </c>
      <c r="DM143" s="188">
        <v>0</v>
      </c>
      <c r="DN143" s="188">
        <v>79044.175611410334</v>
      </c>
      <c r="DO143" s="188">
        <v>0</v>
      </c>
      <c r="DP143" s="188">
        <v>705.83504280246973</v>
      </c>
      <c r="DQ143" s="188">
        <v>0</v>
      </c>
      <c r="DR143" s="192">
        <v>459441.73015119048</v>
      </c>
      <c r="DS143" s="188">
        <v>351770.89047639415</v>
      </c>
      <c r="DT143" s="188">
        <v>99611.492032269569</v>
      </c>
      <c r="DU143" s="188">
        <v>252159.39844412458</v>
      </c>
      <c r="DV143" s="188">
        <v>91926.230885702593</v>
      </c>
      <c r="DW143" s="188">
        <v>31218.84578225634</v>
      </c>
      <c r="DX143" s="188">
        <v>25633.758148224926</v>
      </c>
      <c r="DY143" s="188">
        <v>35073.626955221334</v>
      </c>
      <c r="DZ143" s="188">
        <v>4790.1425063725746</v>
      </c>
      <c r="EA143" s="188">
        <v>2606.4478136864705</v>
      </c>
      <c r="EB143" s="188">
        <v>2183.6946926861042</v>
      </c>
      <c r="EC143" s="188">
        <v>3500.8670218321381</v>
      </c>
      <c r="ED143" s="188">
        <v>276.32086348482164</v>
      </c>
      <c r="EE143" s="188">
        <v>3534.7265365079256</v>
      </c>
      <c r="EF143" s="188">
        <v>3642.5518608962193</v>
      </c>
      <c r="EG143" s="192">
        <v>30422.608555772793</v>
      </c>
      <c r="EH143" s="188">
        <v>12866.025339773865</v>
      </c>
      <c r="EI143" s="188">
        <v>17556.58321599893</v>
      </c>
      <c r="EJ143" s="192">
        <v>63635.884272112227</v>
      </c>
      <c r="EK143" s="192">
        <v>453387.86641307478</v>
      </c>
      <c r="EL143" s="188">
        <v>244787.00120300517</v>
      </c>
      <c r="EM143" s="188">
        <v>208600.86521006961</v>
      </c>
      <c r="EN143" s="188">
        <v>0</v>
      </c>
      <c r="EO143" s="192">
        <v>0</v>
      </c>
      <c r="EP143" s="188">
        <v>0</v>
      </c>
      <c r="EQ143" s="188">
        <v>0</v>
      </c>
      <c r="ER143" s="188">
        <v>0</v>
      </c>
      <c r="ES143" s="192">
        <v>11591.8</v>
      </c>
      <c r="ET143" s="190">
        <v>1886004.7356418679</v>
      </c>
      <c r="EU143" s="269"/>
      <c r="EV143" s="192">
        <v>0</v>
      </c>
      <c r="EW143" s="188">
        <v>1583581.3699999999</v>
      </c>
      <c r="EX143" s="188">
        <v>1129.8799999999999</v>
      </c>
      <c r="EY143" s="188">
        <v>1130.02</v>
      </c>
      <c r="EZ143" s="188">
        <v>3559.66</v>
      </c>
      <c r="FA143" s="188">
        <v>2381.3100000000004</v>
      </c>
      <c r="FB143" s="188">
        <v>21621.339999999997</v>
      </c>
      <c r="FC143" s="192">
        <v>1613403.5799999998</v>
      </c>
      <c r="FD143" s="188">
        <v>1534207.81</v>
      </c>
      <c r="FE143" s="188">
        <v>1110.42</v>
      </c>
      <c r="FF143" s="188">
        <v>1110.48</v>
      </c>
      <c r="FG143" s="188">
        <v>3494.37</v>
      </c>
      <c r="FH143" s="188">
        <v>2341.42</v>
      </c>
      <c r="FI143" s="188">
        <v>20758.120000000003</v>
      </c>
      <c r="FJ143" s="192">
        <v>1563022.62</v>
      </c>
      <c r="FK143" s="192">
        <v>676321.87666666659</v>
      </c>
      <c r="FL143" s="190">
        <v>1583581.3699999999</v>
      </c>
      <c r="FN143" s="115">
        <v>0</v>
      </c>
      <c r="FO143" s="107">
        <v>3.4064161623684952</v>
      </c>
      <c r="FP143" s="108">
        <v>4940.6600000000008</v>
      </c>
      <c r="FQ143" s="107">
        <v>3.0862313524366214</v>
      </c>
      <c r="FR143" s="108">
        <v>4940.6600000000008</v>
      </c>
      <c r="FS143" s="107">
        <v>0</v>
      </c>
      <c r="FT143" s="108">
        <v>0</v>
      </c>
      <c r="FU143" s="108">
        <v>4940.66</v>
      </c>
      <c r="FV143" s="108">
        <v>4940.66</v>
      </c>
      <c r="FW143" s="108">
        <v>4940.66</v>
      </c>
      <c r="FX143" s="108">
        <v>4940.66</v>
      </c>
      <c r="FY143" s="108">
        <v>4940.66</v>
      </c>
      <c r="FZ143" s="108">
        <v>4940.66</v>
      </c>
      <c r="GA143" s="108">
        <v>4940.66</v>
      </c>
      <c r="GB143" s="108">
        <v>4940.66</v>
      </c>
      <c r="GC143" s="108">
        <v>4940.66</v>
      </c>
      <c r="GD143" s="108">
        <v>4940.66</v>
      </c>
      <c r="GE143" s="108">
        <v>4940.66</v>
      </c>
      <c r="GF143" s="108">
        <v>4940.66</v>
      </c>
      <c r="GG143" s="108">
        <v>4940.6600000000008</v>
      </c>
      <c r="GH143" s="108">
        <v>4940.6600000000008</v>
      </c>
      <c r="GI143" s="108"/>
      <c r="GJ143" s="108">
        <v>0</v>
      </c>
      <c r="GK143" s="115">
        <v>0</v>
      </c>
    </row>
    <row r="144" spans="1:193" ht="12" customHeight="1" x14ac:dyDescent="0.25">
      <c r="A144" s="22">
        <v>139</v>
      </c>
      <c r="B144" s="10" t="s">
        <v>137</v>
      </c>
      <c r="C144" s="28">
        <v>2021</v>
      </c>
      <c r="D144" s="282"/>
      <c r="E144" s="126">
        <v>3458.19</v>
      </c>
      <c r="F144" s="11">
        <v>3458.19</v>
      </c>
      <c r="G144" s="11">
        <v>0</v>
      </c>
      <c r="H144" s="11">
        <v>619</v>
      </c>
      <c r="I144" s="124" t="s">
        <v>493</v>
      </c>
      <c r="J144" s="12">
        <v>27.35</v>
      </c>
      <c r="K144" s="26">
        <v>4.4800000000000004</v>
      </c>
      <c r="L144" s="26">
        <v>5.83</v>
      </c>
      <c r="M144" s="26">
        <v>7.93</v>
      </c>
      <c r="N144" s="26">
        <v>6.1</v>
      </c>
      <c r="O144" s="26">
        <v>2.78</v>
      </c>
      <c r="P144" s="26">
        <v>0</v>
      </c>
      <c r="Q144" s="26">
        <v>0</v>
      </c>
      <c r="R144" s="26">
        <v>0.23</v>
      </c>
      <c r="S144" s="35">
        <v>28.444000000000003</v>
      </c>
      <c r="T144" s="33">
        <v>4.6592000000000002</v>
      </c>
      <c r="U144" s="33">
        <v>6.0632000000000001</v>
      </c>
      <c r="V144" s="33">
        <v>8.2471999999999994</v>
      </c>
      <c r="W144" s="33">
        <v>6.3439999999999994</v>
      </c>
      <c r="X144" s="33">
        <v>2.8912</v>
      </c>
      <c r="Y144" s="33">
        <v>0</v>
      </c>
      <c r="Z144" s="33">
        <v>0</v>
      </c>
      <c r="AA144" s="33">
        <v>0.23920000000000002</v>
      </c>
      <c r="AB144" s="38" t="s">
        <v>395</v>
      </c>
      <c r="AC144" s="38" t="s">
        <v>396</v>
      </c>
      <c r="AD144" s="122" t="s">
        <v>396</v>
      </c>
      <c r="AE144" s="37">
        <v>0</v>
      </c>
      <c r="AF144" s="38" t="s">
        <v>396</v>
      </c>
      <c r="AG144" s="282"/>
      <c r="AH144" s="26">
        <v>34.24</v>
      </c>
      <c r="AI144" s="26">
        <v>34.24</v>
      </c>
      <c r="AJ144" s="26">
        <v>2190</v>
      </c>
      <c r="AK144" s="26">
        <v>35.89</v>
      </c>
      <c r="AL144" s="26">
        <v>5.93</v>
      </c>
      <c r="AM144" s="282"/>
      <c r="AN144" s="15">
        <v>1.2999999999999999E-2</v>
      </c>
      <c r="AO144" s="15">
        <v>1.2999999999999999E-2</v>
      </c>
      <c r="AP144" s="16">
        <v>7.7870000000000001E-4</v>
      </c>
      <c r="AQ144" s="15">
        <v>2.5999999999999999E-2</v>
      </c>
      <c r="AR144" s="15">
        <v>0.68300000000000005</v>
      </c>
      <c r="AS144" s="282"/>
      <c r="AT144" s="13">
        <v>8.0469999999999988</v>
      </c>
      <c r="AU144" s="13">
        <v>8.0469999999999988</v>
      </c>
      <c r="AV144" s="13">
        <v>0.48201529999999998</v>
      </c>
      <c r="AW144" s="13">
        <v>16.093999999999998</v>
      </c>
      <c r="AX144" s="13">
        <v>422.77700000000004</v>
      </c>
      <c r="AY144" s="26">
        <v>7.9674419277136296E-2</v>
      </c>
      <c r="AZ144" s="26">
        <v>7.9674419277136296E-2</v>
      </c>
      <c r="BA144" s="26">
        <v>0.30525029191571312</v>
      </c>
      <c r="BB144" s="26">
        <v>0.16702773994488443</v>
      </c>
      <c r="BC144" s="26">
        <v>0.72496525928303535</v>
      </c>
      <c r="BD144" s="269"/>
      <c r="BE144" s="192">
        <v>60415.129177519368</v>
      </c>
      <c r="BF144" s="188">
        <v>60415.129177519368</v>
      </c>
      <c r="BG144" s="188">
        <v>21446.753453821177</v>
      </c>
      <c r="BH144" s="188">
        <v>2972.1895232173329</v>
      </c>
      <c r="BI144" s="188">
        <v>1060.2282926470755</v>
      </c>
      <c r="BJ144" s="188">
        <v>13020.637907833781</v>
      </c>
      <c r="BK144" s="188">
        <v>21915.32</v>
      </c>
      <c r="BL144" s="188">
        <v>0</v>
      </c>
      <c r="BM144" s="188">
        <v>0</v>
      </c>
      <c r="BN144" s="188">
        <v>0</v>
      </c>
      <c r="BO144" s="188">
        <v>0</v>
      </c>
      <c r="BP144" s="188">
        <v>0</v>
      </c>
      <c r="BQ144" s="188">
        <v>0</v>
      </c>
      <c r="BR144" s="188">
        <v>0</v>
      </c>
      <c r="BS144" s="188">
        <v>0</v>
      </c>
      <c r="BT144" s="188">
        <v>0</v>
      </c>
      <c r="BU144" s="188">
        <v>0</v>
      </c>
      <c r="BV144" s="188">
        <v>0</v>
      </c>
      <c r="BW144" s="188">
        <v>0</v>
      </c>
      <c r="BX144" s="188">
        <v>0</v>
      </c>
      <c r="BY144" s="188">
        <v>0</v>
      </c>
      <c r="BZ144" s="188">
        <v>0</v>
      </c>
      <c r="CA144" s="188">
        <v>0</v>
      </c>
      <c r="CB144" s="188">
        <v>0</v>
      </c>
      <c r="CC144" s="188">
        <v>0</v>
      </c>
      <c r="CD144" s="188">
        <v>0</v>
      </c>
      <c r="CE144" s="188">
        <v>0</v>
      </c>
      <c r="CF144" s="188">
        <v>0</v>
      </c>
      <c r="CG144" s="188">
        <v>0</v>
      </c>
      <c r="CH144" s="188">
        <v>0</v>
      </c>
      <c r="CI144" s="188">
        <v>0</v>
      </c>
      <c r="CJ144" s="188">
        <v>0</v>
      </c>
      <c r="CK144" s="188">
        <v>0</v>
      </c>
      <c r="CL144" s="188">
        <v>0</v>
      </c>
      <c r="CM144" s="188">
        <v>0</v>
      </c>
      <c r="CN144" s="188">
        <v>0</v>
      </c>
      <c r="CO144" s="188">
        <v>0</v>
      </c>
      <c r="CP144" s="188">
        <v>0</v>
      </c>
      <c r="CQ144" s="188">
        <v>0</v>
      </c>
      <c r="CR144" s="188">
        <v>0</v>
      </c>
      <c r="CS144" s="188">
        <v>0</v>
      </c>
      <c r="CT144" s="188">
        <v>0</v>
      </c>
      <c r="CU144" s="188">
        <v>0</v>
      </c>
      <c r="CV144" s="188">
        <v>0</v>
      </c>
      <c r="CW144" s="188">
        <v>0</v>
      </c>
      <c r="CX144" s="188">
        <v>0</v>
      </c>
      <c r="CY144" s="188">
        <v>0</v>
      </c>
      <c r="CZ144" s="188">
        <v>0</v>
      </c>
      <c r="DA144" s="188">
        <v>0</v>
      </c>
      <c r="DB144" s="188">
        <v>0</v>
      </c>
      <c r="DC144" s="188">
        <v>0</v>
      </c>
      <c r="DD144" s="193">
        <v>476482.74115899386</v>
      </c>
      <c r="DE144" s="189">
        <v>311508.7417773715</v>
      </c>
      <c r="DF144" s="189">
        <v>56876.30092632529</v>
      </c>
      <c r="DG144" s="189">
        <v>593.61586499553118</v>
      </c>
      <c r="DH144" s="189">
        <v>245.36274407022267</v>
      </c>
      <c r="DI144" s="189">
        <v>348.25312092530851</v>
      </c>
      <c r="DJ144" s="188">
        <v>51189.910741954889</v>
      </c>
      <c r="DK144" s="188">
        <v>0</v>
      </c>
      <c r="DL144" s="188">
        <v>493.55489751580973</v>
      </c>
      <c r="DM144" s="188">
        <v>0</v>
      </c>
      <c r="DN144" s="188">
        <v>55326.571279469354</v>
      </c>
      <c r="DO144" s="188">
        <v>0</v>
      </c>
      <c r="DP144" s="188">
        <v>494.04567136153315</v>
      </c>
      <c r="DQ144" s="188">
        <v>0</v>
      </c>
      <c r="DR144" s="192">
        <v>321583.91728869121</v>
      </c>
      <c r="DS144" s="188">
        <v>246220.25715927858</v>
      </c>
      <c r="DT144" s="188">
        <v>69722.560473919322</v>
      </c>
      <c r="DU144" s="188">
        <v>176497.69668535926</v>
      </c>
      <c r="DV144" s="188">
        <v>64343.300770874295</v>
      </c>
      <c r="DW144" s="188">
        <v>21851.473344804344</v>
      </c>
      <c r="DX144" s="188">
        <v>17942.219478897547</v>
      </c>
      <c r="DY144" s="188">
        <v>24549.607947172412</v>
      </c>
      <c r="DZ144" s="188">
        <v>3352.8360409565876</v>
      </c>
      <c r="EA144" s="188">
        <v>1824.3699758357011</v>
      </c>
      <c r="EB144" s="188">
        <v>1528.4660651208862</v>
      </c>
      <c r="EC144" s="188">
        <v>2450.4141807429942</v>
      </c>
      <c r="ED144" s="188">
        <v>193.40939204368956</v>
      </c>
      <c r="EE144" s="188">
        <v>2474.1139769355395</v>
      </c>
      <c r="EF144" s="188">
        <v>2549.5857678594957</v>
      </c>
      <c r="EG144" s="192">
        <v>21294.151121811235</v>
      </c>
      <c r="EH144" s="188">
        <v>9005.5094197440376</v>
      </c>
      <c r="EI144" s="188">
        <v>12288.641702067198</v>
      </c>
      <c r="EJ144" s="192">
        <v>44541.615620377794</v>
      </c>
      <c r="EK144" s="192">
        <v>317346.54595763132</v>
      </c>
      <c r="EL144" s="188">
        <v>171337.42449191411</v>
      </c>
      <c r="EM144" s="188">
        <v>146009.12146571724</v>
      </c>
      <c r="EN144" s="188">
        <v>0</v>
      </c>
      <c r="EO144" s="192">
        <v>0</v>
      </c>
      <c r="EP144" s="188">
        <v>0</v>
      </c>
      <c r="EQ144" s="188">
        <v>0</v>
      </c>
      <c r="ER144" s="188">
        <v>0</v>
      </c>
      <c r="ES144" s="192">
        <v>7791.8</v>
      </c>
      <c r="ET144" s="190">
        <v>1249455.900325025</v>
      </c>
      <c r="EU144" s="269"/>
      <c r="EV144" s="192">
        <v>3728.4210526315787</v>
      </c>
      <c r="EW144" s="188">
        <v>1112806.32</v>
      </c>
      <c r="EX144" s="188">
        <v>1139.1600000000001</v>
      </c>
      <c r="EY144" s="188">
        <v>1139.1600000000001</v>
      </c>
      <c r="EZ144" s="188">
        <v>3588.12</v>
      </c>
      <c r="FA144" s="188">
        <v>2400.3000000000002</v>
      </c>
      <c r="FB144" s="188">
        <v>29575.86</v>
      </c>
      <c r="FC144" s="192">
        <v>1150648.9200000002</v>
      </c>
      <c r="FD144" s="188">
        <v>1040710.5700000002</v>
      </c>
      <c r="FE144" s="188">
        <v>1145.83</v>
      </c>
      <c r="FF144" s="188">
        <v>1145.8</v>
      </c>
      <c r="FG144" s="188">
        <v>3606.71</v>
      </c>
      <c r="FH144" s="188">
        <v>2415.88</v>
      </c>
      <c r="FI144" s="188">
        <v>27543.34</v>
      </c>
      <c r="FJ144" s="192">
        <v>1076568.1300000001</v>
      </c>
      <c r="FK144" s="192">
        <v>717081.03333333333</v>
      </c>
      <c r="FL144" s="190">
        <v>1116534.7410526318</v>
      </c>
      <c r="FN144" s="115">
        <v>0</v>
      </c>
      <c r="FO144" s="107">
        <v>3.4064187146529568</v>
      </c>
      <c r="FP144" s="108">
        <v>3458.19</v>
      </c>
      <c r="FQ144" s="107">
        <v>3.0862308140531276</v>
      </c>
      <c r="FR144" s="108">
        <v>3458.19</v>
      </c>
      <c r="FS144" s="107">
        <v>0</v>
      </c>
      <c r="FT144" s="108">
        <v>0</v>
      </c>
      <c r="FU144" s="108">
        <v>3458.19</v>
      </c>
      <c r="FV144" s="108">
        <v>3458.19</v>
      </c>
      <c r="FW144" s="108">
        <v>3458.19</v>
      </c>
      <c r="FX144" s="108">
        <v>3458.19</v>
      </c>
      <c r="FY144" s="108">
        <v>3458.19</v>
      </c>
      <c r="FZ144" s="108">
        <v>3458.19</v>
      </c>
      <c r="GA144" s="108">
        <v>3458.19</v>
      </c>
      <c r="GB144" s="108">
        <v>3458.19</v>
      </c>
      <c r="GC144" s="108">
        <v>3458.19</v>
      </c>
      <c r="GD144" s="108">
        <v>3458.19</v>
      </c>
      <c r="GE144" s="108">
        <v>3458.19</v>
      </c>
      <c r="GF144" s="108">
        <v>3458.19</v>
      </c>
      <c r="GG144" s="108">
        <v>3458.19</v>
      </c>
      <c r="GH144" s="108">
        <v>0</v>
      </c>
      <c r="GI144" s="108"/>
      <c r="GJ144" s="108">
        <v>4</v>
      </c>
      <c r="GK144" s="115">
        <v>9.5693779904306216E-3</v>
      </c>
    </row>
    <row r="145" spans="1:193" ht="12" customHeight="1" x14ac:dyDescent="0.25">
      <c r="A145" s="22">
        <v>140</v>
      </c>
      <c r="B145" s="10" t="s">
        <v>138</v>
      </c>
      <c r="C145" s="28">
        <v>2021</v>
      </c>
      <c r="D145" s="282"/>
      <c r="E145" s="126">
        <v>3483.9</v>
      </c>
      <c r="F145" s="11">
        <v>3483.9</v>
      </c>
      <c r="G145" s="11">
        <v>0</v>
      </c>
      <c r="H145" s="11">
        <v>445.9</v>
      </c>
      <c r="I145" s="124" t="s">
        <v>493</v>
      </c>
      <c r="J145" s="12">
        <v>27.35</v>
      </c>
      <c r="K145" s="26">
        <v>4.4800000000000004</v>
      </c>
      <c r="L145" s="26">
        <v>5.83</v>
      </c>
      <c r="M145" s="26">
        <v>7.93</v>
      </c>
      <c r="N145" s="26">
        <v>6.1</v>
      </c>
      <c r="O145" s="26">
        <v>2.78</v>
      </c>
      <c r="P145" s="26">
        <v>0</v>
      </c>
      <c r="Q145" s="26">
        <v>0</v>
      </c>
      <c r="R145" s="26">
        <v>0.23</v>
      </c>
      <c r="S145" s="35">
        <v>28.444000000000003</v>
      </c>
      <c r="T145" s="33">
        <v>4.6592000000000002</v>
      </c>
      <c r="U145" s="33">
        <v>6.0632000000000001</v>
      </c>
      <c r="V145" s="33">
        <v>8.2471999999999994</v>
      </c>
      <c r="W145" s="33">
        <v>6.3439999999999994</v>
      </c>
      <c r="X145" s="33">
        <v>2.8912</v>
      </c>
      <c r="Y145" s="33">
        <v>0</v>
      </c>
      <c r="Z145" s="33">
        <v>0</v>
      </c>
      <c r="AA145" s="33">
        <v>0.23920000000000002</v>
      </c>
      <c r="AB145" s="38" t="s">
        <v>395</v>
      </c>
      <c r="AC145" s="38" t="s">
        <v>396</v>
      </c>
      <c r="AD145" s="122" t="s">
        <v>396</v>
      </c>
      <c r="AE145" s="37">
        <v>0</v>
      </c>
      <c r="AF145" s="38" t="s">
        <v>396</v>
      </c>
      <c r="AG145" s="282"/>
      <c r="AH145" s="26">
        <v>34.24</v>
      </c>
      <c r="AI145" s="26">
        <v>34.24</v>
      </c>
      <c r="AJ145" s="26">
        <v>2190</v>
      </c>
      <c r="AK145" s="26">
        <v>35.89</v>
      </c>
      <c r="AL145" s="26">
        <v>5.93</v>
      </c>
      <c r="AM145" s="282"/>
      <c r="AN145" s="15">
        <v>1.2999999999999999E-2</v>
      </c>
      <c r="AO145" s="15">
        <v>1.2999999999999999E-2</v>
      </c>
      <c r="AP145" s="16">
        <v>7.7870000000000001E-4</v>
      </c>
      <c r="AQ145" s="15">
        <v>2.5999999999999999E-2</v>
      </c>
      <c r="AR145" s="15">
        <v>0.68300000000000005</v>
      </c>
      <c r="AS145" s="282"/>
      <c r="AT145" s="13">
        <v>5.7966999999999995</v>
      </c>
      <c r="AU145" s="13">
        <v>5.7966999999999995</v>
      </c>
      <c r="AV145" s="13">
        <v>0.34722232999999997</v>
      </c>
      <c r="AW145" s="13">
        <v>11.593399999999999</v>
      </c>
      <c r="AX145" s="13">
        <v>304.54970000000003</v>
      </c>
      <c r="AY145" s="26">
        <v>5.6970351617440219E-2</v>
      </c>
      <c r="AZ145" s="26">
        <v>5.6970351617440219E-2</v>
      </c>
      <c r="BA145" s="26">
        <v>0.21826599578059069</v>
      </c>
      <c r="BB145" s="26">
        <v>0.11943142053445849</v>
      </c>
      <c r="BC145" s="26">
        <v>0.51837874824191288</v>
      </c>
      <c r="BD145" s="269"/>
      <c r="BE145" s="192">
        <v>71079.716971236339</v>
      </c>
      <c r="BF145" s="188">
        <v>71079.716971236339</v>
      </c>
      <c r="BG145" s="188">
        <v>21606.199878481988</v>
      </c>
      <c r="BH145" s="188">
        <v>2994.2863405240514</v>
      </c>
      <c r="BI145" s="188">
        <v>1068.1105863914786</v>
      </c>
      <c r="BJ145" s="188">
        <v>13117.440165838812</v>
      </c>
      <c r="BK145" s="188">
        <v>32293.68</v>
      </c>
      <c r="BL145" s="188">
        <v>0</v>
      </c>
      <c r="BM145" s="188">
        <v>0</v>
      </c>
      <c r="BN145" s="188">
        <v>0</v>
      </c>
      <c r="BO145" s="188">
        <v>0</v>
      </c>
      <c r="BP145" s="188">
        <v>0</v>
      </c>
      <c r="BQ145" s="188">
        <v>0</v>
      </c>
      <c r="BR145" s="188">
        <v>0</v>
      </c>
      <c r="BS145" s="188">
        <v>0</v>
      </c>
      <c r="BT145" s="188">
        <v>0</v>
      </c>
      <c r="BU145" s="188">
        <v>0</v>
      </c>
      <c r="BV145" s="188">
        <v>0</v>
      </c>
      <c r="BW145" s="188">
        <v>0</v>
      </c>
      <c r="BX145" s="188">
        <v>0</v>
      </c>
      <c r="BY145" s="188">
        <v>0</v>
      </c>
      <c r="BZ145" s="188">
        <v>0</v>
      </c>
      <c r="CA145" s="188">
        <v>0</v>
      </c>
      <c r="CB145" s="188">
        <v>0</v>
      </c>
      <c r="CC145" s="188">
        <v>0</v>
      </c>
      <c r="CD145" s="188">
        <v>0</v>
      </c>
      <c r="CE145" s="188">
        <v>0</v>
      </c>
      <c r="CF145" s="188">
        <v>0</v>
      </c>
      <c r="CG145" s="188">
        <v>0</v>
      </c>
      <c r="CH145" s="188">
        <v>0</v>
      </c>
      <c r="CI145" s="188">
        <v>0</v>
      </c>
      <c r="CJ145" s="188">
        <v>0</v>
      </c>
      <c r="CK145" s="188">
        <v>0</v>
      </c>
      <c r="CL145" s="188">
        <v>0</v>
      </c>
      <c r="CM145" s="188">
        <v>0</v>
      </c>
      <c r="CN145" s="188">
        <v>0</v>
      </c>
      <c r="CO145" s="188">
        <v>0</v>
      </c>
      <c r="CP145" s="188">
        <v>0</v>
      </c>
      <c r="CQ145" s="188">
        <v>0</v>
      </c>
      <c r="CR145" s="188">
        <v>0</v>
      </c>
      <c r="CS145" s="188">
        <v>0</v>
      </c>
      <c r="CT145" s="188">
        <v>0</v>
      </c>
      <c r="CU145" s="188">
        <v>0</v>
      </c>
      <c r="CV145" s="188">
        <v>0</v>
      </c>
      <c r="CW145" s="188">
        <v>0</v>
      </c>
      <c r="CX145" s="188">
        <v>0</v>
      </c>
      <c r="CY145" s="188">
        <v>0</v>
      </c>
      <c r="CZ145" s="188">
        <v>0</v>
      </c>
      <c r="DA145" s="188">
        <v>0</v>
      </c>
      <c r="DB145" s="188">
        <v>0</v>
      </c>
      <c r="DC145" s="188">
        <v>0</v>
      </c>
      <c r="DD145" s="193">
        <v>479884.47621788253</v>
      </c>
      <c r="DE145" s="189">
        <v>313824.66130495572</v>
      </c>
      <c r="DF145" s="189">
        <v>57299.149207309238</v>
      </c>
      <c r="DG145" s="189">
        <v>598.02911698256366</v>
      </c>
      <c r="DH145" s="189">
        <v>247.18689952438964</v>
      </c>
      <c r="DI145" s="189">
        <v>350.84221745817399</v>
      </c>
      <c r="DJ145" s="188">
        <v>51429.795621986246</v>
      </c>
      <c r="DK145" s="188">
        <v>0</v>
      </c>
      <c r="DL145" s="188">
        <v>497.22424373887208</v>
      </c>
      <c r="DM145" s="188">
        <v>0</v>
      </c>
      <c r="DN145" s="188">
        <v>55737.898056654878</v>
      </c>
      <c r="DO145" s="188">
        <v>0</v>
      </c>
      <c r="DP145" s="188">
        <v>497.71866625501951</v>
      </c>
      <c r="DQ145" s="188">
        <v>0</v>
      </c>
      <c r="DR145" s="192">
        <v>323974.74096046528</v>
      </c>
      <c r="DS145" s="188">
        <v>248050.78781594156</v>
      </c>
      <c r="DT145" s="188">
        <v>70240.914592630128</v>
      </c>
      <c r="DU145" s="188">
        <v>177809.87322331141</v>
      </c>
      <c r="DV145" s="188">
        <v>64821.662648856494</v>
      </c>
      <c r="DW145" s="188">
        <v>22013.928669611523</v>
      </c>
      <c r="DX145" s="188">
        <v>18075.611358118316</v>
      </c>
      <c r="DY145" s="188">
        <v>24732.122621126655</v>
      </c>
      <c r="DZ145" s="188">
        <v>3377.7627843145283</v>
      </c>
      <c r="EA145" s="188">
        <v>1837.9333000251579</v>
      </c>
      <c r="EB145" s="188">
        <v>1539.8294842893702</v>
      </c>
      <c r="EC145" s="188">
        <v>2468.6318462231743</v>
      </c>
      <c r="ED145" s="188">
        <v>194.84729900352792</v>
      </c>
      <c r="EE145" s="188">
        <v>2492.5078391429411</v>
      </c>
      <c r="EF145" s="188">
        <v>2568.5407269831035</v>
      </c>
      <c r="EG145" s="192">
        <v>21452.463020620089</v>
      </c>
      <c r="EH145" s="188">
        <v>9072.4611046374721</v>
      </c>
      <c r="EI145" s="188">
        <v>12380.001915982617</v>
      </c>
      <c r="EJ145" s="192">
        <v>44872.761375122318</v>
      </c>
      <c r="EK145" s="192">
        <v>319705.86678632238</v>
      </c>
      <c r="EL145" s="188">
        <v>172611.23685725185</v>
      </c>
      <c r="EM145" s="188">
        <v>147094.62992907054</v>
      </c>
      <c r="EN145" s="188">
        <v>0</v>
      </c>
      <c r="EO145" s="192">
        <v>0</v>
      </c>
      <c r="EP145" s="188">
        <v>0</v>
      </c>
      <c r="EQ145" s="188">
        <v>0</v>
      </c>
      <c r="ER145" s="188">
        <v>0</v>
      </c>
      <c r="ES145" s="192">
        <v>7886.8</v>
      </c>
      <c r="ET145" s="190">
        <v>1268856.825331649</v>
      </c>
      <c r="EU145" s="269"/>
      <c r="EV145" s="192">
        <v>3728.4210526315787</v>
      </c>
      <c r="EW145" s="188">
        <v>1121468.76</v>
      </c>
      <c r="EX145" s="188">
        <v>1091.58</v>
      </c>
      <c r="EY145" s="188">
        <v>1091.58</v>
      </c>
      <c r="EZ145" s="188">
        <v>3438.1800000000003</v>
      </c>
      <c r="FA145" s="188">
        <v>2299.62</v>
      </c>
      <c r="FB145" s="188">
        <v>21306.899999999998</v>
      </c>
      <c r="FC145" s="192">
        <v>1150696.6200000001</v>
      </c>
      <c r="FD145" s="188">
        <v>1070909.4400000002</v>
      </c>
      <c r="FE145" s="188">
        <v>-176.62</v>
      </c>
      <c r="FF145" s="188">
        <v>-176.65000000000009</v>
      </c>
      <c r="FG145" s="188">
        <v>2168.77</v>
      </c>
      <c r="FH145" s="188">
        <v>1034.69</v>
      </c>
      <c r="FI145" s="188">
        <v>14199.379999999997</v>
      </c>
      <c r="FJ145" s="192">
        <v>1087959.01</v>
      </c>
      <c r="FK145" s="192">
        <v>404362.88333333336</v>
      </c>
      <c r="FL145" s="190">
        <v>1125197.1810526317</v>
      </c>
      <c r="FN145" s="115">
        <v>0</v>
      </c>
      <c r="FO145" s="107">
        <v>3.4064193307696722</v>
      </c>
      <c r="FP145" s="108">
        <v>3483.900000000001</v>
      </c>
      <c r="FQ145" s="107">
        <v>3.086231073867876</v>
      </c>
      <c r="FR145" s="108">
        <v>3483.900000000001</v>
      </c>
      <c r="FS145" s="107">
        <v>0</v>
      </c>
      <c r="FT145" s="108">
        <v>0</v>
      </c>
      <c r="FU145" s="108">
        <v>3483.9</v>
      </c>
      <c r="FV145" s="108">
        <v>3483.9</v>
      </c>
      <c r="FW145" s="108">
        <v>3483.9</v>
      </c>
      <c r="FX145" s="108">
        <v>3483.9</v>
      </c>
      <c r="FY145" s="108">
        <v>3483.9</v>
      </c>
      <c r="FZ145" s="108">
        <v>3483.9</v>
      </c>
      <c r="GA145" s="108">
        <v>3483.9</v>
      </c>
      <c r="GB145" s="108">
        <v>3483.9</v>
      </c>
      <c r="GC145" s="108">
        <v>3483.9</v>
      </c>
      <c r="GD145" s="108">
        <v>3483.9</v>
      </c>
      <c r="GE145" s="108">
        <v>3483.9</v>
      </c>
      <c r="GF145" s="108">
        <v>3483.9</v>
      </c>
      <c r="GG145" s="108">
        <v>3483.900000000001</v>
      </c>
      <c r="GH145" s="108">
        <v>0</v>
      </c>
      <c r="GI145" s="108"/>
      <c r="GJ145" s="108">
        <v>4</v>
      </c>
      <c r="GK145" s="115">
        <v>9.5693779904306216E-3</v>
      </c>
    </row>
    <row r="146" spans="1:193" ht="12" customHeight="1" x14ac:dyDescent="0.25">
      <c r="A146" s="22">
        <v>141</v>
      </c>
      <c r="B146" s="10" t="s">
        <v>139</v>
      </c>
      <c r="C146" s="28">
        <v>2021</v>
      </c>
      <c r="D146" s="282"/>
      <c r="E146" s="126">
        <v>4950.6000000000004</v>
      </c>
      <c r="F146" s="11">
        <v>4950.6000000000004</v>
      </c>
      <c r="G146" s="11">
        <v>0</v>
      </c>
      <c r="H146" s="11">
        <v>456</v>
      </c>
      <c r="I146" s="124" t="s">
        <v>493</v>
      </c>
      <c r="J146" s="12">
        <v>27.35</v>
      </c>
      <c r="K146" s="26">
        <v>4.4800000000000004</v>
      </c>
      <c r="L146" s="26">
        <v>5.83</v>
      </c>
      <c r="M146" s="26">
        <v>7.93</v>
      </c>
      <c r="N146" s="26">
        <v>6.1</v>
      </c>
      <c r="O146" s="26">
        <v>2.78</v>
      </c>
      <c r="P146" s="26">
        <v>0</v>
      </c>
      <c r="Q146" s="26">
        <v>0</v>
      </c>
      <c r="R146" s="26">
        <v>0.23</v>
      </c>
      <c r="S146" s="35">
        <v>28.444000000000003</v>
      </c>
      <c r="T146" s="33">
        <v>4.6592000000000002</v>
      </c>
      <c r="U146" s="33">
        <v>6.0632000000000001</v>
      </c>
      <c r="V146" s="33">
        <v>8.2471999999999994</v>
      </c>
      <c r="W146" s="33">
        <v>6.3439999999999994</v>
      </c>
      <c r="X146" s="33">
        <v>2.8912</v>
      </c>
      <c r="Y146" s="33">
        <v>0</v>
      </c>
      <c r="Z146" s="33">
        <v>0</v>
      </c>
      <c r="AA146" s="33">
        <v>0.23920000000000002</v>
      </c>
      <c r="AB146" s="38" t="s">
        <v>395</v>
      </c>
      <c r="AC146" s="38" t="s">
        <v>396</v>
      </c>
      <c r="AD146" s="122" t="s">
        <v>396</v>
      </c>
      <c r="AE146" s="37">
        <v>0</v>
      </c>
      <c r="AF146" s="38" t="s">
        <v>396</v>
      </c>
      <c r="AG146" s="282"/>
      <c r="AH146" s="26">
        <v>34.24</v>
      </c>
      <c r="AI146" s="26">
        <v>34.24</v>
      </c>
      <c r="AJ146" s="26">
        <v>2190</v>
      </c>
      <c r="AK146" s="26">
        <v>35.89</v>
      </c>
      <c r="AL146" s="26">
        <v>5.93</v>
      </c>
      <c r="AM146" s="282"/>
      <c r="AN146" s="15">
        <v>1.2999999999999999E-2</v>
      </c>
      <c r="AO146" s="15">
        <v>1.2999999999999999E-2</v>
      </c>
      <c r="AP146" s="16">
        <v>7.7870000000000001E-4</v>
      </c>
      <c r="AQ146" s="15">
        <v>2.5999999999999999E-2</v>
      </c>
      <c r="AR146" s="15">
        <v>0.68300000000000005</v>
      </c>
      <c r="AS146" s="282"/>
      <c r="AT146" s="13">
        <v>5.9279999999999999</v>
      </c>
      <c r="AU146" s="13">
        <v>5.9279999999999999</v>
      </c>
      <c r="AV146" s="13">
        <v>0.35508719999999999</v>
      </c>
      <c r="AW146" s="13">
        <v>11.856</v>
      </c>
      <c r="AX146" s="13">
        <v>311.44800000000004</v>
      </c>
      <c r="AY146" s="26">
        <v>4.1000024239486128E-2</v>
      </c>
      <c r="AZ146" s="26">
        <v>4.1000024239486128E-2</v>
      </c>
      <c r="BA146" s="26">
        <v>0.15708014543691673</v>
      </c>
      <c r="BB146" s="26">
        <v>8.5951569506726458E-2</v>
      </c>
      <c r="BC146" s="26">
        <v>0.37306319234032237</v>
      </c>
      <c r="BD146" s="269"/>
      <c r="BE146" s="192">
        <v>89086.930568892654</v>
      </c>
      <c r="BF146" s="188">
        <v>81275.124724820605</v>
      </c>
      <c r="BG146" s="188">
        <v>30702.27420948158</v>
      </c>
      <c r="BH146" s="188">
        <v>4254.862067624892</v>
      </c>
      <c r="BI146" s="188">
        <v>1517.7784290564173</v>
      </c>
      <c r="BJ146" s="188">
        <v>18639.800018657712</v>
      </c>
      <c r="BK146" s="188">
        <v>26160.41</v>
      </c>
      <c r="BL146" s="188">
        <v>0</v>
      </c>
      <c r="BM146" s="188">
        <v>0</v>
      </c>
      <c r="BN146" s="188">
        <v>0</v>
      </c>
      <c r="BO146" s="188">
        <v>0</v>
      </c>
      <c r="BP146" s="188">
        <v>0</v>
      </c>
      <c r="BQ146" s="188">
        <v>0</v>
      </c>
      <c r="BR146" s="188">
        <v>0</v>
      </c>
      <c r="BS146" s="188">
        <v>0</v>
      </c>
      <c r="BT146" s="188">
        <v>0</v>
      </c>
      <c r="BU146" s="188">
        <v>0</v>
      </c>
      <c r="BV146" s="188">
        <v>0</v>
      </c>
      <c r="BW146" s="188">
        <v>0</v>
      </c>
      <c r="BX146" s="188">
        <v>0</v>
      </c>
      <c r="BY146" s="188">
        <v>0</v>
      </c>
      <c r="BZ146" s="188">
        <v>0</v>
      </c>
      <c r="CA146" s="188">
        <v>0</v>
      </c>
      <c r="CB146" s="188">
        <v>0</v>
      </c>
      <c r="CC146" s="188">
        <v>0</v>
      </c>
      <c r="CD146" s="188">
        <v>0</v>
      </c>
      <c r="CE146" s="188">
        <v>0</v>
      </c>
      <c r="CF146" s="188">
        <v>0</v>
      </c>
      <c r="CG146" s="188">
        <v>0</v>
      </c>
      <c r="CH146" s="188">
        <v>0</v>
      </c>
      <c r="CI146" s="188">
        <v>0</v>
      </c>
      <c r="CJ146" s="188">
        <v>0</v>
      </c>
      <c r="CK146" s="188">
        <v>0</v>
      </c>
      <c r="CL146" s="188">
        <v>0</v>
      </c>
      <c r="CM146" s="188">
        <v>0</v>
      </c>
      <c r="CN146" s="188">
        <v>0</v>
      </c>
      <c r="CO146" s="188">
        <v>0</v>
      </c>
      <c r="CP146" s="188">
        <v>0</v>
      </c>
      <c r="CQ146" s="188">
        <v>0</v>
      </c>
      <c r="CR146" s="188">
        <v>0</v>
      </c>
      <c r="CS146" s="188">
        <v>4567.26</v>
      </c>
      <c r="CT146" s="188">
        <v>0</v>
      </c>
      <c r="CU146" s="188">
        <v>4567.26</v>
      </c>
      <c r="CV146" s="188">
        <v>0</v>
      </c>
      <c r="CW146" s="188">
        <v>0</v>
      </c>
      <c r="CX146" s="188">
        <v>0</v>
      </c>
      <c r="CY146" s="188">
        <v>0</v>
      </c>
      <c r="CZ146" s="188">
        <v>0</v>
      </c>
      <c r="DA146" s="188">
        <v>0</v>
      </c>
      <c r="DB146" s="188">
        <v>0</v>
      </c>
      <c r="DC146" s="188">
        <v>3244.5458440720495</v>
      </c>
      <c r="DD146" s="193">
        <v>683026.05384805787</v>
      </c>
      <c r="DE146" s="189">
        <v>445942.87099409086</v>
      </c>
      <c r="DF146" s="189">
        <v>81421.730837769457</v>
      </c>
      <c r="DG146" s="189">
        <v>849.79561598607256</v>
      </c>
      <c r="DH146" s="189">
        <v>351.25103039279054</v>
      </c>
      <c r="DI146" s="189">
        <v>498.54458559328208</v>
      </c>
      <c r="DJ146" s="188">
        <v>74194.64601257359</v>
      </c>
      <c r="DK146" s="188">
        <v>0</v>
      </c>
      <c r="DL146" s="188">
        <v>706.55252477214015</v>
      </c>
      <c r="DM146" s="188">
        <v>0</v>
      </c>
      <c r="DN146" s="188">
        <v>79203.202766806033</v>
      </c>
      <c r="DO146" s="188">
        <v>0</v>
      </c>
      <c r="DP146" s="188">
        <v>707.25509605961668</v>
      </c>
      <c r="DQ146" s="188">
        <v>0</v>
      </c>
      <c r="DR146" s="192">
        <v>460366.07038057322</v>
      </c>
      <c r="DS146" s="188">
        <v>352478.61022463324</v>
      </c>
      <c r="DT146" s="188">
        <v>99811.898097613186</v>
      </c>
      <c r="DU146" s="188">
        <v>252666.71212702006</v>
      </c>
      <c r="DV146" s="188">
        <v>92111.175151246833</v>
      </c>
      <c r="DW146" s="188">
        <v>31281.654258669529</v>
      </c>
      <c r="DX146" s="188">
        <v>25685.330115531586</v>
      </c>
      <c r="DY146" s="188">
        <v>35144.190777045718</v>
      </c>
      <c r="DZ146" s="188">
        <v>4799.7796836957132</v>
      </c>
      <c r="EA146" s="188">
        <v>2611.6916659790872</v>
      </c>
      <c r="EB146" s="188">
        <v>2188.0880177166259</v>
      </c>
      <c r="EC146" s="188">
        <v>3507.9103355183679</v>
      </c>
      <c r="ED146" s="188">
        <v>276.87678706244867</v>
      </c>
      <c r="EE146" s="188">
        <v>3541.837971371463</v>
      </c>
      <c r="EF146" s="188">
        <v>3649.8802270451356</v>
      </c>
      <c r="EG146" s="192">
        <v>30483.815100858741</v>
      </c>
      <c r="EH146" s="188">
        <v>12891.910199666538</v>
      </c>
      <c r="EI146" s="188">
        <v>17591.904901192203</v>
      </c>
      <c r="EJ146" s="192">
        <v>63763.911841235531</v>
      </c>
      <c r="EK146" s="192">
        <v>454300.02701350983</v>
      </c>
      <c r="EL146" s="188">
        <v>245279.48252978289</v>
      </c>
      <c r="EM146" s="188">
        <v>209020.54448372693</v>
      </c>
      <c r="EN146" s="188">
        <v>0</v>
      </c>
      <c r="EO146" s="192">
        <v>0</v>
      </c>
      <c r="EP146" s="188">
        <v>0</v>
      </c>
      <c r="EQ146" s="188">
        <v>0</v>
      </c>
      <c r="ER146" s="188">
        <v>0</v>
      </c>
      <c r="ES146" s="192">
        <v>11591.8</v>
      </c>
      <c r="ET146" s="190">
        <v>1792618.6087531277</v>
      </c>
      <c r="EU146" s="269"/>
      <c r="EV146" s="192">
        <v>0</v>
      </c>
      <c r="EW146" s="188">
        <v>1593605.4100000001</v>
      </c>
      <c r="EX146" s="188">
        <v>1231.8799999999999</v>
      </c>
      <c r="EY146" s="188">
        <v>1231.8799999999999</v>
      </c>
      <c r="EZ146" s="188">
        <v>3854.7700000000004</v>
      </c>
      <c r="FA146" s="188">
        <v>2535.2400000000002</v>
      </c>
      <c r="FB146" s="188">
        <v>21788.77</v>
      </c>
      <c r="FC146" s="192">
        <v>1624247.95</v>
      </c>
      <c r="FD146" s="188">
        <v>1520060.5000000002</v>
      </c>
      <c r="FE146" s="188">
        <v>1185.8399999999999</v>
      </c>
      <c r="FF146" s="188">
        <v>1185.81</v>
      </c>
      <c r="FG146" s="188">
        <v>3687.66</v>
      </c>
      <c r="FH146" s="188">
        <v>2424.6999999999998</v>
      </c>
      <c r="FI146" s="188">
        <v>20682.740000000002</v>
      </c>
      <c r="FJ146" s="192">
        <v>1549227.2500000002</v>
      </c>
      <c r="FK146" s="192">
        <v>568313.13666666672</v>
      </c>
      <c r="FL146" s="190">
        <v>1593605.4100000001</v>
      </c>
      <c r="FN146" s="115">
        <v>0</v>
      </c>
      <c r="FO146" s="107">
        <v>3.4064178101955762</v>
      </c>
      <c r="FP146" s="108">
        <v>4950.5999999999995</v>
      </c>
      <c r="FQ146" s="107">
        <v>3.0862335684514273</v>
      </c>
      <c r="FR146" s="108">
        <v>4950.5999999999995</v>
      </c>
      <c r="FS146" s="107">
        <v>0</v>
      </c>
      <c r="FT146" s="108">
        <v>0</v>
      </c>
      <c r="FU146" s="108">
        <v>4950.6000000000004</v>
      </c>
      <c r="FV146" s="108">
        <v>4950.6000000000004</v>
      </c>
      <c r="FW146" s="108">
        <v>4950.6000000000004</v>
      </c>
      <c r="FX146" s="108">
        <v>4950.6000000000004</v>
      </c>
      <c r="FY146" s="108">
        <v>4950.6000000000004</v>
      </c>
      <c r="FZ146" s="108">
        <v>4950.6000000000004</v>
      </c>
      <c r="GA146" s="108">
        <v>4950.6000000000004</v>
      </c>
      <c r="GB146" s="108">
        <v>4950.6000000000004</v>
      </c>
      <c r="GC146" s="108">
        <v>4950.6000000000004</v>
      </c>
      <c r="GD146" s="108">
        <v>4950.6000000000004</v>
      </c>
      <c r="GE146" s="108">
        <v>4950.6000000000004</v>
      </c>
      <c r="GF146" s="108">
        <v>4950.6000000000004</v>
      </c>
      <c r="GG146" s="108">
        <v>4950.5999999999995</v>
      </c>
      <c r="GH146" s="108">
        <v>4950.5999999999995</v>
      </c>
      <c r="GI146" s="108"/>
      <c r="GJ146" s="108">
        <v>0</v>
      </c>
      <c r="GK146" s="115">
        <v>0</v>
      </c>
    </row>
    <row r="147" spans="1:193" ht="12" customHeight="1" x14ac:dyDescent="0.25">
      <c r="A147" s="22">
        <v>142</v>
      </c>
      <c r="B147" s="10" t="s">
        <v>140</v>
      </c>
      <c r="C147" s="28">
        <v>2021</v>
      </c>
      <c r="D147" s="282"/>
      <c r="E147" s="126">
        <v>4924.3999999999996</v>
      </c>
      <c r="F147" s="11">
        <v>4924.3999999999996</v>
      </c>
      <c r="G147" s="11">
        <v>0</v>
      </c>
      <c r="H147" s="11">
        <v>716.4</v>
      </c>
      <c r="I147" s="124" t="s">
        <v>493</v>
      </c>
      <c r="J147" s="12">
        <v>27.35</v>
      </c>
      <c r="K147" s="26">
        <v>4.4800000000000004</v>
      </c>
      <c r="L147" s="26">
        <v>5.83</v>
      </c>
      <c r="M147" s="26">
        <v>7.93</v>
      </c>
      <c r="N147" s="26">
        <v>6.1</v>
      </c>
      <c r="O147" s="26">
        <v>2.78</v>
      </c>
      <c r="P147" s="26">
        <v>0</v>
      </c>
      <c r="Q147" s="26">
        <v>0</v>
      </c>
      <c r="R147" s="26">
        <v>0.23</v>
      </c>
      <c r="S147" s="35">
        <v>28.444000000000003</v>
      </c>
      <c r="T147" s="33">
        <v>4.6592000000000002</v>
      </c>
      <c r="U147" s="33">
        <v>6.0632000000000001</v>
      </c>
      <c r="V147" s="33">
        <v>8.2471999999999994</v>
      </c>
      <c r="W147" s="33">
        <v>6.3439999999999994</v>
      </c>
      <c r="X147" s="33">
        <v>2.8912</v>
      </c>
      <c r="Y147" s="33">
        <v>0</v>
      </c>
      <c r="Z147" s="33">
        <v>0</v>
      </c>
      <c r="AA147" s="33">
        <v>0.23920000000000002</v>
      </c>
      <c r="AB147" s="38" t="s">
        <v>395</v>
      </c>
      <c r="AC147" s="38" t="s">
        <v>396</v>
      </c>
      <c r="AD147" s="122" t="s">
        <v>396</v>
      </c>
      <c r="AE147" s="37">
        <v>0</v>
      </c>
      <c r="AF147" s="38" t="s">
        <v>396</v>
      </c>
      <c r="AG147" s="282"/>
      <c r="AH147" s="26">
        <v>34.24</v>
      </c>
      <c r="AI147" s="26">
        <v>34.24</v>
      </c>
      <c r="AJ147" s="26">
        <v>2190</v>
      </c>
      <c r="AK147" s="26">
        <v>35.89</v>
      </c>
      <c r="AL147" s="26">
        <v>5.93</v>
      </c>
      <c r="AM147" s="282"/>
      <c r="AN147" s="15">
        <v>1.2999999999999999E-2</v>
      </c>
      <c r="AO147" s="15">
        <v>1.2999999999999999E-2</v>
      </c>
      <c r="AP147" s="16">
        <v>7.7870000000000001E-4</v>
      </c>
      <c r="AQ147" s="15">
        <v>2.5999999999999999E-2</v>
      </c>
      <c r="AR147" s="15">
        <v>0.68300000000000005</v>
      </c>
      <c r="AS147" s="282"/>
      <c r="AT147" s="13">
        <v>9.3132000000000001</v>
      </c>
      <c r="AU147" s="13">
        <v>9.3132000000000001</v>
      </c>
      <c r="AV147" s="13">
        <v>0.55786068</v>
      </c>
      <c r="AW147" s="13">
        <v>18.6264</v>
      </c>
      <c r="AX147" s="13">
        <v>489.30119999999999</v>
      </c>
      <c r="AY147" s="26">
        <v>6.4755902851108771E-2</v>
      </c>
      <c r="AZ147" s="26">
        <v>6.4755902851108771E-2</v>
      </c>
      <c r="BA147" s="26">
        <v>0.24809416156283001</v>
      </c>
      <c r="BB147" s="26">
        <v>0.1357528827877508</v>
      </c>
      <c r="BC147" s="26">
        <v>0.58922023312484773</v>
      </c>
      <c r="BD147" s="269"/>
      <c r="BE147" s="192">
        <v>85099.461792289148</v>
      </c>
      <c r="BF147" s="188">
        <v>85099.461792289148</v>
      </c>
      <c r="BG147" s="188">
        <v>30539.78893814308</v>
      </c>
      <c r="BH147" s="188">
        <v>4232.3441129988332</v>
      </c>
      <c r="BI147" s="188">
        <v>1509.745908787909</v>
      </c>
      <c r="BJ147" s="188">
        <v>18541.152832359323</v>
      </c>
      <c r="BK147" s="188">
        <v>30276.43</v>
      </c>
      <c r="BL147" s="188">
        <v>0</v>
      </c>
      <c r="BM147" s="188">
        <v>0</v>
      </c>
      <c r="BN147" s="188">
        <v>0</v>
      </c>
      <c r="BO147" s="188">
        <v>0</v>
      </c>
      <c r="BP147" s="188">
        <v>0</v>
      </c>
      <c r="BQ147" s="188">
        <v>0</v>
      </c>
      <c r="BR147" s="188">
        <v>0</v>
      </c>
      <c r="BS147" s="188">
        <v>0</v>
      </c>
      <c r="BT147" s="188">
        <v>0</v>
      </c>
      <c r="BU147" s="188">
        <v>0</v>
      </c>
      <c r="BV147" s="188">
        <v>0</v>
      </c>
      <c r="BW147" s="188">
        <v>0</v>
      </c>
      <c r="BX147" s="188">
        <v>0</v>
      </c>
      <c r="BY147" s="188">
        <v>0</v>
      </c>
      <c r="BZ147" s="188">
        <v>0</v>
      </c>
      <c r="CA147" s="188">
        <v>0</v>
      </c>
      <c r="CB147" s="188">
        <v>0</v>
      </c>
      <c r="CC147" s="188">
        <v>0</v>
      </c>
      <c r="CD147" s="188">
        <v>0</v>
      </c>
      <c r="CE147" s="188">
        <v>0</v>
      </c>
      <c r="CF147" s="188">
        <v>0</v>
      </c>
      <c r="CG147" s="188">
        <v>0</v>
      </c>
      <c r="CH147" s="188">
        <v>0</v>
      </c>
      <c r="CI147" s="188">
        <v>0</v>
      </c>
      <c r="CJ147" s="188">
        <v>0</v>
      </c>
      <c r="CK147" s="188">
        <v>0</v>
      </c>
      <c r="CL147" s="188">
        <v>0</v>
      </c>
      <c r="CM147" s="188">
        <v>0</v>
      </c>
      <c r="CN147" s="188">
        <v>0</v>
      </c>
      <c r="CO147" s="188">
        <v>0</v>
      </c>
      <c r="CP147" s="188">
        <v>0</v>
      </c>
      <c r="CQ147" s="188">
        <v>0</v>
      </c>
      <c r="CR147" s="188">
        <v>0</v>
      </c>
      <c r="CS147" s="188">
        <v>0</v>
      </c>
      <c r="CT147" s="188">
        <v>0</v>
      </c>
      <c r="CU147" s="188">
        <v>0</v>
      </c>
      <c r="CV147" s="188">
        <v>0</v>
      </c>
      <c r="CW147" s="188">
        <v>0</v>
      </c>
      <c r="CX147" s="188">
        <v>0</v>
      </c>
      <c r="CY147" s="188">
        <v>0</v>
      </c>
      <c r="CZ147" s="188">
        <v>0</v>
      </c>
      <c r="DA147" s="188">
        <v>0</v>
      </c>
      <c r="DB147" s="188">
        <v>0</v>
      </c>
      <c r="DC147" s="188">
        <v>0</v>
      </c>
      <c r="DD147" s="193">
        <v>670501.10924117803</v>
      </c>
      <c r="DE147" s="189">
        <v>443582.81297687173</v>
      </c>
      <c r="DF147" s="189">
        <v>80990.823604717007</v>
      </c>
      <c r="DG147" s="189">
        <v>845.29825301212304</v>
      </c>
      <c r="DH147" s="189">
        <v>349.39210884867646</v>
      </c>
      <c r="DI147" s="189">
        <v>495.90614416344664</v>
      </c>
      <c r="DJ147" s="188">
        <v>64891.812439768386</v>
      </c>
      <c r="DK147" s="188">
        <v>0</v>
      </c>
      <c r="DL147" s="188">
        <v>702.81324546275755</v>
      </c>
      <c r="DM147" s="188">
        <v>0</v>
      </c>
      <c r="DN147" s="188">
        <v>78784.036622805259</v>
      </c>
      <c r="DO147" s="188">
        <v>0</v>
      </c>
      <c r="DP147" s="188">
        <v>703.51209854077831</v>
      </c>
      <c r="DQ147" s="188">
        <v>0</v>
      </c>
      <c r="DR147" s="192">
        <v>457929.68064115359</v>
      </c>
      <c r="DS147" s="188">
        <v>350613.1919747474</v>
      </c>
      <c r="DT147" s="188">
        <v>99283.664806667177</v>
      </c>
      <c r="DU147" s="188">
        <v>251329.52716808021</v>
      </c>
      <c r="DV147" s="188">
        <v>91623.696302427998</v>
      </c>
      <c r="DW147" s="188">
        <v>31116.10274136312</v>
      </c>
      <c r="DX147" s="188">
        <v>25549.395956232329</v>
      </c>
      <c r="DY147" s="188">
        <v>34958.197604832538</v>
      </c>
      <c r="DZ147" s="188">
        <v>4774.377868216211</v>
      </c>
      <c r="EA147" s="188">
        <v>2597.8698420287278</v>
      </c>
      <c r="EB147" s="188">
        <v>2176.5080261874832</v>
      </c>
      <c r="EC147" s="188">
        <v>3489.3454644339381</v>
      </c>
      <c r="ED147" s="188">
        <v>275.41147541920628</v>
      </c>
      <c r="EE147" s="188">
        <v>3523.0935454736064</v>
      </c>
      <c r="EF147" s="188">
        <v>3630.5640104353147</v>
      </c>
      <c r="EG147" s="192">
        <v>30322.485977996366</v>
      </c>
      <c r="EH147" s="188">
        <v>12823.682500553046</v>
      </c>
      <c r="EI147" s="188">
        <v>17498.803477443322</v>
      </c>
      <c r="EJ147" s="192">
        <v>63426.454868294815</v>
      </c>
      <c r="EK147" s="192">
        <v>451895.74052141723</v>
      </c>
      <c r="EL147" s="188">
        <v>243981.39291594212</v>
      </c>
      <c r="EM147" s="188">
        <v>207914.34760547514</v>
      </c>
      <c r="EN147" s="188">
        <v>0</v>
      </c>
      <c r="EO147" s="192">
        <v>0</v>
      </c>
      <c r="EP147" s="188">
        <v>0</v>
      </c>
      <c r="EQ147" s="188">
        <v>0</v>
      </c>
      <c r="ER147" s="188">
        <v>0</v>
      </c>
      <c r="ES147" s="192">
        <v>11591.8</v>
      </c>
      <c r="ET147" s="190">
        <v>1770766.7330423293</v>
      </c>
      <c r="EU147" s="269"/>
      <c r="EV147" s="192">
        <v>5592.6315789473674</v>
      </c>
      <c r="EW147" s="188">
        <v>1585166.33</v>
      </c>
      <c r="EX147" s="188">
        <v>2315.89</v>
      </c>
      <c r="EY147" s="188">
        <v>2315.89</v>
      </c>
      <c r="EZ147" s="188">
        <v>7295.4599999999991</v>
      </c>
      <c r="FA147" s="188">
        <v>4880.7100000000009</v>
      </c>
      <c r="FB147" s="188">
        <v>34231.910000000003</v>
      </c>
      <c r="FC147" s="192">
        <v>1636206.1899999997</v>
      </c>
      <c r="FD147" s="188">
        <v>1632985.6999999997</v>
      </c>
      <c r="FE147" s="188">
        <v>2318.2400000000002</v>
      </c>
      <c r="FF147" s="188">
        <v>2318.17</v>
      </c>
      <c r="FG147" s="188">
        <v>7292.0000000000009</v>
      </c>
      <c r="FH147" s="188">
        <v>4886.5600000000004</v>
      </c>
      <c r="FI147" s="188">
        <v>33143.47</v>
      </c>
      <c r="FJ147" s="192">
        <v>1682944.1399999997</v>
      </c>
      <c r="FK147" s="192">
        <v>414474.93</v>
      </c>
      <c r="FL147" s="190">
        <v>1590758.9615789475</v>
      </c>
      <c r="FN147" s="115">
        <v>0</v>
      </c>
      <c r="FO147" s="107">
        <v>3.4064164459250836</v>
      </c>
      <c r="FP147" s="108">
        <v>4924.4000000000005</v>
      </c>
      <c r="FQ147" s="107">
        <v>3.0862302917039086</v>
      </c>
      <c r="FR147" s="108">
        <v>4924.4000000000005</v>
      </c>
      <c r="FS147" s="107">
        <v>0</v>
      </c>
      <c r="FT147" s="108">
        <v>0</v>
      </c>
      <c r="FU147" s="108">
        <v>4924.3999999999996</v>
      </c>
      <c r="FV147" s="108">
        <v>4924.3999999999996</v>
      </c>
      <c r="FW147" s="108">
        <v>4924.3999999999996</v>
      </c>
      <c r="FX147" s="108">
        <v>4924.3999999999996</v>
      </c>
      <c r="FY147" s="108">
        <v>4924.3999999999996</v>
      </c>
      <c r="FZ147" s="108">
        <v>4924.3999999999996</v>
      </c>
      <c r="GA147" s="108">
        <v>4924.3999999999996</v>
      </c>
      <c r="GB147" s="108">
        <v>4924.3999999999996</v>
      </c>
      <c r="GC147" s="108">
        <v>4924.3999999999996</v>
      </c>
      <c r="GD147" s="108">
        <v>4924.3999999999996</v>
      </c>
      <c r="GE147" s="108">
        <v>4924.3999999999996</v>
      </c>
      <c r="GF147" s="108">
        <v>4924.3999999999996</v>
      </c>
      <c r="GG147" s="108">
        <v>4924.4000000000005</v>
      </c>
      <c r="GH147" s="108">
        <v>0</v>
      </c>
      <c r="GI147" s="108"/>
      <c r="GJ147" s="108">
        <v>6</v>
      </c>
      <c r="GK147" s="115">
        <v>1.4354066985645932E-2</v>
      </c>
    </row>
    <row r="148" spans="1:193" ht="12" customHeight="1" x14ac:dyDescent="0.25">
      <c r="A148" s="22">
        <v>143</v>
      </c>
      <c r="B148" s="10" t="s">
        <v>141</v>
      </c>
      <c r="C148" s="28">
        <v>2021</v>
      </c>
      <c r="D148" s="282"/>
      <c r="E148" s="126">
        <v>3199.04</v>
      </c>
      <c r="F148" s="11">
        <v>3120.24</v>
      </c>
      <c r="G148" s="11">
        <v>78.8</v>
      </c>
      <c r="H148" s="11">
        <v>325.39999999999998</v>
      </c>
      <c r="I148" s="124" t="s">
        <v>493</v>
      </c>
      <c r="J148" s="12">
        <v>27.35</v>
      </c>
      <c r="K148" s="26">
        <v>4.4800000000000004</v>
      </c>
      <c r="L148" s="26">
        <v>5.83</v>
      </c>
      <c r="M148" s="26">
        <v>7.93</v>
      </c>
      <c r="N148" s="26">
        <v>6.1</v>
      </c>
      <c r="O148" s="26">
        <v>2.78</v>
      </c>
      <c r="P148" s="26">
        <v>0</v>
      </c>
      <c r="Q148" s="26">
        <v>0</v>
      </c>
      <c r="R148" s="26">
        <v>0.23</v>
      </c>
      <c r="S148" s="35">
        <v>28.444000000000003</v>
      </c>
      <c r="T148" s="33">
        <v>4.6592000000000002</v>
      </c>
      <c r="U148" s="33">
        <v>6.0632000000000001</v>
      </c>
      <c r="V148" s="33">
        <v>8.2471999999999994</v>
      </c>
      <c r="W148" s="33">
        <v>6.3439999999999994</v>
      </c>
      <c r="X148" s="33">
        <v>2.8912</v>
      </c>
      <c r="Y148" s="33">
        <v>0</v>
      </c>
      <c r="Z148" s="33">
        <v>0</v>
      </c>
      <c r="AA148" s="33">
        <v>0.23920000000000002</v>
      </c>
      <c r="AB148" s="38" t="s">
        <v>395</v>
      </c>
      <c r="AC148" s="38" t="s">
        <v>396</v>
      </c>
      <c r="AD148" s="122" t="s">
        <v>396</v>
      </c>
      <c r="AE148" s="37">
        <v>0</v>
      </c>
      <c r="AF148" s="38" t="s">
        <v>396</v>
      </c>
      <c r="AG148" s="282"/>
      <c r="AH148" s="26">
        <v>34.24</v>
      </c>
      <c r="AI148" s="26">
        <v>34.24</v>
      </c>
      <c r="AJ148" s="26">
        <v>2190</v>
      </c>
      <c r="AK148" s="26">
        <v>35.89</v>
      </c>
      <c r="AL148" s="26">
        <v>5.93</v>
      </c>
      <c r="AM148" s="282"/>
      <c r="AN148" s="15">
        <v>1.2999999999999999E-2</v>
      </c>
      <c r="AO148" s="15">
        <v>1.2999999999999999E-2</v>
      </c>
      <c r="AP148" s="16">
        <v>7.7870000000000001E-4</v>
      </c>
      <c r="AQ148" s="15">
        <v>2.5999999999999999E-2</v>
      </c>
      <c r="AR148" s="15">
        <v>0.68300000000000005</v>
      </c>
      <c r="AS148" s="282"/>
      <c r="AT148" s="13">
        <v>4.2301999999999991</v>
      </c>
      <c r="AU148" s="13">
        <v>4.2301999999999991</v>
      </c>
      <c r="AV148" s="13">
        <v>0.25338897999999999</v>
      </c>
      <c r="AW148" s="13">
        <v>8.4603999999999981</v>
      </c>
      <c r="AX148" s="13">
        <v>222.2482</v>
      </c>
      <c r="AY148" s="26">
        <v>4.5276723016905066E-2</v>
      </c>
      <c r="AZ148" s="26">
        <v>4.5276723016905066E-2</v>
      </c>
      <c r="BA148" s="26">
        <v>0.17346512272431727</v>
      </c>
      <c r="BB148" s="26">
        <v>9.4917148894668374E-2</v>
      </c>
      <c r="BC148" s="26">
        <v>0.41197728881164347</v>
      </c>
      <c r="BD148" s="269"/>
      <c r="BE148" s="192">
        <v>52029.448720819724</v>
      </c>
      <c r="BF148" s="188">
        <v>52029.448720819724</v>
      </c>
      <c r="BG148" s="188">
        <v>19839.575664990098</v>
      </c>
      <c r="BH148" s="188">
        <v>2749.4594491202561</v>
      </c>
      <c r="BI148" s="188">
        <v>980.77685647974829</v>
      </c>
      <c r="BJ148" s="188">
        <v>12044.896750229625</v>
      </c>
      <c r="BK148" s="188">
        <v>16414.740000000002</v>
      </c>
      <c r="BL148" s="188">
        <v>0</v>
      </c>
      <c r="BM148" s="188">
        <v>0</v>
      </c>
      <c r="BN148" s="188">
        <v>0</v>
      </c>
      <c r="BO148" s="188">
        <v>0</v>
      </c>
      <c r="BP148" s="188">
        <v>0</v>
      </c>
      <c r="BQ148" s="188">
        <v>0</v>
      </c>
      <c r="BR148" s="188">
        <v>0</v>
      </c>
      <c r="BS148" s="188">
        <v>0</v>
      </c>
      <c r="BT148" s="188">
        <v>0</v>
      </c>
      <c r="BU148" s="188">
        <v>0</v>
      </c>
      <c r="BV148" s="188">
        <v>0</v>
      </c>
      <c r="BW148" s="188">
        <v>0</v>
      </c>
      <c r="BX148" s="188">
        <v>0</v>
      </c>
      <c r="BY148" s="188">
        <v>0</v>
      </c>
      <c r="BZ148" s="188">
        <v>0</v>
      </c>
      <c r="CA148" s="188">
        <v>0</v>
      </c>
      <c r="CB148" s="188">
        <v>0</v>
      </c>
      <c r="CC148" s="188">
        <v>0</v>
      </c>
      <c r="CD148" s="188">
        <v>0</v>
      </c>
      <c r="CE148" s="188">
        <v>0</v>
      </c>
      <c r="CF148" s="188">
        <v>0</v>
      </c>
      <c r="CG148" s="188">
        <v>0</v>
      </c>
      <c r="CH148" s="188">
        <v>0</v>
      </c>
      <c r="CI148" s="188">
        <v>0</v>
      </c>
      <c r="CJ148" s="188">
        <v>0</v>
      </c>
      <c r="CK148" s="188">
        <v>0</v>
      </c>
      <c r="CL148" s="188">
        <v>0</v>
      </c>
      <c r="CM148" s="188">
        <v>0</v>
      </c>
      <c r="CN148" s="188">
        <v>0</v>
      </c>
      <c r="CO148" s="188">
        <v>0</v>
      </c>
      <c r="CP148" s="188">
        <v>0</v>
      </c>
      <c r="CQ148" s="188">
        <v>0</v>
      </c>
      <c r="CR148" s="188">
        <v>0</v>
      </c>
      <c r="CS148" s="188">
        <v>0</v>
      </c>
      <c r="CT148" s="188">
        <v>0</v>
      </c>
      <c r="CU148" s="188">
        <v>0</v>
      </c>
      <c r="CV148" s="188">
        <v>0</v>
      </c>
      <c r="CW148" s="188">
        <v>0</v>
      </c>
      <c r="CX148" s="188">
        <v>0</v>
      </c>
      <c r="CY148" s="188">
        <v>0</v>
      </c>
      <c r="CZ148" s="188">
        <v>0</v>
      </c>
      <c r="DA148" s="188">
        <v>0</v>
      </c>
      <c r="DB148" s="188">
        <v>0</v>
      </c>
      <c r="DC148" s="188">
        <v>0</v>
      </c>
      <c r="DD148" s="193">
        <v>442943.00511422678</v>
      </c>
      <c r="DE148" s="189">
        <v>288164.8854734652</v>
      </c>
      <c r="DF148" s="189">
        <v>52614.102092525769</v>
      </c>
      <c r="DG148" s="189">
        <v>549.13145222075832</v>
      </c>
      <c r="DH148" s="189">
        <v>226.97573956040736</v>
      </c>
      <c r="DI148" s="189">
        <v>322.15571266035096</v>
      </c>
      <c r="DJ148" s="188">
        <v>49520.788226975194</v>
      </c>
      <c r="DK148" s="188">
        <v>0</v>
      </c>
      <c r="DL148" s="188">
        <v>456.56885808731624</v>
      </c>
      <c r="DM148" s="188">
        <v>0</v>
      </c>
      <c r="DN148" s="188">
        <v>51180.506156652373</v>
      </c>
      <c r="DO148" s="188">
        <v>0</v>
      </c>
      <c r="DP148" s="188">
        <v>457.02285430019731</v>
      </c>
      <c r="DQ148" s="188">
        <v>0</v>
      </c>
      <c r="DR148" s="192">
        <v>297485.04702263745</v>
      </c>
      <c r="DS148" s="188">
        <v>227768.99229447157</v>
      </c>
      <c r="DT148" s="188">
        <v>64497.688056031307</v>
      </c>
      <c r="DU148" s="188">
        <v>163271.30423844027</v>
      </c>
      <c r="DV148" s="188">
        <v>59521.539562041929</v>
      </c>
      <c r="DW148" s="188">
        <v>20213.966638317415</v>
      </c>
      <c r="DX148" s="188">
        <v>16597.66461697374</v>
      </c>
      <c r="DY148" s="188">
        <v>22709.908306750771</v>
      </c>
      <c r="DZ148" s="188">
        <v>3101.5810607461599</v>
      </c>
      <c r="EA148" s="188">
        <v>1687.6552553496024</v>
      </c>
      <c r="EB148" s="188">
        <v>1413.9258053965573</v>
      </c>
      <c r="EC148" s="188">
        <v>2266.7849310662714</v>
      </c>
      <c r="ED148" s="188">
        <v>178.9156701984115</v>
      </c>
      <c r="EE148" s="188">
        <v>2288.7087108504361</v>
      </c>
      <c r="EF148" s="188">
        <v>2358.5247932627303</v>
      </c>
      <c r="EG148" s="192">
        <v>19698.409053498803</v>
      </c>
      <c r="EH148" s="188">
        <v>8330.6541439706816</v>
      </c>
      <c r="EI148" s="188">
        <v>11367.754909528121</v>
      </c>
      <c r="EJ148" s="192">
        <v>41203.753996805674</v>
      </c>
      <c r="EK148" s="192">
        <v>293565.21601771482</v>
      </c>
      <c r="EL148" s="188">
        <v>158497.73275806505</v>
      </c>
      <c r="EM148" s="188">
        <v>135067.48325964974</v>
      </c>
      <c r="EN148" s="188">
        <v>0</v>
      </c>
      <c r="EO148" s="192">
        <v>0</v>
      </c>
      <c r="EP148" s="188">
        <v>0</v>
      </c>
      <c r="EQ148" s="188">
        <v>0</v>
      </c>
      <c r="ER148" s="188">
        <v>0</v>
      </c>
      <c r="ES148" s="192">
        <v>6556.8</v>
      </c>
      <c r="ET148" s="190">
        <v>1153481.6799257032</v>
      </c>
      <c r="EU148" s="269"/>
      <c r="EV148" s="192">
        <v>3728.4210526315787</v>
      </c>
      <c r="EW148" s="188">
        <v>978203.39999999991</v>
      </c>
      <c r="EX148" s="188">
        <v>1007.46</v>
      </c>
      <c r="EY148" s="188">
        <v>1007.46</v>
      </c>
      <c r="EZ148" s="188">
        <v>3173.58</v>
      </c>
      <c r="FA148" s="188">
        <v>2122.7999999999997</v>
      </c>
      <c r="FB148" s="188">
        <v>14769.060000000001</v>
      </c>
      <c r="FC148" s="192">
        <v>1000283.7599999999</v>
      </c>
      <c r="FD148" s="188">
        <v>944807.27999999991</v>
      </c>
      <c r="FE148" s="188">
        <v>975.89</v>
      </c>
      <c r="FF148" s="188">
        <v>975.84999999999991</v>
      </c>
      <c r="FG148" s="188">
        <v>3072.92</v>
      </c>
      <c r="FH148" s="188">
        <v>2057.9499999999998</v>
      </c>
      <c r="FI148" s="188">
        <v>14120.54</v>
      </c>
      <c r="FJ148" s="192">
        <v>966010.42999999993</v>
      </c>
      <c r="FK148" s="192">
        <v>166132.36666666667</v>
      </c>
      <c r="FL148" s="190">
        <v>981931.82105263148</v>
      </c>
      <c r="FN148" s="115">
        <v>0</v>
      </c>
      <c r="FO148" s="107">
        <v>3.4064154167896232</v>
      </c>
      <c r="FP148" s="108">
        <v>3199.0400000000004</v>
      </c>
      <c r="FQ148" s="107">
        <v>3.0862325605265521</v>
      </c>
      <c r="FR148" s="108">
        <v>3199.0400000000004</v>
      </c>
      <c r="FS148" s="107">
        <v>0</v>
      </c>
      <c r="FT148" s="108">
        <v>0</v>
      </c>
      <c r="FU148" s="108">
        <v>3199.04</v>
      </c>
      <c r="FV148" s="108">
        <v>3199.04</v>
      </c>
      <c r="FW148" s="108">
        <v>3199.04</v>
      </c>
      <c r="FX148" s="108">
        <v>3199.04</v>
      </c>
      <c r="FY148" s="108">
        <v>3199.04</v>
      </c>
      <c r="FZ148" s="108">
        <v>3199.04</v>
      </c>
      <c r="GA148" s="108">
        <v>3199.04</v>
      </c>
      <c r="GB148" s="108">
        <v>3199.04</v>
      </c>
      <c r="GC148" s="108">
        <v>3199.04</v>
      </c>
      <c r="GD148" s="108">
        <v>3199.04</v>
      </c>
      <c r="GE148" s="108">
        <v>3199.04</v>
      </c>
      <c r="GF148" s="108">
        <v>3199.04</v>
      </c>
      <c r="GG148" s="108">
        <v>3199.0400000000004</v>
      </c>
      <c r="GH148" s="108">
        <v>0</v>
      </c>
      <c r="GI148" s="108"/>
      <c r="GJ148" s="108">
        <v>4</v>
      </c>
      <c r="GK148" s="115">
        <v>9.5693779904306216E-3</v>
      </c>
    </row>
    <row r="149" spans="1:193" ht="12" customHeight="1" x14ac:dyDescent="0.25">
      <c r="A149" s="22">
        <v>144</v>
      </c>
      <c r="B149" s="10" t="s">
        <v>142</v>
      </c>
      <c r="C149" s="28">
        <v>2021</v>
      </c>
      <c r="D149" s="282"/>
      <c r="E149" s="126">
        <v>2713.99</v>
      </c>
      <c r="F149" s="11">
        <v>2713.99</v>
      </c>
      <c r="G149" s="11">
        <v>0</v>
      </c>
      <c r="H149" s="11">
        <v>379.4</v>
      </c>
      <c r="I149" s="124" t="s">
        <v>493</v>
      </c>
      <c r="J149" s="21">
        <v>30.97</v>
      </c>
      <c r="K149" s="27">
        <v>4.4800000000000004</v>
      </c>
      <c r="L149" s="27">
        <v>5.83</v>
      </c>
      <c r="M149" s="27">
        <v>9.9499999999999993</v>
      </c>
      <c r="N149" s="27">
        <v>6.1</v>
      </c>
      <c r="O149" s="27">
        <v>2.78</v>
      </c>
      <c r="P149" s="27">
        <v>1.6</v>
      </c>
      <c r="Q149" s="27">
        <v>0</v>
      </c>
      <c r="R149" s="27">
        <v>0.23</v>
      </c>
      <c r="S149" s="35">
        <v>32.208799999999997</v>
      </c>
      <c r="T149" s="33">
        <v>4.6592000000000002</v>
      </c>
      <c r="U149" s="33">
        <v>6.0632000000000001</v>
      </c>
      <c r="V149" s="33">
        <v>10.347999999999999</v>
      </c>
      <c r="W149" s="33">
        <v>6.3439999999999994</v>
      </c>
      <c r="X149" s="33">
        <v>2.8912</v>
      </c>
      <c r="Y149" s="33">
        <v>1.6640000000000001</v>
      </c>
      <c r="Z149" s="33">
        <v>0</v>
      </c>
      <c r="AA149" s="33">
        <v>0.23920000000000002</v>
      </c>
      <c r="AB149" s="38" t="s">
        <v>395</v>
      </c>
      <c r="AC149" s="38" t="s">
        <v>396</v>
      </c>
      <c r="AD149" s="122" t="s">
        <v>395</v>
      </c>
      <c r="AE149" s="37">
        <v>0</v>
      </c>
      <c r="AF149" s="38" t="s">
        <v>396</v>
      </c>
      <c r="AG149" s="282"/>
      <c r="AH149" s="26">
        <v>34.24</v>
      </c>
      <c r="AI149" s="26">
        <v>34.24</v>
      </c>
      <c r="AJ149" s="26">
        <v>2190</v>
      </c>
      <c r="AK149" s="26">
        <v>35.89</v>
      </c>
      <c r="AL149" s="26">
        <v>5.93</v>
      </c>
      <c r="AM149" s="282"/>
      <c r="AN149" s="15">
        <v>1.2999999999999999E-2</v>
      </c>
      <c r="AO149" s="15">
        <v>1.2999999999999999E-2</v>
      </c>
      <c r="AP149" s="16">
        <v>7.7870000000000001E-4</v>
      </c>
      <c r="AQ149" s="15">
        <v>2.5999999999999999E-2</v>
      </c>
      <c r="AR149" s="15">
        <v>0.68300000000000005</v>
      </c>
      <c r="AS149" s="282"/>
      <c r="AT149" s="13">
        <v>4.9321999999999999</v>
      </c>
      <c r="AU149" s="13">
        <v>4.9321999999999999</v>
      </c>
      <c r="AV149" s="13">
        <v>0.29543878000000001</v>
      </c>
      <c r="AW149" s="13">
        <v>9.8643999999999998</v>
      </c>
      <c r="AX149" s="13">
        <v>259.1302</v>
      </c>
      <c r="AY149" s="26">
        <v>6.222518432271306E-2</v>
      </c>
      <c r="AZ149" s="26">
        <v>6.222518432271306E-2</v>
      </c>
      <c r="BA149" s="26">
        <v>0.23839842011208592</v>
      </c>
      <c r="BB149" s="26">
        <v>0.1304475388634446</v>
      </c>
      <c r="BC149" s="26">
        <v>0.56619298007730312</v>
      </c>
      <c r="BD149" s="269"/>
      <c r="BE149" s="192">
        <v>85357.024557703917</v>
      </c>
      <c r="BF149" s="188">
        <v>54667.007941262847</v>
      </c>
      <c r="BG149" s="188">
        <v>16831.427540457906</v>
      </c>
      <c r="BH149" s="188">
        <v>2332.576476167188</v>
      </c>
      <c r="BI149" s="188">
        <v>832.06792685226537</v>
      </c>
      <c r="BJ149" s="188">
        <v>10218.605997785487</v>
      </c>
      <c r="BK149" s="188">
        <v>24452.33</v>
      </c>
      <c r="BL149" s="188">
        <v>0</v>
      </c>
      <c r="BM149" s="188">
        <v>0</v>
      </c>
      <c r="BN149" s="188">
        <v>0</v>
      </c>
      <c r="BO149" s="188">
        <v>0</v>
      </c>
      <c r="BP149" s="188">
        <v>0</v>
      </c>
      <c r="BQ149" s="188">
        <v>0</v>
      </c>
      <c r="BR149" s="188">
        <v>0</v>
      </c>
      <c r="BS149" s="188">
        <v>0</v>
      </c>
      <c r="BT149" s="188">
        <v>0</v>
      </c>
      <c r="BU149" s="188">
        <v>28911.31</v>
      </c>
      <c r="BV149" s="188">
        <v>0</v>
      </c>
      <c r="BW149" s="188">
        <v>0</v>
      </c>
      <c r="BX149" s="188">
        <v>28911.31</v>
      </c>
      <c r="BY149" s="188">
        <v>0</v>
      </c>
      <c r="BZ149" s="188">
        <v>0</v>
      </c>
      <c r="CA149" s="188">
        <v>0</v>
      </c>
      <c r="CB149" s="188">
        <v>0</v>
      </c>
      <c r="CC149" s="188">
        <v>0</v>
      </c>
      <c r="CD149" s="188">
        <v>0</v>
      </c>
      <c r="CE149" s="188">
        <v>0</v>
      </c>
      <c r="CF149" s="188">
        <v>0</v>
      </c>
      <c r="CG149" s="188">
        <v>0</v>
      </c>
      <c r="CH149" s="188">
        <v>0</v>
      </c>
      <c r="CI149" s="188">
        <v>0</v>
      </c>
      <c r="CJ149" s="188">
        <v>0</v>
      </c>
      <c r="CK149" s="188">
        <v>0</v>
      </c>
      <c r="CL149" s="188">
        <v>0</v>
      </c>
      <c r="CM149" s="188">
        <v>0</v>
      </c>
      <c r="CN149" s="188">
        <v>0</v>
      </c>
      <c r="CO149" s="188">
        <v>0</v>
      </c>
      <c r="CP149" s="188">
        <v>0</v>
      </c>
      <c r="CQ149" s="188">
        <v>0</v>
      </c>
      <c r="CR149" s="188">
        <v>0</v>
      </c>
      <c r="CS149" s="188">
        <v>0</v>
      </c>
      <c r="CT149" s="188">
        <v>0</v>
      </c>
      <c r="CU149" s="188">
        <v>0</v>
      </c>
      <c r="CV149" s="188">
        <v>0</v>
      </c>
      <c r="CW149" s="188">
        <v>0</v>
      </c>
      <c r="CX149" s="188">
        <v>0</v>
      </c>
      <c r="CY149" s="188">
        <v>0</v>
      </c>
      <c r="CZ149" s="188">
        <v>0</v>
      </c>
      <c r="DA149" s="188">
        <v>0</v>
      </c>
      <c r="DB149" s="188">
        <v>0</v>
      </c>
      <c r="DC149" s="188">
        <v>1778.7066164410576</v>
      </c>
      <c r="DD149" s="193">
        <v>352823.98663838522</v>
      </c>
      <c r="DE149" s="189">
        <v>244472.28466231414</v>
      </c>
      <c r="DF149" s="189">
        <v>44636.561886720374</v>
      </c>
      <c r="DG149" s="189">
        <v>465.87015792632019</v>
      </c>
      <c r="DH149" s="189">
        <v>192.56085807290617</v>
      </c>
      <c r="DI149" s="189">
        <v>273.30929985341402</v>
      </c>
      <c r="DJ149" s="188">
        <v>19053.867349526234</v>
      </c>
      <c r="DK149" s="188">
        <v>0</v>
      </c>
      <c r="DL149" s="188">
        <v>387.34223865922121</v>
      </c>
      <c r="DM149" s="188">
        <v>0</v>
      </c>
      <c r="DN149" s="188">
        <v>43420.332944912509</v>
      </c>
      <c r="DO149" s="188">
        <v>0</v>
      </c>
      <c r="DP149" s="188">
        <v>387.72739832643293</v>
      </c>
      <c r="DQ149" s="188">
        <v>0</v>
      </c>
      <c r="DR149" s="192">
        <v>252379.28965219806</v>
      </c>
      <c r="DS149" s="188">
        <v>193233.83496213637</v>
      </c>
      <c r="DT149" s="188">
        <v>54718.315621932932</v>
      </c>
      <c r="DU149" s="188">
        <v>138515.51934020343</v>
      </c>
      <c r="DV149" s="188">
        <v>50496.668736866712</v>
      </c>
      <c r="DW149" s="188">
        <v>17149.052002077828</v>
      </c>
      <c r="DX149" s="188">
        <v>14081.066755595597</v>
      </c>
      <c r="DY149" s="188">
        <v>19266.549979193289</v>
      </c>
      <c r="DZ149" s="188">
        <v>2631.3081371456647</v>
      </c>
      <c r="EA149" s="188">
        <v>1431.7668695815826</v>
      </c>
      <c r="EB149" s="188">
        <v>1199.5412675640821</v>
      </c>
      <c r="EC149" s="188">
        <v>1923.0868120012713</v>
      </c>
      <c r="ED149" s="188">
        <v>151.78783002456569</v>
      </c>
      <c r="EE149" s="188">
        <v>1941.6864291040349</v>
      </c>
      <c r="EF149" s="188">
        <v>2000.9167449194492</v>
      </c>
      <c r="EG149" s="192">
        <v>16711.665120506525</v>
      </c>
      <c r="EH149" s="188">
        <v>7067.5302716424239</v>
      </c>
      <c r="EI149" s="188">
        <v>9644.1348488641015</v>
      </c>
      <c r="EJ149" s="192">
        <v>34956.291984404881</v>
      </c>
      <c r="EK149" s="192">
        <v>326149.62270234636</v>
      </c>
      <c r="EL149" s="188">
        <v>134465.73401022208</v>
      </c>
      <c r="EM149" s="188">
        <v>114588.06357277704</v>
      </c>
      <c r="EN149" s="188">
        <v>77095.825119347268</v>
      </c>
      <c r="EO149" s="192">
        <v>0</v>
      </c>
      <c r="EP149" s="188">
        <v>0</v>
      </c>
      <c r="EQ149" s="188">
        <v>0</v>
      </c>
      <c r="ER149" s="188">
        <v>0</v>
      </c>
      <c r="ES149" s="192">
        <v>5986.8</v>
      </c>
      <c r="ET149" s="190">
        <v>1074364.6806555451</v>
      </c>
      <c r="EU149" s="269"/>
      <c r="EV149" s="192">
        <v>3728.4210526315787</v>
      </c>
      <c r="EW149" s="188">
        <v>985156.4</v>
      </c>
      <c r="EX149" s="188">
        <v>817.08999999999992</v>
      </c>
      <c r="EY149" s="188">
        <v>817.08999999999992</v>
      </c>
      <c r="EZ149" s="188">
        <v>2571.65</v>
      </c>
      <c r="FA149" s="188">
        <v>1722.75</v>
      </c>
      <c r="FB149" s="188">
        <v>20592.36</v>
      </c>
      <c r="FC149" s="192">
        <v>1011677.34</v>
      </c>
      <c r="FD149" s="188">
        <v>982484.68000000017</v>
      </c>
      <c r="FE149" s="188">
        <v>832.68000000000006</v>
      </c>
      <c r="FF149" s="188">
        <v>832.58999999999992</v>
      </c>
      <c r="FG149" s="188">
        <v>2618.61</v>
      </c>
      <c r="FH149" s="188">
        <v>1756.76</v>
      </c>
      <c r="FI149" s="188">
        <v>20877.830000000002</v>
      </c>
      <c r="FJ149" s="192">
        <v>1009403.1500000001</v>
      </c>
      <c r="FK149" s="192">
        <v>112789.75</v>
      </c>
      <c r="FL149" s="190">
        <v>988884.8210526316</v>
      </c>
      <c r="FN149" s="115">
        <v>0</v>
      </c>
      <c r="FO149" s="107">
        <v>3.4064172445805552</v>
      </c>
      <c r="FP149" s="108">
        <v>2713.9899999999993</v>
      </c>
      <c r="FQ149" s="107">
        <v>3.0862301817146194</v>
      </c>
      <c r="FR149" s="108">
        <v>2713.9899999999993</v>
      </c>
      <c r="FS149" s="107">
        <v>1.6009272068913227</v>
      </c>
      <c r="FT149" s="108">
        <v>2713.9899999999993</v>
      </c>
      <c r="FU149" s="108">
        <v>2713.99</v>
      </c>
      <c r="FV149" s="108">
        <v>2713.99</v>
      </c>
      <c r="FW149" s="108">
        <v>2713.99</v>
      </c>
      <c r="FX149" s="108">
        <v>2713.99</v>
      </c>
      <c r="FY149" s="108">
        <v>2713.99</v>
      </c>
      <c r="FZ149" s="108">
        <v>2713.99</v>
      </c>
      <c r="GA149" s="108">
        <v>2713.99</v>
      </c>
      <c r="GB149" s="108">
        <v>2713.99</v>
      </c>
      <c r="GC149" s="108">
        <v>2713.99</v>
      </c>
      <c r="GD149" s="108">
        <v>2713.99</v>
      </c>
      <c r="GE149" s="108">
        <v>2713.99</v>
      </c>
      <c r="GF149" s="108">
        <v>2713.99</v>
      </c>
      <c r="GG149" s="108">
        <v>2713.9899999999993</v>
      </c>
      <c r="GH149" s="108">
        <v>2713.9899999999993</v>
      </c>
      <c r="GI149" s="108"/>
      <c r="GJ149" s="108">
        <v>4</v>
      </c>
      <c r="GK149" s="115">
        <v>9.5693779904306216E-3</v>
      </c>
    </row>
    <row r="150" spans="1:193" ht="12" customHeight="1" x14ac:dyDescent="0.25">
      <c r="A150" s="22">
        <v>145</v>
      </c>
      <c r="B150" s="10" t="s">
        <v>143</v>
      </c>
      <c r="C150" s="28">
        <v>2021</v>
      </c>
      <c r="D150" s="282"/>
      <c r="E150" s="126">
        <v>2709.6</v>
      </c>
      <c r="F150" s="11">
        <v>2709.6</v>
      </c>
      <c r="G150" s="11">
        <v>0</v>
      </c>
      <c r="H150" s="11">
        <v>294.8</v>
      </c>
      <c r="I150" s="124" t="s">
        <v>493</v>
      </c>
      <c r="J150" s="21">
        <v>30.97</v>
      </c>
      <c r="K150" s="27">
        <v>4.4800000000000004</v>
      </c>
      <c r="L150" s="27">
        <v>5.83</v>
      </c>
      <c r="M150" s="27">
        <v>9.9499999999999993</v>
      </c>
      <c r="N150" s="27">
        <v>6.1</v>
      </c>
      <c r="O150" s="27">
        <v>2.78</v>
      </c>
      <c r="P150" s="27">
        <v>1.6</v>
      </c>
      <c r="Q150" s="27">
        <v>0</v>
      </c>
      <c r="R150" s="27">
        <v>0.23</v>
      </c>
      <c r="S150" s="35">
        <v>32.208799999999997</v>
      </c>
      <c r="T150" s="33">
        <v>4.6592000000000002</v>
      </c>
      <c r="U150" s="33">
        <v>6.0632000000000001</v>
      </c>
      <c r="V150" s="33">
        <v>10.347999999999999</v>
      </c>
      <c r="W150" s="33">
        <v>6.3439999999999994</v>
      </c>
      <c r="X150" s="33">
        <v>2.8912</v>
      </c>
      <c r="Y150" s="33">
        <v>1.6640000000000001</v>
      </c>
      <c r="Z150" s="33">
        <v>0</v>
      </c>
      <c r="AA150" s="33">
        <v>0.23920000000000002</v>
      </c>
      <c r="AB150" s="38" t="s">
        <v>395</v>
      </c>
      <c r="AC150" s="38" t="s">
        <v>396</v>
      </c>
      <c r="AD150" s="122" t="s">
        <v>395</v>
      </c>
      <c r="AE150" s="37">
        <v>0</v>
      </c>
      <c r="AF150" s="38" t="s">
        <v>396</v>
      </c>
      <c r="AG150" s="282"/>
      <c r="AH150" s="26">
        <v>34.24</v>
      </c>
      <c r="AI150" s="26">
        <v>34.24</v>
      </c>
      <c r="AJ150" s="26">
        <v>2190</v>
      </c>
      <c r="AK150" s="26">
        <v>35.89</v>
      </c>
      <c r="AL150" s="26">
        <v>5.93</v>
      </c>
      <c r="AM150" s="282"/>
      <c r="AN150" s="15">
        <v>1.2999999999999999E-2</v>
      </c>
      <c r="AO150" s="15">
        <v>1.2999999999999999E-2</v>
      </c>
      <c r="AP150" s="16">
        <v>7.7870000000000001E-4</v>
      </c>
      <c r="AQ150" s="15">
        <v>2.5999999999999999E-2</v>
      </c>
      <c r="AR150" s="15">
        <v>0.68300000000000005</v>
      </c>
      <c r="AS150" s="282"/>
      <c r="AT150" s="13">
        <v>3.8323999999999998</v>
      </c>
      <c r="AU150" s="13">
        <v>3.8323999999999998</v>
      </c>
      <c r="AV150" s="13">
        <v>0.22956076</v>
      </c>
      <c r="AW150" s="13">
        <v>7.6647999999999996</v>
      </c>
      <c r="AX150" s="13">
        <v>201.34840000000003</v>
      </c>
      <c r="AY150" s="26">
        <v>4.8428320047239445E-2</v>
      </c>
      <c r="AZ150" s="26">
        <v>4.8428320047239445E-2</v>
      </c>
      <c r="BA150" s="26">
        <v>0.18553958680248009</v>
      </c>
      <c r="BB150" s="26">
        <v>0.10152408916445231</v>
      </c>
      <c r="BC150" s="26">
        <v>0.44065397549453794</v>
      </c>
      <c r="BD150" s="269"/>
      <c r="BE150" s="192">
        <v>113582.72382973207</v>
      </c>
      <c r="BF150" s="188">
        <v>55516.274350659296</v>
      </c>
      <c r="BG150" s="188">
        <v>16804.201954916836</v>
      </c>
      <c r="BH150" s="188">
        <v>2328.8034295714474</v>
      </c>
      <c r="BI150" s="188">
        <v>830.72201983017567</v>
      </c>
      <c r="BJ150" s="188">
        <v>10202.076946340834</v>
      </c>
      <c r="BK150" s="188">
        <v>25350.47</v>
      </c>
      <c r="BL150" s="188">
        <v>0</v>
      </c>
      <c r="BM150" s="188">
        <v>0</v>
      </c>
      <c r="BN150" s="188">
        <v>0</v>
      </c>
      <c r="BO150" s="188">
        <v>0</v>
      </c>
      <c r="BP150" s="188">
        <v>0</v>
      </c>
      <c r="BQ150" s="188">
        <v>0</v>
      </c>
      <c r="BR150" s="188">
        <v>0</v>
      </c>
      <c r="BS150" s="188">
        <v>0</v>
      </c>
      <c r="BT150" s="188">
        <v>0</v>
      </c>
      <c r="BU150" s="188">
        <v>56290.62</v>
      </c>
      <c r="BV150" s="188">
        <v>0</v>
      </c>
      <c r="BW150" s="188">
        <v>0</v>
      </c>
      <c r="BX150" s="188">
        <v>56290.62</v>
      </c>
      <c r="BY150" s="188">
        <v>0</v>
      </c>
      <c r="BZ150" s="188">
        <v>0</v>
      </c>
      <c r="CA150" s="188">
        <v>0</v>
      </c>
      <c r="CB150" s="188">
        <v>0</v>
      </c>
      <c r="CC150" s="188">
        <v>0</v>
      </c>
      <c r="CD150" s="188">
        <v>0</v>
      </c>
      <c r="CE150" s="188">
        <v>0</v>
      </c>
      <c r="CF150" s="188">
        <v>0</v>
      </c>
      <c r="CG150" s="188">
        <v>0</v>
      </c>
      <c r="CH150" s="188">
        <v>0</v>
      </c>
      <c r="CI150" s="188">
        <v>0</v>
      </c>
      <c r="CJ150" s="188">
        <v>0</v>
      </c>
      <c r="CK150" s="188">
        <v>0</v>
      </c>
      <c r="CL150" s="188">
        <v>0</v>
      </c>
      <c r="CM150" s="188">
        <v>0</v>
      </c>
      <c r="CN150" s="188">
        <v>0</v>
      </c>
      <c r="CO150" s="188">
        <v>0</v>
      </c>
      <c r="CP150" s="188">
        <v>0</v>
      </c>
      <c r="CQ150" s="188">
        <v>0</v>
      </c>
      <c r="CR150" s="188">
        <v>0</v>
      </c>
      <c r="CS150" s="188">
        <v>0</v>
      </c>
      <c r="CT150" s="188">
        <v>0</v>
      </c>
      <c r="CU150" s="188">
        <v>0</v>
      </c>
      <c r="CV150" s="188">
        <v>0</v>
      </c>
      <c r="CW150" s="188">
        <v>0</v>
      </c>
      <c r="CX150" s="188">
        <v>0</v>
      </c>
      <c r="CY150" s="188">
        <v>0</v>
      </c>
      <c r="CZ150" s="188">
        <v>0</v>
      </c>
      <c r="DA150" s="188">
        <v>0</v>
      </c>
      <c r="DB150" s="188">
        <v>0</v>
      </c>
      <c r="DC150" s="188">
        <v>1775.8294790727637</v>
      </c>
      <c r="DD150" s="193">
        <v>352283.66232066764</v>
      </c>
      <c r="DE150" s="189">
        <v>244076.83982660456</v>
      </c>
      <c r="DF150" s="189">
        <v>44564.360254922656</v>
      </c>
      <c r="DG150" s="189">
        <v>465.11659214557062</v>
      </c>
      <c r="DH150" s="189">
        <v>192.24938228746112</v>
      </c>
      <c r="DI150" s="189">
        <v>272.8672098581095</v>
      </c>
      <c r="DJ150" s="188">
        <v>19053.431102021852</v>
      </c>
      <c r="DK150" s="188">
        <v>0</v>
      </c>
      <c r="DL150" s="188">
        <v>386.71569529402308</v>
      </c>
      <c r="DM150" s="188">
        <v>0</v>
      </c>
      <c r="DN150" s="188">
        <v>43350.098617730699</v>
      </c>
      <c r="DO150" s="188">
        <v>0</v>
      </c>
      <c r="DP150" s="188">
        <v>387.10023194827642</v>
      </c>
      <c r="DQ150" s="188">
        <v>0</v>
      </c>
      <c r="DR150" s="192">
        <v>251971.05488288312</v>
      </c>
      <c r="DS150" s="188">
        <v>192921.27060652571</v>
      </c>
      <c r="DT150" s="188">
        <v>54629.806303335492</v>
      </c>
      <c r="DU150" s="188">
        <v>138291.46430319021</v>
      </c>
      <c r="DV150" s="188">
        <v>50414.988120595153</v>
      </c>
      <c r="DW150" s="188">
        <v>17121.312644788701</v>
      </c>
      <c r="DX150" s="188">
        <v>14058.290001422934</v>
      </c>
      <c r="DY150" s="188">
        <v>19235.385474383522</v>
      </c>
      <c r="DZ150" s="188">
        <v>2627.0518787504352</v>
      </c>
      <c r="EA150" s="188">
        <v>1429.4509227440985</v>
      </c>
      <c r="EB150" s="188">
        <v>1197.6009560063364</v>
      </c>
      <c r="EC150" s="188">
        <v>1919.9761332203307</v>
      </c>
      <c r="ED150" s="188">
        <v>151.54230643243463</v>
      </c>
      <c r="EE150" s="188">
        <v>1938.5456646119894</v>
      </c>
      <c r="EF150" s="188">
        <v>1997.6801727470404</v>
      </c>
      <c r="EG150" s="192">
        <v>16684.633256026915</v>
      </c>
      <c r="EH150" s="188">
        <v>7056.0982258749345</v>
      </c>
      <c r="EI150" s="188">
        <v>9628.5350301519793</v>
      </c>
      <c r="EJ150" s="192">
        <v>34899.748621381601</v>
      </c>
      <c r="EK150" s="192">
        <v>325622.06112560391</v>
      </c>
      <c r="EL150" s="188">
        <v>134248.22968179607</v>
      </c>
      <c r="EM150" s="188">
        <v>114402.71226378751</v>
      </c>
      <c r="EN150" s="188">
        <v>76971.119180020323</v>
      </c>
      <c r="EO150" s="192">
        <v>0</v>
      </c>
      <c r="EP150" s="188">
        <v>0</v>
      </c>
      <c r="EQ150" s="188">
        <v>0</v>
      </c>
      <c r="ER150" s="188">
        <v>0</v>
      </c>
      <c r="ES150" s="192">
        <v>5986.8</v>
      </c>
      <c r="ET150" s="190">
        <v>1101030.6840362952</v>
      </c>
      <c r="EU150" s="269"/>
      <c r="EV150" s="192">
        <v>3728.4210526315787</v>
      </c>
      <c r="EW150" s="188">
        <v>987649.32000000007</v>
      </c>
      <c r="EX150" s="188">
        <v>284.58999999999997</v>
      </c>
      <c r="EY150" s="188">
        <v>284.58999999999997</v>
      </c>
      <c r="EZ150" s="188">
        <v>896.53000000000009</v>
      </c>
      <c r="FA150" s="188">
        <v>599.64</v>
      </c>
      <c r="FB150" s="188">
        <v>14086.539999999999</v>
      </c>
      <c r="FC150" s="192">
        <v>1003801.2100000001</v>
      </c>
      <c r="FD150" s="188">
        <v>938633.85000000009</v>
      </c>
      <c r="FE150" s="188">
        <v>259.67</v>
      </c>
      <c r="FF150" s="188">
        <v>259.48</v>
      </c>
      <c r="FG150" s="188">
        <v>816.27</v>
      </c>
      <c r="FH150" s="188">
        <v>545.27</v>
      </c>
      <c r="FI150" s="188">
        <v>13294.6</v>
      </c>
      <c r="FJ150" s="192">
        <v>953809.14000000013</v>
      </c>
      <c r="FK150" s="192">
        <v>458673.6</v>
      </c>
      <c r="FL150" s="190">
        <v>991377.74105263164</v>
      </c>
      <c r="FN150" s="115">
        <v>0</v>
      </c>
      <c r="FO150" s="107">
        <v>3.4064178328904635</v>
      </c>
      <c r="FP150" s="108">
        <v>2709.5999999999995</v>
      </c>
      <c r="FQ150" s="107">
        <v>3.0862293770298201</v>
      </c>
      <c r="FR150" s="108">
        <v>2709.5999999999995</v>
      </c>
      <c r="FS150" s="107">
        <v>1.6009260997933277</v>
      </c>
      <c r="FT150" s="108">
        <v>2709.5999999999995</v>
      </c>
      <c r="FU150" s="108">
        <v>2709.6</v>
      </c>
      <c r="FV150" s="108">
        <v>2709.6</v>
      </c>
      <c r="FW150" s="108">
        <v>2709.6</v>
      </c>
      <c r="FX150" s="108">
        <v>2709.6</v>
      </c>
      <c r="FY150" s="108">
        <v>2709.6</v>
      </c>
      <c r="FZ150" s="108">
        <v>2709.6</v>
      </c>
      <c r="GA150" s="108">
        <v>2709.6</v>
      </c>
      <c r="GB150" s="108">
        <v>2709.6</v>
      </c>
      <c r="GC150" s="108">
        <v>2709.6</v>
      </c>
      <c r="GD150" s="108">
        <v>2709.6</v>
      </c>
      <c r="GE150" s="108">
        <v>2709.6</v>
      </c>
      <c r="GF150" s="108">
        <v>2709.6</v>
      </c>
      <c r="GG150" s="108">
        <v>2709.5999999999995</v>
      </c>
      <c r="GH150" s="108">
        <v>2709.5999999999995</v>
      </c>
      <c r="GI150" s="108"/>
      <c r="GJ150" s="108">
        <v>4</v>
      </c>
      <c r="GK150" s="115">
        <v>9.5693779904306216E-3</v>
      </c>
    </row>
    <row r="151" spans="1:193" ht="12" customHeight="1" x14ac:dyDescent="0.25">
      <c r="A151" s="22">
        <v>146</v>
      </c>
      <c r="B151" s="10" t="s">
        <v>144</v>
      </c>
      <c r="C151" s="28">
        <v>2021</v>
      </c>
      <c r="D151" s="282"/>
      <c r="E151" s="126">
        <v>3377.2</v>
      </c>
      <c r="F151" s="11">
        <v>3377.2</v>
      </c>
      <c r="G151" s="11">
        <v>0</v>
      </c>
      <c r="H151" s="11">
        <v>297.8</v>
      </c>
      <c r="I151" s="124" t="s">
        <v>493</v>
      </c>
      <c r="J151" s="12">
        <v>27.35</v>
      </c>
      <c r="K151" s="26">
        <v>4.4800000000000004</v>
      </c>
      <c r="L151" s="26">
        <v>5.83</v>
      </c>
      <c r="M151" s="26">
        <v>7.93</v>
      </c>
      <c r="N151" s="26">
        <v>6.1</v>
      </c>
      <c r="O151" s="26">
        <v>2.78</v>
      </c>
      <c r="P151" s="26">
        <v>0</v>
      </c>
      <c r="Q151" s="26">
        <v>0</v>
      </c>
      <c r="R151" s="26">
        <v>0.23</v>
      </c>
      <c r="S151" s="35">
        <v>28.444000000000003</v>
      </c>
      <c r="T151" s="33">
        <v>4.6592000000000002</v>
      </c>
      <c r="U151" s="33">
        <v>6.0632000000000001</v>
      </c>
      <c r="V151" s="33">
        <v>8.2471999999999994</v>
      </c>
      <c r="W151" s="33">
        <v>6.3439999999999994</v>
      </c>
      <c r="X151" s="33">
        <v>2.8912</v>
      </c>
      <c r="Y151" s="33">
        <v>0</v>
      </c>
      <c r="Z151" s="33">
        <v>0</v>
      </c>
      <c r="AA151" s="33">
        <v>0.23920000000000002</v>
      </c>
      <c r="AB151" s="38" t="s">
        <v>395</v>
      </c>
      <c r="AC151" s="38" t="s">
        <v>396</v>
      </c>
      <c r="AD151" s="122" t="s">
        <v>396</v>
      </c>
      <c r="AE151" s="37">
        <v>0</v>
      </c>
      <c r="AF151" s="38" t="s">
        <v>396</v>
      </c>
      <c r="AG151" s="282"/>
      <c r="AH151" s="26">
        <v>34.24</v>
      </c>
      <c r="AI151" s="26">
        <v>34.24</v>
      </c>
      <c r="AJ151" s="26">
        <v>2190</v>
      </c>
      <c r="AK151" s="26">
        <v>35.89</v>
      </c>
      <c r="AL151" s="26">
        <v>5.93</v>
      </c>
      <c r="AM151" s="282"/>
      <c r="AN151" s="15">
        <v>1.2999999999999999E-2</v>
      </c>
      <c r="AO151" s="15">
        <v>1.2999999999999999E-2</v>
      </c>
      <c r="AP151" s="16">
        <v>7.7870000000000001E-4</v>
      </c>
      <c r="AQ151" s="15">
        <v>2.5999999999999999E-2</v>
      </c>
      <c r="AR151" s="15">
        <v>0.68300000000000005</v>
      </c>
      <c r="AS151" s="282"/>
      <c r="AT151" s="13">
        <v>3.8714</v>
      </c>
      <c r="AU151" s="13">
        <v>3.8714</v>
      </c>
      <c r="AV151" s="13">
        <v>0.23189686000000001</v>
      </c>
      <c r="AW151" s="13">
        <v>7.7427999999999999</v>
      </c>
      <c r="AX151" s="13">
        <v>203.39740000000003</v>
      </c>
      <c r="AY151" s="26">
        <v>3.9250484424967431E-2</v>
      </c>
      <c r="AZ151" s="26">
        <v>3.9250484424967431E-2</v>
      </c>
      <c r="BA151" s="26">
        <v>0.15037727211891511</v>
      </c>
      <c r="BB151" s="26">
        <v>8.2283871846500059E-2</v>
      </c>
      <c r="BC151" s="26">
        <v>0.35714396008527777</v>
      </c>
      <c r="BD151" s="269"/>
      <c r="BE151" s="192">
        <v>412306.4267440844</v>
      </c>
      <c r="BF151" s="188">
        <v>73556.592662033727</v>
      </c>
      <c r="BG151" s="188">
        <v>20944.475510091946</v>
      </c>
      <c r="BH151" s="188">
        <v>2902.5815405774624</v>
      </c>
      <c r="BI151" s="188">
        <v>1035.3979943056058</v>
      </c>
      <c r="BJ151" s="188">
        <v>12715.697617058704</v>
      </c>
      <c r="BK151" s="188">
        <v>35958.44</v>
      </c>
      <c r="BL151" s="188">
        <v>0</v>
      </c>
      <c r="BM151" s="188">
        <v>0</v>
      </c>
      <c r="BN151" s="188">
        <v>0</v>
      </c>
      <c r="BO151" s="188">
        <v>0</v>
      </c>
      <c r="BP151" s="188">
        <v>0</v>
      </c>
      <c r="BQ151" s="188">
        <v>0</v>
      </c>
      <c r="BR151" s="188">
        <v>0</v>
      </c>
      <c r="BS151" s="188">
        <v>0</v>
      </c>
      <c r="BT151" s="188">
        <v>0</v>
      </c>
      <c r="BU151" s="188">
        <v>0</v>
      </c>
      <c r="BV151" s="188">
        <v>0</v>
      </c>
      <c r="BW151" s="188">
        <v>0</v>
      </c>
      <c r="BX151" s="188">
        <v>0</v>
      </c>
      <c r="BY151" s="188">
        <v>91783.57</v>
      </c>
      <c r="BZ151" s="188">
        <v>0</v>
      </c>
      <c r="CA151" s="188">
        <v>91783.57</v>
      </c>
      <c r="CB151" s="188">
        <v>0</v>
      </c>
      <c r="CC151" s="188">
        <v>0</v>
      </c>
      <c r="CD151" s="188">
        <v>0</v>
      </c>
      <c r="CE151" s="188">
        <v>0</v>
      </c>
      <c r="CF151" s="188">
        <v>0</v>
      </c>
      <c r="CG151" s="188">
        <v>0</v>
      </c>
      <c r="CH151" s="188">
        <v>0</v>
      </c>
      <c r="CI151" s="188">
        <v>0</v>
      </c>
      <c r="CJ151" s="188">
        <v>0</v>
      </c>
      <c r="CK151" s="188">
        <v>0</v>
      </c>
      <c r="CL151" s="188">
        <v>0</v>
      </c>
      <c r="CM151" s="188">
        <v>0</v>
      </c>
      <c r="CN151" s="188">
        <v>0</v>
      </c>
      <c r="CO151" s="188">
        <v>0</v>
      </c>
      <c r="CP151" s="188">
        <v>0</v>
      </c>
      <c r="CQ151" s="188">
        <v>0</v>
      </c>
      <c r="CR151" s="188">
        <v>0</v>
      </c>
      <c r="CS151" s="188">
        <v>0</v>
      </c>
      <c r="CT151" s="188">
        <v>0</v>
      </c>
      <c r="CU151" s="188">
        <v>0</v>
      </c>
      <c r="CV151" s="188">
        <v>0</v>
      </c>
      <c r="CW151" s="188">
        <v>244752.9</v>
      </c>
      <c r="CX151" s="188">
        <v>244752.9</v>
      </c>
      <c r="CY151" s="188">
        <v>0</v>
      </c>
      <c r="CZ151" s="188">
        <v>0</v>
      </c>
      <c r="DA151" s="188">
        <v>0</v>
      </c>
      <c r="DB151" s="188">
        <v>0</v>
      </c>
      <c r="DC151" s="188">
        <v>2213.3640820506857</v>
      </c>
      <c r="DD151" s="193">
        <v>444671.12444100925</v>
      </c>
      <c r="DE151" s="189">
        <v>304213.27999055537</v>
      </c>
      <c r="DF151" s="189">
        <v>55544.271277282547</v>
      </c>
      <c r="DG151" s="189">
        <v>579.71352044361583</v>
      </c>
      <c r="DH151" s="189">
        <v>239.61640606038299</v>
      </c>
      <c r="DI151" s="189">
        <v>340.09711438323279</v>
      </c>
      <c r="DJ151" s="188">
        <v>29338.552522050562</v>
      </c>
      <c r="DK151" s="188">
        <v>0</v>
      </c>
      <c r="DL151" s="188">
        <v>481.99595739111857</v>
      </c>
      <c r="DM151" s="188">
        <v>0</v>
      </c>
      <c r="DN151" s="188">
        <v>54030.835935857736</v>
      </c>
      <c r="DO151" s="188">
        <v>0</v>
      </c>
      <c r="DP151" s="188">
        <v>482.47523742829907</v>
      </c>
      <c r="DQ151" s="188">
        <v>0</v>
      </c>
      <c r="DR151" s="192">
        <v>314052.49725069117</v>
      </c>
      <c r="DS151" s="188">
        <v>240453.83639369596</v>
      </c>
      <c r="DT151" s="188">
        <v>68089.674434464352</v>
      </c>
      <c r="DU151" s="188">
        <v>172364.16195923163</v>
      </c>
      <c r="DV151" s="188">
        <v>62836.395734010177</v>
      </c>
      <c r="DW151" s="188">
        <v>21339.716956001033</v>
      </c>
      <c r="DX151" s="188">
        <v>17522.016900208717</v>
      </c>
      <c r="DY151" s="188">
        <v>23974.661877800427</v>
      </c>
      <c r="DZ151" s="188">
        <v>3274.3134060067796</v>
      </c>
      <c r="EA151" s="188">
        <v>1781.6436582120498</v>
      </c>
      <c r="EB151" s="188">
        <v>1492.6697477947296</v>
      </c>
      <c r="EC151" s="188">
        <v>2393.0260544403973</v>
      </c>
      <c r="ED151" s="188">
        <v>188.87978937246024</v>
      </c>
      <c r="EE151" s="188">
        <v>2416.1708069558649</v>
      </c>
      <c r="EF151" s="188">
        <v>2489.8750662095163</v>
      </c>
      <c r="EG151" s="192">
        <v>20795.447088962981</v>
      </c>
      <c r="EH151" s="188">
        <v>8794.6024979424365</v>
      </c>
      <c r="EI151" s="188">
        <v>12000.844591020543</v>
      </c>
      <c r="EJ151" s="192">
        <v>43498.461412802615</v>
      </c>
      <c r="EK151" s="192">
        <v>309914.36416394485</v>
      </c>
      <c r="EL151" s="188">
        <v>167324.74213218249</v>
      </c>
      <c r="EM151" s="188">
        <v>142589.62203176232</v>
      </c>
      <c r="EN151" s="188">
        <v>0</v>
      </c>
      <c r="EO151" s="192">
        <v>0</v>
      </c>
      <c r="EP151" s="188">
        <v>0</v>
      </c>
      <c r="EQ151" s="188">
        <v>0</v>
      </c>
      <c r="ER151" s="188">
        <v>0</v>
      </c>
      <c r="ES151" s="192">
        <v>7886.8</v>
      </c>
      <c r="ET151" s="190">
        <v>1553125.1211014951</v>
      </c>
      <c r="EU151" s="269"/>
      <c r="EV151" s="192">
        <v>3728.4210526315787</v>
      </c>
      <c r="EW151" s="188">
        <v>1087154.04</v>
      </c>
      <c r="EX151" s="188">
        <v>596.92000000000007</v>
      </c>
      <c r="EY151" s="188">
        <v>596.92000000000007</v>
      </c>
      <c r="EZ151" s="188">
        <v>1879.88</v>
      </c>
      <c r="FA151" s="188">
        <v>1257.42</v>
      </c>
      <c r="FB151" s="188">
        <v>14230.08</v>
      </c>
      <c r="FC151" s="192">
        <v>1105715.2599999998</v>
      </c>
      <c r="FD151" s="188">
        <v>1027544.2400000001</v>
      </c>
      <c r="FE151" s="188">
        <v>540.76</v>
      </c>
      <c r="FF151" s="188">
        <v>540.72</v>
      </c>
      <c r="FG151" s="188">
        <v>1701.6399999999999</v>
      </c>
      <c r="FH151" s="188">
        <v>1139.99</v>
      </c>
      <c r="FI151" s="188">
        <v>13288.66</v>
      </c>
      <c r="FJ151" s="192">
        <v>1044756.0100000001</v>
      </c>
      <c r="FK151" s="192">
        <v>357047.63666666666</v>
      </c>
      <c r="FL151" s="190">
        <v>1090882.4610526317</v>
      </c>
      <c r="FN151" s="115">
        <v>0</v>
      </c>
      <c r="FO151" s="107">
        <v>3.4064171946482524</v>
      </c>
      <c r="FP151" s="108">
        <v>3377.1999999999994</v>
      </c>
      <c r="FQ151" s="107">
        <v>3.0862325650985474</v>
      </c>
      <c r="FR151" s="108">
        <v>3377.1999999999994</v>
      </c>
      <c r="FS151" s="107">
        <v>0</v>
      </c>
      <c r="FT151" s="108">
        <v>0</v>
      </c>
      <c r="FU151" s="108">
        <v>3377.2</v>
      </c>
      <c r="FV151" s="108">
        <v>3377.2</v>
      </c>
      <c r="FW151" s="108">
        <v>3377.2</v>
      </c>
      <c r="FX151" s="108">
        <v>3377.2</v>
      </c>
      <c r="FY151" s="108">
        <v>3377.2</v>
      </c>
      <c r="FZ151" s="108">
        <v>3377.2</v>
      </c>
      <c r="GA151" s="108">
        <v>3377.2</v>
      </c>
      <c r="GB151" s="108">
        <v>3377.2</v>
      </c>
      <c r="GC151" s="108">
        <v>3377.2</v>
      </c>
      <c r="GD151" s="108">
        <v>3377.2</v>
      </c>
      <c r="GE151" s="108">
        <v>3377.2</v>
      </c>
      <c r="GF151" s="108">
        <v>3377.2</v>
      </c>
      <c r="GG151" s="108">
        <v>3377.1999999999994</v>
      </c>
      <c r="GH151" s="108">
        <v>3377.1999999999994</v>
      </c>
      <c r="GI151" s="108"/>
      <c r="GJ151" s="108">
        <v>4</v>
      </c>
      <c r="GK151" s="115">
        <v>9.5693779904306216E-3</v>
      </c>
    </row>
    <row r="152" spans="1:193" ht="12" customHeight="1" x14ac:dyDescent="0.25">
      <c r="A152" s="22">
        <v>147</v>
      </c>
      <c r="B152" s="10" t="s">
        <v>145</v>
      </c>
      <c r="C152" s="28">
        <v>2021</v>
      </c>
      <c r="D152" s="282"/>
      <c r="E152" s="126">
        <v>3351.3</v>
      </c>
      <c r="F152" s="11">
        <v>3351.3</v>
      </c>
      <c r="G152" s="11">
        <v>0</v>
      </c>
      <c r="H152" s="11">
        <v>279.2</v>
      </c>
      <c r="I152" s="124" t="s">
        <v>493</v>
      </c>
      <c r="J152" s="12">
        <v>27.35</v>
      </c>
      <c r="K152" s="26">
        <v>4.4800000000000004</v>
      </c>
      <c r="L152" s="26">
        <v>5.83</v>
      </c>
      <c r="M152" s="26">
        <v>7.93</v>
      </c>
      <c r="N152" s="26">
        <v>6.1</v>
      </c>
      <c r="O152" s="26">
        <v>2.78</v>
      </c>
      <c r="P152" s="26">
        <v>0</v>
      </c>
      <c r="Q152" s="26">
        <v>0</v>
      </c>
      <c r="R152" s="26">
        <v>0.23</v>
      </c>
      <c r="S152" s="35">
        <v>28.444000000000003</v>
      </c>
      <c r="T152" s="33">
        <v>4.6592000000000002</v>
      </c>
      <c r="U152" s="33">
        <v>6.0632000000000001</v>
      </c>
      <c r="V152" s="33">
        <v>8.2471999999999994</v>
      </c>
      <c r="W152" s="33">
        <v>6.3439999999999994</v>
      </c>
      <c r="X152" s="33">
        <v>2.8912</v>
      </c>
      <c r="Y152" s="33">
        <v>0</v>
      </c>
      <c r="Z152" s="33">
        <v>0</v>
      </c>
      <c r="AA152" s="33">
        <v>0.23920000000000002</v>
      </c>
      <c r="AB152" s="38" t="s">
        <v>395</v>
      </c>
      <c r="AC152" s="38" t="s">
        <v>396</v>
      </c>
      <c r="AD152" s="122" t="s">
        <v>396</v>
      </c>
      <c r="AE152" s="37">
        <v>0</v>
      </c>
      <c r="AF152" s="38" t="s">
        <v>396</v>
      </c>
      <c r="AG152" s="282"/>
      <c r="AH152" s="26">
        <v>34.24</v>
      </c>
      <c r="AI152" s="26">
        <v>34.24</v>
      </c>
      <c r="AJ152" s="26">
        <v>2190</v>
      </c>
      <c r="AK152" s="26">
        <v>35.89</v>
      </c>
      <c r="AL152" s="26">
        <v>5.93</v>
      </c>
      <c r="AM152" s="282"/>
      <c r="AN152" s="15">
        <v>1.2999999999999999E-2</v>
      </c>
      <c r="AO152" s="15">
        <v>1.2999999999999999E-2</v>
      </c>
      <c r="AP152" s="16">
        <v>7.7870000000000001E-4</v>
      </c>
      <c r="AQ152" s="15">
        <v>2.5999999999999999E-2</v>
      </c>
      <c r="AR152" s="15">
        <v>0.68300000000000005</v>
      </c>
      <c r="AS152" s="282"/>
      <c r="AT152" s="13">
        <v>3.6295999999999995</v>
      </c>
      <c r="AU152" s="13">
        <v>3.6295999999999995</v>
      </c>
      <c r="AV152" s="13">
        <v>0.21741304</v>
      </c>
      <c r="AW152" s="13">
        <v>7.259199999999999</v>
      </c>
      <c r="AX152" s="13">
        <v>190.6936</v>
      </c>
      <c r="AY152" s="26">
        <v>3.7083371825858615E-2</v>
      </c>
      <c r="AZ152" s="26">
        <v>3.7083371825858615E-2</v>
      </c>
      <c r="BA152" s="26">
        <v>0.14207458526541938</v>
      </c>
      <c r="BB152" s="26">
        <v>7.7740783576522532E-2</v>
      </c>
      <c r="BC152" s="26">
        <v>0.33742519261182224</v>
      </c>
      <c r="BD152" s="269"/>
      <c r="BE152" s="192">
        <v>124105.39923737124</v>
      </c>
      <c r="BF152" s="188">
        <v>67744.719610409113</v>
      </c>
      <c r="BG152" s="188">
        <v>20783.850757127551</v>
      </c>
      <c r="BH152" s="188">
        <v>2880.3214251265113</v>
      </c>
      <c r="BI152" s="188">
        <v>1027.4574494600195</v>
      </c>
      <c r="BJ152" s="188">
        <v>12618.179978695029</v>
      </c>
      <c r="BK152" s="188">
        <v>30434.91</v>
      </c>
      <c r="BL152" s="188">
        <v>0</v>
      </c>
      <c r="BM152" s="188">
        <v>0</v>
      </c>
      <c r="BN152" s="188">
        <v>0</v>
      </c>
      <c r="BO152" s="188">
        <v>0</v>
      </c>
      <c r="BP152" s="188">
        <v>0</v>
      </c>
      <c r="BQ152" s="188">
        <v>0</v>
      </c>
      <c r="BR152" s="188">
        <v>0</v>
      </c>
      <c r="BS152" s="188">
        <v>0</v>
      </c>
      <c r="BT152" s="188">
        <v>0</v>
      </c>
      <c r="BU152" s="188">
        <v>54164.29</v>
      </c>
      <c r="BV152" s="188">
        <v>0</v>
      </c>
      <c r="BW152" s="188">
        <v>0</v>
      </c>
      <c r="BX152" s="188">
        <v>54164.29</v>
      </c>
      <c r="BY152" s="188">
        <v>0</v>
      </c>
      <c r="BZ152" s="188">
        <v>0</v>
      </c>
      <c r="CA152" s="188">
        <v>0</v>
      </c>
      <c r="CB152" s="188">
        <v>0</v>
      </c>
      <c r="CC152" s="188">
        <v>0</v>
      </c>
      <c r="CD152" s="188">
        <v>0</v>
      </c>
      <c r="CE152" s="188">
        <v>0</v>
      </c>
      <c r="CF152" s="188">
        <v>0</v>
      </c>
      <c r="CG152" s="188">
        <v>0</v>
      </c>
      <c r="CH152" s="188">
        <v>0</v>
      </c>
      <c r="CI152" s="188">
        <v>0</v>
      </c>
      <c r="CJ152" s="188">
        <v>0</v>
      </c>
      <c r="CK152" s="188">
        <v>0</v>
      </c>
      <c r="CL152" s="188">
        <v>0</v>
      </c>
      <c r="CM152" s="188">
        <v>0</v>
      </c>
      <c r="CN152" s="188">
        <v>0</v>
      </c>
      <c r="CO152" s="188">
        <v>0</v>
      </c>
      <c r="CP152" s="188">
        <v>0</v>
      </c>
      <c r="CQ152" s="188">
        <v>0</v>
      </c>
      <c r="CR152" s="188">
        <v>0</v>
      </c>
      <c r="CS152" s="188">
        <v>0</v>
      </c>
      <c r="CT152" s="188">
        <v>0</v>
      </c>
      <c r="CU152" s="188">
        <v>0</v>
      </c>
      <c r="CV152" s="188">
        <v>0</v>
      </c>
      <c r="CW152" s="188">
        <v>0</v>
      </c>
      <c r="CX152" s="188">
        <v>0</v>
      </c>
      <c r="CY152" s="188">
        <v>0</v>
      </c>
      <c r="CZ152" s="188">
        <v>0</v>
      </c>
      <c r="DA152" s="188">
        <v>0</v>
      </c>
      <c r="DB152" s="188">
        <v>0</v>
      </c>
      <c r="DC152" s="188">
        <v>2196.3896269621182</v>
      </c>
      <c r="DD152" s="193">
        <v>466665.43404718552</v>
      </c>
      <c r="DE152" s="189">
        <v>301880.245538419</v>
      </c>
      <c r="DF152" s="189">
        <v>55118.298096516963</v>
      </c>
      <c r="DG152" s="189">
        <v>575.26765399226883</v>
      </c>
      <c r="DH152" s="189">
        <v>237.77876987746117</v>
      </c>
      <c r="DI152" s="189">
        <v>337.48888411480766</v>
      </c>
      <c r="DJ152" s="188">
        <v>54518.078761147714</v>
      </c>
      <c r="DK152" s="188">
        <v>0</v>
      </c>
      <c r="DL152" s="188">
        <v>478.29949425703433</v>
      </c>
      <c r="DM152" s="188">
        <v>0</v>
      </c>
      <c r="DN152" s="188">
        <v>53616.469404192852</v>
      </c>
      <c r="DO152" s="188">
        <v>0</v>
      </c>
      <c r="DP152" s="188">
        <v>478.77509865967642</v>
      </c>
      <c r="DQ152" s="188">
        <v>0</v>
      </c>
      <c r="DR152" s="192">
        <v>311644.00510370784</v>
      </c>
      <c r="DS152" s="188">
        <v>238609.77789476301</v>
      </c>
      <c r="DT152" s="188">
        <v>67567.489616315434</v>
      </c>
      <c r="DU152" s="188">
        <v>171042.28827844758</v>
      </c>
      <c r="DV152" s="188">
        <v>62354.498704070938</v>
      </c>
      <c r="DW152" s="188">
        <v>21176.061066755388</v>
      </c>
      <c r="DX152" s="188">
        <v>17387.639238916705</v>
      </c>
      <c r="DY152" s="188">
        <v>23790.798398398849</v>
      </c>
      <c r="DZ152" s="188">
        <v>3249.2024510098672</v>
      </c>
      <c r="EA152" s="188">
        <v>1767.9800994214274</v>
      </c>
      <c r="EB152" s="188">
        <v>1481.2223515884398</v>
      </c>
      <c r="EC152" s="188">
        <v>2374.6737582157134</v>
      </c>
      <c r="ED152" s="188">
        <v>187.43125610681221</v>
      </c>
      <c r="EE152" s="188">
        <v>2397.6410118888998</v>
      </c>
      <c r="EF152" s="188">
        <v>2470.7800276524799</v>
      </c>
      <c r="EG152" s="192">
        <v>20635.965246133383</v>
      </c>
      <c r="EH152" s="188">
        <v>8727.1560320249027</v>
      </c>
      <c r="EI152" s="188">
        <v>11908.809214108482</v>
      </c>
      <c r="EJ152" s="192">
        <v>43164.86845100244</v>
      </c>
      <c r="EK152" s="192">
        <v>307537.60766985337</v>
      </c>
      <c r="EL152" s="188">
        <v>166041.51613987429</v>
      </c>
      <c r="EM152" s="188">
        <v>141496.09152997905</v>
      </c>
      <c r="EN152" s="188">
        <v>0</v>
      </c>
      <c r="EO152" s="192">
        <v>0</v>
      </c>
      <c r="EP152" s="188">
        <v>0</v>
      </c>
      <c r="EQ152" s="188">
        <v>0</v>
      </c>
      <c r="ER152" s="188">
        <v>0</v>
      </c>
      <c r="ES152" s="192">
        <v>6936.8</v>
      </c>
      <c r="ET152" s="190">
        <v>1280690.0797552539</v>
      </c>
      <c r="EU152" s="269"/>
      <c r="EV152" s="192">
        <v>3728.4210526315787</v>
      </c>
      <c r="EW152" s="188">
        <v>1078784.6400000001</v>
      </c>
      <c r="EX152" s="188">
        <v>539.34</v>
      </c>
      <c r="EY152" s="188">
        <v>543.54000000000008</v>
      </c>
      <c r="EZ152" s="188">
        <v>1769.52</v>
      </c>
      <c r="FA152" s="188">
        <v>1108.6199999999999</v>
      </c>
      <c r="FB152" s="188">
        <v>13341.18</v>
      </c>
      <c r="FC152" s="192">
        <v>1096086.8400000003</v>
      </c>
      <c r="FD152" s="188">
        <v>1060696.9099999999</v>
      </c>
      <c r="FE152" s="188">
        <v>543.32000000000005</v>
      </c>
      <c r="FF152" s="188">
        <v>547.04</v>
      </c>
      <c r="FG152" s="188">
        <v>1786.63</v>
      </c>
      <c r="FH152" s="188">
        <v>1117.6300000000001</v>
      </c>
      <c r="FI152" s="188">
        <v>12976.18</v>
      </c>
      <c r="FJ152" s="192">
        <v>1077667.7099999997</v>
      </c>
      <c r="FK152" s="192">
        <v>476909.63666666672</v>
      </c>
      <c r="FL152" s="190">
        <v>1082513.0610526318</v>
      </c>
      <c r="FN152" s="115">
        <v>0</v>
      </c>
      <c r="FO152" s="107">
        <v>3.4064175640604959</v>
      </c>
      <c r="FP152" s="108">
        <v>3351.3000000000006</v>
      </c>
      <c r="FQ152" s="107">
        <v>3.0862324254989115</v>
      </c>
      <c r="FR152" s="108">
        <v>3351.3000000000006</v>
      </c>
      <c r="FS152" s="107">
        <v>0</v>
      </c>
      <c r="FT152" s="108">
        <v>0</v>
      </c>
      <c r="FU152" s="108">
        <v>3351.3</v>
      </c>
      <c r="FV152" s="108">
        <v>3351.3</v>
      </c>
      <c r="FW152" s="108">
        <v>3351.3</v>
      </c>
      <c r="FX152" s="108">
        <v>3351.3</v>
      </c>
      <c r="FY152" s="108">
        <v>3351.3</v>
      </c>
      <c r="FZ152" s="108">
        <v>3351.3</v>
      </c>
      <c r="GA152" s="108">
        <v>3351.3</v>
      </c>
      <c r="GB152" s="108">
        <v>3351.3</v>
      </c>
      <c r="GC152" s="108">
        <v>3351.3</v>
      </c>
      <c r="GD152" s="108">
        <v>3351.3</v>
      </c>
      <c r="GE152" s="108">
        <v>3351.3</v>
      </c>
      <c r="GF152" s="108">
        <v>3351.3</v>
      </c>
      <c r="GG152" s="108">
        <v>3351.3000000000006</v>
      </c>
      <c r="GH152" s="108">
        <v>3351.3000000000006</v>
      </c>
      <c r="GI152" s="108"/>
      <c r="GJ152" s="108">
        <v>4</v>
      </c>
      <c r="GK152" s="115">
        <v>9.5693779904306216E-3</v>
      </c>
    </row>
    <row r="153" spans="1:193" ht="12" customHeight="1" x14ac:dyDescent="0.25">
      <c r="A153" s="22">
        <v>148</v>
      </c>
      <c r="B153" s="10" t="s">
        <v>146</v>
      </c>
      <c r="C153" s="28">
        <v>2021</v>
      </c>
      <c r="D153" s="282"/>
      <c r="E153" s="126">
        <v>3350.1</v>
      </c>
      <c r="F153" s="11">
        <v>3350.1</v>
      </c>
      <c r="G153" s="11">
        <v>0</v>
      </c>
      <c r="H153" s="11">
        <v>279.2</v>
      </c>
      <c r="I153" s="124" t="s">
        <v>493</v>
      </c>
      <c r="J153" s="12">
        <v>27.35</v>
      </c>
      <c r="K153" s="26">
        <v>4.4800000000000004</v>
      </c>
      <c r="L153" s="26">
        <v>5.83</v>
      </c>
      <c r="M153" s="26">
        <v>7.93</v>
      </c>
      <c r="N153" s="26">
        <v>6.1</v>
      </c>
      <c r="O153" s="26">
        <v>2.78</v>
      </c>
      <c r="P153" s="26">
        <v>0</v>
      </c>
      <c r="Q153" s="26">
        <v>0</v>
      </c>
      <c r="R153" s="26">
        <v>0.23</v>
      </c>
      <c r="S153" s="35">
        <v>28.444000000000003</v>
      </c>
      <c r="T153" s="33">
        <v>4.6592000000000002</v>
      </c>
      <c r="U153" s="33">
        <v>6.0632000000000001</v>
      </c>
      <c r="V153" s="33">
        <v>8.2471999999999994</v>
      </c>
      <c r="W153" s="33">
        <v>6.3439999999999994</v>
      </c>
      <c r="X153" s="33">
        <v>2.8912</v>
      </c>
      <c r="Y153" s="33">
        <v>0</v>
      </c>
      <c r="Z153" s="33">
        <v>0</v>
      </c>
      <c r="AA153" s="33">
        <v>0.23920000000000002</v>
      </c>
      <c r="AB153" s="38" t="s">
        <v>395</v>
      </c>
      <c r="AC153" s="38" t="s">
        <v>396</v>
      </c>
      <c r="AD153" s="122" t="s">
        <v>396</v>
      </c>
      <c r="AE153" s="37">
        <v>0</v>
      </c>
      <c r="AF153" s="38" t="s">
        <v>396</v>
      </c>
      <c r="AG153" s="282"/>
      <c r="AH153" s="26">
        <v>34.24</v>
      </c>
      <c r="AI153" s="26">
        <v>34.24</v>
      </c>
      <c r="AJ153" s="26">
        <v>2190</v>
      </c>
      <c r="AK153" s="26">
        <v>35.89</v>
      </c>
      <c r="AL153" s="26">
        <v>5.93</v>
      </c>
      <c r="AM153" s="282"/>
      <c r="AN153" s="15">
        <v>1.2999999999999999E-2</v>
      </c>
      <c r="AO153" s="15">
        <v>1.2999999999999999E-2</v>
      </c>
      <c r="AP153" s="16">
        <v>7.7870000000000001E-4</v>
      </c>
      <c r="AQ153" s="15">
        <v>2.5999999999999999E-2</v>
      </c>
      <c r="AR153" s="15">
        <v>0.68300000000000005</v>
      </c>
      <c r="AS153" s="282"/>
      <c r="AT153" s="13">
        <v>3.6295999999999995</v>
      </c>
      <c r="AU153" s="13">
        <v>3.6295999999999995</v>
      </c>
      <c r="AV153" s="13">
        <v>0.21741304</v>
      </c>
      <c r="AW153" s="13">
        <v>7.259199999999999</v>
      </c>
      <c r="AX153" s="13">
        <v>190.6936</v>
      </c>
      <c r="AY153" s="26">
        <v>3.7096655025223128E-2</v>
      </c>
      <c r="AZ153" s="26">
        <v>3.7096655025223128E-2</v>
      </c>
      <c r="BA153" s="26">
        <v>0.14212547613504076</v>
      </c>
      <c r="BB153" s="26">
        <v>7.7768630190143573E-2</v>
      </c>
      <c r="BC153" s="26">
        <v>0.33754605772961999</v>
      </c>
      <c r="BD153" s="269"/>
      <c r="BE153" s="192">
        <v>549528.71325250412</v>
      </c>
      <c r="BF153" s="188">
        <v>71473.200086781697</v>
      </c>
      <c r="BG153" s="188">
        <v>20776.408683631122</v>
      </c>
      <c r="BH153" s="188">
        <v>2879.2900684260794</v>
      </c>
      <c r="BI153" s="188">
        <v>1027.0895477683316</v>
      </c>
      <c r="BJ153" s="188">
        <v>12613.661786956165</v>
      </c>
      <c r="BK153" s="188">
        <v>34176.75</v>
      </c>
      <c r="BL153" s="188">
        <v>0</v>
      </c>
      <c r="BM153" s="188">
        <v>0</v>
      </c>
      <c r="BN153" s="188">
        <v>0</v>
      </c>
      <c r="BO153" s="188">
        <v>0</v>
      </c>
      <c r="BP153" s="188">
        <v>0</v>
      </c>
      <c r="BQ153" s="188">
        <v>0</v>
      </c>
      <c r="BR153" s="188">
        <v>0</v>
      </c>
      <c r="BS153" s="188">
        <v>0</v>
      </c>
      <c r="BT153" s="188">
        <v>0</v>
      </c>
      <c r="BU153" s="188">
        <v>0</v>
      </c>
      <c r="BV153" s="188">
        <v>0</v>
      </c>
      <c r="BW153" s="188">
        <v>0</v>
      </c>
      <c r="BX153" s="188">
        <v>0</v>
      </c>
      <c r="BY153" s="188">
        <v>124885.79</v>
      </c>
      <c r="BZ153" s="188">
        <v>0</v>
      </c>
      <c r="CA153" s="188">
        <v>124885.79</v>
      </c>
      <c r="CB153" s="188">
        <v>0</v>
      </c>
      <c r="CC153" s="188">
        <v>0</v>
      </c>
      <c r="CD153" s="188">
        <v>0</v>
      </c>
      <c r="CE153" s="188">
        <v>0</v>
      </c>
      <c r="CF153" s="188">
        <v>114539.25</v>
      </c>
      <c r="CG153" s="188">
        <v>114539.25</v>
      </c>
      <c r="CH153" s="188">
        <v>0</v>
      </c>
      <c r="CI153" s="188">
        <v>0</v>
      </c>
      <c r="CJ153" s="188">
        <v>0</v>
      </c>
      <c r="CK153" s="188">
        <v>0</v>
      </c>
      <c r="CL153" s="188">
        <v>0</v>
      </c>
      <c r="CM153" s="188">
        <v>0</v>
      </c>
      <c r="CN153" s="188">
        <v>0</v>
      </c>
      <c r="CO153" s="188">
        <v>0</v>
      </c>
      <c r="CP153" s="188">
        <v>0</v>
      </c>
      <c r="CQ153" s="188">
        <v>0</v>
      </c>
      <c r="CR153" s="188">
        <v>0</v>
      </c>
      <c r="CS153" s="188">
        <v>0</v>
      </c>
      <c r="CT153" s="188">
        <v>0</v>
      </c>
      <c r="CU153" s="188">
        <v>0</v>
      </c>
      <c r="CV153" s="188">
        <v>0</v>
      </c>
      <c r="CW153" s="188">
        <v>236434.87</v>
      </c>
      <c r="CX153" s="188">
        <v>236434.87</v>
      </c>
      <c r="CY153" s="188">
        <v>0</v>
      </c>
      <c r="CZ153" s="188">
        <v>0</v>
      </c>
      <c r="DA153" s="188">
        <v>0</v>
      </c>
      <c r="DB153" s="188">
        <v>0</v>
      </c>
      <c r="DC153" s="188">
        <v>2195.6031657224921</v>
      </c>
      <c r="DD153" s="193">
        <v>466517.73719496187</v>
      </c>
      <c r="DE153" s="189">
        <v>301772.15127808822</v>
      </c>
      <c r="DF153" s="189">
        <v>55098.561887369491</v>
      </c>
      <c r="DG153" s="189">
        <v>575.06166790185853</v>
      </c>
      <c r="DH153" s="189">
        <v>237.69362843269244</v>
      </c>
      <c r="DI153" s="189">
        <v>337.36803946916615</v>
      </c>
      <c r="DJ153" s="188">
        <v>54517.959513538313</v>
      </c>
      <c r="DK153" s="188">
        <v>0</v>
      </c>
      <c r="DL153" s="188">
        <v>478.12822955584096</v>
      </c>
      <c r="DM153" s="188">
        <v>0</v>
      </c>
      <c r="DN153" s="188">
        <v>53597.270954849278</v>
      </c>
      <c r="DO153" s="188">
        <v>0</v>
      </c>
      <c r="DP153" s="188">
        <v>478.60366365881333</v>
      </c>
      <c r="DQ153" s="188">
        <v>0</v>
      </c>
      <c r="DR153" s="192">
        <v>311532.41473396315</v>
      </c>
      <c r="DS153" s="188">
        <v>238524.3388909513</v>
      </c>
      <c r="DT153" s="188">
        <v>67543.295725127027</v>
      </c>
      <c r="DU153" s="188">
        <v>170981.04316582429</v>
      </c>
      <c r="DV153" s="188">
        <v>62332.171428552487</v>
      </c>
      <c r="DW153" s="188">
        <v>21168.478554512334</v>
      </c>
      <c r="DX153" s="188">
        <v>17381.413246887721</v>
      </c>
      <c r="DY153" s="188">
        <v>23782.279627152435</v>
      </c>
      <c r="DZ153" s="188">
        <v>3248.0390090795067</v>
      </c>
      <c r="EA153" s="188">
        <v>1767.3470387824786</v>
      </c>
      <c r="EB153" s="188">
        <v>1480.6919702970281</v>
      </c>
      <c r="EC153" s="188">
        <v>2373.8234587767306</v>
      </c>
      <c r="ED153" s="188">
        <v>187.36414259643459</v>
      </c>
      <c r="EE153" s="188">
        <v>2396.7824885653326</v>
      </c>
      <c r="EF153" s="188">
        <v>2469.8953154413416</v>
      </c>
      <c r="EG153" s="192">
        <v>20628.57612600227</v>
      </c>
      <c r="EH153" s="188">
        <v>8724.0310992410741</v>
      </c>
      <c r="EI153" s="188">
        <v>11904.545026761198</v>
      </c>
      <c r="EJ153" s="192">
        <v>43149.412406440249</v>
      </c>
      <c r="EK153" s="192">
        <v>307427.4876778489</v>
      </c>
      <c r="EL153" s="188">
        <v>165982.06165374408</v>
      </c>
      <c r="EM153" s="188">
        <v>141445.42602410485</v>
      </c>
      <c r="EN153" s="188">
        <v>0</v>
      </c>
      <c r="EO153" s="192">
        <v>0</v>
      </c>
      <c r="EP153" s="188">
        <v>0</v>
      </c>
      <c r="EQ153" s="188">
        <v>0</v>
      </c>
      <c r="ER153" s="188">
        <v>0</v>
      </c>
      <c r="ES153" s="192">
        <v>6936.8</v>
      </c>
      <c r="ET153" s="190">
        <v>1705721.1413917206</v>
      </c>
      <c r="EU153" s="269"/>
      <c r="EV153" s="192">
        <v>3728.4210526315787</v>
      </c>
      <c r="EW153" s="188">
        <v>1080641.3800000001</v>
      </c>
      <c r="EX153" s="188">
        <v>641.49</v>
      </c>
      <c r="EY153" s="188">
        <v>594.51</v>
      </c>
      <c r="EZ153" s="188">
        <v>1936.71</v>
      </c>
      <c r="FA153" s="188">
        <v>1213</v>
      </c>
      <c r="FB153" s="188">
        <v>13340.73</v>
      </c>
      <c r="FC153" s="192">
        <v>1098367.82</v>
      </c>
      <c r="FD153" s="188">
        <v>1034237.6</v>
      </c>
      <c r="FE153" s="188">
        <v>596.44000000000005</v>
      </c>
      <c r="FF153" s="188">
        <v>574.6400000000001</v>
      </c>
      <c r="FG153" s="188">
        <v>1885.4499999999998</v>
      </c>
      <c r="FH153" s="188">
        <v>1173.5999999999999</v>
      </c>
      <c r="FI153" s="188">
        <v>10362.449999999999</v>
      </c>
      <c r="FJ153" s="192">
        <v>1048830.18</v>
      </c>
      <c r="FK153" s="192">
        <v>688541.52333333332</v>
      </c>
      <c r="FL153" s="190">
        <v>1084369.8010526318</v>
      </c>
      <c r="FN153" s="115">
        <v>0</v>
      </c>
      <c r="FO153" s="107">
        <v>3.4064177512318952</v>
      </c>
      <c r="FP153" s="108">
        <v>3350.099999999999</v>
      </c>
      <c r="FQ153" s="107">
        <v>3.0862358429147378</v>
      </c>
      <c r="FR153" s="108">
        <v>3350.099999999999</v>
      </c>
      <c r="FS153" s="107">
        <v>0</v>
      </c>
      <c r="FT153" s="108">
        <v>0</v>
      </c>
      <c r="FU153" s="108">
        <v>3350.1</v>
      </c>
      <c r="FV153" s="108">
        <v>3350.1</v>
      </c>
      <c r="FW153" s="108">
        <v>3350.1</v>
      </c>
      <c r="FX153" s="108">
        <v>3350.1</v>
      </c>
      <c r="FY153" s="108">
        <v>3350.1</v>
      </c>
      <c r="FZ153" s="108">
        <v>3350.1</v>
      </c>
      <c r="GA153" s="108">
        <v>3350.1</v>
      </c>
      <c r="GB153" s="108">
        <v>3350.1</v>
      </c>
      <c r="GC153" s="108">
        <v>3350.1</v>
      </c>
      <c r="GD153" s="108">
        <v>3350.1</v>
      </c>
      <c r="GE153" s="108">
        <v>3350.1</v>
      </c>
      <c r="GF153" s="108">
        <v>3350.1</v>
      </c>
      <c r="GG153" s="108">
        <v>3350.099999999999</v>
      </c>
      <c r="GH153" s="108">
        <v>3350.099999999999</v>
      </c>
      <c r="GI153" s="108"/>
      <c r="GJ153" s="108">
        <v>4</v>
      </c>
      <c r="GK153" s="115">
        <v>9.5693779904306216E-3</v>
      </c>
    </row>
    <row r="154" spans="1:193" ht="12" customHeight="1" x14ac:dyDescent="0.25">
      <c r="A154" s="22">
        <v>149</v>
      </c>
      <c r="B154" s="10" t="s">
        <v>147</v>
      </c>
      <c r="C154" s="28">
        <v>2021</v>
      </c>
      <c r="D154" s="282"/>
      <c r="E154" s="126">
        <v>4948.3399999999992</v>
      </c>
      <c r="F154" s="11">
        <v>4640.8999999999996</v>
      </c>
      <c r="G154" s="11">
        <v>307.44</v>
      </c>
      <c r="H154" s="11">
        <v>379.6</v>
      </c>
      <c r="I154" s="124" t="s">
        <v>493</v>
      </c>
      <c r="J154" s="12">
        <v>39.520000000000003</v>
      </c>
      <c r="K154" s="27">
        <v>4.49</v>
      </c>
      <c r="L154" s="27">
        <v>7.61</v>
      </c>
      <c r="M154" s="27">
        <v>11.85</v>
      </c>
      <c r="N154" s="27">
        <v>6.1</v>
      </c>
      <c r="O154" s="27">
        <v>2.78</v>
      </c>
      <c r="P154" s="27">
        <v>1.6</v>
      </c>
      <c r="Q154" s="27">
        <v>5.09</v>
      </c>
      <c r="R154" s="27">
        <v>0</v>
      </c>
      <c r="S154" s="35">
        <v>41.100800000000007</v>
      </c>
      <c r="T154" s="33">
        <v>4.6696</v>
      </c>
      <c r="U154" s="33">
        <v>7.9144000000000005</v>
      </c>
      <c r="V154" s="33">
        <v>12.324</v>
      </c>
      <c r="W154" s="33">
        <v>6.3439999999999994</v>
      </c>
      <c r="X154" s="33">
        <v>2.8912</v>
      </c>
      <c r="Y154" s="33">
        <v>1.6640000000000001</v>
      </c>
      <c r="Z154" s="33">
        <v>5.2935999999999996</v>
      </c>
      <c r="AA154" s="33">
        <v>0</v>
      </c>
      <c r="AB154" s="38" t="s">
        <v>396</v>
      </c>
      <c r="AC154" s="38" t="s">
        <v>395</v>
      </c>
      <c r="AD154" s="122" t="s">
        <v>395</v>
      </c>
      <c r="AE154" s="37">
        <v>3</v>
      </c>
      <c r="AF154" s="38" t="s">
        <v>396</v>
      </c>
      <c r="AG154" s="282"/>
      <c r="AH154" s="26">
        <v>34.24</v>
      </c>
      <c r="AI154" s="26">
        <v>34.24</v>
      </c>
      <c r="AJ154" s="26">
        <v>2190</v>
      </c>
      <c r="AK154" s="26">
        <v>35.89</v>
      </c>
      <c r="AL154" s="26">
        <v>4.29</v>
      </c>
      <c r="AM154" s="282"/>
      <c r="AN154" s="15">
        <v>1.2E-2</v>
      </c>
      <c r="AO154" s="15">
        <v>1.2E-2</v>
      </c>
      <c r="AP154" s="16">
        <v>7.1880000000000002E-4</v>
      </c>
      <c r="AQ154" s="15">
        <v>2.4E-2</v>
      </c>
      <c r="AR154" s="15">
        <v>3.23</v>
      </c>
      <c r="AS154" s="282"/>
      <c r="AT154" s="13">
        <v>4.5552000000000001</v>
      </c>
      <c r="AU154" s="13">
        <v>4.5552000000000001</v>
      </c>
      <c r="AV154" s="13">
        <v>0.27285648000000001</v>
      </c>
      <c r="AW154" s="13">
        <v>9.1104000000000003</v>
      </c>
      <c r="AX154" s="13">
        <v>1226.1080000000002</v>
      </c>
      <c r="AY154" s="26">
        <v>3.1519670839109691E-2</v>
      </c>
      <c r="AZ154" s="26">
        <v>3.1519670839109691E-2</v>
      </c>
      <c r="BA154" s="26">
        <v>0.12075881835120467</v>
      </c>
      <c r="BB154" s="26">
        <v>6.6077160421474698E-2</v>
      </c>
      <c r="BC154" s="26">
        <v>1.0629834085774224</v>
      </c>
      <c r="BD154" s="269"/>
      <c r="BE154" s="192">
        <v>323523.47896405979</v>
      </c>
      <c r="BF154" s="188">
        <v>103008.51428865566</v>
      </c>
      <c r="BG154" s="188">
        <v>30688.258304396652</v>
      </c>
      <c r="BH154" s="188">
        <v>4252.9196791724144</v>
      </c>
      <c r="BI154" s="188">
        <v>1517.0855475370722</v>
      </c>
      <c r="BJ154" s="188">
        <v>18631.290757549526</v>
      </c>
      <c r="BK154" s="188">
        <v>47918.96</v>
      </c>
      <c r="BL154" s="188">
        <v>0</v>
      </c>
      <c r="BM154" s="188">
        <v>0</v>
      </c>
      <c r="BN154" s="188">
        <v>0</v>
      </c>
      <c r="BO154" s="188">
        <v>0</v>
      </c>
      <c r="BP154" s="188">
        <v>0</v>
      </c>
      <c r="BQ154" s="188">
        <v>0</v>
      </c>
      <c r="BR154" s="188">
        <v>0</v>
      </c>
      <c r="BS154" s="188">
        <v>0</v>
      </c>
      <c r="BT154" s="188">
        <v>0</v>
      </c>
      <c r="BU154" s="188">
        <v>154688.07</v>
      </c>
      <c r="BV154" s="188">
        <v>118603.45</v>
      </c>
      <c r="BW154" s="188">
        <v>36084.620000000003</v>
      </c>
      <c r="BX154" s="188">
        <v>0</v>
      </c>
      <c r="BY154" s="188">
        <v>62583.83</v>
      </c>
      <c r="BZ154" s="188">
        <v>0</v>
      </c>
      <c r="CA154" s="188">
        <v>62583.83</v>
      </c>
      <c r="CB154" s="188">
        <v>0</v>
      </c>
      <c r="CC154" s="188">
        <v>0</v>
      </c>
      <c r="CD154" s="188">
        <v>0</v>
      </c>
      <c r="CE154" s="188">
        <v>0</v>
      </c>
      <c r="CF154" s="188">
        <v>0</v>
      </c>
      <c r="CG154" s="188">
        <v>0</v>
      </c>
      <c r="CH154" s="188">
        <v>0</v>
      </c>
      <c r="CI154" s="188">
        <v>0</v>
      </c>
      <c r="CJ154" s="188">
        <v>0</v>
      </c>
      <c r="CK154" s="188">
        <v>0</v>
      </c>
      <c r="CL154" s="188">
        <v>0</v>
      </c>
      <c r="CM154" s="188">
        <v>0</v>
      </c>
      <c r="CN154" s="188">
        <v>0</v>
      </c>
      <c r="CO154" s="188">
        <v>0</v>
      </c>
      <c r="CP154" s="188">
        <v>0</v>
      </c>
      <c r="CQ154" s="188">
        <v>0</v>
      </c>
      <c r="CR154" s="188">
        <v>0</v>
      </c>
      <c r="CS154" s="188">
        <v>0</v>
      </c>
      <c r="CT154" s="188">
        <v>0</v>
      </c>
      <c r="CU154" s="188">
        <v>0</v>
      </c>
      <c r="CV154" s="188">
        <v>0</v>
      </c>
      <c r="CW154" s="188">
        <v>0</v>
      </c>
      <c r="CX154" s="188">
        <v>0</v>
      </c>
      <c r="CY154" s="188">
        <v>0</v>
      </c>
      <c r="CZ154" s="188">
        <v>0</v>
      </c>
      <c r="DA154" s="188">
        <v>0</v>
      </c>
      <c r="DB154" s="188">
        <v>0</v>
      </c>
      <c r="DC154" s="188">
        <v>3243.0646754040886</v>
      </c>
      <c r="DD154" s="193">
        <v>664797.60144303669</v>
      </c>
      <c r="DE154" s="189">
        <v>445739.29347046802</v>
      </c>
      <c r="DF154" s="189">
        <v>81384.560977208428</v>
      </c>
      <c r="DG154" s="189">
        <v>849.40767551580041</v>
      </c>
      <c r="DH154" s="189">
        <v>351.09068067180959</v>
      </c>
      <c r="DI154" s="189">
        <v>498.31699484399081</v>
      </c>
      <c r="DJ154" s="188">
        <v>56244.131429575886</v>
      </c>
      <c r="DK154" s="188">
        <v>0</v>
      </c>
      <c r="DL154" s="188">
        <v>706.22997625155961</v>
      </c>
      <c r="DM154" s="188">
        <v>0</v>
      </c>
      <c r="DN154" s="188">
        <v>79167.045687209</v>
      </c>
      <c r="DO154" s="188">
        <v>0</v>
      </c>
      <c r="DP154" s="188">
        <v>706.93222680799147</v>
      </c>
      <c r="DQ154" s="188">
        <v>0</v>
      </c>
      <c r="DR154" s="192">
        <v>460155.9085175544</v>
      </c>
      <c r="DS154" s="188">
        <v>352317.70010078803</v>
      </c>
      <c r="DT154" s="188">
        <v>99766.332935875078</v>
      </c>
      <c r="DU154" s="188">
        <v>252551.36716491295</v>
      </c>
      <c r="DV154" s="188">
        <v>92069.125449020445</v>
      </c>
      <c r="DW154" s="188">
        <v>31267.373860611791</v>
      </c>
      <c r="DX154" s="188">
        <v>25673.604497210348</v>
      </c>
      <c r="DY154" s="188">
        <v>35128.147091198312</v>
      </c>
      <c r="DZ154" s="188">
        <v>4797.5885347268695</v>
      </c>
      <c r="EA154" s="188">
        <v>2610.4994017757354</v>
      </c>
      <c r="EB154" s="188">
        <v>2187.0891329511342</v>
      </c>
      <c r="EC154" s="188">
        <v>3506.3089382416183</v>
      </c>
      <c r="ED154" s="188">
        <v>276.75038995123759</v>
      </c>
      <c r="EE154" s="188">
        <v>3540.2210857787463</v>
      </c>
      <c r="EF154" s="188">
        <v>3648.2140190474934</v>
      </c>
      <c r="EG154" s="192">
        <v>30469.898924611829</v>
      </c>
      <c r="EH154" s="188">
        <v>12886.024909590333</v>
      </c>
      <c r="EI154" s="188">
        <v>17583.874015021494</v>
      </c>
      <c r="EJ154" s="192">
        <v>63734.802957310094</v>
      </c>
      <c r="EK154" s="192">
        <v>594659.23750748101</v>
      </c>
      <c r="EL154" s="188">
        <v>245167.50991423777</v>
      </c>
      <c r="EM154" s="188">
        <v>208925.12444766395</v>
      </c>
      <c r="EN154" s="188">
        <v>140566.60314557931</v>
      </c>
      <c r="EO154" s="192">
        <v>183993.05050850144</v>
      </c>
      <c r="EP154" s="188">
        <v>177660.31650480744</v>
      </c>
      <c r="EQ154" s="188">
        <v>525.99400369401008</v>
      </c>
      <c r="ER154" s="188">
        <v>5806.74</v>
      </c>
      <c r="ES154" s="192">
        <v>0</v>
      </c>
      <c r="ET154" s="190">
        <v>2321333.9788225554</v>
      </c>
      <c r="EU154" s="269"/>
      <c r="EV154" s="192">
        <v>2796.3157894736837</v>
      </c>
      <c r="EW154" s="188">
        <v>2158761.36</v>
      </c>
      <c r="EX154" s="188">
        <v>847.66</v>
      </c>
      <c r="EY154" s="188">
        <v>875.34</v>
      </c>
      <c r="EZ154" s="188">
        <v>2848.86</v>
      </c>
      <c r="FA154" s="188">
        <v>1786.06</v>
      </c>
      <c r="FB154" s="188">
        <v>57266.939999999995</v>
      </c>
      <c r="FC154" s="192">
        <v>2222386.2199999997</v>
      </c>
      <c r="FD154" s="188">
        <v>2067439.04</v>
      </c>
      <c r="FE154" s="188">
        <v>813.0200000000001</v>
      </c>
      <c r="FF154" s="188">
        <v>831.17</v>
      </c>
      <c r="FG154" s="188">
        <v>2726.9300000000003</v>
      </c>
      <c r="FH154" s="188">
        <v>1695.3899999999999</v>
      </c>
      <c r="FI154" s="188">
        <v>54887.159999999996</v>
      </c>
      <c r="FJ154" s="192">
        <v>2128392.71</v>
      </c>
      <c r="FK154" s="192">
        <v>338779.16000000003</v>
      </c>
      <c r="FL154" s="190">
        <v>2161557.6757894736</v>
      </c>
      <c r="FN154" s="115">
        <v>7.7255058823790072E-3</v>
      </c>
      <c r="FO154" s="107">
        <v>3.4064184264449722</v>
      </c>
      <c r="FP154" s="108">
        <v>4948.3399999999983</v>
      </c>
      <c r="FQ154" s="107">
        <v>3.0862322058627396</v>
      </c>
      <c r="FR154" s="108">
        <v>4948.3399999999983</v>
      </c>
      <c r="FS154" s="107">
        <v>1.6009266733218284</v>
      </c>
      <c r="FT154" s="108">
        <v>4948.3399999999983</v>
      </c>
      <c r="FU154" s="108">
        <v>4948.3399999999992</v>
      </c>
      <c r="FV154" s="108">
        <v>4948.3399999999992</v>
      </c>
      <c r="FW154" s="108">
        <v>4948.3399999999992</v>
      </c>
      <c r="FX154" s="108">
        <v>4948.3399999999992</v>
      </c>
      <c r="FY154" s="108">
        <v>4948.3399999999992</v>
      </c>
      <c r="FZ154" s="108">
        <v>4948.3399999999992</v>
      </c>
      <c r="GA154" s="108">
        <v>4948.3399999999992</v>
      </c>
      <c r="GB154" s="108">
        <v>4948.3399999999992</v>
      </c>
      <c r="GC154" s="108">
        <v>4948.3399999999992</v>
      </c>
      <c r="GD154" s="108">
        <v>4948.3399999999992</v>
      </c>
      <c r="GE154" s="108">
        <v>4948.3399999999992</v>
      </c>
      <c r="GF154" s="108">
        <v>4948.3399999999992</v>
      </c>
      <c r="GG154" s="108">
        <v>4948.3399999999983</v>
      </c>
      <c r="GH154" s="108">
        <v>4948.3399999999983</v>
      </c>
      <c r="GI154" s="108"/>
      <c r="GJ154" s="108">
        <v>3</v>
      </c>
      <c r="GK154" s="115">
        <v>7.1770334928229658E-3</v>
      </c>
    </row>
    <row r="155" spans="1:193" ht="12" customHeight="1" x14ac:dyDescent="0.25">
      <c r="A155" s="22">
        <v>150</v>
      </c>
      <c r="B155" s="10" t="s">
        <v>148</v>
      </c>
      <c r="C155" s="28">
        <v>2021</v>
      </c>
      <c r="D155" s="282"/>
      <c r="E155" s="126">
        <v>2457.1999999999998</v>
      </c>
      <c r="F155" s="11">
        <v>2457.1999999999998</v>
      </c>
      <c r="G155" s="11">
        <v>0</v>
      </c>
      <c r="H155" s="11">
        <v>283.8</v>
      </c>
      <c r="I155" s="124" t="s">
        <v>493</v>
      </c>
      <c r="J155" s="12">
        <v>27.35</v>
      </c>
      <c r="K155" s="26">
        <v>4.4800000000000004</v>
      </c>
      <c r="L155" s="26">
        <v>5.83</v>
      </c>
      <c r="M155" s="26">
        <v>7.93</v>
      </c>
      <c r="N155" s="26">
        <v>6.1</v>
      </c>
      <c r="O155" s="26">
        <v>2.78</v>
      </c>
      <c r="P155" s="26">
        <v>0</v>
      </c>
      <c r="Q155" s="26">
        <v>0</v>
      </c>
      <c r="R155" s="26">
        <v>0.23</v>
      </c>
      <c r="S155" s="35">
        <v>28.444000000000003</v>
      </c>
      <c r="T155" s="33">
        <v>4.6592000000000002</v>
      </c>
      <c r="U155" s="33">
        <v>6.0632000000000001</v>
      </c>
      <c r="V155" s="33">
        <v>8.2471999999999994</v>
      </c>
      <c r="W155" s="33">
        <v>6.3439999999999994</v>
      </c>
      <c r="X155" s="33">
        <v>2.8912</v>
      </c>
      <c r="Y155" s="33">
        <v>0</v>
      </c>
      <c r="Z155" s="33">
        <v>0</v>
      </c>
      <c r="AA155" s="33">
        <v>0.23920000000000002</v>
      </c>
      <c r="AB155" s="38" t="s">
        <v>395</v>
      </c>
      <c r="AC155" s="38" t="s">
        <v>396</v>
      </c>
      <c r="AD155" s="122" t="s">
        <v>396</v>
      </c>
      <c r="AE155" s="37">
        <v>0</v>
      </c>
      <c r="AF155" s="38" t="s">
        <v>396</v>
      </c>
      <c r="AG155" s="282"/>
      <c r="AH155" s="26">
        <v>34.24</v>
      </c>
      <c r="AI155" s="26">
        <v>34.24</v>
      </c>
      <c r="AJ155" s="26">
        <v>2190</v>
      </c>
      <c r="AK155" s="26">
        <v>35.89</v>
      </c>
      <c r="AL155" s="26">
        <v>5.93</v>
      </c>
      <c r="AM155" s="282"/>
      <c r="AN155" s="15">
        <v>1.2999999999999999E-2</v>
      </c>
      <c r="AO155" s="15">
        <v>1.2999999999999999E-2</v>
      </c>
      <c r="AP155" s="16">
        <v>7.7870000000000001E-4</v>
      </c>
      <c r="AQ155" s="15">
        <v>2.5999999999999999E-2</v>
      </c>
      <c r="AR155" s="15">
        <v>0.68300000000000005</v>
      </c>
      <c r="AS155" s="282"/>
      <c r="AT155" s="13">
        <v>3.6894</v>
      </c>
      <c r="AU155" s="13">
        <v>3.6894</v>
      </c>
      <c r="AV155" s="13">
        <v>0.22099506000000002</v>
      </c>
      <c r="AW155" s="13">
        <v>7.3788</v>
      </c>
      <c r="AX155" s="13">
        <v>193.83540000000002</v>
      </c>
      <c r="AY155" s="26">
        <v>5.1410164414781058E-2</v>
      </c>
      <c r="AZ155" s="26">
        <v>5.1410164414781058E-2</v>
      </c>
      <c r="BA155" s="26">
        <v>0.19696369094904773</v>
      </c>
      <c r="BB155" s="26">
        <v>0.1077751636008465</v>
      </c>
      <c r="BC155" s="26">
        <v>0.46778606625427321</v>
      </c>
      <c r="BD155" s="269"/>
      <c r="BE155" s="192">
        <v>324326.19167936879</v>
      </c>
      <c r="BF155" s="188">
        <v>84966.301214363746</v>
      </c>
      <c r="BG155" s="188">
        <v>15238.885829503122</v>
      </c>
      <c r="BH155" s="188">
        <v>2111.8747369142907</v>
      </c>
      <c r="BI155" s="188">
        <v>753.34003067859032</v>
      </c>
      <c r="BJ155" s="188">
        <v>9251.7506172677531</v>
      </c>
      <c r="BK155" s="188">
        <v>57610.45</v>
      </c>
      <c r="BL155" s="188">
        <v>8432.1</v>
      </c>
      <c r="BM155" s="188">
        <v>0</v>
      </c>
      <c r="BN155" s="188">
        <v>8432.1</v>
      </c>
      <c r="BO155" s="188">
        <v>0</v>
      </c>
      <c r="BP155" s="188">
        <v>0</v>
      </c>
      <c r="BQ155" s="188">
        <v>0</v>
      </c>
      <c r="BR155" s="188">
        <v>0</v>
      </c>
      <c r="BS155" s="188">
        <v>0</v>
      </c>
      <c r="BT155" s="188">
        <v>0</v>
      </c>
      <c r="BU155" s="188">
        <v>6875.04</v>
      </c>
      <c r="BV155" s="188">
        <v>0</v>
      </c>
      <c r="BW155" s="188">
        <v>0</v>
      </c>
      <c r="BX155" s="188">
        <v>6875.04</v>
      </c>
      <c r="BY155" s="188">
        <v>0</v>
      </c>
      <c r="BZ155" s="188">
        <v>0</v>
      </c>
      <c r="CA155" s="188">
        <v>0</v>
      </c>
      <c r="CB155" s="188">
        <v>0</v>
      </c>
      <c r="CC155" s="188">
        <v>0</v>
      </c>
      <c r="CD155" s="188">
        <v>0</v>
      </c>
      <c r="CE155" s="188">
        <v>0</v>
      </c>
      <c r="CF155" s="188">
        <v>0</v>
      </c>
      <c r="CG155" s="188">
        <v>0</v>
      </c>
      <c r="CH155" s="188">
        <v>0</v>
      </c>
      <c r="CI155" s="188">
        <v>0</v>
      </c>
      <c r="CJ155" s="188">
        <v>0</v>
      </c>
      <c r="CK155" s="188">
        <v>0</v>
      </c>
      <c r="CL155" s="188">
        <v>0</v>
      </c>
      <c r="CM155" s="188">
        <v>0</v>
      </c>
      <c r="CN155" s="188">
        <v>0</v>
      </c>
      <c r="CO155" s="188">
        <v>0</v>
      </c>
      <c r="CP155" s="188">
        <v>0</v>
      </c>
      <c r="CQ155" s="188">
        <v>0</v>
      </c>
      <c r="CR155" s="188">
        <v>0</v>
      </c>
      <c r="CS155" s="188">
        <v>0</v>
      </c>
      <c r="CT155" s="188">
        <v>0</v>
      </c>
      <c r="CU155" s="188">
        <v>0</v>
      </c>
      <c r="CV155" s="188">
        <v>0</v>
      </c>
      <c r="CW155" s="188">
        <v>222442.34</v>
      </c>
      <c r="CX155" s="188">
        <v>222442.34</v>
      </c>
      <c r="CY155" s="188">
        <v>0</v>
      </c>
      <c r="CZ155" s="188">
        <v>0</v>
      </c>
      <c r="DA155" s="188">
        <v>0</v>
      </c>
      <c r="DB155" s="188">
        <v>0</v>
      </c>
      <c r="DC155" s="188">
        <v>1610.4104650050178</v>
      </c>
      <c r="DD155" s="193">
        <v>344696.0010696578</v>
      </c>
      <c r="DE155" s="189">
        <v>221341.01373705821</v>
      </c>
      <c r="DF155" s="189">
        <v>40413.177597577494</v>
      </c>
      <c r="DG155" s="189">
        <v>421.79085112935365</v>
      </c>
      <c r="DH155" s="189">
        <v>174.34129840446917</v>
      </c>
      <c r="DI155" s="189">
        <v>247.44955272488446</v>
      </c>
      <c r="DJ155" s="188">
        <v>42506.259354845031</v>
      </c>
      <c r="DK155" s="188">
        <v>0</v>
      </c>
      <c r="DL155" s="188">
        <v>350.69301980974086</v>
      </c>
      <c r="DM155" s="188">
        <v>0</v>
      </c>
      <c r="DN155" s="188">
        <v>39312.024772471181</v>
      </c>
      <c r="DO155" s="188">
        <v>0</v>
      </c>
      <c r="DP155" s="188">
        <v>351.04173676679403</v>
      </c>
      <c r="DQ155" s="188">
        <v>0</v>
      </c>
      <c r="DR155" s="192">
        <v>228499.88044664176</v>
      </c>
      <c r="DS155" s="188">
        <v>174950.6001381588</v>
      </c>
      <c r="DT155" s="188">
        <v>49541.024523382053</v>
      </c>
      <c r="DU155" s="188">
        <v>125409.57561477675</v>
      </c>
      <c r="DV155" s="188">
        <v>45718.817836553906</v>
      </c>
      <c r="DW155" s="188">
        <v>15526.457569668884</v>
      </c>
      <c r="DX155" s="188">
        <v>12748.756344662108</v>
      </c>
      <c r="DY155" s="188">
        <v>17443.603922222916</v>
      </c>
      <c r="DZ155" s="188">
        <v>2382.3412593982766</v>
      </c>
      <c r="EA155" s="188">
        <v>1296.2971683520816</v>
      </c>
      <c r="EB155" s="188">
        <v>1086.0440910461953</v>
      </c>
      <c r="EC155" s="188">
        <v>1741.1298178878794</v>
      </c>
      <c r="ED155" s="188">
        <v>137.42609808303015</v>
      </c>
      <c r="EE155" s="188">
        <v>1757.969592221945</v>
      </c>
      <c r="EF155" s="188">
        <v>1811.5957043379203</v>
      </c>
      <c r="EG155" s="192">
        <v>15130.454988451927</v>
      </c>
      <c r="EH155" s="188">
        <v>6398.8206970105894</v>
      </c>
      <c r="EI155" s="188">
        <v>8731.6342914413381</v>
      </c>
      <c r="EJ155" s="192">
        <v>31648.827248471694</v>
      </c>
      <c r="EK155" s="192">
        <v>225489.03696069095</v>
      </c>
      <c r="EL155" s="188">
        <v>121742.96943242893</v>
      </c>
      <c r="EM155" s="188">
        <v>103746.06752826202</v>
      </c>
      <c r="EN155" s="188">
        <v>0</v>
      </c>
      <c r="EO155" s="192">
        <v>0</v>
      </c>
      <c r="EP155" s="188">
        <v>0</v>
      </c>
      <c r="EQ155" s="188">
        <v>0</v>
      </c>
      <c r="ER155" s="188">
        <v>0</v>
      </c>
      <c r="ES155" s="192">
        <v>5986.8</v>
      </c>
      <c r="ET155" s="190">
        <v>1175777.1923932829</v>
      </c>
      <c r="EU155" s="269"/>
      <c r="EV155" s="192">
        <v>0</v>
      </c>
      <c r="EW155" s="188">
        <v>790973.70000000007</v>
      </c>
      <c r="EX155" s="188">
        <v>537.05999999999995</v>
      </c>
      <c r="EY155" s="188">
        <v>546.91000000000008</v>
      </c>
      <c r="EZ155" s="188">
        <v>1691.6399999999999</v>
      </c>
      <c r="FA155" s="188">
        <v>1131.54</v>
      </c>
      <c r="FB155" s="188">
        <v>13561.02</v>
      </c>
      <c r="FC155" s="192">
        <v>808441.87000000023</v>
      </c>
      <c r="FD155" s="188">
        <v>792379.57000000007</v>
      </c>
      <c r="FE155" s="188">
        <v>533.83999999999992</v>
      </c>
      <c r="FF155" s="188">
        <v>553.44000000000005</v>
      </c>
      <c r="FG155" s="188">
        <v>1680.0500000000002</v>
      </c>
      <c r="FH155" s="188">
        <v>1125.6599999999999</v>
      </c>
      <c r="FI155" s="188">
        <v>13494.03</v>
      </c>
      <c r="FJ155" s="192">
        <v>809766.59000000008</v>
      </c>
      <c r="FK155" s="192">
        <v>80917.8</v>
      </c>
      <c r="FL155" s="190">
        <v>790973.70000000007</v>
      </c>
      <c r="FN155" s="115">
        <v>0</v>
      </c>
      <c r="FO155" s="107">
        <v>3.406415109084989</v>
      </c>
      <c r="FP155" s="108">
        <v>2457.2000000000003</v>
      </c>
      <c r="FQ155" s="107">
        <v>3.0862294692282646</v>
      </c>
      <c r="FR155" s="108">
        <v>2457.2000000000003</v>
      </c>
      <c r="FS155" s="107">
        <v>0</v>
      </c>
      <c r="FT155" s="108">
        <v>0</v>
      </c>
      <c r="FU155" s="108">
        <v>2457.1999999999998</v>
      </c>
      <c r="FV155" s="108">
        <v>2457.1999999999998</v>
      </c>
      <c r="FW155" s="108">
        <v>2457.1999999999998</v>
      </c>
      <c r="FX155" s="108">
        <v>2457.1999999999998</v>
      </c>
      <c r="FY155" s="108">
        <v>2457.1999999999998</v>
      </c>
      <c r="FZ155" s="108">
        <v>2457.1999999999998</v>
      </c>
      <c r="GA155" s="108">
        <v>2457.1999999999998</v>
      </c>
      <c r="GB155" s="108">
        <v>2457.1999999999998</v>
      </c>
      <c r="GC155" s="108">
        <v>2457.1999999999998</v>
      </c>
      <c r="GD155" s="108">
        <v>2457.1999999999998</v>
      </c>
      <c r="GE155" s="108">
        <v>2457.1999999999998</v>
      </c>
      <c r="GF155" s="108">
        <v>2457.1999999999998</v>
      </c>
      <c r="GG155" s="108">
        <v>2457.2000000000003</v>
      </c>
      <c r="GH155" s="108">
        <v>2457.2000000000003</v>
      </c>
      <c r="GI155" s="108"/>
      <c r="GJ155" s="108">
        <v>0</v>
      </c>
      <c r="GK155" s="115">
        <v>0</v>
      </c>
    </row>
    <row r="156" spans="1:193" ht="12" customHeight="1" x14ac:dyDescent="0.25">
      <c r="A156" s="22">
        <v>151</v>
      </c>
      <c r="B156" s="10" t="s">
        <v>149</v>
      </c>
      <c r="C156" s="28">
        <v>2021</v>
      </c>
      <c r="D156" s="282"/>
      <c r="E156" s="126">
        <v>2921.5299999999997</v>
      </c>
      <c r="F156" s="11">
        <v>1981.83</v>
      </c>
      <c r="G156" s="11">
        <v>939.7</v>
      </c>
      <c r="H156" s="11">
        <v>273.8</v>
      </c>
      <c r="I156" s="124" t="s">
        <v>493</v>
      </c>
      <c r="J156" s="12">
        <v>27.35</v>
      </c>
      <c r="K156" s="26">
        <v>4.4800000000000004</v>
      </c>
      <c r="L156" s="26">
        <v>5.83</v>
      </c>
      <c r="M156" s="26">
        <v>7.93</v>
      </c>
      <c r="N156" s="26">
        <v>6.1</v>
      </c>
      <c r="O156" s="26">
        <v>2.78</v>
      </c>
      <c r="P156" s="26">
        <v>0</v>
      </c>
      <c r="Q156" s="26">
        <v>0</v>
      </c>
      <c r="R156" s="26">
        <v>0.23</v>
      </c>
      <c r="S156" s="35">
        <v>28.444000000000003</v>
      </c>
      <c r="T156" s="33">
        <v>4.6592000000000002</v>
      </c>
      <c r="U156" s="33">
        <v>6.0632000000000001</v>
      </c>
      <c r="V156" s="33">
        <v>8.2471999999999994</v>
      </c>
      <c r="W156" s="33">
        <v>6.3439999999999994</v>
      </c>
      <c r="X156" s="33">
        <v>2.8912</v>
      </c>
      <c r="Y156" s="33">
        <v>0</v>
      </c>
      <c r="Z156" s="33">
        <v>0</v>
      </c>
      <c r="AA156" s="33">
        <v>0.23920000000000002</v>
      </c>
      <c r="AB156" s="38" t="s">
        <v>395</v>
      </c>
      <c r="AC156" s="38" t="s">
        <v>396</v>
      </c>
      <c r="AD156" s="122" t="s">
        <v>396</v>
      </c>
      <c r="AE156" s="37">
        <v>0</v>
      </c>
      <c r="AF156" s="38" t="s">
        <v>396</v>
      </c>
      <c r="AG156" s="282"/>
      <c r="AH156" s="26">
        <v>34.24</v>
      </c>
      <c r="AI156" s="26">
        <v>34.24</v>
      </c>
      <c r="AJ156" s="26">
        <v>2190</v>
      </c>
      <c r="AK156" s="26">
        <v>35.89</v>
      </c>
      <c r="AL156" s="26">
        <v>5.93</v>
      </c>
      <c r="AM156" s="282"/>
      <c r="AN156" s="15">
        <v>1.2999999999999999E-2</v>
      </c>
      <c r="AO156" s="15">
        <v>1.2999999999999999E-2</v>
      </c>
      <c r="AP156" s="16">
        <v>7.7870000000000001E-4</v>
      </c>
      <c r="AQ156" s="15">
        <v>2.5999999999999999E-2</v>
      </c>
      <c r="AR156" s="15">
        <v>0.68300000000000005</v>
      </c>
      <c r="AS156" s="282"/>
      <c r="AT156" s="13">
        <v>3.5594000000000001</v>
      </c>
      <c r="AU156" s="13">
        <v>3.5594000000000001</v>
      </c>
      <c r="AV156" s="13">
        <v>0.21320806</v>
      </c>
      <c r="AW156" s="13">
        <v>7.1188000000000002</v>
      </c>
      <c r="AX156" s="13">
        <v>187.00540000000001</v>
      </c>
      <c r="AY156" s="26">
        <v>4.1715764000369672E-2</v>
      </c>
      <c r="AZ156" s="26">
        <v>4.1715764000369672E-2</v>
      </c>
      <c r="BA156" s="26">
        <v>0.15982230249218732</v>
      </c>
      <c r="BB156" s="26">
        <v>8.7452030956382446E-2</v>
      </c>
      <c r="BC156" s="26">
        <v>0.37957577776028312</v>
      </c>
      <c r="BD156" s="269"/>
      <c r="BE156" s="192">
        <v>144985.38264045509</v>
      </c>
      <c r="BF156" s="188">
        <v>59098.347552620922</v>
      </c>
      <c r="BG156" s="188">
        <v>18118.534151663782</v>
      </c>
      <c r="BH156" s="188">
        <v>2510.9496175065951</v>
      </c>
      <c r="BI156" s="188">
        <v>895.6965244296033</v>
      </c>
      <c r="BJ156" s="188">
        <v>11000.027259020939</v>
      </c>
      <c r="BK156" s="188">
        <v>26573.14</v>
      </c>
      <c r="BL156" s="188">
        <v>0</v>
      </c>
      <c r="BM156" s="188">
        <v>0</v>
      </c>
      <c r="BN156" s="188">
        <v>0</v>
      </c>
      <c r="BO156" s="188">
        <v>0</v>
      </c>
      <c r="BP156" s="188">
        <v>0</v>
      </c>
      <c r="BQ156" s="188">
        <v>0</v>
      </c>
      <c r="BR156" s="188">
        <v>0</v>
      </c>
      <c r="BS156" s="188">
        <v>0</v>
      </c>
      <c r="BT156" s="188">
        <v>0</v>
      </c>
      <c r="BU156" s="188">
        <v>83972.31</v>
      </c>
      <c r="BV156" s="188">
        <v>64276.800000000003</v>
      </c>
      <c r="BW156" s="188">
        <v>0</v>
      </c>
      <c r="BX156" s="188">
        <v>19695.509999999998</v>
      </c>
      <c r="BY156" s="188">
        <v>0</v>
      </c>
      <c r="BZ156" s="188">
        <v>0</v>
      </c>
      <c r="CA156" s="188">
        <v>0</v>
      </c>
      <c r="CB156" s="188">
        <v>0</v>
      </c>
      <c r="CC156" s="188">
        <v>0</v>
      </c>
      <c r="CD156" s="188">
        <v>0</v>
      </c>
      <c r="CE156" s="188">
        <v>0</v>
      </c>
      <c r="CF156" s="188">
        <v>0</v>
      </c>
      <c r="CG156" s="188">
        <v>0</v>
      </c>
      <c r="CH156" s="188">
        <v>0</v>
      </c>
      <c r="CI156" s="188">
        <v>0</v>
      </c>
      <c r="CJ156" s="188">
        <v>0</v>
      </c>
      <c r="CK156" s="188">
        <v>0</v>
      </c>
      <c r="CL156" s="188">
        <v>0</v>
      </c>
      <c r="CM156" s="188">
        <v>0</v>
      </c>
      <c r="CN156" s="188">
        <v>0</v>
      </c>
      <c r="CO156" s="188">
        <v>0</v>
      </c>
      <c r="CP156" s="188">
        <v>0</v>
      </c>
      <c r="CQ156" s="188">
        <v>0</v>
      </c>
      <c r="CR156" s="188">
        <v>0</v>
      </c>
      <c r="CS156" s="188">
        <v>0</v>
      </c>
      <c r="CT156" s="188">
        <v>0</v>
      </c>
      <c r="CU156" s="188">
        <v>0</v>
      </c>
      <c r="CV156" s="188">
        <v>0</v>
      </c>
      <c r="CW156" s="188">
        <v>0</v>
      </c>
      <c r="CX156" s="188">
        <v>0</v>
      </c>
      <c r="CY156" s="188">
        <v>0</v>
      </c>
      <c r="CZ156" s="188">
        <v>0</v>
      </c>
      <c r="DA156" s="188">
        <v>0</v>
      </c>
      <c r="DB156" s="188">
        <v>0</v>
      </c>
      <c r="DC156" s="188">
        <v>1914.7250878341642</v>
      </c>
      <c r="DD156" s="193">
        <v>403525.38723043993</v>
      </c>
      <c r="DE156" s="189">
        <v>263167.18698649982</v>
      </c>
      <c r="DF156" s="189">
        <v>48049.939258770362</v>
      </c>
      <c r="DG156" s="189">
        <v>501.49545226271368</v>
      </c>
      <c r="DH156" s="189">
        <v>207.28607094563267</v>
      </c>
      <c r="DI156" s="189">
        <v>294.20938131708101</v>
      </c>
      <c r="DJ156" s="188">
        <v>44231.721223571709</v>
      </c>
      <c r="DK156" s="188">
        <v>0</v>
      </c>
      <c r="DL156" s="188">
        <v>416.96246873056811</v>
      </c>
      <c r="DM156" s="188">
        <v>0</v>
      </c>
      <c r="DN156" s="188">
        <v>46740.704758879088</v>
      </c>
      <c r="DO156" s="188">
        <v>0</v>
      </c>
      <c r="DP156" s="188">
        <v>417.37708172565982</v>
      </c>
      <c r="DQ156" s="188">
        <v>0</v>
      </c>
      <c r="DR156" s="192">
        <v>271678.84409949416</v>
      </c>
      <c r="DS156" s="188">
        <v>208010.51067134744</v>
      </c>
      <c r="DT156" s="188">
        <v>58902.649102961223</v>
      </c>
      <c r="DU156" s="188">
        <v>149107.8615683862</v>
      </c>
      <c r="DV156" s="188">
        <v>54358.171037777662</v>
      </c>
      <c r="DW156" s="188">
        <v>18460.447494511933</v>
      </c>
      <c r="DX156" s="188">
        <v>15157.852077006622</v>
      </c>
      <c r="DY156" s="188">
        <v>20739.871466259112</v>
      </c>
      <c r="DZ156" s="188">
        <v>2832.5254190012392</v>
      </c>
      <c r="EA156" s="188">
        <v>1541.2547070876019</v>
      </c>
      <c r="EB156" s="188">
        <v>1291.2707119136373</v>
      </c>
      <c r="EC156" s="188">
        <v>2070.1460999731298</v>
      </c>
      <c r="ED156" s="188">
        <v>163.39511164435737</v>
      </c>
      <c r="EE156" s="188">
        <v>2090.168037914772</v>
      </c>
      <c r="EF156" s="188">
        <v>2153.9277218355701</v>
      </c>
      <c r="EG156" s="192">
        <v>17989.613447180509</v>
      </c>
      <c r="EH156" s="188">
        <v>7607.9873966048108</v>
      </c>
      <c r="EI156" s="188">
        <v>10381.626050575698</v>
      </c>
      <c r="EJ156" s="192">
        <v>37629.414891432316</v>
      </c>
      <c r="EK156" s="192">
        <v>268099.05020013318</v>
      </c>
      <c r="EL156" s="188">
        <v>144748.38738642519</v>
      </c>
      <c r="EM156" s="188">
        <v>123350.66281370797</v>
      </c>
      <c r="EN156" s="188">
        <v>0</v>
      </c>
      <c r="EO156" s="192">
        <v>0</v>
      </c>
      <c r="EP156" s="188">
        <v>0</v>
      </c>
      <c r="EQ156" s="188">
        <v>0</v>
      </c>
      <c r="ER156" s="188">
        <v>0</v>
      </c>
      <c r="ES156" s="192">
        <v>4846.8</v>
      </c>
      <c r="ET156" s="190">
        <v>1148754.492509135</v>
      </c>
      <c r="EU156" s="269"/>
      <c r="EV156" s="192">
        <v>3728.4210526315787</v>
      </c>
      <c r="EW156" s="188">
        <v>637952.16</v>
      </c>
      <c r="EX156" s="188">
        <v>338.28</v>
      </c>
      <c r="EY156" s="188">
        <v>338.28</v>
      </c>
      <c r="EZ156" s="188">
        <v>1065.42</v>
      </c>
      <c r="FA156" s="188">
        <v>712.86</v>
      </c>
      <c r="FB156" s="188">
        <v>8874.7199999999993</v>
      </c>
      <c r="FC156" s="192">
        <v>649281.72000000009</v>
      </c>
      <c r="FD156" s="188">
        <v>638577.72999999986</v>
      </c>
      <c r="FE156" s="188">
        <v>339.45</v>
      </c>
      <c r="FF156" s="188">
        <v>339.45</v>
      </c>
      <c r="FG156" s="188">
        <v>1068.5300000000002</v>
      </c>
      <c r="FH156" s="188">
        <v>715.77</v>
      </c>
      <c r="FI156" s="188">
        <v>8822.2699999999986</v>
      </c>
      <c r="FJ156" s="192">
        <v>649863.19999999984</v>
      </c>
      <c r="FK156" s="192">
        <v>97213.56</v>
      </c>
      <c r="FL156" s="190">
        <v>641680.58105263161</v>
      </c>
      <c r="FN156" s="115">
        <v>0</v>
      </c>
      <c r="FO156" s="107">
        <v>3.406414260524576</v>
      </c>
      <c r="FP156" s="108">
        <v>2921.5299999999993</v>
      </c>
      <c r="FQ156" s="107">
        <v>3.086229226361032</v>
      </c>
      <c r="FR156" s="108">
        <v>2921.5299999999993</v>
      </c>
      <c r="FS156" s="107">
        <v>0</v>
      </c>
      <c r="FT156" s="108">
        <v>0</v>
      </c>
      <c r="FU156" s="108">
        <v>2921.5299999999997</v>
      </c>
      <c r="FV156" s="108">
        <v>2921.5299999999997</v>
      </c>
      <c r="FW156" s="108">
        <v>2921.5299999999997</v>
      </c>
      <c r="FX156" s="108">
        <v>2921.5299999999997</v>
      </c>
      <c r="FY156" s="108">
        <v>2921.5299999999997</v>
      </c>
      <c r="FZ156" s="108">
        <v>2921.5299999999997</v>
      </c>
      <c r="GA156" s="108">
        <v>2921.5299999999997</v>
      </c>
      <c r="GB156" s="108">
        <v>2921.5299999999997</v>
      </c>
      <c r="GC156" s="108">
        <v>2921.5299999999997</v>
      </c>
      <c r="GD156" s="108">
        <v>2921.5299999999997</v>
      </c>
      <c r="GE156" s="108">
        <v>2921.5299999999997</v>
      </c>
      <c r="GF156" s="108">
        <v>2921.5299999999997</v>
      </c>
      <c r="GG156" s="108">
        <v>2921.5299999999993</v>
      </c>
      <c r="GH156" s="108">
        <v>2921.5299999999993</v>
      </c>
      <c r="GI156" s="108"/>
      <c r="GJ156" s="108">
        <v>4</v>
      </c>
      <c r="GK156" s="115">
        <v>9.5693779904306216E-3</v>
      </c>
    </row>
    <row r="157" spans="1:193" ht="12" customHeight="1" x14ac:dyDescent="0.25">
      <c r="A157" s="22">
        <v>152</v>
      </c>
      <c r="B157" s="10" t="s">
        <v>150</v>
      </c>
      <c r="C157" s="28">
        <v>2021</v>
      </c>
      <c r="D157" s="282"/>
      <c r="E157" s="126">
        <v>3422.6</v>
      </c>
      <c r="F157" s="11">
        <v>2691.2</v>
      </c>
      <c r="G157" s="11">
        <v>731.4</v>
      </c>
      <c r="H157" s="11">
        <v>366.3</v>
      </c>
      <c r="I157" s="124" t="s">
        <v>493</v>
      </c>
      <c r="J157" s="12">
        <v>27.35</v>
      </c>
      <c r="K157" s="26">
        <v>4.4800000000000004</v>
      </c>
      <c r="L157" s="26">
        <v>5.83</v>
      </c>
      <c r="M157" s="26">
        <v>7.93</v>
      </c>
      <c r="N157" s="26">
        <v>6.1</v>
      </c>
      <c r="O157" s="26">
        <v>2.78</v>
      </c>
      <c r="P157" s="26">
        <v>0</v>
      </c>
      <c r="Q157" s="26">
        <v>0</v>
      </c>
      <c r="R157" s="26">
        <v>0.23</v>
      </c>
      <c r="S157" s="35">
        <v>28.444000000000003</v>
      </c>
      <c r="T157" s="33">
        <v>4.6592000000000002</v>
      </c>
      <c r="U157" s="33">
        <v>6.0632000000000001</v>
      </c>
      <c r="V157" s="33">
        <v>8.2471999999999994</v>
      </c>
      <c r="W157" s="33">
        <v>6.3439999999999994</v>
      </c>
      <c r="X157" s="33">
        <v>2.8912</v>
      </c>
      <c r="Y157" s="33">
        <v>0</v>
      </c>
      <c r="Z157" s="33">
        <v>0</v>
      </c>
      <c r="AA157" s="33">
        <v>0.23920000000000002</v>
      </c>
      <c r="AB157" s="38" t="s">
        <v>395</v>
      </c>
      <c r="AC157" s="38" t="s">
        <v>396</v>
      </c>
      <c r="AD157" s="122" t="s">
        <v>396</v>
      </c>
      <c r="AE157" s="37">
        <v>0</v>
      </c>
      <c r="AF157" s="38" t="s">
        <v>396</v>
      </c>
      <c r="AG157" s="282"/>
      <c r="AH157" s="26">
        <v>34.24</v>
      </c>
      <c r="AI157" s="26">
        <v>34.24</v>
      </c>
      <c r="AJ157" s="26">
        <v>2190</v>
      </c>
      <c r="AK157" s="26">
        <v>35.89</v>
      </c>
      <c r="AL157" s="26">
        <v>5.93</v>
      </c>
      <c r="AM157" s="282"/>
      <c r="AN157" s="15">
        <v>1.2999999999999999E-2</v>
      </c>
      <c r="AO157" s="15">
        <v>1.2999999999999999E-2</v>
      </c>
      <c r="AP157" s="16">
        <v>7.7870000000000001E-4</v>
      </c>
      <c r="AQ157" s="15">
        <v>2.5999999999999999E-2</v>
      </c>
      <c r="AR157" s="15">
        <v>0.68300000000000005</v>
      </c>
      <c r="AS157" s="282"/>
      <c r="AT157" s="13">
        <v>4.7618999999999998</v>
      </c>
      <c r="AU157" s="13">
        <v>4.7618999999999998</v>
      </c>
      <c r="AV157" s="13">
        <v>0.28523781000000004</v>
      </c>
      <c r="AW157" s="13">
        <v>9.5237999999999996</v>
      </c>
      <c r="AX157" s="13">
        <v>250.18290000000002</v>
      </c>
      <c r="AY157" s="26">
        <v>4.7638478349792554E-2</v>
      </c>
      <c r="AZ157" s="26">
        <v>4.7638478349792554E-2</v>
      </c>
      <c r="BA157" s="26">
        <v>0.1825135288669433</v>
      </c>
      <c r="BB157" s="26">
        <v>9.9868282007830309E-2</v>
      </c>
      <c r="BC157" s="26">
        <v>0.43346712937532866</v>
      </c>
      <c r="BD157" s="269"/>
      <c r="BE157" s="192">
        <v>312709.87650488672</v>
      </c>
      <c r="BF157" s="188">
        <v>57938.257972603511</v>
      </c>
      <c r="BG157" s="188">
        <v>21226.033957373176</v>
      </c>
      <c r="BH157" s="188">
        <v>2941.6012024104057</v>
      </c>
      <c r="BI157" s="188">
        <v>1049.3169416411126</v>
      </c>
      <c r="BJ157" s="188">
        <v>12886.635871178822</v>
      </c>
      <c r="BK157" s="188">
        <v>19834.669999999998</v>
      </c>
      <c r="BL157" s="188">
        <v>0</v>
      </c>
      <c r="BM157" s="188">
        <v>0</v>
      </c>
      <c r="BN157" s="188">
        <v>0</v>
      </c>
      <c r="BO157" s="188">
        <v>0</v>
      </c>
      <c r="BP157" s="188">
        <v>0</v>
      </c>
      <c r="BQ157" s="188">
        <v>0</v>
      </c>
      <c r="BR157" s="188">
        <v>0</v>
      </c>
      <c r="BS157" s="188">
        <v>0</v>
      </c>
      <c r="BT157" s="188">
        <v>0</v>
      </c>
      <c r="BU157" s="188">
        <v>25617.72</v>
      </c>
      <c r="BV157" s="188">
        <v>0</v>
      </c>
      <c r="BW157" s="188">
        <v>0</v>
      </c>
      <c r="BX157" s="188">
        <v>25617.72</v>
      </c>
      <c r="BY157" s="188">
        <v>0</v>
      </c>
      <c r="BZ157" s="188">
        <v>0</v>
      </c>
      <c r="CA157" s="188">
        <v>0</v>
      </c>
      <c r="CB157" s="188">
        <v>0</v>
      </c>
      <c r="CC157" s="188">
        <v>0</v>
      </c>
      <c r="CD157" s="188">
        <v>0</v>
      </c>
      <c r="CE157" s="188">
        <v>0</v>
      </c>
      <c r="CF157" s="188">
        <v>0</v>
      </c>
      <c r="CG157" s="188">
        <v>0</v>
      </c>
      <c r="CH157" s="188">
        <v>0</v>
      </c>
      <c r="CI157" s="188">
        <v>0</v>
      </c>
      <c r="CJ157" s="188">
        <v>0</v>
      </c>
      <c r="CK157" s="188">
        <v>0</v>
      </c>
      <c r="CL157" s="188">
        <v>0</v>
      </c>
      <c r="CM157" s="188">
        <v>0</v>
      </c>
      <c r="CN157" s="188">
        <v>0</v>
      </c>
      <c r="CO157" s="188">
        <v>0</v>
      </c>
      <c r="CP157" s="188">
        <v>0</v>
      </c>
      <c r="CQ157" s="188">
        <v>0</v>
      </c>
      <c r="CR157" s="188">
        <v>0</v>
      </c>
      <c r="CS157" s="188">
        <v>0</v>
      </c>
      <c r="CT157" s="188">
        <v>0</v>
      </c>
      <c r="CU157" s="188">
        <v>0</v>
      </c>
      <c r="CV157" s="188">
        <v>0</v>
      </c>
      <c r="CW157" s="188">
        <v>226910.78</v>
      </c>
      <c r="CX157" s="188">
        <v>226910.78</v>
      </c>
      <c r="CY157" s="188">
        <v>0</v>
      </c>
      <c r="CZ157" s="188">
        <v>0</v>
      </c>
      <c r="DA157" s="188">
        <v>0</v>
      </c>
      <c r="DB157" s="188">
        <v>0</v>
      </c>
      <c r="DC157" s="188">
        <v>2243.1185322831566</v>
      </c>
      <c r="DD157" s="193">
        <v>474881.32868346496</v>
      </c>
      <c r="DE157" s="189">
        <v>308302.8461730649</v>
      </c>
      <c r="DF157" s="189">
        <v>56290.957856694076</v>
      </c>
      <c r="DG157" s="189">
        <v>587.50666086412389</v>
      </c>
      <c r="DH157" s="189">
        <v>242.83759072079437</v>
      </c>
      <c r="DI157" s="189">
        <v>344.66907014332946</v>
      </c>
      <c r="DJ157" s="188">
        <v>53965.404056606138</v>
      </c>
      <c r="DK157" s="188">
        <v>0</v>
      </c>
      <c r="DL157" s="188">
        <v>488.47547191959086</v>
      </c>
      <c r="DM157" s="188">
        <v>0</v>
      </c>
      <c r="DN157" s="188">
        <v>54757.177269355285</v>
      </c>
      <c r="DO157" s="188">
        <v>0</v>
      </c>
      <c r="DP157" s="188">
        <v>488.96119496094286</v>
      </c>
      <c r="DQ157" s="188">
        <v>0</v>
      </c>
      <c r="DR157" s="192">
        <v>318274.33290602139</v>
      </c>
      <c r="DS157" s="188">
        <v>243686.27870456703</v>
      </c>
      <c r="DT157" s="188">
        <v>69005.00998442428</v>
      </c>
      <c r="DU157" s="188">
        <v>174681.26872014275</v>
      </c>
      <c r="DV157" s="188">
        <v>63681.110991123773</v>
      </c>
      <c r="DW157" s="188">
        <v>21626.58866919612</v>
      </c>
      <c r="DX157" s="188">
        <v>17757.566931971556</v>
      </c>
      <c r="DY157" s="188">
        <v>24296.955389956096</v>
      </c>
      <c r="DZ157" s="188">
        <v>3318.3302923720248</v>
      </c>
      <c r="EA157" s="188">
        <v>1805.5944523855742</v>
      </c>
      <c r="EB157" s="188">
        <v>1512.7358399864506</v>
      </c>
      <c r="EC157" s="188">
        <v>2425.1957165485323</v>
      </c>
      <c r="ED157" s="188">
        <v>191.41891718174296</v>
      </c>
      <c r="EE157" s="188">
        <v>2448.6516060307777</v>
      </c>
      <c r="EF157" s="188">
        <v>2523.3466781975271</v>
      </c>
      <c r="EG157" s="192">
        <v>21075.002133922979</v>
      </c>
      <c r="EH157" s="188">
        <v>8912.8291215971167</v>
      </c>
      <c r="EI157" s="188">
        <v>12162.173012325864</v>
      </c>
      <c r="EJ157" s="192">
        <v>44083.215098738066</v>
      </c>
      <c r="EK157" s="192">
        <v>314080.57052810537</v>
      </c>
      <c r="EL157" s="188">
        <v>169574.1035241051</v>
      </c>
      <c r="EM157" s="188">
        <v>144506.46700400027</v>
      </c>
      <c r="EN157" s="188">
        <v>0</v>
      </c>
      <c r="EO157" s="192">
        <v>0</v>
      </c>
      <c r="EP157" s="188">
        <v>0</v>
      </c>
      <c r="EQ157" s="188">
        <v>0</v>
      </c>
      <c r="ER157" s="188">
        <v>0</v>
      </c>
      <c r="ES157" s="192">
        <v>6366.8</v>
      </c>
      <c r="ET157" s="190">
        <v>1491471.1258551392</v>
      </c>
      <c r="EU157" s="269"/>
      <c r="EV157" s="192">
        <v>3728.4210526315787</v>
      </c>
      <c r="EW157" s="188">
        <v>866406.68</v>
      </c>
      <c r="EX157" s="188">
        <v>647.76</v>
      </c>
      <c r="EY157" s="188">
        <v>647.76</v>
      </c>
      <c r="EZ157" s="188">
        <v>2040.4</v>
      </c>
      <c r="FA157" s="188">
        <v>1364.58</v>
      </c>
      <c r="FB157" s="188">
        <v>13762.880000000001</v>
      </c>
      <c r="FC157" s="192">
        <v>884870.06</v>
      </c>
      <c r="FD157" s="188">
        <v>841158.89999999991</v>
      </c>
      <c r="FE157" s="188">
        <v>630.79000000000008</v>
      </c>
      <c r="FF157" s="188">
        <v>630.72000000000014</v>
      </c>
      <c r="FG157" s="188">
        <v>1985.1599999999999</v>
      </c>
      <c r="FH157" s="188">
        <v>1329.76</v>
      </c>
      <c r="FI157" s="188">
        <v>13252.42</v>
      </c>
      <c r="FJ157" s="192">
        <v>858987.75</v>
      </c>
      <c r="FK157" s="192">
        <v>529762.19666666666</v>
      </c>
      <c r="FL157" s="190">
        <v>870135.10105263162</v>
      </c>
      <c r="FN157" s="115">
        <v>0</v>
      </c>
      <c r="FO157" s="107">
        <v>3.4064151163809471</v>
      </c>
      <c r="FP157" s="108">
        <v>3422.599999999999</v>
      </c>
      <c r="FQ157" s="107">
        <v>3.0862285797727873</v>
      </c>
      <c r="FR157" s="108">
        <v>3422.599999999999</v>
      </c>
      <c r="FS157" s="107">
        <v>0</v>
      </c>
      <c r="FT157" s="108">
        <v>0</v>
      </c>
      <c r="FU157" s="108">
        <v>3422.6</v>
      </c>
      <c r="FV157" s="108">
        <v>3422.6</v>
      </c>
      <c r="FW157" s="108">
        <v>3422.6</v>
      </c>
      <c r="FX157" s="108">
        <v>3422.6</v>
      </c>
      <c r="FY157" s="108">
        <v>3422.6</v>
      </c>
      <c r="FZ157" s="108">
        <v>3422.6</v>
      </c>
      <c r="GA157" s="108">
        <v>3422.6</v>
      </c>
      <c r="GB157" s="108">
        <v>3422.6</v>
      </c>
      <c r="GC157" s="108">
        <v>3422.6</v>
      </c>
      <c r="GD157" s="108">
        <v>3422.6</v>
      </c>
      <c r="GE157" s="108">
        <v>3422.6</v>
      </c>
      <c r="GF157" s="108">
        <v>3422.6</v>
      </c>
      <c r="GG157" s="108">
        <v>3422.599999999999</v>
      </c>
      <c r="GH157" s="108">
        <v>3422.599999999999</v>
      </c>
      <c r="GI157" s="108"/>
      <c r="GJ157" s="108">
        <v>4</v>
      </c>
      <c r="GK157" s="115">
        <v>9.5693779904306216E-3</v>
      </c>
    </row>
    <row r="158" spans="1:193" ht="12" customHeight="1" x14ac:dyDescent="0.25">
      <c r="A158" s="22">
        <v>153</v>
      </c>
      <c r="B158" s="10" t="s">
        <v>151</v>
      </c>
      <c r="C158" s="28">
        <v>2021</v>
      </c>
      <c r="D158" s="282"/>
      <c r="E158" s="126">
        <v>4893.8599999999997</v>
      </c>
      <c r="F158" s="11">
        <v>4893.8599999999997</v>
      </c>
      <c r="G158" s="11">
        <v>0</v>
      </c>
      <c r="H158" s="11">
        <v>488.4</v>
      </c>
      <c r="I158" s="124" t="s">
        <v>493</v>
      </c>
      <c r="J158" s="12">
        <v>27.35</v>
      </c>
      <c r="K158" s="26">
        <v>4.4800000000000004</v>
      </c>
      <c r="L158" s="26">
        <v>5.83</v>
      </c>
      <c r="M158" s="26">
        <v>7.93</v>
      </c>
      <c r="N158" s="26">
        <v>6.1</v>
      </c>
      <c r="O158" s="26">
        <v>2.78</v>
      </c>
      <c r="P158" s="26">
        <v>0</v>
      </c>
      <c r="Q158" s="26">
        <v>0</v>
      </c>
      <c r="R158" s="26">
        <v>0.23</v>
      </c>
      <c r="S158" s="35">
        <v>28.444000000000003</v>
      </c>
      <c r="T158" s="33">
        <v>4.6592000000000002</v>
      </c>
      <c r="U158" s="33">
        <v>6.0632000000000001</v>
      </c>
      <c r="V158" s="33">
        <v>8.2471999999999994</v>
      </c>
      <c r="W158" s="33">
        <v>6.3439999999999994</v>
      </c>
      <c r="X158" s="33">
        <v>2.8912</v>
      </c>
      <c r="Y158" s="33">
        <v>0</v>
      </c>
      <c r="Z158" s="33">
        <v>0</v>
      </c>
      <c r="AA158" s="33">
        <v>0.23920000000000002</v>
      </c>
      <c r="AB158" s="38" t="s">
        <v>395</v>
      </c>
      <c r="AC158" s="38" t="s">
        <v>396</v>
      </c>
      <c r="AD158" s="122" t="s">
        <v>396</v>
      </c>
      <c r="AE158" s="37">
        <v>0</v>
      </c>
      <c r="AF158" s="38" t="s">
        <v>396</v>
      </c>
      <c r="AG158" s="282"/>
      <c r="AH158" s="26">
        <v>34.24</v>
      </c>
      <c r="AI158" s="26">
        <v>34.24</v>
      </c>
      <c r="AJ158" s="26">
        <v>2190</v>
      </c>
      <c r="AK158" s="26">
        <v>35.89</v>
      </c>
      <c r="AL158" s="26">
        <v>5.93</v>
      </c>
      <c r="AM158" s="282"/>
      <c r="AN158" s="15">
        <v>1.2999999999999999E-2</v>
      </c>
      <c r="AO158" s="15">
        <v>1.2999999999999999E-2</v>
      </c>
      <c r="AP158" s="16">
        <v>7.7870000000000001E-4</v>
      </c>
      <c r="AQ158" s="15">
        <v>2.5999999999999999E-2</v>
      </c>
      <c r="AR158" s="15">
        <v>0.68300000000000005</v>
      </c>
      <c r="AS158" s="282"/>
      <c r="AT158" s="13">
        <v>6.3491999999999997</v>
      </c>
      <c r="AU158" s="13">
        <v>6.3491999999999997</v>
      </c>
      <c r="AV158" s="13">
        <v>0.38031707999999997</v>
      </c>
      <c r="AW158" s="13">
        <v>12.698399999999999</v>
      </c>
      <c r="AX158" s="13">
        <v>333.5772</v>
      </c>
      <c r="AY158" s="26">
        <v>4.4422318578790566E-2</v>
      </c>
      <c r="AZ158" s="26">
        <v>4.4422318578790566E-2</v>
      </c>
      <c r="BA158" s="26">
        <v>0.17019171067419175</v>
      </c>
      <c r="BB158" s="26">
        <v>9.3125993796308024E-2</v>
      </c>
      <c r="BC158" s="26">
        <v>0.40420298006072913</v>
      </c>
      <c r="BD158" s="269"/>
      <c r="BE158" s="192">
        <v>542990.88125109696</v>
      </c>
      <c r="BF158" s="188">
        <v>93553.271915971913</v>
      </c>
      <c r="BG158" s="188">
        <v>30350.388167659181</v>
      </c>
      <c r="BH158" s="188">
        <v>4206.0960849728835</v>
      </c>
      <c r="BI158" s="188">
        <v>1500.3828107344641</v>
      </c>
      <c r="BJ158" s="188">
        <v>18426.164852605387</v>
      </c>
      <c r="BK158" s="188">
        <v>39070.239999999998</v>
      </c>
      <c r="BL158" s="188">
        <v>0</v>
      </c>
      <c r="BM158" s="188">
        <v>0</v>
      </c>
      <c r="BN158" s="188">
        <v>0</v>
      </c>
      <c r="BO158" s="188">
        <v>0</v>
      </c>
      <c r="BP158" s="188">
        <v>0</v>
      </c>
      <c r="BQ158" s="188">
        <v>0</v>
      </c>
      <c r="BR158" s="188">
        <v>0</v>
      </c>
      <c r="BS158" s="188">
        <v>0</v>
      </c>
      <c r="BT158" s="188">
        <v>0</v>
      </c>
      <c r="BU158" s="188">
        <v>0</v>
      </c>
      <c r="BV158" s="188">
        <v>0</v>
      </c>
      <c r="BW158" s="188">
        <v>0</v>
      </c>
      <c r="BX158" s="188">
        <v>0</v>
      </c>
      <c r="BY158" s="188">
        <v>0</v>
      </c>
      <c r="BZ158" s="188">
        <v>0</v>
      </c>
      <c r="CA158" s="188">
        <v>0</v>
      </c>
      <c r="CB158" s="188">
        <v>0</v>
      </c>
      <c r="CC158" s="188">
        <v>0</v>
      </c>
      <c r="CD158" s="188">
        <v>0</v>
      </c>
      <c r="CE158" s="188">
        <v>0</v>
      </c>
      <c r="CF158" s="188">
        <v>0</v>
      </c>
      <c r="CG158" s="188">
        <v>0</v>
      </c>
      <c r="CH158" s="188">
        <v>0</v>
      </c>
      <c r="CI158" s="188">
        <v>0</v>
      </c>
      <c r="CJ158" s="188">
        <v>0</v>
      </c>
      <c r="CK158" s="188">
        <v>0</v>
      </c>
      <c r="CL158" s="188">
        <v>0</v>
      </c>
      <c r="CM158" s="188">
        <v>0</v>
      </c>
      <c r="CN158" s="188">
        <v>0</v>
      </c>
      <c r="CO158" s="188">
        <v>0</v>
      </c>
      <c r="CP158" s="188">
        <v>0</v>
      </c>
      <c r="CQ158" s="188">
        <v>0</v>
      </c>
      <c r="CR158" s="188">
        <v>0</v>
      </c>
      <c r="CS158" s="188">
        <v>0</v>
      </c>
      <c r="CT158" s="188">
        <v>0</v>
      </c>
      <c r="CU158" s="188">
        <v>0</v>
      </c>
      <c r="CV158" s="188">
        <v>0</v>
      </c>
      <c r="CW158" s="188">
        <v>446230.25</v>
      </c>
      <c r="CX158" s="188">
        <v>446230.25</v>
      </c>
      <c r="CY158" s="188">
        <v>0</v>
      </c>
      <c r="CZ158" s="188">
        <v>0</v>
      </c>
      <c r="DA158" s="188">
        <v>0</v>
      </c>
      <c r="DB158" s="188">
        <v>0</v>
      </c>
      <c r="DC158" s="188">
        <v>3207.3593351251243</v>
      </c>
      <c r="DD158" s="193">
        <v>683057.60435208981</v>
      </c>
      <c r="DE158" s="189">
        <v>440831.81405145663</v>
      </c>
      <c r="DF158" s="189">
        <v>80488.537081914605</v>
      </c>
      <c r="DG158" s="189">
        <v>840.05590701119081</v>
      </c>
      <c r="DH158" s="189">
        <v>347.225259079316</v>
      </c>
      <c r="DI158" s="189">
        <v>492.83064793187486</v>
      </c>
      <c r="DJ158" s="188">
        <v>81204.157588109185</v>
      </c>
      <c r="DK158" s="188">
        <v>0</v>
      </c>
      <c r="DL158" s="188">
        <v>698.45455881739304</v>
      </c>
      <c r="DM158" s="188">
        <v>0</v>
      </c>
      <c r="DN158" s="188">
        <v>78295.436087011956</v>
      </c>
      <c r="DO158" s="188">
        <v>0</v>
      </c>
      <c r="DP158" s="188">
        <v>699.1490777688191</v>
      </c>
      <c r="DQ158" s="188">
        <v>0</v>
      </c>
      <c r="DR158" s="192">
        <v>455089.70573115826</v>
      </c>
      <c r="DS158" s="188">
        <v>348438.76932774286</v>
      </c>
      <c r="DT158" s="188">
        <v>98667.93027592318</v>
      </c>
      <c r="DU158" s="188">
        <v>249770.83905181967</v>
      </c>
      <c r="DV158" s="188">
        <v>91055.467140484165</v>
      </c>
      <c r="DW158" s="188">
        <v>30923.127804777698</v>
      </c>
      <c r="DX158" s="188">
        <v>25390.944459094942</v>
      </c>
      <c r="DY158" s="188">
        <v>34741.394876611514</v>
      </c>
      <c r="DZ158" s="188">
        <v>4744.7682710885756</v>
      </c>
      <c r="EA158" s="188">
        <v>2581.7584487675063</v>
      </c>
      <c r="EB158" s="188">
        <v>2163.0098223210694</v>
      </c>
      <c r="EC158" s="188">
        <v>3467.705343711857</v>
      </c>
      <c r="ED158" s="188">
        <v>273.70343658009841</v>
      </c>
      <c r="EE158" s="188">
        <v>3501.2441268888515</v>
      </c>
      <c r="EF158" s="188">
        <v>3608.0480846618807</v>
      </c>
      <c r="EG158" s="192">
        <v>30134.432870659832</v>
      </c>
      <c r="EH158" s="188">
        <v>12744.15296120472</v>
      </c>
      <c r="EI158" s="188">
        <v>17390.279909455112</v>
      </c>
      <c r="EJ158" s="192">
        <v>63033.098534187557</v>
      </c>
      <c r="EK158" s="192">
        <v>449093.18672490917</v>
      </c>
      <c r="EL158" s="188">
        <v>242468.27624393071</v>
      </c>
      <c r="EM158" s="188">
        <v>206624.91048097846</v>
      </c>
      <c r="EN158" s="188">
        <v>0</v>
      </c>
      <c r="EO158" s="192">
        <v>0</v>
      </c>
      <c r="EP158" s="188">
        <v>0</v>
      </c>
      <c r="EQ158" s="188">
        <v>0</v>
      </c>
      <c r="ER158" s="188">
        <v>0</v>
      </c>
      <c r="ES158" s="192">
        <v>11305</v>
      </c>
      <c r="ET158" s="190">
        <v>2234703.9094641013</v>
      </c>
      <c r="EU158" s="269"/>
      <c r="EV158" s="192">
        <v>0</v>
      </c>
      <c r="EW158" s="188">
        <v>1574418.07</v>
      </c>
      <c r="EX158" s="188">
        <v>1272.0700000000002</v>
      </c>
      <c r="EY158" s="188">
        <v>1272.0700000000002</v>
      </c>
      <c r="EZ158" s="188">
        <v>4006.71</v>
      </c>
      <c r="FA158" s="188">
        <v>2680.55</v>
      </c>
      <c r="FB158" s="188">
        <v>23290.25</v>
      </c>
      <c r="FC158" s="192">
        <v>1606939.7200000002</v>
      </c>
      <c r="FD158" s="188">
        <v>1551576.5</v>
      </c>
      <c r="FE158" s="188">
        <v>1261.18</v>
      </c>
      <c r="FF158" s="188">
        <v>1261.1000000000001</v>
      </c>
      <c r="FG158" s="188">
        <v>3986.8399999999997</v>
      </c>
      <c r="FH158" s="188">
        <v>2659.2799999999997</v>
      </c>
      <c r="FI158" s="188">
        <v>21951.579999999998</v>
      </c>
      <c r="FJ158" s="192">
        <v>1582696.4800000002</v>
      </c>
      <c r="FK158" s="192">
        <v>576022.5</v>
      </c>
      <c r="FL158" s="190">
        <v>1574418.07</v>
      </c>
      <c r="FN158" s="115">
        <v>0</v>
      </c>
      <c r="FO158" s="107">
        <v>3.4064186229347091</v>
      </c>
      <c r="FP158" s="108">
        <v>4893.8599999999997</v>
      </c>
      <c r="FQ158" s="107">
        <v>3.0862330487480296</v>
      </c>
      <c r="FR158" s="108">
        <v>4893.8599999999997</v>
      </c>
      <c r="FS158" s="107">
        <v>0</v>
      </c>
      <c r="FT158" s="108">
        <v>0</v>
      </c>
      <c r="FU158" s="108">
        <v>4893.8599999999997</v>
      </c>
      <c r="FV158" s="108">
        <v>4893.8599999999997</v>
      </c>
      <c r="FW158" s="108">
        <v>4893.8599999999997</v>
      </c>
      <c r="FX158" s="108">
        <v>4893.8599999999997</v>
      </c>
      <c r="FY158" s="108">
        <v>4893.8599999999997</v>
      </c>
      <c r="FZ158" s="108">
        <v>4893.8599999999997</v>
      </c>
      <c r="GA158" s="108">
        <v>4893.8599999999997</v>
      </c>
      <c r="GB158" s="108">
        <v>4893.8599999999997</v>
      </c>
      <c r="GC158" s="108">
        <v>4893.8599999999997</v>
      </c>
      <c r="GD158" s="108">
        <v>4893.8599999999997</v>
      </c>
      <c r="GE158" s="108">
        <v>4893.8599999999997</v>
      </c>
      <c r="GF158" s="108">
        <v>4893.8599999999997</v>
      </c>
      <c r="GG158" s="108">
        <v>4893.8599999999997</v>
      </c>
      <c r="GH158" s="108">
        <v>4893.8599999999997</v>
      </c>
      <c r="GI158" s="108"/>
      <c r="GJ158" s="108">
        <v>0</v>
      </c>
      <c r="GK158" s="115">
        <v>0</v>
      </c>
    </row>
    <row r="159" spans="1:193" ht="12" customHeight="1" x14ac:dyDescent="0.25">
      <c r="A159" s="22">
        <v>154</v>
      </c>
      <c r="B159" s="10" t="s">
        <v>152</v>
      </c>
      <c r="C159" s="28">
        <v>2021</v>
      </c>
      <c r="D159" s="282"/>
      <c r="E159" s="126">
        <v>4886.43</v>
      </c>
      <c r="F159" s="11">
        <v>4886.43</v>
      </c>
      <c r="G159" s="11">
        <v>0</v>
      </c>
      <c r="H159" s="11">
        <v>451.5</v>
      </c>
      <c r="I159" s="124" t="s">
        <v>493</v>
      </c>
      <c r="J159" s="12">
        <v>27.35</v>
      </c>
      <c r="K159" s="26">
        <v>4.4800000000000004</v>
      </c>
      <c r="L159" s="26">
        <v>5.83</v>
      </c>
      <c r="M159" s="26">
        <v>7.93</v>
      </c>
      <c r="N159" s="26">
        <v>6.1</v>
      </c>
      <c r="O159" s="26">
        <v>2.78</v>
      </c>
      <c r="P159" s="26">
        <v>0</v>
      </c>
      <c r="Q159" s="26">
        <v>0</v>
      </c>
      <c r="R159" s="26">
        <v>0.23</v>
      </c>
      <c r="S159" s="35">
        <v>28.444000000000003</v>
      </c>
      <c r="T159" s="33">
        <v>4.6592000000000002</v>
      </c>
      <c r="U159" s="33">
        <v>6.0632000000000001</v>
      </c>
      <c r="V159" s="33">
        <v>8.2471999999999994</v>
      </c>
      <c r="W159" s="33">
        <v>6.3439999999999994</v>
      </c>
      <c r="X159" s="33">
        <v>2.8912</v>
      </c>
      <c r="Y159" s="33">
        <v>0</v>
      </c>
      <c r="Z159" s="33">
        <v>0</v>
      </c>
      <c r="AA159" s="33">
        <v>0.23920000000000002</v>
      </c>
      <c r="AB159" s="38" t="s">
        <v>395</v>
      </c>
      <c r="AC159" s="38" t="s">
        <v>396</v>
      </c>
      <c r="AD159" s="122" t="s">
        <v>396</v>
      </c>
      <c r="AE159" s="37">
        <v>0</v>
      </c>
      <c r="AF159" s="38" t="s">
        <v>396</v>
      </c>
      <c r="AG159" s="282"/>
      <c r="AH159" s="26">
        <v>34.24</v>
      </c>
      <c r="AI159" s="26">
        <v>34.24</v>
      </c>
      <c r="AJ159" s="26">
        <v>2190</v>
      </c>
      <c r="AK159" s="26">
        <v>35.89</v>
      </c>
      <c r="AL159" s="26">
        <v>5.93</v>
      </c>
      <c r="AM159" s="282"/>
      <c r="AN159" s="15">
        <v>1.2999999999999999E-2</v>
      </c>
      <c r="AO159" s="15">
        <v>1.2999999999999999E-2</v>
      </c>
      <c r="AP159" s="16">
        <v>7.7870000000000001E-4</v>
      </c>
      <c r="AQ159" s="15">
        <v>2.5999999999999999E-2</v>
      </c>
      <c r="AR159" s="15">
        <v>0.68300000000000005</v>
      </c>
      <c r="AS159" s="282"/>
      <c r="AT159" s="13">
        <v>5.8694999999999995</v>
      </c>
      <c r="AU159" s="13">
        <v>5.8694999999999995</v>
      </c>
      <c r="AV159" s="13">
        <v>0.35158305000000001</v>
      </c>
      <c r="AW159" s="13">
        <v>11.738999999999999</v>
      </c>
      <c r="AX159" s="13">
        <v>308.37450000000001</v>
      </c>
      <c r="AY159" s="26">
        <v>4.1128529417181862E-2</v>
      </c>
      <c r="AZ159" s="26">
        <v>4.1128529417181862E-2</v>
      </c>
      <c r="BA159" s="26">
        <v>0.15757247714589176</v>
      </c>
      <c r="BB159" s="26">
        <v>8.6220964998986974E-2</v>
      </c>
      <c r="BC159" s="26">
        <v>0.37423247340082633</v>
      </c>
      <c r="BD159" s="269"/>
      <c r="BE159" s="192">
        <v>82218.224198845637</v>
      </c>
      <c r="BF159" s="188">
        <v>82218.224198845637</v>
      </c>
      <c r="BG159" s="188">
        <v>30304.309329260515</v>
      </c>
      <c r="BH159" s="188">
        <v>4199.710268069387</v>
      </c>
      <c r="BI159" s="188">
        <v>1498.1048860934332</v>
      </c>
      <c r="BJ159" s="188">
        <v>18398.189715422297</v>
      </c>
      <c r="BK159" s="188">
        <v>27817.91</v>
      </c>
      <c r="BL159" s="188">
        <v>0</v>
      </c>
      <c r="BM159" s="188">
        <v>0</v>
      </c>
      <c r="BN159" s="188">
        <v>0</v>
      </c>
      <c r="BO159" s="188">
        <v>0</v>
      </c>
      <c r="BP159" s="188">
        <v>0</v>
      </c>
      <c r="BQ159" s="188">
        <v>0</v>
      </c>
      <c r="BR159" s="188">
        <v>0</v>
      </c>
      <c r="BS159" s="188">
        <v>0</v>
      </c>
      <c r="BT159" s="188">
        <v>0</v>
      </c>
      <c r="BU159" s="188">
        <v>0</v>
      </c>
      <c r="BV159" s="188">
        <v>0</v>
      </c>
      <c r="BW159" s="188">
        <v>0</v>
      </c>
      <c r="BX159" s="188">
        <v>0</v>
      </c>
      <c r="BY159" s="188">
        <v>0</v>
      </c>
      <c r="BZ159" s="188">
        <v>0</v>
      </c>
      <c r="CA159" s="188">
        <v>0</v>
      </c>
      <c r="CB159" s="188">
        <v>0</v>
      </c>
      <c r="CC159" s="188">
        <v>0</v>
      </c>
      <c r="CD159" s="188">
        <v>0</v>
      </c>
      <c r="CE159" s="188">
        <v>0</v>
      </c>
      <c r="CF159" s="188">
        <v>0</v>
      </c>
      <c r="CG159" s="188">
        <v>0</v>
      </c>
      <c r="CH159" s="188">
        <v>0</v>
      </c>
      <c r="CI159" s="188">
        <v>0</v>
      </c>
      <c r="CJ159" s="188">
        <v>0</v>
      </c>
      <c r="CK159" s="188">
        <v>0</v>
      </c>
      <c r="CL159" s="188">
        <v>0</v>
      </c>
      <c r="CM159" s="188">
        <v>0</v>
      </c>
      <c r="CN159" s="188">
        <v>0</v>
      </c>
      <c r="CO159" s="188">
        <v>0</v>
      </c>
      <c r="CP159" s="188">
        <v>0</v>
      </c>
      <c r="CQ159" s="188">
        <v>0</v>
      </c>
      <c r="CR159" s="188">
        <v>0</v>
      </c>
      <c r="CS159" s="188">
        <v>0</v>
      </c>
      <c r="CT159" s="188">
        <v>0</v>
      </c>
      <c r="CU159" s="188">
        <v>0</v>
      </c>
      <c r="CV159" s="188">
        <v>0</v>
      </c>
      <c r="CW159" s="188">
        <v>0</v>
      </c>
      <c r="CX159" s="188">
        <v>0</v>
      </c>
      <c r="CY159" s="188">
        <v>0</v>
      </c>
      <c r="CZ159" s="188">
        <v>0</v>
      </c>
      <c r="DA159" s="188">
        <v>0</v>
      </c>
      <c r="DB159" s="188">
        <v>0</v>
      </c>
      <c r="DC159" s="188">
        <v>0</v>
      </c>
      <c r="DD159" s="193">
        <v>683038.7046754061</v>
      </c>
      <c r="DE159" s="189">
        <v>440162.53042290953</v>
      </c>
      <c r="DF159" s="189">
        <v>80366.337053610041</v>
      </c>
      <c r="DG159" s="189">
        <v>838.78050980140301</v>
      </c>
      <c r="DH159" s="189">
        <v>346.69809163379057</v>
      </c>
      <c r="DI159" s="189">
        <v>492.08241816761239</v>
      </c>
      <c r="DJ159" s="188">
        <v>82099.009246660993</v>
      </c>
      <c r="DK159" s="188">
        <v>0</v>
      </c>
      <c r="DL159" s="188">
        <v>697.39414487583917</v>
      </c>
      <c r="DM159" s="188">
        <v>0</v>
      </c>
      <c r="DN159" s="188">
        <v>78176.565688159826</v>
      </c>
      <c r="DO159" s="188">
        <v>0</v>
      </c>
      <c r="DP159" s="188">
        <v>698.08760938847684</v>
      </c>
      <c r="DQ159" s="188">
        <v>0</v>
      </c>
      <c r="DR159" s="192">
        <v>454398.77535849076</v>
      </c>
      <c r="DS159" s="188">
        <v>347909.75949580956</v>
      </c>
      <c r="DT159" s="188">
        <v>98518.129766315222</v>
      </c>
      <c r="DU159" s="188">
        <v>249391.62972949437</v>
      </c>
      <c r="DV159" s="188">
        <v>90917.224092899269</v>
      </c>
      <c r="DW159" s="188">
        <v>30876.179416472867</v>
      </c>
      <c r="DX159" s="188">
        <v>25352.395191782216</v>
      </c>
      <c r="DY159" s="188">
        <v>34688.649484644193</v>
      </c>
      <c r="DZ159" s="188">
        <v>4737.5646264697716</v>
      </c>
      <c r="EA159" s="188">
        <v>2577.8387483113552</v>
      </c>
      <c r="EB159" s="188">
        <v>2159.725878158416</v>
      </c>
      <c r="EC159" s="188">
        <v>3462.4405730188305</v>
      </c>
      <c r="ED159" s="188">
        <v>273.28789209501099</v>
      </c>
      <c r="EE159" s="188">
        <v>3495.9284366437728</v>
      </c>
      <c r="EF159" s="188">
        <v>3602.570241554592</v>
      </c>
      <c r="EG159" s="192">
        <v>30088.681901848104</v>
      </c>
      <c r="EH159" s="188">
        <v>12724.804419051545</v>
      </c>
      <c r="EI159" s="188">
        <v>17363.877482796557</v>
      </c>
      <c r="EJ159" s="192">
        <v>62937.399858273457</v>
      </c>
      <c r="EK159" s="192">
        <v>448411.36044108297</v>
      </c>
      <c r="EL159" s="188">
        <v>242100.15388397512</v>
      </c>
      <c r="EM159" s="188">
        <v>206311.20655710783</v>
      </c>
      <c r="EN159" s="188">
        <v>0</v>
      </c>
      <c r="EO159" s="192">
        <v>0</v>
      </c>
      <c r="EP159" s="188">
        <v>0</v>
      </c>
      <c r="EQ159" s="188">
        <v>0</v>
      </c>
      <c r="ER159" s="188">
        <v>0</v>
      </c>
      <c r="ES159" s="192">
        <v>11305</v>
      </c>
      <c r="ET159" s="190">
        <v>1772398.1464339471</v>
      </c>
      <c r="EU159" s="269"/>
      <c r="EV159" s="192">
        <v>0</v>
      </c>
      <c r="EW159" s="188">
        <v>1572943.86</v>
      </c>
      <c r="EX159" s="188">
        <v>918.44999999999993</v>
      </c>
      <c r="EY159" s="188">
        <v>918.43999999999994</v>
      </c>
      <c r="EZ159" s="188">
        <v>2892.36</v>
      </c>
      <c r="FA159" s="188">
        <v>1934.8899999999999</v>
      </c>
      <c r="FB159" s="188">
        <v>21573.599999999999</v>
      </c>
      <c r="FC159" s="192">
        <v>1601181.6</v>
      </c>
      <c r="FD159" s="188">
        <v>1542194.3199999998</v>
      </c>
      <c r="FE159" s="188">
        <v>897.28000000000009</v>
      </c>
      <c r="FF159" s="188">
        <v>897.2</v>
      </c>
      <c r="FG159" s="188">
        <v>2822.8900000000003</v>
      </c>
      <c r="FH159" s="188">
        <v>1891.4700000000003</v>
      </c>
      <c r="FI159" s="188">
        <v>21026.25</v>
      </c>
      <c r="FJ159" s="192">
        <v>1569729.4099999997</v>
      </c>
      <c r="FK159" s="192">
        <v>417377.46666666667</v>
      </c>
      <c r="FL159" s="190">
        <v>1572943.86</v>
      </c>
      <c r="FN159" s="115">
        <v>0</v>
      </c>
      <c r="FO159" s="107">
        <v>3.4064168598074827</v>
      </c>
      <c r="FP159" s="108">
        <v>4886.43</v>
      </c>
      <c r="FQ159" s="107">
        <v>3.0862316745462648</v>
      </c>
      <c r="FR159" s="108">
        <v>4886.43</v>
      </c>
      <c r="FS159" s="107">
        <v>0</v>
      </c>
      <c r="FT159" s="108">
        <v>0</v>
      </c>
      <c r="FU159" s="108">
        <v>4886.43</v>
      </c>
      <c r="FV159" s="108">
        <v>4886.43</v>
      </c>
      <c r="FW159" s="108">
        <v>4886.43</v>
      </c>
      <c r="FX159" s="108">
        <v>4886.43</v>
      </c>
      <c r="FY159" s="108">
        <v>4886.43</v>
      </c>
      <c r="FZ159" s="108">
        <v>4886.43</v>
      </c>
      <c r="GA159" s="108">
        <v>4886.43</v>
      </c>
      <c r="GB159" s="108">
        <v>4886.43</v>
      </c>
      <c r="GC159" s="108">
        <v>4886.43</v>
      </c>
      <c r="GD159" s="108">
        <v>4886.43</v>
      </c>
      <c r="GE159" s="108">
        <v>4886.43</v>
      </c>
      <c r="GF159" s="108">
        <v>4886.43</v>
      </c>
      <c r="GG159" s="108">
        <v>4886.43</v>
      </c>
      <c r="GH159" s="108">
        <v>0</v>
      </c>
      <c r="GI159" s="108"/>
      <c r="GJ159" s="108">
        <v>0</v>
      </c>
      <c r="GK159" s="115">
        <v>0</v>
      </c>
    </row>
    <row r="160" spans="1:193" ht="12" customHeight="1" x14ac:dyDescent="0.25">
      <c r="A160" s="22">
        <v>155</v>
      </c>
      <c r="B160" s="10" t="s">
        <v>153</v>
      </c>
      <c r="C160" s="28">
        <v>2021</v>
      </c>
      <c r="D160" s="282"/>
      <c r="E160" s="126">
        <v>586.91</v>
      </c>
      <c r="F160" s="11">
        <v>586.91</v>
      </c>
      <c r="G160" s="11">
        <v>0</v>
      </c>
      <c r="H160" s="11">
        <v>71.2</v>
      </c>
      <c r="I160" s="124" t="s">
        <v>493</v>
      </c>
      <c r="J160" s="21">
        <v>22.1</v>
      </c>
      <c r="K160" s="27">
        <v>3.44</v>
      </c>
      <c r="L160" s="27">
        <v>4.49</v>
      </c>
      <c r="M160" s="27">
        <v>7.45</v>
      </c>
      <c r="N160" s="27">
        <v>4.3499999999999996</v>
      </c>
      <c r="O160" s="27">
        <v>2.14</v>
      </c>
      <c r="P160" s="27">
        <v>0</v>
      </c>
      <c r="Q160" s="27">
        <v>0</v>
      </c>
      <c r="R160" s="27">
        <v>0.23</v>
      </c>
      <c r="S160" s="35">
        <v>22.984000000000002</v>
      </c>
      <c r="T160" s="33">
        <v>3.5775999999999999</v>
      </c>
      <c r="U160" s="33">
        <v>4.6696</v>
      </c>
      <c r="V160" s="33">
        <v>7.7480000000000002</v>
      </c>
      <c r="W160" s="33">
        <v>4.524</v>
      </c>
      <c r="X160" s="33">
        <v>2.2256</v>
      </c>
      <c r="Y160" s="33">
        <v>0</v>
      </c>
      <c r="Z160" s="33">
        <v>0</v>
      </c>
      <c r="AA160" s="33">
        <v>0.23920000000000002</v>
      </c>
      <c r="AB160" s="38" t="s">
        <v>395</v>
      </c>
      <c r="AC160" s="38" t="s">
        <v>396</v>
      </c>
      <c r="AD160" s="122" t="s">
        <v>396</v>
      </c>
      <c r="AE160" s="37">
        <v>0</v>
      </c>
      <c r="AF160" s="38" t="s">
        <v>396</v>
      </c>
      <c r="AG160" s="282"/>
      <c r="AH160" s="26">
        <v>34.24</v>
      </c>
      <c r="AI160" s="26">
        <v>0</v>
      </c>
      <c r="AJ160" s="26">
        <v>0</v>
      </c>
      <c r="AK160" s="26">
        <v>35.89</v>
      </c>
      <c r="AL160" s="26">
        <v>5.93</v>
      </c>
      <c r="AM160" s="282"/>
      <c r="AN160" s="15">
        <v>0.01</v>
      </c>
      <c r="AO160" s="15">
        <v>0</v>
      </c>
      <c r="AP160" s="16">
        <v>0</v>
      </c>
      <c r="AQ160" s="15">
        <v>0.01</v>
      </c>
      <c r="AR160" s="15">
        <v>0.68300000000000005</v>
      </c>
      <c r="AS160" s="282"/>
      <c r="AT160" s="13">
        <v>0.71200000000000008</v>
      </c>
      <c r="AU160" s="13">
        <v>0</v>
      </c>
      <c r="AV160" s="13">
        <v>0</v>
      </c>
      <c r="AW160" s="13">
        <v>0.71200000000000008</v>
      </c>
      <c r="AX160" s="13">
        <v>48.629600000000003</v>
      </c>
      <c r="AY160" s="26">
        <v>4.1537680393927523E-2</v>
      </c>
      <c r="AZ160" s="26">
        <v>0</v>
      </c>
      <c r="BA160" s="26">
        <v>0</v>
      </c>
      <c r="BB160" s="26">
        <v>4.3539350155901248E-2</v>
      </c>
      <c r="BC160" s="26">
        <v>0.49134199110596177</v>
      </c>
      <c r="BD160" s="269"/>
      <c r="BE160" s="192">
        <v>24548.763315252454</v>
      </c>
      <c r="BF160" s="188">
        <v>17635.111676795634</v>
      </c>
      <c r="BG160" s="188">
        <v>3639.8561298199888</v>
      </c>
      <c r="BH160" s="188">
        <v>504.42796754125271</v>
      </c>
      <c r="BI160" s="188">
        <v>179.93765155688237</v>
      </c>
      <c r="BJ160" s="188">
        <v>2209.8099278775094</v>
      </c>
      <c r="BK160" s="188">
        <v>11101.08</v>
      </c>
      <c r="BL160" s="188">
        <v>6529</v>
      </c>
      <c r="BM160" s="188">
        <v>0</v>
      </c>
      <c r="BN160" s="188">
        <v>6529</v>
      </c>
      <c r="BO160" s="188">
        <v>0</v>
      </c>
      <c r="BP160" s="188">
        <v>0</v>
      </c>
      <c r="BQ160" s="188">
        <v>0</v>
      </c>
      <c r="BR160" s="188">
        <v>0</v>
      </c>
      <c r="BS160" s="188">
        <v>0</v>
      </c>
      <c r="BT160" s="188">
        <v>0</v>
      </c>
      <c r="BU160" s="188">
        <v>0</v>
      </c>
      <c r="BV160" s="188">
        <v>0</v>
      </c>
      <c r="BW160" s="188">
        <v>0</v>
      </c>
      <c r="BX160" s="188">
        <v>0</v>
      </c>
      <c r="BY160" s="188">
        <v>0</v>
      </c>
      <c r="BZ160" s="188">
        <v>0</v>
      </c>
      <c r="CA160" s="188">
        <v>0</v>
      </c>
      <c r="CB160" s="188">
        <v>0</v>
      </c>
      <c r="CC160" s="188">
        <v>0</v>
      </c>
      <c r="CD160" s="188">
        <v>0</v>
      </c>
      <c r="CE160" s="188">
        <v>0</v>
      </c>
      <c r="CF160" s="188">
        <v>0</v>
      </c>
      <c r="CG160" s="188">
        <v>0</v>
      </c>
      <c r="CH160" s="188">
        <v>0</v>
      </c>
      <c r="CI160" s="188">
        <v>0</v>
      </c>
      <c r="CJ160" s="188">
        <v>0</v>
      </c>
      <c r="CK160" s="188">
        <v>0</v>
      </c>
      <c r="CL160" s="188">
        <v>0</v>
      </c>
      <c r="CM160" s="188">
        <v>0</v>
      </c>
      <c r="CN160" s="188">
        <v>0</v>
      </c>
      <c r="CO160" s="188">
        <v>0</v>
      </c>
      <c r="CP160" s="188">
        <v>0</v>
      </c>
      <c r="CQ160" s="188">
        <v>0</v>
      </c>
      <c r="CR160" s="188">
        <v>0</v>
      </c>
      <c r="CS160" s="188">
        <v>0</v>
      </c>
      <c r="CT160" s="188">
        <v>0</v>
      </c>
      <c r="CU160" s="188">
        <v>0</v>
      </c>
      <c r="CV160" s="188">
        <v>0</v>
      </c>
      <c r="CW160" s="188">
        <v>0</v>
      </c>
      <c r="CX160" s="188">
        <v>0</v>
      </c>
      <c r="CY160" s="188">
        <v>0</v>
      </c>
      <c r="CZ160" s="188">
        <v>0</v>
      </c>
      <c r="DA160" s="188">
        <v>0</v>
      </c>
      <c r="DB160" s="188">
        <v>0</v>
      </c>
      <c r="DC160" s="188">
        <v>384.65163845681866</v>
      </c>
      <c r="DD160" s="193">
        <v>77079.309615412989</v>
      </c>
      <c r="DE160" s="189">
        <v>52868.001942217481</v>
      </c>
      <c r="DF160" s="189">
        <v>9652.8154256040234</v>
      </c>
      <c r="DG160" s="189">
        <v>100.74608026873224</v>
      </c>
      <c r="DH160" s="189">
        <v>41.641971124274363</v>
      </c>
      <c r="DI160" s="189">
        <v>59.104109144457887</v>
      </c>
      <c r="DJ160" s="188">
        <v>4900.3330120267374</v>
      </c>
      <c r="DK160" s="188">
        <v>0</v>
      </c>
      <c r="DL160" s="188">
        <v>83.764138147702667</v>
      </c>
      <c r="DM160" s="188">
        <v>0</v>
      </c>
      <c r="DN160" s="188">
        <v>9389.8015868513176</v>
      </c>
      <c r="DO160" s="188">
        <v>0</v>
      </c>
      <c r="DP160" s="188">
        <v>83.847430297004337</v>
      </c>
      <c r="DQ160" s="188">
        <v>0</v>
      </c>
      <c r="DR160" s="192">
        <v>54577.919922244218</v>
      </c>
      <c r="DS160" s="188">
        <v>41787.504772540604</v>
      </c>
      <c r="DT160" s="188">
        <v>11833.030564471006</v>
      </c>
      <c r="DU160" s="188">
        <v>29954.474208069598</v>
      </c>
      <c r="DV160" s="188">
        <v>10920.084395430509</v>
      </c>
      <c r="DW160" s="188">
        <v>3708.5435504697884</v>
      </c>
      <c r="DX160" s="188">
        <v>3045.0808181041984</v>
      </c>
      <c r="DY160" s="188">
        <v>4166.4600268565227</v>
      </c>
      <c r="DZ160" s="188">
        <v>569.02975278912686</v>
      </c>
      <c r="EA160" s="188">
        <v>309.62468300403714</v>
      </c>
      <c r="EB160" s="188">
        <v>259.40506978508967</v>
      </c>
      <c r="EC160" s="188">
        <v>415.87436977721597</v>
      </c>
      <c r="ED160" s="188">
        <v>32.824658646390695</v>
      </c>
      <c r="EE160" s="188">
        <v>419.89660319509261</v>
      </c>
      <c r="EF160" s="188">
        <v>432.70536986528111</v>
      </c>
      <c r="EG160" s="192">
        <v>3613.9570801205928</v>
      </c>
      <c r="EH160" s="188">
        <v>1528.3785834618609</v>
      </c>
      <c r="EI160" s="188">
        <v>2085.5784966587316</v>
      </c>
      <c r="EJ160" s="192">
        <v>7559.4225949863749</v>
      </c>
      <c r="EK160" s="192">
        <v>53858.770422675851</v>
      </c>
      <c r="EL160" s="188">
        <v>29078.693712187389</v>
      </c>
      <c r="EM160" s="188">
        <v>24780.076710488462</v>
      </c>
      <c r="EN160" s="188">
        <v>0</v>
      </c>
      <c r="EO160" s="192">
        <v>0</v>
      </c>
      <c r="EP160" s="188">
        <v>0</v>
      </c>
      <c r="EQ160" s="188">
        <v>0</v>
      </c>
      <c r="ER160" s="188">
        <v>0</v>
      </c>
      <c r="ES160" s="192">
        <v>760</v>
      </c>
      <c r="ET160" s="190">
        <v>221998.14295069248</v>
      </c>
      <c r="EU160" s="269"/>
      <c r="EV160" s="192">
        <v>0</v>
      </c>
      <c r="EW160" s="188">
        <v>152655.6</v>
      </c>
      <c r="EX160" s="188">
        <v>13.2</v>
      </c>
      <c r="EY160" s="188">
        <v>0</v>
      </c>
      <c r="EZ160" s="188">
        <v>0</v>
      </c>
      <c r="FA160" s="188">
        <v>0</v>
      </c>
      <c r="FB160" s="188">
        <v>3402.18</v>
      </c>
      <c r="FC160" s="192">
        <v>156070.98000000001</v>
      </c>
      <c r="FD160" s="188">
        <v>144712.32999999999</v>
      </c>
      <c r="FE160" s="188">
        <v>0</v>
      </c>
      <c r="FF160" s="188">
        <v>0</v>
      </c>
      <c r="FG160" s="188">
        <v>0</v>
      </c>
      <c r="FH160" s="188">
        <v>0</v>
      </c>
      <c r="FI160" s="188">
        <v>3123.79</v>
      </c>
      <c r="FJ160" s="192">
        <v>147836.12</v>
      </c>
      <c r="FK160" s="192">
        <v>151043.78666666665</v>
      </c>
      <c r="FL160" s="190">
        <v>152655.6</v>
      </c>
      <c r="FN160" s="115">
        <v>0</v>
      </c>
      <c r="FO160" s="107">
        <v>3.4064108563733977</v>
      </c>
      <c r="FP160" s="108">
        <v>586.91</v>
      </c>
      <c r="FQ160" s="107">
        <v>3.086233880698809</v>
      </c>
      <c r="FR160" s="108">
        <v>586.91</v>
      </c>
      <c r="FS160" s="107">
        <v>0</v>
      </c>
      <c r="FT160" s="108">
        <v>0</v>
      </c>
      <c r="FU160" s="108">
        <v>586.91</v>
      </c>
      <c r="FV160" s="108">
        <v>586.91</v>
      </c>
      <c r="FW160" s="108">
        <v>586.91</v>
      </c>
      <c r="FX160" s="108">
        <v>586.91</v>
      </c>
      <c r="FY160" s="108">
        <v>586.91</v>
      </c>
      <c r="FZ160" s="108">
        <v>586.91</v>
      </c>
      <c r="GA160" s="108">
        <v>586.91</v>
      </c>
      <c r="GB160" s="108">
        <v>586.91</v>
      </c>
      <c r="GC160" s="108">
        <v>586.91</v>
      </c>
      <c r="GD160" s="108">
        <v>586.91</v>
      </c>
      <c r="GE160" s="108">
        <v>586.91</v>
      </c>
      <c r="GF160" s="108">
        <v>586.91</v>
      </c>
      <c r="GG160" s="108">
        <v>586.91</v>
      </c>
      <c r="GH160" s="108">
        <v>586.91</v>
      </c>
      <c r="GI160" s="108"/>
      <c r="GJ160" s="108">
        <v>0</v>
      </c>
      <c r="GK160" s="115">
        <v>0</v>
      </c>
    </row>
    <row r="161" spans="1:193" ht="12" customHeight="1" x14ac:dyDescent="0.25">
      <c r="A161" s="22">
        <v>156</v>
      </c>
      <c r="B161" s="10" t="s">
        <v>154</v>
      </c>
      <c r="C161" s="28">
        <v>2021</v>
      </c>
      <c r="D161" s="282"/>
      <c r="E161" s="126">
        <v>3861.02</v>
      </c>
      <c r="F161" s="11">
        <v>3861.02</v>
      </c>
      <c r="G161" s="11">
        <v>0</v>
      </c>
      <c r="H161" s="11">
        <v>681.2</v>
      </c>
      <c r="I161" s="124" t="s">
        <v>493</v>
      </c>
      <c r="J161" s="12">
        <v>39.520000000000003</v>
      </c>
      <c r="K161" s="27">
        <v>4.49</v>
      </c>
      <c r="L161" s="27">
        <v>7.61</v>
      </c>
      <c r="M161" s="27">
        <v>11.85</v>
      </c>
      <c r="N161" s="27">
        <v>6.1</v>
      </c>
      <c r="O161" s="27">
        <v>2.78</v>
      </c>
      <c r="P161" s="27">
        <v>1.6</v>
      </c>
      <c r="Q161" s="27">
        <v>5.09</v>
      </c>
      <c r="R161" s="27">
        <v>0</v>
      </c>
      <c r="S161" s="35">
        <v>41.100800000000007</v>
      </c>
      <c r="T161" s="33">
        <v>4.6696</v>
      </c>
      <c r="U161" s="33">
        <v>7.9144000000000005</v>
      </c>
      <c r="V161" s="33">
        <v>12.324</v>
      </c>
      <c r="W161" s="33">
        <v>6.3439999999999994</v>
      </c>
      <c r="X161" s="33">
        <v>2.8912</v>
      </c>
      <c r="Y161" s="33">
        <v>1.6640000000000001</v>
      </c>
      <c r="Z161" s="33">
        <v>5.2935999999999996</v>
      </c>
      <c r="AA161" s="33">
        <v>0</v>
      </c>
      <c r="AB161" s="38" t="s">
        <v>396</v>
      </c>
      <c r="AC161" s="38" t="s">
        <v>395</v>
      </c>
      <c r="AD161" s="122" t="s">
        <v>395</v>
      </c>
      <c r="AE161" s="37">
        <v>2</v>
      </c>
      <c r="AF161" s="38" t="s">
        <v>396</v>
      </c>
      <c r="AG161" s="282"/>
      <c r="AH161" s="26">
        <v>34.24</v>
      </c>
      <c r="AI161" s="26">
        <v>34.24</v>
      </c>
      <c r="AJ161" s="26">
        <v>2190</v>
      </c>
      <c r="AK161" s="26">
        <v>35.89</v>
      </c>
      <c r="AL161" s="26">
        <v>4.29</v>
      </c>
      <c r="AM161" s="282"/>
      <c r="AN161" s="15">
        <v>7.0000000000000001E-3</v>
      </c>
      <c r="AO161" s="15">
        <v>7.0000000000000001E-3</v>
      </c>
      <c r="AP161" s="16">
        <v>4.193E-4</v>
      </c>
      <c r="AQ161" s="15">
        <v>1.4E-2</v>
      </c>
      <c r="AR161" s="15">
        <v>3.23</v>
      </c>
      <c r="AS161" s="282"/>
      <c r="AT161" s="13">
        <v>4.7684000000000006</v>
      </c>
      <c r="AU161" s="13">
        <v>4.7684000000000006</v>
      </c>
      <c r="AV161" s="13">
        <v>0.28562716000000005</v>
      </c>
      <c r="AW161" s="13">
        <v>9.5368000000000013</v>
      </c>
      <c r="AX161" s="13">
        <v>2200.2760000000003</v>
      </c>
      <c r="AY161" s="26">
        <v>4.2286757385354139E-2</v>
      </c>
      <c r="AZ161" s="26">
        <v>4.2286757385354139E-2</v>
      </c>
      <c r="BA161" s="26">
        <v>0.16200990422220038</v>
      </c>
      <c r="BB161" s="26">
        <v>8.8649049214974296E-2</v>
      </c>
      <c r="BC161" s="26">
        <v>2.44473844735329</v>
      </c>
      <c r="BD161" s="269"/>
      <c r="BE161" s="192">
        <v>75681.619929872511</v>
      </c>
      <c r="BF161" s="188">
        <v>75681.619929872511</v>
      </c>
      <c r="BG161" s="188">
        <v>23944.9955092903</v>
      </c>
      <c r="BH161" s="188">
        <v>3318.4073729125885</v>
      </c>
      <c r="BI161" s="188">
        <v>1183.7298246991086</v>
      </c>
      <c r="BJ161" s="188">
        <v>14537.357222970506</v>
      </c>
      <c r="BK161" s="188">
        <v>32697.13</v>
      </c>
      <c r="BL161" s="188">
        <v>0</v>
      </c>
      <c r="BM161" s="188">
        <v>0</v>
      </c>
      <c r="BN161" s="188">
        <v>0</v>
      </c>
      <c r="BO161" s="188">
        <v>0</v>
      </c>
      <c r="BP161" s="188">
        <v>0</v>
      </c>
      <c r="BQ161" s="188">
        <v>0</v>
      </c>
      <c r="BR161" s="188">
        <v>0</v>
      </c>
      <c r="BS161" s="188">
        <v>0</v>
      </c>
      <c r="BT161" s="188">
        <v>0</v>
      </c>
      <c r="BU161" s="188">
        <v>0</v>
      </c>
      <c r="BV161" s="188">
        <v>0</v>
      </c>
      <c r="BW161" s="188">
        <v>0</v>
      </c>
      <c r="BX161" s="188">
        <v>0</v>
      </c>
      <c r="BY161" s="188">
        <v>0</v>
      </c>
      <c r="BZ161" s="188">
        <v>0</v>
      </c>
      <c r="CA161" s="188">
        <v>0</v>
      </c>
      <c r="CB161" s="188">
        <v>0</v>
      </c>
      <c r="CC161" s="188">
        <v>0</v>
      </c>
      <c r="CD161" s="188">
        <v>0</v>
      </c>
      <c r="CE161" s="188">
        <v>0</v>
      </c>
      <c r="CF161" s="188">
        <v>0</v>
      </c>
      <c r="CG161" s="188">
        <v>0</v>
      </c>
      <c r="CH161" s="188">
        <v>0</v>
      </c>
      <c r="CI161" s="188">
        <v>0</v>
      </c>
      <c r="CJ161" s="188">
        <v>0</v>
      </c>
      <c r="CK161" s="188">
        <v>0</v>
      </c>
      <c r="CL161" s="188">
        <v>0</v>
      </c>
      <c r="CM161" s="188">
        <v>0</v>
      </c>
      <c r="CN161" s="188">
        <v>0</v>
      </c>
      <c r="CO161" s="188">
        <v>0</v>
      </c>
      <c r="CP161" s="188">
        <v>0</v>
      </c>
      <c r="CQ161" s="188">
        <v>0</v>
      </c>
      <c r="CR161" s="188">
        <v>0</v>
      </c>
      <c r="CS161" s="188">
        <v>0</v>
      </c>
      <c r="CT161" s="188">
        <v>0</v>
      </c>
      <c r="CU161" s="188">
        <v>0</v>
      </c>
      <c r="CV161" s="188">
        <v>0</v>
      </c>
      <c r="CW161" s="188">
        <v>0</v>
      </c>
      <c r="CX161" s="188">
        <v>0</v>
      </c>
      <c r="CY161" s="188">
        <v>0</v>
      </c>
      <c r="CZ161" s="188">
        <v>0</v>
      </c>
      <c r="DA161" s="188">
        <v>0</v>
      </c>
      <c r="DB161" s="188">
        <v>0</v>
      </c>
      <c r="DC161" s="188">
        <v>0</v>
      </c>
      <c r="DD161" s="193">
        <v>475217.08364332153</v>
      </c>
      <c r="DE161" s="189">
        <v>347795.08418486733</v>
      </c>
      <c r="DF161" s="189">
        <v>63501.581868711794</v>
      </c>
      <c r="DG161" s="189">
        <v>662.76367899538354</v>
      </c>
      <c r="DH161" s="189">
        <v>273.94401756699631</v>
      </c>
      <c r="DI161" s="189">
        <v>388.81966142838723</v>
      </c>
      <c r="DJ161" s="188">
        <v>383.6811706998879</v>
      </c>
      <c r="DK161" s="188">
        <v>0</v>
      </c>
      <c r="DL161" s="188">
        <v>551.04703050049045</v>
      </c>
      <c r="DM161" s="188">
        <v>0</v>
      </c>
      <c r="DN161" s="188">
        <v>61771.330737020442</v>
      </c>
      <c r="DO161" s="188">
        <v>0</v>
      </c>
      <c r="DP161" s="188">
        <v>551.59497252617882</v>
      </c>
      <c r="DQ161" s="188">
        <v>0</v>
      </c>
      <c r="DR161" s="192">
        <v>359043.87449214247</v>
      </c>
      <c r="DS161" s="188">
        <v>274901.41874712426</v>
      </c>
      <c r="DT161" s="188">
        <v>77844.248130094624</v>
      </c>
      <c r="DU161" s="188">
        <v>197057.17061702962</v>
      </c>
      <c r="DV161" s="188">
        <v>71838.38110177897</v>
      </c>
      <c r="DW161" s="188">
        <v>24396.859517191493</v>
      </c>
      <c r="DX161" s="188">
        <v>20032.233119757151</v>
      </c>
      <c r="DY161" s="188">
        <v>27409.288464830333</v>
      </c>
      <c r="DZ161" s="188">
        <v>3743.3938016286552</v>
      </c>
      <c r="EA161" s="188">
        <v>2036.8831568251474</v>
      </c>
      <c r="EB161" s="188">
        <v>1706.5106448035078</v>
      </c>
      <c r="EC161" s="188">
        <v>2735.8526165804401</v>
      </c>
      <c r="ED161" s="188">
        <v>215.93883819816901</v>
      </c>
      <c r="EE161" s="188">
        <v>2762.3131022956095</v>
      </c>
      <c r="EF161" s="188">
        <v>2846.5762845363806</v>
      </c>
      <c r="EG161" s="192">
        <v>23774.617173820872</v>
      </c>
      <c r="EH161" s="188">
        <v>10054.523314167271</v>
      </c>
      <c r="EI161" s="188">
        <v>13720.0938596536</v>
      </c>
      <c r="EJ161" s="192">
        <v>49730.080979527163</v>
      </c>
      <c r="EK161" s="192">
        <v>463992.20934720227</v>
      </c>
      <c r="EL161" s="188">
        <v>191295.80003174205</v>
      </c>
      <c r="EM161" s="188">
        <v>163017.10957511398</v>
      </c>
      <c r="EN161" s="188">
        <v>109679.29974034621</v>
      </c>
      <c r="EO161" s="192">
        <v>143937.0921177266</v>
      </c>
      <c r="EP161" s="188">
        <v>138516.49016208798</v>
      </c>
      <c r="EQ161" s="188">
        <v>410.10195563862499</v>
      </c>
      <c r="ER161" s="188">
        <v>5010.5</v>
      </c>
      <c r="ES161" s="192">
        <v>0</v>
      </c>
      <c r="ET161" s="190">
        <v>1591376.5776836134</v>
      </c>
      <c r="EU161" s="269"/>
      <c r="EV161" s="192">
        <v>932.10526315789468</v>
      </c>
      <c r="EW161" s="188">
        <v>1795247.41</v>
      </c>
      <c r="EX161" s="188">
        <v>1142.2999999999997</v>
      </c>
      <c r="EY161" s="188">
        <v>1142.2999999999997</v>
      </c>
      <c r="EZ161" s="188">
        <v>3601.1899999999996</v>
      </c>
      <c r="FA161" s="188">
        <v>2407.2199999999998</v>
      </c>
      <c r="FB161" s="188">
        <v>109573.68000000001</v>
      </c>
      <c r="FC161" s="192">
        <v>1913114.0999999999</v>
      </c>
      <c r="FD161" s="188">
        <v>1736131.8900000001</v>
      </c>
      <c r="FE161" s="188">
        <v>1152.9100000000001</v>
      </c>
      <c r="FF161" s="188">
        <v>1152.8600000000001</v>
      </c>
      <c r="FG161" s="188">
        <v>3635.5999999999995</v>
      </c>
      <c r="FH161" s="188">
        <v>2433.6099999999997</v>
      </c>
      <c r="FI161" s="188">
        <v>105279.95999999999</v>
      </c>
      <c r="FJ161" s="192">
        <v>1849786.8300000003</v>
      </c>
      <c r="FK161" s="192">
        <v>417916.24666666664</v>
      </c>
      <c r="FL161" s="190">
        <v>1796179.5152631579</v>
      </c>
      <c r="FN161" s="115">
        <v>6.0233482671114558E-3</v>
      </c>
      <c r="FO161" s="107">
        <v>3.4064182013369915</v>
      </c>
      <c r="FP161" s="108">
        <v>3861.0199999999991</v>
      </c>
      <c r="FQ161" s="107">
        <v>3.0862312092562534</v>
      </c>
      <c r="FR161" s="108">
        <v>3861.0199999999991</v>
      </c>
      <c r="FS161" s="107">
        <v>1.6009292763754985</v>
      </c>
      <c r="FT161" s="108">
        <v>3861.0199999999991</v>
      </c>
      <c r="FU161" s="108">
        <v>3861.02</v>
      </c>
      <c r="FV161" s="108">
        <v>3861.02</v>
      </c>
      <c r="FW161" s="108">
        <v>3861.02</v>
      </c>
      <c r="FX161" s="108">
        <v>3861.02</v>
      </c>
      <c r="FY161" s="108">
        <v>3861.02</v>
      </c>
      <c r="FZ161" s="108">
        <v>3861.02</v>
      </c>
      <c r="GA161" s="108">
        <v>3861.02</v>
      </c>
      <c r="GB161" s="108">
        <v>3861.02</v>
      </c>
      <c r="GC161" s="108">
        <v>3861.02</v>
      </c>
      <c r="GD161" s="108">
        <v>3861.02</v>
      </c>
      <c r="GE161" s="108">
        <v>3861.02</v>
      </c>
      <c r="GF161" s="108">
        <v>3861.02</v>
      </c>
      <c r="GG161" s="108">
        <v>3861.0199999999991</v>
      </c>
      <c r="GH161" s="108">
        <v>0</v>
      </c>
      <c r="GI161" s="108"/>
      <c r="GJ161" s="108">
        <v>1</v>
      </c>
      <c r="GK161" s="115">
        <v>2.3923444976076554E-3</v>
      </c>
    </row>
    <row r="162" spans="1:193" ht="12" customHeight="1" x14ac:dyDescent="0.25">
      <c r="A162" s="22">
        <v>157</v>
      </c>
      <c r="B162" s="10" t="s">
        <v>155</v>
      </c>
      <c r="C162" s="28">
        <v>2021</v>
      </c>
      <c r="D162" s="282"/>
      <c r="E162" s="126">
        <v>3814.77</v>
      </c>
      <c r="F162" s="11">
        <v>3814.77</v>
      </c>
      <c r="G162" s="11">
        <v>0</v>
      </c>
      <c r="H162" s="11">
        <v>710.3</v>
      </c>
      <c r="I162" s="124" t="s">
        <v>493</v>
      </c>
      <c r="J162" s="12">
        <v>39.75</v>
      </c>
      <c r="K162" s="27">
        <v>4.49</v>
      </c>
      <c r="L162" s="27">
        <v>7.61</v>
      </c>
      <c r="M162" s="27">
        <v>11.85</v>
      </c>
      <c r="N162" s="27">
        <v>6.1</v>
      </c>
      <c r="O162" s="27">
        <v>2.78</v>
      </c>
      <c r="P162" s="27">
        <v>1.6</v>
      </c>
      <c r="Q162" s="27">
        <v>5.09</v>
      </c>
      <c r="R162" s="27">
        <v>0.23</v>
      </c>
      <c r="S162" s="35">
        <v>41.34</v>
      </c>
      <c r="T162" s="33">
        <v>4.6696</v>
      </c>
      <c r="U162" s="33">
        <v>7.9144000000000005</v>
      </c>
      <c r="V162" s="33">
        <v>12.324</v>
      </c>
      <c r="W162" s="33">
        <v>6.3439999999999994</v>
      </c>
      <c r="X162" s="33">
        <v>2.8912</v>
      </c>
      <c r="Y162" s="33">
        <v>1.6640000000000001</v>
      </c>
      <c r="Z162" s="33">
        <v>5.2935999999999996</v>
      </c>
      <c r="AA162" s="33">
        <v>0.23920000000000002</v>
      </c>
      <c r="AB162" s="38" t="s">
        <v>395</v>
      </c>
      <c r="AC162" s="38" t="s">
        <v>396</v>
      </c>
      <c r="AD162" s="122" t="s">
        <v>395</v>
      </c>
      <c r="AE162" s="37">
        <v>2</v>
      </c>
      <c r="AF162" s="38" t="s">
        <v>396</v>
      </c>
      <c r="AG162" s="282"/>
      <c r="AH162" s="26">
        <v>34.24</v>
      </c>
      <c r="AI162" s="26">
        <v>34.24</v>
      </c>
      <c r="AJ162" s="26">
        <v>2190</v>
      </c>
      <c r="AK162" s="26">
        <v>35.89</v>
      </c>
      <c r="AL162" s="26">
        <v>5.93</v>
      </c>
      <c r="AM162" s="282"/>
      <c r="AN162" s="15">
        <v>7.0000000000000001E-3</v>
      </c>
      <c r="AO162" s="15">
        <v>7.0000000000000001E-3</v>
      </c>
      <c r="AP162" s="16">
        <v>4.193E-4</v>
      </c>
      <c r="AQ162" s="15">
        <v>1.4E-2</v>
      </c>
      <c r="AR162" s="15">
        <v>3.23</v>
      </c>
      <c r="AS162" s="282"/>
      <c r="AT162" s="13">
        <v>4.9721000000000002</v>
      </c>
      <c r="AU162" s="13">
        <v>4.9721000000000002</v>
      </c>
      <c r="AV162" s="13">
        <v>0.29782878999999995</v>
      </c>
      <c r="AW162" s="13">
        <v>9.9442000000000004</v>
      </c>
      <c r="AX162" s="13">
        <v>2294.2689999999998</v>
      </c>
      <c r="AY162" s="26">
        <v>4.4627776772911611E-2</v>
      </c>
      <c r="AZ162" s="26">
        <v>4.4627776772911611E-2</v>
      </c>
      <c r="BA162" s="26">
        <v>0.17097886637988657</v>
      </c>
      <c r="BB162" s="26">
        <v>9.3556711938072301E-2</v>
      </c>
      <c r="BC162" s="26">
        <v>3.5664050965064731</v>
      </c>
      <c r="BD162" s="269"/>
      <c r="BE162" s="192">
        <v>298784.2822426362</v>
      </c>
      <c r="BF162" s="188">
        <v>71406.691623399965</v>
      </c>
      <c r="BG162" s="188">
        <v>23658.16559328244</v>
      </c>
      <c r="BH162" s="188">
        <v>3278.6571667501735</v>
      </c>
      <c r="BI162" s="188">
        <v>1169.5502803319896</v>
      </c>
      <c r="BJ162" s="188">
        <v>14363.218583035363</v>
      </c>
      <c r="BK162" s="188">
        <v>28937.1</v>
      </c>
      <c r="BL162" s="188">
        <v>0</v>
      </c>
      <c r="BM162" s="188">
        <v>0</v>
      </c>
      <c r="BN162" s="188">
        <v>0</v>
      </c>
      <c r="BO162" s="188">
        <v>0</v>
      </c>
      <c r="BP162" s="188">
        <v>0</v>
      </c>
      <c r="BQ162" s="188">
        <v>0</v>
      </c>
      <c r="BR162" s="188">
        <v>0</v>
      </c>
      <c r="BS162" s="188">
        <v>0</v>
      </c>
      <c r="BT162" s="188">
        <v>0</v>
      </c>
      <c r="BU162" s="188">
        <v>0</v>
      </c>
      <c r="BV162" s="188">
        <v>0</v>
      </c>
      <c r="BW162" s="188">
        <v>0</v>
      </c>
      <c r="BX162" s="188">
        <v>0</v>
      </c>
      <c r="BY162" s="188">
        <v>0</v>
      </c>
      <c r="BZ162" s="188">
        <v>0</v>
      </c>
      <c r="CA162" s="188">
        <v>0</v>
      </c>
      <c r="CB162" s="188">
        <v>0</v>
      </c>
      <c r="CC162" s="188">
        <v>0</v>
      </c>
      <c r="CD162" s="188">
        <v>0</v>
      </c>
      <c r="CE162" s="188">
        <v>0</v>
      </c>
      <c r="CF162" s="188">
        <v>224877.45</v>
      </c>
      <c r="CG162" s="188">
        <v>0</v>
      </c>
      <c r="CH162" s="188">
        <v>224877.45</v>
      </c>
      <c r="CI162" s="188">
        <v>0</v>
      </c>
      <c r="CJ162" s="188">
        <v>0</v>
      </c>
      <c r="CK162" s="188">
        <v>0</v>
      </c>
      <c r="CL162" s="188">
        <v>0</v>
      </c>
      <c r="CM162" s="188">
        <v>0</v>
      </c>
      <c r="CN162" s="188">
        <v>0</v>
      </c>
      <c r="CO162" s="188">
        <v>0</v>
      </c>
      <c r="CP162" s="188">
        <v>0</v>
      </c>
      <c r="CQ162" s="188">
        <v>0</v>
      </c>
      <c r="CR162" s="188">
        <v>0</v>
      </c>
      <c r="CS162" s="188">
        <v>0</v>
      </c>
      <c r="CT162" s="188">
        <v>0</v>
      </c>
      <c r="CU162" s="188">
        <v>0</v>
      </c>
      <c r="CV162" s="188">
        <v>0</v>
      </c>
      <c r="CW162" s="188">
        <v>0</v>
      </c>
      <c r="CX162" s="188">
        <v>0</v>
      </c>
      <c r="CY162" s="188">
        <v>0</v>
      </c>
      <c r="CZ162" s="188">
        <v>0</v>
      </c>
      <c r="DA162" s="188">
        <v>0</v>
      </c>
      <c r="DB162" s="188">
        <v>0</v>
      </c>
      <c r="DC162" s="188">
        <v>2500.1406192361997</v>
      </c>
      <c r="DD162" s="193">
        <v>469524.60079720733</v>
      </c>
      <c r="DE162" s="189">
        <v>343628.95123462362</v>
      </c>
      <c r="DF162" s="189">
        <v>62740.91547448749</v>
      </c>
      <c r="DG162" s="189">
        <v>654.82463176083502</v>
      </c>
      <c r="DH162" s="189">
        <v>270.66252438320714</v>
      </c>
      <c r="DI162" s="189">
        <v>384.16210737762788</v>
      </c>
      <c r="DJ162" s="188">
        <v>379.08516908765336</v>
      </c>
      <c r="DK162" s="188">
        <v>0</v>
      </c>
      <c r="DL162" s="188">
        <v>544.44620347533976</v>
      </c>
      <c r="DM162" s="188">
        <v>0</v>
      </c>
      <c r="DN162" s="188">
        <v>61031.390501904541</v>
      </c>
      <c r="DO162" s="188">
        <v>0</v>
      </c>
      <c r="DP162" s="188">
        <v>544.98758186792384</v>
      </c>
      <c r="DQ162" s="188">
        <v>0</v>
      </c>
      <c r="DR162" s="192">
        <v>354742.99565824319</v>
      </c>
      <c r="DS162" s="188">
        <v>271608.45714188664</v>
      </c>
      <c r="DT162" s="188">
        <v>76911.775240542935</v>
      </c>
      <c r="DU162" s="188">
        <v>194696.68190134372</v>
      </c>
      <c r="DV162" s="188">
        <v>70977.850691173167</v>
      </c>
      <c r="DW162" s="188">
        <v>24104.61685782425</v>
      </c>
      <c r="DX162" s="188">
        <v>19792.273010307119</v>
      </c>
      <c r="DY162" s="188">
        <v>27080.960823041787</v>
      </c>
      <c r="DZ162" s="188">
        <v>3698.5528105627386</v>
      </c>
      <c r="EA162" s="188">
        <v>2012.483944699035</v>
      </c>
      <c r="EB162" s="188">
        <v>1686.0688658637036</v>
      </c>
      <c r="EC162" s="188">
        <v>2703.0806590363595</v>
      </c>
      <c r="ED162" s="188">
        <v>213.35217165236884</v>
      </c>
      <c r="EE162" s="188">
        <v>2729.2241825331707</v>
      </c>
      <c r="EF162" s="188">
        <v>2812.4780013988143</v>
      </c>
      <c r="EG162" s="192">
        <v>23489.828168768006</v>
      </c>
      <c r="EH162" s="188">
        <v>9934.0831964573808</v>
      </c>
      <c r="EI162" s="188">
        <v>13555.744972310624</v>
      </c>
      <c r="EJ162" s="192">
        <v>49134.379262026829</v>
      </c>
      <c r="EK162" s="192">
        <v>458434.18590202241</v>
      </c>
      <c r="EL162" s="188">
        <v>189004.32504547728</v>
      </c>
      <c r="EM162" s="188">
        <v>161064.37653621519</v>
      </c>
      <c r="EN162" s="188">
        <v>108365.48432032998</v>
      </c>
      <c r="EO162" s="192">
        <v>143404.03623425835</v>
      </c>
      <c r="EP162" s="188">
        <v>136849.03107878129</v>
      </c>
      <c r="EQ162" s="188">
        <v>405.16515547706103</v>
      </c>
      <c r="ER162" s="188">
        <v>6149.84</v>
      </c>
      <c r="ES162" s="192">
        <v>8266.7999999999993</v>
      </c>
      <c r="ET162" s="190">
        <v>1805781.1082651624</v>
      </c>
      <c r="EU162" s="269"/>
      <c r="EV162" s="192">
        <v>932.10526315789468</v>
      </c>
      <c r="EW162" s="188">
        <v>1784933.27</v>
      </c>
      <c r="EX162" s="188">
        <v>1010.77</v>
      </c>
      <c r="EY162" s="188">
        <v>993.73</v>
      </c>
      <c r="EZ162" s="188">
        <v>3186.1</v>
      </c>
      <c r="FA162" s="188">
        <v>2129.6499999999996</v>
      </c>
      <c r="FB162" s="188">
        <v>161070.14000000001</v>
      </c>
      <c r="FC162" s="192">
        <v>1953323.6600000001</v>
      </c>
      <c r="FD162" s="188">
        <v>1911715.42</v>
      </c>
      <c r="FE162" s="188">
        <v>993.99999999999989</v>
      </c>
      <c r="FF162" s="188">
        <v>973.82999999999993</v>
      </c>
      <c r="FG162" s="188">
        <v>3129.73</v>
      </c>
      <c r="FH162" s="188">
        <v>2095.17</v>
      </c>
      <c r="FI162" s="188">
        <v>167734.61000000002</v>
      </c>
      <c r="FJ162" s="192">
        <v>2086642.76</v>
      </c>
      <c r="FK162" s="192">
        <v>295850.97000000003</v>
      </c>
      <c r="FL162" s="190">
        <v>1785865.375263158</v>
      </c>
      <c r="FN162" s="115">
        <v>5.950839306133872E-3</v>
      </c>
      <c r="FO162" s="107">
        <v>3.4064180929866041</v>
      </c>
      <c r="FP162" s="108">
        <v>3814.7699999999991</v>
      </c>
      <c r="FQ162" s="107">
        <v>3.0862317835566064</v>
      </c>
      <c r="FR162" s="108">
        <v>3814.7699999999991</v>
      </c>
      <c r="FS162" s="107">
        <v>1.6009257893354349</v>
      </c>
      <c r="FT162" s="108">
        <v>3814.7699999999991</v>
      </c>
      <c r="FU162" s="108">
        <v>3814.77</v>
      </c>
      <c r="FV162" s="108">
        <v>3814.77</v>
      </c>
      <c r="FW162" s="108">
        <v>3814.77</v>
      </c>
      <c r="FX162" s="108">
        <v>3814.77</v>
      </c>
      <c r="FY162" s="108">
        <v>3814.77</v>
      </c>
      <c r="FZ162" s="108">
        <v>3814.77</v>
      </c>
      <c r="GA162" s="108">
        <v>3814.77</v>
      </c>
      <c r="GB162" s="108">
        <v>3814.77</v>
      </c>
      <c r="GC162" s="108">
        <v>3814.77</v>
      </c>
      <c r="GD162" s="108">
        <v>3814.77</v>
      </c>
      <c r="GE162" s="108">
        <v>3814.77</v>
      </c>
      <c r="GF162" s="108">
        <v>3814.77</v>
      </c>
      <c r="GG162" s="108">
        <v>3814.7699999999991</v>
      </c>
      <c r="GH162" s="108">
        <v>3814.7699999999991</v>
      </c>
      <c r="GI162" s="108"/>
      <c r="GJ162" s="108">
        <v>1</v>
      </c>
      <c r="GK162" s="115">
        <v>2.3923444976076554E-3</v>
      </c>
    </row>
    <row r="163" spans="1:193" ht="12" customHeight="1" x14ac:dyDescent="0.25">
      <c r="A163" s="22">
        <v>158</v>
      </c>
      <c r="B163" s="10" t="s">
        <v>156</v>
      </c>
      <c r="C163" s="28">
        <v>2021</v>
      </c>
      <c r="D163" s="282"/>
      <c r="E163" s="126">
        <v>3708.5</v>
      </c>
      <c r="F163" s="11">
        <v>3675.6</v>
      </c>
      <c r="G163" s="11">
        <v>32.9</v>
      </c>
      <c r="H163" s="11">
        <v>670.6</v>
      </c>
      <c r="I163" s="124" t="s">
        <v>493</v>
      </c>
      <c r="J163" s="12">
        <v>39.75</v>
      </c>
      <c r="K163" s="27">
        <v>4.49</v>
      </c>
      <c r="L163" s="27">
        <v>7.61</v>
      </c>
      <c r="M163" s="27">
        <v>11.85</v>
      </c>
      <c r="N163" s="27">
        <v>6.1</v>
      </c>
      <c r="O163" s="27">
        <v>2.78</v>
      </c>
      <c r="P163" s="27">
        <v>1.6</v>
      </c>
      <c r="Q163" s="27">
        <v>5.09</v>
      </c>
      <c r="R163" s="27">
        <v>0.23</v>
      </c>
      <c r="S163" s="35">
        <v>41.34</v>
      </c>
      <c r="T163" s="33">
        <v>4.6696</v>
      </c>
      <c r="U163" s="33">
        <v>7.9144000000000005</v>
      </c>
      <c r="V163" s="33">
        <v>12.324</v>
      </c>
      <c r="W163" s="33">
        <v>6.3439999999999994</v>
      </c>
      <c r="X163" s="33">
        <v>2.8912</v>
      </c>
      <c r="Y163" s="33">
        <v>1.6640000000000001</v>
      </c>
      <c r="Z163" s="33">
        <v>5.2935999999999996</v>
      </c>
      <c r="AA163" s="33">
        <v>0.23920000000000002</v>
      </c>
      <c r="AB163" s="38" t="s">
        <v>395</v>
      </c>
      <c r="AC163" s="38" t="s">
        <v>396</v>
      </c>
      <c r="AD163" s="122" t="s">
        <v>395</v>
      </c>
      <c r="AE163" s="37">
        <v>2</v>
      </c>
      <c r="AF163" s="38" t="s">
        <v>396</v>
      </c>
      <c r="AG163" s="282"/>
      <c r="AH163" s="26">
        <v>34.24</v>
      </c>
      <c r="AI163" s="26">
        <v>34.24</v>
      </c>
      <c r="AJ163" s="26">
        <v>2190</v>
      </c>
      <c r="AK163" s="26">
        <v>35.89</v>
      </c>
      <c r="AL163" s="26">
        <v>5.93</v>
      </c>
      <c r="AM163" s="282"/>
      <c r="AN163" s="15">
        <v>7.0000000000000001E-3</v>
      </c>
      <c r="AO163" s="15">
        <v>7.0000000000000001E-3</v>
      </c>
      <c r="AP163" s="16">
        <v>4.193E-4</v>
      </c>
      <c r="AQ163" s="15">
        <v>1.4E-2</v>
      </c>
      <c r="AR163" s="15">
        <v>3.23</v>
      </c>
      <c r="AS163" s="282"/>
      <c r="AT163" s="13">
        <v>4.6942000000000004</v>
      </c>
      <c r="AU163" s="13">
        <v>4.6942000000000004</v>
      </c>
      <c r="AV163" s="13">
        <v>0.28118258000000002</v>
      </c>
      <c r="AW163" s="13">
        <v>9.3884000000000007</v>
      </c>
      <c r="AX163" s="13">
        <v>2166.038</v>
      </c>
      <c r="AY163" s="26">
        <v>4.3340813806121078E-2</v>
      </c>
      <c r="AZ163" s="26">
        <v>4.3340813806121078E-2</v>
      </c>
      <c r="BA163" s="26">
        <v>0.16604822709990563</v>
      </c>
      <c r="BB163" s="26">
        <v>9.0858750438182562E-2</v>
      </c>
      <c r="BC163" s="26">
        <v>3.463558134016449</v>
      </c>
      <c r="BD163" s="269"/>
      <c r="BE163" s="192">
        <v>89251.027399454295</v>
      </c>
      <c r="BF163" s="188">
        <v>74820.534476830537</v>
      </c>
      <c r="BG163" s="188">
        <v>22999.107967895299</v>
      </c>
      <c r="BH163" s="188">
        <v>3187.3219362879076</v>
      </c>
      <c r="BI163" s="188">
        <v>1136.9695196856389</v>
      </c>
      <c r="BJ163" s="188">
        <v>13963.095052961688</v>
      </c>
      <c r="BK163" s="188">
        <v>33534.04</v>
      </c>
      <c r="BL163" s="188">
        <v>0</v>
      </c>
      <c r="BM163" s="188">
        <v>0</v>
      </c>
      <c r="BN163" s="188">
        <v>0</v>
      </c>
      <c r="BO163" s="188">
        <v>0</v>
      </c>
      <c r="BP163" s="188">
        <v>0</v>
      </c>
      <c r="BQ163" s="188">
        <v>0</v>
      </c>
      <c r="BR163" s="188">
        <v>0</v>
      </c>
      <c r="BS163" s="188">
        <v>0</v>
      </c>
      <c r="BT163" s="188">
        <v>0</v>
      </c>
      <c r="BU163" s="188">
        <v>0</v>
      </c>
      <c r="BV163" s="188">
        <v>0</v>
      </c>
      <c r="BW163" s="188">
        <v>0</v>
      </c>
      <c r="BX163" s="188">
        <v>0</v>
      </c>
      <c r="BY163" s="188">
        <v>0</v>
      </c>
      <c r="BZ163" s="188">
        <v>0</v>
      </c>
      <c r="CA163" s="188">
        <v>0</v>
      </c>
      <c r="CB163" s="188">
        <v>0</v>
      </c>
      <c r="CC163" s="188">
        <v>0</v>
      </c>
      <c r="CD163" s="188">
        <v>0</v>
      </c>
      <c r="CE163" s="188">
        <v>0</v>
      </c>
      <c r="CF163" s="188">
        <v>0</v>
      </c>
      <c r="CG163" s="188">
        <v>0</v>
      </c>
      <c r="CH163" s="188">
        <v>0</v>
      </c>
      <c r="CI163" s="188">
        <v>0</v>
      </c>
      <c r="CJ163" s="188">
        <v>0</v>
      </c>
      <c r="CK163" s="188">
        <v>0</v>
      </c>
      <c r="CL163" s="188">
        <v>0</v>
      </c>
      <c r="CM163" s="188">
        <v>0</v>
      </c>
      <c r="CN163" s="188">
        <v>0</v>
      </c>
      <c r="CO163" s="188">
        <v>0</v>
      </c>
      <c r="CP163" s="188">
        <v>0</v>
      </c>
      <c r="CQ163" s="188">
        <v>0</v>
      </c>
      <c r="CR163" s="188">
        <v>12000</v>
      </c>
      <c r="CS163" s="188">
        <v>0</v>
      </c>
      <c r="CT163" s="188">
        <v>0</v>
      </c>
      <c r="CU163" s="188">
        <v>0</v>
      </c>
      <c r="CV163" s="188">
        <v>0</v>
      </c>
      <c r="CW163" s="188">
        <v>0</v>
      </c>
      <c r="CX163" s="188">
        <v>0</v>
      </c>
      <c r="CY163" s="188">
        <v>0</v>
      </c>
      <c r="CZ163" s="188">
        <v>0</v>
      </c>
      <c r="DA163" s="188">
        <v>0</v>
      </c>
      <c r="DB163" s="188">
        <v>0</v>
      </c>
      <c r="DC163" s="188">
        <v>2430.4929226237618</v>
      </c>
      <c r="DD163" s="193">
        <v>456444.81372571451</v>
      </c>
      <c r="DE163" s="189">
        <v>334056.30369684205</v>
      </c>
      <c r="DF163" s="189">
        <v>60993.109686072006</v>
      </c>
      <c r="DG163" s="189">
        <v>636.58284690428445</v>
      </c>
      <c r="DH163" s="189">
        <v>263.12253993690939</v>
      </c>
      <c r="DI163" s="189">
        <v>373.460306967375</v>
      </c>
      <c r="DJ163" s="188">
        <v>368.52479954533635</v>
      </c>
      <c r="DK163" s="188">
        <v>0</v>
      </c>
      <c r="DL163" s="188">
        <v>529.27928697884738</v>
      </c>
      <c r="DM163" s="188">
        <v>0</v>
      </c>
      <c r="DN163" s="188">
        <v>59331.207825455545</v>
      </c>
      <c r="DO163" s="188">
        <v>0</v>
      </c>
      <c r="DP163" s="188">
        <v>529.80558391651289</v>
      </c>
      <c r="DQ163" s="188">
        <v>0</v>
      </c>
      <c r="DR163" s="192">
        <v>344860.73849762772</v>
      </c>
      <c r="DS163" s="188">
        <v>264042.1213626737</v>
      </c>
      <c r="DT163" s="188">
        <v>74769.20456005304</v>
      </c>
      <c r="DU163" s="188">
        <v>189272.91680262069</v>
      </c>
      <c r="DV163" s="188">
        <v>69000.584383387657</v>
      </c>
      <c r="DW163" s="188">
        <v>23433.122211100868</v>
      </c>
      <c r="DX163" s="188">
        <v>19240.909532874583</v>
      </c>
      <c r="DY163" s="188">
        <v>26326.552639412206</v>
      </c>
      <c r="DZ163" s="188">
        <v>3595.5203322800376</v>
      </c>
      <c r="EA163" s="188">
        <v>1956.4211496148844</v>
      </c>
      <c r="EB163" s="188">
        <v>1639.0991826651532</v>
      </c>
      <c r="EC163" s="188">
        <v>2627.7795578858863</v>
      </c>
      <c r="ED163" s="188">
        <v>207.40871102918658</v>
      </c>
      <c r="EE163" s="188">
        <v>2653.1947878703736</v>
      </c>
      <c r="EF163" s="188">
        <v>2734.1293625008861</v>
      </c>
      <c r="EG163" s="192">
        <v>22835.460005157889</v>
      </c>
      <c r="EH163" s="188">
        <v>9657.3443573432232</v>
      </c>
      <c r="EI163" s="188">
        <v>13178.115647814668</v>
      </c>
      <c r="EJ163" s="192">
        <v>47765.617715675267</v>
      </c>
      <c r="EK163" s="192">
        <v>445663.35019349807</v>
      </c>
      <c r="EL163" s="188">
        <v>183739.13484460468</v>
      </c>
      <c r="EM163" s="188">
        <v>156577.523778512</v>
      </c>
      <c r="EN163" s="188">
        <v>105346.6915703814</v>
      </c>
      <c r="EO163" s="192">
        <v>138528.53862763825</v>
      </c>
      <c r="EP163" s="188">
        <v>133123.90235811955</v>
      </c>
      <c r="EQ163" s="188">
        <v>394.13626951870805</v>
      </c>
      <c r="ER163" s="188">
        <v>5010.5</v>
      </c>
      <c r="ES163" s="192">
        <v>7791.8</v>
      </c>
      <c r="ET163" s="190">
        <v>1553141.346164766</v>
      </c>
      <c r="EU163" s="269"/>
      <c r="EV163" s="192">
        <v>932.10526315789468</v>
      </c>
      <c r="EW163" s="188">
        <v>1719215.42</v>
      </c>
      <c r="EX163" s="188">
        <v>953.54000000000008</v>
      </c>
      <c r="EY163" s="188">
        <v>953.54000000000008</v>
      </c>
      <c r="EZ163" s="188">
        <v>3005.64</v>
      </c>
      <c r="FA163" s="188">
        <v>2009.2599999999998</v>
      </c>
      <c r="FB163" s="188">
        <v>150191.56</v>
      </c>
      <c r="FC163" s="192">
        <v>1876328.96</v>
      </c>
      <c r="FD163" s="188">
        <v>1619429.1400000001</v>
      </c>
      <c r="FE163" s="188">
        <v>923.8</v>
      </c>
      <c r="FF163" s="188">
        <v>923.76</v>
      </c>
      <c r="FG163" s="188">
        <v>2915.2500000000005</v>
      </c>
      <c r="FH163" s="188">
        <v>1951.4700000000003</v>
      </c>
      <c r="FI163" s="188">
        <v>141015.62</v>
      </c>
      <c r="FJ163" s="192">
        <v>1767159.04</v>
      </c>
      <c r="FK163" s="192">
        <v>737581.65666666673</v>
      </c>
      <c r="FL163" s="190">
        <v>1720147.5252631579</v>
      </c>
      <c r="FN163" s="115">
        <v>5.7888531946022484E-3</v>
      </c>
      <c r="FO163" s="107">
        <v>3.4064190358134145</v>
      </c>
      <c r="FP163" s="108">
        <v>3708.5</v>
      </c>
      <c r="FQ163" s="107">
        <v>3.0862342827885416</v>
      </c>
      <c r="FR163" s="108">
        <v>3708.5</v>
      </c>
      <c r="FS163" s="107">
        <v>1.6009267185857881</v>
      </c>
      <c r="FT163" s="108">
        <v>3708.5</v>
      </c>
      <c r="FU163" s="108">
        <v>3708.5</v>
      </c>
      <c r="FV163" s="108">
        <v>3708.5</v>
      </c>
      <c r="FW163" s="108">
        <v>3708.5</v>
      </c>
      <c r="FX163" s="108">
        <v>3708.5</v>
      </c>
      <c r="FY163" s="108">
        <v>3708.5</v>
      </c>
      <c r="FZ163" s="108">
        <v>3708.5</v>
      </c>
      <c r="GA163" s="108">
        <v>3708.5</v>
      </c>
      <c r="GB163" s="108">
        <v>3708.5</v>
      </c>
      <c r="GC163" s="108">
        <v>3708.5</v>
      </c>
      <c r="GD163" s="108">
        <v>3708.5</v>
      </c>
      <c r="GE163" s="108">
        <v>3708.5</v>
      </c>
      <c r="GF163" s="108">
        <v>3708.5</v>
      </c>
      <c r="GG163" s="108">
        <v>3708.5</v>
      </c>
      <c r="GH163" s="108">
        <v>3708.5</v>
      </c>
      <c r="GI163" s="108"/>
      <c r="GJ163" s="108">
        <v>1</v>
      </c>
      <c r="GK163" s="115">
        <v>2.3923444976076554E-3</v>
      </c>
    </row>
    <row r="164" spans="1:193" ht="12" customHeight="1" x14ac:dyDescent="0.25">
      <c r="A164" s="22">
        <v>159</v>
      </c>
      <c r="B164" s="10" t="s">
        <v>157</v>
      </c>
      <c r="C164" s="28">
        <v>2021</v>
      </c>
      <c r="D164" s="282"/>
      <c r="E164" s="126">
        <v>9578.3000000000011</v>
      </c>
      <c r="F164" s="11">
        <v>9472.6</v>
      </c>
      <c r="G164" s="11">
        <v>105.7</v>
      </c>
      <c r="H164" s="11">
        <v>963.6</v>
      </c>
      <c r="I164" s="124" t="s">
        <v>493</v>
      </c>
      <c r="J164" s="12">
        <v>39.520000000000003</v>
      </c>
      <c r="K164" s="27">
        <v>4.49</v>
      </c>
      <c r="L164" s="27">
        <v>7.61</v>
      </c>
      <c r="M164" s="27">
        <v>11.85</v>
      </c>
      <c r="N164" s="27">
        <v>6.1</v>
      </c>
      <c r="O164" s="27">
        <v>2.78</v>
      </c>
      <c r="P164" s="27">
        <v>1.6</v>
      </c>
      <c r="Q164" s="27">
        <v>5.09</v>
      </c>
      <c r="R164" s="27">
        <v>0</v>
      </c>
      <c r="S164" s="35">
        <v>41.100800000000007</v>
      </c>
      <c r="T164" s="33">
        <v>4.6696</v>
      </c>
      <c r="U164" s="33">
        <v>7.9144000000000005</v>
      </c>
      <c r="V164" s="33">
        <v>12.324</v>
      </c>
      <c r="W164" s="33">
        <v>6.3439999999999994</v>
      </c>
      <c r="X164" s="33">
        <v>2.8912</v>
      </c>
      <c r="Y164" s="33">
        <v>1.6640000000000001</v>
      </c>
      <c r="Z164" s="33">
        <v>5.2935999999999996</v>
      </c>
      <c r="AA164" s="33">
        <v>0</v>
      </c>
      <c r="AB164" s="38" t="s">
        <v>396</v>
      </c>
      <c r="AC164" s="38" t="s">
        <v>395</v>
      </c>
      <c r="AD164" s="122" t="s">
        <v>395</v>
      </c>
      <c r="AE164" s="37">
        <v>8</v>
      </c>
      <c r="AF164" s="38" t="s">
        <v>396</v>
      </c>
      <c r="AG164" s="282"/>
      <c r="AH164" s="26">
        <v>34.24</v>
      </c>
      <c r="AI164" s="26">
        <v>34.24</v>
      </c>
      <c r="AJ164" s="26">
        <v>2190</v>
      </c>
      <c r="AK164" s="26">
        <v>35.89</v>
      </c>
      <c r="AL164" s="26">
        <v>4.29</v>
      </c>
      <c r="AM164" s="282"/>
      <c r="AN164" s="15">
        <v>7.0000000000000001E-3</v>
      </c>
      <c r="AO164" s="15">
        <v>7.0000000000000001E-3</v>
      </c>
      <c r="AP164" s="16">
        <v>4.193E-4</v>
      </c>
      <c r="AQ164" s="15">
        <v>1.4E-2</v>
      </c>
      <c r="AR164" s="15">
        <v>3.23</v>
      </c>
      <c r="AS164" s="282"/>
      <c r="AT164" s="13">
        <v>6.7452000000000005</v>
      </c>
      <c r="AU164" s="13">
        <v>6.7452000000000005</v>
      </c>
      <c r="AV164" s="13">
        <v>0.40403748</v>
      </c>
      <c r="AW164" s="13">
        <v>13.490400000000001</v>
      </c>
      <c r="AX164" s="13">
        <v>3112.4279999999999</v>
      </c>
      <c r="AY164" s="26">
        <v>2.4112384034745204E-2</v>
      </c>
      <c r="AZ164" s="26">
        <v>2.4112384034745204E-2</v>
      </c>
      <c r="BA164" s="26">
        <v>9.2379867116294118E-2</v>
      </c>
      <c r="BB164" s="26">
        <v>5.0548683586857789E-2</v>
      </c>
      <c r="BC164" s="26">
        <v>1.3940173224893768</v>
      </c>
      <c r="BD164" s="269"/>
      <c r="BE164" s="192">
        <v>2881925.5123764845</v>
      </c>
      <c r="BF164" s="188">
        <v>243631.76430023619</v>
      </c>
      <c r="BG164" s="188">
        <v>59402.010475634772</v>
      </c>
      <c r="BH164" s="188">
        <v>8232.203236442354</v>
      </c>
      <c r="BI164" s="188">
        <v>2936.5606445746139</v>
      </c>
      <c r="BJ164" s="188">
        <v>36063.829943584453</v>
      </c>
      <c r="BK164" s="188">
        <v>136997.16</v>
      </c>
      <c r="BL164" s="188">
        <v>86735.18</v>
      </c>
      <c r="BM164" s="188">
        <v>0</v>
      </c>
      <c r="BN164" s="188">
        <v>86735.18</v>
      </c>
      <c r="BO164" s="188">
        <v>0</v>
      </c>
      <c r="BP164" s="188">
        <v>0</v>
      </c>
      <c r="BQ164" s="188">
        <v>0</v>
      </c>
      <c r="BR164" s="188">
        <v>0</v>
      </c>
      <c r="BS164" s="188">
        <v>0</v>
      </c>
      <c r="BT164" s="188">
        <v>0</v>
      </c>
      <c r="BU164" s="188">
        <v>0</v>
      </c>
      <c r="BV164" s="188">
        <v>0</v>
      </c>
      <c r="BW164" s="188">
        <v>0</v>
      </c>
      <c r="BX164" s="188">
        <v>0</v>
      </c>
      <c r="BY164" s="188">
        <v>0</v>
      </c>
      <c r="BZ164" s="188">
        <v>0</v>
      </c>
      <c r="CA164" s="188">
        <v>0</v>
      </c>
      <c r="CB164" s="188">
        <v>0</v>
      </c>
      <c r="CC164" s="188">
        <v>0</v>
      </c>
      <c r="CD164" s="188">
        <v>0</v>
      </c>
      <c r="CE164" s="188">
        <v>0</v>
      </c>
      <c r="CF164" s="188">
        <v>2083374.85</v>
      </c>
      <c r="CG164" s="188">
        <v>0</v>
      </c>
      <c r="CH164" s="188">
        <v>2083374.85</v>
      </c>
      <c r="CI164" s="188">
        <v>0</v>
      </c>
      <c r="CJ164" s="188">
        <v>0</v>
      </c>
      <c r="CK164" s="188">
        <v>0</v>
      </c>
      <c r="CL164" s="188">
        <v>449906.25</v>
      </c>
      <c r="CM164" s="188">
        <v>449906.25</v>
      </c>
      <c r="CN164" s="188">
        <v>0</v>
      </c>
      <c r="CO164" s="188">
        <v>0</v>
      </c>
      <c r="CP164" s="188">
        <v>0</v>
      </c>
      <c r="CQ164" s="188">
        <v>0</v>
      </c>
      <c r="CR164" s="188">
        <v>12000</v>
      </c>
      <c r="CS164" s="188">
        <v>0</v>
      </c>
      <c r="CT164" s="188">
        <v>0</v>
      </c>
      <c r="CU164" s="188">
        <v>0</v>
      </c>
      <c r="CV164" s="188">
        <v>0</v>
      </c>
      <c r="CW164" s="188">
        <v>0</v>
      </c>
      <c r="CX164" s="188">
        <v>0</v>
      </c>
      <c r="CY164" s="188">
        <v>0</v>
      </c>
      <c r="CZ164" s="188">
        <v>0</v>
      </c>
      <c r="DA164" s="188">
        <v>0</v>
      </c>
      <c r="DB164" s="188">
        <v>0</v>
      </c>
      <c r="DC164" s="188">
        <v>6277.4680762483977</v>
      </c>
      <c r="DD164" s="193">
        <v>1178903.9663769749</v>
      </c>
      <c r="DE164" s="189">
        <v>862799.37810420978</v>
      </c>
      <c r="DF164" s="189">
        <v>157532.7767307816</v>
      </c>
      <c r="DG164" s="189">
        <v>1644.1638081443461</v>
      </c>
      <c r="DH164" s="189">
        <v>679.59191702243481</v>
      </c>
      <c r="DI164" s="189">
        <v>964.57189112191145</v>
      </c>
      <c r="DJ164" s="188">
        <v>951.82448091818674</v>
      </c>
      <c r="DK164" s="188">
        <v>0</v>
      </c>
      <c r="DL164" s="188">
        <v>1367.0205728649037</v>
      </c>
      <c r="DM164" s="188">
        <v>0</v>
      </c>
      <c r="DN164" s="188">
        <v>153240.42278941913</v>
      </c>
      <c r="DO164" s="188">
        <v>0</v>
      </c>
      <c r="DP164" s="188">
        <v>1368.3798906370598</v>
      </c>
      <c r="DQ164" s="188">
        <v>0</v>
      </c>
      <c r="DR164" s="192">
        <v>890705.03210242104</v>
      </c>
      <c r="DS164" s="188">
        <v>681967.0085069699</v>
      </c>
      <c r="DT164" s="188">
        <v>193113.62330795632</v>
      </c>
      <c r="DU164" s="188">
        <v>488853.38519901357</v>
      </c>
      <c r="DV164" s="188">
        <v>178214.45258174519</v>
      </c>
      <c r="DW164" s="188">
        <v>60522.980847940533</v>
      </c>
      <c r="DX164" s="188">
        <v>49695.349542600139</v>
      </c>
      <c r="DY164" s="188">
        <v>67996.122191204515</v>
      </c>
      <c r="DZ164" s="188">
        <v>9286.4965346306835</v>
      </c>
      <c r="EA164" s="188">
        <v>5053.037265027976</v>
      </c>
      <c r="EB164" s="188">
        <v>4233.4592696027075</v>
      </c>
      <c r="EC164" s="188">
        <v>6787.0192636641195</v>
      </c>
      <c r="ED164" s="188">
        <v>535.69444704081377</v>
      </c>
      <c r="EE164" s="188">
        <v>6852.6616250933812</v>
      </c>
      <c r="EF164" s="188">
        <v>7061.6991432768609</v>
      </c>
      <c r="EG164" s="192">
        <v>58979.341126440297</v>
      </c>
      <c r="EH164" s="188">
        <v>24942.953069419065</v>
      </c>
      <c r="EI164" s="188">
        <v>34036.388057021235</v>
      </c>
      <c r="EJ164" s="192">
        <v>123368.85969153364</v>
      </c>
      <c r="EK164" s="192">
        <v>1151057.6424857443</v>
      </c>
      <c r="EL164" s="188">
        <v>474560.75375005451</v>
      </c>
      <c r="EM164" s="188">
        <v>404407.84576182324</v>
      </c>
      <c r="EN164" s="188">
        <v>272089.04297386657</v>
      </c>
      <c r="EO164" s="192">
        <v>364438.27163503994</v>
      </c>
      <c r="EP164" s="188">
        <v>343834.01175070246</v>
      </c>
      <c r="EQ164" s="188">
        <v>1017.9798843374874</v>
      </c>
      <c r="ER164" s="188">
        <v>19586.28</v>
      </c>
      <c r="ES164" s="192">
        <v>0</v>
      </c>
      <c r="ET164" s="190">
        <v>6649378.6257946379</v>
      </c>
      <c r="EU164" s="269"/>
      <c r="EV164" s="192">
        <v>3728.4210526315787</v>
      </c>
      <c r="EW164" s="188">
        <v>4403512</v>
      </c>
      <c r="EX164" s="188">
        <v>1924.3700000000001</v>
      </c>
      <c r="EY164" s="188">
        <v>1924.3700000000001</v>
      </c>
      <c r="EZ164" s="188">
        <v>6066.4500000000007</v>
      </c>
      <c r="FA164" s="188">
        <v>4018.01</v>
      </c>
      <c r="FB164" s="188">
        <v>153286.85999999999</v>
      </c>
      <c r="FC164" s="192">
        <v>4570732.0600000005</v>
      </c>
      <c r="FD164" s="188">
        <v>4240494.1100000003</v>
      </c>
      <c r="FE164" s="188">
        <v>999.92000000000007</v>
      </c>
      <c r="FF164" s="188">
        <v>999.85</v>
      </c>
      <c r="FG164" s="188">
        <v>5051.67</v>
      </c>
      <c r="FH164" s="188">
        <v>3059.82</v>
      </c>
      <c r="FI164" s="188">
        <v>146574.27000000002</v>
      </c>
      <c r="FJ164" s="192">
        <v>4397179.6400000006</v>
      </c>
      <c r="FK164" s="192">
        <v>1096788.4333333333</v>
      </c>
      <c r="FL164" s="190">
        <v>4407240.4210526319</v>
      </c>
      <c r="FN164" s="115">
        <v>1.4951519464787996E-2</v>
      </c>
      <c r="FO164" s="107">
        <v>3.406417982694478</v>
      </c>
      <c r="FP164" s="108">
        <v>9578.3000000000011</v>
      </c>
      <c r="FQ164" s="107">
        <v>3.0862320946369599</v>
      </c>
      <c r="FR164" s="108">
        <v>9578.3000000000011</v>
      </c>
      <c r="FS164" s="107">
        <v>1.6009271496049826</v>
      </c>
      <c r="FT164" s="108">
        <v>9578.3000000000011</v>
      </c>
      <c r="FU164" s="108">
        <v>9578.3000000000011</v>
      </c>
      <c r="FV164" s="108">
        <v>9578.3000000000011</v>
      </c>
      <c r="FW164" s="108">
        <v>9578.3000000000011</v>
      </c>
      <c r="FX164" s="108">
        <v>9578.3000000000011</v>
      </c>
      <c r="FY164" s="108">
        <v>9578.3000000000011</v>
      </c>
      <c r="FZ164" s="108">
        <v>9578.3000000000011</v>
      </c>
      <c r="GA164" s="108">
        <v>9578.3000000000011</v>
      </c>
      <c r="GB164" s="108">
        <v>9578.3000000000011</v>
      </c>
      <c r="GC164" s="108">
        <v>9578.3000000000011</v>
      </c>
      <c r="GD164" s="108">
        <v>9578.3000000000011</v>
      </c>
      <c r="GE164" s="108">
        <v>9578.3000000000011</v>
      </c>
      <c r="GF164" s="108">
        <v>9578.3000000000011</v>
      </c>
      <c r="GG164" s="108">
        <v>9578.3000000000011</v>
      </c>
      <c r="GH164" s="108">
        <v>9578.3000000000011</v>
      </c>
      <c r="GI164" s="108"/>
      <c r="GJ164" s="108">
        <v>4</v>
      </c>
      <c r="GK164" s="115">
        <v>9.5693779904306216E-3</v>
      </c>
    </row>
    <row r="165" spans="1:193" ht="12" customHeight="1" x14ac:dyDescent="0.25">
      <c r="A165" s="22">
        <v>160</v>
      </c>
      <c r="B165" s="10" t="s">
        <v>158</v>
      </c>
      <c r="C165" s="28">
        <v>2021</v>
      </c>
      <c r="D165" s="282"/>
      <c r="E165" s="126">
        <v>3736.29</v>
      </c>
      <c r="F165" s="11">
        <v>3736.29</v>
      </c>
      <c r="G165" s="11">
        <v>0</v>
      </c>
      <c r="H165" s="11">
        <v>1226.4000000000001</v>
      </c>
      <c r="I165" s="124" t="s">
        <v>494</v>
      </c>
      <c r="J165" s="21">
        <v>27.12</v>
      </c>
      <c r="K165" s="27">
        <v>4.4800000000000004</v>
      </c>
      <c r="L165" s="27">
        <v>5.83</v>
      </c>
      <c r="M165" s="27">
        <v>7.93</v>
      </c>
      <c r="N165" s="27">
        <v>6.1</v>
      </c>
      <c r="O165" s="27">
        <v>2.78</v>
      </c>
      <c r="P165" s="27">
        <v>0</v>
      </c>
      <c r="Q165" s="27">
        <v>0</v>
      </c>
      <c r="R165" s="27">
        <v>0</v>
      </c>
      <c r="S165" s="35">
        <v>28.204800000000002</v>
      </c>
      <c r="T165" s="33">
        <v>4.6592000000000002</v>
      </c>
      <c r="U165" s="33">
        <v>6.0632000000000001</v>
      </c>
      <c r="V165" s="33">
        <v>8.2471999999999994</v>
      </c>
      <c r="W165" s="33">
        <v>6.3439999999999994</v>
      </c>
      <c r="X165" s="33">
        <v>2.8912</v>
      </c>
      <c r="Y165" s="33">
        <v>0</v>
      </c>
      <c r="Z165" s="33">
        <v>0</v>
      </c>
      <c r="AA165" s="33">
        <v>0</v>
      </c>
      <c r="AB165" s="38" t="s">
        <v>396</v>
      </c>
      <c r="AC165" s="38" t="s">
        <v>395</v>
      </c>
      <c r="AD165" s="122" t="s">
        <v>396</v>
      </c>
      <c r="AE165" s="37">
        <v>0</v>
      </c>
      <c r="AF165" s="38" t="s">
        <v>396</v>
      </c>
      <c r="AG165" s="282"/>
      <c r="AH165" s="26">
        <v>34.24</v>
      </c>
      <c r="AI165" s="26">
        <v>34.24</v>
      </c>
      <c r="AJ165" s="26">
        <v>2190</v>
      </c>
      <c r="AK165" s="26">
        <v>35.89</v>
      </c>
      <c r="AL165" s="26">
        <v>4.29</v>
      </c>
      <c r="AM165" s="282"/>
      <c r="AN165" s="15">
        <v>1.2999999999999999E-2</v>
      </c>
      <c r="AO165" s="15">
        <v>1.2999999999999999E-2</v>
      </c>
      <c r="AP165" s="16">
        <v>7.7870000000000001E-4</v>
      </c>
      <c r="AQ165" s="15">
        <v>2.5999999999999999E-2</v>
      </c>
      <c r="AR165" s="15">
        <v>0.68300000000000005</v>
      </c>
      <c r="AS165" s="282"/>
      <c r="AT165" s="13">
        <v>15.943200000000001</v>
      </c>
      <c r="AU165" s="13">
        <v>15.943200000000001</v>
      </c>
      <c r="AV165" s="13">
        <v>0.95499768000000007</v>
      </c>
      <c r="AW165" s="13">
        <v>31.886400000000002</v>
      </c>
      <c r="AX165" s="13">
        <v>837.63120000000015</v>
      </c>
      <c r="AY165" s="26">
        <v>0.14610620910047134</v>
      </c>
      <c r="AZ165" s="26">
        <v>0.14610620910047134</v>
      </c>
      <c r="BA165" s="26">
        <v>0.55976514649558784</v>
      </c>
      <c r="BB165" s="26">
        <v>0.30629391615747176</v>
      </c>
      <c r="BC165" s="26">
        <v>0.96176631043093574</v>
      </c>
      <c r="BD165" s="269"/>
      <c r="BE165" s="192">
        <v>82087.771403240273</v>
      </c>
      <c r="BF165" s="188">
        <v>82087.771403240273</v>
      </c>
      <c r="BG165" s="188">
        <v>23171.453986616565</v>
      </c>
      <c r="BH165" s="188">
        <v>3211.2064385420381</v>
      </c>
      <c r="BI165" s="188">
        <v>1145.4895096956334</v>
      </c>
      <c r="BJ165" s="189">
        <v>6222.2214683860348</v>
      </c>
      <c r="BK165" s="188">
        <v>48337.4</v>
      </c>
      <c r="BL165" s="188">
        <v>0</v>
      </c>
      <c r="BM165" s="188">
        <v>0</v>
      </c>
      <c r="BN165" s="188">
        <v>0</v>
      </c>
      <c r="BO165" s="188">
        <v>0</v>
      </c>
      <c r="BP165" s="188">
        <v>0</v>
      </c>
      <c r="BQ165" s="188">
        <v>0</v>
      </c>
      <c r="BR165" s="188">
        <v>0</v>
      </c>
      <c r="BS165" s="188">
        <v>0</v>
      </c>
      <c r="BT165" s="188">
        <v>0</v>
      </c>
      <c r="BU165" s="188">
        <v>0</v>
      </c>
      <c r="BV165" s="188">
        <v>0</v>
      </c>
      <c r="BW165" s="188">
        <v>0</v>
      </c>
      <c r="BX165" s="188">
        <v>0</v>
      </c>
      <c r="BY165" s="188">
        <v>0</v>
      </c>
      <c r="BZ165" s="188">
        <v>0</v>
      </c>
      <c r="CA165" s="188">
        <v>0</v>
      </c>
      <c r="CB165" s="188">
        <v>0</v>
      </c>
      <c r="CC165" s="188">
        <v>0</v>
      </c>
      <c r="CD165" s="188">
        <v>0</v>
      </c>
      <c r="CE165" s="188">
        <v>0</v>
      </c>
      <c r="CF165" s="188">
        <v>0</v>
      </c>
      <c r="CG165" s="188">
        <v>0</v>
      </c>
      <c r="CH165" s="188">
        <v>0</v>
      </c>
      <c r="CI165" s="188">
        <v>0</v>
      </c>
      <c r="CJ165" s="188">
        <v>0</v>
      </c>
      <c r="CK165" s="188">
        <v>0</v>
      </c>
      <c r="CL165" s="188">
        <v>0</v>
      </c>
      <c r="CM165" s="188">
        <v>0</v>
      </c>
      <c r="CN165" s="188">
        <v>0</v>
      </c>
      <c r="CO165" s="188">
        <v>0</v>
      </c>
      <c r="CP165" s="188">
        <v>0</v>
      </c>
      <c r="CQ165" s="188">
        <v>0</v>
      </c>
      <c r="CR165" s="188">
        <v>0</v>
      </c>
      <c r="CS165" s="188">
        <v>0</v>
      </c>
      <c r="CT165" s="188">
        <v>0</v>
      </c>
      <c r="CU165" s="188">
        <v>0</v>
      </c>
      <c r="CV165" s="188">
        <v>0</v>
      </c>
      <c r="CW165" s="188">
        <v>0</v>
      </c>
      <c r="CX165" s="188">
        <v>0</v>
      </c>
      <c r="CY165" s="188">
        <v>0</v>
      </c>
      <c r="CZ165" s="188">
        <v>0</v>
      </c>
      <c r="DA165" s="188">
        <v>0</v>
      </c>
      <c r="DB165" s="188">
        <v>0</v>
      </c>
      <c r="DC165" s="188">
        <v>0</v>
      </c>
      <c r="DD165" s="193">
        <v>384434.20893440797</v>
      </c>
      <c r="DE165" s="188">
        <v>261128.56888161681</v>
      </c>
      <c r="DF165" s="189">
        <v>61450.16739624484</v>
      </c>
      <c r="DG165" s="189">
        <v>641.35314144802726</v>
      </c>
      <c r="DH165" s="189">
        <v>265.09427389534187</v>
      </c>
      <c r="DI165" s="189">
        <v>376.25886755268539</v>
      </c>
      <c r="DJ165" s="188">
        <v>371.28637543299044</v>
      </c>
      <c r="DK165" s="188">
        <v>0</v>
      </c>
      <c r="DL165" s="188">
        <v>533.24549201731111</v>
      </c>
      <c r="DM165" s="188">
        <v>0</v>
      </c>
      <c r="DN165" s="188">
        <v>59775.811914836544</v>
      </c>
      <c r="DO165" s="188">
        <v>0</v>
      </c>
      <c r="DP165" s="188">
        <v>533.77573281149478</v>
      </c>
      <c r="DQ165" s="188">
        <v>0</v>
      </c>
      <c r="DR165" s="192">
        <v>347444.9854769588</v>
      </c>
      <c r="DS165" s="188">
        <v>266020.74629261007</v>
      </c>
      <c r="DT165" s="188">
        <v>75329.494756823668</v>
      </c>
      <c r="DU165" s="188">
        <v>190691.25153578637</v>
      </c>
      <c r="DV165" s="188">
        <v>69517.646872268437</v>
      </c>
      <c r="DW165" s="188">
        <v>23608.720557129316</v>
      </c>
      <c r="DX165" s="188">
        <v>19385.093131612237</v>
      </c>
      <c r="DY165" s="188">
        <v>26523.83318352688</v>
      </c>
      <c r="DZ165" s="188">
        <v>3622.4637083172665</v>
      </c>
      <c r="EA165" s="188">
        <v>1971.0817789118505</v>
      </c>
      <c r="EB165" s="188">
        <v>1651.3819294054163</v>
      </c>
      <c r="EC165" s="188">
        <v>2647.4710757269677</v>
      </c>
      <c r="ED165" s="188">
        <v>208.96294807367926</v>
      </c>
      <c r="EE165" s="188">
        <v>2673.0767571719562</v>
      </c>
      <c r="EF165" s="188">
        <v>2754.6178227904643</v>
      </c>
      <c r="EG165" s="192">
        <v>23006.579712193983</v>
      </c>
      <c r="EH165" s="188">
        <v>9729.7125923952863</v>
      </c>
      <c r="EI165" s="188">
        <v>13276.867119798697</v>
      </c>
      <c r="EJ165" s="192">
        <v>48123.553947660876</v>
      </c>
      <c r="EK165" s="192">
        <v>342866.85410461499</v>
      </c>
      <c r="EL165" s="188">
        <v>185116.00165256791</v>
      </c>
      <c r="EM165" s="188">
        <v>157750.85245204708</v>
      </c>
      <c r="EN165" s="188">
        <v>0</v>
      </c>
      <c r="EO165" s="192">
        <v>0</v>
      </c>
      <c r="EP165" s="188">
        <v>0</v>
      </c>
      <c r="EQ165" s="188">
        <v>0</v>
      </c>
      <c r="ER165" s="188">
        <v>0</v>
      </c>
      <c r="ES165" s="192">
        <v>0</v>
      </c>
      <c r="ET165" s="190">
        <v>1227963.9535790768</v>
      </c>
      <c r="EU165" s="269"/>
      <c r="EV165" s="192">
        <v>1864.2105263157894</v>
      </c>
      <c r="EW165" s="188">
        <v>1180452.8399999999</v>
      </c>
      <c r="EX165" s="188">
        <v>3669.95</v>
      </c>
      <c r="EY165" s="188">
        <v>3670</v>
      </c>
      <c r="EZ165" s="188">
        <v>11560.59</v>
      </c>
      <c r="FA165" s="188">
        <v>7733.37</v>
      </c>
      <c r="FB165" s="188">
        <v>41714.58</v>
      </c>
      <c r="FC165" s="192">
        <v>1248801.33</v>
      </c>
      <c r="FD165" s="188">
        <v>823838.32</v>
      </c>
      <c r="FE165" s="188">
        <v>3177.1499999999996</v>
      </c>
      <c r="FF165" s="188">
        <v>3177.2099999999996</v>
      </c>
      <c r="FG165" s="188">
        <v>10001.979999999998</v>
      </c>
      <c r="FH165" s="188">
        <v>6685.8799999999992</v>
      </c>
      <c r="FI165" s="188">
        <v>35630.230000000003</v>
      </c>
      <c r="FJ165" s="192">
        <v>882510.7699999999</v>
      </c>
      <c r="FK165" s="192">
        <v>801254.99333333329</v>
      </c>
      <c r="FL165" s="190">
        <v>1182317.0505263156</v>
      </c>
      <c r="FN165" s="115">
        <v>0</v>
      </c>
      <c r="FO165" s="107">
        <v>3.4064179001757906</v>
      </c>
      <c r="FP165" s="108">
        <v>3736.2900000000004</v>
      </c>
      <c r="FQ165" s="107">
        <v>3.0862329018163193</v>
      </c>
      <c r="FR165" s="108">
        <v>3736.2900000000004</v>
      </c>
      <c r="FS165" s="107">
        <v>0</v>
      </c>
      <c r="FT165" s="108">
        <v>0</v>
      </c>
      <c r="FU165" s="108">
        <v>3736.29</v>
      </c>
      <c r="FV165" s="108">
        <v>3736.29</v>
      </c>
      <c r="FW165" s="108">
        <v>3736.29</v>
      </c>
      <c r="FX165" s="108">
        <v>3736.29</v>
      </c>
      <c r="FY165" s="108">
        <v>3736.29</v>
      </c>
      <c r="FZ165" s="108">
        <v>3736.29</v>
      </c>
      <c r="GA165" s="108">
        <v>3736.29</v>
      </c>
      <c r="GB165" s="108">
        <v>3736.29</v>
      </c>
      <c r="GC165" s="108">
        <v>3736.29</v>
      </c>
      <c r="GD165" s="108">
        <v>3736.29</v>
      </c>
      <c r="GE165" s="108">
        <v>3736.29</v>
      </c>
      <c r="GF165" s="108">
        <v>3736.29</v>
      </c>
      <c r="GG165" s="108">
        <v>3736.2900000000004</v>
      </c>
      <c r="GH165" s="108">
        <v>0</v>
      </c>
      <c r="GI165" s="108"/>
      <c r="GJ165" s="108">
        <v>2</v>
      </c>
      <c r="GK165" s="115">
        <v>4.7846889952153108E-3</v>
      </c>
    </row>
    <row r="166" spans="1:193" ht="12" customHeight="1" x14ac:dyDescent="0.25">
      <c r="A166" s="22">
        <v>161</v>
      </c>
      <c r="B166" s="10" t="s">
        <v>159</v>
      </c>
      <c r="C166" s="28">
        <v>2021</v>
      </c>
      <c r="D166" s="282"/>
      <c r="E166" s="126">
        <v>3663.6699999999996</v>
      </c>
      <c r="F166" s="11">
        <v>3506.97</v>
      </c>
      <c r="G166" s="11">
        <v>156.69999999999999</v>
      </c>
      <c r="H166" s="11">
        <v>1142.2</v>
      </c>
      <c r="I166" s="124" t="s">
        <v>494</v>
      </c>
      <c r="J166" s="21">
        <v>27.12</v>
      </c>
      <c r="K166" s="27">
        <v>4.4800000000000004</v>
      </c>
      <c r="L166" s="27">
        <v>5.83</v>
      </c>
      <c r="M166" s="27">
        <v>7.93</v>
      </c>
      <c r="N166" s="27">
        <v>6.1</v>
      </c>
      <c r="O166" s="27">
        <v>2.78</v>
      </c>
      <c r="P166" s="27">
        <v>0</v>
      </c>
      <c r="Q166" s="27">
        <v>0</v>
      </c>
      <c r="R166" s="27">
        <v>0</v>
      </c>
      <c r="S166" s="35">
        <v>28.204800000000002</v>
      </c>
      <c r="T166" s="33">
        <v>4.6592000000000002</v>
      </c>
      <c r="U166" s="33">
        <v>6.0632000000000001</v>
      </c>
      <c r="V166" s="33">
        <v>8.2471999999999994</v>
      </c>
      <c r="W166" s="33">
        <v>6.3439999999999994</v>
      </c>
      <c r="X166" s="33">
        <v>2.8912</v>
      </c>
      <c r="Y166" s="33">
        <v>0</v>
      </c>
      <c r="Z166" s="33">
        <v>0</v>
      </c>
      <c r="AA166" s="33">
        <v>0</v>
      </c>
      <c r="AB166" s="38" t="s">
        <v>396</v>
      </c>
      <c r="AC166" s="38" t="s">
        <v>395</v>
      </c>
      <c r="AD166" s="122" t="s">
        <v>396</v>
      </c>
      <c r="AE166" s="37">
        <v>0</v>
      </c>
      <c r="AF166" s="38" t="s">
        <v>396</v>
      </c>
      <c r="AG166" s="282"/>
      <c r="AH166" s="26">
        <v>34.24</v>
      </c>
      <c r="AI166" s="26">
        <v>34.24</v>
      </c>
      <c r="AJ166" s="26">
        <v>2190</v>
      </c>
      <c r="AK166" s="26">
        <v>35.89</v>
      </c>
      <c r="AL166" s="26">
        <v>4.29</v>
      </c>
      <c r="AM166" s="282"/>
      <c r="AN166" s="15">
        <v>1.2999999999999999E-2</v>
      </c>
      <c r="AO166" s="15">
        <v>1.2999999999999999E-2</v>
      </c>
      <c r="AP166" s="16">
        <v>7.7870000000000001E-4</v>
      </c>
      <c r="AQ166" s="15">
        <v>2.5999999999999999E-2</v>
      </c>
      <c r="AR166" s="15">
        <v>0.68300000000000005</v>
      </c>
      <c r="AS166" s="282"/>
      <c r="AT166" s="13">
        <v>14.848599999999999</v>
      </c>
      <c r="AU166" s="13">
        <v>14.848599999999999</v>
      </c>
      <c r="AV166" s="13">
        <v>0.88943114000000001</v>
      </c>
      <c r="AW166" s="13">
        <v>29.697199999999999</v>
      </c>
      <c r="AX166" s="13">
        <v>780.12260000000003</v>
      </c>
      <c r="AY166" s="26">
        <v>0.13877234139537678</v>
      </c>
      <c r="AZ166" s="26">
        <v>0.13877234139537678</v>
      </c>
      <c r="BA166" s="26">
        <v>0.5316674800405059</v>
      </c>
      <c r="BB166" s="26">
        <v>0.29091935354439674</v>
      </c>
      <c r="BC166" s="26">
        <v>0.91349001247383099</v>
      </c>
      <c r="BD166" s="269"/>
      <c r="BE166" s="192">
        <v>91182.31796947532</v>
      </c>
      <c r="BF166" s="188">
        <v>55114.155927995205</v>
      </c>
      <c r="BG166" s="188">
        <v>22721.084505524857</v>
      </c>
      <c r="BH166" s="188">
        <v>3148.7921688876672</v>
      </c>
      <c r="BI166" s="188">
        <v>1123.2253256536828</v>
      </c>
      <c r="BJ166" s="189">
        <v>6101.2839279290029</v>
      </c>
      <c r="BK166" s="188">
        <v>22019.77</v>
      </c>
      <c r="BL166" s="188">
        <v>0</v>
      </c>
      <c r="BM166" s="188">
        <v>0</v>
      </c>
      <c r="BN166" s="188">
        <v>0</v>
      </c>
      <c r="BO166" s="188">
        <v>0</v>
      </c>
      <c r="BP166" s="188">
        <v>0</v>
      </c>
      <c r="BQ166" s="188">
        <v>0</v>
      </c>
      <c r="BR166" s="188">
        <v>0</v>
      </c>
      <c r="BS166" s="188">
        <v>0</v>
      </c>
      <c r="BT166" s="188">
        <v>0</v>
      </c>
      <c r="BU166" s="188">
        <v>0</v>
      </c>
      <c r="BV166" s="188">
        <v>0</v>
      </c>
      <c r="BW166" s="188">
        <v>0</v>
      </c>
      <c r="BX166" s="188">
        <v>0</v>
      </c>
      <c r="BY166" s="188">
        <v>33667.050000000003</v>
      </c>
      <c r="BZ166" s="188">
        <v>0</v>
      </c>
      <c r="CA166" s="188">
        <v>0</v>
      </c>
      <c r="CB166" s="188">
        <v>33667.050000000003</v>
      </c>
      <c r="CC166" s="188">
        <v>0</v>
      </c>
      <c r="CD166" s="188">
        <v>0</v>
      </c>
      <c r="CE166" s="188">
        <v>0</v>
      </c>
      <c r="CF166" s="188">
        <v>0</v>
      </c>
      <c r="CG166" s="188">
        <v>0</v>
      </c>
      <c r="CH166" s="188">
        <v>0</v>
      </c>
      <c r="CI166" s="188">
        <v>0</v>
      </c>
      <c r="CJ166" s="188">
        <v>0</v>
      </c>
      <c r="CK166" s="188">
        <v>0</v>
      </c>
      <c r="CL166" s="188">
        <v>0</v>
      </c>
      <c r="CM166" s="188">
        <v>0</v>
      </c>
      <c r="CN166" s="188">
        <v>0</v>
      </c>
      <c r="CO166" s="188">
        <v>0</v>
      </c>
      <c r="CP166" s="188">
        <v>0</v>
      </c>
      <c r="CQ166" s="188">
        <v>0</v>
      </c>
      <c r="CR166" s="188">
        <v>0</v>
      </c>
      <c r="CS166" s="188">
        <v>0</v>
      </c>
      <c r="CT166" s="188">
        <v>0</v>
      </c>
      <c r="CU166" s="188">
        <v>0</v>
      </c>
      <c r="CV166" s="188">
        <v>0</v>
      </c>
      <c r="CW166" s="188">
        <v>0</v>
      </c>
      <c r="CX166" s="188">
        <v>0</v>
      </c>
      <c r="CY166" s="188">
        <v>0</v>
      </c>
      <c r="CZ166" s="188">
        <v>0</v>
      </c>
      <c r="DA166" s="188">
        <v>0</v>
      </c>
      <c r="DB166" s="188">
        <v>0</v>
      </c>
      <c r="DC166" s="188">
        <v>2401.1120414801121</v>
      </c>
      <c r="DD166" s="193">
        <v>376962.19464943086</v>
      </c>
      <c r="DE166" s="188">
        <v>256053.17144935552</v>
      </c>
      <c r="DF166" s="189">
        <v>60255.797806005488</v>
      </c>
      <c r="DG166" s="189">
        <v>628.88754987672087</v>
      </c>
      <c r="DH166" s="189">
        <v>259.94179746276302</v>
      </c>
      <c r="DI166" s="189">
        <v>368.94575241395779</v>
      </c>
      <c r="DJ166" s="188">
        <v>364.06990760422326</v>
      </c>
      <c r="DK166" s="188">
        <v>0</v>
      </c>
      <c r="DL166" s="188">
        <v>522.88112318344167</v>
      </c>
      <c r="DM166" s="188">
        <v>0</v>
      </c>
      <c r="DN166" s="188">
        <v>58613.985755396148</v>
      </c>
      <c r="DO166" s="188">
        <v>0</v>
      </c>
      <c r="DP166" s="188">
        <v>523.4010580092787</v>
      </c>
      <c r="DQ166" s="188">
        <v>0</v>
      </c>
      <c r="DR166" s="192">
        <v>340691.90826792602</v>
      </c>
      <c r="DS166" s="188">
        <v>260850.26257861304</v>
      </c>
      <c r="DT166" s="188">
        <v>73865.361108407553</v>
      </c>
      <c r="DU166" s="188">
        <v>186984.90147020548</v>
      </c>
      <c r="DV166" s="188">
        <v>68166.474582145282</v>
      </c>
      <c r="DW166" s="188">
        <v>23149.852191221216</v>
      </c>
      <c r="DX166" s="188">
        <v>19008.316847325492</v>
      </c>
      <c r="DY166" s="188">
        <v>26008.305543598566</v>
      </c>
      <c r="DZ166" s="188">
        <v>3552.0560808317114</v>
      </c>
      <c r="EA166" s="188">
        <v>1932.7710592448593</v>
      </c>
      <c r="EB166" s="188">
        <v>1619.2850215868518</v>
      </c>
      <c r="EC166" s="188">
        <v>2596.0137880112666</v>
      </c>
      <c r="ED166" s="188">
        <v>204.90146213733306</v>
      </c>
      <c r="EE166" s="188">
        <v>2621.1217873741534</v>
      </c>
      <c r="EF166" s="188">
        <v>2701.0779888131638</v>
      </c>
      <c r="EG166" s="192">
        <v>22559.414792260155</v>
      </c>
      <c r="EH166" s="188">
        <v>9540.602076760857</v>
      </c>
      <c r="EI166" s="188">
        <v>13018.812715499298</v>
      </c>
      <c r="EJ166" s="192">
        <v>47188.205650906821</v>
      </c>
      <c r="EK166" s="192">
        <v>336202.75925515802</v>
      </c>
      <c r="EL166" s="188">
        <v>181518.0143335938</v>
      </c>
      <c r="EM166" s="188">
        <v>154684.74492156418</v>
      </c>
      <c r="EN166" s="188">
        <v>0</v>
      </c>
      <c r="EO166" s="192">
        <v>0</v>
      </c>
      <c r="EP166" s="188">
        <v>0</v>
      </c>
      <c r="EQ166" s="188">
        <v>0</v>
      </c>
      <c r="ER166" s="188">
        <v>0</v>
      </c>
      <c r="ES166" s="192">
        <v>0</v>
      </c>
      <c r="ET166" s="190">
        <v>1214786.8005851572</v>
      </c>
      <c r="EU166" s="269"/>
      <c r="EV166" s="192">
        <v>1864.2105263157894</v>
      </c>
      <c r="EW166" s="188">
        <v>1119424.8599999999</v>
      </c>
      <c r="EX166" s="188">
        <v>3491.88</v>
      </c>
      <c r="EY166" s="188">
        <v>3491.88</v>
      </c>
      <c r="EZ166" s="188">
        <v>10999.14</v>
      </c>
      <c r="FA166" s="188">
        <v>7357.92</v>
      </c>
      <c r="FB166" s="188">
        <v>37188.660000000003</v>
      </c>
      <c r="FC166" s="192">
        <v>1181954.3399999994</v>
      </c>
      <c r="FD166" s="188">
        <v>831072.46</v>
      </c>
      <c r="FE166" s="188">
        <v>3026.37</v>
      </c>
      <c r="FF166" s="188">
        <v>3028.45</v>
      </c>
      <c r="FG166" s="188">
        <v>9544.82</v>
      </c>
      <c r="FH166" s="188">
        <v>6392.15</v>
      </c>
      <c r="FI166" s="188">
        <v>32536.26</v>
      </c>
      <c r="FJ166" s="192">
        <v>885600.50999999989</v>
      </c>
      <c r="FK166" s="192">
        <v>598030.68666666665</v>
      </c>
      <c r="FL166" s="190">
        <v>1121289.0705263156</v>
      </c>
      <c r="FN166" s="115">
        <v>0</v>
      </c>
      <c r="FO166" s="107">
        <v>3.4064176078203672</v>
      </c>
      <c r="FP166" s="108">
        <v>3663.6699999999987</v>
      </c>
      <c r="FQ166" s="107">
        <v>3.0862314542971405</v>
      </c>
      <c r="FR166" s="108">
        <v>3663.6699999999987</v>
      </c>
      <c r="FS166" s="107">
        <v>0</v>
      </c>
      <c r="FT166" s="108">
        <v>0</v>
      </c>
      <c r="FU166" s="108">
        <v>3663.6699999999996</v>
      </c>
      <c r="FV166" s="108">
        <v>3663.6699999999996</v>
      </c>
      <c r="FW166" s="108">
        <v>3663.6699999999996</v>
      </c>
      <c r="FX166" s="108">
        <v>3663.6699999999996</v>
      </c>
      <c r="FY166" s="108">
        <v>3663.6699999999996</v>
      </c>
      <c r="FZ166" s="108">
        <v>3663.6699999999996</v>
      </c>
      <c r="GA166" s="108">
        <v>3663.6699999999996</v>
      </c>
      <c r="GB166" s="108">
        <v>3663.6699999999996</v>
      </c>
      <c r="GC166" s="108">
        <v>3663.6699999999996</v>
      </c>
      <c r="GD166" s="108">
        <v>3663.6699999999996</v>
      </c>
      <c r="GE166" s="108">
        <v>3663.6699999999996</v>
      </c>
      <c r="GF166" s="108">
        <v>3663.6699999999996</v>
      </c>
      <c r="GG166" s="108">
        <v>3663.6699999999987</v>
      </c>
      <c r="GH166" s="108">
        <v>3663.6699999999987</v>
      </c>
      <c r="GI166" s="108"/>
      <c r="GJ166" s="108">
        <v>2</v>
      </c>
      <c r="GK166" s="115">
        <v>4.7846889952153108E-3</v>
      </c>
    </row>
    <row r="167" spans="1:193" ht="12" customHeight="1" x14ac:dyDescent="0.25">
      <c r="A167" s="22">
        <v>162</v>
      </c>
      <c r="B167" s="10" t="s">
        <v>160</v>
      </c>
      <c r="C167" s="28">
        <v>2021</v>
      </c>
      <c r="D167" s="282"/>
      <c r="E167" s="126">
        <v>3867.7</v>
      </c>
      <c r="F167" s="11">
        <v>3867.7</v>
      </c>
      <c r="G167" s="11">
        <v>0</v>
      </c>
      <c r="H167" s="11">
        <v>760.2</v>
      </c>
      <c r="I167" s="124" t="s">
        <v>494</v>
      </c>
      <c r="J167" s="12">
        <v>39.75</v>
      </c>
      <c r="K167" s="27">
        <v>4.49</v>
      </c>
      <c r="L167" s="27">
        <v>7.61</v>
      </c>
      <c r="M167" s="27">
        <v>11.85</v>
      </c>
      <c r="N167" s="27">
        <v>6.1</v>
      </c>
      <c r="O167" s="27">
        <v>2.78</v>
      </c>
      <c r="P167" s="27">
        <v>1.6</v>
      </c>
      <c r="Q167" s="27">
        <v>5.09</v>
      </c>
      <c r="R167" s="27">
        <v>0.23</v>
      </c>
      <c r="S167" s="35">
        <v>41.34</v>
      </c>
      <c r="T167" s="33">
        <v>4.6696</v>
      </c>
      <c r="U167" s="33">
        <v>7.9144000000000005</v>
      </c>
      <c r="V167" s="33">
        <v>12.324</v>
      </c>
      <c r="W167" s="33">
        <v>6.3439999999999994</v>
      </c>
      <c r="X167" s="33">
        <v>2.8912</v>
      </c>
      <c r="Y167" s="33">
        <v>1.6640000000000001</v>
      </c>
      <c r="Z167" s="33">
        <v>5.2935999999999996</v>
      </c>
      <c r="AA167" s="33">
        <v>0.23920000000000002</v>
      </c>
      <c r="AB167" s="38" t="s">
        <v>395</v>
      </c>
      <c r="AC167" s="38" t="s">
        <v>396</v>
      </c>
      <c r="AD167" s="122" t="s">
        <v>395</v>
      </c>
      <c r="AE167" s="37">
        <v>2</v>
      </c>
      <c r="AF167" s="38" t="s">
        <v>396</v>
      </c>
      <c r="AG167" s="282"/>
      <c r="AH167" s="26">
        <v>34.24</v>
      </c>
      <c r="AI167" s="26">
        <v>34.24</v>
      </c>
      <c r="AJ167" s="26">
        <v>2190</v>
      </c>
      <c r="AK167" s="26">
        <v>35.89</v>
      </c>
      <c r="AL167" s="26">
        <v>5.93</v>
      </c>
      <c r="AM167" s="282"/>
      <c r="AN167" s="15">
        <v>7.0000000000000001E-3</v>
      </c>
      <c r="AO167" s="15">
        <v>7.0000000000000001E-3</v>
      </c>
      <c r="AP167" s="16">
        <v>4.193E-4</v>
      </c>
      <c r="AQ167" s="15">
        <v>1.4E-2</v>
      </c>
      <c r="AR167" s="15">
        <v>3.23</v>
      </c>
      <c r="AS167" s="282"/>
      <c r="AT167" s="13">
        <v>5.3214000000000006</v>
      </c>
      <c r="AU167" s="13">
        <v>5.3214000000000006</v>
      </c>
      <c r="AV167" s="13">
        <v>0.31875186</v>
      </c>
      <c r="AW167" s="13">
        <v>10.642800000000001</v>
      </c>
      <c r="AX167" s="13">
        <v>2455.4459999999999</v>
      </c>
      <c r="AY167" s="26">
        <v>4.7109324921788154E-2</v>
      </c>
      <c r="AZ167" s="26">
        <v>4.7109324921788154E-2</v>
      </c>
      <c r="BA167" s="26">
        <v>0.18048622525014868</v>
      </c>
      <c r="BB167" s="26">
        <v>9.875897613568789E-2</v>
      </c>
      <c r="BC167" s="26">
        <v>3.7647166998474542</v>
      </c>
      <c r="BD167" s="269"/>
      <c r="BE167" s="192">
        <v>133749.26436058368</v>
      </c>
      <c r="BF167" s="188">
        <v>95234.914246836386</v>
      </c>
      <c r="BG167" s="188">
        <v>23986.423051753707</v>
      </c>
      <c r="BH167" s="188">
        <v>3324.1485918783169</v>
      </c>
      <c r="BI167" s="188">
        <v>1185.7778107828353</v>
      </c>
      <c r="BJ167" s="189">
        <v>6441.0647924215364</v>
      </c>
      <c r="BK167" s="188">
        <v>60297.5</v>
      </c>
      <c r="BL167" s="188">
        <v>0</v>
      </c>
      <c r="BM167" s="188">
        <v>0</v>
      </c>
      <c r="BN167" s="188">
        <v>0</v>
      </c>
      <c r="BO167" s="188">
        <v>0</v>
      </c>
      <c r="BP167" s="188">
        <v>0</v>
      </c>
      <c r="BQ167" s="188">
        <v>0</v>
      </c>
      <c r="BR167" s="188">
        <v>0</v>
      </c>
      <c r="BS167" s="188">
        <v>0</v>
      </c>
      <c r="BT167" s="188">
        <v>0</v>
      </c>
      <c r="BU167" s="188">
        <v>0</v>
      </c>
      <c r="BV167" s="188">
        <v>0</v>
      </c>
      <c r="BW167" s="188">
        <v>0</v>
      </c>
      <c r="BX167" s="188">
        <v>0</v>
      </c>
      <c r="BY167" s="188">
        <v>35979.519999999997</v>
      </c>
      <c r="BZ167" s="188">
        <v>0</v>
      </c>
      <c r="CA167" s="188">
        <v>0</v>
      </c>
      <c r="CB167" s="188">
        <v>35979.519999999997</v>
      </c>
      <c r="CC167" s="188">
        <v>0</v>
      </c>
      <c r="CD167" s="188">
        <v>0</v>
      </c>
      <c r="CE167" s="188">
        <v>0</v>
      </c>
      <c r="CF167" s="188">
        <v>0</v>
      </c>
      <c r="CG167" s="188">
        <v>0</v>
      </c>
      <c r="CH167" s="188">
        <v>0</v>
      </c>
      <c r="CI167" s="188">
        <v>0</v>
      </c>
      <c r="CJ167" s="188">
        <v>0</v>
      </c>
      <c r="CK167" s="188">
        <v>0</v>
      </c>
      <c r="CL167" s="188">
        <v>0</v>
      </c>
      <c r="CM167" s="188">
        <v>0</v>
      </c>
      <c r="CN167" s="188">
        <v>0</v>
      </c>
      <c r="CO167" s="188">
        <v>0</v>
      </c>
      <c r="CP167" s="188">
        <v>0</v>
      </c>
      <c r="CQ167" s="188">
        <v>0</v>
      </c>
      <c r="CR167" s="188">
        <v>0</v>
      </c>
      <c r="CS167" s="188">
        <v>0</v>
      </c>
      <c r="CT167" s="188">
        <v>0</v>
      </c>
      <c r="CU167" s="188">
        <v>0</v>
      </c>
      <c r="CV167" s="188">
        <v>0</v>
      </c>
      <c r="CW167" s="188">
        <v>0</v>
      </c>
      <c r="CX167" s="188">
        <v>0</v>
      </c>
      <c r="CY167" s="188">
        <v>0</v>
      </c>
      <c r="CZ167" s="188">
        <v>0</v>
      </c>
      <c r="DA167" s="188">
        <v>0</v>
      </c>
      <c r="DB167" s="188">
        <v>0</v>
      </c>
      <c r="DC167" s="188">
        <v>2534.8301137473163</v>
      </c>
      <c r="DD167" s="193">
        <v>397955.24166903784</v>
      </c>
      <c r="DE167" s="188">
        <v>270312.78778238012</v>
      </c>
      <c r="DF167" s="189">
        <v>63611.446766299217</v>
      </c>
      <c r="DG167" s="189">
        <v>663.91033489866538</v>
      </c>
      <c r="DH167" s="189">
        <v>274.41797160954144</v>
      </c>
      <c r="DI167" s="189">
        <v>389.49236328912394</v>
      </c>
      <c r="DJ167" s="188">
        <v>384.34498239220636</v>
      </c>
      <c r="DK167" s="188">
        <v>0</v>
      </c>
      <c r="DL167" s="188">
        <v>552.00040400379885</v>
      </c>
      <c r="DM167" s="188">
        <v>0</v>
      </c>
      <c r="DN167" s="188">
        <v>61878.202105032862</v>
      </c>
      <c r="DO167" s="188">
        <v>0</v>
      </c>
      <c r="DP167" s="188">
        <v>552.54929403098197</v>
      </c>
      <c r="DQ167" s="188">
        <v>0</v>
      </c>
      <c r="DR167" s="192">
        <v>359665.06088371971</v>
      </c>
      <c r="DS167" s="188">
        <v>275377.02920167532</v>
      </c>
      <c r="DT167" s="188">
        <v>77978.927457709869</v>
      </c>
      <c r="DU167" s="188">
        <v>197398.10174396547</v>
      </c>
      <c r="DV167" s="188">
        <v>71962.669602164853</v>
      </c>
      <c r="DW167" s="188">
        <v>24439.068835344427</v>
      </c>
      <c r="DX167" s="188">
        <v>20066.891142051776</v>
      </c>
      <c r="DY167" s="188">
        <v>27456.709624768657</v>
      </c>
      <c r="DZ167" s="188">
        <v>3749.870295040987</v>
      </c>
      <c r="EA167" s="188">
        <v>2040.407194381957</v>
      </c>
      <c r="EB167" s="188">
        <v>1709.4631006590298</v>
      </c>
      <c r="EC167" s="188">
        <v>2740.5859501241043</v>
      </c>
      <c r="ED167" s="188">
        <v>216.31243673927054</v>
      </c>
      <c r="EE167" s="188">
        <v>2767.0922154634604</v>
      </c>
      <c r="EF167" s="188">
        <v>2851.5011825117094</v>
      </c>
      <c r="EG167" s="192">
        <v>23815.749942550668</v>
      </c>
      <c r="EH167" s="188">
        <v>10071.918773330559</v>
      </c>
      <c r="EI167" s="188">
        <v>13743.831169220111</v>
      </c>
      <c r="EJ167" s="192">
        <v>49816.119627589913</v>
      </c>
      <c r="EK167" s="192">
        <v>464794.96819290612</v>
      </c>
      <c r="EL167" s="188">
        <v>191626.76333786637</v>
      </c>
      <c r="EM167" s="188">
        <v>163299.14755781332</v>
      </c>
      <c r="EN167" s="188">
        <v>109869.05729722639</v>
      </c>
      <c r="EO167" s="192">
        <v>144292.81378249879</v>
      </c>
      <c r="EP167" s="188">
        <v>138871.16176043183</v>
      </c>
      <c r="EQ167" s="188">
        <v>411.15202206696205</v>
      </c>
      <c r="ER167" s="188">
        <v>5010.5</v>
      </c>
      <c r="ES167" s="264">
        <v>7606.6395459044143</v>
      </c>
      <c r="ET167" s="190">
        <v>1581695.8580047912</v>
      </c>
      <c r="EU167" s="269"/>
      <c r="EV167" s="192">
        <v>932.10526315789468</v>
      </c>
      <c r="EW167" s="188">
        <v>1808333.3599999999</v>
      </c>
      <c r="EX167" s="188">
        <v>1400.56</v>
      </c>
      <c r="EY167" s="188">
        <v>1400.56</v>
      </c>
      <c r="EZ167" s="188">
        <v>4414.49</v>
      </c>
      <c r="FA167" s="188">
        <v>2950.88</v>
      </c>
      <c r="FB167" s="188">
        <v>171783.18</v>
      </c>
      <c r="FC167" s="192">
        <v>1990283.0299999998</v>
      </c>
      <c r="FD167" s="188">
        <v>1795806.5</v>
      </c>
      <c r="FE167" s="188">
        <v>1392.1000000000001</v>
      </c>
      <c r="FF167" s="188">
        <v>1385.8700000000001</v>
      </c>
      <c r="FG167" s="188">
        <v>4369.16</v>
      </c>
      <c r="FH167" s="188">
        <v>2894.14</v>
      </c>
      <c r="FI167" s="188">
        <v>168761.68</v>
      </c>
      <c r="FJ167" s="192">
        <v>1974609.45</v>
      </c>
      <c r="FK167" s="192">
        <v>221561.04</v>
      </c>
      <c r="FL167" s="190">
        <v>1809265.4652631579</v>
      </c>
      <c r="FN167" s="115">
        <v>6.0387710557973243E-3</v>
      </c>
      <c r="FO167" s="107">
        <v>3.4064167615106058</v>
      </c>
      <c r="FP167" s="108">
        <v>3867.6999999999994</v>
      </c>
      <c r="FQ167" s="107">
        <v>3.0862322400413871</v>
      </c>
      <c r="FR167" s="108">
        <v>3867.6999999999994</v>
      </c>
      <c r="FS167" s="107">
        <v>1.6009282772891877</v>
      </c>
      <c r="FT167" s="108">
        <v>3867.6999999999994</v>
      </c>
      <c r="FU167" s="108">
        <v>3867.7</v>
      </c>
      <c r="FV167" s="108">
        <v>3867.7</v>
      </c>
      <c r="FW167" s="108">
        <v>3867.7</v>
      </c>
      <c r="FX167" s="108">
        <v>3867.7</v>
      </c>
      <c r="FY167" s="108">
        <v>3867.7</v>
      </c>
      <c r="FZ167" s="108">
        <v>3867.7</v>
      </c>
      <c r="GA167" s="108">
        <v>3867.7</v>
      </c>
      <c r="GB167" s="108">
        <v>3867.7</v>
      </c>
      <c r="GC167" s="108">
        <v>3867.7</v>
      </c>
      <c r="GD167" s="108">
        <v>3867.7</v>
      </c>
      <c r="GE167" s="108">
        <v>3867.7</v>
      </c>
      <c r="GF167" s="108">
        <v>3867.7</v>
      </c>
      <c r="GG167" s="108">
        <v>3867.6999999999994</v>
      </c>
      <c r="GH167" s="108">
        <v>3867.6999999999994</v>
      </c>
      <c r="GI167" s="108">
        <v>3867.6999999999994</v>
      </c>
      <c r="GJ167" s="108">
        <v>1</v>
      </c>
      <c r="GK167" s="115">
        <v>2.3923444976076554E-3</v>
      </c>
    </row>
    <row r="168" spans="1:193" ht="12" customHeight="1" x14ac:dyDescent="0.25">
      <c r="A168" s="22">
        <v>163</v>
      </c>
      <c r="B168" s="10" t="s">
        <v>161</v>
      </c>
      <c r="C168" s="28">
        <v>2021</v>
      </c>
      <c r="D168" s="282"/>
      <c r="E168" s="126">
        <v>3892.2</v>
      </c>
      <c r="F168" s="11">
        <v>3892.2</v>
      </c>
      <c r="G168" s="11">
        <v>0</v>
      </c>
      <c r="H168" s="11">
        <v>797.4</v>
      </c>
      <c r="I168" s="124" t="s">
        <v>494</v>
      </c>
      <c r="J168" s="12">
        <v>39.75</v>
      </c>
      <c r="K168" s="27">
        <v>4.49</v>
      </c>
      <c r="L168" s="27">
        <v>7.61</v>
      </c>
      <c r="M168" s="27">
        <v>11.85</v>
      </c>
      <c r="N168" s="27">
        <v>6.1</v>
      </c>
      <c r="O168" s="27">
        <v>2.78</v>
      </c>
      <c r="P168" s="27">
        <v>1.6</v>
      </c>
      <c r="Q168" s="27">
        <v>5.09</v>
      </c>
      <c r="R168" s="27">
        <v>0.23</v>
      </c>
      <c r="S168" s="35">
        <v>41.34</v>
      </c>
      <c r="T168" s="33">
        <v>4.6696</v>
      </c>
      <c r="U168" s="33">
        <v>7.9144000000000005</v>
      </c>
      <c r="V168" s="33">
        <v>12.324</v>
      </c>
      <c r="W168" s="33">
        <v>6.3439999999999994</v>
      </c>
      <c r="X168" s="33">
        <v>2.8912</v>
      </c>
      <c r="Y168" s="33">
        <v>1.6640000000000001</v>
      </c>
      <c r="Z168" s="33">
        <v>5.2935999999999996</v>
      </c>
      <c r="AA168" s="33">
        <v>0.23920000000000002</v>
      </c>
      <c r="AB168" s="38" t="s">
        <v>395</v>
      </c>
      <c r="AC168" s="38" t="s">
        <v>396</v>
      </c>
      <c r="AD168" s="122" t="s">
        <v>395</v>
      </c>
      <c r="AE168" s="37">
        <v>2</v>
      </c>
      <c r="AF168" s="38" t="s">
        <v>396</v>
      </c>
      <c r="AG168" s="282"/>
      <c r="AH168" s="26">
        <v>34.24</v>
      </c>
      <c r="AI168" s="26">
        <v>34.24</v>
      </c>
      <c r="AJ168" s="26">
        <v>2190</v>
      </c>
      <c r="AK168" s="26">
        <v>35.89</v>
      </c>
      <c r="AL168" s="26">
        <v>5.93</v>
      </c>
      <c r="AM168" s="282"/>
      <c r="AN168" s="15">
        <v>7.0000000000000001E-3</v>
      </c>
      <c r="AO168" s="15">
        <v>7.0000000000000001E-3</v>
      </c>
      <c r="AP168" s="16">
        <v>4.193E-4</v>
      </c>
      <c r="AQ168" s="15">
        <v>1.4E-2</v>
      </c>
      <c r="AR168" s="15">
        <v>3.23</v>
      </c>
      <c r="AS168" s="282"/>
      <c r="AT168" s="13">
        <v>5.5818000000000003</v>
      </c>
      <c r="AU168" s="13">
        <v>5.5818000000000003</v>
      </c>
      <c r="AV168" s="13">
        <v>0.33434981999999996</v>
      </c>
      <c r="AW168" s="13">
        <v>11.163600000000001</v>
      </c>
      <c r="AX168" s="13">
        <v>2575.6019999999999</v>
      </c>
      <c r="AY168" s="26">
        <v>4.9103548635733012E-2</v>
      </c>
      <c r="AZ168" s="26">
        <v>4.9103548635733012E-2</v>
      </c>
      <c r="BA168" s="26">
        <v>0.18812653661168488</v>
      </c>
      <c r="BB168" s="26">
        <v>0.10293962386311084</v>
      </c>
      <c r="BC168" s="26">
        <v>3.9240840295976565</v>
      </c>
      <c r="BD168" s="269"/>
      <c r="BE168" s="192">
        <v>87040.585788333279</v>
      </c>
      <c r="BF168" s="188">
        <v>87040.585788333279</v>
      </c>
      <c r="BG168" s="188">
        <v>24138.365385638954</v>
      </c>
      <c r="BH168" s="188">
        <v>3345.205457845434</v>
      </c>
      <c r="BI168" s="188">
        <v>1193.2891369881199</v>
      </c>
      <c r="BJ168" s="189">
        <v>6481.8658078607705</v>
      </c>
      <c r="BK168" s="188">
        <v>51881.86</v>
      </c>
      <c r="BL168" s="188">
        <v>0</v>
      </c>
      <c r="BM168" s="188">
        <v>0</v>
      </c>
      <c r="BN168" s="188">
        <v>0</v>
      </c>
      <c r="BO168" s="188">
        <v>0</v>
      </c>
      <c r="BP168" s="188">
        <v>0</v>
      </c>
      <c r="BQ168" s="188">
        <v>0</v>
      </c>
      <c r="BR168" s="188">
        <v>0</v>
      </c>
      <c r="BS168" s="188">
        <v>0</v>
      </c>
      <c r="BT168" s="188">
        <v>0</v>
      </c>
      <c r="BU168" s="188">
        <v>0</v>
      </c>
      <c r="BV168" s="188">
        <v>0</v>
      </c>
      <c r="BW168" s="188">
        <v>0</v>
      </c>
      <c r="BX168" s="188">
        <v>0</v>
      </c>
      <c r="BY168" s="188">
        <v>0</v>
      </c>
      <c r="BZ168" s="188">
        <v>0</v>
      </c>
      <c r="CA168" s="188">
        <v>0</v>
      </c>
      <c r="CB168" s="188">
        <v>0</v>
      </c>
      <c r="CC168" s="188">
        <v>0</v>
      </c>
      <c r="CD168" s="188">
        <v>0</v>
      </c>
      <c r="CE168" s="188">
        <v>0</v>
      </c>
      <c r="CF168" s="188">
        <v>0</v>
      </c>
      <c r="CG168" s="188">
        <v>0</v>
      </c>
      <c r="CH168" s="188">
        <v>0</v>
      </c>
      <c r="CI168" s="188">
        <v>0</v>
      </c>
      <c r="CJ168" s="188">
        <v>0</v>
      </c>
      <c r="CK168" s="188">
        <v>0</v>
      </c>
      <c r="CL168" s="188">
        <v>0</v>
      </c>
      <c r="CM168" s="188">
        <v>0</v>
      </c>
      <c r="CN168" s="188">
        <v>0</v>
      </c>
      <c r="CO168" s="188">
        <v>0</v>
      </c>
      <c r="CP168" s="188">
        <v>0</v>
      </c>
      <c r="CQ168" s="188">
        <v>0</v>
      </c>
      <c r="CR168" s="188">
        <v>0</v>
      </c>
      <c r="CS168" s="188">
        <v>0</v>
      </c>
      <c r="CT168" s="188">
        <v>0</v>
      </c>
      <c r="CU168" s="188">
        <v>0</v>
      </c>
      <c r="CV168" s="188">
        <v>0</v>
      </c>
      <c r="CW168" s="188">
        <v>0</v>
      </c>
      <c r="CX168" s="188">
        <v>0</v>
      </c>
      <c r="CY168" s="188">
        <v>0</v>
      </c>
      <c r="CZ168" s="188">
        <v>0</v>
      </c>
      <c r="DA168" s="188">
        <v>0</v>
      </c>
      <c r="DB168" s="188">
        <v>0</v>
      </c>
      <c r="DC168" s="188">
        <v>0</v>
      </c>
      <c r="DD168" s="193">
        <v>400476.09473956854</v>
      </c>
      <c r="DE168" s="188">
        <v>272025.08793509839</v>
      </c>
      <c r="DF168" s="189">
        <v>64014.394369726149</v>
      </c>
      <c r="DG168" s="189">
        <v>668.1158842445343</v>
      </c>
      <c r="DH168" s="189">
        <v>276.15627610690001</v>
      </c>
      <c r="DI168" s="189">
        <v>391.95960813763429</v>
      </c>
      <c r="DJ168" s="188">
        <v>386.77962108409275</v>
      </c>
      <c r="DK168" s="188">
        <v>0</v>
      </c>
      <c r="DL168" s="188">
        <v>555.49705831982465</v>
      </c>
      <c r="DM168" s="188">
        <v>0</v>
      </c>
      <c r="DN168" s="188">
        <v>62270.170445796961</v>
      </c>
      <c r="DO168" s="188">
        <v>0</v>
      </c>
      <c r="DP168" s="188">
        <v>556.04942529859818</v>
      </c>
      <c r="DQ168" s="188">
        <v>0</v>
      </c>
      <c r="DR168" s="192">
        <v>361943.36426600156</v>
      </c>
      <c r="DS168" s="188">
        <v>277121.40886282822</v>
      </c>
      <c r="DT168" s="188">
        <v>78472.886069472399</v>
      </c>
      <c r="DU168" s="188">
        <v>198648.52279335583</v>
      </c>
      <c r="DV168" s="188">
        <v>72418.518143999303</v>
      </c>
      <c r="DW168" s="188">
        <v>24593.878460306536</v>
      </c>
      <c r="DX168" s="188">
        <v>20194.005145976658</v>
      </c>
      <c r="DY168" s="188">
        <v>27630.634537716101</v>
      </c>
      <c r="DZ168" s="188">
        <v>3773.6239011191478</v>
      </c>
      <c r="EA168" s="188">
        <v>2053.3321824271407</v>
      </c>
      <c r="EB168" s="188">
        <v>1720.2917186920072</v>
      </c>
      <c r="EC168" s="188">
        <v>2757.946230336644</v>
      </c>
      <c r="ED168" s="188">
        <v>217.68267090947819</v>
      </c>
      <c r="EE168" s="188">
        <v>2784.620399986266</v>
      </c>
      <c r="EF168" s="188">
        <v>2869.5640568224208</v>
      </c>
      <c r="EG168" s="192">
        <v>23966.611145227325</v>
      </c>
      <c r="EH168" s="188">
        <v>10135.719484333637</v>
      </c>
      <c r="EI168" s="188">
        <v>13830.891660893687</v>
      </c>
      <c r="EJ168" s="192">
        <v>50131.680537400905</v>
      </c>
      <c r="EK168" s="192">
        <v>467739.21845035261</v>
      </c>
      <c r="EL168" s="188">
        <v>192840.62576302284</v>
      </c>
      <c r="EM168" s="188">
        <v>164333.56830274349</v>
      </c>
      <c r="EN168" s="188">
        <v>110565.02438458633</v>
      </c>
      <c r="EO168" s="192">
        <v>145232.52384834428</v>
      </c>
      <c r="EP168" s="188">
        <v>139808.09786536844</v>
      </c>
      <c r="EQ168" s="188">
        <v>413.92598297582794</v>
      </c>
      <c r="ER168" s="188">
        <v>5010.5</v>
      </c>
      <c r="ES168" s="264">
        <v>7654.823910998568</v>
      </c>
      <c r="ET168" s="190">
        <v>1544184.9026862271</v>
      </c>
      <c r="EU168" s="269"/>
      <c r="EV168" s="192">
        <v>932.10526315789468</v>
      </c>
      <c r="EW168" s="188">
        <v>1820850.54</v>
      </c>
      <c r="EX168" s="188">
        <v>1331.88</v>
      </c>
      <c r="EY168" s="188">
        <v>1331.88</v>
      </c>
      <c r="EZ168" s="188">
        <v>4196.88</v>
      </c>
      <c r="FA168" s="188">
        <v>2805.84</v>
      </c>
      <c r="FB168" s="188">
        <v>180189</v>
      </c>
      <c r="FC168" s="192">
        <v>2010706.0199999998</v>
      </c>
      <c r="FD168" s="188">
        <v>1786338.5300000003</v>
      </c>
      <c r="FE168" s="188">
        <v>1313.6399999999999</v>
      </c>
      <c r="FF168" s="188">
        <v>1313.55</v>
      </c>
      <c r="FG168" s="188">
        <v>4135.04</v>
      </c>
      <c r="FH168" s="188">
        <v>2768.8</v>
      </c>
      <c r="FI168" s="188">
        <v>175963.32</v>
      </c>
      <c r="FJ168" s="192">
        <v>1971832.8800000004</v>
      </c>
      <c r="FK168" s="192">
        <v>267617.71000000002</v>
      </c>
      <c r="FL168" s="190">
        <v>1821782.645263158</v>
      </c>
      <c r="FN168" s="115">
        <v>6.0795134429128235E-3</v>
      </c>
      <c r="FO168" s="107">
        <v>3.4064166435506245</v>
      </c>
      <c r="FP168" s="108">
        <v>3892.1999999999994</v>
      </c>
      <c r="FQ168" s="107">
        <v>3.0862334206606055</v>
      </c>
      <c r="FR168" s="108">
        <v>3892.1999999999994</v>
      </c>
      <c r="FS168" s="107">
        <v>1.600927374531258</v>
      </c>
      <c r="FT168" s="108">
        <v>3892.1999999999994</v>
      </c>
      <c r="FU168" s="108">
        <v>3892.2</v>
      </c>
      <c r="FV168" s="108">
        <v>3892.2</v>
      </c>
      <c r="FW168" s="108">
        <v>3892.2</v>
      </c>
      <c r="FX168" s="108">
        <v>3892.2</v>
      </c>
      <c r="FY168" s="108">
        <v>3892.2</v>
      </c>
      <c r="FZ168" s="108">
        <v>3892.2</v>
      </c>
      <c r="GA168" s="108">
        <v>3892.2</v>
      </c>
      <c r="GB168" s="108">
        <v>3892.2</v>
      </c>
      <c r="GC168" s="108">
        <v>3892.2</v>
      </c>
      <c r="GD168" s="108">
        <v>3892.2</v>
      </c>
      <c r="GE168" s="108">
        <v>3892.2</v>
      </c>
      <c r="GF168" s="108">
        <v>3892.2</v>
      </c>
      <c r="GG168" s="108">
        <v>3892.1999999999994</v>
      </c>
      <c r="GH168" s="108">
        <v>0</v>
      </c>
      <c r="GI168" s="108">
        <v>3892.1999999999994</v>
      </c>
      <c r="GJ168" s="108">
        <v>1</v>
      </c>
      <c r="GK168" s="115">
        <v>2.3923444976076554E-3</v>
      </c>
    </row>
    <row r="169" spans="1:193" ht="12" customHeight="1" x14ac:dyDescent="0.25">
      <c r="A169" s="22">
        <v>164</v>
      </c>
      <c r="B169" s="10" t="s">
        <v>162</v>
      </c>
      <c r="C169" s="28">
        <v>2021</v>
      </c>
      <c r="D169" s="282"/>
      <c r="E169" s="126">
        <v>14730.1</v>
      </c>
      <c r="F169" s="11">
        <v>13281</v>
      </c>
      <c r="G169" s="11">
        <v>1449.1</v>
      </c>
      <c r="H169" s="11">
        <v>2794.8</v>
      </c>
      <c r="I169" s="124" t="s">
        <v>453</v>
      </c>
      <c r="J169" s="12">
        <v>39.520000000000003</v>
      </c>
      <c r="K169" s="27">
        <v>4.49</v>
      </c>
      <c r="L169" s="27">
        <v>7.61</v>
      </c>
      <c r="M169" s="27">
        <v>11.85</v>
      </c>
      <c r="N169" s="27">
        <v>6.1</v>
      </c>
      <c r="O169" s="27">
        <v>2.78</v>
      </c>
      <c r="P169" s="27">
        <v>1.6</v>
      </c>
      <c r="Q169" s="27">
        <v>5.09</v>
      </c>
      <c r="R169" s="27">
        <v>0</v>
      </c>
      <c r="S169" s="35">
        <v>41.100800000000007</v>
      </c>
      <c r="T169" s="33">
        <v>4.6696</v>
      </c>
      <c r="U169" s="33">
        <v>7.9144000000000005</v>
      </c>
      <c r="V169" s="33">
        <v>12.324</v>
      </c>
      <c r="W169" s="33">
        <v>6.3439999999999994</v>
      </c>
      <c r="X169" s="33">
        <v>2.8912</v>
      </c>
      <c r="Y169" s="33">
        <v>1.6640000000000001</v>
      </c>
      <c r="Z169" s="33">
        <v>5.2935999999999996</v>
      </c>
      <c r="AA169" s="33">
        <v>0</v>
      </c>
      <c r="AB169" s="38" t="s">
        <v>396</v>
      </c>
      <c r="AC169" s="38" t="s">
        <v>395</v>
      </c>
      <c r="AD169" s="122" t="s">
        <v>395</v>
      </c>
      <c r="AE169" s="37">
        <v>8</v>
      </c>
      <c r="AF169" s="38" t="s">
        <v>396</v>
      </c>
      <c r="AG169" s="282"/>
      <c r="AH169" s="26">
        <v>34.24</v>
      </c>
      <c r="AI169" s="26">
        <v>34.24</v>
      </c>
      <c r="AJ169" s="26">
        <v>2190</v>
      </c>
      <c r="AK169" s="26">
        <v>35.89</v>
      </c>
      <c r="AL169" s="26">
        <v>4.29</v>
      </c>
      <c r="AM169" s="282"/>
      <c r="AN169" s="15">
        <v>6.0000000000000001E-3</v>
      </c>
      <c r="AO169" s="15">
        <v>6.0000000000000001E-3</v>
      </c>
      <c r="AP169" s="16">
        <v>3.5940000000000001E-4</v>
      </c>
      <c r="AQ169" s="15">
        <v>1.2E-2</v>
      </c>
      <c r="AR169" s="15">
        <v>3.23</v>
      </c>
      <c r="AS169" s="282"/>
      <c r="AT169" s="13">
        <v>16.768800000000002</v>
      </c>
      <c r="AU169" s="13">
        <v>16.768800000000002</v>
      </c>
      <c r="AV169" s="13">
        <v>1.0044511200000001</v>
      </c>
      <c r="AW169" s="13">
        <v>33.537600000000005</v>
      </c>
      <c r="AX169" s="13">
        <v>9027.2039999999997</v>
      </c>
      <c r="AY169" s="26">
        <v>3.8978941894488167E-2</v>
      </c>
      <c r="AZ169" s="26">
        <v>3.8978941894488167E-2</v>
      </c>
      <c r="BA169" s="26">
        <v>0.14933693272958093</v>
      </c>
      <c r="BB169" s="26">
        <v>8.1714615922498846E-2</v>
      </c>
      <c r="BC169" s="26">
        <v>2.6290863714435067</v>
      </c>
      <c r="BD169" s="269"/>
      <c r="BE169" s="192">
        <v>169525.34461129742</v>
      </c>
      <c r="BF169" s="188">
        <v>169525.34461129742</v>
      </c>
      <c r="BG169" s="188">
        <v>91352.0723413495</v>
      </c>
      <c r="BH169" s="188">
        <v>12659.989444172717</v>
      </c>
      <c r="BI169" s="188">
        <v>4516.0239239372886</v>
      </c>
      <c r="BJ169" s="188">
        <v>17797.518901837881</v>
      </c>
      <c r="BK169" s="188">
        <v>43199.740000000005</v>
      </c>
      <c r="BL169" s="188">
        <v>0</v>
      </c>
      <c r="BM169" s="188">
        <v>0</v>
      </c>
      <c r="BN169" s="188">
        <v>0</v>
      </c>
      <c r="BO169" s="188">
        <v>0</v>
      </c>
      <c r="BP169" s="188">
        <v>0</v>
      </c>
      <c r="BQ169" s="188">
        <v>0</v>
      </c>
      <c r="BR169" s="188">
        <v>0</v>
      </c>
      <c r="BS169" s="188">
        <v>0</v>
      </c>
      <c r="BT169" s="188">
        <v>0</v>
      </c>
      <c r="BU169" s="188">
        <v>0</v>
      </c>
      <c r="BV169" s="188">
        <v>0</v>
      </c>
      <c r="BW169" s="188">
        <v>0</v>
      </c>
      <c r="BX169" s="188">
        <v>0</v>
      </c>
      <c r="BY169" s="188">
        <v>0</v>
      </c>
      <c r="BZ169" s="188">
        <v>0</v>
      </c>
      <c r="CA169" s="188">
        <v>0</v>
      </c>
      <c r="CB169" s="188">
        <v>0</v>
      </c>
      <c r="CC169" s="188">
        <v>0</v>
      </c>
      <c r="CD169" s="188">
        <v>0</v>
      </c>
      <c r="CE169" s="188">
        <v>0</v>
      </c>
      <c r="CF169" s="188">
        <v>0</v>
      </c>
      <c r="CG169" s="188">
        <v>0</v>
      </c>
      <c r="CH169" s="188">
        <v>0</v>
      </c>
      <c r="CI169" s="188">
        <v>0</v>
      </c>
      <c r="CJ169" s="188">
        <v>0</v>
      </c>
      <c r="CK169" s="188">
        <v>0</v>
      </c>
      <c r="CL169" s="188">
        <v>0</v>
      </c>
      <c r="CM169" s="188">
        <v>0</v>
      </c>
      <c r="CN169" s="188">
        <v>0</v>
      </c>
      <c r="CO169" s="188">
        <v>0</v>
      </c>
      <c r="CP169" s="188">
        <v>0</v>
      </c>
      <c r="CQ169" s="188">
        <v>0</v>
      </c>
      <c r="CR169" s="188">
        <v>0</v>
      </c>
      <c r="CS169" s="188">
        <v>0</v>
      </c>
      <c r="CT169" s="188">
        <v>0</v>
      </c>
      <c r="CU169" s="188">
        <v>0</v>
      </c>
      <c r="CV169" s="188">
        <v>0</v>
      </c>
      <c r="CW169" s="188">
        <v>0</v>
      </c>
      <c r="CX169" s="188">
        <v>0</v>
      </c>
      <c r="CY169" s="188">
        <v>0</v>
      </c>
      <c r="CZ169" s="188">
        <v>0</v>
      </c>
      <c r="DA169" s="188">
        <v>0</v>
      </c>
      <c r="DB169" s="188">
        <v>0</v>
      </c>
      <c r="DC169" s="188">
        <v>0</v>
      </c>
      <c r="DD169" s="193">
        <v>1417442.2293369018</v>
      </c>
      <c r="DE169" s="189">
        <v>931317.11363613431</v>
      </c>
      <c r="DF169" s="189">
        <v>242263.61196893879</v>
      </c>
      <c r="DG169" s="189">
        <v>2528.4964252891473</v>
      </c>
      <c r="DH169" s="189">
        <v>1045.1183296547581</v>
      </c>
      <c r="DI169" s="189">
        <v>1483.3780956343892</v>
      </c>
      <c r="DJ169" s="188">
        <v>1463.7743426675909</v>
      </c>
      <c r="DK169" s="188">
        <v>0</v>
      </c>
      <c r="DL169" s="188">
        <v>2102.2884792037544</v>
      </c>
      <c r="DM169" s="188">
        <v>0</v>
      </c>
      <c r="DN169" s="188">
        <v>235662.56556282673</v>
      </c>
      <c r="DO169" s="188">
        <v>0</v>
      </c>
      <c r="DP169" s="188">
        <v>2104.3789218413453</v>
      </c>
      <c r="DQ169" s="188">
        <v>0</v>
      </c>
      <c r="DR169" s="192">
        <v>1369781.087810141</v>
      </c>
      <c r="DS169" s="188">
        <v>1048770.8917040101</v>
      </c>
      <c r="DT169" s="188">
        <v>296982.03049481934</v>
      </c>
      <c r="DU169" s="188">
        <v>751788.86120919068</v>
      </c>
      <c r="DV169" s="188">
        <v>274069.16759491403</v>
      </c>
      <c r="DW169" s="188">
        <v>93075.969659360111</v>
      </c>
      <c r="DX169" s="188">
        <v>76424.57098832303</v>
      </c>
      <c r="DY169" s="188">
        <v>104568.62694723091</v>
      </c>
      <c r="DZ169" s="188">
        <v>14281.346648649913</v>
      </c>
      <c r="EA169" s="188">
        <v>7770.8720981373108</v>
      </c>
      <c r="EB169" s="188">
        <v>6510.4745505126011</v>
      </c>
      <c r="EC169" s="188">
        <v>10437.496471785062</v>
      </c>
      <c r="ED169" s="188">
        <v>823.82393267655982</v>
      </c>
      <c r="EE169" s="188">
        <v>10538.445340382743</v>
      </c>
      <c r="EF169" s="188">
        <v>10859.916117722614</v>
      </c>
      <c r="EG169" s="192">
        <v>90702.065369280404</v>
      </c>
      <c r="EH169" s="188">
        <v>38358.8103325068</v>
      </c>
      <c r="EI169" s="188">
        <v>52343.255036773597</v>
      </c>
      <c r="EJ169" s="192">
        <v>189724.23500435983</v>
      </c>
      <c r="EK169" s="192">
        <v>1770167.3762128213</v>
      </c>
      <c r="EL169" s="188">
        <v>729808.77178765333</v>
      </c>
      <c r="EM169" s="188">
        <v>621923.30673044629</v>
      </c>
      <c r="EN169" s="188">
        <v>418435.29769472172</v>
      </c>
      <c r="EO169" s="192">
        <v>632535.74942866713</v>
      </c>
      <c r="EP169" s="188">
        <v>528877.09757892997</v>
      </c>
      <c r="EQ169" s="188">
        <v>1565.8318497371436</v>
      </c>
      <c r="ER169" s="188">
        <v>102092.82</v>
      </c>
      <c r="ES169" s="192">
        <v>0</v>
      </c>
      <c r="ET169" s="190">
        <v>5639878.0877734683</v>
      </c>
      <c r="EU169" s="269"/>
      <c r="EV169" s="192">
        <v>3728.4210526315787</v>
      </c>
      <c r="EW169" s="188">
        <v>6176909.1599999992</v>
      </c>
      <c r="EX169" s="188">
        <v>3029.7000000000003</v>
      </c>
      <c r="EY169" s="188">
        <v>3039.25</v>
      </c>
      <c r="EZ169" s="188">
        <v>9388.9</v>
      </c>
      <c r="FA169" s="188">
        <v>6384.33</v>
      </c>
      <c r="FB169" s="188">
        <v>405326.82000000007</v>
      </c>
      <c r="FC169" s="192">
        <v>6604078.1600000001</v>
      </c>
      <c r="FD169" s="188">
        <v>6159303.2699999996</v>
      </c>
      <c r="FE169" s="188">
        <v>3003.12</v>
      </c>
      <c r="FF169" s="188">
        <v>3026.8899999999994</v>
      </c>
      <c r="FG169" s="188">
        <v>9310.02</v>
      </c>
      <c r="FH169" s="188">
        <v>6332.8200000000006</v>
      </c>
      <c r="FI169" s="188">
        <v>402255.33999999997</v>
      </c>
      <c r="FJ169" s="192">
        <v>6583231.459999999</v>
      </c>
      <c r="FK169" s="192">
        <v>511239.24</v>
      </c>
      <c r="FL169" s="190">
        <v>6180637.5810526311</v>
      </c>
      <c r="FN169" s="115">
        <v>2.2998062869549137E-2</v>
      </c>
      <c r="FO169" s="107">
        <v>3.4064170233682183</v>
      </c>
      <c r="FP169" s="108">
        <v>14730.100000000004</v>
      </c>
      <c r="FQ169" s="107">
        <v>3.0862312791420048</v>
      </c>
      <c r="FR169" s="108">
        <v>14730.100000000004</v>
      </c>
      <c r="FS169" s="107">
        <v>1.6009272246912571</v>
      </c>
      <c r="FT169" s="108">
        <v>14730.100000000004</v>
      </c>
      <c r="FU169" s="108">
        <v>14730.1</v>
      </c>
      <c r="FV169" s="108">
        <v>14730.1</v>
      </c>
      <c r="FW169" s="108">
        <v>14730.1</v>
      </c>
      <c r="FX169" s="108">
        <v>14730.1</v>
      </c>
      <c r="FY169" s="108">
        <v>14730.1</v>
      </c>
      <c r="FZ169" s="108">
        <v>14730.1</v>
      </c>
      <c r="GA169" s="108">
        <v>14730.1</v>
      </c>
      <c r="GB169" s="108">
        <v>14730.1</v>
      </c>
      <c r="GC169" s="108">
        <v>14730.1</v>
      </c>
      <c r="GD169" s="108">
        <v>14730.1</v>
      </c>
      <c r="GE169" s="108">
        <v>14730.1</v>
      </c>
      <c r="GF169" s="108">
        <v>14730.1</v>
      </c>
      <c r="GG169" s="108">
        <v>14730.100000000004</v>
      </c>
      <c r="GH169" s="108">
        <v>0</v>
      </c>
      <c r="GI169" s="108"/>
      <c r="GJ169" s="108">
        <v>4</v>
      </c>
      <c r="GK169" s="115">
        <v>9.5693779904306216E-3</v>
      </c>
    </row>
    <row r="170" spans="1:193" ht="12" customHeight="1" x14ac:dyDescent="0.25">
      <c r="A170" s="22">
        <v>165</v>
      </c>
      <c r="B170" s="10" t="s">
        <v>163</v>
      </c>
      <c r="C170" s="28">
        <v>2021</v>
      </c>
      <c r="D170" s="282"/>
      <c r="E170" s="126">
        <v>7763.7</v>
      </c>
      <c r="F170" s="11">
        <v>7733.7</v>
      </c>
      <c r="G170" s="11">
        <v>30</v>
      </c>
      <c r="H170" s="11">
        <v>1169.5</v>
      </c>
      <c r="I170" s="124" t="s">
        <v>453</v>
      </c>
      <c r="J170" s="12">
        <v>39.520000000000003</v>
      </c>
      <c r="K170" s="27">
        <v>4.49</v>
      </c>
      <c r="L170" s="27">
        <v>7.61</v>
      </c>
      <c r="M170" s="27">
        <v>11.85</v>
      </c>
      <c r="N170" s="27">
        <v>6.1</v>
      </c>
      <c r="O170" s="27">
        <v>2.78</v>
      </c>
      <c r="P170" s="27">
        <v>1.6</v>
      </c>
      <c r="Q170" s="27">
        <v>5.09</v>
      </c>
      <c r="R170" s="27">
        <v>0</v>
      </c>
      <c r="S170" s="35">
        <v>41.100800000000007</v>
      </c>
      <c r="T170" s="33">
        <v>4.6696</v>
      </c>
      <c r="U170" s="33">
        <v>7.9144000000000005</v>
      </c>
      <c r="V170" s="33">
        <v>12.324</v>
      </c>
      <c r="W170" s="33">
        <v>6.3439999999999994</v>
      </c>
      <c r="X170" s="33">
        <v>2.8912</v>
      </c>
      <c r="Y170" s="33">
        <v>1.6640000000000001</v>
      </c>
      <c r="Z170" s="33">
        <v>5.2935999999999996</v>
      </c>
      <c r="AA170" s="33">
        <v>0</v>
      </c>
      <c r="AB170" s="38" t="s">
        <v>396</v>
      </c>
      <c r="AC170" s="38" t="s">
        <v>395</v>
      </c>
      <c r="AD170" s="122" t="s">
        <v>395</v>
      </c>
      <c r="AE170" s="37">
        <v>4</v>
      </c>
      <c r="AF170" s="38" t="s">
        <v>396</v>
      </c>
      <c r="AG170" s="282"/>
      <c r="AH170" s="26">
        <v>34.24</v>
      </c>
      <c r="AI170" s="26">
        <v>34.24</v>
      </c>
      <c r="AJ170" s="26">
        <v>2190</v>
      </c>
      <c r="AK170" s="26">
        <v>35.89</v>
      </c>
      <c r="AL170" s="26">
        <v>4.29</v>
      </c>
      <c r="AM170" s="282"/>
      <c r="AN170" s="15">
        <v>7.0000000000000001E-3</v>
      </c>
      <c r="AO170" s="15">
        <v>7.0000000000000001E-3</v>
      </c>
      <c r="AP170" s="16">
        <v>4.193E-4</v>
      </c>
      <c r="AQ170" s="15">
        <v>1.4E-2</v>
      </c>
      <c r="AR170" s="15">
        <v>3.23</v>
      </c>
      <c r="AS170" s="282"/>
      <c r="AT170" s="13">
        <v>8.1865000000000006</v>
      </c>
      <c r="AU170" s="13">
        <v>8.1865000000000006</v>
      </c>
      <c r="AV170" s="13">
        <v>0.49037134999999998</v>
      </c>
      <c r="AW170" s="13">
        <v>16.373000000000001</v>
      </c>
      <c r="AX170" s="13">
        <v>3777.4850000000001</v>
      </c>
      <c r="AY170" s="26">
        <v>3.6104661437201341E-2</v>
      </c>
      <c r="AZ170" s="26">
        <v>3.6104661437201341E-2</v>
      </c>
      <c r="BA170" s="26">
        <v>0.13832492967270762</v>
      </c>
      <c r="BB170" s="26">
        <v>7.5689036155441355E-2</v>
      </c>
      <c r="BC170" s="26">
        <v>2.0873308667259169</v>
      </c>
      <c r="BD170" s="269"/>
      <c r="BE170" s="192">
        <v>105684.80193194404</v>
      </c>
      <c r="BF170" s="188">
        <v>105684.80193194404</v>
      </c>
      <c r="BG170" s="188">
        <v>48148.355003464654</v>
      </c>
      <c r="BH170" s="188">
        <v>6672.6200126084459</v>
      </c>
      <c r="BI170" s="188">
        <v>2380.2319697946318</v>
      </c>
      <c r="BJ170" s="188">
        <v>9380.4249460763112</v>
      </c>
      <c r="BK170" s="188">
        <v>39103.170000000006</v>
      </c>
      <c r="BL170" s="188">
        <v>0</v>
      </c>
      <c r="BM170" s="188">
        <v>0</v>
      </c>
      <c r="BN170" s="188">
        <v>0</v>
      </c>
      <c r="BO170" s="188">
        <v>0</v>
      </c>
      <c r="BP170" s="188">
        <v>0</v>
      </c>
      <c r="BQ170" s="188">
        <v>0</v>
      </c>
      <c r="BR170" s="188">
        <v>0</v>
      </c>
      <c r="BS170" s="188">
        <v>0</v>
      </c>
      <c r="BT170" s="188">
        <v>0</v>
      </c>
      <c r="BU170" s="188">
        <v>0</v>
      </c>
      <c r="BV170" s="188">
        <v>0</v>
      </c>
      <c r="BW170" s="188">
        <v>0</v>
      </c>
      <c r="BX170" s="188">
        <v>0</v>
      </c>
      <c r="BY170" s="188">
        <v>0</v>
      </c>
      <c r="BZ170" s="188">
        <v>0</v>
      </c>
      <c r="CA170" s="188">
        <v>0</v>
      </c>
      <c r="CB170" s="188">
        <v>0</v>
      </c>
      <c r="CC170" s="188">
        <v>0</v>
      </c>
      <c r="CD170" s="188">
        <v>0</v>
      </c>
      <c r="CE170" s="188">
        <v>0</v>
      </c>
      <c r="CF170" s="188">
        <v>0</v>
      </c>
      <c r="CG170" s="188">
        <v>0</v>
      </c>
      <c r="CH170" s="188">
        <v>0</v>
      </c>
      <c r="CI170" s="188">
        <v>0</v>
      </c>
      <c r="CJ170" s="188">
        <v>0</v>
      </c>
      <c r="CK170" s="188">
        <v>0</v>
      </c>
      <c r="CL170" s="188">
        <v>0</v>
      </c>
      <c r="CM170" s="188">
        <v>0</v>
      </c>
      <c r="CN170" s="188">
        <v>0</v>
      </c>
      <c r="CO170" s="188">
        <v>0</v>
      </c>
      <c r="CP170" s="188">
        <v>0</v>
      </c>
      <c r="CQ170" s="188">
        <v>0</v>
      </c>
      <c r="CR170" s="188">
        <v>0</v>
      </c>
      <c r="CS170" s="188">
        <v>0</v>
      </c>
      <c r="CT170" s="188">
        <v>0</v>
      </c>
      <c r="CU170" s="188">
        <v>0</v>
      </c>
      <c r="CV170" s="188">
        <v>0</v>
      </c>
      <c r="CW170" s="188">
        <v>0</v>
      </c>
      <c r="CX170" s="188">
        <v>0</v>
      </c>
      <c r="CY170" s="188">
        <v>0</v>
      </c>
      <c r="CZ170" s="188">
        <v>0</v>
      </c>
      <c r="DA170" s="188">
        <v>0</v>
      </c>
      <c r="DB170" s="188">
        <v>0</v>
      </c>
      <c r="DC170" s="188">
        <v>0</v>
      </c>
      <c r="DD170" s="193">
        <v>747082.24899375415</v>
      </c>
      <c r="DE170" s="189">
        <v>490863.38009496557</v>
      </c>
      <c r="DF170" s="189">
        <v>127688.33913165893</v>
      </c>
      <c r="DG170" s="189">
        <v>1332.6785084294975</v>
      </c>
      <c r="DH170" s="189">
        <v>550.84386229154188</v>
      </c>
      <c r="DI170" s="189">
        <v>781.8346461379557</v>
      </c>
      <c r="DJ170" s="188">
        <v>771.50222090606098</v>
      </c>
      <c r="DK170" s="188">
        <v>0</v>
      </c>
      <c r="DL170" s="188">
        <v>1108.0398005440682</v>
      </c>
      <c r="DM170" s="188">
        <v>0</v>
      </c>
      <c r="DN170" s="188">
        <v>124209.16764041771</v>
      </c>
      <c r="DO170" s="188">
        <v>0</v>
      </c>
      <c r="DP170" s="188">
        <v>1109.1415968323122</v>
      </c>
      <c r="DQ170" s="188">
        <v>0</v>
      </c>
      <c r="DR170" s="192">
        <v>721961.79465391196</v>
      </c>
      <c r="DS170" s="188">
        <v>552768.99490990688</v>
      </c>
      <c r="DT170" s="188">
        <v>156528.42751594543</v>
      </c>
      <c r="DU170" s="188">
        <v>396240.56739396142</v>
      </c>
      <c r="DV170" s="188">
        <v>144451.89078530582</v>
      </c>
      <c r="DW170" s="188">
        <v>49056.958584420594</v>
      </c>
      <c r="DX170" s="188">
        <v>40280.611929453509</v>
      </c>
      <c r="DY170" s="188">
        <v>55114.320271431709</v>
      </c>
      <c r="DZ170" s="188">
        <v>7527.1784289396037</v>
      </c>
      <c r="EA170" s="188">
        <v>4095.7440688324323</v>
      </c>
      <c r="EB170" s="188">
        <v>3431.4343601071719</v>
      </c>
      <c r="EC170" s="188">
        <v>5501.2247953508559</v>
      </c>
      <c r="ED170" s="188">
        <v>434.20763376494415</v>
      </c>
      <c r="EE170" s="188">
        <v>5554.431272641018</v>
      </c>
      <c r="EF170" s="188">
        <v>5723.8668280027296</v>
      </c>
      <c r="EG170" s="192">
        <v>47805.759968193146</v>
      </c>
      <c r="EH170" s="188">
        <v>20217.533878146303</v>
      </c>
      <c r="EI170" s="188">
        <v>27588.226090046839</v>
      </c>
      <c r="EJ170" s="192">
        <v>99996.744306104345</v>
      </c>
      <c r="EK170" s="192">
        <v>932990.84586686268</v>
      </c>
      <c r="EL170" s="188">
        <v>384655.66164030123</v>
      </c>
      <c r="EM170" s="188">
        <v>327793.15662915818</v>
      </c>
      <c r="EN170" s="188">
        <v>220542.02759740321</v>
      </c>
      <c r="EO170" s="192">
        <v>289532.53847425949</v>
      </c>
      <c r="EP170" s="188">
        <v>278686.4392128113</v>
      </c>
      <c r="EQ170" s="188">
        <v>825.09926144822191</v>
      </c>
      <c r="ER170" s="188">
        <v>10021</v>
      </c>
      <c r="ES170" s="192">
        <v>0</v>
      </c>
      <c r="ET170" s="190">
        <v>2945054.7341950298</v>
      </c>
      <c r="EU170" s="269"/>
      <c r="EV170" s="192">
        <v>1864.2105263157894</v>
      </c>
      <c r="EW170" s="188">
        <v>3598261.33</v>
      </c>
      <c r="EX170" s="188">
        <v>1542.3600000000001</v>
      </c>
      <c r="EY170" s="188">
        <v>1542.3600000000001</v>
      </c>
      <c r="EZ170" s="188">
        <v>4861.26</v>
      </c>
      <c r="FA170" s="188">
        <v>3249.96</v>
      </c>
      <c r="FB170" s="188">
        <v>187392.90000000002</v>
      </c>
      <c r="FC170" s="192">
        <v>3796850.1699999995</v>
      </c>
      <c r="FD170" s="188">
        <v>3521674.7200000007</v>
      </c>
      <c r="FE170" s="188">
        <v>1558.5300000000002</v>
      </c>
      <c r="FF170" s="188">
        <v>1558.4500000000003</v>
      </c>
      <c r="FG170" s="188">
        <v>4908.5</v>
      </c>
      <c r="FH170" s="188">
        <v>3285.67</v>
      </c>
      <c r="FI170" s="188">
        <v>182083.58000000002</v>
      </c>
      <c r="FJ170" s="192">
        <v>3715069.4500000007</v>
      </c>
      <c r="FK170" s="192">
        <v>676657.53666666662</v>
      </c>
      <c r="FL170" s="190">
        <v>3600125.540526316</v>
      </c>
      <c r="FN170" s="115">
        <v>1.2118596700910266E-2</v>
      </c>
      <c r="FO170" s="107">
        <v>3.4064179528775593</v>
      </c>
      <c r="FP170" s="108">
        <v>7763.699999999998</v>
      </c>
      <c r="FQ170" s="107">
        <v>3.0862327076091156</v>
      </c>
      <c r="FR170" s="108">
        <v>7763.699999999998</v>
      </c>
      <c r="FS170" s="107">
        <v>1.6009276374404535</v>
      </c>
      <c r="FT170" s="108">
        <v>7763.699999999998</v>
      </c>
      <c r="FU170" s="108">
        <v>7763.7</v>
      </c>
      <c r="FV170" s="108">
        <v>7763.7</v>
      </c>
      <c r="FW170" s="108">
        <v>7763.7</v>
      </c>
      <c r="FX170" s="108">
        <v>7763.7</v>
      </c>
      <c r="FY170" s="108">
        <v>7763.7</v>
      </c>
      <c r="FZ170" s="108">
        <v>7763.7</v>
      </c>
      <c r="GA170" s="108">
        <v>7763.7</v>
      </c>
      <c r="GB170" s="108">
        <v>7763.7</v>
      </c>
      <c r="GC170" s="108">
        <v>7763.7</v>
      </c>
      <c r="GD170" s="108">
        <v>7763.7</v>
      </c>
      <c r="GE170" s="108">
        <v>7763.7</v>
      </c>
      <c r="GF170" s="108">
        <v>7763.7</v>
      </c>
      <c r="GG170" s="108">
        <v>7763.699999999998</v>
      </c>
      <c r="GH170" s="108">
        <v>0</v>
      </c>
      <c r="GI170" s="108"/>
      <c r="GJ170" s="108">
        <v>2</v>
      </c>
      <c r="GK170" s="115">
        <v>4.7846889952153108E-3</v>
      </c>
    </row>
    <row r="171" spans="1:193" ht="12" customHeight="1" x14ac:dyDescent="0.25">
      <c r="A171" s="22">
        <v>166</v>
      </c>
      <c r="B171" s="10" t="s">
        <v>164</v>
      </c>
      <c r="C171" s="28">
        <v>2021</v>
      </c>
      <c r="D171" s="282"/>
      <c r="E171" s="126">
        <v>7755.8</v>
      </c>
      <c r="F171" s="11">
        <v>7755.8</v>
      </c>
      <c r="G171" s="11">
        <v>0</v>
      </c>
      <c r="H171" s="11">
        <v>1535.3</v>
      </c>
      <c r="I171" s="124" t="s">
        <v>453</v>
      </c>
      <c r="J171" s="12">
        <v>39.520000000000003</v>
      </c>
      <c r="K171" s="27">
        <v>4.49</v>
      </c>
      <c r="L171" s="27">
        <v>7.61</v>
      </c>
      <c r="M171" s="27">
        <v>11.85</v>
      </c>
      <c r="N171" s="27">
        <v>6.1</v>
      </c>
      <c r="O171" s="27">
        <v>2.78</v>
      </c>
      <c r="P171" s="27">
        <v>1.6</v>
      </c>
      <c r="Q171" s="27">
        <v>5.09</v>
      </c>
      <c r="R171" s="27">
        <v>0</v>
      </c>
      <c r="S171" s="35">
        <v>41.100800000000007</v>
      </c>
      <c r="T171" s="33">
        <v>4.6696</v>
      </c>
      <c r="U171" s="33">
        <v>7.9144000000000005</v>
      </c>
      <c r="V171" s="33">
        <v>12.324</v>
      </c>
      <c r="W171" s="33">
        <v>6.3439999999999994</v>
      </c>
      <c r="X171" s="33">
        <v>2.8912</v>
      </c>
      <c r="Y171" s="33">
        <v>1.6640000000000001</v>
      </c>
      <c r="Z171" s="33">
        <v>5.2935999999999996</v>
      </c>
      <c r="AA171" s="33">
        <v>0</v>
      </c>
      <c r="AB171" s="38" t="s">
        <v>396</v>
      </c>
      <c r="AC171" s="38" t="s">
        <v>395</v>
      </c>
      <c r="AD171" s="122" t="s">
        <v>395</v>
      </c>
      <c r="AE171" s="37">
        <v>4</v>
      </c>
      <c r="AF171" s="38" t="s">
        <v>396</v>
      </c>
      <c r="AG171" s="282"/>
      <c r="AH171" s="26">
        <v>34.24</v>
      </c>
      <c r="AI171" s="26">
        <v>34.24</v>
      </c>
      <c r="AJ171" s="26">
        <v>2190</v>
      </c>
      <c r="AK171" s="26">
        <v>35.89</v>
      </c>
      <c r="AL171" s="26">
        <v>4.29</v>
      </c>
      <c r="AM171" s="282"/>
      <c r="AN171" s="15">
        <v>7.0000000000000001E-3</v>
      </c>
      <c r="AO171" s="15">
        <v>7.0000000000000001E-3</v>
      </c>
      <c r="AP171" s="16">
        <v>4.193E-4</v>
      </c>
      <c r="AQ171" s="15">
        <v>1.4E-2</v>
      </c>
      <c r="AR171" s="15">
        <v>3.23</v>
      </c>
      <c r="AS171" s="282"/>
      <c r="AT171" s="13">
        <v>10.7471</v>
      </c>
      <c r="AU171" s="13">
        <v>10.7471</v>
      </c>
      <c r="AV171" s="13">
        <v>0.64375128999999998</v>
      </c>
      <c r="AW171" s="13">
        <v>21.494199999999999</v>
      </c>
      <c r="AX171" s="13">
        <v>4959.0190000000002</v>
      </c>
      <c r="AY171" s="26">
        <v>4.7445873281930943E-2</v>
      </c>
      <c r="AZ171" s="26">
        <v>4.7445873281930943E-2</v>
      </c>
      <c r="BA171" s="26">
        <v>0.18177561632584643</v>
      </c>
      <c r="BB171" s="26">
        <v>9.9464508883674141E-2</v>
      </c>
      <c r="BC171" s="26">
        <v>2.7430041401273884</v>
      </c>
      <c r="BD171" s="269"/>
      <c r="BE171" s="192">
        <v>126749.48138874143</v>
      </c>
      <c r="BF171" s="188">
        <v>126749.48138874143</v>
      </c>
      <c r="BG171" s="188">
        <v>48099.36135294658</v>
      </c>
      <c r="BH171" s="188">
        <v>6665.8302476639501</v>
      </c>
      <c r="BI171" s="188">
        <v>2377.8099503243575</v>
      </c>
      <c r="BJ171" s="188">
        <v>9370.8798378065476</v>
      </c>
      <c r="BK171" s="188">
        <v>60235.600000000006</v>
      </c>
      <c r="BL171" s="188">
        <v>0</v>
      </c>
      <c r="BM171" s="188">
        <v>0</v>
      </c>
      <c r="BN171" s="188">
        <v>0</v>
      </c>
      <c r="BO171" s="188">
        <v>0</v>
      </c>
      <c r="BP171" s="188">
        <v>0</v>
      </c>
      <c r="BQ171" s="188">
        <v>0</v>
      </c>
      <c r="BR171" s="188">
        <v>0</v>
      </c>
      <c r="BS171" s="188">
        <v>0</v>
      </c>
      <c r="BT171" s="188">
        <v>0</v>
      </c>
      <c r="BU171" s="188">
        <v>0</v>
      </c>
      <c r="BV171" s="188">
        <v>0</v>
      </c>
      <c r="BW171" s="188">
        <v>0</v>
      </c>
      <c r="BX171" s="188">
        <v>0</v>
      </c>
      <c r="BY171" s="188">
        <v>0</v>
      </c>
      <c r="BZ171" s="188">
        <v>0</v>
      </c>
      <c r="CA171" s="188">
        <v>0</v>
      </c>
      <c r="CB171" s="188">
        <v>0</v>
      </c>
      <c r="CC171" s="188">
        <v>0</v>
      </c>
      <c r="CD171" s="188">
        <v>0</v>
      </c>
      <c r="CE171" s="188">
        <v>0</v>
      </c>
      <c r="CF171" s="188">
        <v>0</v>
      </c>
      <c r="CG171" s="188">
        <v>0</v>
      </c>
      <c r="CH171" s="188">
        <v>0</v>
      </c>
      <c r="CI171" s="188">
        <v>0</v>
      </c>
      <c r="CJ171" s="188">
        <v>0</v>
      </c>
      <c r="CK171" s="188">
        <v>0</v>
      </c>
      <c r="CL171" s="188">
        <v>0</v>
      </c>
      <c r="CM171" s="188">
        <v>0</v>
      </c>
      <c r="CN171" s="188">
        <v>0</v>
      </c>
      <c r="CO171" s="188">
        <v>0</v>
      </c>
      <c r="CP171" s="188">
        <v>0</v>
      </c>
      <c r="CQ171" s="188">
        <v>0</v>
      </c>
      <c r="CR171" s="188">
        <v>0</v>
      </c>
      <c r="CS171" s="188">
        <v>0</v>
      </c>
      <c r="CT171" s="188">
        <v>0</v>
      </c>
      <c r="CU171" s="188">
        <v>0</v>
      </c>
      <c r="CV171" s="188">
        <v>0</v>
      </c>
      <c r="CW171" s="188">
        <v>0</v>
      </c>
      <c r="CX171" s="188">
        <v>0</v>
      </c>
      <c r="CY171" s="188">
        <v>0</v>
      </c>
      <c r="CZ171" s="188">
        <v>0</v>
      </c>
      <c r="DA171" s="188">
        <v>0</v>
      </c>
      <c r="DB171" s="188">
        <v>0</v>
      </c>
      <c r="DC171" s="188">
        <v>0</v>
      </c>
      <c r="DD171" s="193">
        <v>746322.05092233885</v>
      </c>
      <c r="DE171" s="189">
        <v>490363.8990868447</v>
      </c>
      <c r="DF171" s="189">
        <v>127558.40908810499</v>
      </c>
      <c r="DG171" s="189">
        <v>1331.3224333342996</v>
      </c>
      <c r="DH171" s="189">
        <v>550.28334778014892</v>
      </c>
      <c r="DI171" s="189">
        <v>781.03908555415069</v>
      </c>
      <c r="DJ171" s="188">
        <v>770.71717414418777</v>
      </c>
      <c r="DK171" s="188">
        <v>0</v>
      </c>
      <c r="DL171" s="188">
        <v>1106.9123079278809</v>
      </c>
      <c r="DM171" s="188">
        <v>0</v>
      </c>
      <c r="DN171" s="188">
        <v>124082.77784890609</v>
      </c>
      <c r="DO171" s="188">
        <v>0</v>
      </c>
      <c r="DP171" s="188">
        <v>1108.0129830766325</v>
      </c>
      <c r="DQ171" s="188">
        <v>0</v>
      </c>
      <c r="DR171" s="192">
        <v>721227.15805309464</v>
      </c>
      <c r="DS171" s="188">
        <v>552206.52146814764</v>
      </c>
      <c r="DT171" s="188">
        <v>156369.15106562208</v>
      </c>
      <c r="DU171" s="188">
        <v>395837.37040252553</v>
      </c>
      <c r="DV171" s="188">
        <v>144304.90288814294</v>
      </c>
      <c r="DW171" s="188">
        <v>49007.040378820588</v>
      </c>
      <c r="DX171" s="188">
        <v>40239.624148596122</v>
      </c>
      <c r="DY171" s="188">
        <v>55058.238360726231</v>
      </c>
      <c r="DZ171" s="188">
        <v>7519.5191028980789</v>
      </c>
      <c r="EA171" s="188">
        <v>4091.5764196260279</v>
      </c>
      <c r="EB171" s="188">
        <v>3427.9426832720505</v>
      </c>
      <c r="EC171" s="188">
        <v>5495.6269907108972</v>
      </c>
      <c r="ED171" s="188">
        <v>433.76580315495903</v>
      </c>
      <c r="EE171" s="188">
        <v>5548.7793274275446</v>
      </c>
      <c r="EF171" s="188">
        <v>5718.0424726127485</v>
      </c>
      <c r="EG171" s="192">
        <v>47757.114927330083</v>
      </c>
      <c r="EH171" s="188">
        <v>20196.961403986137</v>
      </c>
      <c r="EI171" s="188">
        <v>27560.153523343946</v>
      </c>
      <c r="EJ171" s="192">
        <v>99894.99201273678</v>
      </c>
      <c r="EK171" s="192">
        <v>932041.47537568642</v>
      </c>
      <c r="EL171" s="188">
        <v>384264.2529399448</v>
      </c>
      <c r="EM171" s="188">
        <v>327459.608715487</v>
      </c>
      <c r="EN171" s="188">
        <v>220317.61372025462</v>
      </c>
      <c r="EO171" s="192">
        <v>289100.487869273</v>
      </c>
      <c r="EP171" s="188">
        <v>278255.66399215069</v>
      </c>
      <c r="EQ171" s="188">
        <v>823.82387712230627</v>
      </c>
      <c r="ER171" s="188">
        <v>10021</v>
      </c>
      <c r="ES171" s="192">
        <v>0</v>
      </c>
      <c r="ET171" s="190">
        <v>2963092.7605492012</v>
      </c>
      <c r="EU171" s="269"/>
      <c r="EV171" s="192">
        <v>1864.2105263157894</v>
      </c>
      <c r="EW171" s="188">
        <v>3608658.0200000005</v>
      </c>
      <c r="EX171" s="188">
        <v>2594.69</v>
      </c>
      <c r="EY171" s="188">
        <v>2594.69</v>
      </c>
      <c r="EZ171" s="188">
        <v>8180.5999999999995</v>
      </c>
      <c r="FA171" s="188">
        <v>5467.84</v>
      </c>
      <c r="FB171" s="188">
        <v>247130.94</v>
      </c>
      <c r="FC171" s="192">
        <v>3874626.7800000003</v>
      </c>
      <c r="FD171" s="188">
        <v>3599909.8</v>
      </c>
      <c r="FE171" s="188">
        <v>2541.7400000000002</v>
      </c>
      <c r="FF171" s="188">
        <v>2541.67</v>
      </c>
      <c r="FG171" s="188">
        <v>8042.96</v>
      </c>
      <c r="FH171" s="188">
        <v>5377.6200000000008</v>
      </c>
      <c r="FI171" s="188">
        <v>245059.61000000002</v>
      </c>
      <c r="FJ171" s="192">
        <v>3863473.4</v>
      </c>
      <c r="FK171" s="192">
        <v>512948.91000000003</v>
      </c>
      <c r="FL171" s="190">
        <v>3610522.2305263164</v>
      </c>
      <c r="FN171" s="115">
        <v>1.2099864568903137E-2</v>
      </c>
      <c r="FO171" s="107">
        <v>3.40641715685011</v>
      </c>
      <c r="FP171" s="108">
        <v>7755.800000000002</v>
      </c>
      <c r="FQ171" s="107">
        <v>3.0862323185977578</v>
      </c>
      <c r="FR171" s="108">
        <v>7755.800000000002</v>
      </c>
      <c r="FS171" s="107">
        <v>1.6009270163680887</v>
      </c>
      <c r="FT171" s="108">
        <v>7755.800000000002</v>
      </c>
      <c r="FU171" s="108">
        <v>7755.8</v>
      </c>
      <c r="FV171" s="108">
        <v>7755.8</v>
      </c>
      <c r="FW171" s="108">
        <v>7755.8</v>
      </c>
      <c r="FX171" s="108">
        <v>7755.8</v>
      </c>
      <c r="FY171" s="108">
        <v>7755.8</v>
      </c>
      <c r="FZ171" s="108">
        <v>7755.8</v>
      </c>
      <c r="GA171" s="108">
        <v>7755.8</v>
      </c>
      <c r="GB171" s="108">
        <v>7755.8</v>
      </c>
      <c r="GC171" s="108">
        <v>7755.8</v>
      </c>
      <c r="GD171" s="108">
        <v>7755.8</v>
      </c>
      <c r="GE171" s="108">
        <v>7755.8</v>
      </c>
      <c r="GF171" s="108">
        <v>7755.8</v>
      </c>
      <c r="GG171" s="108">
        <v>7755.800000000002</v>
      </c>
      <c r="GH171" s="108">
        <v>0</v>
      </c>
      <c r="GI171" s="108"/>
      <c r="GJ171" s="108">
        <v>2</v>
      </c>
      <c r="GK171" s="115">
        <v>4.7846889952153108E-3</v>
      </c>
    </row>
    <row r="172" spans="1:193" ht="12" customHeight="1" x14ac:dyDescent="0.25">
      <c r="A172" s="22">
        <v>167</v>
      </c>
      <c r="B172" s="10" t="s">
        <v>165</v>
      </c>
      <c r="C172" s="28">
        <v>2021</v>
      </c>
      <c r="D172" s="282"/>
      <c r="E172" s="126">
        <v>7710.35</v>
      </c>
      <c r="F172" s="11">
        <v>7710.35</v>
      </c>
      <c r="G172" s="11">
        <v>0</v>
      </c>
      <c r="H172" s="11">
        <v>1436.8</v>
      </c>
      <c r="I172" s="124" t="s">
        <v>453</v>
      </c>
      <c r="J172" s="12">
        <v>39.520000000000003</v>
      </c>
      <c r="K172" s="27">
        <v>4.49</v>
      </c>
      <c r="L172" s="27">
        <v>7.61</v>
      </c>
      <c r="M172" s="27">
        <v>11.85</v>
      </c>
      <c r="N172" s="27">
        <v>6.1</v>
      </c>
      <c r="O172" s="27">
        <v>2.78</v>
      </c>
      <c r="P172" s="27">
        <v>1.6</v>
      </c>
      <c r="Q172" s="27">
        <v>5.09</v>
      </c>
      <c r="R172" s="27">
        <v>0</v>
      </c>
      <c r="S172" s="35">
        <v>41.100800000000007</v>
      </c>
      <c r="T172" s="33">
        <v>4.6696</v>
      </c>
      <c r="U172" s="33">
        <v>7.9144000000000005</v>
      </c>
      <c r="V172" s="33">
        <v>12.324</v>
      </c>
      <c r="W172" s="33">
        <v>6.3439999999999994</v>
      </c>
      <c r="X172" s="33">
        <v>2.8912</v>
      </c>
      <c r="Y172" s="33">
        <v>1.6640000000000001</v>
      </c>
      <c r="Z172" s="33">
        <v>5.2935999999999996</v>
      </c>
      <c r="AA172" s="33">
        <v>0</v>
      </c>
      <c r="AB172" s="38" t="s">
        <v>396</v>
      </c>
      <c r="AC172" s="38" t="s">
        <v>395</v>
      </c>
      <c r="AD172" s="122" t="s">
        <v>395</v>
      </c>
      <c r="AE172" s="37">
        <v>4</v>
      </c>
      <c r="AF172" s="38" t="s">
        <v>396</v>
      </c>
      <c r="AG172" s="282"/>
      <c r="AH172" s="26">
        <v>34.24</v>
      </c>
      <c r="AI172" s="26">
        <v>34.24</v>
      </c>
      <c r="AJ172" s="26">
        <v>2190</v>
      </c>
      <c r="AK172" s="26">
        <v>35.89</v>
      </c>
      <c r="AL172" s="26">
        <v>4.29</v>
      </c>
      <c r="AM172" s="282"/>
      <c r="AN172" s="15">
        <v>7.0000000000000001E-3</v>
      </c>
      <c r="AO172" s="15">
        <v>7.0000000000000001E-3</v>
      </c>
      <c r="AP172" s="16">
        <v>4.193E-4</v>
      </c>
      <c r="AQ172" s="15">
        <v>1.4E-2</v>
      </c>
      <c r="AR172" s="15">
        <v>3.23</v>
      </c>
      <c r="AS172" s="282"/>
      <c r="AT172" s="13">
        <v>10.057600000000001</v>
      </c>
      <c r="AU172" s="13">
        <v>10.057600000000001</v>
      </c>
      <c r="AV172" s="13">
        <v>0.60245024000000003</v>
      </c>
      <c r="AW172" s="13">
        <v>20.115200000000002</v>
      </c>
      <c r="AX172" s="13">
        <v>4640.8639999999996</v>
      </c>
      <c r="AY172" s="26">
        <v>4.4663630574487544E-2</v>
      </c>
      <c r="AZ172" s="26">
        <v>4.4663630574487544E-2</v>
      </c>
      <c r="BA172" s="26">
        <v>0.17111623021004232</v>
      </c>
      <c r="BB172" s="26">
        <v>9.3631875077006876E-2</v>
      </c>
      <c r="BC172" s="26">
        <v>2.5821534119722189</v>
      </c>
      <c r="BD172" s="269"/>
      <c r="BE172" s="192">
        <v>159936.23136487306</v>
      </c>
      <c r="BF172" s="188">
        <v>159936.23136487306</v>
      </c>
      <c r="BG172" s="188">
        <v>47817.492819269661</v>
      </c>
      <c r="BH172" s="188">
        <v>6626.7676126351553</v>
      </c>
      <c r="BI172" s="188">
        <v>2363.8756737516969</v>
      </c>
      <c r="BJ172" s="188">
        <v>9315.9652592165494</v>
      </c>
      <c r="BK172" s="188">
        <v>93812.12999999999</v>
      </c>
      <c r="BL172" s="188">
        <v>0</v>
      </c>
      <c r="BM172" s="188">
        <v>0</v>
      </c>
      <c r="BN172" s="188">
        <v>0</v>
      </c>
      <c r="BO172" s="188">
        <v>0</v>
      </c>
      <c r="BP172" s="188">
        <v>0</v>
      </c>
      <c r="BQ172" s="188">
        <v>0</v>
      </c>
      <c r="BR172" s="188">
        <v>0</v>
      </c>
      <c r="BS172" s="188">
        <v>0</v>
      </c>
      <c r="BT172" s="188">
        <v>0</v>
      </c>
      <c r="BU172" s="188">
        <v>0</v>
      </c>
      <c r="BV172" s="188">
        <v>0</v>
      </c>
      <c r="BW172" s="188">
        <v>0</v>
      </c>
      <c r="BX172" s="188">
        <v>0</v>
      </c>
      <c r="BY172" s="188">
        <v>0</v>
      </c>
      <c r="BZ172" s="188">
        <v>0</v>
      </c>
      <c r="CA172" s="188">
        <v>0</v>
      </c>
      <c r="CB172" s="188">
        <v>0</v>
      </c>
      <c r="CC172" s="188">
        <v>0</v>
      </c>
      <c r="CD172" s="188">
        <v>0</v>
      </c>
      <c r="CE172" s="188">
        <v>0</v>
      </c>
      <c r="CF172" s="188">
        <v>0</v>
      </c>
      <c r="CG172" s="188">
        <v>0</v>
      </c>
      <c r="CH172" s="188">
        <v>0</v>
      </c>
      <c r="CI172" s="188">
        <v>0</v>
      </c>
      <c r="CJ172" s="188">
        <v>0</v>
      </c>
      <c r="CK172" s="188">
        <v>0</v>
      </c>
      <c r="CL172" s="188">
        <v>0</v>
      </c>
      <c r="CM172" s="188">
        <v>0</v>
      </c>
      <c r="CN172" s="188">
        <v>0</v>
      </c>
      <c r="CO172" s="188">
        <v>0</v>
      </c>
      <c r="CP172" s="188">
        <v>0</v>
      </c>
      <c r="CQ172" s="188">
        <v>0</v>
      </c>
      <c r="CR172" s="188">
        <v>0</v>
      </c>
      <c r="CS172" s="188">
        <v>0</v>
      </c>
      <c r="CT172" s="188">
        <v>0</v>
      </c>
      <c r="CU172" s="188">
        <v>0</v>
      </c>
      <c r="CV172" s="188">
        <v>0</v>
      </c>
      <c r="CW172" s="188">
        <v>0</v>
      </c>
      <c r="CX172" s="188">
        <v>0</v>
      </c>
      <c r="CY172" s="188">
        <v>0</v>
      </c>
      <c r="CZ172" s="188">
        <v>0</v>
      </c>
      <c r="DA172" s="188">
        <v>0</v>
      </c>
      <c r="DB172" s="188">
        <v>0</v>
      </c>
      <c r="DC172" s="188">
        <v>0</v>
      </c>
      <c r="DD172" s="193">
        <v>741948.50632159854</v>
      </c>
      <c r="DE172" s="189">
        <v>487490.30265404627</v>
      </c>
      <c r="DF172" s="189">
        <v>126810.90016664565</v>
      </c>
      <c r="DG172" s="189">
        <v>1323.5207101600245</v>
      </c>
      <c r="DH172" s="189">
        <v>547.05861555953879</v>
      </c>
      <c r="DI172" s="189">
        <v>776.46209460048556</v>
      </c>
      <c r="DJ172" s="188">
        <v>766.20067093821888</v>
      </c>
      <c r="DK172" s="188">
        <v>0</v>
      </c>
      <c r="DL172" s="188">
        <v>1100.4256573701919</v>
      </c>
      <c r="DM172" s="188">
        <v>0</v>
      </c>
      <c r="DN172" s="188">
        <v>123355.6365800192</v>
      </c>
      <c r="DO172" s="188">
        <v>0</v>
      </c>
      <c r="DP172" s="188">
        <v>1101.5198824189526</v>
      </c>
      <c r="DQ172" s="188">
        <v>0</v>
      </c>
      <c r="DR172" s="192">
        <v>717000.67279902496</v>
      </c>
      <c r="DS172" s="188">
        <v>548970.51919878437</v>
      </c>
      <c r="DT172" s="188">
        <v>155452.80743686261</v>
      </c>
      <c r="DU172" s="188">
        <v>393517.7117619217</v>
      </c>
      <c r="DV172" s="188">
        <v>143459.25732788272</v>
      </c>
      <c r="DW172" s="188">
        <v>48719.852727615369</v>
      </c>
      <c r="DX172" s="188">
        <v>40003.814700498733</v>
      </c>
      <c r="DY172" s="188">
        <v>54735.589899768616</v>
      </c>
      <c r="DZ172" s="188">
        <v>7475.4537397857339</v>
      </c>
      <c r="EA172" s="188">
        <v>4067.5992479258803</v>
      </c>
      <c r="EB172" s="188">
        <v>3407.8544918598536</v>
      </c>
      <c r="EC172" s="188">
        <v>5463.4218994594703</v>
      </c>
      <c r="ED172" s="188">
        <v>431.2238789494105</v>
      </c>
      <c r="EE172" s="188">
        <v>5516.2627565474822</v>
      </c>
      <c r="EF172" s="188">
        <v>5684.5339976159394</v>
      </c>
      <c r="EG172" s="192">
        <v>47477.252002364614</v>
      </c>
      <c r="EH172" s="188">
        <v>20078.604574798796</v>
      </c>
      <c r="EI172" s="188">
        <v>27398.647427565818</v>
      </c>
      <c r="EJ172" s="192">
        <v>99309.594324944555</v>
      </c>
      <c r="EK172" s="192">
        <v>926579.59071442322</v>
      </c>
      <c r="EL172" s="188">
        <v>382012.41427776671</v>
      </c>
      <c r="EM172" s="188">
        <v>325540.65268050425</v>
      </c>
      <c r="EN172" s="188">
        <v>219026.52375615219</v>
      </c>
      <c r="EO172" s="192">
        <v>287626.11517975689</v>
      </c>
      <c r="EP172" s="188">
        <v>276785.64355164679</v>
      </c>
      <c r="EQ172" s="188">
        <v>819.47162811012038</v>
      </c>
      <c r="ER172" s="188">
        <v>10021</v>
      </c>
      <c r="ES172" s="192">
        <v>0</v>
      </c>
      <c r="ET172" s="190">
        <v>2979877.9627069859</v>
      </c>
      <c r="EU172" s="269"/>
      <c r="EV172" s="192">
        <v>1864.2105263157894</v>
      </c>
      <c r="EW172" s="188">
        <v>3589400.95</v>
      </c>
      <c r="EX172" s="188">
        <v>2231.6899999999996</v>
      </c>
      <c r="EY172" s="188">
        <v>2231.6899999999996</v>
      </c>
      <c r="EZ172" s="188">
        <v>7033.9599999999991</v>
      </c>
      <c r="FA172" s="188">
        <v>4701.6900000000005</v>
      </c>
      <c r="FB172" s="188">
        <v>230940.97000000003</v>
      </c>
      <c r="FC172" s="192">
        <v>3836540.95</v>
      </c>
      <c r="FD172" s="188">
        <v>3578659.3299999996</v>
      </c>
      <c r="FE172" s="188">
        <v>2224.06</v>
      </c>
      <c r="FF172" s="188">
        <v>2223.36</v>
      </c>
      <c r="FG172" s="188">
        <v>7001.369999999999</v>
      </c>
      <c r="FH172" s="188">
        <v>4683.6400000000003</v>
      </c>
      <c r="FI172" s="188">
        <v>227569.66</v>
      </c>
      <c r="FJ172" s="192">
        <v>3822361.42</v>
      </c>
      <c r="FK172" s="192">
        <v>756527.52666666673</v>
      </c>
      <c r="FL172" s="190">
        <v>3591265.1605263161</v>
      </c>
      <c r="FN172" s="115">
        <v>1.2035941168428821E-2</v>
      </c>
      <c r="FO172" s="107">
        <v>3.4064178511624288</v>
      </c>
      <c r="FP172" s="108">
        <v>7710.3500000000013</v>
      </c>
      <c r="FQ172" s="107">
        <v>3.0862322572270471</v>
      </c>
      <c r="FR172" s="108">
        <v>7710.3500000000013</v>
      </c>
      <c r="FS172" s="107">
        <v>1.6009265469839171</v>
      </c>
      <c r="FT172" s="108">
        <v>7710.3500000000013</v>
      </c>
      <c r="FU172" s="108">
        <v>7710.35</v>
      </c>
      <c r="FV172" s="108">
        <v>7710.35</v>
      </c>
      <c r="FW172" s="108">
        <v>7710.35</v>
      </c>
      <c r="FX172" s="108">
        <v>7710.35</v>
      </c>
      <c r="FY172" s="108">
        <v>7710.35</v>
      </c>
      <c r="FZ172" s="108">
        <v>7710.35</v>
      </c>
      <c r="GA172" s="108">
        <v>7710.35</v>
      </c>
      <c r="GB172" s="108">
        <v>7710.35</v>
      </c>
      <c r="GC172" s="108">
        <v>7710.35</v>
      </c>
      <c r="GD172" s="108">
        <v>7710.35</v>
      </c>
      <c r="GE172" s="108">
        <v>7710.35</v>
      </c>
      <c r="GF172" s="108">
        <v>7710.35</v>
      </c>
      <c r="GG172" s="108">
        <v>7710.3500000000013</v>
      </c>
      <c r="GH172" s="108">
        <v>0</v>
      </c>
      <c r="GI172" s="108"/>
      <c r="GJ172" s="108">
        <v>2</v>
      </c>
      <c r="GK172" s="115">
        <v>4.7846889952153108E-3</v>
      </c>
    </row>
    <row r="173" spans="1:193" ht="12" customHeight="1" x14ac:dyDescent="0.25">
      <c r="A173" s="22">
        <v>168</v>
      </c>
      <c r="B173" s="10" t="s">
        <v>166</v>
      </c>
      <c r="C173" s="28">
        <v>2021</v>
      </c>
      <c r="D173" s="282"/>
      <c r="E173" s="126">
        <v>16828.7</v>
      </c>
      <c r="F173" s="11">
        <v>16828.7</v>
      </c>
      <c r="G173" s="11">
        <v>0</v>
      </c>
      <c r="H173" s="11">
        <v>4544.6000000000004</v>
      </c>
      <c r="I173" s="124" t="s">
        <v>494</v>
      </c>
      <c r="J173" s="12">
        <v>36.54</v>
      </c>
      <c r="K173" s="26">
        <v>4.03</v>
      </c>
      <c r="L173" s="26">
        <v>7</v>
      </c>
      <c r="M173" s="26">
        <v>11</v>
      </c>
      <c r="N173" s="26">
        <v>5.4</v>
      </c>
      <c r="O173" s="26">
        <v>2.67</v>
      </c>
      <c r="P173" s="26">
        <v>1.54</v>
      </c>
      <c r="Q173" s="26">
        <v>4.9000000000000004</v>
      </c>
      <c r="R173" s="26">
        <v>0</v>
      </c>
      <c r="S173" s="35">
        <v>38.001599999999996</v>
      </c>
      <c r="T173" s="33">
        <v>4.1912000000000003</v>
      </c>
      <c r="U173" s="33">
        <v>7.28</v>
      </c>
      <c r="V173" s="33">
        <v>11.44</v>
      </c>
      <c r="W173" s="33">
        <v>5.6160000000000005</v>
      </c>
      <c r="X173" s="33">
        <v>2.7767999999999997</v>
      </c>
      <c r="Y173" s="33">
        <v>1.6016000000000001</v>
      </c>
      <c r="Z173" s="33">
        <v>5.0960000000000001</v>
      </c>
      <c r="AA173" s="33">
        <v>0</v>
      </c>
      <c r="AB173" s="38" t="s">
        <v>396</v>
      </c>
      <c r="AC173" s="38" t="s">
        <v>395</v>
      </c>
      <c r="AD173" s="122" t="s">
        <v>395</v>
      </c>
      <c r="AE173" s="37">
        <v>9</v>
      </c>
      <c r="AF173" s="38" t="s">
        <v>395</v>
      </c>
      <c r="AG173" s="282"/>
      <c r="AH173" s="26">
        <v>34.24</v>
      </c>
      <c r="AI173" s="26">
        <v>34.24</v>
      </c>
      <c r="AJ173" s="26">
        <v>2190</v>
      </c>
      <c r="AK173" s="26">
        <v>35.89</v>
      </c>
      <c r="AL173" s="26">
        <v>4.29</v>
      </c>
      <c r="AM173" s="282"/>
      <c r="AN173" s="15">
        <v>6.0000000000000001E-3</v>
      </c>
      <c r="AO173" s="15">
        <v>6.0000000000000001E-3</v>
      </c>
      <c r="AP173" s="16">
        <v>3.5940000000000001E-4</v>
      </c>
      <c r="AQ173" s="15">
        <v>1.2E-2</v>
      </c>
      <c r="AR173" s="15">
        <v>3.23</v>
      </c>
      <c r="AS173" s="282"/>
      <c r="AT173" s="13">
        <v>27.267600000000002</v>
      </c>
      <c r="AU173" s="13">
        <v>27.267600000000002</v>
      </c>
      <c r="AV173" s="13">
        <v>1.6333292400000001</v>
      </c>
      <c r="AW173" s="13">
        <v>54.535200000000003</v>
      </c>
      <c r="AX173" s="13">
        <v>14679.058000000001</v>
      </c>
      <c r="AY173" s="26">
        <v>5.547918876680908E-2</v>
      </c>
      <c r="AZ173" s="26">
        <v>5.547918876680908E-2</v>
      </c>
      <c r="BA173" s="26">
        <v>0.21255302165942705</v>
      </c>
      <c r="BB173" s="26">
        <v>0.11630537878742862</v>
      </c>
      <c r="BC173" s="26">
        <v>3.7420097107916837</v>
      </c>
      <c r="BD173" s="269"/>
      <c r="BE173" s="192">
        <v>587140.44626075856</v>
      </c>
      <c r="BF173" s="188">
        <v>474560.16626075853</v>
      </c>
      <c r="BG173" s="188">
        <v>104367.01854100572</v>
      </c>
      <c r="BH173" s="188">
        <v>14463.660420441776</v>
      </c>
      <c r="BI173" s="188">
        <v>5159.4226657499576</v>
      </c>
      <c r="BJ173" s="189">
        <v>28025.634633561123</v>
      </c>
      <c r="BK173" s="188">
        <v>322544.43</v>
      </c>
      <c r="BL173" s="188">
        <v>0</v>
      </c>
      <c r="BM173" s="188">
        <v>0</v>
      </c>
      <c r="BN173" s="188">
        <v>0</v>
      </c>
      <c r="BO173" s="188">
        <v>0</v>
      </c>
      <c r="BP173" s="188">
        <v>0</v>
      </c>
      <c r="BQ173" s="188">
        <v>0</v>
      </c>
      <c r="BR173" s="188">
        <v>0</v>
      </c>
      <c r="BS173" s="188">
        <v>0</v>
      </c>
      <c r="BT173" s="188">
        <v>0</v>
      </c>
      <c r="BU173" s="188">
        <v>0</v>
      </c>
      <c r="BV173" s="188">
        <v>0</v>
      </c>
      <c r="BW173" s="188">
        <v>0</v>
      </c>
      <c r="BX173" s="188">
        <v>0</v>
      </c>
      <c r="BY173" s="188">
        <v>0</v>
      </c>
      <c r="BZ173" s="188">
        <v>0</v>
      </c>
      <c r="CA173" s="188">
        <v>0</v>
      </c>
      <c r="CB173" s="188">
        <v>0</v>
      </c>
      <c r="CC173" s="188">
        <v>0</v>
      </c>
      <c r="CD173" s="188">
        <v>0</v>
      </c>
      <c r="CE173" s="188">
        <v>0</v>
      </c>
      <c r="CF173" s="188">
        <v>0</v>
      </c>
      <c r="CG173" s="188">
        <v>0</v>
      </c>
      <c r="CH173" s="188">
        <v>0</v>
      </c>
      <c r="CI173" s="188">
        <v>0</v>
      </c>
      <c r="CJ173" s="188">
        <v>0</v>
      </c>
      <c r="CK173" s="188">
        <v>0</v>
      </c>
      <c r="CL173" s="188">
        <v>0</v>
      </c>
      <c r="CM173" s="188">
        <v>0</v>
      </c>
      <c r="CN173" s="188">
        <v>0</v>
      </c>
      <c r="CO173" s="188">
        <v>0</v>
      </c>
      <c r="CP173" s="188">
        <v>0</v>
      </c>
      <c r="CQ173" s="188">
        <v>0</v>
      </c>
      <c r="CR173" s="188">
        <v>0</v>
      </c>
      <c r="CS173" s="188">
        <v>0</v>
      </c>
      <c r="CT173" s="188">
        <v>0</v>
      </c>
      <c r="CU173" s="188">
        <v>0</v>
      </c>
      <c r="CV173" s="188">
        <v>0</v>
      </c>
      <c r="CW173" s="188">
        <v>0</v>
      </c>
      <c r="CX173" s="188">
        <v>0</v>
      </c>
      <c r="CY173" s="188">
        <v>0</v>
      </c>
      <c r="CZ173" s="188">
        <v>0</v>
      </c>
      <c r="DA173" s="188">
        <v>0</v>
      </c>
      <c r="DB173" s="188">
        <v>112580.28</v>
      </c>
      <c r="DC173" s="188">
        <v>0</v>
      </c>
      <c r="DD173" s="193">
        <v>1731537.9619607884</v>
      </c>
      <c r="DE173" s="188">
        <v>1176154.5134714022</v>
      </c>
      <c r="DF173" s="189">
        <v>276778.95239962253</v>
      </c>
      <c r="DG173" s="189">
        <v>2888.731766401007</v>
      </c>
      <c r="DH173" s="189">
        <v>1194.0165263142155</v>
      </c>
      <c r="DI173" s="189">
        <v>1694.7152400867913</v>
      </c>
      <c r="DJ173" s="188">
        <v>1672.3185369040323</v>
      </c>
      <c r="DK173" s="188">
        <v>0</v>
      </c>
      <c r="DL173" s="188">
        <v>2401.8018974736233</v>
      </c>
      <c r="DM173" s="188">
        <v>0</v>
      </c>
      <c r="DN173" s="188">
        <v>269237.45372313441</v>
      </c>
      <c r="DO173" s="188">
        <v>0</v>
      </c>
      <c r="DP173" s="188">
        <v>2404.1901658502961</v>
      </c>
      <c r="DQ173" s="188">
        <v>0</v>
      </c>
      <c r="DR173" s="192">
        <v>1564934.0460981608</v>
      </c>
      <c r="DS173" s="188">
        <v>1198189.4695364779</v>
      </c>
      <c r="DT173" s="188">
        <v>339293.11386807734</v>
      </c>
      <c r="DU173" s="188">
        <v>858896.35566840053</v>
      </c>
      <c r="DV173" s="188">
        <v>313115.85126404639</v>
      </c>
      <c r="DW173" s="188">
        <v>106336.51982039998</v>
      </c>
      <c r="DX173" s="188">
        <v>87312.793381660114</v>
      </c>
      <c r="DY173" s="188">
        <v>119466.53806198633</v>
      </c>
      <c r="DZ173" s="188">
        <v>16316.012677859268</v>
      </c>
      <c r="EA173" s="188">
        <v>8877.9896455504968</v>
      </c>
      <c r="EB173" s="188">
        <v>7438.0230323087699</v>
      </c>
      <c r="EC173" s="188">
        <v>11924.528473990624</v>
      </c>
      <c r="ED173" s="188">
        <v>941.19427674177507</v>
      </c>
      <c r="EE173" s="188">
        <v>12039.859546079053</v>
      </c>
      <c r="EF173" s="188">
        <v>12407.130322965801</v>
      </c>
      <c r="EG173" s="192">
        <v>103624.40495855486</v>
      </c>
      <c r="EH173" s="188">
        <v>43823.796949284602</v>
      </c>
      <c r="EI173" s="188">
        <v>59800.608009270254</v>
      </c>
      <c r="EJ173" s="192">
        <v>216754.2809361695</v>
      </c>
      <c r="EK173" s="192">
        <v>2022363.4411221044</v>
      </c>
      <c r="EL173" s="188">
        <v>833784.75894820003</v>
      </c>
      <c r="EM173" s="188">
        <v>710528.83225332224</v>
      </c>
      <c r="EN173" s="188">
        <v>478049.84992058191</v>
      </c>
      <c r="EO173" s="192">
        <v>641132.16224259464</v>
      </c>
      <c r="EP173" s="188">
        <v>606535.10048350319</v>
      </c>
      <c r="EQ173" s="188">
        <v>1795.7517590915331</v>
      </c>
      <c r="ER173" s="188">
        <v>32801.31</v>
      </c>
      <c r="ES173" s="192">
        <v>0</v>
      </c>
      <c r="ET173" s="190">
        <v>6867486.7435791325</v>
      </c>
      <c r="EU173" s="269"/>
      <c r="EV173" s="192">
        <v>0</v>
      </c>
      <c r="EW173" s="188">
        <v>7365820.9199999999</v>
      </c>
      <c r="EX173" s="188">
        <v>9951.06</v>
      </c>
      <c r="EY173" s="188">
        <v>9764.2199999999993</v>
      </c>
      <c r="EZ173" s="188">
        <v>30795.5</v>
      </c>
      <c r="FA173" s="188">
        <v>20886.11</v>
      </c>
      <c r="FB173" s="188">
        <v>731015.65</v>
      </c>
      <c r="FC173" s="192">
        <v>8168233.46</v>
      </c>
      <c r="FD173" s="188">
        <v>7161098.9600000009</v>
      </c>
      <c r="FE173" s="188">
        <v>8980.7900000000009</v>
      </c>
      <c r="FF173" s="188">
        <v>8731.91</v>
      </c>
      <c r="FG173" s="188">
        <v>29260.53</v>
      </c>
      <c r="FH173" s="188">
        <v>20292.160000000003</v>
      </c>
      <c r="FI173" s="188">
        <v>701224.63</v>
      </c>
      <c r="FJ173" s="192">
        <v>7929588.9800000014</v>
      </c>
      <c r="FK173" s="192">
        <v>1599379.2</v>
      </c>
      <c r="FL173" s="190">
        <v>7365820.9199999999</v>
      </c>
      <c r="FN173" s="115">
        <v>2.6374997967133811E-2</v>
      </c>
      <c r="FO173" s="107">
        <v>3.4064169839676381</v>
      </c>
      <c r="FP173" s="108">
        <v>16828.700000000004</v>
      </c>
      <c r="FQ173" s="107">
        <v>3.0862321466970006</v>
      </c>
      <c r="FR173" s="108">
        <v>16828.700000000004</v>
      </c>
      <c r="FS173" s="107">
        <v>1.6009274415344499</v>
      </c>
      <c r="FT173" s="108">
        <v>16828.700000000004</v>
      </c>
      <c r="FU173" s="108">
        <v>16828.7</v>
      </c>
      <c r="FV173" s="108">
        <v>16828.7</v>
      </c>
      <c r="FW173" s="108">
        <v>16828.7</v>
      </c>
      <c r="FX173" s="108">
        <v>16828.7</v>
      </c>
      <c r="FY173" s="108">
        <v>16828.7</v>
      </c>
      <c r="FZ173" s="108">
        <v>16828.7</v>
      </c>
      <c r="GA173" s="108">
        <v>16828.7</v>
      </c>
      <c r="GB173" s="108">
        <v>16828.7</v>
      </c>
      <c r="GC173" s="108">
        <v>16828.7</v>
      </c>
      <c r="GD173" s="108">
        <v>16828.7</v>
      </c>
      <c r="GE173" s="108">
        <v>16828.7</v>
      </c>
      <c r="GF173" s="108">
        <v>16828.7</v>
      </c>
      <c r="GG173" s="108">
        <v>16828.700000000004</v>
      </c>
      <c r="GH173" s="108">
        <v>0</v>
      </c>
      <c r="GI173" s="108"/>
      <c r="GJ173" s="108">
        <v>0</v>
      </c>
      <c r="GK173" s="115">
        <v>0</v>
      </c>
    </row>
    <row r="174" spans="1:193" ht="12" customHeight="1" x14ac:dyDescent="0.25">
      <c r="A174" s="22">
        <v>169</v>
      </c>
      <c r="B174" s="10" t="s">
        <v>167</v>
      </c>
      <c r="C174" s="28">
        <v>2021</v>
      </c>
      <c r="D174" s="282"/>
      <c r="E174" s="126">
        <v>30191.5</v>
      </c>
      <c r="F174" s="11">
        <v>27709.4</v>
      </c>
      <c r="G174" s="11">
        <v>2482.1</v>
      </c>
      <c r="H174" s="11">
        <v>4990</v>
      </c>
      <c r="I174" s="124" t="s">
        <v>494</v>
      </c>
      <c r="J174" s="12">
        <v>36.54</v>
      </c>
      <c r="K174" s="26">
        <v>4.03</v>
      </c>
      <c r="L174" s="26">
        <v>7</v>
      </c>
      <c r="M174" s="26">
        <v>11</v>
      </c>
      <c r="N174" s="26">
        <v>5.4</v>
      </c>
      <c r="O174" s="26">
        <v>2.67</v>
      </c>
      <c r="P174" s="26">
        <v>1.54</v>
      </c>
      <c r="Q174" s="26">
        <v>4.9000000000000004</v>
      </c>
      <c r="R174" s="26">
        <v>0</v>
      </c>
      <c r="S174" s="35">
        <v>38.001599999999996</v>
      </c>
      <c r="T174" s="33">
        <v>4.1912000000000003</v>
      </c>
      <c r="U174" s="33">
        <v>7.28</v>
      </c>
      <c r="V174" s="33">
        <v>11.44</v>
      </c>
      <c r="W174" s="33">
        <v>5.6160000000000005</v>
      </c>
      <c r="X174" s="33">
        <v>2.7767999999999997</v>
      </c>
      <c r="Y174" s="33">
        <v>1.6016000000000001</v>
      </c>
      <c r="Z174" s="33">
        <v>5.0960000000000001</v>
      </c>
      <c r="AA174" s="33">
        <v>0</v>
      </c>
      <c r="AB174" s="38" t="s">
        <v>396</v>
      </c>
      <c r="AC174" s="38" t="s">
        <v>395</v>
      </c>
      <c r="AD174" s="122" t="s">
        <v>396</v>
      </c>
      <c r="AE174" s="37">
        <v>11</v>
      </c>
      <c r="AF174" s="38" t="s">
        <v>395</v>
      </c>
      <c r="AG174" s="282"/>
      <c r="AH174" s="26">
        <v>34.24</v>
      </c>
      <c r="AI174" s="26">
        <v>34.24</v>
      </c>
      <c r="AJ174" s="26">
        <v>2190</v>
      </c>
      <c r="AK174" s="26">
        <v>35.89</v>
      </c>
      <c r="AL174" s="26">
        <v>4.29</v>
      </c>
      <c r="AM174" s="282"/>
      <c r="AN174" s="15">
        <v>6.0000000000000001E-3</v>
      </c>
      <c r="AO174" s="15">
        <v>6.0000000000000001E-3</v>
      </c>
      <c r="AP174" s="16">
        <v>3.5940000000000001E-4</v>
      </c>
      <c r="AQ174" s="15">
        <v>1.2E-2</v>
      </c>
      <c r="AR174" s="15">
        <v>3.23</v>
      </c>
      <c r="AS174" s="282"/>
      <c r="AT174" s="13">
        <v>29.94</v>
      </c>
      <c r="AU174" s="13">
        <v>29.94</v>
      </c>
      <c r="AV174" s="13">
        <v>1.7934060000000001</v>
      </c>
      <c r="AW174" s="13">
        <v>59.88</v>
      </c>
      <c r="AX174" s="13">
        <v>16117.7</v>
      </c>
      <c r="AY174" s="26">
        <v>3.3954775350678174E-2</v>
      </c>
      <c r="AZ174" s="26">
        <v>3.3954775350678174E-2</v>
      </c>
      <c r="BA174" s="26">
        <v>0.1300882413924449</v>
      </c>
      <c r="BB174" s="26">
        <v>7.1182061176158856E-2</v>
      </c>
      <c r="BC174" s="26">
        <v>2.2902119139492902</v>
      </c>
      <c r="BD174" s="269"/>
      <c r="BE174" s="192">
        <v>965908.73465200595</v>
      </c>
      <c r="BF174" s="188">
        <v>712071.10755522945</v>
      </c>
      <c r="BG174" s="188">
        <v>187239.46830597569</v>
      </c>
      <c r="BH174" s="188">
        <v>25948.504850865946</v>
      </c>
      <c r="BI174" s="188">
        <v>9256.2532704837449</v>
      </c>
      <c r="BJ174" s="189">
        <v>50279.341127904139</v>
      </c>
      <c r="BK174" s="188">
        <v>439347.54</v>
      </c>
      <c r="BL174" s="188">
        <v>0</v>
      </c>
      <c r="BM174" s="188">
        <v>0</v>
      </c>
      <c r="BN174" s="188">
        <v>0</v>
      </c>
      <c r="BO174" s="188">
        <v>0</v>
      </c>
      <c r="BP174" s="188">
        <v>0</v>
      </c>
      <c r="BQ174" s="188">
        <v>0</v>
      </c>
      <c r="BR174" s="188">
        <v>2816.65</v>
      </c>
      <c r="BS174" s="188">
        <v>0</v>
      </c>
      <c r="BT174" s="188">
        <v>0</v>
      </c>
      <c r="BU174" s="188">
        <v>0</v>
      </c>
      <c r="BV174" s="188">
        <v>0</v>
      </c>
      <c r="BW174" s="188">
        <v>0</v>
      </c>
      <c r="BX174" s="188">
        <v>0</v>
      </c>
      <c r="BY174" s="188">
        <v>0</v>
      </c>
      <c r="BZ174" s="188">
        <v>0</v>
      </c>
      <c r="CA174" s="188">
        <v>0</v>
      </c>
      <c r="CB174" s="188">
        <v>0</v>
      </c>
      <c r="CC174" s="188">
        <v>0</v>
      </c>
      <c r="CD174" s="188">
        <v>0</v>
      </c>
      <c r="CE174" s="188">
        <v>0</v>
      </c>
      <c r="CF174" s="188">
        <v>118653.66</v>
      </c>
      <c r="CG174" s="188">
        <v>62165.88</v>
      </c>
      <c r="CH174" s="188">
        <v>50536.78</v>
      </c>
      <c r="CI174" s="188">
        <v>0</v>
      </c>
      <c r="CJ174" s="188">
        <v>5951</v>
      </c>
      <c r="CK174" s="188">
        <v>0</v>
      </c>
      <c r="CL174" s="188">
        <v>0</v>
      </c>
      <c r="CM174" s="188">
        <v>0</v>
      </c>
      <c r="CN174" s="188">
        <v>0</v>
      </c>
      <c r="CO174" s="188">
        <v>0</v>
      </c>
      <c r="CP174" s="188">
        <v>0</v>
      </c>
      <c r="CQ174" s="188">
        <v>0</v>
      </c>
      <c r="CR174" s="188">
        <v>0</v>
      </c>
      <c r="CS174" s="188">
        <v>0</v>
      </c>
      <c r="CT174" s="188">
        <v>0</v>
      </c>
      <c r="CU174" s="188">
        <v>0</v>
      </c>
      <c r="CV174" s="188">
        <v>0</v>
      </c>
      <c r="CW174" s="188">
        <v>0</v>
      </c>
      <c r="CX174" s="188">
        <v>0</v>
      </c>
      <c r="CY174" s="188">
        <v>0</v>
      </c>
      <c r="CZ174" s="188">
        <v>0</v>
      </c>
      <c r="DA174" s="188">
        <v>0</v>
      </c>
      <c r="DB174" s="188">
        <v>112580.28</v>
      </c>
      <c r="DC174" s="188">
        <v>19787.03709677641</v>
      </c>
      <c r="DD174" s="193">
        <v>3106462.6726092403</v>
      </c>
      <c r="DE174" s="188">
        <v>2110077.9616650026</v>
      </c>
      <c r="DF174" s="189">
        <v>496554.79872914735</v>
      </c>
      <c r="DG174" s="189">
        <v>5182.5242071755974</v>
      </c>
      <c r="DH174" s="189">
        <v>2142.1232747755698</v>
      </c>
      <c r="DI174" s="189">
        <v>3040.4009324000276</v>
      </c>
      <c r="DJ174" s="188">
        <v>3000.2201659627945</v>
      </c>
      <c r="DK174" s="188">
        <v>0</v>
      </c>
      <c r="DL174" s="188">
        <v>4308.94852172627</v>
      </c>
      <c r="DM174" s="188">
        <v>0</v>
      </c>
      <c r="DN174" s="188">
        <v>483024.98612976703</v>
      </c>
      <c r="DO174" s="188">
        <v>0</v>
      </c>
      <c r="DP174" s="188">
        <v>4313.2331904585144</v>
      </c>
      <c r="DQ174" s="188">
        <v>0</v>
      </c>
      <c r="DR174" s="192">
        <v>2807567.206782022</v>
      </c>
      <c r="DS174" s="188">
        <v>2149609.7363141873</v>
      </c>
      <c r="DT174" s="188">
        <v>608708.2215113499</v>
      </c>
      <c r="DU174" s="188">
        <v>1540901.5148028373</v>
      </c>
      <c r="DV174" s="188">
        <v>561744.94901201245</v>
      </c>
      <c r="DW174" s="188">
        <v>190772.848654834</v>
      </c>
      <c r="DX174" s="188">
        <v>156643.36528563648</v>
      </c>
      <c r="DY174" s="188">
        <v>214328.735071542</v>
      </c>
      <c r="DZ174" s="188">
        <v>29271.714200359376</v>
      </c>
      <c r="EA174" s="188">
        <v>15927.541900660046</v>
      </c>
      <c r="EB174" s="188">
        <v>13344.172299699332</v>
      </c>
      <c r="EC174" s="188">
        <v>21393.179593342789</v>
      </c>
      <c r="ED174" s="188">
        <v>1688.5479571356846</v>
      </c>
      <c r="EE174" s="188">
        <v>21600.089102868649</v>
      </c>
      <c r="EF174" s="188">
        <v>22258.990602115544</v>
      </c>
      <c r="EG174" s="192">
        <v>185907.18369845609</v>
      </c>
      <c r="EH174" s="188">
        <v>78622.006785689082</v>
      </c>
      <c r="EI174" s="188">
        <v>107285.17691276703</v>
      </c>
      <c r="EJ174" s="192">
        <v>388867.64116564917</v>
      </c>
      <c r="EK174" s="192">
        <v>2770573.1154967849</v>
      </c>
      <c r="EL174" s="188">
        <v>1495850.0983310994</v>
      </c>
      <c r="EM174" s="188">
        <v>1274723.0171656855</v>
      </c>
      <c r="EN174" s="188">
        <v>0</v>
      </c>
      <c r="EO174" s="192">
        <v>1136244.4996761936</v>
      </c>
      <c r="EP174" s="188">
        <v>1093939.3136933425</v>
      </c>
      <c r="EQ174" s="188">
        <v>3238.7959828511762</v>
      </c>
      <c r="ER174" s="188">
        <v>39066.39</v>
      </c>
      <c r="ES174" s="192">
        <v>0</v>
      </c>
      <c r="ET174" s="190">
        <v>11361531.054080352</v>
      </c>
      <c r="EU174" s="269"/>
      <c r="EV174" s="192">
        <v>0</v>
      </c>
      <c r="EW174" s="188">
        <v>12143727.92</v>
      </c>
      <c r="EX174" s="188">
        <v>7838.2800000000007</v>
      </c>
      <c r="EY174" s="188">
        <v>7839.4</v>
      </c>
      <c r="EZ174" s="188">
        <v>24730.639999999999</v>
      </c>
      <c r="FA174" s="188">
        <v>16479.769999999997</v>
      </c>
      <c r="FB174" s="188">
        <v>700225.16999999993</v>
      </c>
      <c r="FC174" s="192">
        <v>12900841.18</v>
      </c>
      <c r="FD174" s="188">
        <v>11758210.699999999</v>
      </c>
      <c r="FE174" s="188">
        <v>7720.9899999999989</v>
      </c>
      <c r="FF174" s="188">
        <v>7717.5099999999993</v>
      </c>
      <c r="FG174" s="188">
        <v>24324.530000000002</v>
      </c>
      <c r="FH174" s="188">
        <v>16195.890000000003</v>
      </c>
      <c r="FI174" s="188">
        <v>671594.64</v>
      </c>
      <c r="FJ174" s="192">
        <v>12485764.26</v>
      </c>
      <c r="FK174" s="192">
        <v>6834018.9000000004</v>
      </c>
      <c r="FL174" s="190">
        <v>12143727.92</v>
      </c>
      <c r="FN174" s="115">
        <v>4.7569624827696867E-2</v>
      </c>
      <c r="FO174" s="107">
        <v>3.4064172994825253</v>
      </c>
      <c r="FP174" s="108">
        <v>30191.5</v>
      </c>
      <c r="FQ174" s="107">
        <v>3.0862321215163959</v>
      </c>
      <c r="FR174" s="108">
        <v>30191.5</v>
      </c>
      <c r="FS174" s="107">
        <v>0</v>
      </c>
      <c r="FT174" s="108">
        <v>0</v>
      </c>
      <c r="FU174" s="108">
        <v>30191.5</v>
      </c>
      <c r="FV174" s="108">
        <v>30191.5</v>
      </c>
      <c r="FW174" s="108">
        <v>30191.5</v>
      </c>
      <c r="FX174" s="108">
        <v>30191.5</v>
      </c>
      <c r="FY174" s="108">
        <v>30191.5</v>
      </c>
      <c r="FZ174" s="108">
        <v>30191.5</v>
      </c>
      <c r="GA174" s="108">
        <v>30191.5</v>
      </c>
      <c r="GB174" s="108">
        <v>30191.5</v>
      </c>
      <c r="GC174" s="108">
        <v>30191.5</v>
      </c>
      <c r="GD174" s="108">
        <v>30191.5</v>
      </c>
      <c r="GE174" s="108">
        <v>30191.5</v>
      </c>
      <c r="GF174" s="108">
        <v>30191.5</v>
      </c>
      <c r="GG174" s="108">
        <v>30191.5</v>
      </c>
      <c r="GH174" s="108">
        <v>30191.5</v>
      </c>
      <c r="GI174" s="108"/>
      <c r="GJ174" s="108">
        <v>0</v>
      </c>
      <c r="GK174" s="115">
        <v>0</v>
      </c>
    </row>
    <row r="175" spans="1:193" ht="12" customHeight="1" x14ac:dyDescent="0.25">
      <c r="A175" s="22">
        <v>170</v>
      </c>
      <c r="B175" s="10" t="s">
        <v>168</v>
      </c>
      <c r="C175" s="28">
        <v>2021</v>
      </c>
      <c r="D175" s="282"/>
      <c r="E175" s="126">
        <v>5090.8</v>
      </c>
      <c r="F175" s="11">
        <v>3431.6</v>
      </c>
      <c r="G175" s="11">
        <v>1659.2</v>
      </c>
      <c r="H175" s="11">
        <v>577.9</v>
      </c>
      <c r="I175" s="124" t="s">
        <v>494</v>
      </c>
      <c r="J175" s="12">
        <v>39.75</v>
      </c>
      <c r="K175" s="27">
        <v>4.49</v>
      </c>
      <c r="L175" s="27">
        <v>7.61</v>
      </c>
      <c r="M175" s="27">
        <v>11.85</v>
      </c>
      <c r="N175" s="27">
        <v>6.1</v>
      </c>
      <c r="O175" s="27">
        <v>2.78</v>
      </c>
      <c r="P175" s="27">
        <v>1.6</v>
      </c>
      <c r="Q175" s="27">
        <v>5.09</v>
      </c>
      <c r="R175" s="27">
        <v>0.23</v>
      </c>
      <c r="S175" s="35">
        <v>41.34</v>
      </c>
      <c r="T175" s="33">
        <v>4.6696</v>
      </c>
      <c r="U175" s="33">
        <v>7.9144000000000005</v>
      </c>
      <c r="V175" s="33">
        <v>12.324</v>
      </c>
      <c r="W175" s="33">
        <v>6.3439999999999994</v>
      </c>
      <c r="X175" s="33">
        <v>2.8912</v>
      </c>
      <c r="Y175" s="33">
        <v>1.6640000000000001</v>
      </c>
      <c r="Z175" s="33">
        <v>5.2935999999999996</v>
      </c>
      <c r="AA175" s="33">
        <v>0.23920000000000002</v>
      </c>
      <c r="AB175" s="38" t="s">
        <v>395</v>
      </c>
      <c r="AC175" s="38" t="s">
        <v>396</v>
      </c>
      <c r="AD175" s="122" t="s">
        <v>395</v>
      </c>
      <c r="AE175" s="37">
        <v>2</v>
      </c>
      <c r="AF175" s="38" t="s">
        <v>396</v>
      </c>
      <c r="AG175" s="282"/>
      <c r="AH175" s="26">
        <v>34.24</v>
      </c>
      <c r="AI175" s="26">
        <v>34.24</v>
      </c>
      <c r="AJ175" s="26">
        <v>2190</v>
      </c>
      <c r="AK175" s="26">
        <v>35.89</v>
      </c>
      <c r="AL175" s="26">
        <v>5.93</v>
      </c>
      <c r="AM175" s="282"/>
      <c r="AN175" s="15">
        <v>7.0000000000000001E-3</v>
      </c>
      <c r="AO175" s="15">
        <v>7.0000000000000001E-3</v>
      </c>
      <c r="AP175" s="16">
        <v>4.193E-4</v>
      </c>
      <c r="AQ175" s="15">
        <v>1.4E-2</v>
      </c>
      <c r="AR175" s="15">
        <v>3.23</v>
      </c>
      <c r="AS175" s="282"/>
      <c r="AT175" s="13">
        <v>4.0453000000000001</v>
      </c>
      <c r="AU175" s="13">
        <v>4.0453000000000001</v>
      </c>
      <c r="AV175" s="13">
        <v>0.24231347</v>
      </c>
      <c r="AW175" s="13">
        <v>8.0906000000000002</v>
      </c>
      <c r="AX175" s="13">
        <v>1866.617</v>
      </c>
      <c r="AY175" s="26">
        <v>2.720811503103638E-2</v>
      </c>
      <c r="AZ175" s="26">
        <v>2.720811503103638E-2</v>
      </c>
      <c r="BA175" s="26">
        <v>0.10424029608313035</v>
      </c>
      <c r="BB175" s="26">
        <v>5.7038507503732225E-2</v>
      </c>
      <c r="BC175" s="26">
        <v>2.1743220731515671</v>
      </c>
      <c r="BD175" s="269"/>
      <c r="BE175" s="192">
        <v>184671.87911804422</v>
      </c>
      <c r="BF175" s="188">
        <v>124428.06838580935</v>
      </c>
      <c r="BG175" s="188">
        <v>31571.756462980022</v>
      </c>
      <c r="BH175" s="188">
        <v>4375.3589087918253</v>
      </c>
      <c r="BI175" s="188">
        <v>1560.7616100352304</v>
      </c>
      <c r="BJ175" s="189">
        <v>8477.9514040022677</v>
      </c>
      <c r="BK175" s="188">
        <v>78442.240000000005</v>
      </c>
      <c r="BL175" s="188">
        <v>56907.38</v>
      </c>
      <c r="BM175" s="188">
        <v>0</v>
      </c>
      <c r="BN175" s="188">
        <v>56907.38</v>
      </c>
      <c r="BO175" s="188">
        <v>0</v>
      </c>
      <c r="BP175" s="188">
        <v>0</v>
      </c>
      <c r="BQ175" s="188">
        <v>0</v>
      </c>
      <c r="BR175" s="188">
        <v>0</v>
      </c>
      <c r="BS175" s="188">
        <v>0</v>
      </c>
      <c r="BT175" s="188">
        <v>0</v>
      </c>
      <c r="BU175" s="188">
        <v>0</v>
      </c>
      <c r="BV175" s="188">
        <v>0</v>
      </c>
      <c r="BW175" s="188">
        <v>0</v>
      </c>
      <c r="BX175" s="188">
        <v>0</v>
      </c>
      <c r="BY175" s="188">
        <v>0</v>
      </c>
      <c r="BZ175" s="188">
        <v>0</v>
      </c>
      <c r="CA175" s="188">
        <v>0</v>
      </c>
      <c r="CB175" s="188">
        <v>0</v>
      </c>
      <c r="CC175" s="188">
        <v>0</v>
      </c>
      <c r="CD175" s="188">
        <v>0</v>
      </c>
      <c r="CE175" s="188">
        <v>0</v>
      </c>
      <c r="CF175" s="188">
        <v>0</v>
      </c>
      <c r="CG175" s="188">
        <v>0</v>
      </c>
      <c r="CH175" s="188">
        <v>0</v>
      </c>
      <c r="CI175" s="188">
        <v>0</v>
      </c>
      <c r="CJ175" s="188">
        <v>0</v>
      </c>
      <c r="CK175" s="188">
        <v>0</v>
      </c>
      <c r="CL175" s="188">
        <v>0</v>
      </c>
      <c r="CM175" s="188">
        <v>0</v>
      </c>
      <c r="CN175" s="188">
        <v>0</v>
      </c>
      <c r="CO175" s="188">
        <v>0</v>
      </c>
      <c r="CP175" s="188">
        <v>0</v>
      </c>
      <c r="CQ175" s="188">
        <v>0</v>
      </c>
      <c r="CR175" s="188">
        <v>0</v>
      </c>
      <c r="CS175" s="188">
        <v>0</v>
      </c>
      <c r="CT175" s="188">
        <v>0</v>
      </c>
      <c r="CU175" s="188">
        <v>0</v>
      </c>
      <c r="CV175" s="188">
        <v>0</v>
      </c>
      <c r="CW175" s="188">
        <v>0</v>
      </c>
      <c r="CX175" s="188">
        <v>0</v>
      </c>
      <c r="CY175" s="188">
        <v>0</v>
      </c>
      <c r="CZ175" s="188">
        <v>0</v>
      </c>
      <c r="DA175" s="188">
        <v>0</v>
      </c>
      <c r="DB175" s="188">
        <v>0</v>
      </c>
      <c r="DC175" s="188">
        <v>3336.4307322348795</v>
      </c>
      <c r="DD175" s="193">
        <v>523802.40046765236</v>
      </c>
      <c r="DE175" s="188">
        <v>355795.00479420362</v>
      </c>
      <c r="DF175" s="189">
        <v>83727.577939828887</v>
      </c>
      <c r="DG175" s="189">
        <v>873.86165754896365</v>
      </c>
      <c r="DH175" s="189">
        <v>361.19838918992008</v>
      </c>
      <c r="DI175" s="189">
        <v>512.66326835904363</v>
      </c>
      <c r="DJ175" s="188">
        <v>505.88810827164588</v>
      </c>
      <c r="DK175" s="188">
        <v>0</v>
      </c>
      <c r="DL175" s="188">
        <v>726.56195069486773</v>
      </c>
      <c r="DM175" s="188">
        <v>0</v>
      </c>
      <c r="DN175" s="188">
        <v>81446.221598443881</v>
      </c>
      <c r="DO175" s="188">
        <v>0</v>
      </c>
      <c r="DP175" s="188">
        <v>727.28441866042454</v>
      </c>
      <c r="DQ175" s="188">
        <v>0</v>
      </c>
      <c r="DR175" s="192">
        <v>473403.54524571216</v>
      </c>
      <c r="DS175" s="188">
        <v>362460.73383661848</v>
      </c>
      <c r="DT175" s="188">
        <v>102638.55105145424</v>
      </c>
      <c r="DU175" s="188">
        <v>259822.18278516424</v>
      </c>
      <c r="DV175" s="188">
        <v>94719.745174315743</v>
      </c>
      <c r="DW175" s="188">
        <v>32167.544439064939</v>
      </c>
      <c r="DX175" s="188">
        <v>26412.733517583372</v>
      </c>
      <c r="DY175" s="188">
        <v>36139.467217667436</v>
      </c>
      <c r="DZ175" s="188">
        <v>4935.7084825593147</v>
      </c>
      <c r="EA175" s="188">
        <v>2685.6542506294877</v>
      </c>
      <c r="EB175" s="188">
        <v>2250.054231929827</v>
      </c>
      <c r="EC175" s="188">
        <v>3607.2536533060461</v>
      </c>
      <c r="ED175" s="188">
        <v>284.71788219155542</v>
      </c>
      <c r="EE175" s="188">
        <v>3642.1421130080898</v>
      </c>
      <c r="EF175" s="188">
        <v>3753.2441037129602</v>
      </c>
      <c r="EG175" s="192">
        <v>31347.110636175763</v>
      </c>
      <c r="EH175" s="188">
        <v>13257.00651324333</v>
      </c>
      <c r="EI175" s="188">
        <v>18090.104122932433</v>
      </c>
      <c r="EJ175" s="192">
        <v>65569.693047582507</v>
      </c>
      <c r="EK175" s="192">
        <v>611779.15145343414</v>
      </c>
      <c r="EL175" s="188">
        <v>252225.74832598455</v>
      </c>
      <c r="EM175" s="188">
        <v>214939.96442002131</v>
      </c>
      <c r="EN175" s="188">
        <v>144613.43870742829</v>
      </c>
      <c r="EO175" s="192">
        <v>188325.97127403194</v>
      </c>
      <c r="EP175" s="188">
        <v>182774.33633274876</v>
      </c>
      <c r="EQ175" s="188">
        <v>541.13494128316836</v>
      </c>
      <c r="ER175" s="188">
        <v>5010.5</v>
      </c>
      <c r="ES175" s="264">
        <v>10012.121053931331</v>
      </c>
      <c r="ET175" s="190">
        <v>2088911.8722965645</v>
      </c>
      <c r="EU175" s="269"/>
      <c r="EV175" s="192">
        <v>932.10526315789468</v>
      </c>
      <c r="EW175" s="188">
        <v>1605372.7999999998</v>
      </c>
      <c r="EX175" s="188">
        <v>612.96</v>
      </c>
      <c r="EY175" s="188">
        <v>832.08</v>
      </c>
      <c r="EZ175" s="188">
        <v>1932.4799999999998</v>
      </c>
      <c r="FA175" s="188">
        <v>1494.4199999999998</v>
      </c>
      <c r="FB175" s="188">
        <v>88026.72</v>
      </c>
      <c r="FC175" s="192">
        <v>1698271.4599999997</v>
      </c>
      <c r="FD175" s="188">
        <v>1585239.37</v>
      </c>
      <c r="FE175" s="188">
        <v>594.17999999999995</v>
      </c>
      <c r="FF175" s="188">
        <v>806.44</v>
      </c>
      <c r="FG175" s="188">
        <v>1873.57</v>
      </c>
      <c r="FH175" s="188">
        <v>1471.49</v>
      </c>
      <c r="FI175" s="188">
        <v>85381.949999999983</v>
      </c>
      <c r="FJ175" s="192">
        <v>1675367</v>
      </c>
      <c r="FK175" s="192">
        <v>431172.5</v>
      </c>
      <c r="FL175" s="190">
        <v>1606304.9052631578</v>
      </c>
      <c r="FN175" s="115">
        <v>7.9478875095236063E-3</v>
      </c>
      <c r="FO175" s="107">
        <v>3.4064192320534223</v>
      </c>
      <c r="FP175" s="108">
        <v>5090.8000000000011</v>
      </c>
      <c r="FQ175" s="107">
        <v>3.0862339664146132</v>
      </c>
      <c r="FR175" s="108">
        <v>5090.8000000000011</v>
      </c>
      <c r="FS175" s="107">
        <v>1.6009263281940489</v>
      </c>
      <c r="FT175" s="108">
        <v>5090.8000000000011</v>
      </c>
      <c r="FU175" s="108">
        <v>5090.8</v>
      </c>
      <c r="FV175" s="108">
        <v>5090.8</v>
      </c>
      <c r="FW175" s="108">
        <v>5090.8</v>
      </c>
      <c r="FX175" s="108">
        <v>5090.8</v>
      </c>
      <c r="FY175" s="108">
        <v>5090.8</v>
      </c>
      <c r="FZ175" s="108">
        <v>5090.8</v>
      </c>
      <c r="GA175" s="108">
        <v>5090.8</v>
      </c>
      <c r="GB175" s="108">
        <v>5090.8</v>
      </c>
      <c r="GC175" s="108">
        <v>5090.8</v>
      </c>
      <c r="GD175" s="108">
        <v>5090.8</v>
      </c>
      <c r="GE175" s="108">
        <v>5090.8</v>
      </c>
      <c r="GF175" s="108">
        <v>5090.8</v>
      </c>
      <c r="GG175" s="108">
        <v>5090.8000000000011</v>
      </c>
      <c r="GH175" s="108">
        <v>5090.8000000000011</v>
      </c>
      <c r="GI175" s="108">
        <v>5090.8000000000011</v>
      </c>
      <c r="GJ175" s="108">
        <v>1</v>
      </c>
      <c r="GK175" s="115">
        <v>2.3923444976076554E-3</v>
      </c>
    </row>
    <row r="176" spans="1:193" ht="12" customHeight="1" x14ac:dyDescent="0.25">
      <c r="A176" s="22">
        <v>171</v>
      </c>
      <c r="B176" s="10" t="s">
        <v>169</v>
      </c>
      <c r="C176" s="28">
        <v>2021</v>
      </c>
      <c r="D176" s="282"/>
      <c r="E176" s="126">
        <v>3610</v>
      </c>
      <c r="F176" s="11">
        <v>3610</v>
      </c>
      <c r="G176" s="11">
        <v>0</v>
      </c>
      <c r="H176" s="11">
        <v>577.9</v>
      </c>
      <c r="I176" s="124" t="s">
        <v>494</v>
      </c>
      <c r="J176" s="12">
        <v>39.75</v>
      </c>
      <c r="K176" s="27">
        <v>4.49</v>
      </c>
      <c r="L176" s="27">
        <v>7.61</v>
      </c>
      <c r="M176" s="27">
        <v>11.85</v>
      </c>
      <c r="N176" s="27">
        <v>6.1</v>
      </c>
      <c r="O176" s="27">
        <v>2.78</v>
      </c>
      <c r="P176" s="27">
        <v>1.6</v>
      </c>
      <c r="Q176" s="27">
        <v>5.09</v>
      </c>
      <c r="R176" s="27">
        <v>0.23</v>
      </c>
      <c r="S176" s="35">
        <v>41.34</v>
      </c>
      <c r="T176" s="33">
        <v>4.6696</v>
      </c>
      <c r="U176" s="33">
        <v>7.9144000000000005</v>
      </c>
      <c r="V176" s="33">
        <v>12.324</v>
      </c>
      <c r="W176" s="33">
        <v>6.3439999999999994</v>
      </c>
      <c r="X176" s="33">
        <v>2.8912</v>
      </c>
      <c r="Y176" s="33">
        <v>1.6640000000000001</v>
      </c>
      <c r="Z176" s="33">
        <v>5.2935999999999996</v>
      </c>
      <c r="AA176" s="33">
        <v>0.23920000000000002</v>
      </c>
      <c r="AB176" s="38" t="s">
        <v>395</v>
      </c>
      <c r="AC176" s="38" t="s">
        <v>396</v>
      </c>
      <c r="AD176" s="122" t="s">
        <v>395</v>
      </c>
      <c r="AE176" s="37">
        <v>2</v>
      </c>
      <c r="AF176" s="38" t="s">
        <v>396</v>
      </c>
      <c r="AG176" s="282"/>
      <c r="AH176" s="26">
        <v>34.24</v>
      </c>
      <c r="AI176" s="26">
        <v>34.24</v>
      </c>
      <c r="AJ176" s="26">
        <v>2190</v>
      </c>
      <c r="AK176" s="26">
        <v>35.89</v>
      </c>
      <c r="AL176" s="26">
        <v>5.93</v>
      </c>
      <c r="AM176" s="282"/>
      <c r="AN176" s="15">
        <v>7.0000000000000001E-3</v>
      </c>
      <c r="AO176" s="15">
        <v>7.0000000000000001E-3</v>
      </c>
      <c r="AP176" s="16">
        <v>4.193E-4</v>
      </c>
      <c r="AQ176" s="15">
        <v>1.4E-2</v>
      </c>
      <c r="AR176" s="15">
        <v>3.23</v>
      </c>
      <c r="AS176" s="282"/>
      <c r="AT176" s="13">
        <v>4.0453000000000001</v>
      </c>
      <c r="AU176" s="13">
        <v>4.0453000000000001</v>
      </c>
      <c r="AV176" s="13">
        <v>0.24231347</v>
      </c>
      <c r="AW176" s="13">
        <v>8.0906000000000002</v>
      </c>
      <c r="AX176" s="13">
        <v>1866.617</v>
      </c>
      <c r="AY176" s="26">
        <v>3.8368718005540169E-2</v>
      </c>
      <c r="AZ176" s="26">
        <v>3.8368718005540169E-2</v>
      </c>
      <c r="BA176" s="26">
        <v>0.14699903027700831</v>
      </c>
      <c r="BB176" s="26">
        <v>8.043535567867037E-2</v>
      </c>
      <c r="BC176" s="26">
        <v>3.0662157368421052</v>
      </c>
      <c r="BD176" s="269"/>
      <c r="BE176" s="192">
        <v>120756.9457177928</v>
      </c>
      <c r="BF176" s="188">
        <v>55079.148155254908</v>
      </c>
      <c r="BG176" s="188">
        <v>22388.23776839747</v>
      </c>
      <c r="BH176" s="188">
        <v>3102.6647404609266</v>
      </c>
      <c r="BI176" s="188">
        <v>1106.7709224929638</v>
      </c>
      <c r="BJ176" s="189">
        <v>6011.9047239035472</v>
      </c>
      <c r="BK176" s="188">
        <v>22469.57</v>
      </c>
      <c r="BL176" s="188">
        <v>63311.86</v>
      </c>
      <c r="BM176" s="188">
        <v>0</v>
      </c>
      <c r="BN176" s="188">
        <v>63311.86</v>
      </c>
      <c r="BO176" s="188">
        <v>0</v>
      </c>
      <c r="BP176" s="188">
        <v>0</v>
      </c>
      <c r="BQ176" s="188">
        <v>0</v>
      </c>
      <c r="BR176" s="188">
        <v>0</v>
      </c>
      <c r="BS176" s="188">
        <v>0</v>
      </c>
      <c r="BT176" s="188">
        <v>0</v>
      </c>
      <c r="BU176" s="188">
        <v>0</v>
      </c>
      <c r="BV176" s="188">
        <v>0</v>
      </c>
      <c r="BW176" s="188">
        <v>0</v>
      </c>
      <c r="BX176" s="188">
        <v>0</v>
      </c>
      <c r="BY176" s="188">
        <v>0</v>
      </c>
      <c r="BZ176" s="188">
        <v>0</v>
      </c>
      <c r="CA176" s="188">
        <v>0</v>
      </c>
      <c r="CB176" s="188">
        <v>0</v>
      </c>
      <c r="CC176" s="188">
        <v>0</v>
      </c>
      <c r="CD176" s="188">
        <v>0</v>
      </c>
      <c r="CE176" s="188">
        <v>0</v>
      </c>
      <c r="CF176" s="188">
        <v>0</v>
      </c>
      <c r="CG176" s="188">
        <v>0</v>
      </c>
      <c r="CH176" s="188">
        <v>0</v>
      </c>
      <c r="CI176" s="188">
        <v>0</v>
      </c>
      <c r="CJ176" s="188">
        <v>0</v>
      </c>
      <c r="CK176" s="188">
        <v>0</v>
      </c>
      <c r="CL176" s="188">
        <v>0</v>
      </c>
      <c r="CM176" s="188">
        <v>0</v>
      </c>
      <c r="CN176" s="188">
        <v>0</v>
      </c>
      <c r="CO176" s="188">
        <v>0</v>
      </c>
      <c r="CP176" s="188">
        <v>0</v>
      </c>
      <c r="CQ176" s="188">
        <v>0</v>
      </c>
      <c r="CR176" s="188">
        <v>0</v>
      </c>
      <c r="CS176" s="188">
        <v>0</v>
      </c>
      <c r="CT176" s="188">
        <v>0</v>
      </c>
      <c r="CU176" s="188">
        <v>0</v>
      </c>
      <c r="CV176" s="188">
        <v>0</v>
      </c>
      <c r="CW176" s="188">
        <v>0</v>
      </c>
      <c r="CX176" s="188">
        <v>0</v>
      </c>
      <c r="CY176" s="188">
        <v>0</v>
      </c>
      <c r="CZ176" s="188">
        <v>0</v>
      </c>
      <c r="DA176" s="188">
        <v>0</v>
      </c>
      <c r="DB176" s="188">
        <v>0</v>
      </c>
      <c r="DC176" s="188">
        <v>2365.9375625378943</v>
      </c>
      <c r="DD176" s="193">
        <v>371439.98304553796</v>
      </c>
      <c r="DE176" s="188">
        <v>252302.1857678704</v>
      </c>
      <c r="DF176" s="189">
        <v>59373.095851886188</v>
      </c>
      <c r="DG176" s="189">
        <v>619.67482198313792</v>
      </c>
      <c r="DH176" s="189">
        <v>256.13384634548817</v>
      </c>
      <c r="DI176" s="189">
        <v>363.54097563764969</v>
      </c>
      <c r="DJ176" s="188">
        <v>358.73655827387466</v>
      </c>
      <c r="DK176" s="188">
        <v>0</v>
      </c>
      <c r="DL176" s="188">
        <v>515.22130942258036</v>
      </c>
      <c r="DM176" s="188">
        <v>0</v>
      </c>
      <c r="DN176" s="188">
        <v>57755.335108505999</v>
      </c>
      <c r="DO176" s="188">
        <v>0</v>
      </c>
      <c r="DP176" s="188">
        <v>515.73362759568874</v>
      </c>
      <c r="DQ176" s="188">
        <v>0</v>
      </c>
      <c r="DR176" s="192">
        <v>335701.02898110723</v>
      </c>
      <c r="DS176" s="188">
        <v>257029.00313314068</v>
      </c>
      <c r="DT176" s="188">
        <v>72783.289325007805</v>
      </c>
      <c r="DU176" s="188">
        <v>184245.71380813286</v>
      </c>
      <c r="DV176" s="188">
        <v>67167.887184583902</v>
      </c>
      <c r="DW176" s="188">
        <v>22810.724331151174</v>
      </c>
      <c r="DX176" s="188">
        <v>18729.859353829645</v>
      </c>
      <c r="DY176" s="188">
        <v>25627.303499603091</v>
      </c>
      <c r="DZ176" s="188">
        <v>3500.0211404964102</v>
      </c>
      <c r="EA176" s="188">
        <v>1904.4574221679204</v>
      </c>
      <c r="EB176" s="188">
        <v>1595.5637183284896</v>
      </c>
      <c r="EC176" s="188">
        <v>2557.9841456028175</v>
      </c>
      <c r="ED176" s="188">
        <v>201.89981038569866</v>
      </c>
      <c r="EE176" s="188">
        <v>2582.7243317276661</v>
      </c>
      <c r="EF176" s="188">
        <v>2661.5092351700682</v>
      </c>
      <c r="EG176" s="192">
        <v>22228.936394396653</v>
      </c>
      <c r="EH176" s="188">
        <v>9400.8394580043241</v>
      </c>
      <c r="EI176" s="188">
        <v>12828.096936392329</v>
      </c>
      <c r="EJ176" s="192">
        <v>46496.934057863749</v>
      </c>
      <c r="EK176" s="192">
        <v>433826.26242376381</v>
      </c>
      <c r="EL176" s="188">
        <v>178858.91244142453</v>
      </c>
      <c r="EM176" s="188">
        <v>152418.73017134375</v>
      </c>
      <c r="EN176" s="188">
        <v>102548.61981099551</v>
      </c>
      <c r="EO176" s="192">
        <v>135010.92661870708</v>
      </c>
      <c r="EP176" s="188">
        <v>129616.67410324185</v>
      </c>
      <c r="EQ176" s="188">
        <v>383.75251546521378</v>
      </c>
      <c r="ER176" s="188">
        <v>5010.5</v>
      </c>
      <c r="ES176" s="264">
        <v>7099.818693465093</v>
      </c>
      <c r="ET176" s="190">
        <v>1472560.8359326345</v>
      </c>
      <c r="EU176" s="269"/>
      <c r="EV176" s="192">
        <v>932.10526315789468</v>
      </c>
      <c r="EW176" s="188">
        <v>1670949.71</v>
      </c>
      <c r="EX176" s="188">
        <v>945.8</v>
      </c>
      <c r="EY176" s="188">
        <v>945.8</v>
      </c>
      <c r="EZ176" s="188">
        <v>2980.76</v>
      </c>
      <c r="FA176" s="188">
        <v>1992.52</v>
      </c>
      <c r="FB176" s="188">
        <v>129203.25</v>
      </c>
      <c r="FC176" s="192">
        <v>1807017.84</v>
      </c>
      <c r="FD176" s="188">
        <v>1509948.52</v>
      </c>
      <c r="FE176" s="188">
        <v>135.76</v>
      </c>
      <c r="FF176" s="188">
        <v>135.72000000000003</v>
      </c>
      <c r="FG176" s="188">
        <v>2196.81</v>
      </c>
      <c r="FH176" s="188">
        <v>1900.6800000000003</v>
      </c>
      <c r="FI176" s="188">
        <v>119154.83</v>
      </c>
      <c r="FJ176" s="192">
        <v>1633472.32</v>
      </c>
      <c r="FK176" s="192">
        <v>888798.81</v>
      </c>
      <c r="FL176" s="190">
        <v>1671881.8152631579</v>
      </c>
      <c r="FN176" s="115">
        <v>5.636342419844227E-3</v>
      </c>
      <c r="FO176" s="107">
        <v>3.4064188793175085</v>
      </c>
      <c r="FP176" s="108">
        <v>3610</v>
      </c>
      <c r="FQ176" s="107">
        <v>3.0862313270365345</v>
      </c>
      <c r="FR176" s="108">
        <v>3610</v>
      </c>
      <c r="FS176" s="107">
        <v>1.6009286541284657</v>
      </c>
      <c r="FT176" s="108">
        <v>3610</v>
      </c>
      <c r="FU176" s="108">
        <v>3610</v>
      </c>
      <c r="FV176" s="108">
        <v>3610</v>
      </c>
      <c r="FW176" s="108">
        <v>3610</v>
      </c>
      <c r="FX176" s="108">
        <v>3610</v>
      </c>
      <c r="FY176" s="108">
        <v>3610</v>
      </c>
      <c r="FZ176" s="108">
        <v>3610</v>
      </c>
      <c r="GA176" s="108">
        <v>3610</v>
      </c>
      <c r="GB176" s="108">
        <v>3610</v>
      </c>
      <c r="GC176" s="108">
        <v>3610</v>
      </c>
      <c r="GD176" s="108">
        <v>3610</v>
      </c>
      <c r="GE176" s="108">
        <v>3610</v>
      </c>
      <c r="GF176" s="108">
        <v>3610</v>
      </c>
      <c r="GG176" s="108">
        <v>3610</v>
      </c>
      <c r="GH176" s="108">
        <v>3610</v>
      </c>
      <c r="GI176" s="108">
        <v>3610</v>
      </c>
      <c r="GJ176" s="108">
        <v>1</v>
      </c>
      <c r="GK176" s="115">
        <v>2.3923444976076554E-3</v>
      </c>
    </row>
    <row r="177" spans="1:193" ht="12" customHeight="1" x14ac:dyDescent="0.25">
      <c r="A177" s="22">
        <v>172</v>
      </c>
      <c r="B177" s="10" t="s">
        <v>170</v>
      </c>
      <c r="C177" s="28">
        <v>2021</v>
      </c>
      <c r="D177" s="282"/>
      <c r="E177" s="126">
        <v>5235.6000000000004</v>
      </c>
      <c r="F177" s="11">
        <v>5235.6000000000004</v>
      </c>
      <c r="G177" s="11">
        <v>0</v>
      </c>
      <c r="H177" s="11">
        <v>1025</v>
      </c>
      <c r="I177" s="124" t="s">
        <v>494</v>
      </c>
      <c r="J177" s="12">
        <v>39.520000000000003</v>
      </c>
      <c r="K177" s="27">
        <v>4.49</v>
      </c>
      <c r="L177" s="27">
        <v>7.61</v>
      </c>
      <c r="M177" s="27">
        <v>11.85</v>
      </c>
      <c r="N177" s="27">
        <v>6.1</v>
      </c>
      <c r="O177" s="27">
        <v>2.78</v>
      </c>
      <c r="P177" s="27">
        <v>1.6</v>
      </c>
      <c r="Q177" s="27">
        <v>5.09</v>
      </c>
      <c r="R177" s="27">
        <v>0</v>
      </c>
      <c r="S177" s="35">
        <v>41.100800000000007</v>
      </c>
      <c r="T177" s="33">
        <v>4.6696</v>
      </c>
      <c r="U177" s="33">
        <v>7.9144000000000005</v>
      </c>
      <c r="V177" s="33">
        <v>12.324</v>
      </c>
      <c r="W177" s="33">
        <v>6.3439999999999994</v>
      </c>
      <c r="X177" s="33">
        <v>2.8912</v>
      </c>
      <c r="Y177" s="33">
        <v>1.6640000000000001</v>
      </c>
      <c r="Z177" s="33">
        <v>5.2935999999999996</v>
      </c>
      <c r="AA177" s="33">
        <v>0</v>
      </c>
      <c r="AB177" s="38" t="s">
        <v>396</v>
      </c>
      <c r="AC177" s="38" t="s">
        <v>395</v>
      </c>
      <c r="AD177" s="122" t="s">
        <v>395</v>
      </c>
      <c r="AE177" s="37">
        <v>2</v>
      </c>
      <c r="AF177" s="38" t="s">
        <v>396</v>
      </c>
      <c r="AG177" s="282"/>
      <c r="AH177" s="26">
        <v>34.24</v>
      </c>
      <c r="AI177" s="26">
        <v>34.24</v>
      </c>
      <c r="AJ177" s="26">
        <v>2190</v>
      </c>
      <c r="AK177" s="26">
        <v>35.89</v>
      </c>
      <c r="AL177" s="26">
        <v>4.29</v>
      </c>
      <c r="AM177" s="282"/>
      <c r="AN177" s="15">
        <v>7.0000000000000001E-3</v>
      </c>
      <c r="AO177" s="15">
        <v>7.0000000000000001E-3</v>
      </c>
      <c r="AP177" s="16">
        <v>4.193E-4</v>
      </c>
      <c r="AQ177" s="15">
        <v>1.4E-2</v>
      </c>
      <c r="AR177" s="15">
        <v>3.23</v>
      </c>
      <c r="AS177" s="282"/>
      <c r="AT177" s="13">
        <v>7.1749999999999998</v>
      </c>
      <c r="AU177" s="13">
        <v>7.1749999999999998</v>
      </c>
      <c r="AV177" s="13">
        <v>0.42978250000000001</v>
      </c>
      <c r="AW177" s="13">
        <v>14.35</v>
      </c>
      <c r="AX177" s="13">
        <v>3310.75</v>
      </c>
      <c r="AY177" s="26">
        <v>4.6923370769348306E-2</v>
      </c>
      <c r="AZ177" s="26">
        <v>4.6923370769348306E-2</v>
      </c>
      <c r="BA177" s="26">
        <v>0.17977379383451755</v>
      </c>
      <c r="BB177" s="26">
        <v>9.8369145847658324E-2</v>
      </c>
      <c r="BC177" s="26">
        <v>2.712796527618611</v>
      </c>
      <c r="BD177" s="269"/>
      <c r="BE177" s="192">
        <v>95395.774761676614</v>
      </c>
      <c r="BF177" s="188">
        <v>95395.774761676614</v>
      </c>
      <c r="BG177" s="188">
        <v>32469.766664881383</v>
      </c>
      <c r="BH177" s="188">
        <v>4499.8092839770707</v>
      </c>
      <c r="BI177" s="188">
        <v>1605.1550808321774</v>
      </c>
      <c r="BJ177" s="189">
        <v>8719.0937319859859</v>
      </c>
      <c r="BK177" s="188">
        <v>48101.95</v>
      </c>
      <c r="BL177" s="188">
        <v>0</v>
      </c>
      <c r="BM177" s="188">
        <v>0</v>
      </c>
      <c r="BN177" s="188">
        <v>0</v>
      </c>
      <c r="BO177" s="188">
        <v>0</v>
      </c>
      <c r="BP177" s="188">
        <v>0</v>
      </c>
      <c r="BQ177" s="188">
        <v>0</v>
      </c>
      <c r="BR177" s="188">
        <v>0</v>
      </c>
      <c r="BS177" s="188">
        <v>0</v>
      </c>
      <c r="BT177" s="188">
        <v>0</v>
      </c>
      <c r="BU177" s="188">
        <v>0</v>
      </c>
      <c r="BV177" s="188">
        <v>0</v>
      </c>
      <c r="BW177" s="188">
        <v>0</v>
      </c>
      <c r="BX177" s="188">
        <v>0</v>
      </c>
      <c r="BY177" s="188">
        <v>0</v>
      </c>
      <c r="BZ177" s="188">
        <v>0</v>
      </c>
      <c r="CA177" s="188">
        <v>0</v>
      </c>
      <c r="CB177" s="188">
        <v>0</v>
      </c>
      <c r="CC177" s="188">
        <v>0</v>
      </c>
      <c r="CD177" s="188">
        <v>0</v>
      </c>
      <c r="CE177" s="188">
        <v>0</v>
      </c>
      <c r="CF177" s="188">
        <v>0</v>
      </c>
      <c r="CG177" s="188">
        <v>0</v>
      </c>
      <c r="CH177" s="188">
        <v>0</v>
      </c>
      <c r="CI177" s="188">
        <v>0</v>
      </c>
      <c r="CJ177" s="188">
        <v>0</v>
      </c>
      <c r="CK177" s="188">
        <v>0</v>
      </c>
      <c r="CL177" s="188">
        <v>0</v>
      </c>
      <c r="CM177" s="188">
        <v>0</v>
      </c>
      <c r="CN177" s="188">
        <v>0</v>
      </c>
      <c r="CO177" s="188">
        <v>0</v>
      </c>
      <c r="CP177" s="188">
        <v>0</v>
      </c>
      <c r="CQ177" s="188">
        <v>0</v>
      </c>
      <c r="CR177" s="188">
        <v>0</v>
      </c>
      <c r="CS177" s="188">
        <v>0</v>
      </c>
      <c r="CT177" s="188">
        <v>0</v>
      </c>
      <c r="CU177" s="188">
        <v>0</v>
      </c>
      <c r="CV177" s="188">
        <v>0</v>
      </c>
      <c r="CW177" s="188">
        <v>0</v>
      </c>
      <c r="CX177" s="188">
        <v>0</v>
      </c>
      <c r="CY177" s="188">
        <v>0</v>
      </c>
      <c r="CZ177" s="188">
        <v>0</v>
      </c>
      <c r="DA177" s="188">
        <v>0</v>
      </c>
      <c r="DB177" s="188">
        <v>0</v>
      </c>
      <c r="DC177" s="188">
        <v>0</v>
      </c>
      <c r="DD177" s="193">
        <v>538701.15657429863</v>
      </c>
      <c r="DE177" s="188">
        <v>365915.048145779</v>
      </c>
      <c r="DF177" s="189">
        <v>86109.080510286789</v>
      </c>
      <c r="DG177" s="189">
        <v>898.71731245842557</v>
      </c>
      <c r="DH177" s="189">
        <v>371.47212352532904</v>
      </c>
      <c r="DI177" s="189">
        <v>527.24518893309653</v>
      </c>
      <c r="DJ177" s="188">
        <v>520.27731980573355</v>
      </c>
      <c r="DK177" s="188">
        <v>0</v>
      </c>
      <c r="DL177" s="188">
        <v>747.22789130550177</v>
      </c>
      <c r="DM177" s="188">
        <v>0</v>
      </c>
      <c r="DN177" s="188">
        <v>83762.834485898609</v>
      </c>
      <c r="DO177" s="188">
        <v>0</v>
      </c>
      <c r="DP177" s="188">
        <v>747.97090876453944</v>
      </c>
      <c r="DQ177" s="188">
        <v>0</v>
      </c>
      <c r="DR177" s="192">
        <v>486868.7831948711</v>
      </c>
      <c r="DS177" s="188">
        <v>372770.37362988119</v>
      </c>
      <c r="DT177" s="188">
        <v>105557.94725485065</v>
      </c>
      <c r="DU177" s="188">
        <v>267212.42637503054</v>
      </c>
      <c r="DV177" s="188">
        <v>97413.903086871869</v>
      </c>
      <c r="DW177" s="188">
        <v>33082.500916391989</v>
      </c>
      <c r="DX177" s="188">
        <v>27164.003222412874</v>
      </c>
      <c r="DY177" s="188">
        <v>37167.398948067013</v>
      </c>
      <c r="DZ177" s="188">
        <v>5076.0971421559561</v>
      </c>
      <c r="EA177" s="188">
        <v>2762.0435677291866</v>
      </c>
      <c r="EB177" s="188">
        <v>2314.0535744267695</v>
      </c>
      <c r="EC177" s="188">
        <v>3709.856452276485</v>
      </c>
      <c r="ED177" s="188">
        <v>292.81624577710909</v>
      </c>
      <c r="EE177" s="188">
        <v>3745.7372607183838</v>
      </c>
      <c r="EF177" s="188">
        <v>3859.9993771901409</v>
      </c>
      <c r="EG177" s="192">
        <v>32238.731131995322</v>
      </c>
      <c r="EH177" s="188">
        <v>13634.081735824775</v>
      </c>
      <c r="EI177" s="188">
        <v>18604.649396170546</v>
      </c>
      <c r="EJ177" s="192">
        <v>67434.722424751089</v>
      </c>
      <c r="EK177" s="192">
        <v>629180.27134234272</v>
      </c>
      <c r="EL177" s="188">
        <v>259399.92298568483</v>
      </c>
      <c r="EM177" s="188">
        <v>221053.60212883301</v>
      </c>
      <c r="EN177" s="188">
        <v>148726.74622782494</v>
      </c>
      <c r="EO177" s="192">
        <v>194414.85769045266</v>
      </c>
      <c r="EP177" s="188">
        <v>187936.45939366391</v>
      </c>
      <c r="EQ177" s="188">
        <v>556.4182967887208</v>
      </c>
      <c r="ER177" s="188">
        <v>5921.98</v>
      </c>
      <c r="ES177" s="192">
        <v>0</v>
      </c>
      <c r="ET177" s="190">
        <v>2044234.2971203881</v>
      </c>
      <c r="EU177" s="269"/>
      <c r="EV177" s="192">
        <v>932.10526315789468</v>
      </c>
      <c r="EW177" s="188">
        <v>2435089.0200000005</v>
      </c>
      <c r="EX177" s="188">
        <v>1756.7999999999997</v>
      </c>
      <c r="EY177" s="188">
        <v>1756.7999999999997</v>
      </c>
      <c r="EZ177" s="188">
        <v>5537.16</v>
      </c>
      <c r="FA177" s="188">
        <v>3702.24</v>
      </c>
      <c r="FB177" s="188">
        <v>164874.53999999998</v>
      </c>
      <c r="FC177" s="192">
        <v>2612716.5600000005</v>
      </c>
      <c r="FD177" s="188">
        <v>2442852.38</v>
      </c>
      <c r="FE177" s="188">
        <v>1741.1900000000003</v>
      </c>
      <c r="FF177" s="188">
        <v>1741.0400000000002</v>
      </c>
      <c r="FG177" s="188">
        <v>5482.6399999999994</v>
      </c>
      <c r="FH177" s="188">
        <v>3671.7799999999997</v>
      </c>
      <c r="FI177" s="188">
        <v>163782.91</v>
      </c>
      <c r="FJ177" s="192">
        <v>2619271.94</v>
      </c>
      <c r="FK177" s="192">
        <v>364082.31</v>
      </c>
      <c r="FL177" s="190">
        <v>2436021.1252631582</v>
      </c>
      <c r="FN177" s="115">
        <v>8.1723608914090039E-3</v>
      </c>
      <c r="FO177" s="107">
        <v>3.4064184148694343</v>
      </c>
      <c r="FP177" s="108">
        <v>5235.5999999999995</v>
      </c>
      <c r="FQ177" s="107">
        <v>3.0862337465854175</v>
      </c>
      <c r="FR177" s="108">
        <v>5235.5999999999995</v>
      </c>
      <c r="FS177" s="107">
        <v>1.6009275287015992</v>
      </c>
      <c r="FT177" s="108">
        <v>5235.5999999999995</v>
      </c>
      <c r="FU177" s="108">
        <v>5235.6000000000004</v>
      </c>
      <c r="FV177" s="108">
        <v>5235.6000000000004</v>
      </c>
      <c r="FW177" s="108">
        <v>5235.6000000000004</v>
      </c>
      <c r="FX177" s="108">
        <v>5235.6000000000004</v>
      </c>
      <c r="FY177" s="108">
        <v>5235.6000000000004</v>
      </c>
      <c r="FZ177" s="108">
        <v>5235.6000000000004</v>
      </c>
      <c r="GA177" s="108">
        <v>5235.6000000000004</v>
      </c>
      <c r="GB177" s="108">
        <v>5235.6000000000004</v>
      </c>
      <c r="GC177" s="108">
        <v>5235.6000000000004</v>
      </c>
      <c r="GD177" s="108">
        <v>5235.6000000000004</v>
      </c>
      <c r="GE177" s="108">
        <v>5235.6000000000004</v>
      </c>
      <c r="GF177" s="108">
        <v>5235.6000000000004</v>
      </c>
      <c r="GG177" s="108">
        <v>5235.5999999999995</v>
      </c>
      <c r="GH177" s="108">
        <v>0</v>
      </c>
      <c r="GI177" s="108"/>
      <c r="GJ177" s="108">
        <v>1</v>
      </c>
      <c r="GK177" s="115">
        <v>2.3923444976076554E-3</v>
      </c>
    </row>
    <row r="178" spans="1:193" ht="12" customHeight="1" x14ac:dyDescent="0.25">
      <c r="A178" s="22">
        <v>173</v>
      </c>
      <c r="B178" s="10" t="s">
        <v>171</v>
      </c>
      <c r="C178" s="28">
        <v>2021</v>
      </c>
      <c r="D178" s="282"/>
      <c r="E178" s="126">
        <v>4181.7</v>
      </c>
      <c r="F178" s="11">
        <v>4181.7</v>
      </c>
      <c r="G178" s="11">
        <v>0</v>
      </c>
      <c r="H178" s="11">
        <v>712.9</v>
      </c>
      <c r="I178" s="124" t="s">
        <v>494</v>
      </c>
      <c r="J178" s="12">
        <v>39.75</v>
      </c>
      <c r="K178" s="27">
        <v>4.49</v>
      </c>
      <c r="L178" s="27">
        <v>7.61</v>
      </c>
      <c r="M178" s="27">
        <v>11.85</v>
      </c>
      <c r="N178" s="27">
        <v>6.1</v>
      </c>
      <c r="O178" s="27">
        <v>2.78</v>
      </c>
      <c r="P178" s="27">
        <v>1.6</v>
      </c>
      <c r="Q178" s="27">
        <v>5.09</v>
      </c>
      <c r="R178" s="27">
        <v>0.23</v>
      </c>
      <c r="S178" s="35">
        <v>41.34</v>
      </c>
      <c r="T178" s="33">
        <v>4.6696</v>
      </c>
      <c r="U178" s="33">
        <v>7.9144000000000005</v>
      </c>
      <c r="V178" s="33">
        <v>12.324</v>
      </c>
      <c r="W178" s="33">
        <v>6.3439999999999994</v>
      </c>
      <c r="X178" s="33">
        <v>2.8912</v>
      </c>
      <c r="Y178" s="33">
        <v>1.6640000000000001</v>
      </c>
      <c r="Z178" s="33">
        <v>5.2935999999999996</v>
      </c>
      <c r="AA178" s="33">
        <v>0.23920000000000002</v>
      </c>
      <c r="AB178" s="38" t="s">
        <v>395</v>
      </c>
      <c r="AC178" s="38" t="s">
        <v>396</v>
      </c>
      <c r="AD178" s="122" t="s">
        <v>395</v>
      </c>
      <c r="AE178" s="37">
        <v>2</v>
      </c>
      <c r="AF178" s="38" t="s">
        <v>396</v>
      </c>
      <c r="AG178" s="282"/>
      <c r="AH178" s="26">
        <v>34.24</v>
      </c>
      <c r="AI178" s="26">
        <v>34.24</v>
      </c>
      <c r="AJ178" s="26">
        <v>2190</v>
      </c>
      <c r="AK178" s="26">
        <v>35.89</v>
      </c>
      <c r="AL178" s="26">
        <v>5.93</v>
      </c>
      <c r="AM178" s="282"/>
      <c r="AN178" s="15">
        <v>7.0000000000000001E-3</v>
      </c>
      <c r="AO178" s="15">
        <v>7.0000000000000001E-3</v>
      </c>
      <c r="AP178" s="16">
        <v>4.193E-4</v>
      </c>
      <c r="AQ178" s="15">
        <v>1.4E-2</v>
      </c>
      <c r="AR178" s="15">
        <v>3.23</v>
      </c>
      <c r="AS178" s="282"/>
      <c r="AT178" s="13">
        <v>4.9902999999999995</v>
      </c>
      <c r="AU178" s="13">
        <v>4.9902999999999995</v>
      </c>
      <c r="AV178" s="13">
        <v>0.29891897000000001</v>
      </c>
      <c r="AW178" s="13">
        <v>9.980599999999999</v>
      </c>
      <c r="AX178" s="13">
        <v>2302.6669999999999</v>
      </c>
      <c r="AY178" s="26">
        <v>4.0860863285266759E-2</v>
      </c>
      <c r="AZ178" s="26">
        <v>4.0860863285266759E-2</v>
      </c>
      <c r="BA178" s="26">
        <v>0.15654698909534401</v>
      </c>
      <c r="BB178" s="26">
        <v>8.5659835473611209E-2</v>
      </c>
      <c r="BC178" s="26">
        <v>3.2653742042709903</v>
      </c>
      <c r="BD178" s="269"/>
      <c r="BE178" s="192">
        <v>406592.58603243605</v>
      </c>
      <c r="BF178" s="188">
        <v>74619.255227653586</v>
      </c>
      <c r="BG178" s="188">
        <v>25933.765616650329</v>
      </c>
      <c r="BH178" s="188">
        <v>3594.0202618242251</v>
      </c>
      <c r="BI178" s="188">
        <v>1282.045420107708</v>
      </c>
      <c r="BJ178" s="189">
        <v>6963.983929071318</v>
      </c>
      <c r="BK178" s="188">
        <v>36845.440000000002</v>
      </c>
      <c r="BL178" s="188">
        <v>0</v>
      </c>
      <c r="BM178" s="188">
        <v>0</v>
      </c>
      <c r="BN178" s="188">
        <v>0</v>
      </c>
      <c r="BO178" s="188">
        <v>0</v>
      </c>
      <c r="BP178" s="188">
        <v>0</v>
      </c>
      <c r="BQ178" s="188">
        <v>0</v>
      </c>
      <c r="BR178" s="188">
        <v>0</v>
      </c>
      <c r="BS178" s="188">
        <v>0</v>
      </c>
      <c r="BT178" s="188">
        <v>0</v>
      </c>
      <c r="BU178" s="188">
        <v>91747.28</v>
      </c>
      <c r="BV178" s="188">
        <v>91747.28</v>
      </c>
      <c r="BW178" s="188">
        <v>0</v>
      </c>
      <c r="BX178" s="188">
        <v>0</v>
      </c>
      <c r="BY178" s="188">
        <v>0</v>
      </c>
      <c r="BZ178" s="188">
        <v>0</v>
      </c>
      <c r="CA178" s="188">
        <v>0</v>
      </c>
      <c r="CB178" s="188">
        <v>0</v>
      </c>
      <c r="CC178" s="188">
        <v>0</v>
      </c>
      <c r="CD178" s="188">
        <v>0</v>
      </c>
      <c r="CE178" s="188">
        <v>0</v>
      </c>
      <c r="CF178" s="188">
        <v>0</v>
      </c>
      <c r="CG178" s="188">
        <v>0</v>
      </c>
      <c r="CH178" s="188">
        <v>0</v>
      </c>
      <c r="CI178" s="188">
        <v>0</v>
      </c>
      <c r="CJ178" s="188">
        <v>0</v>
      </c>
      <c r="CK178" s="188">
        <v>0</v>
      </c>
      <c r="CL178" s="188">
        <v>0</v>
      </c>
      <c r="CM178" s="188">
        <v>0</v>
      </c>
      <c r="CN178" s="188">
        <v>0</v>
      </c>
      <c r="CO178" s="188">
        <v>0</v>
      </c>
      <c r="CP178" s="188">
        <v>0</v>
      </c>
      <c r="CQ178" s="188">
        <v>0</v>
      </c>
      <c r="CR178" s="188">
        <v>0</v>
      </c>
      <c r="CS178" s="188">
        <v>0</v>
      </c>
      <c r="CT178" s="188">
        <v>0</v>
      </c>
      <c r="CU178" s="188">
        <v>0</v>
      </c>
      <c r="CV178" s="188">
        <v>0</v>
      </c>
      <c r="CW178" s="188">
        <v>237485.43</v>
      </c>
      <c r="CX178" s="188">
        <v>237485.43</v>
      </c>
      <c r="CY178" s="188">
        <v>0</v>
      </c>
      <c r="CZ178" s="188">
        <v>0</v>
      </c>
      <c r="DA178" s="188">
        <v>0</v>
      </c>
      <c r="DB178" s="188">
        <v>0</v>
      </c>
      <c r="DC178" s="188">
        <v>2740.620804782468</v>
      </c>
      <c r="DD178" s="193">
        <v>430263.31775665528</v>
      </c>
      <c r="DE178" s="188">
        <v>292258.18565803423</v>
      </c>
      <c r="DF178" s="189">
        <v>68775.75482654637</v>
      </c>
      <c r="DG178" s="189">
        <v>717.81002855592442</v>
      </c>
      <c r="DH178" s="189">
        <v>296.69664965732068</v>
      </c>
      <c r="DI178" s="189">
        <v>421.11337889860368</v>
      </c>
      <c r="DJ178" s="188">
        <v>415.54810685148516</v>
      </c>
      <c r="DK178" s="188">
        <v>0</v>
      </c>
      <c r="DL178" s="188">
        <v>596.8146674826603</v>
      </c>
      <c r="DM178" s="188">
        <v>0</v>
      </c>
      <c r="DN178" s="188">
        <v>66901.796349927841</v>
      </c>
      <c r="DO178" s="188">
        <v>0</v>
      </c>
      <c r="DP178" s="188">
        <v>597.40811925675644</v>
      </c>
      <c r="DQ178" s="188">
        <v>0</v>
      </c>
      <c r="DR178" s="192">
        <v>388864.54096684087</v>
      </c>
      <c r="DS178" s="188">
        <v>297733.56853236951</v>
      </c>
      <c r="DT178" s="188">
        <v>84309.662318666218</v>
      </c>
      <c r="DU178" s="188">
        <v>213423.9062137033</v>
      </c>
      <c r="DV178" s="188">
        <v>77804.973362818419</v>
      </c>
      <c r="DW178" s="188">
        <v>26423.159538940399</v>
      </c>
      <c r="DX178" s="188">
        <v>21696.025722966595</v>
      </c>
      <c r="DY178" s="188">
        <v>29685.788100911417</v>
      </c>
      <c r="DZ178" s="188">
        <v>4054.3042668182361</v>
      </c>
      <c r="EA178" s="188">
        <v>2206.0580615732938</v>
      </c>
      <c r="EB178" s="188">
        <v>1848.2462052449425</v>
      </c>
      <c r="EC178" s="188">
        <v>2963.0809699909419</v>
      </c>
      <c r="ED178" s="188">
        <v>233.87380528805426</v>
      </c>
      <c r="EE178" s="188">
        <v>2991.7391517965589</v>
      </c>
      <c r="EF178" s="188">
        <v>3083.0008777591888</v>
      </c>
      <c r="EG178" s="192">
        <v>25749.23637685553</v>
      </c>
      <c r="EH178" s="188">
        <v>10889.609518431211</v>
      </c>
      <c r="EI178" s="188">
        <v>14859.626858424317</v>
      </c>
      <c r="EJ178" s="192">
        <v>53860.451288024597</v>
      </c>
      <c r="EK178" s="192">
        <v>502529.4408801808</v>
      </c>
      <c r="EL178" s="188">
        <v>207184.0205419127</v>
      </c>
      <c r="EM178" s="188">
        <v>176556.62159487756</v>
      </c>
      <c r="EN178" s="188">
        <v>118788.79874339054</v>
      </c>
      <c r="EO178" s="192">
        <v>156071.88005485132</v>
      </c>
      <c r="EP178" s="188">
        <v>150161.06233524266</v>
      </c>
      <c r="EQ178" s="188">
        <v>444.57771960866017</v>
      </c>
      <c r="ER178" s="188">
        <v>5466.24</v>
      </c>
      <c r="ES178" s="264">
        <v>8224.1861026213228</v>
      </c>
      <c r="ET178" s="190">
        <v>1972155.6394584659</v>
      </c>
      <c r="EU178" s="269"/>
      <c r="EV178" s="192">
        <v>932.10526315789468</v>
      </c>
      <c r="EW178" s="188">
        <v>1957522.1400000001</v>
      </c>
      <c r="EX178" s="188">
        <v>1260.6399999999999</v>
      </c>
      <c r="EY178" s="188">
        <v>1260.6399999999999</v>
      </c>
      <c r="EZ178" s="188">
        <v>3974.51</v>
      </c>
      <c r="FA178" s="188">
        <v>2656.77</v>
      </c>
      <c r="FB178" s="188">
        <v>161094.57</v>
      </c>
      <c r="FC178" s="192">
        <v>2127769.27</v>
      </c>
      <c r="FD178" s="188">
        <v>1895043.66</v>
      </c>
      <c r="FE178" s="188">
        <v>1234.19</v>
      </c>
      <c r="FF178" s="188">
        <v>1234.1500000000001</v>
      </c>
      <c r="FG178" s="188">
        <v>3891.9800000000005</v>
      </c>
      <c r="FH178" s="188">
        <v>2604.9900000000002</v>
      </c>
      <c r="FI178" s="188">
        <v>155510.67000000001</v>
      </c>
      <c r="FJ178" s="192">
        <v>2059519.6399999997</v>
      </c>
      <c r="FK178" s="192">
        <v>247193.01</v>
      </c>
      <c r="FL178" s="190">
        <v>1958454.2452631581</v>
      </c>
      <c r="FN178" s="115">
        <v>6.5297090154840896E-3</v>
      </c>
      <c r="FO178" s="107">
        <v>3.406417847995213</v>
      </c>
      <c r="FP178" s="108">
        <v>4181.6999999999989</v>
      </c>
      <c r="FQ178" s="107">
        <v>3.086231056852184</v>
      </c>
      <c r="FR178" s="108">
        <v>4181.6999999999989</v>
      </c>
      <c r="FS178" s="107">
        <v>1.6009260849790545</v>
      </c>
      <c r="FT178" s="108">
        <v>4181.6999999999989</v>
      </c>
      <c r="FU178" s="108">
        <v>4181.7</v>
      </c>
      <c r="FV178" s="108">
        <v>4181.7</v>
      </c>
      <c r="FW178" s="108">
        <v>4181.7</v>
      </c>
      <c r="FX178" s="108">
        <v>4181.7</v>
      </c>
      <c r="FY178" s="108">
        <v>4181.7</v>
      </c>
      <c r="FZ178" s="108">
        <v>4181.7</v>
      </c>
      <c r="GA178" s="108">
        <v>4181.7</v>
      </c>
      <c r="GB178" s="108">
        <v>4181.7</v>
      </c>
      <c r="GC178" s="108">
        <v>4181.7</v>
      </c>
      <c r="GD178" s="108">
        <v>4181.7</v>
      </c>
      <c r="GE178" s="108">
        <v>4181.7</v>
      </c>
      <c r="GF178" s="108">
        <v>4181.7</v>
      </c>
      <c r="GG178" s="108">
        <v>4181.6999999999989</v>
      </c>
      <c r="GH178" s="108">
        <v>4181.6999999999989</v>
      </c>
      <c r="GI178" s="108">
        <v>4181.6999999999989</v>
      </c>
      <c r="GJ178" s="108">
        <v>1</v>
      </c>
      <c r="GK178" s="115">
        <v>2.3923444976076554E-3</v>
      </c>
    </row>
    <row r="179" spans="1:193" ht="12" customHeight="1" x14ac:dyDescent="0.25">
      <c r="A179" s="22">
        <v>174</v>
      </c>
      <c r="B179" s="10" t="s">
        <v>172</v>
      </c>
      <c r="C179" s="28">
        <v>2021</v>
      </c>
      <c r="D179" s="282"/>
      <c r="E179" s="126">
        <v>3577.7</v>
      </c>
      <c r="F179" s="11">
        <v>3577.7</v>
      </c>
      <c r="G179" s="11">
        <v>0</v>
      </c>
      <c r="H179" s="11">
        <v>577.9</v>
      </c>
      <c r="I179" s="124" t="s">
        <v>494</v>
      </c>
      <c r="J179" s="12">
        <v>39.75</v>
      </c>
      <c r="K179" s="27">
        <v>4.49</v>
      </c>
      <c r="L179" s="27">
        <v>7.61</v>
      </c>
      <c r="M179" s="27">
        <v>11.85</v>
      </c>
      <c r="N179" s="27">
        <v>6.1</v>
      </c>
      <c r="O179" s="27">
        <v>2.78</v>
      </c>
      <c r="P179" s="27">
        <v>1.6</v>
      </c>
      <c r="Q179" s="27">
        <v>5.09</v>
      </c>
      <c r="R179" s="27">
        <v>0.23</v>
      </c>
      <c r="S179" s="35">
        <v>41.34</v>
      </c>
      <c r="T179" s="33">
        <v>4.6696</v>
      </c>
      <c r="U179" s="33">
        <v>7.9144000000000005</v>
      </c>
      <c r="V179" s="33">
        <v>12.324</v>
      </c>
      <c r="W179" s="33">
        <v>6.3439999999999994</v>
      </c>
      <c r="X179" s="33">
        <v>2.8912</v>
      </c>
      <c r="Y179" s="33">
        <v>1.6640000000000001</v>
      </c>
      <c r="Z179" s="33">
        <v>5.2935999999999996</v>
      </c>
      <c r="AA179" s="33">
        <v>0.23920000000000002</v>
      </c>
      <c r="AB179" s="38" t="s">
        <v>395</v>
      </c>
      <c r="AC179" s="38" t="s">
        <v>396</v>
      </c>
      <c r="AD179" s="122" t="s">
        <v>395</v>
      </c>
      <c r="AE179" s="37">
        <v>2</v>
      </c>
      <c r="AF179" s="38" t="s">
        <v>396</v>
      </c>
      <c r="AG179" s="282"/>
      <c r="AH179" s="26">
        <v>34.24</v>
      </c>
      <c r="AI179" s="26">
        <v>34.24</v>
      </c>
      <c r="AJ179" s="26">
        <v>2190</v>
      </c>
      <c r="AK179" s="26">
        <v>35.89</v>
      </c>
      <c r="AL179" s="26">
        <v>5.93</v>
      </c>
      <c r="AM179" s="282"/>
      <c r="AN179" s="15">
        <v>7.0000000000000001E-3</v>
      </c>
      <c r="AO179" s="15">
        <v>7.0000000000000001E-3</v>
      </c>
      <c r="AP179" s="16">
        <v>4.193E-4</v>
      </c>
      <c r="AQ179" s="15">
        <v>1.4E-2</v>
      </c>
      <c r="AR179" s="15">
        <v>3.23</v>
      </c>
      <c r="AS179" s="282"/>
      <c r="AT179" s="13">
        <v>4.0453000000000001</v>
      </c>
      <c r="AU179" s="13">
        <v>4.0453000000000001</v>
      </c>
      <c r="AV179" s="13">
        <v>0.24231347</v>
      </c>
      <c r="AW179" s="13">
        <v>8.0906000000000002</v>
      </c>
      <c r="AX179" s="13">
        <v>1866.617</v>
      </c>
      <c r="AY179" s="26">
        <v>3.8715116415574256E-2</v>
      </c>
      <c r="AZ179" s="26">
        <v>3.8715116415574256E-2</v>
      </c>
      <c r="BA179" s="26">
        <v>0.14832615906867541</v>
      </c>
      <c r="BB179" s="26">
        <v>8.1161537859518698E-2</v>
      </c>
      <c r="BC179" s="26">
        <v>3.0938979819437069</v>
      </c>
      <c r="BD179" s="269"/>
      <c r="BE179" s="192">
        <v>290281.5668929494</v>
      </c>
      <c r="BF179" s="188">
        <v>94633.478245444727</v>
      </c>
      <c r="BG179" s="188">
        <v>22187.921956785489</v>
      </c>
      <c r="BH179" s="188">
        <v>3074.9040559410123</v>
      </c>
      <c r="BI179" s="188">
        <v>1096.8682352917108</v>
      </c>
      <c r="BJ179" s="189">
        <v>5958.1139974265143</v>
      </c>
      <c r="BK179" s="188">
        <v>62315.67</v>
      </c>
      <c r="BL179" s="188">
        <v>35843.699999999997</v>
      </c>
      <c r="BM179" s="188">
        <v>0</v>
      </c>
      <c r="BN179" s="188">
        <v>35843.699999999997</v>
      </c>
      <c r="BO179" s="188">
        <v>0</v>
      </c>
      <c r="BP179" s="188">
        <v>0</v>
      </c>
      <c r="BQ179" s="188">
        <v>0</v>
      </c>
      <c r="BR179" s="188">
        <v>0</v>
      </c>
      <c r="BS179" s="188">
        <v>0</v>
      </c>
      <c r="BT179" s="188">
        <v>0</v>
      </c>
      <c r="BU179" s="188">
        <v>145459.62</v>
      </c>
      <c r="BV179" s="188">
        <v>145459.62</v>
      </c>
      <c r="BW179" s="188">
        <v>0</v>
      </c>
      <c r="BX179" s="188">
        <v>0</v>
      </c>
      <c r="BY179" s="188">
        <v>0</v>
      </c>
      <c r="BZ179" s="188">
        <v>0</v>
      </c>
      <c r="CA179" s="188">
        <v>0</v>
      </c>
      <c r="CB179" s="188">
        <v>0</v>
      </c>
      <c r="CC179" s="188">
        <v>0</v>
      </c>
      <c r="CD179" s="188">
        <v>0</v>
      </c>
      <c r="CE179" s="188">
        <v>0</v>
      </c>
      <c r="CF179" s="188">
        <v>0</v>
      </c>
      <c r="CG179" s="188">
        <v>0</v>
      </c>
      <c r="CH179" s="188">
        <v>0</v>
      </c>
      <c r="CI179" s="188">
        <v>0</v>
      </c>
      <c r="CJ179" s="188">
        <v>0</v>
      </c>
      <c r="CK179" s="188">
        <v>0</v>
      </c>
      <c r="CL179" s="188">
        <v>0</v>
      </c>
      <c r="CM179" s="188">
        <v>0</v>
      </c>
      <c r="CN179" s="188">
        <v>0</v>
      </c>
      <c r="CO179" s="188">
        <v>0</v>
      </c>
      <c r="CP179" s="188">
        <v>0</v>
      </c>
      <c r="CQ179" s="188">
        <v>0</v>
      </c>
      <c r="CR179" s="188">
        <v>12000</v>
      </c>
      <c r="CS179" s="188">
        <v>0</v>
      </c>
      <c r="CT179" s="188">
        <v>0</v>
      </c>
      <c r="CU179" s="188">
        <v>0</v>
      </c>
      <c r="CV179" s="188">
        <v>0</v>
      </c>
      <c r="CW179" s="188">
        <v>0</v>
      </c>
      <c r="CX179" s="188">
        <v>0</v>
      </c>
      <c r="CY179" s="188">
        <v>0</v>
      </c>
      <c r="CZ179" s="188">
        <v>0</v>
      </c>
      <c r="DA179" s="188">
        <v>0</v>
      </c>
      <c r="DB179" s="188">
        <v>0</v>
      </c>
      <c r="DC179" s="188">
        <v>2344.7686475046603</v>
      </c>
      <c r="DD179" s="193">
        <v>368116.57267091994</v>
      </c>
      <c r="DE179" s="188">
        <v>250044.74515836843</v>
      </c>
      <c r="DF179" s="189">
        <v>58841.862889000884</v>
      </c>
      <c r="DG179" s="189">
        <v>614.1303630496044</v>
      </c>
      <c r="DH179" s="189">
        <v>253.84212245713377</v>
      </c>
      <c r="DI179" s="189">
        <v>360.28824059247063</v>
      </c>
      <c r="DJ179" s="188">
        <v>355.52681012089784</v>
      </c>
      <c r="DK179" s="188">
        <v>0</v>
      </c>
      <c r="DL179" s="188">
        <v>510.61143454879925</v>
      </c>
      <c r="DM179" s="188">
        <v>0</v>
      </c>
      <c r="DN179" s="188">
        <v>57238.57684700883</v>
      </c>
      <c r="DO179" s="188">
        <v>0</v>
      </c>
      <c r="DP179" s="188">
        <v>511.11916882246402</v>
      </c>
      <c r="DQ179" s="188">
        <v>0</v>
      </c>
      <c r="DR179" s="192">
        <v>332697.38819548674</v>
      </c>
      <c r="DS179" s="188">
        <v>254729.26994721254</v>
      </c>
      <c r="DT179" s="188">
        <v>72132.070420520889</v>
      </c>
      <c r="DU179" s="188">
        <v>182597.19952669163</v>
      </c>
      <c r="DV179" s="188">
        <v>66566.911351879739</v>
      </c>
      <c r="DW179" s="188">
        <v>22606.628376609293</v>
      </c>
      <c r="DX179" s="188">
        <v>18562.27640171643</v>
      </c>
      <c r="DY179" s="188">
        <v>25398.006573554005</v>
      </c>
      <c r="DZ179" s="188">
        <v>3468.7051618709152</v>
      </c>
      <c r="EA179" s="188">
        <v>1887.4175399695755</v>
      </c>
      <c r="EB179" s="188">
        <v>1581.2876219013397</v>
      </c>
      <c r="EC179" s="188">
        <v>2535.0969190368974</v>
      </c>
      <c r="ED179" s="188">
        <v>200.0933383980371</v>
      </c>
      <c r="EE179" s="188">
        <v>2559.6157456016813</v>
      </c>
      <c r="EF179" s="188">
        <v>2637.6957314869674</v>
      </c>
      <c r="EG179" s="192">
        <v>22030.045910867833</v>
      </c>
      <c r="EH179" s="188">
        <v>9316.7266839063886</v>
      </c>
      <c r="EI179" s="188">
        <v>12713.319226961446</v>
      </c>
      <c r="EJ179" s="192">
        <v>46080.908858398645</v>
      </c>
      <c r="EK179" s="192">
        <v>429944.65902313002</v>
      </c>
      <c r="EL179" s="188">
        <v>177258.5958564223</v>
      </c>
      <c r="EM179" s="188">
        <v>151054.9836382317</v>
      </c>
      <c r="EN179" s="188">
        <v>101631.07952847605</v>
      </c>
      <c r="EO179" s="192">
        <v>133139.18745499439</v>
      </c>
      <c r="EP179" s="188">
        <v>128432.04224642544</v>
      </c>
      <c r="EQ179" s="188">
        <v>380.24520856894651</v>
      </c>
      <c r="ER179" s="188">
        <v>4326.8999999999996</v>
      </c>
      <c r="ES179" s="264">
        <v>7036.2939998919828</v>
      </c>
      <c r="ET179" s="190">
        <v>1629326.6230066388</v>
      </c>
      <c r="EU179" s="269"/>
      <c r="EV179" s="192">
        <v>932.10526315789468</v>
      </c>
      <c r="EW179" s="188">
        <v>1673720.52</v>
      </c>
      <c r="EX179" s="188">
        <v>837.01</v>
      </c>
      <c r="EY179" s="188">
        <v>837.01</v>
      </c>
      <c r="EZ179" s="188">
        <v>2639.02</v>
      </c>
      <c r="FA179" s="188">
        <v>1726.67</v>
      </c>
      <c r="FB179" s="188">
        <v>130588.31999999999</v>
      </c>
      <c r="FC179" s="192">
        <v>1810348.55</v>
      </c>
      <c r="FD179" s="188">
        <v>1622143.8199999998</v>
      </c>
      <c r="FE179" s="188">
        <v>819.23</v>
      </c>
      <c r="FF179" s="188">
        <v>819.19</v>
      </c>
      <c r="FG179" s="188">
        <v>2579.4700000000007</v>
      </c>
      <c r="FH179" s="188">
        <v>1690.5299999999995</v>
      </c>
      <c r="FI179" s="188">
        <v>125854.9</v>
      </c>
      <c r="FJ179" s="192">
        <v>1753907.1399999997</v>
      </c>
      <c r="FK179" s="192">
        <v>242694.87</v>
      </c>
      <c r="FL179" s="190">
        <v>1674652.625263158</v>
      </c>
      <c r="FN179" s="115">
        <v>5.5848290568246296E-3</v>
      </c>
      <c r="FO179" s="107">
        <v>3.4064174044349991</v>
      </c>
      <c r="FP179" s="108">
        <v>3577.6999999999994</v>
      </c>
      <c r="FQ179" s="107">
        <v>3.0862294678560449</v>
      </c>
      <c r="FR179" s="108">
        <v>3577.6999999999994</v>
      </c>
      <c r="FS179" s="107">
        <v>1.6009274237297617</v>
      </c>
      <c r="FT179" s="108">
        <v>3577.6999999999994</v>
      </c>
      <c r="FU179" s="108">
        <v>3577.7</v>
      </c>
      <c r="FV179" s="108">
        <v>3577.7</v>
      </c>
      <c r="FW179" s="108">
        <v>3577.7</v>
      </c>
      <c r="FX179" s="108">
        <v>3577.7</v>
      </c>
      <c r="FY179" s="108">
        <v>3577.7</v>
      </c>
      <c r="FZ179" s="108">
        <v>3577.7</v>
      </c>
      <c r="GA179" s="108">
        <v>3577.7</v>
      </c>
      <c r="GB179" s="108">
        <v>3577.7</v>
      </c>
      <c r="GC179" s="108">
        <v>3577.7</v>
      </c>
      <c r="GD179" s="108">
        <v>3577.7</v>
      </c>
      <c r="GE179" s="108">
        <v>3577.7</v>
      </c>
      <c r="GF179" s="108">
        <v>3577.7</v>
      </c>
      <c r="GG179" s="108">
        <v>3577.6999999999994</v>
      </c>
      <c r="GH179" s="108">
        <v>3577.6999999999994</v>
      </c>
      <c r="GI179" s="108">
        <v>3577.6999999999994</v>
      </c>
      <c r="GJ179" s="108">
        <v>1</v>
      </c>
      <c r="GK179" s="115">
        <v>2.3923444976076554E-3</v>
      </c>
    </row>
    <row r="180" spans="1:193" ht="12" customHeight="1" x14ac:dyDescent="0.25">
      <c r="A180" s="22">
        <v>175</v>
      </c>
      <c r="B180" s="10" t="s">
        <v>173</v>
      </c>
      <c r="C180" s="28">
        <v>2021</v>
      </c>
      <c r="D180" s="282"/>
      <c r="E180" s="126">
        <v>4230.1000000000004</v>
      </c>
      <c r="F180" s="11">
        <v>4230.1000000000004</v>
      </c>
      <c r="G180" s="11">
        <v>0</v>
      </c>
      <c r="H180" s="11">
        <v>712.9</v>
      </c>
      <c r="I180" s="124" t="s">
        <v>494</v>
      </c>
      <c r="J180" s="12">
        <v>39.75</v>
      </c>
      <c r="K180" s="27">
        <v>4.49</v>
      </c>
      <c r="L180" s="27">
        <v>7.61</v>
      </c>
      <c r="M180" s="27">
        <v>11.85</v>
      </c>
      <c r="N180" s="27">
        <v>6.1</v>
      </c>
      <c r="O180" s="27">
        <v>2.78</v>
      </c>
      <c r="P180" s="27">
        <v>1.6</v>
      </c>
      <c r="Q180" s="27">
        <v>5.09</v>
      </c>
      <c r="R180" s="27">
        <v>0.23</v>
      </c>
      <c r="S180" s="35">
        <v>41.34</v>
      </c>
      <c r="T180" s="33">
        <v>4.6696</v>
      </c>
      <c r="U180" s="33">
        <v>7.9144000000000005</v>
      </c>
      <c r="V180" s="33">
        <v>12.324</v>
      </c>
      <c r="W180" s="33">
        <v>6.3439999999999994</v>
      </c>
      <c r="X180" s="33">
        <v>2.8912</v>
      </c>
      <c r="Y180" s="33">
        <v>1.6640000000000001</v>
      </c>
      <c r="Z180" s="33">
        <v>5.2935999999999996</v>
      </c>
      <c r="AA180" s="33">
        <v>0.23920000000000002</v>
      </c>
      <c r="AB180" s="38" t="s">
        <v>395</v>
      </c>
      <c r="AC180" s="38" t="s">
        <v>396</v>
      </c>
      <c r="AD180" s="122" t="s">
        <v>395</v>
      </c>
      <c r="AE180" s="37">
        <v>2</v>
      </c>
      <c r="AF180" s="38" t="s">
        <v>396</v>
      </c>
      <c r="AG180" s="282"/>
      <c r="AH180" s="26">
        <v>34.24</v>
      </c>
      <c r="AI180" s="26">
        <v>34.24</v>
      </c>
      <c r="AJ180" s="26">
        <v>2190</v>
      </c>
      <c r="AK180" s="26">
        <v>35.89</v>
      </c>
      <c r="AL180" s="26">
        <v>5.93</v>
      </c>
      <c r="AM180" s="282"/>
      <c r="AN180" s="15">
        <v>7.0000000000000001E-3</v>
      </c>
      <c r="AO180" s="15">
        <v>7.0000000000000001E-3</v>
      </c>
      <c r="AP180" s="16">
        <v>4.193E-4</v>
      </c>
      <c r="AQ180" s="15">
        <v>1.4E-2</v>
      </c>
      <c r="AR180" s="15">
        <v>3.23</v>
      </c>
      <c r="AS180" s="282"/>
      <c r="AT180" s="13">
        <v>4.9902999999999995</v>
      </c>
      <c r="AU180" s="13">
        <v>4.9902999999999995</v>
      </c>
      <c r="AV180" s="13">
        <v>0.29891897000000001</v>
      </c>
      <c r="AW180" s="13">
        <v>9.980599999999999</v>
      </c>
      <c r="AX180" s="13">
        <v>2302.6669999999999</v>
      </c>
      <c r="AY180" s="26">
        <v>4.0393341055766994E-2</v>
      </c>
      <c r="AZ180" s="26">
        <v>4.0393341055766994E-2</v>
      </c>
      <c r="BA180" s="26">
        <v>0.15475580820784376</v>
      </c>
      <c r="BB180" s="26">
        <v>8.4679731921231155E-2</v>
      </c>
      <c r="BC180" s="26">
        <v>3.2280124134181221</v>
      </c>
      <c r="BD180" s="269"/>
      <c r="BE180" s="192">
        <v>107388.66984427572</v>
      </c>
      <c r="BF180" s="188">
        <v>96597.798436161713</v>
      </c>
      <c r="BG180" s="188">
        <v>26233.929247672611</v>
      </c>
      <c r="BH180" s="188">
        <v>3635.6183154082451</v>
      </c>
      <c r="BI180" s="188">
        <v>1296.8841216724338</v>
      </c>
      <c r="BJ180" s="189">
        <v>7044.5867514084184</v>
      </c>
      <c r="BK180" s="188">
        <v>58386.78</v>
      </c>
      <c r="BL180" s="188">
        <v>0</v>
      </c>
      <c r="BM180" s="188">
        <v>0</v>
      </c>
      <c r="BN180" s="188">
        <v>0</v>
      </c>
      <c r="BO180" s="188">
        <v>0</v>
      </c>
      <c r="BP180" s="188">
        <v>0</v>
      </c>
      <c r="BQ180" s="188">
        <v>0</v>
      </c>
      <c r="BR180" s="188">
        <v>0</v>
      </c>
      <c r="BS180" s="188">
        <v>0</v>
      </c>
      <c r="BT180" s="188">
        <v>0</v>
      </c>
      <c r="BU180" s="188">
        <v>8018.53</v>
      </c>
      <c r="BV180" s="188">
        <v>0</v>
      </c>
      <c r="BW180" s="188">
        <v>8018.53</v>
      </c>
      <c r="BX180" s="188">
        <v>0</v>
      </c>
      <c r="BY180" s="188">
        <v>0</v>
      </c>
      <c r="BZ180" s="188">
        <v>0</v>
      </c>
      <c r="CA180" s="188">
        <v>0</v>
      </c>
      <c r="CB180" s="188">
        <v>0</v>
      </c>
      <c r="CC180" s="188">
        <v>0</v>
      </c>
      <c r="CD180" s="188">
        <v>0</v>
      </c>
      <c r="CE180" s="188">
        <v>0</v>
      </c>
      <c r="CF180" s="188">
        <v>0</v>
      </c>
      <c r="CG180" s="188">
        <v>0</v>
      </c>
      <c r="CH180" s="188">
        <v>0</v>
      </c>
      <c r="CI180" s="188">
        <v>0</v>
      </c>
      <c r="CJ180" s="188">
        <v>0</v>
      </c>
      <c r="CK180" s="188">
        <v>0</v>
      </c>
      <c r="CL180" s="188">
        <v>0</v>
      </c>
      <c r="CM180" s="188">
        <v>0</v>
      </c>
      <c r="CN180" s="188">
        <v>0</v>
      </c>
      <c r="CO180" s="188">
        <v>0</v>
      </c>
      <c r="CP180" s="188">
        <v>0</v>
      </c>
      <c r="CQ180" s="188">
        <v>0</v>
      </c>
      <c r="CR180" s="188">
        <v>0</v>
      </c>
      <c r="CS180" s="188">
        <v>0</v>
      </c>
      <c r="CT180" s="188">
        <v>0</v>
      </c>
      <c r="CU180" s="188">
        <v>0</v>
      </c>
      <c r="CV180" s="188">
        <v>0</v>
      </c>
      <c r="CW180" s="188">
        <v>0</v>
      </c>
      <c r="CX180" s="188">
        <v>0</v>
      </c>
      <c r="CY180" s="188">
        <v>0</v>
      </c>
      <c r="CZ180" s="188">
        <v>0</v>
      </c>
      <c r="DA180" s="188">
        <v>0</v>
      </c>
      <c r="DB180" s="188">
        <v>0</v>
      </c>
      <c r="DC180" s="188">
        <v>2772.3414081140013</v>
      </c>
      <c r="DD180" s="193">
        <v>435243.28872047906</v>
      </c>
      <c r="DE180" s="188">
        <v>295640.85208217963</v>
      </c>
      <c r="DF180" s="189">
        <v>69571.781928826516</v>
      </c>
      <c r="DG180" s="189">
        <v>726.11813420245744</v>
      </c>
      <c r="DH180" s="189">
        <v>300.13068792965356</v>
      </c>
      <c r="DI180" s="189">
        <v>425.98744627280382</v>
      </c>
      <c r="DJ180" s="188">
        <v>420.35776043055876</v>
      </c>
      <c r="DK180" s="188">
        <v>0</v>
      </c>
      <c r="DL180" s="188">
        <v>603.72234376411541</v>
      </c>
      <c r="DM180" s="188">
        <v>0</v>
      </c>
      <c r="DN180" s="188">
        <v>67676.133806784273</v>
      </c>
      <c r="DO180" s="188">
        <v>0</v>
      </c>
      <c r="DP180" s="188">
        <v>604.32266429155743</v>
      </c>
      <c r="DQ180" s="188">
        <v>0</v>
      </c>
      <c r="DR180" s="192">
        <v>393365.35254653229</v>
      </c>
      <c r="DS180" s="188">
        <v>301179.60835276957</v>
      </c>
      <c r="DT180" s="188">
        <v>85285.482596597096</v>
      </c>
      <c r="DU180" s="188">
        <v>215894.12575617249</v>
      </c>
      <c r="DV180" s="188">
        <v>78705.506808728082</v>
      </c>
      <c r="DW180" s="188">
        <v>26728.987532743096</v>
      </c>
      <c r="DX180" s="188">
        <v>21947.140734801877</v>
      </c>
      <c r="DY180" s="188">
        <v>30029.378541183105</v>
      </c>
      <c r="DZ180" s="188">
        <v>4101.22975800938</v>
      </c>
      <c r="EA180" s="188">
        <v>2231.5915073441879</v>
      </c>
      <c r="EB180" s="188">
        <v>1869.6382506651919</v>
      </c>
      <c r="EC180" s="188">
        <v>2997.3763806965312</v>
      </c>
      <c r="ED180" s="188">
        <v>236.58071687328083</v>
      </c>
      <c r="EE180" s="188">
        <v>3026.3662591803873</v>
      </c>
      <c r="EF180" s="188">
        <v>3118.6842702750428</v>
      </c>
      <c r="EG180" s="192">
        <v>26047.264222143291</v>
      </c>
      <c r="EH180" s="188">
        <v>11015.648474045454</v>
      </c>
      <c r="EI180" s="188">
        <v>15031.615748097835</v>
      </c>
      <c r="EJ180" s="192">
        <v>54483.845085365494</v>
      </c>
      <c r="EK180" s="192">
        <v>508345.83730713651</v>
      </c>
      <c r="EL180" s="188">
        <v>209582.01814916063</v>
      </c>
      <c r="EM180" s="188">
        <v>178600.13033180084</v>
      </c>
      <c r="EN180" s="188">
        <v>120163.68882617509</v>
      </c>
      <c r="EO180" s="192">
        <v>157828.88584846276</v>
      </c>
      <c r="EP180" s="188">
        <v>151912.88156592872</v>
      </c>
      <c r="EQ180" s="188">
        <v>449.76428253404924</v>
      </c>
      <c r="ER180" s="188">
        <v>5466.24</v>
      </c>
      <c r="ES180" s="264">
        <v>8319.374807542019</v>
      </c>
      <c r="ET180" s="190">
        <v>1691022.5183819372</v>
      </c>
      <c r="EU180" s="269"/>
      <c r="EV180" s="192">
        <v>932.10526315789468</v>
      </c>
      <c r="EW180" s="188">
        <v>1988736.47</v>
      </c>
      <c r="EX180" s="188">
        <v>1127.2199999999998</v>
      </c>
      <c r="EY180" s="188">
        <v>1127.2199999999998</v>
      </c>
      <c r="EZ180" s="188">
        <v>3553.92</v>
      </c>
      <c r="FA180" s="188">
        <v>2375.7599999999998</v>
      </c>
      <c r="FB180" s="188">
        <v>161889.32</v>
      </c>
      <c r="FC180" s="192">
        <v>2158809.9099999997</v>
      </c>
      <c r="FD180" s="188">
        <v>1950938.8900000001</v>
      </c>
      <c r="FE180" s="188">
        <v>1084.1600000000001</v>
      </c>
      <c r="FF180" s="188">
        <v>1084.06</v>
      </c>
      <c r="FG180" s="188">
        <v>3415.2299999999996</v>
      </c>
      <c r="FH180" s="188">
        <v>2286.7000000000003</v>
      </c>
      <c r="FI180" s="188">
        <v>157361.43999999997</v>
      </c>
      <c r="FJ180" s="192">
        <v>2116170.48</v>
      </c>
      <c r="FK180" s="192">
        <v>890237.34</v>
      </c>
      <c r="FL180" s="190">
        <v>1989668.575263158</v>
      </c>
      <c r="FN180" s="115">
        <v>6.6058863523130694E-3</v>
      </c>
      <c r="FO180" s="107">
        <v>3.4064175876074434</v>
      </c>
      <c r="FP180" s="108">
        <v>4230.0999999999995</v>
      </c>
      <c r="FQ180" s="107">
        <v>3.0862307169169734</v>
      </c>
      <c r="FR180" s="108">
        <v>4230.0999999999995</v>
      </c>
      <c r="FS180" s="107">
        <v>1.6009265892131863</v>
      </c>
      <c r="FT180" s="108">
        <v>4230.0999999999995</v>
      </c>
      <c r="FU180" s="108">
        <v>4230.1000000000004</v>
      </c>
      <c r="FV180" s="108">
        <v>4230.1000000000004</v>
      </c>
      <c r="FW180" s="108">
        <v>4230.1000000000004</v>
      </c>
      <c r="FX180" s="108">
        <v>4230.1000000000004</v>
      </c>
      <c r="FY180" s="108">
        <v>4230.1000000000004</v>
      </c>
      <c r="FZ180" s="108">
        <v>4230.1000000000004</v>
      </c>
      <c r="GA180" s="108">
        <v>4230.1000000000004</v>
      </c>
      <c r="GB180" s="108">
        <v>4230.1000000000004</v>
      </c>
      <c r="GC180" s="108">
        <v>4230.1000000000004</v>
      </c>
      <c r="GD180" s="108">
        <v>4230.1000000000004</v>
      </c>
      <c r="GE180" s="108">
        <v>4230.1000000000004</v>
      </c>
      <c r="GF180" s="108">
        <v>4230.1000000000004</v>
      </c>
      <c r="GG180" s="108">
        <v>4230.0999999999995</v>
      </c>
      <c r="GH180" s="108">
        <v>4230.0999999999995</v>
      </c>
      <c r="GI180" s="108">
        <v>4230.0999999999995</v>
      </c>
      <c r="GJ180" s="108">
        <v>1</v>
      </c>
      <c r="GK180" s="115">
        <v>2.3923444976076554E-3</v>
      </c>
    </row>
    <row r="181" spans="1:193" ht="12" customHeight="1" x14ac:dyDescent="0.25">
      <c r="A181" s="22">
        <v>176</v>
      </c>
      <c r="B181" s="10" t="s">
        <v>174</v>
      </c>
      <c r="C181" s="28">
        <v>2021</v>
      </c>
      <c r="D181" s="282"/>
      <c r="E181" s="126">
        <v>5452.0599999999995</v>
      </c>
      <c r="F181" s="11">
        <v>5431.9</v>
      </c>
      <c r="G181" s="11">
        <v>20.16</v>
      </c>
      <c r="H181" s="11">
        <v>1224.5999999999999</v>
      </c>
      <c r="I181" s="124" t="s">
        <v>494</v>
      </c>
      <c r="J181" s="12">
        <v>39.75</v>
      </c>
      <c r="K181" s="27">
        <v>4.49</v>
      </c>
      <c r="L181" s="27">
        <v>7.61</v>
      </c>
      <c r="M181" s="27">
        <v>11.85</v>
      </c>
      <c r="N181" s="27">
        <v>6.1</v>
      </c>
      <c r="O181" s="27">
        <v>2.78</v>
      </c>
      <c r="P181" s="27">
        <v>1.6</v>
      </c>
      <c r="Q181" s="27">
        <v>5.09</v>
      </c>
      <c r="R181" s="27">
        <v>0.23</v>
      </c>
      <c r="S181" s="35">
        <v>41.34</v>
      </c>
      <c r="T181" s="33">
        <v>4.6696</v>
      </c>
      <c r="U181" s="33">
        <v>7.9144000000000005</v>
      </c>
      <c r="V181" s="33">
        <v>12.324</v>
      </c>
      <c r="W181" s="33">
        <v>6.3439999999999994</v>
      </c>
      <c r="X181" s="33">
        <v>2.8912</v>
      </c>
      <c r="Y181" s="33">
        <v>1.6640000000000001</v>
      </c>
      <c r="Z181" s="33">
        <v>5.2935999999999996</v>
      </c>
      <c r="AA181" s="33">
        <v>0.23920000000000002</v>
      </c>
      <c r="AB181" s="38" t="s">
        <v>395</v>
      </c>
      <c r="AC181" s="38" t="s">
        <v>396</v>
      </c>
      <c r="AD181" s="122" t="s">
        <v>395</v>
      </c>
      <c r="AE181" s="37">
        <v>2</v>
      </c>
      <c r="AF181" s="38" t="s">
        <v>396</v>
      </c>
      <c r="AG181" s="282"/>
      <c r="AH181" s="26">
        <v>34.24</v>
      </c>
      <c r="AI181" s="26">
        <v>34.24</v>
      </c>
      <c r="AJ181" s="26">
        <v>2190</v>
      </c>
      <c r="AK181" s="26">
        <v>35.89</v>
      </c>
      <c r="AL181" s="26">
        <v>5.93</v>
      </c>
      <c r="AM181" s="282"/>
      <c r="AN181" s="15">
        <v>7.0000000000000001E-3</v>
      </c>
      <c r="AO181" s="15">
        <v>7.0000000000000001E-3</v>
      </c>
      <c r="AP181" s="16">
        <v>4.193E-4</v>
      </c>
      <c r="AQ181" s="15">
        <v>1.4E-2</v>
      </c>
      <c r="AR181" s="15">
        <v>3.23</v>
      </c>
      <c r="AS181" s="282"/>
      <c r="AT181" s="13">
        <v>8.5721999999999987</v>
      </c>
      <c r="AU181" s="13">
        <v>8.5721999999999987</v>
      </c>
      <c r="AV181" s="13">
        <v>0.51347477999999991</v>
      </c>
      <c r="AW181" s="13">
        <v>17.144399999999997</v>
      </c>
      <c r="AX181" s="13">
        <v>3955.4579999999996</v>
      </c>
      <c r="AY181" s="26">
        <v>5.3835087654941438E-2</v>
      </c>
      <c r="AZ181" s="26">
        <v>5.3835087654941438E-2</v>
      </c>
      <c r="BA181" s="26">
        <v>0.20625410729155583</v>
      </c>
      <c r="BB181" s="26">
        <v>0.11285872055700047</v>
      </c>
      <c r="BC181" s="26">
        <v>4.302202459253933</v>
      </c>
      <c r="BD181" s="269"/>
      <c r="BE181" s="192">
        <v>97488.974813611916</v>
      </c>
      <c r="BF181" s="188">
        <v>97488.974813611916</v>
      </c>
      <c r="BG181" s="188">
        <v>33812.19268907731</v>
      </c>
      <c r="BH181" s="188">
        <v>4685.8488434563424</v>
      </c>
      <c r="BI181" s="188">
        <v>1671.5184143177248</v>
      </c>
      <c r="BJ181" s="189">
        <v>9079.574866760544</v>
      </c>
      <c r="BK181" s="188">
        <v>48239.839999999997</v>
      </c>
      <c r="BL181" s="188">
        <v>0</v>
      </c>
      <c r="BM181" s="188">
        <v>0</v>
      </c>
      <c r="BN181" s="188">
        <v>0</v>
      </c>
      <c r="BO181" s="188">
        <v>0</v>
      </c>
      <c r="BP181" s="188">
        <v>0</v>
      </c>
      <c r="BQ181" s="188">
        <v>0</v>
      </c>
      <c r="BR181" s="188">
        <v>0</v>
      </c>
      <c r="BS181" s="188">
        <v>0</v>
      </c>
      <c r="BT181" s="188">
        <v>0</v>
      </c>
      <c r="BU181" s="188">
        <v>0</v>
      </c>
      <c r="BV181" s="188">
        <v>0</v>
      </c>
      <c r="BW181" s="188">
        <v>0</v>
      </c>
      <c r="BX181" s="188">
        <v>0</v>
      </c>
      <c r="BY181" s="188">
        <v>0</v>
      </c>
      <c r="BZ181" s="188">
        <v>0</v>
      </c>
      <c r="CA181" s="188">
        <v>0</v>
      </c>
      <c r="CB181" s="188">
        <v>0</v>
      </c>
      <c r="CC181" s="188">
        <v>0</v>
      </c>
      <c r="CD181" s="188">
        <v>0</v>
      </c>
      <c r="CE181" s="188">
        <v>0</v>
      </c>
      <c r="CF181" s="188">
        <v>0</v>
      </c>
      <c r="CG181" s="188">
        <v>0</v>
      </c>
      <c r="CH181" s="188">
        <v>0</v>
      </c>
      <c r="CI181" s="188">
        <v>0</v>
      </c>
      <c r="CJ181" s="188">
        <v>0</v>
      </c>
      <c r="CK181" s="188">
        <v>0</v>
      </c>
      <c r="CL181" s="188">
        <v>0</v>
      </c>
      <c r="CM181" s="188">
        <v>0</v>
      </c>
      <c r="CN181" s="188">
        <v>0</v>
      </c>
      <c r="CO181" s="188">
        <v>0</v>
      </c>
      <c r="CP181" s="188">
        <v>0</v>
      </c>
      <c r="CQ181" s="188">
        <v>0</v>
      </c>
      <c r="CR181" s="188">
        <v>0</v>
      </c>
      <c r="CS181" s="188">
        <v>0</v>
      </c>
      <c r="CT181" s="188">
        <v>0</v>
      </c>
      <c r="CU181" s="188">
        <v>0</v>
      </c>
      <c r="CV181" s="188">
        <v>0</v>
      </c>
      <c r="CW181" s="188">
        <v>0</v>
      </c>
      <c r="CX181" s="188">
        <v>0</v>
      </c>
      <c r="CY181" s="188">
        <v>0</v>
      </c>
      <c r="CZ181" s="188">
        <v>0</v>
      </c>
      <c r="DA181" s="188">
        <v>0</v>
      </c>
      <c r="DB181" s="188">
        <v>0</v>
      </c>
      <c r="DC181" s="188">
        <v>0</v>
      </c>
      <c r="DD181" s="193">
        <v>560973.15068234212</v>
      </c>
      <c r="DE181" s="188">
        <v>381043.39471954998</v>
      </c>
      <c r="DF181" s="189">
        <v>89669.163703666083</v>
      </c>
      <c r="DG181" s="189">
        <v>935.87377006686586</v>
      </c>
      <c r="DH181" s="189">
        <v>386.83022113750189</v>
      </c>
      <c r="DI181" s="189">
        <v>549.04354892936396</v>
      </c>
      <c r="DJ181" s="188">
        <v>541.7876010810694</v>
      </c>
      <c r="DK181" s="188">
        <v>0</v>
      </c>
      <c r="DL181" s="188">
        <v>778.12118898905055</v>
      </c>
      <c r="DM181" s="188">
        <v>0</v>
      </c>
      <c r="DN181" s="188">
        <v>87225.914773318873</v>
      </c>
      <c r="DO181" s="188">
        <v>0</v>
      </c>
      <c r="DP181" s="188">
        <v>778.89492567017999</v>
      </c>
      <c r="DQ181" s="188">
        <v>0</v>
      </c>
      <c r="DR181" s="192">
        <v>506997.82605726732</v>
      </c>
      <c r="DS181" s="188">
        <v>388182.14593409153</v>
      </c>
      <c r="DT181" s="188">
        <v>109922.12199371246</v>
      </c>
      <c r="DU181" s="188">
        <v>278260.02394037909</v>
      </c>
      <c r="DV181" s="188">
        <v>101441.37146913641</v>
      </c>
      <c r="DW181" s="188">
        <v>34450.259749832701</v>
      </c>
      <c r="DX181" s="188">
        <v>28287.068417905935</v>
      </c>
      <c r="DY181" s="188">
        <v>38704.043301397782</v>
      </c>
      <c r="DZ181" s="188">
        <v>5285.9626756938651</v>
      </c>
      <c r="EA181" s="188">
        <v>2876.2371559847174</v>
      </c>
      <c r="EB181" s="188">
        <v>2409.7255197091472</v>
      </c>
      <c r="EC181" s="188">
        <v>3863.2362994114392</v>
      </c>
      <c r="ED181" s="188">
        <v>304.92240449070692</v>
      </c>
      <c r="EE181" s="188">
        <v>3900.6005595676274</v>
      </c>
      <c r="EF181" s="188">
        <v>4019.5867148757116</v>
      </c>
      <c r="EG181" s="192">
        <v>33571.605251643814</v>
      </c>
      <c r="EH181" s="188">
        <v>14197.767527813585</v>
      </c>
      <c r="EI181" s="188">
        <v>19373.837723830231</v>
      </c>
      <c r="EJ181" s="192">
        <v>70222.735263023977</v>
      </c>
      <c r="EK181" s="192">
        <v>655193.02280058316</v>
      </c>
      <c r="EL181" s="188">
        <v>270124.52137545508</v>
      </c>
      <c r="EM181" s="188">
        <v>230192.8149634283</v>
      </c>
      <c r="EN181" s="188">
        <v>154875.68646169975</v>
      </c>
      <c r="EO181" s="192">
        <v>201777.79347202359</v>
      </c>
      <c r="EP181" s="188">
        <v>195732.05497021691</v>
      </c>
      <c r="EQ181" s="188">
        <v>579.49850180670217</v>
      </c>
      <c r="ER181" s="188">
        <v>5466.24</v>
      </c>
      <c r="ES181" s="264">
        <v>10722.614267560468</v>
      </c>
      <c r="ET181" s="190">
        <v>2136947.7226080564</v>
      </c>
      <c r="EU181" s="269"/>
      <c r="EV181" s="192">
        <v>932.10526315789468</v>
      </c>
      <c r="EW181" s="188">
        <v>2542452.36</v>
      </c>
      <c r="EX181" s="188">
        <v>2269.62</v>
      </c>
      <c r="EY181" s="188">
        <v>2269.62</v>
      </c>
      <c r="EZ181" s="188">
        <v>7152.72</v>
      </c>
      <c r="FA181" s="188">
        <v>4781.43</v>
      </c>
      <c r="FB181" s="188">
        <v>275699.61</v>
      </c>
      <c r="FC181" s="192">
        <v>2834625.3600000003</v>
      </c>
      <c r="FD181" s="188">
        <v>2429352.33</v>
      </c>
      <c r="FE181" s="188">
        <v>2117.79</v>
      </c>
      <c r="FF181" s="188">
        <v>2117.67</v>
      </c>
      <c r="FG181" s="188">
        <v>6668.65</v>
      </c>
      <c r="FH181" s="188">
        <v>4464.37</v>
      </c>
      <c r="FI181" s="188">
        <v>261630.88999999998</v>
      </c>
      <c r="FJ181" s="192">
        <v>2706351.7</v>
      </c>
      <c r="FK181" s="192">
        <v>619348.12333333329</v>
      </c>
      <c r="FL181" s="190">
        <v>2543384.4652631576</v>
      </c>
      <c r="FN181" s="115">
        <v>8.5113500402979637E-3</v>
      </c>
      <c r="FO181" s="107">
        <v>3.4064178965470462</v>
      </c>
      <c r="FP181" s="108">
        <v>5452.0599999999986</v>
      </c>
      <c r="FQ181" s="107">
        <v>3.0862316416290523</v>
      </c>
      <c r="FR181" s="108">
        <v>5452.0599999999986</v>
      </c>
      <c r="FS181" s="107">
        <v>1.6009272558603418</v>
      </c>
      <c r="FT181" s="108">
        <v>5452.0599999999986</v>
      </c>
      <c r="FU181" s="108">
        <v>5452.0599999999995</v>
      </c>
      <c r="FV181" s="108">
        <v>5452.0599999999995</v>
      </c>
      <c r="FW181" s="108">
        <v>5452.0599999999995</v>
      </c>
      <c r="FX181" s="108">
        <v>5452.0599999999995</v>
      </c>
      <c r="FY181" s="108">
        <v>5452.0599999999995</v>
      </c>
      <c r="FZ181" s="108">
        <v>5452.0599999999995</v>
      </c>
      <c r="GA181" s="108">
        <v>5452.0599999999995</v>
      </c>
      <c r="GB181" s="108">
        <v>5452.0599999999995</v>
      </c>
      <c r="GC181" s="108">
        <v>5452.0599999999995</v>
      </c>
      <c r="GD181" s="108">
        <v>5452.0599999999995</v>
      </c>
      <c r="GE181" s="108">
        <v>5452.0599999999995</v>
      </c>
      <c r="GF181" s="108">
        <v>5452.0599999999995</v>
      </c>
      <c r="GG181" s="108">
        <v>5452.0599999999986</v>
      </c>
      <c r="GH181" s="108">
        <v>0</v>
      </c>
      <c r="GI181" s="108">
        <v>5452.0599999999986</v>
      </c>
      <c r="GJ181" s="108">
        <v>1</v>
      </c>
      <c r="GK181" s="115">
        <v>2.3923444976076554E-3</v>
      </c>
    </row>
    <row r="182" spans="1:193" ht="12" customHeight="1" x14ac:dyDescent="0.25">
      <c r="A182" s="22">
        <v>177</v>
      </c>
      <c r="B182" s="10" t="s">
        <v>175</v>
      </c>
      <c r="C182" s="28">
        <v>2021</v>
      </c>
      <c r="D182" s="282"/>
      <c r="E182" s="126">
        <v>4166.5</v>
      </c>
      <c r="F182" s="11">
        <v>4166.5</v>
      </c>
      <c r="G182" s="11">
        <v>0</v>
      </c>
      <c r="H182" s="11">
        <v>1164.5999999999999</v>
      </c>
      <c r="I182" s="124" t="s">
        <v>494</v>
      </c>
      <c r="J182" s="12">
        <v>39.75</v>
      </c>
      <c r="K182" s="27">
        <v>4.49</v>
      </c>
      <c r="L182" s="27">
        <v>7.61</v>
      </c>
      <c r="M182" s="27">
        <v>11.85</v>
      </c>
      <c r="N182" s="27">
        <v>6.1</v>
      </c>
      <c r="O182" s="27">
        <v>2.78</v>
      </c>
      <c r="P182" s="27">
        <v>1.6</v>
      </c>
      <c r="Q182" s="27">
        <v>5.09</v>
      </c>
      <c r="R182" s="27">
        <v>0.23</v>
      </c>
      <c r="S182" s="35">
        <v>41.34</v>
      </c>
      <c r="T182" s="33">
        <v>4.6696</v>
      </c>
      <c r="U182" s="33">
        <v>7.9144000000000005</v>
      </c>
      <c r="V182" s="33">
        <v>12.324</v>
      </c>
      <c r="W182" s="33">
        <v>6.3439999999999994</v>
      </c>
      <c r="X182" s="33">
        <v>2.8912</v>
      </c>
      <c r="Y182" s="33">
        <v>1.6640000000000001</v>
      </c>
      <c r="Z182" s="33">
        <v>5.2935999999999996</v>
      </c>
      <c r="AA182" s="33">
        <v>0.23920000000000002</v>
      </c>
      <c r="AB182" s="38" t="s">
        <v>395</v>
      </c>
      <c r="AC182" s="38" t="s">
        <v>396</v>
      </c>
      <c r="AD182" s="122" t="s">
        <v>395</v>
      </c>
      <c r="AE182" s="37">
        <v>2</v>
      </c>
      <c r="AF182" s="38" t="s">
        <v>396</v>
      </c>
      <c r="AG182" s="282"/>
      <c r="AH182" s="26">
        <v>34.24</v>
      </c>
      <c r="AI182" s="26">
        <v>34.24</v>
      </c>
      <c r="AJ182" s="26">
        <v>2190</v>
      </c>
      <c r="AK182" s="26">
        <v>35.89</v>
      </c>
      <c r="AL182" s="26">
        <v>5.93</v>
      </c>
      <c r="AM182" s="282"/>
      <c r="AN182" s="15">
        <v>7.0000000000000001E-3</v>
      </c>
      <c r="AO182" s="15">
        <v>7.0000000000000001E-3</v>
      </c>
      <c r="AP182" s="16">
        <v>4.193E-4</v>
      </c>
      <c r="AQ182" s="15">
        <v>1.4E-2</v>
      </c>
      <c r="AR182" s="15">
        <v>3.23</v>
      </c>
      <c r="AS182" s="282"/>
      <c r="AT182" s="13">
        <v>8.1521999999999988</v>
      </c>
      <c r="AU182" s="13">
        <v>8.1521999999999988</v>
      </c>
      <c r="AV182" s="13">
        <v>0.48831677999999995</v>
      </c>
      <c r="AW182" s="13">
        <v>16.304399999999998</v>
      </c>
      <c r="AX182" s="13">
        <v>3761.6579999999999</v>
      </c>
      <c r="AY182" s="26">
        <v>6.6994198487939513E-2</v>
      </c>
      <c r="AZ182" s="26">
        <v>6.6994198487939513E-2</v>
      </c>
      <c r="BA182" s="26">
        <v>0.25666956635065397</v>
      </c>
      <c r="BB182" s="26">
        <v>0.14044519764790592</v>
      </c>
      <c r="BC182" s="26">
        <v>5.353805817832713</v>
      </c>
      <c r="BD182" s="269"/>
      <c r="BE182" s="192">
        <v>73774.011740684102</v>
      </c>
      <c r="BF182" s="188">
        <v>73774.011740684102</v>
      </c>
      <c r="BG182" s="188">
        <v>25839.499352362345</v>
      </c>
      <c r="BH182" s="188">
        <v>3580.9564102854433</v>
      </c>
      <c r="BI182" s="188">
        <v>1277.3853320130011</v>
      </c>
      <c r="BJ182" s="189">
        <v>6938.6706460233045</v>
      </c>
      <c r="BK182" s="188">
        <v>36137.5</v>
      </c>
      <c r="BL182" s="188">
        <v>0</v>
      </c>
      <c r="BM182" s="188">
        <v>0</v>
      </c>
      <c r="BN182" s="188">
        <v>0</v>
      </c>
      <c r="BO182" s="188">
        <v>0</v>
      </c>
      <c r="BP182" s="188">
        <v>0</v>
      </c>
      <c r="BQ182" s="188">
        <v>0</v>
      </c>
      <c r="BR182" s="188">
        <v>0</v>
      </c>
      <c r="BS182" s="188">
        <v>0</v>
      </c>
      <c r="BT182" s="188">
        <v>0</v>
      </c>
      <c r="BU182" s="188">
        <v>0</v>
      </c>
      <c r="BV182" s="188">
        <v>0</v>
      </c>
      <c r="BW182" s="188">
        <v>0</v>
      </c>
      <c r="BX182" s="188">
        <v>0</v>
      </c>
      <c r="BY182" s="188">
        <v>0</v>
      </c>
      <c r="BZ182" s="188">
        <v>0</v>
      </c>
      <c r="CA182" s="188">
        <v>0</v>
      </c>
      <c r="CB182" s="188">
        <v>0</v>
      </c>
      <c r="CC182" s="188">
        <v>0</v>
      </c>
      <c r="CD182" s="188">
        <v>0</v>
      </c>
      <c r="CE182" s="188">
        <v>0</v>
      </c>
      <c r="CF182" s="188">
        <v>0</v>
      </c>
      <c r="CG182" s="188">
        <v>0</v>
      </c>
      <c r="CH182" s="188">
        <v>0</v>
      </c>
      <c r="CI182" s="188">
        <v>0</v>
      </c>
      <c r="CJ182" s="188">
        <v>0</v>
      </c>
      <c r="CK182" s="188">
        <v>0</v>
      </c>
      <c r="CL182" s="188">
        <v>0</v>
      </c>
      <c r="CM182" s="188">
        <v>0</v>
      </c>
      <c r="CN182" s="188">
        <v>0</v>
      </c>
      <c r="CO182" s="188">
        <v>0</v>
      </c>
      <c r="CP182" s="188">
        <v>0</v>
      </c>
      <c r="CQ182" s="188">
        <v>0</v>
      </c>
      <c r="CR182" s="188">
        <v>0</v>
      </c>
      <c r="CS182" s="188">
        <v>0</v>
      </c>
      <c r="CT182" s="188">
        <v>0</v>
      </c>
      <c r="CU182" s="188">
        <v>0</v>
      </c>
      <c r="CV182" s="188">
        <v>0</v>
      </c>
      <c r="CW182" s="188">
        <v>0</v>
      </c>
      <c r="CX182" s="188">
        <v>0</v>
      </c>
      <c r="CY182" s="188">
        <v>0</v>
      </c>
      <c r="CZ182" s="188">
        <v>0</v>
      </c>
      <c r="DA182" s="188">
        <v>0</v>
      </c>
      <c r="DB182" s="188">
        <v>0</v>
      </c>
      <c r="DC182" s="188">
        <v>0</v>
      </c>
      <c r="DD182" s="193">
        <v>428699.35993330571</v>
      </c>
      <c r="DE182" s="188">
        <v>291195.86066532746</v>
      </c>
      <c r="DF182" s="189">
        <v>68525.762844012133</v>
      </c>
      <c r="DG182" s="189">
        <v>715.20087141073236</v>
      </c>
      <c r="DH182" s="189">
        <v>295.61819135691871</v>
      </c>
      <c r="DI182" s="189">
        <v>419.5826800538137</v>
      </c>
      <c r="DJ182" s="188">
        <v>414.03763713243734</v>
      </c>
      <c r="DK182" s="188">
        <v>0</v>
      </c>
      <c r="DL182" s="188">
        <v>594.64531460088119</v>
      </c>
      <c r="DM182" s="188">
        <v>0</v>
      </c>
      <c r="DN182" s="188">
        <v>66658.615991576255</v>
      </c>
      <c r="DO182" s="188">
        <v>0</v>
      </c>
      <c r="DP182" s="188">
        <v>595.23660924582737</v>
      </c>
      <c r="DQ182" s="188">
        <v>0</v>
      </c>
      <c r="DR182" s="192">
        <v>387451.06295007846</v>
      </c>
      <c r="DS182" s="188">
        <v>296651.3411507564</v>
      </c>
      <c r="DT182" s="188">
        <v>84003.206363613586</v>
      </c>
      <c r="DU182" s="188">
        <v>212648.1347871428</v>
      </c>
      <c r="DV182" s="188">
        <v>77522.161206251767</v>
      </c>
      <c r="DW182" s="188">
        <v>26327.114383861877</v>
      </c>
      <c r="DX182" s="188">
        <v>21617.163157266266</v>
      </c>
      <c r="DY182" s="188">
        <v>29577.88366512362</v>
      </c>
      <c r="DZ182" s="188">
        <v>4039.5673357003579</v>
      </c>
      <c r="EA182" s="188">
        <v>2198.0392934799556</v>
      </c>
      <c r="EB182" s="188">
        <v>1841.5280422204021</v>
      </c>
      <c r="EC182" s="188">
        <v>2952.3105104305096</v>
      </c>
      <c r="ED182" s="188">
        <v>233.02370082327243</v>
      </c>
      <c r="EE182" s="188">
        <v>2980.8645230313905</v>
      </c>
      <c r="EF182" s="188">
        <v>3071.7945230847895</v>
      </c>
      <c r="EG182" s="192">
        <v>25655.640855194921</v>
      </c>
      <c r="EH182" s="188">
        <v>10850.027036502775</v>
      </c>
      <c r="EI182" s="188">
        <v>14805.613818692143</v>
      </c>
      <c r="EJ182" s="192">
        <v>53664.674723570446</v>
      </c>
      <c r="EK182" s="192">
        <v>500702.80398576509</v>
      </c>
      <c r="EL182" s="188">
        <v>206430.93038426465</v>
      </c>
      <c r="EM182" s="188">
        <v>175914.85852047193</v>
      </c>
      <c r="EN182" s="188">
        <v>118357.01508102848</v>
      </c>
      <c r="EO182" s="192">
        <v>155521.01553349366</v>
      </c>
      <c r="EP182" s="188">
        <v>149611.82392890056</v>
      </c>
      <c r="EQ182" s="188">
        <v>442.95160459311819</v>
      </c>
      <c r="ER182" s="188">
        <v>5466.24</v>
      </c>
      <c r="ES182" s="264">
        <v>8194.2921291751554</v>
      </c>
      <c r="ET182" s="190">
        <v>1633662.8618512675</v>
      </c>
      <c r="EU182" s="269"/>
      <c r="EV182" s="192">
        <v>932.10526315789468</v>
      </c>
      <c r="EW182" s="188">
        <v>1947719.14</v>
      </c>
      <c r="EX182" s="188">
        <v>2024.16</v>
      </c>
      <c r="EY182" s="188">
        <v>2024.3200000000002</v>
      </c>
      <c r="EZ182" s="188">
        <v>6379.66</v>
      </c>
      <c r="FA182" s="188">
        <v>4265.5599999999995</v>
      </c>
      <c r="FB182" s="188">
        <v>263165.65000000002</v>
      </c>
      <c r="FC182" s="192">
        <v>2225578.4899999998</v>
      </c>
      <c r="FD182" s="188">
        <v>1881401.9500000002</v>
      </c>
      <c r="FE182" s="188">
        <v>1956.31</v>
      </c>
      <c r="FF182" s="188">
        <v>1956.33</v>
      </c>
      <c r="FG182" s="188">
        <v>6161.91</v>
      </c>
      <c r="FH182" s="188">
        <v>4126.7099999999991</v>
      </c>
      <c r="FI182" s="188">
        <v>253659.44</v>
      </c>
      <c r="FJ182" s="192">
        <v>2149262.6500000004</v>
      </c>
      <c r="FK182" s="192">
        <v>251918.96</v>
      </c>
      <c r="FL182" s="190">
        <v>1948651.2452631579</v>
      </c>
      <c r="FN182" s="115">
        <v>6.5058255471750056E-3</v>
      </c>
      <c r="FO182" s="107">
        <v>3.406416183916873</v>
      </c>
      <c r="FP182" s="108">
        <v>4166.5</v>
      </c>
      <c r="FQ182" s="107">
        <v>3.0862298480957979</v>
      </c>
      <c r="FR182" s="108">
        <v>4166.5</v>
      </c>
      <c r="FS182" s="107">
        <v>1.6009264188524395</v>
      </c>
      <c r="FT182" s="108">
        <v>4166.5</v>
      </c>
      <c r="FU182" s="108">
        <v>4166.5</v>
      </c>
      <c r="FV182" s="108">
        <v>4166.5</v>
      </c>
      <c r="FW182" s="108">
        <v>4166.5</v>
      </c>
      <c r="FX182" s="108">
        <v>4166.5</v>
      </c>
      <c r="FY182" s="108">
        <v>4166.5</v>
      </c>
      <c r="FZ182" s="108">
        <v>4166.5</v>
      </c>
      <c r="GA182" s="108">
        <v>4166.5</v>
      </c>
      <c r="GB182" s="108">
        <v>4166.5</v>
      </c>
      <c r="GC182" s="108">
        <v>4166.5</v>
      </c>
      <c r="GD182" s="108">
        <v>4166.5</v>
      </c>
      <c r="GE182" s="108">
        <v>4166.5</v>
      </c>
      <c r="GF182" s="108">
        <v>4166.5</v>
      </c>
      <c r="GG182" s="108">
        <v>4166.5</v>
      </c>
      <c r="GH182" s="108">
        <v>0</v>
      </c>
      <c r="GI182" s="108">
        <v>4166.5</v>
      </c>
      <c r="GJ182" s="108">
        <v>1</v>
      </c>
      <c r="GK182" s="115">
        <v>2.3923444976076554E-3</v>
      </c>
    </row>
    <row r="183" spans="1:193" ht="12" customHeight="1" x14ac:dyDescent="0.25">
      <c r="A183" s="22">
        <v>178</v>
      </c>
      <c r="B183" s="10" t="s">
        <v>176</v>
      </c>
      <c r="C183" s="28">
        <v>2021</v>
      </c>
      <c r="D183" s="282"/>
      <c r="E183" s="126">
        <v>4184.8</v>
      </c>
      <c r="F183" s="11">
        <v>4184.8</v>
      </c>
      <c r="G183" s="11">
        <v>0</v>
      </c>
      <c r="H183" s="11">
        <v>1100.4000000000001</v>
      </c>
      <c r="I183" s="124" t="s">
        <v>494</v>
      </c>
      <c r="J183" s="12">
        <v>39.75</v>
      </c>
      <c r="K183" s="27">
        <v>4.49</v>
      </c>
      <c r="L183" s="27">
        <v>7.61</v>
      </c>
      <c r="M183" s="27">
        <v>11.85</v>
      </c>
      <c r="N183" s="27">
        <v>6.1</v>
      </c>
      <c r="O183" s="27">
        <v>2.78</v>
      </c>
      <c r="P183" s="27">
        <v>1.6</v>
      </c>
      <c r="Q183" s="27">
        <v>5.09</v>
      </c>
      <c r="R183" s="27">
        <v>0.23</v>
      </c>
      <c r="S183" s="35">
        <v>41.34</v>
      </c>
      <c r="T183" s="33">
        <v>4.6696</v>
      </c>
      <c r="U183" s="33">
        <v>7.9144000000000005</v>
      </c>
      <c r="V183" s="33">
        <v>12.324</v>
      </c>
      <c r="W183" s="33">
        <v>6.3439999999999994</v>
      </c>
      <c r="X183" s="33">
        <v>2.8912</v>
      </c>
      <c r="Y183" s="33">
        <v>1.6640000000000001</v>
      </c>
      <c r="Z183" s="33">
        <v>5.2935999999999996</v>
      </c>
      <c r="AA183" s="33">
        <v>0.23920000000000002</v>
      </c>
      <c r="AB183" s="38" t="s">
        <v>395</v>
      </c>
      <c r="AC183" s="38" t="s">
        <v>396</v>
      </c>
      <c r="AD183" s="122" t="s">
        <v>395</v>
      </c>
      <c r="AE183" s="37">
        <v>2</v>
      </c>
      <c r="AF183" s="38" t="s">
        <v>396</v>
      </c>
      <c r="AG183" s="282"/>
      <c r="AH183" s="26">
        <v>34.24</v>
      </c>
      <c r="AI183" s="26">
        <v>34.24</v>
      </c>
      <c r="AJ183" s="26">
        <v>2190</v>
      </c>
      <c r="AK183" s="26">
        <v>35.89</v>
      </c>
      <c r="AL183" s="26">
        <v>5.93</v>
      </c>
      <c r="AM183" s="282"/>
      <c r="AN183" s="15">
        <v>7.0000000000000001E-3</v>
      </c>
      <c r="AO183" s="15">
        <v>7.0000000000000001E-3</v>
      </c>
      <c r="AP183" s="16">
        <v>4.193E-4</v>
      </c>
      <c r="AQ183" s="15">
        <v>1.4E-2</v>
      </c>
      <c r="AR183" s="15">
        <v>3.23</v>
      </c>
      <c r="AS183" s="282"/>
      <c r="AT183" s="13">
        <v>7.7028000000000008</v>
      </c>
      <c r="AU183" s="13">
        <v>7.7028000000000008</v>
      </c>
      <c r="AV183" s="13">
        <v>0.46139772000000001</v>
      </c>
      <c r="AW183" s="13">
        <v>15.405600000000002</v>
      </c>
      <c r="AX183" s="13">
        <v>3554.2920000000004</v>
      </c>
      <c r="AY183" s="26">
        <v>6.3024247753775575E-2</v>
      </c>
      <c r="AZ183" s="26">
        <v>6.3024247753775575E-2</v>
      </c>
      <c r="BA183" s="26">
        <v>0.24145980854521124</v>
      </c>
      <c r="BB183" s="26">
        <v>0.13212267826419424</v>
      </c>
      <c r="BC183" s="26">
        <v>5.0365493117950679</v>
      </c>
      <c r="BD183" s="269"/>
      <c r="BE183" s="192">
        <v>56554.257912496061</v>
      </c>
      <c r="BF183" s="188">
        <v>56554.257912496061</v>
      </c>
      <c r="BG183" s="188">
        <v>25952.990973182761</v>
      </c>
      <c r="BH183" s="188">
        <v>3596.6845999670054</v>
      </c>
      <c r="BI183" s="188">
        <v>1282.9958328112343</v>
      </c>
      <c r="BJ183" s="189">
        <v>6969.1465065350612</v>
      </c>
      <c r="BK183" s="188">
        <v>18752.439999999999</v>
      </c>
      <c r="BL183" s="188">
        <v>0</v>
      </c>
      <c r="BM183" s="188">
        <v>0</v>
      </c>
      <c r="BN183" s="188">
        <v>0</v>
      </c>
      <c r="BO183" s="188">
        <v>0</v>
      </c>
      <c r="BP183" s="188">
        <v>0</v>
      </c>
      <c r="BQ183" s="188">
        <v>0</v>
      </c>
      <c r="BR183" s="188">
        <v>0</v>
      </c>
      <c r="BS183" s="188">
        <v>0</v>
      </c>
      <c r="BT183" s="188">
        <v>0</v>
      </c>
      <c r="BU183" s="188">
        <v>0</v>
      </c>
      <c r="BV183" s="188">
        <v>0</v>
      </c>
      <c r="BW183" s="188">
        <v>0</v>
      </c>
      <c r="BX183" s="188">
        <v>0</v>
      </c>
      <c r="BY183" s="188">
        <v>0</v>
      </c>
      <c r="BZ183" s="188">
        <v>0</v>
      </c>
      <c r="CA183" s="188">
        <v>0</v>
      </c>
      <c r="CB183" s="188">
        <v>0</v>
      </c>
      <c r="CC183" s="188">
        <v>0</v>
      </c>
      <c r="CD183" s="188">
        <v>0</v>
      </c>
      <c r="CE183" s="188">
        <v>0</v>
      </c>
      <c r="CF183" s="188">
        <v>0</v>
      </c>
      <c r="CG183" s="188">
        <v>0</v>
      </c>
      <c r="CH183" s="188">
        <v>0</v>
      </c>
      <c r="CI183" s="188">
        <v>0</v>
      </c>
      <c r="CJ183" s="188">
        <v>0</v>
      </c>
      <c r="CK183" s="188">
        <v>0</v>
      </c>
      <c r="CL183" s="188">
        <v>0</v>
      </c>
      <c r="CM183" s="188">
        <v>0</v>
      </c>
      <c r="CN183" s="188">
        <v>0</v>
      </c>
      <c r="CO183" s="188">
        <v>0</v>
      </c>
      <c r="CP183" s="188">
        <v>0</v>
      </c>
      <c r="CQ183" s="188">
        <v>0</v>
      </c>
      <c r="CR183" s="188">
        <v>0</v>
      </c>
      <c r="CS183" s="188">
        <v>0</v>
      </c>
      <c r="CT183" s="188">
        <v>0</v>
      </c>
      <c r="CU183" s="188">
        <v>0</v>
      </c>
      <c r="CV183" s="188">
        <v>0</v>
      </c>
      <c r="CW183" s="188">
        <v>0</v>
      </c>
      <c r="CX183" s="188">
        <v>0</v>
      </c>
      <c r="CY183" s="188">
        <v>0</v>
      </c>
      <c r="CZ183" s="188">
        <v>0</v>
      </c>
      <c r="DA183" s="188">
        <v>0</v>
      </c>
      <c r="DB183" s="188">
        <v>0</v>
      </c>
      <c r="DC183" s="188">
        <v>0</v>
      </c>
      <c r="DD183" s="193">
        <v>430582.28283904906</v>
      </c>
      <c r="DE183" s="188">
        <v>292474.84404470481</v>
      </c>
      <c r="DF183" s="189">
        <v>68826.740033510636</v>
      </c>
      <c r="DG183" s="189">
        <v>718.34215928948367</v>
      </c>
      <c r="DH183" s="189">
        <v>296.91659838963972</v>
      </c>
      <c r="DI183" s="189">
        <v>421.42556089984396</v>
      </c>
      <c r="DJ183" s="188">
        <v>415.85616317576489</v>
      </c>
      <c r="DK183" s="188">
        <v>0</v>
      </c>
      <c r="DL183" s="188">
        <v>597.25710129407616</v>
      </c>
      <c r="DM183" s="188">
        <v>0</v>
      </c>
      <c r="DN183" s="188">
        <v>66951.392344065374</v>
      </c>
      <c r="DO183" s="188">
        <v>0</v>
      </c>
      <c r="DP183" s="188">
        <v>597.85099300898582</v>
      </c>
      <c r="DQ183" s="188">
        <v>0</v>
      </c>
      <c r="DR183" s="192">
        <v>389152.81608868088</v>
      </c>
      <c r="DS183" s="188">
        <v>297954.28595888289</v>
      </c>
      <c r="DT183" s="188">
        <v>84372.163204236218</v>
      </c>
      <c r="DU183" s="188">
        <v>213582.1227546467</v>
      </c>
      <c r="DV183" s="188">
        <v>77862.652157907709</v>
      </c>
      <c r="DW183" s="188">
        <v>26442.747695568272</v>
      </c>
      <c r="DX183" s="188">
        <v>21712.109535708121</v>
      </c>
      <c r="DY183" s="188">
        <v>29707.794926631312</v>
      </c>
      <c r="DZ183" s="188">
        <v>4057.3098251383326</v>
      </c>
      <c r="EA183" s="188">
        <v>2207.6934682239103</v>
      </c>
      <c r="EB183" s="188">
        <v>1849.6163569144223</v>
      </c>
      <c r="EC183" s="188">
        <v>2965.2775768749789</v>
      </c>
      <c r="ED183" s="188">
        <v>234.04718185652965</v>
      </c>
      <c r="EE183" s="188">
        <v>2993.9570037157728</v>
      </c>
      <c r="EF183" s="188">
        <v>3085.2863843046275</v>
      </c>
      <c r="EG183" s="192">
        <v>25768.324937194222</v>
      </c>
      <c r="EH183" s="188">
        <v>10897.682261456097</v>
      </c>
      <c r="EI183" s="188">
        <v>14870.642675738125</v>
      </c>
      <c r="EJ183" s="192">
        <v>53900.379403143568</v>
      </c>
      <c r="EK183" s="192">
        <v>502901.978667858</v>
      </c>
      <c r="EL183" s="188">
        <v>207337.61129774892</v>
      </c>
      <c r="EM183" s="188">
        <v>176687.50748505248</v>
      </c>
      <c r="EN183" s="188">
        <v>118876.85988505655</v>
      </c>
      <c r="EO183" s="192">
        <v>156122.28595876641</v>
      </c>
      <c r="EP183" s="188">
        <v>150211.31944431973</v>
      </c>
      <c r="EQ183" s="188">
        <v>444.72651444668367</v>
      </c>
      <c r="ER183" s="188">
        <v>5466.24</v>
      </c>
      <c r="ES183" s="264">
        <v>8230.2828998373207</v>
      </c>
      <c r="ET183" s="190">
        <v>1623212.6087070254</v>
      </c>
      <c r="EU183" s="269"/>
      <c r="EV183" s="192">
        <v>932.10526315789468</v>
      </c>
      <c r="EW183" s="188">
        <v>1957734.9599999997</v>
      </c>
      <c r="EX183" s="188">
        <v>1806.06</v>
      </c>
      <c r="EY183" s="188">
        <v>1806.06</v>
      </c>
      <c r="EZ183" s="188">
        <v>5692.8000000000011</v>
      </c>
      <c r="FA183" s="188">
        <v>3805.6800000000003</v>
      </c>
      <c r="FB183" s="188">
        <v>248658</v>
      </c>
      <c r="FC183" s="192">
        <v>2219503.5599999996</v>
      </c>
      <c r="FD183" s="188">
        <v>1837282.7399999998</v>
      </c>
      <c r="FE183" s="188">
        <v>1700.0600000000002</v>
      </c>
      <c r="FF183" s="188">
        <v>1699.9999999999998</v>
      </c>
      <c r="FG183" s="188">
        <v>5353.7499999999991</v>
      </c>
      <c r="FH183" s="188">
        <v>3584.9</v>
      </c>
      <c r="FI183" s="188">
        <v>232486.38</v>
      </c>
      <c r="FJ183" s="192">
        <v>2082107.8299999996</v>
      </c>
      <c r="FK183" s="192">
        <v>496780.3833333333</v>
      </c>
      <c r="FL183" s="190">
        <v>1958667.0652631577</v>
      </c>
      <c r="FN183" s="115">
        <v>6.5318944308849214E-3</v>
      </c>
      <c r="FO183" s="107">
        <v>3.4064171559720764</v>
      </c>
      <c r="FP183" s="108">
        <v>4184.8000000000011</v>
      </c>
      <c r="FQ183" s="107">
        <v>3.0862299321028974</v>
      </c>
      <c r="FR183" s="108">
        <v>4184.8000000000011</v>
      </c>
      <c r="FS183" s="107">
        <v>1.6009282585827675</v>
      </c>
      <c r="FT183" s="108">
        <v>4184.8000000000011</v>
      </c>
      <c r="FU183" s="108">
        <v>4184.8</v>
      </c>
      <c r="FV183" s="108">
        <v>4184.8</v>
      </c>
      <c r="FW183" s="108">
        <v>4184.8</v>
      </c>
      <c r="FX183" s="108">
        <v>4184.8</v>
      </c>
      <c r="FY183" s="108">
        <v>4184.8</v>
      </c>
      <c r="FZ183" s="108">
        <v>4184.8</v>
      </c>
      <c r="GA183" s="108">
        <v>4184.8</v>
      </c>
      <c r="GB183" s="108">
        <v>4184.8</v>
      </c>
      <c r="GC183" s="108">
        <v>4184.8</v>
      </c>
      <c r="GD183" s="108">
        <v>4184.8</v>
      </c>
      <c r="GE183" s="108">
        <v>4184.8</v>
      </c>
      <c r="GF183" s="108">
        <v>4184.8</v>
      </c>
      <c r="GG183" s="108">
        <v>4184.8000000000011</v>
      </c>
      <c r="GH183" s="108">
        <v>0</v>
      </c>
      <c r="GI183" s="108">
        <v>4184.8000000000011</v>
      </c>
      <c r="GJ183" s="108">
        <v>1</v>
      </c>
      <c r="GK183" s="115">
        <v>2.3923444976076554E-3</v>
      </c>
    </row>
    <row r="184" spans="1:193" ht="12" customHeight="1" x14ac:dyDescent="0.25">
      <c r="A184" s="22">
        <v>179</v>
      </c>
      <c r="B184" s="10" t="s">
        <v>177</v>
      </c>
      <c r="C184" s="28">
        <v>2021</v>
      </c>
      <c r="D184" s="282"/>
      <c r="E184" s="126">
        <v>5381.9</v>
      </c>
      <c r="F184" s="11">
        <v>5381.9</v>
      </c>
      <c r="G184" s="11">
        <v>0</v>
      </c>
      <c r="H184" s="11">
        <v>1226.3</v>
      </c>
      <c r="I184" s="124" t="s">
        <v>494</v>
      </c>
      <c r="J184" s="12">
        <v>39.75</v>
      </c>
      <c r="K184" s="27">
        <v>4.49</v>
      </c>
      <c r="L184" s="27">
        <v>7.61</v>
      </c>
      <c r="M184" s="27">
        <v>11.85</v>
      </c>
      <c r="N184" s="27">
        <v>6.1</v>
      </c>
      <c r="O184" s="27">
        <v>2.78</v>
      </c>
      <c r="P184" s="27">
        <v>1.6</v>
      </c>
      <c r="Q184" s="27">
        <v>5.09</v>
      </c>
      <c r="R184" s="27">
        <v>0.23</v>
      </c>
      <c r="S184" s="35">
        <v>41.34</v>
      </c>
      <c r="T184" s="33">
        <v>4.6696</v>
      </c>
      <c r="U184" s="33">
        <v>7.9144000000000005</v>
      </c>
      <c r="V184" s="33">
        <v>12.324</v>
      </c>
      <c r="W184" s="33">
        <v>6.3439999999999994</v>
      </c>
      <c r="X184" s="33">
        <v>2.8912</v>
      </c>
      <c r="Y184" s="33">
        <v>1.6640000000000001</v>
      </c>
      <c r="Z184" s="33">
        <v>5.2935999999999996</v>
      </c>
      <c r="AA184" s="33">
        <v>0.23920000000000002</v>
      </c>
      <c r="AB184" s="38" t="s">
        <v>395</v>
      </c>
      <c r="AC184" s="38" t="s">
        <v>396</v>
      </c>
      <c r="AD184" s="122" t="s">
        <v>395</v>
      </c>
      <c r="AE184" s="37">
        <v>2</v>
      </c>
      <c r="AF184" s="38" t="s">
        <v>396</v>
      </c>
      <c r="AG184" s="282"/>
      <c r="AH184" s="26">
        <v>34.24</v>
      </c>
      <c r="AI184" s="26">
        <v>34.24</v>
      </c>
      <c r="AJ184" s="26">
        <v>2190</v>
      </c>
      <c r="AK184" s="26">
        <v>35.89</v>
      </c>
      <c r="AL184" s="26">
        <v>5.93</v>
      </c>
      <c r="AM184" s="282"/>
      <c r="AN184" s="15">
        <v>7.0000000000000001E-3</v>
      </c>
      <c r="AO184" s="15">
        <v>7.0000000000000001E-3</v>
      </c>
      <c r="AP184" s="16">
        <v>4.193E-4</v>
      </c>
      <c r="AQ184" s="15">
        <v>1.4E-2</v>
      </c>
      <c r="AR184" s="15">
        <v>3.23</v>
      </c>
      <c r="AS184" s="282"/>
      <c r="AT184" s="13">
        <v>8.5840999999999994</v>
      </c>
      <c r="AU184" s="13">
        <v>8.5840999999999994</v>
      </c>
      <c r="AV184" s="13">
        <v>0.51418759000000003</v>
      </c>
      <c r="AW184" s="13">
        <v>17.168199999999999</v>
      </c>
      <c r="AX184" s="13">
        <v>3960.9489999999996</v>
      </c>
      <c r="AY184" s="26">
        <v>5.4612605957004033E-2</v>
      </c>
      <c r="AZ184" s="26">
        <v>5.4612605957004033E-2</v>
      </c>
      <c r="BA184" s="26">
        <v>0.20923295157843888</v>
      </c>
      <c r="BB184" s="26">
        <v>0.11448869321243428</v>
      </c>
      <c r="BC184" s="26">
        <v>4.3643374217283855</v>
      </c>
      <c r="BD184" s="269"/>
      <c r="BE184" s="192">
        <v>1355255.4239450386</v>
      </c>
      <c r="BF184" s="188">
        <v>182877.39082375803</v>
      </c>
      <c r="BG184" s="188">
        <v>33377.079458653287</v>
      </c>
      <c r="BH184" s="188">
        <v>4625.5488550378568</v>
      </c>
      <c r="BI184" s="188">
        <v>1650.0084287437348</v>
      </c>
      <c r="BJ184" s="189">
        <v>8962.7340813231312</v>
      </c>
      <c r="BK184" s="188">
        <v>134262.02000000002</v>
      </c>
      <c r="BL184" s="188">
        <v>0</v>
      </c>
      <c r="BM184" s="188">
        <v>0</v>
      </c>
      <c r="BN184" s="188">
        <v>0</v>
      </c>
      <c r="BO184" s="188">
        <v>0</v>
      </c>
      <c r="BP184" s="188">
        <v>0</v>
      </c>
      <c r="BQ184" s="188">
        <v>0</v>
      </c>
      <c r="BR184" s="188">
        <v>0</v>
      </c>
      <c r="BS184" s="188">
        <v>0</v>
      </c>
      <c r="BT184" s="188">
        <v>0</v>
      </c>
      <c r="BU184" s="188">
        <v>0</v>
      </c>
      <c r="BV184" s="188">
        <v>0</v>
      </c>
      <c r="BW184" s="188">
        <v>0</v>
      </c>
      <c r="BX184" s="188">
        <v>0</v>
      </c>
      <c r="BY184" s="188">
        <v>319821.78000000003</v>
      </c>
      <c r="BZ184" s="188">
        <v>0</v>
      </c>
      <c r="CA184" s="188">
        <v>0</v>
      </c>
      <c r="CB184" s="188">
        <v>319821.78000000003</v>
      </c>
      <c r="CC184" s="188">
        <v>0</v>
      </c>
      <c r="CD184" s="188">
        <v>0</v>
      </c>
      <c r="CE184" s="188">
        <v>0</v>
      </c>
      <c r="CF184" s="188">
        <v>826054.03999999992</v>
      </c>
      <c r="CG184" s="188">
        <v>0</v>
      </c>
      <c r="CH184" s="188">
        <v>769110.34</v>
      </c>
      <c r="CI184" s="188">
        <v>56943.7</v>
      </c>
      <c r="CJ184" s="188">
        <v>0</v>
      </c>
      <c r="CK184" s="188">
        <v>0</v>
      </c>
      <c r="CL184" s="188">
        <v>22975</v>
      </c>
      <c r="CM184" s="188">
        <v>22975</v>
      </c>
      <c r="CN184" s="188">
        <v>0</v>
      </c>
      <c r="CO184" s="188">
        <v>0</v>
      </c>
      <c r="CP184" s="188">
        <v>0</v>
      </c>
      <c r="CQ184" s="188">
        <v>0</v>
      </c>
      <c r="CR184" s="188">
        <v>0</v>
      </c>
      <c r="CS184" s="188">
        <v>0</v>
      </c>
      <c r="CT184" s="188">
        <v>0</v>
      </c>
      <c r="CU184" s="188">
        <v>0</v>
      </c>
      <c r="CV184" s="188">
        <v>0</v>
      </c>
      <c r="CW184" s="188">
        <v>0</v>
      </c>
      <c r="CX184" s="188">
        <v>0</v>
      </c>
      <c r="CY184" s="188">
        <v>0</v>
      </c>
      <c r="CZ184" s="188">
        <v>0</v>
      </c>
      <c r="DA184" s="188">
        <v>0</v>
      </c>
      <c r="DB184" s="188">
        <v>0</v>
      </c>
      <c r="DC184" s="188">
        <v>3527.2131212805248</v>
      </c>
      <c r="DD184" s="193">
        <v>553754.25062403909</v>
      </c>
      <c r="DE184" s="188">
        <v>376139.9262005823</v>
      </c>
      <c r="DF184" s="189">
        <v>88515.253342179043</v>
      </c>
      <c r="DG184" s="189">
        <v>923.83044998090031</v>
      </c>
      <c r="DH184" s="189">
        <v>381.85228466669889</v>
      </c>
      <c r="DI184" s="189">
        <v>541.97816531420142</v>
      </c>
      <c r="DJ184" s="188">
        <v>534.8155908515696</v>
      </c>
      <c r="DK184" s="188">
        <v>0</v>
      </c>
      <c r="DL184" s="188">
        <v>768.10791279262753</v>
      </c>
      <c r="DM184" s="188">
        <v>0</v>
      </c>
      <c r="DN184" s="188">
        <v>86103.445435032816</v>
      </c>
      <c r="DO184" s="188">
        <v>0</v>
      </c>
      <c r="DP184" s="188">
        <v>768.87169261973338</v>
      </c>
      <c r="DQ184" s="188">
        <v>0</v>
      </c>
      <c r="DR184" s="192">
        <v>500473.50910621072</v>
      </c>
      <c r="DS184" s="188">
        <v>383186.81217790849</v>
      </c>
      <c r="DT184" s="188">
        <v>108507.58582223256</v>
      </c>
      <c r="DU184" s="188">
        <v>274679.22635567596</v>
      </c>
      <c r="DV184" s="188">
        <v>100135.97009382609</v>
      </c>
      <c r="DW184" s="188">
        <v>34006.935534022858</v>
      </c>
      <c r="DX184" s="188">
        <v>27923.055417278607</v>
      </c>
      <c r="DY184" s="188">
        <v>38205.979142524622</v>
      </c>
      <c r="DZ184" s="188">
        <v>5217.9401041655492</v>
      </c>
      <c r="EA184" s="188">
        <v>2839.2242106275712</v>
      </c>
      <c r="EB184" s="188">
        <v>2378.7158935379775</v>
      </c>
      <c r="EC184" s="188">
        <v>3813.5221255456527</v>
      </c>
      <c r="ED184" s="188">
        <v>300.99850125063483</v>
      </c>
      <c r="EE184" s="188">
        <v>3850.4055625831375</v>
      </c>
      <c r="EF184" s="188">
        <v>3967.8605409312445</v>
      </c>
      <c r="EG184" s="192">
        <v>33139.588027978767</v>
      </c>
      <c r="EH184" s="188">
        <v>14015.063124386004</v>
      </c>
      <c r="EI184" s="188">
        <v>19124.524903592763</v>
      </c>
      <c r="EJ184" s="192">
        <v>69319.071857622417</v>
      </c>
      <c r="EK184" s="192">
        <v>646761.65145109547</v>
      </c>
      <c r="EL184" s="188">
        <v>266648.41575304786</v>
      </c>
      <c r="EM184" s="188">
        <v>227230.57171998752</v>
      </c>
      <c r="EN184" s="188">
        <v>152882.66397806007</v>
      </c>
      <c r="EO184" s="192">
        <v>202980.18073320747</v>
      </c>
      <c r="EP184" s="188">
        <v>193069.86410653492</v>
      </c>
      <c r="EQ184" s="188">
        <v>571.61662667254529</v>
      </c>
      <c r="ER184" s="188">
        <v>9338.7000000000007</v>
      </c>
      <c r="ES184" s="264">
        <v>10584.62997960105</v>
      </c>
      <c r="ET184" s="190">
        <v>3372268.305724794</v>
      </c>
      <c r="EU184" s="269"/>
      <c r="EV184" s="192">
        <v>932.10526315789468</v>
      </c>
      <c r="EW184" s="188">
        <v>2516451.79</v>
      </c>
      <c r="EX184" s="188">
        <v>1932.37</v>
      </c>
      <c r="EY184" s="188">
        <v>1932.37</v>
      </c>
      <c r="EZ184" s="188">
        <v>6091.0700000000006</v>
      </c>
      <c r="FA184" s="188">
        <v>4072.28</v>
      </c>
      <c r="FB184" s="188">
        <v>277100.41000000003</v>
      </c>
      <c r="FC184" s="192">
        <v>2807580.29</v>
      </c>
      <c r="FD184" s="188">
        <v>2370412.8599999994</v>
      </c>
      <c r="FE184" s="188">
        <v>1800.37</v>
      </c>
      <c r="FF184" s="188">
        <v>1800.2999999999997</v>
      </c>
      <c r="FG184" s="188">
        <v>5670.6799999999994</v>
      </c>
      <c r="FH184" s="188">
        <v>3796.4900000000002</v>
      </c>
      <c r="FI184" s="188">
        <v>260473.86000000004</v>
      </c>
      <c r="FJ184" s="192">
        <v>2643954.5599999996</v>
      </c>
      <c r="FK184" s="192">
        <v>406677.33</v>
      </c>
      <c r="FL184" s="190">
        <v>2517383.8952631578</v>
      </c>
      <c r="FN184" s="115">
        <v>8.395585464493923E-3</v>
      </c>
      <c r="FO184" s="107">
        <v>3.4064179452335308</v>
      </c>
      <c r="FP184" s="108">
        <v>5381.9000000000005</v>
      </c>
      <c r="FQ184" s="107">
        <v>3.0862318658202876</v>
      </c>
      <c r="FR184" s="108">
        <v>5381.9000000000005</v>
      </c>
      <c r="FS184" s="107">
        <v>1.6009263165732794</v>
      </c>
      <c r="FT184" s="108">
        <v>5381.9000000000005</v>
      </c>
      <c r="FU184" s="108">
        <v>5381.9</v>
      </c>
      <c r="FV184" s="108">
        <v>5381.9</v>
      </c>
      <c r="FW184" s="108">
        <v>5381.9</v>
      </c>
      <c r="FX184" s="108">
        <v>5381.9</v>
      </c>
      <c r="FY184" s="108">
        <v>5381.9</v>
      </c>
      <c r="FZ184" s="108">
        <v>5381.9</v>
      </c>
      <c r="GA184" s="108">
        <v>5381.9</v>
      </c>
      <c r="GB184" s="108">
        <v>5381.9</v>
      </c>
      <c r="GC184" s="108">
        <v>5381.9</v>
      </c>
      <c r="GD184" s="108">
        <v>5381.9</v>
      </c>
      <c r="GE184" s="108">
        <v>5381.9</v>
      </c>
      <c r="GF184" s="108">
        <v>5381.9</v>
      </c>
      <c r="GG184" s="108">
        <v>5381.9000000000005</v>
      </c>
      <c r="GH184" s="108">
        <v>5381.9000000000005</v>
      </c>
      <c r="GI184" s="108">
        <v>5381.9000000000005</v>
      </c>
      <c r="GJ184" s="108">
        <v>1</v>
      </c>
      <c r="GK184" s="115">
        <v>2.3923444976076554E-3</v>
      </c>
    </row>
    <row r="185" spans="1:193" ht="12" customHeight="1" x14ac:dyDescent="0.25">
      <c r="A185" s="22">
        <v>180</v>
      </c>
      <c r="B185" s="10" t="s">
        <v>178</v>
      </c>
      <c r="C185" s="28">
        <v>2021</v>
      </c>
      <c r="D185" s="282"/>
      <c r="E185" s="126">
        <v>5357.1</v>
      </c>
      <c r="F185" s="11">
        <v>5357.1</v>
      </c>
      <c r="G185" s="11">
        <v>0</v>
      </c>
      <c r="H185" s="11">
        <v>1216.7</v>
      </c>
      <c r="I185" s="124" t="s">
        <v>494</v>
      </c>
      <c r="J185" s="12">
        <v>39.75</v>
      </c>
      <c r="K185" s="27">
        <v>4.49</v>
      </c>
      <c r="L185" s="27">
        <v>7.61</v>
      </c>
      <c r="M185" s="27">
        <v>11.85</v>
      </c>
      <c r="N185" s="27">
        <v>6.1</v>
      </c>
      <c r="O185" s="27">
        <v>2.78</v>
      </c>
      <c r="P185" s="27">
        <v>1.6</v>
      </c>
      <c r="Q185" s="27">
        <v>5.09</v>
      </c>
      <c r="R185" s="27">
        <v>0.23</v>
      </c>
      <c r="S185" s="35">
        <v>41.34</v>
      </c>
      <c r="T185" s="33">
        <v>4.6696</v>
      </c>
      <c r="U185" s="33">
        <v>7.9144000000000005</v>
      </c>
      <c r="V185" s="33">
        <v>12.324</v>
      </c>
      <c r="W185" s="33">
        <v>6.3439999999999994</v>
      </c>
      <c r="X185" s="33">
        <v>2.8912</v>
      </c>
      <c r="Y185" s="33">
        <v>1.6640000000000001</v>
      </c>
      <c r="Z185" s="33">
        <v>5.2935999999999996</v>
      </c>
      <c r="AA185" s="33">
        <v>0.23920000000000002</v>
      </c>
      <c r="AB185" s="38" t="s">
        <v>395</v>
      </c>
      <c r="AC185" s="38" t="s">
        <v>396</v>
      </c>
      <c r="AD185" s="122" t="s">
        <v>395</v>
      </c>
      <c r="AE185" s="37">
        <v>2</v>
      </c>
      <c r="AF185" s="38" t="s">
        <v>396</v>
      </c>
      <c r="AG185" s="282"/>
      <c r="AH185" s="26">
        <v>34.24</v>
      </c>
      <c r="AI185" s="26">
        <v>34.24</v>
      </c>
      <c r="AJ185" s="26">
        <v>2190</v>
      </c>
      <c r="AK185" s="26">
        <v>35.89</v>
      </c>
      <c r="AL185" s="26">
        <v>5.93</v>
      </c>
      <c r="AM185" s="282"/>
      <c r="AN185" s="15">
        <v>7.0000000000000001E-3</v>
      </c>
      <c r="AO185" s="15">
        <v>7.0000000000000001E-3</v>
      </c>
      <c r="AP185" s="16">
        <v>4.193E-4</v>
      </c>
      <c r="AQ185" s="15">
        <v>1.4E-2</v>
      </c>
      <c r="AR185" s="15">
        <v>3.23</v>
      </c>
      <c r="AS185" s="282"/>
      <c r="AT185" s="13">
        <v>8.5168999999999997</v>
      </c>
      <c r="AU185" s="13">
        <v>8.5168999999999997</v>
      </c>
      <c r="AV185" s="13">
        <v>0.51016231000000001</v>
      </c>
      <c r="AW185" s="13">
        <v>17.033799999999999</v>
      </c>
      <c r="AX185" s="13">
        <v>3929.9410000000003</v>
      </c>
      <c r="AY185" s="26">
        <v>5.4435917940676856E-2</v>
      </c>
      <c r="AZ185" s="26">
        <v>5.4435917940676856E-2</v>
      </c>
      <c r="BA185" s="26">
        <v>0.2085560207761662</v>
      </c>
      <c r="BB185" s="26">
        <v>0.11411828825297267</v>
      </c>
      <c r="BC185" s="26">
        <v>4.3502174926732744</v>
      </c>
      <c r="BD185" s="269"/>
      <c r="BE185" s="192">
        <v>72931.729345018291</v>
      </c>
      <c r="BF185" s="188">
        <v>72931.729345018291</v>
      </c>
      <c r="BG185" s="188">
        <v>33223.276606393927</v>
      </c>
      <c r="BH185" s="188">
        <v>4604.2341498956312</v>
      </c>
      <c r="BI185" s="188">
        <v>1642.4051271155279</v>
      </c>
      <c r="BJ185" s="189">
        <v>8921.433461613211</v>
      </c>
      <c r="BK185" s="188">
        <v>24540.38</v>
      </c>
      <c r="BL185" s="188">
        <v>0</v>
      </c>
      <c r="BM185" s="188">
        <v>0</v>
      </c>
      <c r="BN185" s="188">
        <v>0</v>
      </c>
      <c r="BO185" s="188">
        <v>0</v>
      </c>
      <c r="BP185" s="188">
        <v>0</v>
      </c>
      <c r="BQ185" s="188">
        <v>0</v>
      </c>
      <c r="BR185" s="188">
        <v>0</v>
      </c>
      <c r="BS185" s="188">
        <v>0</v>
      </c>
      <c r="BT185" s="188">
        <v>0</v>
      </c>
      <c r="BU185" s="188">
        <v>0</v>
      </c>
      <c r="BV185" s="188">
        <v>0</v>
      </c>
      <c r="BW185" s="188">
        <v>0</v>
      </c>
      <c r="BX185" s="188">
        <v>0</v>
      </c>
      <c r="BY185" s="188">
        <v>0</v>
      </c>
      <c r="BZ185" s="188">
        <v>0</v>
      </c>
      <c r="CA185" s="188">
        <v>0</v>
      </c>
      <c r="CB185" s="188">
        <v>0</v>
      </c>
      <c r="CC185" s="188">
        <v>0</v>
      </c>
      <c r="CD185" s="188">
        <v>0</v>
      </c>
      <c r="CE185" s="188">
        <v>0</v>
      </c>
      <c r="CF185" s="188">
        <v>0</v>
      </c>
      <c r="CG185" s="188">
        <v>0</v>
      </c>
      <c r="CH185" s="188">
        <v>0</v>
      </c>
      <c r="CI185" s="188">
        <v>0</v>
      </c>
      <c r="CJ185" s="188">
        <v>0</v>
      </c>
      <c r="CK185" s="188">
        <v>0</v>
      </c>
      <c r="CL185" s="188">
        <v>0</v>
      </c>
      <c r="CM185" s="188">
        <v>0</v>
      </c>
      <c r="CN185" s="188">
        <v>0</v>
      </c>
      <c r="CO185" s="188">
        <v>0</v>
      </c>
      <c r="CP185" s="188">
        <v>0</v>
      </c>
      <c r="CQ185" s="188">
        <v>0</v>
      </c>
      <c r="CR185" s="188">
        <v>0</v>
      </c>
      <c r="CS185" s="188">
        <v>0</v>
      </c>
      <c r="CT185" s="188">
        <v>0</v>
      </c>
      <c r="CU185" s="188">
        <v>0</v>
      </c>
      <c r="CV185" s="188">
        <v>0</v>
      </c>
      <c r="CW185" s="188">
        <v>0</v>
      </c>
      <c r="CX185" s="188">
        <v>0</v>
      </c>
      <c r="CY185" s="188">
        <v>0</v>
      </c>
      <c r="CZ185" s="188">
        <v>0</v>
      </c>
      <c r="DA185" s="188">
        <v>0</v>
      </c>
      <c r="DB185" s="188">
        <v>0</v>
      </c>
      <c r="DC185" s="188">
        <v>0</v>
      </c>
      <c r="DD185" s="193">
        <v>551202.52996488952</v>
      </c>
      <c r="DE185" s="188">
        <v>374406.65910721844</v>
      </c>
      <c r="DF185" s="189">
        <v>88107.371686465223</v>
      </c>
      <c r="DG185" s="189">
        <v>919.57340411242876</v>
      </c>
      <c r="DH185" s="189">
        <v>380.09269480814811</v>
      </c>
      <c r="DI185" s="189">
        <v>539.48070930428059</v>
      </c>
      <c r="DJ185" s="188">
        <v>532.35114025733344</v>
      </c>
      <c r="DK185" s="188">
        <v>0</v>
      </c>
      <c r="DL185" s="188">
        <v>764.56844230130332</v>
      </c>
      <c r="DM185" s="188">
        <v>0</v>
      </c>
      <c r="DN185" s="188">
        <v>85706.677481932813</v>
      </c>
      <c r="DO185" s="188">
        <v>0</v>
      </c>
      <c r="DP185" s="188">
        <v>765.32870260190134</v>
      </c>
      <c r="DQ185" s="188">
        <v>0</v>
      </c>
      <c r="DR185" s="192">
        <v>498167.30813149293</v>
      </c>
      <c r="DS185" s="188">
        <v>381421.07276580267</v>
      </c>
      <c r="DT185" s="188">
        <v>108007.57873767293</v>
      </c>
      <c r="DU185" s="188">
        <v>273413.49402812973</v>
      </c>
      <c r="DV185" s="188">
        <v>99674.539733112033</v>
      </c>
      <c r="DW185" s="188">
        <v>33850.230280999989</v>
      </c>
      <c r="DX185" s="188">
        <v>27794.384915346476</v>
      </c>
      <c r="DY185" s="188">
        <v>38029.924536765568</v>
      </c>
      <c r="DZ185" s="188">
        <v>5193.8956376047963</v>
      </c>
      <c r="EA185" s="188">
        <v>2826.1409574226495</v>
      </c>
      <c r="EB185" s="188">
        <v>2367.7546801821468</v>
      </c>
      <c r="EC185" s="188">
        <v>3795.9492704733666</v>
      </c>
      <c r="ED185" s="188">
        <v>299.61148870283273</v>
      </c>
      <c r="EE185" s="188">
        <v>3832.6627472294399</v>
      </c>
      <c r="EF185" s="188">
        <v>3949.5764885677486</v>
      </c>
      <c r="EG185" s="192">
        <v>32986.87954526933</v>
      </c>
      <c r="EH185" s="188">
        <v>13950.481180186969</v>
      </c>
      <c r="EI185" s="188">
        <v>19036.398365082365</v>
      </c>
      <c r="EJ185" s="192">
        <v>68999.646936670877</v>
      </c>
      <c r="EK185" s="192">
        <v>643781.34914968</v>
      </c>
      <c r="EL185" s="188">
        <v>265419.68970635883</v>
      </c>
      <c r="EM185" s="188">
        <v>226183.48459858878</v>
      </c>
      <c r="EN185" s="188">
        <v>152178.17484473242</v>
      </c>
      <c r="EO185" s="192">
        <v>198434.44187377032</v>
      </c>
      <c r="EP185" s="188">
        <v>192398.57272100568</v>
      </c>
      <c r="EQ185" s="188">
        <v>569.6291527646606</v>
      </c>
      <c r="ER185" s="188">
        <v>5466.24</v>
      </c>
      <c r="ES185" s="264">
        <v>10535.855601873089</v>
      </c>
      <c r="ET185" s="190">
        <v>2077039.740548664</v>
      </c>
      <c r="EU185" s="269"/>
      <c r="EV185" s="192">
        <v>932.10526315789468</v>
      </c>
      <c r="EW185" s="188">
        <v>2506193.7400000002</v>
      </c>
      <c r="EX185" s="188">
        <v>1679.41</v>
      </c>
      <c r="EY185" s="188">
        <v>1679.41</v>
      </c>
      <c r="EZ185" s="188">
        <v>5294.48</v>
      </c>
      <c r="FA185" s="188">
        <v>3468.8700000000003</v>
      </c>
      <c r="FB185" s="188">
        <v>274939.04000000004</v>
      </c>
      <c r="FC185" s="192">
        <v>2793254.9500000007</v>
      </c>
      <c r="FD185" s="188">
        <v>2424451.8400000003</v>
      </c>
      <c r="FE185" s="188">
        <v>1650.6</v>
      </c>
      <c r="FF185" s="188">
        <v>1650.4899999999998</v>
      </c>
      <c r="FG185" s="188">
        <v>5199.1000000000004</v>
      </c>
      <c r="FH185" s="188">
        <v>3409.7400000000002</v>
      </c>
      <c r="FI185" s="188">
        <v>265041.5</v>
      </c>
      <c r="FJ185" s="192">
        <v>2701403.2700000009</v>
      </c>
      <c r="FK185" s="192">
        <v>382322.76666666666</v>
      </c>
      <c r="FL185" s="190">
        <v>2507125.845263158</v>
      </c>
      <c r="FN185" s="115">
        <v>8.3663945587828196E-3</v>
      </c>
      <c r="FO185" s="107">
        <v>3.4064181791022485</v>
      </c>
      <c r="FP185" s="108">
        <v>5357.0999999999995</v>
      </c>
      <c r="FQ185" s="107">
        <v>3.0862296661438493</v>
      </c>
      <c r="FR185" s="108">
        <v>5357.0999999999995</v>
      </c>
      <c r="FS185" s="107">
        <v>1.6009261931436254</v>
      </c>
      <c r="FT185" s="108">
        <v>5357.0999999999995</v>
      </c>
      <c r="FU185" s="108">
        <v>5357.1</v>
      </c>
      <c r="FV185" s="108">
        <v>5357.1</v>
      </c>
      <c r="FW185" s="108">
        <v>5357.1</v>
      </c>
      <c r="FX185" s="108">
        <v>5357.1</v>
      </c>
      <c r="FY185" s="108">
        <v>5357.1</v>
      </c>
      <c r="FZ185" s="108">
        <v>5357.1</v>
      </c>
      <c r="GA185" s="108">
        <v>5357.1</v>
      </c>
      <c r="GB185" s="108">
        <v>5357.1</v>
      </c>
      <c r="GC185" s="108">
        <v>5357.1</v>
      </c>
      <c r="GD185" s="108">
        <v>5357.1</v>
      </c>
      <c r="GE185" s="108">
        <v>5357.1</v>
      </c>
      <c r="GF185" s="108">
        <v>5357.1</v>
      </c>
      <c r="GG185" s="108">
        <v>5357.0999999999995</v>
      </c>
      <c r="GH185" s="108">
        <v>0</v>
      </c>
      <c r="GI185" s="108">
        <v>5357.0999999999995</v>
      </c>
      <c r="GJ185" s="108">
        <v>1</v>
      </c>
      <c r="GK185" s="115">
        <v>2.3923444976076554E-3</v>
      </c>
    </row>
    <row r="186" spans="1:193" ht="12" customHeight="1" x14ac:dyDescent="0.25">
      <c r="A186" s="22">
        <v>181</v>
      </c>
      <c r="B186" s="10" t="s">
        <v>179</v>
      </c>
      <c r="C186" s="28">
        <v>2021</v>
      </c>
      <c r="D186" s="282"/>
      <c r="E186" s="126">
        <v>5372.5</v>
      </c>
      <c r="F186" s="11">
        <v>5372.5</v>
      </c>
      <c r="G186" s="11">
        <v>0</v>
      </c>
      <c r="H186" s="11">
        <v>2019.6</v>
      </c>
      <c r="I186" s="124" t="s">
        <v>494</v>
      </c>
      <c r="J186" s="12">
        <v>39.75</v>
      </c>
      <c r="K186" s="27">
        <v>4.49</v>
      </c>
      <c r="L186" s="27">
        <v>7.61</v>
      </c>
      <c r="M186" s="27">
        <v>11.85</v>
      </c>
      <c r="N186" s="27">
        <v>6.1</v>
      </c>
      <c r="O186" s="27">
        <v>2.78</v>
      </c>
      <c r="P186" s="27">
        <v>1.6</v>
      </c>
      <c r="Q186" s="27">
        <v>5.09</v>
      </c>
      <c r="R186" s="27">
        <v>0.23</v>
      </c>
      <c r="S186" s="35">
        <v>41.34</v>
      </c>
      <c r="T186" s="33">
        <v>4.6696</v>
      </c>
      <c r="U186" s="33">
        <v>7.9144000000000005</v>
      </c>
      <c r="V186" s="33">
        <v>12.324</v>
      </c>
      <c r="W186" s="33">
        <v>6.3439999999999994</v>
      </c>
      <c r="X186" s="33">
        <v>2.8912</v>
      </c>
      <c r="Y186" s="33">
        <v>1.6640000000000001</v>
      </c>
      <c r="Z186" s="33">
        <v>5.2935999999999996</v>
      </c>
      <c r="AA186" s="33">
        <v>0.23920000000000002</v>
      </c>
      <c r="AB186" s="38" t="s">
        <v>395</v>
      </c>
      <c r="AC186" s="38" t="s">
        <v>396</v>
      </c>
      <c r="AD186" s="122" t="s">
        <v>395</v>
      </c>
      <c r="AE186" s="37">
        <v>2</v>
      </c>
      <c r="AF186" s="38" t="s">
        <v>396</v>
      </c>
      <c r="AG186" s="282"/>
      <c r="AH186" s="26">
        <v>34.24</v>
      </c>
      <c r="AI186" s="26">
        <v>34.24</v>
      </c>
      <c r="AJ186" s="26">
        <v>2190</v>
      </c>
      <c r="AK186" s="26">
        <v>35.89</v>
      </c>
      <c r="AL186" s="26">
        <v>5.93</v>
      </c>
      <c r="AM186" s="282"/>
      <c r="AN186" s="15">
        <v>7.0000000000000001E-3</v>
      </c>
      <c r="AO186" s="15">
        <v>7.0000000000000001E-3</v>
      </c>
      <c r="AP186" s="16">
        <v>4.193E-4</v>
      </c>
      <c r="AQ186" s="15">
        <v>1.4E-2</v>
      </c>
      <c r="AR186" s="15">
        <v>3.23</v>
      </c>
      <c r="AS186" s="282"/>
      <c r="AT186" s="13">
        <v>14.1372</v>
      </c>
      <c r="AU186" s="13">
        <v>14.1372</v>
      </c>
      <c r="AV186" s="13">
        <v>0.84681827999999992</v>
      </c>
      <c r="AW186" s="13">
        <v>28.2744</v>
      </c>
      <c r="AX186" s="13">
        <v>6523.308</v>
      </c>
      <c r="AY186" s="26">
        <v>9.009915830618892E-2</v>
      </c>
      <c r="AZ186" s="26">
        <v>9.009915830618892E-2</v>
      </c>
      <c r="BA186" s="26">
        <v>0.34518976885993485</v>
      </c>
      <c r="BB186" s="26">
        <v>0.18888193876221498</v>
      </c>
      <c r="BC186" s="26">
        <v>7.2002264197301074</v>
      </c>
      <c r="BD186" s="269"/>
      <c r="BE186" s="192">
        <v>342552.99196505314</v>
      </c>
      <c r="BF186" s="188">
        <v>109855.31945681635</v>
      </c>
      <c r="BG186" s="188">
        <v>33318.783216264659</v>
      </c>
      <c r="BH186" s="188">
        <v>4617.4698942178193</v>
      </c>
      <c r="BI186" s="188">
        <v>1647.1265321588498</v>
      </c>
      <c r="BJ186" s="189">
        <v>8947.0798141750165</v>
      </c>
      <c r="BK186" s="188">
        <v>61324.86</v>
      </c>
      <c r="BL186" s="188">
        <v>0</v>
      </c>
      <c r="BM186" s="188">
        <v>0</v>
      </c>
      <c r="BN186" s="188">
        <v>0</v>
      </c>
      <c r="BO186" s="188">
        <v>0</v>
      </c>
      <c r="BP186" s="188">
        <v>0</v>
      </c>
      <c r="BQ186" s="188">
        <v>0</v>
      </c>
      <c r="BR186" s="188">
        <v>0</v>
      </c>
      <c r="BS186" s="188">
        <v>0</v>
      </c>
      <c r="BT186" s="188">
        <v>0</v>
      </c>
      <c r="BU186" s="188">
        <v>74751.73</v>
      </c>
      <c r="BV186" s="188">
        <v>0</v>
      </c>
      <c r="BW186" s="188">
        <v>0</v>
      </c>
      <c r="BX186" s="188">
        <v>74751.73</v>
      </c>
      <c r="BY186" s="188">
        <v>0</v>
      </c>
      <c r="BZ186" s="188">
        <v>0</v>
      </c>
      <c r="CA186" s="188">
        <v>0</v>
      </c>
      <c r="CB186" s="188">
        <v>0</v>
      </c>
      <c r="CC186" s="188">
        <v>0</v>
      </c>
      <c r="CD186" s="188">
        <v>0</v>
      </c>
      <c r="CE186" s="188">
        <v>0</v>
      </c>
      <c r="CF186" s="188">
        <v>154424.89000000001</v>
      </c>
      <c r="CG186" s="188">
        <v>0</v>
      </c>
      <c r="CH186" s="188">
        <v>154424.89000000001</v>
      </c>
      <c r="CI186" s="188">
        <v>0</v>
      </c>
      <c r="CJ186" s="188">
        <v>0</v>
      </c>
      <c r="CK186" s="188">
        <v>0</v>
      </c>
      <c r="CL186" s="188">
        <v>0</v>
      </c>
      <c r="CM186" s="188">
        <v>0</v>
      </c>
      <c r="CN186" s="188">
        <v>0</v>
      </c>
      <c r="CO186" s="188">
        <v>0</v>
      </c>
      <c r="CP186" s="188">
        <v>0</v>
      </c>
      <c r="CQ186" s="188">
        <v>0</v>
      </c>
      <c r="CR186" s="188">
        <v>0</v>
      </c>
      <c r="CS186" s="188">
        <v>0</v>
      </c>
      <c r="CT186" s="188">
        <v>0</v>
      </c>
      <c r="CU186" s="188">
        <v>0</v>
      </c>
      <c r="CV186" s="188">
        <v>0</v>
      </c>
      <c r="CW186" s="188">
        <v>0</v>
      </c>
      <c r="CX186" s="188">
        <v>0</v>
      </c>
      <c r="CY186" s="188">
        <v>0</v>
      </c>
      <c r="CZ186" s="188">
        <v>0</v>
      </c>
      <c r="DA186" s="188">
        <v>0</v>
      </c>
      <c r="DB186" s="188">
        <v>0</v>
      </c>
      <c r="DC186" s="188">
        <v>3521.0525082367972</v>
      </c>
      <c r="DD186" s="193">
        <v>552787.06618065166</v>
      </c>
      <c r="DE186" s="188">
        <v>375482.96206035558</v>
      </c>
      <c r="DF186" s="189">
        <v>88360.653037190743</v>
      </c>
      <c r="DG186" s="189">
        <v>922.21689227268928</v>
      </c>
      <c r="DH186" s="189">
        <v>381.18534334934498</v>
      </c>
      <c r="DI186" s="189">
        <v>541.0315489233443</v>
      </c>
      <c r="DJ186" s="188">
        <v>533.88148457794784</v>
      </c>
      <c r="DK186" s="188">
        <v>0</v>
      </c>
      <c r="DL186" s="188">
        <v>766.76633929994819</v>
      </c>
      <c r="DM186" s="188">
        <v>0</v>
      </c>
      <c r="DN186" s="188">
        <v>85953.057581841684</v>
      </c>
      <c r="DO186" s="188">
        <v>0</v>
      </c>
      <c r="DP186" s="188">
        <v>767.52878511297433</v>
      </c>
      <c r="DQ186" s="188">
        <v>0</v>
      </c>
      <c r="DR186" s="192">
        <v>499599.38454321295</v>
      </c>
      <c r="DS186" s="188">
        <v>382517.53998138453</v>
      </c>
      <c r="DT186" s="188">
        <v>108318.06700792367</v>
      </c>
      <c r="DU186" s="188">
        <v>274199.47297346086</v>
      </c>
      <c r="DV186" s="188">
        <v>99961.073102265116</v>
      </c>
      <c r="DW186" s="188">
        <v>33947.53918811903</v>
      </c>
      <c r="DX186" s="188">
        <v>27874.285146384977</v>
      </c>
      <c r="DY186" s="188">
        <v>38139.248767761106</v>
      </c>
      <c r="DZ186" s="188">
        <v>5208.8264757110701</v>
      </c>
      <c r="EA186" s="188">
        <v>2834.2652356224798</v>
      </c>
      <c r="EB186" s="188">
        <v>2374.5612400885898</v>
      </c>
      <c r="EC186" s="188">
        <v>3806.8614466069635</v>
      </c>
      <c r="ED186" s="188">
        <v>300.47277875267758</v>
      </c>
      <c r="EE186" s="188">
        <v>3843.6804632152039</v>
      </c>
      <c r="EF186" s="188">
        <v>3960.9302952773387</v>
      </c>
      <c r="EG186" s="192">
        <v>33081.706586951805</v>
      </c>
      <c r="EH186" s="188">
        <v>13990.584484246048</v>
      </c>
      <c r="EI186" s="188">
        <v>19091.122102705758</v>
      </c>
      <c r="EJ186" s="192">
        <v>69197.999508552079</v>
      </c>
      <c r="EK186" s="192">
        <v>645632.02074007504</v>
      </c>
      <c r="EL186" s="188">
        <v>266182.68894502864</v>
      </c>
      <c r="EM186" s="188">
        <v>226833.69192397347</v>
      </c>
      <c r="EN186" s="188">
        <v>152615.63987107296</v>
      </c>
      <c r="EO186" s="192">
        <v>198945.70175633763</v>
      </c>
      <c r="EP186" s="188">
        <v>192908.32339878732</v>
      </c>
      <c r="EQ186" s="188">
        <v>571.13835755032733</v>
      </c>
      <c r="ER186" s="188">
        <v>5466.24</v>
      </c>
      <c r="ES186" s="264">
        <v>10566.142917075129</v>
      </c>
      <c r="ET186" s="190">
        <v>2352363.0141979093</v>
      </c>
      <c r="EU186" s="269"/>
      <c r="EV186" s="192">
        <v>932.10526315789468</v>
      </c>
      <c r="EW186" s="188">
        <v>2515329.63</v>
      </c>
      <c r="EX186" s="188">
        <v>2751.84</v>
      </c>
      <c r="EY186" s="188">
        <v>2752</v>
      </c>
      <c r="EZ186" s="188">
        <v>8675.119999999999</v>
      </c>
      <c r="FA186" s="188">
        <v>5799.18</v>
      </c>
      <c r="FB186" s="188">
        <v>456130.70999999996</v>
      </c>
      <c r="FC186" s="192">
        <v>2991438.48</v>
      </c>
      <c r="FD186" s="188">
        <v>2436018.8400000003</v>
      </c>
      <c r="FE186" s="188">
        <v>2634.9599999999996</v>
      </c>
      <c r="FF186" s="188">
        <v>2634.9599999999996</v>
      </c>
      <c r="FG186" s="188">
        <v>8298.619999999999</v>
      </c>
      <c r="FH186" s="188">
        <v>5556.7800000000007</v>
      </c>
      <c r="FI186" s="188">
        <v>438557.39000000007</v>
      </c>
      <c r="FJ186" s="192">
        <v>2893701.5500000003</v>
      </c>
      <c r="FK186" s="192">
        <v>405269.50333333336</v>
      </c>
      <c r="FL186" s="190">
        <v>2516261.7352631576</v>
      </c>
      <c r="FN186" s="115">
        <v>8.3885609149912544E-3</v>
      </c>
      <c r="FO186" s="107">
        <v>3.4064184847016734</v>
      </c>
      <c r="FP186" s="108">
        <v>5372.5</v>
      </c>
      <c r="FQ186" s="107">
        <v>3.0862307010024965</v>
      </c>
      <c r="FR186" s="108">
        <v>5372.5</v>
      </c>
      <c r="FS186" s="107">
        <v>1.6009266649275147</v>
      </c>
      <c r="FT186" s="108">
        <v>5372.5</v>
      </c>
      <c r="FU186" s="108">
        <v>5372.5</v>
      </c>
      <c r="FV186" s="108">
        <v>5372.5</v>
      </c>
      <c r="FW186" s="108">
        <v>5372.5</v>
      </c>
      <c r="FX186" s="108">
        <v>5372.5</v>
      </c>
      <c r="FY186" s="108">
        <v>5372.5</v>
      </c>
      <c r="FZ186" s="108">
        <v>5372.5</v>
      </c>
      <c r="GA186" s="108">
        <v>5372.5</v>
      </c>
      <c r="GB186" s="108">
        <v>5372.5</v>
      </c>
      <c r="GC186" s="108">
        <v>5372.5</v>
      </c>
      <c r="GD186" s="108">
        <v>5372.5</v>
      </c>
      <c r="GE186" s="108">
        <v>5372.5</v>
      </c>
      <c r="GF186" s="108">
        <v>5372.5</v>
      </c>
      <c r="GG186" s="108">
        <v>5372.5</v>
      </c>
      <c r="GH186" s="108">
        <v>5372.5</v>
      </c>
      <c r="GI186" s="108">
        <v>5372.5</v>
      </c>
      <c r="GJ186" s="108">
        <v>1</v>
      </c>
      <c r="GK186" s="115">
        <v>2.3923444976076554E-3</v>
      </c>
    </row>
    <row r="187" spans="1:193" ht="12" customHeight="1" x14ac:dyDescent="0.25">
      <c r="A187" s="22">
        <v>182</v>
      </c>
      <c r="B187" s="10" t="s">
        <v>180</v>
      </c>
      <c r="C187" s="28">
        <v>2021</v>
      </c>
      <c r="D187" s="282"/>
      <c r="E187" s="126">
        <v>4212.2</v>
      </c>
      <c r="F187" s="11">
        <v>4212.2</v>
      </c>
      <c r="G187" s="11">
        <v>0</v>
      </c>
      <c r="H187" s="11">
        <v>1155.4000000000001</v>
      </c>
      <c r="I187" s="124" t="s">
        <v>494</v>
      </c>
      <c r="J187" s="12">
        <v>39.75</v>
      </c>
      <c r="K187" s="27">
        <v>4.49</v>
      </c>
      <c r="L187" s="27">
        <v>7.61</v>
      </c>
      <c r="M187" s="27">
        <v>11.85</v>
      </c>
      <c r="N187" s="27">
        <v>6.1</v>
      </c>
      <c r="O187" s="27">
        <v>2.78</v>
      </c>
      <c r="P187" s="27">
        <v>1.6</v>
      </c>
      <c r="Q187" s="27">
        <v>5.09</v>
      </c>
      <c r="R187" s="27">
        <v>0.23</v>
      </c>
      <c r="S187" s="35">
        <v>41.34</v>
      </c>
      <c r="T187" s="33">
        <v>4.6696</v>
      </c>
      <c r="U187" s="33">
        <v>7.9144000000000005</v>
      </c>
      <c r="V187" s="33">
        <v>12.324</v>
      </c>
      <c r="W187" s="33">
        <v>6.3439999999999994</v>
      </c>
      <c r="X187" s="33">
        <v>2.8912</v>
      </c>
      <c r="Y187" s="33">
        <v>1.6640000000000001</v>
      </c>
      <c r="Z187" s="33">
        <v>5.2935999999999996</v>
      </c>
      <c r="AA187" s="33">
        <v>0.23920000000000002</v>
      </c>
      <c r="AB187" s="38" t="s">
        <v>395</v>
      </c>
      <c r="AC187" s="38" t="s">
        <v>396</v>
      </c>
      <c r="AD187" s="122" t="s">
        <v>395</v>
      </c>
      <c r="AE187" s="37">
        <v>2</v>
      </c>
      <c r="AF187" s="38" t="s">
        <v>396</v>
      </c>
      <c r="AG187" s="282"/>
      <c r="AH187" s="26">
        <v>34.24</v>
      </c>
      <c r="AI187" s="26">
        <v>34.24</v>
      </c>
      <c r="AJ187" s="26">
        <v>2190</v>
      </c>
      <c r="AK187" s="26">
        <v>35.89</v>
      </c>
      <c r="AL187" s="26">
        <v>5.93</v>
      </c>
      <c r="AM187" s="282"/>
      <c r="AN187" s="15">
        <v>7.0000000000000001E-3</v>
      </c>
      <c r="AO187" s="15">
        <v>7.0000000000000001E-3</v>
      </c>
      <c r="AP187" s="16">
        <v>4.193E-4</v>
      </c>
      <c r="AQ187" s="15">
        <v>1.4E-2</v>
      </c>
      <c r="AR187" s="15">
        <v>3.23</v>
      </c>
      <c r="AS187" s="282"/>
      <c r="AT187" s="13">
        <v>8.0878000000000014</v>
      </c>
      <c r="AU187" s="13">
        <v>8.0878000000000014</v>
      </c>
      <c r="AV187" s="13">
        <v>0.48445922000000002</v>
      </c>
      <c r="AW187" s="13">
        <v>16.175600000000003</v>
      </c>
      <c r="AX187" s="13">
        <v>3731.9420000000005</v>
      </c>
      <c r="AY187" s="26">
        <v>6.5743856417074226E-2</v>
      </c>
      <c r="AZ187" s="26">
        <v>6.5743856417074226E-2</v>
      </c>
      <c r="BA187" s="26">
        <v>0.25187922980865107</v>
      </c>
      <c r="BB187" s="26">
        <v>0.13782400740705572</v>
      </c>
      <c r="BC187" s="26">
        <v>5.2538853948055655</v>
      </c>
      <c r="BD187" s="269"/>
      <c r="BE187" s="192">
        <v>1191453.0355419633</v>
      </c>
      <c r="BF187" s="188">
        <v>259779.40551400685</v>
      </c>
      <c r="BG187" s="188">
        <v>26122.918318017673</v>
      </c>
      <c r="BH187" s="188">
        <v>3620.2339112934937</v>
      </c>
      <c r="BI187" s="188">
        <v>1291.3962547714298</v>
      </c>
      <c r="BJ187" s="189">
        <v>7014.777029924242</v>
      </c>
      <c r="BK187" s="188">
        <v>221730.08000000002</v>
      </c>
      <c r="BL187" s="188">
        <v>87915.38</v>
      </c>
      <c r="BM187" s="188">
        <v>0</v>
      </c>
      <c r="BN187" s="188">
        <v>87915.38</v>
      </c>
      <c r="BO187" s="188">
        <v>0</v>
      </c>
      <c r="BP187" s="188">
        <v>0</v>
      </c>
      <c r="BQ187" s="188">
        <v>0</v>
      </c>
      <c r="BR187" s="188">
        <v>0</v>
      </c>
      <c r="BS187" s="188">
        <v>0</v>
      </c>
      <c r="BT187" s="188">
        <v>0</v>
      </c>
      <c r="BU187" s="188">
        <v>0</v>
      </c>
      <c r="BV187" s="188">
        <v>0</v>
      </c>
      <c r="BW187" s="188">
        <v>0</v>
      </c>
      <c r="BX187" s="188">
        <v>0</v>
      </c>
      <c r="BY187" s="188">
        <v>243238.65</v>
      </c>
      <c r="BZ187" s="188">
        <v>0</v>
      </c>
      <c r="CA187" s="188">
        <v>0</v>
      </c>
      <c r="CB187" s="188">
        <v>243238.65</v>
      </c>
      <c r="CC187" s="188">
        <v>0</v>
      </c>
      <c r="CD187" s="188">
        <v>0</v>
      </c>
      <c r="CE187" s="188">
        <v>0</v>
      </c>
      <c r="CF187" s="188">
        <v>334846.57</v>
      </c>
      <c r="CG187" s="188">
        <v>0</v>
      </c>
      <c r="CH187" s="188">
        <v>334846.57</v>
      </c>
      <c r="CI187" s="188">
        <v>0</v>
      </c>
      <c r="CJ187" s="188">
        <v>0</v>
      </c>
      <c r="CK187" s="188">
        <v>0</v>
      </c>
      <c r="CL187" s="188">
        <v>0</v>
      </c>
      <c r="CM187" s="188">
        <v>0</v>
      </c>
      <c r="CN187" s="188">
        <v>0</v>
      </c>
      <c r="CO187" s="188">
        <v>0</v>
      </c>
      <c r="CP187" s="188">
        <v>0</v>
      </c>
      <c r="CQ187" s="188">
        <v>0</v>
      </c>
      <c r="CR187" s="188">
        <v>0</v>
      </c>
      <c r="CS187" s="188">
        <v>0</v>
      </c>
      <c r="CT187" s="188">
        <v>0</v>
      </c>
      <c r="CU187" s="188">
        <v>0</v>
      </c>
      <c r="CV187" s="188">
        <v>0</v>
      </c>
      <c r="CW187" s="188">
        <v>262912.42000000004</v>
      </c>
      <c r="CX187" s="188">
        <v>236912.42</v>
      </c>
      <c r="CY187" s="188">
        <v>26000</v>
      </c>
      <c r="CZ187" s="188">
        <v>0</v>
      </c>
      <c r="DA187" s="188">
        <v>0</v>
      </c>
      <c r="DB187" s="188">
        <v>0</v>
      </c>
      <c r="DC187" s="188">
        <v>2760.6100279562647</v>
      </c>
      <c r="DD187" s="193">
        <v>433401.52259956079</v>
      </c>
      <c r="DE187" s="188">
        <v>294389.82462366304</v>
      </c>
      <c r="DF187" s="189">
        <v>69277.383475710507</v>
      </c>
      <c r="DG187" s="189">
        <v>723.04550835384293</v>
      </c>
      <c r="DH187" s="189">
        <v>298.8606613785222</v>
      </c>
      <c r="DI187" s="189">
        <v>424.18484697532068</v>
      </c>
      <c r="DJ187" s="188">
        <v>418.57898359036415</v>
      </c>
      <c r="DK187" s="188">
        <v>0</v>
      </c>
      <c r="DL187" s="188">
        <v>601.16764530465161</v>
      </c>
      <c r="DM187" s="188">
        <v>0</v>
      </c>
      <c r="DN187" s="188">
        <v>67389.756937409678</v>
      </c>
      <c r="DO187" s="188">
        <v>0</v>
      </c>
      <c r="DP187" s="188">
        <v>601.76542552868682</v>
      </c>
      <c r="DQ187" s="188">
        <v>0</v>
      </c>
      <c r="DR187" s="192">
        <v>391700.79619784473</v>
      </c>
      <c r="DS187" s="188">
        <v>299905.1432125803</v>
      </c>
      <c r="DT187" s="188">
        <v>84924.59038637059</v>
      </c>
      <c r="DU187" s="188">
        <v>214980.55282620969</v>
      </c>
      <c r="DV187" s="188">
        <v>78372.458282244959</v>
      </c>
      <c r="DW187" s="188">
        <v>26615.881725117717</v>
      </c>
      <c r="DX187" s="188">
        <v>21854.269687036347</v>
      </c>
      <c r="DY187" s="188">
        <v>29902.306870090888</v>
      </c>
      <c r="DZ187" s="188">
        <v>4083.875082548192</v>
      </c>
      <c r="EA187" s="188">
        <v>2222.1483528132167</v>
      </c>
      <c r="EB187" s="188">
        <v>1861.7267297349756</v>
      </c>
      <c r="EC187" s="188">
        <v>2984.6927473983897</v>
      </c>
      <c r="ED187" s="188">
        <v>235.57960701014952</v>
      </c>
      <c r="EE187" s="188">
        <v>3013.5599529371943</v>
      </c>
      <c r="EF187" s="188">
        <v>3105.487313125584</v>
      </c>
      <c r="EG187" s="192">
        <v>25937.043180187688</v>
      </c>
      <c r="EH187" s="188">
        <v>10969.034893353408</v>
      </c>
      <c r="EI187" s="188">
        <v>14968.00828683428</v>
      </c>
      <c r="EJ187" s="192">
        <v>54253.292420646438</v>
      </c>
      <c r="EK187" s="192">
        <v>506194.73201700201</v>
      </c>
      <c r="EL187" s="188">
        <v>208695.15539771973</v>
      </c>
      <c r="EM187" s="188">
        <v>177844.36986917836</v>
      </c>
      <c r="EN187" s="188">
        <v>119655.20675010393</v>
      </c>
      <c r="EO187" s="192">
        <v>156518.33234667062</v>
      </c>
      <c r="EP187" s="188">
        <v>150606.1967299252</v>
      </c>
      <c r="EQ187" s="188">
        <v>445.89561674543933</v>
      </c>
      <c r="ER187" s="188">
        <v>5466.24</v>
      </c>
      <c r="ES187" s="264">
        <v>8284.1707203915958</v>
      </c>
      <c r="ET187" s="190">
        <v>2767742.9250242668</v>
      </c>
      <c r="EU187" s="269"/>
      <c r="EV187" s="192">
        <v>932.10526315789468</v>
      </c>
      <c r="EW187" s="188">
        <v>1969713.1500000001</v>
      </c>
      <c r="EX187" s="188">
        <v>2297.16</v>
      </c>
      <c r="EY187" s="188">
        <v>2297.16</v>
      </c>
      <c r="EZ187" s="188">
        <v>7240.130000000001</v>
      </c>
      <c r="FA187" s="188">
        <v>4839.82</v>
      </c>
      <c r="FB187" s="188">
        <v>261086.88</v>
      </c>
      <c r="FC187" s="192">
        <v>2247474.2999999998</v>
      </c>
      <c r="FD187" s="188">
        <v>1841352.75</v>
      </c>
      <c r="FE187" s="188">
        <v>2262.4299999999998</v>
      </c>
      <c r="FF187" s="188">
        <v>2262.2399999999998</v>
      </c>
      <c r="FG187" s="188">
        <v>7116.87</v>
      </c>
      <c r="FH187" s="188">
        <v>4734.8499999999985</v>
      </c>
      <c r="FI187" s="188">
        <v>240834.30000000002</v>
      </c>
      <c r="FJ187" s="192">
        <v>2098563.44</v>
      </c>
      <c r="FK187" s="192">
        <v>1303042.5233333334</v>
      </c>
      <c r="FL187" s="190">
        <v>1970645.2552631581</v>
      </c>
      <c r="FN187" s="115">
        <v>6.5490655518914533E-3</v>
      </c>
      <c r="FO187" s="107">
        <v>3.4064168284480911</v>
      </c>
      <c r="FP187" s="108">
        <v>4212.1999999999989</v>
      </c>
      <c r="FQ187" s="107">
        <v>3.0862323833146514</v>
      </c>
      <c r="FR187" s="108">
        <v>4212.1999999999989</v>
      </c>
      <c r="FS187" s="107">
        <v>1.600927453552434</v>
      </c>
      <c r="FT187" s="108">
        <v>4212.1999999999989</v>
      </c>
      <c r="FU187" s="108">
        <v>4212.2</v>
      </c>
      <c r="FV187" s="108">
        <v>4212.2</v>
      </c>
      <c r="FW187" s="108">
        <v>4212.2</v>
      </c>
      <c r="FX187" s="108">
        <v>4212.2</v>
      </c>
      <c r="FY187" s="108">
        <v>4212.2</v>
      </c>
      <c r="FZ187" s="108">
        <v>4212.2</v>
      </c>
      <c r="GA187" s="108">
        <v>4212.2</v>
      </c>
      <c r="GB187" s="108">
        <v>4212.2</v>
      </c>
      <c r="GC187" s="108">
        <v>4212.2</v>
      </c>
      <c r="GD187" s="108">
        <v>4212.2</v>
      </c>
      <c r="GE187" s="108">
        <v>4212.2</v>
      </c>
      <c r="GF187" s="108">
        <v>4212.2</v>
      </c>
      <c r="GG187" s="108">
        <v>4212.1999999999989</v>
      </c>
      <c r="GH187" s="108">
        <v>4212.1999999999989</v>
      </c>
      <c r="GI187" s="108">
        <v>4212.1999999999989</v>
      </c>
      <c r="GJ187" s="108">
        <v>1</v>
      </c>
      <c r="GK187" s="115">
        <v>2.3923444976076554E-3</v>
      </c>
    </row>
    <row r="188" spans="1:193" ht="12" customHeight="1" x14ac:dyDescent="0.25">
      <c r="A188" s="22">
        <v>183</v>
      </c>
      <c r="B188" s="10" t="s">
        <v>181</v>
      </c>
      <c r="C188" s="28">
        <v>2021</v>
      </c>
      <c r="D188" s="282"/>
      <c r="E188" s="126">
        <v>6337.69</v>
      </c>
      <c r="F188" s="11">
        <v>6312.4</v>
      </c>
      <c r="G188" s="11">
        <v>25.29</v>
      </c>
      <c r="H188" s="11">
        <v>1427.1</v>
      </c>
      <c r="I188" s="124" t="s">
        <v>494</v>
      </c>
      <c r="J188" s="12">
        <v>39.520000000000003</v>
      </c>
      <c r="K188" s="27">
        <v>4.49</v>
      </c>
      <c r="L188" s="27">
        <v>7.61</v>
      </c>
      <c r="M188" s="27">
        <v>11.85</v>
      </c>
      <c r="N188" s="27">
        <v>6.1</v>
      </c>
      <c r="O188" s="27">
        <v>2.78</v>
      </c>
      <c r="P188" s="27">
        <v>1.6</v>
      </c>
      <c r="Q188" s="27">
        <v>5.09</v>
      </c>
      <c r="R188" s="27">
        <v>0</v>
      </c>
      <c r="S188" s="35">
        <v>41.100800000000007</v>
      </c>
      <c r="T188" s="33">
        <v>4.6696</v>
      </c>
      <c r="U188" s="33">
        <v>7.9144000000000005</v>
      </c>
      <c r="V188" s="33">
        <v>12.324</v>
      </c>
      <c r="W188" s="33">
        <v>6.3439999999999994</v>
      </c>
      <c r="X188" s="33">
        <v>2.8912</v>
      </c>
      <c r="Y188" s="33">
        <v>1.6640000000000001</v>
      </c>
      <c r="Z188" s="33">
        <v>5.2935999999999996</v>
      </c>
      <c r="AA188" s="33">
        <v>0</v>
      </c>
      <c r="AB188" s="38" t="s">
        <v>396</v>
      </c>
      <c r="AC188" s="38" t="s">
        <v>395</v>
      </c>
      <c r="AD188" s="122" t="s">
        <v>395</v>
      </c>
      <c r="AE188" s="37">
        <v>4</v>
      </c>
      <c r="AF188" s="38" t="s">
        <v>396</v>
      </c>
      <c r="AG188" s="282"/>
      <c r="AH188" s="26">
        <v>34.24</v>
      </c>
      <c r="AI188" s="26">
        <v>34.24</v>
      </c>
      <c r="AJ188" s="26">
        <v>2190</v>
      </c>
      <c r="AK188" s="26">
        <v>35.89</v>
      </c>
      <c r="AL188" s="26">
        <v>4.29</v>
      </c>
      <c r="AM188" s="282"/>
      <c r="AN188" s="15">
        <v>7.0000000000000001E-3</v>
      </c>
      <c r="AO188" s="15">
        <v>7.0000000000000001E-3</v>
      </c>
      <c r="AP188" s="16">
        <v>4.193E-4</v>
      </c>
      <c r="AQ188" s="15">
        <v>1.4E-2</v>
      </c>
      <c r="AR188" s="15">
        <v>3.23</v>
      </c>
      <c r="AS188" s="282"/>
      <c r="AT188" s="13">
        <v>9.9896999999999991</v>
      </c>
      <c r="AU188" s="13">
        <v>9.9896999999999991</v>
      </c>
      <c r="AV188" s="13">
        <v>0.59838302999999993</v>
      </c>
      <c r="AW188" s="13">
        <v>19.979399999999998</v>
      </c>
      <c r="AX188" s="13">
        <v>4609.5329999999994</v>
      </c>
      <c r="AY188" s="26">
        <v>5.3970346924510353E-2</v>
      </c>
      <c r="AZ188" s="26">
        <v>5.3970346924510353E-2</v>
      </c>
      <c r="BA188" s="26">
        <v>0.20677231541776261</v>
      </c>
      <c r="BB188" s="26">
        <v>0.11314227518228251</v>
      </c>
      <c r="BC188" s="26">
        <v>3.120205716909473</v>
      </c>
      <c r="BD188" s="269"/>
      <c r="BE188" s="192">
        <v>282405.63349293586</v>
      </c>
      <c r="BF188" s="188">
        <v>109270.79054813783</v>
      </c>
      <c r="BG188" s="188">
        <v>39304.628981272857</v>
      </c>
      <c r="BH188" s="188">
        <v>5447.0158722913611</v>
      </c>
      <c r="BI188" s="188">
        <v>1943.0390603253279</v>
      </c>
      <c r="BJ188" s="189">
        <v>10554.456634248278</v>
      </c>
      <c r="BK188" s="188">
        <v>52021.65</v>
      </c>
      <c r="BL188" s="188">
        <v>123859.44</v>
      </c>
      <c r="BM188" s="188">
        <v>0</v>
      </c>
      <c r="BN188" s="188">
        <v>123859.44</v>
      </c>
      <c r="BO188" s="188">
        <v>0</v>
      </c>
      <c r="BP188" s="188">
        <v>0</v>
      </c>
      <c r="BQ188" s="188">
        <v>0</v>
      </c>
      <c r="BR188" s="188">
        <v>5906.27</v>
      </c>
      <c r="BS188" s="188">
        <v>0</v>
      </c>
      <c r="BT188" s="188">
        <v>0</v>
      </c>
      <c r="BU188" s="188">
        <v>12878.46</v>
      </c>
      <c r="BV188" s="188">
        <v>0</v>
      </c>
      <c r="BW188" s="188">
        <v>0</v>
      </c>
      <c r="BX188" s="188">
        <v>12878.46</v>
      </c>
      <c r="BY188" s="188">
        <v>26337.05</v>
      </c>
      <c r="BZ188" s="188">
        <v>0</v>
      </c>
      <c r="CA188" s="188">
        <v>0</v>
      </c>
      <c r="CB188" s="188">
        <v>26337.05</v>
      </c>
      <c r="CC188" s="188">
        <v>0</v>
      </c>
      <c r="CD188" s="188">
        <v>0</v>
      </c>
      <c r="CE188" s="188">
        <v>0</v>
      </c>
      <c r="CF188" s="188">
        <v>0</v>
      </c>
      <c r="CG188" s="188">
        <v>0</v>
      </c>
      <c r="CH188" s="188">
        <v>0</v>
      </c>
      <c r="CI188" s="188">
        <v>0</v>
      </c>
      <c r="CJ188" s="188">
        <v>0</v>
      </c>
      <c r="CK188" s="188">
        <v>0</v>
      </c>
      <c r="CL188" s="188">
        <v>0</v>
      </c>
      <c r="CM188" s="188">
        <v>0</v>
      </c>
      <c r="CN188" s="188">
        <v>0</v>
      </c>
      <c r="CO188" s="188">
        <v>0</v>
      </c>
      <c r="CP188" s="188">
        <v>0</v>
      </c>
      <c r="CQ188" s="188">
        <v>0</v>
      </c>
      <c r="CR188" s="188">
        <v>0</v>
      </c>
      <c r="CS188" s="188">
        <v>0</v>
      </c>
      <c r="CT188" s="188">
        <v>0</v>
      </c>
      <c r="CU188" s="188">
        <v>0</v>
      </c>
      <c r="CV188" s="188">
        <v>0</v>
      </c>
      <c r="CW188" s="188">
        <v>0</v>
      </c>
      <c r="CX188" s="188">
        <v>0</v>
      </c>
      <c r="CY188" s="188">
        <v>0</v>
      </c>
      <c r="CZ188" s="188">
        <v>0</v>
      </c>
      <c r="DA188" s="188">
        <v>0</v>
      </c>
      <c r="DB188" s="188">
        <v>0</v>
      </c>
      <c r="DC188" s="188">
        <v>4153.6229447980031</v>
      </c>
      <c r="DD188" s="193">
        <v>653879.07904373284</v>
      </c>
      <c r="DE188" s="188">
        <v>442939.90019921749</v>
      </c>
      <c r="DF188" s="189">
        <v>104234.97945970656</v>
      </c>
      <c r="DG188" s="189">
        <v>1087.8966544416382</v>
      </c>
      <c r="DH188" s="189">
        <v>449.66673591283586</v>
      </c>
      <c r="DI188" s="189">
        <v>638.22991852880239</v>
      </c>
      <c r="DJ188" s="188">
        <v>2411.5153180074108</v>
      </c>
      <c r="DK188" s="188">
        <v>0</v>
      </c>
      <c r="DL188" s="188">
        <v>904.51882008708969</v>
      </c>
      <c r="DM188" s="188">
        <v>0</v>
      </c>
      <c r="DN188" s="188">
        <v>101394.85035009071</v>
      </c>
      <c r="DO188" s="188">
        <v>0</v>
      </c>
      <c r="DP188" s="188">
        <v>905.41824218197257</v>
      </c>
      <c r="DQ188" s="188">
        <v>0</v>
      </c>
      <c r="DR188" s="192">
        <v>589354.30868788739</v>
      </c>
      <c r="DS188" s="188">
        <v>451238.26672212593</v>
      </c>
      <c r="DT188" s="188">
        <v>127777.818538008</v>
      </c>
      <c r="DU188" s="188">
        <v>323460.44818411791</v>
      </c>
      <c r="DV188" s="188">
        <v>117919.4589836193</v>
      </c>
      <c r="DW188" s="188">
        <v>40046.343348003749</v>
      </c>
      <c r="DX188" s="188">
        <v>32882.006185089369</v>
      </c>
      <c r="DY188" s="188">
        <v>44991.109450526186</v>
      </c>
      <c r="DZ188" s="188">
        <v>6144.6119063470069</v>
      </c>
      <c r="EA188" s="188">
        <v>3343.451734044158</v>
      </c>
      <c r="EB188" s="188">
        <v>2801.1601723028493</v>
      </c>
      <c r="EC188" s="188">
        <v>4490.7785428657962</v>
      </c>
      <c r="ED188" s="188">
        <v>354.45385298707447</v>
      </c>
      <c r="EE188" s="188">
        <v>4534.2122354424137</v>
      </c>
      <c r="EF188" s="188">
        <v>4672.5264444999984</v>
      </c>
      <c r="EG188" s="192">
        <v>39024.960636399934</v>
      </c>
      <c r="EH188" s="188">
        <v>16504.046045595413</v>
      </c>
      <c r="EI188" s="188">
        <v>22520.914590804518</v>
      </c>
      <c r="EJ188" s="192">
        <v>81629.682551020102</v>
      </c>
      <c r="EK188" s="192">
        <v>761622.26180068264</v>
      </c>
      <c r="EL188" s="188">
        <v>314003.41850163217</v>
      </c>
      <c r="EM188" s="188">
        <v>267585.22493618383</v>
      </c>
      <c r="EN188" s="188">
        <v>180033.61836286657</v>
      </c>
      <c r="EO188" s="192">
        <v>233703.8128853247</v>
      </c>
      <c r="EP188" s="188">
        <v>227563.83092157476</v>
      </c>
      <c r="EQ188" s="188">
        <v>673.74196374994574</v>
      </c>
      <c r="ER188" s="188">
        <v>5466.24</v>
      </c>
      <c r="ES188" s="192">
        <v>0</v>
      </c>
      <c r="ET188" s="190">
        <v>2641619.7390979836</v>
      </c>
      <c r="EU188" s="269"/>
      <c r="EV188" s="192">
        <v>1864.2105263157894</v>
      </c>
      <c r="EW188" s="188">
        <v>2936428.05</v>
      </c>
      <c r="EX188" s="188">
        <v>2531.2800000000002</v>
      </c>
      <c r="EY188" s="188">
        <v>2531.2800000000002</v>
      </c>
      <c r="EZ188" s="188">
        <v>7976.99</v>
      </c>
      <c r="FA188" s="188">
        <v>5332.49</v>
      </c>
      <c r="FB188" s="188">
        <v>228638.30999999997</v>
      </c>
      <c r="FC188" s="192">
        <v>3183438.4</v>
      </c>
      <c r="FD188" s="188">
        <v>3146372.36</v>
      </c>
      <c r="FE188" s="188">
        <v>2432.4600000000005</v>
      </c>
      <c r="FF188" s="188">
        <v>2432.2200000000003</v>
      </c>
      <c r="FG188" s="188">
        <v>7659.0500000000011</v>
      </c>
      <c r="FH188" s="188">
        <v>5127.97</v>
      </c>
      <c r="FI188" s="188">
        <v>240345.14000000004</v>
      </c>
      <c r="FJ188" s="192">
        <v>3404369.2</v>
      </c>
      <c r="FK188" s="192">
        <v>477778.10333333333</v>
      </c>
      <c r="FL188" s="190">
        <v>2938292.2605263158</v>
      </c>
      <c r="FN188" s="115">
        <v>9.8955453248545534E-3</v>
      </c>
      <c r="FO188" s="107">
        <v>3.4064177281968346</v>
      </c>
      <c r="FP188" s="108">
        <v>6337.6900000000014</v>
      </c>
      <c r="FQ188" s="107">
        <v>3.0862307582073383</v>
      </c>
      <c r="FR188" s="108">
        <v>6337.6900000000014</v>
      </c>
      <c r="FS188" s="107">
        <v>1.6009279461300674</v>
      </c>
      <c r="FT188" s="108">
        <v>6337.6900000000014</v>
      </c>
      <c r="FU188" s="108">
        <v>6337.69</v>
      </c>
      <c r="FV188" s="108">
        <v>6337.69</v>
      </c>
      <c r="FW188" s="108">
        <v>6337.69</v>
      </c>
      <c r="FX188" s="108">
        <v>6337.69</v>
      </c>
      <c r="FY188" s="108">
        <v>6337.69</v>
      </c>
      <c r="FZ188" s="108">
        <v>6337.69</v>
      </c>
      <c r="GA188" s="108">
        <v>6337.69</v>
      </c>
      <c r="GB188" s="108">
        <v>6337.69</v>
      </c>
      <c r="GC188" s="108">
        <v>6337.69</v>
      </c>
      <c r="GD188" s="108">
        <v>6337.69</v>
      </c>
      <c r="GE188" s="108">
        <v>6337.69</v>
      </c>
      <c r="GF188" s="108">
        <v>6337.69</v>
      </c>
      <c r="GG188" s="108">
        <v>6337.6900000000014</v>
      </c>
      <c r="GH188" s="108">
        <v>6337.6900000000014</v>
      </c>
      <c r="GI188" s="108"/>
      <c r="GJ188" s="108">
        <v>2</v>
      </c>
      <c r="GK188" s="115">
        <v>4.7846889952153108E-3</v>
      </c>
    </row>
    <row r="189" spans="1:193" ht="12" customHeight="1" x14ac:dyDescent="0.25">
      <c r="A189" s="22">
        <v>184</v>
      </c>
      <c r="B189" s="10" t="s">
        <v>182</v>
      </c>
      <c r="C189" s="28">
        <v>2021</v>
      </c>
      <c r="D189" s="282"/>
      <c r="E189" s="126">
        <v>28840.799999999999</v>
      </c>
      <c r="F189" s="11">
        <v>23784.799999999999</v>
      </c>
      <c r="G189" s="11">
        <v>5056</v>
      </c>
      <c r="H189" s="11">
        <v>5071.5</v>
      </c>
      <c r="I189" s="124" t="s">
        <v>494</v>
      </c>
      <c r="J189" s="12">
        <v>36.54</v>
      </c>
      <c r="K189" s="26">
        <v>4.03</v>
      </c>
      <c r="L189" s="26">
        <v>7</v>
      </c>
      <c r="M189" s="26">
        <v>11</v>
      </c>
      <c r="N189" s="26">
        <v>5.4</v>
      </c>
      <c r="O189" s="26">
        <v>2.67</v>
      </c>
      <c r="P189" s="26">
        <v>1.54</v>
      </c>
      <c r="Q189" s="26">
        <v>4.9000000000000004</v>
      </c>
      <c r="R189" s="26">
        <v>0</v>
      </c>
      <c r="S189" s="35">
        <v>38.001599999999996</v>
      </c>
      <c r="T189" s="33">
        <v>4.1912000000000003</v>
      </c>
      <c r="U189" s="33">
        <v>7.28</v>
      </c>
      <c r="V189" s="33">
        <v>11.44</v>
      </c>
      <c r="W189" s="33">
        <v>5.6160000000000005</v>
      </c>
      <c r="X189" s="33">
        <v>2.7767999999999997</v>
      </c>
      <c r="Y189" s="33">
        <v>1.6016000000000001</v>
      </c>
      <c r="Z189" s="33">
        <v>5.0960000000000001</v>
      </c>
      <c r="AA189" s="33">
        <v>0</v>
      </c>
      <c r="AB189" s="38" t="s">
        <v>396</v>
      </c>
      <c r="AC189" s="38" t="s">
        <v>395</v>
      </c>
      <c r="AD189" s="122" t="s">
        <v>395</v>
      </c>
      <c r="AE189" s="37">
        <v>7</v>
      </c>
      <c r="AF189" s="38" t="s">
        <v>395</v>
      </c>
      <c r="AG189" s="282"/>
      <c r="AH189" s="26">
        <v>34.24</v>
      </c>
      <c r="AI189" s="26">
        <v>34.24</v>
      </c>
      <c r="AJ189" s="26">
        <v>2190</v>
      </c>
      <c r="AK189" s="26">
        <v>35.89</v>
      </c>
      <c r="AL189" s="26">
        <v>4.29</v>
      </c>
      <c r="AM189" s="282"/>
      <c r="AN189" s="15">
        <v>5.0000000000000001E-3</v>
      </c>
      <c r="AO189" s="15">
        <v>5.0000000000000001E-3</v>
      </c>
      <c r="AP189" s="16">
        <v>2.9950000000000002E-4</v>
      </c>
      <c r="AQ189" s="15">
        <v>0.01</v>
      </c>
      <c r="AR189" s="15">
        <v>3.23</v>
      </c>
      <c r="AS189" s="282"/>
      <c r="AT189" s="13">
        <v>25.357500000000002</v>
      </c>
      <c r="AU189" s="13">
        <v>25.357500000000002</v>
      </c>
      <c r="AV189" s="13">
        <v>1.5189142500000001</v>
      </c>
      <c r="AW189" s="13">
        <v>50.715000000000003</v>
      </c>
      <c r="AX189" s="13">
        <v>16380.945</v>
      </c>
      <c r="AY189" s="26">
        <v>3.0104601814096701E-2</v>
      </c>
      <c r="AZ189" s="26">
        <v>3.0104601814096701E-2</v>
      </c>
      <c r="BA189" s="26">
        <v>0.11533737647707416</v>
      </c>
      <c r="BB189" s="26">
        <v>6.3110640134809035E-2</v>
      </c>
      <c r="BC189" s="26">
        <v>2.4366263782558044</v>
      </c>
      <c r="BD189" s="269"/>
      <c r="BE189" s="192">
        <v>1999172.9362087864</v>
      </c>
      <c r="BF189" s="188">
        <v>536283.65677564417</v>
      </c>
      <c r="BG189" s="188">
        <v>178862.79441296333</v>
      </c>
      <c r="BH189" s="188">
        <v>24787.62693814002</v>
      </c>
      <c r="BI189" s="188">
        <v>8842.1492580152535</v>
      </c>
      <c r="BJ189" s="189">
        <v>48029.95616652559</v>
      </c>
      <c r="BK189" s="188">
        <v>275761.13</v>
      </c>
      <c r="BL189" s="188">
        <v>0</v>
      </c>
      <c r="BM189" s="188">
        <v>0</v>
      </c>
      <c r="BN189" s="188">
        <v>0</v>
      </c>
      <c r="BO189" s="188">
        <v>0</v>
      </c>
      <c r="BP189" s="188">
        <v>0</v>
      </c>
      <c r="BQ189" s="188">
        <v>0</v>
      </c>
      <c r="BR189" s="188">
        <v>0</v>
      </c>
      <c r="BS189" s="188">
        <v>0</v>
      </c>
      <c r="BT189" s="188">
        <v>0</v>
      </c>
      <c r="BU189" s="188">
        <v>0</v>
      </c>
      <c r="BV189" s="188">
        <v>0</v>
      </c>
      <c r="BW189" s="188">
        <v>0</v>
      </c>
      <c r="BX189" s="188">
        <v>0</v>
      </c>
      <c r="BY189" s="188">
        <v>216865.86</v>
      </c>
      <c r="BZ189" s="188">
        <v>0</v>
      </c>
      <c r="CA189" s="188">
        <v>0</v>
      </c>
      <c r="CB189" s="188">
        <v>216865.86</v>
      </c>
      <c r="CC189" s="188">
        <v>0</v>
      </c>
      <c r="CD189" s="188">
        <v>0</v>
      </c>
      <c r="CE189" s="188">
        <v>0</v>
      </c>
      <c r="CF189" s="188">
        <v>776756.25</v>
      </c>
      <c r="CG189" s="188">
        <v>585578.48</v>
      </c>
      <c r="CH189" s="188">
        <v>191177.77</v>
      </c>
      <c r="CI189" s="188">
        <v>0</v>
      </c>
      <c r="CJ189" s="188">
        <v>0</v>
      </c>
      <c r="CK189" s="188">
        <v>0</v>
      </c>
      <c r="CL189" s="188">
        <v>0</v>
      </c>
      <c r="CM189" s="188">
        <v>0</v>
      </c>
      <c r="CN189" s="188">
        <v>0</v>
      </c>
      <c r="CO189" s="188">
        <v>0</v>
      </c>
      <c r="CP189" s="188">
        <v>0</v>
      </c>
      <c r="CQ189" s="188">
        <v>0</v>
      </c>
      <c r="CR189" s="188">
        <v>0</v>
      </c>
      <c r="CS189" s="188">
        <v>23474.71</v>
      </c>
      <c r="CT189" s="188">
        <v>0</v>
      </c>
      <c r="CU189" s="188">
        <v>0</v>
      </c>
      <c r="CV189" s="188">
        <v>23474.71</v>
      </c>
      <c r="CW189" s="188">
        <v>0</v>
      </c>
      <c r="CX189" s="188">
        <v>0</v>
      </c>
      <c r="CY189" s="188">
        <v>0</v>
      </c>
      <c r="CZ189" s="188">
        <v>0</v>
      </c>
      <c r="DA189" s="188">
        <v>0</v>
      </c>
      <c r="DB189" s="188">
        <v>426890.65</v>
      </c>
      <c r="DC189" s="188">
        <v>18901.809433142073</v>
      </c>
      <c r="DD189" s="193">
        <v>2967486.4994514533</v>
      </c>
      <c r="DE189" s="188">
        <v>2015677.8058986138</v>
      </c>
      <c r="DF189" s="189">
        <v>474340.05064960633</v>
      </c>
      <c r="DG189" s="189">
        <v>4950.6696969117111</v>
      </c>
      <c r="DH189" s="189">
        <v>2046.2894835681313</v>
      </c>
      <c r="DI189" s="189">
        <v>2904.3802133435802</v>
      </c>
      <c r="DJ189" s="188">
        <v>2865.9970442839785</v>
      </c>
      <c r="DK189" s="188">
        <v>0</v>
      </c>
      <c r="DL189" s="188">
        <v>4116.1758284750003</v>
      </c>
      <c r="DM189" s="188">
        <v>0</v>
      </c>
      <c r="DN189" s="188">
        <v>461415.5315228253</v>
      </c>
      <c r="DO189" s="188">
        <v>0</v>
      </c>
      <c r="DP189" s="188">
        <v>4120.2688107373224</v>
      </c>
      <c r="DQ189" s="188">
        <v>0</v>
      </c>
      <c r="DR189" s="192">
        <v>2681962.9464372071</v>
      </c>
      <c r="DS189" s="188">
        <v>2053441.0176072801</v>
      </c>
      <c r="DT189" s="188">
        <v>581475.98082124232</v>
      </c>
      <c r="DU189" s="188">
        <v>1471965.0367860377</v>
      </c>
      <c r="DV189" s="188">
        <v>536613.73980973603</v>
      </c>
      <c r="DW189" s="188">
        <v>182238.09924926999</v>
      </c>
      <c r="DX189" s="188">
        <v>149635.4924243573</v>
      </c>
      <c r="DY189" s="188">
        <v>204740.14813610874</v>
      </c>
      <c r="DZ189" s="188">
        <v>27962.163354246215</v>
      </c>
      <c r="EA189" s="188">
        <v>15214.979396471064</v>
      </c>
      <c r="EB189" s="188">
        <v>12747.183957775149</v>
      </c>
      <c r="EC189" s="188">
        <v>20436.096716482472</v>
      </c>
      <c r="ED189" s="188">
        <v>1613.0061084132567</v>
      </c>
      <c r="EE189" s="188">
        <v>20633.749558584834</v>
      </c>
      <c r="EF189" s="188">
        <v>21263.173282463402</v>
      </c>
      <c r="EG189" s="192">
        <v>177590.11323089054</v>
      </c>
      <c r="EH189" s="188">
        <v>75104.634526429654</v>
      </c>
      <c r="EI189" s="188">
        <v>102485.47870446087</v>
      </c>
      <c r="EJ189" s="192">
        <v>371470.57500721235</v>
      </c>
      <c r="EK189" s="192">
        <v>3465899.2989781946</v>
      </c>
      <c r="EL189" s="188">
        <v>1428929.1196511455</v>
      </c>
      <c r="EM189" s="188">
        <v>1217694.7681788614</v>
      </c>
      <c r="EN189" s="188">
        <v>819275.41114818794</v>
      </c>
      <c r="EO189" s="192">
        <v>1196719.5438512915</v>
      </c>
      <c r="EP189" s="188">
        <v>1167522.9009691686</v>
      </c>
      <c r="EQ189" s="188">
        <v>3456.6528821229504</v>
      </c>
      <c r="ER189" s="188">
        <v>25739.99</v>
      </c>
      <c r="ES189" s="192">
        <v>0</v>
      </c>
      <c r="ET189" s="190">
        <v>12860301.913165035</v>
      </c>
      <c r="EU189" s="269"/>
      <c r="EV189" s="192">
        <v>0</v>
      </c>
      <c r="EW189" s="188">
        <v>10821121.16</v>
      </c>
      <c r="EX189" s="188">
        <v>8117.65</v>
      </c>
      <c r="EY189" s="188">
        <v>8089.6500000000005</v>
      </c>
      <c r="EZ189" s="188">
        <v>25377.739999999998</v>
      </c>
      <c r="FA189" s="188">
        <v>17068.669999999998</v>
      </c>
      <c r="FB189" s="188">
        <v>602792.05000000005</v>
      </c>
      <c r="FC189" s="192">
        <v>11482566.920000002</v>
      </c>
      <c r="FD189" s="188">
        <v>10536370.739999998</v>
      </c>
      <c r="FE189" s="188">
        <v>8045.0300000000007</v>
      </c>
      <c r="FF189" s="188">
        <v>8028.7400000000007</v>
      </c>
      <c r="FG189" s="188">
        <v>25102.71</v>
      </c>
      <c r="FH189" s="188">
        <v>16952.77</v>
      </c>
      <c r="FI189" s="188">
        <v>580433.38</v>
      </c>
      <c r="FJ189" s="192">
        <v>11174933.369999999</v>
      </c>
      <c r="FK189" s="192">
        <v>4982172.32</v>
      </c>
      <c r="FL189" s="190">
        <v>10821121.16</v>
      </c>
      <c r="FN189" s="115">
        <v>5.076938517671415E-2</v>
      </c>
      <c r="FO189" s="107">
        <v>3.406417412533695</v>
      </c>
      <c r="FP189" s="108">
        <v>28840.799999999992</v>
      </c>
      <c r="FQ189" s="107">
        <v>3.0862321540803648</v>
      </c>
      <c r="FR189" s="108">
        <v>28840.799999999992</v>
      </c>
      <c r="FS189" s="107">
        <v>1.6009272107152337</v>
      </c>
      <c r="FT189" s="108">
        <v>28840.799999999992</v>
      </c>
      <c r="FU189" s="108">
        <v>28840.799999999999</v>
      </c>
      <c r="FV189" s="108">
        <v>28840.799999999999</v>
      </c>
      <c r="FW189" s="108">
        <v>28840.799999999999</v>
      </c>
      <c r="FX189" s="108">
        <v>28840.799999999999</v>
      </c>
      <c r="FY189" s="108">
        <v>28840.799999999999</v>
      </c>
      <c r="FZ189" s="108">
        <v>28840.799999999999</v>
      </c>
      <c r="GA189" s="108">
        <v>28840.799999999999</v>
      </c>
      <c r="GB189" s="108">
        <v>28840.799999999999</v>
      </c>
      <c r="GC189" s="108">
        <v>28840.799999999999</v>
      </c>
      <c r="GD189" s="108">
        <v>28840.799999999999</v>
      </c>
      <c r="GE189" s="108">
        <v>28840.799999999999</v>
      </c>
      <c r="GF189" s="108">
        <v>28840.799999999999</v>
      </c>
      <c r="GG189" s="108">
        <v>28840.799999999992</v>
      </c>
      <c r="GH189" s="108">
        <v>28840.799999999992</v>
      </c>
      <c r="GI189" s="108"/>
      <c r="GJ189" s="108">
        <v>0</v>
      </c>
      <c r="GK189" s="115">
        <v>0</v>
      </c>
    </row>
    <row r="190" spans="1:193" ht="12" customHeight="1" x14ac:dyDescent="0.25">
      <c r="A190" s="22">
        <v>185</v>
      </c>
      <c r="B190" s="10" t="s">
        <v>183</v>
      </c>
      <c r="C190" s="28">
        <v>2021</v>
      </c>
      <c r="D190" s="282"/>
      <c r="E190" s="126">
        <v>3533.62</v>
      </c>
      <c r="F190" s="11">
        <v>3533.62</v>
      </c>
      <c r="G190" s="11">
        <v>0</v>
      </c>
      <c r="H190" s="11">
        <v>596</v>
      </c>
      <c r="I190" s="124" t="s">
        <v>494</v>
      </c>
      <c r="J190" s="12">
        <v>27.35</v>
      </c>
      <c r="K190" s="26">
        <v>4.4800000000000004</v>
      </c>
      <c r="L190" s="26">
        <v>5.83</v>
      </c>
      <c r="M190" s="26">
        <v>7.93</v>
      </c>
      <c r="N190" s="26">
        <v>6.1</v>
      </c>
      <c r="O190" s="26">
        <v>2.78</v>
      </c>
      <c r="P190" s="26">
        <v>0</v>
      </c>
      <c r="Q190" s="26">
        <v>0</v>
      </c>
      <c r="R190" s="26">
        <v>0.23</v>
      </c>
      <c r="S190" s="35">
        <v>28.444000000000003</v>
      </c>
      <c r="T190" s="33">
        <v>4.6592000000000002</v>
      </c>
      <c r="U190" s="33">
        <v>6.0632000000000001</v>
      </c>
      <c r="V190" s="33">
        <v>8.2471999999999994</v>
      </c>
      <c r="W190" s="33">
        <v>6.3439999999999994</v>
      </c>
      <c r="X190" s="33">
        <v>2.8912</v>
      </c>
      <c r="Y190" s="33">
        <v>0</v>
      </c>
      <c r="Z190" s="33">
        <v>0</v>
      </c>
      <c r="AA190" s="33">
        <v>0.23920000000000002</v>
      </c>
      <c r="AB190" s="38" t="s">
        <v>395</v>
      </c>
      <c r="AC190" s="38" t="s">
        <v>396</v>
      </c>
      <c r="AD190" s="122" t="s">
        <v>396</v>
      </c>
      <c r="AE190" s="37">
        <v>0</v>
      </c>
      <c r="AF190" s="38" t="s">
        <v>396</v>
      </c>
      <c r="AG190" s="282"/>
      <c r="AH190" s="26">
        <v>34.24</v>
      </c>
      <c r="AI190" s="26">
        <v>34.24</v>
      </c>
      <c r="AJ190" s="26">
        <v>2190</v>
      </c>
      <c r="AK190" s="26">
        <v>35.89</v>
      </c>
      <c r="AL190" s="26">
        <v>5.93</v>
      </c>
      <c r="AM190" s="282"/>
      <c r="AN190" s="15">
        <v>1.2999999999999999E-2</v>
      </c>
      <c r="AO190" s="15">
        <v>1.2999999999999999E-2</v>
      </c>
      <c r="AP190" s="16">
        <v>7.7870000000000001E-4</v>
      </c>
      <c r="AQ190" s="15">
        <v>2.5999999999999999E-2</v>
      </c>
      <c r="AR190" s="15">
        <v>0.68300000000000005</v>
      </c>
      <c r="AS190" s="282"/>
      <c r="AT190" s="13">
        <v>7.7479999999999993</v>
      </c>
      <c r="AU190" s="13">
        <v>7.7479999999999993</v>
      </c>
      <c r="AV190" s="13">
        <v>0.4641052</v>
      </c>
      <c r="AW190" s="13">
        <v>15.495999999999999</v>
      </c>
      <c r="AX190" s="13">
        <v>407.06800000000004</v>
      </c>
      <c r="AY190" s="26">
        <v>7.5076414555045531E-2</v>
      </c>
      <c r="AZ190" s="26">
        <v>7.5076414555045531E-2</v>
      </c>
      <c r="BA190" s="26">
        <v>0.28763432061172395</v>
      </c>
      <c r="BB190" s="26">
        <v>0.15738858168110889</v>
      </c>
      <c r="BC190" s="26">
        <v>0.68312756889535386</v>
      </c>
      <c r="BD190" s="269"/>
      <c r="BE190" s="192">
        <v>50712.99813323321</v>
      </c>
      <c r="BF190" s="188">
        <v>50712.99813323321</v>
      </c>
      <c r="BG190" s="188">
        <v>21914.549790350327</v>
      </c>
      <c r="BH190" s="188">
        <v>3037.0188864785432</v>
      </c>
      <c r="BI190" s="188">
        <v>1083.3539798170602</v>
      </c>
      <c r="BJ190" s="189">
        <v>5884.7054765872726</v>
      </c>
      <c r="BK190" s="188">
        <v>18793.37</v>
      </c>
      <c r="BL190" s="188">
        <v>0</v>
      </c>
      <c r="BM190" s="188">
        <v>0</v>
      </c>
      <c r="BN190" s="188">
        <v>0</v>
      </c>
      <c r="BO190" s="188">
        <v>0</v>
      </c>
      <c r="BP190" s="188">
        <v>0</v>
      </c>
      <c r="BQ190" s="188">
        <v>0</v>
      </c>
      <c r="BR190" s="188">
        <v>0</v>
      </c>
      <c r="BS190" s="188">
        <v>0</v>
      </c>
      <c r="BT190" s="188">
        <v>0</v>
      </c>
      <c r="BU190" s="188">
        <v>0</v>
      </c>
      <c r="BV190" s="188">
        <v>0</v>
      </c>
      <c r="BW190" s="188">
        <v>0</v>
      </c>
      <c r="BX190" s="188">
        <v>0</v>
      </c>
      <c r="BY190" s="188">
        <v>0</v>
      </c>
      <c r="BZ190" s="188">
        <v>0</v>
      </c>
      <c r="CA190" s="188">
        <v>0</v>
      </c>
      <c r="CB190" s="188">
        <v>0</v>
      </c>
      <c r="CC190" s="188">
        <v>0</v>
      </c>
      <c r="CD190" s="188">
        <v>0</v>
      </c>
      <c r="CE190" s="188">
        <v>0</v>
      </c>
      <c r="CF190" s="188">
        <v>0</v>
      </c>
      <c r="CG190" s="188">
        <v>0</v>
      </c>
      <c r="CH190" s="188">
        <v>0</v>
      </c>
      <c r="CI190" s="188">
        <v>0</v>
      </c>
      <c r="CJ190" s="188">
        <v>0</v>
      </c>
      <c r="CK190" s="188">
        <v>0</v>
      </c>
      <c r="CL190" s="188">
        <v>0</v>
      </c>
      <c r="CM190" s="188">
        <v>0</v>
      </c>
      <c r="CN190" s="188">
        <v>0</v>
      </c>
      <c r="CO190" s="188">
        <v>0</v>
      </c>
      <c r="CP190" s="188">
        <v>0</v>
      </c>
      <c r="CQ190" s="188">
        <v>0</v>
      </c>
      <c r="CR190" s="188">
        <v>0</v>
      </c>
      <c r="CS190" s="188">
        <v>0</v>
      </c>
      <c r="CT190" s="188">
        <v>0</v>
      </c>
      <c r="CU190" s="188">
        <v>0</v>
      </c>
      <c r="CV190" s="188">
        <v>0</v>
      </c>
      <c r="CW190" s="188">
        <v>0</v>
      </c>
      <c r="CX190" s="188">
        <v>0</v>
      </c>
      <c r="CY190" s="188">
        <v>0</v>
      </c>
      <c r="CZ190" s="188">
        <v>0</v>
      </c>
      <c r="DA190" s="188">
        <v>0</v>
      </c>
      <c r="DB190" s="188">
        <v>0</v>
      </c>
      <c r="DC190" s="188">
        <v>0</v>
      </c>
      <c r="DD190" s="193">
        <v>394264.60498320602</v>
      </c>
      <c r="DE190" s="188">
        <v>246964.00267951866</v>
      </c>
      <c r="DF190" s="189">
        <v>58116.886139651549</v>
      </c>
      <c r="DG190" s="189">
        <v>606.56380732854734</v>
      </c>
      <c r="DH190" s="189">
        <v>250.71459338596787</v>
      </c>
      <c r="DI190" s="189">
        <v>355.84921394257947</v>
      </c>
      <c r="DJ190" s="188">
        <v>31034.656447935657</v>
      </c>
      <c r="DK190" s="188">
        <v>0</v>
      </c>
      <c r="DL190" s="188">
        <v>504.32031119163946</v>
      </c>
      <c r="DM190" s="188">
        <v>0</v>
      </c>
      <c r="DN190" s="188">
        <v>56533.353807789194</v>
      </c>
      <c r="DO190" s="188">
        <v>0</v>
      </c>
      <c r="DP190" s="188">
        <v>504.82178979076946</v>
      </c>
      <c r="DQ190" s="188">
        <v>0</v>
      </c>
      <c r="DR190" s="192">
        <v>328598.30194687541</v>
      </c>
      <c r="DS190" s="188">
        <v>251590.81054053424</v>
      </c>
      <c r="DT190" s="188">
        <v>71243.348150868173</v>
      </c>
      <c r="DU190" s="188">
        <v>180347.46238966606</v>
      </c>
      <c r="DV190" s="188">
        <v>65746.756097836405</v>
      </c>
      <c r="DW190" s="188">
        <v>22328.097426881559</v>
      </c>
      <c r="DX190" s="188">
        <v>18333.574961185463</v>
      </c>
      <c r="DY190" s="188">
        <v>25085.083709769384</v>
      </c>
      <c r="DZ190" s="188">
        <v>3425.9680616290652</v>
      </c>
      <c r="EA190" s="188">
        <v>1864.163112498894</v>
      </c>
      <c r="EB190" s="188">
        <v>1561.8049491301711</v>
      </c>
      <c r="EC190" s="188">
        <v>2503.8625863116426</v>
      </c>
      <c r="ED190" s="188">
        <v>197.6280354501697</v>
      </c>
      <c r="EE190" s="188">
        <v>2528.0793221826912</v>
      </c>
      <c r="EF190" s="188">
        <v>2605.1973029312071</v>
      </c>
      <c r="EG190" s="192">
        <v>21758.618898052053</v>
      </c>
      <c r="EH190" s="188">
        <v>9201.9374863139183</v>
      </c>
      <c r="EI190" s="188">
        <v>12556.681411738135</v>
      </c>
      <c r="EJ190" s="192">
        <v>45513.156821481585</v>
      </c>
      <c r="EK190" s="192">
        <v>324268.50512169814</v>
      </c>
      <c r="EL190" s="188">
        <v>175074.63439924284</v>
      </c>
      <c r="EM190" s="188">
        <v>149193.87072245532</v>
      </c>
      <c r="EN190" s="188">
        <v>0</v>
      </c>
      <c r="EO190" s="192">
        <v>0</v>
      </c>
      <c r="EP190" s="188">
        <v>0</v>
      </c>
      <c r="EQ190" s="188">
        <v>0</v>
      </c>
      <c r="ER190" s="188">
        <v>0</v>
      </c>
      <c r="ES190" s="264">
        <v>6949.6014768980958</v>
      </c>
      <c r="ET190" s="190">
        <v>1172065.7873814444</v>
      </c>
      <c r="EU190" s="269"/>
      <c r="EV190" s="192">
        <v>0</v>
      </c>
      <c r="EW190" s="188">
        <v>1137473.6399999999</v>
      </c>
      <c r="EX190" s="188">
        <v>1046.46</v>
      </c>
      <c r="EY190" s="188">
        <v>1046.46</v>
      </c>
      <c r="EZ190" s="188">
        <v>3295.98</v>
      </c>
      <c r="FA190" s="188">
        <v>2205.06</v>
      </c>
      <c r="FB190" s="188">
        <v>28478.52</v>
      </c>
      <c r="FC190" s="192">
        <v>1173546.1199999999</v>
      </c>
      <c r="FD190" s="188">
        <v>1075692.8700000001</v>
      </c>
      <c r="FE190" s="188">
        <v>1020.73</v>
      </c>
      <c r="FF190" s="188">
        <v>1019.48</v>
      </c>
      <c r="FG190" s="188">
        <v>3212.02</v>
      </c>
      <c r="FH190" s="188">
        <v>2152.69</v>
      </c>
      <c r="FI190" s="188">
        <v>26874.530000000006</v>
      </c>
      <c r="FJ190" s="192">
        <v>1109972.32</v>
      </c>
      <c r="FK190" s="192">
        <v>253048.44</v>
      </c>
      <c r="FL190" s="190">
        <v>1137473.6399999999</v>
      </c>
      <c r="FN190" s="115">
        <v>0</v>
      </c>
      <c r="FO190" s="107">
        <v>3.4064149582470589</v>
      </c>
      <c r="FP190" s="108">
        <v>3533.6200000000003</v>
      </c>
      <c r="FQ190" s="107">
        <v>3.0862329063232385</v>
      </c>
      <c r="FR190" s="108">
        <v>3533.6200000000003</v>
      </c>
      <c r="FS190" s="107">
        <v>0</v>
      </c>
      <c r="FT190" s="108">
        <v>0</v>
      </c>
      <c r="FU190" s="108">
        <v>3533.62</v>
      </c>
      <c r="FV190" s="108">
        <v>3533.62</v>
      </c>
      <c r="FW190" s="108">
        <v>3533.62</v>
      </c>
      <c r="FX190" s="108">
        <v>3533.62</v>
      </c>
      <c r="FY190" s="108">
        <v>3533.62</v>
      </c>
      <c r="FZ190" s="108">
        <v>3533.62</v>
      </c>
      <c r="GA190" s="108">
        <v>3533.62</v>
      </c>
      <c r="GB190" s="108">
        <v>3533.62</v>
      </c>
      <c r="GC190" s="108">
        <v>3533.62</v>
      </c>
      <c r="GD190" s="108">
        <v>3533.62</v>
      </c>
      <c r="GE190" s="108">
        <v>3533.62</v>
      </c>
      <c r="GF190" s="108">
        <v>3533.62</v>
      </c>
      <c r="GG190" s="108">
        <v>3533.6200000000003</v>
      </c>
      <c r="GH190" s="108">
        <v>0</v>
      </c>
      <c r="GI190" s="108">
        <v>3533.6200000000003</v>
      </c>
      <c r="GJ190" s="108">
        <v>0</v>
      </c>
      <c r="GK190" s="115">
        <v>0</v>
      </c>
    </row>
    <row r="191" spans="1:193" ht="12" customHeight="1" x14ac:dyDescent="0.25">
      <c r="A191" s="22">
        <v>186</v>
      </c>
      <c r="B191" s="10" t="s">
        <v>184</v>
      </c>
      <c r="C191" s="28">
        <v>2021</v>
      </c>
      <c r="D191" s="282"/>
      <c r="E191" s="126">
        <v>7011.8</v>
      </c>
      <c r="F191" s="11">
        <v>6925.5</v>
      </c>
      <c r="G191" s="11">
        <v>86.3</v>
      </c>
      <c r="H191" s="11">
        <v>638</v>
      </c>
      <c r="I191" s="124" t="s">
        <v>494</v>
      </c>
      <c r="J191" s="12">
        <v>27.35</v>
      </c>
      <c r="K191" s="26">
        <v>4.4800000000000004</v>
      </c>
      <c r="L191" s="26">
        <v>5.83</v>
      </c>
      <c r="M191" s="26">
        <v>7.93</v>
      </c>
      <c r="N191" s="26">
        <v>6.1</v>
      </c>
      <c r="O191" s="26">
        <v>2.78</v>
      </c>
      <c r="P191" s="26">
        <v>0</v>
      </c>
      <c r="Q191" s="26">
        <v>0</v>
      </c>
      <c r="R191" s="26">
        <v>0.23</v>
      </c>
      <c r="S191" s="35">
        <v>28.444000000000003</v>
      </c>
      <c r="T191" s="33">
        <v>4.6592000000000002</v>
      </c>
      <c r="U191" s="33">
        <v>6.0632000000000001</v>
      </c>
      <c r="V191" s="33">
        <v>8.2471999999999994</v>
      </c>
      <c r="W191" s="33">
        <v>6.3439999999999994</v>
      </c>
      <c r="X191" s="33">
        <v>2.8912</v>
      </c>
      <c r="Y191" s="33">
        <v>0</v>
      </c>
      <c r="Z191" s="33">
        <v>0</v>
      </c>
      <c r="AA191" s="33">
        <v>0.23920000000000002</v>
      </c>
      <c r="AB191" s="38" t="s">
        <v>395</v>
      </c>
      <c r="AC191" s="38" t="s">
        <v>396</v>
      </c>
      <c r="AD191" s="122" t="s">
        <v>396</v>
      </c>
      <c r="AE191" s="37">
        <v>0</v>
      </c>
      <c r="AF191" s="38" t="s">
        <v>396</v>
      </c>
      <c r="AG191" s="282"/>
      <c r="AH191" s="26">
        <v>34.24</v>
      </c>
      <c r="AI191" s="26">
        <v>34.24</v>
      </c>
      <c r="AJ191" s="26">
        <v>2190</v>
      </c>
      <c r="AK191" s="26">
        <v>35.89</v>
      </c>
      <c r="AL191" s="26">
        <v>5.93</v>
      </c>
      <c r="AM191" s="282"/>
      <c r="AN191" s="15">
        <v>1.2999999999999999E-2</v>
      </c>
      <c r="AO191" s="15">
        <v>1.2999999999999999E-2</v>
      </c>
      <c r="AP191" s="16">
        <v>7.7870000000000001E-4</v>
      </c>
      <c r="AQ191" s="15">
        <v>2.5999999999999999E-2</v>
      </c>
      <c r="AR191" s="15">
        <v>0.68300000000000005</v>
      </c>
      <c r="AS191" s="282"/>
      <c r="AT191" s="13">
        <v>8.2940000000000005</v>
      </c>
      <c r="AU191" s="13">
        <v>8.2940000000000005</v>
      </c>
      <c r="AV191" s="13">
        <v>0.49681059999999999</v>
      </c>
      <c r="AW191" s="13">
        <v>16.588000000000001</v>
      </c>
      <c r="AX191" s="13">
        <v>435.75400000000002</v>
      </c>
      <c r="AY191" s="26">
        <v>4.0501235060897353E-2</v>
      </c>
      <c r="AZ191" s="26">
        <v>4.0501235060897353E-2</v>
      </c>
      <c r="BA191" s="26">
        <v>0.15516917396388943</v>
      </c>
      <c r="BB191" s="26">
        <v>8.4905918594369495E-2</v>
      </c>
      <c r="BC191" s="26">
        <v>0.36852466128526201</v>
      </c>
      <c r="BD191" s="269"/>
      <c r="BE191" s="192">
        <v>95299.829863993466</v>
      </c>
      <c r="BF191" s="188">
        <v>95299.829863993466</v>
      </c>
      <c r="BG191" s="188">
        <v>43485.27578516605</v>
      </c>
      <c r="BH191" s="188">
        <v>6026.3890933972107</v>
      </c>
      <c r="BI191" s="188">
        <v>2149.7109014781622</v>
      </c>
      <c r="BJ191" s="189">
        <v>11677.084083952052</v>
      </c>
      <c r="BK191" s="188">
        <v>31961.37</v>
      </c>
      <c r="BL191" s="188">
        <v>0</v>
      </c>
      <c r="BM191" s="188">
        <v>0</v>
      </c>
      <c r="BN191" s="188">
        <v>0</v>
      </c>
      <c r="BO191" s="188">
        <v>0</v>
      </c>
      <c r="BP191" s="188">
        <v>0</v>
      </c>
      <c r="BQ191" s="188">
        <v>0</v>
      </c>
      <c r="BR191" s="188">
        <v>0</v>
      </c>
      <c r="BS191" s="188">
        <v>0</v>
      </c>
      <c r="BT191" s="188">
        <v>0</v>
      </c>
      <c r="BU191" s="188">
        <v>0</v>
      </c>
      <c r="BV191" s="188">
        <v>0</v>
      </c>
      <c r="BW191" s="188">
        <v>0</v>
      </c>
      <c r="BX191" s="188">
        <v>0</v>
      </c>
      <c r="BY191" s="188">
        <v>0</v>
      </c>
      <c r="BZ191" s="188">
        <v>0</v>
      </c>
      <c r="CA191" s="188">
        <v>0</v>
      </c>
      <c r="CB191" s="188">
        <v>0</v>
      </c>
      <c r="CC191" s="188">
        <v>0</v>
      </c>
      <c r="CD191" s="188">
        <v>0</v>
      </c>
      <c r="CE191" s="188">
        <v>0</v>
      </c>
      <c r="CF191" s="188">
        <v>0</v>
      </c>
      <c r="CG191" s="188">
        <v>0</v>
      </c>
      <c r="CH191" s="188">
        <v>0</v>
      </c>
      <c r="CI191" s="188">
        <v>0</v>
      </c>
      <c r="CJ191" s="188">
        <v>0</v>
      </c>
      <c r="CK191" s="188">
        <v>0</v>
      </c>
      <c r="CL191" s="188">
        <v>0</v>
      </c>
      <c r="CM191" s="188">
        <v>0</v>
      </c>
      <c r="CN191" s="188">
        <v>0</v>
      </c>
      <c r="CO191" s="188">
        <v>0</v>
      </c>
      <c r="CP191" s="188">
        <v>0</v>
      </c>
      <c r="CQ191" s="188">
        <v>0</v>
      </c>
      <c r="CR191" s="188">
        <v>0</v>
      </c>
      <c r="CS191" s="188">
        <v>0</v>
      </c>
      <c r="CT191" s="188">
        <v>0</v>
      </c>
      <c r="CU191" s="188">
        <v>0</v>
      </c>
      <c r="CV191" s="188">
        <v>0</v>
      </c>
      <c r="CW191" s="188">
        <v>0</v>
      </c>
      <c r="CX191" s="188">
        <v>0</v>
      </c>
      <c r="CY191" s="188">
        <v>0</v>
      </c>
      <c r="CZ191" s="188">
        <v>0</v>
      </c>
      <c r="DA191" s="188">
        <v>0</v>
      </c>
      <c r="DB191" s="188">
        <v>0</v>
      </c>
      <c r="DC191" s="188">
        <v>0</v>
      </c>
      <c r="DD191" s="193">
        <v>777078.46958966868</v>
      </c>
      <c r="DE191" s="188">
        <v>490053.31472774356</v>
      </c>
      <c r="DF191" s="189">
        <v>115321.95941669133</v>
      </c>
      <c r="DG191" s="189">
        <v>1203.6110572801572</v>
      </c>
      <c r="DH191" s="189">
        <v>497.49565202362731</v>
      </c>
      <c r="DI191" s="189">
        <v>706.11540525652981</v>
      </c>
      <c r="DJ191" s="188">
        <v>56317.393656317108</v>
      </c>
      <c r="DK191" s="188">
        <v>0</v>
      </c>
      <c r="DL191" s="188">
        <v>1000.7281931881579</v>
      </c>
      <c r="DM191" s="188">
        <v>0</v>
      </c>
      <c r="DN191" s="188">
        <v>112179.7392559065</v>
      </c>
      <c r="DO191" s="188">
        <v>0</v>
      </c>
      <c r="DP191" s="188">
        <v>1001.7232825416762</v>
      </c>
      <c r="DQ191" s="188">
        <v>0</v>
      </c>
      <c r="DR191" s="192">
        <v>652041.12881155929</v>
      </c>
      <c r="DS191" s="188">
        <v>499234.33910497406</v>
      </c>
      <c r="DT191" s="188">
        <v>141368.93852883377</v>
      </c>
      <c r="DU191" s="188">
        <v>357865.40057614027</v>
      </c>
      <c r="DV191" s="188">
        <v>130461.99206672178</v>
      </c>
      <c r="DW191" s="188">
        <v>44305.882788134586</v>
      </c>
      <c r="DX191" s="188">
        <v>36379.509090632338</v>
      </c>
      <c r="DY191" s="188">
        <v>49776.600187954849</v>
      </c>
      <c r="DZ191" s="188">
        <v>6798.1851060755498</v>
      </c>
      <c r="EA191" s="188">
        <v>3699.0788234784013</v>
      </c>
      <c r="EB191" s="188">
        <v>3099.1062825971485</v>
      </c>
      <c r="EC191" s="188">
        <v>4968.4413385423386</v>
      </c>
      <c r="ED191" s="188">
        <v>392.15542672089816</v>
      </c>
      <c r="EE191" s="188">
        <v>5016.4948668166353</v>
      </c>
      <c r="EF191" s="188">
        <v>5169.5209017078923</v>
      </c>
      <c r="EG191" s="192">
        <v>43175.860446047227</v>
      </c>
      <c r="EH191" s="188">
        <v>18259.503078015165</v>
      </c>
      <c r="EI191" s="188">
        <v>24916.357368032066</v>
      </c>
      <c r="EJ191" s="192">
        <v>90312.244384190897</v>
      </c>
      <c r="EK191" s="192">
        <v>643449.46661280037</v>
      </c>
      <c r="EL191" s="188">
        <v>347402.4715392745</v>
      </c>
      <c r="EM191" s="188">
        <v>296046.99507352588</v>
      </c>
      <c r="EN191" s="188">
        <v>0</v>
      </c>
      <c r="EO191" s="192">
        <v>0</v>
      </c>
      <c r="EP191" s="188">
        <v>0</v>
      </c>
      <c r="EQ191" s="188">
        <v>0</v>
      </c>
      <c r="ER191" s="188">
        <v>0</v>
      </c>
      <c r="ES191" s="264">
        <v>13790.168619068852</v>
      </c>
      <c r="ET191" s="190">
        <v>2315147.1683273287</v>
      </c>
      <c r="EU191" s="269"/>
      <c r="EV191" s="192">
        <v>0</v>
      </c>
      <c r="EW191" s="188">
        <v>2229242.7399999998</v>
      </c>
      <c r="EX191" s="188">
        <v>1317.62</v>
      </c>
      <c r="EY191" s="188">
        <v>1317.62</v>
      </c>
      <c r="EZ191" s="188">
        <v>4151.6099999999997</v>
      </c>
      <c r="FA191" s="188">
        <v>2777.13</v>
      </c>
      <c r="FB191" s="188">
        <v>30109.83</v>
      </c>
      <c r="FC191" s="192">
        <v>2268916.5499999998</v>
      </c>
      <c r="FD191" s="188">
        <v>2176520.48</v>
      </c>
      <c r="FE191" s="188">
        <v>1268.8800000000001</v>
      </c>
      <c r="FF191" s="188">
        <v>1268.83</v>
      </c>
      <c r="FG191" s="188">
        <v>3994.3099999999995</v>
      </c>
      <c r="FH191" s="188">
        <v>2676.5600000000009</v>
      </c>
      <c r="FI191" s="188">
        <v>29201.69</v>
      </c>
      <c r="FJ191" s="192">
        <v>2214930.75</v>
      </c>
      <c r="FK191" s="192">
        <v>521661.63</v>
      </c>
      <c r="FL191" s="190">
        <v>2229242.7399999998</v>
      </c>
      <c r="FN191" s="115">
        <v>0</v>
      </c>
      <c r="FO191" s="107">
        <v>3.4064181932245923</v>
      </c>
      <c r="FP191" s="108">
        <v>7011.800000000002</v>
      </c>
      <c r="FQ191" s="107">
        <v>3.0862316756016885</v>
      </c>
      <c r="FR191" s="108">
        <v>7011.800000000002</v>
      </c>
      <c r="FS191" s="107">
        <v>0</v>
      </c>
      <c r="FT191" s="108">
        <v>0</v>
      </c>
      <c r="FU191" s="108">
        <v>7011.8</v>
      </c>
      <c r="FV191" s="108">
        <v>7011.8</v>
      </c>
      <c r="FW191" s="108">
        <v>7011.8</v>
      </c>
      <c r="FX191" s="108">
        <v>7011.8</v>
      </c>
      <c r="FY191" s="108">
        <v>7011.8</v>
      </c>
      <c r="FZ191" s="108">
        <v>7011.8</v>
      </c>
      <c r="GA191" s="108">
        <v>7011.8</v>
      </c>
      <c r="GB191" s="108">
        <v>7011.8</v>
      </c>
      <c r="GC191" s="108">
        <v>7011.8</v>
      </c>
      <c r="GD191" s="108">
        <v>7011.8</v>
      </c>
      <c r="GE191" s="108">
        <v>7011.8</v>
      </c>
      <c r="GF191" s="108">
        <v>7011.8</v>
      </c>
      <c r="GG191" s="108">
        <v>7011.800000000002</v>
      </c>
      <c r="GH191" s="108">
        <v>0</v>
      </c>
      <c r="GI191" s="108">
        <v>7011.800000000002</v>
      </c>
      <c r="GJ191" s="108">
        <v>0</v>
      </c>
      <c r="GK191" s="115">
        <v>0</v>
      </c>
    </row>
    <row r="192" spans="1:193" ht="12" customHeight="1" x14ac:dyDescent="0.25">
      <c r="A192" s="22">
        <v>187</v>
      </c>
      <c r="B192" s="10" t="s">
        <v>185</v>
      </c>
      <c r="C192" s="28">
        <v>2021</v>
      </c>
      <c r="D192" s="282"/>
      <c r="E192" s="126">
        <v>3498.85</v>
      </c>
      <c r="F192" s="11">
        <v>3498.85</v>
      </c>
      <c r="G192" s="11">
        <v>0</v>
      </c>
      <c r="H192" s="11">
        <v>300.8</v>
      </c>
      <c r="I192" s="124" t="s">
        <v>494</v>
      </c>
      <c r="J192" s="12">
        <v>27.35</v>
      </c>
      <c r="K192" s="26">
        <v>4.4800000000000004</v>
      </c>
      <c r="L192" s="26">
        <v>5.83</v>
      </c>
      <c r="M192" s="26">
        <v>7.93</v>
      </c>
      <c r="N192" s="26">
        <v>6.1</v>
      </c>
      <c r="O192" s="26">
        <v>2.78</v>
      </c>
      <c r="P192" s="26">
        <v>0</v>
      </c>
      <c r="Q192" s="26">
        <v>0</v>
      </c>
      <c r="R192" s="26">
        <v>0.23</v>
      </c>
      <c r="S192" s="35">
        <v>28.444000000000003</v>
      </c>
      <c r="T192" s="33">
        <v>4.6592000000000002</v>
      </c>
      <c r="U192" s="33">
        <v>6.0632000000000001</v>
      </c>
      <c r="V192" s="33">
        <v>8.2471999999999994</v>
      </c>
      <c r="W192" s="33">
        <v>6.3439999999999994</v>
      </c>
      <c r="X192" s="33">
        <v>2.8912</v>
      </c>
      <c r="Y192" s="33">
        <v>0</v>
      </c>
      <c r="Z192" s="33">
        <v>0</v>
      </c>
      <c r="AA192" s="33">
        <v>0.23920000000000002</v>
      </c>
      <c r="AB192" s="38" t="s">
        <v>395</v>
      </c>
      <c r="AC192" s="38" t="s">
        <v>396</v>
      </c>
      <c r="AD192" s="122" t="s">
        <v>396</v>
      </c>
      <c r="AE192" s="37">
        <v>0</v>
      </c>
      <c r="AF192" s="38" t="s">
        <v>396</v>
      </c>
      <c r="AG192" s="282"/>
      <c r="AH192" s="26">
        <v>34.24</v>
      </c>
      <c r="AI192" s="26">
        <v>34.24</v>
      </c>
      <c r="AJ192" s="26">
        <v>2190</v>
      </c>
      <c r="AK192" s="26">
        <v>35.89</v>
      </c>
      <c r="AL192" s="26">
        <v>5.93</v>
      </c>
      <c r="AM192" s="282"/>
      <c r="AN192" s="15">
        <v>1.2999999999999999E-2</v>
      </c>
      <c r="AO192" s="15">
        <v>1.2999999999999999E-2</v>
      </c>
      <c r="AP192" s="16">
        <v>7.7870000000000001E-4</v>
      </c>
      <c r="AQ192" s="15">
        <v>2.5999999999999999E-2</v>
      </c>
      <c r="AR192" s="15">
        <v>0.68300000000000005</v>
      </c>
      <c r="AS192" s="282"/>
      <c r="AT192" s="13">
        <v>3.9104000000000001</v>
      </c>
      <c r="AU192" s="13">
        <v>3.9104000000000001</v>
      </c>
      <c r="AV192" s="13">
        <v>0.23423296000000002</v>
      </c>
      <c r="AW192" s="13">
        <v>7.8208000000000002</v>
      </c>
      <c r="AX192" s="13">
        <v>205.44640000000001</v>
      </c>
      <c r="AY192" s="26">
        <v>3.8267458164825588E-2</v>
      </c>
      <c r="AZ192" s="26">
        <v>3.8267458164825588E-2</v>
      </c>
      <c r="BA192" s="26">
        <v>0.14661108146962573</v>
      </c>
      <c r="BB192" s="26">
        <v>8.0223076725209716E-2</v>
      </c>
      <c r="BC192" s="26">
        <v>0.34819930891578665</v>
      </c>
      <c r="BD192" s="269"/>
      <c r="BE192" s="192">
        <v>136008.42799700811</v>
      </c>
      <c r="BF192" s="188">
        <v>54535.246406790473</v>
      </c>
      <c r="BG192" s="188">
        <v>21698.915710791542</v>
      </c>
      <c r="BH192" s="188">
        <v>3007.1353260835763</v>
      </c>
      <c r="BI192" s="188">
        <v>1072.6940283004169</v>
      </c>
      <c r="BJ192" s="189">
        <v>5826.8013416149361</v>
      </c>
      <c r="BK192" s="188">
        <v>22929.7</v>
      </c>
      <c r="BL192" s="188">
        <v>42443.81</v>
      </c>
      <c r="BM192" s="188">
        <v>0</v>
      </c>
      <c r="BN192" s="188">
        <v>42443.81</v>
      </c>
      <c r="BO192" s="188">
        <v>0</v>
      </c>
      <c r="BP192" s="188">
        <v>0</v>
      </c>
      <c r="BQ192" s="188">
        <v>0</v>
      </c>
      <c r="BR192" s="188">
        <v>0</v>
      </c>
      <c r="BS192" s="188">
        <v>0</v>
      </c>
      <c r="BT192" s="188">
        <v>0</v>
      </c>
      <c r="BU192" s="188">
        <v>31890.74</v>
      </c>
      <c r="BV192" s="188">
        <v>0</v>
      </c>
      <c r="BW192" s="188">
        <v>0</v>
      </c>
      <c r="BX192" s="188">
        <v>31890.74</v>
      </c>
      <c r="BY192" s="188">
        <v>0</v>
      </c>
      <c r="BZ192" s="188">
        <v>0</v>
      </c>
      <c r="CA192" s="188">
        <v>0</v>
      </c>
      <c r="CB192" s="188">
        <v>0</v>
      </c>
      <c r="CC192" s="188">
        <v>0</v>
      </c>
      <c r="CD192" s="188">
        <v>0</v>
      </c>
      <c r="CE192" s="188">
        <v>0</v>
      </c>
      <c r="CF192" s="188">
        <v>0</v>
      </c>
      <c r="CG192" s="188">
        <v>0</v>
      </c>
      <c r="CH192" s="188">
        <v>0</v>
      </c>
      <c r="CI192" s="188">
        <v>0</v>
      </c>
      <c r="CJ192" s="188">
        <v>0</v>
      </c>
      <c r="CK192" s="188">
        <v>0</v>
      </c>
      <c r="CL192" s="188">
        <v>0</v>
      </c>
      <c r="CM192" s="188">
        <v>0</v>
      </c>
      <c r="CN192" s="188">
        <v>0</v>
      </c>
      <c r="CO192" s="188">
        <v>0</v>
      </c>
      <c r="CP192" s="188">
        <v>0</v>
      </c>
      <c r="CQ192" s="188">
        <v>0</v>
      </c>
      <c r="CR192" s="188">
        <v>0</v>
      </c>
      <c r="CS192" s="188">
        <v>4845.54</v>
      </c>
      <c r="CT192" s="188">
        <v>0</v>
      </c>
      <c r="CU192" s="188">
        <v>4845.54</v>
      </c>
      <c r="CV192" s="188">
        <v>0</v>
      </c>
      <c r="CW192" s="188">
        <v>0</v>
      </c>
      <c r="CX192" s="188">
        <v>0</v>
      </c>
      <c r="CY192" s="188">
        <v>0</v>
      </c>
      <c r="CZ192" s="188">
        <v>0</v>
      </c>
      <c r="DA192" s="188">
        <v>0</v>
      </c>
      <c r="DB192" s="188">
        <v>0</v>
      </c>
      <c r="DC192" s="188">
        <v>2293.091590217648</v>
      </c>
      <c r="DD192" s="193">
        <v>386458.56146229355</v>
      </c>
      <c r="DE192" s="188">
        <v>244533.93425870169</v>
      </c>
      <c r="DF192" s="189">
        <v>57545.029479604418</v>
      </c>
      <c r="DG192" s="189">
        <v>600.59536035892006</v>
      </c>
      <c r="DH192" s="189">
        <v>248.24762002379808</v>
      </c>
      <c r="DI192" s="189">
        <v>352.34774033512196</v>
      </c>
      <c r="DJ192" s="188">
        <v>26802.711248453339</v>
      </c>
      <c r="DK192" s="188">
        <v>0</v>
      </c>
      <c r="DL192" s="188">
        <v>499.35791647456915</v>
      </c>
      <c r="DM192" s="188">
        <v>0</v>
      </c>
      <c r="DN192" s="188">
        <v>55977.078738059878</v>
      </c>
      <c r="DO192" s="188">
        <v>0</v>
      </c>
      <c r="DP192" s="188">
        <v>499.85446064076865</v>
      </c>
      <c r="DQ192" s="188">
        <v>0</v>
      </c>
      <c r="DR192" s="192">
        <v>325364.97098353092</v>
      </c>
      <c r="DS192" s="188">
        <v>249115.21540509388</v>
      </c>
      <c r="DT192" s="188">
        <v>70542.33015368518</v>
      </c>
      <c r="DU192" s="188">
        <v>178572.8852514087</v>
      </c>
      <c r="DV192" s="188">
        <v>65099.823289690125</v>
      </c>
      <c r="DW192" s="188">
        <v>22108.394134639409</v>
      </c>
      <c r="DX192" s="188">
        <v>18153.176842145938</v>
      </c>
      <c r="DY192" s="188">
        <v>24838.252312904777</v>
      </c>
      <c r="DZ192" s="188">
        <v>3392.2573316969142</v>
      </c>
      <c r="EA192" s="188">
        <v>1845.8201804853813</v>
      </c>
      <c r="EB192" s="188">
        <v>1546.4371512115329</v>
      </c>
      <c r="EC192" s="188">
        <v>2479.2251600671511</v>
      </c>
      <c r="ED192" s="188">
        <v>195.68342148698105</v>
      </c>
      <c r="EE192" s="188">
        <v>2503.2036088823661</v>
      </c>
      <c r="EF192" s="188">
        <v>2579.5627666135156</v>
      </c>
      <c r="EG192" s="192">
        <v>21544.519142253383</v>
      </c>
      <c r="EH192" s="188">
        <v>9111.3925589026094</v>
      </c>
      <c r="EI192" s="188">
        <v>12433.126583350771</v>
      </c>
      <c r="EJ192" s="192">
        <v>45065.317930292673</v>
      </c>
      <c r="EK192" s="192">
        <v>321077.77835337503</v>
      </c>
      <c r="EL192" s="188">
        <v>173351.94066362272</v>
      </c>
      <c r="EM192" s="188">
        <v>147725.83768975231</v>
      </c>
      <c r="EN192" s="188">
        <v>0</v>
      </c>
      <c r="EO192" s="192">
        <v>0</v>
      </c>
      <c r="EP192" s="188">
        <v>0</v>
      </c>
      <c r="EQ192" s="188">
        <v>0</v>
      </c>
      <c r="ER192" s="188">
        <v>0</v>
      </c>
      <c r="ES192" s="264">
        <v>6881.2190126399819</v>
      </c>
      <c r="ET192" s="190">
        <v>1242400.7948813937</v>
      </c>
      <c r="EU192" s="269"/>
      <c r="EV192" s="192">
        <v>3728.4210526315787</v>
      </c>
      <c r="EW192" s="188">
        <v>1126281</v>
      </c>
      <c r="EX192" s="188">
        <v>488.22</v>
      </c>
      <c r="EY192" s="188">
        <v>488.22</v>
      </c>
      <c r="EZ192" s="188">
        <v>1538.04</v>
      </c>
      <c r="FA192" s="188">
        <v>989.88</v>
      </c>
      <c r="FB192" s="188">
        <v>14372.939999999999</v>
      </c>
      <c r="FC192" s="192">
        <v>1144158.2999999998</v>
      </c>
      <c r="FD192" s="188">
        <v>1064605.04</v>
      </c>
      <c r="FE192" s="188">
        <v>467.42</v>
      </c>
      <c r="FF192" s="188">
        <v>467.40000000000003</v>
      </c>
      <c r="FG192" s="188">
        <v>1471.7400000000002</v>
      </c>
      <c r="FH192" s="188">
        <v>946.78000000000009</v>
      </c>
      <c r="FI192" s="188">
        <v>13473.509999999998</v>
      </c>
      <c r="FJ192" s="192">
        <v>1081431.8899999999</v>
      </c>
      <c r="FK192" s="192">
        <v>693187.71</v>
      </c>
      <c r="FL192" s="190">
        <v>1130009.4210526317</v>
      </c>
      <c r="FN192" s="115">
        <v>0</v>
      </c>
      <c r="FO192" s="107">
        <v>3.4064172595611431</v>
      </c>
      <c r="FP192" s="108">
        <v>3498.849999999999</v>
      </c>
      <c r="FQ192" s="107">
        <v>3.0862332665607517</v>
      </c>
      <c r="FR192" s="108">
        <v>3498.849999999999</v>
      </c>
      <c r="FS192" s="107">
        <v>0</v>
      </c>
      <c r="FT192" s="108">
        <v>0</v>
      </c>
      <c r="FU192" s="108">
        <v>3498.85</v>
      </c>
      <c r="FV192" s="108">
        <v>3498.85</v>
      </c>
      <c r="FW192" s="108">
        <v>3498.85</v>
      </c>
      <c r="FX192" s="108">
        <v>3498.85</v>
      </c>
      <c r="FY192" s="108">
        <v>3498.85</v>
      </c>
      <c r="FZ192" s="108">
        <v>3498.85</v>
      </c>
      <c r="GA192" s="108">
        <v>3498.85</v>
      </c>
      <c r="GB192" s="108">
        <v>3498.85</v>
      </c>
      <c r="GC192" s="108">
        <v>3498.85</v>
      </c>
      <c r="GD192" s="108">
        <v>3498.85</v>
      </c>
      <c r="GE192" s="108">
        <v>3498.85</v>
      </c>
      <c r="GF192" s="108">
        <v>3498.85</v>
      </c>
      <c r="GG192" s="108">
        <v>3498.849999999999</v>
      </c>
      <c r="GH192" s="108">
        <v>3498.849999999999</v>
      </c>
      <c r="GI192" s="108">
        <v>3498.849999999999</v>
      </c>
      <c r="GJ192" s="108">
        <v>4</v>
      </c>
      <c r="GK192" s="115">
        <v>9.5693779904306216E-3</v>
      </c>
    </row>
    <row r="193" spans="1:193" ht="12" customHeight="1" x14ac:dyDescent="0.25">
      <c r="A193" s="22">
        <v>188</v>
      </c>
      <c r="B193" s="10" t="s">
        <v>186</v>
      </c>
      <c r="C193" s="28">
        <v>2021</v>
      </c>
      <c r="D193" s="282"/>
      <c r="E193" s="126">
        <v>3501.4</v>
      </c>
      <c r="F193" s="11">
        <v>3501.4</v>
      </c>
      <c r="G193" s="11">
        <v>0</v>
      </c>
      <c r="H193" s="11">
        <v>300</v>
      </c>
      <c r="I193" s="124" t="s">
        <v>494</v>
      </c>
      <c r="J193" s="12">
        <v>27.35</v>
      </c>
      <c r="K193" s="26">
        <v>4.4800000000000004</v>
      </c>
      <c r="L193" s="26">
        <v>5.83</v>
      </c>
      <c r="M193" s="26">
        <v>7.93</v>
      </c>
      <c r="N193" s="26">
        <v>6.1</v>
      </c>
      <c r="O193" s="26">
        <v>2.78</v>
      </c>
      <c r="P193" s="26">
        <v>0</v>
      </c>
      <c r="Q193" s="26">
        <v>0</v>
      </c>
      <c r="R193" s="26">
        <v>0.23</v>
      </c>
      <c r="S193" s="35">
        <v>28.444000000000003</v>
      </c>
      <c r="T193" s="33">
        <v>4.6592000000000002</v>
      </c>
      <c r="U193" s="33">
        <v>6.0632000000000001</v>
      </c>
      <c r="V193" s="33">
        <v>8.2471999999999994</v>
      </c>
      <c r="W193" s="33">
        <v>6.3439999999999994</v>
      </c>
      <c r="X193" s="33">
        <v>2.8912</v>
      </c>
      <c r="Y193" s="33">
        <v>0</v>
      </c>
      <c r="Z193" s="33">
        <v>0</v>
      </c>
      <c r="AA193" s="33">
        <v>0.23920000000000002</v>
      </c>
      <c r="AB193" s="38" t="s">
        <v>395</v>
      </c>
      <c r="AC193" s="38" t="s">
        <v>396</v>
      </c>
      <c r="AD193" s="122" t="s">
        <v>396</v>
      </c>
      <c r="AE193" s="37">
        <v>0</v>
      </c>
      <c r="AF193" s="38" t="s">
        <v>396</v>
      </c>
      <c r="AG193" s="282"/>
      <c r="AH193" s="26">
        <v>34.24</v>
      </c>
      <c r="AI193" s="26">
        <v>34.24</v>
      </c>
      <c r="AJ193" s="26">
        <v>2190</v>
      </c>
      <c r="AK193" s="26">
        <v>35.89</v>
      </c>
      <c r="AL193" s="26">
        <v>5.93</v>
      </c>
      <c r="AM193" s="282"/>
      <c r="AN193" s="15">
        <v>1.2999999999999999E-2</v>
      </c>
      <c r="AO193" s="15">
        <v>1.2999999999999999E-2</v>
      </c>
      <c r="AP193" s="16">
        <v>7.7870000000000001E-4</v>
      </c>
      <c r="AQ193" s="15">
        <v>2.5999999999999999E-2</v>
      </c>
      <c r="AR193" s="15">
        <v>0.68300000000000005</v>
      </c>
      <c r="AS193" s="282"/>
      <c r="AT193" s="13">
        <v>3.9</v>
      </c>
      <c r="AU193" s="13">
        <v>3.9</v>
      </c>
      <c r="AV193" s="13">
        <v>0.23361000000000001</v>
      </c>
      <c r="AW193" s="13">
        <v>7.8</v>
      </c>
      <c r="AX193" s="13">
        <v>204.9</v>
      </c>
      <c r="AY193" s="26">
        <v>3.8137887702062036E-2</v>
      </c>
      <c r="AZ193" s="26">
        <v>3.8137887702062036E-2</v>
      </c>
      <c r="BA193" s="26">
        <v>0.14611466841834694</v>
      </c>
      <c r="BB193" s="26">
        <v>7.9951447992231681E-2</v>
      </c>
      <c r="BC193" s="26">
        <v>0.3470203347232535</v>
      </c>
      <c r="BD193" s="269"/>
      <c r="BE193" s="192">
        <v>116971.34437248492</v>
      </c>
      <c r="BF193" s="188">
        <v>68762.130873354457</v>
      </c>
      <c r="BG193" s="188">
        <v>21714.730116971448</v>
      </c>
      <c r="BH193" s="188">
        <v>3009.326959071992</v>
      </c>
      <c r="BI193" s="188">
        <v>1073.4758193952534</v>
      </c>
      <c r="BJ193" s="189">
        <v>5831.0479779157577</v>
      </c>
      <c r="BK193" s="188">
        <v>37133.550000000003</v>
      </c>
      <c r="BL193" s="188">
        <v>0</v>
      </c>
      <c r="BM193" s="188">
        <v>0</v>
      </c>
      <c r="BN193" s="188">
        <v>0</v>
      </c>
      <c r="BO193" s="188">
        <v>0</v>
      </c>
      <c r="BP193" s="188">
        <v>0</v>
      </c>
      <c r="BQ193" s="188">
        <v>0</v>
      </c>
      <c r="BR193" s="188">
        <v>0</v>
      </c>
      <c r="BS193" s="188">
        <v>0</v>
      </c>
      <c r="BT193" s="188">
        <v>0</v>
      </c>
      <c r="BU193" s="188">
        <v>0</v>
      </c>
      <c r="BV193" s="188">
        <v>0</v>
      </c>
      <c r="BW193" s="188">
        <v>0</v>
      </c>
      <c r="BX193" s="188">
        <v>0</v>
      </c>
      <c r="BY193" s="188">
        <v>0</v>
      </c>
      <c r="BZ193" s="188">
        <v>0</v>
      </c>
      <c r="CA193" s="188">
        <v>0</v>
      </c>
      <c r="CB193" s="188">
        <v>0</v>
      </c>
      <c r="CC193" s="188">
        <v>41790.740678778602</v>
      </c>
      <c r="CD193" s="191">
        <v>41790.740678778602</v>
      </c>
      <c r="CE193" s="188">
        <v>0</v>
      </c>
      <c r="CF193" s="188">
        <v>0</v>
      </c>
      <c r="CG193" s="188">
        <v>0</v>
      </c>
      <c r="CH193" s="188">
        <v>0</v>
      </c>
      <c r="CI193" s="188">
        <v>0</v>
      </c>
      <c r="CJ193" s="188">
        <v>0</v>
      </c>
      <c r="CK193" s="188">
        <v>0</v>
      </c>
      <c r="CL193" s="188">
        <v>0</v>
      </c>
      <c r="CM193" s="188">
        <v>0</v>
      </c>
      <c r="CN193" s="188">
        <v>0</v>
      </c>
      <c r="CO193" s="188">
        <v>0</v>
      </c>
      <c r="CP193" s="188">
        <v>0</v>
      </c>
      <c r="CQ193" s="188">
        <v>0</v>
      </c>
      <c r="CR193" s="188">
        <v>0</v>
      </c>
      <c r="CS193" s="188">
        <v>4123.71</v>
      </c>
      <c r="CT193" s="188">
        <v>0</v>
      </c>
      <c r="CU193" s="188">
        <v>4123.71</v>
      </c>
      <c r="CV193" s="188">
        <v>0</v>
      </c>
      <c r="CW193" s="188">
        <v>0</v>
      </c>
      <c r="CX193" s="188">
        <v>0</v>
      </c>
      <c r="CY193" s="188">
        <v>0</v>
      </c>
      <c r="CZ193" s="188">
        <v>0</v>
      </c>
      <c r="DA193" s="188">
        <v>0</v>
      </c>
      <c r="DB193" s="188">
        <v>0</v>
      </c>
      <c r="DC193" s="188">
        <v>2294.762820351852</v>
      </c>
      <c r="DD193" s="193">
        <v>390976.51596555312</v>
      </c>
      <c r="DE193" s="188">
        <v>244712.15325418886</v>
      </c>
      <c r="DF193" s="189">
        <v>57586.968924042762</v>
      </c>
      <c r="DG193" s="189">
        <v>601.03308080104148</v>
      </c>
      <c r="DH193" s="189">
        <v>248.42854559393146</v>
      </c>
      <c r="DI193" s="189">
        <v>352.60453520710996</v>
      </c>
      <c r="DJ193" s="188">
        <v>31058.544649623309</v>
      </c>
      <c r="DK193" s="188">
        <v>0</v>
      </c>
      <c r="DL193" s="188">
        <v>499.7218539646048</v>
      </c>
      <c r="DM193" s="188">
        <v>0</v>
      </c>
      <c r="DN193" s="188">
        <v>56017.875442914949</v>
      </c>
      <c r="DO193" s="188">
        <v>0</v>
      </c>
      <c r="DP193" s="188">
        <v>500.21876001760245</v>
      </c>
      <c r="DQ193" s="188">
        <v>0</v>
      </c>
      <c r="DR193" s="192">
        <v>325602.10051923798</v>
      </c>
      <c r="DS193" s="188">
        <v>249296.77328819362</v>
      </c>
      <c r="DT193" s="188">
        <v>70593.742172460508</v>
      </c>
      <c r="DU193" s="188">
        <v>178703.03111573312</v>
      </c>
      <c r="DV193" s="188">
        <v>65147.268750166812</v>
      </c>
      <c r="DW193" s="188">
        <v>22124.506973155887</v>
      </c>
      <c r="DX193" s="188">
        <v>18166.407075207517</v>
      </c>
      <c r="DY193" s="188">
        <v>24856.354701803404</v>
      </c>
      <c r="DZ193" s="188">
        <v>3394.7296457989287</v>
      </c>
      <c r="EA193" s="188">
        <v>1847.1654343431464</v>
      </c>
      <c r="EB193" s="188">
        <v>1547.5642114557825</v>
      </c>
      <c r="EC193" s="188">
        <v>2481.0320463749886</v>
      </c>
      <c r="ED193" s="188">
        <v>195.82603769653338</v>
      </c>
      <c r="EE193" s="188">
        <v>2505.0279709449451</v>
      </c>
      <c r="EF193" s="188">
        <v>2581.4427800621829</v>
      </c>
      <c r="EG193" s="192">
        <v>21560.221022531987</v>
      </c>
      <c r="EH193" s="188">
        <v>9118.0330410682418</v>
      </c>
      <c r="EI193" s="188">
        <v>12442.187981463743</v>
      </c>
      <c r="EJ193" s="192">
        <v>45098.162024987309</v>
      </c>
      <c r="EK193" s="192">
        <v>321311.78333638422</v>
      </c>
      <c r="EL193" s="188">
        <v>173478.28144664931</v>
      </c>
      <c r="EM193" s="188">
        <v>147833.50188973494</v>
      </c>
      <c r="EN193" s="188">
        <v>0</v>
      </c>
      <c r="EO193" s="192">
        <v>0</v>
      </c>
      <c r="EP193" s="188">
        <v>0</v>
      </c>
      <c r="EQ193" s="188">
        <v>0</v>
      </c>
      <c r="ER193" s="188">
        <v>0</v>
      </c>
      <c r="ES193" s="264">
        <v>6886.2341200273368</v>
      </c>
      <c r="ET193" s="190">
        <v>1228406.361361207</v>
      </c>
      <c r="EU193" s="269"/>
      <c r="EV193" s="192">
        <v>3728.4210526315787</v>
      </c>
      <c r="EW193" s="188">
        <v>1127101.8600000001</v>
      </c>
      <c r="EX193" s="188">
        <v>534.54000000000008</v>
      </c>
      <c r="EY193" s="188">
        <v>534.54000000000008</v>
      </c>
      <c r="EZ193" s="188">
        <v>1684.3199999999997</v>
      </c>
      <c r="FA193" s="188">
        <v>1126.8</v>
      </c>
      <c r="FB193" s="188">
        <v>14334.96</v>
      </c>
      <c r="FC193" s="192">
        <v>1145317.0200000003</v>
      </c>
      <c r="FD193" s="188">
        <v>1073377.4600000002</v>
      </c>
      <c r="FE193" s="188">
        <v>518.64</v>
      </c>
      <c r="FF193" s="188">
        <v>518.61</v>
      </c>
      <c r="FG193" s="188">
        <v>1632.82</v>
      </c>
      <c r="FH193" s="188">
        <v>1093.96</v>
      </c>
      <c r="FI193" s="188">
        <v>13492.510000000002</v>
      </c>
      <c r="FJ193" s="192">
        <v>1090634.0000000002</v>
      </c>
      <c r="FK193" s="192">
        <v>437777.29</v>
      </c>
      <c r="FL193" s="190">
        <v>1130830.2810526318</v>
      </c>
      <c r="FN193" s="115">
        <v>0</v>
      </c>
      <c r="FO193" s="107">
        <v>3.4064165914414675</v>
      </c>
      <c r="FP193" s="108">
        <v>3501.400000000001</v>
      </c>
      <c r="FQ193" s="107">
        <v>3.0862296749128726</v>
      </c>
      <c r="FR193" s="108">
        <v>3501.400000000001</v>
      </c>
      <c r="FS193" s="107">
        <v>0</v>
      </c>
      <c r="FT193" s="108">
        <v>0</v>
      </c>
      <c r="FU193" s="108">
        <v>3501.4</v>
      </c>
      <c r="FV193" s="108">
        <v>3501.4</v>
      </c>
      <c r="FW193" s="108">
        <v>3501.4</v>
      </c>
      <c r="FX193" s="108">
        <v>3501.4</v>
      </c>
      <c r="FY193" s="108">
        <v>3501.4</v>
      </c>
      <c r="FZ193" s="108">
        <v>3501.4</v>
      </c>
      <c r="GA193" s="108">
        <v>3501.4</v>
      </c>
      <c r="GB193" s="108">
        <v>3501.4</v>
      </c>
      <c r="GC193" s="108">
        <v>3501.4</v>
      </c>
      <c r="GD193" s="108">
        <v>3501.4</v>
      </c>
      <c r="GE193" s="108">
        <v>3501.4</v>
      </c>
      <c r="GF193" s="108">
        <v>3501.4</v>
      </c>
      <c r="GG193" s="108">
        <v>3501.400000000001</v>
      </c>
      <c r="GH193" s="108">
        <v>3501.400000000001</v>
      </c>
      <c r="GI193" s="108">
        <v>3501.400000000001</v>
      </c>
      <c r="GJ193" s="108">
        <v>4</v>
      </c>
      <c r="GK193" s="115">
        <v>9.5693779904306216E-3</v>
      </c>
    </row>
    <row r="194" spans="1:193" ht="12" customHeight="1" x14ac:dyDescent="0.25">
      <c r="A194" s="22">
        <v>189</v>
      </c>
      <c r="B194" s="10" t="s">
        <v>187</v>
      </c>
      <c r="C194" s="28">
        <v>2021</v>
      </c>
      <c r="D194" s="282"/>
      <c r="E194" s="126">
        <v>3514.1</v>
      </c>
      <c r="F194" s="11">
        <v>3514.1</v>
      </c>
      <c r="G194" s="11">
        <v>0</v>
      </c>
      <c r="H194" s="11">
        <v>299.7</v>
      </c>
      <c r="I194" s="124" t="s">
        <v>494</v>
      </c>
      <c r="J194" s="12">
        <v>27.35</v>
      </c>
      <c r="K194" s="26">
        <v>4.4800000000000004</v>
      </c>
      <c r="L194" s="26">
        <v>5.83</v>
      </c>
      <c r="M194" s="26">
        <v>7.93</v>
      </c>
      <c r="N194" s="26">
        <v>6.1</v>
      </c>
      <c r="O194" s="26">
        <v>2.78</v>
      </c>
      <c r="P194" s="26">
        <v>0</v>
      </c>
      <c r="Q194" s="26">
        <v>0</v>
      </c>
      <c r="R194" s="26">
        <v>0.23</v>
      </c>
      <c r="S194" s="35">
        <v>28.444000000000003</v>
      </c>
      <c r="T194" s="33">
        <v>4.6592000000000002</v>
      </c>
      <c r="U194" s="33">
        <v>6.0632000000000001</v>
      </c>
      <c r="V194" s="33">
        <v>8.2471999999999994</v>
      </c>
      <c r="W194" s="33">
        <v>6.3439999999999994</v>
      </c>
      <c r="X194" s="33">
        <v>2.8912</v>
      </c>
      <c r="Y194" s="33">
        <v>0</v>
      </c>
      <c r="Z194" s="33">
        <v>0</v>
      </c>
      <c r="AA194" s="33">
        <v>0.23920000000000002</v>
      </c>
      <c r="AB194" s="38" t="s">
        <v>395</v>
      </c>
      <c r="AC194" s="38" t="s">
        <v>396</v>
      </c>
      <c r="AD194" s="122" t="s">
        <v>396</v>
      </c>
      <c r="AE194" s="37">
        <v>0</v>
      </c>
      <c r="AF194" s="38" t="s">
        <v>396</v>
      </c>
      <c r="AG194" s="282"/>
      <c r="AH194" s="26">
        <v>34.24</v>
      </c>
      <c r="AI194" s="26">
        <v>34.24</v>
      </c>
      <c r="AJ194" s="26">
        <v>2190</v>
      </c>
      <c r="AK194" s="26">
        <v>35.89</v>
      </c>
      <c r="AL194" s="26">
        <v>5.93</v>
      </c>
      <c r="AM194" s="282"/>
      <c r="AN194" s="15">
        <v>1.2999999999999999E-2</v>
      </c>
      <c r="AO194" s="15">
        <v>1.2999999999999999E-2</v>
      </c>
      <c r="AP194" s="16">
        <v>7.7870000000000001E-4</v>
      </c>
      <c r="AQ194" s="15">
        <v>2.5999999999999999E-2</v>
      </c>
      <c r="AR194" s="15">
        <v>0.68300000000000005</v>
      </c>
      <c r="AS194" s="282"/>
      <c r="AT194" s="13">
        <v>3.8960999999999997</v>
      </c>
      <c r="AU194" s="13">
        <v>3.8960999999999997</v>
      </c>
      <c r="AV194" s="13">
        <v>0.23337638999999999</v>
      </c>
      <c r="AW194" s="13">
        <v>7.7921999999999993</v>
      </c>
      <c r="AX194" s="13">
        <v>204.6951</v>
      </c>
      <c r="AY194" s="26">
        <v>3.7962056856663158E-2</v>
      </c>
      <c r="AZ194" s="26">
        <v>3.7962056856663158E-2</v>
      </c>
      <c r="BA194" s="26">
        <v>0.14544102162715916</v>
      </c>
      <c r="BB194" s="26">
        <v>7.9582839987479018E-2</v>
      </c>
      <c r="BC194" s="26">
        <v>0.34542043282775103</v>
      </c>
      <c r="BD194" s="269"/>
      <c r="BE194" s="192">
        <v>57559.011549967101</v>
      </c>
      <c r="BF194" s="188">
        <v>57559.011549967101</v>
      </c>
      <c r="BG194" s="188">
        <v>21793.492061475215</v>
      </c>
      <c r="BH194" s="188">
        <v>3020.2421508182101</v>
      </c>
      <c r="BI194" s="188">
        <v>1077.3694456322778</v>
      </c>
      <c r="BJ194" s="189">
        <v>5852.1978920413985</v>
      </c>
      <c r="BK194" s="188">
        <v>25815.71</v>
      </c>
      <c r="BL194" s="188">
        <v>0</v>
      </c>
      <c r="BM194" s="188">
        <v>0</v>
      </c>
      <c r="BN194" s="188">
        <v>0</v>
      </c>
      <c r="BO194" s="188">
        <v>0</v>
      </c>
      <c r="BP194" s="188">
        <v>0</v>
      </c>
      <c r="BQ194" s="188">
        <v>0</v>
      </c>
      <c r="BR194" s="188">
        <v>0</v>
      </c>
      <c r="BS194" s="188">
        <v>0</v>
      </c>
      <c r="BT194" s="188">
        <v>0</v>
      </c>
      <c r="BU194" s="188">
        <v>0</v>
      </c>
      <c r="BV194" s="188">
        <v>0</v>
      </c>
      <c r="BW194" s="188">
        <v>0</v>
      </c>
      <c r="BX194" s="188">
        <v>0</v>
      </c>
      <c r="BY194" s="188">
        <v>0</v>
      </c>
      <c r="BZ194" s="188">
        <v>0</v>
      </c>
      <c r="CA194" s="188">
        <v>0</v>
      </c>
      <c r="CB194" s="188">
        <v>0</v>
      </c>
      <c r="CC194" s="188">
        <v>0</v>
      </c>
      <c r="CD194" s="188">
        <v>0</v>
      </c>
      <c r="CE194" s="188">
        <v>0</v>
      </c>
      <c r="CF194" s="188">
        <v>0</v>
      </c>
      <c r="CG194" s="188">
        <v>0</v>
      </c>
      <c r="CH194" s="188">
        <v>0</v>
      </c>
      <c r="CI194" s="188">
        <v>0</v>
      </c>
      <c r="CJ194" s="188">
        <v>0</v>
      </c>
      <c r="CK194" s="188">
        <v>0</v>
      </c>
      <c r="CL194" s="188">
        <v>0</v>
      </c>
      <c r="CM194" s="188">
        <v>0</v>
      </c>
      <c r="CN194" s="188">
        <v>0</v>
      </c>
      <c r="CO194" s="188">
        <v>0</v>
      </c>
      <c r="CP194" s="188">
        <v>0</v>
      </c>
      <c r="CQ194" s="188">
        <v>0</v>
      </c>
      <c r="CR194" s="188">
        <v>0</v>
      </c>
      <c r="CS194" s="188">
        <v>0</v>
      </c>
      <c r="CT194" s="188">
        <v>0</v>
      </c>
      <c r="CU194" s="188">
        <v>0</v>
      </c>
      <c r="CV194" s="188">
        <v>0</v>
      </c>
      <c r="CW194" s="188">
        <v>0</v>
      </c>
      <c r="CX194" s="188">
        <v>0</v>
      </c>
      <c r="CY194" s="188">
        <v>0</v>
      </c>
      <c r="CZ194" s="188">
        <v>0</v>
      </c>
      <c r="DA194" s="188">
        <v>0</v>
      </c>
      <c r="DB194" s="188">
        <v>0</v>
      </c>
      <c r="DC194" s="188">
        <v>0</v>
      </c>
      <c r="DD194" s="193">
        <v>391985.07388374628</v>
      </c>
      <c r="DE194" s="188">
        <v>245599.75374151612</v>
      </c>
      <c r="DF194" s="189">
        <v>57795.843804186479</v>
      </c>
      <c r="DG194" s="189">
        <v>603.21310025787932</v>
      </c>
      <c r="DH194" s="189">
        <v>249.32962588439884</v>
      </c>
      <c r="DI194" s="189">
        <v>353.88347437348045</v>
      </c>
      <c r="DJ194" s="188">
        <v>30761.636686822778</v>
      </c>
      <c r="DK194" s="188">
        <v>0</v>
      </c>
      <c r="DL194" s="188">
        <v>501.53440538556481</v>
      </c>
      <c r="DM194" s="188">
        <v>0</v>
      </c>
      <c r="DN194" s="188">
        <v>56221.059031800796</v>
      </c>
      <c r="DO194" s="188">
        <v>0</v>
      </c>
      <c r="DP194" s="188">
        <v>502.03311377673384</v>
      </c>
      <c r="DQ194" s="188">
        <v>0</v>
      </c>
      <c r="DR194" s="192">
        <v>326783.09859903291</v>
      </c>
      <c r="DS194" s="188">
        <v>250201.00274519928</v>
      </c>
      <c r="DT194" s="188">
        <v>70849.794187537365</v>
      </c>
      <c r="DU194" s="188">
        <v>179351.20855766191</v>
      </c>
      <c r="DV194" s="188">
        <v>65383.565749403395</v>
      </c>
      <c r="DW194" s="188">
        <v>22204.755227728067</v>
      </c>
      <c r="DX194" s="188">
        <v>18232.298824180813</v>
      </c>
      <c r="DY194" s="188">
        <v>24946.511697494512</v>
      </c>
      <c r="DZ194" s="188">
        <v>3407.0427395618922</v>
      </c>
      <c r="EA194" s="188">
        <v>1853.8653261053428</v>
      </c>
      <c r="EB194" s="188">
        <v>1553.1774134565494</v>
      </c>
      <c r="EC194" s="188">
        <v>2490.0310487708753</v>
      </c>
      <c r="ED194" s="188">
        <v>196.53632234802868</v>
      </c>
      <c r="EE194" s="188">
        <v>2514.1140094526836</v>
      </c>
      <c r="EF194" s="188">
        <v>2590.8059842967132</v>
      </c>
      <c r="EG194" s="192">
        <v>21638.422543919463</v>
      </c>
      <c r="EH194" s="188">
        <v>9151.1052463637079</v>
      </c>
      <c r="EI194" s="188">
        <v>12487.317297555754</v>
      </c>
      <c r="EJ194" s="192">
        <v>45261.73849660359</v>
      </c>
      <c r="EK194" s="192">
        <v>322477.21991842898</v>
      </c>
      <c r="EL194" s="188">
        <v>174107.50809152625</v>
      </c>
      <c r="EM194" s="188">
        <v>148369.71182690273</v>
      </c>
      <c r="EN194" s="188">
        <v>0</v>
      </c>
      <c r="EO194" s="192">
        <v>0</v>
      </c>
      <c r="EP194" s="188">
        <v>0</v>
      </c>
      <c r="EQ194" s="188">
        <v>0</v>
      </c>
      <c r="ER194" s="188">
        <v>0</v>
      </c>
      <c r="ES194" s="264">
        <v>6911.2113215251184</v>
      </c>
      <c r="ET194" s="190">
        <v>1172615.7763132234</v>
      </c>
      <c r="EU194" s="269"/>
      <c r="EV194" s="192">
        <v>3728.4210526315787</v>
      </c>
      <c r="EW194" s="188">
        <v>1131190.29</v>
      </c>
      <c r="EX194" s="188">
        <v>555.29999999999995</v>
      </c>
      <c r="EY194" s="188">
        <v>555.29999999999995</v>
      </c>
      <c r="EZ194" s="188">
        <v>1750.1</v>
      </c>
      <c r="FA194" s="188">
        <v>1170.56</v>
      </c>
      <c r="FB194" s="188">
        <v>14320.14</v>
      </c>
      <c r="FC194" s="192">
        <v>1149541.6900000002</v>
      </c>
      <c r="FD194" s="188">
        <v>1077782.4000000001</v>
      </c>
      <c r="FE194" s="188">
        <v>506.53000000000003</v>
      </c>
      <c r="FF194" s="188">
        <v>506.53000000000003</v>
      </c>
      <c r="FG194" s="188">
        <v>1594.52</v>
      </c>
      <c r="FH194" s="188">
        <v>1067.54</v>
      </c>
      <c r="FI194" s="188">
        <v>13529.56</v>
      </c>
      <c r="FJ194" s="192">
        <v>1094987.0800000003</v>
      </c>
      <c r="FK194" s="192">
        <v>292159.44</v>
      </c>
      <c r="FL194" s="190">
        <v>1134918.7110526317</v>
      </c>
      <c r="FN194" s="115">
        <v>0</v>
      </c>
      <c r="FO194" s="107">
        <v>3.4064161333447118</v>
      </c>
      <c r="FP194" s="108">
        <v>3514.099999999999</v>
      </c>
      <c r="FQ194" s="107">
        <v>3.0862327502346627</v>
      </c>
      <c r="FR194" s="108">
        <v>3514.099999999999</v>
      </c>
      <c r="FS194" s="107">
        <v>0</v>
      </c>
      <c r="FT194" s="108">
        <v>0</v>
      </c>
      <c r="FU194" s="108">
        <v>3514.1</v>
      </c>
      <c r="FV194" s="108">
        <v>3514.1</v>
      </c>
      <c r="FW194" s="108">
        <v>3514.1</v>
      </c>
      <c r="FX194" s="108">
        <v>3514.1</v>
      </c>
      <c r="FY194" s="108">
        <v>3514.1</v>
      </c>
      <c r="FZ194" s="108">
        <v>3514.1</v>
      </c>
      <c r="GA194" s="108">
        <v>3514.1</v>
      </c>
      <c r="GB194" s="108">
        <v>3514.1</v>
      </c>
      <c r="GC194" s="108">
        <v>3514.1</v>
      </c>
      <c r="GD194" s="108">
        <v>3514.1</v>
      </c>
      <c r="GE194" s="108">
        <v>3514.1</v>
      </c>
      <c r="GF194" s="108">
        <v>3514.1</v>
      </c>
      <c r="GG194" s="108">
        <v>3514.099999999999</v>
      </c>
      <c r="GH194" s="108">
        <v>0</v>
      </c>
      <c r="GI194" s="108">
        <v>3514.099999999999</v>
      </c>
      <c r="GJ194" s="108">
        <v>4</v>
      </c>
      <c r="GK194" s="115">
        <v>9.5693779904306216E-3</v>
      </c>
    </row>
    <row r="195" spans="1:193" ht="12" customHeight="1" x14ac:dyDescent="0.25">
      <c r="A195" s="22">
        <v>190</v>
      </c>
      <c r="B195" s="10" t="s">
        <v>188</v>
      </c>
      <c r="C195" s="28">
        <v>2021</v>
      </c>
      <c r="D195" s="282"/>
      <c r="E195" s="126">
        <v>3480.5279999999998</v>
      </c>
      <c r="F195" s="11">
        <v>3480.5279999999998</v>
      </c>
      <c r="G195" s="11">
        <v>0</v>
      </c>
      <c r="H195" s="11">
        <v>304.2</v>
      </c>
      <c r="I195" s="124" t="s">
        <v>494</v>
      </c>
      <c r="J195" s="12">
        <v>27.35</v>
      </c>
      <c r="K195" s="26">
        <v>4.4800000000000004</v>
      </c>
      <c r="L195" s="26">
        <v>5.83</v>
      </c>
      <c r="M195" s="26">
        <v>7.93</v>
      </c>
      <c r="N195" s="26">
        <v>6.1</v>
      </c>
      <c r="O195" s="26">
        <v>2.78</v>
      </c>
      <c r="P195" s="26">
        <v>0</v>
      </c>
      <c r="Q195" s="26">
        <v>0</v>
      </c>
      <c r="R195" s="26">
        <v>0.23</v>
      </c>
      <c r="S195" s="35">
        <v>28.444000000000003</v>
      </c>
      <c r="T195" s="33">
        <v>4.6592000000000002</v>
      </c>
      <c r="U195" s="33">
        <v>6.0632000000000001</v>
      </c>
      <c r="V195" s="33">
        <v>8.2471999999999994</v>
      </c>
      <c r="W195" s="33">
        <v>6.3439999999999994</v>
      </c>
      <c r="X195" s="33">
        <v>2.8912</v>
      </c>
      <c r="Y195" s="33">
        <v>0</v>
      </c>
      <c r="Z195" s="33">
        <v>0</v>
      </c>
      <c r="AA195" s="33">
        <v>0.23920000000000002</v>
      </c>
      <c r="AB195" s="38" t="s">
        <v>395</v>
      </c>
      <c r="AC195" s="38" t="s">
        <v>396</v>
      </c>
      <c r="AD195" s="122" t="s">
        <v>396</v>
      </c>
      <c r="AE195" s="37">
        <v>0</v>
      </c>
      <c r="AF195" s="38" t="s">
        <v>396</v>
      </c>
      <c r="AG195" s="282"/>
      <c r="AH195" s="26">
        <v>34.24</v>
      </c>
      <c r="AI195" s="26">
        <v>34.24</v>
      </c>
      <c r="AJ195" s="26">
        <v>2190</v>
      </c>
      <c r="AK195" s="26">
        <v>35.89</v>
      </c>
      <c r="AL195" s="26">
        <v>5.93</v>
      </c>
      <c r="AM195" s="282"/>
      <c r="AN195" s="15">
        <v>1.2999999999999999E-2</v>
      </c>
      <c r="AO195" s="15">
        <v>1.2999999999999999E-2</v>
      </c>
      <c r="AP195" s="16">
        <v>7.7870000000000001E-4</v>
      </c>
      <c r="AQ195" s="15">
        <v>2.5999999999999999E-2</v>
      </c>
      <c r="AR195" s="15">
        <v>0.68300000000000005</v>
      </c>
      <c r="AS195" s="282"/>
      <c r="AT195" s="13">
        <v>3.9545999999999997</v>
      </c>
      <c r="AU195" s="13">
        <v>3.9545999999999997</v>
      </c>
      <c r="AV195" s="13">
        <v>0.23688054</v>
      </c>
      <c r="AW195" s="13">
        <v>7.9091999999999993</v>
      </c>
      <c r="AX195" s="13">
        <v>207.76860000000002</v>
      </c>
      <c r="AY195" s="26">
        <v>3.8903724952076238E-2</v>
      </c>
      <c r="AZ195" s="26">
        <v>3.8903724952076238E-2</v>
      </c>
      <c r="BA195" s="26">
        <v>0.14904876001572176</v>
      </c>
      <c r="BB195" s="26">
        <v>8.1556932741239263E-2</v>
      </c>
      <c r="BC195" s="26">
        <v>0.35398876204989588</v>
      </c>
      <c r="BD195" s="269"/>
      <c r="BE195" s="192">
        <v>83661.455144104693</v>
      </c>
      <c r="BF195" s="188">
        <v>53660.331506247378</v>
      </c>
      <c r="BG195" s="188">
        <v>21585.287651957035</v>
      </c>
      <c r="BH195" s="188">
        <v>2991.3882281958404</v>
      </c>
      <c r="BI195" s="188">
        <v>1067.0767826378365</v>
      </c>
      <c r="BJ195" s="189">
        <v>5796.2888434566648</v>
      </c>
      <c r="BK195" s="188">
        <v>22220.29</v>
      </c>
      <c r="BL195" s="188">
        <v>27720.04</v>
      </c>
      <c r="BM195" s="188">
        <v>0</v>
      </c>
      <c r="BN195" s="188">
        <v>27720.04</v>
      </c>
      <c r="BO195" s="188">
        <v>0</v>
      </c>
      <c r="BP195" s="188">
        <v>0</v>
      </c>
      <c r="BQ195" s="188">
        <v>0</v>
      </c>
      <c r="BR195" s="188">
        <v>0</v>
      </c>
      <c r="BS195" s="188">
        <v>0</v>
      </c>
      <c r="BT195" s="188">
        <v>0</v>
      </c>
      <c r="BU195" s="188">
        <v>0</v>
      </c>
      <c r="BV195" s="188">
        <v>0</v>
      </c>
      <c r="BW195" s="188">
        <v>0</v>
      </c>
      <c r="BX195" s="188">
        <v>0</v>
      </c>
      <c r="BY195" s="188">
        <v>0</v>
      </c>
      <c r="BZ195" s="188">
        <v>0</v>
      </c>
      <c r="CA195" s="188">
        <v>0</v>
      </c>
      <c r="CB195" s="188">
        <v>0</v>
      </c>
      <c r="CC195" s="188">
        <v>0</v>
      </c>
      <c r="CD195" s="188">
        <v>0</v>
      </c>
      <c r="CE195" s="188">
        <v>0</v>
      </c>
      <c r="CF195" s="188">
        <v>0</v>
      </c>
      <c r="CG195" s="188">
        <v>0</v>
      </c>
      <c r="CH195" s="188">
        <v>0</v>
      </c>
      <c r="CI195" s="188">
        <v>0</v>
      </c>
      <c r="CJ195" s="188">
        <v>0</v>
      </c>
      <c r="CK195" s="188">
        <v>0</v>
      </c>
      <c r="CL195" s="188">
        <v>0</v>
      </c>
      <c r="CM195" s="188">
        <v>0</v>
      </c>
      <c r="CN195" s="188">
        <v>0</v>
      </c>
      <c r="CO195" s="188">
        <v>0</v>
      </c>
      <c r="CP195" s="188">
        <v>0</v>
      </c>
      <c r="CQ195" s="188">
        <v>0</v>
      </c>
      <c r="CR195" s="188">
        <v>0</v>
      </c>
      <c r="CS195" s="188">
        <v>0</v>
      </c>
      <c r="CT195" s="188">
        <v>0</v>
      </c>
      <c r="CU195" s="188">
        <v>0</v>
      </c>
      <c r="CV195" s="188">
        <v>0</v>
      </c>
      <c r="CW195" s="188">
        <v>0</v>
      </c>
      <c r="CX195" s="188">
        <v>0</v>
      </c>
      <c r="CY195" s="188">
        <v>0</v>
      </c>
      <c r="CZ195" s="188">
        <v>0</v>
      </c>
      <c r="DA195" s="188">
        <v>0</v>
      </c>
      <c r="DB195" s="188">
        <v>0</v>
      </c>
      <c r="DC195" s="188">
        <v>2281.0836378573099</v>
      </c>
      <c r="DD195" s="193">
        <v>388530.78493338492</v>
      </c>
      <c r="DE195" s="188">
        <v>243253.41330367705</v>
      </c>
      <c r="DF195" s="189">
        <v>57243.690459604899</v>
      </c>
      <c r="DG195" s="189">
        <v>597.45029606851142</v>
      </c>
      <c r="DH195" s="189">
        <v>246.94765206458976</v>
      </c>
      <c r="DI195" s="189">
        <v>350.50264400392166</v>
      </c>
      <c r="DJ195" s="188">
        <v>30758.300536203838</v>
      </c>
      <c r="DK195" s="188">
        <v>0</v>
      </c>
      <c r="DL195" s="188">
        <v>496.74298992851914</v>
      </c>
      <c r="DM195" s="188">
        <v>0</v>
      </c>
      <c r="DN195" s="188">
        <v>55683.950413999475</v>
      </c>
      <c r="DO195" s="188">
        <v>0</v>
      </c>
      <c r="DP195" s="188">
        <v>497.23693390259461</v>
      </c>
      <c r="DQ195" s="188">
        <v>0</v>
      </c>
      <c r="DR195" s="192">
        <v>323661.17202148342</v>
      </c>
      <c r="DS195" s="188">
        <v>247810.70421523089</v>
      </c>
      <c r="DT195" s="188">
        <v>70172.929758390776</v>
      </c>
      <c r="DU195" s="188">
        <v>177637.77445684012</v>
      </c>
      <c r="DV195" s="188">
        <v>64758.923004649696</v>
      </c>
      <c r="DW195" s="188">
        <v>21992.621810208562</v>
      </c>
      <c r="DX195" s="188">
        <v>18058.116320516889</v>
      </c>
      <c r="DY195" s="188">
        <v>24708.184873924241</v>
      </c>
      <c r="DZ195" s="188">
        <v>3374.4935124902177</v>
      </c>
      <c r="EA195" s="188">
        <v>1836.1543996297135</v>
      </c>
      <c r="EB195" s="188">
        <v>1538.339112860504</v>
      </c>
      <c r="EC195" s="188">
        <v>2466.2425047996348</v>
      </c>
      <c r="ED195" s="188">
        <v>194.65871003936698</v>
      </c>
      <c r="EE195" s="188">
        <v>2490.0953886037191</v>
      </c>
      <c r="EF195" s="188">
        <v>2566.0546856698074</v>
      </c>
      <c r="EG195" s="192">
        <v>21431.699593051682</v>
      </c>
      <c r="EH195" s="188">
        <v>9063.6800435149216</v>
      </c>
      <c r="EI195" s="188">
        <v>12368.019549536761</v>
      </c>
      <c r="EJ195" s="192">
        <v>44829.32988990259</v>
      </c>
      <c r="EK195" s="192">
        <v>319396.42960879026</v>
      </c>
      <c r="EL195" s="188">
        <v>172444.16975122612</v>
      </c>
      <c r="EM195" s="188">
        <v>146952.25985756415</v>
      </c>
      <c r="EN195" s="188">
        <v>0</v>
      </c>
      <c r="EO195" s="192">
        <v>0</v>
      </c>
      <c r="EP195" s="188">
        <v>0</v>
      </c>
      <c r="EQ195" s="188">
        <v>0</v>
      </c>
      <c r="ER195" s="188">
        <v>0</v>
      </c>
      <c r="ES195" s="264">
        <v>6845.1849743846724</v>
      </c>
      <c r="ET195" s="190">
        <v>1188356.0561651024</v>
      </c>
      <c r="EU195" s="269"/>
      <c r="EV195" s="192">
        <v>3728.4210526315787</v>
      </c>
      <c r="EW195" s="188">
        <v>1120479.72</v>
      </c>
      <c r="EX195" s="188">
        <v>573.86</v>
      </c>
      <c r="EY195" s="188">
        <v>573.83000000000004</v>
      </c>
      <c r="EZ195" s="188">
        <v>1807.98</v>
      </c>
      <c r="FA195" s="188">
        <v>1209.74</v>
      </c>
      <c r="FB195" s="188">
        <v>14536.140000000001</v>
      </c>
      <c r="FC195" s="192">
        <v>1139181.27</v>
      </c>
      <c r="FD195" s="188">
        <v>1075149.02</v>
      </c>
      <c r="FE195" s="188">
        <v>561.88</v>
      </c>
      <c r="FF195" s="188">
        <v>561.80999999999995</v>
      </c>
      <c r="FG195" s="188">
        <v>1768.1399999999999</v>
      </c>
      <c r="FH195" s="188">
        <v>1185.17</v>
      </c>
      <c r="FI195" s="188">
        <v>13965.4</v>
      </c>
      <c r="FJ195" s="192">
        <v>1093191.4199999997</v>
      </c>
      <c r="FK195" s="192">
        <v>510676.52</v>
      </c>
      <c r="FL195" s="190">
        <v>1124208.1410526317</v>
      </c>
      <c r="FN195" s="115">
        <v>0</v>
      </c>
      <c r="FO195" s="107">
        <v>3.4064176125882644</v>
      </c>
      <c r="FP195" s="108">
        <v>3480.5279999999989</v>
      </c>
      <c r="FQ195" s="107">
        <v>3.0862333645065623</v>
      </c>
      <c r="FR195" s="108">
        <v>3480.5279999999989</v>
      </c>
      <c r="FS195" s="107">
        <v>0</v>
      </c>
      <c r="FT195" s="108">
        <v>0</v>
      </c>
      <c r="FU195" s="108">
        <v>3480.5279999999998</v>
      </c>
      <c r="FV195" s="108">
        <v>3480.5279999999998</v>
      </c>
      <c r="FW195" s="108">
        <v>3480.5279999999998</v>
      </c>
      <c r="FX195" s="108">
        <v>3480.5279999999998</v>
      </c>
      <c r="FY195" s="108">
        <v>3480.5279999999998</v>
      </c>
      <c r="FZ195" s="108">
        <v>3480.5279999999998</v>
      </c>
      <c r="GA195" s="108">
        <v>3480.5279999999998</v>
      </c>
      <c r="GB195" s="108">
        <v>3480.5279999999998</v>
      </c>
      <c r="GC195" s="108">
        <v>3480.5279999999998</v>
      </c>
      <c r="GD195" s="108">
        <v>3480.5279999999998</v>
      </c>
      <c r="GE195" s="108">
        <v>3480.5279999999998</v>
      </c>
      <c r="GF195" s="108">
        <v>3480.5279999999998</v>
      </c>
      <c r="GG195" s="108">
        <v>3480.5279999999989</v>
      </c>
      <c r="GH195" s="108">
        <v>3480.5279999999989</v>
      </c>
      <c r="GI195" s="108">
        <v>3480.5279999999989</v>
      </c>
      <c r="GJ195" s="108">
        <v>4</v>
      </c>
      <c r="GK195" s="115">
        <v>9.5693779904306216E-3</v>
      </c>
    </row>
    <row r="196" spans="1:193" ht="12" customHeight="1" x14ac:dyDescent="0.25">
      <c r="A196" s="22">
        <v>191</v>
      </c>
      <c r="B196" s="10" t="s">
        <v>189</v>
      </c>
      <c r="C196" s="28">
        <v>2021</v>
      </c>
      <c r="D196" s="282"/>
      <c r="E196" s="126">
        <v>6968.33</v>
      </c>
      <c r="F196" s="11">
        <v>6968.33</v>
      </c>
      <c r="G196" s="11">
        <v>0</v>
      </c>
      <c r="H196" s="11">
        <v>608.5</v>
      </c>
      <c r="I196" s="124" t="s">
        <v>494</v>
      </c>
      <c r="J196" s="12">
        <v>27.35</v>
      </c>
      <c r="K196" s="26">
        <v>4.4800000000000004</v>
      </c>
      <c r="L196" s="26">
        <v>5.83</v>
      </c>
      <c r="M196" s="26">
        <v>7.93</v>
      </c>
      <c r="N196" s="26">
        <v>6.1</v>
      </c>
      <c r="O196" s="26">
        <v>2.78</v>
      </c>
      <c r="P196" s="26">
        <v>0</v>
      </c>
      <c r="Q196" s="26">
        <v>0</v>
      </c>
      <c r="R196" s="26">
        <v>0.23</v>
      </c>
      <c r="S196" s="35">
        <v>28.444000000000003</v>
      </c>
      <c r="T196" s="33">
        <v>4.6592000000000002</v>
      </c>
      <c r="U196" s="33">
        <v>6.0632000000000001</v>
      </c>
      <c r="V196" s="33">
        <v>8.2471999999999994</v>
      </c>
      <c r="W196" s="33">
        <v>6.3439999999999994</v>
      </c>
      <c r="X196" s="33">
        <v>2.8912</v>
      </c>
      <c r="Y196" s="33">
        <v>0</v>
      </c>
      <c r="Z196" s="33">
        <v>0</v>
      </c>
      <c r="AA196" s="33">
        <v>0.23920000000000002</v>
      </c>
      <c r="AB196" s="38" t="s">
        <v>395</v>
      </c>
      <c r="AC196" s="38" t="s">
        <v>396</v>
      </c>
      <c r="AD196" s="122" t="s">
        <v>396</v>
      </c>
      <c r="AE196" s="37">
        <v>0</v>
      </c>
      <c r="AF196" s="38" t="s">
        <v>396</v>
      </c>
      <c r="AG196" s="282"/>
      <c r="AH196" s="26">
        <v>34.24</v>
      </c>
      <c r="AI196" s="26">
        <v>34.24</v>
      </c>
      <c r="AJ196" s="26">
        <v>2190</v>
      </c>
      <c r="AK196" s="26">
        <v>35.89</v>
      </c>
      <c r="AL196" s="26">
        <v>5.93</v>
      </c>
      <c r="AM196" s="282"/>
      <c r="AN196" s="15">
        <v>1.2999999999999999E-2</v>
      </c>
      <c r="AO196" s="15">
        <v>1.2999999999999999E-2</v>
      </c>
      <c r="AP196" s="16">
        <v>7.7870000000000001E-4</v>
      </c>
      <c r="AQ196" s="15">
        <v>2.5999999999999999E-2</v>
      </c>
      <c r="AR196" s="15">
        <v>0.68300000000000005</v>
      </c>
      <c r="AS196" s="282"/>
      <c r="AT196" s="13">
        <v>7.9104999999999999</v>
      </c>
      <c r="AU196" s="13">
        <v>7.9104999999999999</v>
      </c>
      <c r="AV196" s="13">
        <v>0.47383894999999998</v>
      </c>
      <c r="AW196" s="13">
        <v>15.821</v>
      </c>
      <c r="AX196" s="13">
        <v>415.60550000000001</v>
      </c>
      <c r="AY196" s="26">
        <v>3.8869502448936839E-2</v>
      </c>
      <c r="AZ196" s="26">
        <v>3.8869502448936839E-2</v>
      </c>
      <c r="BA196" s="26">
        <v>0.14891764605005792</v>
      </c>
      <c r="BB196" s="26">
        <v>8.1485189421281717E-2</v>
      </c>
      <c r="BC196" s="26">
        <v>0.35367736817860235</v>
      </c>
      <c r="BD196" s="269"/>
      <c r="BE196" s="192">
        <v>1694955.7544991043</v>
      </c>
      <c r="BF196" s="188">
        <v>103167.10995750899</v>
      </c>
      <c r="BG196" s="188">
        <v>43215.686672758216</v>
      </c>
      <c r="BH196" s="188">
        <v>5989.028196924125</v>
      </c>
      <c r="BI196" s="188">
        <v>2136.3836626967854</v>
      </c>
      <c r="BJ196" s="189">
        <v>11604.691425129864</v>
      </c>
      <c r="BK196" s="188">
        <v>40221.32</v>
      </c>
      <c r="BL196" s="188">
        <v>0</v>
      </c>
      <c r="BM196" s="188">
        <v>0</v>
      </c>
      <c r="BN196" s="188">
        <v>0</v>
      </c>
      <c r="BO196" s="188">
        <v>0</v>
      </c>
      <c r="BP196" s="188">
        <v>0</v>
      </c>
      <c r="BQ196" s="188">
        <v>0</v>
      </c>
      <c r="BR196" s="188">
        <v>0</v>
      </c>
      <c r="BS196" s="188">
        <v>0</v>
      </c>
      <c r="BT196" s="188">
        <v>0</v>
      </c>
      <c r="BU196" s="188">
        <v>0</v>
      </c>
      <c r="BV196" s="188">
        <v>0</v>
      </c>
      <c r="BW196" s="188">
        <v>0</v>
      </c>
      <c r="BX196" s="188">
        <v>0</v>
      </c>
      <c r="BY196" s="188">
        <v>0</v>
      </c>
      <c r="BZ196" s="188">
        <v>0</v>
      </c>
      <c r="CA196" s="188">
        <v>0</v>
      </c>
      <c r="CB196" s="188">
        <v>0</v>
      </c>
      <c r="CC196" s="188">
        <v>0</v>
      </c>
      <c r="CD196" s="188">
        <v>0</v>
      </c>
      <c r="CE196" s="188">
        <v>0</v>
      </c>
      <c r="CF196" s="188">
        <v>1587221.71</v>
      </c>
      <c r="CG196" s="188">
        <v>0</v>
      </c>
      <c r="CH196" s="188">
        <v>1587221.71</v>
      </c>
      <c r="CI196" s="188">
        <v>0</v>
      </c>
      <c r="CJ196" s="188">
        <v>0</v>
      </c>
      <c r="CK196" s="188">
        <v>0</v>
      </c>
      <c r="CL196" s="188">
        <v>0</v>
      </c>
      <c r="CM196" s="188">
        <v>0</v>
      </c>
      <c r="CN196" s="188">
        <v>0</v>
      </c>
      <c r="CO196" s="188">
        <v>0</v>
      </c>
      <c r="CP196" s="188">
        <v>0</v>
      </c>
      <c r="CQ196" s="188">
        <v>0</v>
      </c>
      <c r="CR196" s="188">
        <v>0</v>
      </c>
      <c r="CS196" s="188">
        <v>0</v>
      </c>
      <c r="CT196" s="188">
        <v>0</v>
      </c>
      <c r="CU196" s="188">
        <v>0</v>
      </c>
      <c r="CV196" s="188">
        <v>0</v>
      </c>
      <c r="CW196" s="188">
        <v>0</v>
      </c>
      <c r="CX196" s="188">
        <v>0</v>
      </c>
      <c r="CY196" s="188">
        <v>0</v>
      </c>
      <c r="CZ196" s="188">
        <v>0</v>
      </c>
      <c r="DA196" s="188">
        <v>0</v>
      </c>
      <c r="DB196" s="188">
        <v>0</v>
      </c>
      <c r="DC196" s="188">
        <v>4566.9345415954813</v>
      </c>
      <c r="DD196" s="193">
        <v>777810.01599881263</v>
      </c>
      <c r="DE196" s="188">
        <v>487015.20502820634</v>
      </c>
      <c r="DF196" s="189">
        <v>114607.01524032524</v>
      </c>
      <c r="DG196" s="189">
        <v>1196.1492111550581</v>
      </c>
      <c r="DH196" s="189">
        <v>494.41140318688531</v>
      </c>
      <c r="DI196" s="189">
        <v>701.73780796817277</v>
      </c>
      <c r="DJ196" s="188">
        <v>61517.333911666647</v>
      </c>
      <c r="DK196" s="188">
        <v>0</v>
      </c>
      <c r="DL196" s="188">
        <v>994.5241293874376</v>
      </c>
      <c r="DM196" s="188">
        <v>0</v>
      </c>
      <c r="DN196" s="188">
        <v>111484.27542843648</v>
      </c>
      <c r="DO196" s="188">
        <v>0</v>
      </c>
      <c r="DP196" s="188">
        <v>995.51304963541986</v>
      </c>
      <c r="DQ196" s="188">
        <v>0</v>
      </c>
      <c r="DR196" s="192">
        <v>647998.76766756771</v>
      </c>
      <c r="DS196" s="188">
        <v>496139.31119189982</v>
      </c>
      <c r="DT196" s="188">
        <v>140492.51482053511</v>
      </c>
      <c r="DU196" s="188">
        <v>355646.79637136467</v>
      </c>
      <c r="DV196" s="188">
        <v>129653.18651106695</v>
      </c>
      <c r="DW196" s="188">
        <v>44031.206282130384</v>
      </c>
      <c r="DX196" s="188">
        <v>36153.972529382758</v>
      </c>
      <c r="DY196" s="188">
        <v>49468.007699553804</v>
      </c>
      <c r="DZ196" s="188">
        <v>6756.0394221482966</v>
      </c>
      <c r="EA196" s="188">
        <v>3676.1462018325169</v>
      </c>
      <c r="EB196" s="188">
        <v>3079.8932203157797</v>
      </c>
      <c r="EC196" s="188">
        <v>4937.6392413652311</v>
      </c>
      <c r="ED196" s="188">
        <v>389.72423980747249</v>
      </c>
      <c r="EE196" s="188">
        <v>4985.3948594204567</v>
      </c>
      <c r="EF196" s="188">
        <v>5137.4722018594584</v>
      </c>
      <c r="EG196" s="192">
        <v>42908.189569298076</v>
      </c>
      <c r="EH196" s="188">
        <v>18146.302387921132</v>
      </c>
      <c r="EI196" s="188">
        <v>24761.887181376944</v>
      </c>
      <c r="EJ196" s="192">
        <v>89752.349169926252</v>
      </c>
      <c r="EK196" s="192">
        <v>639460.36990244652</v>
      </c>
      <c r="EL196" s="188">
        <v>345248.73277921107</v>
      </c>
      <c r="EM196" s="188">
        <v>294211.63712323544</v>
      </c>
      <c r="EN196" s="188">
        <v>0</v>
      </c>
      <c r="EO196" s="192">
        <v>0</v>
      </c>
      <c r="EP196" s="188">
        <v>0</v>
      </c>
      <c r="EQ196" s="188">
        <v>0</v>
      </c>
      <c r="ER196" s="188">
        <v>0</v>
      </c>
      <c r="ES196" s="264">
        <v>13704.675788430366</v>
      </c>
      <c r="ET196" s="190">
        <v>3906590.1225955863</v>
      </c>
      <c r="EU196" s="269"/>
      <c r="EV196" s="192">
        <v>7456.8421052631575</v>
      </c>
      <c r="EW196" s="188">
        <v>2243108.21</v>
      </c>
      <c r="EX196" s="188">
        <v>1426.98</v>
      </c>
      <c r="EY196" s="188">
        <v>1426.98</v>
      </c>
      <c r="EZ196" s="188">
        <v>4495.3899999999994</v>
      </c>
      <c r="FA196" s="188">
        <v>3023.38</v>
      </c>
      <c r="FB196" s="188">
        <v>29075.73</v>
      </c>
      <c r="FC196" s="192">
        <v>2282556.67</v>
      </c>
      <c r="FD196" s="188">
        <v>2142076.6300000004</v>
      </c>
      <c r="FE196" s="188">
        <v>1373.6200000000001</v>
      </c>
      <c r="FF196" s="188">
        <v>1373.52</v>
      </c>
      <c r="FG196" s="188">
        <v>4321.7700000000004</v>
      </c>
      <c r="FH196" s="188">
        <v>2914</v>
      </c>
      <c r="FI196" s="188">
        <v>27594.890000000003</v>
      </c>
      <c r="FJ196" s="192">
        <v>2179654.4300000006</v>
      </c>
      <c r="FK196" s="192">
        <v>666460.10000000009</v>
      </c>
      <c r="FL196" s="190">
        <v>2250565.0521052633</v>
      </c>
      <c r="FN196" s="115">
        <v>0</v>
      </c>
      <c r="FO196" s="107">
        <v>3.4064175003196691</v>
      </c>
      <c r="FP196" s="108">
        <v>6968.3300000000008</v>
      </c>
      <c r="FQ196" s="107">
        <v>3.0862321872669836</v>
      </c>
      <c r="FR196" s="108">
        <v>6968.3300000000008</v>
      </c>
      <c r="FS196" s="107">
        <v>0</v>
      </c>
      <c r="FT196" s="108">
        <v>0</v>
      </c>
      <c r="FU196" s="108">
        <v>6968.33</v>
      </c>
      <c r="FV196" s="108">
        <v>6968.33</v>
      </c>
      <c r="FW196" s="108">
        <v>6968.33</v>
      </c>
      <c r="FX196" s="108">
        <v>6968.33</v>
      </c>
      <c r="FY196" s="108">
        <v>6968.33</v>
      </c>
      <c r="FZ196" s="108">
        <v>6968.33</v>
      </c>
      <c r="GA196" s="108">
        <v>6968.33</v>
      </c>
      <c r="GB196" s="108">
        <v>6968.33</v>
      </c>
      <c r="GC196" s="108">
        <v>6968.33</v>
      </c>
      <c r="GD196" s="108">
        <v>6968.33</v>
      </c>
      <c r="GE196" s="108">
        <v>6968.33</v>
      </c>
      <c r="GF196" s="108">
        <v>6968.33</v>
      </c>
      <c r="GG196" s="108">
        <v>6968.3300000000008</v>
      </c>
      <c r="GH196" s="108">
        <v>6968.3300000000008</v>
      </c>
      <c r="GI196" s="108">
        <v>6968.3300000000008</v>
      </c>
      <c r="GJ196" s="108">
        <v>8</v>
      </c>
      <c r="GK196" s="115">
        <v>1.9138755980861243E-2</v>
      </c>
    </row>
    <row r="197" spans="1:193" ht="12" customHeight="1" x14ac:dyDescent="0.25">
      <c r="A197" s="22">
        <v>192</v>
      </c>
      <c r="B197" s="10" t="s">
        <v>190</v>
      </c>
      <c r="C197" s="28">
        <v>2021</v>
      </c>
      <c r="D197" s="282"/>
      <c r="E197" s="126">
        <v>6082.2</v>
      </c>
      <c r="F197" s="11">
        <v>6082.2</v>
      </c>
      <c r="G197" s="11">
        <v>0</v>
      </c>
      <c r="H197" s="11">
        <v>713.6</v>
      </c>
      <c r="I197" s="124" t="s">
        <v>494</v>
      </c>
      <c r="J197" s="12">
        <v>39.75</v>
      </c>
      <c r="K197" s="27">
        <v>4.49</v>
      </c>
      <c r="L197" s="27">
        <v>7.61</v>
      </c>
      <c r="M197" s="27">
        <v>11.85</v>
      </c>
      <c r="N197" s="27">
        <v>6.1</v>
      </c>
      <c r="O197" s="27">
        <v>2.78</v>
      </c>
      <c r="P197" s="27">
        <v>1.6</v>
      </c>
      <c r="Q197" s="27">
        <v>5.09</v>
      </c>
      <c r="R197" s="27">
        <v>0.23</v>
      </c>
      <c r="S197" s="35">
        <v>41.34</v>
      </c>
      <c r="T197" s="33">
        <v>4.6696</v>
      </c>
      <c r="U197" s="33">
        <v>7.9144000000000005</v>
      </c>
      <c r="V197" s="33">
        <v>12.324</v>
      </c>
      <c r="W197" s="33">
        <v>6.3439999999999994</v>
      </c>
      <c r="X197" s="33">
        <v>2.8912</v>
      </c>
      <c r="Y197" s="33">
        <v>1.6640000000000001</v>
      </c>
      <c r="Z197" s="33">
        <v>5.2935999999999996</v>
      </c>
      <c r="AA197" s="33">
        <v>0.23920000000000002</v>
      </c>
      <c r="AB197" s="38" t="s">
        <v>395</v>
      </c>
      <c r="AC197" s="38" t="s">
        <v>396</v>
      </c>
      <c r="AD197" s="122" t="s">
        <v>395</v>
      </c>
      <c r="AE197" s="37">
        <v>2</v>
      </c>
      <c r="AF197" s="38" t="s">
        <v>396</v>
      </c>
      <c r="AG197" s="282"/>
      <c r="AH197" s="26">
        <v>34.24</v>
      </c>
      <c r="AI197" s="26">
        <v>34.24</v>
      </c>
      <c r="AJ197" s="26">
        <v>2190</v>
      </c>
      <c r="AK197" s="26">
        <v>35.89</v>
      </c>
      <c r="AL197" s="26">
        <v>5.93</v>
      </c>
      <c r="AM197" s="282"/>
      <c r="AN197" s="15">
        <v>1.2E-2</v>
      </c>
      <c r="AO197" s="15">
        <v>1.2E-2</v>
      </c>
      <c r="AP197" s="16">
        <v>7.1880000000000002E-4</v>
      </c>
      <c r="AQ197" s="15">
        <v>2.4E-2</v>
      </c>
      <c r="AR197" s="15">
        <v>3.23</v>
      </c>
      <c r="AS197" s="282"/>
      <c r="AT197" s="13">
        <v>8.5632000000000001</v>
      </c>
      <c r="AU197" s="13">
        <v>8.5632000000000001</v>
      </c>
      <c r="AV197" s="13">
        <v>0.51293568</v>
      </c>
      <c r="AW197" s="13">
        <v>17.1264</v>
      </c>
      <c r="AX197" s="13">
        <v>2304.9279999999999</v>
      </c>
      <c r="AY197" s="26">
        <v>4.8206893558251952E-2</v>
      </c>
      <c r="AZ197" s="26">
        <v>4.8206893558251952E-2</v>
      </c>
      <c r="BA197" s="26">
        <v>0.18469125303344183</v>
      </c>
      <c r="BB197" s="26">
        <v>0.10105989543257375</v>
      </c>
      <c r="BC197" s="26">
        <v>2.2472498503830849</v>
      </c>
      <c r="BD197" s="269"/>
      <c r="BE197" s="192">
        <v>425047.50645394996</v>
      </c>
      <c r="BF197" s="188">
        <v>235003.64766091172</v>
      </c>
      <c r="BG197" s="188">
        <v>37720.14951660583</v>
      </c>
      <c r="BH197" s="188">
        <v>5227.4314361305933</v>
      </c>
      <c r="BI197" s="188">
        <v>1864.7097243176461</v>
      </c>
      <c r="BJ197" s="189">
        <v>10128.976983857658</v>
      </c>
      <c r="BK197" s="188">
        <v>180062.38</v>
      </c>
      <c r="BL197" s="188">
        <v>0</v>
      </c>
      <c r="BM197" s="188">
        <v>0</v>
      </c>
      <c r="BN197" s="188">
        <v>0</v>
      </c>
      <c r="BO197" s="188">
        <v>0</v>
      </c>
      <c r="BP197" s="188">
        <v>0</v>
      </c>
      <c r="BQ197" s="188">
        <v>0</v>
      </c>
      <c r="BR197" s="188">
        <v>0</v>
      </c>
      <c r="BS197" s="188">
        <v>0</v>
      </c>
      <c r="BT197" s="188">
        <v>0</v>
      </c>
      <c r="BU197" s="188">
        <v>186057.68</v>
      </c>
      <c r="BV197" s="188">
        <v>186057.68</v>
      </c>
      <c r="BW197" s="188">
        <v>0</v>
      </c>
      <c r="BX197" s="188">
        <v>0</v>
      </c>
      <c r="BY197" s="188">
        <v>0</v>
      </c>
      <c r="BZ197" s="188">
        <v>0</v>
      </c>
      <c r="CA197" s="188">
        <v>0</v>
      </c>
      <c r="CB197" s="188">
        <v>0</v>
      </c>
      <c r="CC197" s="188">
        <v>0</v>
      </c>
      <c r="CD197" s="188">
        <v>0</v>
      </c>
      <c r="CE197" s="188">
        <v>0</v>
      </c>
      <c r="CF197" s="188">
        <v>0</v>
      </c>
      <c r="CG197" s="188">
        <v>0</v>
      </c>
      <c r="CH197" s="188">
        <v>0</v>
      </c>
      <c r="CI197" s="188">
        <v>0</v>
      </c>
      <c r="CJ197" s="188">
        <v>0</v>
      </c>
      <c r="CK197" s="188">
        <v>0</v>
      </c>
      <c r="CL197" s="188">
        <v>0</v>
      </c>
      <c r="CM197" s="188">
        <v>0</v>
      </c>
      <c r="CN197" s="188">
        <v>0</v>
      </c>
      <c r="CO197" s="188">
        <v>0</v>
      </c>
      <c r="CP197" s="188">
        <v>0</v>
      </c>
      <c r="CQ197" s="188">
        <v>0</v>
      </c>
      <c r="CR197" s="188">
        <v>0</v>
      </c>
      <c r="CS197" s="188">
        <v>0</v>
      </c>
      <c r="CT197" s="188">
        <v>0</v>
      </c>
      <c r="CU197" s="188">
        <v>0</v>
      </c>
      <c r="CV197" s="188">
        <v>0</v>
      </c>
      <c r="CW197" s="188">
        <v>0</v>
      </c>
      <c r="CX197" s="188">
        <v>0</v>
      </c>
      <c r="CY197" s="188">
        <v>0</v>
      </c>
      <c r="CZ197" s="188">
        <v>0</v>
      </c>
      <c r="DA197" s="188">
        <v>0</v>
      </c>
      <c r="DB197" s="188">
        <v>0</v>
      </c>
      <c r="DC197" s="188">
        <v>3986.1787930382206</v>
      </c>
      <c r="DD197" s="193">
        <v>625809.4916563906</v>
      </c>
      <c r="DE197" s="188">
        <v>425083.75464746292</v>
      </c>
      <c r="DF197" s="189">
        <v>100032.97606380667</v>
      </c>
      <c r="DG197" s="189">
        <v>1044.0404992426149</v>
      </c>
      <c r="DH197" s="189">
        <v>431.53941280956451</v>
      </c>
      <c r="DI197" s="189">
        <v>612.50108643305043</v>
      </c>
      <c r="DJ197" s="188">
        <v>604.40650823638782</v>
      </c>
      <c r="DK197" s="188">
        <v>0</v>
      </c>
      <c r="DL197" s="188">
        <v>868.05513799723462</v>
      </c>
      <c r="DM197" s="188">
        <v>0</v>
      </c>
      <c r="DN197" s="188">
        <v>97307.340497771496</v>
      </c>
      <c r="DO197" s="188">
        <v>0</v>
      </c>
      <c r="DP197" s="188">
        <v>868.91830187326786</v>
      </c>
      <c r="DQ197" s="188">
        <v>0</v>
      </c>
      <c r="DR197" s="192">
        <v>565595.78904955403</v>
      </c>
      <c r="DS197" s="188">
        <v>433047.59081894392</v>
      </c>
      <c r="DT197" s="188">
        <v>122626.73748824441</v>
      </c>
      <c r="DU197" s="188">
        <v>310420.85333069949</v>
      </c>
      <c r="DV197" s="188">
        <v>113165.79596511804</v>
      </c>
      <c r="DW197" s="188">
        <v>38431.963303858072</v>
      </c>
      <c r="DX197" s="188">
        <v>31556.440598853915</v>
      </c>
      <c r="DY197" s="188">
        <v>43177.392062406056</v>
      </c>
      <c r="DZ197" s="188">
        <v>5896.9054240241712</v>
      </c>
      <c r="EA197" s="188">
        <v>3208.6678485068483</v>
      </c>
      <c r="EB197" s="188">
        <v>2688.237575517323</v>
      </c>
      <c r="EC197" s="188">
        <v>4309.7427064779649</v>
      </c>
      <c r="ED197" s="188">
        <v>340.16482734844766</v>
      </c>
      <c r="EE197" s="188">
        <v>4351.4254654941842</v>
      </c>
      <c r="EF197" s="188">
        <v>4484.163842147198</v>
      </c>
      <c r="EG197" s="192">
        <v>37451.755384487333</v>
      </c>
      <c r="EH197" s="188">
        <v>15838.72181481271</v>
      </c>
      <c r="EI197" s="188">
        <v>21613.033569674622</v>
      </c>
      <c r="EJ197" s="192">
        <v>78338.961863362551</v>
      </c>
      <c r="EK197" s="192">
        <v>730919.13942210958</v>
      </c>
      <c r="EL197" s="188">
        <v>301345.0629504798</v>
      </c>
      <c r="EM197" s="188">
        <v>256798.11652303231</v>
      </c>
      <c r="EN197" s="188">
        <v>172775.95994859742</v>
      </c>
      <c r="EO197" s="192">
        <v>223119.89335445175</v>
      </c>
      <c r="EP197" s="188">
        <v>218374.3185268344</v>
      </c>
      <c r="EQ197" s="188">
        <v>646.53482761735643</v>
      </c>
      <c r="ER197" s="188">
        <v>4099.04</v>
      </c>
      <c r="ES197" s="264">
        <v>11961.916137782098</v>
      </c>
      <c r="ET197" s="190">
        <v>2698244.4533220879</v>
      </c>
      <c r="EU197" s="269"/>
      <c r="EV197" s="192">
        <v>1864.2105263157894</v>
      </c>
      <c r="EW197" s="188">
        <v>2844976.66</v>
      </c>
      <c r="EX197" s="188">
        <v>1914.06</v>
      </c>
      <c r="EY197" s="188">
        <v>1914.06</v>
      </c>
      <c r="EZ197" s="188">
        <v>6024.66</v>
      </c>
      <c r="FA197" s="188">
        <v>4033.0499999999997</v>
      </c>
      <c r="FB197" s="188">
        <v>161253.21</v>
      </c>
      <c r="FC197" s="192">
        <v>3020115.7</v>
      </c>
      <c r="FD197" s="188">
        <v>2788367.47</v>
      </c>
      <c r="FE197" s="188">
        <v>1874.94</v>
      </c>
      <c r="FF197" s="188">
        <v>1874.8100000000002</v>
      </c>
      <c r="FG197" s="188">
        <v>5896.66</v>
      </c>
      <c r="FH197" s="188">
        <v>3953.0200000000004</v>
      </c>
      <c r="FI197" s="188">
        <v>157626.21</v>
      </c>
      <c r="FJ197" s="192">
        <v>2959593.1100000003</v>
      </c>
      <c r="FK197" s="192">
        <v>578266.51</v>
      </c>
      <c r="FL197" s="190">
        <v>2846840.8705263161</v>
      </c>
      <c r="FN197" s="115">
        <v>9.4959421188125313E-3</v>
      </c>
      <c r="FO197" s="107">
        <v>3.4064158637245558</v>
      </c>
      <c r="FP197" s="108">
        <v>6082.199999999998</v>
      </c>
      <c r="FQ197" s="107">
        <v>3.0862298924660463</v>
      </c>
      <c r="FR197" s="108">
        <v>6082.199999999998</v>
      </c>
      <c r="FS197" s="107">
        <v>1.6009280541944819</v>
      </c>
      <c r="FT197" s="108">
        <v>6082.199999999998</v>
      </c>
      <c r="FU197" s="108">
        <v>6082.2</v>
      </c>
      <c r="FV197" s="108">
        <v>6082.2</v>
      </c>
      <c r="FW197" s="108">
        <v>6082.2</v>
      </c>
      <c r="FX197" s="108">
        <v>6082.2</v>
      </c>
      <c r="FY197" s="108">
        <v>6082.2</v>
      </c>
      <c r="FZ197" s="108">
        <v>6082.2</v>
      </c>
      <c r="GA197" s="108">
        <v>6082.2</v>
      </c>
      <c r="GB197" s="108">
        <v>6082.2</v>
      </c>
      <c r="GC197" s="108">
        <v>6082.2</v>
      </c>
      <c r="GD197" s="108">
        <v>6082.2</v>
      </c>
      <c r="GE197" s="108">
        <v>6082.2</v>
      </c>
      <c r="GF197" s="108">
        <v>6082.2</v>
      </c>
      <c r="GG197" s="108">
        <v>6082.199999999998</v>
      </c>
      <c r="GH197" s="108">
        <v>6082.199999999998</v>
      </c>
      <c r="GI197" s="108">
        <v>6082.199999999998</v>
      </c>
      <c r="GJ197" s="108">
        <v>2</v>
      </c>
      <c r="GK197" s="115">
        <v>4.7846889952153108E-3</v>
      </c>
    </row>
    <row r="198" spans="1:193" ht="12" customHeight="1" x14ac:dyDescent="0.25">
      <c r="A198" s="22">
        <v>193</v>
      </c>
      <c r="B198" s="10" t="s">
        <v>191</v>
      </c>
      <c r="C198" s="28">
        <v>2021</v>
      </c>
      <c r="D198" s="282"/>
      <c r="E198" s="126">
        <v>6991.1</v>
      </c>
      <c r="F198" s="11">
        <v>6991.1</v>
      </c>
      <c r="G198" s="11">
        <v>0</v>
      </c>
      <c r="H198" s="11">
        <v>619.5</v>
      </c>
      <c r="I198" s="124" t="s">
        <v>494</v>
      </c>
      <c r="J198" s="12">
        <v>27.35</v>
      </c>
      <c r="K198" s="26">
        <v>4.4800000000000004</v>
      </c>
      <c r="L198" s="26">
        <v>5.83</v>
      </c>
      <c r="M198" s="26">
        <v>7.93</v>
      </c>
      <c r="N198" s="26">
        <v>6.1</v>
      </c>
      <c r="O198" s="26">
        <v>2.78</v>
      </c>
      <c r="P198" s="26">
        <v>0</v>
      </c>
      <c r="Q198" s="26">
        <v>0</v>
      </c>
      <c r="R198" s="26">
        <v>0.23</v>
      </c>
      <c r="S198" s="35">
        <v>28.444000000000003</v>
      </c>
      <c r="T198" s="33">
        <v>4.6592000000000002</v>
      </c>
      <c r="U198" s="33">
        <v>6.0632000000000001</v>
      </c>
      <c r="V198" s="33">
        <v>8.2471999999999994</v>
      </c>
      <c r="W198" s="33">
        <v>6.3439999999999994</v>
      </c>
      <c r="X198" s="33">
        <v>2.8912</v>
      </c>
      <c r="Y198" s="33">
        <v>0</v>
      </c>
      <c r="Z198" s="33">
        <v>0</v>
      </c>
      <c r="AA198" s="33">
        <v>0.23920000000000002</v>
      </c>
      <c r="AB198" s="38" t="s">
        <v>395</v>
      </c>
      <c r="AC198" s="38" t="s">
        <v>396</v>
      </c>
      <c r="AD198" s="122" t="s">
        <v>396</v>
      </c>
      <c r="AE198" s="37">
        <v>0</v>
      </c>
      <c r="AF198" s="38" t="s">
        <v>396</v>
      </c>
      <c r="AG198" s="282"/>
      <c r="AH198" s="26">
        <v>34.24</v>
      </c>
      <c r="AI198" s="26">
        <v>34.24</v>
      </c>
      <c r="AJ198" s="26">
        <v>2190</v>
      </c>
      <c r="AK198" s="26">
        <v>35.89</v>
      </c>
      <c r="AL198" s="26">
        <v>5.93</v>
      </c>
      <c r="AM198" s="282"/>
      <c r="AN198" s="15">
        <v>1.2999999999999999E-2</v>
      </c>
      <c r="AO198" s="15">
        <v>1.2999999999999999E-2</v>
      </c>
      <c r="AP198" s="16">
        <v>7.7870000000000001E-4</v>
      </c>
      <c r="AQ198" s="15">
        <v>2.5999999999999999E-2</v>
      </c>
      <c r="AR198" s="15">
        <v>0.68300000000000005</v>
      </c>
      <c r="AS198" s="282"/>
      <c r="AT198" s="13">
        <v>8.0534999999999997</v>
      </c>
      <c r="AU198" s="13">
        <v>8.0534999999999997</v>
      </c>
      <c r="AV198" s="13">
        <v>0.48240464999999999</v>
      </c>
      <c r="AW198" s="13">
        <v>16.106999999999999</v>
      </c>
      <c r="AX198" s="13">
        <v>423.11850000000004</v>
      </c>
      <c r="AY198" s="26">
        <v>3.9443269299537981E-2</v>
      </c>
      <c r="AZ198" s="26">
        <v>3.9443269299537981E-2</v>
      </c>
      <c r="BA198" s="26">
        <v>0.15111587353921413</v>
      </c>
      <c r="BB198" s="26">
        <v>8.2688021913575813E-2</v>
      </c>
      <c r="BC198" s="26">
        <v>0.35889812833459683</v>
      </c>
      <c r="BD198" s="269"/>
      <c r="BE198" s="192">
        <v>102255.15183785632</v>
      </c>
      <c r="BF198" s="188">
        <v>91974.314194238963</v>
      </c>
      <c r="BG198" s="188">
        <v>43356.900017352797</v>
      </c>
      <c r="BH198" s="188">
        <v>6008.5981903147886</v>
      </c>
      <c r="BI198" s="188">
        <v>2143.3645972965542</v>
      </c>
      <c r="BJ198" s="189">
        <v>11642.611389274818</v>
      </c>
      <c r="BK198" s="188">
        <v>28822.84</v>
      </c>
      <c r="BL198" s="188">
        <v>0</v>
      </c>
      <c r="BM198" s="188">
        <v>0</v>
      </c>
      <c r="BN198" s="188">
        <v>0</v>
      </c>
      <c r="BO198" s="188">
        <v>0</v>
      </c>
      <c r="BP198" s="188">
        <v>0</v>
      </c>
      <c r="BQ198" s="188">
        <v>0</v>
      </c>
      <c r="BR198" s="188">
        <v>0</v>
      </c>
      <c r="BS198" s="188">
        <v>0</v>
      </c>
      <c r="BT198" s="188">
        <v>0</v>
      </c>
      <c r="BU198" s="188">
        <v>0</v>
      </c>
      <c r="BV198" s="188">
        <v>0</v>
      </c>
      <c r="BW198" s="188">
        <v>0</v>
      </c>
      <c r="BX198" s="188">
        <v>0</v>
      </c>
      <c r="BY198" s="188">
        <v>0</v>
      </c>
      <c r="BZ198" s="188">
        <v>0</v>
      </c>
      <c r="CA198" s="188">
        <v>0</v>
      </c>
      <c r="CB198" s="188">
        <v>0</v>
      </c>
      <c r="CC198" s="188">
        <v>0</v>
      </c>
      <c r="CD198" s="188">
        <v>0</v>
      </c>
      <c r="CE198" s="188">
        <v>0</v>
      </c>
      <c r="CF198" s="188">
        <v>0</v>
      </c>
      <c r="CG198" s="188">
        <v>0</v>
      </c>
      <c r="CH198" s="188">
        <v>0</v>
      </c>
      <c r="CI198" s="188">
        <v>0</v>
      </c>
      <c r="CJ198" s="188">
        <v>0</v>
      </c>
      <c r="CK198" s="188">
        <v>0</v>
      </c>
      <c r="CL198" s="188">
        <v>0</v>
      </c>
      <c r="CM198" s="188">
        <v>0</v>
      </c>
      <c r="CN198" s="188">
        <v>0</v>
      </c>
      <c r="CO198" s="188">
        <v>0</v>
      </c>
      <c r="CP198" s="188">
        <v>0</v>
      </c>
      <c r="CQ198" s="188">
        <v>0</v>
      </c>
      <c r="CR198" s="188">
        <v>0</v>
      </c>
      <c r="CS198" s="188">
        <v>5698.98</v>
      </c>
      <c r="CT198" s="188">
        <v>5698.98</v>
      </c>
      <c r="CU198" s="188">
        <v>0</v>
      </c>
      <c r="CV198" s="188">
        <v>0</v>
      </c>
      <c r="CW198" s="188">
        <v>0</v>
      </c>
      <c r="CX198" s="188">
        <v>0</v>
      </c>
      <c r="CY198" s="188">
        <v>0</v>
      </c>
      <c r="CZ198" s="188">
        <v>0</v>
      </c>
      <c r="DA198" s="188">
        <v>0</v>
      </c>
      <c r="DB198" s="188">
        <v>0</v>
      </c>
      <c r="DC198" s="188">
        <v>4581.8576436173616</v>
      </c>
      <c r="DD198" s="193">
        <v>777876.01597497496</v>
      </c>
      <c r="DE198" s="188">
        <v>488606.59582320199</v>
      </c>
      <c r="DF198" s="189">
        <v>114981.50980889796</v>
      </c>
      <c r="DG198" s="189">
        <v>1200.0577972205861</v>
      </c>
      <c r="DH198" s="189">
        <v>496.02696210136918</v>
      </c>
      <c r="DI198" s="189">
        <v>704.03083511921693</v>
      </c>
      <c r="DJ198" s="188">
        <v>59242.74663505498</v>
      </c>
      <c r="DK198" s="188">
        <v>0</v>
      </c>
      <c r="DL198" s="188">
        <v>997.77387709257675</v>
      </c>
      <c r="DM198" s="188">
        <v>0</v>
      </c>
      <c r="DN198" s="188">
        <v>111848.5660047303</v>
      </c>
      <c r="DO198" s="188">
        <v>0</v>
      </c>
      <c r="DP198" s="188">
        <v>998.76602877679227</v>
      </c>
      <c r="DQ198" s="188">
        <v>0</v>
      </c>
      <c r="DR198" s="192">
        <v>650116.19493346801</v>
      </c>
      <c r="DS198" s="188">
        <v>497760.51628922438</v>
      </c>
      <c r="DT198" s="188">
        <v>140951.59390583439</v>
      </c>
      <c r="DU198" s="188">
        <v>356808.92238338996</v>
      </c>
      <c r="DV198" s="188">
        <v>130076.84656402899</v>
      </c>
      <c r="DW198" s="188">
        <v>44175.084451942108</v>
      </c>
      <c r="DX198" s="188">
        <v>36272.110728132538</v>
      </c>
      <c r="DY198" s="188">
        <v>49629.651383954348</v>
      </c>
      <c r="DZ198" s="188">
        <v>6778.1157327768578</v>
      </c>
      <c r="EA198" s="188">
        <v>3688.1585274565514</v>
      </c>
      <c r="EB198" s="188">
        <v>3089.957205320306</v>
      </c>
      <c r="EC198" s="188">
        <v>4953.7736732199064</v>
      </c>
      <c r="ED198" s="188">
        <v>390.99771866688593</v>
      </c>
      <c r="EE198" s="188">
        <v>5001.6853394851214</v>
      </c>
      <c r="EF198" s="188">
        <v>5154.2596160657804</v>
      </c>
      <c r="EG198" s="192">
        <v>43048.398123785722</v>
      </c>
      <c r="EH198" s="188">
        <v>18205.597987494195</v>
      </c>
      <c r="EI198" s="188">
        <v>24842.800136291531</v>
      </c>
      <c r="EJ198" s="192">
        <v>90045.627615493446</v>
      </c>
      <c r="EK198" s="192">
        <v>641549.89675072709</v>
      </c>
      <c r="EL198" s="188">
        <v>346376.88165353</v>
      </c>
      <c r="EM198" s="188">
        <v>295173.01509719709</v>
      </c>
      <c r="EN198" s="188">
        <v>0</v>
      </c>
      <c r="EO198" s="192">
        <v>0</v>
      </c>
      <c r="EP198" s="188">
        <v>0</v>
      </c>
      <c r="EQ198" s="188">
        <v>0</v>
      </c>
      <c r="ER198" s="188">
        <v>0</v>
      </c>
      <c r="ES198" s="264">
        <v>13749.457747336239</v>
      </c>
      <c r="ET198" s="190">
        <v>2318640.7429836416</v>
      </c>
      <c r="EU198" s="269"/>
      <c r="EV198" s="192">
        <v>5592.6315789473674</v>
      </c>
      <c r="EW198" s="188">
        <v>2250292.8200000003</v>
      </c>
      <c r="EX198" s="188">
        <v>1365.8999999999999</v>
      </c>
      <c r="EY198" s="188">
        <v>1340.8200000000002</v>
      </c>
      <c r="EZ198" s="188">
        <v>4302.8999999999996</v>
      </c>
      <c r="FA198" s="188">
        <v>2878.12</v>
      </c>
      <c r="FB198" s="188">
        <v>29601.439999999999</v>
      </c>
      <c r="FC198" s="192">
        <v>2289782</v>
      </c>
      <c r="FD198" s="188">
        <v>2226949.7599999998</v>
      </c>
      <c r="FE198" s="188">
        <v>1373.3199999999997</v>
      </c>
      <c r="FF198" s="188">
        <v>1348.0099999999998</v>
      </c>
      <c r="FG198" s="188">
        <v>4322.84</v>
      </c>
      <c r="FH198" s="188">
        <v>2895.4</v>
      </c>
      <c r="FI198" s="188">
        <v>29188.23</v>
      </c>
      <c r="FJ198" s="192">
        <v>2266077.5599999991</v>
      </c>
      <c r="FK198" s="192">
        <v>1050766.3700000001</v>
      </c>
      <c r="FL198" s="190">
        <v>2255885.4515789477</v>
      </c>
      <c r="FN198" s="115">
        <v>0</v>
      </c>
      <c r="FO198" s="107">
        <v>3.4064182502981373</v>
      </c>
      <c r="FP198" s="108">
        <v>6991.1000000000013</v>
      </c>
      <c r="FQ198" s="107">
        <v>3.0862324527913385</v>
      </c>
      <c r="FR198" s="108">
        <v>6991.1000000000013</v>
      </c>
      <c r="FS198" s="107">
        <v>0</v>
      </c>
      <c r="FT198" s="108">
        <v>0</v>
      </c>
      <c r="FU198" s="108">
        <v>6991.1</v>
      </c>
      <c r="FV198" s="108">
        <v>6991.1</v>
      </c>
      <c r="FW198" s="108">
        <v>6991.1</v>
      </c>
      <c r="FX198" s="108">
        <v>6991.1</v>
      </c>
      <c r="FY198" s="108">
        <v>6991.1</v>
      </c>
      <c r="FZ198" s="108">
        <v>6991.1</v>
      </c>
      <c r="GA198" s="108">
        <v>6991.1</v>
      </c>
      <c r="GB198" s="108">
        <v>6991.1</v>
      </c>
      <c r="GC198" s="108">
        <v>6991.1</v>
      </c>
      <c r="GD198" s="108">
        <v>6991.1</v>
      </c>
      <c r="GE198" s="108">
        <v>6991.1</v>
      </c>
      <c r="GF198" s="108">
        <v>6991.1</v>
      </c>
      <c r="GG198" s="108">
        <v>6991.1000000000013</v>
      </c>
      <c r="GH198" s="108">
        <v>6991.1000000000013</v>
      </c>
      <c r="GI198" s="108">
        <v>6991.1000000000013</v>
      </c>
      <c r="GJ198" s="108">
        <v>6</v>
      </c>
      <c r="GK198" s="115">
        <v>1.4354066985645932E-2</v>
      </c>
    </row>
    <row r="199" spans="1:193" ht="12" customHeight="1" x14ac:dyDescent="0.25">
      <c r="A199" s="22">
        <v>194</v>
      </c>
      <c r="B199" s="10" t="s">
        <v>192</v>
      </c>
      <c r="C199" s="28">
        <v>2021</v>
      </c>
      <c r="D199" s="282"/>
      <c r="E199" s="126">
        <v>8415.1</v>
      </c>
      <c r="F199" s="11">
        <v>7709.4</v>
      </c>
      <c r="G199" s="11">
        <v>705.7</v>
      </c>
      <c r="H199" s="11">
        <v>5042</v>
      </c>
      <c r="I199" s="124" t="s">
        <v>493</v>
      </c>
      <c r="J199" s="12">
        <v>39.520000000000003</v>
      </c>
      <c r="K199" s="27">
        <v>4.49</v>
      </c>
      <c r="L199" s="27">
        <v>7.61</v>
      </c>
      <c r="M199" s="27">
        <v>11.85</v>
      </c>
      <c r="N199" s="27">
        <v>6.1</v>
      </c>
      <c r="O199" s="27">
        <v>2.78</v>
      </c>
      <c r="P199" s="27">
        <v>1.6</v>
      </c>
      <c r="Q199" s="27">
        <v>5.09</v>
      </c>
      <c r="R199" s="27">
        <v>0</v>
      </c>
      <c r="S199" s="35">
        <v>41.100800000000007</v>
      </c>
      <c r="T199" s="33">
        <v>4.6696</v>
      </c>
      <c r="U199" s="33">
        <v>7.9144000000000005</v>
      </c>
      <c r="V199" s="33">
        <v>12.324</v>
      </c>
      <c r="W199" s="33">
        <v>6.3439999999999994</v>
      </c>
      <c r="X199" s="33">
        <v>2.8912</v>
      </c>
      <c r="Y199" s="33">
        <v>1.6640000000000001</v>
      </c>
      <c r="Z199" s="33">
        <v>5.2935999999999996</v>
      </c>
      <c r="AA199" s="33">
        <v>0</v>
      </c>
      <c r="AB199" s="38" t="s">
        <v>396</v>
      </c>
      <c r="AC199" s="38" t="s">
        <v>395</v>
      </c>
      <c r="AD199" s="122" t="s">
        <v>395</v>
      </c>
      <c r="AE199" s="37">
        <v>4</v>
      </c>
      <c r="AF199" s="38" t="s">
        <v>396</v>
      </c>
      <c r="AG199" s="282"/>
      <c r="AH199" s="26">
        <v>34.24</v>
      </c>
      <c r="AI199" s="26">
        <v>34.24</v>
      </c>
      <c r="AJ199" s="26">
        <v>2190</v>
      </c>
      <c r="AK199" s="26">
        <v>35.89</v>
      </c>
      <c r="AL199" s="26">
        <v>4.29</v>
      </c>
      <c r="AM199" s="282"/>
      <c r="AN199" s="15">
        <v>7.0000000000000001E-3</v>
      </c>
      <c r="AO199" s="15">
        <v>7.0000000000000001E-3</v>
      </c>
      <c r="AP199" s="16">
        <v>4.193E-4</v>
      </c>
      <c r="AQ199" s="15">
        <v>1.4E-2</v>
      </c>
      <c r="AR199" s="15">
        <v>3.23</v>
      </c>
      <c r="AS199" s="282"/>
      <c r="AT199" s="13">
        <v>35.294000000000004</v>
      </c>
      <c r="AU199" s="13">
        <v>35.294000000000004</v>
      </c>
      <c r="AV199" s="13">
        <v>2.1141106000000001</v>
      </c>
      <c r="AW199" s="13">
        <v>70.588000000000008</v>
      </c>
      <c r="AX199" s="13">
        <v>16285.66</v>
      </c>
      <c r="AY199" s="26">
        <v>0.14360691613884566</v>
      </c>
      <c r="AZ199" s="26">
        <v>0.14360691613884566</v>
      </c>
      <c r="BA199" s="26">
        <v>0.55018980332972878</v>
      </c>
      <c r="BB199" s="26">
        <v>0.30105445211583942</v>
      </c>
      <c r="BC199" s="26">
        <v>8.3023946714834054</v>
      </c>
      <c r="BD199" s="269"/>
      <c r="BE199" s="192">
        <v>346041.97771205287</v>
      </c>
      <c r="BF199" s="188">
        <v>160727.22273074739</v>
      </c>
      <c r="BG199" s="188">
        <v>52188.16056643812</v>
      </c>
      <c r="BH199" s="188">
        <v>7232.4748081586567</v>
      </c>
      <c r="BI199" s="188">
        <v>2579.9412714322834</v>
      </c>
      <c r="BJ199" s="188">
        <v>31684.196084718333</v>
      </c>
      <c r="BK199" s="188">
        <v>67042.45</v>
      </c>
      <c r="BL199" s="188">
        <v>0</v>
      </c>
      <c r="BM199" s="188">
        <v>0</v>
      </c>
      <c r="BN199" s="188">
        <v>0</v>
      </c>
      <c r="BO199" s="188">
        <v>0</v>
      </c>
      <c r="BP199" s="188">
        <v>0</v>
      </c>
      <c r="BQ199" s="188">
        <v>0</v>
      </c>
      <c r="BR199" s="188">
        <v>4820.3500000000004</v>
      </c>
      <c r="BS199" s="188">
        <v>0</v>
      </c>
      <c r="BT199" s="188">
        <v>0</v>
      </c>
      <c r="BU199" s="188">
        <v>0</v>
      </c>
      <c r="BV199" s="188">
        <v>0</v>
      </c>
      <c r="BW199" s="188">
        <v>0</v>
      </c>
      <c r="BX199" s="188">
        <v>0</v>
      </c>
      <c r="BY199" s="188">
        <v>174979.28</v>
      </c>
      <c r="BZ199" s="188">
        <v>0</v>
      </c>
      <c r="CA199" s="188">
        <v>0</v>
      </c>
      <c r="CB199" s="188">
        <v>174979.28</v>
      </c>
      <c r="CC199" s="188">
        <v>0</v>
      </c>
      <c r="CD199" s="188">
        <v>0</v>
      </c>
      <c r="CE199" s="188">
        <v>0</v>
      </c>
      <c r="CF199" s="188">
        <v>0</v>
      </c>
      <c r="CG199" s="188">
        <v>0</v>
      </c>
      <c r="CH199" s="188">
        <v>0</v>
      </c>
      <c r="CI199" s="188">
        <v>0</v>
      </c>
      <c r="CJ199" s="188">
        <v>0</v>
      </c>
      <c r="CK199" s="188">
        <v>0</v>
      </c>
      <c r="CL199" s="188">
        <v>0</v>
      </c>
      <c r="CM199" s="188">
        <v>0</v>
      </c>
      <c r="CN199" s="188">
        <v>0</v>
      </c>
      <c r="CO199" s="188">
        <v>0</v>
      </c>
      <c r="CP199" s="188">
        <v>0</v>
      </c>
      <c r="CQ199" s="188">
        <v>0</v>
      </c>
      <c r="CR199" s="188">
        <v>0</v>
      </c>
      <c r="CS199" s="188">
        <v>0</v>
      </c>
      <c r="CT199" s="188">
        <v>0</v>
      </c>
      <c r="CU199" s="188">
        <v>0</v>
      </c>
      <c r="CV199" s="188">
        <v>0</v>
      </c>
      <c r="CW199" s="188">
        <v>0</v>
      </c>
      <c r="CX199" s="188">
        <v>0</v>
      </c>
      <c r="CY199" s="188">
        <v>0</v>
      </c>
      <c r="CZ199" s="188">
        <v>0</v>
      </c>
      <c r="DA199" s="188">
        <v>0</v>
      </c>
      <c r="DB199" s="188">
        <v>0</v>
      </c>
      <c r="DC199" s="188">
        <v>5515.1249813054401</v>
      </c>
      <c r="DD199" s="193">
        <v>1035736.4842883273</v>
      </c>
      <c r="DE199" s="189">
        <v>758020.00842370128</v>
      </c>
      <c r="DF199" s="189">
        <v>138401.81133052844</v>
      </c>
      <c r="DG199" s="189">
        <v>1444.4946245070096</v>
      </c>
      <c r="DH199" s="189">
        <v>597.06147656008818</v>
      </c>
      <c r="DI199" s="189">
        <v>847.43314794692151</v>
      </c>
      <c r="DJ199" s="188">
        <v>836.23379820789023</v>
      </c>
      <c r="DK199" s="188">
        <v>0</v>
      </c>
      <c r="DL199" s="188">
        <v>1201.0079891750572</v>
      </c>
      <c r="DM199" s="188">
        <v>0</v>
      </c>
      <c r="DN199" s="188">
        <v>134630.72589240692</v>
      </c>
      <c r="DO199" s="188">
        <v>0</v>
      </c>
      <c r="DP199" s="188">
        <v>1202.2022298006873</v>
      </c>
      <c r="DQ199" s="188">
        <v>0</v>
      </c>
      <c r="DR199" s="192">
        <v>782536.76703017077</v>
      </c>
      <c r="DS199" s="188">
        <v>599148.13414562121</v>
      </c>
      <c r="DT199" s="188">
        <v>169661.6781160314</v>
      </c>
      <c r="DU199" s="188">
        <v>429486.45602958981</v>
      </c>
      <c r="DV199" s="188">
        <v>156571.88017922221</v>
      </c>
      <c r="DW199" s="188">
        <v>53172.998980351884</v>
      </c>
      <c r="DX199" s="188">
        <v>43660.287935848166</v>
      </c>
      <c r="DY199" s="188">
        <v>59738.593263022165</v>
      </c>
      <c r="DZ199" s="188">
        <v>8158.7334901361064</v>
      </c>
      <c r="EA199" s="188">
        <v>4439.3904856745903</v>
      </c>
      <c r="EB199" s="188">
        <v>3719.3430044615166</v>
      </c>
      <c r="EC199" s="188">
        <v>5962.7956741446751</v>
      </c>
      <c r="ED199" s="188">
        <v>470.63908431487351</v>
      </c>
      <c r="EE199" s="188">
        <v>6020.4663501167552</v>
      </c>
      <c r="EF199" s="188">
        <v>6204.1181066148611</v>
      </c>
      <c r="EG199" s="192">
        <v>51816.820679359371</v>
      </c>
      <c r="EH199" s="188">
        <v>21913.851557632192</v>
      </c>
      <c r="EI199" s="188">
        <v>29902.969121727176</v>
      </c>
      <c r="EJ199" s="192">
        <v>108386.80049593611</v>
      </c>
      <c r="EK199" s="192">
        <v>1011271.8506709738</v>
      </c>
      <c r="EL199" s="188">
        <v>416929.53852793132</v>
      </c>
      <c r="EM199" s="188">
        <v>355296.08206783241</v>
      </c>
      <c r="EN199" s="188">
        <v>239046.23007521013</v>
      </c>
      <c r="EO199" s="192">
        <v>309732.40772802662</v>
      </c>
      <c r="EP199" s="188">
        <v>299961.3504231823</v>
      </c>
      <c r="EQ199" s="188">
        <v>888.0873048443666</v>
      </c>
      <c r="ER199" s="188">
        <v>8882.9699999999993</v>
      </c>
      <c r="ES199" s="192">
        <v>0</v>
      </c>
      <c r="ET199" s="190">
        <v>3645523.108604847</v>
      </c>
      <c r="EU199" s="269"/>
      <c r="EV199" s="192">
        <v>0</v>
      </c>
      <c r="EW199" s="188">
        <v>3565557.68</v>
      </c>
      <c r="EX199" s="188">
        <v>7579.15</v>
      </c>
      <c r="EY199" s="188">
        <v>7545.6100000000006</v>
      </c>
      <c r="EZ199" s="188">
        <v>23780.71</v>
      </c>
      <c r="FA199" s="188">
        <v>15769.82</v>
      </c>
      <c r="FB199" s="188">
        <v>738846.16</v>
      </c>
      <c r="FC199" s="192">
        <v>4359079.13</v>
      </c>
      <c r="FD199" s="188">
        <v>3565260.0100000002</v>
      </c>
      <c r="FE199" s="188">
        <v>7483.4100000000008</v>
      </c>
      <c r="FF199" s="188">
        <v>7447.8499999999995</v>
      </c>
      <c r="FG199" s="188">
        <v>23441.019999999997</v>
      </c>
      <c r="FH199" s="188">
        <v>15556.829999999996</v>
      </c>
      <c r="FI199" s="188">
        <v>736087.57000000007</v>
      </c>
      <c r="FJ199" s="192">
        <v>4355276.6900000004</v>
      </c>
      <c r="FK199" s="192">
        <v>1159508.5</v>
      </c>
      <c r="FL199" s="190">
        <v>3565557.68</v>
      </c>
      <c r="FN199" s="115">
        <v>1.3043729870412217E-2</v>
      </c>
      <c r="FO199" s="107">
        <v>3.4064177088032723</v>
      </c>
      <c r="FP199" s="108">
        <v>8415.1000000000022</v>
      </c>
      <c r="FQ199" s="107">
        <v>3.0862323630785893</v>
      </c>
      <c r="FR199" s="108">
        <v>8415.1000000000022</v>
      </c>
      <c r="FS199" s="107">
        <v>1.6009267286234174</v>
      </c>
      <c r="FT199" s="108">
        <v>8415.1000000000022</v>
      </c>
      <c r="FU199" s="108">
        <v>8415.1</v>
      </c>
      <c r="FV199" s="108">
        <v>8415.1</v>
      </c>
      <c r="FW199" s="108">
        <v>8415.1</v>
      </c>
      <c r="FX199" s="108">
        <v>8415.1</v>
      </c>
      <c r="FY199" s="108">
        <v>8415.1</v>
      </c>
      <c r="FZ199" s="108">
        <v>8415.1</v>
      </c>
      <c r="GA199" s="108">
        <v>8415.1</v>
      </c>
      <c r="GB199" s="108">
        <v>8415.1</v>
      </c>
      <c r="GC199" s="108">
        <v>8415.1</v>
      </c>
      <c r="GD199" s="108">
        <v>8415.1</v>
      </c>
      <c r="GE199" s="108">
        <v>8415.1</v>
      </c>
      <c r="GF199" s="108">
        <v>8415.1</v>
      </c>
      <c r="GG199" s="108">
        <v>8415.1000000000022</v>
      </c>
      <c r="GH199" s="108">
        <v>8415.1000000000022</v>
      </c>
      <c r="GI199" s="108"/>
      <c r="GJ199" s="108">
        <v>0</v>
      </c>
      <c r="GK199" s="115">
        <v>0</v>
      </c>
    </row>
    <row r="200" spans="1:193" ht="12" customHeight="1" x14ac:dyDescent="0.25">
      <c r="A200" s="22">
        <v>195</v>
      </c>
      <c r="B200" s="10" t="s">
        <v>330</v>
      </c>
      <c r="C200" s="28">
        <v>2021</v>
      </c>
      <c r="D200" s="282"/>
      <c r="E200" s="126">
        <v>635.79999999999995</v>
      </c>
      <c r="F200" s="11">
        <v>635.79999999999995</v>
      </c>
      <c r="G200" s="11">
        <v>0</v>
      </c>
      <c r="H200" s="11">
        <v>74.2</v>
      </c>
      <c r="I200" s="124" t="s">
        <v>496</v>
      </c>
      <c r="J200" s="12">
        <v>25.29</v>
      </c>
      <c r="K200" s="26">
        <v>4.32</v>
      </c>
      <c r="L200" s="26">
        <v>5.61</v>
      </c>
      <c r="M200" s="26">
        <v>7.16</v>
      </c>
      <c r="N200" s="26">
        <v>5.31</v>
      </c>
      <c r="O200" s="26">
        <v>2.67</v>
      </c>
      <c r="P200" s="26">
        <v>0</v>
      </c>
      <c r="Q200" s="26">
        <v>0</v>
      </c>
      <c r="R200" s="26">
        <v>0.22</v>
      </c>
      <c r="S200" s="35">
        <v>26.301600000000001</v>
      </c>
      <c r="T200" s="33">
        <v>4.4927999999999999</v>
      </c>
      <c r="U200" s="33">
        <v>5.8344000000000005</v>
      </c>
      <c r="V200" s="33">
        <v>7.4464000000000006</v>
      </c>
      <c r="W200" s="33">
        <v>5.5223999999999993</v>
      </c>
      <c r="X200" s="33">
        <v>2.7767999999999997</v>
      </c>
      <c r="Y200" s="33">
        <v>0</v>
      </c>
      <c r="Z200" s="33">
        <v>0</v>
      </c>
      <c r="AA200" s="33">
        <v>0.2288</v>
      </c>
      <c r="AB200" s="38" t="s">
        <v>395</v>
      </c>
      <c r="AC200" s="38" t="s">
        <v>396</v>
      </c>
      <c r="AD200" s="122" t="s">
        <v>396</v>
      </c>
      <c r="AE200" s="37">
        <v>0</v>
      </c>
      <c r="AF200" s="38" t="s">
        <v>396</v>
      </c>
      <c r="AG200" s="282"/>
      <c r="AH200" s="26">
        <v>34.24</v>
      </c>
      <c r="AI200" s="26">
        <v>34.24</v>
      </c>
      <c r="AJ200" s="26">
        <v>2190</v>
      </c>
      <c r="AK200" s="26">
        <v>35.89</v>
      </c>
      <c r="AL200" s="26">
        <v>5.93</v>
      </c>
      <c r="AM200" s="282"/>
      <c r="AN200" s="15">
        <v>1.2999999999999999E-2</v>
      </c>
      <c r="AO200" s="15">
        <v>1.2999999999999999E-2</v>
      </c>
      <c r="AP200" s="16">
        <v>7.7870000000000001E-4</v>
      </c>
      <c r="AQ200" s="15">
        <v>2.5999999999999999E-2</v>
      </c>
      <c r="AR200" s="15">
        <v>0.68300000000000005</v>
      </c>
      <c r="AS200" s="282"/>
      <c r="AT200" s="13">
        <v>0.96460000000000001</v>
      </c>
      <c r="AU200" s="13">
        <v>0.96460000000000001</v>
      </c>
      <c r="AV200" s="13">
        <v>5.7779540000000004E-2</v>
      </c>
      <c r="AW200" s="13">
        <v>1.9292</v>
      </c>
      <c r="AX200" s="13">
        <v>50.678600000000003</v>
      </c>
      <c r="AY200" s="26">
        <v>5.1947002201950303E-2</v>
      </c>
      <c r="AZ200" s="26">
        <v>5.1947002201950303E-2</v>
      </c>
      <c r="BA200" s="26">
        <v>0.19902043504246622</v>
      </c>
      <c r="BB200" s="26">
        <v>0.10890057879836428</v>
      </c>
      <c r="BC200" s="26">
        <v>0.47267080528468081</v>
      </c>
      <c r="BD200" s="269"/>
      <c r="BE200" s="192">
        <v>116921.22732373045</v>
      </c>
      <c r="BF200" s="188">
        <v>33518.553943602579</v>
      </c>
      <c r="BG200" s="188">
        <v>3943.0586075199762</v>
      </c>
      <c r="BH200" s="188">
        <v>546.44715844461427</v>
      </c>
      <c r="BI200" s="188">
        <v>194.9265796457137</v>
      </c>
      <c r="BJ200" s="188">
        <v>1601.511597992273</v>
      </c>
      <c r="BK200" s="188">
        <v>27232.61</v>
      </c>
      <c r="BL200" s="188">
        <v>21250.240000000002</v>
      </c>
      <c r="BM200" s="188">
        <v>0</v>
      </c>
      <c r="BN200" s="188">
        <v>21250.240000000002</v>
      </c>
      <c r="BO200" s="188">
        <v>0</v>
      </c>
      <c r="BP200" s="188">
        <v>0</v>
      </c>
      <c r="BQ200" s="188">
        <v>0</v>
      </c>
      <c r="BR200" s="188">
        <v>9036.75</v>
      </c>
      <c r="BS200" s="188">
        <v>0</v>
      </c>
      <c r="BT200" s="188">
        <v>0</v>
      </c>
      <c r="BU200" s="188">
        <v>52698.99</v>
      </c>
      <c r="BV200" s="188">
        <v>0</v>
      </c>
      <c r="BW200" s="188">
        <v>0</v>
      </c>
      <c r="BX200" s="188">
        <v>52698.99</v>
      </c>
      <c r="BY200" s="188">
        <v>0</v>
      </c>
      <c r="BZ200" s="188">
        <v>0</v>
      </c>
      <c r="CA200" s="188">
        <v>0</v>
      </c>
      <c r="CB200" s="188">
        <v>0</v>
      </c>
      <c r="CC200" s="188">
        <v>0</v>
      </c>
      <c r="CD200" s="188">
        <v>0</v>
      </c>
      <c r="CE200" s="188">
        <v>0</v>
      </c>
      <c r="CF200" s="188">
        <v>0</v>
      </c>
      <c r="CG200" s="188">
        <v>0</v>
      </c>
      <c r="CH200" s="188">
        <v>0</v>
      </c>
      <c r="CI200" s="188">
        <v>0</v>
      </c>
      <c r="CJ200" s="188">
        <v>0</v>
      </c>
      <c r="CK200" s="188">
        <v>0</v>
      </c>
      <c r="CL200" s="188">
        <v>0</v>
      </c>
      <c r="CM200" s="188">
        <v>0</v>
      </c>
      <c r="CN200" s="188">
        <v>0</v>
      </c>
      <c r="CO200" s="188">
        <v>0</v>
      </c>
      <c r="CP200" s="188">
        <v>0</v>
      </c>
      <c r="CQ200" s="188">
        <v>0</v>
      </c>
      <c r="CR200" s="188">
        <v>0</v>
      </c>
      <c r="CS200" s="188">
        <v>0</v>
      </c>
      <c r="CT200" s="188">
        <v>0</v>
      </c>
      <c r="CU200" s="188">
        <v>0</v>
      </c>
      <c r="CV200" s="188">
        <v>0</v>
      </c>
      <c r="CW200" s="188">
        <v>0</v>
      </c>
      <c r="CX200" s="188">
        <v>0</v>
      </c>
      <c r="CY200" s="188">
        <v>0</v>
      </c>
      <c r="CZ200" s="188">
        <v>0</v>
      </c>
      <c r="DA200" s="188">
        <v>0</v>
      </c>
      <c r="DB200" s="188">
        <v>0</v>
      </c>
      <c r="DC200" s="188">
        <v>416.69338012786517</v>
      </c>
      <c r="DD200" s="193">
        <v>91077.19639785451</v>
      </c>
      <c r="DE200" s="189">
        <v>70094.423126624315</v>
      </c>
      <c r="DF200" s="189">
        <v>10456.901479952699</v>
      </c>
      <c r="DG200" s="189">
        <v>109.13829690218259</v>
      </c>
      <c r="DH200" s="189">
        <v>45.110775486554409</v>
      </c>
      <c r="DI200" s="189">
        <v>64.027521415628172</v>
      </c>
      <c r="DJ200" s="188">
        <v>63.181358379648074</v>
      </c>
      <c r="DK200" s="188">
        <v>0</v>
      </c>
      <c r="DL200" s="188">
        <v>90.741747515478281</v>
      </c>
      <c r="DM200" s="188">
        <v>0</v>
      </c>
      <c r="DN200" s="188">
        <v>10171.978410523025</v>
      </c>
      <c r="DO200" s="188">
        <v>0</v>
      </c>
      <c r="DP200" s="188">
        <v>90.831977957157591</v>
      </c>
      <c r="DQ200" s="188">
        <v>0</v>
      </c>
      <c r="DR200" s="192">
        <v>59124.297569581177</v>
      </c>
      <c r="DS200" s="188">
        <v>45268.432186163671</v>
      </c>
      <c r="DT200" s="188">
        <v>12818.730014637111</v>
      </c>
      <c r="DU200" s="188">
        <v>32449.702171526558</v>
      </c>
      <c r="DV200" s="188">
        <v>11829.734812176857</v>
      </c>
      <c r="DW200" s="188">
        <v>4017.4677367717227</v>
      </c>
      <c r="DX200" s="188">
        <v>3298.738110017975</v>
      </c>
      <c r="DY200" s="188">
        <v>4513.5289653871596</v>
      </c>
      <c r="DZ200" s="188">
        <v>616.43031610183311</v>
      </c>
      <c r="EA200" s="188">
        <v>335.41662853583489</v>
      </c>
      <c r="EB200" s="188">
        <v>281.01368756599828</v>
      </c>
      <c r="EC200" s="188">
        <v>450.51698608705584</v>
      </c>
      <c r="ED200" s="188">
        <v>35.558974915021395</v>
      </c>
      <c r="EE200" s="188">
        <v>454.87427426937677</v>
      </c>
      <c r="EF200" s="188">
        <v>468.75001986734895</v>
      </c>
      <c r="EG200" s="192">
        <v>3915.0021494618818</v>
      </c>
      <c r="EH200" s="188">
        <v>1655.6935532961634</v>
      </c>
      <c r="EI200" s="188">
        <v>2259.3085961657184</v>
      </c>
      <c r="EJ200" s="192">
        <v>8189.1276105234838</v>
      </c>
      <c r="EK200" s="192">
        <v>58345.242430248778</v>
      </c>
      <c r="EL200" s="188">
        <v>31500.968567938431</v>
      </c>
      <c r="EM200" s="188">
        <v>26844.273862310351</v>
      </c>
      <c r="EN200" s="188">
        <v>0</v>
      </c>
      <c r="EO200" s="192">
        <v>0</v>
      </c>
      <c r="EP200" s="188">
        <v>0</v>
      </c>
      <c r="EQ200" s="188">
        <v>0</v>
      </c>
      <c r="ER200" s="188">
        <v>0</v>
      </c>
      <c r="ES200" s="192">
        <v>1520</v>
      </c>
      <c r="ET200" s="190">
        <v>339092.09348140028</v>
      </c>
      <c r="EU200" s="269"/>
      <c r="EV200" s="192">
        <v>0</v>
      </c>
      <c r="EW200" s="188">
        <v>192952.56</v>
      </c>
      <c r="EX200" s="188">
        <v>147.6</v>
      </c>
      <c r="EY200" s="188">
        <v>143.39999999999998</v>
      </c>
      <c r="EZ200" s="188">
        <v>463.20000000000005</v>
      </c>
      <c r="FA200" s="188">
        <v>812.52</v>
      </c>
      <c r="FB200" s="188">
        <v>3545.58</v>
      </c>
      <c r="FC200" s="192">
        <v>198064.86</v>
      </c>
      <c r="FD200" s="188">
        <v>159025.20000000001</v>
      </c>
      <c r="FE200" s="188">
        <v>145.50000000000003</v>
      </c>
      <c r="FF200" s="188">
        <v>141.97</v>
      </c>
      <c r="FG200" s="188">
        <v>455.93</v>
      </c>
      <c r="FH200" s="188">
        <v>666.91</v>
      </c>
      <c r="FI200" s="188">
        <v>2899.48</v>
      </c>
      <c r="FJ200" s="192">
        <v>163334.99000000002</v>
      </c>
      <c r="FK200" s="192">
        <v>283213.45</v>
      </c>
      <c r="FL200" s="190">
        <v>192952.56</v>
      </c>
      <c r="FN200" s="115">
        <v>0</v>
      </c>
      <c r="FO200" s="107">
        <v>3.4064300865460271</v>
      </c>
      <c r="FP200" s="108">
        <v>635.80000000000007</v>
      </c>
      <c r="FQ200" s="107">
        <v>3.0862359716758463</v>
      </c>
      <c r="FR200" s="108">
        <v>635.80000000000007</v>
      </c>
      <c r="FS200" s="107">
        <v>0</v>
      </c>
      <c r="FT200" s="108">
        <v>0</v>
      </c>
      <c r="FU200" s="108">
        <v>635.79999999999995</v>
      </c>
      <c r="FV200" s="108">
        <v>635.79999999999995</v>
      </c>
      <c r="FW200" s="108">
        <v>635.79999999999995</v>
      </c>
      <c r="FX200" s="108">
        <v>635.79999999999995</v>
      </c>
      <c r="FY200" s="108">
        <v>635.79999999999995</v>
      </c>
      <c r="FZ200" s="108">
        <v>635.79999999999995</v>
      </c>
      <c r="GA200" s="108">
        <v>635.79999999999995</v>
      </c>
      <c r="GB200" s="108">
        <v>635.79999999999995</v>
      </c>
      <c r="GC200" s="108">
        <v>635.79999999999995</v>
      </c>
      <c r="GD200" s="108">
        <v>635.79999999999995</v>
      </c>
      <c r="GE200" s="108">
        <v>635.79999999999995</v>
      </c>
      <c r="GF200" s="108">
        <v>635.79999999999995</v>
      </c>
      <c r="GG200" s="108">
        <v>635.80000000000007</v>
      </c>
      <c r="GH200" s="108">
        <v>635.80000000000007</v>
      </c>
      <c r="GI200" s="108"/>
      <c r="GJ200" s="108">
        <v>0</v>
      </c>
      <c r="GK200" s="115">
        <v>0</v>
      </c>
    </row>
    <row r="201" spans="1:193" ht="12" customHeight="1" x14ac:dyDescent="0.25">
      <c r="A201" s="22">
        <v>196</v>
      </c>
      <c r="B201" s="10" t="s">
        <v>194</v>
      </c>
      <c r="C201" s="28">
        <v>2021</v>
      </c>
      <c r="D201" s="282"/>
      <c r="E201" s="126">
        <v>2472.5</v>
      </c>
      <c r="F201" s="11">
        <v>2472.5</v>
      </c>
      <c r="G201" s="11">
        <v>0</v>
      </c>
      <c r="H201" s="11">
        <v>220.8</v>
      </c>
      <c r="I201" s="124" t="s">
        <v>496</v>
      </c>
      <c r="J201" s="12">
        <v>25.29</v>
      </c>
      <c r="K201" s="26">
        <v>4.32</v>
      </c>
      <c r="L201" s="26">
        <v>5.61</v>
      </c>
      <c r="M201" s="26">
        <v>7.16</v>
      </c>
      <c r="N201" s="26">
        <v>5.31</v>
      </c>
      <c r="O201" s="26">
        <v>2.67</v>
      </c>
      <c r="P201" s="26">
        <v>0</v>
      </c>
      <c r="Q201" s="26">
        <v>0</v>
      </c>
      <c r="R201" s="26">
        <v>0.22</v>
      </c>
      <c r="S201" s="35">
        <v>26.301600000000001</v>
      </c>
      <c r="T201" s="33">
        <v>4.4927999999999999</v>
      </c>
      <c r="U201" s="33">
        <v>5.8344000000000005</v>
      </c>
      <c r="V201" s="33">
        <v>7.4464000000000006</v>
      </c>
      <c r="W201" s="33">
        <v>5.5223999999999993</v>
      </c>
      <c r="X201" s="33">
        <v>2.7767999999999997</v>
      </c>
      <c r="Y201" s="33">
        <v>0</v>
      </c>
      <c r="Z201" s="33">
        <v>0</v>
      </c>
      <c r="AA201" s="33">
        <v>0.2288</v>
      </c>
      <c r="AB201" s="38" t="s">
        <v>395</v>
      </c>
      <c r="AC201" s="38" t="s">
        <v>396</v>
      </c>
      <c r="AD201" s="122" t="s">
        <v>396</v>
      </c>
      <c r="AE201" s="37">
        <v>0</v>
      </c>
      <c r="AF201" s="38" t="s">
        <v>396</v>
      </c>
      <c r="AG201" s="282"/>
      <c r="AH201" s="26">
        <v>34.24</v>
      </c>
      <c r="AI201" s="26">
        <v>34.24</v>
      </c>
      <c r="AJ201" s="26">
        <v>2190</v>
      </c>
      <c r="AK201" s="26">
        <v>35.89</v>
      </c>
      <c r="AL201" s="26">
        <v>5.93</v>
      </c>
      <c r="AM201" s="282"/>
      <c r="AN201" s="15">
        <v>1.2999999999999999E-2</v>
      </c>
      <c r="AO201" s="15">
        <v>1.2999999999999999E-2</v>
      </c>
      <c r="AP201" s="16">
        <v>7.7870000000000001E-4</v>
      </c>
      <c r="AQ201" s="15">
        <v>2.5999999999999999E-2</v>
      </c>
      <c r="AR201" s="15">
        <v>0.68300000000000005</v>
      </c>
      <c r="AS201" s="282"/>
      <c r="AT201" s="13">
        <v>2.8704000000000001</v>
      </c>
      <c r="AU201" s="13">
        <v>2.8704000000000001</v>
      </c>
      <c r="AV201" s="13">
        <v>0.17193696</v>
      </c>
      <c r="AW201" s="13">
        <v>5.7408000000000001</v>
      </c>
      <c r="AX201" s="13">
        <v>150.80640000000002</v>
      </c>
      <c r="AY201" s="26">
        <v>3.9750251162790698E-2</v>
      </c>
      <c r="AZ201" s="26">
        <v>3.9750251162790698E-2</v>
      </c>
      <c r="BA201" s="26">
        <v>0.15229198883720929</v>
      </c>
      <c r="BB201" s="26">
        <v>8.3331572093023262E-2</v>
      </c>
      <c r="BC201" s="26">
        <v>0.36169138604651169</v>
      </c>
      <c r="BD201" s="269"/>
      <c r="BE201" s="192">
        <v>31895.658299083629</v>
      </c>
      <c r="BF201" s="188">
        <v>31895.658299083629</v>
      </c>
      <c r="BG201" s="188">
        <v>15333.772266582479</v>
      </c>
      <c r="BH201" s="188">
        <v>2125.0245348447761</v>
      </c>
      <c r="BI201" s="188">
        <v>758.03077724760476</v>
      </c>
      <c r="BJ201" s="188">
        <v>6227.9607204087679</v>
      </c>
      <c r="BK201" s="188">
        <v>7450.87</v>
      </c>
      <c r="BL201" s="188">
        <v>0</v>
      </c>
      <c r="BM201" s="188">
        <v>0</v>
      </c>
      <c r="BN201" s="188">
        <v>0</v>
      </c>
      <c r="BO201" s="188">
        <v>0</v>
      </c>
      <c r="BP201" s="188">
        <v>0</v>
      </c>
      <c r="BQ201" s="188">
        <v>0</v>
      </c>
      <c r="BR201" s="188">
        <v>0</v>
      </c>
      <c r="BS201" s="188">
        <v>0</v>
      </c>
      <c r="BT201" s="188">
        <v>0</v>
      </c>
      <c r="BU201" s="188">
        <v>0</v>
      </c>
      <c r="BV201" s="188">
        <v>0</v>
      </c>
      <c r="BW201" s="188">
        <v>0</v>
      </c>
      <c r="BX201" s="188">
        <v>0</v>
      </c>
      <c r="BY201" s="188">
        <v>0</v>
      </c>
      <c r="BZ201" s="188">
        <v>0</v>
      </c>
      <c r="CA201" s="188">
        <v>0</v>
      </c>
      <c r="CB201" s="188">
        <v>0</v>
      </c>
      <c r="CC201" s="188">
        <v>0</v>
      </c>
      <c r="CD201" s="188">
        <v>0</v>
      </c>
      <c r="CE201" s="188">
        <v>0</v>
      </c>
      <c r="CF201" s="188">
        <v>0</v>
      </c>
      <c r="CG201" s="188">
        <v>0</v>
      </c>
      <c r="CH201" s="188">
        <v>0</v>
      </c>
      <c r="CI201" s="188">
        <v>0</v>
      </c>
      <c r="CJ201" s="188">
        <v>0</v>
      </c>
      <c r="CK201" s="188">
        <v>0</v>
      </c>
      <c r="CL201" s="188">
        <v>0</v>
      </c>
      <c r="CM201" s="188">
        <v>0</v>
      </c>
      <c r="CN201" s="188">
        <v>0</v>
      </c>
      <c r="CO201" s="188">
        <v>0</v>
      </c>
      <c r="CP201" s="188">
        <v>0</v>
      </c>
      <c r="CQ201" s="188">
        <v>0</v>
      </c>
      <c r="CR201" s="188">
        <v>0</v>
      </c>
      <c r="CS201" s="188">
        <v>0</v>
      </c>
      <c r="CT201" s="188">
        <v>0</v>
      </c>
      <c r="CU201" s="188">
        <v>0</v>
      </c>
      <c r="CV201" s="188">
        <v>0</v>
      </c>
      <c r="CW201" s="188">
        <v>0</v>
      </c>
      <c r="CX201" s="188">
        <v>0</v>
      </c>
      <c r="CY201" s="188">
        <v>0</v>
      </c>
      <c r="CZ201" s="188">
        <v>0</v>
      </c>
      <c r="DA201" s="188">
        <v>0</v>
      </c>
      <c r="DB201" s="188">
        <v>0</v>
      </c>
      <c r="DC201" s="188">
        <v>0</v>
      </c>
      <c r="DD201" s="193">
        <v>399879.95887023472</v>
      </c>
      <c r="DE201" s="189">
        <v>272583.29849100125</v>
      </c>
      <c r="DF201" s="189">
        <v>40664.814264207373</v>
      </c>
      <c r="DG201" s="189">
        <v>424.41717378207989</v>
      </c>
      <c r="DH201" s="189">
        <v>175.42685182526859</v>
      </c>
      <c r="DI201" s="189">
        <v>248.9903219568113</v>
      </c>
      <c r="DJ201" s="188">
        <v>45944.51976186486</v>
      </c>
      <c r="DK201" s="188">
        <v>0</v>
      </c>
      <c r="DL201" s="188">
        <v>352.8766447499529</v>
      </c>
      <c r="DM201" s="188">
        <v>0</v>
      </c>
      <c r="DN201" s="188">
        <v>39556.805001601409</v>
      </c>
      <c r="DO201" s="188">
        <v>0</v>
      </c>
      <c r="DP201" s="188">
        <v>353.22753302779512</v>
      </c>
      <c r="DQ201" s="188">
        <v>0</v>
      </c>
      <c r="DR201" s="192">
        <v>229922.65766088304</v>
      </c>
      <c r="DS201" s="188">
        <v>176039.94743675631</v>
      </c>
      <c r="DT201" s="188">
        <v>49849.496636033742</v>
      </c>
      <c r="DU201" s="188">
        <v>126190.45080072257</v>
      </c>
      <c r="DV201" s="188">
        <v>46003.490599413766</v>
      </c>
      <c r="DW201" s="188">
        <v>15623.134600767668</v>
      </c>
      <c r="DX201" s="188">
        <v>12828.137743031522</v>
      </c>
      <c r="DY201" s="188">
        <v>17552.218255614582</v>
      </c>
      <c r="DZ201" s="188">
        <v>2397.1751440103526</v>
      </c>
      <c r="EA201" s="188">
        <v>1304.3686914986656</v>
      </c>
      <c r="EB201" s="188">
        <v>1092.806452511687</v>
      </c>
      <c r="EC201" s="188">
        <v>1751.9711357348938</v>
      </c>
      <c r="ED201" s="188">
        <v>138.28179534034348</v>
      </c>
      <c r="EE201" s="188">
        <v>1768.915764597411</v>
      </c>
      <c r="EF201" s="188">
        <v>1822.8757850299153</v>
      </c>
      <c r="EG201" s="192">
        <v>15224.666270123467</v>
      </c>
      <c r="EH201" s="188">
        <v>6438.6635900043466</v>
      </c>
      <c r="EI201" s="188">
        <v>8786.0026801191216</v>
      </c>
      <c r="EJ201" s="192">
        <v>31845.891816639371</v>
      </c>
      <c r="EK201" s="192">
        <v>226893.06685874503</v>
      </c>
      <c r="EL201" s="188">
        <v>122501.01413058786</v>
      </c>
      <c r="EM201" s="188">
        <v>104392.05272815717</v>
      </c>
      <c r="EN201" s="188">
        <v>0</v>
      </c>
      <c r="EO201" s="192">
        <v>0</v>
      </c>
      <c r="EP201" s="188">
        <v>0</v>
      </c>
      <c r="EQ201" s="188">
        <v>0</v>
      </c>
      <c r="ER201" s="188">
        <v>0</v>
      </c>
      <c r="ES201" s="192">
        <v>5700</v>
      </c>
      <c r="ET201" s="190">
        <v>941361.89977570926</v>
      </c>
      <c r="EU201" s="269"/>
      <c r="EV201" s="192">
        <v>0</v>
      </c>
      <c r="EW201" s="188">
        <v>750355.44000000006</v>
      </c>
      <c r="EX201" s="188">
        <v>1147.8</v>
      </c>
      <c r="EY201" s="188">
        <v>1147.8</v>
      </c>
      <c r="EZ201" s="188">
        <v>4372.8</v>
      </c>
      <c r="FA201" s="188">
        <v>617.97</v>
      </c>
      <c r="FB201" s="188">
        <v>10550.099999999999</v>
      </c>
      <c r="FC201" s="192">
        <v>768191.91000000015</v>
      </c>
      <c r="FD201" s="188">
        <v>661720.19000000006</v>
      </c>
      <c r="FE201" s="188">
        <v>1018.27</v>
      </c>
      <c r="FF201" s="188">
        <v>1018.27</v>
      </c>
      <c r="FG201" s="188">
        <v>3872.35</v>
      </c>
      <c r="FH201" s="188">
        <v>675.26</v>
      </c>
      <c r="FI201" s="188">
        <v>9293.7999999999993</v>
      </c>
      <c r="FJ201" s="192">
        <v>677598.14000000013</v>
      </c>
      <c r="FK201" s="192">
        <v>758185.27</v>
      </c>
      <c r="FL201" s="190">
        <v>750355.44000000006</v>
      </c>
      <c r="FN201" s="115">
        <v>0</v>
      </c>
      <c r="FO201" s="107">
        <v>3.4058671840892552</v>
      </c>
      <c r="FP201" s="108">
        <v>2472.5</v>
      </c>
      <c r="FQ201" s="107">
        <v>3.0857331069609506</v>
      </c>
      <c r="FR201" s="108">
        <v>2472.5</v>
      </c>
      <c r="FS201" s="107">
        <v>0</v>
      </c>
      <c r="FT201" s="108">
        <v>0</v>
      </c>
      <c r="FU201" s="108">
        <v>2472.5</v>
      </c>
      <c r="FV201" s="108">
        <v>2472.5</v>
      </c>
      <c r="FW201" s="108">
        <v>2472.5</v>
      </c>
      <c r="FX201" s="108">
        <v>2472.5</v>
      </c>
      <c r="FY201" s="108">
        <v>2472.5</v>
      </c>
      <c r="FZ201" s="108">
        <v>2472.5</v>
      </c>
      <c r="GA201" s="108">
        <v>2472.5</v>
      </c>
      <c r="GB201" s="108">
        <v>2472.5</v>
      </c>
      <c r="GC201" s="108">
        <v>2472.5</v>
      </c>
      <c r="GD201" s="108">
        <v>2472.5</v>
      </c>
      <c r="GE201" s="108">
        <v>2472.5</v>
      </c>
      <c r="GF201" s="108">
        <v>2472.5</v>
      </c>
      <c r="GG201" s="108">
        <v>2472.5</v>
      </c>
      <c r="GH201" s="108">
        <v>0</v>
      </c>
      <c r="GI201" s="108"/>
      <c r="GJ201" s="108">
        <v>0</v>
      </c>
      <c r="GK201" s="115">
        <v>0</v>
      </c>
    </row>
    <row r="202" spans="1:193" ht="12" customHeight="1" x14ac:dyDescent="0.25">
      <c r="A202" s="22">
        <v>197</v>
      </c>
      <c r="B202" s="10" t="s">
        <v>195</v>
      </c>
      <c r="C202" s="28">
        <v>2021</v>
      </c>
      <c r="D202" s="282"/>
      <c r="E202" s="126">
        <v>632.29999999999995</v>
      </c>
      <c r="F202" s="11">
        <v>632.29999999999995</v>
      </c>
      <c r="G202" s="11">
        <v>0</v>
      </c>
      <c r="H202" s="11">
        <v>41.3</v>
      </c>
      <c r="I202" s="124" t="s">
        <v>496</v>
      </c>
      <c r="J202" s="12">
        <v>25.29</v>
      </c>
      <c r="K202" s="26">
        <v>4.32</v>
      </c>
      <c r="L202" s="26">
        <v>5.61</v>
      </c>
      <c r="M202" s="26">
        <v>7.16</v>
      </c>
      <c r="N202" s="26">
        <v>5.31</v>
      </c>
      <c r="O202" s="26">
        <v>2.67</v>
      </c>
      <c r="P202" s="26">
        <v>0</v>
      </c>
      <c r="Q202" s="26">
        <v>0</v>
      </c>
      <c r="R202" s="26">
        <v>0.22</v>
      </c>
      <c r="S202" s="35">
        <v>26.301600000000001</v>
      </c>
      <c r="T202" s="33">
        <v>4.4927999999999999</v>
      </c>
      <c r="U202" s="33">
        <v>5.8344000000000005</v>
      </c>
      <c r="V202" s="33">
        <v>7.4464000000000006</v>
      </c>
      <c r="W202" s="33">
        <v>5.5223999999999993</v>
      </c>
      <c r="X202" s="33">
        <v>2.7767999999999997</v>
      </c>
      <c r="Y202" s="33">
        <v>0</v>
      </c>
      <c r="Z202" s="33">
        <v>0</v>
      </c>
      <c r="AA202" s="33">
        <v>0.2288</v>
      </c>
      <c r="AB202" s="38" t="s">
        <v>395</v>
      </c>
      <c r="AC202" s="38" t="s">
        <v>396</v>
      </c>
      <c r="AD202" s="122" t="s">
        <v>396</v>
      </c>
      <c r="AE202" s="37">
        <v>0</v>
      </c>
      <c r="AF202" s="38" t="s">
        <v>396</v>
      </c>
      <c r="AG202" s="282"/>
      <c r="AH202" s="26">
        <v>34.24</v>
      </c>
      <c r="AI202" s="26">
        <v>34.24</v>
      </c>
      <c r="AJ202" s="26">
        <v>2190</v>
      </c>
      <c r="AK202" s="26">
        <v>35.89</v>
      </c>
      <c r="AL202" s="26">
        <v>5.93</v>
      </c>
      <c r="AM202" s="282"/>
      <c r="AN202" s="15">
        <v>1.2999999999999999E-2</v>
      </c>
      <c r="AO202" s="15">
        <v>1.2999999999999999E-2</v>
      </c>
      <c r="AP202" s="16">
        <v>7.7870000000000001E-4</v>
      </c>
      <c r="AQ202" s="15">
        <v>2.5999999999999999E-2</v>
      </c>
      <c r="AR202" s="15">
        <v>0.68300000000000005</v>
      </c>
      <c r="AS202" s="282"/>
      <c r="AT202" s="13">
        <v>0.53689999999999993</v>
      </c>
      <c r="AU202" s="13">
        <v>0.53689999999999993</v>
      </c>
      <c r="AV202" s="13">
        <v>3.2160309999999998E-2</v>
      </c>
      <c r="AW202" s="13">
        <v>1.0737999999999999</v>
      </c>
      <c r="AX202" s="13">
        <v>28.207899999999999</v>
      </c>
      <c r="AY202" s="26">
        <v>2.9073945911750752E-2</v>
      </c>
      <c r="AZ202" s="26">
        <v>2.9073945911750752E-2</v>
      </c>
      <c r="BA202" s="26">
        <v>0.11138870615214297</v>
      </c>
      <c r="BB202" s="26">
        <v>6.0949995255416729E-2</v>
      </c>
      <c r="BC202" s="26">
        <v>0.26454665032421321</v>
      </c>
      <c r="BD202" s="269"/>
      <c r="BE202" s="192">
        <v>43414.650603239868</v>
      </c>
      <c r="BF202" s="188">
        <v>43414.650603239868</v>
      </c>
      <c r="BG202" s="188">
        <v>3921.352559822084</v>
      </c>
      <c r="BH202" s="188">
        <v>543.4390347350261</v>
      </c>
      <c r="BI202" s="188">
        <v>193.85353304495877</v>
      </c>
      <c r="BJ202" s="188">
        <v>1592.6954756378016</v>
      </c>
      <c r="BK202" s="188">
        <v>37163.31</v>
      </c>
      <c r="BL202" s="188">
        <v>0</v>
      </c>
      <c r="BM202" s="188">
        <v>0</v>
      </c>
      <c r="BN202" s="188">
        <v>0</v>
      </c>
      <c r="BO202" s="188">
        <v>0</v>
      </c>
      <c r="BP202" s="188">
        <v>0</v>
      </c>
      <c r="BQ202" s="188">
        <v>0</v>
      </c>
      <c r="BR202" s="188">
        <v>0</v>
      </c>
      <c r="BS202" s="188">
        <v>0</v>
      </c>
      <c r="BT202" s="188">
        <v>0</v>
      </c>
      <c r="BU202" s="188">
        <v>0</v>
      </c>
      <c r="BV202" s="188">
        <v>0</v>
      </c>
      <c r="BW202" s="188">
        <v>0</v>
      </c>
      <c r="BX202" s="188">
        <v>0</v>
      </c>
      <c r="BY202" s="188">
        <v>0</v>
      </c>
      <c r="BZ202" s="188">
        <v>0</v>
      </c>
      <c r="CA202" s="188">
        <v>0</v>
      </c>
      <c r="CB202" s="188">
        <v>0</v>
      </c>
      <c r="CC202" s="188">
        <v>0</v>
      </c>
      <c r="CD202" s="188">
        <v>0</v>
      </c>
      <c r="CE202" s="188">
        <v>0</v>
      </c>
      <c r="CF202" s="188">
        <v>0</v>
      </c>
      <c r="CG202" s="188">
        <v>0</v>
      </c>
      <c r="CH202" s="188">
        <v>0</v>
      </c>
      <c r="CI202" s="188">
        <v>0</v>
      </c>
      <c r="CJ202" s="188">
        <v>0</v>
      </c>
      <c r="CK202" s="188">
        <v>0</v>
      </c>
      <c r="CL202" s="188">
        <v>0</v>
      </c>
      <c r="CM202" s="188">
        <v>0</v>
      </c>
      <c r="CN202" s="188">
        <v>0</v>
      </c>
      <c r="CO202" s="188">
        <v>0</v>
      </c>
      <c r="CP202" s="188">
        <v>0</v>
      </c>
      <c r="CQ202" s="188">
        <v>0</v>
      </c>
      <c r="CR202" s="188">
        <v>0</v>
      </c>
      <c r="CS202" s="188">
        <v>0</v>
      </c>
      <c r="CT202" s="188">
        <v>0</v>
      </c>
      <c r="CU202" s="188">
        <v>0</v>
      </c>
      <c r="CV202" s="188">
        <v>0</v>
      </c>
      <c r="CW202" s="188">
        <v>0</v>
      </c>
      <c r="CX202" s="188">
        <v>0</v>
      </c>
      <c r="CY202" s="188">
        <v>0</v>
      </c>
      <c r="CZ202" s="188">
        <v>0</v>
      </c>
      <c r="DA202" s="188">
        <v>0</v>
      </c>
      <c r="DB202" s="188">
        <v>0</v>
      </c>
      <c r="DC202" s="188">
        <v>0</v>
      </c>
      <c r="DD202" s="193">
        <v>90575.827748290962</v>
      </c>
      <c r="DE202" s="189">
        <v>69708.562036748277</v>
      </c>
      <c r="DF202" s="189">
        <v>10399.337536605995</v>
      </c>
      <c r="DG202" s="189">
        <v>108.53750413848701</v>
      </c>
      <c r="DH202" s="189">
        <v>44.862446272646039</v>
      </c>
      <c r="DI202" s="189">
        <v>63.675057865840976</v>
      </c>
      <c r="DJ202" s="188">
        <v>62.833552852235734</v>
      </c>
      <c r="DK202" s="188">
        <v>0</v>
      </c>
      <c r="DL202" s="188">
        <v>90.242225470331746</v>
      </c>
      <c r="DM202" s="188">
        <v>0</v>
      </c>
      <c r="DN202" s="188">
        <v>10115.982933271011</v>
      </c>
      <c r="DO202" s="188">
        <v>0</v>
      </c>
      <c r="DP202" s="188">
        <v>90.331959204640995</v>
      </c>
      <c r="DQ202" s="188">
        <v>0</v>
      </c>
      <c r="DR202" s="192">
        <v>58798.82565782663</v>
      </c>
      <c r="DS202" s="188">
        <v>45019.235091713257</v>
      </c>
      <c r="DT202" s="188">
        <v>12748.164498671036</v>
      </c>
      <c r="DU202" s="188">
        <v>32271.070593042219</v>
      </c>
      <c r="DV202" s="188">
        <v>11764.613591914796</v>
      </c>
      <c r="DW202" s="188">
        <v>3995.3520760628503</v>
      </c>
      <c r="DX202" s="188">
        <v>3280.5789666001347</v>
      </c>
      <c r="DY202" s="188">
        <v>4488.6825492518101</v>
      </c>
      <c r="DZ202" s="188">
        <v>613.0369438049529</v>
      </c>
      <c r="EA202" s="188">
        <v>333.57020167223715</v>
      </c>
      <c r="EB202" s="188">
        <v>279.46674213271581</v>
      </c>
      <c r="EC202" s="188">
        <v>448.03694605669301</v>
      </c>
      <c r="ED202" s="188">
        <v>35.363227176420303</v>
      </c>
      <c r="EE202" s="188">
        <v>452.37024790897601</v>
      </c>
      <c r="EF202" s="188">
        <v>466.16960925153307</v>
      </c>
      <c r="EG202" s="192">
        <v>3893.4505490795027</v>
      </c>
      <c r="EH202" s="188">
        <v>1646.5791660100097</v>
      </c>
      <c r="EI202" s="188">
        <v>2246.8713830694933</v>
      </c>
      <c r="EJ202" s="192">
        <v>8144.0474805504855</v>
      </c>
      <c r="EK202" s="192">
        <v>58024.059120236401</v>
      </c>
      <c r="EL202" s="188">
        <v>31327.559650058934</v>
      </c>
      <c r="EM202" s="188">
        <v>26696.499470177467</v>
      </c>
      <c r="EN202" s="188">
        <v>0</v>
      </c>
      <c r="EO202" s="192">
        <v>0</v>
      </c>
      <c r="EP202" s="188">
        <v>0</v>
      </c>
      <c r="EQ202" s="188">
        <v>0</v>
      </c>
      <c r="ER202" s="188">
        <v>0</v>
      </c>
      <c r="ES202" s="192">
        <v>1710</v>
      </c>
      <c r="ET202" s="190">
        <v>264560.86115922383</v>
      </c>
      <c r="EU202" s="269"/>
      <c r="EV202" s="192">
        <v>0</v>
      </c>
      <c r="EW202" s="188">
        <v>191890.44</v>
      </c>
      <c r="EX202" s="188">
        <v>0</v>
      </c>
      <c r="EY202" s="188">
        <v>0</v>
      </c>
      <c r="EZ202" s="188">
        <v>0</v>
      </c>
      <c r="FA202" s="188">
        <v>0</v>
      </c>
      <c r="FB202" s="188">
        <v>1973.3400000000001</v>
      </c>
      <c r="FC202" s="192">
        <v>193863.78</v>
      </c>
      <c r="FD202" s="188">
        <v>191834.58000000005</v>
      </c>
      <c r="FE202" s="188">
        <v>0</v>
      </c>
      <c r="FF202" s="188">
        <v>0</v>
      </c>
      <c r="FG202" s="188">
        <v>0</v>
      </c>
      <c r="FH202" s="188">
        <v>0</v>
      </c>
      <c r="FI202" s="188">
        <v>1953.63</v>
      </c>
      <c r="FJ202" s="192">
        <v>193788.21000000005</v>
      </c>
      <c r="FK202" s="192">
        <v>263974.74</v>
      </c>
      <c r="FL202" s="190">
        <v>191890.44</v>
      </c>
      <c r="FN202" s="115">
        <v>0</v>
      </c>
      <c r="FO202" s="107">
        <v>3.4064074518471741</v>
      </c>
      <c r="FP202" s="108">
        <v>632.30000000000007</v>
      </c>
      <c r="FQ202" s="107">
        <v>3.0862418692769187</v>
      </c>
      <c r="FR202" s="108">
        <v>632.30000000000007</v>
      </c>
      <c r="FS202" s="107">
        <v>0</v>
      </c>
      <c r="FT202" s="108">
        <v>0</v>
      </c>
      <c r="FU202" s="108">
        <v>632.29999999999995</v>
      </c>
      <c r="FV202" s="108">
        <v>632.29999999999995</v>
      </c>
      <c r="FW202" s="108">
        <v>632.29999999999995</v>
      </c>
      <c r="FX202" s="108">
        <v>632.29999999999995</v>
      </c>
      <c r="FY202" s="108">
        <v>632.29999999999995</v>
      </c>
      <c r="FZ202" s="108">
        <v>632.29999999999995</v>
      </c>
      <c r="GA202" s="108">
        <v>632.29999999999995</v>
      </c>
      <c r="GB202" s="108">
        <v>632.29999999999995</v>
      </c>
      <c r="GC202" s="108">
        <v>632.29999999999995</v>
      </c>
      <c r="GD202" s="108">
        <v>632.29999999999995</v>
      </c>
      <c r="GE202" s="108">
        <v>632.29999999999995</v>
      </c>
      <c r="GF202" s="108">
        <v>632.29999999999995</v>
      </c>
      <c r="GG202" s="108">
        <v>632.30000000000007</v>
      </c>
      <c r="GH202" s="108">
        <v>0</v>
      </c>
      <c r="GI202" s="108"/>
      <c r="GJ202" s="108">
        <v>0</v>
      </c>
      <c r="GK202" s="115">
        <v>0</v>
      </c>
    </row>
    <row r="203" spans="1:193" ht="12" customHeight="1" x14ac:dyDescent="0.25">
      <c r="A203" s="22">
        <v>198</v>
      </c>
      <c r="B203" s="10" t="s">
        <v>196</v>
      </c>
      <c r="C203" s="28">
        <v>2021</v>
      </c>
      <c r="D203" s="282"/>
      <c r="E203" s="126">
        <v>651.9</v>
      </c>
      <c r="F203" s="11">
        <v>651.9</v>
      </c>
      <c r="G203" s="11">
        <v>0</v>
      </c>
      <c r="H203" s="11">
        <v>53.7</v>
      </c>
      <c r="I203" s="124" t="s">
        <v>496</v>
      </c>
      <c r="J203" s="12">
        <v>25.29</v>
      </c>
      <c r="K203" s="26">
        <v>4.32</v>
      </c>
      <c r="L203" s="26">
        <v>5.61</v>
      </c>
      <c r="M203" s="26">
        <v>7.16</v>
      </c>
      <c r="N203" s="26">
        <v>5.31</v>
      </c>
      <c r="O203" s="26">
        <v>2.67</v>
      </c>
      <c r="P203" s="26">
        <v>0</v>
      </c>
      <c r="Q203" s="26">
        <v>0</v>
      </c>
      <c r="R203" s="26">
        <v>0.22</v>
      </c>
      <c r="S203" s="35">
        <v>26.301600000000001</v>
      </c>
      <c r="T203" s="33">
        <v>4.4927999999999999</v>
      </c>
      <c r="U203" s="33">
        <v>5.8344000000000005</v>
      </c>
      <c r="V203" s="33">
        <v>7.4464000000000006</v>
      </c>
      <c r="W203" s="33">
        <v>5.5223999999999993</v>
      </c>
      <c r="X203" s="33">
        <v>2.7767999999999997</v>
      </c>
      <c r="Y203" s="33">
        <v>0</v>
      </c>
      <c r="Z203" s="33">
        <v>0</v>
      </c>
      <c r="AA203" s="33">
        <v>0.2288</v>
      </c>
      <c r="AB203" s="38" t="s">
        <v>395</v>
      </c>
      <c r="AC203" s="38" t="s">
        <v>396</v>
      </c>
      <c r="AD203" s="122" t="s">
        <v>396</v>
      </c>
      <c r="AE203" s="37">
        <v>0</v>
      </c>
      <c r="AF203" s="38" t="s">
        <v>396</v>
      </c>
      <c r="AG203" s="282"/>
      <c r="AH203" s="26">
        <v>34.24</v>
      </c>
      <c r="AI203" s="26">
        <v>34.24</v>
      </c>
      <c r="AJ203" s="26">
        <v>2190</v>
      </c>
      <c r="AK203" s="26">
        <v>35.89</v>
      </c>
      <c r="AL203" s="26">
        <v>5.93</v>
      </c>
      <c r="AM203" s="282"/>
      <c r="AN203" s="15">
        <v>1.2999999999999999E-2</v>
      </c>
      <c r="AO203" s="15">
        <v>1.2999999999999999E-2</v>
      </c>
      <c r="AP203" s="16">
        <v>7.7870000000000001E-4</v>
      </c>
      <c r="AQ203" s="15">
        <v>2.5999999999999999E-2</v>
      </c>
      <c r="AR203" s="15">
        <v>0.68300000000000005</v>
      </c>
      <c r="AS203" s="282"/>
      <c r="AT203" s="13">
        <v>0.69810000000000005</v>
      </c>
      <c r="AU203" s="13">
        <v>0.69810000000000005</v>
      </c>
      <c r="AV203" s="13">
        <v>4.1816190000000003E-2</v>
      </c>
      <c r="AW203" s="13">
        <v>1.3962000000000001</v>
      </c>
      <c r="AX203" s="13">
        <v>36.677100000000003</v>
      </c>
      <c r="AY203" s="26">
        <v>3.6666580763920854E-2</v>
      </c>
      <c r="AZ203" s="26">
        <v>3.6666580763920854E-2</v>
      </c>
      <c r="BA203" s="26">
        <v>0.14047776668200646</v>
      </c>
      <c r="BB203" s="26">
        <v>7.6867031753336409E-2</v>
      </c>
      <c r="BC203" s="26">
        <v>0.33363277036355271</v>
      </c>
      <c r="BD203" s="269"/>
      <c r="BE203" s="192">
        <v>27363.749309271028</v>
      </c>
      <c r="BF203" s="188">
        <v>27363.749309271028</v>
      </c>
      <c r="BG203" s="188">
        <v>4042.9064269302794</v>
      </c>
      <c r="BH203" s="188">
        <v>560.28452750871952</v>
      </c>
      <c r="BI203" s="188">
        <v>199.86259400918641</v>
      </c>
      <c r="BJ203" s="188">
        <v>1642.0657608228412</v>
      </c>
      <c r="BK203" s="188">
        <v>20918.63</v>
      </c>
      <c r="BL203" s="188">
        <v>0</v>
      </c>
      <c r="BM203" s="188">
        <v>0</v>
      </c>
      <c r="BN203" s="188">
        <v>0</v>
      </c>
      <c r="BO203" s="188">
        <v>0</v>
      </c>
      <c r="BP203" s="188">
        <v>0</v>
      </c>
      <c r="BQ203" s="188">
        <v>0</v>
      </c>
      <c r="BR203" s="188">
        <v>0</v>
      </c>
      <c r="BS203" s="188">
        <v>0</v>
      </c>
      <c r="BT203" s="188">
        <v>0</v>
      </c>
      <c r="BU203" s="188">
        <v>0</v>
      </c>
      <c r="BV203" s="188">
        <v>0</v>
      </c>
      <c r="BW203" s="188">
        <v>0</v>
      </c>
      <c r="BX203" s="188">
        <v>0</v>
      </c>
      <c r="BY203" s="188">
        <v>0</v>
      </c>
      <c r="BZ203" s="188">
        <v>0</v>
      </c>
      <c r="CA203" s="188">
        <v>0</v>
      </c>
      <c r="CB203" s="188">
        <v>0</v>
      </c>
      <c r="CC203" s="188">
        <v>0</v>
      </c>
      <c r="CD203" s="188">
        <v>0</v>
      </c>
      <c r="CE203" s="188">
        <v>0</v>
      </c>
      <c r="CF203" s="188">
        <v>0</v>
      </c>
      <c r="CG203" s="188">
        <v>0</v>
      </c>
      <c r="CH203" s="188">
        <v>0</v>
      </c>
      <c r="CI203" s="188">
        <v>0</v>
      </c>
      <c r="CJ203" s="188">
        <v>0</v>
      </c>
      <c r="CK203" s="188">
        <v>0</v>
      </c>
      <c r="CL203" s="188">
        <v>0</v>
      </c>
      <c r="CM203" s="188">
        <v>0</v>
      </c>
      <c r="CN203" s="188">
        <v>0</v>
      </c>
      <c r="CO203" s="188">
        <v>0</v>
      </c>
      <c r="CP203" s="188">
        <v>0</v>
      </c>
      <c r="CQ203" s="188">
        <v>0</v>
      </c>
      <c r="CR203" s="188">
        <v>0</v>
      </c>
      <c r="CS203" s="188">
        <v>0</v>
      </c>
      <c r="CT203" s="188">
        <v>0</v>
      </c>
      <c r="CU203" s="188">
        <v>0</v>
      </c>
      <c r="CV203" s="188">
        <v>0</v>
      </c>
      <c r="CW203" s="188">
        <v>0</v>
      </c>
      <c r="CX203" s="188">
        <v>0</v>
      </c>
      <c r="CY203" s="188">
        <v>0</v>
      </c>
      <c r="CZ203" s="188">
        <v>0</v>
      </c>
      <c r="DA203" s="188">
        <v>0</v>
      </c>
      <c r="DB203" s="188">
        <v>0</v>
      </c>
      <c r="DC203" s="188">
        <v>0</v>
      </c>
      <c r="DD203" s="193">
        <v>93383.492185846713</v>
      </c>
      <c r="DE203" s="189">
        <v>71869.384140054055</v>
      </c>
      <c r="DF203" s="189">
        <v>10721.695619347534</v>
      </c>
      <c r="DG203" s="189">
        <v>111.90194361518212</v>
      </c>
      <c r="DH203" s="189">
        <v>46.253089870532882</v>
      </c>
      <c r="DI203" s="189">
        <v>65.648853744649244</v>
      </c>
      <c r="DJ203" s="188">
        <v>64.781263805744842</v>
      </c>
      <c r="DK203" s="188">
        <v>0</v>
      </c>
      <c r="DL203" s="188">
        <v>93.039548923152367</v>
      </c>
      <c r="DM203" s="188">
        <v>0</v>
      </c>
      <c r="DN203" s="188">
        <v>10429.557605882286</v>
      </c>
      <c r="DO203" s="188">
        <v>0</v>
      </c>
      <c r="DP203" s="188">
        <v>93.132064218733902</v>
      </c>
      <c r="DQ203" s="188">
        <v>0</v>
      </c>
      <c r="DR203" s="192">
        <v>60621.468363652013</v>
      </c>
      <c r="DS203" s="188">
        <v>46414.738820635554</v>
      </c>
      <c r="DT203" s="188">
        <v>13143.331388081047</v>
      </c>
      <c r="DU203" s="188">
        <v>33271.407432554508</v>
      </c>
      <c r="DV203" s="188">
        <v>12129.292425382337</v>
      </c>
      <c r="DW203" s="188">
        <v>4119.1997760325339</v>
      </c>
      <c r="DX203" s="188">
        <v>3382.2701697400394</v>
      </c>
      <c r="DY203" s="188">
        <v>4627.8224796097647</v>
      </c>
      <c r="DZ203" s="188">
        <v>632.03982866748174</v>
      </c>
      <c r="EA203" s="188">
        <v>343.91019210838419</v>
      </c>
      <c r="EB203" s="188">
        <v>288.12963655909755</v>
      </c>
      <c r="EC203" s="188">
        <v>461.92517022672479</v>
      </c>
      <c r="ED203" s="188">
        <v>36.459414512586406</v>
      </c>
      <c r="EE203" s="188">
        <v>466.39279552722024</v>
      </c>
      <c r="EF203" s="188">
        <v>480.61990870010169</v>
      </c>
      <c r="EG203" s="192">
        <v>4014.1395112208238</v>
      </c>
      <c r="EH203" s="188">
        <v>1697.6197348124704</v>
      </c>
      <c r="EI203" s="188">
        <v>2316.5197764083537</v>
      </c>
      <c r="EJ203" s="192">
        <v>8396.4962083992723</v>
      </c>
      <c r="EK203" s="192">
        <v>59822.685656305708</v>
      </c>
      <c r="EL203" s="188">
        <v>32298.649590184108</v>
      </c>
      <c r="EM203" s="188">
        <v>27524.036066121596</v>
      </c>
      <c r="EN203" s="188">
        <v>0</v>
      </c>
      <c r="EO203" s="192">
        <v>0</v>
      </c>
      <c r="EP203" s="188">
        <v>0</v>
      </c>
      <c r="EQ203" s="188">
        <v>0</v>
      </c>
      <c r="ER203" s="188">
        <v>0</v>
      </c>
      <c r="ES203" s="192">
        <v>1900</v>
      </c>
      <c r="ET203" s="190">
        <v>255502.03123469558</v>
      </c>
      <c r="EU203" s="269"/>
      <c r="EV203" s="192">
        <v>0</v>
      </c>
      <c r="EW203" s="188">
        <v>197838.84</v>
      </c>
      <c r="EX203" s="188">
        <v>59.22</v>
      </c>
      <c r="EY203" s="188">
        <v>59.22</v>
      </c>
      <c r="EZ203" s="188">
        <v>186.48000000000002</v>
      </c>
      <c r="FA203" s="188">
        <v>588.12</v>
      </c>
      <c r="FB203" s="188">
        <v>2565.9</v>
      </c>
      <c r="FC203" s="192">
        <v>201297.78</v>
      </c>
      <c r="FD203" s="188">
        <v>164747.68</v>
      </c>
      <c r="FE203" s="188">
        <v>56.71</v>
      </c>
      <c r="FF203" s="188">
        <v>56.71</v>
      </c>
      <c r="FG203" s="188">
        <v>178.45</v>
      </c>
      <c r="FH203" s="188">
        <v>488.04</v>
      </c>
      <c r="FI203" s="188">
        <v>2122.87</v>
      </c>
      <c r="FJ203" s="192">
        <v>167650.46</v>
      </c>
      <c r="FK203" s="192">
        <v>606234.11999999988</v>
      </c>
      <c r="FL203" s="190">
        <v>197838.84</v>
      </c>
      <c r="FN203" s="115">
        <v>0</v>
      </c>
      <c r="FO203" s="107">
        <v>3.4064265071329962</v>
      </c>
      <c r="FP203" s="108">
        <v>651.89999999999986</v>
      </c>
      <c r="FQ203" s="107">
        <v>3.0862344531369845</v>
      </c>
      <c r="FR203" s="108">
        <v>651.89999999999986</v>
      </c>
      <c r="FS203" s="107">
        <v>0</v>
      </c>
      <c r="FT203" s="108">
        <v>0</v>
      </c>
      <c r="FU203" s="108">
        <v>651.9</v>
      </c>
      <c r="FV203" s="108">
        <v>651.9</v>
      </c>
      <c r="FW203" s="108">
        <v>651.9</v>
      </c>
      <c r="FX203" s="108">
        <v>651.9</v>
      </c>
      <c r="FY203" s="108">
        <v>651.9</v>
      </c>
      <c r="FZ203" s="108">
        <v>651.9</v>
      </c>
      <c r="GA203" s="108">
        <v>651.9</v>
      </c>
      <c r="GB203" s="108">
        <v>651.9</v>
      </c>
      <c r="GC203" s="108">
        <v>651.9</v>
      </c>
      <c r="GD203" s="108">
        <v>651.9</v>
      </c>
      <c r="GE203" s="108">
        <v>651.9</v>
      </c>
      <c r="GF203" s="108">
        <v>651.9</v>
      </c>
      <c r="GG203" s="108">
        <v>651.89999999999986</v>
      </c>
      <c r="GH203" s="108">
        <v>0</v>
      </c>
      <c r="GI203" s="108"/>
      <c r="GJ203" s="108">
        <v>0</v>
      </c>
      <c r="GK203" s="115">
        <v>0</v>
      </c>
    </row>
    <row r="204" spans="1:193" ht="12" customHeight="1" x14ac:dyDescent="0.25">
      <c r="A204" s="22">
        <v>199</v>
      </c>
      <c r="B204" s="10" t="s">
        <v>197</v>
      </c>
      <c r="C204" s="28">
        <v>2021</v>
      </c>
      <c r="D204" s="282"/>
      <c r="E204" s="126">
        <v>638.9</v>
      </c>
      <c r="F204" s="11">
        <v>638.9</v>
      </c>
      <c r="G204" s="11">
        <v>0</v>
      </c>
      <c r="H204" s="11">
        <v>53.7</v>
      </c>
      <c r="I204" s="124" t="s">
        <v>496</v>
      </c>
      <c r="J204" s="12">
        <v>25.29</v>
      </c>
      <c r="K204" s="26">
        <v>4.32</v>
      </c>
      <c r="L204" s="26">
        <v>5.61</v>
      </c>
      <c r="M204" s="26">
        <v>7.16</v>
      </c>
      <c r="N204" s="26">
        <v>5.31</v>
      </c>
      <c r="O204" s="26">
        <v>2.67</v>
      </c>
      <c r="P204" s="26">
        <v>0</v>
      </c>
      <c r="Q204" s="26">
        <v>0</v>
      </c>
      <c r="R204" s="26">
        <v>0.22</v>
      </c>
      <c r="S204" s="35">
        <v>26.301600000000001</v>
      </c>
      <c r="T204" s="33">
        <v>4.4927999999999999</v>
      </c>
      <c r="U204" s="33">
        <v>5.8344000000000005</v>
      </c>
      <c r="V204" s="33">
        <v>7.4464000000000006</v>
      </c>
      <c r="W204" s="33">
        <v>5.5223999999999993</v>
      </c>
      <c r="X204" s="33">
        <v>2.7767999999999997</v>
      </c>
      <c r="Y204" s="33">
        <v>0</v>
      </c>
      <c r="Z204" s="33">
        <v>0</v>
      </c>
      <c r="AA204" s="33">
        <v>0.2288</v>
      </c>
      <c r="AB204" s="38" t="s">
        <v>395</v>
      </c>
      <c r="AC204" s="38" t="s">
        <v>396</v>
      </c>
      <c r="AD204" s="122" t="s">
        <v>396</v>
      </c>
      <c r="AE204" s="37">
        <v>0</v>
      </c>
      <c r="AF204" s="38" t="s">
        <v>396</v>
      </c>
      <c r="AG204" s="282"/>
      <c r="AH204" s="26">
        <v>34.24</v>
      </c>
      <c r="AI204" s="26">
        <v>34.24</v>
      </c>
      <c r="AJ204" s="26">
        <v>2190</v>
      </c>
      <c r="AK204" s="26">
        <v>35.89</v>
      </c>
      <c r="AL204" s="26">
        <v>5.93</v>
      </c>
      <c r="AM204" s="282"/>
      <c r="AN204" s="15">
        <v>1.2999999999999999E-2</v>
      </c>
      <c r="AO204" s="15">
        <v>1.2999999999999999E-2</v>
      </c>
      <c r="AP204" s="16">
        <v>7.7870000000000001E-4</v>
      </c>
      <c r="AQ204" s="15">
        <v>2.5999999999999999E-2</v>
      </c>
      <c r="AR204" s="15">
        <v>0.68300000000000005</v>
      </c>
      <c r="AS204" s="282"/>
      <c r="AT204" s="13">
        <v>0.69810000000000005</v>
      </c>
      <c r="AU204" s="13">
        <v>0.69810000000000005</v>
      </c>
      <c r="AV204" s="13">
        <v>4.1816190000000003E-2</v>
      </c>
      <c r="AW204" s="13">
        <v>1.3962000000000001</v>
      </c>
      <c r="AX204" s="13">
        <v>36.677100000000003</v>
      </c>
      <c r="AY204" s="26">
        <v>3.7412652997339188E-2</v>
      </c>
      <c r="AZ204" s="26">
        <v>3.7412652997339188E-2</v>
      </c>
      <c r="BA204" s="26">
        <v>0.14333613413679763</v>
      </c>
      <c r="BB204" s="26">
        <v>7.8431081546407905E-2</v>
      </c>
      <c r="BC204" s="26">
        <v>0.34042135388949757</v>
      </c>
      <c r="BD204" s="269"/>
      <c r="BE204" s="192">
        <v>35981.227688158819</v>
      </c>
      <c r="BF204" s="188">
        <v>10113.302616495257</v>
      </c>
      <c r="BG204" s="188">
        <v>3962.2839640523939</v>
      </c>
      <c r="BH204" s="188">
        <v>549.11149658739214</v>
      </c>
      <c r="BI204" s="188">
        <v>195.87699234923946</v>
      </c>
      <c r="BJ204" s="188">
        <v>1609.3201635062328</v>
      </c>
      <c r="BK204" s="188">
        <v>3796.71</v>
      </c>
      <c r="BL204" s="188">
        <v>0</v>
      </c>
      <c r="BM204" s="188">
        <v>0</v>
      </c>
      <c r="BN204" s="188">
        <v>0</v>
      </c>
      <c r="BO204" s="188">
        <v>0</v>
      </c>
      <c r="BP204" s="188">
        <v>0</v>
      </c>
      <c r="BQ204" s="188">
        <v>0</v>
      </c>
      <c r="BR204" s="188">
        <v>0</v>
      </c>
      <c r="BS204" s="188">
        <v>0</v>
      </c>
      <c r="BT204" s="188">
        <v>0</v>
      </c>
      <c r="BU204" s="188">
        <v>25449.200000000001</v>
      </c>
      <c r="BV204" s="188">
        <v>0</v>
      </c>
      <c r="BW204" s="188">
        <v>25449.200000000001</v>
      </c>
      <c r="BX204" s="188">
        <v>0</v>
      </c>
      <c r="BY204" s="188">
        <v>0</v>
      </c>
      <c r="BZ204" s="188">
        <v>0</v>
      </c>
      <c r="CA204" s="188">
        <v>0</v>
      </c>
      <c r="CB204" s="188">
        <v>0</v>
      </c>
      <c r="CC204" s="188">
        <v>0</v>
      </c>
      <c r="CD204" s="188">
        <v>0</v>
      </c>
      <c r="CE204" s="188">
        <v>0</v>
      </c>
      <c r="CF204" s="188">
        <v>0</v>
      </c>
      <c r="CG204" s="188">
        <v>0</v>
      </c>
      <c r="CH204" s="188">
        <v>0</v>
      </c>
      <c r="CI204" s="188">
        <v>0</v>
      </c>
      <c r="CJ204" s="188">
        <v>0</v>
      </c>
      <c r="CK204" s="188">
        <v>0</v>
      </c>
      <c r="CL204" s="188">
        <v>0</v>
      </c>
      <c r="CM204" s="188">
        <v>0</v>
      </c>
      <c r="CN204" s="188">
        <v>0</v>
      </c>
      <c r="CO204" s="188">
        <v>0</v>
      </c>
      <c r="CP204" s="188">
        <v>0</v>
      </c>
      <c r="CQ204" s="188">
        <v>0</v>
      </c>
      <c r="CR204" s="188">
        <v>0</v>
      </c>
      <c r="CS204" s="188">
        <v>0</v>
      </c>
      <c r="CT204" s="188">
        <v>0</v>
      </c>
      <c r="CU204" s="188">
        <v>0</v>
      </c>
      <c r="CV204" s="188">
        <v>0</v>
      </c>
      <c r="CW204" s="188">
        <v>0</v>
      </c>
      <c r="CX204" s="188">
        <v>0</v>
      </c>
      <c r="CY204" s="188">
        <v>0</v>
      </c>
      <c r="CZ204" s="188">
        <v>0</v>
      </c>
      <c r="DA204" s="188">
        <v>0</v>
      </c>
      <c r="DB204" s="188">
        <v>0</v>
      </c>
      <c r="DC204" s="188">
        <v>418.7250716635624</v>
      </c>
      <c r="DD204" s="193">
        <v>91521.265773182182</v>
      </c>
      <c r="DE204" s="189">
        <v>70436.185806228779</v>
      </c>
      <c r="DF204" s="189">
        <v>10507.88668691692</v>
      </c>
      <c r="DG204" s="189">
        <v>109.67042763574148</v>
      </c>
      <c r="DH204" s="189">
        <v>45.330724218873236</v>
      </c>
      <c r="DI204" s="189">
        <v>64.339703416868232</v>
      </c>
      <c r="DJ204" s="188">
        <v>63.489414703927558</v>
      </c>
      <c r="DK204" s="188">
        <v>0</v>
      </c>
      <c r="DL204" s="188">
        <v>91.184181326893764</v>
      </c>
      <c r="DM204" s="188">
        <v>0</v>
      </c>
      <c r="DN204" s="188">
        <v>10221.57440466052</v>
      </c>
      <c r="DO204" s="188">
        <v>0</v>
      </c>
      <c r="DP204" s="188">
        <v>91.274851709386553</v>
      </c>
      <c r="DQ204" s="188">
        <v>0</v>
      </c>
      <c r="DR204" s="192">
        <v>59412.572691420872</v>
      </c>
      <c r="DS204" s="188">
        <v>45489.149612676876</v>
      </c>
      <c r="DT204" s="188">
        <v>12881.230900207058</v>
      </c>
      <c r="DU204" s="188">
        <v>32607.918712469822</v>
      </c>
      <c r="DV204" s="188">
        <v>11887.413607266108</v>
      </c>
      <c r="DW204" s="188">
        <v>4037.0558933995799</v>
      </c>
      <c r="DX204" s="188">
        <v>3314.8219227594896</v>
      </c>
      <c r="DY204" s="188">
        <v>4535.5357911070387</v>
      </c>
      <c r="DZ204" s="188">
        <v>619.43587442192688</v>
      </c>
      <c r="EA204" s="188">
        <v>337.05203518644987</v>
      </c>
      <c r="EB204" s="188">
        <v>282.38383923547696</v>
      </c>
      <c r="EC204" s="188">
        <v>452.71359297109137</v>
      </c>
      <c r="ED204" s="188">
        <v>35.732351483496636</v>
      </c>
      <c r="EE204" s="188">
        <v>457.09212618858874</v>
      </c>
      <c r="EF204" s="188">
        <v>471.03552641278566</v>
      </c>
      <c r="EG204" s="192">
        <v>3934.0907098005591</v>
      </c>
      <c r="EH204" s="188">
        <v>1663.7662963210421</v>
      </c>
      <c r="EI204" s="188">
        <v>2270.3244134795173</v>
      </c>
      <c r="EJ204" s="192">
        <v>8229.0557256424217</v>
      </c>
      <c r="EK204" s="192">
        <v>58629.719076259724</v>
      </c>
      <c r="EL204" s="188">
        <v>31654.559323774545</v>
      </c>
      <c r="EM204" s="188">
        <v>26975.159752485179</v>
      </c>
      <c r="EN204" s="188">
        <v>0</v>
      </c>
      <c r="EO204" s="192">
        <v>0</v>
      </c>
      <c r="EP204" s="188">
        <v>0</v>
      </c>
      <c r="EQ204" s="188">
        <v>0</v>
      </c>
      <c r="ER204" s="188">
        <v>0</v>
      </c>
      <c r="ES204" s="192">
        <v>1900</v>
      </c>
      <c r="ET204" s="190">
        <v>259607.93166446459</v>
      </c>
      <c r="EU204" s="269"/>
      <c r="EV204" s="192">
        <v>0</v>
      </c>
      <c r="EW204" s="188">
        <v>194086.29</v>
      </c>
      <c r="EX204" s="188">
        <v>43.319999999999993</v>
      </c>
      <c r="EY204" s="188">
        <v>43.319999999999993</v>
      </c>
      <c r="EZ204" s="188">
        <v>136.37</v>
      </c>
      <c r="FA204" s="188">
        <v>588.03</v>
      </c>
      <c r="FB204" s="188">
        <v>2566.0299999999997</v>
      </c>
      <c r="FC204" s="192">
        <v>197463.36000000002</v>
      </c>
      <c r="FD204" s="188">
        <v>191988.48000000001</v>
      </c>
      <c r="FE204" s="188">
        <v>38.11</v>
      </c>
      <c r="FF204" s="188">
        <v>38.11</v>
      </c>
      <c r="FG204" s="188">
        <v>119.78000000000002</v>
      </c>
      <c r="FH204" s="188">
        <v>579.20000000000005</v>
      </c>
      <c r="FI204" s="188">
        <v>2514.0599999999995</v>
      </c>
      <c r="FJ204" s="192">
        <v>195277.74</v>
      </c>
      <c r="FK204" s="192">
        <v>35888.17</v>
      </c>
      <c r="FL204" s="190">
        <v>194086.29</v>
      </c>
      <c r="FN204" s="115">
        <v>0</v>
      </c>
      <c r="FO204" s="107">
        <v>3.406417404914698</v>
      </c>
      <c r="FP204" s="108">
        <v>638.89999999999986</v>
      </c>
      <c r="FQ204" s="107">
        <v>3.0862461105024264</v>
      </c>
      <c r="FR204" s="108">
        <v>638.89999999999986</v>
      </c>
      <c r="FS204" s="107">
        <v>0</v>
      </c>
      <c r="FT204" s="108">
        <v>0</v>
      </c>
      <c r="FU204" s="108">
        <v>638.9</v>
      </c>
      <c r="FV204" s="108">
        <v>638.9</v>
      </c>
      <c r="FW204" s="108">
        <v>638.9</v>
      </c>
      <c r="FX204" s="108">
        <v>638.9</v>
      </c>
      <c r="FY204" s="108">
        <v>638.9</v>
      </c>
      <c r="FZ204" s="108">
        <v>638.9</v>
      </c>
      <c r="GA204" s="108">
        <v>638.9</v>
      </c>
      <c r="GB204" s="108">
        <v>638.9</v>
      </c>
      <c r="GC204" s="108">
        <v>638.9</v>
      </c>
      <c r="GD204" s="108">
        <v>638.9</v>
      </c>
      <c r="GE204" s="108">
        <v>638.9</v>
      </c>
      <c r="GF204" s="108">
        <v>638.9</v>
      </c>
      <c r="GG204" s="108">
        <v>638.89999999999986</v>
      </c>
      <c r="GH204" s="108">
        <v>638.89999999999986</v>
      </c>
      <c r="GI204" s="108"/>
      <c r="GJ204" s="108">
        <v>0</v>
      </c>
      <c r="GK204" s="115">
        <v>0</v>
      </c>
    </row>
    <row r="205" spans="1:193" ht="12" customHeight="1" x14ac:dyDescent="0.25">
      <c r="A205" s="22">
        <v>200</v>
      </c>
      <c r="B205" s="10" t="s">
        <v>198</v>
      </c>
      <c r="C205" s="28">
        <v>2021</v>
      </c>
      <c r="D205" s="282"/>
      <c r="E205" s="126">
        <v>4850.6000000000004</v>
      </c>
      <c r="F205" s="11">
        <v>4091.4</v>
      </c>
      <c r="G205" s="11">
        <v>759.2</v>
      </c>
      <c r="H205" s="11">
        <v>370.5</v>
      </c>
      <c r="I205" s="124" t="s">
        <v>496</v>
      </c>
      <c r="J205" s="12">
        <v>25.29</v>
      </c>
      <c r="K205" s="26">
        <v>4.32</v>
      </c>
      <c r="L205" s="26">
        <v>5.61</v>
      </c>
      <c r="M205" s="26">
        <v>7.16</v>
      </c>
      <c r="N205" s="26">
        <v>5.31</v>
      </c>
      <c r="O205" s="26">
        <v>2.67</v>
      </c>
      <c r="P205" s="26">
        <v>0</v>
      </c>
      <c r="Q205" s="26">
        <v>0</v>
      </c>
      <c r="R205" s="26">
        <v>0.22</v>
      </c>
      <c r="S205" s="35">
        <v>26.301600000000001</v>
      </c>
      <c r="T205" s="33">
        <v>4.4927999999999999</v>
      </c>
      <c r="U205" s="33">
        <v>5.8344000000000005</v>
      </c>
      <c r="V205" s="33">
        <v>7.4464000000000006</v>
      </c>
      <c r="W205" s="33">
        <v>5.5223999999999993</v>
      </c>
      <c r="X205" s="33">
        <v>2.7767999999999997</v>
      </c>
      <c r="Y205" s="33">
        <v>0</v>
      </c>
      <c r="Z205" s="33">
        <v>0</v>
      </c>
      <c r="AA205" s="33">
        <v>0.2288</v>
      </c>
      <c r="AB205" s="38" t="s">
        <v>395</v>
      </c>
      <c r="AC205" s="38" t="s">
        <v>396</v>
      </c>
      <c r="AD205" s="122" t="s">
        <v>396</v>
      </c>
      <c r="AE205" s="37">
        <v>0</v>
      </c>
      <c r="AF205" s="38" t="s">
        <v>396</v>
      </c>
      <c r="AG205" s="282"/>
      <c r="AH205" s="26">
        <v>34.24</v>
      </c>
      <c r="AI205" s="26">
        <v>34.24</v>
      </c>
      <c r="AJ205" s="26">
        <v>2190</v>
      </c>
      <c r="AK205" s="26">
        <v>35.89</v>
      </c>
      <c r="AL205" s="26">
        <v>5.93</v>
      </c>
      <c r="AM205" s="282"/>
      <c r="AN205" s="15">
        <v>1.2999999999999999E-2</v>
      </c>
      <c r="AO205" s="15">
        <v>1.2999999999999999E-2</v>
      </c>
      <c r="AP205" s="16">
        <v>7.7870000000000001E-4</v>
      </c>
      <c r="AQ205" s="15">
        <v>2.5999999999999999E-2</v>
      </c>
      <c r="AR205" s="15">
        <v>0.68300000000000005</v>
      </c>
      <c r="AS205" s="282"/>
      <c r="AT205" s="13">
        <v>4.8164999999999996</v>
      </c>
      <c r="AU205" s="13">
        <v>4.8164999999999996</v>
      </c>
      <c r="AV205" s="13">
        <v>0.28850835000000002</v>
      </c>
      <c r="AW205" s="13">
        <v>9.6329999999999991</v>
      </c>
      <c r="AX205" s="13">
        <v>253.05150000000003</v>
      </c>
      <c r="AY205" s="26">
        <v>3.3999290809384408E-2</v>
      </c>
      <c r="AZ205" s="26">
        <v>3.3999290809384408E-2</v>
      </c>
      <c r="BA205" s="26">
        <v>0.13025878994351214</v>
      </c>
      <c r="BB205" s="26">
        <v>7.1275382426916251E-2</v>
      </c>
      <c r="BC205" s="26">
        <v>0.30936284067950359</v>
      </c>
      <c r="BD205" s="269"/>
      <c r="BE205" s="192">
        <v>79353.852482678325</v>
      </c>
      <c r="BF205" s="188">
        <v>71077.195075241674</v>
      </c>
      <c r="BG205" s="188">
        <v>30082.10141811323</v>
      </c>
      <c r="BH205" s="188">
        <v>4168.9156759223733</v>
      </c>
      <c r="BI205" s="188">
        <v>1487.1199547491328</v>
      </c>
      <c r="BJ205" s="188">
        <v>12218.138026456932</v>
      </c>
      <c r="BK205" s="188">
        <v>23120.92</v>
      </c>
      <c r="BL205" s="188">
        <v>0</v>
      </c>
      <c r="BM205" s="188">
        <v>0</v>
      </c>
      <c r="BN205" s="188">
        <v>0</v>
      </c>
      <c r="BO205" s="188">
        <v>0</v>
      </c>
      <c r="BP205" s="188">
        <v>0</v>
      </c>
      <c r="BQ205" s="188">
        <v>0</v>
      </c>
      <c r="BR205" s="188">
        <v>0</v>
      </c>
      <c r="BS205" s="188">
        <v>0</v>
      </c>
      <c r="BT205" s="188">
        <v>5097.6499999999996</v>
      </c>
      <c r="BU205" s="188">
        <v>0</v>
      </c>
      <c r="BV205" s="188">
        <v>0</v>
      </c>
      <c r="BW205" s="188">
        <v>0</v>
      </c>
      <c r="BX205" s="188">
        <v>0</v>
      </c>
      <c r="BY205" s="188">
        <v>0</v>
      </c>
      <c r="BZ205" s="188">
        <v>0</v>
      </c>
      <c r="CA205" s="188">
        <v>0</v>
      </c>
      <c r="CB205" s="188">
        <v>0</v>
      </c>
      <c r="CC205" s="188">
        <v>0</v>
      </c>
      <c r="CD205" s="188">
        <v>0</v>
      </c>
      <c r="CE205" s="188">
        <v>0</v>
      </c>
      <c r="CF205" s="188">
        <v>0</v>
      </c>
      <c r="CG205" s="188">
        <v>0</v>
      </c>
      <c r="CH205" s="188">
        <v>0</v>
      </c>
      <c r="CI205" s="188">
        <v>0</v>
      </c>
      <c r="CJ205" s="188">
        <v>0</v>
      </c>
      <c r="CK205" s="188">
        <v>0</v>
      </c>
      <c r="CL205" s="188">
        <v>0</v>
      </c>
      <c r="CM205" s="188">
        <v>0</v>
      </c>
      <c r="CN205" s="188">
        <v>0</v>
      </c>
      <c r="CO205" s="188">
        <v>0</v>
      </c>
      <c r="CP205" s="188">
        <v>0</v>
      </c>
      <c r="CQ205" s="188">
        <v>0</v>
      </c>
      <c r="CR205" s="188">
        <v>0</v>
      </c>
      <c r="CS205" s="188">
        <v>0</v>
      </c>
      <c r="CT205" s="188">
        <v>0</v>
      </c>
      <c r="CU205" s="188">
        <v>0</v>
      </c>
      <c r="CV205" s="188">
        <v>0</v>
      </c>
      <c r="CW205" s="188">
        <v>0</v>
      </c>
      <c r="CX205" s="188">
        <v>0</v>
      </c>
      <c r="CY205" s="188">
        <v>0</v>
      </c>
      <c r="CZ205" s="188">
        <v>0</v>
      </c>
      <c r="DA205" s="188">
        <v>0</v>
      </c>
      <c r="DB205" s="188">
        <v>0</v>
      </c>
      <c r="DC205" s="188">
        <v>3179.0074074366507</v>
      </c>
      <c r="DD205" s="193">
        <v>805480.11902081303</v>
      </c>
      <c r="DE205" s="189">
        <v>534759.37215791724</v>
      </c>
      <c r="DF205" s="189">
        <v>79777.046742149338</v>
      </c>
      <c r="DG205" s="189">
        <v>832.63010845191366</v>
      </c>
      <c r="DH205" s="189">
        <v>344.15590999540854</v>
      </c>
      <c r="DI205" s="189">
        <v>488.47419845650506</v>
      </c>
      <c r="DJ205" s="188">
        <v>111122.48871179037</v>
      </c>
      <c r="DK205" s="188">
        <v>0</v>
      </c>
      <c r="DL205" s="188">
        <v>692.28046633938175</v>
      </c>
      <c r="DM205" s="188">
        <v>0</v>
      </c>
      <c r="DN205" s="188">
        <v>77603.331988177059</v>
      </c>
      <c r="DO205" s="188">
        <v>0</v>
      </c>
      <c r="DP205" s="188">
        <v>692.96884598771396</v>
      </c>
      <c r="DQ205" s="188">
        <v>0</v>
      </c>
      <c r="DR205" s="192">
        <v>451066.87290187215</v>
      </c>
      <c r="DS205" s="188">
        <v>345358.69324033574</v>
      </c>
      <c r="DT205" s="188">
        <v>97795.740498582498</v>
      </c>
      <c r="DU205" s="188">
        <v>247562.95274175322</v>
      </c>
      <c r="DV205" s="188">
        <v>90250.568858045066</v>
      </c>
      <c r="DW205" s="188">
        <v>30649.778238416035</v>
      </c>
      <c r="DX205" s="188">
        <v>25166.497446450434</v>
      </c>
      <c r="DY205" s="188">
        <v>34434.293173178594</v>
      </c>
      <c r="DZ205" s="188">
        <v>4702.8261894991374</v>
      </c>
      <c r="EA205" s="188">
        <v>2558.9366127334388</v>
      </c>
      <c r="EB205" s="188">
        <v>2143.8895767656982</v>
      </c>
      <c r="EC205" s="188">
        <v>3437.0520489365722</v>
      </c>
      <c r="ED205" s="188">
        <v>271.28399453098888</v>
      </c>
      <c r="EE205" s="188">
        <v>3470.2943610742977</v>
      </c>
      <c r="EF205" s="188">
        <v>3576.1542094503966</v>
      </c>
      <c r="EG205" s="192">
        <v>29868.05508993363</v>
      </c>
      <c r="EH205" s="188">
        <v>12631.49913434786</v>
      </c>
      <c r="EI205" s="188">
        <v>17236.555955585769</v>
      </c>
      <c r="EJ205" s="192">
        <v>62475.908127721297</v>
      </c>
      <c r="EK205" s="192">
        <v>445123.36101315613</v>
      </c>
      <c r="EL205" s="188">
        <v>240324.94201894011</v>
      </c>
      <c r="EM205" s="188">
        <v>204798.41899421602</v>
      </c>
      <c r="EN205" s="188">
        <v>0</v>
      </c>
      <c r="EO205" s="192">
        <v>0</v>
      </c>
      <c r="EP205" s="188">
        <v>0</v>
      </c>
      <c r="EQ205" s="188">
        <v>0</v>
      </c>
      <c r="ER205" s="188">
        <v>0</v>
      </c>
      <c r="ES205" s="192">
        <v>8360</v>
      </c>
      <c r="ET205" s="190">
        <v>1881728.1686361746</v>
      </c>
      <c r="EU205" s="269"/>
      <c r="EV205" s="192">
        <v>0</v>
      </c>
      <c r="EW205" s="188">
        <v>1241415.25</v>
      </c>
      <c r="EX205" s="188">
        <v>1624.02</v>
      </c>
      <c r="EY205" s="188">
        <v>1624.02</v>
      </c>
      <c r="EZ205" s="188">
        <v>5115.72</v>
      </c>
      <c r="FA205" s="188">
        <v>3422.05</v>
      </c>
      <c r="FB205" s="188">
        <v>14932.56</v>
      </c>
      <c r="FC205" s="192">
        <v>1268133.6200000001</v>
      </c>
      <c r="FD205" s="188">
        <v>1202824.08</v>
      </c>
      <c r="FE205" s="188">
        <v>1568.78</v>
      </c>
      <c r="FF205" s="188">
        <v>1568.72</v>
      </c>
      <c r="FG205" s="188">
        <v>4937.6900000000005</v>
      </c>
      <c r="FH205" s="188">
        <v>3307.5599999999995</v>
      </c>
      <c r="FI205" s="188">
        <v>14414.04</v>
      </c>
      <c r="FJ205" s="192">
        <v>1228620.8700000001</v>
      </c>
      <c r="FK205" s="192">
        <v>510353.59000000008</v>
      </c>
      <c r="FL205" s="190">
        <v>1241415.25</v>
      </c>
      <c r="FN205" s="115">
        <v>0</v>
      </c>
      <c r="FO205" s="107">
        <v>3.4064176359992562</v>
      </c>
      <c r="FP205" s="108">
        <v>4850.5999999999995</v>
      </c>
      <c r="FQ205" s="107">
        <v>2.6059533645999053</v>
      </c>
      <c r="FR205" s="108">
        <v>4850.5999999999995</v>
      </c>
      <c r="FS205" s="107">
        <v>0</v>
      </c>
      <c r="FT205" s="108">
        <v>0</v>
      </c>
      <c r="FU205" s="108">
        <v>4850.6000000000004</v>
      </c>
      <c r="FV205" s="108">
        <v>4850.6000000000004</v>
      </c>
      <c r="FW205" s="108">
        <v>4850.6000000000004</v>
      </c>
      <c r="FX205" s="108">
        <v>4850.6000000000004</v>
      </c>
      <c r="FY205" s="108">
        <v>4850.6000000000004</v>
      </c>
      <c r="FZ205" s="108">
        <v>4850.6000000000004</v>
      </c>
      <c r="GA205" s="108">
        <v>4850.6000000000004</v>
      </c>
      <c r="GB205" s="108">
        <v>4850.6000000000004</v>
      </c>
      <c r="GC205" s="108">
        <v>4850.6000000000004</v>
      </c>
      <c r="GD205" s="108">
        <v>4850.6000000000004</v>
      </c>
      <c r="GE205" s="108">
        <v>4850.6000000000004</v>
      </c>
      <c r="GF205" s="108">
        <v>4850.6000000000004</v>
      </c>
      <c r="GG205" s="108">
        <v>4850.5999999999995</v>
      </c>
      <c r="GH205" s="108">
        <v>4850.5999999999995</v>
      </c>
      <c r="GI205" s="108"/>
      <c r="GJ205" s="108">
        <v>0</v>
      </c>
      <c r="GK205" s="115">
        <v>0</v>
      </c>
    </row>
    <row r="206" spans="1:193" ht="12" customHeight="1" x14ac:dyDescent="0.25">
      <c r="A206" s="22">
        <v>201</v>
      </c>
      <c r="B206" s="10" t="s">
        <v>199</v>
      </c>
      <c r="C206" s="28">
        <v>2021</v>
      </c>
      <c r="D206" s="282"/>
      <c r="E206" s="126">
        <v>637.70000000000005</v>
      </c>
      <c r="F206" s="11">
        <v>637.70000000000005</v>
      </c>
      <c r="G206" s="11">
        <v>0</v>
      </c>
      <c r="H206" s="11">
        <v>56</v>
      </c>
      <c r="I206" s="124" t="s">
        <v>496</v>
      </c>
      <c r="J206" s="12">
        <v>25.29</v>
      </c>
      <c r="K206" s="26">
        <v>4.32</v>
      </c>
      <c r="L206" s="26">
        <v>5.61</v>
      </c>
      <c r="M206" s="26">
        <v>7.16</v>
      </c>
      <c r="N206" s="26">
        <v>5.31</v>
      </c>
      <c r="O206" s="26">
        <v>2.67</v>
      </c>
      <c r="P206" s="26">
        <v>0</v>
      </c>
      <c r="Q206" s="26">
        <v>0</v>
      </c>
      <c r="R206" s="26">
        <v>0.22</v>
      </c>
      <c r="S206" s="35">
        <v>26.301600000000001</v>
      </c>
      <c r="T206" s="33">
        <v>4.4927999999999999</v>
      </c>
      <c r="U206" s="33">
        <v>5.8344000000000005</v>
      </c>
      <c r="V206" s="33">
        <v>7.4464000000000006</v>
      </c>
      <c r="W206" s="33">
        <v>5.5223999999999993</v>
      </c>
      <c r="X206" s="33">
        <v>2.7767999999999997</v>
      </c>
      <c r="Y206" s="33">
        <v>0</v>
      </c>
      <c r="Z206" s="33">
        <v>0</v>
      </c>
      <c r="AA206" s="33">
        <v>0.2288</v>
      </c>
      <c r="AB206" s="38" t="s">
        <v>395</v>
      </c>
      <c r="AC206" s="38" t="s">
        <v>396</v>
      </c>
      <c r="AD206" s="122" t="s">
        <v>396</v>
      </c>
      <c r="AE206" s="37">
        <v>0</v>
      </c>
      <c r="AF206" s="38" t="s">
        <v>396</v>
      </c>
      <c r="AG206" s="282"/>
      <c r="AH206" s="26">
        <v>34.24</v>
      </c>
      <c r="AI206" s="26">
        <v>34.24</v>
      </c>
      <c r="AJ206" s="26">
        <v>2190</v>
      </c>
      <c r="AK206" s="26">
        <v>35.89</v>
      </c>
      <c r="AL206" s="26">
        <v>5.93</v>
      </c>
      <c r="AM206" s="282"/>
      <c r="AN206" s="15">
        <v>1.2999999999999999E-2</v>
      </c>
      <c r="AO206" s="15">
        <v>1.2999999999999999E-2</v>
      </c>
      <c r="AP206" s="16">
        <v>7.7870000000000001E-4</v>
      </c>
      <c r="AQ206" s="15">
        <v>2.5999999999999999E-2</v>
      </c>
      <c r="AR206" s="15">
        <v>0.68300000000000005</v>
      </c>
      <c r="AS206" s="282"/>
      <c r="AT206" s="13">
        <v>0.72799999999999998</v>
      </c>
      <c r="AU206" s="13">
        <v>0.72799999999999998</v>
      </c>
      <c r="AV206" s="13">
        <v>4.3607199999999999E-2</v>
      </c>
      <c r="AW206" s="13">
        <v>1.456</v>
      </c>
      <c r="AX206" s="13">
        <v>38.248000000000005</v>
      </c>
      <c r="AY206" s="26">
        <v>3.9088474204171234E-2</v>
      </c>
      <c r="AZ206" s="26">
        <v>3.9088474204171234E-2</v>
      </c>
      <c r="BA206" s="26">
        <v>0.14975657519209656</v>
      </c>
      <c r="BB206" s="26">
        <v>8.1944237102085607E-2</v>
      </c>
      <c r="BC206" s="26">
        <v>0.35566981339187703</v>
      </c>
      <c r="BD206" s="269"/>
      <c r="BE206" s="192">
        <v>6304.7286140851884</v>
      </c>
      <c r="BF206" s="188">
        <v>6304.7286140851884</v>
      </c>
      <c r="BG206" s="188">
        <v>3954.8418905559738</v>
      </c>
      <c r="BH206" s="188">
        <v>548.080139886962</v>
      </c>
      <c r="BI206" s="188">
        <v>195.50909065755206</v>
      </c>
      <c r="BJ206" s="188">
        <v>1606.2974929847001</v>
      </c>
      <c r="BK206" s="188">
        <v>0</v>
      </c>
      <c r="BL206" s="188">
        <v>0</v>
      </c>
      <c r="BM206" s="188">
        <v>0</v>
      </c>
      <c r="BN206" s="188">
        <v>0</v>
      </c>
      <c r="BO206" s="188">
        <v>0</v>
      </c>
      <c r="BP206" s="188">
        <v>0</v>
      </c>
      <c r="BQ206" s="188">
        <v>0</v>
      </c>
      <c r="BR206" s="188">
        <v>0</v>
      </c>
      <c r="BS206" s="188">
        <v>0</v>
      </c>
      <c r="BT206" s="188">
        <v>0</v>
      </c>
      <c r="BU206" s="188">
        <v>0</v>
      </c>
      <c r="BV206" s="188">
        <v>0</v>
      </c>
      <c r="BW206" s="188">
        <v>0</v>
      </c>
      <c r="BX206" s="188">
        <v>0</v>
      </c>
      <c r="BY206" s="188">
        <v>0</v>
      </c>
      <c r="BZ206" s="188">
        <v>0</v>
      </c>
      <c r="CA206" s="188">
        <v>0</v>
      </c>
      <c r="CB206" s="188">
        <v>0</v>
      </c>
      <c r="CC206" s="188">
        <v>0</v>
      </c>
      <c r="CD206" s="188">
        <v>0</v>
      </c>
      <c r="CE206" s="188">
        <v>0</v>
      </c>
      <c r="CF206" s="188">
        <v>0</v>
      </c>
      <c r="CG206" s="188">
        <v>0</v>
      </c>
      <c r="CH206" s="188">
        <v>0</v>
      </c>
      <c r="CI206" s="188">
        <v>0</v>
      </c>
      <c r="CJ206" s="188">
        <v>0</v>
      </c>
      <c r="CK206" s="188">
        <v>0</v>
      </c>
      <c r="CL206" s="188">
        <v>0</v>
      </c>
      <c r="CM206" s="188">
        <v>0</v>
      </c>
      <c r="CN206" s="188">
        <v>0</v>
      </c>
      <c r="CO206" s="188">
        <v>0</v>
      </c>
      <c r="CP206" s="188">
        <v>0</v>
      </c>
      <c r="CQ206" s="188">
        <v>0</v>
      </c>
      <c r="CR206" s="188">
        <v>0</v>
      </c>
      <c r="CS206" s="188">
        <v>0</v>
      </c>
      <c r="CT206" s="188">
        <v>0</v>
      </c>
      <c r="CU206" s="188">
        <v>0</v>
      </c>
      <c r="CV206" s="188">
        <v>0</v>
      </c>
      <c r="CW206" s="188">
        <v>0</v>
      </c>
      <c r="CX206" s="188">
        <v>0</v>
      </c>
      <c r="CY206" s="188">
        <v>0</v>
      </c>
      <c r="CZ206" s="188">
        <v>0</v>
      </c>
      <c r="DA206" s="188">
        <v>0</v>
      </c>
      <c r="DB206" s="188">
        <v>0</v>
      </c>
      <c r="DC206" s="188">
        <v>0</v>
      </c>
      <c r="DD206" s="193">
        <v>91349.367950474698</v>
      </c>
      <c r="DE206" s="189">
        <v>70303.890575414145</v>
      </c>
      <c r="DF206" s="189">
        <v>10488.150477769479</v>
      </c>
      <c r="DG206" s="189">
        <v>109.46444154533157</v>
      </c>
      <c r="DH206" s="189">
        <v>45.245582774104655</v>
      </c>
      <c r="DI206" s="189">
        <v>64.21885877122692</v>
      </c>
      <c r="DJ206" s="188">
        <v>63.370167094529045</v>
      </c>
      <c r="DK206" s="188">
        <v>0</v>
      </c>
      <c r="DL206" s="188">
        <v>91.012916625700683</v>
      </c>
      <c r="DM206" s="188">
        <v>0</v>
      </c>
      <c r="DN206" s="188">
        <v>10202.375955316973</v>
      </c>
      <c r="DO206" s="188">
        <v>0</v>
      </c>
      <c r="DP206" s="188">
        <v>91.103416708523724</v>
      </c>
      <c r="DQ206" s="188">
        <v>0</v>
      </c>
      <c r="DR206" s="192">
        <v>59300.982321676463</v>
      </c>
      <c r="DS206" s="188">
        <v>45403.710608865309</v>
      </c>
      <c r="DT206" s="188">
        <v>12857.037009018692</v>
      </c>
      <c r="DU206" s="188">
        <v>32546.673599846621</v>
      </c>
      <c r="DV206" s="188">
        <v>11865.086331747689</v>
      </c>
      <c r="DW206" s="188">
        <v>4029.4733811565384</v>
      </c>
      <c r="DX206" s="188">
        <v>3308.5959307305161</v>
      </c>
      <c r="DY206" s="188">
        <v>4527.0170198606338</v>
      </c>
      <c r="DZ206" s="188">
        <v>618.272432491568</v>
      </c>
      <c r="EA206" s="188">
        <v>336.41897454750216</v>
      </c>
      <c r="EB206" s="188">
        <v>281.85345794406584</v>
      </c>
      <c r="EC206" s="188">
        <v>451.86329353210988</v>
      </c>
      <c r="ED206" s="188">
        <v>35.665237973119119</v>
      </c>
      <c r="EE206" s="188">
        <v>456.23360286502282</v>
      </c>
      <c r="EF206" s="188">
        <v>470.15081420164887</v>
      </c>
      <c r="EG206" s="192">
        <v>3926.7015896694584</v>
      </c>
      <c r="EH206" s="188">
        <v>1660.641363537218</v>
      </c>
      <c r="EI206" s="188">
        <v>2266.0602261322401</v>
      </c>
      <c r="EJ206" s="192">
        <v>8213.5996810802517</v>
      </c>
      <c r="EK206" s="192">
        <v>58519.599084255489</v>
      </c>
      <c r="EL206" s="188">
        <v>31595.104837644438</v>
      </c>
      <c r="EM206" s="188">
        <v>26924.494246611051</v>
      </c>
      <c r="EN206" s="188">
        <v>0</v>
      </c>
      <c r="EO206" s="192">
        <v>0</v>
      </c>
      <c r="EP206" s="188">
        <v>0</v>
      </c>
      <c r="EQ206" s="188">
        <v>0</v>
      </c>
      <c r="ER206" s="188">
        <v>0</v>
      </c>
      <c r="ES206" s="192">
        <v>1900</v>
      </c>
      <c r="ET206" s="190">
        <v>229514.97924124156</v>
      </c>
      <c r="EU206" s="269"/>
      <c r="EV206" s="192">
        <v>0</v>
      </c>
      <c r="EW206" s="188">
        <v>193529.16</v>
      </c>
      <c r="EX206" s="188">
        <v>98.28</v>
      </c>
      <c r="EY206" s="188">
        <v>106.62</v>
      </c>
      <c r="EZ206" s="188">
        <v>335.46</v>
      </c>
      <c r="FA206" s="188">
        <v>589.68000000000006</v>
      </c>
      <c r="FB206" s="188">
        <v>2675.88</v>
      </c>
      <c r="FC206" s="192">
        <v>197335.08</v>
      </c>
      <c r="FD206" s="188">
        <v>175171.09999999998</v>
      </c>
      <c r="FE206" s="188">
        <v>100.93</v>
      </c>
      <c r="FF206" s="188">
        <v>109.47</v>
      </c>
      <c r="FG206" s="188">
        <v>344.25</v>
      </c>
      <c r="FH206" s="188">
        <v>532.05999999999995</v>
      </c>
      <c r="FI206" s="188">
        <v>2410.3300000000004</v>
      </c>
      <c r="FJ206" s="192">
        <v>178668.13999999996</v>
      </c>
      <c r="FK206" s="192">
        <v>567292.79</v>
      </c>
      <c r="FL206" s="190">
        <v>193529.16</v>
      </c>
      <c r="FN206" s="115">
        <v>0</v>
      </c>
      <c r="FO206" s="107">
        <v>3.4064168104124199</v>
      </c>
      <c r="FP206" s="108">
        <v>637.69999999999993</v>
      </c>
      <c r="FQ206" s="107">
        <v>3.0862445664105382</v>
      </c>
      <c r="FR206" s="108">
        <v>637.69999999999993</v>
      </c>
      <c r="FS206" s="107">
        <v>0</v>
      </c>
      <c r="FT206" s="108">
        <v>0</v>
      </c>
      <c r="FU206" s="108">
        <v>637.70000000000005</v>
      </c>
      <c r="FV206" s="108">
        <v>637.70000000000005</v>
      </c>
      <c r="FW206" s="108">
        <v>637.70000000000005</v>
      </c>
      <c r="FX206" s="108">
        <v>637.70000000000005</v>
      </c>
      <c r="FY206" s="108">
        <v>637.70000000000005</v>
      </c>
      <c r="FZ206" s="108">
        <v>637.70000000000005</v>
      </c>
      <c r="GA206" s="108">
        <v>637.70000000000005</v>
      </c>
      <c r="GB206" s="108">
        <v>637.70000000000005</v>
      </c>
      <c r="GC206" s="108">
        <v>637.70000000000005</v>
      </c>
      <c r="GD206" s="108">
        <v>637.70000000000005</v>
      </c>
      <c r="GE206" s="108">
        <v>637.70000000000005</v>
      </c>
      <c r="GF206" s="108">
        <v>637.70000000000005</v>
      </c>
      <c r="GG206" s="108">
        <v>637.69999999999993</v>
      </c>
      <c r="GH206" s="108">
        <v>0</v>
      </c>
      <c r="GI206" s="108"/>
      <c r="GJ206" s="108">
        <v>0</v>
      </c>
      <c r="GK206" s="115">
        <v>0</v>
      </c>
    </row>
    <row r="207" spans="1:193" ht="12" customHeight="1" x14ac:dyDescent="0.25">
      <c r="A207" s="22">
        <v>202</v>
      </c>
      <c r="B207" s="10" t="s">
        <v>200</v>
      </c>
      <c r="C207" s="28">
        <v>2021</v>
      </c>
      <c r="D207" s="282"/>
      <c r="E207" s="126">
        <v>655.20000000000005</v>
      </c>
      <c r="F207" s="11">
        <v>655.20000000000005</v>
      </c>
      <c r="G207" s="11">
        <v>0</v>
      </c>
      <c r="H207" s="11">
        <v>56</v>
      </c>
      <c r="I207" s="124" t="s">
        <v>496</v>
      </c>
      <c r="J207" s="12">
        <v>25.29</v>
      </c>
      <c r="K207" s="26">
        <v>4.32</v>
      </c>
      <c r="L207" s="26">
        <v>5.61</v>
      </c>
      <c r="M207" s="26">
        <v>7.16</v>
      </c>
      <c r="N207" s="26">
        <v>5.31</v>
      </c>
      <c r="O207" s="26">
        <v>2.67</v>
      </c>
      <c r="P207" s="26">
        <v>0</v>
      </c>
      <c r="Q207" s="26">
        <v>0</v>
      </c>
      <c r="R207" s="26">
        <v>0.22</v>
      </c>
      <c r="S207" s="35">
        <v>26.301600000000001</v>
      </c>
      <c r="T207" s="33">
        <v>4.4927999999999999</v>
      </c>
      <c r="U207" s="33">
        <v>5.8344000000000005</v>
      </c>
      <c r="V207" s="33">
        <v>7.4464000000000006</v>
      </c>
      <c r="W207" s="33">
        <v>5.5223999999999993</v>
      </c>
      <c r="X207" s="33">
        <v>2.7767999999999997</v>
      </c>
      <c r="Y207" s="33">
        <v>0</v>
      </c>
      <c r="Z207" s="33">
        <v>0</v>
      </c>
      <c r="AA207" s="33">
        <v>0.2288</v>
      </c>
      <c r="AB207" s="38" t="s">
        <v>395</v>
      </c>
      <c r="AC207" s="38" t="s">
        <v>396</v>
      </c>
      <c r="AD207" s="122" t="s">
        <v>396</v>
      </c>
      <c r="AE207" s="37">
        <v>0</v>
      </c>
      <c r="AF207" s="38" t="s">
        <v>396</v>
      </c>
      <c r="AG207" s="282"/>
      <c r="AH207" s="26">
        <v>34.24</v>
      </c>
      <c r="AI207" s="26">
        <v>34.24</v>
      </c>
      <c r="AJ207" s="26">
        <v>2190</v>
      </c>
      <c r="AK207" s="26">
        <v>35.89</v>
      </c>
      <c r="AL207" s="26">
        <v>5.93</v>
      </c>
      <c r="AM207" s="282"/>
      <c r="AN207" s="15">
        <v>1.2999999999999999E-2</v>
      </c>
      <c r="AO207" s="15">
        <v>1.2999999999999999E-2</v>
      </c>
      <c r="AP207" s="16">
        <v>7.7870000000000001E-4</v>
      </c>
      <c r="AQ207" s="15">
        <v>2.5999999999999999E-2</v>
      </c>
      <c r="AR207" s="15">
        <v>0.68300000000000005</v>
      </c>
      <c r="AS207" s="282"/>
      <c r="AT207" s="13">
        <v>0.72799999999999998</v>
      </c>
      <c r="AU207" s="13">
        <v>0.72799999999999998</v>
      </c>
      <c r="AV207" s="13">
        <v>4.3607199999999999E-2</v>
      </c>
      <c r="AW207" s="13">
        <v>1.456</v>
      </c>
      <c r="AX207" s="13">
        <v>38.248000000000005</v>
      </c>
      <c r="AY207" s="26">
        <v>3.8044444444444443E-2</v>
      </c>
      <c r="AZ207" s="26">
        <v>3.8044444444444443E-2</v>
      </c>
      <c r="BA207" s="26">
        <v>0.14575666666666667</v>
      </c>
      <c r="BB207" s="26">
        <v>7.9755555555555552E-2</v>
      </c>
      <c r="BC207" s="26">
        <v>0.34617008547008549</v>
      </c>
      <c r="BD207" s="269"/>
      <c r="BE207" s="192">
        <v>6477.7453158987228</v>
      </c>
      <c r="BF207" s="188">
        <v>6477.7453158987228</v>
      </c>
      <c r="BG207" s="188">
        <v>4063.3721290454355</v>
      </c>
      <c r="BH207" s="188">
        <v>563.12075843490277</v>
      </c>
      <c r="BI207" s="188">
        <v>200.87432366132683</v>
      </c>
      <c r="BJ207" s="188">
        <v>1650.3781047570574</v>
      </c>
      <c r="BK207" s="188">
        <v>0</v>
      </c>
      <c r="BL207" s="188">
        <v>0</v>
      </c>
      <c r="BM207" s="188">
        <v>0</v>
      </c>
      <c r="BN207" s="188">
        <v>0</v>
      </c>
      <c r="BO207" s="188">
        <v>0</v>
      </c>
      <c r="BP207" s="188">
        <v>0</v>
      </c>
      <c r="BQ207" s="188">
        <v>0</v>
      </c>
      <c r="BR207" s="188">
        <v>0</v>
      </c>
      <c r="BS207" s="188">
        <v>0</v>
      </c>
      <c r="BT207" s="188">
        <v>0</v>
      </c>
      <c r="BU207" s="188">
        <v>0</v>
      </c>
      <c r="BV207" s="188">
        <v>0</v>
      </c>
      <c r="BW207" s="188">
        <v>0</v>
      </c>
      <c r="BX207" s="188">
        <v>0</v>
      </c>
      <c r="BY207" s="188">
        <v>0</v>
      </c>
      <c r="BZ207" s="188">
        <v>0</v>
      </c>
      <c r="CA207" s="188">
        <v>0</v>
      </c>
      <c r="CB207" s="188">
        <v>0</v>
      </c>
      <c r="CC207" s="188">
        <v>0</v>
      </c>
      <c r="CD207" s="188">
        <v>0</v>
      </c>
      <c r="CE207" s="188">
        <v>0</v>
      </c>
      <c r="CF207" s="188">
        <v>0</v>
      </c>
      <c r="CG207" s="188">
        <v>0</v>
      </c>
      <c r="CH207" s="188">
        <v>0</v>
      </c>
      <c r="CI207" s="188">
        <v>0</v>
      </c>
      <c r="CJ207" s="188">
        <v>0</v>
      </c>
      <c r="CK207" s="188">
        <v>0</v>
      </c>
      <c r="CL207" s="188">
        <v>0</v>
      </c>
      <c r="CM207" s="188">
        <v>0</v>
      </c>
      <c r="CN207" s="188">
        <v>0</v>
      </c>
      <c r="CO207" s="188">
        <v>0</v>
      </c>
      <c r="CP207" s="188">
        <v>0</v>
      </c>
      <c r="CQ207" s="188">
        <v>0</v>
      </c>
      <c r="CR207" s="188">
        <v>0</v>
      </c>
      <c r="CS207" s="188">
        <v>0</v>
      </c>
      <c r="CT207" s="188">
        <v>0</v>
      </c>
      <c r="CU207" s="188">
        <v>0</v>
      </c>
      <c r="CV207" s="188">
        <v>0</v>
      </c>
      <c r="CW207" s="188">
        <v>0</v>
      </c>
      <c r="CX207" s="188">
        <v>0</v>
      </c>
      <c r="CY207" s="188">
        <v>0</v>
      </c>
      <c r="CZ207" s="188">
        <v>0</v>
      </c>
      <c r="DA207" s="188">
        <v>0</v>
      </c>
      <c r="DB207" s="188">
        <v>0</v>
      </c>
      <c r="DC207" s="188">
        <v>0</v>
      </c>
      <c r="DD207" s="193">
        <v>93856.211198292309</v>
      </c>
      <c r="DE207" s="189">
        <v>72233.196024794335</v>
      </c>
      <c r="DF207" s="189">
        <v>10775.970194502999</v>
      </c>
      <c r="DG207" s="189">
        <v>112.46840536380938</v>
      </c>
      <c r="DH207" s="189">
        <v>46.487228843646491</v>
      </c>
      <c r="DI207" s="189">
        <v>65.98117652016289</v>
      </c>
      <c r="DJ207" s="188">
        <v>65.109194731590762</v>
      </c>
      <c r="DK207" s="188">
        <v>0</v>
      </c>
      <c r="DL207" s="188">
        <v>93.510526851433411</v>
      </c>
      <c r="DM207" s="188">
        <v>0</v>
      </c>
      <c r="DN207" s="188">
        <v>10482.353341577043</v>
      </c>
      <c r="DO207" s="188">
        <v>0</v>
      </c>
      <c r="DP207" s="188">
        <v>93.603510471106702</v>
      </c>
      <c r="DQ207" s="188">
        <v>0</v>
      </c>
      <c r="DR207" s="192">
        <v>60928.341880449152</v>
      </c>
      <c r="DS207" s="188">
        <v>46649.696081117378</v>
      </c>
      <c r="DT207" s="188">
        <v>13209.864588849061</v>
      </c>
      <c r="DU207" s="188">
        <v>33439.83149226832</v>
      </c>
      <c r="DV207" s="188">
        <v>12190.692433057999</v>
      </c>
      <c r="DW207" s="188">
        <v>4140.0516847009003</v>
      </c>
      <c r="DX207" s="188">
        <v>3399.3916478197179</v>
      </c>
      <c r="DY207" s="188">
        <v>4651.2491005373804</v>
      </c>
      <c r="DZ207" s="188">
        <v>635.23929397596885</v>
      </c>
      <c r="EA207" s="188">
        <v>345.65110886549064</v>
      </c>
      <c r="EB207" s="188">
        <v>289.58818511047815</v>
      </c>
      <c r="EC207" s="188">
        <v>464.26349368392408</v>
      </c>
      <c r="ED207" s="188">
        <v>36.643976666124587</v>
      </c>
      <c r="EE207" s="188">
        <v>468.75373466702672</v>
      </c>
      <c r="EF207" s="188">
        <v>483.05286728072815</v>
      </c>
      <c r="EG207" s="192">
        <v>4034.4595915813534</v>
      </c>
      <c r="EH207" s="188">
        <v>1706.2132999679868</v>
      </c>
      <c r="EI207" s="188">
        <v>2328.2462916133663</v>
      </c>
      <c r="EJ207" s="192">
        <v>8439.0003309452422</v>
      </c>
      <c r="EK207" s="192">
        <v>60125.515634317388</v>
      </c>
      <c r="EL207" s="188">
        <v>32462.149427041924</v>
      </c>
      <c r="EM207" s="188">
        <v>27663.36620727546</v>
      </c>
      <c r="EN207" s="188">
        <v>0</v>
      </c>
      <c r="EO207" s="192">
        <v>0</v>
      </c>
      <c r="EP207" s="188">
        <v>0</v>
      </c>
      <c r="EQ207" s="188">
        <v>0</v>
      </c>
      <c r="ER207" s="188">
        <v>0</v>
      </c>
      <c r="ES207" s="192">
        <v>1900</v>
      </c>
      <c r="ET207" s="190">
        <v>235761.27395148415</v>
      </c>
      <c r="EU207" s="269"/>
      <c r="EV207" s="192">
        <v>0</v>
      </c>
      <c r="EW207" s="188">
        <v>198840.48</v>
      </c>
      <c r="EX207" s="188">
        <v>39.9</v>
      </c>
      <c r="EY207" s="188">
        <v>43.319999999999993</v>
      </c>
      <c r="EZ207" s="188">
        <v>136.32</v>
      </c>
      <c r="FA207" s="188">
        <v>589.79999999999995</v>
      </c>
      <c r="FB207" s="188">
        <v>2676.12</v>
      </c>
      <c r="FC207" s="192">
        <v>202325.94</v>
      </c>
      <c r="FD207" s="188">
        <v>193861.87</v>
      </c>
      <c r="FE207" s="188">
        <v>39.710000000000008</v>
      </c>
      <c r="FF207" s="188">
        <v>43.11</v>
      </c>
      <c r="FG207" s="188">
        <v>135.54</v>
      </c>
      <c r="FH207" s="188">
        <v>572.83999999999992</v>
      </c>
      <c r="FI207" s="188">
        <v>2595.1900000000005</v>
      </c>
      <c r="FJ207" s="192">
        <v>197248.25999999998</v>
      </c>
      <c r="FK207" s="192">
        <v>7134.15</v>
      </c>
      <c r="FL207" s="190">
        <v>198840.48</v>
      </c>
      <c r="FN207" s="115">
        <v>0</v>
      </c>
      <c r="FO207" s="107">
        <v>3.4064155067155064</v>
      </c>
      <c r="FP207" s="108">
        <v>655.19999999999993</v>
      </c>
      <c r="FQ207" s="107">
        <v>3.0862470085470082</v>
      </c>
      <c r="FR207" s="108">
        <v>655.19999999999993</v>
      </c>
      <c r="FS207" s="107">
        <v>0</v>
      </c>
      <c r="FT207" s="108">
        <v>0</v>
      </c>
      <c r="FU207" s="108">
        <v>655.20000000000005</v>
      </c>
      <c r="FV207" s="108">
        <v>655.20000000000005</v>
      </c>
      <c r="FW207" s="108">
        <v>655.20000000000005</v>
      </c>
      <c r="FX207" s="108">
        <v>655.20000000000005</v>
      </c>
      <c r="FY207" s="108">
        <v>655.20000000000005</v>
      </c>
      <c r="FZ207" s="108">
        <v>655.20000000000005</v>
      </c>
      <c r="GA207" s="108">
        <v>655.20000000000005</v>
      </c>
      <c r="GB207" s="108">
        <v>655.20000000000005</v>
      </c>
      <c r="GC207" s="108">
        <v>655.20000000000005</v>
      </c>
      <c r="GD207" s="108">
        <v>655.20000000000005</v>
      </c>
      <c r="GE207" s="108">
        <v>655.20000000000005</v>
      </c>
      <c r="GF207" s="108">
        <v>655.20000000000005</v>
      </c>
      <c r="GG207" s="108">
        <v>655.19999999999993</v>
      </c>
      <c r="GH207" s="108">
        <v>0</v>
      </c>
      <c r="GI207" s="108"/>
      <c r="GJ207" s="108">
        <v>0</v>
      </c>
      <c r="GK207" s="115">
        <v>0</v>
      </c>
    </row>
    <row r="208" spans="1:193" ht="12" customHeight="1" x14ac:dyDescent="0.25">
      <c r="A208" s="22">
        <v>203</v>
      </c>
      <c r="B208" s="10" t="s">
        <v>201</v>
      </c>
      <c r="C208" s="28">
        <v>2021</v>
      </c>
      <c r="D208" s="282"/>
      <c r="E208" s="126">
        <v>228.2</v>
      </c>
      <c r="F208" s="11">
        <v>228.2</v>
      </c>
      <c r="G208" s="11">
        <v>0</v>
      </c>
      <c r="H208" s="11">
        <v>0</v>
      </c>
      <c r="I208" s="124" t="s">
        <v>496</v>
      </c>
      <c r="J208" s="12">
        <v>16.02</v>
      </c>
      <c r="K208" s="26">
        <v>0</v>
      </c>
      <c r="L208" s="26">
        <v>3.25</v>
      </c>
      <c r="M208" s="26">
        <v>6.72</v>
      </c>
      <c r="N208" s="26">
        <v>4</v>
      </c>
      <c r="O208" s="26">
        <v>2.0499999999999998</v>
      </c>
      <c r="P208" s="26">
        <v>0</v>
      </c>
      <c r="Q208" s="26">
        <v>0</v>
      </c>
      <c r="R208" s="26">
        <v>0</v>
      </c>
      <c r="S208" s="35">
        <v>16.660799999999998</v>
      </c>
      <c r="T208" s="33">
        <v>0</v>
      </c>
      <c r="U208" s="33">
        <v>3.38</v>
      </c>
      <c r="V208" s="33">
        <v>6.9887999999999995</v>
      </c>
      <c r="W208" s="33">
        <v>4.16</v>
      </c>
      <c r="X208" s="33">
        <v>2.1319999999999997</v>
      </c>
      <c r="Y208" s="33">
        <v>0</v>
      </c>
      <c r="Z208" s="33">
        <v>0</v>
      </c>
      <c r="AA208" s="33">
        <v>0</v>
      </c>
      <c r="AB208" s="38" t="s">
        <v>396</v>
      </c>
      <c r="AC208" s="38" t="s">
        <v>395</v>
      </c>
      <c r="AD208" s="122" t="s">
        <v>396</v>
      </c>
      <c r="AE208" s="37">
        <v>0</v>
      </c>
      <c r="AF208" s="38" t="s">
        <v>396</v>
      </c>
      <c r="AG208" s="282"/>
      <c r="AH208" s="26">
        <v>34.24</v>
      </c>
      <c r="AI208" s="26">
        <v>0</v>
      </c>
      <c r="AJ208" s="26">
        <v>0</v>
      </c>
      <c r="AK208" s="26">
        <v>35.89</v>
      </c>
      <c r="AL208" s="26">
        <v>4.29</v>
      </c>
      <c r="AM208" s="282"/>
      <c r="AN208" s="15">
        <v>0</v>
      </c>
      <c r="AO208" s="15">
        <v>0</v>
      </c>
      <c r="AP208" s="16">
        <v>0</v>
      </c>
      <c r="AQ208" s="15">
        <v>0</v>
      </c>
      <c r="AR208" s="15">
        <v>0</v>
      </c>
      <c r="AS208" s="282"/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9"/>
      <c r="BE208" s="192">
        <v>17999.937791648488</v>
      </c>
      <c r="BF208" s="188">
        <v>17999.937791648488</v>
      </c>
      <c r="BG208" s="188">
        <v>1415.2343099025768</v>
      </c>
      <c r="BH208" s="188">
        <v>196.12966586514773</v>
      </c>
      <c r="BI208" s="188">
        <v>69.962638369222802</v>
      </c>
      <c r="BJ208" s="188">
        <v>574.8111775115392</v>
      </c>
      <c r="BK208" s="188">
        <v>15743.800000000001</v>
      </c>
      <c r="BL208" s="188">
        <v>0</v>
      </c>
      <c r="BM208" s="188">
        <v>0</v>
      </c>
      <c r="BN208" s="188">
        <v>0</v>
      </c>
      <c r="BO208" s="188">
        <v>0</v>
      </c>
      <c r="BP208" s="188">
        <v>0</v>
      </c>
      <c r="BQ208" s="188">
        <v>0</v>
      </c>
      <c r="BR208" s="188">
        <v>0</v>
      </c>
      <c r="BS208" s="188">
        <v>0</v>
      </c>
      <c r="BT208" s="188">
        <v>0</v>
      </c>
      <c r="BU208" s="188">
        <v>0</v>
      </c>
      <c r="BV208" s="188">
        <v>0</v>
      </c>
      <c r="BW208" s="188">
        <v>0</v>
      </c>
      <c r="BX208" s="188">
        <v>0</v>
      </c>
      <c r="BY208" s="188">
        <v>0</v>
      </c>
      <c r="BZ208" s="188">
        <v>0</v>
      </c>
      <c r="CA208" s="188">
        <v>0</v>
      </c>
      <c r="CB208" s="188">
        <v>0</v>
      </c>
      <c r="CC208" s="188">
        <v>0</v>
      </c>
      <c r="CD208" s="188">
        <v>0</v>
      </c>
      <c r="CE208" s="188">
        <v>0</v>
      </c>
      <c r="CF208" s="188">
        <v>0</v>
      </c>
      <c r="CG208" s="188">
        <v>0</v>
      </c>
      <c r="CH208" s="188">
        <v>0</v>
      </c>
      <c r="CI208" s="188">
        <v>0</v>
      </c>
      <c r="CJ208" s="188">
        <v>0</v>
      </c>
      <c r="CK208" s="188">
        <v>0</v>
      </c>
      <c r="CL208" s="188">
        <v>0</v>
      </c>
      <c r="CM208" s="188">
        <v>0</v>
      </c>
      <c r="CN208" s="188">
        <v>0</v>
      </c>
      <c r="CO208" s="188">
        <v>0</v>
      </c>
      <c r="CP208" s="188">
        <v>0</v>
      </c>
      <c r="CQ208" s="188">
        <v>0</v>
      </c>
      <c r="CR208" s="188">
        <v>0</v>
      </c>
      <c r="CS208" s="188">
        <v>0</v>
      </c>
      <c r="CT208" s="188">
        <v>0</v>
      </c>
      <c r="CU208" s="188">
        <v>0</v>
      </c>
      <c r="CV208" s="188">
        <v>0</v>
      </c>
      <c r="CW208" s="188">
        <v>0</v>
      </c>
      <c r="CX208" s="188">
        <v>0</v>
      </c>
      <c r="CY208" s="188">
        <v>0</v>
      </c>
      <c r="CZ208" s="188">
        <v>0</v>
      </c>
      <c r="DA208" s="188">
        <v>0</v>
      </c>
      <c r="DB208" s="188">
        <v>0</v>
      </c>
      <c r="DC208" s="188">
        <v>0</v>
      </c>
      <c r="DD208" s="193">
        <v>32689.235951541978</v>
      </c>
      <c r="DE208" s="189">
        <v>25158.143059917682</v>
      </c>
      <c r="DF208" s="189">
        <v>3753.1691062051041</v>
      </c>
      <c r="DG208" s="189">
        <v>39.171688192950704</v>
      </c>
      <c r="DH208" s="189">
        <v>16.191064746825596</v>
      </c>
      <c r="DI208" s="189">
        <v>22.980623446125108</v>
      </c>
      <c r="DJ208" s="188">
        <v>22.676920387284817</v>
      </c>
      <c r="DK208" s="188">
        <v>0</v>
      </c>
      <c r="DL208" s="188">
        <v>32.568837343554797</v>
      </c>
      <c r="DM208" s="188">
        <v>0</v>
      </c>
      <c r="DN208" s="188">
        <v>3650.9051168313204</v>
      </c>
      <c r="DO208" s="188">
        <v>0</v>
      </c>
      <c r="DP208" s="188">
        <v>32.60122266408203</v>
      </c>
      <c r="DQ208" s="188">
        <v>0</v>
      </c>
      <c r="DR208" s="192">
        <v>21220.768646395747</v>
      </c>
      <c r="DS208" s="188">
        <v>16247.65055816695</v>
      </c>
      <c r="DT208" s="188">
        <v>4600.8716409880271</v>
      </c>
      <c r="DU208" s="188">
        <v>11646.778917178923</v>
      </c>
      <c r="DV208" s="188">
        <v>4245.9035610864394</v>
      </c>
      <c r="DW208" s="188">
        <v>1441.9410782184757</v>
      </c>
      <c r="DX208" s="188">
        <v>1183.9761508431923</v>
      </c>
      <c r="DY208" s="188">
        <v>1619.9863320247712</v>
      </c>
      <c r="DZ208" s="188">
        <v>221.24787375658741</v>
      </c>
      <c r="EA208" s="188">
        <v>120.38703150657047</v>
      </c>
      <c r="EB208" s="188">
        <v>100.86084225001696</v>
      </c>
      <c r="EC208" s="188">
        <v>161.69860997965731</v>
      </c>
      <c r="ED208" s="188">
        <v>12.762752556791254</v>
      </c>
      <c r="EE208" s="188">
        <v>163.26251869813109</v>
      </c>
      <c r="EF208" s="188">
        <v>168.24277215119378</v>
      </c>
      <c r="EG208" s="192">
        <v>1405.1643449311123</v>
      </c>
      <c r="EH208" s="188">
        <v>594.25805105722611</v>
      </c>
      <c r="EI208" s="188">
        <v>810.90629387388606</v>
      </c>
      <c r="EJ208" s="192">
        <v>2939.2244742394755</v>
      </c>
      <c r="EK208" s="192">
        <v>11306.261445743234</v>
      </c>
      <c r="EL208" s="188">
        <v>11306.261445743234</v>
      </c>
      <c r="EM208" s="188">
        <v>0</v>
      </c>
      <c r="EN208" s="188">
        <v>0</v>
      </c>
      <c r="EO208" s="192">
        <v>0</v>
      </c>
      <c r="EP208" s="188">
        <v>0</v>
      </c>
      <c r="EQ208" s="188">
        <v>0</v>
      </c>
      <c r="ER208" s="188">
        <v>0</v>
      </c>
      <c r="ES208" s="192">
        <v>0</v>
      </c>
      <c r="ET208" s="190">
        <v>87560.592654500026</v>
      </c>
      <c r="EU208" s="269"/>
      <c r="EV208" s="192">
        <v>0</v>
      </c>
      <c r="EW208" s="188">
        <v>43869.120000000003</v>
      </c>
      <c r="EX208" s="188">
        <v>0</v>
      </c>
      <c r="EY208" s="188">
        <v>0</v>
      </c>
      <c r="EZ208" s="188">
        <v>0</v>
      </c>
      <c r="FA208" s="188">
        <v>0</v>
      </c>
      <c r="FB208" s="188">
        <v>0</v>
      </c>
      <c r="FC208" s="192">
        <v>43869.120000000003</v>
      </c>
      <c r="FD208" s="188">
        <v>44727.189999999995</v>
      </c>
      <c r="FE208" s="188">
        <v>0</v>
      </c>
      <c r="FF208" s="188">
        <v>0</v>
      </c>
      <c r="FG208" s="188">
        <v>0</v>
      </c>
      <c r="FH208" s="188">
        <v>0</v>
      </c>
      <c r="FI208" s="188">
        <v>0</v>
      </c>
      <c r="FJ208" s="192">
        <v>44727.189999999995</v>
      </c>
      <c r="FK208" s="192">
        <v>3315.73</v>
      </c>
      <c r="FL208" s="190">
        <v>43869.120000000003</v>
      </c>
      <c r="FN208" s="115">
        <v>0</v>
      </c>
      <c r="FO208" s="107">
        <v>3.4064371603856269</v>
      </c>
      <c r="FP208" s="108">
        <v>228.19999999999996</v>
      </c>
      <c r="FQ208" s="107">
        <v>3.0862341805433835</v>
      </c>
      <c r="FR208" s="132"/>
      <c r="FS208" s="107">
        <v>0</v>
      </c>
      <c r="FT208" s="108">
        <v>0</v>
      </c>
      <c r="FU208" s="108">
        <v>228.2</v>
      </c>
      <c r="FV208" s="108">
        <v>228.2</v>
      </c>
      <c r="FW208" s="108">
        <v>228.2</v>
      </c>
      <c r="FX208" s="108">
        <v>228.2</v>
      </c>
      <c r="FY208" s="108">
        <v>228.2</v>
      </c>
      <c r="FZ208" s="108">
        <v>228.2</v>
      </c>
      <c r="GA208" s="108">
        <v>228.2</v>
      </c>
      <c r="GB208" s="108">
        <v>228.2</v>
      </c>
      <c r="GC208" s="108">
        <v>228.2</v>
      </c>
      <c r="GD208" s="108">
        <v>228.2</v>
      </c>
      <c r="GE208" s="108">
        <v>228.2</v>
      </c>
      <c r="GF208" s="108">
        <v>228.2</v>
      </c>
      <c r="GG208" s="108">
        <v>228.19999999999996</v>
      </c>
      <c r="GH208" s="108">
        <v>0</v>
      </c>
      <c r="GI208" s="108"/>
      <c r="GJ208" s="108">
        <v>0</v>
      </c>
      <c r="GK208" s="115">
        <v>0</v>
      </c>
    </row>
    <row r="209" spans="1:193" ht="12" customHeight="1" x14ac:dyDescent="0.25">
      <c r="A209" s="22">
        <v>204</v>
      </c>
      <c r="B209" s="10" t="s">
        <v>202</v>
      </c>
      <c r="C209" s="28">
        <v>2021</v>
      </c>
      <c r="D209" s="282"/>
      <c r="E209" s="126">
        <v>4597.7</v>
      </c>
      <c r="F209" s="11">
        <v>4597.7</v>
      </c>
      <c r="G209" s="11">
        <v>0</v>
      </c>
      <c r="H209" s="11">
        <v>1142.4000000000001</v>
      </c>
      <c r="I209" s="124" t="s">
        <v>496</v>
      </c>
      <c r="J209" s="12">
        <v>36.75</v>
      </c>
      <c r="K209" s="26">
        <v>4.0199999999999996</v>
      </c>
      <c r="L209" s="26">
        <v>7</v>
      </c>
      <c r="M209" s="26">
        <v>11</v>
      </c>
      <c r="N209" s="26">
        <v>5.4</v>
      </c>
      <c r="O209" s="26">
        <v>2.67</v>
      </c>
      <c r="P209" s="26">
        <v>1.54</v>
      </c>
      <c r="Q209" s="26">
        <v>4.9000000000000004</v>
      </c>
      <c r="R209" s="26">
        <v>0.22</v>
      </c>
      <c r="S209" s="35">
        <v>38.22</v>
      </c>
      <c r="T209" s="33">
        <v>4.1807999999999996</v>
      </c>
      <c r="U209" s="33">
        <v>7.28</v>
      </c>
      <c r="V209" s="33">
        <v>11.44</v>
      </c>
      <c r="W209" s="33">
        <v>5.6160000000000005</v>
      </c>
      <c r="X209" s="33">
        <v>2.7767999999999997</v>
      </c>
      <c r="Y209" s="33">
        <v>1.6016000000000001</v>
      </c>
      <c r="Z209" s="33">
        <v>5.0960000000000001</v>
      </c>
      <c r="AA209" s="33">
        <v>0.2288</v>
      </c>
      <c r="AB209" s="38" t="s">
        <v>395</v>
      </c>
      <c r="AC209" s="38" t="s">
        <v>396</v>
      </c>
      <c r="AD209" s="122" t="s">
        <v>395</v>
      </c>
      <c r="AE209" s="37">
        <v>2</v>
      </c>
      <c r="AF209" s="38" t="s">
        <v>396</v>
      </c>
      <c r="AG209" s="282"/>
      <c r="AH209" s="26">
        <v>34.24</v>
      </c>
      <c r="AI209" s="26">
        <v>34.24</v>
      </c>
      <c r="AJ209" s="26">
        <v>2190</v>
      </c>
      <c r="AK209" s="26">
        <v>35.89</v>
      </c>
      <c r="AL209" s="26">
        <v>5.93</v>
      </c>
      <c r="AM209" s="282"/>
      <c r="AN209" s="15">
        <v>7.0000000000000001E-3</v>
      </c>
      <c r="AO209" s="15">
        <v>7.0000000000000001E-3</v>
      </c>
      <c r="AP209" s="16">
        <v>4.193E-4</v>
      </c>
      <c r="AQ209" s="15">
        <v>1.4E-2</v>
      </c>
      <c r="AR209" s="15">
        <v>3.23</v>
      </c>
      <c r="AS209" s="282"/>
      <c r="AT209" s="13">
        <v>7.9968000000000012</v>
      </c>
      <c r="AU209" s="13">
        <v>7.9968000000000012</v>
      </c>
      <c r="AV209" s="13">
        <v>0.47900832000000004</v>
      </c>
      <c r="AW209" s="13">
        <v>15.993600000000002</v>
      </c>
      <c r="AX209" s="13">
        <v>3689.9520000000002</v>
      </c>
      <c r="AY209" s="26">
        <v>5.9553783848445979E-2</v>
      </c>
      <c r="AZ209" s="26">
        <v>5.9553783848445979E-2</v>
      </c>
      <c r="BA209" s="26">
        <v>0.22816369506492382</v>
      </c>
      <c r="BB209" s="26">
        <v>0.12484727233181811</v>
      </c>
      <c r="BC209" s="26">
        <v>4.7592090306022579</v>
      </c>
      <c r="BD209" s="269"/>
      <c r="BE209" s="192">
        <v>608517.74726850481</v>
      </c>
      <c r="BF209" s="188">
        <v>136873.40656731921</v>
      </c>
      <c r="BG209" s="188">
        <v>28513.684428742668</v>
      </c>
      <c r="BH209" s="188">
        <v>3951.5572513067032</v>
      </c>
      <c r="BI209" s="188">
        <v>1409.5846732260106</v>
      </c>
      <c r="BJ209" s="188">
        <v>11581.110214043836</v>
      </c>
      <c r="BK209" s="188">
        <v>91417.47</v>
      </c>
      <c r="BL209" s="188">
        <v>0</v>
      </c>
      <c r="BM209" s="188">
        <v>0</v>
      </c>
      <c r="BN209" s="188">
        <v>0</v>
      </c>
      <c r="BO209" s="188">
        <v>0</v>
      </c>
      <c r="BP209" s="188">
        <v>0</v>
      </c>
      <c r="BQ209" s="188">
        <v>0</v>
      </c>
      <c r="BR209" s="188">
        <v>0</v>
      </c>
      <c r="BS209" s="188">
        <v>0</v>
      </c>
      <c r="BT209" s="188">
        <v>0</v>
      </c>
      <c r="BU209" s="188">
        <v>0</v>
      </c>
      <c r="BV209" s="188">
        <v>0</v>
      </c>
      <c r="BW209" s="188">
        <v>0</v>
      </c>
      <c r="BX209" s="188">
        <v>0</v>
      </c>
      <c r="BY209" s="188">
        <v>211335.28</v>
      </c>
      <c r="BZ209" s="188">
        <v>0</v>
      </c>
      <c r="CA209" s="188">
        <v>0</v>
      </c>
      <c r="CB209" s="188">
        <v>211335.28</v>
      </c>
      <c r="CC209" s="188">
        <v>0</v>
      </c>
      <c r="CD209" s="188">
        <v>0</v>
      </c>
      <c r="CE209" s="188">
        <v>0</v>
      </c>
      <c r="CF209" s="188">
        <v>257295.8</v>
      </c>
      <c r="CG209" s="188">
        <v>0</v>
      </c>
      <c r="CH209" s="188">
        <v>257295.8</v>
      </c>
      <c r="CI209" s="188">
        <v>0</v>
      </c>
      <c r="CJ209" s="188">
        <v>0</v>
      </c>
      <c r="CK209" s="188">
        <v>0</v>
      </c>
      <c r="CL209" s="188">
        <v>0</v>
      </c>
      <c r="CM209" s="188">
        <v>0</v>
      </c>
      <c r="CN209" s="188">
        <v>0</v>
      </c>
      <c r="CO209" s="188">
        <v>0</v>
      </c>
      <c r="CP209" s="188">
        <v>0</v>
      </c>
      <c r="CQ209" s="188">
        <v>0</v>
      </c>
      <c r="CR209" s="188">
        <v>0</v>
      </c>
      <c r="CS209" s="188">
        <v>0</v>
      </c>
      <c r="CT209" s="188">
        <v>0</v>
      </c>
      <c r="CU209" s="188">
        <v>0</v>
      </c>
      <c r="CV209" s="188">
        <v>0</v>
      </c>
      <c r="CW209" s="188">
        <v>0</v>
      </c>
      <c r="CX209" s="188">
        <v>0</v>
      </c>
      <c r="CY209" s="188">
        <v>0</v>
      </c>
      <c r="CZ209" s="188">
        <v>0</v>
      </c>
      <c r="DA209" s="188">
        <v>0</v>
      </c>
      <c r="DB209" s="188">
        <v>0</v>
      </c>
      <c r="DC209" s="188">
        <v>3013.2607011857267</v>
      </c>
      <c r="DD209" s="193">
        <v>658612.18288520852</v>
      </c>
      <c r="DE209" s="189">
        <v>506878.15226373152</v>
      </c>
      <c r="DF209" s="189">
        <v>75617.640664326056</v>
      </c>
      <c r="DG209" s="189">
        <v>789.2185398980256</v>
      </c>
      <c r="DH209" s="189">
        <v>326.21235051042959</v>
      </c>
      <c r="DI209" s="189">
        <v>463.00618938759601</v>
      </c>
      <c r="DJ209" s="188">
        <v>456.88727810963803</v>
      </c>
      <c r="DK209" s="188">
        <v>0</v>
      </c>
      <c r="DL209" s="188">
        <v>656.18643056293547</v>
      </c>
      <c r="DM209" s="188">
        <v>0</v>
      </c>
      <c r="DN209" s="188">
        <v>73557.258789024374</v>
      </c>
      <c r="DO209" s="188">
        <v>0</v>
      </c>
      <c r="DP209" s="188">
        <v>656.83891955587183</v>
      </c>
      <c r="DQ209" s="188">
        <v>0</v>
      </c>
      <c r="DR209" s="192">
        <v>427549.20247823716</v>
      </c>
      <c r="DS209" s="188">
        <v>327352.42318704724</v>
      </c>
      <c r="DT209" s="188">
        <v>92696.877930633884</v>
      </c>
      <c r="DU209" s="188">
        <v>234655.54525641334</v>
      </c>
      <c r="DV209" s="188">
        <v>85545.095542537776</v>
      </c>
      <c r="DW209" s="188">
        <v>29051.76378319494</v>
      </c>
      <c r="DX209" s="188">
        <v>23854.369626344193</v>
      </c>
      <c r="DY209" s="188">
        <v>32638.96213299864</v>
      </c>
      <c r="DZ209" s="188">
        <v>4457.6308026759943</v>
      </c>
      <c r="EA209" s="188">
        <v>2425.5190830751926</v>
      </c>
      <c r="EB209" s="188">
        <v>2032.1117196008017</v>
      </c>
      <c r="EC209" s="188">
        <v>3257.8514421712111</v>
      </c>
      <c r="ED209" s="188">
        <v>257.13982221892701</v>
      </c>
      <c r="EE209" s="188">
        <v>3289.3605706327662</v>
      </c>
      <c r="EF209" s="188">
        <v>3389.7011109533018</v>
      </c>
      <c r="EG209" s="192">
        <v>28310.798022304007</v>
      </c>
      <c r="EH209" s="188">
        <v>11972.919550156917</v>
      </c>
      <c r="EI209" s="188">
        <v>16337.878472147089</v>
      </c>
      <c r="EJ209" s="192">
        <v>59218.546736243799</v>
      </c>
      <c r="EK209" s="192">
        <v>552521.60851682501</v>
      </c>
      <c r="EL209" s="188">
        <v>227794.90906701869</v>
      </c>
      <c r="EM209" s="188">
        <v>194120.66363124293</v>
      </c>
      <c r="EN209" s="188">
        <v>130606.03581856342</v>
      </c>
      <c r="EO209" s="192">
        <v>158643.13654030539</v>
      </c>
      <c r="EP209" s="188">
        <v>27551.06685582751</v>
      </c>
      <c r="EQ209" s="188">
        <v>81.569684477883456</v>
      </c>
      <c r="ER209" s="188">
        <v>131010.5</v>
      </c>
      <c r="ES209" s="192">
        <v>9120</v>
      </c>
      <c r="ET209" s="190">
        <v>2502493.2224476286</v>
      </c>
      <c r="EU209" s="269"/>
      <c r="EV209" s="192">
        <v>932.10526315789468</v>
      </c>
      <c r="EW209" s="188">
        <v>2029131.84</v>
      </c>
      <c r="EX209" s="188">
        <v>2352.84</v>
      </c>
      <c r="EY209" s="188">
        <v>2326.14</v>
      </c>
      <c r="EZ209" s="188">
        <v>7332.1900000000005</v>
      </c>
      <c r="FA209" s="188">
        <v>4957.8</v>
      </c>
      <c r="FB209" s="188">
        <v>258149.82</v>
      </c>
      <c r="FC209" s="192">
        <v>2304250.63</v>
      </c>
      <c r="FD209" s="188">
        <v>1841665.0000000002</v>
      </c>
      <c r="FE209" s="188">
        <v>2271.75</v>
      </c>
      <c r="FF209" s="188">
        <v>2245.21</v>
      </c>
      <c r="FG209" s="188">
        <v>7072.11</v>
      </c>
      <c r="FH209" s="188">
        <v>4789.8500000000004</v>
      </c>
      <c r="FI209" s="188">
        <v>233578.88</v>
      </c>
      <c r="FJ209" s="192">
        <v>2091622.8000000003</v>
      </c>
      <c r="FK209" s="192">
        <v>1878362.84</v>
      </c>
      <c r="FL209" s="190">
        <v>2030063.9452631581</v>
      </c>
      <c r="FN209" s="115">
        <v>1.1980499261057727E-3</v>
      </c>
      <c r="FO209" s="107">
        <v>3.4064183908045975</v>
      </c>
      <c r="FP209" s="108">
        <v>4597.6999999999989</v>
      </c>
      <c r="FQ209" s="107">
        <v>2.6059547443669473</v>
      </c>
      <c r="FR209" s="108">
        <v>4597.6999999999989</v>
      </c>
      <c r="FS209" s="107">
        <v>1.6009272928753016</v>
      </c>
      <c r="FT209" s="108">
        <v>4597.6999999999989</v>
      </c>
      <c r="FU209" s="108">
        <v>4597.7</v>
      </c>
      <c r="FV209" s="108">
        <v>4597.7</v>
      </c>
      <c r="FW209" s="108">
        <v>4597.7</v>
      </c>
      <c r="FX209" s="108">
        <v>4597.7</v>
      </c>
      <c r="FY209" s="108">
        <v>4597.7</v>
      </c>
      <c r="FZ209" s="108">
        <v>4597.7</v>
      </c>
      <c r="GA209" s="108">
        <v>4597.7</v>
      </c>
      <c r="GB209" s="108">
        <v>4597.7</v>
      </c>
      <c r="GC209" s="108">
        <v>4597.7</v>
      </c>
      <c r="GD209" s="108">
        <v>4597.7</v>
      </c>
      <c r="GE209" s="108">
        <v>4597.7</v>
      </c>
      <c r="GF209" s="108">
        <v>4597.7</v>
      </c>
      <c r="GG209" s="108">
        <v>4597.6999999999989</v>
      </c>
      <c r="GH209" s="108">
        <v>4597.6999999999989</v>
      </c>
      <c r="GI209" s="108"/>
      <c r="GJ209" s="108">
        <v>1</v>
      </c>
      <c r="GK209" s="115">
        <v>2.3923444976076554E-3</v>
      </c>
    </row>
    <row r="210" spans="1:193" ht="12" customHeight="1" x14ac:dyDescent="0.25">
      <c r="A210" s="22">
        <v>205</v>
      </c>
      <c r="B210" s="10" t="s">
        <v>204</v>
      </c>
      <c r="C210" s="28">
        <v>2021</v>
      </c>
      <c r="D210" s="282"/>
      <c r="E210" s="126">
        <v>6918.57</v>
      </c>
      <c r="F210" s="11">
        <v>6614.37</v>
      </c>
      <c r="G210" s="11">
        <v>304.2</v>
      </c>
      <c r="H210" s="11">
        <v>962.4</v>
      </c>
      <c r="I210" s="124" t="s">
        <v>496</v>
      </c>
      <c r="J210" s="12">
        <v>36.54</v>
      </c>
      <c r="K210" s="26">
        <v>4.03</v>
      </c>
      <c r="L210" s="26">
        <v>7</v>
      </c>
      <c r="M210" s="26">
        <v>11</v>
      </c>
      <c r="N210" s="26">
        <v>5.4</v>
      </c>
      <c r="O210" s="26">
        <v>2.67</v>
      </c>
      <c r="P210" s="26">
        <v>1.54</v>
      </c>
      <c r="Q210" s="26">
        <v>4.9000000000000004</v>
      </c>
      <c r="R210" s="26">
        <v>0</v>
      </c>
      <c r="S210" s="35">
        <v>38.001599999999996</v>
      </c>
      <c r="T210" s="33">
        <v>4.1912000000000003</v>
      </c>
      <c r="U210" s="33">
        <v>7.28</v>
      </c>
      <c r="V210" s="33">
        <v>11.44</v>
      </c>
      <c r="W210" s="33">
        <v>5.6160000000000005</v>
      </c>
      <c r="X210" s="33">
        <v>2.7767999999999997</v>
      </c>
      <c r="Y210" s="33">
        <v>1.6016000000000001</v>
      </c>
      <c r="Z210" s="33">
        <v>5.0960000000000001</v>
      </c>
      <c r="AA210" s="33">
        <v>0</v>
      </c>
      <c r="AB210" s="38" t="s">
        <v>396</v>
      </c>
      <c r="AC210" s="38" t="s">
        <v>395</v>
      </c>
      <c r="AD210" s="122" t="s">
        <v>395</v>
      </c>
      <c r="AE210" s="37">
        <v>4</v>
      </c>
      <c r="AF210" s="38" t="s">
        <v>396</v>
      </c>
      <c r="AG210" s="282"/>
      <c r="AH210" s="26">
        <v>34.24</v>
      </c>
      <c r="AI210" s="26">
        <v>34.24</v>
      </c>
      <c r="AJ210" s="26">
        <v>2190</v>
      </c>
      <c r="AK210" s="26">
        <v>35.89</v>
      </c>
      <c r="AL210" s="26">
        <v>4.29</v>
      </c>
      <c r="AM210" s="282"/>
      <c r="AN210" s="15">
        <v>7.0000000000000001E-3</v>
      </c>
      <c r="AO210" s="15">
        <v>7.0000000000000001E-3</v>
      </c>
      <c r="AP210" s="16">
        <v>4.193E-4</v>
      </c>
      <c r="AQ210" s="15">
        <v>1.4E-2</v>
      </c>
      <c r="AR210" s="15">
        <v>3.23</v>
      </c>
      <c r="AS210" s="282"/>
      <c r="AT210" s="13">
        <v>6.7367999999999997</v>
      </c>
      <c r="AU210" s="13">
        <v>6.7367999999999997</v>
      </c>
      <c r="AV210" s="13">
        <v>0.40353432</v>
      </c>
      <c r="AW210" s="13">
        <v>13.473599999999999</v>
      </c>
      <c r="AX210" s="13">
        <v>3108.5520000000001</v>
      </c>
      <c r="AY210" s="26">
        <v>3.3340420346979219E-2</v>
      </c>
      <c r="AZ210" s="26">
        <v>3.3340420346979219E-2</v>
      </c>
      <c r="BA210" s="26">
        <v>0.12773451172713438</v>
      </c>
      <c r="BB210" s="26">
        <v>6.9894140552166126E-2</v>
      </c>
      <c r="BC210" s="26">
        <v>1.9275208720877293</v>
      </c>
      <c r="BD210" s="269"/>
      <c r="BE210" s="192">
        <v>371768.62191072933</v>
      </c>
      <c r="BF210" s="188">
        <v>153645.84929520363</v>
      </c>
      <c r="BG210" s="188">
        <v>42907.088691773322</v>
      </c>
      <c r="BH210" s="188">
        <v>5946.2612724129503</v>
      </c>
      <c r="BI210" s="188">
        <v>2121.1280058814805</v>
      </c>
      <c r="BJ210" s="188">
        <v>17427.131325135888</v>
      </c>
      <c r="BK210" s="188">
        <v>85244.24</v>
      </c>
      <c r="BL210" s="188">
        <v>150193.92000000001</v>
      </c>
      <c r="BM210" s="188">
        <v>0</v>
      </c>
      <c r="BN210" s="188">
        <v>150193.92000000001</v>
      </c>
      <c r="BO210" s="188">
        <v>0</v>
      </c>
      <c r="BP210" s="188">
        <v>0</v>
      </c>
      <c r="BQ210" s="188">
        <v>0</v>
      </c>
      <c r="BR210" s="188">
        <v>0</v>
      </c>
      <c r="BS210" s="188">
        <v>0</v>
      </c>
      <c r="BT210" s="188">
        <v>0</v>
      </c>
      <c r="BU210" s="188">
        <v>63394.53</v>
      </c>
      <c r="BV210" s="188">
        <v>0</v>
      </c>
      <c r="BW210" s="188">
        <v>63394.53</v>
      </c>
      <c r="BX210" s="188">
        <v>0</v>
      </c>
      <c r="BY210" s="188">
        <v>0</v>
      </c>
      <c r="BZ210" s="188">
        <v>0</v>
      </c>
      <c r="CA210" s="188">
        <v>0</v>
      </c>
      <c r="CB210" s="188">
        <v>0</v>
      </c>
      <c r="CC210" s="188">
        <v>0</v>
      </c>
      <c r="CD210" s="188">
        <v>0</v>
      </c>
      <c r="CE210" s="188">
        <v>0</v>
      </c>
      <c r="CF210" s="188">
        <v>0</v>
      </c>
      <c r="CG210" s="188">
        <v>0</v>
      </c>
      <c r="CH210" s="188">
        <v>0</v>
      </c>
      <c r="CI210" s="188">
        <v>0</v>
      </c>
      <c r="CJ210" s="188">
        <v>0</v>
      </c>
      <c r="CK210" s="188">
        <v>0</v>
      </c>
      <c r="CL210" s="188">
        <v>0</v>
      </c>
      <c r="CM210" s="188">
        <v>0</v>
      </c>
      <c r="CN210" s="188">
        <v>0</v>
      </c>
      <c r="CO210" s="188">
        <v>0</v>
      </c>
      <c r="CP210" s="188">
        <v>0</v>
      </c>
      <c r="CQ210" s="188">
        <v>0</v>
      </c>
      <c r="CR210" s="188">
        <v>0</v>
      </c>
      <c r="CS210" s="188">
        <v>0</v>
      </c>
      <c r="CT210" s="188">
        <v>0</v>
      </c>
      <c r="CU210" s="188">
        <v>0</v>
      </c>
      <c r="CV210" s="188">
        <v>0</v>
      </c>
      <c r="CW210" s="188">
        <v>0</v>
      </c>
      <c r="CX210" s="188">
        <v>0</v>
      </c>
      <c r="CY210" s="188">
        <v>0</v>
      </c>
      <c r="CZ210" s="188">
        <v>0</v>
      </c>
      <c r="DA210" s="188">
        <v>0</v>
      </c>
      <c r="DB210" s="188">
        <v>0</v>
      </c>
      <c r="DC210" s="188">
        <v>4534.3226155257062</v>
      </c>
      <c r="DD210" s="193">
        <v>991072.59937449533</v>
      </c>
      <c r="DE210" s="189">
        <v>762744.84588104603</v>
      </c>
      <c r="DF210" s="189">
        <v>113788.62043434466</v>
      </c>
      <c r="DG210" s="189">
        <v>1187.6076546060604</v>
      </c>
      <c r="DH210" s="189">
        <v>490.88087127714795</v>
      </c>
      <c r="DI210" s="189">
        <v>696.72678332891246</v>
      </c>
      <c r="DJ210" s="188">
        <v>687.51911079692002</v>
      </c>
      <c r="DK210" s="188">
        <v>0</v>
      </c>
      <c r="DL210" s="188">
        <v>987.42235311129684</v>
      </c>
      <c r="DM210" s="188">
        <v>0</v>
      </c>
      <c r="DN210" s="188">
        <v>110688.17972899068</v>
      </c>
      <c r="DO210" s="188">
        <v>0</v>
      </c>
      <c r="DP210" s="188">
        <v>988.40421159964092</v>
      </c>
      <c r="DQ210" s="188">
        <v>0</v>
      </c>
      <c r="DR210" s="192">
        <v>643371.48700216599</v>
      </c>
      <c r="DS210" s="188">
        <v>492596.44050051324</v>
      </c>
      <c r="DT210" s="188">
        <v>139489.2747992574</v>
      </c>
      <c r="DU210" s="188">
        <v>353107.16570125584</v>
      </c>
      <c r="DV210" s="188">
        <v>128727.34881956971</v>
      </c>
      <c r="DW210" s="188">
        <v>43716.784774452237</v>
      </c>
      <c r="DX210" s="188">
        <v>35895.801393247966</v>
      </c>
      <c r="DY210" s="188">
        <v>49114.762651869511</v>
      </c>
      <c r="DZ210" s="188">
        <v>6707.7953634360783</v>
      </c>
      <c r="EA210" s="188">
        <v>3649.8952873374815</v>
      </c>
      <c r="EB210" s="188">
        <v>3057.9000760985973</v>
      </c>
      <c r="EC210" s="188">
        <v>4902.3801579621286</v>
      </c>
      <c r="ED210" s="188">
        <v>386.94126624381806</v>
      </c>
      <c r="EE210" s="188">
        <v>4949.7947589365867</v>
      </c>
      <c r="EF210" s="188">
        <v>5100.7861355043151</v>
      </c>
      <c r="EG210" s="192">
        <v>42601.787387861725</v>
      </c>
      <c r="EH210" s="188">
        <v>18016.721841818551</v>
      </c>
      <c r="EI210" s="188">
        <v>24585.065546043177</v>
      </c>
      <c r="EJ210" s="192">
        <v>89111.438522081546</v>
      </c>
      <c r="EK210" s="192">
        <v>831428.63280254276</v>
      </c>
      <c r="EL210" s="188">
        <v>342783.35342101566</v>
      </c>
      <c r="EM210" s="188">
        <v>292110.70747965475</v>
      </c>
      <c r="EN210" s="188">
        <v>196534.57190187235</v>
      </c>
      <c r="EO210" s="192">
        <v>304385.15524622326</v>
      </c>
      <c r="EP210" s="188">
        <v>41330.309737030293</v>
      </c>
      <c r="EQ210" s="188">
        <v>122.36550919296504</v>
      </c>
      <c r="ER210" s="188">
        <v>262932.47999999998</v>
      </c>
      <c r="ES210" s="192">
        <v>0</v>
      </c>
      <c r="ET210" s="190">
        <v>3273739.7222460997</v>
      </c>
      <c r="EU210" s="269"/>
      <c r="EV210" s="192">
        <v>1864.2105263157894</v>
      </c>
      <c r="EW210" s="188">
        <v>2901226.26</v>
      </c>
      <c r="EX210" s="188">
        <v>1708.49</v>
      </c>
      <c r="EY210" s="188">
        <v>1708.49</v>
      </c>
      <c r="EZ210" s="188">
        <v>5384.55</v>
      </c>
      <c r="FA210" s="188">
        <v>3599.58</v>
      </c>
      <c r="FB210" s="188">
        <v>148000.99999999997</v>
      </c>
      <c r="FC210" s="192">
        <v>3061628.37</v>
      </c>
      <c r="FD210" s="188">
        <v>2901807.6200000006</v>
      </c>
      <c r="FE210" s="188">
        <v>1672.9299999999998</v>
      </c>
      <c r="FF210" s="188">
        <v>1672.86</v>
      </c>
      <c r="FG210" s="188">
        <v>5267.63</v>
      </c>
      <c r="FH210" s="188">
        <v>3527.1099999999997</v>
      </c>
      <c r="FI210" s="188">
        <v>146620.10999999999</v>
      </c>
      <c r="FJ210" s="192">
        <v>3060568.2600000002</v>
      </c>
      <c r="FK210" s="192">
        <v>149093.78999999998</v>
      </c>
      <c r="FL210" s="190">
        <v>2903090.4705263157</v>
      </c>
      <c r="FN210" s="115">
        <v>1.7972361936287207E-3</v>
      </c>
      <c r="FO210" s="107">
        <v>3.4064175626876869</v>
      </c>
      <c r="FP210" s="108">
        <v>6918.57</v>
      </c>
      <c r="FQ210" s="107">
        <v>2.6059544484439208</v>
      </c>
      <c r="FR210" s="108">
        <v>6918.57</v>
      </c>
      <c r="FS210" s="107">
        <v>1.6009278154076041</v>
      </c>
      <c r="FT210" s="108">
        <v>6918.57</v>
      </c>
      <c r="FU210" s="108">
        <v>6918.57</v>
      </c>
      <c r="FV210" s="108">
        <v>6918.57</v>
      </c>
      <c r="FW210" s="108">
        <v>6918.57</v>
      </c>
      <c r="FX210" s="108">
        <v>6918.57</v>
      </c>
      <c r="FY210" s="108">
        <v>6918.57</v>
      </c>
      <c r="FZ210" s="108">
        <v>6918.57</v>
      </c>
      <c r="GA210" s="108">
        <v>6918.57</v>
      </c>
      <c r="GB210" s="108">
        <v>6918.57</v>
      </c>
      <c r="GC210" s="108">
        <v>6918.57</v>
      </c>
      <c r="GD210" s="108">
        <v>6918.57</v>
      </c>
      <c r="GE210" s="108">
        <v>6918.57</v>
      </c>
      <c r="GF210" s="108">
        <v>6918.57</v>
      </c>
      <c r="GG210" s="108">
        <v>6918.57</v>
      </c>
      <c r="GH210" s="108">
        <v>6918.57</v>
      </c>
      <c r="GI210" s="108"/>
      <c r="GJ210" s="108">
        <v>2</v>
      </c>
      <c r="GK210" s="115">
        <v>4.7846889952153108E-3</v>
      </c>
    </row>
    <row r="211" spans="1:193" ht="12" customHeight="1" x14ac:dyDescent="0.25">
      <c r="A211" s="22">
        <v>206</v>
      </c>
      <c r="B211" s="10" t="s">
        <v>206</v>
      </c>
      <c r="C211" s="28">
        <v>2021</v>
      </c>
      <c r="D211" s="282"/>
      <c r="E211" s="126">
        <v>17414.100000000002</v>
      </c>
      <c r="F211" s="11">
        <v>16703.7</v>
      </c>
      <c r="G211" s="11">
        <v>710.4</v>
      </c>
      <c r="H211" s="33">
        <v>4474.6000000000004</v>
      </c>
      <c r="I211" s="124" t="s">
        <v>496</v>
      </c>
      <c r="J211" s="12">
        <v>36.54</v>
      </c>
      <c r="K211" s="26">
        <v>4.03</v>
      </c>
      <c r="L211" s="26">
        <v>7</v>
      </c>
      <c r="M211" s="26">
        <v>11</v>
      </c>
      <c r="N211" s="26">
        <v>5.4</v>
      </c>
      <c r="O211" s="26">
        <v>2.67</v>
      </c>
      <c r="P211" s="26">
        <v>1.54</v>
      </c>
      <c r="Q211" s="26">
        <v>4.9000000000000004</v>
      </c>
      <c r="R211" s="26">
        <v>0</v>
      </c>
      <c r="S211" s="35">
        <v>38.001599999999996</v>
      </c>
      <c r="T211" s="33">
        <v>4.1912000000000003</v>
      </c>
      <c r="U211" s="33">
        <v>7.28</v>
      </c>
      <c r="V211" s="33">
        <v>11.44</v>
      </c>
      <c r="W211" s="33">
        <v>5.6160000000000005</v>
      </c>
      <c r="X211" s="33">
        <v>2.7767999999999997</v>
      </c>
      <c r="Y211" s="33">
        <v>1.6016000000000001</v>
      </c>
      <c r="Z211" s="33">
        <v>5.0960000000000001</v>
      </c>
      <c r="AA211" s="33">
        <v>0</v>
      </c>
      <c r="AB211" s="38" t="s">
        <v>396</v>
      </c>
      <c r="AC211" s="38" t="s">
        <v>395</v>
      </c>
      <c r="AD211" s="122" t="s">
        <v>395</v>
      </c>
      <c r="AE211" s="37">
        <v>8</v>
      </c>
      <c r="AF211" s="38" t="s">
        <v>396</v>
      </c>
      <c r="AG211" s="282"/>
      <c r="AH211" s="26">
        <v>34.24</v>
      </c>
      <c r="AI211" s="26">
        <v>34.24</v>
      </c>
      <c r="AJ211" s="26">
        <v>2190</v>
      </c>
      <c r="AK211" s="26">
        <v>35.89</v>
      </c>
      <c r="AL211" s="26">
        <v>4.29</v>
      </c>
      <c r="AM211" s="282"/>
      <c r="AN211" s="15">
        <v>6.0000000000000001E-3</v>
      </c>
      <c r="AO211" s="15">
        <v>6.0000000000000001E-3</v>
      </c>
      <c r="AP211" s="16">
        <v>3.5940000000000001E-4</v>
      </c>
      <c r="AQ211" s="15">
        <v>1.2E-2</v>
      </c>
      <c r="AR211" s="15">
        <v>3.23</v>
      </c>
      <c r="AS211" s="282"/>
      <c r="AT211" s="13">
        <v>26.847600000000003</v>
      </c>
      <c r="AU211" s="13">
        <v>26.847600000000003</v>
      </c>
      <c r="AV211" s="13">
        <v>1.6081712400000001</v>
      </c>
      <c r="AW211" s="13">
        <v>53.695200000000007</v>
      </c>
      <c r="AX211" s="13">
        <v>14452.958000000001</v>
      </c>
      <c r="AY211" s="26">
        <v>5.2788362533808815E-2</v>
      </c>
      <c r="AZ211" s="26">
        <v>5.2788362533808815E-2</v>
      </c>
      <c r="BA211" s="26">
        <v>0.20224387224145951</v>
      </c>
      <c r="BB211" s="26">
        <v>0.11066438851275691</v>
      </c>
      <c r="BC211" s="26">
        <v>3.560516467689975</v>
      </c>
      <c r="BD211" s="269"/>
      <c r="BE211" s="192">
        <v>611630.89586847171</v>
      </c>
      <c r="BF211" s="188">
        <v>357220.32697434677</v>
      </c>
      <c r="BG211" s="188">
        <v>107997.51006167603</v>
      </c>
      <c r="BH211" s="188">
        <v>14966.790597468318</v>
      </c>
      <c r="BI211" s="188">
        <v>5338.8973743447987</v>
      </c>
      <c r="BJ211" s="188">
        <v>43864.238940857569</v>
      </c>
      <c r="BK211" s="188">
        <v>185052.89</v>
      </c>
      <c r="BL211" s="188">
        <v>0</v>
      </c>
      <c r="BM211" s="188">
        <v>0</v>
      </c>
      <c r="BN211" s="188">
        <v>0</v>
      </c>
      <c r="BO211" s="188">
        <v>0</v>
      </c>
      <c r="BP211" s="188">
        <v>0</v>
      </c>
      <c r="BQ211" s="188">
        <v>0</v>
      </c>
      <c r="BR211" s="188">
        <v>0</v>
      </c>
      <c r="BS211" s="188">
        <v>0</v>
      </c>
      <c r="BT211" s="188">
        <v>33289.620000000003</v>
      </c>
      <c r="BU211" s="188">
        <v>0</v>
      </c>
      <c r="BV211" s="188">
        <v>0</v>
      </c>
      <c r="BW211" s="188">
        <v>0</v>
      </c>
      <c r="BX211" s="188">
        <v>0</v>
      </c>
      <c r="BY211" s="188">
        <v>0</v>
      </c>
      <c r="BZ211" s="188">
        <v>0</v>
      </c>
      <c r="CA211" s="188">
        <v>0</v>
      </c>
      <c r="CB211" s="188">
        <v>0</v>
      </c>
      <c r="CC211" s="188">
        <v>0</v>
      </c>
      <c r="CD211" s="188">
        <v>0</v>
      </c>
      <c r="CE211" s="188">
        <v>0</v>
      </c>
      <c r="CF211" s="188">
        <v>197708.02</v>
      </c>
      <c r="CG211" s="188">
        <v>197708.02</v>
      </c>
      <c r="CH211" s="188">
        <v>0</v>
      </c>
      <c r="CI211" s="188">
        <v>0</v>
      </c>
      <c r="CJ211" s="188">
        <v>0</v>
      </c>
      <c r="CK211" s="188">
        <v>0</v>
      </c>
      <c r="CL211" s="188">
        <v>0</v>
      </c>
      <c r="CM211" s="188">
        <v>0</v>
      </c>
      <c r="CN211" s="188">
        <v>0</v>
      </c>
      <c r="CO211" s="188">
        <v>0</v>
      </c>
      <c r="CP211" s="188">
        <v>0</v>
      </c>
      <c r="CQ211" s="188">
        <v>0</v>
      </c>
      <c r="CR211" s="188">
        <v>12000</v>
      </c>
      <c r="CS211" s="188">
        <v>0</v>
      </c>
      <c r="CT211" s="188">
        <v>0</v>
      </c>
      <c r="CU211" s="188">
        <v>0</v>
      </c>
      <c r="CV211" s="188">
        <v>0</v>
      </c>
      <c r="CW211" s="188">
        <v>0</v>
      </c>
      <c r="CX211" s="188">
        <v>0</v>
      </c>
      <c r="CY211" s="188">
        <v>0</v>
      </c>
      <c r="CZ211" s="188">
        <v>0</v>
      </c>
      <c r="DA211" s="188">
        <v>0</v>
      </c>
      <c r="DB211" s="188">
        <v>0</v>
      </c>
      <c r="DC211" s="188">
        <v>11412.928894124972</v>
      </c>
      <c r="DD211" s="193">
        <v>2494538.2286754921</v>
      </c>
      <c r="DE211" s="189">
        <v>1919835.3157743763</v>
      </c>
      <c r="DF211" s="189">
        <v>286406.93309538264</v>
      </c>
      <c r="DG211" s="189">
        <v>2989.218647505973</v>
      </c>
      <c r="DH211" s="189">
        <v>1235.5513611204892</v>
      </c>
      <c r="DI211" s="189">
        <v>1753.6672863854837</v>
      </c>
      <c r="DJ211" s="188">
        <v>1730.4914956889425</v>
      </c>
      <c r="DK211" s="188">
        <v>0</v>
      </c>
      <c r="DL211" s="188">
        <v>2485.3505275389912</v>
      </c>
      <c r="DM211" s="188">
        <v>0</v>
      </c>
      <c r="DN211" s="188">
        <v>278603.09726122837</v>
      </c>
      <c r="DO211" s="188">
        <v>0</v>
      </c>
      <c r="DP211" s="188">
        <v>2487.8218737712145</v>
      </c>
      <c r="DQ211" s="188">
        <v>0</v>
      </c>
      <c r="DR211" s="192">
        <v>1619371.5481384767</v>
      </c>
      <c r="DS211" s="188">
        <v>1239869.4635625556</v>
      </c>
      <c r="DT211" s="188">
        <v>351095.70045280294</v>
      </c>
      <c r="DU211" s="188">
        <v>888773.76310975256</v>
      </c>
      <c r="DV211" s="188">
        <v>324007.84050444956</v>
      </c>
      <c r="DW211" s="188">
        <v>110035.52204296392</v>
      </c>
      <c r="DX211" s="188">
        <v>90350.039826461187</v>
      </c>
      <c r="DY211" s="188">
        <v>123622.27863502444</v>
      </c>
      <c r="DZ211" s="188">
        <v>16883.578432886021</v>
      </c>
      <c r="EA211" s="188">
        <v>9186.8177272505218</v>
      </c>
      <c r="EB211" s="188">
        <v>7696.7607056354991</v>
      </c>
      <c r="EC211" s="188">
        <v>12339.332883640453</v>
      </c>
      <c r="ED211" s="188">
        <v>973.93448422094059</v>
      </c>
      <c r="EE211" s="188">
        <v>12458.675840758657</v>
      </c>
      <c r="EF211" s="188">
        <v>12838.722429965399</v>
      </c>
      <c r="EG211" s="192">
        <v>107229.06406251047</v>
      </c>
      <c r="EH211" s="188">
        <v>45348.243325660143</v>
      </c>
      <c r="EI211" s="188">
        <v>61880.820736850321</v>
      </c>
      <c r="EJ211" s="192">
        <v>224294.25467508179</v>
      </c>
      <c r="EK211" s="192">
        <v>2092712.9962530932</v>
      </c>
      <c r="EL211" s="188">
        <v>862788.63909867359</v>
      </c>
      <c r="EM211" s="188">
        <v>735245.15486891894</v>
      </c>
      <c r="EN211" s="188">
        <v>494679.20228550059</v>
      </c>
      <c r="EO211" s="192">
        <v>631941.53570386791</v>
      </c>
      <c r="EP211" s="188">
        <v>104241.62041066751</v>
      </c>
      <c r="EQ211" s="188">
        <v>308.62529320032223</v>
      </c>
      <c r="ER211" s="188">
        <v>527391.29</v>
      </c>
      <c r="ES211" s="192">
        <v>0</v>
      </c>
      <c r="ET211" s="190">
        <v>7781718.5233769938</v>
      </c>
      <c r="EU211" s="269"/>
      <c r="EV211" s="192">
        <v>3728.4210526315787</v>
      </c>
      <c r="EW211" s="188">
        <v>7322790.6100000013</v>
      </c>
      <c r="EX211" s="188">
        <v>9543.7200000000012</v>
      </c>
      <c r="EY211" s="188">
        <v>9543.7200000000012</v>
      </c>
      <c r="EZ211" s="188">
        <v>35091.550000000003</v>
      </c>
      <c r="FA211" s="188">
        <v>20107.27</v>
      </c>
      <c r="FB211" s="188">
        <v>690389.05999999994</v>
      </c>
      <c r="FC211" s="192">
        <v>8087465.9299999997</v>
      </c>
      <c r="FD211" s="188">
        <v>7187184.4900000002</v>
      </c>
      <c r="FE211" s="188">
        <v>9351.7999999999993</v>
      </c>
      <c r="FF211" s="188">
        <v>9351.2100000000009</v>
      </c>
      <c r="FG211" s="188">
        <v>34356.46</v>
      </c>
      <c r="FH211" s="188">
        <v>19713.22</v>
      </c>
      <c r="FI211" s="188">
        <v>671799.83</v>
      </c>
      <c r="FJ211" s="192">
        <v>7931757.0099999998</v>
      </c>
      <c r="FK211" s="192">
        <v>1152328.8999999999</v>
      </c>
      <c r="FL211" s="190">
        <v>7326519.0310526332</v>
      </c>
      <c r="FN211" s="115">
        <v>4.5329157772244525E-3</v>
      </c>
      <c r="FO211" s="107">
        <v>3.4064169500518253</v>
      </c>
      <c r="FP211" s="108">
        <v>17414.100000000002</v>
      </c>
      <c r="FQ211" s="107">
        <v>2.6059534845344756</v>
      </c>
      <c r="FR211" s="108">
        <v>17414.100000000002</v>
      </c>
      <c r="FS211" s="107">
        <v>1.6009269310347001</v>
      </c>
      <c r="FT211" s="108">
        <v>17414.100000000002</v>
      </c>
      <c r="FU211" s="108">
        <v>17414.100000000002</v>
      </c>
      <c r="FV211" s="108">
        <v>17414.100000000002</v>
      </c>
      <c r="FW211" s="108">
        <v>17414.100000000002</v>
      </c>
      <c r="FX211" s="108">
        <v>17414.100000000002</v>
      </c>
      <c r="FY211" s="108">
        <v>17414.100000000002</v>
      </c>
      <c r="FZ211" s="108">
        <v>17414.100000000002</v>
      </c>
      <c r="GA211" s="108">
        <v>17414.100000000002</v>
      </c>
      <c r="GB211" s="108">
        <v>17414.100000000002</v>
      </c>
      <c r="GC211" s="108">
        <v>17414.100000000002</v>
      </c>
      <c r="GD211" s="108">
        <v>17414.100000000002</v>
      </c>
      <c r="GE211" s="108">
        <v>17414.100000000002</v>
      </c>
      <c r="GF211" s="108">
        <v>17414.100000000002</v>
      </c>
      <c r="GG211" s="108">
        <v>17414.100000000002</v>
      </c>
      <c r="GH211" s="108">
        <v>17414.100000000002</v>
      </c>
      <c r="GI211" s="108"/>
      <c r="GJ211" s="108">
        <v>4</v>
      </c>
      <c r="GK211" s="115">
        <v>9.5693779904306216E-3</v>
      </c>
    </row>
    <row r="212" spans="1:193" ht="12" customHeight="1" x14ac:dyDescent="0.25">
      <c r="A212" s="22">
        <v>207</v>
      </c>
      <c r="B212" s="10" t="s">
        <v>207</v>
      </c>
      <c r="C212" s="28">
        <v>2021</v>
      </c>
      <c r="D212" s="282"/>
      <c r="E212" s="126">
        <v>8733.84</v>
      </c>
      <c r="F212" s="11">
        <v>8733.84</v>
      </c>
      <c r="G212" s="11">
        <v>0</v>
      </c>
      <c r="H212" s="11">
        <v>2063.9</v>
      </c>
      <c r="I212" s="124" t="s">
        <v>496</v>
      </c>
      <c r="J212" s="12">
        <v>36.75</v>
      </c>
      <c r="K212" s="26">
        <v>4.0199999999999996</v>
      </c>
      <c r="L212" s="26">
        <v>7</v>
      </c>
      <c r="M212" s="26">
        <v>11</v>
      </c>
      <c r="N212" s="26">
        <v>5.4</v>
      </c>
      <c r="O212" s="26">
        <v>2.67</v>
      </c>
      <c r="P212" s="26">
        <v>1.54</v>
      </c>
      <c r="Q212" s="26">
        <v>4.9000000000000004</v>
      </c>
      <c r="R212" s="26">
        <v>0.22</v>
      </c>
      <c r="S212" s="35">
        <v>38.22</v>
      </c>
      <c r="T212" s="33">
        <v>4.1807999999999996</v>
      </c>
      <c r="U212" s="33">
        <v>7.28</v>
      </c>
      <c r="V212" s="33">
        <v>11.44</v>
      </c>
      <c r="W212" s="33">
        <v>5.6160000000000005</v>
      </c>
      <c r="X212" s="33">
        <v>2.7767999999999997</v>
      </c>
      <c r="Y212" s="33">
        <v>1.6016000000000001</v>
      </c>
      <c r="Z212" s="33">
        <v>5.0960000000000001</v>
      </c>
      <c r="AA212" s="33">
        <v>0.2288</v>
      </c>
      <c r="AB212" s="38" t="s">
        <v>395</v>
      </c>
      <c r="AC212" s="38" t="s">
        <v>396</v>
      </c>
      <c r="AD212" s="122" t="s">
        <v>395</v>
      </c>
      <c r="AE212" s="37">
        <v>4</v>
      </c>
      <c r="AF212" s="38" t="s">
        <v>396</v>
      </c>
      <c r="AG212" s="282"/>
      <c r="AH212" s="26">
        <v>34.24</v>
      </c>
      <c r="AI212" s="26">
        <v>34.24</v>
      </c>
      <c r="AJ212" s="26">
        <v>2190</v>
      </c>
      <c r="AK212" s="26">
        <v>35.89</v>
      </c>
      <c r="AL212" s="26">
        <v>5.93</v>
      </c>
      <c r="AM212" s="282"/>
      <c r="AN212" s="15">
        <v>7.0000000000000001E-3</v>
      </c>
      <c r="AO212" s="15">
        <v>7.0000000000000001E-3</v>
      </c>
      <c r="AP212" s="16">
        <v>4.193E-4</v>
      </c>
      <c r="AQ212" s="15">
        <v>1.4E-2</v>
      </c>
      <c r="AR212" s="15">
        <v>3.23</v>
      </c>
      <c r="AS212" s="282"/>
      <c r="AT212" s="13">
        <v>14.4473</v>
      </c>
      <c r="AU212" s="13">
        <v>14.4473</v>
      </c>
      <c r="AV212" s="13">
        <v>0.86539326999999999</v>
      </c>
      <c r="AW212" s="13">
        <v>28.894600000000001</v>
      </c>
      <c r="AX212" s="13">
        <v>6666.3969999999999</v>
      </c>
      <c r="AY212" s="26">
        <v>5.663895285464355E-2</v>
      </c>
      <c r="AZ212" s="26">
        <v>5.663895285464355E-2</v>
      </c>
      <c r="BA212" s="26">
        <v>0.2169963339493281</v>
      </c>
      <c r="BB212" s="26">
        <v>0.11873668329165636</v>
      </c>
      <c r="BC212" s="26">
        <v>4.5262718586555284</v>
      </c>
      <c r="BD212" s="269"/>
      <c r="BE212" s="192">
        <v>238502.58453521528</v>
      </c>
      <c r="BF212" s="188">
        <v>175667.00234097819</v>
      </c>
      <c r="BG212" s="188">
        <v>54164.899321645578</v>
      </c>
      <c r="BH212" s="188">
        <v>7506.4203370712612</v>
      </c>
      <c r="BI212" s="188">
        <v>2677.6620924393201</v>
      </c>
      <c r="BJ212" s="188">
        <v>21999.600589822003</v>
      </c>
      <c r="BK212" s="188">
        <v>89318.42</v>
      </c>
      <c r="BL212" s="188">
        <v>14381.22</v>
      </c>
      <c r="BM212" s="188">
        <v>0</v>
      </c>
      <c r="BN212" s="188">
        <v>14381.22</v>
      </c>
      <c r="BO212" s="188">
        <v>0</v>
      </c>
      <c r="BP212" s="188">
        <v>0</v>
      </c>
      <c r="BQ212" s="188">
        <v>0</v>
      </c>
      <c r="BR212" s="188">
        <v>0</v>
      </c>
      <c r="BS212" s="188">
        <v>0</v>
      </c>
      <c r="BT212" s="188">
        <v>0</v>
      </c>
      <c r="BU212" s="188">
        <v>0</v>
      </c>
      <c r="BV212" s="188">
        <v>0</v>
      </c>
      <c r="BW212" s="188">
        <v>0</v>
      </c>
      <c r="BX212" s="188">
        <v>0</v>
      </c>
      <c r="BY212" s="188">
        <v>42730.34</v>
      </c>
      <c r="BZ212" s="188">
        <v>0</v>
      </c>
      <c r="CA212" s="188">
        <v>0</v>
      </c>
      <c r="CB212" s="188">
        <v>42730.34</v>
      </c>
      <c r="CC212" s="188">
        <v>0</v>
      </c>
      <c r="CD212" s="188">
        <v>0</v>
      </c>
      <c r="CE212" s="188">
        <v>0</v>
      </c>
      <c r="CF212" s="188">
        <v>0</v>
      </c>
      <c r="CG212" s="188">
        <v>0</v>
      </c>
      <c r="CH212" s="188">
        <v>0</v>
      </c>
      <c r="CI212" s="188">
        <v>0</v>
      </c>
      <c r="CJ212" s="188">
        <v>0</v>
      </c>
      <c r="CK212" s="188">
        <v>0</v>
      </c>
      <c r="CL212" s="188">
        <v>0</v>
      </c>
      <c r="CM212" s="188">
        <v>0</v>
      </c>
      <c r="CN212" s="188">
        <v>0</v>
      </c>
      <c r="CO212" s="188">
        <v>0</v>
      </c>
      <c r="CP212" s="188">
        <v>0</v>
      </c>
      <c r="CQ212" s="188">
        <v>0</v>
      </c>
      <c r="CR212" s="188">
        <v>0</v>
      </c>
      <c r="CS212" s="188">
        <v>0</v>
      </c>
      <c r="CT212" s="188">
        <v>0</v>
      </c>
      <c r="CU212" s="188">
        <v>0</v>
      </c>
      <c r="CV212" s="188">
        <v>0</v>
      </c>
      <c r="CW212" s="188">
        <v>0</v>
      </c>
      <c r="CX212" s="188">
        <v>0</v>
      </c>
      <c r="CY212" s="188">
        <v>0</v>
      </c>
      <c r="CZ212" s="188">
        <v>0</v>
      </c>
      <c r="DA212" s="188">
        <v>0</v>
      </c>
      <c r="DB212" s="188">
        <v>0</v>
      </c>
      <c r="DC212" s="188">
        <v>5724.0221942371072</v>
      </c>
      <c r="DD212" s="193">
        <v>1251106.7332296907</v>
      </c>
      <c r="DE212" s="189">
        <v>962871.14891512482</v>
      </c>
      <c r="DF212" s="189">
        <v>143644.07741690791</v>
      </c>
      <c r="DG212" s="189">
        <v>1499.2079632213872</v>
      </c>
      <c r="DH212" s="189">
        <v>619.67646331470314</v>
      </c>
      <c r="DI212" s="189">
        <v>879.53149990668408</v>
      </c>
      <c r="DJ212" s="188">
        <v>867.90795072429285</v>
      </c>
      <c r="DK212" s="188">
        <v>0</v>
      </c>
      <c r="DL212" s="188">
        <v>1246.4987482236311</v>
      </c>
      <c r="DM212" s="188">
        <v>0</v>
      </c>
      <c r="DN212" s="188">
        <v>139730.15401220886</v>
      </c>
      <c r="DO212" s="188">
        <v>0</v>
      </c>
      <c r="DP212" s="188">
        <v>1247.7382232798695</v>
      </c>
      <c r="DQ212" s="188">
        <v>0</v>
      </c>
      <c r="DR212" s="192">
        <v>812177.02907378203</v>
      </c>
      <c r="DS212" s="188">
        <v>621842.15754137083</v>
      </c>
      <c r="DT212" s="188">
        <v>176087.97884718174</v>
      </c>
      <c r="DU212" s="188">
        <v>445754.17869418912</v>
      </c>
      <c r="DV212" s="188">
        <v>162502.37667817346</v>
      </c>
      <c r="DW212" s="188">
        <v>55187.040607307848</v>
      </c>
      <c r="DX212" s="188">
        <v>45314.015185277414</v>
      </c>
      <c r="DY212" s="188">
        <v>62001.320885588204</v>
      </c>
      <c r="DZ212" s="188">
        <v>8467.7630575382718</v>
      </c>
      <c r="EA212" s="188">
        <v>4607.5419423897692</v>
      </c>
      <c r="EB212" s="188">
        <v>3860.2211151485021</v>
      </c>
      <c r="EC212" s="188">
        <v>6188.6493767954871</v>
      </c>
      <c r="ED212" s="188">
        <v>488.46555122964821</v>
      </c>
      <c r="EE212" s="188">
        <v>6248.5044535779371</v>
      </c>
      <c r="EF212" s="188">
        <v>6439.1124150963287</v>
      </c>
      <c r="EG212" s="192">
        <v>53779.494138182054</v>
      </c>
      <c r="EH212" s="188">
        <v>22743.885787228941</v>
      </c>
      <c r="EI212" s="188">
        <v>31035.608350953116</v>
      </c>
      <c r="EJ212" s="192">
        <v>112492.18353239131</v>
      </c>
      <c r="EK212" s="192">
        <v>1049575.9456529543</v>
      </c>
      <c r="EL212" s="188">
        <v>432721.64095219143</v>
      </c>
      <c r="EM212" s="188">
        <v>368753.68485309934</v>
      </c>
      <c r="EN212" s="188">
        <v>248100.61984766339</v>
      </c>
      <c r="EO212" s="192">
        <v>314438.57953752251</v>
      </c>
      <c r="EP212" s="188">
        <v>52262.846368368213</v>
      </c>
      <c r="EQ212" s="188">
        <v>154.73316915428933</v>
      </c>
      <c r="ER212" s="188">
        <v>262021</v>
      </c>
      <c r="ES212" s="192">
        <v>20330</v>
      </c>
      <c r="ET212" s="190">
        <v>3852402.5496997382</v>
      </c>
      <c r="EU212" s="269"/>
      <c r="EV212" s="192">
        <v>1864.2105263157894</v>
      </c>
      <c r="EW212" s="188">
        <v>3851321.75</v>
      </c>
      <c r="EX212" s="188">
        <v>3166.4300000000003</v>
      </c>
      <c r="EY212" s="188">
        <v>3088.1</v>
      </c>
      <c r="EZ212" s="188">
        <v>9734.52</v>
      </c>
      <c r="FA212" s="188">
        <v>6671.579999999999</v>
      </c>
      <c r="FB212" s="188">
        <v>466380.52999999997</v>
      </c>
      <c r="FC212" s="192">
        <v>4340362.91</v>
      </c>
      <c r="FD212" s="188">
        <v>3641766.81</v>
      </c>
      <c r="FE212" s="188">
        <v>3032.02</v>
      </c>
      <c r="FF212" s="188">
        <v>2957.6499999999996</v>
      </c>
      <c r="FG212" s="188">
        <v>9316.43</v>
      </c>
      <c r="FH212" s="188">
        <v>6392.5300000000007</v>
      </c>
      <c r="FI212" s="188">
        <v>438188.04</v>
      </c>
      <c r="FJ212" s="192">
        <v>4101653.48</v>
      </c>
      <c r="FK212" s="192">
        <v>1661203.38</v>
      </c>
      <c r="FL212" s="190">
        <v>3853185.960526316</v>
      </c>
      <c r="FN212" s="115">
        <v>2.2726342888045761E-3</v>
      </c>
      <c r="FO212" s="107">
        <v>3.4064173145022019</v>
      </c>
      <c r="FP212" s="108">
        <v>8733.8399999999983</v>
      </c>
      <c r="FQ212" s="107">
        <v>2.6059541254563863</v>
      </c>
      <c r="FR212" s="108">
        <v>8733.8399999999983</v>
      </c>
      <c r="FS212" s="107">
        <v>1.6009263780916303</v>
      </c>
      <c r="FT212" s="108">
        <v>8733.8399999999983</v>
      </c>
      <c r="FU212" s="108">
        <v>8733.84</v>
      </c>
      <c r="FV212" s="108">
        <v>8733.84</v>
      </c>
      <c r="FW212" s="108">
        <v>8733.84</v>
      </c>
      <c r="FX212" s="108">
        <v>8733.84</v>
      </c>
      <c r="FY212" s="108">
        <v>8733.84</v>
      </c>
      <c r="FZ212" s="108">
        <v>8733.84</v>
      </c>
      <c r="GA212" s="108">
        <v>8733.84</v>
      </c>
      <c r="GB212" s="108">
        <v>8733.84</v>
      </c>
      <c r="GC212" s="108">
        <v>8733.84</v>
      </c>
      <c r="GD212" s="108">
        <v>8733.84</v>
      </c>
      <c r="GE212" s="108">
        <v>8733.84</v>
      </c>
      <c r="GF212" s="108">
        <v>8733.84</v>
      </c>
      <c r="GG212" s="108">
        <v>8733.8399999999983</v>
      </c>
      <c r="GH212" s="108">
        <v>8733.8399999999983</v>
      </c>
      <c r="GI212" s="108"/>
      <c r="GJ212" s="108">
        <v>2</v>
      </c>
      <c r="GK212" s="115">
        <v>4.7846889952153108E-3</v>
      </c>
    </row>
    <row r="213" spans="1:193" ht="12" customHeight="1" x14ac:dyDescent="0.25">
      <c r="A213" s="22">
        <v>208</v>
      </c>
      <c r="B213" s="10" t="s">
        <v>208</v>
      </c>
      <c r="C213" s="28">
        <v>2021</v>
      </c>
      <c r="D213" s="282"/>
      <c r="E213" s="126">
        <v>9330.2900000000009</v>
      </c>
      <c r="F213" s="11">
        <v>8850.2900000000009</v>
      </c>
      <c r="G213" s="11">
        <v>480</v>
      </c>
      <c r="H213" s="11">
        <v>1859</v>
      </c>
      <c r="I213" s="124" t="s">
        <v>496</v>
      </c>
      <c r="J213" s="12">
        <v>36.54</v>
      </c>
      <c r="K213" s="26">
        <v>4.03</v>
      </c>
      <c r="L213" s="26">
        <v>7</v>
      </c>
      <c r="M213" s="26">
        <v>11</v>
      </c>
      <c r="N213" s="26">
        <v>5.4</v>
      </c>
      <c r="O213" s="26">
        <v>2.67</v>
      </c>
      <c r="P213" s="26">
        <v>1.54</v>
      </c>
      <c r="Q213" s="26">
        <v>4.9000000000000004</v>
      </c>
      <c r="R213" s="26">
        <v>0</v>
      </c>
      <c r="S213" s="35">
        <v>38.001599999999996</v>
      </c>
      <c r="T213" s="33">
        <v>4.1912000000000003</v>
      </c>
      <c r="U213" s="33">
        <v>7.28</v>
      </c>
      <c r="V213" s="33">
        <v>11.44</v>
      </c>
      <c r="W213" s="33">
        <v>5.6160000000000005</v>
      </c>
      <c r="X213" s="33">
        <v>2.7767999999999997</v>
      </c>
      <c r="Y213" s="33">
        <v>1.6016000000000001</v>
      </c>
      <c r="Z213" s="33">
        <v>5.0960000000000001</v>
      </c>
      <c r="AA213" s="33">
        <v>0</v>
      </c>
      <c r="AB213" s="38" t="s">
        <v>396</v>
      </c>
      <c r="AC213" s="38" t="s">
        <v>395</v>
      </c>
      <c r="AD213" s="122" t="s">
        <v>395</v>
      </c>
      <c r="AE213" s="37">
        <v>7</v>
      </c>
      <c r="AF213" s="38" t="s">
        <v>396</v>
      </c>
      <c r="AG213" s="282"/>
      <c r="AH213" s="26">
        <v>34.24</v>
      </c>
      <c r="AI213" s="26">
        <v>34.24</v>
      </c>
      <c r="AJ213" s="26">
        <v>2190</v>
      </c>
      <c r="AK213" s="26">
        <v>35.89</v>
      </c>
      <c r="AL213" s="26">
        <v>4.29</v>
      </c>
      <c r="AM213" s="282"/>
      <c r="AN213" s="15">
        <v>7.0000000000000001E-3</v>
      </c>
      <c r="AO213" s="15">
        <v>7.0000000000000001E-3</v>
      </c>
      <c r="AP213" s="16">
        <v>4.193E-4</v>
      </c>
      <c r="AQ213" s="15">
        <v>1.4E-2</v>
      </c>
      <c r="AR213" s="15">
        <v>3.23</v>
      </c>
      <c r="AS213" s="282"/>
      <c r="AT213" s="13">
        <v>13.013</v>
      </c>
      <c r="AU213" s="13">
        <v>13.013</v>
      </c>
      <c r="AV213" s="13">
        <v>0.77947869999999997</v>
      </c>
      <c r="AW213" s="13">
        <v>26.026</v>
      </c>
      <c r="AX213" s="13">
        <v>6004.57</v>
      </c>
      <c r="AY213" s="26">
        <v>4.7754691440458977E-2</v>
      </c>
      <c r="AZ213" s="26">
        <v>4.7754691440458977E-2</v>
      </c>
      <c r="BA213" s="26">
        <v>0.18295876687648507</v>
      </c>
      <c r="BB213" s="26">
        <v>0.10011190863306499</v>
      </c>
      <c r="BC213" s="26">
        <v>2.7608579476093449</v>
      </c>
      <c r="BD213" s="269"/>
      <c r="BE213" s="192">
        <v>200278.20207176617</v>
      </c>
      <c r="BF213" s="188">
        <v>191996.60587221722</v>
      </c>
      <c r="BG213" s="188">
        <v>57863.919935762133</v>
      </c>
      <c r="BH213" s="188">
        <v>8019.0475903809383</v>
      </c>
      <c r="BI213" s="188">
        <v>2860.5245624451186</v>
      </c>
      <c r="BJ213" s="188">
        <v>23501.993783629016</v>
      </c>
      <c r="BK213" s="188">
        <v>99751.12</v>
      </c>
      <c r="BL213" s="188">
        <v>0</v>
      </c>
      <c r="BM213" s="188">
        <v>0</v>
      </c>
      <c r="BN213" s="188">
        <v>0</v>
      </c>
      <c r="BO213" s="188">
        <v>0</v>
      </c>
      <c r="BP213" s="188">
        <v>0</v>
      </c>
      <c r="BQ213" s="188">
        <v>0</v>
      </c>
      <c r="BR213" s="188">
        <v>0</v>
      </c>
      <c r="BS213" s="188">
        <v>0</v>
      </c>
      <c r="BT213" s="188">
        <v>0</v>
      </c>
      <c r="BU213" s="188">
        <v>0</v>
      </c>
      <c r="BV213" s="188">
        <v>0</v>
      </c>
      <c r="BW213" s="188">
        <v>0</v>
      </c>
      <c r="BX213" s="188">
        <v>0</v>
      </c>
      <c r="BY213" s="188">
        <v>0</v>
      </c>
      <c r="BZ213" s="188">
        <v>0</v>
      </c>
      <c r="CA213" s="188">
        <v>0</v>
      </c>
      <c r="CB213" s="188">
        <v>0</v>
      </c>
      <c r="CC213" s="188">
        <v>0</v>
      </c>
      <c r="CD213" s="188">
        <v>0</v>
      </c>
      <c r="CE213" s="188">
        <v>0</v>
      </c>
      <c r="CF213" s="188">
        <v>0</v>
      </c>
      <c r="CG213" s="188">
        <v>0</v>
      </c>
      <c r="CH213" s="188">
        <v>0</v>
      </c>
      <c r="CI213" s="188">
        <v>0</v>
      </c>
      <c r="CJ213" s="188">
        <v>0</v>
      </c>
      <c r="CK213" s="188">
        <v>0</v>
      </c>
      <c r="CL213" s="188">
        <v>2166.67</v>
      </c>
      <c r="CM213" s="188">
        <v>0</v>
      </c>
      <c r="CN213" s="188">
        <v>2166.67</v>
      </c>
      <c r="CO213" s="188">
        <v>0</v>
      </c>
      <c r="CP213" s="188">
        <v>0</v>
      </c>
      <c r="CQ213" s="188">
        <v>0</v>
      </c>
      <c r="CR213" s="188">
        <v>0</v>
      </c>
      <c r="CS213" s="188">
        <v>0</v>
      </c>
      <c r="CT213" s="188">
        <v>0</v>
      </c>
      <c r="CU213" s="188">
        <v>0</v>
      </c>
      <c r="CV213" s="188">
        <v>0</v>
      </c>
      <c r="CW213" s="188">
        <v>0</v>
      </c>
      <c r="CX213" s="188">
        <v>0</v>
      </c>
      <c r="CY213" s="188">
        <v>0</v>
      </c>
      <c r="CZ213" s="188">
        <v>0</v>
      </c>
      <c r="DA213" s="188">
        <v>0</v>
      </c>
      <c r="DB213" s="188">
        <v>0</v>
      </c>
      <c r="DC213" s="188">
        <v>6114.926199548946</v>
      </c>
      <c r="DD213" s="193">
        <v>1336547.113524596</v>
      </c>
      <c r="DE213" s="189">
        <v>1028627.3909312862</v>
      </c>
      <c r="DF213" s="189">
        <v>153453.79570523417</v>
      </c>
      <c r="DG213" s="189">
        <v>1601.5916329088791</v>
      </c>
      <c r="DH213" s="189">
        <v>661.99530892488804</v>
      </c>
      <c r="DI213" s="189">
        <v>939.59632398399094</v>
      </c>
      <c r="DJ213" s="188">
        <v>927.17898124574822</v>
      </c>
      <c r="DK213" s="188">
        <v>0</v>
      </c>
      <c r="DL213" s="188">
        <v>1331.6244407458196</v>
      </c>
      <c r="DM213" s="188">
        <v>0</v>
      </c>
      <c r="DN213" s="188">
        <v>149272.58327134146</v>
      </c>
      <c r="DO213" s="188">
        <v>0</v>
      </c>
      <c r="DP213" s="188">
        <v>1332.9485618337339</v>
      </c>
      <c r="DQ213" s="188">
        <v>0</v>
      </c>
      <c r="DR213" s="192">
        <v>867642.09243549476</v>
      </c>
      <c r="DS213" s="188">
        <v>664308.90239421371</v>
      </c>
      <c r="DT213" s="188">
        <v>188113.35084660037</v>
      </c>
      <c r="DU213" s="188">
        <v>476195.5515476134</v>
      </c>
      <c r="DV213" s="188">
        <v>173599.96291397553</v>
      </c>
      <c r="DW213" s="188">
        <v>58955.865130109851</v>
      </c>
      <c r="DX213" s="188">
        <v>48408.592640011979</v>
      </c>
      <c r="DY213" s="188">
        <v>66235.505143853676</v>
      </c>
      <c r="DZ213" s="188">
        <v>9046.0421736737553</v>
      </c>
      <c r="EA213" s="188">
        <v>4922.1994574734435</v>
      </c>
      <c r="EB213" s="188">
        <v>4123.8427162003118</v>
      </c>
      <c r="EC213" s="188">
        <v>6611.2836271126098</v>
      </c>
      <c r="ED213" s="188">
        <v>521.82376228354042</v>
      </c>
      <c r="EE213" s="188">
        <v>6675.2263171953828</v>
      </c>
      <c r="EF213" s="188">
        <v>6878.8512470401511</v>
      </c>
      <c r="EG213" s="192">
        <v>57452.194723344932</v>
      </c>
      <c r="EH213" s="188">
        <v>24297.107586322214</v>
      </c>
      <c r="EI213" s="188">
        <v>33155.087137022718</v>
      </c>
      <c r="EJ213" s="192">
        <v>120174.48168164701</v>
      </c>
      <c r="EK213" s="192">
        <v>1121253.4177367925</v>
      </c>
      <c r="EL213" s="188">
        <v>462272.99782911345</v>
      </c>
      <c r="EM213" s="188">
        <v>393936.55233528733</v>
      </c>
      <c r="EN213" s="188">
        <v>265043.86757239158</v>
      </c>
      <c r="EO213" s="192">
        <v>448852.59868035105</v>
      </c>
      <c r="EP213" s="188">
        <v>55830.80196338064</v>
      </c>
      <c r="EQ213" s="188">
        <v>165.29671697039515</v>
      </c>
      <c r="ER213" s="188">
        <v>392856.5</v>
      </c>
      <c r="ES213" s="192">
        <v>0</v>
      </c>
      <c r="ET213" s="190">
        <v>4152200.1008539922</v>
      </c>
      <c r="EU213" s="269"/>
      <c r="EV213" s="192">
        <v>2796.3157894736837</v>
      </c>
      <c r="EW213" s="188">
        <v>3880631.88</v>
      </c>
      <c r="EX213" s="188">
        <v>3180.8299999999995</v>
      </c>
      <c r="EY213" s="188">
        <v>3082.49</v>
      </c>
      <c r="EZ213" s="188">
        <v>9714.15</v>
      </c>
      <c r="FA213" s="188">
        <v>6702.8600000000006</v>
      </c>
      <c r="FB213" s="188">
        <v>283644.18000000005</v>
      </c>
      <c r="FC213" s="192">
        <v>4186956.39</v>
      </c>
      <c r="FD213" s="188">
        <v>3739646.45</v>
      </c>
      <c r="FE213" s="188">
        <v>3151.91</v>
      </c>
      <c r="FF213" s="188">
        <v>3046.7</v>
      </c>
      <c r="FG213" s="188">
        <v>9597.7900000000009</v>
      </c>
      <c r="FH213" s="188">
        <v>6647.3499999999995</v>
      </c>
      <c r="FI213" s="188">
        <v>271090.13</v>
      </c>
      <c r="FJ213" s="192">
        <v>4033180.3300000005</v>
      </c>
      <c r="FK213" s="192">
        <v>1450428.9300000002</v>
      </c>
      <c r="FL213" s="190">
        <v>3883428.1957894736</v>
      </c>
      <c r="FN213" s="115">
        <v>2.4277857738386E-3</v>
      </c>
      <c r="FO213" s="107">
        <v>3.4064173161769045</v>
      </c>
      <c r="FP213" s="108">
        <v>9330.2900000000027</v>
      </c>
      <c r="FQ213" s="107">
        <v>2.6059537968084077</v>
      </c>
      <c r="FR213" s="108">
        <v>9330.2900000000027</v>
      </c>
      <c r="FS213" s="107">
        <v>1.6009270387369945</v>
      </c>
      <c r="FT213" s="108">
        <v>9330.2900000000027</v>
      </c>
      <c r="FU213" s="108">
        <v>9330.2900000000009</v>
      </c>
      <c r="FV213" s="108">
        <v>9330.2900000000009</v>
      </c>
      <c r="FW213" s="108">
        <v>9330.2900000000009</v>
      </c>
      <c r="FX213" s="108">
        <v>9330.2900000000009</v>
      </c>
      <c r="FY213" s="108">
        <v>9330.2900000000009</v>
      </c>
      <c r="FZ213" s="108">
        <v>9330.2900000000009</v>
      </c>
      <c r="GA213" s="108">
        <v>9330.2900000000009</v>
      </c>
      <c r="GB213" s="108">
        <v>9330.2900000000009</v>
      </c>
      <c r="GC213" s="108">
        <v>9330.2900000000009</v>
      </c>
      <c r="GD213" s="108">
        <v>9330.2900000000009</v>
      </c>
      <c r="GE213" s="108">
        <v>9330.2900000000009</v>
      </c>
      <c r="GF213" s="108">
        <v>9330.2900000000009</v>
      </c>
      <c r="GG213" s="108">
        <v>9330.2900000000027</v>
      </c>
      <c r="GH213" s="108">
        <v>9330.2900000000027</v>
      </c>
      <c r="GI213" s="108"/>
      <c r="GJ213" s="108">
        <v>3</v>
      </c>
      <c r="GK213" s="115">
        <v>7.1770334928229658E-3</v>
      </c>
    </row>
    <row r="214" spans="1:193" ht="12" customHeight="1" x14ac:dyDescent="0.25">
      <c r="A214" s="22">
        <v>209</v>
      </c>
      <c r="B214" s="10" t="s">
        <v>209</v>
      </c>
      <c r="C214" s="28">
        <v>2021</v>
      </c>
      <c r="D214" s="282"/>
      <c r="E214" s="126">
        <v>3384.57</v>
      </c>
      <c r="F214" s="11">
        <v>3384.57</v>
      </c>
      <c r="G214" s="11">
        <v>0</v>
      </c>
      <c r="H214" s="11">
        <v>310.8</v>
      </c>
      <c r="I214" s="124" t="s">
        <v>496</v>
      </c>
      <c r="J214" s="12">
        <v>25.29</v>
      </c>
      <c r="K214" s="26">
        <v>4.32</v>
      </c>
      <c r="L214" s="26">
        <v>5.61</v>
      </c>
      <c r="M214" s="26">
        <v>7.16</v>
      </c>
      <c r="N214" s="26">
        <v>5.31</v>
      </c>
      <c r="O214" s="26">
        <v>2.67</v>
      </c>
      <c r="P214" s="26">
        <v>0</v>
      </c>
      <c r="Q214" s="26">
        <v>0</v>
      </c>
      <c r="R214" s="26">
        <v>0.22</v>
      </c>
      <c r="S214" s="35">
        <v>26.301600000000001</v>
      </c>
      <c r="T214" s="33">
        <v>4.4927999999999999</v>
      </c>
      <c r="U214" s="33">
        <v>5.8344000000000005</v>
      </c>
      <c r="V214" s="33">
        <v>7.4464000000000006</v>
      </c>
      <c r="W214" s="33">
        <v>5.5223999999999993</v>
      </c>
      <c r="X214" s="33">
        <v>2.7767999999999997</v>
      </c>
      <c r="Y214" s="33">
        <v>0</v>
      </c>
      <c r="Z214" s="33">
        <v>0</v>
      </c>
      <c r="AA214" s="33">
        <v>0.2288</v>
      </c>
      <c r="AB214" s="38" t="s">
        <v>395</v>
      </c>
      <c r="AC214" s="38" t="s">
        <v>396</v>
      </c>
      <c r="AD214" s="122" t="s">
        <v>396</v>
      </c>
      <c r="AE214" s="37">
        <v>0</v>
      </c>
      <c r="AF214" s="38" t="s">
        <v>396</v>
      </c>
      <c r="AG214" s="282"/>
      <c r="AH214" s="26">
        <v>34.24</v>
      </c>
      <c r="AI214" s="26">
        <v>34.24</v>
      </c>
      <c r="AJ214" s="26">
        <v>2190</v>
      </c>
      <c r="AK214" s="26">
        <v>35.89</v>
      </c>
      <c r="AL214" s="26">
        <v>5.93</v>
      </c>
      <c r="AM214" s="282"/>
      <c r="AN214" s="15">
        <v>1.2999999999999999E-2</v>
      </c>
      <c r="AO214" s="15">
        <v>1.2999999999999999E-2</v>
      </c>
      <c r="AP214" s="16">
        <v>7.7870000000000001E-4</v>
      </c>
      <c r="AQ214" s="15">
        <v>2.5999999999999999E-2</v>
      </c>
      <c r="AR214" s="15">
        <v>0.68300000000000005</v>
      </c>
      <c r="AS214" s="282"/>
      <c r="AT214" s="13">
        <v>4.0404</v>
      </c>
      <c r="AU214" s="13">
        <v>4.0404</v>
      </c>
      <c r="AV214" s="13">
        <v>0.24201996000000001</v>
      </c>
      <c r="AW214" s="13">
        <v>8.0808</v>
      </c>
      <c r="AX214" s="13">
        <v>212.27640000000002</v>
      </c>
      <c r="AY214" s="26">
        <v>4.0874703728981818E-2</v>
      </c>
      <c r="AZ214" s="26">
        <v>4.0874703728981818E-2</v>
      </c>
      <c r="BA214" s="26">
        <v>0.15660001489110875</v>
      </c>
      <c r="BB214" s="26">
        <v>8.5688850282310602E-2</v>
      </c>
      <c r="BC214" s="26">
        <v>0.37192288887510078</v>
      </c>
      <c r="BD214" s="269"/>
      <c r="BE214" s="192">
        <v>104619.96219754478</v>
      </c>
      <c r="BF214" s="188">
        <v>104619.96219754478</v>
      </c>
      <c r="BG214" s="188">
        <v>20990.182244815798</v>
      </c>
      <c r="BH214" s="188">
        <v>2908.9157896459387</v>
      </c>
      <c r="BI214" s="188">
        <v>1037.6575238620528</v>
      </c>
      <c r="BJ214" s="188">
        <v>8525.3666392209925</v>
      </c>
      <c r="BK214" s="188">
        <v>71157.84</v>
      </c>
      <c r="BL214" s="188">
        <v>0</v>
      </c>
      <c r="BM214" s="188">
        <v>0</v>
      </c>
      <c r="BN214" s="188">
        <v>0</v>
      </c>
      <c r="BO214" s="188">
        <v>0</v>
      </c>
      <c r="BP214" s="188">
        <v>0</v>
      </c>
      <c r="BQ214" s="188">
        <v>0</v>
      </c>
      <c r="BR214" s="188">
        <v>0</v>
      </c>
      <c r="BS214" s="188">
        <v>0</v>
      </c>
      <c r="BT214" s="188">
        <v>0</v>
      </c>
      <c r="BU214" s="188">
        <v>0</v>
      </c>
      <c r="BV214" s="188">
        <v>0</v>
      </c>
      <c r="BW214" s="188">
        <v>0</v>
      </c>
      <c r="BX214" s="188">
        <v>0</v>
      </c>
      <c r="BY214" s="188">
        <v>0</v>
      </c>
      <c r="BZ214" s="188">
        <v>0</v>
      </c>
      <c r="CA214" s="188">
        <v>0</v>
      </c>
      <c r="CB214" s="188">
        <v>0</v>
      </c>
      <c r="CC214" s="188">
        <v>0</v>
      </c>
      <c r="CD214" s="188">
        <v>0</v>
      </c>
      <c r="CE214" s="188">
        <v>0</v>
      </c>
      <c r="CF214" s="188">
        <v>0</v>
      </c>
      <c r="CG214" s="188">
        <v>0</v>
      </c>
      <c r="CH214" s="188">
        <v>0</v>
      </c>
      <c r="CI214" s="188">
        <v>0</v>
      </c>
      <c r="CJ214" s="188">
        <v>0</v>
      </c>
      <c r="CK214" s="188">
        <v>0</v>
      </c>
      <c r="CL214" s="188">
        <v>0</v>
      </c>
      <c r="CM214" s="188">
        <v>0</v>
      </c>
      <c r="CN214" s="188">
        <v>0</v>
      </c>
      <c r="CO214" s="188">
        <v>0</v>
      </c>
      <c r="CP214" s="188">
        <v>0</v>
      </c>
      <c r="CQ214" s="188">
        <v>0</v>
      </c>
      <c r="CR214" s="188">
        <v>0</v>
      </c>
      <c r="CS214" s="188">
        <v>0</v>
      </c>
      <c r="CT214" s="188">
        <v>0</v>
      </c>
      <c r="CU214" s="188">
        <v>0</v>
      </c>
      <c r="CV214" s="188">
        <v>0</v>
      </c>
      <c r="CW214" s="188">
        <v>0</v>
      </c>
      <c r="CX214" s="188">
        <v>0</v>
      </c>
      <c r="CY214" s="188">
        <v>0</v>
      </c>
      <c r="CZ214" s="188">
        <v>0</v>
      </c>
      <c r="DA214" s="188">
        <v>0</v>
      </c>
      <c r="DB214" s="188">
        <v>0</v>
      </c>
      <c r="DC214" s="188">
        <v>0</v>
      </c>
      <c r="DD214" s="193">
        <v>546266.65150092228</v>
      </c>
      <c r="DE214" s="189">
        <v>373135.39113192644</v>
      </c>
      <c r="DF214" s="189">
        <v>55665.484495129764</v>
      </c>
      <c r="DG214" s="189">
        <v>580.9786183488834</v>
      </c>
      <c r="DH214" s="189">
        <v>240.13931643367007</v>
      </c>
      <c r="DI214" s="189">
        <v>340.8393019152133</v>
      </c>
      <c r="DJ214" s="188">
        <v>61769.474901118287</v>
      </c>
      <c r="DK214" s="188">
        <v>0</v>
      </c>
      <c r="DL214" s="188">
        <v>483.04780809761297</v>
      </c>
      <c r="DM214" s="188">
        <v>0</v>
      </c>
      <c r="DN214" s="188">
        <v>54148.746412242705</v>
      </c>
      <c r="DO214" s="188">
        <v>0</v>
      </c>
      <c r="DP214" s="188">
        <v>483.52813405859837</v>
      </c>
      <c r="DQ214" s="188">
        <v>0</v>
      </c>
      <c r="DR214" s="192">
        <v>314737.84810487152</v>
      </c>
      <c r="DS214" s="188">
        <v>240978.57427543873</v>
      </c>
      <c r="DT214" s="188">
        <v>68238.26524951293</v>
      </c>
      <c r="DU214" s="188">
        <v>172740.30902592582</v>
      </c>
      <c r="DV214" s="188">
        <v>62973.522417819164</v>
      </c>
      <c r="DW214" s="188">
        <v>21386.286218693724</v>
      </c>
      <c r="DX214" s="188">
        <v>17560.254867920001</v>
      </c>
      <c r="DY214" s="188">
        <v>24026.981331205439</v>
      </c>
      <c r="DZ214" s="188">
        <v>3281.458878529068</v>
      </c>
      <c r="EA214" s="188">
        <v>1785.5317056362544</v>
      </c>
      <c r="EB214" s="188">
        <v>1495.9271728928134</v>
      </c>
      <c r="EC214" s="188">
        <v>2398.2483101614762</v>
      </c>
      <c r="ED214" s="188">
        <v>189.29197818202886</v>
      </c>
      <c r="EE214" s="188">
        <v>2421.4435710347666</v>
      </c>
      <c r="EF214" s="188">
        <v>2495.308673706249</v>
      </c>
      <c r="EG214" s="192">
        <v>20840.828601768168</v>
      </c>
      <c r="EH214" s="188">
        <v>8813.7947934564254</v>
      </c>
      <c r="EI214" s="188">
        <v>12027.03380831174</v>
      </c>
      <c r="EJ214" s="192">
        <v>43593.387286488622</v>
      </c>
      <c r="EK214" s="192">
        <v>310590.68444817094</v>
      </c>
      <c r="EL214" s="188">
        <v>167689.89176783166</v>
      </c>
      <c r="EM214" s="188">
        <v>142900.79268033931</v>
      </c>
      <c r="EN214" s="188">
        <v>0</v>
      </c>
      <c r="EO214" s="192">
        <v>0</v>
      </c>
      <c r="EP214" s="188">
        <v>0</v>
      </c>
      <c r="EQ214" s="188">
        <v>0</v>
      </c>
      <c r="ER214" s="188">
        <v>0</v>
      </c>
      <c r="ES214" s="192">
        <v>7600</v>
      </c>
      <c r="ET214" s="190">
        <v>1348249.3621397661</v>
      </c>
      <c r="EU214" s="269"/>
      <c r="EV214" s="192">
        <v>0</v>
      </c>
      <c r="EW214" s="188">
        <v>1027233.66</v>
      </c>
      <c r="EX214" s="188">
        <v>1615.2099999999998</v>
      </c>
      <c r="EY214" s="188">
        <v>1615.2099999999998</v>
      </c>
      <c r="EZ214" s="188">
        <v>5087.95</v>
      </c>
      <c r="FA214" s="188">
        <v>3403.62</v>
      </c>
      <c r="FB214" s="188">
        <v>14850.989999999998</v>
      </c>
      <c r="FC214" s="192">
        <v>1053806.6399999999</v>
      </c>
      <c r="FD214" s="188">
        <v>962157.92999999993</v>
      </c>
      <c r="FE214" s="188">
        <v>1504.9999999999998</v>
      </c>
      <c r="FF214" s="188">
        <v>1504.8799999999997</v>
      </c>
      <c r="FG214" s="188">
        <v>4735.01</v>
      </c>
      <c r="FH214" s="188">
        <v>3174.04</v>
      </c>
      <c r="FI214" s="188">
        <v>13776.66</v>
      </c>
      <c r="FJ214" s="192">
        <v>986853.52</v>
      </c>
      <c r="FK214" s="192">
        <v>238822.57</v>
      </c>
      <c r="FL214" s="190">
        <v>1027233.66</v>
      </c>
      <c r="FN214" s="115">
        <v>0</v>
      </c>
      <c r="FO214" s="107">
        <v>3.4064187703240325</v>
      </c>
      <c r="FP214" s="108">
        <v>3384.57</v>
      </c>
      <c r="FQ214" s="107">
        <v>2.6059542378838496</v>
      </c>
      <c r="FR214" s="108">
        <v>3384.57</v>
      </c>
      <c r="FS214" s="107">
        <v>0</v>
      </c>
      <c r="FT214" s="108">
        <v>0</v>
      </c>
      <c r="FU214" s="108">
        <v>3384.57</v>
      </c>
      <c r="FV214" s="108">
        <v>3384.57</v>
      </c>
      <c r="FW214" s="108">
        <v>3384.57</v>
      </c>
      <c r="FX214" s="108">
        <v>3384.57</v>
      </c>
      <c r="FY214" s="108">
        <v>3384.57</v>
      </c>
      <c r="FZ214" s="108">
        <v>3384.57</v>
      </c>
      <c r="GA214" s="108">
        <v>3384.57</v>
      </c>
      <c r="GB214" s="108">
        <v>3384.57</v>
      </c>
      <c r="GC214" s="108">
        <v>3384.57</v>
      </c>
      <c r="GD214" s="108">
        <v>3384.57</v>
      </c>
      <c r="GE214" s="108">
        <v>3384.57</v>
      </c>
      <c r="GF214" s="108">
        <v>3384.57</v>
      </c>
      <c r="GG214" s="108">
        <v>3384.57</v>
      </c>
      <c r="GH214" s="108">
        <v>0</v>
      </c>
      <c r="GI214" s="108"/>
      <c r="GJ214" s="108">
        <v>0</v>
      </c>
      <c r="GK214" s="115">
        <v>0</v>
      </c>
    </row>
    <row r="215" spans="1:193" ht="12" customHeight="1" x14ac:dyDescent="0.25">
      <c r="A215" s="22">
        <v>210</v>
      </c>
      <c r="B215" s="10" t="s">
        <v>210</v>
      </c>
      <c r="C215" s="28">
        <v>2021</v>
      </c>
      <c r="D215" s="282"/>
      <c r="E215" s="126">
        <v>5287.11</v>
      </c>
      <c r="F215" s="11">
        <v>5287.11</v>
      </c>
      <c r="G215" s="11">
        <v>0</v>
      </c>
      <c r="H215" s="11">
        <v>1016.1</v>
      </c>
      <c r="I215" s="124" t="s">
        <v>496</v>
      </c>
      <c r="J215" s="12">
        <v>36.54</v>
      </c>
      <c r="K215" s="26">
        <v>4.03</v>
      </c>
      <c r="L215" s="26">
        <v>7</v>
      </c>
      <c r="M215" s="26">
        <v>11</v>
      </c>
      <c r="N215" s="26">
        <v>5.4</v>
      </c>
      <c r="O215" s="26">
        <v>2.67</v>
      </c>
      <c r="P215" s="26">
        <v>1.54</v>
      </c>
      <c r="Q215" s="26">
        <v>4.9000000000000004</v>
      </c>
      <c r="R215" s="26">
        <v>0</v>
      </c>
      <c r="S215" s="35">
        <v>38.001599999999996</v>
      </c>
      <c r="T215" s="33">
        <v>4.1912000000000003</v>
      </c>
      <c r="U215" s="33">
        <v>7.28</v>
      </c>
      <c r="V215" s="33">
        <v>11.44</v>
      </c>
      <c r="W215" s="33">
        <v>5.6160000000000005</v>
      </c>
      <c r="X215" s="33">
        <v>2.7767999999999997</v>
      </c>
      <c r="Y215" s="33">
        <v>1.6016000000000001</v>
      </c>
      <c r="Z215" s="33">
        <v>5.0960000000000001</v>
      </c>
      <c r="AA215" s="33">
        <v>0</v>
      </c>
      <c r="AB215" s="38" t="s">
        <v>396</v>
      </c>
      <c r="AC215" s="38" t="s">
        <v>395</v>
      </c>
      <c r="AD215" s="122" t="s">
        <v>395</v>
      </c>
      <c r="AE215" s="37">
        <v>2</v>
      </c>
      <c r="AF215" s="38" t="s">
        <v>396</v>
      </c>
      <c r="AG215" s="282"/>
      <c r="AH215" s="26">
        <v>34.24</v>
      </c>
      <c r="AI215" s="26">
        <v>34.24</v>
      </c>
      <c r="AJ215" s="26">
        <v>2190</v>
      </c>
      <c r="AK215" s="26">
        <v>35.89</v>
      </c>
      <c r="AL215" s="26">
        <v>4.29</v>
      </c>
      <c r="AM215" s="282"/>
      <c r="AN215" s="15">
        <v>7.0000000000000001E-3</v>
      </c>
      <c r="AO215" s="15">
        <v>7.0000000000000001E-3</v>
      </c>
      <c r="AP215" s="16">
        <v>4.193E-4</v>
      </c>
      <c r="AQ215" s="15">
        <v>1.4E-2</v>
      </c>
      <c r="AR215" s="15">
        <v>3.23</v>
      </c>
      <c r="AS215" s="282"/>
      <c r="AT215" s="13">
        <v>7.1127000000000002</v>
      </c>
      <c r="AU215" s="13">
        <v>7.1127000000000002</v>
      </c>
      <c r="AV215" s="13">
        <v>0.42605072999999999</v>
      </c>
      <c r="AW215" s="13">
        <v>14.2254</v>
      </c>
      <c r="AX215" s="13">
        <v>3282.0030000000002</v>
      </c>
      <c r="AY215" s="26">
        <v>4.6062754132219691E-2</v>
      </c>
      <c r="AZ215" s="26">
        <v>4.6062754132219691E-2</v>
      </c>
      <c r="BA215" s="26">
        <v>0.17647658147835019</v>
      </c>
      <c r="BB215" s="26">
        <v>9.6564967628818027E-2</v>
      </c>
      <c r="BC215" s="26">
        <v>2.6630414101465645</v>
      </c>
      <c r="BD215" s="269"/>
      <c r="BE215" s="192">
        <v>148335.02405578559</v>
      </c>
      <c r="BF215" s="188">
        <v>116254.23481859174</v>
      </c>
      <c r="BG215" s="188">
        <v>32789.217669715224</v>
      </c>
      <c r="BH215" s="188">
        <v>4544.0802703430381</v>
      </c>
      <c r="BI215" s="188">
        <v>1620.9472609478598</v>
      </c>
      <c r="BJ215" s="188">
        <v>13317.659617585601</v>
      </c>
      <c r="BK215" s="188">
        <v>63982.33</v>
      </c>
      <c r="BL215" s="188">
        <v>28615.7</v>
      </c>
      <c r="BM215" s="188">
        <v>0</v>
      </c>
      <c r="BN215" s="188">
        <v>28615.7</v>
      </c>
      <c r="BO215" s="188">
        <v>0</v>
      </c>
      <c r="BP215" s="188">
        <v>0</v>
      </c>
      <c r="BQ215" s="188">
        <v>0</v>
      </c>
      <c r="BR215" s="188">
        <v>0</v>
      </c>
      <c r="BS215" s="188">
        <v>0</v>
      </c>
      <c r="BT215" s="188">
        <v>0</v>
      </c>
      <c r="BU215" s="188">
        <v>0</v>
      </c>
      <c r="BV215" s="188">
        <v>0</v>
      </c>
      <c r="BW215" s="188">
        <v>0</v>
      </c>
      <c r="BX215" s="188">
        <v>0</v>
      </c>
      <c r="BY215" s="188">
        <v>0</v>
      </c>
      <c r="BZ215" s="188">
        <v>0</v>
      </c>
      <c r="CA215" s="188">
        <v>0</v>
      </c>
      <c r="CB215" s="188">
        <v>0</v>
      </c>
      <c r="CC215" s="188">
        <v>0</v>
      </c>
      <c r="CD215" s="188">
        <v>0</v>
      </c>
      <c r="CE215" s="188">
        <v>0</v>
      </c>
      <c r="CF215" s="188">
        <v>0</v>
      </c>
      <c r="CG215" s="188">
        <v>0</v>
      </c>
      <c r="CH215" s="188">
        <v>0</v>
      </c>
      <c r="CI215" s="188">
        <v>0</v>
      </c>
      <c r="CJ215" s="188">
        <v>0</v>
      </c>
      <c r="CK215" s="188">
        <v>0</v>
      </c>
      <c r="CL215" s="188">
        <v>0</v>
      </c>
      <c r="CM215" s="188">
        <v>0</v>
      </c>
      <c r="CN215" s="188">
        <v>0</v>
      </c>
      <c r="CO215" s="188">
        <v>0</v>
      </c>
      <c r="CP215" s="188">
        <v>0</v>
      </c>
      <c r="CQ215" s="188">
        <v>0</v>
      </c>
      <c r="CR215" s="188">
        <v>0</v>
      </c>
      <c r="CS215" s="188">
        <v>0</v>
      </c>
      <c r="CT215" s="188">
        <v>0</v>
      </c>
      <c r="CU215" s="188">
        <v>0</v>
      </c>
      <c r="CV215" s="188">
        <v>0</v>
      </c>
      <c r="CW215" s="188">
        <v>0</v>
      </c>
      <c r="CX215" s="188">
        <v>0</v>
      </c>
      <c r="CY215" s="188">
        <v>0</v>
      </c>
      <c r="CZ215" s="188">
        <v>0</v>
      </c>
      <c r="DA215" s="188">
        <v>0</v>
      </c>
      <c r="DB215" s="188">
        <v>0</v>
      </c>
      <c r="DC215" s="188">
        <v>3465.0892371938298</v>
      </c>
      <c r="DD215" s="193">
        <v>757368.91451252019</v>
      </c>
      <c r="DE215" s="189">
        <v>582882.86482699995</v>
      </c>
      <c r="DF215" s="189">
        <v>86956.257287940709</v>
      </c>
      <c r="DG215" s="189">
        <v>907.55926538927088</v>
      </c>
      <c r="DH215" s="189">
        <v>375.12682004202048</v>
      </c>
      <c r="DI215" s="189">
        <v>532.43244534725034</v>
      </c>
      <c r="DJ215" s="188">
        <v>525.39602343916499</v>
      </c>
      <c r="DK215" s="188">
        <v>0</v>
      </c>
      <c r="DL215" s="188">
        <v>754.57942860421565</v>
      </c>
      <c r="DM215" s="188">
        <v>0</v>
      </c>
      <c r="DN215" s="188">
        <v>84586.927923970405</v>
      </c>
      <c r="DO215" s="188">
        <v>0</v>
      </c>
      <c r="DP215" s="188">
        <v>755.32975617657655</v>
      </c>
      <c r="DQ215" s="188">
        <v>0</v>
      </c>
      <c r="DR215" s="192">
        <v>491658.79981615004</v>
      </c>
      <c r="DS215" s="188">
        <v>376437.84286849282</v>
      </c>
      <c r="DT215" s="188">
        <v>106596.47003411136</v>
      </c>
      <c r="DU215" s="188">
        <v>269841.37283438147</v>
      </c>
      <c r="DV215" s="188">
        <v>98372.301388500113</v>
      </c>
      <c r="DW215" s="188">
        <v>33407.980254424569</v>
      </c>
      <c r="DX215" s="188">
        <v>27431.253930256578</v>
      </c>
      <c r="DY215" s="188">
        <v>37533.067203818973</v>
      </c>
      <c r="DZ215" s="188">
        <v>5126.0378870166132</v>
      </c>
      <c r="EA215" s="188">
        <v>2789.2176956560202</v>
      </c>
      <c r="EB215" s="188">
        <v>2336.8201913605926</v>
      </c>
      <c r="EC215" s="188">
        <v>3746.3555556947681</v>
      </c>
      <c r="ED215" s="188">
        <v>295.69709321006405</v>
      </c>
      <c r="EE215" s="188">
        <v>3782.589374382454</v>
      </c>
      <c r="EF215" s="188">
        <v>3897.9756488531907</v>
      </c>
      <c r="EG215" s="192">
        <v>32555.909113622845</v>
      </c>
      <c r="EH215" s="188">
        <v>13768.219475570426</v>
      </c>
      <c r="EI215" s="188">
        <v>18787.689638052419</v>
      </c>
      <c r="EJ215" s="192">
        <v>68098.173137582271</v>
      </c>
      <c r="EK215" s="192">
        <v>635370.40729177441</v>
      </c>
      <c r="EL215" s="188">
        <v>261952.00680281996</v>
      </c>
      <c r="EM215" s="188">
        <v>223228.41896848011</v>
      </c>
      <c r="EN215" s="188">
        <v>150189.98152047436</v>
      </c>
      <c r="EO215" s="192">
        <v>37652.556521573177</v>
      </c>
      <c r="EP215" s="188">
        <v>31636.909993900696</v>
      </c>
      <c r="EQ215" s="188">
        <v>93.666527672478679</v>
      </c>
      <c r="ER215" s="188">
        <v>5921.98</v>
      </c>
      <c r="ES215" s="192">
        <v>0</v>
      </c>
      <c r="ET215" s="190">
        <v>2171039.7844490083</v>
      </c>
      <c r="EU215" s="269"/>
      <c r="EV215" s="192">
        <v>932.10526315789468</v>
      </c>
      <c r="EW215" s="188">
        <v>2318287.44</v>
      </c>
      <c r="EX215" s="188">
        <v>1747.9099999999999</v>
      </c>
      <c r="EY215" s="188">
        <v>1747.9099999999999</v>
      </c>
      <c r="EZ215" s="188">
        <v>5509.07</v>
      </c>
      <c r="FA215" s="188">
        <v>6007.3499999999995</v>
      </c>
      <c r="FB215" s="188">
        <v>163444.32</v>
      </c>
      <c r="FC215" s="192">
        <v>2496744</v>
      </c>
      <c r="FD215" s="188">
        <v>2251567.77</v>
      </c>
      <c r="FE215" s="188">
        <v>1736.0800000000002</v>
      </c>
      <c r="FF215" s="188">
        <v>1736.0300000000002</v>
      </c>
      <c r="FG215" s="188">
        <v>5468.26</v>
      </c>
      <c r="FH215" s="188">
        <v>5840.22</v>
      </c>
      <c r="FI215" s="188">
        <v>157612.57</v>
      </c>
      <c r="FJ215" s="192">
        <v>2423960.9299999997</v>
      </c>
      <c r="FK215" s="192">
        <v>938171.39000000013</v>
      </c>
      <c r="FL215" s="190">
        <v>2319219.5452631577</v>
      </c>
      <c r="FN215" s="115">
        <v>1.3757215965083645E-3</v>
      </c>
      <c r="FO215" s="107">
        <v>3.4064183099999812</v>
      </c>
      <c r="FP215" s="108">
        <v>5287.11</v>
      </c>
      <c r="FQ215" s="107">
        <v>3.0862306823048233</v>
      </c>
      <c r="FR215" s="108">
        <v>5287.11</v>
      </c>
      <c r="FS215" s="107">
        <v>1.6009278002380813</v>
      </c>
      <c r="FT215" s="108">
        <v>5287.11</v>
      </c>
      <c r="FU215" s="108">
        <v>5287.11</v>
      </c>
      <c r="FV215" s="108">
        <v>5287.11</v>
      </c>
      <c r="FW215" s="108">
        <v>5287.11</v>
      </c>
      <c r="FX215" s="108">
        <v>5287.11</v>
      </c>
      <c r="FY215" s="108">
        <v>5287.11</v>
      </c>
      <c r="FZ215" s="108">
        <v>5287.11</v>
      </c>
      <c r="GA215" s="108">
        <v>5287.11</v>
      </c>
      <c r="GB215" s="108">
        <v>5287.11</v>
      </c>
      <c r="GC215" s="108">
        <v>5287.11</v>
      </c>
      <c r="GD215" s="108">
        <v>5287.11</v>
      </c>
      <c r="GE215" s="108">
        <v>5287.11</v>
      </c>
      <c r="GF215" s="108">
        <v>5287.11</v>
      </c>
      <c r="GG215" s="108">
        <v>5287.11</v>
      </c>
      <c r="GH215" s="108">
        <v>5287.11</v>
      </c>
      <c r="GI215" s="108"/>
      <c r="GJ215" s="108">
        <v>1</v>
      </c>
      <c r="GK215" s="115">
        <v>2.3923444976076554E-3</v>
      </c>
    </row>
    <row r="216" spans="1:193" s="2" customFormat="1" ht="12" customHeight="1" x14ac:dyDescent="0.25">
      <c r="A216" s="22">
        <v>211</v>
      </c>
      <c r="B216" s="10" t="s">
        <v>213</v>
      </c>
      <c r="C216" s="28">
        <v>2021</v>
      </c>
      <c r="D216" s="282"/>
      <c r="E216" s="126">
        <v>5322.9</v>
      </c>
      <c r="F216" s="11">
        <v>5322.9</v>
      </c>
      <c r="G216" s="11">
        <v>0</v>
      </c>
      <c r="H216" s="11">
        <v>1014.6</v>
      </c>
      <c r="I216" s="124" t="s">
        <v>496</v>
      </c>
      <c r="J216" s="12">
        <v>36.54</v>
      </c>
      <c r="K216" s="26">
        <v>4.03</v>
      </c>
      <c r="L216" s="26">
        <v>7</v>
      </c>
      <c r="M216" s="26">
        <v>11</v>
      </c>
      <c r="N216" s="26">
        <v>5.4</v>
      </c>
      <c r="O216" s="26">
        <v>2.67</v>
      </c>
      <c r="P216" s="26">
        <v>1.54</v>
      </c>
      <c r="Q216" s="26">
        <v>4.9000000000000004</v>
      </c>
      <c r="R216" s="26">
        <v>0</v>
      </c>
      <c r="S216" s="35">
        <v>38.001599999999996</v>
      </c>
      <c r="T216" s="33">
        <v>4.1912000000000003</v>
      </c>
      <c r="U216" s="33">
        <v>7.28</v>
      </c>
      <c r="V216" s="33">
        <v>11.44</v>
      </c>
      <c r="W216" s="33">
        <v>5.6160000000000005</v>
      </c>
      <c r="X216" s="33">
        <v>2.7767999999999997</v>
      </c>
      <c r="Y216" s="33">
        <v>1.6016000000000001</v>
      </c>
      <c r="Z216" s="33">
        <v>5.0960000000000001</v>
      </c>
      <c r="AA216" s="33">
        <v>0</v>
      </c>
      <c r="AB216" s="38" t="s">
        <v>396</v>
      </c>
      <c r="AC216" s="38" t="s">
        <v>395</v>
      </c>
      <c r="AD216" s="122" t="s">
        <v>395</v>
      </c>
      <c r="AE216" s="37">
        <v>2</v>
      </c>
      <c r="AF216" s="38" t="s">
        <v>396</v>
      </c>
      <c r="AG216" s="282"/>
      <c r="AH216" s="26">
        <v>34.24</v>
      </c>
      <c r="AI216" s="26">
        <v>34.24</v>
      </c>
      <c r="AJ216" s="26">
        <v>2190</v>
      </c>
      <c r="AK216" s="26">
        <v>35.89</v>
      </c>
      <c r="AL216" s="26">
        <v>4.29</v>
      </c>
      <c r="AM216" s="282"/>
      <c r="AN216" s="15">
        <v>7.0000000000000001E-3</v>
      </c>
      <c r="AO216" s="15">
        <v>7.0000000000000001E-3</v>
      </c>
      <c r="AP216" s="16">
        <v>4.193E-4</v>
      </c>
      <c r="AQ216" s="15">
        <v>1.4E-2</v>
      </c>
      <c r="AR216" s="15">
        <v>3.23</v>
      </c>
      <c r="AS216" s="282"/>
      <c r="AT216" s="13">
        <v>7.1022000000000007</v>
      </c>
      <c r="AU216" s="13">
        <v>7.1022000000000007</v>
      </c>
      <c r="AV216" s="13">
        <v>0.42542178000000003</v>
      </c>
      <c r="AW216" s="13">
        <v>14.204400000000001</v>
      </c>
      <c r="AX216" s="13">
        <v>3277.1579999999999</v>
      </c>
      <c r="AY216" s="26">
        <v>4.5685496252043073E-2</v>
      </c>
      <c r="AZ216" s="26">
        <v>4.5685496252043073E-2</v>
      </c>
      <c r="BA216" s="26">
        <v>0.17503122324296908</v>
      </c>
      <c r="BB216" s="26">
        <v>9.5774092318097304E-2</v>
      </c>
      <c r="BC216" s="26">
        <v>2.6412308741475514</v>
      </c>
      <c r="BD216" s="269"/>
      <c r="BE216" s="192">
        <v>123692.69869047211</v>
      </c>
      <c r="BF216" s="188">
        <v>123692.69869047211</v>
      </c>
      <c r="BG216" s="188">
        <v>33011.177511745962</v>
      </c>
      <c r="BH216" s="188">
        <v>4574.8404839333707</v>
      </c>
      <c r="BI216" s="188">
        <v>1631.9199289024371</v>
      </c>
      <c r="BJ216" s="188">
        <v>13407.810765890326</v>
      </c>
      <c r="BK216" s="188">
        <v>71066.950000000012</v>
      </c>
      <c r="BL216" s="188">
        <v>0</v>
      </c>
      <c r="BM216" s="188">
        <v>0</v>
      </c>
      <c r="BN216" s="188">
        <v>0</v>
      </c>
      <c r="BO216" s="188">
        <v>0</v>
      </c>
      <c r="BP216" s="188">
        <v>0</v>
      </c>
      <c r="BQ216" s="188">
        <v>0</v>
      </c>
      <c r="BR216" s="188">
        <v>0</v>
      </c>
      <c r="BS216" s="188">
        <v>0</v>
      </c>
      <c r="BT216" s="188">
        <v>0</v>
      </c>
      <c r="BU216" s="188">
        <v>0</v>
      </c>
      <c r="BV216" s="188">
        <v>0</v>
      </c>
      <c r="BW216" s="188">
        <v>0</v>
      </c>
      <c r="BX216" s="188">
        <v>0</v>
      </c>
      <c r="BY216" s="188">
        <v>0</v>
      </c>
      <c r="BZ216" s="188">
        <v>0</v>
      </c>
      <c r="CA216" s="188">
        <v>0</v>
      </c>
      <c r="CB216" s="188">
        <v>0</v>
      </c>
      <c r="CC216" s="188">
        <v>0</v>
      </c>
      <c r="CD216" s="188">
        <v>0</v>
      </c>
      <c r="CE216" s="188">
        <v>0</v>
      </c>
      <c r="CF216" s="188">
        <v>0</v>
      </c>
      <c r="CG216" s="188">
        <v>0</v>
      </c>
      <c r="CH216" s="188">
        <v>0</v>
      </c>
      <c r="CI216" s="188">
        <v>0</v>
      </c>
      <c r="CJ216" s="188">
        <v>0</v>
      </c>
      <c r="CK216" s="188">
        <v>0</v>
      </c>
      <c r="CL216" s="188">
        <v>0</v>
      </c>
      <c r="CM216" s="188">
        <v>0</v>
      </c>
      <c r="CN216" s="188">
        <v>0</v>
      </c>
      <c r="CO216" s="188">
        <v>0</v>
      </c>
      <c r="CP216" s="188">
        <v>0</v>
      </c>
      <c r="CQ216" s="188">
        <v>0</v>
      </c>
      <c r="CR216" s="188">
        <v>0</v>
      </c>
      <c r="CS216" s="188">
        <v>0</v>
      </c>
      <c r="CT216" s="188">
        <v>0</v>
      </c>
      <c r="CU216" s="188">
        <v>0</v>
      </c>
      <c r="CV216" s="188">
        <v>0</v>
      </c>
      <c r="CW216" s="188">
        <v>0</v>
      </c>
      <c r="CX216" s="188">
        <v>0</v>
      </c>
      <c r="CY216" s="188">
        <v>0</v>
      </c>
      <c r="CZ216" s="188">
        <v>0</v>
      </c>
      <c r="DA216" s="188">
        <v>0</v>
      </c>
      <c r="DB216" s="188">
        <v>0</v>
      </c>
      <c r="DC216" s="188">
        <v>0</v>
      </c>
      <c r="DD216" s="193">
        <v>762495.76707477146</v>
      </c>
      <c r="DE216" s="189">
        <v>586828.57008604682</v>
      </c>
      <c r="DF216" s="189">
        <v>87544.889725763162</v>
      </c>
      <c r="DG216" s="189">
        <v>913.70280053574652</v>
      </c>
      <c r="DH216" s="189">
        <v>377.66616363224352</v>
      </c>
      <c r="DI216" s="189">
        <v>536.03663690350299</v>
      </c>
      <c r="DJ216" s="188">
        <v>528.95258338947588</v>
      </c>
      <c r="DK216" s="188">
        <v>0</v>
      </c>
      <c r="DL216" s="188">
        <v>759.68739831729999</v>
      </c>
      <c r="DM216" s="188">
        <v>0</v>
      </c>
      <c r="DN216" s="188">
        <v>85159.521675641721</v>
      </c>
      <c r="DO216" s="188">
        <v>0</v>
      </c>
      <c r="DP216" s="188">
        <v>760.44280507731071</v>
      </c>
      <c r="DQ216" s="188">
        <v>0</v>
      </c>
      <c r="DR216" s="192">
        <v>494986.98259377724</v>
      </c>
      <c r="DS216" s="188">
        <v>378986.06115717301</v>
      </c>
      <c r="DT216" s="188">
        <v>107318.05283880446</v>
      </c>
      <c r="DU216" s="188">
        <v>271668.00831836852</v>
      </c>
      <c r="DV216" s="188">
        <v>99038.212380837038</v>
      </c>
      <c r="DW216" s="188">
        <v>33634.1286820733</v>
      </c>
      <c r="DX216" s="188">
        <v>27616.944142520726</v>
      </c>
      <c r="DY216" s="188">
        <v>37787.139556243019</v>
      </c>
      <c r="DZ216" s="188">
        <v>5160.737542589568</v>
      </c>
      <c r="EA216" s="188">
        <v>2808.0987292126383</v>
      </c>
      <c r="EB216" s="188">
        <v>2352.6388133769301</v>
      </c>
      <c r="EC216" s="188">
        <v>3771.7157364623931</v>
      </c>
      <c r="ED216" s="188">
        <v>297.69875365707355</v>
      </c>
      <c r="EE216" s="188">
        <v>3808.1948325078101</v>
      </c>
      <c r="EF216" s="188">
        <v>3924.3621905503487</v>
      </c>
      <c r="EG216" s="192">
        <v>32776.289621532953</v>
      </c>
      <c r="EH216" s="188">
        <v>13861.420595847985</v>
      </c>
      <c r="EI216" s="188">
        <v>18914.869025684966</v>
      </c>
      <c r="EJ216" s="192">
        <v>68559.149666649027</v>
      </c>
      <c r="EK216" s="192">
        <v>639671.41613724444</v>
      </c>
      <c r="EL216" s="188">
        <v>263725.23685165064</v>
      </c>
      <c r="EM216" s="188">
        <v>224739.51768117608</v>
      </c>
      <c r="EN216" s="188">
        <v>151206.66160441775</v>
      </c>
      <c r="EO216" s="192">
        <v>158882.99237931555</v>
      </c>
      <c r="EP216" s="188">
        <v>31857.024165679861</v>
      </c>
      <c r="EQ216" s="188">
        <v>94.318213635679015</v>
      </c>
      <c r="ER216" s="188">
        <v>126931.65</v>
      </c>
      <c r="ES216" s="192">
        <v>0</v>
      </c>
      <c r="ET216" s="190">
        <v>2281065.2961637629</v>
      </c>
      <c r="EU216" s="269"/>
      <c r="EV216" s="192">
        <v>932.10526315789468</v>
      </c>
      <c r="EW216" s="188">
        <v>2333239.92</v>
      </c>
      <c r="EX216" s="188">
        <v>1845.0699999999997</v>
      </c>
      <c r="EY216" s="188">
        <v>1845.06</v>
      </c>
      <c r="EZ216" s="188">
        <v>5787.32</v>
      </c>
      <c r="FA216" s="188">
        <v>3887.46</v>
      </c>
      <c r="FB216" s="188">
        <v>163202.34</v>
      </c>
      <c r="FC216" s="192">
        <v>2509807.1699999995</v>
      </c>
      <c r="FD216" s="188">
        <v>2252170.11</v>
      </c>
      <c r="FE216" s="188">
        <v>1806.32</v>
      </c>
      <c r="FF216" s="188">
        <v>1806.2700000000002</v>
      </c>
      <c r="FG216" s="188">
        <v>5658</v>
      </c>
      <c r="FH216" s="188">
        <v>3808.7499999999991</v>
      </c>
      <c r="FI216" s="188">
        <v>156128.69000000003</v>
      </c>
      <c r="FJ216" s="192">
        <v>2421378.1399999997</v>
      </c>
      <c r="FK216" s="192">
        <v>795160.39</v>
      </c>
      <c r="FL216" s="190">
        <v>2334172.0252631577</v>
      </c>
      <c r="FN216" s="115">
        <v>1.3852931956270056E-3</v>
      </c>
      <c r="FO216" s="107">
        <v>3.406418178065485</v>
      </c>
      <c r="FP216" s="108">
        <v>5322.9000000000005</v>
      </c>
      <c r="FQ216" s="107">
        <v>2.6059546449010229</v>
      </c>
      <c r="FR216" s="108">
        <v>5322.9000000000005</v>
      </c>
      <c r="FS216" s="107">
        <v>1.6009270663289241</v>
      </c>
      <c r="FT216" s="108">
        <v>5322.9000000000005</v>
      </c>
      <c r="FU216" s="108">
        <v>5322.9</v>
      </c>
      <c r="FV216" s="108">
        <v>5322.9</v>
      </c>
      <c r="FW216" s="108">
        <v>5322.9</v>
      </c>
      <c r="FX216" s="108">
        <v>5322.9</v>
      </c>
      <c r="FY216" s="108">
        <v>5322.9</v>
      </c>
      <c r="FZ216" s="108">
        <v>5322.9</v>
      </c>
      <c r="GA216" s="108">
        <v>5322.9</v>
      </c>
      <c r="GB216" s="108">
        <v>5322.9</v>
      </c>
      <c r="GC216" s="108">
        <v>5322.9</v>
      </c>
      <c r="GD216" s="108">
        <v>5322.9</v>
      </c>
      <c r="GE216" s="108">
        <v>5322.9</v>
      </c>
      <c r="GF216" s="108">
        <v>5322.9</v>
      </c>
      <c r="GG216" s="108">
        <v>5322.9000000000005</v>
      </c>
      <c r="GH216" s="108">
        <v>0</v>
      </c>
      <c r="GI216" s="108"/>
      <c r="GJ216" s="108">
        <v>1</v>
      </c>
      <c r="GK216" s="115">
        <v>2.3923444976076554E-3</v>
      </c>
    </row>
    <row r="217" spans="1:193" s="2" customFormat="1" ht="12" customHeight="1" x14ac:dyDescent="0.25">
      <c r="A217" s="22">
        <v>212</v>
      </c>
      <c r="B217" s="10" t="s">
        <v>215</v>
      </c>
      <c r="C217" s="28">
        <v>2021</v>
      </c>
      <c r="D217" s="282"/>
      <c r="E217" s="126">
        <v>3694.7</v>
      </c>
      <c r="F217" s="11">
        <v>3694.7</v>
      </c>
      <c r="G217" s="11">
        <v>0</v>
      </c>
      <c r="H217" s="11">
        <v>1017.5</v>
      </c>
      <c r="I217" s="124" t="s">
        <v>453</v>
      </c>
      <c r="J217" s="12">
        <v>39.520000000000003</v>
      </c>
      <c r="K217" s="27">
        <v>4.49</v>
      </c>
      <c r="L217" s="27">
        <v>7.61</v>
      </c>
      <c r="M217" s="27">
        <v>11.85</v>
      </c>
      <c r="N217" s="27">
        <v>6.1</v>
      </c>
      <c r="O217" s="27">
        <v>2.78</v>
      </c>
      <c r="P217" s="27">
        <v>1.6</v>
      </c>
      <c r="Q217" s="27">
        <v>5.09</v>
      </c>
      <c r="R217" s="27">
        <v>0</v>
      </c>
      <c r="S217" s="35">
        <v>41.100800000000007</v>
      </c>
      <c r="T217" s="33">
        <v>4.6696</v>
      </c>
      <c r="U217" s="33">
        <v>7.9144000000000005</v>
      </c>
      <c r="V217" s="33">
        <v>12.324</v>
      </c>
      <c r="W217" s="33">
        <v>6.3439999999999994</v>
      </c>
      <c r="X217" s="33">
        <v>2.8912</v>
      </c>
      <c r="Y217" s="33">
        <v>1.6640000000000001</v>
      </c>
      <c r="Z217" s="33">
        <v>5.2935999999999996</v>
      </c>
      <c r="AA217" s="33">
        <v>0</v>
      </c>
      <c r="AB217" s="38" t="s">
        <v>396</v>
      </c>
      <c r="AC217" s="38" t="s">
        <v>395</v>
      </c>
      <c r="AD217" s="122" t="s">
        <v>395</v>
      </c>
      <c r="AE217" s="37">
        <v>2</v>
      </c>
      <c r="AF217" s="38" t="s">
        <v>396</v>
      </c>
      <c r="AG217" s="282"/>
      <c r="AH217" s="26">
        <v>34.24</v>
      </c>
      <c r="AI217" s="26">
        <v>34.24</v>
      </c>
      <c r="AJ217" s="26">
        <v>2190</v>
      </c>
      <c r="AK217" s="26">
        <v>35.89</v>
      </c>
      <c r="AL217" s="26">
        <v>4.29</v>
      </c>
      <c r="AM217" s="282"/>
      <c r="AN217" s="15">
        <v>7.0000000000000001E-3</v>
      </c>
      <c r="AO217" s="15">
        <v>7.0000000000000001E-3</v>
      </c>
      <c r="AP217" s="16">
        <v>4.193E-4</v>
      </c>
      <c r="AQ217" s="15">
        <v>1.4E-2</v>
      </c>
      <c r="AR217" s="15">
        <v>3.23</v>
      </c>
      <c r="AS217" s="282"/>
      <c r="AT217" s="13">
        <v>7.1225000000000005</v>
      </c>
      <c r="AU217" s="13">
        <v>7.1225000000000005</v>
      </c>
      <c r="AV217" s="13">
        <v>0.42663774999999998</v>
      </c>
      <c r="AW217" s="13">
        <v>14.245000000000001</v>
      </c>
      <c r="AX217" s="13">
        <v>3286.5250000000001</v>
      </c>
      <c r="AY217" s="26">
        <v>6.6006549922862492E-2</v>
      </c>
      <c r="AZ217" s="26">
        <v>6.6006549922862492E-2</v>
      </c>
      <c r="BA217" s="26">
        <v>0.25288566663057893</v>
      </c>
      <c r="BB217" s="26">
        <v>0.1383747124259074</v>
      </c>
      <c r="BC217" s="26">
        <v>3.8160587463122857</v>
      </c>
      <c r="BD217" s="269"/>
      <c r="BE217" s="192">
        <v>261520.26279188762</v>
      </c>
      <c r="BF217" s="188">
        <v>55238.584173519543</v>
      </c>
      <c r="BG217" s="188">
        <v>22913.52412268646</v>
      </c>
      <c r="BH217" s="188">
        <v>3175.4613342329594</v>
      </c>
      <c r="BI217" s="188">
        <v>1132.7386502312334</v>
      </c>
      <c r="BJ217" s="188">
        <v>4464.0900663688899</v>
      </c>
      <c r="BK217" s="188">
        <v>23552.77</v>
      </c>
      <c r="BL217" s="188">
        <v>0</v>
      </c>
      <c r="BM217" s="188">
        <v>0</v>
      </c>
      <c r="BN217" s="188">
        <v>0</v>
      </c>
      <c r="BO217" s="188">
        <v>0</v>
      </c>
      <c r="BP217" s="188">
        <v>0</v>
      </c>
      <c r="BQ217" s="188">
        <v>0</v>
      </c>
      <c r="BR217" s="188">
        <v>0</v>
      </c>
      <c r="BS217" s="188">
        <v>0</v>
      </c>
      <c r="BT217" s="188">
        <v>0</v>
      </c>
      <c r="BU217" s="188">
        <v>0</v>
      </c>
      <c r="BV217" s="188">
        <v>0</v>
      </c>
      <c r="BW217" s="188">
        <v>0</v>
      </c>
      <c r="BX217" s="188">
        <v>0</v>
      </c>
      <c r="BY217" s="188">
        <v>0</v>
      </c>
      <c r="BZ217" s="188">
        <v>0</v>
      </c>
      <c r="CA217" s="188">
        <v>0</v>
      </c>
      <c r="CB217" s="188">
        <v>0</v>
      </c>
      <c r="CC217" s="188">
        <v>0</v>
      </c>
      <c r="CD217" s="188">
        <v>0</v>
      </c>
      <c r="CE217" s="188">
        <v>0</v>
      </c>
      <c r="CF217" s="188">
        <v>0</v>
      </c>
      <c r="CG217" s="188">
        <v>0</v>
      </c>
      <c r="CH217" s="188">
        <v>0</v>
      </c>
      <c r="CI217" s="188">
        <v>0</v>
      </c>
      <c r="CJ217" s="188">
        <v>0</v>
      </c>
      <c r="CK217" s="188">
        <v>0</v>
      </c>
      <c r="CL217" s="188">
        <v>0</v>
      </c>
      <c r="CM217" s="188">
        <v>0</v>
      </c>
      <c r="CN217" s="188">
        <v>0</v>
      </c>
      <c r="CO217" s="188">
        <v>0</v>
      </c>
      <c r="CP217" s="188">
        <v>0</v>
      </c>
      <c r="CQ217" s="188">
        <v>0</v>
      </c>
      <c r="CR217" s="188">
        <v>0</v>
      </c>
      <c r="CS217" s="188">
        <v>0</v>
      </c>
      <c r="CT217" s="188">
        <v>0</v>
      </c>
      <c r="CU217" s="188">
        <v>0</v>
      </c>
      <c r="CV217" s="188">
        <v>0</v>
      </c>
      <c r="CW217" s="188">
        <v>203860.23</v>
      </c>
      <c r="CX217" s="188">
        <v>203860.23</v>
      </c>
      <c r="CY217" s="188">
        <v>0</v>
      </c>
      <c r="CZ217" s="188">
        <v>0</v>
      </c>
      <c r="DA217" s="188">
        <v>0</v>
      </c>
      <c r="DB217" s="188">
        <v>0</v>
      </c>
      <c r="DC217" s="188">
        <v>2421.4486183680765</v>
      </c>
      <c r="DD217" s="193">
        <v>355532.12841264135</v>
      </c>
      <c r="DE217" s="189">
        <v>233599.04819053668</v>
      </c>
      <c r="DF217" s="189">
        <v>60766.143280876415</v>
      </c>
      <c r="DG217" s="189">
        <v>634.21400686457036</v>
      </c>
      <c r="DH217" s="189">
        <v>262.14341332207061</v>
      </c>
      <c r="DI217" s="189">
        <v>372.07059354249975</v>
      </c>
      <c r="DJ217" s="188">
        <v>367.15345203725332</v>
      </c>
      <c r="DK217" s="188">
        <v>0</v>
      </c>
      <c r="DL217" s="188">
        <v>527.30974291512666</v>
      </c>
      <c r="DM217" s="188">
        <v>0</v>
      </c>
      <c r="DN217" s="188">
        <v>59110.425658004737</v>
      </c>
      <c r="DO217" s="188">
        <v>0</v>
      </c>
      <c r="DP217" s="188">
        <v>527.83408140659026</v>
      </c>
      <c r="DQ217" s="188">
        <v>0</v>
      </c>
      <c r="DR217" s="192">
        <v>343577.44924556691</v>
      </c>
      <c r="DS217" s="188">
        <v>263059.57281884062</v>
      </c>
      <c r="DT217" s="188">
        <v>74490.974811386783</v>
      </c>
      <c r="DU217" s="188">
        <v>188568.59800745384</v>
      </c>
      <c r="DV217" s="188">
        <v>68743.820714925794</v>
      </c>
      <c r="DW217" s="188">
        <v>23345.923320305883</v>
      </c>
      <c r="DX217" s="188">
        <v>19169.31062454138</v>
      </c>
      <c r="DY217" s="188">
        <v>26228.586770078538</v>
      </c>
      <c r="DZ217" s="188">
        <v>3582.1407500809096</v>
      </c>
      <c r="EA217" s="188">
        <v>1949.1409522669846</v>
      </c>
      <c r="EB217" s="188">
        <v>1632.9997978139249</v>
      </c>
      <c r="EC217" s="188">
        <v>2618.0011143375982</v>
      </c>
      <c r="ED217" s="188">
        <v>206.63690565984507</v>
      </c>
      <c r="EE217" s="188">
        <v>2643.3217696493643</v>
      </c>
      <c r="EF217" s="188">
        <v>2723.9551720728114</v>
      </c>
      <c r="EG217" s="192">
        <v>22750.485123650222</v>
      </c>
      <c r="EH217" s="188">
        <v>9621.4076303292441</v>
      </c>
      <c r="EI217" s="188">
        <v>13129.077493320978</v>
      </c>
      <c r="EJ217" s="192">
        <v>47587.873203210293</v>
      </c>
      <c r="EK217" s="192">
        <v>444004.95617093623</v>
      </c>
      <c r="EL217" s="188">
        <v>183055.40825410833</v>
      </c>
      <c r="EM217" s="188">
        <v>155994.87046095944</v>
      </c>
      <c r="EN217" s="188">
        <v>104954.67745586844</v>
      </c>
      <c r="EO217" s="192">
        <v>135861.26965076828</v>
      </c>
      <c r="EP217" s="188">
        <v>132962.36165037181</v>
      </c>
      <c r="EQ217" s="188">
        <v>393.65800039648968</v>
      </c>
      <c r="ER217" s="188">
        <v>2505.25</v>
      </c>
      <c r="ES217" s="192">
        <v>0</v>
      </c>
      <c r="ET217" s="190">
        <v>1610834.424598661</v>
      </c>
      <c r="EU217" s="269"/>
      <c r="EV217" s="192">
        <v>932.10526315789468</v>
      </c>
      <c r="EW217" s="188">
        <v>1716260.86</v>
      </c>
      <c r="EX217" s="188">
        <v>1345.3899999999999</v>
      </c>
      <c r="EY217" s="188">
        <v>1345.15</v>
      </c>
      <c r="EZ217" s="188">
        <v>4240.67</v>
      </c>
      <c r="FA217" s="188">
        <v>2625.73</v>
      </c>
      <c r="FB217" s="188">
        <v>163668.66</v>
      </c>
      <c r="FC217" s="192">
        <v>1889486.4599999997</v>
      </c>
      <c r="FD217" s="188">
        <v>1638773.9</v>
      </c>
      <c r="FE217" s="188">
        <v>1294.7999999999997</v>
      </c>
      <c r="FF217" s="188">
        <v>1294.5099999999998</v>
      </c>
      <c r="FG217" s="188">
        <v>4077.9200000000005</v>
      </c>
      <c r="FH217" s="188">
        <v>2517.96</v>
      </c>
      <c r="FI217" s="188">
        <v>156653.56999999998</v>
      </c>
      <c r="FJ217" s="192">
        <v>1804612.66</v>
      </c>
      <c r="FK217" s="192">
        <v>399396.61</v>
      </c>
      <c r="FL217" s="190">
        <v>1717192.9652631581</v>
      </c>
      <c r="FN217" s="115">
        <v>5.7818286450995746E-3</v>
      </c>
      <c r="FO217" s="107">
        <v>3.4064185268158385</v>
      </c>
      <c r="FP217" s="108">
        <v>3694.6999999999994</v>
      </c>
      <c r="FQ217" s="107">
        <v>3.0862329347620725</v>
      </c>
      <c r="FR217" s="108">
        <v>3694.6999999999994</v>
      </c>
      <c r="FS217" s="107">
        <v>1.6009279602688331</v>
      </c>
      <c r="FT217" s="108">
        <v>3694.6999999999994</v>
      </c>
      <c r="FU217" s="108">
        <v>3694.7</v>
      </c>
      <c r="FV217" s="108">
        <v>3694.7</v>
      </c>
      <c r="FW217" s="108">
        <v>3694.7</v>
      </c>
      <c r="FX217" s="108">
        <v>3694.7</v>
      </c>
      <c r="FY217" s="108">
        <v>3694.7</v>
      </c>
      <c r="FZ217" s="108">
        <v>3694.7</v>
      </c>
      <c r="GA217" s="108">
        <v>3694.7</v>
      </c>
      <c r="GB217" s="108">
        <v>3694.7</v>
      </c>
      <c r="GC217" s="108">
        <v>3694.7</v>
      </c>
      <c r="GD217" s="108">
        <v>3694.7</v>
      </c>
      <c r="GE217" s="108">
        <v>3694.7</v>
      </c>
      <c r="GF217" s="108">
        <v>3694.7</v>
      </c>
      <c r="GG217" s="108">
        <v>3694.6999999999994</v>
      </c>
      <c r="GH217" s="108">
        <v>3694.6999999999994</v>
      </c>
      <c r="GI217" s="108"/>
      <c r="GJ217" s="108">
        <v>1</v>
      </c>
      <c r="GK217" s="115">
        <v>2.3923444976076554E-3</v>
      </c>
    </row>
    <row r="218" spans="1:193" s="2" customFormat="1" ht="12" customHeight="1" x14ac:dyDescent="0.25">
      <c r="A218" s="22">
        <v>213</v>
      </c>
      <c r="B218" s="10" t="s">
        <v>216</v>
      </c>
      <c r="C218" s="28">
        <v>2021</v>
      </c>
      <c r="D218" s="282"/>
      <c r="E218" s="126">
        <v>2068.33</v>
      </c>
      <c r="F218" s="11">
        <v>2068.33</v>
      </c>
      <c r="G218" s="11">
        <v>0</v>
      </c>
      <c r="H218" s="11">
        <v>257.7</v>
      </c>
      <c r="I218" s="124" t="s">
        <v>456</v>
      </c>
      <c r="J218" s="12">
        <v>19.64</v>
      </c>
      <c r="K218" s="26">
        <v>3.02</v>
      </c>
      <c r="L218" s="26">
        <v>4</v>
      </c>
      <c r="M218" s="26">
        <v>6.16</v>
      </c>
      <c r="N218" s="26">
        <v>4.1900000000000004</v>
      </c>
      <c r="O218" s="26">
        <v>2.0499999999999998</v>
      </c>
      <c r="P218" s="26">
        <v>0</v>
      </c>
      <c r="Q218" s="26">
        <v>0</v>
      </c>
      <c r="R218" s="26">
        <v>0.22</v>
      </c>
      <c r="S218" s="35">
        <v>20.425599999999999</v>
      </c>
      <c r="T218" s="33">
        <v>3.1408</v>
      </c>
      <c r="U218" s="33">
        <v>4.16</v>
      </c>
      <c r="V218" s="33">
        <v>6.4064000000000005</v>
      </c>
      <c r="W218" s="33">
        <v>4.3576000000000006</v>
      </c>
      <c r="X218" s="33">
        <v>2.1319999999999997</v>
      </c>
      <c r="Y218" s="33">
        <v>0</v>
      </c>
      <c r="Z218" s="33">
        <v>0</v>
      </c>
      <c r="AA218" s="33">
        <v>0.2288</v>
      </c>
      <c r="AB218" s="38" t="s">
        <v>395</v>
      </c>
      <c r="AC218" s="38" t="s">
        <v>396</v>
      </c>
      <c r="AD218" s="122" t="s">
        <v>396</v>
      </c>
      <c r="AE218" s="37">
        <v>0</v>
      </c>
      <c r="AF218" s="38" t="s">
        <v>396</v>
      </c>
      <c r="AG218" s="282"/>
      <c r="AH218" s="26">
        <v>34.24</v>
      </c>
      <c r="AI218" s="26">
        <v>34.24</v>
      </c>
      <c r="AJ218" s="26">
        <v>1823.08</v>
      </c>
      <c r="AK218" s="26">
        <v>35.89</v>
      </c>
      <c r="AL218" s="26">
        <v>4.1500000000000004</v>
      </c>
      <c r="AM218" s="282"/>
      <c r="AN218" s="15">
        <v>1.2999999999999999E-2</v>
      </c>
      <c r="AO218" s="15">
        <v>1.2999999999999999E-2</v>
      </c>
      <c r="AP218" s="16">
        <v>7.7870000000000001E-4</v>
      </c>
      <c r="AQ218" s="15">
        <v>2.5999999999999999E-2</v>
      </c>
      <c r="AR218" s="15">
        <v>0.68300000000000005</v>
      </c>
      <c r="AS218" s="282"/>
      <c r="AT218" s="13">
        <v>3.3500999999999999</v>
      </c>
      <c r="AU218" s="13">
        <v>3.3500999999999999</v>
      </c>
      <c r="AV218" s="13">
        <v>0.20067098999999999</v>
      </c>
      <c r="AW218" s="13">
        <v>6.7001999999999997</v>
      </c>
      <c r="AX218" s="13">
        <v>176.00910000000002</v>
      </c>
      <c r="AY218" s="26">
        <v>5.5458956742879525E-2</v>
      </c>
      <c r="AZ218" s="26">
        <v>5.5458956742879525E-2</v>
      </c>
      <c r="BA218" s="26">
        <v>0.17687664369283429</v>
      </c>
      <c r="BB218" s="26">
        <v>0.11626296480735666</v>
      </c>
      <c r="BC218" s="26">
        <v>0.35315339670168694</v>
      </c>
      <c r="BD218" s="269"/>
      <c r="BE218" s="192">
        <v>38083.858260078399</v>
      </c>
      <c r="BF218" s="188">
        <v>38083.858260078399</v>
      </c>
      <c r="BG218" s="188">
        <v>12827.219895709017</v>
      </c>
      <c r="BH218" s="188">
        <v>1777.6550035007062</v>
      </c>
      <c r="BI218" s="188">
        <v>634.11842163985386</v>
      </c>
      <c r="BJ218" s="188">
        <v>4639.5449392288201</v>
      </c>
      <c r="BK218" s="188">
        <v>18205.32</v>
      </c>
      <c r="BL218" s="188">
        <v>0</v>
      </c>
      <c r="BM218" s="188">
        <v>0</v>
      </c>
      <c r="BN218" s="188">
        <v>0</v>
      </c>
      <c r="BO218" s="188">
        <v>0</v>
      </c>
      <c r="BP218" s="188">
        <v>0</v>
      </c>
      <c r="BQ218" s="188">
        <v>0</v>
      </c>
      <c r="BR218" s="188">
        <v>0</v>
      </c>
      <c r="BS218" s="188">
        <v>0</v>
      </c>
      <c r="BT218" s="188">
        <v>0</v>
      </c>
      <c r="BU218" s="188">
        <v>0</v>
      </c>
      <c r="BV218" s="188">
        <v>0</v>
      </c>
      <c r="BW218" s="188">
        <v>0</v>
      </c>
      <c r="BX218" s="188">
        <v>0</v>
      </c>
      <c r="BY218" s="188">
        <v>0</v>
      </c>
      <c r="BZ218" s="188">
        <v>0</v>
      </c>
      <c r="CA218" s="188">
        <v>0</v>
      </c>
      <c r="CB218" s="188">
        <v>0</v>
      </c>
      <c r="CC218" s="188">
        <v>0</v>
      </c>
      <c r="CD218" s="188">
        <v>0</v>
      </c>
      <c r="CE218" s="188">
        <v>0</v>
      </c>
      <c r="CF218" s="188">
        <v>0</v>
      </c>
      <c r="CG218" s="188">
        <v>0</v>
      </c>
      <c r="CH218" s="188">
        <v>0</v>
      </c>
      <c r="CI218" s="188">
        <v>0</v>
      </c>
      <c r="CJ218" s="188">
        <v>0</v>
      </c>
      <c r="CK218" s="188">
        <v>0</v>
      </c>
      <c r="CL218" s="188">
        <v>0</v>
      </c>
      <c r="CM218" s="188">
        <v>0</v>
      </c>
      <c r="CN218" s="188">
        <v>0</v>
      </c>
      <c r="CO218" s="188">
        <v>0</v>
      </c>
      <c r="CP218" s="188">
        <v>0</v>
      </c>
      <c r="CQ218" s="188">
        <v>0</v>
      </c>
      <c r="CR218" s="188">
        <v>0</v>
      </c>
      <c r="CS218" s="188">
        <v>0</v>
      </c>
      <c r="CT218" s="188">
        <v>0</v>
      </c>
      <c r="CU218" s="188">
        <v>0</v>
      </c>
      <c r="CV218" s="188">
        <v>0</v>
      </c>
      <c r="CW218" s="188">
        <v>0</v>
      </c>
      <c r="CX218" s="188">
        <v>0</v>
      </c>
      <c r="CY218" s="188">
        <v>0</v>
      </c>
      <c r="CZ218" s="188">
        <v>0</v>
      </c>
      <c r="DA218" s="188">
        <v>0</v>
      </c>
      <c r="DB218" s="188">
        <v>0</v>
      </c>
      <c r="DC218" s="188">
        <v>0</v>
      </c>
      <c r="DD218" s="193">
        <v>349885.03805491992</v>
      </c>
      <c r="DE218" s="189">
        <v>281625.68064679857</v>
      </c>
      <c r="DF218" s="189">
        <v>34017.494554939556</v>
      </c>
      <c r="DG218" s="189">
        <v>355.03934198126979</v>
      </c>
      <c r="DH218" s="189">
        <v>146.75050371517</v>
      </c>
      <c r="DI218" s="189">
        <v>208.28883826609976</v>
      </c>
      <c r="DJ218" s="188">
        <v>205.5361732893638</v>
      </c>
      <c r="DK218" s="188">
        <v>0</v>
      </c>
      <c r="DL218" s="188">
        <v>295.19326618227308</v>
      </c>
      <c r="DM218" s="188">
        <v>0</v>
      </c>
      <c r="DN218" s="188">
        <v>33090.60727561669</v>
      </c>
      <c r="DO218" s="188">
        <v>0</v>
      </c>
      <c r="DP218" s="188">
        <v>295.48679611218586</v>
      </c>
      <c r="DQ218" s="188">
        <v>0</v>
      </c>
      <c r="DR218" s="192">
        <v>192338.09121121705</v>
      </c>
      <c r="DS218" s="188">
        <v>147263.37896132102</v>
      </c>
      <c r="DT218" s="188">
        <v>41700.792468031417</v>
      </c>
      <c r="DU218" s="188">
        <v>105562.58649328961</v>
      </c>
      <c r="DV218" s="188">
        <v>38483.478144180182</v>
      </c>
      <c r="DW218" s="188">
        <v>13069.281289709119</v>
      </c>
      <c r="DX218" s="188">
        <v>10731.171744406227</v>
      </c>
      <c r="DY218" s="188">
        <v>14683.025110064838</v>
      </c>
      <c r="DZ218" s="188">
        <v>2005.3182065160502</v>
      </c>
      <c r="EA218" s="188">
        <v>1091.1485927957274</v>
      </c>
      <c r="EB218" s="188">
        <v>914.16961372032279</v>
      </c>
      <c r="EC218" s="188">
        <v>1465.5831988572513</v>
      </c>
      <c r="ED218" s="188">
        <v>115.67740576594244</v>
      </c>
      <c r="EE218" s="188">
        <v>1479.7579548593585</v>
      </c>
      <c r="EF218" s="188">
        <v>1524.8973397172599</v>
      </c>
      <c r="EG218" s="192">
        <v>12735.949033967434</v>
      </c>
      <c r="EH218" s="188">
        <v>5386.1601873058416</v>
      </c>
      <c r="EI218" s="188">
        <v>7349.7888466615923</v>
      </c>
      <c r="EJ218" s="192">
        <v>26640.167207728904</v>
      </c>
      <c r="EK218" s="192">
        <v>189803.73588511554</v>
      </c>
      <c r="EL218" s="188">
        <v>102476.24774791459</v>
      </c>
      <c r="EM218" s="188">
        <v>87327.488137200955</v>
      </c>
      <c r="EN218" s="188">
        <v>0</v>
      </c>
      <c r="EO218" s="192">
        <v>0</v>
      </c>
      <c r="EP218" s="188">
        <v>0</v>
      </c>
      <c r="EQ218" s="188">
        <v>0</v>
      </c>
      <c r="ER218" s="188">
        <v>0</v>
      </c>
      <c r="ES218" s="192">
        <v>7600</v>
      </c>
      <c r="ET218" s="190">
        <v>817086.83965302736</v>
      </c>
      <c r="EU218" s="269"/>
      <c r="EV218" s="192">
        <v>0</v>
      </c>
      <c r="EW218" s="188">
        <v>487464.36</v>
      </c>
      <c r="EX218" s="188">
        <v>55.08</v>
      </c>
      <c r="EY218" s="188">
        <v>55.08</v>
      </c>
      <c r="EZ218" s="188">
        <v>172.32000000000002</v>
      </c>
      <c r="FA218" s="188">
        <v>126.17999999999999</v>
      </c>
      <c r="FB218" s="188">
        <v>8617.2000000000007</v>
      </c>
      <c r="FC218" s="192">
        <v>496490.22000000003</v>
      </c>
      <c r="FD218" s="188">
        <v>455615.36000000004</v>
      </c>
      <c r="FE218" s="188">
        <v>50.75</v>
      </c>
      <c r="FF218" s="188">
        <v>50.75</v>
      </c>
      <c r="FG218" s="188">
        <v>158.79</v>
      </c>
      <c r="FH218" s="188">
        <v>115.43</v>
      </c>
      <c r="FI218" s="188">
        <v>7997.9300000000012</v>
      </c>
      <c r="FJ218" s="192">
        <v>463989.01</v>
      </c>
      <c r="FK218" s="192">
        <v>413880.69</v>
      </c>
      <c r="FL218" s="190">
        <v>487464.36</v>
      </c>
      <c r="FN218" s="115">
        <v>0</v>
      </c>
      <c r="FO218" s="107">
        <v>3.4064160171120976</v>
      </c>
      <c r="FP218" s="108">
        <v>2068.3300000000004</v>
      </c>
      <c r="FQ218" s="107">
        <v>2.6059543934182421</v>
      </c>
      <c r="FR218" s="108">
        <v>2068.3300000000004</v>
      </c>
      <c r="FS218" s="107">
        <v>0</v>
      </c>
      <c r="FT218" s="108">
        <v>0</v>
      </c>
      <c r="FU218" s="108">
        <v>2068.33</v>
      </c>
      <c r="FV218" s="108">
        <v>2068.33</v>
      </c>
      <c r="FW218" s="108">
        <v>2068.33</v>
      </c>
      <c r="FX218" s="108">
        <v>2068.33</v>
      </c>
      <c r="FY218" s="108">
        <v>2068.33</v>
      </c>
      <c r="FZ218" s="108">
        <v>2068.33</v>
      </c>
      <c r="GA218" s="108">
        <v>2068.33</v>
      </c>
      <c r="GB218" s="108">
        <v>2068.33</v>
      </c>
      <c r="GC218" s="108">
        <v>2068.33</v>
      </c>
      <c r="GD218" s="108">
        <v>2068.33</v>
      </c>
      <c r="GE218" s="108">
        <v>2068.33</v>
      </c>
      <c r="GF218" s="108">
        <v>2068.33</v>
      </c>
      <c r="GG218" s="108">
        <v>2068.3300000000004</v>
      </c>
      <c r="GH218" s="108">
        <v>0</v>
      </c>
      <c r="GI218" s="108"/>
      <c r="GJ218" s="108">
        <v>0</v>
      </c>
      <c r="GK218" s="115">
        <v>0</v>
      </c>
    </row>
    <row r="219" spans="1:193" s="2" customFormat="1" ht="12" customHeight="1" x14ac:dyDescent="0.25">
      <c r="A219" s="22">
        <v>214</v>
      </c>
      <c r="B219" s="10" t="s">
        <v>217</v>
      </c>
      <c r="C219" s="28">
        <v>2021</v>
      </c>
      <c r="D219" s="282"/>
      <c r="E219" s="126">
        <v>3375.49</v>
      </c>
      <c r="F219" s="11">
        <v>3375.49</v>
      </c>
      <c r="G219" s="11">
        <v>0</v>
      </c>
      <c r="H219" s="11">
        <v>301.2</v>
      </c>
      <c r="I219" s="124" t="s">
        <v>456</v>
      </c>
      <c r="J219" s="12">
        <v>19.64</v>
      </c>
      <c r="K219" s="26">
        <v>3.02</v>
      </c>
      <c r="L219" s="26">
        <v>4</v>
      </c>
      <c r="M219" s="26">
        <v>6.16</v>
      </c>
      <c r="N219" s="26">
        <v>4.1900000000000004</v>
      </c>
      <c r="O219" s="26">
        <v>2.0499999999999998</v>
      </c>
      <c r="P219" s="26">
        <v>0</v>
      </c>
      <c r="Q219" s="26">
        <v>0</v>
      </c>
      <c r="R219" s="26">
        <v>0.22</v>
      </c>
      <c r="S219" s="35">
        <v>20.425599999999999</v>
      </c>
      <c r="T219" s="33">
        <v>3.1408</v>
      </c>
      <c r="U219" s="33">
        <v>4.16</v>
      </c>
      <c r="V219" s="33">
        <v>6.4064000000000005</v>
      </c>
      <c r="W219" s="33">
        <v>4.3576000000000006</v>
      </c>
      <c r="X219" s="33">
        <v>2.1319999999999997</v>
      </c>
      <c r="Y219" s="33">
        <v>0</v>
      </c>
      <c r="Z219" s="33">
        <v>0</v>
      </c>
      <c r="AA219" s="33">
        <v>0.2288</v>
      </c>
      <c r="AB219" s="38" t="s">
        <v>395</v>
      </c>
      <c r="AC219" s="38" t="s">
        <v>396</v>
      </c>
      <c r="AD219" s="122" t="s">
        <v>396</v>
      </c>
      <c r="AE219" s="37">
        <v>0</v>
      </c>
      <c r="AF219" s="38" t="s">
        <v>396</v>
      </c>
      <c r="AG219" s="282"/>
      <c r="AH219" s="26">
        <v>28.92</v>
      </c>
      <c r="AI219" s="26">
        <v>28.92</v>
      </c>
      <c r="AJ219" s="26">
        <v>1823.08</v>
      </c>
      <c r="AK219" s="26">
        <v>35.89</v>
      </c>
      <c r="AL219" s="26">
        <v>4.1500000000000004</v>
      </c>
      <c r="AM219" s="282"/>
      <c r="AN219" s="15">
        <v>1.2999999999999999E-2</v>
      </c>
      <c r="AO219" s="15">
        <v>1.2999999999999999E-2</v>
      </c>
      <c r="AP219" s="16">
        <v>7.7870000000000001E-4</v>
      </c>
      <c r="AQ219" s="15">
        <v>2.5999999999999999E-2</v>
      </c>
      <c r="AR219" s="15">
        <v>0.68300000000000005</v>
      </c>
      <c r="AS219" s="282"/>
      <c r="AT219" s="13">
        <v>3.9155999999999995</v>
      </c>
      <c r="AU219" s="13">
        <v>3.9155999999999995</v>
      </c>
      <c r="AV219" s="13">
        <v>0.23454443999999999</v>
      </c>
      <c r="AW219" s="13">
        <v>7.8311999999999991</v>
      </c>
      <c r="AX219" s="13">
        <v>205.71960000000001</v>
      </c>
      <c r="AY219" s="26">
        <v>3.3547470737581804E-2</v>
      </c>
      <c r="AZ219" s="26">
        <v>3.3547470737581804E-2</v>
      </c>
      <c r="BA219" s="26">
        <v>0.12667591303046372</v>
      </c>
      <c r="BB219" s="26">
        <v>8.3265471975920519E-2</v>
      </c>
      <c r="BC219" s="26">
        <v>0.25292219499983715</v>
      </c>
      <c r="BD219" s="269"/>
      <c r="BE219" s="192">
        <v>110464.6317712258</v>
      </c>
      <c r="BF219" s="188">
        <v>52144.308396441571</v>
      </c>
      <c r="BG219" s="188">
        <v>20933.870555359543</v>
      </c>
      <c r="BH219" s="188">
        <v>2901.1118572793484</v>
      </c>
      <c r="BI219" s="188">
        <v>1034.8737343949508</v>
      </c>
      <c r="BJ219" s="188">
        <v>7571.6822494077242</v>
      </c>
      <c r="BK219" s="188">
        <v>19702.77</v>
      </c>
      <c r="BL219" s="188">
        <v>0</v>
      </c>
      <c r="BM219" s="188">
        <v>0</v>
      </c>
      <c r="BN219" s="188">
        <v>0</v>
      </c>
      <c r="BO219" s="188">
        <v>0</v>
      </c>
      <c r="BP219" s="188">
        <v>0</v>
      </c>
      <c r="BQ219" s="188">
        <v>0</v>
      </c>
      <c r="BR219" s="188">
        <v>0</v>
      </c>
      <c r="BS219" s="188">
        <v>0</v>
      </c>
      <c r="BT219" s="188">
        <v>0</v>
      </c>
      <c r="BU219" s="188">
        <v>15745.57</v>
      </c>
      <c r="BV219" s="188">
        <v>0</v>
      </c>
      <c r="BW219" s="188">
        <v>0</v>
      </c>
      <c r="BX219" s="188">
        <v>15745.57</v>
      </c>
      <c r="BY219" s="188">
        <v>40362.51</v>
      </c>
      <c r="BZ219" s="188">
        <v>0</v>
      </c>
      <c r="CA219" s="188">
        <v>0</v>
      </c>
      <c r="CB219" s="188">
        <v>40362.51</v>
      </c>
      <c r="CC219" s="188">
        <v>0</v>
      </c>
      <c r="CD219" s="188">
        <v>0</v>
      </c>
      <c r="CE219" s="188">
        <v>0</v>
      </c>
      <c r="CF219" s="188">
        <v>0</v>
      </c>
      <c r="CG219" s="188">
        <v>0</v>
      </c>
      <c r="CH219" s="188">
        <v>0</v>
      </c>
      <c r="CI219" s="188">
        <v>0</v>
      </c>
      <c r="CJ219" s="188">
        <v>0</v>
      </c>
      <c r="CK219" s="188">
        <v>0</v>
      </c>
      <c r="CL219" s="188">
        <v>0</v>
      </c>
      <c r="CM219" s="188">
        <v>0</v>
      </c>
      <c r="CN219" s="188">
        <v>0</v>
      </c>
      <c r="CO219" s="188">
        <v>0</v>
      </c>
      <c r="CP219" s="188">
        <v>0</v>
      </c>
      <c r="CQ219" s="188">
        <v>0</v>
      </c>
      <c r="CR219" s="188">
        <v>0</v>
      </c>
      <c r="CS219" s="188">
        <v>0</v>
      </c>
      <c r="CT219" s="188">
        <v>0</v>
      </c>
      <c r="CU219" s="188">
        <v>0</v>
      </c>
      <c r="CV219" s="188">
        <v>0</v>
      </c>
      <c r="CW219" s="188">
        <v>0</v>
      </c>
      <c r="CX219" s="188">
        <v>0</v>
      </c>
      <c r="CY219" s="188">
        <v>0</v>
      </c>
      <c r="CZ219" s="188">
        <v>0</v>
      </c>
      <c r="DA219" s="188">
        <v>0</v>
      </c>
      <c r="DB219" s="188">
        <v>0</v>
      </c>
      <c r="DC219" s="188">
        <v>2212.2433747842197</v>
      </c>
      <c r="DD219" s="193">
        <v>588137.15746080223</v>
      </c>
      <c r="DE219" s="189">
        <v>459609.76670379564</v>
      </c>
      <c r="DF219" s="189">
        <v>55516.147179247433</v>
      </c>
      <c r="DG219" s="189">
        <v>579.41999026478152</v>
      </c>
      <c r="DH219" s="189">
        <v>239.49507950158767</v>
      </c>
      <c r="DI219" s="189">
        <v>339.92491076319379</v>
      </c>
      <c r="DJ219" s="188">
        <v>17464.36259420717</v>
      </c>
      <c r="DK219" s="188">
        <v>0</v>
      </c>
      <c r="DL219" s="188">
        <v>481.75190519191824</v>
      </c>
      <c r="DM219" s="188">
        <v>0</v>
      </c>
      <c r="DN219" s="188">
        <v>54003.478145543166</v>
      </c>
      <c r="DO219" s="188">
        <v>0</v>
      </c>
      <c r="DP219" s="188">
        <v>482.23094255206939</v>
      </c>
      <c r="DQ219" s="188">
        <v>0</v>
      </c>
      <c r="DR219" s="192">
        <v>313893.4809738053</v>
      </c>
      <c r="DS219" s="188">
        <v>240332.08581326442</v>
      </c>
      <c r="DT219" s="188">
        <v>68055.198139520915</v>
      </c>
      <c r="DU219" s="188">
        <v>172276.88767374351</v>
      </c>
      <c r="DV219" s="188">
        <v>62804.579366396407</v>
      </c>
      <c r="DW219" s="188">
        <v>21328.911876054695</v>
      </c>
      <c r="DX219" s="188">
        <v>17513.144861567424</v>
      </c>
      <c r="DY219" s="188">
        <v>23962.522628774292</v>
      </c>
      <c r="DZ219" s="188">
        <v>3272.6555012560166</v>
      </c>
      <c r="EA219" s="188">
        <v>1780.7415468015486</v>
      </c>
      <c r="EB219" s="188">
        <v>1491.9139544544682</v>
      </c>
      <c r="EC219" s="188">
        <v>2391.8143777398482</v>
      </c>
      <c r="ED219" s="188">
        <v>188.78415262017222</v>
      </c>
      <c r="EE219" s="188">
        <v>2414.9474112197827</v>
      </c>
      <c r="EF219" s="188">
        <v>2488.6143513086454</v>
      </c>
      <c r="EG219" s="192">
        <v>20784.917592776153</v>
      </c>
      <c r="EH219" s="188">
        <v>8790.1494687254853</v>
      </c>
      <c r="EI219" s="188">
        <v>11994.76812405067</v>
      </c>
      <c r="EJ219" s="192">
        <v>43476.436549301507</v>
      </c>
      <c r="EK219" s="192">
        <v>309757.44317533867</v>
      </c>
      <c r="EL219" s="188">
        <v>167240.01948944703</v>
      </c>
      <c r="EM219" s="188">
        <v>142517.42368589164</v>
      </c>
      <c r="EN219" s="188">
        <v>0</v>
      </c>
      <c r="EO219" s="192">
        <v>0</v>
      </c>
      <c r="EP219" s="188">
        <v>0</v>
      </c>
      <c r="EQ219" s="188">
        <v>0</v>
      </c>
      <c r="ER219" s="188">
        <v>0</v>
      </c>
      <c r="ES219" s="192">
        <v>7600</v>
      </c>
      <c r="ET219" s="190">
        <v>1394114.0675232497</v>
      </c>
      <c r="EU219" s="269"/>
      <c r="EV219" s="192">
        <v>0</v>
      </c>
      <c r="EW219" s="188">
        <v>795472.72</v>
      </c>
      <c r="EX219" s="188">
        <v>913.69999999999993</v>
      </c>
      <c r="EY219" s="188">
        <v>918.68000000000006</v>
      </c>
      <c r="EZ219" s="188">
        <v>2872.14</v>
      </c>
      <c r="FA219" s="188">
        <v>2132.02</v>
      </c>
      <c r="FB219" s="188">
        <v>10072.32</v>
      </c>
      <c r="FC219" s="192">
        <v>812381.58</v>
      </c>
      <c r="FD219" s="188">
        <v>740435.56</v>
      </c>
      <c r="FE219" s="188">
        <v>674.55</v>
      </c>
      <c r="FF219" s="188">
        <v>687.18000000000006</v>
      </c>
      <c r="FG219" s="188">
        <v>2534.4699999999993</v>
      </c>
      <c r="FH219" s="188">
        <v>1829.3099999999997</v>
      </c>
      <c r="FI219" s="188">
        <v>9168.869999999999</v>
      </c>
      <c r="FJ219" s="192">
        <v>755329.94000000018</v>
      </c>
      <c r="FK219" s="192">
        <v>404242.77</v>
      </c>
      <c r="FL219" s="190">
        <v>795472.72</v>
      </c>
      <c r="FN219" s="115">
        <v>0</v>
      </c>
      <c r="FO219" s="107">
        <v>3.4064186748759782</v>
      </c>
      <c r="FP219" s="108">
        <v>3375.4899999999984</v>
      </c>
      <c r="FQ219" s="107">
        <v>2.6059522735739917</v>
      </c>
      <c r="FR219" s="108">
        <v>3375.4899999999984</v>
      </c>
      <c r="FS219" s="107">
        <v>0</v>
      </c>
      <c r="FT219" s="108">
        <v>0</v>
      </c>
      <c r="FU219" s="108">
        <v>3375.49</v>
      </c>
      <c r="FV219" s="108">
        <v>3375.49</v>
      </c>
      <c r="FW219" s="108">
        <v>3375.49</v>
      </c>
      <c r="FX219" s="108">
        <v>3375.49</v>
      </c>
      <c r="FY219" s="108">
        <v>3375.49</v>
      </c>
      <c r="FZ219" s="108">
        <v>3375.49</v>
      </c>
      <c r="GA219" s="108">
        <v>3375.49</v>
      </c>
      <c r="GB219" s="108">
        <v>3375.49</v>
      </c>
      <c r="GC219" s="108">
        <v>3375.49</v>
      </c>
      <c r="GD219" s="108">
        <v>3375.49</v>
      </c>
      <c r="GE219" s="108">
        <v>3375.49</v>
      </c>
      <c r="GF219" s="108">
        <v>3375.49</v>
      </c>
      <c r="GG219" s="108">
        <v>3375.4899999999984</v>
      </c>
      <c r="GH219" s="108">
        <v>3375.4899999999984</v>
      </c>
      <c r="GI219" s="108"/>
      <c r="GJ219" s="108">
        <v>0</v>
      </c>
      <c r="GK219" s="115">
        <v>0</v>
      </c>
    </row>
    <row r="220" spans="1:193" s="2" customFormat="1" ht="12" customHeight="1" x14ac:dyDescent="0.25">
      <c r="A220" s="22">
        <v>215</v>
      </c>
      <c r="B220" s="10" t="s">
        <v>218</v>
      </c>
      <c r="C220" s="28">
        <v>2021</v>
      </c>
      <c r="D220" s="282"/>
      <c r="E220" s="126">
        <v>3804.87</v>
      </c>
      <c r="F220" s="11">
        <v>3747.77</v>
      </c>
      <c r="G220" s="11">
        <v>57.1</v>
      </c>
      <c r="H220" s="11">
        <v>483.3</v>
      </c>
      <c r="I220" s="124" t="s">
        <v>456</v>
      </c>
      <c r="J220" s="12">
        <v>32.07</v>
      </c>
      <c r="K220" s="26">
        <v>4.03</v>
      </c>
      <c r="L220" s="26">
        <v>5.61</v>
      </c>
      <c r="M220" s="26">
        <v>7.92</v>
      </c>
      <c r="N220" s="26">
        <v>5.4</v>
      </c>
      <c r="O220" s="26">
        <v>2.67</v>
      </c>
      <c r="P220" s="26">
        <v>1.54</v>
      </c>
      <c r="Q220" s="26">
        <v>4.9000000000000004</v>
      </c>
      <c r="R220" s="26">
        <v>0</v>
      </c>
      <c r="S220" s="35">
        <v>33.352800000000002</v>
      </c>
      <c r="T220" s="33">
        <v>4.1912000000000003</v>
      </c>
      <c r="U220" s="33">
        <v>5.8344000000000005</v>
      </c>
      <c r="V220" s="33">
        <v>8.2368000000000006</v>
      </c>
      <c r="W220" s="33">
        <v>5.6160000000000005</v>
      </c>
      <c r="X220" s="33">
        <v>2.7767999999999997</v>
      </c>
      <c r="Y220" s="33">
        <v>1.6016000000000001</v>
      </c>
      <c r="Z220" s="33">
        <v>5.0960000000000001</v>
      </c>
      <c r="AA220" s="33">
        <v>0</v>
      </c>
      <c r="AB220" s="38" t="s">
        <v>396</v>
      </c>
      <c r="AC220" s="38" t="s">
        <v>395</v>
      </c>
      <c r="AD220" s="122" t="s">
        <v>395</v>
      </c>
      <c r="AE220" s="37">
        <v>1</v>
      </c>
      <c r="AF220" s="38" t="s">
        <v>396</v>
      </c>
      <c r="AG220" s="282"/>
      <c r="AH220" s="26">
        <v>34.24</v>
      </c>
      <c r="AI220" s="26">
        <v>34.24</v>
      </c>
      <c r="AJ220" s="26">
        <v>2190</v>
      </c>
      <c r="AK220" s="26">
        <v>35.89</v>
      </c>
      <c r="AL220" s="26">
        <v>4.1500000000000004</v>
      </c>
      <c r="AM220" s="282"/>
      <c r="AN220" s="15">
        <v>1.2E-2</v>
      </c>
      <c r="AO220" s="15">
        <v>1.2E-2</v>
      </c>
      <c r="AP220" s="16">
        <v>7.1880000000000002E-4</v>
      </c>
      <c r="AQ220" s="15">
        <v>2.4E-2</v>
      </c>
      <c r="AR220" s="15">
        <v>3.23</v>
      </c>
      <c r="AS220" s="282"/>
      <c r="AT220" s="13">
        <v>5.7995999999999999</v>
      </c>
      <c r="AU220" s="13">
        <v>5.7995999999999999</v>
      </c>
      <c r="AV220" s="13">
        <v>0.34739604000000002</v>
      </c>
      <c r="AW220" s="13">
        <v>11.5992</v>
      </c>
      <c r="AX220" s="13">
        <v>1561.059</v>
      </c>
      <c r="AY220" s="26">
        <v>5.2190562095419821E-2</v>
      </c>
      <c r="AZ220" s="26">
        <v>5.2190562095419821E-2</v>
      </c>
      <c r="BA220" s="26">
        <v>0.19995356677100667</v>
      </c>
      <c r="BB220" s="26">
        <v>0.10941117252363418</v>
      </c>
      <c r="BC220" s="26">
        <v>1.7026586585087007</v>
      </c>
      <c r="BD220" s="269"/>
      <c r="BE220" s="192">
        <v>65310.501924511307</v>
      </c>
      <c r="BF220" s="188">
        <v>65310.501924511307</v>
      </c>
      <c r="BG220" s="188">
        <v>23596.76848693698</v>
      </c>
      <c r="BH220" s="188">
        <v>3270.1484739716252</v>
      </c>
      <c r="BI220" s="188">
        <v>1166.515091375569</v>
      </c>
      <c r="BJ220" s="188">
        <v>8534.8398722271395</v>
      </c>
      <c r="BK220" s="188">
        <v>28742.23</v>
      </c>
      <c r="BL220" s="188">
        <v>0</v>
      </c>
      <c r="BM220" s="188">
        <v>0</v>
      </c>
      <c r="BN220" s="188">
        <v>0</v>
      </c>
      <c r="BO220" s="188">
        <v>0</v>
      </c>
      <c r="BP220" s="188">
        <v>0</v>
      </c>
      <c r="BQ220" s="188">
        <v>0</v>
      </c>
      <c r="BR220" s="188">
        <v>0</v>
      </c>
      <c r="BS220" s="188">
        <v>0</v>
      </c>
      <c r="BT220" s="188">
        <v>0</v>
      </c>
      <c r="BU220" s="188">
        <v>0</v>
      </c>
      <c r="BV220" s="188">
        <v>0</v>
      </c>
      <c r="BW220" s="188">
        <v>0</v>
      </c>
      <c r="BX220" s="188">
        <v>0</v>
      </c>
      <c r="BY220" s="188">
        <v>0</v>
      </c>
      <c r="BZ220" s="188">
        <v>0</v>
      </c>
      <c r="CA220" s="188">
        <v>0</v>
      </c>
      <c r="CB220" s="188">
        <v>0</v>
      </c>
      <c r="CC220" s="188">
        <v>0</v>
      </c>
      <c r="CD220" s="188">
        <v>0</v>
      </c>
      <c r="CE220" s="188">
        <v>0</v>
      </c>
      <c r="CF220" s="188">
        <v>0</v>
      </c>
      <c r="CG220" s="188">
        <v>0</v>
      </c>
      <c r="CH220" s="188">
        <v>0</v>
      </c>
      <c r="CI220" s="188">
        <v>0</v>
      </c>
      <c r="CJ220" s="188">
        <v>0</v>
      </c>
      <c r="CK220" s="188">
        <v>0</v>
      </c>
      <c r="CL220" s="188">
        <v>0</v>
      </c>
      <c r="CM220" s="188">
        <v>0</v>
      </c>
      <c r="CN220" s="188">
        <v>0</v>
      </c>
      <c r="CO220" s="188">
        <v>0</v>
      </c>
      <c r="CP220" s="188">
        <v>0</v>
      </c>
      <c r="CQ220" s="188">
        <v>0</v>
      </c>
      <c r="CR220" s="188">
        <v>0</v>
      </c>
      <c r="CS220" s="188">
        <v>0</v>
      </c>
      <c r="CT220" s="188">
        <v>0</v>
      </c>
      <c r="CU220" s="188">
        <v>0</v>
      </c>
      <c r="CV220" s="188">
        <v>0</v>
      </c>
      <c r="CW220" s="188">
        <v>0</v>
      </c>
      <c r="CX220" s="188">
        <v>0</v>
      </c>
      <c r="CY220" s="188">
        <v>0</v>
      </c>
      <c r="CZ220" s="188">
        <v>0</v>
      </c>
      <c r="DA220" s="188">
        <v>0</v>
      </c>
      <c r="DB220" s="188">
        <v>0</v>
      </c>
      <c r="DC220" s="188">
        <v>0</v>
      </c>
      <c r="DD220" s="193">
        <v>643643.46344346553</v>
      </c>
      <c r="DE220" s="189">
        <v>518074.53526399779</v>
      </c>
      <c r="DF220" s="189">
        <v>62578.091749021114</v>
      </c>
      <c r="DG220" s="189">
        <v>653.12524651495346</v>
      </c>
      <c r="DH220" s="189">
        <v>269.96010746386639</v>
      </c>
      <c r="DI220" s="189">
        <v>383.16513905108707</v>
      </c>
      <c r="DJ220" s="188">
        <v>378.10137631011571</v>
      </c>
      <c r="DK220" s="188">
        <v>0</v>
      </c>
      <c r="DL220" s="188">
        <v>543.03326969049681</v>
      </c>
      <c r="DM220" s="188">
        <v>0</v>
      </c>
      <c r="DN220" s="188">
        <v>60873.003294820293</v>
      </c>
      <c r="DO220" s="188">
        <v>0</v>
      </c>
      <c r="DP220" s="188">
        <v>543.57324311080561</v>
      </c>
      <c r="DQ220" s="188">
        <v>0</v>
      </c>
      <c r="DR220" s="192">
        <v>353822.37510785199</v>
      </c>
      <c r="DS220" s="188">
        <v>270903.58536044124</v>
      </c>
      <c r="DT220" s="188">
        <v>76712.175638238914</v>
      </c>
      <c r="DU220" s="188">
        <v>194191.40972220234</v>
      </c>
      <c r="DV220" s="188">
        <v>70793.650668146205</v>
      </c>
      <c r="DW220" s="188">
        <v>24042.061131819162</v>
      </c>
      <c r="DX220" s="188">
        <v>19740.90857606809</v>
      </c>
      <c r="DY220" s="188">
        <v>27010.680960258953</v>
      </c>
      <c r="DZ220" s="188">
        <v>3688.9544146372791</v>
      </c>
      <c r="EA220" s="188">
        <v>2007.2611944277164</v>
      </c>
      <c r="EB220" s="188">
        <v>1681.6932202095625</v>
      </c>
      <c r="EC220" s="188">
        <v>2696.065688664763</v>
      </c>
      <c r="ED220" s="188">
        <v>212.79848519175439</v>
      </c>
      <c r="EE220" s="188">
        <v>2722.1413651137523</v>
      </c>
      <c r="EF220" s="188">
        <v>2805.1791256569359</v>
      </c>
      <c r="EG220" s="192">
        <v>23428.867927686428</v>
      </c>
      <c r="EH220" s="188">
        <v>9908.3025009908361</v>
      </c>
      <c r="EI220" s="188">
        <v>13520.56542669559</v>
      </c>
      <c r="EJ220" s="192">
        <v>49006.866894388935</v>
      </c>
      <c r="EK220" s="192">
        <v>457244.46845105442</v>
      </c>
      <c r="EL220" s="188">
        <v>188513.82553490388</v>
      </c>
      <c r="EM220" s="188">
        <v>160646.38611275365</v>
      </c>
      <c r="EN220" s="188">
        <v>108084.25680339683</v>
      </c>
      <c r="EO220" s="192">
        <v>100489.59424159305</v>
      </c>
      <c r="EP220" s="188">
        <v>22764.496025479919</v>
      </c>
      <c r="EQ220" s="188">
        <v>67.398216113132662</v>
      </c>
      <c r="ER220" s="191">
        <v>77657.7</v>
      </c>
      <c r="ES220" s="192">
        <v>0</v>
      </c>
      <c r="ET220" s="190">
        <v>1692946.1379905515</v>
      </c>
      <c r="EU220" s="269"/>
      <c r="EV220" s="192">
        <v>0</v>
      </c>
      <c r="EW220" s="188">
        <v>1442292.4699999997</v>
      </c>
      <c r="EX220" s="188">
        <v>1541.7199999999998</v>
      </c>
      <c r="EY220" s="188">
        <v>1541.12</v>
      </c>
      <c r="EZ220" s="188">
        <v>4852.05</v>
      </c>
      <c r="FA220" s="188">
        <v>3247.91</v>
      </c>
      <c r="FB220" s="188">
        <v>75282.37</v>
      </c>
      <c r="FC220" s="192">
        <v>1528757.6399999997</v>
      </c>
      <c r="FD220" s="188">
        <v>1428450.54</v>
      </c>
      <c r="FE220" s="188">
        <v>1531.06</v>
      </c>
      <c r="FF220" s="188">
        <v>1531.58</v>
      </c>
      <c r="FG220" s="188">
        <v>4818.3099999999995</v>
      </c>
      <c r="FH220" s="188">
        <v>3235.31</v>
      </c>
      <c r="FI220" s="188">
        <v>74042.780000000013</v>
      </c>
      <c r="FJ220" s="192">
        <v>1513609.5800000003</v>
      </c>
      <c r="FK220" s="192">
        <v>86130.05</v>
      </c>
      <c r="FL220" s="190">
        <v>1442292.4699999997</v>
      </c>
      <c r="FN220" s="115">
        <v>9.8990732097158974E-4</v>
      </c>
      <c r="FO220" s="107">
        <v>3.40641723796075</v>
      </c>
      <c r="FP220" s="108">
        <v>3804.8700000000003</v>
      </c>
      <c r="FQ220" s="107">
        <v>2.6059545226242977</v>
      </c>
      <c r="FR220" s="108">
        <v>3804.8700000000003</v>
      </c>
      <c r="FS220" s="107">
        <v>1.6009283127825247</v>
      </c>
      <c r="FT220" s="108">
        <v>3804.8700000000003</v>
      </c>
      <c r="FU220" s="108">
        <v>3804.87</v>
      </c>
      <c r="FV220" s="108">
        <v>3804.87</v>
      </c>
      <c r="FW220" s="108">
        <v>3804.87</v>
      </c>
      <c r="FX220" s="108">
        <v>3804.87</v>
      </c>
      <c r="FY220" s="108">
        <v>3804.87</v>
      </c>
      <c r="FZ220" s="108">
        <v>3804.87</v>
      </c>
      <c r="GA220" s="108">
        <v>3804.87</v>
      </c>
      <c r="GB220" s="108">
        <v>3804.87</v>
      </c>
      <c r="GC220" s="108">
        <v>3804.87</v>
      </c>
      <c r="GD220" s="108">
        <v>3804.87</v>
      </c>
      <c r="GE220" s="108">
        <v>3804.87</v>
      </c>
      <c r="GF220" s="108">
        <v>3804.87</v>
      </c>
      <c r="GG220" s="108">
        <v>3804.8700000000003</v>
      </c>
      <c r="GH220" s="108">
        <v>0</v>
      </c>
      <c r="GI220" s="108"/>
      <c r="GJ220" s="108">
        <v>0</v>
      </c>
      <c r="GK220" s="115">
        <v>0</v>
      </c>
    </row>
    <row r="221" spans="1:193" s="2" customFormat="1" ht="12" customHeight="1" x14ac:dyDescent="0.25">
      <c r="A221" s="22">
        <v>216</v>
      </c>
      <c r="B221" s="10" t="s">
        <v>219</v>
      </c>
      <c r="C221" s="28">
        <v>2021</v>
      </c>
      <c r="D221" s="282"/>
      <c r="E221" s="126">
        <v>856.1</v>
      </c>
      <c r="F221" s="11">
        <v>770.6</v>
      </c>
      <c r="G221" s="11">
        <v>85.5</v>
      </c>
      <c r="H221" s="11">
        <v>166.1</v>
      </c>
      <c r="I221" s="124" t="s">
        <v>456</v>
      </c>
      <c r="J221" s="12">
        <v>19.37</v>
      </c>
      <c r="K221" s="26">
        <v>2.86</v>
      </c>
      <c r="L221" s="26">
        <v>3.7399999999999998</v>
      </c>
      <c r="M221" s="26">
        <v>6.5</v>
      </c>
      <c r="N221" s="26">
        <v>4</v>
      </c>
      <c r="O221" s="26">
        <v>2.0499999999999998</v>
      </c>
      <c r="P221" s="26">
        <v>0</v>
      </c>
      <c r="Q221" s="26">
        <v>0</v>
      </c>
      <c r="R221" s="26">
        <v>0.22</v>
      </c>
      <c r="S221" s="35">
        <v>20.1448</v>
      </c>
      <c r="T221" s="33">
        <v>2.9743999999999997</v>
      </c>
      <c r="U221" s="33">
        <v>3.8895999999999997</v>
      </c>
      <c r="V221" s="33">
        <v>6.76</v>
      </c>
      <c r="W221" s="33">
        <v>4.16</v>
      </c>
      <c r="X221" s="33">
        <v>2.1319999999999997</v>
      </c>
      <c r="Y221" s="33">
        <v>0</v>
      </c>
      <c r="Z221" s="33">
        <v>0</v>
      </c>
      <c r="AA221" s="33">
        <v>0.2288</v>
      </c>
      <c r="AB221" s="38" t="s">
        <v>395</v>
      </c>
      <c r="AC221" s="38" t="s">
        <v>396</v>
      </c>
      <c r="AD221" s="122" t="s">
        <v>396</v>
      </c>
      <c r="AE221" s="37">
        <v>0</v>
      </c>
      <c r="AF221" s="38" t="s">
        <v>396</v>
      </c>
      <c r="AG221" s="282"/>
      <c r="AH221" s="26">
        <v>34.24</v>
      </c>
      <c r="AI221" s="26">
        <v>0</v>
      </c>
      <c r="AJ221" s="26">
        <v>0</v>
      </c>
      <c r="AK221" s="26">
        <v>35.89</v>
      </c>
      <c r="AL221" s="26">
        <v>4.1500000000000004</v>
      </c>
      <c r="AM221" s="282"/>
      <c r="AN221" s="15">
        <v>0.01</v>
      </c>
      <c r="AO221" s="15">
        <v>0</v>
      </c>
      <c r="AP221" s="16">
        <v>0</v>
      </c>
      <c r="AQ221" s="15">
        <v>0.01</v>
      </c>
      <c r="AR221" s="15">
        <v>0.68300000000000005</v>
      </c>
      <c r="AS221" s="282"/>
      <c r="AT221" s="13">
        <v>1.661</v>
      </c>
      <c r="AU221" s="13">
        <v>0</v>
      </c>
      <c r="AV221" s="13">
        <v>0</v>
      </c>
      <c r="AW221" s="13">
        <v>1.661</v>
      </c>
      <c r="AX221" s="13">
        <v>113.44630000000001</v>
      </c>
      <c r="AY221" s="26">
        <v>6.6432239224389678E-2</v>
      </c>
      <c r="AZ221" s="26">
        <v>0</v>
      </c>
      <c r="BA221" s="26">
        <v>0</v>
      </c>
      <c r="BB221" s="26">
        <v>6.9633559163649106E-2</v>
      </c>
      <c r="BC221" s="26">
        <v>0.54993826071720597</v>
      </c>
      <c r="BD221" s="269"/>
      <c r="BE221" s="192">
        <v>115323.75202939237</v>
      </c>
      <c r="BF221" s="188">
        <v>115323.75202939237</v>
      </c>
      <c r="BG221" s="188">
        <v>5309.2992669044543</v>
      </c>
      <c r="BH221" s="188">
        <v>735.78705936526319</v>
      </c>
      <c r="BI221" s="188">
        <v>262.46719854466113</v>
      </c>
      <c r="BJ221" s="188">
        <v>1920.3485045779894</v>
      </c>
      <c r="BK221" s="188">
        <v>107095.85</v>
      </c>
      <c r="BL221" s="188">
        <v>0</v>
      </c>
      <c r="BM221" s="188">
        <v>0</v>
      </c>
      <c r="BN221" s="188">
        <v>0</v>
      </c>
      <c r="BO221" s="188">
        <v>0</v>
      </c>
      <c r="BP221" s="188">
        <v>0</v>
      </c>
      <c r="BQ221" s="188">
        <v>0</v>
      </c>
      <c r="BR221" s="188">
        <v>0</v>
      </c>
      <c r="BS221" s="188">
        <v>0</v>
      </c>
      <c r="BT221" s="188">
        <v>0</v>
      </c>
      <c r="BU221" s="188">
        <v>0</v>
      </c>
      <c r="BV221" s="188">
        <v>0</v>
      </c>
      <c r="BW221" s="188">
        <v>0</v>
      </c>
      <c r="BX221" s="188">
        <v>0</v>
      </c>
      <c r="BY221" s="188">
        <v>0</v>
      </c>
      <c r="BZ221" s="188">
        <v>0</v>
      </c>
      <c r="CA221" s="188">
        <v>0</v>
      </c>
      <c r="CB221" s="188">
        <v>0</v>
      </c>
      <c r="CC221" s="188">
        <v>0</v>
      </c>
      <c r="CD221" s="188">
        <v>0</v>
      </c>
      <c r="CE221" s="188">
        <v>0</v>
      </c>
      <c r="CF221" s="188">
        <v>0</v>
      </c>
      <c r="CG221" s="188">
        <v>0</v>
      </c>
      <c r="CH221" s="188">
        <v>0</v>
      </c>
      <c r="CI221" s="188">
        <v>0</v>
      </c>
      <c r="CJ221" s="188">
        <v>0</v>
      </c>
      <c r="CK221" s="188">
        <v>0</v>
      </c>
      <c r="CL221" s="188">
        <v>0</v>
      </c>
      <c r="CM221" s="188">
        <v>0</v>
      </c>
      <c r="CN221" s="188">
        <v>0</v>
      </c>
      <c r="CO221" s="188">
        <v>0</v>
      </c>
      <c r="CP221" s="188">
        <v>0</v>
      </c>
      <c r="CQ221" s="188">
        <v>0</v>
      </c>
      <c r="CR221" s="188">
        <v>0</v>
      </c>
      <c r="CS221" s="188">
        <v>0</v>
      </c>
      <c r="CT221" s="188">
        <v>0</v>
      </c>
      <c r="CU221" s="188">
        <v>0</v>
      </c>
      <c r="CV221" s="188">
        <v>0</v>
      </c>
      <c r="CW221" s="188">
        <v>0</v>
      </c>
      <c r="CX221" s="188">
        <v>0</v>
      </c>
      <c r="CY221" s="188">
        <v>0</v>
      </c>
      <c r="CZ221" s="188">
        <v>0</v>
      </c>
      <c r="DA221" s="188">
        <v>0</v>
      </c>
      <c r="DB221" s="188">
        <v>0</v>
      </c>
      <c r="DC221" s="188">
        <v>0</v>
      </c>
      <c r="DD221" s="193">
        <v>144820.49821779746</v>
      </c>
      <c r="DE221" s="189">
        <v>116567.34911823756</v>
      </c>
      <c r="DF221" s="189">
        <v>14080.140542603818</v>
      </c>
      <c r="DG221" s="189">
        <v>146.95390999993475</v>
      </c>
      <c r="DH221" s="189">
        <v>60.74132572198684</v>
      </c>
      <c r="DI221" s="189">
        <v>86.212584277947911</v>
      </c>
      <c r="DJ221" s="188">
        <v>85.073232005059339</v>
      </c>
      <c r="DK221" s="188">
        <v>0</v>
      </c>
      <c r="DL221" s="188">
        <v>122.18309224284519</v>
      </c>
      <c r="DM221" s="188">
        <v>0</v>
      </c>
      <c r="DN221" s="188">
        <v>13696.49373584266</v>
      </c>
      <c r="DO221" s="188">
        <v>0</v>
      </c>
      <c r="DP221" s="188">
        <v>122.30458686555934</v>
      </c>
      <c r="DQ221" s="188">
        <v>0</v>
      </c>
      <c r="DR221" s="192">
        <v>79610.429615159548</v>
      </c>
      <c r="DS221" s="188">
        <v>60953.609302571131</v>
      </c>
      <c r="DT221" s="188">
        <v>17260.325205301717</v>
      </c>
      <c r="DU221" s="188">
        <v>43693.28409726941</v>
      </c>
      <c r="DV221" s="188">
        <v>15928.65047610036</v>
      </c>
      <c r="DW221" s="188">
        <v>5409.4906093901736</v>
      </c>
      <c r="DX221" s="188">
        <v>4441.7264800037574</v>
      </c>
      <c r="DY221" s="188">
        <v>6077.4333867064297</v>
      </c>
      <c r="DZ221" s="188">
        <v>830.01886381689133</v>
      </c>
      <c r="EA221" s="188">
        <v>451.63601083599923</v>
      </c>
      <c r="EB221" s="188">
        <v>378.38285298089204</v>
      </c>
      <c r="EC221" s="188">
        <v>606.61779142675152</v>
      </c>
      <c r="ED221" s="188">
        <v>47.879896861827334</v>
      </c>
      <c r="EE221" s="188">
        <v>612.48484775403199</v>
      </c>
      <c r="EF221" s="188">
        <v>631.16843662855854</v>
      </c>
      <c r="EG221" s="192">
        <v>5271.521453529911</v>
      </c>
      <c r="EH221" s="188">
        <v>2229.3791301932147</v>
      </c>
      <c r="EI221" s="188">
        <v>3042.1423233366968</v>
      </c>
      <c r="EJ221" s="192">
        <v>11026.599791395338</v>
      </c>
      <c r="EK221" s="192">
        <v>78561.437629027991</v>
      </c>
      <c r="EL221" s="188">
        <v>42415.821313325097</v>
      </c>
      <c r="EM221" s="188">
        <v>36145.616315702886</v>
      </c>
      <c r="EN221" s="188">
        <v>0</v>
      </c>
      <c r="EO221" s="192">
        <v>0</v>
      </c>
      <c r="EP221" s="188">
        <v>0</v>
      </c>
      <c r="EQ221" s="188">
        <v>0</v>
      </c>
      <c r="ER221" s="188">
        <v>0</v>
      </c>
      <c r="ES221" s="192">
        <v>3800</v>
      </c>
      <c r="ET221" s="190">
        <v>438414.23873630265</v>
      </c>
      <c r="EU221" s="269"/>
      <c r="EV221" s="192">
        <v>0</v>
      </c>
      <c r="EW221" s="188">
        <v>179118.48</v>
      </c>
      <c r="EX221" s="188">
        <v>0</v>
      </c>
      <c r="EY221" s="188">
        <v>0</v>
      </c>
      <c r="EZ221" s="188">
        <v>0</v>
      </c>
      <c r="FA221" s="188">
        <v>0</v>
      </c>
      <c r="FB221" s="188">
        <v>4999.2</v>
      </c>
      <c r="FC221" s="192">
        <v>184117.68000000002</v>
      </c>
      <c r="FD221" s="188">
        <v>148044.74</v>
      </c>
      <c r="FE221" s="188">
        <v>0</v>
      </c>
      <c r="FF221" s="188">
        <v>0</v>
      </c>
      <c r="FG221" s="188">
        <v>0</v>
      </c>
      <c r="FH221" s="188">
        <v>0</v>
      </c>
      <c r="FI221" s="188">
        <v>4069.5900000000006</v>
      </c>
      <c r="FJ221" s="192">
        <v>152114.32999999999</v>
      </c>
      <c r="FK221" s="192">
        <v>319746.85000000003</v>
      </c>
      <c r="FL221" s="190">
        <v>179118.48</v>
      </c>
      <c r="FN221" s="115">
        <v>0</v>
      </c>
      <c r="FO221" s="107">
        <v>3.4064228064026172</v>
      </c>
      <c r="FP221" s="108">
        <v>856.10000000000025</v>
      </c>
      <c r="FQ221" s="107">
        <v>2.6059548078046504</v>
      </c>
      <c r="FR221" s="108">
        <v>856.10000000000025</v>
      </c>
      <c r="FS221" s="107">
        <v>0</v>
      </c>
      <c r="FT221" s="108">
        <v>0</v>
      </c>
      <c r="FU221" s="108">
        <v>856.1</v>
      </c>
      <c r="FV221" s="108">
        <v>856.1</v>
      </c>
      <c r="FW221" s="108">
        <v>856.1</v>
      </c>
      <c r="FX221" s="108">
        <v>856.1</v>
      </c>
      <c r="FY221" s="108">
        <v>856.1</v>
      </c>
      <c r="FZ221" s="108">
        <v>856.1</v>
      </c>
      <c r="GA221" s="108">
        <v>856.1</v>
      </c>
      <c r="GB221" s="108">
        <v>856.1</v>
      </c>
      <c r="GC221" s="108">
        <v>856.1</v>
      </c>
      <c r="GD221" s="108">
        <v>856.1</v>
      </c>
      <c r="GE221" s="108">
        <v>856.1</v>
      </c>
      <c r="GF221" s="108">
        <v>856.1</v>
      </c>
      <c r="GG221" s="108">
        <v>856.10000000000025</v>
      </c>
      <c r="GH221" s="108">
        <v>0</v>
      </c>
      <c r="GI221" s="108"/>
      <c r="GJ221" s="108">
        <v>0</v>
      </c>
      <c r="GK221" s="115">
        <v>0</v>
      </c>
    </row>
    <row r="222" spans="1:193" s="2" customFormat="1" ht="12" customHeight="1" x14ac:dyDescent="0.25">
      <c r="A222" s="22">
        <v>217</v>
      </c>
      <c r="B222" s="10" t="s">
        <v>220</v>
      </c>
      <c r="C222" s="28">
        <v>2021</v>
      </c>
      <c r="D222" s="282"/>
      <c r="E222" s="126">
        <v>769.27</v>
      </c>
      <c r="F222" s="11">
        <v>769.27</v>
      </c>
      <c r="G222" s="11">
        <v>0</v>
      </c>
      <c r="H222" s="11">
        <v>126.6</v>
      </c>
      <c r="I222" s="124" t="s">
        <v>456</v>
      </c>
      <c r="J222" s="12">
        <v>19.37</v>
      </c>
      <c r="K222" s="26">
        <v>2.86</v>
      </c>
      <c r="L222" s="26">
        <v>3.7399999999999998</v>
      </c>
      <c r="M222" s="26">
        <v>6.5</v>
      </c>
      <c r="N222" s="26">
        <v>4</v>
      </c>
      <c r="O222" s="26">
        <v>2.0499999999999998</v>
      </c>
      <c r="P222" s="26">
        <v>0</v>
      </c>
      <c r="Q222" s="26">
        <v>0</v>
      </c>
      <c r="R222" s="26">
        <v>0.22</v>
      </c>
      <c r="S222" s="35">
        <v>20.1448</v>
      </c>
      <c r="T222" s="33">
        <v>2.9743999999999997</v>
      </c>
      <c r="U222" s="33">
        <v>3.8895999999999997</v>
      </c>
      <c r="V222" s="33">
        <v>6.76</v>
      </c>
      <c r="W222" s="33">
        <v>4.16</v>
      </c>
      <c r="X222" s="33">
        <v>2.1319999999999997</v>
      </c>
      <c r="Y222" s="33">
        <v>0</v>
      </c>
      <c r="Z222" s="33">
        <v>0</v>
      </c>
      <c r="AA222" s="33">
        <v>0.2288</v>
      </c>
      <c r="AB222" s="38" t="s">
        <v>395</v>
      </c>
      <c r="AC222" s="38" t="s">
        <v>396</v>
      </c>
      <c r="AD222" s="122" t="s">
        <v>396</v>
      </c>
      <c r="AE222" s="37">
        <v>0</v>
      </c>
      <c r="AF222" s="38" t="s">
        <v>396</v>
      </c>
      <c r="AG222" s="282"/>
      <c r="AH222" s="26">
        <v>34.24</v>
      </c>
      <c r="AI222" s="26">
        <v>0</v>
      </c>
      <c r="AJ222" s="26">
        <v>0</v>
      </c>
      <c r="AK222" s="26">
        <v>35.89</v>
      </c>
      <c r="AL222" s="26">
        <v>4.1500000000000004</v>
      </c>
      <c r="AM222" s="282"/>
      <c r="AN222" s="15">
        <v>0.01</v>
      </c>
      <c r="AO222" s="15">
        <v>0</v>
      </c>
      <c r="AP222" s="16">
        <v>0</v>
      </c>
      <c r="AQ222" s="15">
        <v>0.01</v>
      </c>
      <c r="AR222" s="15">
        <v>0.68300000000000005</v>
      </c>
      <c r="AS222" s="282"/>
      <c r="AT222" s="13">
        <v>1.266</v>
      </c>
      <c r="AU222" s="13">
        <v>0</v>
      </c>
      <c r="AV222" s="13">
        <v>0</v>
      </c>
      <c r="AW222" s="13">
        <v>1.266</v>
      </c>
      <c r="AX222" s="13">
        <v>86.467799999999997</v>
      </c>
      <c r="AY222" s="26">
        <v>5.6349318184772582E-2</v>
      </c>
      <c r="AZ222" s="26">
        <v>0</v>
      </c>
      <c r="BA222" s="26">
        <v>0</v>
      </c>
      <c r="BB222" s="26">
        <v>5.9064749697765415E-2</v>
      </c>
      <c r="BC222" s="26">
        <v>0.4664699910304575</v>
      </c>
      <c r="BD222" s="269"/>
      <c r="BE222" s="192">
        <v>11279.606513433788</v>
      </c>
      <c r="BF222" s="188">
        <v>11279.606513433788</v>
      </c>
      <c r="BG222" s="188">
        <v>4770.8032321593146</v>
      </c>
      <c r="BH222" s="188">
        <v>661.15980744996602</v>
      </c>
      <c r="BI222" s="188">
        <v>235.84644530364611</v>
      </c>
      <c r="BJ222" s="188">
        <v>1725.5770285208616</v>
      </c>
      <c r="BK222" s="188">
        <v>3886.22</v>
      </c>
      <c r="BL222" s="188">
        <v>0</v>
      </c>
      <c r="BM222" s="188">
        <v>0</v>
      </c>
      <c r="BN222" s="188">
        <v>0</v>
      </c>
      <c r="BO222" s="188">
        <v>0</v>
      </c>
      <c r="BP222" s="188">
        <v>0</v>
      </c>
      <c r="BQ222" s="188">
        <v>0</v>
      </c>
      <c r="BR222" s="188">
        <v>0</v>
      </c>
      <c r="BS222" s="188">
        <v>0</v>
      </c>
      <c r="BT222" s="188">
        <v>0</v>
      </c>
      <c r="BU222" s="188">
        <v>0</v>
      </c>
      <c r="BV222" s="188">
        <v>0</v>
      </c>
      <c r="BW222" s="188">
        <v>0</v>
      </c>
      <c r="BX222" s="188">
        <v>0</v>
      </c>
      <c r="BY222" s="188">
        <v>0</v>
      </c>
      <c r="BZ222" s="188">
        <v>0</v>
      </c>
      <c r="CA222" s="188">
        <v>0</v>
      </c>
      <c r="CB222" s="188">
        <v>0</v>
      </c>
      <c r="CC222" s="188">
        <v>0</v>
      </c>
      <c r="CD222" s="188">
        <v>0</v>
      </c>
      <c r="CE222" s="188">
        <v>0</v>
      </c>
      <c r="CF222" s="188">
        <v>0</v>
      </c>
      <c r="CG222" s="188">
        <v>0</v>
      </c>
      <c r="CH222" s="188">
        <v>0</v>
      </c>
      <c r="CI222" s="188">
        <v>0</v>
      </c>
      <c r="CJ222" s="188">
        <v>0</v>
      </c>
      <c r="CK222" s="188">
        <v>0</v>
      </c>
      <c r="CL222" s="188">
        <v>0</v>
      </c>
      <c r="CM222" s="188">
        <v>0</v>
      </c>
      <c r="CN222" s="188">
        <v>0</v>
      </c>
      <c r="CO222" s="188">
        <v>0</v>
      </c>
      <c r="CP222" s="188">
        <v>0</v>
      </c>
      <c r="CQ222" s="188">
        <v>0</v>
      </c>
      <c r="CR222" s="188">
        <v>0</v>
      </c>
      <c r="CS222" s="188">
        <v>0</v>
      </c>
      <c r="CT222" s="188">
        <v>0</v>
      </c>
      <c r="CU222" s="188">
        <v>0</v>
      </c>
      <c r="CV222" s="188">
        <v>0</v>
      </c>
      <c r="CW222" s="188">
        <v>0</v>
      </c>
      <c r="CX222" s="188">
        <v>0</v>
      </c>
      <c r="CY222" s="188">
        <v>0</v>
      </c>
      <c r="CZ222" s="188">
        <v>0</v>
      </c>
      <c r="DA222" s="188">
        <v>0</v>
      </c>
      <c r="DB222" s="188">
        <v>0</v>
      </c>
      <c r="DC222" s="188">
        <v>0</v>
      </c>
      <c r="DD222" s="193">
        <v>130132.06945918118</v>
      </c>
      <c r="DE222" s="189">
        <v>104744.49790466837</v>
      </c>
      <c r="DF222" s="189">
        <v>12652.061342376868</v>
      </c>
      <c r="DG222" s="189">
        <v>132.04909980802452</v>
      </c>
      <c r="DH222" s="189">
        <v>54.580632680940084</v>
      </c>
      <c r="DI222" s="189">
        <v>77.468467127084438</v>
      </c>
      <c r="DJ222" s="188">
        <v>76.444673734998233</v>
      </c>
      <c r="DK222" s="188">
        <v>0</v>
      </c>
      <c r="DL222" s="188">
        <v>109.790663905681</v>
      </c>
      <c r="DM222" s="188">
        <v>0</v>
      </c>
      <c r="DN222" s="188">
        <v>12307.325938759119</v>
      </c>
      <c r="DO222" s="188">
        <v>0</v>
      </c>
      <c r="DP222" s="188">
        <v>109.89983592812618</v>
      </c>
      <c r="DQ222" s="188">
        <v>0</v>
      </c>
      <c r="DR222" s="192">
        <v>71535.936444403429</v>
      </c>
      <c r="DS222" s="188">
        <v>54771.385385105576</v>
      </c>
      <c r="DT222" s="188">
        <v>15509.695562063369</v>
      </c>
      <c r="DU222" s="188">
        <v>39261.689823042208</v>
      </c>
      <c r="DV222" s="188">
        <v>14313.086031713261</v>
      </c>
      <c r="DW222" s="188">
        <v>4860.8326610040631</v>
      </c>
      <c r="DX222" s="188">
        <v>3991.2240734405909</v>
      </c>
      <c r="DY222" s="188">
        <v>5461.0292972686066</v>
      </c>
      <c r="DZ222" s="188">
        <v>745.83414480600368</v>
      </c>
      <c r="EA222" s="188">
        <v>405.8287981028023</v>
      </c>
      <c r="EB222" s="188">
        <v>340.00534670320144</v>
      </c>
      <c r="EC222" s="188">
        <v>545.09154118777838</v>
      </c>
      <c r="ED222" s="188">
        <v>43.023675106760784</v>
      </c>
      <c r="EE222" s="188">
        <v>550.36353093300329</v>
      </c>
      <c r="EF222" s="188">
        <v>567.15213555104674</v>
      </c>
      <c r="EG222" s="192">
        <v>4736.8570360436333</v>
      </c>
      <c r="EH222" s="188">
        <v>2003.2642021770048</v>
      </c>
      <c r="EI222" s="188">
        <v>2733.5928338666281</v>
      </c>
      <c r="EJ222" s="192">
        <v>9908.226166950928</v>
      </c>
      <c r="EK222" s="192">
        <v>70593.338540920857</v>
      </c>
      <c r="EL222" s="188">
        <v>38113.793787760296</v>
      </c>
      <c r="EM222" s="188">
        <v>32479.544753160557</v>
      </c>
      <c r="EN222" s="188">
        <v>0</v>
      </c>
      <c r="EO222" s="192">
        <v>0</v>
      </c>
      <c r="EP222" s="188">
        <v>0</v>
      </c>
      <c r="EQ222" s="188">
        <v>0</v>
      </c>
      <c r="ER222" s="188">
        <v>0</v>
      </c>
      <c r="ES222" s="192">
        <v>1710</v>
      </c>
      <c r="ET222" s="190">
        <v>299896.03416093381</v>
      </c>
      <c r="EU222" s="269"/>
      <c r="EV222" s="192">
        <v>0</v>
      </c>
      <c r="EW222" s="188">
        <v>178809.12</v>
      </c>
      <c r="EX222" s="188">
        <v>340.39</v>
      </c>
      <c r="EY222" s="188">
        <v>0</v>
      </c>
      <c r="EZ222" s="188">
        <v>0</v>
      </c>
      <c r="FA222" s="188">
        <v>358.44</v>
      </c>
      <c r="FB222" s="188">
        <v>4233.55</v>
      </c>
      <c r="FC222" s="192">
        <v>183741.5</v>
      </c>
      <c r="FD222" s="188">
        <v>155351.00999999998</v>
      </c>
      <c r="FE222" s="188">
        <v>319.63</v>
      </c>
      <c r="FF222" s="188">
        <v>0</v>
      </c>
      <c r="FG222" s="188">
        <v>0</v>
      </c>
      <c r="FH222" s="188">
        <v>337.94999999999993</v>
      </c>
      <c r="FI222" s="188">
        <v>3579.31</v>
      </c>
      <c r="FJ222" s="192">
        <v>159587.9</v>
      </c>
      <c r="FK222" s="192">
        <v>120331.73</v>
      </c>
      <c r="FL222" s="190">
        <v>178809.12</v>
      </c>
      <c r="FN222" s="115">
        <v>0</v>
      </c>
      <c r="FO222" s="107">
        <v>3.4064177668877975</v>
      </c>
      <c r="FP222" s="108">
        <v>769.2700000000001</v>
      </c>
      <c r="FQ222" s="107">
        <v>2.605947945312602</v>
      </c>
      <c r="FR222" s="108">
        <v>769.2700000000001</v>
      </c>
      <c r="FS222" s="107">
        <v>0</v>
      </c>
      <c r="FT222" s="108">
        <v>0</v>
      </c>
      <c r="FU222" s="108">
        <v>769.27</v>
      </c>
      <c r="FV222" s="108">
        <v>769.27</v>
      </c>
      <c r="FW222" s="108">
        <v>769.27</v>
      </c>
      <c r="FX222" s="108">
        <v>769.27</v>
      </c>
      <c r="FY222" s="108">
        <v>769.27</v>
      </c>
      <c r="FZ222" s="108">
        <v>769.27</v>
      </c>
      <c r="GA222" s="108">
        <v>769.27</v>
      </c>
      <c r="GB222" s="108">
        <v>769.27</v>
      </c>
      <c r="GC222" s="108">
        <v>769.27</v>
      </c>
      <c r="GD222" s="108">
        <v>769.27</v>
      </c>
      <c r="GE222" s="108">
        <v>769.27</v>
      </c>
      <c r="GF222" s="108">
        <v>769.27</v>
      </c>
      <c r="GG222" s="108">
        <v>769.2700000000001</v>
      </c>
      <c r="GH222" s="108">
        <v>0</v>
      </c>
      <c r="GI222" s="108"/>
      <c r="GJ222" s="108">
        <v>0</v>
      </c>
      <c r="GK222" s="115">
        <v>0</v>
      </c>
    </row>
    <row r="223" spans="1:193" s="2" customFormat="1" ht="12" customHeight="1" x14ac:dyDescent="0.25">
      <c r="A223" s="22">
        <v>218</v>
      </c>
      <c r="B223" s="10" t="s">
        <v>221</v>
      </c>
      <c r="C223" s="28">
        <v>2021</v>
      </c>
      <c r="D223" s="282"/>
      <c r="E223" s="126">
        <v>894.63</v>
      </c>
      <c r="F223" s="11">
        <v>894.63</v>
      </c>
      <c r="G223" s="11">
        <v>0</v>
      </c>
      <c r="H223" s="11">
        <v>129.9</v>
      </c>
      <c r="I223" s="124" t="s">
        <v>456</v>
      </c>
      <c r="J223" s="12">
        <v>19.37</v>
      </c>
      <c r="K223" s="26">
        <v>2.86</v>
      </c>
      <c r="L223" s="26">
        <v>3.7399999999999998</v>
      </c>
      <c r="M223" s="26">
        <v>6.5</v>
      </c>
      <c r="N223" s="26">
        <v>4</v>
      </c>
      <c r="O223" s="26">
        <v>2.0499999999999998</v>
      </c>
      <c r="P223" s="26">
        <v>0</v>
      </c>
      <c r="Q223" s="26">
        <v>0</v>
      </c>
      <c r="R223" s="26">
        <v>0.22</v>
      </c>
      <c r="S223" s="35">
        <v>20.1448</v>
      </c>
      <c r="T223" s="33">
        <v>2.9743999999999997</v>
      </c>
      <c r="U223" s="33">
        <v>3.8895999999999997</v>
      </c>
      <c r="V223" s="33">
        <v>6.76</v>
      </c>
      <c r="W223" s="33">
        <v>4.16</v>
      </c>
      <c r="X223" s="33">
        <v>2.1319999999999997</v>
      </c>
      <c r="Y223" s="33">
        <v>0</v>
      </c>
      <c r="Z223" s="33">
        <v>0</v>
      </c>
      <c r="AA223" s="33">
        <v>0.2288</v>
      </c>
      <c r="AB223" s="38" t="s">
        <v>395</v>
      </c>
      <c r="AC223" s="38" t="s">
        <v>396</v>
      </c>
      <c r="AD223" s="122" t="s">
        <v>396</v>
      </c>
      <c r="AE223" s="37">
        <v>0</v>
      </c>
      <c r="AF223" s="38" t="s">
        <v>396</v>
      </c>
      <c r="AG223" s="282"/>
      <c r="AH223" s="26">
        <v>34.24</v>
      </c>
      <c r="AI223" s="26">
        <v>0</v>
      </c>
      <c r="AJ223" s="26">
        <v>0</v>
      </c>
      <c r="AK223" s="26">
        <v>35.89</v>
      </c>
      <c r="AL223" s="26">
        <v>4.1500000000000004</v>
      </c>
      <c r="AM223" s="282"/>
      <c r="AN223" s="15">
        <v>0.01</v>
      </c>
      <c r="AO223" s="15">
        <v>0</v>
      </c>
      <c r="AP223" s="16">
        <v>0</v>
      </c>
      <c r="AQ223" s="15">
        <v>0.01</v>
      </c>
      <c r="AR223" s="15">
        <v>0.68300000000000005</v>
      </c>
      <c r="AS223" s="282"/>
      <c r="AT223" s="13">
        <v>1.2990000000000002</v>
      </c>
      <c r="AU223" s="13">
        <v>0</v>
      </c>
      <c r="AV223" s="13">
        <v>0</v>
      </c>
      <c r="AW223" s="13">
        <v>1.2990000000000002</v>
      </c>
      <c r="AX223" s="13">
        <v>88.721700000000013</v>
      </c>
      <c r="AY223" s="26">
        <v>4.9716374367056781E-2</v>
      </c>
      <c r="AZ223" s="26">
        <v>0</v>
      </c>
      <c r="BA223" s="26">
        <v>0</v>
      </c>
      <c r="BB223" s="26">
        <v>5.2112169276684224E-2</v>
      </c>
      <c r="BC223" s="26">
        <v>0.41156126555112177</v>
      </c>
      <c r="BD223" s="269"/>
      <c r="BE223" s="192">
        <v>10136.17048073273</v>
      </c>
      <c r="BF223" s="188">
        <v>10136.17048073273</v>
      </c>
      <c r="BG223" s="188">
        <v>5548.2518434186777</v>
      </c>
      <c r="BH223" s="188">
        <v>768.90220408824325</v>
      </c>
      <c r="BI223" s="188">
        <v>274.27990869525763</v>
      </c>
      <c r="BJ223" s="188">
        <v>2006.7765245305523</v>
      </c>
      <c r="BK223" s="188">
        <v>1537.96</v>
      </c>
      <c r="BL223" s="188">
        <v>0</v>
      </c>
      <c r="BM223" s="188">
        <v>0</v>
      </c>
      <c r="BN223" s="188">
        <v>0</v>
      </c>
      <c r="BO223" s="188">
        <v>0</v>
      </c>
      <c r="BP223" s="188">
        <v>0</v>
      </c>
      <c r="BQ223" s="188">
        <v>0</v>
      </c>
      <c r="BR223" s="188">
        <v>0</v>
      </c>
      <c r="BS223" s="188">
        <v>0</v>
      </c>
      <c r="BT223" s="188">
        <v>0</v>
      </c>
      <c r="BU223" s="188">
        <v>0</v>
      </c>
      <c r="BV223" s="188">
        <v>0</v>
      </c>
      <c r="BW223" s="188">
        <v>0</v>
      </c>
      <c r="BX223" s="188">
        <v>0</v>
      </c>
      <c r="BY223" s="188">
        <v>0</v>
      </c>
      <c r="BZ223" s="188">
        <v>0</v>
      </c>
      <c r="CA223" s="188">
        <v>0</v>
      </c>
      <c r="CB223" s="188">
        <v>0</v>
      </c>
      <c r="CC223" s="188">
        <v>0</v>
      </c>
      <c r="CD223" s="188">
        <v>0</v>
      </c>
      <c r="CE223" s="188">
        <v>0</v>
      </c>
      <c r="CF223" s="188">
        <v>0</v>
      </c>
      <c r="CG223" s="188">
        <v>0</v>
      </c>
      <c r="CH223" s="188">
        <v>0</v>
      </c>
      <c r="CI223" s="188">
        <v>0</v>
      </c>
      <c r="CJ223" s="188">
        <v>0</v>
      </c>
      <c r="CK223" s="188">
        <v>0</v>
      </c>
      <c r="CL223" s="188">
        <v>0</v>
      </c>
      <c r="CM223" s="188">
        <v>0</v>
      </c>
      <c r="CN223" s="188">
        <v>0</v>
      </c>
      <c r="CO223" s="188">
        <v>0</v>
      </c>
      <c r="CP223" s="188">
        <v>0</v>
      </c>
      <c r="CQ223" s="188">
        <v>0</v>
      </c>
      <c r="CR223" s="188">
        <v>0</v>
      </c>
      <c r="CS223" s="188">
        <v>0</v>
      </c>
      <c r="CT223" s="188">
        <v>0</v>
      </c>
      <c r="CU223" s="188">
        <v>0</v>
      </c>
      <c r="CV223" s="188">
        <v>0</v>
      </c>
      <c r="CW223" s="188">
        <v>0</v>
      </c>
      <c r="CX223" s="188">
        <v>0</v>
      </c>
      <c r="CY223" s="188">
        <v>0</v>
      </c>
      <c r="CZ223" s="188">
        <v>0</v>
      </c>
      <c r="DA223" s="188">
        <v>0</v>
      </c>
      <c r="DB223" s="188">
        <v>0</v>
      </c>
      <c r="DC223" s="188">
        <v>0</v>
      </c>
      <c r="DD223" s="193">
        <v>151338.35103444467</v>
      </c>
      <c r="DE223" s="189">
        <v>121813.62871352507</v>
      </c>
      <c r="DF223" s="189">
        <v>14713.837324646242</v>
      </c>
      <c r="DG223" s="189">
        <v>153.56778005284613</v>
      </c>
      <c r="DH223" s="189">
        <v>63.475075611098077</v>
      </c>
      <c r="DI223" s="189">
        <v>90.092704441748054</v>
      </c>
      <c r="DJ223" s="188">
        <v>88.90207399683004</v>
      </c>
      <c r="DK223" s="188">
        <v>0</v>
      </c>
      <c r="DL223" s="188">
        <v>127.68211635698697</v>
      </c>
      <c r="DM223" s="188">
        <v>0</v>
      </c>
      <c r="DN223" s="188">
        <v>14312.923946848396</v>
      </c>
      <c r="DO223" s="188">
        <v>0</v>
      </c>
      <c r="DP223" s="188">
        <v>127.8090790182634</v>
      </c>
      <c r="DQ223" s="188">
        <v>0</v>
      </c>
      <c r="DR223" s="192">
        <v>83193.410403703019</v>
      </c>
      <c r="DS223" s="188">
        <v>63696.913316620929</v>
      </c>
      <c r="DT223" s="188">
        <v>18037.150728208231</v>
      </c>
      <c r="DU223" s="188">
        <v>45659.762588412697</v>
      </c>
      <c r="DV223" s="188">
        <v>16645.542080870993</v>
      </c>
      <c r="DW223" s="188">
        <v>5652.9524399938427</v>
      </c>
      <c r="DX223" s="188">
        <v>4641.6327074007231</v>
      </c>
      <c r="DY223" s="188">
        <v>6350.9569334764283</v>
      </c>
      <c r="DZ223" s="188">
        <v>867.37504513083172</v>
      </c>
      <c r="EA223" s="188">
        <v>471.96253285154739</v>
      </c>
      <c r="EB223" s="188">
        <v>395.41251227928427</v>
      </c>
      <c r="EC223" s="188">
        <v>633.91948924671692</v>
      </c>
      <c r="ED223" s="188">
        <v>50.034799824198771</v>
      </c>
      <c r="EE223" s="188">
        <v>640.05060080152941</v>
      </c>
      <c r="EF223" s="188">
        <v>659.57507120781099</v>
      </c>
      <c r="EG223" s="192">
        <v>5508.7737857393549</v>
      </c>
      <c r="EH223" s="188">
        <v>2329.7155136605006</v>
      </c>
      <c r="EI223" s="188">
        <v>3179.0582720788548</v>
      </c>
      <c r="EJ223" s="192">
        <v>11522.867622212365</v>
      </c>
      <c r="EK223" s="192">
        <v>82097.207038964203</v>
      </c>
      <c r="EL223" s="188">
        <v>44324.805772152795</v>
      </c>
      <c r="EM223" s="188">
        <v>37772.401266811416</v>
      </c>
      <c r="EN223" s="188">
        <v>0</v>
      </c>
      <c r="EO223" s="192">
        <v>0</v>
      </c>
      <c r="EP223" s="188">
        <v>0</v>
      </c>
      <c r="EQ223" s="188">
        <v>0</v>
      </c>
      <c r="ER223" s="188">
        <v>0</v>
      </c>
      <c r="ES223" s="192">
        <v>1140</v>
      </c>
      <c r="ET223" s="190">
        <v>344936.78036579629</v>
      </c>
      <c r="EU223" s="269"/>
      <c r="EV223" s="192">
        <v>0</v>
      </c>
      <c r="EW223" s="188">
        <v>207947.76</v>
      </c>
      <c r="EX223" s="188">
        <v>164.26000000000002</v>
      </c>
      <c r="EY223" s="188">
        <v>0</v>
      </c>
      <c r="EZ223" s="188">
        <v>0</v>
      </c>
      <c r="FA223" s="188">
        <v>173.12</v>
      </c>
      <c r="FB223" s="188">
        <v>4343.7599999999993</v>
      </c>
      <c r="FC223" s="192">
        <v>212628.90000000002</v>
      </c>
      <c r="FD223" s="188">
        <v>162980.09999999998</v>
      </c>
      <c r="FE223" s="188">
        <v>155.82</v>
      </c>
      <c r="FF223" s="188">
        <v>0</v>
      </c>
      <c r="FG223" s="188">
        <v>0</v>
      </c>
      <c r="FH223" s="188">
        <v>165.59</v>
      </c>
      <c r="FI223" s="188">
        <v>3405.4900000000007</v>
      </c>
      <c r="FJ223" s="192">
        <v>166706.99999999997</v>
      </c>
      <c r="FK223" s="192">
        <v>1114876.8800000001</v>
      </c>
      <c r="FL223" s="190">
        <v>207947.76</v>
      </c>
      <c r="FN223" s="115">
        <v>0</v>
      </c>
      <c r="FO223" s="107">
        <v>3.4064225009844185</v>
      </c>
      <c r="FP223" s="108">
        <v>894.62999999999977</v>
      </c>
      <c r="FQ223" s="107">
        <v>2.6059485402486358</v>
      </c>
      <c r="FR223" s="108">
        <v>894.62999999999977</v>
      </c>
      <c r="FS223" s="107">
        <v>0</v>
      </c>
      <c r="FT223" s="108">
        <v>0</v>
      </c>
      <c r="FU223" s="108">
        <v>894.63</v>
      </c>
      <c r="FV223" s="108">
        <v>894.63</v>
      </c>
      <c r="FW223" s="108">
        <v>894.63</v>
      </c>
      <c r="FX223" s="108">
        <v>894.63</v>
      </c>
      <c r="FY223" s="108">
        <v>894.63</v>
      </c>
      <c r="FZ223" s="108">
        <v>894.63</v>
      </c>
      <c r="GA223" s="108">
        <v>894.63</v>
      </c>
      <c r="GB223" s="108">
        <v>894.63</v>
      </c>
      <c r="GC223" s="108">
        <v>894.63</v>
      </c>
      <c r="GD223" s="108">
        <v>894.63</v>
      </c>
      <c r="GE223" s="108">
        <v>894.63</v>
      </c>
      <c r="GF223" s="108">
        <v>894.63</v>
      </c>
      <c r="GG223" s="108">
        <v>894.62999999999977</v>
      </c>
      <c r="GH223" s="108">
        <v>0</v>
      </c>
      <c r="GI223" s="108"/>
      <c r="GJ223" s="108">
        <v>0</v>
      </c>
      <c r="GK223" s="115">
        <v>0</v>
      </c>
    </row>
    <row r="224" spans="1:193" s="2" customFormat="1" ht="12" customHeight="1" x14ac:dyDescent="0.25">
      <c r="A224" s="22">
        <v>219</v>
      </c>
      <c r="B224" s="10" t="s">
        <v>222</v>
      </c>
      <c r="C224" s="28">
        <v>2021</v>
      </c>
      <c r="D224" s="282"/>
      <c r="E224" s="126">
        <v>5793.9</v>
      </c>
      <c r="F224" s="11">
        <v>5728.2</v>
      </c>
      <c r="G224" s="11">
        <v>65.7</v>
      </c>
      <c r="H224" s="11">
        <v>1583.5</v>
      </c>
      <c r="I224" s="124" t="s">
        <v>456</v>
      </c>
      <c r="J224" s="12">
        <v>32.07</v>
      </c>
      <c r="K224" s="26">
        <v>4.03</v>
      </c>
      <c r="L224" s="26">
        <v>5.61</v>
      </c>
      <c r="M224" s="26">
        <v>7.92</v>
      </c>
      <c r="N224" s="26">
        <v>5.4</v>
      </c>
      <c r="O224" s="26">
        <v>2.67</v>
      </c>
      <c r="P224" s="26">
        <v>1.54</v>
      </c>
      <c r="Q224" s="26">
        <v>4.9000000000000004</v>
      </c>
      <c r="R224" s="26">
        <v>0</v>
      </c>
      <c r="S224" s="35">
        <v>33.352800000000002</v>
      </c>
      <c r="T224" s="33">
        <v>4.1912000000000003</v>
      </c>
      <c r="U224" s="33">
        <v>5.8344000000000005</v>
      </c>
      <c r="V224" s="33">
        <v>8.2368000000000006</v>
      </c>
      <c r="W224" s="33">
        <v>5.6160000000000005</v>
      </c>
      <c r="X224" s="33">
        <v>2.7767999999999997</v>
      </c>
      <c r="Y224" s="33">
        <v>1.6016000000000001</v>
      </c>
      <c r="Z224" s="33">
        <v>5.0960000000000001</v>
      </c>
      <c r="AA224" s="33">
        <v>0</v>
      </c>
      <c r="AB224" s="38" t="s">
        <v>396</v>
      </c>
      <c r="AC224" s="38" t="s">
        <v>395</v>
      </c>
      <c r="AD224" s="122" t="s">
        <v>396</v>
      </c>
      <c r="AE224" s="37">
        <v>3</v>
      </c>
      <c r="AF224" s="38" t="s">
        <v>395</v>
      </c>
      <c r="AG224" s="282"/>
      <c r="AH224" s="26">
        <v>34.24</v>
      </c>
      <c r="AI224" s="26">
        <v>34.24</v>
      </c>
      <c r="AJ224" s="26">
        <v>2190</v>
      </c>
      <c r="AK224" s="26">
        <v>35.89</v>
      </c>
      <c r="AL224" s="26">
        <v>4.1500000000000004</v>
      </c>
      <c r="AM224" s="282"/>
      <c r="AN224" s="15">
        <v>1.2E-2</v>
      </c>
      <c r="AO224" s="15">
        <v>1.2E-2</v>
      </c>
      <c r="AP224" s="16">
        <v>7.1880000000000002E-4</v>
      </c>
      <c r="AQ224" s="15">
        <v>2.4E-2</v>
      </c>
      <c r="AR224" s="15">
        <v>3.23</v>
      </c>
      <c r="AS224" s="282"/>
      <c r="AT224" s="13">
        <v>19.001999999999999</v>
      </c>
      <c r="AU224" s="13">
        <v>19.001999999999999</v>
      </c>
      <c r="AV224" s="13">
        <v>1.1382198000000001</v>
      </c>
      <c r="AW224" s="13">
        <v>38.003999999999998</v>
      </c>
      <c r="AX224" s="13">
        <v>5114.7049999999999</v>
      </c>
      <c r="AY224" s="26">
        <v>0.11229542795008544</v>
      </c>
      <c r="AZ224" s="26">
        <v>0.11229542795008544</v>
      </c>
      <c r="BA224" s="26">
        <v>0.4302285786775748</v>
      </c>
      <c r="BB224" s="26">
        <v>0.23541372132760319</v>
      </c>
      <c r="BC224" s="26">
        <v>3.6635126167175827</v>
      </c>
      <c r="BD224" s="269"/>
      <c r="BE224" s="192">
        <v>94278.584838332463</v>
      </c>
      <c r="BF224" s="188">
        <v>94278.584838332463</v>
      </c>
      <c r="BG224" s="188">
        <v>35932.191359090895</v>
      </c>
      <c r="BH224" s="188">
        <v>4979.6479888522335</v>
      </c>
      <c r="BI224" s="188">
        <v>1776.3213428897461</v>
      </c>
      <c r="BJ224" s="188">
        <v>12996.504147499603</v>
      </c>
      <c r="BK224" s="188">
        <v>38593.919999999998</v>
      </c>
      <c r="BL224" s="188">
        <v>0</v>
      </c>
      <c r="BM224" s="188">
        <v>0</v>
      </c>
      <c r="BN224" s="188">
        <v>0</v>
      </c>
      <c r="BO224" s="188">
        <v>0</v>
      </c>
      <c r="BP224" s="188">
        <v>0</v>
      </c>
      <c r="BQ224" s="188">
        <v>0</v>
      </c>
      <c r="BR224" s="188">
        <v>0</v>
      </c>
      <c r="BS224" s="188">
        <v>0</v>
      </c>
      <c r="BT224" s="188">
        <v>0</v>
      </c>
      <c r="BU224" s="188">
        <v>0</v>
      </c>
      <c r="BV224" s="188">
        <v>0</v>
      </c>
      <c r="BW224" s="188">
        <v>0</v>
      </c>
      <c r="BX224" s="188">
        <v>0</v>
      </c>
      <c r="BY224" s="188">
        <v>0</v>
      </c>
      <c r="BZ224" s="188">
        <v>0</v>
      </c>
      <c r="CA224" s="188">
        <v>0</v>
      </c>
      <c r="CB224" s="188">
        <v>0</v>
      </c>
      <c r="CC224" s="188">
        <v>0</v>
      </c>
      <c r="CD224" s="188">
        <v>0</v>
      </c>
      <c r="CE224" s="188">
        <v>0</v>
      </c>
      <c r="CF224" s="188">
        <v>0</v>
      </c>
      <c r="CG224" s="188">
        <v>0</v>
      </c>
      <c r="CH224" s="188">
        <v>0</v>
      </c>
      <c r="CI224" s="188">
        <v>0</v>
      </c>
      <c r="CJ224" s="188">
        <v>0</v>
      </c>
      <c r="CK224" s="188">
        <v>0</v>
      </c>
      <c r="CL224" s="188">
        <v>0</v>
      </c>
      <c r="CM224" s="188">
        <v>0</v>
      </c>
      <c r="CN224" s="188">
        <v>0</v>
      </c>
      <c r="CO224" s="188">
        <v>0</v>
      </c>
      <c r="CP224" s="188">
        <v>0</v>
      </c>
      <c r="CQ224" s="188">
        <v>0</v>
      </c>
      <c r="CR224" s="188">
        <v>0</v>
      </c>
      <c r="CS224" s="188">
        <v>0</v>
      </c>
      <c r="CT224" s="188">
        <v>0</v>
      </c>
      <c r="CU224" s="188">
        <v>0</v>
      </c>
      <c r="CV224" s="188">
        <v>0</v>
      </c>
      <c r="CW224" s="188">
        <v>0</v>
      </c>
      <c r="CX224" s="188">
        <v>0</v>
      </c>
      <c r="CY224" s="188">
        <v>0</v>
      </c>
      <c r="CZ224" s="188">
        <v>0</v>
      </c>
      <c r="DA224" s="188">
        <v>0</v>
      </c>
      <c r="DB224" s="188">
        <v>0</v>
      </c>
      <c r="DC224" s="188">
        <v>0</v>
      </c>
      <c r="DD224" s="193">
        <v>980113.87060401402</v>
      </c>
      <c r="DE224" s="189">
        <v>788902.65629734437</v>
      </c>
      <c r="DF224" s="189">
        <v>95291.351816133916</v>
      </c>
      <c r="DG224" s="189">
        <v>994.55234102163513</v>
      </c>
      <c r="DH224" s="189">
        <v>411.08418070391252</v>
      </c>
      <c r="DI224" s="189">
        <v>583.46816031772266</v>
      </c>
      <c r="DJ224" s="188">
        <v>575.75727007839407</v>
      </c>
      <c r="DK224" s="188">
        <v>0</v>
      </c>
      <c r="DL224" s="188">
        <v>826.90879353559239</v>
      </c>
      <c r="DM224" s="188">
        <v>0</v>
      </c>
      <c r="DN224" s="188">
        <v>92694.913042984204</v>
      </c>
      <c r="DO224" s="188">
        <v>0</v>
      </c>
      <c r="DP224" s="188">
        <v>827.73104291597258</v>
      </c>
      <c r="DQ224" s="188">
        <v>0</v>
      </c>
      <c r="DR224" s="192">
        <v>538786.20271845907</v>
      </c>
      <c r="DS224" s="188">
        <v>412520.87015321432</v>
      </c>
      <c r="DT224" s="188">
        <v>116814.155130239</v>
      </c>
      <c r="DU224" s="188">
        <v>295706.71502297535</v>
      </c>
      <c r="DV224" s="188">
        <v>107801.66802181739</v>
      </c>
      <c r="DW224" s="188">
        <v>36610.26473746726</v>
      </c>
      <c r="DX224" s="188">
        <v>30060.646013892961</v>
      </c>
      <c r="DY224" s="188">
        <v>41130.757270457165</v>
      </c>
      <c r="DZ224" s="188">
        <v>5617.3885002554434</v>
      </c>
      <c r="EA224" s="188">
        <v>3056.5750299996439</v>
      </c>
      <c r="EB224" s="188">
        <v>2560.8134702557995</v>
      </c>
      <c r="EC224" s="188">
        <v>4105.4582662626499</v>
      </c>
      <c r="ED224" s="188">
        <v>324.04080648024922</v>
      </c>
      <c r="EE224" s="188">
        <v>4145.165237007458</v>
      </c>
      <c r="EF224" s="188">
        <v>4271.6117334215678</v>
      </c>
      <c r="EG224" s="192">
        <v>35676.519272990241</v>
      </c>
      <c r="EH224" s="188">
        <v>15087.956713498965</v>
      </c>
      <c r="EI224" s="188">
        <v>20588.562559491278</v>
      </c>
      <c r="EJ224" s="192">
        <v>74625.647157301049</v>
      </c>
      <c r="EK224" s="192">
        <v>531686.85139449267</v>
      </c>
      <c r="EL224" s="188">
        <v>287061.12265772017</v>
      </c>
      <c r="EM224" s="188">
        <v>244625.72873677246</v>
      </c>
      <c r="EN224" s="188">
        <v>0</v>
      </c>
      <c r="EO224" s="192">
        <v>268452.00552080572</v>
      </c>
      <c r="EP224" s="188">
        <v>35033.393119133536</v>
      </c>
      <c r="EQ224" s="188">
        <v>103.72240167218543</v>
      </c>
      <c r="ER224" s="191">
        <v>233314.89</v>
      </c>
      <c r="ES224" s="192">
        <v>0</v>
      </c>
      <c r="ET224" s="190">
        <v>2523619.6815063953</v>
      </c>
      <c r="EU224" s="269"/>
      <c r="EV224" s="192">
        <v>0</v>
      </c>
      <c r="EW224" s="188">
        <v>2204263.88</v>
      </c>
      <c r="EX224" s="188">
        <v>5604.5599999999995</v>
      </c>
      <c r="EY224" s="188">
        <v>5602.12</v>
      </c>
      <c r="EZ224" s="188">
        <v>17639.84</v>
      </c>
      <c r="FA224" s="188">
        <v>11808.45</v>
      </c>
      <c r="FB224" s="188">
        <v>244970.65000000002</v>
      </c>
      <c r="FC224" s="192">
        <v>2489889.5</v>
      </c>
      <c r="FD224" s="188">
        <v>2112198.16</v>
      </c>
      <c r="FE224" s="188">
        <v>5295.7</v>
      </c>
      <c r="FF224" s="188">
        <v>5298.52</v>
      </c>
      <c r="FG224" s="188">
        <v>16696.04</v>
      </c>
      <c r="FH224" s="188">
        <v>11205</v>
      </c>
      <c r="FI224" s="188">
        <v>231894.08000000002</v>
      </c>
      <c r="FJ224" s="192">
        <v>2382587.5000000005</v>
      </c>
      <c r="FK224" s="192">
        <v>667726.58000000007</v>
      </c>
      <c r="FL224" s="190">
        <v>2204263.88</v>
      </c>
      <c r="FN224" s="115">
        <v>1.5234166523295518E-3</v>
      </c>
      <c r="FO224" s="107">
        <v>3.4821199259802382</v>
      </c>
      <c r="FP224" s="108">
        <v>5793.9000000000005</v>
      </c>
      <c r="FQ224" s="107">
        <v>2.6638681610278971</v>
      </c>
      <c r="FR224" s="108">
        <v>5793.9000000000005</v>
      </c>
      <c r="FS224" s="107">
        <v>0</v>
      </c>
      <c r="FT224" s="108">
        <v>0</v>
      </c>
      <c r="FU224" s="108">
        <v>5793.9</v>
      </c>
      <c r="FV224" s="108">
        <v>5793.9</v>
      </c>
      <c r="FW224" s="108">
        <v>5793.9</v>
      </c>
      <c r="FX224" s="108">
        <v>5793.9</v>
      </c>
      <c r="FY224" s="108">
        <v>5793.9</v>
      </c>
      <c r="FZ224" s="108">
        <v>5793.9</v>
      </c>
      <c r="GA224" s="108">
        <v>5793.9</v>
      </c>
      <c r="GB224" s="108">
        <v>5793.9</v>
      </c>
      <c r="GC224" s="108">
        <v>5793.9</v>
      </c>
      <c r="GD224" s="108">
        <v>5793.9</v>
      </c>
      <c r="GE224" s="108">
        <v>5793.9</v>
      </c>
      <c r="GF224" s="108">
        <v>5793.9</v>
      </c>
      <c r="GG224" s="108">
        <v>5793.9000000000005</v>
      </c>
      <c r="GH224" s="108">
        <v>0</v>
      </c>
      <c r="GI224" s="108"/>
      <c r="GJ224" s="108">
        <v>0</v>
      </c>
      <c r="GK224" s="115">
        <v>0</v>
      </c>
    </row>
    <row r="225" spans="1:193" s="2" customFormat="1" ht="12" customHeight="1" x14ac:dyDescent="0.25">
      <c r="A225" s="22">
        <v>220</v>
      </c>
      <c r="B225" s="10" t="s">
        <v>223</v>
      </c>
      <c r="C225" s="28">
        <v>2021</v>
      </c>
      <c r="D225" s="282"/>
      <c r="E225" s="126">
        <v>2479.9</v>
      </c>
      <c r="F225" s="11">
        <v>2479.9</v>
      </c>
      <c r="G225" s="11">
        <v>0</v>
      </c>
      <c r="H225" s="11">
        <v>255</v>
      </c>
      <c r="I225" s="124" t="s">
        <v>456</v>
      </c>
      <c r="J225" s="12">
        <v>23.45</v>
      </c>
      <c r="K225" s="26">
        <v>4.32</v>
      </c>
      <c r="L225" s="26">
        <v>4.8899999999999997</v>
      </c>
      <c r="M225" s="26">
        <v>7.16</v>
      </c>
      <c r="N225" s="26">
        <v>4.1900000000000004</v>
      </c>
      <c r="O225" s="26">
        <v>2.67</v>
      </c>
      <c r="P225" s="26">
        <v>0</v>
      </c>
      <c r="Q225" s="26">
        <v>0</v>
      </c>
      <c r="R225" s="26">
        <v>0.22</v>
      </c>
      <c r="S225" s="35">
        <v>24.387999999999998</v>
      </c>
      <c r="T225" s="33">
        <v>4.4927999999999999</v>
      </c>
      <c r="U225" s="33">
        <v>5.0855999999999995</v>
      </c>
      <c r="V225" s="33">
        <v>7.4464000000000006</v>
      </c>
      <c r="W225" s="33">
        <v>4.3576000000000006</v>
      </c>
      <c r="X225" s="33">
        <v>2.7767999999999997</v>
      </c>
      <c r="Y225" s="33">
        <v>0</v>
      </c>
      <c r="Z225" s="33">
        <v>0</v>
      </c>
      <c r="AA225" s="33">
        <v>0.2288</v>
      </c>
      <c r="AB225" s="38" t="s">
        <v>395</v>
      </c>
      <c r="AC225" s="38" t="s">
        <v>396</v>
      </c>
      <c r="AD225" s="122" t="s">
        <v>396</v>
      </c>
      <c r="AE225" s="37">
        <v>0</v>
      </c>
      <c r="AF225" s="38" t="s">
        <v>396</v>
      </c>
      <c r="AG225" s="282"/>
      <c r="AH225" s="26">
        <v>34.24</v>
      </c>
      <c r="AI225" s="26">
        <v>34.24</v>
      </c>
      <c r="AJ225" s="26">
        <v>2190</v>
      </c>
      <c r="AK225" s="26">
        <v>35.89</v>
      </c>
      <c r="AL225" s="26">
        <v>4.1500000000000004</v>
      </c>
      <c r="AM225" s="282"/>
      <c r="AN225" s="15">
        <v>1.2999999999999999E-2</v>
      </c>
      <c r="AO225" s="15">
        <v>1.2999999999999999E-2</v>
      </c>
      <c r="AP225" s="16">
        <v>7.7870000000000001E-4</v>
      </c>
      <c r="AQ225" s="15">
        <v>2.5999999999999999E-2</v>
      </c>
      <c r="AR225" s="15">
        <v>0.68300000000000005</v>
      </c>
      <c r="AS225" s="282"/>
      <c r="AT225" s="13">
        <v>3.3149999999999999</v>
      </c>
      <c r="AU225" s="13">
        <v>3.3149999999999999</v>
      </c>
      <c r="AV225" s="13">
        <v>0.19856850000000001</v>
      </c>
      <c r="AW225" s="13">
        <v>6.63</v>
      </c>
      <c r="AX225" s="13">
        <v>174.16500000000002</v>
      </c>
      <c r="AY225" s="26">
        <v>4.5770232670672206E-2</v>
      </c>
      <c r="AZ225" s="26">
        <v>4.5770232670672206E-2</v>
      </c>
      <c r="BA225" s="26">
        <v>0.17535586717206339</v>
      </c>
      <c r="BB225" s="26">
        <v>9.5951731924674377E-2</v>
      </c>
      <c r="BC225" s="26">
        <v>0.29145721601677493</v>
      </c>
      <c r="BD225" s="269"/>
      <c r="BE225" s="192">
        <v>29245.781439890357</v>
      </c>
      <c r="BF225" s="188">
        <v>29245.781439890357</v>
      </c>
      <c r="BG225" s="188">
        <v>15379.665053143741</v>
      </c>
      <c r="BH225" s="188">
        <v>2131.384567830763</v>
      </c>
      <c r="BI225" s="188">
        <v>760.29950434634395</v>
      </c>
      <c r="BJ225" s="188">
        <v>5562.7523145695077</v>
      </c>
      <c r="BK225" s="188">
        <v>5411.68</v>
      </c>
      <c r="BL225" s="188">
        <v>0</v>
      </c>
      <c r="BM225" s="188">
        <v>0</v>
      </c>
      <c r="BN225" s="188">
        <v>0</v>
      </c>
      <c r="BO225" s="188">
        <v>0</v>
      </c>
      <c r="BP225" s="188">
        <v>0</v>
      </c>
      <c r="BQ225" s="188">
        <v>0</v>
      </c>
      <c r="BR225" s="188">
        <v>0</v>
      </c>
      <c r="BS225" s="188">
        <v>0</v>
      </c>
      <c r="BT225" s="188">
        <v>0</v>
      </c>
      <c r="BU225" s="188">
        <v>0</v>
      </c>
      <c r="BV225" s="188">
        <v>0</v>
      </c>
      <c r="BW225" s="188">
        <v>0</v>
      </c>
      <c r="BX225" s="188">
        <v>0</v>
      </c>
      <c r="BY225" s="188">
        <v>0</v>
      </c>
      <c r="BZ225" s="188">
        <v>0</v>
      </c>
      <c r="CA225" s="188">
        <v>0</v>
      </c>
      <c r="CB225" s="188">
        <v>0</v>
      </c>
      <c r="CC225" s="188">
        <v>0</v>
      </c>
      <c r="CD225" s="188">
        <v>0</v>
      </c>
      <c r="CE225" s="188">
        <v>0</v>
      </c>
      <c r="CF225" s="188">
        <v>0</v>
      </c>
      <c r="CG225" s="188">
        <v>0</v>
      </c>
      <c r="CH225" s="188">
        <v>0</v>
      </c>
      <c r="CI225" s="188">
        <v>0</v>
      </c>
      <c r="CJ225" s="188">
        <v>0</v>
      </c>
      <c r="CK225" s="188">
        <v>0</v>
      </c>
      <c r="CL225" s="188">
        <v>0</v>
      </c>
      <c r="CM225" s="188">
        <v>0</v>
      </c>
      <c r="CN225" s="188">
        <v>0</v>
      </c>
      <c r="CO225" s="188">
        <v>0</v>
      </c>
      <c r="CP225" s="188">
        <v>0</v>
      </c>
      <c r="CQ225" s="188">
        <v>0</v>
      </c>
      <c r="CR225" s="188">
        <v>0</v>
      </c>
      <c r="CS225" s="188">
        <v>0</v>
      </c>
      <c r="CT225" s="188">
        <v>0</v>
      </c>
      <c r="CU225" s="188">
        <v>0</v>
      </c>
      <c r="CV225" s="188">
        <v>0</v>
      </c>
      <c r="CW225" s="188">
        <v>0</v>
      </c>
      <c r="CX225" s="188">
        <v>0</v>
      </c>
      <c r="CY225" s="188">
        <v>0</v>
      </c>
      <c r="CZ225" s="188">
        <v>0</v>
      </c>
      <c r="DA225" s="188">
        <v>0</v>
      </c>
      <c r="DB225" s="188">
        <v>0</v>
      </c>
      <c r="DC225" s="188">
        <v>0</v>
      </c>
      <c r="DD225" s="193">
        <v>419507.47988589644</v>
      </c>
      <c r="DE225" s="189">
        <v>337665.42352332367</v>
      </c>
      <c r="DF225" s="189">
        <v>40786.520887283266</v>
      </c>
      <c r="DG225" s="189">
        <v>425.68742133960774</v>
      </c>
      <c r="DH225" s="189">
        <v>175.95189073467486</v>
      </c>
      <c r="DI225" s="189">
        <v>249.73553060493288</v>
      </c>
      <c r="DJ225" s="188">
        <v>246.4351221228205</v>
      </c>
      <c r="DK225" s="188">
        <v>0</v>
      </c>
      <c r="DL225" s="188">
        <v>353.93277707397709</v>
      </c>
      <c r="DM225" s="188">
        <v>0</v>
      </c>
      <c r="DN225" s="188">
        <v>39675.195439219962</v>
      </c>
      <c r="DO225" s="188">
        <v>0</v>
      </c>
      <c r="DP225" s="188">
        <v>354.28471553311596</v>
      </c>
      <c r="DQ225" s="188">
        <v>0</v>
      </c>
      <c r="DR225" s="192">
        <v>230610.7982743069</v>
      </c>
      <c r="DS225" s="188">
        <v>176566.82129359437</v>
      </c>
      <c r="DT225" s="188">
        <v>49998.692298362024</v>
      </c>
      <c r="DU225" s="188">
        <v>126568.12899523234</v>
      </c>
      <c r="DV225" s="188">
        <v>46141.175465110719</v>
      </c>
      <c r="DW225" s="188">
        <v>15669.89342626643</v>
      </c>
      <c r="DX225" s="188">
        <v>12866.531360543531</v>
      </c>
      <c r="DY225" s="188">
        <v>17604.750678300752</v>
      </c>
      <c r="DZ225" s="188">
        <v>2404.3497025809002</v>
      </c>
      <c r="EA225" s="188">
        <v>1308.2725654388439</v>
      </c>
      <c r="EB225" s="188">
        <v>1096.077137142056</v>
      </c>
      <c r="EC225" s="188">
        <v>1757.2146489419472</v>
      </c>
      <c r="ED225" s="188">
        <v>138.69566198767154</v>
      </c>
      <c r="EE225" s="188">
        <v>1774.2099917594016</v>
      </c>
      <c r="EF225" s="188">
        <v>1828.3315103319262</v>
      </c>
      <c r="EG225" s="192">
        <v>15270.232510931932</v>
      </c>
      <c r="EH225" s="188">
        <v>6457.9340088379304</v>
      </c>
      <c r="EI225" s="188">
        <v>8812.2985020940014</v>
      </c>
      <c r="EJ225" s="192">
        <v>31941.204091439427</v>
      </c>
      <c r="EK225" s="192">
        <v>227572.14014277124</v>
      </c>
      <c r="EL225" s="188">
        <v>122867.65012839025</v>
      </c>
      <c r="EM225" s="188">
        <v>104704.49001438101</v>
      </c>
      <c r="EN225" s="188">
        <v>0</v>
      </c>
      <c r="EO225" s="192">
        <v>0</v>
      </c>
      <c r="EP225" s="188">
        <v>0</v>
      </c>
      <c r="EQ225" s="188">
        <v>0</v>
      </c>
      <c r="ER225" s="188">
        <v>0</v>
      </c>
      <c r="ES225" s="192">
        <v>5700</v>
      </c>
      <c r="ET225" s="190">
        <v>959847.63634523633</v>
      </c>
      <c r="EU225" s="269"/>
      <c r="EV225" s="192">
        <v>0</v>
      </c>
      <c r="EW225" s="188">
        <v>697845.48</v>
      </c>
      <c r="EX225" s="188">
        <v>670.82999999999993</v>
      </c>
      <c r="EY225" s="188">
        <v>670.65</v>
      </c>
      <c r="EZ225" s="188">
        <v>2114.16</v>
      </c>
      <c r="FA225" s="188">
        <v>1413.9299999999998</v>
      </c>
      <c r="FB225" s="188">
        <v>8527.02</v>
      </c>
      <c r="FC225" s="192">
        <v>711242.07000000007</v>
      </c>
      <c r="FD225" s="188">
        <v>661626.42999999993</v>
      </c>
      <c r="FE225" s="188">
        <v>653.33999999999992</v>
      </c>
      <c r="FF225" s="188">
        <v>653.89</v>
      </c>
      <c r="FG225" s="188">
        <v>2058.8100000000004</v>
      </c>
      <c r="FH225" s="188">
        <v>1382.5699999999997</v>
      </c>
      <c r="FI225" s="188">
        <v>8027.5299999999988</v>
      </c>
      <c r="FJ225" s="192">
        <v>674402.57</v>
      </c>
      <c r="FK225" s="192">
        <v>407719.58999999997</v>
      </c>
      <c r="FL225" s="190">
        <v>697845.48</v>
      </c>
      <c r="FN225" s="115">
        <v>0</v>
      </c>
      <c r="FO225" s="107">
        <v>3.4064198607813947</v>
      </c>
      <c r="FP225" s="108">
        <v>2479.9000000000005</v>
      </c>
      <c r="FQ225" s="107">
        <v>2.6059557558443651</v>
      </c>
      <c r="FR225" s="108">
        <v>2479.9000000000005</v>
      </c>
      <c r="FS225" s="107">
        <v>0</v>
      </c>
      <c r="FT225" s="108">
        <v>0</v>
      </c>
      <c r="FU225" s="108">
        <v>2479.9</v>
      </c>
      <c r="FV225" s="108">
        <v>2479.9</v>
      </c>
      <c r="FW225" s="108">
        <v>2479.9</v>
      </c>
      <c r="FX225" s="108">
        <v>2479.9</v>
      </c>
      <c r="FY225" s="108">
        <v>2479.9</v>
      </c>
      <c r="FZ225" s="108">
        <v>2479.9</v>
      </c>
      <c r="GA225" s="108">
        <v>2479.9</v>
      </c>
      <c r="GB225" s="108">
        <v>2479.9</v>
      </c>
      <c r="GC225" s="108">
        <v>2479.9</v>
      </c>
      <c r="GD225" s="108">
        <v>2479.9</v>
      </c>
      <c r="GE225" s="108">
        <v>2479.9</v>
      </c>
      <c r="GF225" s="108">
        <v>2479.9</v>
      </c>
      <c r="GG225" s="108">
        <v>2479.9000000000005</v>
      </c>
      <c r="GH225" s="108">
        <v>0</v>
      </c>
      <c r="GI225" s="108"/>
      <c r="GJ225" s="108">
        <v>0</v>
      </c>
      <c r="GK225" s="115">
        <v>0</v>
      </c>
    </row>
    <row r="226" spans="1:193" s="2" customFormat="1" ht="12" customHeight="1" x14ac:dyDescent="0.25">
      <c r="A226" s="22">
        <v>221</v>
      </c>
      <c r="B226" s="10" t="s">
        <v>224</v>
      </c>
      <c r="C226" s="28">
        <v>2021</v>
      </c>
      <c r="D226" s="282"/>
      <c r="E226" s="126">
        <v>2720.4</v>
      </c>
      <c r="F226" s="11">
        <v>2529.6</v>
      </c>
      <c r="G226" s="11">
        <v>190.8</v>
      </c>
      <c r="H226" s="11">
        <v>221.4</v>
      </c>
      <c r="I226" s="124" t="s">
        <v>456</v>
      </c>
      <c r="J226" s="12">
        <v>23.45</v>
      </c>
      <c r="K226" s="26">
        <v>4.32</v>
      </c>
      <c r="L226" s="26">
        <v>4.8899999999999997</v>
      </c>
      <c r="M226" s="26">
        <v>7.16</v>
      </c>
      <c r="N226" s="26">
        <v>4.1900000000000004</v>
      </c>
      <c r="O226" s="26">
        <v>2.67</v>
      </c>
      <c r="P226" s="26">
        <v>0</v>
      </c>
      <c r="Q226" s="26">
        <v>0</v>
      </c>
      <c r="R226" s="26">
        <v>0.22</v>
      </c>
      <c r="S226" s="35">
        <v>24.387999999999998</v>
      </c>
      <c r="T226" s="33">
        <v>4.4927999999999999</v>
      </c>
      <c r="U226" s="33">
        <v>5.0855999999999995</v>
      </c>
      <c r="V226" s="33">
        <v>7.4464000000000006</v>
      </c>
      <c r="W226" s="33">
        <v>4.3576000000000006</v>
      </c>
      <c r="X226" s="33">
        <v>2.7767999999999997</v>
      </c>
      <c r="Y226" s="33">
        <v>0</v>
      </c>
      <c r="Z226" s="33">
        <v>0</v>
      </c>
      <c r="AA226" s="33">
        <v>0.2288</v>
      </c>
      <c r="AB226" s="38" t="s">
        <v>395</v>
      </c>
      <c r="AC226" s="38" t="s">
        <v>396</v>
      </c>
      <c r="AD226" s="122" t="s">
        <v>396</v>
      </c>
      <c r="AE226" s="37">
        <v>0</v>
      </c>
      <c r="AF226" s="38" t="s">
        <v>396</v>
      </c>
      <c r="AG226" s="282"/>
      <c r="AH226" s="26">
        <v>34.24</v>
      </c>
      <c r="AI226" s="26">
        <v>34.24</v>
      </c>
      <c r="AJ226" s="26">
        <v>2190</v>
      </c>
      <c r="AK226" s="26">
        <v>35.89</v>
      </c>
      <c r="AL226" s="26">
        <v>4.1500000000000004</v>
      </c>
      <c r="AM226" s="282"/>
      <c r="AN226" s="15">
        <v>1.2999999999999999E-2</v>
      </c>
      <c r="AO226" s="15">
        <v>1.2999999999999999E-2</v>
      </c>
      <c r="AP226" s="16">
        <v>7.7870000000000001E-4</v>
      </c>
      <c r="AQ226" s="15">
        <v>2.5999999999999999E-2</v>
      </c>
      <c r="AR226" s="15">
        <v>0.68300000000000005</v>
      </c>
      <c r="AS226" s="282"/>
      <c r="AT226" s="13">
        <v>2.8782000000000001</v>
      </c>
      <c r="AU226" s="13">
        <v>2.8782000000000001</v>
      </c>
      <c r="AV226" s="13">
        <v>0.17240418000000002</v>
      </c>
      <c r="AW226" s="13">
        <v>5.7564000000000002</v>
      </c>
      <c r="AX226" s="13">
        <v>151.21620000000001</v>
      </c>
      <c r="AY226" s="26">
        <v>3.6226131451257172E-2</v>
      </c>
      <c r="AZ226" s="26">
        <v>3.6226131451257172E-2</v>
      </c>
      <c r="BA226" s="26">
        <v>0.13879030811645349</v>
      </c>
      <c r="BB226" s="26">
        <v>7.5943683281870317E-2</v>
      </c>
      <c r="BC226" s="26">
        <v>0.23068196956329953</v>
      </c>
      <c r="BD226" s="269"/>
      <c r="BE226" s="192">
        <v>281745.03348089987</v>
      </c>
      <c r="BF226" s="188">
        <v>47658.405850670475</v>
      </c>
      <c r="BG226" s="188">
        <v>16871.180616384623</v>
      </c>
      <c r="BH226" s="188">
        <v>2338.0856398753203</v>
      </c>
      <c r="BI226" s="188">
        <v>834.03313505536278</v>
      </c>
      <c r="BJ226" s="188">
        <v>6102.2264593551708</v>
      </c>
      <c r="BK226" s="188">
        <v>21512.880000000001</v>
      </c>
      <c r="BL226" s="188">
        <v>0</v>
      </c>
      <c r="BM226" s="188">
        <v>0</v>
      </c>
      <c r="BN226" s="188">
        <v>0</v>
      </c>
      <c r="BO226" s="188">
        <v>0</v>
      </c>
      <c r="BP226" s="188">
        <v>0</v>
      </c>
      <c r="BQ226" s="188">
        <v>0</v>
      </c>
      <c r="BR226" s="188">
        <v>0</v>
      </c>
      <c r="BS226" s="188">
        <v>0</v>
      </c>
      <c r="BT226" s="188">
        <v>232303.72</v>
      </c>
      <c r="BU226" s="188">
        <v>0</v>
      </c>
      <c r="BV226" s="188">
        <v>0</v>
      </c>
      <c r="BW226" s="188">
        <v>0</v>
      </c>
      <c r="BX226" s="188">
        <v>0</v>
      </c>
      <c r="BY226" s="188">
        <v>0</v>
      </c>
      <c r="BZ226" s="188">
        <v>0</v>
      </c>
      <c r="CA226" s="188">
        <v>0</v>
      </c>
      <c r="CB226" s="188">
        <v>0</v>
      </c>
      <c r="CC226" s="188">
        <v>0</v>
      </c>
      <c r="CD226" s="188">
        <v>0</v>
      </c>
      <c r="CE226" s="188">
        <v>0</v>
      </c>
      <c r="CF226" s="188">
        <v>0</v>
      </c>
      <c r="CG226" s="188">
        <v>0</v>
      </c>
      <c r="CH226" s="188">
        <v>0</v>
      </c>
      <c r="CI226" s="188">
        <v>0</v>
      </c>
      <c r="CJ226" s="188">
        <v>0</v>
      </c>
      <c r="CK226" s="188">
        <v>0</v>
      </c>
      <c r="CL226" s="188">
        <v>0</v>
      </c>
      <c r="CM226" s="188">
        <v>0</v>
      </c>
      <c r="CN226" s="188">
        <v>0</v>
      </c>
      <c r="CO226" s="188">
        <v>0</v>
      </c>
      <c r="CP226" s="188">
        <v>0</v>
      </c>
      <c r="CQ226" s="188">
        <v>0</v>
      </c>
      <c r="CR226" s="188">
        <v>0</v>
      </c>
      <c r="CS226" s="188">
        <v>0</v>
      </c>
      <c r="CT226" s="188">
        <v>0</v>
      </c>
      <c r="CU226" s="188">
        <v>0</v>
      </c>
      <c r="CV226" s="188">
        <v>0</v>
      </c>
      <c r="CW226" s="188">
        <v>0</v>
      </c>
      <c r="CX226" s="188">
        <v>0</v>
      </c>
      <c r="CY226" s="188">
        <v>0</v>
      </c>
      <c r="CZ226" s="188">
        <v>0</v>
      </c>
      <c r="DA226" s="188">
        <v>0</v>
      </c>
      <c r="DB226" s="188">
        <v>0</v>
      </c>
      <c r="DC226" s="188">
        <v>1782.9076302293875</v>
      </c>
      <c r="DD226" s="193">
        <v>460191.19653276028</v>
      </c>
      <c r="DE226" s="189">
        <v>370412.12071166153</v>
      </c>
      <c r="DF226" s="189">
        <v>44741.986137249645</v>
      </c>
      <c r="DG226" s="189">
        <v>466.97046695926002</v>
      </c>
      <c r="DH226" s="189">
        <v>193.01565529037845</v>
      </c>
      <c r="DI226" s="189">
        <v>273.95481166888158</v>
      </c>
      <c r="DJ226" s="188">
        <v>270.33433050644015</v>
      </c>
      <c r="DK226" s="188">
        <v>0</v>
      </c>
      <c r="DL226" s="188">
        <v>388.25707760476115</v>
      </c>
      <c r="DM226" s="188">
        <v>0</v>
      </c>
      <c r="DN226" s="188">
        <v>43522.884661822645</v>
      </c>
      <c r="DO226" s="188">
        <v>0</v>
      </c>
      <c r="DP226" s="188">
        <v>388.64314695604207</v>
      </c>
      <c r="DQ226" s="188">
        <v>0</v>
      </c>
      <c r="DR226" s="192">
        <v>252975.36821058291</v>
      </c>
      <c r="DS226" s="188">
        <v>193690.2216408299</v>
      </c>
      <c r="DT226" s="188">
        <v>54847.551324030828</v>
      </c>
      <c r="DU226" s="188">
        <v>138842.67031679908</v>
      </c>
      <c r="DV226" s="188">
        <v>50615.933600260971</v>
      </c>
      <c r="DW226" s="188">
        <v>17189.555254976087</v>
      </c>
      <c r="DX226" s="188">
        <v>14114.323929683706</v>
      </c>
      <c r="DY226" s="188">
        <v>19312.054415601178</v>
      </c>
      <c r="DZ226" s="188">
        <v>2637.5228561236663</v>
      </c>
      <c r="EA226" s="188">
        <v>1435.1484684946292</v>
      </c>
      <c r="EB226" s="188">
        <v>1202.3743876290371</v>
      </c>
      <c r="EC226" s="188">
        <v>1927.6288281711652</v>
      </c>
      <c r="ED226" s="188">
        <v>152.14632802583233</v>
      </c>
      <c r="EE226" s="188">
        <v>1946.2723745240842</v>
      </c>
      <c r="EF226" s="188">
        <v>2005.642582647273</v>
      </c>
      <c r="EG226" s="192">
        <v>16751.135337206833</v>
      </c>
      <c r="EH226" s="188">
        <v>7084.222620929354</v>
      </c>
      <c r="EI226" s="188">
        <v>9666.9127162774785</v>
      </c>
      <c r="EJ226" s="192">
        <v>35038.853022441159</v>
      </c>
      <c r="EK226" s="192">
        <v>249642.02187362188</v>
      </c>
      <c r="EL226" s="188">
        <v>134783.32005696715</v>
      </c>
      <c r="EM226" s="188">
        <v>114858.70181665474</v>
      </c>
      <c r="EN226" s="188">
        <v>0</v>
      </c>
      <c r="EO226" s="192">
        <v>0</v>
      </c>
      <c r="EP226" s="188">
        <v>0</v>
      </c>
      <c r="EQ226" s="188">
        <v>0</v>
      </c>
      <c r="ER226" s="188">
        <v>0</v>
      </c>
      <c r="ES226" s="192">
        <v>5700</v>
      </c>
      <c r="ET226" s="190">
        <v>1302043.6084575129</v>
      </c>
      <c r="EU226" s="269"/>
      <c r="EV226" s="192">
        <v>0</v>
      </c>
      <c r="EW226" s="188">
        <v>711831</v>
      </c>
      <c r="EX226" s="188">
        <v>499.86</v>
      </c>
      <c r="EY226" s="188">
        <v>482.58000000000004</v>
      </c>
      <c r="EZ226" s="188">
        <v>1520.58</v>
      </c>
      <c r="FA226" s="188">
        <v>1053.48</v>
      </c>
      <c r="FB226" s="188">
        <v>6884.28</v>
      </c>
      <c r="FC226" s="192">
        <v>722271.77999999991</v>
      </c>
      <c r="FD226" s="188">
        <v>684092.22</v>
      </c>
      <c r="FE226" s="188">
        <v>479.83000000000004</v>
      </c>
      <c r="FF226" s="188">
        <v>462.94</v>
      </c>
      <c r="FG226" s="188">
        <v>1457.5000000000002</v>
      </c>
      <c r="FH226" s="188">
        <v>1014.13</v>
      </c>
      <c r="FI226" s="188">
        <v>6577.54</v>
      </c>
      <c r="FJ226" s="192">
        <v>694084.15999999992</v>
      </c>
      <c r="FK226" s="192">
        <v>200475.67</v>
      </c>
      <c r="FL226" s="190">
        <v>711831</v>
      </c>
      <c r="FN226" s="115">
        <v>0</v>
      </c>
      <c r="FO226" s="107">
        <v>3.4064194096239384</v>
      </c>
      <c r="FP226" s="108">
        <v>2720.4000000000005</v>
      </c>
      <c r="FQ226" s="107">
        <v>2.6059522258574419</v>
      </c>
      <c r="FR226" s="108">
        <v>2720.4000000000005</v>
      </c>
      <c r="FS226" s="107">
        <v>0</v>
      </c>
      <c r="FT226" s="108">
        <v>0</v>
      </c>
      <c r="FU226" s="108">
        <v>2720.4</v>
      </c>
      <c r="FV226" s="108">
        <v>2720.4</v>
      </c>
      <c r="FW226" s="108">
        <v>2720.4</v>
      </c>
      <c r="FX226" s="108">
        <v>2720.4</v>
      </c>
      <c r="FY226" s="108">
        <v>2720.4</v>
      </c>
      <c r="FZ226" s="108">
        <v>2720.4</v>
      </c>
      <c r="GA226" s="108">
        <v>2720.4</v>
      </c>
      <c r="GB226" s="108">
        <v>2720.4</v>
      </c>
      <c r="GC226" s="108">
        <v>2720.4</v>
      </c>
      <c r="GD226" s="108">
        <v>2720.4</v>
      </c>
      <c r="GE226" s="108">
        <v>2720.4</v>
      </c>
      <c r="GF226" s="108">
        <v>2720.4</v>
      </c>
      <c r="GG226" s="108">
        <v>2720.4000000000005</v>
      </c>
      <c r="GH226" s="108">
        <v>2720.4000000000005</v>
      </c>
      <c r="GI226" s="108"/>
      <c r="GJ226" s="108">
        <v>0</v>
      </c>
      <c r="GK226" s="115">
        <v>0</v>
      </c>
    </row>
    <row r="227" spans="1:193" s="2" customFormat="1" ht="12" customHeight="1" x14ac:dyDescent="0.25">
      <c r="A227" s="22">
        <v>222</v>
      </c>
      <c r="B227" s="10" t="s">
        <v>225</v>
      </c>
      <c r="C227" s="28">
        <v>2021</v>
      </c>
      <c r="D227" s="282"/>
      <c r="E227" s="126">
        <v>2976.4</v>
      </c>
      <c r="F227" s="11">
        <v>2941.8</v>
      </c>
      <c r="G227" s="11">
        <v>34.6</v>
      </c>
      <c r="H227" s="11">
        <v>715</v>
      </c>
      <c r="I227" s="124" t="s">
        <v>456</v>
      </c>
      <c r="J227" s="12">
        <v>32.07</v>
      </c>
      <c r="K227" s="26">
        <v>4.03</v>
      </c>
      <c r="L227" s="26">
        <v>5.61</v>
      </c>
      <c r="M227" s="26">
        <v>7.92</v>
      </c>
      <c r="N227" s="26">
        <v>5.4</v>
      </c>
      <c r="O227" s="26">
        <v>2.67</v>
      </c>
      <c r="P227" s="26">
        <v>1.54</v>
      </c>
      <c r="Q227" s="26">
        <v>4.9000000000000004</v>
      </c>
      <c r="R227" s="26">
        <v>0</v>
      </c>
      <c r="S227" s="35">
        <v>33.352800000000002</v>
      </c>
      <c r="T227" s="33">
        <v>4.1912000000000003</v>
      </c>
      <c r="U227" s="33">
        <v>5.8344000000000005</v>
      </c>
      <c r="V227" s="33">
        <v>8.2368000000000006</v>
      </c>
      <c r="W227" s="33">
        <v>5.6160000000000005</v>
      </c>
      <c r="X227" s="33">
        <v>2.7767999999999997</v>
      </c>
      <c r="Y227" s="33">
        <v>1.6016000000000001</v>
      </c>
      <c r="Z227" s="33">
        <v>5.0960000000000001</v>
      </c>
      <c r="AA227" s="33">
        <v>0</v>
      </c>
      <c r="AB227" s="38" t="s">
        <v>396</v>
      </c>
      <c r="AC227" s="38" t="s">
        <v>395</v>
      </c>
      <c r="AD227" s="122" t="s">
        <v>395</v>
      </c>
      <c r="AE227" s="37">
        <v>2</v>
      </c>
      <c r="AF227" s="38" t="s">
        <v>396</v>
      </c>
      <c r="AG227" s="282"/>
      <c r="AH227" s="26">
        <v>34.24</v>
      </c>
      <c r="AI227" s="26">
        <v>34.24</v>
      </c>
      <c r="AJ227" s="26">
        <v>2190</v>
      </c>
      <c r="AK227" s="26">
        <v>35.89</v>
      </c>
      <c r="AL227" s="26">
        <v>4.1500000000000004</v>
      </c>
      <c r="AM227" s="282"/>
      <c r="AN227" s="15">
        <v>1.2E-2</v>
      </c>
      <c r="AO227" s="15">
        <v>1.2E-2</v>
      </c>
      <c r="AP227" s="16">
        <v>7.1880000000000002E-4</v>
      </c>
      <c r="AQ227" s="15">
        <v>2.4E-2</v>
      </c>
      <c r="AR227" s="15">
        <v>3.23</v>
      </c>
      <c r="AS227" s="282"/>
      <c r="AT227" s="13">
        <v>8.58</v>
      </c>
      <c r="AU227" s="13">
        <v>8.58</v>
      </c>
      <c r="AV227" s="13">
        <v>0.51394200000000001</v>
      </c>
      <c r="AW227" s="13">
        <v>17.16</v>
      </c>
      <c r="AX227" s="13">
        <v>2309.4499999999998</v>
      </c>
      <c r="AY227" s="26">
        <v>9.8702862518478707E-2</v>
      </c>
      <c r="AZ227" s="26">
        <v>9.8702862518478707E-2</v>
      </c>
      <c r="BA227" s="26">
        <v>0.37815245934686198</v>
      </c>
      <c r="BB227" s="26">
        <v>0.20691855933342293</v>
      </c>
      <c r="BC227" s="26">
        <v>3.220070387044752</v>
      </c>
      <c r="BD227" s="269"/>
      <c r="BE227" s="192">
        <v>49452.889402270113</v>
      </c>
      <c r="BF227" s="188">
        <v>49452.889402270113</v>
      </c>
      <c r="BG227" s="188">
        <v>18458.822962287606</v>
      </c>
      <c r="BH227" s="188">
        <v>2558.1084026337689</v>
      </c>
      <c r="BI227" s="188">
        <v>912.51882928201076</v>
      </c>
      <c r="BJ227" s="188">
        <v>6676.469208066731</v>
      </c>
      <c r="BK227" s="188">
        <v>20846.97</v>
      </c>
      <c r="BL227" s="188">
        <v>0</v>
      </c>
      <c r="BM227" s="188">
        <v>0</v>
      </c>
      <c r="BN227" s="188">
        <v>0</v>
      </c>
      <c r="BO227" s="188">
        <v>0</v>
      </c>
      <c r="BP227" s="188">
        <v>0</v>
      </c>
      <c r="BQ227" s="188">
        <v>0</v>
      </c>
      <c r="BR227" s="188">
        <v>0</v>
      </c>
      <c r="BS227" s="188">
        <v>0</v>
      </c>
      <c r="BT227" s="188">
        <v>0</v>
      </c>
      <c r="BU227" s="188">
        <v>0</v>
      </c>
      <c r="BV227" s="188">
        <v>0</v>
      </c>
      <c r="BW227" s="188">
        <v>0</v>
      </c>
      <c r="BX227" s="188">
        <v>0</v>
      </c>
      <c r="BY227" s="188">
        <v>0</v>
      </c>
      <c r="BZ227" s="188">
        <v>0</v>
      </c>
      <c r="CA227" s="188">
        <v>0</v>
      </c>
      <c r="CB227" s="188">
        <v>0</v>
      </c>
      <c r="CC227" s="188">
        <v>0</v>
      </c>
      <c r="CD227" s="188">
        <v>0</v>
      </c>
      <c r="CE227" s="188">
        <v>0</v>
      </c>
      <c r="CF227" s="188">
        <v>0</v>
      </c>
      <c r="CG227" s="188">
        <v>0</v>
      </c>
      <c r="CH227" s="188">
        <v>0</v>
      </c>
      <c r="CI227" s="188">
        <v>0</v>
      </c>
      <c r="CJ227" s="188">
        <v>0</v>
      </c>
      <c r="CK227" s="188">
        <v>0</v>
      </c>
      <c r="CL227" s="188">
        <v>0</v>
      </c>
      <c r="CM227" s="188">
        <v>0</v>
      </c>
      <c r="CN227" s="188">
        <v>0</v>
      </c>
      <c r="CO227" s="188">
        <v>0</v>
      </c>
      <c r="CP227" s="188">
        <v>0</v>
      </c>
      <c r="CQ227" s="188">
        <v>0</v>
      </c>
      <c r="CR227" s="188">
        <v>0</v>
      </c>
      <c r="CS227" s="188">
        <v>0</v>
      </c>
      <c r="CT227" s="188">
        <v>0</v>
      </c>
      <c r="CU227" s="188">
        <v>0</v>
      </c>
      <c r="CV227" s="188">
        <v>0</v>
      </c>
      <c r="CW227" s="188">
        <v>0</v>
      </c>
      <c r="CX227" s="188">
        <v>0</v>
      </c>
      <c r="CY227" s="188">
        <v>0</v>
      </c>
      <c r="CZ227" s="188">
        <v>0</v>
      </c>
      <c r="DA227" s="188">
        <v>0</v>
      </c>
      <c r="DB227" s="188">
        <v>0</v>
      </c>
      <c r="DC227" s="188">
        <v>0</v>
      </c>
      <c r="DD227" s="193">
        <v>503496.94065582566</v>
      </c>
      <c r="DE227" s="189">
        <v>405269.31189758476</v>
      </c>
      <c r="DF227" s="189">
        <v>48952.377422037149</v>
      </c>
      <c r="DG227" s="189">
        <v>510.914166246707</v>
      </c>
      <c r="DH227" s="189">
        <v>211.17916350767626</v>
      </c>
      <c r="DI227" s="189">
        <v>299.73500273903073</v>
      </c>
      <c r="DJ227" s="188">
        <v>295.77382051145736</v>
      </c>
      <c r="DK227" s="188">
        <v>0</v>
      </c>
      <c r="DL227" s="188">
        <v>424.7935471926229</v>
      </c>
      <c r="DM227" s="188">
        <v>0</v>
      </c>
      <c r="DN227" s="188">
        <v>47618.553855112834</v>
      </c>
      <c r="DO227" s="188">
        <v>0</v>
      </c>
      <c r="DP227" s="188">
        <v>425.21594714011314</v>
      </c>
      <c r="DQ227" s="188">
        <v>0</v>
      </c>
      <c r="DR227" s="192">
        <v>276781.31375605759</v>
      </c>
      <c r="DS227" s="188">
        <v>211917.2091206316</v>
      </c>
      <c r="DT227" s="188">
        <v>60008.914777549391</v>
      </c>
      <c r="DU227" s="188">
        <v>151908.29434308221</v>
      </c>
      <c r="DV227" s="188">
        <v>55379.085710857515</v>
      </c>
      <c r="DW227" s="188">
        <v>18807.157866825037</v>
      </c>
      <c r="DX227" s="188">
        <v>15442.535562531461</v>
      </c>
      <c r="DY227" s="188">
        <v>21129.392281501016</v>
      </c>
      <c r="DZ227" s="188">
        <v>2885.7238012669022</v>
      </c>
      <c r="EA227" s="188">
        <v>1570.2014048034903</v>
      </c>
      <c r="EB227" s="188">
        <v>1315.5223964634122</v>
      </c>
      <c r="EC227" s="188">
        <v>2109.0260418205621</v>
      </c>
      <c r="ED227" s="188">
        <v>166.46387690636945</v>
      </c>
      <c r="EE227" s="188">
        <v>2129.4240168848273</v>
      </c>
      <c r="EF227" s="188">
        <v>2194.3811876898044</v>
      </c>
      <c r="EG227" s="192">
        <v>18327.480965175131</v>
      </c>
      <c r="EH227" s="188">
        <v>7750.874948145175</v>
      </c>
      <c r="EI227" s="188">
        <v>10576.606017029955</v>
      </c>
      <c r="EJ227" s="192">
        <v>38336.142529037592</v>
      </c>
      <c r="EK227" s="192">
        <v>357684.34556179808</v>
      </c>
      <c r="EL227" s="188">
        <v>147466.94376472471</v>
      </c>
      <c r="EM227" s="188">
        <v>125667.34306980268</v>
      </c>
      <c r="EN227" s="188">
        <v>84550.058727270676</v>
      </c>
      <c r="EO227" s="192">
        <v>173391.1504779323</v>
      </c>
      <c r="EP227" s="188">
        <v>17795.204705702137</v>
      </c>
      <c r="EQ227" s="188">
        <v>52.685772230139364</v>
      </c>
      <c r="ER227" s="191">
        <v>155543.26</v>
      </c>
      <c r="ES227" s="192">
        <v>0</v>
      </c>
      <c r="ET227" s="190">
        <v>1417470.2633480963</v>
      </c>
      <c r="EU227" s="269"/>
      <c r="EV227" s="192">
        <v>0</v>
      </c>
      <c r="EW227" s="188">
        <v>1132084.44</v>
      </c>
      <c r="EX227" s="188">
        <v>2718.48</v>
      </c>
      <c r="EY227" s="188">
        <v>2717.4</v>
      </c>
      <c r="EZ227" s="188">
        <v>8556.24</v>
      </c>
      <c r="FA227" s="188">
        <v>5727.48</v>
      </c>
      <c r="FB227" s="188">
        <v>111756</v>
      </c>
      <c r="FC227" s="192">
        <v>1263560.0399999998</v>
      </c>
      <c r="FD227" s="188">
        <v>1160278.07</v>
      </c>
      <c r="FE227" s="188">
        <v>2755.7</v>
      </c>
      <c r="FF227" s="188">
        <v>2756.95</v>
      </c>
      <c r="FG227" s="188">
        <v>8671.85</v>
      </c>
      <c r="FH227" s="188">
        <v>5826.29</v>
      </c>
      <c r="FI227" s="188">
        <v>113551.87</v>
      </c>
      <c r="FJ227" s="192">
        <v>1293840.73</v>
      </c>
      <c r="FK227" s="192">
        <v>247463.16999999998</v>
      </c>
      <c r="FL227" s="190">
        <v>1132084.44</v>
      </c>
      <c r="FN227" s="115">
        <v>7.7381916984438305E-4</v>
      </c>
      <c r="FO227" s="107">
        <v>3.4064182637347864</v>
      </c>
      <c r="FP227" s="108">
        <v>2976.400000000001</v>
      </c>
      <c r="FQ227" s="107">
        <v>2.6059535471723492</v>
      </c>
      <c r="FR227" s="108">
        <v>2976.400000000001</v>
      </c>
      <c r="FS227" s="107">
        <v>1.6009257481003296</v>
      </c>
      <c r="FT227" s="108">
        <v>2976.400000000001</v>
      </c>
      <c r="FU227" s="108">
        <v>2976.4</v>
      </c>
      <c r="FV227" s="108">
        <v>2976.4</v>
      </c>
      <c r="FW227" s="108">
        <v>2976.4</v>
      </c>
      <c r="FX227" s="108">
        <v>2976.4</v>
      </c>
      <c r="FY227" s="108">
        <v>2976.4</v>
      </c>
      <c r="FZ227" s="108">
        <v>2976.4</v>
      </c>
      <c r="GA227" s="108">
        <v>2976.4</v>
      </c>
      <c r="GB227" s="108">
        <v>2976.4</v>
      </c>
      <c r="GC227" s="108">
        <v>2976.4</v>
      </c>
      <c r="GD227" s="108">
        <v>2976.4</v>
      </c>
      <c r="GE227" s="108">
        <v>2976.4</v>
      </c>
      <c r="GF227" s="108">
        <v>2976.4</v>
      </c>
      <c r="GG227" s="108">
        <v>2976.400000000001</v>
      </c>
      <c r="GH227" s="108">
        <v>0</v>
      </c>
      <c r="GI227" s="108"/>
      <c r="GJ227" s="108">
        <v>0</v>
      </c>
      <c r="GK227" s="115">
        <v>0</v>
      </c>
    </row>
    <row r="228" spans="1:193" s="2" customFormat="1" ht="12" customHeight="1" x14ac:dyDescent="0.25">
      <c r="A228" s="22">
        <v>223</v>
      </c>
      <c r="B228" s="10" t="s">
        <v>226</v>
      </c>
      <c r="C228" s="28">
        <v>2021</v>
      </c>
      <c r="D228" s="282"/>
      <c r="E228" s="126">
        <v>3103.5</v>
      </c>
      <c r="F228" s="11">
        <v>3103.5</v>
      </c>
      <c r="G228" s="11">
        <v>0</v>
      </c>
      <c r="H228" s="11">
        <v>314</v>
      </c>
      <c r="I228" s="124" t="s">
        <v>456</v>
      </c>
      <c r="J228" s="12">
        <v>23.45</v>
      </c>
      <c r="K228" s="26">
        <v>4.32</v>
      </c>
      <c r="L228" s="26">
        <v>4.8899999999999997</v>
      </c>
      <c r="M228" s="26">
        <v>7.16</v>
      </c>
      <c r="N228" s="26">
        <v>4.1900000000000004</v>
      </c>
      <c r="O228" s="26">
        <v>2.67</v>
      </c>
      <c r="P228" s="26">
        <v>0</v>
      </c>
      <c r="Q228" s="26">
        <v>0</v>
      </c>
      <c r="R228" s="26">
        <v>0.22</v>
      </c>
      <c r="S228" s="35">
        <v>24.387999999999998</v>
      </c>
      <c r="T228" s="33">
        <v>4.4927999999999999</v>
      </c>
      <c r="U228" s="33">
        <v>5.0855999999999995</v>
      </c>
      <c r="V228" s="33">
        <v>7.4464000000000006</v>
      </c>
      <c r="W228" s="33">
        <v>4.3576000000000006</v>
      </c>
      <c r="X228" s="33">
        <v>2.7767999999999997</v>
      </c>
      <c r="Y228" s="33">
        <v>0</v>
      </c>
      <c r="Z228" s="33">
        <v>0</v>
      </c>
      <c r="AA228" s="33">
        <v>0.2288</v>
      </c>
      <c r="AB228" s="38" t="s">
        <v>395</v>
      </c>
      <c r="AC228" s="38" t="s">
        <v>396</v>
      </c>
      <c r="AD228" s="122" t="s">
        <v>396</v>
      </c>
      <c r="AE228" s="37">
        <v>0</v>
      </c>
      <c r="AF228" s="38" t="s">
        <v>396</v>
      </c>
      <c r="AG228" s="282"/>
      <c r="AH228" s="26">
        <v>34.24</v>
      </c>
      <c r="AI228" s="26">
        <v>34.24</v>
      </c>
      <c r="AJ228" s="26">
        <v>2190</v>
      </c>
      <c r="AK228" s="26">
        <v>35.89</v>
      </c>
      <c r="AL228" s="26">
        <v>4.1500000000000004</v>
      </c>
      <c r="AM228" s="282"/>
      <c r="AN228" s="15">
        <v>1.2999999999999999E-2</v>
      </c>
      <c r="AO228" s="15">
        <v>1.2999999999999999E-2</v>
      </c>
      <c r="AP228" s="16">
        <v>7.7870000000000001E-4</v>
      </c>
      <c r="AQ228" s="15">
        <v>2.5999999999999999E-2</v>
      </c>
      <c r="AR228" s="15">
        <v>0.68300000000000005</v>
      </c>
      <c r="AS228" s="282"/>
      <c r="AT228" s="13">
        <v>4.0819999999999999</v>
      </c>
      <c r="AU228" s="13">
        <v>4.0819999999999999</v>
      </c>
      <c r="AV228" s="13">
        <v>0.2445118</v>
      </c>
      <c r="AW228" s="13">
        <v>8.1639999999999997</v>
      </c>
      <c r="AX228" s="13">
        <v>214.46200000000002</v>
      </c>
      <c r="AY228" s="26">
        <v>4.5035501852746899E-2</v>
      </c>
      <c r="AZ228" s="26">
        <v>4.5035501852746899E-2</v>
      </c>
      <c r="BA228" s="26">
        <v>0.17254095118414695</v>
      </c>
      <c r="BB228" s="26">
        <v>9.441145803125503E-2</v>
      </c>
      <c r="BC228" s="26">
        <v>0.28677857257934597</v>
      </c>
      <c r="BD228" s="269"/>
      <c r="BE228" s="192">
        <v>44008.956356990078</v>
      </c>
      <c r="BF228" s="188">
        <v>44008.956356990078</v>
      </c>
      <c r="BG228" s="188">
        <v>19247.062580116773</v>
      </c>
      <c r="BH228" s="188">
        <v>2667.3462664876693</v>
      </c>
      <c r="BI228" s="188">
        <v>951.48575012656875</v>
      </c>
      <c r="BJ228" s="188">
        <v>6961.5717602590685</v>
      </c>
      <c r="BK228" s="188">
        <v>14181.49</v>
      </c>
      <c r="BL228" s="188">
        <v>0</v>
      </c>
      <c r="BM228" s="188">
        <v>0</v>
      </c>
      <c r="BN228" s="188">
        <v>0</v>
      </c>
      <c r="BO228" s="188">
        <v>0</v>
      </c>
      <c r="BP228" s="188">
        <v>0</v>
      </c>
      <c r="BQ228" s="188">
        <v>0</v>
      </c>
      <c r="BR228" s="188">
        <v>0</v>
      </c>
      <c r="BS228" s="188">
        <v>0</v>
      </c>
      <c r="BT228" s="188">
        <v>0</v>
      </c>
      <c r="BU228" s="188">
        <v>0</v>
      </c>
      <c r="BV228" s="188">
        <v>0</v>
      </c>
      <c r="BW228" s="188">
        <v>0</v>
      </c>
      <c r="BX228" s="188">
        <v>0</v>
      </c>
      <c r="BY228" s="188">
        <v>0</v>
      </c>
      <c r="BZ228" s="188">
        <v>0</v>
      </c>
      <c r="CA228" s="188">
        <v>0</v>
      </c>
      <c r="CB228" s="188">
        <v>0</v>
      </c>
      <c r="CC228" s="188">
        <v>0</v>
      </c>
      <c r="CD228" s="188">
        <v>0</v>
      </c>
      <c r="CE228" s="188">
        <v>0</v>
      </c>
      <c r="CF228" s="188">
        <v>0</v>
      </c>
      <c r="CG228" s="188">
        <v>0</v>
      </c>
      <c r="CH228" s="188">
        <v>0</v>
      </c>
      <c r="CI228" s="188">
        <v>0</v>
      </c>
      <c r="CJ228" s="188">
        <v>0</v>
      </c>
      <c r="CK228" s="188">
        <v>0</v>
      </c>
      <c r="CL228" s="188">
        <v>0</v>
      </c>
      <c r="CM228" s="188">
        <v>0</v>
      </c>
      <c r="CN228" s="188">
        <v>0</v>
      </c>
      <c r="CO228" s="188">
        <v>0</v>
      </c>
      <c r="CP228" s="188">
        <v>0</v>
      </c>
      <c r="CQ228" s="188">
        <v>0</v>
      </c>
      <c r="CR228" s="188">
        <v>0</v>
      </c>
      <c r="CS228" s="188">
        <v>0</v>
      </c>
      <c r="CT228" s="188">
        <v>0</v>
      </c>
      <c r="CU228" s="188">
        <v>0</v>
      </c>
      <c r="CV228" s="188">
        <v>0</v>
      </c>
      <c r="CW228" s="188">
        <v>0</v>
      </c>
      <c r="CX228" s="188">
        <v>0</v>
      </c>
      <c r="CY228" s="188">
        <v>0</v>
      </c>
      <c r="CZ228" s="188">
        <v>0</v>
      </c>
      <c r="DA228" s="188">
        <v>0</v>
      </c>
      <c r="DB228" s="188">
        <v>0</v>
      </c>
      <c r="DC228" s="188">
        <v>0</v>
      </c>
      <c r="DD228" s="193">
        <v>524997.56596067536</v>
      </c>
      <c r="DE228" s="189">
        <v>422575.36267778324</v>
      </c>
      <c r="DF228" s="189">
        <v>51042.770907570302</v>
      </c>
      <c r="DG228" s="189">
        <v>532.73152632262281</v>
      </c>
      <c r="DH228" s="189">
        <v>220.19706153274865</v>
      </c>
      <c r="DI228" s="189">
        <v>312.53446478987416</v>
      </c>
      <c r="DJ228" s="188">
        <v>308.4041298069169</v>
      </c>
      <c r="DK228" s="188">
        <v>0</v>
      </c>
      <c r="DL228" s="188">
        <v>442.93333346065873</v>
      </c>
      <c r="DM228" s="188">
        <v>0</v>
      </c>
      <c r="DN228" s="188">
        <v>49651.989614750244</v>
      </c>
      <c r="DO228" s="188">
        <v>0</v>
      </c>
      <c r="DP228" s="188">
        <v>443.37377098150137</v>
      </c>
      <c r="DQ228" s="188">
        <v>0</v>
      </c>
      <c r="DR228" s="192">
        <v>288600.59375148651</v>
      </c>
      <c r="DS228" s="188">
        <v>220966.62360767368</v>
      </c>
      <c r="DT228" s="188">
        <v>62571.451085917375</v>
      </c>
      <c r="DU228" s="188">
        <v>158395.17252175632</v>
      </c>
      <c r="DV228" s="188">
        <v>57743.916309516942</v>
      </c>
      <c r="DW228" s="188">
        <v>19610.272288567223</v>
      </c>
      <c r="DX228" s="188">
        <v>16101.971884933602</v>
      </c>
      <c r="DY228" s="188">
        <v>22031.672136016117</v>
      </c>
      <c r="DZ228" s="188">
        <v>3008.9516923907504</v>
      </c>
      <c r="EA228" s="188">
        <v>1637.2530774787094</v>
      </c>
      <c r="EB228" s="188">
        <v>1371.6986149120407</v>
      </c>
      <c r="EC228" s="188">
        <v>2199.0869240660236</v>
      </c>
      <c r="ED228" s="188">
        <v>173.5723162138548</v>
      </c>
      <c r="EE228" s="188">
        <v>2220.355945572524</v>
      </c>
      <c r="EF228" s="188">
        <v>2288.0869560527167</v>
      </c>
      <c r="EG228" s="192">
        <v>19110.111939060946</v>
      </c>
      <c r="EH228" s="188">
        <v>8081.8574121652136</v>
      </c>
      <c r="EI228" s="188">
        <v>11028.254526895731</v>
      </c>
      <c r="EJ228" s="192">
        <v>39973.195248914169</v>
      </c>
      <c r="EK228" s="192">
        <v>284797.82932097686</v>
      </c>
      <c r="EL228" s="188">
        <v>153764.16475400585</v>
      </c>
      <c r="EM228" s="188">
        <v>131033.664566971</v>
      </c>
      <c r="EN228" s="188">
        <v>0</v>
      </c>
      <c r="EO228" s="192">
        <v>0</v>
      </c>
      <c r="EP228" s="188">
        <v>0</v>
      </c>
      <c r="EQ228" s="188">
        <v>0</v>
      </c>
      <c r="ER228" s="188">
        <v>0</v>
      </c>
      <c r="ES228" s="192">
        <v>6555</v>
      </c>
      <c r="ET228" s="190">
        <v>1208043.2525781039</v>
      </c>
      <c r="EU228" s="269"/>
      <c r="EV228" s="192">
        <v>0</v>
      </c>
      <c r="EW228" s="188">
        <v>873242.04</v>
      </c>
      <c r="EX228" s="188">
        <v>801.6</v>
      </c>
      <c r="EY228" s="188">
        <v>801.42000000000007</v>
      </c>
      <c r="EZ228" s="188">
        <v>2524.92</v>
      </c>
      <c r="FA228" s="188">
        <v>1688.82</v>
      </c>
      <c r="FB228" s="188">
        <v>10499.94</v>
      </c>
      <c r="FC228" s="192">
        <v>889558.74</v>
      </c>
      <c r="FD228" s="188">
        <v>893419.05</v>
      </c>
      <c r="FE228" s="188">
        <v>786.14</v>
      </c>
      <c r="FF228" s="188">
        <v>786.44999999999993</v>
      </c>
      <c r="FG228" s="188">
        <v>2479.09</v>
      </c>
      <c r="FH228" s="188">
        <v>1660.9399999999998</v>
      </c>
      <c r="FI228" s="188">
        <v>10643.35</v>
      </c>
      <c r="FJ228" s="192">
        <v>909775.0199999999</v>
      </c>
      <c r="FK228" s="192">
        <v>90351.22</v>
      </c>
      <c r="FL228" s="190">
        <v>873242.04</v>
      </c>
      <c r="FN228" s="115">
        <v>0</v>
      </c>
      <c r="FO228" s="107">
        <v>3.4064185531147331</v>
      </c>
      <c r="FP228" s="108">
        <v>3103.5</v>
      </c>
      <c r="FQ228" s="107">
        <v>2.60595305031244</v>
      </c>
      <c r="FR228" s="108">
        <v>3103.5</v>
      </c>
      <c r="FS228" s="107">
        <v>0</v>
      </c>
      <c r="FT228" s="108">
        <v>0</v>
      </c>
      <c r="FU228" s="108">
        <v>3103.5</v>
      </c>
      <c r="FV228" s="108">
        <v>3103.5</v>
      </c>
      <c r="FW228" s="108">
        <v>3103.5</v>
      </c>
      <c r="FX228" s="108">
        <v>3103.5</v>
      </c>
      <c r="FY228" s="108">
        <v>3103.5</v>
      </c>
      <c r="FZ228" s="108">
        <v>3103.5</v>
      </c>
      <c r="GA228" s="108">
        <v>3103.5</v>
      </c>
      <c r="GB228" s="108">
        <v>3103.5</v>
      </c>
      <c r="GC228" s="108">
        <v>3103.5</v>
      </c>
      <c r="GD228" s="108">
        <v>3103.5</v>
      </c>
      <c r="GE228" s="108">
        <v>3103.5</v>
      </c>
      <c r="GF228" s="108">
        <v>3103.5</v>
      </c>
      <c r="GG228" s="108">
        <v>3103.5</v>
      </c>
      <c r="GH228" s="108">
        <v>0</v>
      </c>
      <c r="GI228" s="108"/>
      <c r="GJ228" s="108">
        <v>0</v>
      </c>
      <c r="GK228" s="115">
        <v>0</v>
      </c>
    </row>
    <row r="229" spans="1:193" s="2" customFormat="1" ht="12" customHeight="1" x14ac:dyDescent="0.25">
      <c r="A229" s="22">
        <v>224</v>
      </c>
      <c r="B229" s="10" t="s">
        <v>228</v>
      </c>
      <c r="C229" s="28">
        <v>2021</v>
      </c>
      <c r="D229" s="282"/>
      <c r="E229" s="126">
        <v>416.2</v>
      </c>
      <c r="F229" s="11">
        <v>416.2</v>
      </c>
      <c r="G229" s="11">
        <v>0</v>
      </c>
      <c r="H229" s="11">
        <v>0</v>
      </c>
      <c r="I229" s="124" t="s">
        <v>456</v>
      </c>
      <c r="J229" s="12">
        <v>19.37</v>
      </c>
      <c r="K229" s="26">
        <v>2.86</v>
      </c>
      <c r="L229" s="26">
        <v>3.7399999999999998</v>
      </c>
      <c r="M229" s="26">
        <v>6.5</v>
      </c>
      <c r="N229" s="26">
        <v>4</v>
      </c>
      <c r="O229" s="26">
        <v>2.0499999999999998</v>
      </c>
      <c r="P229" s="26">
        <v>0</v>
      </c>
      <c r="Q229" s="26">
        <v>0</v>
      </c>
      <c r="R229" s="26">
        <v>0.22</v>
      </c>
      <c r="S229" s="35">
        <v>20.1448</v>
      </c>
      <c r="T229" s="33">
        <v>2.9743999999999997</v>
      </c>
      <c r="U229" s="33">
        <v>3.8895999999999997</v>
      </c>
      <c r="V229" s="33">
        <v>6.76</v>
      </c>
      <c r="W229" s="33">
        <v>4.16</v>
      </c>
      <c r="X229" s="33">
        <v>2.1319999999999997</v>
      </c>
      <c r="Y229" s="33">
        <v>0</v>
      </c>
      <c r="Z229" s="33">
        <v>0</v>
      </c>
      <c r="AA229" s="33">
        <v>0.2288</v>
      </c>
      <c r="AB229" s="38" t="s">
        <v>395</v>
      </c>
      <c r="AC229" s="38" t="s">
        <v>396</v>
      </c>
      <c r="AD229" s="122" t="s">
        <v>396</v>
      </c>
      <c r="AE229" s="37">
        <v>0</v>
      </c>
      <c r="AF229" s="38" t="s">
        <v>396</v>
      </c>
      <c r="AG229" s="282"/>
      <c r="AH229" s="26">
        <v>34.24</v>
      </c>
      <c r="AI229" s="26">
        <v>0</v>
      </c>
      <c r="AJ229" s="26">
        <v>0</v>
      </c>
      <c r="AK229" s="26">
        <v>0</v>
      </c>
      <c r="AL229" s="26">
        <v>4.1500000000000004</v>
      </c>
      <c r="AM229" s="282"/>
      <c r="AN229" s="15">
        <v>0.01</v>
      </c>
      <c r="AO229" s="15">
        <v>0</v>
      </c>
      <c r="AP229" s="16">
        <v>0</v>
      </c>
      <c r="AQ229" s="15">
        <v>0.01</v>
      </c>
      <c r="AR229" s="15">
        <v>0.68300000000000005</v>
      </c>
      <c r="AS229" s="282"/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9"/>
      <c r="BE229" s="192">
        <v>21239.391703811591</v>
      </c>
      <c r="BF229" s="188">
        <v>21239.391703811591</v>
      </c>
      <c r="BG229" s="188">
        <v>2581.1591576750761</v>
      </c>
      <c r="BH229" s="188">
        <v>357.70888226588289</v>
      </c>
      <c r="BI229" s="188">
        <v>127.60057006691729</v>
      </c>
      <c r="BJ229" s="188">
        <v>933.59309380371303</v>
      </c>
      <c r="BK229" s="188">
        <v>17239.330000000002</v>
      </c>
      <c r="BL229" s="188">
        <v>0</v>
      </c>
      <c r="BM229" s="188">
        <v>0</v>
      </c>
      <c r="BN229" s="188">
        <v>0</v>
      </c>
      <c r="BO229" s="188">
        <v>0</v>
      </c>
      <c r="BP229" s="188">
        <v>0</v>
      </c>
      <c r="BQ229" s="188">
        <v>0</v>
      </c>
      <c r="BR229" s="188">
        <v>0</v>
      </c>
      <c r="BS229" s="188">
        <v>0</v>
      </c>
      <c r="BT229" s="188">
        <v>0</v>
      </c>
      <c r="BU229" s="188">
        <v>0</v>
      </c>
      <c r="BV229" s="188">
        <v>0</v>
      </c>
      <c r="BW229" s="188">
        <v>0</v>
      </c>
      <c r="BX229" s="188">
        <v>0</v>
      </c>
      <c r="BY229" s="188">
        <v>0</v>
      </c>
      <c r="BZ229" s="188">
        <v>0</v>
      </c>
      <c r="CA229" s="188">
        <v>0</v>
      </c>
      <c r="CB229" s="188">
        <v>0</v>
      </c>
      <c r="CC229" s="188">
        <v>0</v>
      </c>
      <c r="CD229" s="188">
        <v>0</v>
      </c>
      <c r="CE229" s="188">
        <v>0</v>
      </c>
      <c r="CF229" s="188">
        <v>0</v>
      </c>
      <c r="CG229" s="188">
        <v>0</v>
      </c>
      <c r="CH229" s="188">
        <v>0</v>
      </c>
      <c r="CI229" s="188">
        <v>0</v>
      </c>
      <c r="CJ229" s="188">
        <v>0</v>
      </c>
      <c r="CK229" s="188">
        <v>0</v>
      </c>
      <c r="CL229" s="188">
        <v>0</v>
      </c>
      <c r="CM229" s="188">
        <v>0</v>
      </c>
      <c r="CN229" s="188">
        <v>0</v>
      </c>
      <c r="CO229" s="188">
        <v>0</v>
      </c>
      <c r="CP229" s="188">
        <v>0</v>
      </c>
      <c r="CQ229" s="188">
        <v>0</v>
      </c>
      <c r="CR229" s="188">
        <v>0</v>
      </c>
      <c r="CS229" s="188">
        <v>0</v>
      </c>
      <c r="CT229" s="188">
        <v>0</v>
      </c>
      <c r="CU229" s="188">
        <v>0</v>
      </c>
      <c r="CV229" s="188">
        <v>0</v>
      </c>
      <c r="CW229" s="188">
        <v>0</v>
      </c>
      <c r="CX229" s="188">
        <v>0</v>
      </c>
      <c r="CY229" s="188">
        <v>0</v>
      </c>
      <c r="CZ229" s="188">
        <v>0</v>
      </c>
      <c r="DA229" s="188">
        <v>0</v>
      </c>
      <c r="DB229" s="188">
        <v>0</v>
      </c>
      <c r="DC229" s="188">
        <v>0</v>
      </c>
      <c r="DD229" s="193">
        <v>70405.666812577096</v>
      </c>
      <c r="DE229" s="189">
        <v>56670.167857739107</v>
      </c>
      <c r="DF229" s="189">
        <v>6845.1752059709215</v>
      </c>
      <c r="DG229" s="189">
        <v>71.442842357169496</v>
      </c>
      <c r="DH229" s="189">
        <v>29.529891093903643</v>
      </c>
      <c r="DI229" s="189">
        <v>41.91295126326586</v>
      </c>
      <c r="DJ229" s="188">
        <v>41.359045859719281</v>
      </c>
      <c r="DK229" s="188">
        <v>0</v>
      </c>
      <c r="DL229" s="188">
        <v>59.400307197140684</v>
      </c>
      <c r="DM229" s="188">
        <v>0</v>
      </c>
      <c r="DN229" s="188">
        <v>6658.6621806537923</v>
      </c>
      <c r="DO229" s="188">
        <v>0</v>
      </c>
      <c r="DP229" s="188">
        <v>59.459372799259164</v>
      </c>
      <c r="DQ229" s="188">
        <v>0</v>
      </c>
      <c r="DR229" s="192">
        <v>38703.259906353684</v>
      </c>
      <c r="DS229" s="188">
        <v>29633.094488646289</v>
      </c>
      <c r="DT229" s="188">
        <v>8391.2479271657176</v>
      </c>
      <c r="DU229" s="188">
        <v>21241.846561480572</v>
      </c>
      <c r="DV229" s="188">
        <v>7743.8433923057655</v>
      </c>
      <c r="DW229" s="188">
        <v>2629.8679962950459</v>
      </c>
      <c r="DX229" s="188">
        <v>2159.3815687157607</v>
      </c>
      <c r="DY229" s="188">
        <v>2954.5938272949593</v>
      </c>
      <c r="DZ229" s="188">
        <v>403.52044284615101</v>
      </c>
      <c r="EA229" s="188">
        <v>219.56653160839008</v>
      </c>
      <c r="EB229" s="188">
        <v>183.95391123776096</v>
      </c>
      <c r="EC229" s="188">
        <v>294.91218875343282</v>
      </c>
      <c r="ED229" s="188">
        <v>23.277202515935667</v>
      </c>
      <c r="EE229" s="188">
        <v>297.76450605680174</v>
      </c>
      <c r="EF229" s="188">
        <v>306.8476852293025</v>
      </c>
      <c r="EG229" s="192">
        <v>2562.7931654703279</v>
      </c>
      <c r="EH229" s="188">
        <v>1083.8308538563431</v>
      </c>
      <c r="EI229" s="188">
        <v>1478.9623116139849</v>
      </c>
      <c r="EJ229" s="192">
        <v>5360.6714556462293</v>
      </c>
      <c r="EK229" s="192">
        <v>38193.283893472049</v>
      </c>
      <c r="EL229" s="188">
        <v>20620.797606127664</v>
      </c>
      <c r="EM229" s="188">
        <v>17572.486287344389</v>
      </c>
      <c r="EN229" s="188">
        <v>0</v>
      </c>
      <c r="EO229" s="192">
        <v>0</v>
      </c>
      <c r="EP229" s="188">
        <v>0</v>
      </c>
      <c r="EQ229" s="188">
        <v>0</v>
      </c>
      <c r="ER229" s="188">
        <v>0</v>
      </c>
      <c r="ES229" s="192">
        <v>760</v>
      </c>
      <c r="ET229" s="190">
        <v>177225.06693733096</v>
      </c>
      <c r="EU229" s="269"/>
      <c r="EV229" s="192">
        <v>0</v>
      </c>
      <c r="EW229" s="188">
        <v>96741.48</v>
      </c>
      <c r="EX229" s="188">
        <v>0</v>
      </c>
      <c r="EY229" s="188">
        <v>0</v>
      </c>
      <c r="EZ229" s="188">
        <v>0</v>
      </c>
      <c r="FA229" s="188">
        <v>0</v>
      </c>
      <c r="FB229" s="188">
        <v>0</v>
      </c>
      <c r="FC229" s="192">
        <v>96741.48</v>
      </c>
      <c r="FD229" s="188">
        <v>66111.55</v>
      </c>
      <c r="FE229" s="188">
        <v>0</v>
      </c>
      <c r="FF229" s="188">
        <v>0</v>
      </c>
      <c r="FG229" s="188">
        <v>0</v>
      </c>
      <c r="FH229" s="188">
        <v>0</v>
      </c>
      <c r="FI229" s="188">
        <v>0</v>
      </c>
      <c r="FJ229" s="192">
        <v>66111.55</v>
      </c>
      <c r="FK229" s="192">
        <v>68430</v>
      </c>
      <c r="FL229" s="190">
        <v>96741.48</v>
      </c>
      <c r="FN229" s="115">
        <v>0</v>
      </c>
      <c r="FO229" s="107">
        <v>3.4064322344322351</v>
      </c>
      <c r="FP229" s="108">
        <v>416.19999999999987</v>
      </c>
      <c r="FQ229" s="107">
        <v>2.6059641514041512</v>
      </c>
      <c r="FR229" s="108">
        <v>416.19999999999987</v>
      </c>
      <c r="FS229" s="107">
        <v>0</v>
      </c>
      <c r="FT229" s="108">
        <v>0</v>
      </c>
      <c r="FU229" s="108">
        <v>416.2</v>
      </c>
      <c r="FV229" s="108">
        <v>416.2</v>
      </c>
      <c r="FW229" s="108">
        <v>416.2</v>
      </c>
      <c r="FX229" s="108">
        <v>416.2</v>
      </c>
      <c r="FY229" s="108">
        <v>416.2</v>
      </c>
      <c r="FZ229" s="108">
        <v>416.2</v>
      </c>
      <c r="GA229" s="108">
        <v>416.2</v>
      </c>
      <c r="GB229" s="108">
        <v>416.2</v>
      </c>
      <c r="GC229" s="108">
        <v>416.2</v>
      </c>
      <c r="GD229" s="108">
        <v>416.2</v>
      </c>
      <c r="GE229" s="108">
        <v>416.2</v>
      </c>
      <c r="GF229" s="108">
        <v>416.2</v>
      </c>
      <c r="GG229" s="108">
        <v>416.19999999999987</v>
      </c>
      <c r="GH229" s="108">
        <v>0</v>
      </c>
      <c r="GI229" s="108"/>
      <c r="GJ229" s="108">
        <v>0</v>
      </c>
      <c r="GK229" s="115">
        <v>0</v>
      </c>
    </row>
    <row r="230" spans="1:193" s="2" customFormat="1" ht="12" customHeight="1" x14ac:dyDescent="0.25">
      <c r="A230" s="22">
        <v>225</v>
      </c>
      <c r="B230" s="10" t="s">
        <v>229</v>
      </c>
      <c r="C230" s="28">
        <v>2021</v>
      </c>
      <c r="D230" s="282"/>
      <c r="E230" s="126">
        <v>482.1</v>
      </c>
      <c r="F230" s="11">
        <v>482.1</v>
      </c>
      <c r="G230" s="11">
        <v>0</v>
      </c>
      <c r="H230" s="11">
        <v>0</v>
      </c>
      <c r="I230" s="124" t="s">
        <v>495</v>
      </c>
      <c r="J230" s="12">
        <v>15</v>
      </c>
      <c r="K230" s="26">
        <v>0</v>
      </c>
      <c r="L230" s="26">
        <v>3</v>
      </c>
      <c r="M230" s="26">
        <v>5.73</v>
      </c>
      <c r="N230" s="26">
        <v>4</v>
      </c>
      <c r="O230" s="26">
        <v>2.0499999999999998</v>
      </c>
      <c r="P230" s="26">
        <v>0</v>
      </c>
      <c r="Q230" s="26">
        <v>0</v>
      </c>
      <c r="R230" s="26">
        <v>0.22</v>
      </c>
      <c r="S230" s="35">
        <v>15.6</v>
      </c>
      <c r="T230" s="33">
        <v>0</v>
      </c>
      <c r="U230" s="33">
        <v>3.12</v>
      </c>
      <c r="V230" s="33">
        <v>5.9592000000000001</v>
      </c>
      <c r="W230" s="33">
        <v>4.16</v>
      </c>
      <c r="X230" s="33">
        <v>2.1319999999999997</v>
      </c>
      <c r="Y230" s="33">
        <v>0</v>
      </c>
      <c r="Z230" s="33">
        <v>0</v>
      </c>
      <c r="AA230" s="33">
        <v>0.2288</v>
      </c>
      <c r="AB230" s="38" t="s">
        <v>395</v>
      </c>
      <c r="AC230" s="38" t="s">
        <v>396</v>
      </c>
      <c r="AD230" s="122" t="s">
        <v>396</v>
      </c>
      <c r="AE230" s="37">
        <v>0</v>
      </c>
      <c r="AF230" s="38" t="s">
        <v>396</v>
      </c>
      <c r="AG230" s="282"/>
      <c r="AH230" s="26">
        <v>0</v>
      </c>
      <c r="AI230" s="26">
        <v>0</v>
      </c>
      <c r="AJ230" s="26">
        <v>0</v>
      </c>
      <c r="AK230" s="26">
        <v>0</v>
      </c>
      <c r="AL230" s="26">
        <v>5.93</v>
      </c>
      <c r="AM230" s="282"/>
      <c r="AN230" s="15">
        <v>0</v>
      </c>
      <c r="AO230" s="15">
        <v>0</v>
      </c>
      <c r="AP230" s="16">
        <v>0</v>
      </c>
      <c r="AQ230" s="15">
        <v>0</v>
      </c>
      <c r="AR230" s="15">
        <v>0</v>
      </c>
      <c r="AS230" s="282"/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9"/>
      <c r="BE230" s="192">
        <v>6530.3041893740101</v>
      </c>
      <c r="BF230" s="188">
        <v>6530.3041893740101</v>
      </c>
      <c r="BG230" s="188">
        <v>2989.8530271868208</v>
      </c>
      <c r="BH230" s="188">
        <v>414.34755439784294</v>
      </c>
      <c r="BI230" s="188">
        <v>147.80450463541771</v>
      </c>
      <c r="BJ230" s="188">
        <v>2012.3191031539286</v>
      </c>
      <c r="BK230" s="188">
        <v>965.98</v>
      </c>
      <c r="BL230" s="188">
        <v>0</v>
      </c>
      <c r="BM230" s="188">
        <v>0</v>
      </c>
      <c r="BN230" s="188">
        <v>0</v>
      </c>
      <c r="BO230" s="188">
        <v>0</v>
      </c>
      <c r="BP230" s="188">
        <v>0</v>
      </c>
      <c r="BQ230" s="188">
        <v>0</v>
      </c>
      <c r="BR230" s="188">
        <v>0</v>
      </c>
      <c r="BS230" s="188">
        <v>0</v>
      </c>
      <c r="BT230" s="188">
        <v>0</v>
      </c>
      <c r="BU230" s="188">
        <v>0</v>
      </c>
      <c r="BV230" s="188">
        <v>0</v>
      </c>
      <c r="BW230" s="188">
        <v>0</v>
      </c>
      <c r="BX230" s="188">
        <v>0</v>
      </c>
      <c r="BY230" s="188">
        <v>0</v>
      </c>
      <c r="BZ230" s="188">
        <v>0</v>
      </c>
      <c r="CA230" s="188">
        <v>0</v>
      </c>
      <c r="CB230" s="188">
        <v>0</v>
      </c>
      <c r="CC230" s="188">
        <v>0</v>
      </c>
      <c r="CD230" s="188">
        <v>0</v>
      </c>
      <c r="CE230" s="188">
        <v>0</v>
      </c>
      <c r="CF230" s="188">
        <v>0</v>
      </c>
      <c r="CG230" s="188">
        <v>0</v>
      </c>
      <c r="CH230" s="188">
        <v>0</v>
      </c>
      <c r="CI230" s="188">
        <v>0</v>
      </c>
      <c r="CJ230" s="188">
        <v>0</v>
      </c>
      <c r="CK230" s="188">
        <v>0</v>
      </c>
      <c r="CL230" s="188">
        <v>0</v>
      </c>
      <c r="CM230" s="188">
        <v>0</v>
      </c>
      <c r="CN230" s="188">
        <v>0</v>
      </c>
      <c r="CO230" s="188">
        <v>0</v>
      </c>
      <c r="CP230" s="188">
        <v>0</v>
      </c>
      <c r="CQ230" s="188">
        <v>0</v>
      </c>
      <c r="CR230" s="188">
        <v>0</v>
      </c>
      <c r="CS230" s="188">
        <v>0</v>
      </c>
      <c r="CT230" s="188">
        <v>0</v>
      </c>
      <c r="CU230" s="188">
        <v>0</v>
      </c>
      <c r="CV230" s="188">
        <v>0</v>
      </c>
      <c r="CW230" s="188">
        <v>0</v>
      </c>
      <c r="CX230" s="188">
        <v>0</v>
      </c>
      <c r="CY230" s="188">
        <v>0</v>
      </c>
      <c r="CZ230" s="188">
        <v>0</v>
      </c>
      <c r="DA230" s="188">
        <v>0</v>
      </c>
      <c r="DB230" s="188">
        <v>0</v>
      </c>
      <c r="DC230" s="188">
        <v>0</v>
      </c>
      <c r="DD230" s="193">
        <v>236319.91616556907</v>
      </c>
      <c r="DE230" s="189">
        <v>220409.57487261519</v>
      </c>
      <c r="DF230" s="189">
        <v>7929.0220249845806</v>
      </c>
      <c r="DG230" s="189">
        <v>82.754911822180276</v>
      </c>
      <c r="DH230" s="189">
        <v>34.205575435778357</v>
      </c>
      <c r="DI230" s="189">
        <v>48.549336386401926</v>
      </c>
      <c r="DJ230" s="188">
        <v>47.907727075854574</v>
      </c>
      <c r="DK230" s="188">
        <v>0</v>
      </c>
      <c r="DL230" s="188">
        <v>68.805593704328544</v>
      </c>
      <c r="DM230" s="188">
        <v>0</v>
      </c>
      <c r="DN230" s="188">
        <v>7712.9770237702905</v>
      </c>
      <c r="DO230" s="188">
        <v>0</v>
      </c>
      <c r="DP230" s="188">
        <v>68.874011596643086</v>
      </c>
      <c r="DQ230" s="188">
        <v>0</v>
      </c>
      <c r="DR230" s="192">
        <v>44831.431044817684</v>
      </c>
      <c r="DS230" s="188">
        <v>34325.119781298374</v>
      </c>
      <c r="DT230" s="188">
        <v>9719.8957849269445</v>
      </c>
      <c r="DU230" s="188">
        <v>24605.223996371431</v>
      </c>
      <c r="DV230" s="188">
        <v>8969.9829395257366</v>
      </c>
      <c r="DW230" s="188">
        <v>3046.2742936421005</v>
      </c>
      <c r="DX230" s="188">
        <v>2501.2922976402419</v>
      </c>
      <c r="DY230" s="188">
        <v>3422.4163482433937</v>
      </c>
      <c r="DZ230" s="188">
        <v>467.4127955216951</v>
      </c>
      <c r="EA230" s="188">
        <v>254.33211169727272</v>
      </c>
      <c r="EB230" s="188">
        <v>213.08068382442241</v>
      </c>
      <c r="EC230" s="188">
        <v>341.6077996108362</v>
      </c>
      <c r="ED230" s="188">
        <v>26.962852794167684</v>
      </c>
      <c r="EE230" s="188">
        <v>344.9117452426338</v>
      </c>
      <c r="EF230" s="188">
        <v>355.43313082423549</v>
      </c>
      <c r="EG230" s="192">
        <v>2968.5790126699803</v>
      </c>
      <c r="EH230" s="188">
        <v>1255.4417459013534</v>
      </c>
      <c r="EI230" s="188">
        <v>1713.1372667686267</v>
      </c>
      <c r="EJ230" s="192">
        <v>6209.46590285211</v>
      </c>
      <c r="EK230" s="192">
        <v>0</v>
      </c>
      <c r="EL230" s="188">
        <v>0</v>
      </c>
      <c r="EM230" s="188">
        <v>0</v>
      </c>
      <c r="EN230" s="188">
        <v>0</v>
      </c>
      <c r="EO230" s="192">
        <v>0</v>
      </c>
      <c r="EP230" s="188">
        <v>0</v>
      </c>
      <c r="EQ230" s="188">
        <v>0</v>
      </c>
      <c r="ER230" s="188">
        <v>0</v>
      </c>
      <c r="ES230" s="192">
        <v>1046.8</v>
      </c>
      <c r="ET230" s="190">
        <v>297906.49631528283</v>
      </c>
      <c r="EU230" s="269"/>
      <c r="EV230" s="192">
        <v>0</v>
      </c>
      <c r="EW230" s="188">
        <v>86778</v>
      </c>
      <c r="EX230" s="188">
        <v>0</v>
      </c>
      <c r="EY230" s="188">
        <v>0</v>
      </c>
      <c r="EZ230" s="188">
        <v>0</v>
      </c>
      <c r="FA230" s="188">
        <v>0</v>
      </c>
      <c r="FB230" s="188">
        <v>0</v>
      </c>
      <c r="FC230" s="192">
        <v>86778</v>
      </c>
      <c r="FD230" s="188">
        <v>91325.039999999979</v>
      </c>
      <c r="FE230" s="188">
        <v>0</v>
      </c>
      <c r="FF230" s="188">
        <v>0</v>
      </c>
      <c r="FG230" s="188">
        <v>0</v>
      </c>
      <c r="FH230" s="188">
        <v>0</v>
      </c>
      <c r="FI230" s="188">
        <v>0</v>
      </c>
      <c r="FJ230" s="192">
        <v>91325.039999999979</v>
      </c>
      <c r="FK230" s="192">
        <v>6938.79</v>
      </c>
      <c r="FL230" s="190">
        <v>86778</v>
      </c>
      <c r="FN230" s="115">
        <v>0</v>
      </c>
      <c r="FO230" s="107">
        <v>0</v>
      </c>
      <c r="FP230" s="108">
        <v>0</v>
      </c>
      <c r="FQ230" s="107">
        <v>0</v>
      </c>
      <c r="FR230" s="108">
        <v>0</v>
      </c>
      <c r="FS230" s="107">
        <v>0</v>
      </c>
      <c r="FT230" s="108">
        <v>0</v>
      </c>
      <c r="FU230" s="108">
        <v>482.1</v>
      </c>
      <c r="FV230" s="108">
        <v>482.1</v>
      </c>
      <c r="FW230" s="108">
        <v>482.1</v>
      </c>
      <c r="FX230" s="108">
        <v>482.1</v>
      </c>
      <c r="FY230" s="108">
        <v>482.1</v>
      </c>
      <c r="FZ230" s="108">
        <v>482.1</v>
      </c>
      <c r="GA230" s="108">
        <v>482.1</v>
      </c>
      <c r="GB230" s="108">
        <v>482.1</v>
      </c>
      <c r="GC230" s="108">
        <v>482.1</v>
      </c>
      <c r="GD230" s="108">
        <v>482.1</v>
      </c>
      <c r="GE230" s="108">
        <v>482.1</v>
      </c>
      <c r="GF230" s="108">
        <v>482.1</v>
      </c>
      <c r="GG230" s="108">
        <v>482.10000000000008</v>
      </c>
      <c r="GH230" s="108">
        <v>0</v>
      </c>
      <c r="GI230" s="108"/>
      <c r="GJ230" s="108">
        <v>0</v>
      </c>
      <c r="GK230" s="115">
        <v>0</v>
      </c>
    </row>
    <row r="231" spans="1:193" s="2" customFormat="1" ht="12" customHeight="1" x14ac:dyDescent="0.25">
      <c r="A231" s="22">
        <v>226</v>
      </c>
      <c r="B231" s="10" t="s">
        <v>230</v>
      </c>
      <c r="C231" s="28">
        <v>2021</v>
      </c>
      <c r="D231" s="282"/>
      <c r="E231" s="126">
        <v>265.5</v>
      </c>
      <c r="F231" s="11">
        <v>265.5</v>
      </c>
      <c r="G231" s="11">
        <v>0</v>
      </c>
      <c r="H231" s="11">
        <v>0</v>
      </c>
      <c r="I231" s="124" t="s">
        <v>495</v>
      </c>
      <c r="J231" s="12">
        <v>19.940000000000001</v>
      </c>
      <c r="K231" s="26">
        <v>2.86</v>
      </c>
      <c r="L231" s="26">
        <v>3.7399999999999998</v>
      </c>
      <c r="M231" s="26">
        <v>6.5</v>
      </c>
      <c r="N231" s="26">
        <v>4.17</v>
      </c>
      <c r="O231" s="26">
        <v>2.67</v>
      </c>
      <c r="P231" s="26">
        <v>0</v>
      </c>
      <c r="Q231" s="26">
        <v>0</v>
      </c>
      <c r="R231" s="26">
        <v>0</v>
      </c>
      <c r="S231" s="35">
        <v>20.7376</v>
      </c>
      <c r="T231" s="33">
        <v>2.9743999999999997</v>
      </c>
      <c r="U231" s="33">
        <v>3.8895999999999997</v>
      </c>
      <c r="V231" s="33">
        <v>6.76</v>
      </c>
      <c r="W231" s="33">
        <v>4.3368000000000002</v>
      </c>
      <c r="X231" s="33">
        <v>2.7767999999999997</v>
      </c>
      <c r="Y231" s="33">
        <v>0</v>
      </c>
      <c r="Z231" s="33">
        <v>0</v>
      </c>
      <c r="AA231" s="33">
        <v>0</v>
      </c>
      <c r="AB231" s="38" t="s">
        <v>396</v>
      </c>
      <c r="AC231" s="38" t="s">
        <v>395</v>
      </c>
      <c r="AD231" s="122" t="s">
        <v>396</v>
      </c>
      <c r="AE231" s="37">
        <v>0</v>
      </c>
      <c r="AF231" s="38" t="s">
        <v>396</v>
      </c>
      <c r="AG231" s="282"/>
      <c r="AH231" s="26">
        <v>0</v>
      </c>
      <c r="AI231" s="26">
        <v>0</v>
      </c>
      <c r="AJ231" s="26">
        <v>0</v>
      </c>
      <c r="AK231" s="26">
        <v>0</v>
      </c>
      <c r="AL231" s="26">
        <v>4.29</v>
      </c>
      <c r="AM231" s="282"/>
      <c r="AN231" s="15">
        <v>0</v>
      </c>
      <c r="AO231" s="15">
        <v>0</v>
      </c>
      <c r="AP231" s="16">
        <v>0</v>
      </c>
      <c r="AQ231" s="15">
        <v>0</v>
      </c>
      <c r="AR231" s="15">
        <v>0.68300000000000005</v>
      </c>
      <c r="AS231" s="282"/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26">
        <v>0</v>
      </c>
      <c r="AZ231" s="26">
        <v>0</v>
      </c>
      <c r="BA231" s="26">
        <v>0</v>
      </c>
      <c r="BB231" s="26">
        <v>0</v>
      </c>
      <c r="BC231" s="26">
        <v>0</v>
      </c>
      <c r="BD231" s="269"/>
      <c r="BE231" s="192">
        <v>4222.0102411922826</v>
      </c>
      <c r="BF231" s="188">
        <v>4222.0102411922826</v>
      </c>
      <c r="BG231" s="188">
        <v>1646.5587610829718</v>
      </c>
      <c r="BH231" s="188">
        <v>228.18766997018727</v>
      </c>
      <c r="BI231" s="188">
        <v>81.398249285839867</v>
      </c>
      <c r="BJ231" s="188">
        <v>1108.2155608532835</v>
      </c>
      <c r="BK231" s="188">
        <v>1157.6500000000001</v>
      </c>
      <c r="BL231" s="188">
        <v>0</v>
      </c>
      <c r="BM231" s="188">
        <v>0</v>
      </c>
      <c r="BN231" s="188">
        <v>0</v>
      </c>
      <c r="BO231" s="188">
        <v>0</v>
      </c>
      <c r="BP231" s="188">
        <v>0</v>
      </c>
      <c r="BQ231" s="188">
        <v>0</v>
      </c>
      <c r="BR231" s="188">
        <v>0</v>
      </c>
      <c r="BS231" s="188">
        <v>0</v>
      </c>
      <c r="BT231" s="188">
        <v>0</v>
      </c>
      <c r="BU231" s="188">
        <v>0</v>
      </c>
      <c r="BV231" s="188">
        <v>0</v>
      </c>
      <c r="BW231" s="188">
        <v>0</v>
      </c>
      <c r="BX231" s="188">
        <v>0</v>
      </c>
      <c r="BY231" s="188">
        <v>0</v>
      </c>
      <c r="BZ231" s="188">
        <v>0</v>
      </c>
      <c r="CA231" s="188">
        <v>0</v>
      </c>
      <c r="CB231" s="188">
        <v>0</v>
      </c>
      <c r="CC231" s="188">
        <v>0</v>
      </c>
      <c r="CD231" s="188">
        <v>0</v>
      </c>
      <c r="CE231" s="188">
        <v>0</v>
      </c>
      <c r="CF231" s="188">
        <v>0</v>
      </c>
      <c r="CG231" s="188">
        <v>0</v>
      </c>
      <c r="CH231" s="188">
        <v>0</v>
      </c>
      <c r="CI231" s="188">
        <v>0</v>
      </c>
      <c r="CJ231" s="188">
        <v>0</v>
      </c>
      <c r="CK231" s="188">
        <v>0</v>
      </c>
      <c r="CL231" s="188">
        <v>0</v>
      </c>
      <c r="CM231" s="188">
        <v>0</v>
      </c>
      <c r="CN231" s="188">
        <v>0</v>
      </c>
      <c r="CO231" s="188">
        <v>0</v>
      </c>
      <c r="CP231" s="188">
        <v>0</v>
      </c>
      <c r="CQ231" s="188">
        <v>0</v>
      </c>
      <c r="CR231" s="188">
        <v>0</v>
      </c>
      <c r="CS231" s="188">
        <v>0</v>
      </c>
      <c r="CT231" s="188">
        <v>0</v>
      </c>
      <c r="CU231" s="188">
        <v>0</v>
      </c>
      <c r="CV231" s="188">
        <v>0</v>
      </c>
      <c r="CW231" s="188">
        <v>0</v>
      </c>
      <c r="CX231" s="188">
        <v>0</v>
      </c>
      <c r="CY231" s="188">
        <v>0</v>
      </c>
      <c r="CZ231" s="188">
        <v>0</v>
      </c>
      <c r="DA231" s="188">
        <v>0</v>
      </c>
      <c r="DB231" s="188">
        <v>0</v>
      </c>
      <c r="DC231" s="188">
        <v>0</v>
      </c>
      <c r="DD231" s="193">
        <v>130145.06895241358</v>
      </c>
      <c r="DE231" s="189">
        <v>121382.99549611975</v>
      </c>
      <c r="DF231" s="189">
        <v>4366.6362738714079</v>
      </c>
      <c r="DG231" s="189">
        <v>45.574422503191997</v>
      </c>
      <c r="DH231" s="189">
        <v>18.837544655049062</v>
      </c>
      <c r="DI231" s="189">
        <v>26.736877848142935</v>
      </c>
      <c r="DJ231" s="188">
        <v>26.383533579422085</v>
      </c>
      <c r="DK231" s="188">
        <v>0</v>
      </c>
      <c r="DL231" s="188">
        <v>37.892315138973707</v>
      </c>
      <c r="DM231" s="188">
        <v>0</v>
      </c>
      <c r="DN231" s="188">
        <v>4247.6569172599293</v>
      </c>
      <c r="DO231" s="188">
        <v>0</v>
      </c>
      <c r="DP231" s="188">
        <v>37.92999394090176</v>
      </c>
      <c r="DQ231" s="188">
        <v>0</v>
      </c>
      <c r="DR231" s="192">
        <v>24689.369305951237</v>
      </c>
      <c r="DS231" s="188">
        <v>18903.379593309928</v>
      </c>
      <c r="DT231" s="188">
        <v>5352.8984254264742</v>
      </c>
      <c r="DU231" s="188">
        <v>13550.481167883454</v>
      </c>
      <c r="DV231" s="188">
        <v>4939.9097084507011</v>
      </c>
      <c r="DW231" s="188">
        <v>1677.6308337730297</v>
      </c>
      <c r="DX231" s="188">
        <v>1377.5007364104629</v>
      </c>
      <c r="DY231" s="188">
        <v>1884.7781382672079</v>
      </c>
      <c r="DZ231" s="188">
        <v>257.4115270919105</v>
      </c>
      <c r="EA231" s="188">
        <v>140.06466636719747</v>
      </c>
      <c r="EB231" s="188">
        <v>117.34686072471301</v>
      </c>
      <c r="EC231" s="188">
        <v>188.12875087466708</v>
      </c>
      <c r="ED231" s="188">
        <v>14.848864171025761</v>
      </c>
      <c r="EE231" s="188">
        <v>189.94828533897376</v>
      </c>
      <c r="EF231" s="188">
        <v>195.74257671403134</v>
      </c>
      <c r="EG231" s="192">
        <v>1634.8428290061804</v>
      </c>
      <c r="EH231" s="188">
        <v>691.39137842109369</v>
      </c>
      <c r="EI231" s="188">
        <v>943.45145058508672</v>
      </c>
      <c r="EJ231" s="192">
        <v>3419.6498593802839</v>
      </c>
      <c r="EK231" s="192">
        <v>24364.04823093905</v>
      </c>
      <c r="EL231" s="188">
        <v>13154.305056287594</v>
      </c>
      <c r="EM231" s="188">
        <v>11209.743174651458</v>
      </c>
      <c r="EN231" s="188">
        <v>0</v>
      </c>
      <c r="EO231" s="192">
        <v>0</v>
      </c>
      <c r="EP231" s="188">
        <v>0</v>
      </c>
      <c r="EQ231" s="188">
        <v>0</v>
      </c>
      <c r="ER231" s="188">
        <v>0</v>
      </c>
      <c r="ES231" s="192">
        <v>0</v>
      </c>
      <c r="ET231" s="190">
        <v>188474.98941888261</v>
      </c>
      <c r="EU231" s="269"/>
      <c r="EV231" s="192">
        <v>0</v>
      </c>
      <c r="EW231" s="188">
        <v>59724.78</v>
      </c>
      <c r="EX231" s="188">
        <v>0</v>
      </c>
      <c r="EY231" s="188">
        <v>0</v>
      </c>
      <c r="EZ231" s="188">
        <v>0</v>
      </c>
      <c r="FA231" s="188">
        <v>0</v>
      </c>
      <c r="FB231" s="188">
        <v>0</v>
      </c>
      <c r="FC231" s="192">
        <v>59724.78</v>
      </c>
      <c r="FD231" s="188">
        <v>64704.069999999992</v>
      </c>
      <c r="FE231" s="188">
        <v>0</v>
      </c>
      <c r="FF231" s="188">
        <v>0</v>
      </c>
      <c r="FG231" s="188">
        <v>0</v>
      </c>
      <c r="FH231" s="188">
        <v>0</v>
      </c>
      <c r="FI231" s="188">
        <v>0</v>
      </c>
      <c r="FJ231" s="192">
        <v>64704.069999999992</v>
      </c>
      <c r="FK231" s="192">
        <v>211727.76</v>
      </c>
      <c r="FL231" s="190">
        <v>59724.78</v>
      </c>
      <c r="FN231" s="115">
        <v>0</v>
      </c>
      <c r="FO231" s="107">
        <v>3.4064129715420255</v>
      </c>
      <c r="FP231" s="108">
        <v>265.5</v>
      </c>
      <c r="FQ231" s="107">
        <v>3.086244606221046</v>
      </c>
      <c r="FR231" s="108">
        <v>265.5</v>
      </c>
      <c r="FS231" s="107">
        <v>0</v>
      </c>
      <c r="FT231" s="108">
        <v>0</v>
      </c>
      <c r="FU231" s="108">
        <v>265.5</v>
      </c>
      <c r="FV231" s="108">
        <v>265.5</v>
      </c>
      <c r="FW231" s="108">
        <v>265.5</v>
      </c>
      <c r="FX231" s="108">
        <v>265.5</v>
      </c>
      <c r="FY231" s="108">
        <v>265.5</v>
      </c>
      <c r="FZ231" s="108">
        <v>265.5</v>
      </c>
      <c r="GA231" s="108">
        <v>265.5</v>
      </c>
      <c r="GB231" s="108">
        <v>265.5</v>
      </c>
      <c r="GC231" s="108">
        <v>265.5</v>
      </c>
      <c r="GD231" s="108">
        <v>265.5</v>
      </c>
      <c r="GE231" s="108">
        <v>265.5</v>
      </c>
      <c r="GF231" s="108">
        <v>265.5</v>
      </c>
      <c r="GG231" s="108">
        <v>265.5</v>
      </c>
      <c r="GH231" s="108">
        <v>0</v>
      </c>
      <c r="GI231" s="108"/>
      <c r="GJ231" s="108">
        <v>0</v>
      </c>
      <c r="GK231" s="115">
        <v>0</v>
      </c>
    </row>
    <row r="232" spans="1:193" s="2" customFormat="1" ht="12" customHeight="1" x14ac:dyDescent="0.25">
      <c r="A232" s="22">
        <v>227</v>
      </c>
      <c r="B232" s="10" t="s">
        <v>231</v>
      </c>
      <c r="C232" s="28">
        <v>2021</v>
      </c>
      <c r="D232" s="282"/>
      <c r="E232" s="126">
        <v>128.9</v>
      </c>
      <c r="F232" s="11">
        <v>128.9</v>
      </c>
      <c r="G232" s="11">
        <v>0</v>
      </c>
      <c r="H232" s="11">
        <v>0</v>
      </c>
      <c r="I232" s="124" t="s">
        <v>495</v>
      </c>
      <c r="J232" s="12">
        <v>19.940000000000001</v>
      </c>
      <c r="K232" s="26">
        <v>2.86</v>
      </c>
      <c r="L232" s="26">
        <v>3.7399999999999998</v>
      </c>
      <c r="M232" s="26">
        <v>6.5</v>
      </c>
      <c r="N232" s="26">
        <v>4.17</v>
      </c>
      <c r="O232" s="26">
        <v>2.67</v>
      </c>
      <c r="P232" s="26">
        <v>0</v>
      </c>
      <c r="Q232" s="26">
        <v>0</v>
      </c>
      <c r="R232" s="26">
        <v>0</v>
      </c>
      <c r="S232" s="35">
        <v>20.7376</v>
      </c>
      <c r="T232" s="33">
        <v>2.9743999999999997</v>
      </c>
      <c r="U232" s="33">
        <v>3.8895999999999997</v>
      </c>
      <c r="V232" s="33">
        <v>6.76</v>
      </c>
      <c r="W232" s="33">
        <v>4.3368000000000002</v>
      </c>
      <c r="X232" s="33">
        <v>2.7767999999999997</v>
      </c>
      <c r="Y232" s="33">
        <v>0</v>
      </c>
      <c r="Z232" s="33">
        <v>0</v>
      </c>
      <c r="AA232" s="33">
        <v>0</v>
      </c>
      <c r="AB232" s="38" t="s">
        <v>396</v>
      </c>
      <c r="AC232" s="38" t="s">
        <v>395</v>
      </c>
      <c r="AD232" s="122" t="s">
        <v>396</v>
      </c>
      <c r="AE232" s="37">
        <v>0</v>
      </c>
      <c r="AF232" s="38" t="s">
        <v>396</v>
      </c>
      <c r="AG232" s="282"/>
      <c r="AH232" s="26">
        <v>0</v>
      </c>
      <c r="AI232" s="26">
        <v>0</v>
      </c>
      <c r="AJ232" s="26">
        <v>0</v>
      </c>
      <c r="AK232" s="26">
        <v>0</v>
      </c>
      <c r="AL232" s="26">
        <v>4.29</v>
      </c>
      <c r="AM232" s="282"/>
      <c r="AN232" s="15">
        <v>0</v>
      </c>
      <c r="AO232" s="15">
        <v>0</v>
      </c>
      <c r="AP232" s="16">
        <v>0</v>
      </c>
      <c r="AQ232" s="15">
        <v>0</v>
      </c>
      <c r="AR232" s="15">
        <v>0.68300000000000005</v>
      </c>
      <c r="AS232" s="282"/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9"/>
      <c r="BE232" s="192">
        <v>17153.483056460263</v>
      </c>
      <c r="BF232" s="188">
        <v>2717.8040116372331</v>
      </c>
      <c r="BG232" s="188">
        <v>799.40272807380472</v>
      </c>
      <c r="BH232" s="188">
        <v>110.78489890454669</v>
      </c>
      <c r="BI232" s="188">
        <v>39.518773382089492</v>
      </c>
      <c r="BJ232" s="188">
        <v>538.03761127679195</v>
      </c>
      <c r="BK232" s="188">
        <v>1230.06</v>
      </c>
      <c r="BL232" s="188">
        <v>14351.2</v>
      </c>
      <c r="BM232" s="188">
        <v>0</v>
      </c>
      <c r="BN232" s="188">
        <v>0</v>
      </c>
      <c r="BO232" s="188">
        <v>0</v>
      </c>
      <c r="BP232" s="188">
        <v>0</v>
      </c>
      <c r="BQ232" s="188">
        <v>14351.2</v>
      </c>
      <c r="BR232" s="188">
        <v>0</v>
      </c>
      <c r="BS232" s="188">
        <v>0</v>
      </c>
      <c r="BT232" s="188">
        <v>0</v>
      </c>
      <c r="BU232" s="188">
        <v>0</v>
      </c>
      <c r="BV232" s="188">
        <v>0</v>
      </c>
      <c r="BW232" s="188">
        <v>0</v>
      </c>
      <c r="BX232" s="188">
        <v>0</v>
      </c>
      <c r="BY232" s="188">
        <v>0</v>
      </c>
      <c r="BZ232" s="188">
        <v>0</v>
      </c>
      <c r="CA232" s="188">
        <v>0</v>
      </c>
      <c r="CB232" s="188">
        <v>0</v>
      </c>
      <c r="CC232" s="188">
        <v>0</v>
      </c>
      <c r="CD232" s="188">
        <v>0</v>
      </c>
      <c r="CE232" s="188">
        <v>0</v>
      </c>
      <c r="CF232" s="188">
        <v>0</v>
      </c>
      <c r="CG232" s="188">
        <v>0</v>
      </c>
      <c r="CH232" s="188">
        <v>0</v>
      </c>
      <c r="CI232" s="188">
        <v>0</v>
      </c>
      <c r="CJ232" s="188">
        <v>0</v>
      </c>
      <c r="CK232" s="188">
        <v>0</v>
      </c>
      <c r="CL232" s="188">
        <v>0</v>
      </c>
      <c r="CM232" s="188">
        <v>0</v>
      </c>
      <c r="CN232" s="188">
        <v>0</v>
      </c>
      <c r="CO232" s="188">
        <v>0</v>
      </c>
      <c r="CP232" s="188">
        <v>0</v>
      </c>
      <c r="CQ232" s="188">
        <v>0</v>
      </c>
      <c r="CR232" s="188">
        <v>0</v>
      </c>
      <c r="CS232" s="188">
        <v>0</v>
      </c>
      <c r="CT232" s="188">
        <v>0</v>
      </c>
      <c r="CU232" s="188">
        <v>0</v>
      </c>
      <c r="CV232" s="188">
        <v>0</v>
      </c>
      <c r="CW232" s="188">
        <v>0</v>
      </c>
      <c r="CX232" s="188">
        <v>0</v>
      </c>
      <c r="CY232" s="188">
        <v>0</v>
      </c>
      <c r="CZ232" s="188">
        <v>0</v>
      </c>
      <c r="DA232" s="188">
        <v>0</v>
      </c>
      <c r="DB232" s="188">
        <v>0</v>
      </c>
      <c r="DC232" s="188">
        <v>84.479044823028985</v>
      </c>
      <c r="DD232" s="193">
        <v>63185.308429250894</v>
      </c>
      <c r="DE232" s="189">
        <v>58931.330016760221</v>
      </c>
      <c r="DF232" s="189">
        <v>2119.9977992543304</v>
      </c>
      <c r="DG232" s="189">
        <v>22.126339211530883</v>
      </c>
      <c r="DH232" s="189">
        <v>9.1456101922253286</v>
      </c>
      <c r="DI232" s="189">
        <v>12.980729019305556</v>
      </c>
      <c r="DJ232" s="188">
        <v>12.809180709557468</v>
      </c>
      <c r="DK232" s="188">
        <v>0</v>
      </c>
      <c r="DL232" s="188">
        <v>18.396683319825659</v>
      </c>
      <c r="DM232" s="188">
        <v>0</v>
      </c>
      <c r="DN232" s="188">
        <v>2062.2334336527497</v>
      </c>
      <c r="DO232" s="188">
        <v>0</v>
      </c>
      <c r="DP232" s="188">
        <v>18.414976342682628</v>
      </c>
      <c r="DQ232" s="188">
        <v>0</v>
      </c>
      <c r="DR232" s="192">
        <v>11986.665550045635</v>
      </c>
      <c r="DS232" s="188">
        <v>9177.572992759513</v>
      </c>
      <c r="DT232" s="188">
        <v>2598.8271451505566</v>
      </c>
      <c r="DU232" s="188">
        <v>6578.745847608956</v>
      </c>
      <c r="DV232" s="188">
        <v>2398.3215119370825</v>
      </c>
      <c r="DW232" s="188">
        <v>814.4881901067555</v>
      </c>
      <c r="DX232" s="188">
        <v>668.77531044560715</v>
      </c>
      <c r="DY232" s="188">
        <v>915.05801138471998</v>
      </c>
      <c r="DZ232" s="188">
        <v>124.97305401938708</v>
      </c>
      <c r="EA232" s="188">
        <v>68.001263633641273</v>
      </c>
      <c r="EB232" s="188">
        <v>56.971790385745805</v>
      </c>
      <c r="EC232" s="188">
        <v>91.336331403934423</v>
      </c>
      <c r="ED232" s="188">
        <v>7.2091095730516805</v>
      </c>
      <c r="EE232" s="188">
        <v>92.219713673046044</v>
      </c>
      <c r="EF232" s="188">
        <v>95.032836679618256</v>
      </c>
      <c r="EG232" s="192">
        <v>793.71465408247354</v>
      </c>
      <c r="EH232" s="188">
        <v>335.66986319577779</v>
      </c>
      <c r="EI232" s="188">
        <v>458.04479088669569</v>
      </c>
      <c r="EJ232" s="192">
        <v>1660.2367867198445</v>
      </c>
      <c r="EK232" s="192">
        <v>11828.722474455913</v>
      </c>
      <c r="EL232" s="188">
        <v>6386.4027184763518</v>
      </c>
      <c r="EM232" s="188">
        <v>5442.3197559795608</v>
      </c>
      <c r="EN232" s="188">
        <v>0</v>
      </c>
      <c r="EO232" s="192">
        <v>0</v>
      </c>
      <c r="EP232" s="188">
        <v>0</v>
      </c>
      <c r="EQ232" s="188">
        <v>0</v>
      </c>
      <c r="ER232" s="188">
        <v>0</v>
      </c>
      <c r="ES232" s="192">
        <v>0</v>
      </c>
      <c r="ET232" s="190">
        <v>106608.13095101505</v>
      </c>
      <c r="EU232" s="269"/>
      <c r="EV232" s="192">
        <v>0</v>
      </c>
      <c r="EW232" s="188">
        <v>36388.350000000006</v>
      </c>
      <c r="EX232" s="188">
        <v>0</v>
      </c>
      <c r="EY232" s="188">
        <v>0</v>
      </c>
      <c r="EZ232" s="188">
        <v>0</v>
      </c>
      <c r="FA232" s="188">
        <v>0</v>
      </c>
      <c r="FB232" s="188">
        <v>0</v>
      </c>
      <c r="FC232" s="192">
        <v>36388.350000000006</v>
      </c>
      <c r="FD232" s="188">
        <v>25019.88</v>
      </c>
      <c r="FE232" s="188">
        <v>0</v>
      </c>
      <c r="FF232" s="188">
        <v>0</v>
      </c>
      <c r="FG232" s="188">
        <v>0</v>
      </c>
      <c r="FH232" s="188">
        <v>0</v>
      </c>
      <c r="FI232" s="188">
        <v>0</v>
      </c>
      <c r="FJ232" s="192">
        <v>25019.88</v>
      </c>
      <c r="FK232" s="192">
        <v>48754.22</v>
      </c>
      <c r="FL232" s="190">
        <v>36388.350000000006</v>
      </c>
      <c r="FN232" s="115">
        <v>0</v>
      </c>
      <c r="FO232" s="107">
        <v>3.4065078189300415</v>
      </c>
      <c r="FP232" s="108">
        <v>128.90000000000003</v>
      </c>
      <c r="FQ232" s="107">
        <v>3.0863901234567908</v>
      </c>
      <c r="FR232" s="108">
        <v>128.90000000000003</v>
      </c>
      <c r="FS232" s="107">
        <v>0</v>
      </c>
      <c r="FT232" s="108">
        <v>0</v>
      </c>
      <c r="FU232" s="108">
        <v>128.9</v>
      </c>
      <c r="FV232" s="108">
        <v>128.9</v>
      </c>
      <c r="FW232" s="108">
        <v>128.9</v>
      </c>
      <c r="FX232" s="108">
        <v>128.9</v>
      </c>
      <c r="FY232" s="108">
        <v>128.9</v>
      </c>
      <c r="FZ232" s="108">
        <v>128.9</v>
      </c>
      <c r="GA232" s="108">
        <v>128.9</v>
      </c>
      <c r="GB232" s="108">
        <v>128.9</v>
      </c>
      <c r="GC232" s="108">
        <v>128.9</v>
      </c>
      <c r="GD232" s="108">
        <v>128.9</v>
      </c>
      <c r="GE232" s="108">
        <v>128.9</v>
      </c>
      <c r="GF232" s="108">
        <v>128.9</v>
      </c>
      <c r="GG232" s="108">
        <v>128.90000000000003</v>
      </c>
      <c r="GH232" s="108">
        <v>128.90000000000003</v>
      </c>
      <c r="GI232" s="108"/>
      <c r="GJ232" s="108">
        <v>0</v>
      </c>
      <c r="GK232" s="115">
        <v>0</v>
      </c>
    </row>
    <row r="233" spans="1:193" s="2" customFormat="1" ht="12" customHeight="1" x14ac:dyDescent="0.25">
      <c r="A233" s="22">
        <v>228</v>
      </c>
      <c r="B233" s="10" t="s">
        <v>354</v>
      </c>
      <c r="C233" s="28">
        <v>2021</v>
      </c>
      <c r="D233" s="282"/>
      <c r="E233" s="126">
        <v>144</v>
      </c>
      <c r="F233" s="11">
        <v>144</v>
      </c>
      <c r="G233" s="11">
        <v>0</v>
      </c>
      <c r="H233" s="11">
        <v>0</v>
      </c>
      <c r="I233" s="124" t="s">
        <v>495</v>
      </c>
      <c r="J233" s="21">
        <v>22.1</v>
      </c>
      <c r="K233" s="27">
        <v>3.44</v>
      </c>
      <c r="L233" s="27">
        <v>4.49</v>
      </c>
      <c r="M233" s="27">
        <v>7.45</v>
      </c>
      <c r="N233" s="27">
        <v>4.3499999999999996</v>
      </c>
      <c r="O233" s="27">
        <v>2.14</v>
      </c>
      <c r="P233" s="27">
        <v>0</v>
      </c>
      <c r="Q233" s="27">
        <v>0</v>
      </c>
      <c r="R233" s="27">
        <v>0.23</v>
      </c>
      <c r="S233" s="35">
        <v>22.984000000000002</v>
      </c>
      <c r="T233" s="33">
        <v>3.5775999999999999</v>
      </c>
      <c r="U233" s="33">
        <v>4.6696</v>
      </c>
      <c r="V233" s="33">
        <v>7.7480000000000002</v>
      </c>
      <c r="W233" s="33">
        <v>4.524</v>
      </c>
      <c r="X233" s="33">
        <v>2.2256</v>
      </c>
      <c r="Y233" s="33">
        <v>0</v>
      </c>
      <c r="Z233" s="33">
        <v>0</v>
      </c>
      <c r="AA233" s="33">
        <v>0.23920000000000002</v>
      </c>
      <c r="AB233" s="38" t="s">
        <v>395</v>
      </c>
      <c r="AC233" s="38" t="s">
        <v>396</v>
      </c>
      <c r="AD233" s="122" t="s">
        <v>396</v>
      </c>
      <c r="AE233" s="37">
        <v>0</v>
      </c>
      <c r="AF233" s="38" t="s">
        <v>396</v>
      </c>
      <c r="AG233" s="282"/>
      <c r="AH233" s="26">
        <v>0</v>
      </c>
      <c r="AI233" s="26">
        <v>0</v>
      </c>
      <c r="AJ233" s="26">
        <v>0</v>
      </c>
      <c r="AK233" s="26">
        <v>0</v>
      </c>
      <c r="AL233" s="26">
        <v>5.93</v>
      </c>
      <c r="AM233" s="282"/>
      <c r="AN233" s="15">
        <v>0</v>
      </c>
      <c r="AO233" s="15">
        <v>0</v>
      </c>
      <c r="AP233" s="16">
        <v>0</v>
      </c>
      <c r="AQ233" s="15">
        <v>0</v>
      </c>
      <c r="AR233" s="15">
        <v>0.68300000000000005</v>
      </c>
      <c r="AS233" s="282"/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9"/>
      <c r="BE233" s="192">
        <v>5223.8458935280178</v>
      </c>
      <c r="BF233" s="188">
        <v>5223.8458935280178</v>
      </c>
      <c r="BG233" s="188">
        <v>893.04881957042551</v>
      </c>
      <c r="BH233" s="188">
        <v>123.76280405162699</v>
      </c>
      <c r="BI233" s="188">
        <v>44.148203002489417</v>
      </c>
      <c r="BJ233" s="188">
        <v>601.06606690347576</v>
      </c>
      <c r="BK233" s="188">
        <v>3561.82</v>
      </c>
      <c r="BL233" s="188">
        <v>0</v>
      </c>
      <c r="BM233" s="188">
        <v>0</v>
      </c>
      <c r="BN233" s="188">
        <v>0</v>
      </c>
      <c r="BO233" s="188">
        <v>0</v>
      </c>
      <c r="BP233" s="188">
        <v>0</v>
      </c>
      <c r="BQ233" s="188">
        <v>0</v>
      </c>
      <c r="BR233" s="188">
        <v>0</v>
      </c>
      <c r="BS233" s="188">
        <v>0</v>
      </c>
      <c r="BT233" s="188">
        <v>0</v>
      </c>
      <c r="BU233" s="188">
        <v>0</v>
      </c>
      <c r="BV233" s="188">
        <v>0</v>
      </c>
      <c r="BW233" s="188">
        <v>0</v>
      </c>
      <c r="BX233" s="188">
        <v>0</v>
      </c>
      <c r="BY233" s="188">
        <v>0</v>
      </c>
      <c r="BZ233" s="188">
        <v>0</v>
      </c>
      <c r="CA233" s="188">
        <v>0</v>
      </c>
      <c r="CB233" s="188">
        <v>0</v>
      </c>
      <c r="CC233" s="188">
        <v>0</v>
      </c>
      <c r="CD233" s="188">
        <v>0</v>
      </c>
      <c r="CE233" s="188">
        <v>0</v>
      </c>
      <c r="CF233" s="188">
        <v>0</v>
      </c>
      <c r="CG233" s="188">
        <v>0</v>
      </c>
      <c r="CH233" s="188">
        <v>0</v>
      </c>
      <c r="CI233" s="188">
        <v>0</v>
      </c>
      <c r="CJ233" s="188">
        <v>0</v>
      </c>
      <c r="CK233" s="188">
        <v>0</v>
      </c>
      <c r="CL233" s="188">
        <v>0</v>
      </c>
      <c r="CM233" s="188">
        <v>0</v>
      </c>
      <c r="CN233" s="188">
        <v>0</v>
      </c>
      <c r="CO233" s="188">
        <v>0</v>
      </c>
      <c r="CP233" s="188">
        <v>0</v>
      </c>
      <c r="CQ233" s="188">
        <v>0</v>
      </c>
      <c r="CR233" s="188">
        <v>0</v>
      </c>
      <c r="CS233" s="188">
        <v>0</v>
      </c>
      <c r="CT233" s="188">
        <v>0</v>
      </c>
      <c r="CU233" s="188">
        <v>0</v>
      </c>
      <c r="CV233" s="188">
        <v>0</v>
      </c>
      <c r="CW233" s="188">
        <v>0</v>
      </c>
      <c r="CX233" s="188">
        <v>0</v>
      </c>
      <c r="CY233" s="188">
        <v>0</v>
      </c>
      <c r="CZ233" s="188">
        <v>0</v>
      </c>
      <c r="DA233" s="188">
        <v>0</v>
      </c>
      <c r="DB233" s="188">
        <v>0</v>
      </c>
      <c r="DC233" s="188">
        <v>0</v>
      </c>
      <c r="DD233" s="193">
        <v>70587.156041987007</v>
      </c>
      <c r="DE233" s="189">
        <v>65834.845014844599</v>
      </c>
      <c r="DF233" s="189">
        <v>2368.3450976929671</v>
      </c>
      <c r="DG233" s="189">
        <v>24.718330849188881</v>
      </c>
      <c r="DH233" s="189">
        <v>10.216973372229999</v>
      </c>
      <c r="DI233" s="189">
        <v>14.50135747695888</v>
      </c>
      <c r="DJ233" s="188">
        <v>14.309713127822148</v>
      </c>
      <c r="DK233" s="188">
        <v>0</v>
      </c>
      <c r="DL233" s="188">
        <v>20.551764143172178</v>
      </c>
      <c r="DM233" s="188">
        <v>0</v>
      </c>
      <c r="DN233" s="188">
        <v>2303.8139212257242</v>
      </c>
      <c r="DO233" s="188">
        <v>0</v>
      </c>
      <c r="DP233" s="188">
        <v>20.572200103539938</v>
      </c>
      <c r="DQ233" s="188">
        <v>0</v>
      </c>
      <c r="DR233" s="192">
        <v>13390.844369329485</v>
      </c>
      <c r="DS233" s="188">
        <v>10252.680457388436</v>
      </c>
      <c r="DT233" s="188">
        <v>2903.2669426041894</v>
      </c>
      <c r="DU233" s="188">
        <v>7349.4135147842462</v>
      </c>
      <c r="DV233" s="188">
        <v>2679.2730622105491</v>
      </c>
      <c r="DW233" s="188">
        <v>909.90146916503306</v>
      </c>
      <c r="DX233" s="188">
        <v>747.11904347686118</v>
      </c>
      <c r="DY233" s="188">
        <v>1022.2525495686551</v>
      </c>
      <c r="DZ233" s="188">
        <v>139.61303164307009</v>
      </c>
      <c r="EA233" s="188">
        <v>75.967276673734219</v>
      </c>
      <c r="EB233" s="188">
        <v>63.645754969335869</v>
      </c>
      <c r="EC233" s="188">
        <v>102.03593267778552</v>
      </c>
      <c r="ED233" s="188">
        <v>8.0536212453021072</v>
      </c>
      <c r="EE233" s="188">
        <v>103.02279882791798</v>
      </c>
      <c r="EF233" s="188">
        <v>106.16546533642378</v>
      </c>
      <c r="EG233" s="192">
        <v>886.69441573216568</v>
      </c>
      <c r="EH233" s="188">
        <v>374.99193405889827</v>
      </c>
      <c r="EI233" s="188">
        <v>511.70248167326736</v>
      </c>
      <c r="EJ233" s="192">
        <v>1854.7253474604931</v>
      </c>
      <c r="EK233" s="192">
        <v>13214.399040509317</v>
      </c>
      <c r="EL233" s="188">
        <v>7134.5383356136108</v>
      </c>
      <c r="EM233" s="188">
        <v>6079.8607048957056</v>
      </c>
      <c r="EN233" s="188">
        <v>0</v>
      </c>
      <c r="EO233" s="192">
        <v>0</v>
      </c>
      <c r="EP233" s="188">
        <v>0</v>
      </c>
      <c r="EQ233" s="188">
        <v>0</v>
      </c>
      <c r="ER233" s="188">
        <v>0</v>
      </c>
      <c r="ES233" s="192">
        <v>571.79999999999995</v>
      </c>
      <c r="ET233" s="190">
        <v>105729.4651085465</v>
      </c>
      <c r="EU233" s="269"/>
      <c r="EV233" s="192">
        <v>0</v>
      </c>
      <c r="EW233" s="188">
        <v>49507.360000000001</v>
      </c>
      <c r="EX233" s="188">
        <v>0</v>
      </c>
      <c r="EY233" s="188">
        <v>0</v>
      </c>
      <c r="EZ233" s="188">
        <v>0</v>
      </c>
      <c r="FA233" s="188">
        <v>0</v>
      </c>
      <c r="FB233" s="188">
        <v>0</v>
      </c>
      <c r="FC233" s="192">
        <v>49507.360000000001</v>
      </c>
      <c r="FD233" s="188">
        <v>45927.340000000011</v>
      </c>
      <c r="FE233" s="188">
        <v>0</v>
      </c>
      <c r="FF233" s="188">
        <v>0</v>
      </c>
      <c r="FG233" s="188">
        <v>0</v>
      </c>
      <c r="FH233" s="188">
        <v>0</v>
      </c>
      <c r="FI233" s="188">
        <v>0</v>
      </c>
      <c r="FJ233" s="192">
        <v>45927.340000000011</v>
      </c>
      <c r="FK233" s="192">
        <v>23003.27</v>
      </c>
      <c r="FL233" s="190">
        <v>49507.360000000001</v>
      </c>
      <c r="FN233" s="115">
        <v>0</v>
      </c>
      <c r="FO233" s="107">
        <v>3.4064288888888892</v>
      </c>
      <c r="FP233" s="108">
        <v>144</v>
      </c>
      <c r="FQ233" s="107">
        <v>3.0862294444444447</v>
      </c>
      <c r="FR233" s="108">
        <v>144</v>
      </c>
      <c r="FS233" s="107">
        <v>0</v>
      </c>
      <c r="FT233" s="108">
        <v>0</v>
      </c>
      <c r="FU233" s="108">
        <v>144</v>
      </c>
      <c r="FV233" s="108">
        <v>144</v>
      </c>
      <c r="FW233" s="108">
        <v>144</v>
      </c>
      <c r="FX233" s="108">
        <v>144</v>
      </c>
      <c r="FY233" s="108">
        <v>144</v>
      </c>
      <c r="FZ233" s="108">
        <v>144</v>
      </c>
      <c r="GA233" s="108">
        <v>144</v>
      </c>
      <c r="GB233" s="108">
        <v>144</v>
      </c>
      <c r="GC233" s="108">
        <v>144</v>
      </c>
      <c r="GD233" s="108">
        <v>144</v>
      </c>
      <c r="GE233" s="108">
        <v>144</v>
      </c>
      <c r="GF233" s="108">
        <v>144</v>
      </c>
      <c r="GG233" s="108">
        <v>144</v>
      </c>
      <c r="GH233" s="108">
        <v>0</v>
      </c>
      <c r="GI233" s="108"/>
      <c r="GJ233" s="108">
        <v>0</v>
      </c>
      <c r="GK233" s="115">
        <v>0</v>
      </c>
    </row>
    <row r="234" spans="1:193" s="2" customFormat="1" ht="12" customHeight="1" x14ac:dyDescent="0.25">
      <c r="A234" s="22">
        <v>229</v>
      </c>
      <c r="B234" s="19" t="s">
        <v>19</v>
      </c>
      <c r="C234" s="30" t="s">
        <v>408</v>
      </c>
      <c r="D234" s="282"/>
      <c r="E234" s="126">
        <v>144.9</v>
      </c>
      <c r="F234" s="11">
        <v>144.9</v>
      </c>
      <c r="G234" s="11">
        <v>0</v>
      </c>
      <c r="H234" s="11">
        <v>0</v>
      </c>
      <c r="I234" s="125" t="s">
        <v>495</v>
      </c>
      <c r="J234" s="40">
        <v>0</v>
      </c>
      <c r="K234" s="27">
        <v>0</v>
      </c>
      <c r="L234" s="27">
        <v>0</v>
      </c>
      <c r="M234" s="27">
        <v>0</v>
      </c>
      <c r="N234" s="27">
        <v>0</v>
      </c>
      <c r="O234" s="27">
        <v>0</v>
      </c>
      <c r="P234" s="27">
        <v>0</v>
      </c>
      <c r="Q234" s="27">
        <v>0</v>
      </c>
      <c r="R234" s="27">
        <v>0</v>
      </c>
      <c r="S234" s="40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196" t="s">
        <v>1191</v>
      </c>
      <c r="AC234" s="196" t="s">
        <v>1191</v>
      </c>
      <c r="AD234" s="122" t="s">
        <v>396</v>
      </c>
      <c r="AE234" s="37">
        <v>0</v>
      </c>
      <c r="AF234" s="38" t="s">
        <v>396</v>
      </c>
      <c r="AG234" s="282"/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82"/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82"/>
      <c r="AT234" s="20">
        <v>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69"/>
      <c r="BE234" s="192">
        <v>557.47118512085592</v>
      </c>
      <c r="BF234" s="188">
        <v>557.47118512085592</v>
      </c>
      <c r="BG234" s="188">
        <v>299.54345823091359</v>
      </c>
      <c r="BH234" s="188">
        <v>41.512107192316556</v>
      </c>
      <c r="BI234" s="188">
        <v>14.808043090418327</v>
      </c>
      <c r="BJ234" s="188">
        <v>201.60757660720751</v>
      </c>
      <c r="BK234" s="188">
        <v>0</v>
      </c>
      <c r="BL234" s="188">
        <v>0</v>
      </c>
      <c r="BM234" s="188">
        <v>0</v>
      </c>
      <c r="BN234" s="188">
        <v>0</v>
      </c>
      <c r="BO234" s="188">
        <v>0</v>
      </c>
      <c r="BP234" s="188">
        <v>0</v>
      </c>
      <c r="BQ234" s="188">
        <v>0</v>
      </c>
      <c r="BR234" s="188">
        <v>0</v>
      </c>
      <c r="BS234" s="188">
        <v>0</v>
      </c>
      <c r="BT234" s="188">
        <v>0</v>
      </c>
      <c r="BU234" s="188">
        <v>0</v>
      </c>
      <c r="BV234" s="188">
        <v>0</v>
      </c>
      <c r="BW234" s="188">
        <v>0</v>
      </c>
      <c r="BX234" s="188">
        <v>0</v>
      </c>
      <c r="BY234" s="188">
        <v>0</v>
      </c>
      <c r="BZ234" s="188">
        <v>0</v>
      </c>
      <c r="CA234" s="188">
        <v>0</v>
      </c>
      <c r="CB234" s="188">
        <v>0</v>
      </c>
      <c r="CC234" s="188">
        <v>0</v>
      </c>
      <c r="CD234" s="188">
        <v>0</v>
      </c>
      <c r="CE234" s="188">
        <v>0</v>
      </c>
      <c r="CF234" s="188">
        <v>0</v>
      </c>
      <c r="CG234" s="188">
        <v>0</v>
      </c>
      <c r="CH234" s="188">
        <v>0</v>
      </c>
      <c r="CI234" s="188">
        <v>0</v>
      </c>
      <c r="CJ234" s="188">
        <v>0</v>
      </c>
      <c r="CK234" s="188">
        <v>0</v>
      </c>
      <c r="CL234" s="188">
        <v>0</v>
      </c>
      <c r="CM234" s="188">
        <v>0</v>
      </c>
      <c r="CN234" s="188">
        <v>0</v>
      </c>
      <c r="CO234" s="188">
        <v>0</v>
      </c>
      <c r="CP234" s="188">
        <v>0</v>
      </c>
      <c r="CQ234" s="188">
        <v>0</v>
      </c>
      <c r="CR234" s="188">
        <v>0</v>
      </c>
      <c r="CS234" s="188">
        <v>0</v>
      </c>
      <c r="CT234" s="188">
        <v>0</v>
      </c>
      <c r="CU234" s="188">
        <v>0</v>
      </c>
      <c r="CV234" s="188">
        <v>0</v>
      </c>
      <c r="CW234" s="188">
        <v>0</v>
      </c>
      <c r="CX234" s="188">
        <v>0</v>
      </c>
      <c r="CY234" s="188">
        <v>0</v>
      </c>
      <c r="CZ234" s="188">
        <v>0</v>
      </c>
      <c r="DA234" s="188">
        <v>0</v>
      </c>
      <c r="DB234" s="188">
        <v>0</v>
      </c>
      <c r="DC234" s="188">
        <v>0</v>
      </c>
      <c r="DD234" s="193">
        <v>23676.108589083149</v>
      </c>
      <c r="DE234" s="189">
        <v>22082.104265395803</v>
      </c>
      <c r="DF234" s="189">
        <v>794.38241818451615</v>
      </c>
      <c r="DG234" s="189">
        <v>8.2909401389987707</v>
      </c>
      <c r="DH234" s="189">
        <v>3.4269431519354794</v>
      </c>
      <c r="DI234" s="189">
        <v>4.8639969870632909</v>
      </c>
      <c r="DJ234" s="188">
        <v>4.7997162782903455</v>
      </c>
      <c r="DK234" s="188">
        <v>0</v>
      </c>
      <c r="DL234" s="188">
        <v>6.893404223022336</v>
      </c>
      <c r="DM234" s="188">
        <v>0</v>
      </c>
      <c r="DN234" s="188">
        <v>772.73758607779507</v>
      </c>
      <c r="DO234" s="188">
        <v>0</v>
      </c>
      <c r="DP234" s="188">
        <v>6.9002587847290213</v>
      </c>
      <c r="DQ234" s="188">
        <v>0</v>
      </c>
      <c r="DR234" s="192">
        <v>4491.5123822125979</v>
      </c>
      <c r="DS234" s="188">
        <v>3438.919903415705</v>
      </c>
      <c r="DT234" s="188">
        <v>973.80412033182199</v>
      </c>
      <c r="DU234" s="188">
        <v>2465.1157830838829</v>
      </c>
      <c r="DV234" s="188">
        <v>898.67283961645512</v>
      </c>
      <c r="DW234" s="188">
        <v>305.19611778243819</v>
      </c>
      <c r="DX234" s="188">
        <v>250.5961791661972</v>
      </c>
      <c r="DY234" s="188">
        <v>342.88054266781978</v>
      </c>
      <c r="DZ234" s="188">
        <v>46.828537696946427</v>
      </c>
      <c r="EA234" s="188">
        <v>25.480690717648354</v>
      </c>
      <c r="EB234" s="188">
        <v>21.347846979298076</v>
      </c>
      <c r="EC234" s="188">
        <v>34.224552419007232</v>
      </c>
      <c r="ED234" s="188">
        <v>2.7013187926950821</v>
      </c>
      <c r="EE234" s="188">
        <v>34.555563773530821</v>
      </c>
      <c r="EF234" s="188">
        <v>35.609666498258811</v>
      </c>
      <c r="EG234" s="192">
        <v>297.41208527683057</v>
      </c>
      <c r="EH234" s="188">
        <v>125.77854454892214</v>
      </c>
      <c r="EI234" s="188">
        <v>171.63354072790844</v>
      </c>
      <c r="EJ234" s="192">
        <v>622.10579362737383</v>
      </c>
      <c r="EK234" s="192">
        <v>4432.3296781708341</v>
      </c>
      <c r="EL234" s="188">
        <v>2393.0430667370656</v>
      </c>
      <c r="EM234" s="188">
        <v>2039.2866114337683</v>
      </c>
      <c r="EN234" s="188">
        <v>0</v>
      </c>
      <c r="EO234" s="192">
        <v>0</v>
      </c>
      <c r="EP234" s="188">
        <v>0</v>
      </c>
      <c r="EQ234" s="188">
        <v>0</v>
      </c>
      <c r="ER234" s="188">
        <v>0</v>
      </c>
      <c r="ES234" s="192">
        <v>0</v>
      </c>
      <c r="ET234" s="190">
        <v>34076.939713491643</v>
      </c>
      <c r="EU234" s="269"/>
      <c r="EV234" s="192">
        <v>0</v>
      </c>
      <c r="EW234" s="188">
        <v>9285.2000000000007</v>
      </c>
      <c r="EX234" s="188">
        <v>0</v>
      </c>
      <c r="EY234" s="188">
        <v>0</v>
      </c>
      <c r="EZ234" s="188">
        <v>0</v>
      </c>
      <c r="FA234" s="188">
        <v>0</v>
      </c>
      <c r="FB234" s="188">
        <v>0</v>
      </c>
      <c r="FC234" s="192">
        <v>9285.2000000000007</v>
      </c>
      <c r="FD234" s="188">
        <v>11611.75</v>
      </c>
      <c r="FE234" s="188">
        <v>0</v>
      </c>
      <c r="FF234" s="188">
        <v>0</v>
      </c>
      <c r="FG234" s="188">
        <v>0</v>
      </c>
      <c r="FH234" s="188">
        <v>0</v>
      </c>
      <c r="FI234" s="188">
        <v>0</v>
      </c>
      <c r="FJ234" s="192">
        <v>11611.75</v>
      </c>
      <c r="FK234" s="192">
        <v>743.32</v>
      </c>
      <c r="FL234" s="190">
        <v>9285.2000000000007</v>
      </c>
      <c r="FN234" s="115">
        <v>0</v>
      </c>
      <c r="FO234" s="107">
        <v>3.4064496894409939</v>
      </c>
      <c r="FP234" s="108">
        <v>48.300000000000004</v>
      </c>
      <c r="FQ234" s="107">
        <v>3.0862724637681156</v>
      </c>
      <c r="FR234" s="108">
        <v>48.300000000000004</v>
      </c>
      <c r="FS234" s="107">
        <v>0</v>
      </c>
      <c r="FT234" s="108">
        <v>0</v>
      </c>
      <c r="FU234" s="108">
        <v>144.9</v>
      </c>
      <c r="FV234" s="108">
        <v>144.9</v>
      </c>
      <c r="FW234" s="108">
        <v>144.9</v>
      </c>
      <c r="FX234" s="108">
        <v>144.9</v>
      </c>
      <c r="FY234" s="108">
        <v>0</v>
      </c>
      <c r="FZ234" s="108">
        <v>0</v>
      </c>
      <c r="GA234" s="108">
        <v>0</v>
      </c>
      <c r="GB234" s="108">
        <v>0</v>
      </c>
      <c r="GC234" s="108">
        <v>0</v>
      </c>
      <c r="GD234" s="108">
        <v>0</v>
      </c>
      <c r="GE234" s="108">
        <v>0</v>
      </c>
      <c r="GF234" s="108">
        <v>0</v>
      </c>
      <c r="GG234" s="132">
        <v>48.300000000000004</v>
      </c>
      <c r="GH234" s="108">
        <v>0</v>
      </c>
      <c r="GI234" s="108"/>
      <c r="GJ234" s="108">
        <v>0</v>
      </c>
      <c r="GK234" s="115">
        <v>0</v>
      </c>
    </row>
    <row r="235" spans="1:193" s="2" customFormat="1" ht="12" customHeight="1" x14ac:dyDescent="0.25">
      <c r="A235" s="22">
        <v>230</v>
      </c>
      <c r="B235" s="19" t="s">
        <v>20</v>
      </c>
      <c r="C235" s="30" t="s">
        <v>408</v>
      </c>
      <c r="D235" s="282"/>
      <c r="E235" s="126">
        <v>59.83</v>
      </c>
      <c r="F235" s="11">
        <v>59.83</v>
      </c>
      <c r="G235" s="11">
        <v>0</v>
      </c>
      <c r="H235" s="11">
        <v>0</v>
      </c>
      <c r="I235" s="125" t="s">
        <v>495</v>
      </c>
      <c r="J235" s="40">
        <v>0</v>
      </c>
      <c r="K235" s="27">
        <v>0</v>
      </c>
      <c r="L235" s="27">
        <v>0</v>
      </c>
      <c r="M235" s="27">
        <v>0</v>
      </c>
      <c r="N235" s="27">
        <v>0</v>
      </c>
      <c r="O235" s="27">
        <v>0</v>
      </c>
      <c r="P235" s="27">
        <v>0</v>
      </c>
      <c r="Q235" s="27">
        <v>0</v>
      </c>
      <c r="R235" s="27">
        <v>0</v>
      </c>
      <c r="S235" s="40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196" t="s">
        <v>1191</v>
      </c>
      <c r="AC235" s="196" t="s">
        <v>1191</v>
      </c>
      <c r="AD235" s="122" t="s">
        <v>396</v>
      </c>
      <c r="AE235" s="37">
        <v>0</v>
      </c>
      <c r="AF235" s="38" t="s">
        <v>396</v>
      </c>
      <c r="AG235" s="282"/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82"/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82"/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69"/>
      <c r="BE235" s="192">
        <v>230.18289168930852</v>
      </c>
      <c r="BF235" s="188">
        <v>230.18289168930852</v>
      </c>
      <c r="BG235" s="188">
        <v>123.68312702522813</v>
      </c>
      <c r="BH235" s="188">
        <v>17.140575385205654</v>
      </c>
      <c r="BI235" s="188">
        <v>6.114321726016068</v>
      </c>
      <c r="BJ235" s="188">
        <v>83.244867552858679</v>
      </c>
      <c r="BK235" s="188">
        <v>0</v>
      </c>
      <c r="BL235" s="188">
        <v>0</v>
      </c>
      <c r="BM235" s="188">
        <v>0</v>
      </c>
      <c r="BN235" s="188">
        <v>0</v>
      </c>
      <c r="BO235" s="188">
        <v>0</v>
      </c>
      <c r="BP235" s="188">
        <v>0</v>
      </c>
      <c r="BQ235" s="188">
        <v>0</v>
      </c>
      <c r="BR235" s="188">
        <v>0</v>
      </c>
      <c r="BS235" s="188">
        <v>0</v>
      </c>
      <c r="BT235" s="188">
        <v>0</v>
      </c>
      <c r="BU235" s="188">
        <v>0</v>
      </c>
      <c r="BV235" s="188">
        <v>0</v>
      </c>
      <c r="BW235" s="188">
        <v>0</v>
      </c>
      <c r="BX235" s="188">
        <v>0</v>
      </c>
      <c r="BY235" s="188">
        <v>0</v>
      </c>
      <c r="BZ235" s="188">
        <v>0</v>
      </c>
      <c r="CA235" s="188">
        <v>0</v>
      </c>
      <c r="CB235" s="188">
        <v>0</v>
      </c>
      <c r="CC235" s="188">
        <v>0</v>
      </c>
      <c r="CD235" s="188">
        <v>0</v>
      </c>
      <c r="CE235" s="188">
        <v>0</v>
      </c>
      <c r="CF235" s="188">
        <v>0</v>
      </c>
      <c r="CG235" s="188">
        <v>0</v>
      </c>
      <c r="CH235" s="188">
        <v>0</v>
      </c>
      <c r="CI235" s="188">
        <v>0</v>
      </c>
      <c r="CJ235" s="188">
        <v>0</v>
      </c>
      <c r="CK235" s="188">
        <v>0</v>
      </c>
      <c r="CL235" s="188">
        <v>0</v>
      </c>
      <c r="CM235" s="188">
        <v>0</v>
      </c>
      <c r="CN235" s="188">
        <v>0</v>
      </c>
      <c r="CO235" s="188">
        <v>0</v>
      </c>
      <c r="CP235" s="188">
        <v>0</v>
      </c>
      <c r="CQ235" s="188">
        <v>0</v>
      </c>
      <c r="CR235" s="188">
        <v>0</v>
      </c>
      <c r="CS235" s="188">
        <v>0</v>
      </c>
      <c r="CT235" s="188">
        <v>0</v>
      </c>
      <c r="CU235" s="188">
        <v>0</v>
      </c>
      <c r="CV235" s="188">
        <v>0</v>
      </c>
      <c r="CW235" s="188">
        <v>0</v>
      </c>
      <c r="CX235" s="188">
        <v>0</v>
      </c>
      <c r="CY235" s="188">
        <v>0</v>
      </c>
      <c r="CZ235" s="188">
        <v>0</v>
      </c>
      <c r="DA235" s="188">
        <v>0</v>
      </c>
      <c r="DB235" s="188">
        <v>0</v>
      </c>
      <c r="DC235" s="188">
        <v>0</v>
      </c>
      <c r="DD235" s="193">
        <v>9775.9943194261159</v>
      </c>
      <c r="DE235" s="189">
        <v>9117.8212436068334</v>
      </c>
      <c r="DF235" s="189">
        <v>328.00483146983845</v>
      </c>
      <c r="DG235" s="189">
        <v>3.423374385895765</v>
      </c>
      <c r="DH235" s="189">
        <v>1.4150035112512056</v>
      </c>
      <c r="DI235" s="189">
        <v>2.0083708746445592</v>
      </c>
      <c r="DJ235" s="188">
        <v>1.9818290195314792</v>
      </c>
      <c r="DK235" s="188">
        <v>0</v>
      </c>
      <c r="DL235" s="188">
        <v>2.8463241867731282</v>
      </c>
      <c r="DM235" s="188">
        <v>0</v>
      </c>
      <c r="DN235" s="188">
        <v>319.06756228457192</v>
      </c>
      <c r="DO235" s="188">
        <v>0</v>
      </c>
      <c r="DP235" s="188">
        <v>2.8491544726731348</v>
      </c>
      <c r="DQ235" s="188">
        <v>0</v>
      </c>
      <c r="DR235" s="192">
        <v>1854.5699505022753</v>
      </c>
      <c r="DS235" s="188">
        <v>1419.9487772350697</v>
      </c>
      <c r="DT235" s="188">
        <v>402.08903050002004</v>
      </c>
      <c r="DU235" s="188">
        <v>1017.8597467350496</v>
      </c>
      <c r="DV235" s="188">
        <v>371.06691507420635</v>
      </c>
      <c r="DW235" s="188">
        <v>126.01714097255537</v>
      </c>
      <c r="DX235" s="188">
        <v>103.47252863708472</v>
      </c>
      <c r="DY235" s="188">
        <v>141.57724546456626</v>
      </c>
      <c r="DZ235" s="188">
        <v>19.33575852593723</v>
      </c>
      <c r="EA235" s="188">
        <v>10.521116118957218</v>
      </c>
      <c r="EB235" s="188">
        <v>8.8146424069800116</v>
      </c>
      <c r="EC235" s="188">
        <v>14.131504287296082</v>
      </c>
      <c r="ED235" s="188">
        <v>1.1153892571907986</v>
      </c>
      <c r="EE235" s="188">
        <v>14.268180680264658</v>
      </c>
      <c r="EF235" s="188">
        <v>14.703425442310728</v>
      </c>
      <c r="EG235" s="192">
        <v>122.80307151216545</v>
      </c>
      <c r="EH235" s="188">
        <v>51.934646793388616</v>
      </c>
      <c r="EI235" s="188">
        <v>70.868424718776822</v>
      </c>
      <c r="EJ235" s="192">
        <v>256.87087393185482</v>
      </c>
      <c r="EK235" s="192">
        <v>0</v>
      </c>
      <c r="EL235" s="188">
        <v>0</v>
      </c>
      <c r="EM235" s="188">
        <v>0</v>
      </c>
      <c r="EN235" s="188">
        <v>0</v>
      </c>
      <c r="EO235" s="192">
        <v>0</v>
      </c>
      <c r="EP235" s="188">
        <v>0</v>
      </c>
      <c r="EQ235" s="188">
        <v>0</v>
      </c>
      <c r="ER235" s="188">
        <v>0</v>
      </c>
      <c r="ES235" s="192">
        <v>0</v>
      </c>
      <c r="ET235" s="190">
        <v>12240.42110706172</v>
      </c>
      <c r="EU235" s="269"/>
      <c r="EV235" s="192">
        <v>0</v>
      </c>
      <c r="EW235" s="188">
        <v>0</v>
      </c>
      <c r="EX235" s="188">
        <v>0</v>
      </c>
      <c r="EY235" s="188">
        <v>0</v>
      </c>
      <c r="EZ235" s="188">
        <v>0</v>
      </c>
      <c r="FA235" s="188">
        <v>0</v>
      </c>
      <c r="FB235" s="188">
        <v>0</v>
      </c>
      <c r="FC235" s="192">
        <v>0</v>
      </c>
      <c r="FD235" s="188">
        <v>26021.71</v>
      </c>
      <c r="FE235" s="188">
        <v>0</v>
      </c>
      <c r="FF235" s="188">
        <v>0</v>
      </c>
      <c r="FG235" s="188">
        <v>0</v>
      </c>
      <c r="FH235" s="188">
        <v>0</v>
      </c>
      <c r="FI235" s="188">
        <v>0</v>
      </c>
      <c r="FJ235" s="192">
        <v>26021.71</v>
      </c>
      <c r="FK235" s="192">
        <v>0</v>
      </c>
      <c r="FL235" s="190">
        <v>0</v>
      </c>
      <c r="FN235" s="115">
        <v>0</v>
      </c>
      <c r="FO235" s="107">
        <v>0</v>
      </c>
      <c r="FP235" s="108">
        <v>0</v>
      </c>
      <c r="FQ235" s="107">
        <v>0</v>
      </c>
      <c r="FR235" s="108">
        <v>0</v>
      </c>
      <c r="FS235" s="107">
        <v>0</v>
      </c>
      <c r="FT235" s="108">
        <v>0</v>
      </c>
      <c r="FU235" s="108">
        <v>59.83</v>
      </c>
      <c r="FV235" s="108">
        <v>59.83</v>
      </c>
      <c r="FW235" s="108">
        <v>59.83</v>
      </c>
      <c r="FX235" s="108">
        <v>59.83</v>
      </c>
      <c r="FY235" s="108">
        <v>0</v>
      </c>
      <c r="FZ235" s="108">
        <v>0</v>
      </c>
      <c r="GA235" s="108">
        <v>0</v>
      </c>
      <c r="GB235" s="108">
        <v>0</v>
      </c>
      <c r="GC235" s="108">
        <v>0</v>
      </c>
      <c r="GD235" s="108">
        <v>0</v>
      </c>
      <c r="GE235" s="108">
        <v>0</v>
      </c>
      <c r="GF235" s="108">
        <v>0</v>
      </c>
      <c r="GG235" s="132">
        <v>19.943333333333332</v>
      </c>
      <c r="GH235" s="108">
        <v>0</v>
      </c>
      <c r="GI235" s="108"/>
      <c r="GJ235" s="108">
        <v>0</v>
      </c>
      <c r="GK235" s="115">
        <v>0</v>
      </c>
    </row>
    <row r="236" spans="1:193" s="2" customFormat="1" ht="12" customHeight="1" x14ac:dyDescent="0.25">
      <c r="A236" s="22">
        <v>231</v>
      </c>
      <c r="B236" s="19" t="s">
        <v>21</v>
      </c>
      <c r="C236" s="30" t="s">
        <v>408</v>
      </c>
      <c r="D236" s="282"/>
      <c r="E236" s="126">
        <v>29.9</v>
      </c>
      <c r="F236" s="11">
        <v>29.9</v>
      </c>
      <c r="G236" s="11">
        <v>0</v>
      </c>
      <c r="H236" s="11">
        <v>0</v>
      </c>
      <c r="I236" s="125" t="s">
        <v>495</v>
      </c>
      <c r="J236" s="40">
        <v>0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27">
        <v>0</v>
      </c>
      <c r="Q236" s="27">
        <v>0</v>
      </c>
      <c r="R236" s="27">
        <v>0</v>
      </c>
      <c r="S236" s="40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196" t="s">
        <v>1191</v>
      </c>
      <c r="AC236" s="196" t="s">
        <v>1191</v>
      </c>
      <c r="AD236" s="122" t="s">
        <v>396</v>
      </c>
      <c r="AE236" s="37">
        <v>0</v>
      </c>
      <c r="AF236" s="38" t="s">
        <v>396</v>
      </c>
      <c r="AG236" s="282"/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82"/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82"/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69"/>
      <c r="BE236" s="192">
        <v>115.03373661224012</v>
      </c>
      <c r="BF236" s="188">
        <v>115.03373661224012</v>
      </c>
      <c r="BG236" s="188">
        <v>61.810554873045653</v>
      </c>
      <c r="BH236" s="188">
        <v>8.5659903730177014</v>
      </c>
      <c r="BI236" s="188">
        <v>3.0556279392926702</v>
      </c>
      <c r="BJ236" s="188">
        <v>41.601563426884084</v>
      </c>
      <c r="BK236" s="188">
        <v>0</v>
      </c>
      <c r="BL236" s="188">
        <v>0</v>
      </c>
      <c r="BM236" s="188">
        <v>0</v>
      </c>
      <c r="BN236" s="188">
        <v>0</v>
      </c>
      <c r="BO236" s="188">
        <v>0</v>
      </c>
      <c r="BP236" s="188">
        <v>0</v>
      </c>
      <c r="BQ236" s="188">
        <v>0</v>
      </c>
      <c r="BR236" s="188">
        <v>0</v>
      </c>
      <c r="BS236" s="188">
        <v>0</v>
      </c>
      <c r="BT236" s="188">
        <v>0</v>
      </c>
      <c r="BU236" s="188">
        <v>0</v>
      </c>
      <c r="BV236" s="188">
        <v>0</v>
      </c>
      <c r="BW236" s="188">
        <v>0</v>
      </c>
      <c r="BX236" s="188">
        <v>0</v>
      </c>
      <c r="BY236" s="188">
        <v>0</v>
      </c>
      <c r="BZ236" s="188">
        <v>0</v>
      </c>
      <c r="CA236" s="188">
        <v>0</v>
      </c>
      <c r="CB236" s="188">
        <v>0</v>
      </c>
      <c r="CC236" s="188">
        <v>0</v>
      </c>
      <c r="CD236" s="188">
        <v>0</v>
      </c>
      <c r="CE236" s="188">
        <v>0</v>
      </c>
      <c r="CF236" s="188">
        <v>0</v>
      </c>
      <c r="CG236" s="188">
        <v>0</v>
      </c>
      <c r="CH236" s="188">
        <v>0</v>
      </c>
      <c r="CI236" s="188">
        <v>0</v>
      </c>
      <c r="CJ236" s="188">
        <v>0</v>
      </c>
      <c r="CK236" s="188">
        <v>0</v>
      </c>
      <c r="CL236" s="188">
        <v>0</v>
      </c>
      <c r="CM236" s="188">
        <v>0</v>
      </c>
      <c r="CN236" s="188">
        <v>0</v>
      </c>
      <c r="CO236" s="188">
        <v>0</v>
      </c>
      <c r="CP236" s="188">
        <v>0</v>
      </c>
      <c r="CQ236" s="188">
        <v>0</v>
      </c>
      <c r="CR236" s="188">
        <v>0</v>
      </c>
      <c r="CS236" s="188">
        <v>0</v>
      </c>
      <c r="CT236" s="188">
        <v>0</v>
      </c>
      <c r="CU236" s="188">
        <v>0</v>
      </c>
      <c r="CV236" s="188">
        <v>0</v>
      </c>
      <c r="CW236" s="188">
        <v>0</v>
      </c>
      <c r="CX236" s="188">
        <v>0</v>
      </c>
      <c r="CY236" s="188">
        <v>0</v>
      </c>
      <c r="CZ236" s="188">
        <v>0</v>
      </c>
      <c r="DA236" s="188">
        <v>0</v>
      </c>
      <c r="DB236" s="188">
        <v>0</v>
      </c>
      <c r="DC236" s="188">
        <v>0</v>
      </c>
      <c r="DD236" s="193">
        <v>4885.5462167949345</v>
      </c>
      <c r="DE236" s="189">
        <v>4556.6246896848461</v>
      </c>
      <c r="DF236" s="189">
        <v>163.92018153013825</v>
      </c>
      <c r="DG236" s="189">
        <v>1.7108289175711748</v>
      </c>
      <c r="DH236" s="189">
        <v>0.70714699960573379</v>
      </c>
      <c r="DI236" s="189">
        <v>1.003681917965441</v>
      </c>
      <c r="DJ236" s="188">
        <v>0.99041764472657923</v>
      </c>
      <c r="DK236" s="188">
        <v>0</v>
      </c>
      <c r="DL236" s="188">
        <v>1.4224484904649264</v>
      </c>
      <c r="DM236" s="188">
        <v>0</v>
      </c>
      <c r="DN236" s="188">
        <v>159.45378760335453</v>
      </c>
      <c r="DO236" s="188">
        <v>0</v>
      </c>
      <c r="DP236" s="188">
        <v>1.4238629238329725</v>
      </c>
      <c r="DQ236" s="188">
        <v>0</v>
      </c>
      <c r="DR236" s="192">
        <v>926.82001537720282</v>
      </c>
      <c r="DS236" s="188">
        <v>709.61839276832006</v>
      </c>
      <c r="DT236" s="188">
        <v>200.94370737005849</v>
      </c>
      <c r="DU236" s="188">
        <v>508.67468539826154</v>
      </c>
      <c r="DV236" s="188">
        <v>185.44042722244313</v>
      </c>
      <c r="DW236" s="188">
        <v>62.976976685265022</v>
      </c>
      <c r="DX236" s="188">
        <v>51.710322685088308</v>
      </c>
      <c r="DY236" s="188">
        <v>70.75312785208979</v>
      </c>
      <c r="DZ236" s="188">
        <v>9.6630315882587858</v>
      </c>
      <c r="EA236" s="188">
        <v>5.2579203068163265</v>
      </c>
      <c r="EB236" s="188">
        <v>4.4051112814424593</v>
      </c>
      <c r="EC236" s="188">
        <v>7.0622092293189525</v>
      </c>
      <c r="ED236" s="188">
        <v>0.55741498896882646</v>
      </c>
      <c r="EE236" s="188">
        <v>7.1305131596174709</v>
      </c>
      <c r="EF236" s="188">
        <v>7.3480264202756276</v>
      </c>
      <c r="EG236" s="192">
        <v>61.37074775553647</v>
      </c>
      <c r="EH236" s="188">
        <v>25.954302843428376</v>
      </c>
      <c r="EI236" s="188">
        <v>35.416444912108091</v>
      </c>
      <c r="EJ236" s="192">
        <v>128.37103678025173</v>
      </c>
      <c r="EK236" s="192">
        <v>0</v>
      </c>
      <c r="EL236" s="188">
        <v>0</v>
      </c>
      <c r="EM236" s="188">
        <v>0</v>
      </c>
      <c r="EN236" s="188">
        <v>0</v>
      </c>
      <c r="EO236" s="192">
        <v>0</v>
      </c>
      <c r="EP236" s="188">
        <v>0</v>
      </c>
      <c r="EQ236" s="188">
        <v>0</v>
      </c>
      <c r="ER236" s="188">
        <v>0</v>
      </c>
      <c r="ES236" s="192">
        <v>0</v>
      </c>
      <c r="ET236" s="190">
        <v>6117.1417533201657</v>
      </c>
      <c r="EU236" s="269"/>
      <c r="EV236" s="192">
        <v>0</v>
      </c>
      <c r="EW236" s="188">
        <v>0</v>
      </c>
      <c r="EX236" s="188">
        <v>0</v>
      </c>
      <c r="EY236" s="188">
        <v>0</v>
      </c>
      <c r="EZ236" s="188">
        <v>0</v>
      </c>
      <c r="FA236" s="188">
        <v>0</v>
      </c>
      <c r="FB236" s="188">
        <v>0</v>
      </c>
      <c r="FC236" s="192">
        <v>0</v>
      </c>
      <c r="FD236" s="188">
        <v>0</v>
      </c>
      <c r="FE236" s="188">
        <v>0</v>
      </c>
      <c r="FF236" s="188">
        <v>0</v>
      </c>
      <c r="FG236" s="188">
        <v>0</v>
      </c>
      <c r="FH236" s="188">
        <v>0</v>
      </c>
      <c r="FI236" s="188">
        <v>0</v>
      </c>
      <c r="FJ236" s="192">
        <v>0</v>
      </c>
      <c r="FK236" s="192">
        <v>0</v>
      </c>
      <c r="FL236" s="190">
        <v>0</v>
      </c>
      <c r="FN236" s="115">
        <v>0</v>
      </c>
      <c r="FO236" s="107">
        <v>0</v>
      </c>
      <c r="FP236" s="108">
        <v>0</v>
      </c>
      <c r="FQ236" s="107">
        <v>0</v>
      </c>
      <c r="FR236" s="108">
        <v>0</v>
      </c>
      <c r="FS236" s="107">
        <v>0</v>
      </c>
      <c r="FT236" s="108">
        <v>0</v>
      </c>
      <c r="FU236" s="108">
        <v>29.9</v>
      </c>
      <c r="FV236" s="108">
        <v>29.9</v>
      </c>
      <c r="FW236" s="108">
        <v>29.9</v>
      </c>
      <c r="FX236" s="108">
        <v>29.9</v>
      </c>
      <c r="FY236" s="108">
        <v>0</v>
      </c>
      <c r="FZ236" s="108">
        <v>0</v>
      </c>
      <c r="GA236" s="108">
        <v>0</v>
      </c>
      <c r="GB236" s="108">
        <v>0</v>
      </c>
      <c r="GC236" s="108">
        <v>0</v>
      </c>
      <c r="GD236" s="108">
        <v>0</v>
      </c>
      <c r="GE236" s="108">
        <v>0</v>
      </c>
      <c r="GF236" s="108">
        <v>0</v>
      </c>
      <c r="GG236" s="132">
        <v>9.9666666666666668</v>
      </c>
      <c r="GH236" s="108">
        <v>0</v>
      </c>
      <c r="GI236" s="108"/>
      <c r="GJ236" s="108">
        <v>0</v>
      </c>
      <c r="GK236" s="115">
        <v>0</v>
      </c>
    </row>
    <row r="237" spans="1:193" s="2" customFormat="1" ht="12" customHeight="1" x14ac:dyDescent="0.25">
      <c r="A237" s="22">
        <v>232</v>
      </c>
      <c r="B237" s="19" t="s">
        <v>55</v>
      </c>
      <c r="C237" s="30" t="s">
        <v>408</v>
      </c>
      <c r="D237" s="282"/>
      <c r="E237" s="126">
        <v>6704.3</v>
      </c>
      <c r="F237" s="11">
        <v>6704.3</v>
      </c>
      <c r="G237" s="11">
        <v>0</v>
      </c>
      <c r="H237" s="11">
        <v>921.2</v>
      </c>
      <c r="I237" s="125" t="s">
        <v>496</v>
      </c>
      <c r="J237" s="40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27">
        <v>0</v>
      </c>
      <c r="Q237" s="27">
        <v>0</v>
      </c>
      <c r="R237" s="27">
        <v>0</v>
      </c>
      <c r="S237" s="40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196" t="s">
        <v>1191</v>
      </c>
      <c r="AC237" s="196" t="s">
        <v>1191</v>
      </c>
      <c r="AD237" s="122" t="s">
        <v>395</v>
      </c>
      <c r="AE237" s="37">
        <v>4</v>
      </c>
      <c r="AF237" s="38" t="s">
        <v>396</v>
      </c>
      <c r="AG237" s="282"/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82"/>
      <c r="AN237" s="20">
        <v>0</v>
      </c>
      <c r="AO237" s="20">
        <v>0</v>
      </c>
      <c r="AP237" s="20">
        <v>0</v>
      </c>
      <c r="AQ237" s="20">
        <v>0</v>
      </c>
      <c r="AR237" s="20">
        <v>0</v>
      </c>
      <c r="AS237" s="282"/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69"/>
      <c r="BE237" s="192">
        <v>321831.17873518192</v>
      </c>
      <c r="BF237" s="188">
        <v>68846.437599399578</v>
      </c>
      <c r="BG237" s="188">
        <v>13859.41481723612</v>
      </c>
      <c r="BH237" s="188">
        <v>1920.701312970655</v>
      </c>
      <c r="BI237" s="188">
        <v>685.14536432775424</v>
      </c>
      <c r="BJ237" s="188">
        <v>5629.1361048650497</v>
      </c>
      <c r="BK237" s="188">
        <v>46752.04</v>
      </c>
      <c r="BL237" s="188">
        <v>25543.51</v>
      </c>
      <c r="BM237" s="188">
        <v>0</v>
      </c>
      <c r="BN237" s="188">
        <v>25543.51</v>
      </c>
      <c r="BO237" s="188">
        <v>0</v>
      </c>
      <c r="BP237" s="188">
        <v>0</v>
      </c>
      <c r="BQ237" s="188">
        <v>0</v>
      </c>
      <c r="BR237" s="188">
        <v>0</v>
      </c>
      <c r="BS237" s="188">
        <v>195812.66</v>
      </c>
      <c r="BT237" s="188">
        <v>0</v>
      </c>
      <c r="BU237" s="188">
        <v>0</v>
      </c>
      <c r="BV237" s="188">
        <v>0</v>
      </c>
      <c r="BW237" s="188">
        <v>0</v>
      </c>
      <c r="BX237" s="188">
        <v>0</v>
      </c>
      <c r="BY237" s="188">
        <v>0</v>
      </c>
      <c r="BZ237" s="188">
        <v>0</v>
      </c>
      <c r="CA237" s="188">
        <v>0</v>
      </c>
      <c r="CB237" s="188">
        <v>0</v>
      </c>
      <c r="CC237" s="188">
        <v>0</v>
      </c>
      <c r="CD237" s="188">
        <v>0</v>
      </c>
      <c r="CE237" s="188">
        <v>0</v>
      </c>
      <c r="CF237" s="188">
        <v>0</v>
      </c>
      <c r="CG237" s="188">
        <v>0</v>
      </c>
      <c r="CH237" s="188">
        <v>0</v>
      </c>
      <c r="CI237" s="188">
        <v>0</v>
      </c>
      <c r="CJ237" s="188">
        <v>0</v>
      </c>
      <c r="CK237" s="188">
        <v>0</v>
      </c>
      <c r="CL237" s="188">
        <v>0</v>
      </c>
      <c r="CM237" s="188">
        <v>0</v>
      </c>
      <c r="CN237" s="188">
        <v>0</v>
      </c>
      <c r="CO237" s="188">
        <v>0</v>
      </c>
      <c r="CP237" s="188">
        <v>0</v>
      </c>
      <c r="CQ237" s="188">
        <v>0</v>
      </c>
      <c r="CR237" s="188">
        <v>30163.94</v>
      </c>
      <c r="CS237" s="188">
        <v>0</v>
      </c>
      <c r="CT237" s="188">
        <v>0</v>
      </c>
      <c r="CU237" s="188">
        <v>0</v>
      </c>
      <c r="CV237" s="188">
        <v>0</v>
      </c>
      <c r="CW237" s="188">
        <v>0</v>
      </c>
      <c r="CX237" s="188">
        <v>0</v>
      </c>
      <c r="CY237" s="188">
        <v>0</v>
      </c>
      <c r="CZ237" s="188">
        <v>0</v>
      </c>
      <c r="DA237" s="188">
        <v>0</v>
      </c>
      <c r="DB237" s="188">
        <v>0</v>
      </c>
      <c r="DC237" s="188">
        <v>1464.6311357823458</v>
      </c>
      <c r="DD237" s="193">
        <v>320126.27021607209</v>
      </c>
      <c r="DE237" s="189">
        <v>246374.1433196117</v>
      </c>
      <c r="DF237" s="189">
        <v>36754.851940886481</v>
      </c>
      <c r="DG237" s="189">
        <v>383.60904053753939</v>
      </c>
      <c r="DH237" s="189">
        <v>158.55938560055924</v>
      </c>
      <c r="DI237" s="189">
        <v>225.04965493698015</v>
      </c>
      <c r="DJ237" s="188">
        <v>222.07548546957878</v>
      </c>
      <c r="DK237" s="188">
        <v>0</v>
      </c>
      <c r="DL237" s="188">
        <v>318.94720450247513</v>
      </c>
      <c r="DM237" s="188">
        <v>0</v>
      </c>
      <c r="DN237" s="188">
        <v>35753.378870540793</v>
      </c>
      <c r="DO237" s="188">
        <v>0</v>
      </c>
      <c r="DP237" s="188">
        <v>319.26435452352501</v>
      </c>
      <c r="DQ237" s="188">
        <v>0</v>
      </c>
      <c r="DR237" s="192">
        <v>207815.36552151779</v>
      </c>
      <c r="DS237" s="188">
        <v>159113.53145941967</v>
      </c>
      <c r="DT237" s="188">
        <v>45056.417970604794</v>
      </c>
      <c r="DU237" s="188">
        <v>114057.11348881488</v>
      </c>
      <c r="DV237" s="188">
        <v>41580.209238375435</v>
      </c>
      <c r="DW237" s="188">
        <v>14120.954675285027</v>
      </c>
      <c r="DX237" s="188">
        <v>11594.699544402594</v>
      </c>
      <c r="DY237" s="188">
        <v>15864.555018687812</v>
      </c>
      <c r="DZ237" s="188">
        <v>2166.6843704736921</v>
      </c>
      <c r="EA237" s="188">
        <v>1178.9523449160101</v>
      </c>
      <c r="EB237" s="188">
        <v>987.73202555768171</v>
      </c>
      <c r="EC237" s="188">
        <v>1583.5173691011055</v>
      </c>
      <c r="ED237" s="188">
        <v>124.9858632288864</v>
      </c>
      <c r="EE237" s="188">
        <v>1598.8327550509503</v>
      </c>
      <c r="EF237" s="188">
        <v>1647.6044658680232</v>
      </c>
      <c r="EG237" s="192">
        <v>13760.799470817496</v>
      </c>
      <c r="EH237" s="188">
        <v>5819.5796840534067</v>
      </c>
      <c r="EI237" s="188">
        <v>7941.2197867640898</v>
      </c>
      <c r="EJ237" s="192">
        <v>28783.877655044871</v>
      </c>
      <c r="EK237" s="192">
        <v>268559.68708842475</v>
      </c>
      <c r="EL237" s="188">
        <v>110722.41982281096</v>
      </c>
      <c r="EM237" s="188">
        <v>94354.653064426588</v>
      </c>
      <c r="EN237" s="188">
        <v>63482.614201187193</v>
      </c>
      <c r="EO237" s="192">
        <v>124197.50823170923</v>
      </c>
      <c r="EP237" s="188">
        <v>40078.84789111976</v>
      </c>
      <c r="EQ237" s="188">
        <v>118.66034058946902</v>
      </c>
      <c r="ER237" s="188">
        <v>84000</v>
      </c>
      <c r="ES237" s="192">
        <v>0</v>
      </c>
      <c r="ET237" s="190">
        <v>1285074.6869187683</v>
      </c>
      <c r="EU237" s="269"/>
      <c r="EV237" s="192">
        <v>0</v>
      </c>
      <c r="EW237" s="188">
        <v>985533.6</v>
      </c>
      <c r="EX237" s="188">
        <v>1148.8800000000001</v>
      </c>
      <c r="EY237" s="188">
        <v>1148.8800000000001</v>
      </c>
      <c r="EZ237" s="188">
        <v>3593.88</v>
      </c>
      <c r="FA237" s="188">
        <v>2433.92</v>
      </c>
      <c r="FB237" s="188">
        <v>54708.119999999995</v>
      </c>
      <c r="FC237" s="192">
        <v>1048567.28</v>
      </c>
      <c r="FD237" s="188">
        <v>1086859.43</v>
      </c>
      <c r="FE237" s="188">
        <v>1317.4300000000003</v>
      </c>
      <c r="FF237" s="188">
        <v>1317.4400000000003</v>
      </c>
      <c r="FG237" s="188">
        <v>4121.5200000000004</v>
      </c>
      <c r="FH237" s="188">
        <v>2791.08</v>
      </c>
      <c r="FI237" s="188">
        <v>62669.509999999995</v>
      </c>
      <c r="FJ237" s="192">
        <v>1159076.4099999999</v>
      </c>
      <c r="FK237" s="192">
        <v>367885.01000000007</v>
      </c>
      <c r="FL237" s="190">
        <v>985533.6</v>
      </c>
      <c r="FN237" s="115">
        <v>1.7428167484630182E-3</v>
      </c>
      <c r="FO237" s="107">
        <v>3.4064169809173341</v>
      </c>
      <c r="FP237" s="108">
        <v>2234.7666666666669</v>
      </c>
      <c r="FQ237" s="107">
        <v>3.0862302211768275</v>
      </c>
      <c r="FR237" s="108">
        <v>2234.7666666666669</v>
      </c>
      <c r="FS237" s="107">
        <v>1.6009275617436169</v>
      </c>
      <c r="FT237" s="108">
        <v>2234.7666666666669</v>
      </c>
      <c r="FU237" s="108">
        <v>6704.3</v>
      </c>
      <c r="FV237" s="108">
        <v>6704.3</v>
      </c>
      <c r="FW237" s="108">
        <v>6704.3</v>
      </c>
      <c r="FX237" s="108">
        <v>6704.3</v>
      </c>
      <c r="FY237" s="108">
        <v>0</v>
      </c>
      <c r="FZ237" s="108">
        <v>0</v>
      </c>
      <c r="GA237" s="108">
        <v>0</v>
      </c>
      <c r="GB237" s="108">
        <v>0</v>
      </c>
      <c r="GC237" s="108">
        <v>0</v>
      </c>
      <c r="GD237" s="108">
        <v>0</v>
      </c>
      <c r="GE237" s="108">
        <v>0</v>
      </c>
      <c r="GF237" s="108">
        <v>0</v>
      </c>
      <c r="GG237" s="132">
        <v>2234.7666666666669</v>
      </c>
      <c r="GH237" s="108">
        <v>2234.7666666666669</v>
      </c>
      <c r="GI237" s="108"/>
      <c r="GJ237" s="108">
        <v>0</v>
      </c>
      <c r="GK237" s="115">
        <v>0</v>
      </c>
    </row>
    <row r="238" spans="1:193" s="2" customFormat="1" ht="12" customHeight="1" x14ac:dyDescent="0.25">
      <c r="A238" s="22">
        <v>233</v>
      </c>
      <c r="B238" s="19" t="s">
        <v>203</v>
      </c>
      <c r="C238" s="30" t="s">
        <v>409</v>
      </c>
      <c r="D238" s="282"/>
      <c r="E238" s="126">
        <v>3846.2999999999997</v>
      </c>
      <c r="F238" s="11">
        <v>3832.2</v>
      </c>
      <c r="G238" s="11">
        <v>14.1</v>
      </c>
      <c r="H238" s="11">
        <v>641.70000000000005</v>
      </c>
      <c r="I238" s="125" t="s">
        <v>496</v>
      </c>
      <c r="J238" s="40">
        <v>0</v>
      </c>
      <c r="K238" s="27">
        <v>0</v>
      </c>
      <c r="L238" s="27">
        <v>0</v>
      </c>
      <c r="M238" s="27">
        <v>0</v>
      </c>
      <c r="N238" s="27">
        <v>0</v>
      </c>
      <c r="O238" s="27">
        <v>0</v>
      </c>
      <c r="P238" s="27">
        <v>0</v>
      </c>
      <c r="Q238" s="27">
        <v>0</v>
      </c>
      <c r="R238" s="27">
        <v>0</v>
      </c>
      <c r="S238" s="40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33">
        <v>0</v>
      </c>
      <c r="AB238" s="196" t="s">
        <v>1191</v>
      </c>
      <c r="AC238" s="196" t="s">
        <v>1191</v>
      </c>
      <c r="AD238" s="122" t="s">
        <v>395</v>
      </c>
      <c r="AE238" s="37">
        <v>2</v>
      </c>
      <c r="AF238" s="38" t="s">
        <v>396</v>
      </c>
      <c r="AG238" s="282"/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82"/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82"/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69"/>
      <c r="BE238" s="192">
        <v>235914.79465329679</v>
      </c>
      <c r="BF238" s="188">
        <v>18769.893431219953</v>
      </c>
      <c r="BG238" s="188">
        <v>5963.4265186002212</v>
      </c>
      <c r="BH238" s="188">
        <v>826.43901601349455</v>
      </c>
      <c r="BI238" s="188">
        <v>294.80422432026916</v>
      </c>
      <c r="BJ238" s="188">
        <v>2422.1036722859699</v>
      </c>
      <c r="BK238" s="188">
        <v>9263.119999999999</v>
      </c>
      <c r="BL238" s="188">
        <v>0</v>
      </c>
      <c r="BM238" s="188">
        <v>0</v>
      </c>
      <c r="BN238" s="188">
        <v>0</v>
      </c>
      <c r="BO238" s="188">
        <v>0</v>
      </c>
      <c r="BP238" s="188">
        <v>0</v>
      </c>
      <c r="BQ238" s="188">
        <v>0</v>
      </c>
      <c r="BR238" s="188">
        <v>0</v>
      </c>
      <c r="BS238" s="188">
        <v>216514.7</v>
      </c>
      <c r="BT238" s="188">
        <v>0</v>
      </c>
      <c r="BU238" s="188">
        <v>0</v>
      </c>
      <c r="BV238" s="188">
        <v>0</v>
      </c>
      <c r="BW238" s="188">
        <v>0</v>
      </c>
      <c r="BX238" s="188">
        <v>0</v>
      </c>
      <c r="BY238" s="188">
        <v>0</v>
      </c>
      <c r="BZ238" s="188">
        <v>0</v>
      </c>
      <c r="CA238" s="188">
        <v>0</v>
      </c>
      <c r="CB238" s="188">
        <v>0</v>
      </c>
      <c r="CC238" s="188">
        <v>0</v>
      </c>
      <c r="CD238" s="188">
        <v>0</v>
      </c>
      <c r="CE238" s="188">
        <v>0</v>
      </c>
      <c r="CF238" s="188">
        <v>0</v>
      </c>
      <c r="CG238" s="188">
        <v>0</v>
      </c>
      <c r="CH238" s="188">
        <v>0</v>
      </c>
      <c r="CI238" s="188">
        <v>0</v>
      </c>
      <c r="CJ238" s="188">
        <v>0</v>
      </c>
      <c r="CK238" s="188">
        <v>0</v>
      </c>
      <c r="CL238" s="188">
        <v>0</v>
      </c>
      <c r="CM238" s="188">
        <v>0</v>
      </c>
      <c r="CN238" s="188">
        <v>0</v>
      </c>
      <c r="CO238" s="188">
        <v>0</v>
      </c>
      <c r="CP238" s="188">
        <v>0</v>
      </c>
      <c r="CQ238" s="188">
        <v>0</v>
      </c>
      <c r="CR238" s="188">
        <v>0</v>
      </c>
      <c r="CS238" s="188">
        <v>0</v>
      </c>
      <c r="CT238" s="188">
        <v>0</v>
      </c>
      <c r="CU238" s="188">
        <v>0</v>
      </c>
      <c r="CV238" s="188">
        <v>0</v>
      </c>
      <c r="CW238" s="188">
        <v>0</v>
      </c>
      <c r="CX238" s="188">
        <v>0</v>
      </c>
      <c r="CY238" s="188">
        <v>0</v>
      </c>
      <c r="CZ238" s="188">
        <v>0</v>
      </c>
      <c r="DA238" s="188">
        <v>0</v>
      </c>
      <c r="DB238" s="188">
        <v>0</v>
      </c>
      <c r="DC238" s="188">
        <v>630.20122207683528</v>
      </c>
      <c r="DD238" s="193">
        <v>137743.87405829964</v>
      </c>
      <c r="DE238" s="189">
        <v>106009.82214215753</v>
      </c>
      <c r="DF238" s="189">
        <v>15814.871092459131</v>
      </c>
      <c r="DG238" s="189">
        <v>165.05922907158885</v>
      </c>
      <c r="DH238" s="189">
        <v>68.22490396112542</v>
      </c>
      <c r="DI238" s="189">
        <v>96.834325110463425</v>
      </c>
      <c r="DJ238" s="188">
        <v>95.554600006149869</v>
      </c>
      <c r="DK238" s="188">
        <v>0</v>
      </c>
      <c r="DL238" s="188">
        <v>137.23654587479714</v>
      </c>
      <c r="DM238" s="188">
        <v>0</v>
      </c>
      <c r="DN238" s="188">
        <v>15383.957439601567</v>
      </c>
      <c r="DO238" s="188">
        <v>0</v>
      </c>
      <c r="DP238" s="188">
        <v>137.3730091288987</v>
      </c>
      <c r="DQ238" s="188">
        <v>0</v>
      </c>
      <c r="DR238" s="192">
        <v>89418.758155819436</v>
      </c>
      <c r="DS238" s="188">
        <v>68463.341741758923</v>
      </c>
      <c r="DT238" s="188">
        <v>19386.867432879328</v>
      </c>
      <c r="DU238" s="188">
        <v>49076.474308879595</v>
      </c>
      <c r="DV238" s="188">
        <v>17891.12496385492</v>
      </c>
      <c r="DW238" s="188">
        <v>6075.9618417525453</v>
      </c>
      <c r="DX238" s="188">
        <v>4988.9652377171024</v>
      </c>
      <c r="DY238" s="188">
        <v>6826.1978843852739</v>
      </c>
      <c r="DZ238" s="188">
        <v>932.28056182072999</v>
      </c>
      <c r="EA238" s="188">
        <v>507.2794032468471</v>
      </c>
      <c r="EB238" s="188">
        <v>425.00115857388289</v>
      </c>
      <c r="EC238" s="188">
        <v>681.35556919890007</v>
      </c>
      <c r="ED238" s="188">
        <v>53.778894784384541</v>
      </c>
      <c r="EE238" s="188">
        <v>687.94547071496686</v>
      </c>
      <c r="EF238" s="188">
        <v>708.93095368660897</v>
      </c>
      <c r="EG238" s="192">
        <v>5920.9943250531742</v>
      </c>
      <c r="EH238" s="188">
        <v>2504.047701338091</v>
      </c>
      <c r="EI238" s="188">
        <v>3416.9466237150837</v>
      </c>
      <c r="EJ238" s="192">
        <v>12385.121708224469</v>
      </c>
      <c r="EK238" s="192">
        <v>115555.81393078412</v>
      </c>
      <c r="EL238" s="188">
        <v>47641.622917136505</v>
      </c>
      <c r="EM238" s="188">
        <v>40598.903175764499</v>
      </c>
      <c r="EN238" s="188">
        <v>27315.287837883105</v>
      </c>
      <c r="EO238" s="192">
        <v>59591.003360545656</v>
      </c>
      <c r="EP238" s="188">
        <v>23012.371267034981</v>
      </c>
      <c r="EQ238" s="188">
        <v>68.132093510669762</v>
      </c>
      <c r="ER238" s="188">
        <v>36510.5</v>
      </c>
      <c r="ES238" s="192">
        <v>0</v>
      </c>
      <c r="ET238" s="190">
        <v>656530.36019202322</v>
      </c>
      <c r="EU238" s="269"/>
      <c r="EV238" s="192">
        <v>932.10526315789468</v>
      </c>
      <c r="EW238" s="188">
        <v>420085.74</v>
      </c>
      <c r="EX238" s="188">
        <v>241.41</v>
      </c>
      <c r="EY238" s="188">
        <v>241.41</v>
      </c>
      <c r="EZ238" s="188">
        <v>756.36</v>
      </c>
      <c r="FA238" s="188">
        <v>511.53</v>
      </c>
      <c r="FB238" s="188">
        <v>24843.149999999998</v>
      </c>
      <c r="FC238" s="192">
        <v>446679.6</v>
      </c>
      <c r="FD238" s="188">
        <v>486913.18</v>
      </c>
      <c r="FE238" s="188">
        <v>286.05999999999995</v>
      </c>
      <c r="FF238" s="188">
        <v>286.03999999999996</v>
      </c>
      <c r="FG238" s="188">
        <v>896.70000000000016</v>
      </c>
      <c r="FH238" s="188">
        <v>606.74999999999977</v>
      </c>
      <c r="FI238" s="188">
        <v>28660.18</v>
      </c>
      <c r="FJ238" s="192">
        <v>517648.91</v>
      </c>
      <c r="FK238" s="192">
        <v>828314.1</v>
      </c>
      <c r="FL238" s="190">
        <v>421017.84526315791</v>
      </c>
      <c r="FN238" s="115">
        <v>1.00068610193069E-3</v>
      </c>
      <c r="FO238" s="107">
        <v>3.4064198311030274</v>
      </c>
      <c r="FP238" s="108">
        <v>961.57499999999993</v>
      </c>
      <c r="FQ238" s="107">
        <v>2.6059539456931273</v>
      </c>
      <c r="FR238" s="108">
        <v>961.57499999999993</v>
      </c>
      <c r="FS238" s="107">
        <v>1.6009260750941927</v>
      </c>
      <c r="FT238" s="108">
        <v>961.57499999999993</v>
      </c>
      <c r="FU238" s="108">
        <v>3846.2999999999997</v>
      </c>
      <c r="FV238" s="108">
        <v>3846.2999999999997</v>
      </c>
      <c r="FW238" s="108">
        <v>3846.2999999999997</v>
      </c>
      <c r="FX238" s="108">
        <v>0</v>
      </c>
      <c r="FY238" s="108">
        <v>0</v>
      </c>
      <c r="FZ238" s="108">
        <v>0</v>
      </c>
      <c r="GA238" s="108">
        <v>0</v>
      </c>
      <c r="GB238" s="108">
        <v>0</v>
      </c>
      <c r="GC238" s="108">
        <v>0</v>
      </c>
      <c r="GD238" s="108">
        <v>0</v>
      </c>
      <c r="GE238" s="108">
        <v>0</v>
      </c>
      <c r="GF238" s="108">
        <v>0</v>
      </c>
      <c r="GG238" s="132">
        <v>961.57499999999993</v>
      </c>
      <c r="GH238" s="108">
        <v>961.57499999999993</v>
      </c>
      <c r="GI238" s="108"/>
      <c r="GJ238" s="108">
        <v>1</v>
      </c>
      <c r="GK238" s="115">
        <v>2.3923444976076554E-3</v>
      </c>
    </row>
    <row r="239" spans="1:193" s="2" customFormat="1" ht="12" customHeight="1" x14ac:dyDescent="0.25">
      <c r="A239" s="22">
        <v>234</v>
      </c>
      <c r="B239" s="19" t="s">
        <v>205</v>
      </c>
      <c r="C239" s="30" t="s">
        <v>410</v>
      </c>
      <c r="D239" s="282"/>
      <c r="E239" s="126">
        <v>10581.6</v>
      </c>
      <c r="F239" s="11">
        <v>10509.6</v>
      </c>
      <c r="G239" s="11">
        <v>72</v>
      </c>
      <c r="H239" s="11">
        <v>1521.1</v>
      </c>
      <c r="I239" s="125" t="s">
        <v>496</v>
      </c>
      <c r="J239" s="40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40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  <c r="AA239" s="33">
        <v>0</v>
      </c>
      <c r="AB239" s="196" t="s">
        <v>1191</v>
      </c>
      <c r="AC239" s="196" t="s">
        <v>1191</v>
      </c>
      <c r="AD239" s="122" t="s">
        <v>395</v>
      </c>
      <c r="AE239" s="37">
        <v>6</v>
      </c>
      <c r="AF239" s="38" t="s">
        <v>396</v>
      </c>
      <c r="AG239" s="282"/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82"/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82"/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69"/>
      <c r="BE239" s="192">
        <v>509503.29897534451</v>
      </c>
      <c r="BF239" s="188">
        <v>103006.47550133691</v>
      </c>
      <c r="BG239" s="188">
        <v>43749.469394288957</v>
      </c>
      <c r="BH239" s="188">
        <v>6063.0022562624827</v>
      </c>
      <c r="BI239" s="188">
        <v>2162.771411533065</v>
      </c>
      <c r="BJ239" s="188">
        <v>17769.272439252421</v>
      </c>
      <c r="BK239" s="188">
        <v>33261.96</v>
      </c>
      <c r="BL239" s="188">
        <v>0</v>
      </c>
      <c r="BM239" s="188">
        <v>0</v>
      </c>
      <c r="BN239" s="188">
        <v>0</v>
      </c>
      <c r="BO239" s="188">
        <v>0</v>
      </c>
      <c r="BP239" s="188">
        <v>0</v>
      </c>
      <c r="BQ239" s="188">
        <v>0</v>
      </c>
      <c r="BR239" s="188">
        <v>0</v>
      </c>
      <c r="BS239" s="188">
        <v>162578.19</v>
      </c>
      <c r="BT239" s="188">
        <v>0</v>
      </c>
      <c r="BU239" s="188">
        <v>0</v>
      </c>
      <c r="BV239" s="188">
        <v>0</v>
      </c>
      <c r="BW239" s="188">
        <v>0</v>
      </c>
      <c r="BX239" s="188">
        <v>0</v>
      </c>
      <c r="BY239" s="188">
        <v>13487.84</v>
      </c>
      <c r="BZ239" s="188">
        <v>0</v>
      </c>
      <c r="CA239" s="188">
        <v>0</v>
      </c>
      <c r="CB239" s="188">
        <v>13487.84</v>
      </c>
      <c r="CC239" s="188">
        <v>0</v>
      </c>
      <c r="CD239" s="188">
        <v>0</v>
      </c>
      <c r="CE239" s="188">
        <v>0</v>
      </c>
      <c r="CF239" s="188">
        <v>0</v>
      </c>
      <c r="CG239" s="188">
        <v>0</v>
      </c>
      <c r="CH239" s="188">
        <v>0</v>
      </c>
      <c r="CI239" s="188">
        <v>0</v>
      </c>
      <c r="CJ239" s="188">
        <v>0</v>
      </c>
      <c r="CK239" s="188">
        <v>0</v>
      </c>
      <c r="CL239" s="188">
        <v>0</v>
      </c>
      <c r="CM239" s="188">
        <v>0</v>
      </c>
      <c r="CN239" s="188">
        <v>0</v>
      </c>
      <c r="CO239" s="188">
        <v>0</v>
      </c>
      <c r="CP239" s="188">
        <v>0</v>
      </c>
      <c r="CQ239" s="188">
        <v>0</v>
      </c>
      <c r="CR239" s="188">
        <v>0</v>
      </c>
      <c r="CS239" s="188">
        <v>0</v>
      </c>
      <c r="CT239" s="188">
        <v>0</v>
      </c>
      <c r="CU239" s="188">
        <v>0</v>
      </c>
      <c r="CV239" s="188">
        <v>0</v>
      </c>
      <c r="CW239" s="188">
        <v>0</v>
      </c>
      <c r="CX239" s="188">
        <v>0</v>
      </c>
      <c r="CY239" s="188">
        <v>0</v>
      </c>
      <c r="CZ239" s="188">
        <v>165544.43</v>
      </c>
      <c r="DA239" s="188">
        <v>60263.02</v>
      </c>
      <c r="DB239" s="188">
        <v>0</v>
      </c>
      <c r="DC239" s="188">
        <v>4623.3434740075691</v>
      </c>
      <c r="DD239" s="193">
        <v>1010530.0004231278</v>
      </c>
      <c r="DE239" s="189">
        <v>777719.56354900671</v>
      </c>
      <c r="DF239" s="189">
        <v>116022.59484142548</v>
      </c>
      <c r="DG239" s="189">
        <v>1210.9235634897086</v>
      </c>
      <c r="DH239" s="189">
        <v>500.51817331291193</v>
      </c>
      <c r="DI239" s="189">
        <v>710.40539017679669</v>
      </c>
      <c r="DJ239" s="188">
        <v>701.01694645075395</v>
      </c>
      <c r="DK239" s="188">
        <v>0</v>
      </c>
      <c r="DL239" s="188">
        <v>1006.8080900805128</v>
      </c>
      <c r="DM239" s="188">
        <v>0</v>
      </c>
      <c r="DN239" s="188">
        <v>112861.28420760242</v>
      </c>
      <c r="DO239" s="188">
        <v>0</v>
      </c>
      <c r="DP239" s="188">
        <v>1007.8092250723065</v>
      </c>
      <c r="DQ239" s="188">
        <v>0</v>
      </c>
      <c r="DR239" s="192">
        <v>656002.5869374855</v>
      </c>
      <c r="DS239" s="188">
        <v>502267.42374028463</v>
      </c>
      <c r="DT239" s="188">
        <v>142227.82166602081</v>
      </c>
      <c r="DU239" s="188">
        <v>360039.60207426385</v>
      </c>
      <c r="DV239" s="188">
        <v>131254.61034762568</v>
      </c>
      <c r="DW239" s="188">
        <v>44575.061972762567</v>
      </c>
      <c r="DX239" s="188">
        <v>36600.531807660904</v>
      </c>
      <c r="DY239" s="188">
        <v>50079.016567202227</v>
      </c>
      <c r="DZ239" s="188">
        <v>6839.4872946032901</v>
      </c>
      <c r="EA239" s="188">
        <v>3721.5524761610468</v>
      </c>
      <c r="EB239" s="188">
        <v>3117.9348184422429</v>
      </c>
      <c r="EC239" s="188">
        <v>4998.6269686261821</v>
      </c>
      <c r="ED239" s="188">
        <v>394.53795633929997</v>
      </c>
      <c r="EE239" s="188">
        <v>5046.9724448032266</v>
      </c>
      <c r="EF239" s="188">
        <v>5200.92818520325</v>
      </c>
      <c r="EG239" s="192">
        <v>43438.174210701312</v>
      </c>
      <c r="EH239" s="188">
        <v>18370.438191840916</v>
      </c>
      <c r="EI239" s="188">
        <v>25067.7360188604</v>
      </c>
      <c r="EJ239" s="192">
        <v>90860.933966147946</v>
      </c>
      <c r="EK239" s="192">
        <v>847751.79657678655</v>
      </c>
      <c r="EL239" s="188">
        <v>349513.10579689348</v>
      </c>
      <c r="EM239" s="188">
        <v>297845.62053205742</v>
      </c>
      <c r="EN239" s="188">
        <v>200393.07024783568</v>
      </c>
      <c r="EO239" s="192">
        <v>315491.03654332459</v>
      </c>
      <c r="EP239" s="188">
        <v>63303.61527389707</v>
      </c>
      <c r="EQ239" s="188">
        <v>187.42126942749982</v>
      </c>
      <c r="ER239" s="188">
        <v>252000</v>
      </c>
      <c r="ES239" s="192">
        <v>20616.400000000001</v>
      </c>
      <c r="ET239" s="190">
        <v>3494194.2276329179</v>
      </c>
      <c r="EU239" s="269"/>
      <c r="EV239" s="192">
        <v>0</v>
      </c>
      <c r="EW239" s="188">
        <v>3089665.1</v>
      </c>
      <c r="EX239" s="188">
        <v>4764.5600000000004</v>
      </c>
      <c r="EY239" s="188">
        <v>4764.5600000000004</v>
      </c>
      <c r="EZ239" s="188">
        <v>18095.580000000002</v>
      </c>
      <c r="FA239" s="188">
        <v>165.51999999999998</v>
      </c>
      <c r="FB239" s="188">
        <v>225638.76</v>
      </c>
      <c r="FC239" s="192">
        <v>3343094.08</v>
      </c>
      <c r="FD239" s="188">
        <v>3019303.5400000005</v>
      </c>
      <c r="FE239" s="188">
        <v>4777.3900000000003</v>
      </c>
      <c r="FF239" s="188">
        <v>4777.92</v>
      </c>
      <c r="FG239" s="188">
        <v>18061.460000000003</v>
      </c>
      <c r="FH239" s="188">
        <v>543.47</v>
      </c>
      <c r="FI239" s="188">
        <v>220505.16</v>
      </c>
      <c r="FJ239" s="192">
        <v>3267968.9400000009</v>
      </c>
      <c r="FK239" s="192">
        <v>1199910.8800000001</v>
      </c>
      <c r="FL239" s="190">
        <v>3089665.1</v>
      </c>
      <c r="FN239" s="115">
        <v>2.7527388321472216E-3</v>
      </c>
      <c r="FO239" s="107">
        <v>3.4300169014084503</v>
      </c>
      <c r="FP239" s="108">
        <v>7054.4000000000005</v>
      </c>
      <c r="FQ239" s="107">
        <v>3.1076126684430911</v>
      </c>
      <c r="FR239" s="108">
        <v>7054.4000000000005</v>
      </c>
      <c r="FS239" s="107">
        <v>1.6120180357822611</v>
      </c>
      <c r="FT239" s="108">
        <v>7054.4000000000005</v>
      </c>
      <c r="FU239" s="108">
        <v>10581.6</v>
      </c>
      <c r="FV239" s="108">
        <v>10581.6</v>
      </c>
      <c r="FW239" s="108">
        <v>10581.6</v>
      </c>
      <c r="FX239" s="108">
        <v>10581.6</v>
      </c>
      <c r="FY239" s="108">
        <v>10581.6</v>
      </c>
      <c r="FZ239" s="108">
        <v>10581.6</v>
      </c>
      <c r="GA239" s="108">
        <v>10581.6</v>
      </c>
      <c r="GB239" s="108">
        <v>10581.6</v>
      </c>
      <c r="GC239" s="108">
        <v>0</v>
      </c>
      <c r="GD239" s="108">
        <v>0</v>
      </c>
      <c r="GE239" s="108">
        <v>0</v>
      </c>
      <c r="GF239" s="108">
        <v>0</v>
      </c>
      <c r="GG239" s="132">
        <v>7054.4000000000005</v>
      </c>
      <c r="GH239" s="108">
        <v>7054.4000000000005</v>
      </c>
      <c r="GI239" s="108"/>
      <c r="GJ239" s="108">
        <v>0</v>
      </c>
      <c r="GK239" s="115">
        <v>0</v>
      </c>
    </row>
    <row r="240" spans="1:193" s="2" customFormat="1" ht="12" customHeight="1" x14ac:dyDescent="0.25">
      <c r="A240" s="22">
        <v>235</v>
      </c>
      <c r="B240" s="19" t="s">
        <v>211</v>
      </c>
      <c r="C240" s="30" t="s">
        <v>408</v>
      </c>
      <c r="D240" s="282"/>
      <c r="E240" s="126">
        <v>5260.76</v>
      </c>
      <c r="F240" s="11">
        <v>5232.3</v>
      </c>
      <c r="G240" s="11">
        <v>28.46</v>
      </c>
      <c r="H240" s="11">
        <v>785</v>
      </c>
      <c r="I240" s="125" t="s">
        <v>496</v>
      </c>
      <c r="J240" s="40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  <c r="Q240" s="27">
        <v>0</v>
      </c>
      <c r="R240" s="27">
        <v>0</v>
      </c>
      <c r="S240" s="40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  <c r="AA240" s="33">
        <v>0</v>
      </c>
      <c r="AB240" s="196" t="s">
        <v>1191</v>
      </c>
      <c r="AC240" s="196" t="s">
        <v>1191</v>
      </c>
      <c r="AD240" s="122" t="s">
        <v>395</v>
      </c>
      <c r="AE240" s="37">
        <v>4</v>
      </c>
      <c r="AF240" s="38" t="s">
        <v>396</v>
      </c>
      <c r="AG240" s="282"/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82"/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82"/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69"/>
      <c r="BE240" s="192">
        <v>325989.12365271471</v>
      </c>
      <c r="BF240" s="188">
        <v>104004.47036633463</v>
      </c>
      <c r="BG240" s="188">
        <v>10875.267379729888</v>
      </c>
      <c r="BH240" s="188">
        <v>1507.1444653764752</v>
      </c>
      <c r="BI240" s="188">
        <v>537.62291765596353</v>
      </c>
      <c r="BJ240" s="188">
        <v>4417.0956035723129</v>
      </c>
      <c r="BK240" s="188">
        <v>86667.34</v>
      </c>
      <c r="BL240" s="188">
        <v>0</v>
      </c>
      <c r="BM240" s="188">
        <v>0</v>
      </c>
      <c r="BN240" s="188">
        <v>0</v>
      </c>
      <c r="BO240" s="188">
        <v>0</v>
      </c>
      <c r="BP240" s="188">
        <v>0</v>
      </c>
      <c r="BQ240" s="188">
        <v>0</v>
      </c>
      <c r="BR240" s="188">
        <v>0</v>
      </c>
      <c r="BS240" s="188">
        <v>169993.19</v>
      </c>
      <c r="BT240" s="188">
        <v>0</v>
      </c>
      <c r="BU240" s="188">
        <v>50842.19</v>
      </c>
      <c r="BV240" s="188">
        <v>50842.19</v>
      </c>
      <c r="BW240" s="188">
        <v>0</v>
      </c>
      <c r="BX240" s="188">
        <v>0</v>
      </c>
      <c r="BY240" s="188">
        <v>0</v>
      </c>
      <c r="BZ240" s="188">
        <v>0</v>
      </c>
      <c r="CA240" s="188">
        <v>0</v>
      </c>
      <c r="CB240" s="188">
        <v>0</v>
      </c>
      <c r="CC240" s="188">
        <v>0</v>
      </c>
      <c r="CD240" s="188">
        <v>0</v>
      </c>
      <c r="CE240" s="188">
        <v>0</v>
      </c>
      <c r="CF240" s="188">
        <v>0</v>
      </c>
      <c r="CG240" s="188">
        <v>0</v>
      </c>
      <c r="CH240" s="188">
        <v>0</v>
      </c>
      <c r="CI240" s="188">
        <v>0</v>
      </c>
      <c r="CJ240" s="188">
        <v>0</v>
      </c>
      <c r="CK240" s="188">
        <v>0</v>
      </c>
      <c r="CL240" s="188">
        <v>0</v>
      </c>
      <c r="CM240" s="188">
        <v>0</v>
      </c>
      <c r="CN240" s="188">
        <v>0</v>
      </c>
      <c r="CO240" s="188">
        <v>0</v>
      </c>
      <c r="CP240" s="188">
        <v>0</v>
      </c>
      <c r="CQ240" s="188">
        <v>0</v>
      </c>
      <c r="CR240" s="188">
        <v>0</v>
      </c>
      <c r="CS240" s="188">
        <v>0</v>
      </c>
      <c r="CT240" s="188">
        <v>0</v>
      </c>
      <c r="CU240" s="188">
        <v>0</v>
      </c>
      <c r="CV240" s="188">
        <v>0</v>
      </c>
      <c r="CW240" s="188">
        <v>0</v>
      </c>
      <c r="CX240" s="188">
        <v>0</v>
      </c>
      <c r="CY240" s="188">
        <v>0</v>
      </c>
      <c r="CZ240" s="188">
        <v>0</v>
      </c>
      <c r="DA240" s="188">
        <v>0</v>
      </c>
      <c r="DB240" s="188">
        <v>0</v>
      </c>
      <c r="DC240" s="188">
        <v>1149.2732863801343</v>
      </c>
      <c r="DD240" s="193">
        <v>329822.10827407823</v>
      </c>
      <c r="DE240" s="189">
        <v>193325.96068345397</v>
      </c>
      <c r="DF240" s="189">
        <v>28840.96100958161</v>
      </c>
      <c r="DG240" s="189">
        <v>301.01205138467338</v>
      </c>
      <c r="DH240" s="189">
        <v>124.4190852724368</v>
      </c>
      <c r="DI240" s="189">
        <v>176.59296611223658</v>
      </c>
      <c r="DJ240" s="188">
        <v>174.25918156092973</v>
      </c>
      <c r="DK240" s="188">
        <v>78624</v>
      </c>
      <c r="DL240" s="188">
        <v>250.27291373572797</v>
      </c>
      <c r="DM240" s="188">
        <v>0</v>
      </c>
      <c r="DN240" s="188">
        <v>28055.120657933894</v>
      </c>
      <c r="DO240" s="188">
        <v>0</v>
      </c>
      <c r="DP240" s="188">
        <v>250.52177642754344</v>
      </c>
      <c r="DQ240" s="188">
        <v>0</v>
      </c>
      <c r="DR240" s="192">
        <v>163069.48709350411</v>
      </c>
      <c r="DS240" s="188">
        <v>124853.91491437683</v>
      </c>
      <c r="DT240" s="188">
        <v>35355.070835588929</v>
      </c>
      <c r="DU240" s="188">
        <v>89498.844078787908</v>
      </c>
      <c r="DV240" s="188">
        <v>32627.343876747153</v>
      </c>
      <c r="DW240" s="188">
        <v>11080.493641029258</v>
      </c>
      <c r="DX240" s="188">
        <v>9098.1805073179003</v>
      </c>
      <c r="DY240" s="188">
        <v>12448.669728399997</v>
      </c>
      <c r="DZ240" s="188">
        <v>1700.1635470986052</v>
      </c>
      <c r="EA240" s="188">
        <v>925.10557970859736</v>
      </c>
      <c r="EB240" s="188">
        <v>775.05796739000789</v>
      </c>
      <c r="EC240" s="188">
        <v>1242.5614657268218</v>
      </c>
      <c r="ED240" s="188">
        <v>98.074464126008152</v>
      </c>
      <c r="EE240" s="188">
        <v>1254.5792110230504</v>
      </c>
      <c r="EF240" s="188">
        <v>1292.8496144056592</v>
      </c>
      <c r="EG240" s="192">
        <v>10797.885450248028</v>
      </c>
      <c r="EH240" s="188">
        <v>4566.5337199529858</v>
      </c>
      <c r="EI240" s="188">
        <v>6231.3517302950422</v>
      </c>
      <c r="EJ240" s="192">
        <v>22586.261386357095</v>
      </c>
      <c r="EK240" s="192">
        <v>210734.61203217358</v>
      </c>
      <c r="EL240" s="188">
        <v>86882.161792737636</v>
      </c>
      <c r="EM240" s="188">
        <v>74038.629633998004</v>
      </c>
      <c r="EN240" s="188">
        <v>49813.820605437933</v>
      </c>
      <c r="EO240" s="192">
        <v>31182.412316496648</v>
      </c>
      <c r="EP240" s="188">
        <v>31090.363932687673</v>
      </c>
      <c r="EQ240" s="188">
        <v>92.048383808973568</v>
      </c>
      <c r="ER240" s="188">
        <v>0</v>
      </c>
      <c r="ES240" s="192">
        <v>0</v>
      </c>
      <c r="ET240" s="190">
        <v>1094181.8902055726</v>
      </c>
      <c r="EU240" s="269"/>
      <c r="EV240" s="192">
        <v>1864.2105263157894</v>
      </c>
      <c r="EW240" s="188">
        <v>764431.28</v>
      </c>
      <c r="EX240" s="188">
        <v>522.4</v>
      </c>
      <c r="EY240" s="188">
        <v>522.4</v>
      </c>
      <c r="EZ240" s="188">
        <v>1636.44</v>
      </c>
      <c r="FA240" s="188">
        <v>1523</v>
      </c>
      <c r="FB240" s="188">
        <v>40450.199999999997</v>
      </c>
      <c r="FC240" s="192">
        <v>809085.72</v>
      </c>
      <c r="FD240" s="188">
        <v>879039.28999999992</v>
      </c>
      <c r="FE240" s="188">
        <v>600.32999999999993</v>
      </c>
      <c r="FF240" s="188">
        <v>600.28</v>
      </c>
      <c r="FG240" s="188">
        <v>1880.4299999999998</v>
      </c>
      <c r="FH240" s="188">
        <v>1754.8700000000003</v>
      </c>
      <c r="FI240" s="188">
        <v>46210.400000000001</v>
      </c>
      <c r="FJ240" s="192">
        <v>930085.6</v>
      </c>
      <c r="FK240" s="192">
        <v>126514.80000000002</v>
      </c>
      <c r="FL240" s="190">
        <v>766295.49052631587</v>
      </c>
      <c r="FN240" s="115">
        <v>1.351955204024323E-3</v>
      </c>
      <c r="FO240" s="107">
        <v>3.4064169992648847</v>
      </c>
      <c r="FP240" s="108">
        <v>1753.5866666666668</v>
      </c>
      <c r="FQ240" s="107">
        <v>3.0862323658798489</v>
      </c>
      <c r="FR240" s="108">
        <v>1753.5866666666668</v>
      </c>
      <c r="FS240" s="107">
        <v>1.6009273851814507</v>
      </c>
      <c r="FT240" s="108">
        <v>1753.5866666666668</v>
      </c>
      <c r="FU240" s="108">
        <v>5260.76</v>
      </c>
      <c r="FV240" s="108">
        <v>5260.76</v>
      </c>
      <c r="FW240" s="108">
        <v>5260.76</v>
      </c>
      <c r="FX240" s="108">
        <v>5260.76</v>
      </c>
      <c r="FY240" s="108">
        <v>0</v>
      </c>
      <c r="FZ240" s="108">
        <v>0</v>
      </c>
      <c r="GA240" s="108">
        <v>0</v>
      </c>
      <c r="GB240" s="108">
        <v>0</v>
      </c>
      <c r="GC240" s="108">
        <v>0</v>
      </c>
      <c r="GD240" s="108">
        <v>0</v>
      </c>
      <c r="GE240" s="108">
        <v>0</v>
      </c>
      <c r="GF240" s="108">
        <v>0</v>
      </c>
      <c r="GG240" s="132">
        <v>1753.5866666666668</v>
      </c>
      <c r="GH240" s="108">
        <v>1753.5866666666668</v>
      </c>
      <c r="GI240" s="108"/>
      <c r="GJ240" s="108">
        <v>2</v>
      </c>
      <c r="GK240" s="115">
        <v>4.7846889952153108E-3</v>
      </c>
    </row>
    <row r="241" spans="1:194" s="2" customFormat="1" ht="12" customHeight="1" x14ac:dyDescent="0.25">
      <c r="A241" s="22">
        <v>236</v>
      </c>
      <c r="B241" s="19" t="s">
        <v>214</v>
      </c>
      <c r="C241" s="30" t="s">
        <v>408</v>
      </c>
      <c r="D241" s="282"/>
      <c r="E241" s="126">
        <v>208.7</v>
      </c>
      <c r="F241" s="11">
        <v>208.7</v>
      </c>
      <c r="G241" s="11">
        <v>0</v>
      </c>
      <c r="H241" s="11">
        <v>0</v>
      </c>
      <c r="I241" s="125" t="s">
        <v>495</v>
      </c>
      <c r="J241" s="40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0</v>
      </c>
      <c r="P241" s="27">
        <v>0</v>
      </c>
      <c r="Q241" s="27">
        <v>0</v>
      </c>
      <c r="R241" s="27">
        <v>0</v>
      </c>
      <c r="S241" s="40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196" t="s">
        <v>1191</v>
      </c>
      <c r="AC241" s="196" t="s">
        <v>1191</v>
      </c>
      <c r="AD241" s="122" t="s">
        <v>396</v>
      </c>
      <c r="AE241" s="37">
        <v>0</v>
      </c>
      <c r="AF241" s="38" t="s">
        <v>396</v>
      </c>
      <c r="AG241" s="282"/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82"/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82"/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69"/>
      <c r="BE241" s="192">
        <v>802.92778698911411</v>
      </c>
      <c r="BF241" s="188">
        <v>802.92778698911411</v>
      </c>
      <c r="BG241" s="188">
        <v>431.43353852858286</v>
      </c>
      <c r="BH241" s="188">
        <v>59.790039827718871</v>
      </c>
      <c r="BI241" s="188">
        <v>21.32807862643412</v>
      </c>
      <c r="BJ241" s="188">
        <v>290.37613000637822</v>
      </c>
      <c r="BK241" s="188">
        <v>0</v>
      </c>
      <c r="BL241" s="188">
        <v>0</v>
      </c>
      <c r="BM241" s="188">
        <v>0</v>
      </c>
      <c r="BN241" s="188">
        <v>0</v>
      </c>
      <c r="BO241" s="188">
        <v>0</v>
      </c>
      <c r="BP241" s="188">
        <v>0</v>
      </c>
      <c r="BQ241" s="188">
        <v>0</v>
      </c>
      <c r="BR241" s="188">
        <v>0</v>
      </c>
      <c r="BS241" s="188">
        <v>0</v>
      </c>
      <c r="BT241" s="188">
        <v>0</v>
      </c>
      <c r="BU241" s="188">
        <v>0</v>
      </c>
      <c r="BV241" s="188">
        <v>0</v>
      </c>
      <c r="BW241" s="188">
        <v>0</v>
      </c>
      <c r="BX241" s="188">
        <v>0</v>
      </c>
      <c r="BY241" s="188">
        <v>0</v>
      </c>
      <c r="BZ241" s="188">
        <v>0</v>
      </c>
      <c r="CA241" s="188">
        <v>0</v>
      </c>
      <c r="CB241" s="188">
        <v>0</v>
      </c>
      <c r="CC241" s="188">
        <v>0</v>
      </c>
      <c r="CD241" s="188">
        <v>0</v>
      </c>
      <c r="CE241" s="188">
        <v>0</v>
      </c>
      <c r="CF241" s="188">
        <v>0</v>
      </c>
      <c r="CG241" s="188">
        <v>0</v>
      </c>
      <c r="CH241" s="188">
        <v>0</v>
      </c>
      <c r="CI241" s="188">
        <v>0</v>
      </c>
      <c r="CJ241" s="188">
        <v>0</v>
      </c>
      <c r="CK241" s="188">
        <v>0</v>
      </c>
      <c r="CL241" s="188">
        <v>0</v>
      </c>
      <c r="CM241" s="188">
        <v>0</v>
      </c>
      <c r="CN241" s="188">
        <v>0</v>
      </c>
      <c r="CO241" s="188">
        <v>0</v>
      </c>
      <c r="CP241" s="188">
        <v>0</v>
      </c>
      <c r="CQ241" s="188">
        <v>0</v>
      </c>
      <c r="CR241" s="188">
        <v>0</v>
      </c>
      <c r="CS241" s="188">
        <v>0</v>
      </c>
      <c r="CT241" s="188">
        <v>0</v>
      </c>
      <c r="CU241" s="188">
        <v>0</v>
      </c>
      <c r="CV241" s="188">
        <v>0</v>
      </c>
      <c r="CW241" s="188">
        <v>0</v>
      </c>
      <c r="CX241" s="188">
        <v>0</v>
      </c>
      <c r="CY241" s="188">
        <v>0</v>
      </c>
      <c r="CZ241" s="188">
        <v>0</v>
      </c>
      <c r="DA241" s="188">
        <v>0</v>
      </c>
      <c r="DB241" s="188">
        <v>0</v>
      </c>
      <c r="DC241" s="188">
        <v>0</v>
      </c>
      <c r="DD241" s="193">
        <v>34100.785800839563</v>
      </c>
      <c r="DE241" s="189">
        <v>31804.935543051088</v>
      </c>
      <c r="DF241" s="189">
        <v>1144.1519025197274</v>
      </c>
      <c r="DG241" s="189">
        <v>11.941471407929905</v>
      </c>
      <c r="DH241" s="189">
        <v>4.9358387564453725</v>
      </c>
      <c r="DI241" s="189">
        <v>7.0056326514845324</v>
      </c>
      <c r="DJ241" s="188">
        <v>6.9130489115196347</v>
      </c>
      <c r="DK241" s="188">
        <v>0</v>
      </c>
      <c r="DL241" s="188">
        <v>9.9285953163889662</v>
      </c>
      <c r="DM241" s="188">
        <v>0</v>
      </c>
      <c r="DN241" s="188">
        <v>1112.9767716662236</v>
      </c>
      <c r="DO241" s="188">
        <v>0</v>
      </c>
      <c r="DP241" s="188">
        <v>9.9384679666870017</v>
      </c>
      <c r="DQ241" s="188">
        <v>0</v>
      </c>
      <c r="DR241" s="192">
        <v>6469.1417126830174</v>
      </c>
      <c r="DS241" s="188">
        <v>4953.0889154096449</v>
      </c>
      <c r="DT241" s="188">
        <v>1402.5736363923479</v>
      </c>
      <c r="DU241" s="188">
        <v>3550.515279017297</v>
      </c>
      <c r="DV241" s="188">
        <v>1294.3617779706981</v>
      </c>
      <c r="DW241" s="188">
        <v>439.57508475634813</v>
      </c>
      <c r="DX241" s="188">
        <v>360.93459345745583</v>
      </c>
      <c r="DY241" s="188">
        <v>493.85209975689423</v>
      </c>
      <c r="DZ241" s="188">
        <v>67.447314129418345</v>
      </c>
      <c r="EA241" s="188">
        <v>36.699932041222986</v>
      </c>
      <c r="EB241" s="188">
        <v>30.747382088195359</v>
      </c>
      <c r="EC241" s="188">
        <v>49.293748032069068</v>
      </c>
      <c r="ED241" s="188">
        <v>3.8907193377188651</v>
      </c>
      <c r="EE241" s="188">
        <v>49.770504896727964</v>
      </c>
      <c r="EF241" s="188">
        <v>51.288732906739909</v>
      </c>
      <c r="EG241" s="192">
        <v>428.36371426690499</v>
      </c>
      <c r="EH241" s="188">
        <v>181.15929777336126</v>
      </c>
      <c r="EI241" s="188">
        <v>247.20441649354373</v>
      </c>
      <c r="EJ241" s="192">
        <v>896.0212500347335</v>
      </c>
      <c r="EK241" s="192">
        <v>6383.9006475793849</v>
      </c>
      <c r="EL241" s="188">
        <v>3446.708682042964</v>
      </c>
      <c r="EM241" s="188">
        <v>2937.1919655364209</v>
      </c>
      <c r="EN241" s="188">
        <v>0</v>
      </c>
      <c r="EO241" s="192">
        <v>0</v>
      </c>
      <c r="EP241" s="188">
        <v>0</v>
      </c>
      <c r="EQ241" s="188">
        <v>0</v>
      </c>
      <c r="ER241" s="188">
        <v>0</v>
      </c>
      <c r="ES241" s="192">
        <v>0</v>
      </c>
      <c r="ET241" s="190">
        <v>49081.140912392722</v>
      </c>
      <c r="EU241" s="269"/>
      <c r="EV241" s="192">
        <v>0</v>
      </c>
      <c r="EW241" s="188">
        <v>10310.56</v>
      </c>
      <c r="EX241" s="188">
        <v>0</v>
      </c>
      <c r="EY241" s="188">
        <v>0</v>
      </c>
      <c r="EZ241" s="188">
        <v>0</v>
      </c>
      <c r="FA241" s="188">
        <v>0</v>
      </c>
      <c r="FB241" s="188">
        <v>0</v>
      </c>
      <c r="FC241" s="192">
        <v>10310.56</v>
      </c>
      <c r="FD241" s="188">
        <v>13566.66</v>
      </c>
      <c r="FE241" s="188">
        <v>0</v>
      </c>
      <c r="FF241" s="188">
        <v>0</v>
      </c>
      <c r="FG241" s="188">
        <v>0</v>
      </c>
      <c r="FH241" s="188">
        <v>0</v>
      </c>
      <c r="FI241" s="188">
        <v>0</v>
      </c>
      <c r="FJ241" s="192">
        <v>13566.66</v>
      </c>
      <c r="FK241" s="192">
        <v>52096.39</v>
      </c>
      <c r="FL241" s="190">
        <v>10310.56</v>
      </c>
      <c r="FN241" s="115">
        <v>0</v>
      </c>
      <c r="FO241" s="107">
        <v>3.406454740313273</v>
      </c>
      <c r="FP241" s="108">
        <v>69.566666666666663</v>
      </c>
      <c r="FQ241" s="107">
        <v>3.0862384171475683</v>
      </c>
      <c r="FR241" s="108">
        <v>69.566666666666663</v>
      </c>
      <c r="FS241" s="107">
        <v>0</v>
      </c>
      <c r="FT241" s="108">
        <v>0</v>
      </c>
      <c r="FU241" s="108">
        <v>208.7</v>
      </c>
      <c r="FV241" s="108">
        <v>208.7</v>
      </c>
      <c r="FW241" s="108">
        <v>208.7</v>
      </c>
      <c r="FX241" s="108">
        <v>208.7</v>
      </c>
      <c r="FY241" s="108">
        <v>0</v>
      </c>
      <c r="FZ241" s="108">
        <v>0</v>
      </c>
      <c r="GA241" s="108">
        <v>0</v>
      </c>
      <c r="GB241" s="108">
        <v>0</v>
      </c>
      <c r="GC241" s="108">
        <v>0</v>
      </c>
      <c r="GD241" s="108">
        <v>0</v>
      </c>
      <c r="GE241" s="108">
        <v>0</v>
      </c>
      <c r="GF241" s="108">
        <v>0</v>
      </c>
      <c r="GG241" s="132">
        <v>69.566666666666663</v>
      </c>
      <c r="GH241" s="108">
        <v>0</v>
      </c>
      <c r="GI241" s="108"/>
      <c r="GJ241" s="108">
        <v>0</v>
      </c>
      <c r="GK241" s="115">
        <v>0</v>
      </c>
    </row>
    <row r="242" spans="1:194" s="2" customFormat="1" ht="12" customHeight="1" x14ac:dyDescent="0.25">
      <c r="A242" s="22">
        <v>237</v>
      </c>
      <c r="B242" s="19" t="s">
        <v>227</v>
      </c>
      <c r="C242" s="30" t="s">
        <v>411</v>
      </c>
      <c r="D242" s="282"/>
      <c r="E242" s="126">
        <v>193</v>
      </c>
      <c r="F242" s="11">
        <v>193</v>
      </c>
      <c r="G242" s="11">
        <v>0</v>
      </c>
      <c r="H242" s="11">
        <v>0</v>
      </c>
      <c r="I242" s="125" t="s">
        <v>456</v>
      </c>
      <c r="J242" s="40">
        <v>0</v>
      </c>
      <c r="K242" s="27">
        <v>0</v>
      </c>
      <c r="L242" s="27">
        <v>0</v>
      </c>
      <c r="M242" s="27">
        <v>0</v>
      </c>
      <c r="N242" s="27">
        <v>0</v>
      </c>
      <c r="O242" s="27">
        <v>0</v>
      </c>
      <c r="P242" s="27">
        <v>0</v>
      </c>
      <c r="Q242" s="27">
        <v>0</v>
      </c>
      <c r="R242" s="27">
        <v>0</v>
      </c>
      <c r="S242" s="40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196" t="s">
        <v>1191</v>
      </c>
      <c r="AC242" s="196" t="s">
        <v>1191</v>
      </c>
      <c r="AD242" s="122" t="s">
        <v>396</v>
      </c>
      <c r="AE242" s="37">
        <v>0</v>
      </c>
      <c r="AF242" s="38" t="s">
        <v>396</v>
      </c>
      <c r="AG242" s="282"/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82"/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82"/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69"/>
      <c r="BE242" s="192">
        <v>1391.1795570079958</v>
      </c>
      <c r="BF242" s="188">
        <v>1391.1795570079958</v>
      </c>
      <c r="BG242" s="188">
        <v>897.70011550568813</v>
      </c>
      <c r="BH242" s="188">
        <v>124.40740198939588</v>
      </c>
      <c r="BI242" s="188">
        <v>44.378141559794045</v>
      </c>
      <c r="BJ242" s="188">
        <v>324.69389795311753</v>
      </c>
      <c r="BK242" s="188">
        <v>0</v>
      </c>
      <c r="BL242" s="188">
        <v>0</v>
      </c>
      <c r="BM242" s="188">
        <v>0</v>
      </c>
      <c r="BN242" s="188">
        <v>0</v>
      </c>
      <c r="BO242" s="188">
        <v>0</v>
      </c>
      <c r="BP242" s="188">
        <v>0</v>
      </c>
      <c r="BQ242" s="188">
        <v>0</v>
      </c>
      <c r="BR242" s="188">
        <v>0</v>
      </c>
      <c r="BS242" s="188">
        <v>0</v>
      </c>
      <c r="BT242" s="188">
        <v>0</v>
      </c>
      <c r="BU242" s="188">
        <v>0</v>
      </c>
      <c r="BV242" s="188">
        <v>0</v>
      </c>
      <c r="BW242" s="188">
        <v>0</v>
      </c>
      <c r="BX242" s="188">
        <v>0</v>
      </c>
      <c r="BY242" s="188">
        <v>0</v>
      </c>
      <c r="BZ242" s="188">
        <v>0</v>
      </c>
      <c r="CA242" s="188">
        <v>0</v>
      </c>
      <c r="CB242" s="188">
        <v>0</v>
      </c>
      <c r="CC242" s="188">
        <v>0</v>
      </c>
      <c r="CD242" s="188">
        <v>0</v>
      </c>
      <c r="CE242" s="188">
        <v>0</v>
      </c>
      <c r="CF242" s="188">
        <v>0</v>
      </c>
      <c r="CG242" s="188">
        <v>0</v>
      </c>
      <c r="CH242" s="188">
        <v>0</v>
      </c>
      <c r="CI242" s="188">
        <v>0</v>
      </c>
      <c r="CJ242" s="188">
        <v>0</v>
      </c>
      <c r="CK242" s="188">
        <v>0</v>
      </c>
      <c r="CL242" s="188">
        <v>0</v>
      </c>
      <c r="CM242" s="188">
        <v>0</v>
      </c>
      <c r="CN242" s="188">
        <v>0</v>
      </c>
      <c r="CO242" s="188">
        <v>0</v>
      </c>
      <c r="CP242" s="188">
        <v>0</v>
      </c>
      <c r="CQ242" s="188">
        <v>0</v>
      </c>
      <c r="CR242" s="188">
        <v>0</v>
      </c>
      <c r="CS242" s="188">
        <v>0</v>
      </c>
      <c r="CT242" s="188">
        <v>0</v>
      </c>
      <c r="CU242" s="188">
        <v>0</v>
      </c>
      <c r="CV242" s="188">
        <v>0</v>
      </c>
      <c r="CW242" s="188">
        <v>0</v>
      </c>
      <c r="CX242" s="188">
        <v>0</v>
      </c>
      <c r="CY242" s="188">
        <v>0</v>
      </c>
      <c r="CZ242" s="188">
        <v>0</v>
      </c>
      <c r="DA242" s="188">
        <v>0</v>
      </c>
      <c r="DB242" s="188">
        <v>0</v>
      </c>
      <c r="DC242" s="188">
        <v>0</v>
      </c>
      <c r="DD242" s="193">
        <v>24486.353366459731</v>
      </c>
      <c r="DE242" s="189">
        <v>19709.290719384284</v>
      </c>
      <c r="DF242" s="189">
        <v>2380.6802284101182</v>
      </c>
      <c r="DG242" s="189">
        <v>24.847072155695074</v>
      </c>
      <c r="DH242" s="189">
        <v>10.270186775210364</v>
      </c>
      <c r="DI242" s="189">
        <v>14.576885380484708</v>
      </c>
      <c r="DJ242" s="188">
        <v>14.384242883696222</v>
      </c>
      <c r="DK242" s="188">
        <v>0</v>
      </c>
      <c r="DL242" s="188">
        <v>20.658804581417868</v>
      </c>
      <c r="DM242" s="188">
        <v>0</v>
      </c>
      <c r="DN242" s="188">
        <v>2315.8129520654416</v>
      </c>
      <c r="DO242" s="188">
        <v>0</v>
      </c>
      <c r="DP242" s="188">
        <v>20.679346979079206</v>
      </c>
      <c r="DQ242" s="188">
        <v>0</v>
      </c>
      <c r="DR242" s="192">
        <v>13460.588350419743</v>
      </c>
      <c r="DS242" s="188">
        <v>10306.079834770668</v>
      </c>
      <c r="DT242" s="188">
        <v>2918.3881245969196</v>
      </c>
      <c r="DU242" s="188">
        <v>7387.6917101737481</v>
      </c>
      <c r="DV242" s="188">
        <v>2693.2276094095623</v>
      </c>
      <c r="DW242" s="188">
        <v>914.64053931693422</v>
      </c>
      <c r="DX242" s="188">
        <v>751.01028849496981</v>
      </c>
      <c r="DY242" s="188">
        <v>1027.5767815976585</v>
      </c>
      <c r="DZ242" s="188">
        <v>140.34018284954442</v>
      </c>
      <c r="EA242" s="188">
        <v>76.362939573076588</v>
      </c>
      <c r="EB242" s="188">
        <v>63.977243276467824</v>
      </c>
      <c r="EC242" s="188">
        <v>102.56736982714899</v>
      </c>
      <c r="ED242" s="188">
        <v>8.0955671892880563</v>
      </c>
      <c r="EE242" s="188">
        <v>103.55937590514671</v>
      </c>
      <c r="EF242" s="188">
        <v>106.71841046838432</v>
      </c>
      <c r="EG242" s="192">
        <v>891.31261581410399</v>
      </c>
      <c r="EH242" s="188">
        <v>376.94501704878837</v>
      </c>
      <c r="EI242" s="188">
        <v>514.36759876531562</v>
      </c>
      <c r="EJ242" s="192">
        <v>1864.3853753118499</v>
      </c>
      <c r="EK242" s="192">
        <v>13283.224035511968</v>
      </c>
      <c r="EL242" s="188">
        <v>7171.6973894449311</v>
      </c>
      <c r="EM242" s="188">
        <v>6111.5266460670382</v>
      </c>
      <c r="EN242" s="188">
        <v>0</v>
      </c>
      <c r="EO242" s="192">
        <v>0</v>
      </c>
      <c r="EP242" s="188">
        <v>0</v>
      </c>
      <c r="EQ242" s="188">
        <v>0</v>
      </c>
      <c r="ER242" s="188">
        <v>0</v>
      </c>
      <c r="ES242" s="192">
        <v>380</v>
      </c>
      <c r="ET242" s="190">
        <v>55757.043300525387</v>
      </c>
      <c r="EU242" s="269"/>
      <c r="EV242" s="192">
        <v>0</v>
      </c>
      <c r="EW242" s="188">
        <v>354586.52</v>
      </c>
      <c r="EX242" s="188">
        <v>0</v>
      </c>
      <c r="EY242" s="188">
        <v>0</v>
      </c>
      <c r="EZ242" s="188">
        <v>0</v>
      </c>
      <c r="FA242" s="188">
        <v>0</v>
      </c>
      <c r="FB242" s="188">
        <v>0</v>
      </c>
      <c r="FC242" s="192">
        <v>354586.52</v>
      </c>
      <c r="FD242" s="188">
        <v>35689.300000000003</v>
      </c>
      <c r="FE242" s="188">
        <v>0</v>
      </c>
      <c r="FF242" s="188">
        <v>0</v>
      </c>
      <c r="FG242" s="188">
        <v>0</v>
      </c>
      <c r="FH242" s="188">
        <v>0</v>
      </c>
      <c r="FI242" s="188">
        <v>0</v>
      </c>
      <c r="FJ242" s="192">
        <v>35689.300000000003</v>
      </c>
      <c r="FK242" s="192">
        <v>320940.83</v>
      </c>
      <c r="FL242" s="190">
        <v>354586.52</v>
      </c>
      <c r="FN242" s="115">
        <v>0</v>
      </c>
      <c r="FO242" s="107">
        <v>3.4064496894409948</v>
      </c>
      <c r="FP242" s="108">
        <v>144.75</v>
      </c>
      <c r="FQ242" s="107">
        <v>2.6059498964803316</v>
      </c>
      <c r="FR242" s="108">
        <v>144.75</v>
      </c>
      <c r="FS242" s="107">
        <v>0</v>
      </c>
      <c r="FT242" s="108">
        <v>0</v>
      </c>
      <c r="FU242" s="108">
        <v>193</v>
      </c>
      <c r="FV242" s="108">
        <v>193</v>
      </c>
      <c r="FW242" s="108">
        <v>193</v>
      </c>
      <c r="FX242" s="108">
        <v>193</v>
      </c>
      <c r="FY242" s="108">
        <v>193</v>
      </c>
      <c r="FZ242" s="108">
        <v>193</v>
      </c>
      <c r="GA242" s="108">
        <v>193</v>
      </c>
      <c r="GB242" s="108">
        <v>193</v>
      </c>
      <c r="GC242" s="108">
        <v>193</v>
      </c>
      <c r="GD242" s="108">
        <v>0</v>
      </c>
      <c r="GE242" s="108">
        <v>0</v>
      </c>
      <c r="GF242" s="108">
        <v>0</v>
      </c>
      <c r="GG242" s="132">
        <v>144.75</v>
      </c>
      <c r="GH242" s="108">
        <v>0</v>
      </c>
      <c r="GI242" s="108"/>
      <c r="GJ242" s="108">
        <v>0</v>
      </c>
      <c r="GK242" s="115">
        <v>0</v>
      </c>
    </row>
    <row r="243" spans="1:194" s="2" customFormat="1" ht="12" customHeight="1" x14ac:dyDescent="0.25">
      <c r="A243" s="22">
        <v>238</v>
      </c>
      <c r="B243" s="19" t="s">
        <v>353</v>
      </c>
      <c r="C243" s="30" t="s">
        <v>408</v>
      </c>
      <c r="D243" s="282"/>
      <c r="E243" s="126">
        <v>43.6</v>
      </c>
      <c r="F243" s="11">
        <v>43.6</v>
      </c>
      <c r="G243" s="11">
        <v>0</v>
      </c>
      <c r="H243" s="11">
        <v>0</v>
      </c>
      <c r="I243" s="125" t="s">
        <v>495</v>
      </c>
      <c r="J243" s="40">
        <v>0</v>
      </c>
      <c r="K243" s="27">
        <v>0</v>
      </c>
      <c r="L243" s="27">
        <v>0</v>
      </c>
      <c r="M243" s="27">
        <v>0</v>
      </c>
      <c r="N243" s="27">
        <v>0</v>
      </c>
      <c r="O243" s="27">
        <v>0</v>
      </c>
      <c r="P243" s="27">
        <v>0</v>
      </c>
      <c r="Q243" s="27">
        <v>0</v>
      </c>
      <c r="R243" s="27">
        <v>0</v>
      </c>
      <c r="S243" s="40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33">
        <v>0</v>
      </c>
      <c r="AB243" s="196" t="s">
        <v>1191</v>
      </c>
      <c r="AC243" s="196" t="s">
        <v>1191</v>
      </c>
      <c r="AD243" s="122" t="s">
        <v>396</v>
      </c>
      <c r="AE243" s="37">
        <v>0</v>
      </c>
      <c r="AF243" s="38" t="s">
        <v>396</v>
      </c>
      <c r="AG243" s="282"/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82"/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82"/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69"/>
      <c r="BE243" s="192">
        <v>167.74150221717954</v>
      </c>
      <c r="BF243" s="188">
        <v>167.74150221717954</v>
      </c>
      <c r="BG243" s="188">
        <v>90.13177901220034</v>
      </c>
      <c r="BH243" s="188">
        <v>12.490875594099391</v>
      </c>
      <c r="BI243" s="188">
        <v>4.4556982659919875</v>
      </c>
      <c r="BJ243" s="188">
        <v>60.663149344887827</v>
      </c>
      <c r="BK243" s="188">
        <v>0</v>
      </c>
      <c r="BL243" s="188">
        <v>0</v>
      </c>
      <c r="BM243" s="188">
        <v>0</v>
      </c>
      <c r="BN243" s="188">
        <v>0</v>
      </c>
      <c r="BO243" s="188">
        <v>0</v>
      </c>
      <c r="BP243" s="188">
        <v>0</v>
      </c>
      <c r="BQ243" s="188">
        <v>0</v>
      </c>
      <c r="BR243" s="188">
        <v>0</v>
      </c>
      <c r="BS243" s="188">
        <v>0</v>
      </c>
      <c r="BT243" s="188">
        <v>0</v>
      </c>
      <c r="BU243" s="188">
        <v>0</v>
      </c>
      <c r="BV243" s="188">
        <v>0</v>
      </c>
      <c r="BW243" s="188">
        <v>0</v>
      </c>
      <c r="BX243" s="188">
        <v>0</v>
      </c>
      <c r="BY243" s="188">
        <v>0</v>
      </c>
      <c r="BZ243" s="188">
        <v>0</v>
      </c>
      <c r="CA243" s="188">
        <v>0</v>
      </c>
      <c r="CB243" s="188">
        <v>0</v>
      </c>
      <c r="CC243" s="188">
        <v>0</v>
      </c>
      <c r="CD243" s="188">
        <v>0</v>
      </c>
      <c r="CE243" s="188">
        <v>0</v>
      </c>
      <c r="CF243" s="188">
        <v>0</v>
      </c>
      <c r="CG243" s="188">
        <v>0</v>
      </c>
      <c r="CH243" s="188">
        <v>0</v>
      </c>
      <c r="CI243" s="188">
        <v>0</v>
      </c>
      <c r="CJ243" s="188">
        <v>0</v>
      </c>
      <c r="CK243" s="188">
        <v>0</v>
      </c>
      <c r="CL243" s="188">
        <v>0</v>
      </c>
      <c r="CM243" s="188">
        <v>0</v>
      </c>
      <c r="CN243" s="188">
        <v>0</v>
      </c>
      <c r="CO243" s="188">
        <v>0</v>
      </c>
      <c r="CP243" s="188">
        <v>0</v>
      </c>
      <c r="CQ243" s="188">
        <v>0</v>
      </c>
      <c r="CR243" s="188">
        <v>0</v>
      </c>
      <c r="CS243" s="188">
        <v>0</v>
      </c>
      <c r="CT243" s="188">
        <v>0</v>
      </c>
      <c r="CU243" s="188">
        <v>0</v>
      </c>
      <c r="CV243" s="188">
        <v>0</v>
      </c>
      <c r="CW243" s="188">
        <v>0</v>
      </c>
      <c r="CX243" s="188">
        <v>0</v>
      </c>
      <c r="CY243" s="188">
        <v>0</v>
      </c>
      <c r="CZ243" s="188">
        <v>0</v>
      </c>
      <c r="DA243" s="188">
        <v>0</v>
      </c>
      <c r="DB243" s="188">
        <v>0</v>
      </c>
      <c r="DC243" s="188">
        <v>0</v>
      </c>
      <c r="DD243" s="193">
        <v>7124.0740820153569</v>
      </c>
      <c r="DE243" s="189">
        <v>6644.4426913130201</v>
      </c>
      <c r="DF243" s="189">
        <v>239.0274218967902</v>
      </c>
      <c r="DG243" s="189">
        <v>2.4947204282977662</v>
      </c>
      <c r="DH243" s="189">
        <v>1.0311574977528426</v>
      </c>
      <c r="DI243" s="189">
        <v>1.4635629305449238</v>
      </c>
      <c r="DJ243" s="188">
        <v>1.4442210471598278</v>
      </c>
      <c r="DK243" s="188">
        <v>0</v>
      </c>
      <c r="DL243" s="188">
        <v>2.0742058255608957</v>
      </c>
      <c r="DM243" s="188">
        <v>0</v>
      </c>
      <c r="DN243" s="188">
        <v>232.51455316074438</v>
      </c>
      <c r="DO243" s="188">
        <v>0</v>
      </c>
      <c r="DP243" s="188">
        <v>2.0762683437831972</v>
      </c>
      <c r="DQ243" s="188">
        <v>0</v>
      </c>
      <c r="DR243" s="192">
        <v>1351.4833669045497</v>
      </c>
      <c r="DS243" s="188">
        <v>1034.7612683845737</v>
      </c>
      <c r="DT243" s="188">
        <v>293.01490439245987</v>
      </c>
      <c r="DU243" s="188">
        <v>741.74636399211374</v>
      </c>
      <c r="DV243" s="188">
        <v>270.40811461199064</v>
      </c>
      <c r="DW243" s="188">
        <v>91.832648276841297</v>
      </c>
      <c r="DX243" s="188">
        <v>75.403681239794324</v>
      </c>
      <c r="DY243" s="188">
        <v>103.17178509535501</v>
      </c>
      <c r="DZ243" s="188">
        <v>14.090574489902444</v>
      </c>
      <c r="EA243" s="188">
        <v>7.6670677383676207</v>
      </c>
      <c r="EB243" s="188">
        <v>6.4235067515348234</v>
      </c>
      <c r="EC243" s="188">
        <v>10.298070983220947</v>
      </c>
      <c r="ED243" s="188">
        <v>0.8128191812388238</v>
      </c>
      <c r="EE243" s="188">
        <v>10.397671363188017</v>
      </c>
      <c r="EF243" s="188">
        <v>10.714847890435363</v>
      </c>
      <c r="EG243" s="192">
        <v>89.490454921116708</v>
      </c>
      <c r="EH243" s="188">
        <v>37.846408159648064</v>
      </c>
      <c r="EI243" s="188">
        <v>51.644046761468651</v>
      </c>
      <c r="EJ243" s="192">
        <v>187.18987303073496</v>
      </c>
      <c r="EK243" s="192">
        <v>1333.6754587180699</v>
      </c>
      <c r="EL243" s="188">
        <v>720.05988757581804</v>
      </c>
      <c r="EM243" s="188">
        <v>613.61557114225184</v>
      </c>
      <c r="EN243" s="188">
        <v>0</v>
      </c>
      <c r="EO243" s="192">
        <v>0</v>
      </c>
      <c r="EP243" s="188">
        <v>0</v>
      </c>
      <c r="EQ243" s="188">
        <v>0</v>
      </c>
      <c r="ER243" s="188">
        <v>0</v>
      </c>
      <c r="ES243" s="192">
        <v>0</v>
      </c>
      <c r="ET243" s="190">
        <v>10253.654737807008</v>
      </c>
      <c r="EU243" s="269"/>
      <c r="EV243" s="192">
        <v>0</v>
      </c>
      <c r="EW243" s="188">
        <v>3706</v>
      </c>
      <c r="EX243" s="188">
        <v>0</v>
      </c>
      <c r="EY243" s="188">
        <v>0</v>
      </c>
      <c r="EZ243" s="188">
        <v>0</v>
      </c>
      <c r="FA243" s="188">
        <v>0</v>
      </c>
      <c r="FB243" s="188">
        <v>0</v>
      </c>
      <c r="FC243" s="192">
        <v>3706</v>
      </c>
      <c r="FD243" s="188">
        <v>2779.5</v>
      </c>
      <c r="FE243" s="188">
        <v>0</v>
      </c>
      <c r="FF243" s="188">
        <v>0</v>
      </c>
      <c r="FG243" s="188">
        <v>0</v>
      </c>
      <c r="FH243" s="188">
        <v>0</v>
      </c>
      <c r="FI243" s="188">
        <v>0</v>
      </c>
      <c r="FJ243" s="192">
        <v>2779.5</v>
      </c>
      <c r="FK243" s="192">
        <v>0</v>
      </c>
      <c r="FL243" s="190">
        <v>3706</v>
      </c>
      <c r="FN243" s="115">
        <v>0</v>
      </c>
      <c r="FO243" s="107">
        <v>3.4064453972257254</v>
      </c>
      <c r="FP243" s="108">
        <v>14.533333333333333</v>
      </c>
      <c r="FQ243" s="107">
        <v>3.0862143757881468</v>
      </c>
      <c r="FR243" s="108">
        <v>14.533333333333333</v>
      </c>
      <c r="FS243" s="107">
        <v>0</v>
      </c>
      <c r="FT243" s="108">
        <v>0</v>
      </c>
      <c r="FU243" s="108">
        <v>43.6</v>
      </c>
      <c r="FV243" s="108">
        <v>43.6</v>
      </c>
      <c r="FW243" s="108">
        <v>43.6</v>
      </c>
      <c r="FX243" s="108">
        <v>43.6</v>
      </c>
      <c r="FY243" s="108">
        <v>0</v>
      </c>
      <c r="FZ243" s="108">
        <v>0</v>
      </c>
      <c r="GA243" s="108">
        <v>0</v>
      </c>
      <c r="GB243" s="108">
        <v>0</v>
      </c>
      <c r="GC243" s="108">
        <v>0</v>
      </c>
      <c r="GD243" s="108">
        <v>0</v>
      </c>
      <c r="GE243" s="108">
        <v>0</v>
      </c>
      <c r="GF243" s="108">
        <v>0</v>
      </c>
      <c r="GG243" s="132">
        <v>14.533333333333333</v>
      </c>
      <c r="GH243" s="108">
        <v>0</v>
      </c>
      <c r="GI243" s="108"/>
      <c r="GJ243" s="108">
        <v>0</v>
      </c>
      <c r="GK243" s="115">
        <v>0</v>
      </c>
    </row>
    <row r="244" spans="1:194" s="2" customFormat="1" ht="12" customHeight="1" x14ac:dyDescent="0.25">
      <c r="A244" s="22">
        <v>239</v>
      </c>
      <c r="B244" s="19" t="s">
        <v>360</v>
      </c>
      <c r="C244" s="30" t="s">
        <v>409</v>
      </c>
      <c r="D244" s="282"/>
      <c r="E244" s="126">
        <v>27.3</v>
      </c>
      <c r="F244" s="11">
        <v>27.3</v>
      </c>
      <c r="G244" s="11">
        <v>0</v>
      </c>
      <c r="H244" s="11">
        <v>0</v>
      </c>
      <c r="I244" s="125" t="s">
        <v>495</v>
      </c>
      <c r="J244" s="40">
        <v>0</v>
      </c>
      <c r="K244" s="27">
        <v>0</v>
      </c>
      <c r="L244" s="27">
        <v>0</v>
      </c>
      <c r="M244" s="27">
        <v>0</v>
      </c>
      <c r="N244" s="27">
        <v>0</v>
      </c>
      <c r="O244" s="27">
        <v>0</v>
      </c>
      <c r="P244" s="27">
        <v>0</v>
      </c>
      <c r="Q244" s="27">
        <v>0</v>
      </c>
      <c r="R244" s="27">
        <v>0</v>
      </c>
      <c r="S244" s="40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196" t="s">
        <v>1191</v>
      </c>
      <c r="AC244" s="196" t="s">
        <v>1191</v>
      </c>
      <c r="AD244" s="122" t="s">
        <v>396</v>
      </c>
      <c r="AE244" s="37">
        <v>0</v>
      </c>
      <c r="AF244" s="38" t="s">
        <v>396</v>
      </c>
      <c r="AG244" s="282"/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82"/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82"/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69"/>
      <c r="BE244" s="192">
        <v>78.773102245338336</v>
      </c>
      <c r="BF244" s="188">
        <v>78.773102245338336</v>
      </c>
      <c r="BG244" s="188">
        <v>42.326793010889958</v>
      </c>
      <c r="BH244" s="188">
        <v>5.8658412336969041</v>
      </c>
      <c r="BI244" s="188">
        <v>2.0924408714721547</v>
      </c>
      <c r="BJ244" s="188">
        <v>28.48802712927932</v>
      </c>
      <c r="BK244" s="188">
        <v>0</v>
      </c>
      <c r="BL244" s="188">
        <v>0</v>
      </c>
      <c r="BM244" s="188">
        <v>0</v>
      </c>
      <c r="BN244" s="188">
        <v>0</v>
      </c>
      <c r="BO244" s="188">
        <v>0</v>
      </c>
      <c r="BP244" s="188">
        <v>0</v>
      </c>
      <c r="BQ244" s="188">
        <v>0</v>
      </c>
      <c r="BR244" s="188">
        <v>0</v>
      </c>
      <c r="BS244" s="188">
        <v>0</v>
      </c>
      <c r="BT244" s="188">
        <v>0</v>
      </c>
      <c r="BU244" s="188">
        <v>0</v>
      </c>
      <c r="BV244" s="188">
        <v>0</v>
      </c>
      <c r="BW244" s="188">
        <v>0</v>
      </c>
      <c r="BX244" s="188">
        <v>0</v>
      </c>
      <c r="BY244" s="188">
        <v>0</v>
      </c>
      <c r="BZ244" s="188">
        <v>0</v>
      </c>
      <c r="CA244" s="188">
        <v>0</v>
      </c>
      <c r="CB244" s="188">
        <v>0</v>
      </c>
      <c r="CC244" s="188">
        <v>0</v>
      </c>
      <c r="CD244" s="188">
        <v>0</v>
      </c>
      <c r="CE244" s="188">
        <v>0</v>
      </c>
      <c r="CF244" s="188">
        <v>0</v>
      </c>
      <c r="CG244" s="188">
        <v>0</v>
      </c>
      <c r="CH244" s="188">
        <v>0</v>
      </c>
      <c r="CI244" s="188">
        <v>0</v>
      </c>
      <c r="CJ244" s="188">
        <v>0</v>
      </c>
      <c r="CK244" s="188">
        <v>0</v>
      </c>
      <c r="CL244" s="188">
        <v>0</v>
      </c>
      <c r="CM244" s="188">
        <v>0</v>
      </c>
      <c r="CN244" s="188">
        <v>0</v>
      </c>
      <c r="CO244" s="188">
        <v>0</v>
      </c>
      <c r="CP244" s="188">
        <v>0</v>
      </c>
      <c r="CQ244" s="188">
        <v>0</v>
      </c>
      <c r="CR244" s="188">
        <v>0</v>
      </c>
      <c r="CS244" s="188">
        <v>0</v>
      </c>
      <c r="CT244" s="188">
        <v>0</v>
      </c>
      <c r="CU244" s="188">
        <v>0</v>
      </c>
      <c r="CV244" s="188">
        <v>0</v>
      </c>
      <c r="CW244" s="188">
        <v>0</v>
      </c>
      <c r="CX244" s="188">
        <v>0</v>
      </c>
      <c r="CY244" s="188">
        <v>0</v>
      </c>
      <c r="CZ244" s="188">
        <v>0</v>
      </c>
      <c r="DA244" s="188">
        <v>0</v>
      </c>
      <c r="DB244" s="188">
        <v>0</v>
      </c>
      <c r="DC244" s="188">
        <v>0</v>
      </c>
      <c r="DD244" s="193">
        <v>3345.5370832400099</v>
      </c>
      <c r="DE244" s="189">
        <v>3120.2973418494062</v>
      </c>
      <c r="DF244" s="189">
        <v>112.24968952607293</v>
      </c>
      <c r="DG244" s="189">
        <v>1.1715458892063479</v>
      </c>
      <c r="DH244" s="189">
        <v>0.48424196712131773</v>
      </c>
      <c r="DI244" s="189">
        <v>0.68730392208503022</v>
      </c>
      <c r="DJ244" s="188">
        <v>0.67822077845407058</v>
      </c>
      <c r="DK244" s="188">
        <v>0</v>
      </c>
      <c r="DL244" s="188">
        <v>0.97406798803576478</v>
      </c>
      <c r="DM244" s="188">
        <v>0</v>
      </c>
      <c r="DN244" s="188">
        <v>109.19118064142755</v>
      </c>
      <c r="DO244" s="188">
        <v>0</v>
      </c>
      <c r="DP244" s="188">
        <v>0.97503656740736167</v>
      </c>
      <c r="DQ244" s="188">
        <v>0</v>
      </c>
      <c r="DR244" s="192">
        <v>634.67022792134537</v>
      </c>
      <c r="DS244" s="194">
        <v>485.93433417830613</v>
      </c>
      <c r="DT244" s="188">
        <v>137.60275613384439</v>
      </c>
      <c r="DU244" s="188">
        <v>348.33157804446171</v>
      </c>
      <c r="DV244" s="188">
        <v>126.98637951102083</v>
      </c>
      <c r="DW244" s="188">
        <v>43.125538382301045</v>
      </c>
      <c r="DX244" s="188">
        <v>35.410329664788733</v>
      </c>
      <c r="DY244" s="188">
        <v>48.450511463931051</v>
      </c>
      <c r="DZ244" s="188">
        <v>6.6170759789163434</v>
      </c>
      <c r="EA244" s="188">
        <v>3.6005323840155281</v>
      </c>
      <c r="EB244" s="188">
        <v>3.0165435949008148</v>
      </c>
      <c r="EC244" s="188">
        <v>4.8360780592075434</v>
      </c>
      <c r="ED244" s="188">
        <v>0.38170809027213115</v>
      </c>
      <c r="EE244" s="188">
        <v>4.8828514027815295</v>
      </c>
      <c r="EF244" s="188">
        <v>5.0318007008409191</v>
      </c>
      <c r="EG244" s="192">
        <v>42.025620745639102</v>
      </c>
      <c r="EH244" s="188">
        <v>17.773055207999867</v>
      </c>
      <c r="EI244" s="188">
        <v>24.252565537639235</v>
      </c>
      <c r="EJ244" s="192">
        <v>87.906253447346288</v>
      </c>
      <c r="EK244" s="192">
        <v>626.30745452413953</v>
      </c>
      <c r="EL244" s="188">
        <v>338.1473898650201</v>
      </c>
      <c r="EM244" s="188">
        <v>288.16006465911943</v>
      </c>
      <c r="EN244" s="188">
        <v>0</v>
      </c>
      <c r="EO244" s="192">
        <v>0</v>
      </c>
      <c r="EP244" s="188">
        <v>0</v>
      </c>
      <c r="EQ244" s="188">
        <v>0</v>
      </c>
      <c r="ER244" s="188">
        <v>0</v>
      </c>
      <c r="ES244" s="192">
        <v>0</v>
      </c>
      <c r="ET244" s="190">
        <v>4815.2197421238179</v>
      </c>
      <c r="EU244" s="269"/>
      <c r="EV244" s="192">
        <v>0</v>
      </c>
      <c r="EW244" s="188">
        <v>7030.26</v>
      </c>
      <c r="EX244" s="188">
        <v>0</v>
      </c>
      <c r="EY244" s="188">
        <v>0</v>
      </c>
      <c r="EZ244" s="188">
        <v>0</v>
      </c>
      <c r="FA244" s="188">
        <v>0</v>
      </c>
      <c r="FB244" s="188">
        <v>0</v>
      </c>
      <c r="FC244" s="192">
        <v>7030.26</v>
      </c>
      <c r="FD244" s="188">
        <v>0</v>
      </c>
      <c r="FE244" s="188">
        <v>0</v>
      </c>
      <c r="FF244" s="188">
        <v>0</v>
      </c>
      <c r="FG244" s="188">
        <v>0</v>
      </c>
      <c r="FH244" s="188">
        <v>0</v>
      </c>
      <c r="FI244" s="188">
        <v>0</v>
      </c>
      <c r="FJ244" s="192">
        <v>0</v>
      </c>
      <c r="FK244" s="192">
        <v>104273.88</v>
      </c>
      <c r="FL244" s="190">
        <v>7030.26</v>
      </c>
      <c r="FN244" s="115">
        <v>0</v>
      </c>
      <c r="FO244" s="107">
        <v>3.4064322344322342</v>
      </c>
      <c r="FP244" s="108">
        <v>6.8250000000000002</v>
      </c>
      <c r="FQ244" s="107">
        <v>3.0860630036630043</v>
      </c>
      <c r="FR244" s="108">
        <v>6.8250000000000002</v>
      </c>
      <c r="FS244" s="107">
        <v>0</v>
      </c>
      <c r="FT244" s="108">
        <v>0</v>
      </c>
      <c r="FU244" s="108">
        <v>27.3</v>
      </c>
      <c r="FV244" s="108">
        <v>27.3</v>
      </c>
      <c r="FW244" s="108">
        <v>27.3</v>
      </c>
      <c r="FX244" s="108">
        <v>0</v>
      </c>
      <c r="FY244" s="108">
        <v>0</v>
      </c>
      <c r="FZ244" s="108">
        <v>0</v>
      </c>
      <c r="GA244" s="108">
        <v>0</v>
      </c>
      <c r="GB244" s="108">
        <v>0</v>
      </c>
      <c r="GC244" s="108">
        <v>0</v>
      </c>
      <c r="GD244" s="108">
        <v>0</v>
      </c>
      <c r="GE244" s="108">
        <v>0</v>
      </c>
      <c r="GF244" s="108">
        <v>0</v>
      </c>
      <c r="GG244" s="132">
        <v>6.8250000000000002</v>
      </c>
      <c r="GH244" s="108">
        <v>0</v>
      </c>
      <c r="GI244" s="108"/>
      <c r="GJ244" s="108">
        <v>0</v>
      </c>
      <c r="GK244" s="115">
        <v>0</v>
      </c>
    </row>
    <row r="245" spans="1:194" s="2" customFormat="1" ht="12" customHeight="1" x14ac:dyDescent="0.25">
      <c r="A245" s="22">
        <v>240</v>
      </c>
      <c r="B245" s="19" t="s">
        <v>247</v>
      </c>
      <c r="C245" s="30" t="s">
        <v>408</v>
      </c>
      <c r="D245" s="282"/>
      <c r="E245" s="126">
        <v>34.5</v>
      </c>
      <c r="F245" s="11">
        <v>34.5</v>
      </c>
      <c r="G245" s="11">
        <v>0</v>
      </c>
      <c r="H245" s="11">
        <v>0</v>
      </c>
      <c r="I245" s="125" t="s">
        <v>495</v>
      </c>
      <c r="J245" s="40">
        <v>0</v>
      </c>
      <c r="K245" s="27">
        <v>0</v>
      </c>
      <c r="L245" s="27">
        <v>0</v>
      </c>
      <c r="M245" s="27">
        <v>0</v>
      </c>
      <c r="N245" s="27">
        <v>0</v>
      </c>
      <c r="O245" s="27">
        <v>0</v>
      </c>
      <c r="P245" s="27">
        <v>0</v>
      </c>
      <c r="Q245" s="27">
        <v>0</v>
      </c>
      <c r="R245" s="27">
        <v>0</v>
      </c>
      <c r="S245" s="40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196" t="s">
        <v>1191</v>
      </c>
      <c r="AC245" s="196" t="s">
        <v>1191</v>
      </c>
      <c r="AD245" s="122" t="s">
        <v>396</v>
      </c>
      <c r="AE245" s="37">
        <v>0</v>
      </c>
      <c r="AF245" s="38" t="s">
        <v>396</v>
      </c>
      <c r="AG245" s="282"/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82"/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82"/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69"/>
      <c r="BE245" s="192">
        <v>132.73123455258474</v>
      </c>
      <c r="BF245" s="188">
        <v>132.73123455258474</v>
      </c>
      <c r="BG245" s="188">
        <v>71.319871007360362</v>
      </c>
      <c r="BH245" s="188">
        <v>9.883835045789656</v>
      </c>
      <c r="BI245" s="188">
        <v>3.5257245453376966</v>
      </c>
      <c r="BJ245" s="188">
        <v>48.001803954097021</v>
      </c>
      <c r="BK245" s="188">
        <v>0</v>
      </c>
      <c r="BL245" s="188">
        <v>0</v>
      </c>
      <c r="BM245" s="188">
        <v>0</v>
      </c>
      <c r="BN245" s="188">
        <v>0</v>
      </c>
      <c r="BO245" s="188">
        <v>0</v>
      </c>
      <c r="BP245" s="188">
        <v>0</v>
      </c>
      <c r="BQ245" s="188">
        <v>0</v>
      </c>
      <c r="BR245" s="188">
        <v>0</v>
      </c>
      <c r="BS245" s="188">
        <v>0</v>
      </c>
      <c r="BT245" s="188">
        <v>0</v>
      </c>
      <c r="BU245" s="188">
        <v>0</v>
      </c>
      <c r="BV245" s="188">
        <v>0</v>
      </c>
      <c r="BW245" s="188">
        <v>0</v>
      </c>
      <c r="BX245" s="188">
        <v>0</v>
      </c>
      <c r="BY245" s="188">
        <v>0</v>
      </c>
      <c r="BZ245" s="188">
        <v>0</v>
      </c>
      <c r="CA245" s="188">
        <v>0</v>
      </c>
      <c r="CB245" s="188">
        <v>0</v>
      </c>
      <c r="CC245" s="188">
        <v>0</v>
      </c>
      <c r="CD245" s="188">
        <v>0</v>
      </c>
      <c r="CE245" s="188">
        <v>0</v>
      </c>
      <c r="CF245" s="188">
        <v>0</v>
      </c>
      <c r="CG245" s="188">
        <v>0</v>
      </c>
      <c r="CH245" s="188">
        <v>0</v>
      </c>
      <c r="CI245" s="188">
        <v>0</v>
      </c>
      <c r="CJ245" s="188">
        <v>0</v>
      </c>
      <c r="CK245" s="188">
        <v>0</v>
      </c>
      <c r="CL245" s="188">
        <v>0</v>
      </c>
      <c r="CM245" s="188">
        <v>0</v>
      </c>
      <c r="CN245" s="188">
        <v>0</v>
      </c>
      <c r="CO245" s="188">
        <v>0</v>
      </c>
      <c r="CP245" s="188">
        <v>0</v>
      </c>
      <c r="CQ245" s="188">
        <v>0</v>
      </c>
      <c r="CR245" s="188">
        <v>0</v>
      </c>
      <c r="CS245" s="188">
        <v>0</v>
      </c>
      <c r="CT245" s="188">
        <v>0</v>
      </c>
      <c r="CU245" s="188">
        <v>0</v>
      </c>
      <c r="CV245" s="188">
        <v>0</v>
      </c>
      <c r="CW245" s="188">
        <v>0</v>
      </c>
      <c r="CX245" s="188">
        <v>0</v>
      </c>
      <c r="CY245" s="188">
        <v>0</v>
      </c>
      <c r="CZ245" s="188">
        <v>0</v>
      </c>
      <c r="DA245" s="188">
        <v>0</v>
      </c>
      <c r="DB245" s="188">
        <v>0</v>
      </c>
      <c r="DC245" s="188">
        <v>0</v>
      </c>
      <c r="DD245" s="193">
        <v>5637.1687116864632</v>
      </c>
      <c r="DE245" s="189">
        <v>5257.6438727132845</v>
      </c>
      <c r="DF245" s="189">
        <v>189.13867099631335</v>
      </c>
      <c r="DG245" s="189">
        <v>1.9740333664282785</v>
      </c>
      <c r="DH245" s="189">
        <v>0.81593884569892361</v>
      </c>
      <c r="DI245" s="189">
        <v>1.1580945207293549</v>
      </c>
      <c r="DJ245" s="188">
        <v>1.1427895900691298</v>
      </c>
      <c r="DK245" s="188">
        <v>0</v>
      </c>
      <c r="DL245" s="188">
        <v>1.6412867197672227</v>
      </c>
      <c r="DM245" s="188">
        <v>0</v>
      </c>
      <c r="DN245" s="188">
        <v>183.98513954233215</v>
      </c>
      <c r="DO245" s="188">
        <v>0</v>
      </c>
      <c r="DP245" s="188">
        <v>1.6429187582688145</v>
      </c>
      <c r="DQ245" s="188">
        <v>0</v>
      </c>
      <c r="DR245" s="192">
        <v>1069.4077100506183</v>
      </c>
      <c r="DS245" s="188">
        <v>818.79045319421539</v>
      </c>
      <c r="DT245" s="188">
        <v>231.85812388852904</v>
      </c>
      <c r="DU245" s="188">
        <v>586.93232930568638</v>
      </c>
      <c r="DV245" s="188">
        <v>213.9697237182036</v>
      </c>
      <c r="DW245" s="188">
        <v>72.665742329151939</v>
      </c>
      <c r="DX245" s="188">
        <v>59.665756944332664</v>
      </c>
      <c r="DY245" s="188">
        <v>81.638224444718986</v>
      </c>
      <c r="DZ245" s="188">
        <v>11.149651832606292</v>
      </c>
      <c r="EA245" s="188">
        <v>6.0668311232496075</v>
      </c>
      <c r="EB245" s="188">
        <v>5.0828207093566835</v>
      </c>
      <c r="EC245" s="188">
        <v>8.1487029569064831</v>
      </c>
      <c r="ED245" s="188">
        <v>0.64317114111787665</v>
      </c>
      <c r="EE245" s="188">
        <v>8.2275151841740044</v>
      </c>
      <c r="EF245" s="188">
        <v>8.4784920233949546</v>
      </c>
      <c r="EG245" s="192">
        <v>70.812401256388227</v>
      </c>
      <c r="EH245" s="188">
        <v>29.947272511648126</v>
      </c>
      <c r="EI245" s="188">
        <v>40.865128744740105</v>
      </c>
      <c r="EJ245" s="192">
        <v>148.1204270541366</v>
      </c>
      <c r="EK245" s="192">
        <v>1055.3165900406746</v>
      </c>
      <c r="EL245" s="188">
        <v>569.77215874692024</v>
      </c>
      <c r="EM245" s="188">
        <v>485.54443129375431</v>
      </c>
      <c r="EN245" s="188">
        <v>0</v>
      </c>
      <c r="EO245" s="192">
        <v>0</v>
      </c>
      <c r="EP245" s="188">
        <v>0</v>
      </c>
      <c r="EQ245" s="188">
        <v>0</v>
      </c>
      <c r="ER245" s="188">
        <v>0</v>
      </c>
      <c r="ES245" s="192">
        <v>0</v>
      </c>
      <c r="ET245" s="190">
        <v>8113.5570746408657</v>
      </c>
      <c r="EU245" s="269"/>
      <c r="EV245" s="192">
        <v>0</v>
      </c>
      <c r="EW245" s="188">
        <v>2932.52</v>
      </c>
      <c r="EX245" s="188">
        <v>0</v>
      </c>
      <c r="EY245" s="188">
        <v>0</v>
      </c>
      <c r="EZ245" s="188">
        <v>0</v>
      </c>
      <c r="FA245" s="188">
        <v>0</v>
      </c>
      <c r="FB245" s="188">
        <v>0</v>
      </c>
      <c r="FC245" s="192">
        <v>2932.52</v>
      </c>
      <c r="FD245" s="188">
        <v>0</v>
      </c>
      <c r="FE245" s="188">
        <v>0</v>
      </c>
      <c r="FF245" s="188">
        <v>0</v>
      </c>
      <c r="FG245" s="188">
        <v>0</v>
      </c>
      <c r="FH245" s="188">
        <v>0</v>
      </c>
      <c r="FI245" s="188">
        <v>0</v>
      </c>
      <c r="FJ245" s="192">
        <v>0</v>
      </c>
      <c r="FK245" s="192">
        <v>59218.366666666669</v>
      </c>
      <c r="FL245" s="190">
        <v>2932.52</v>
      </c>
      <c r="FN245" s="115">
        <v>0</v>
      </c>
      <c r="FO245" s="107">
        <v>3.4064950724637684</v>
      </c>
      <c r="FP245" s="108">
        <v>11.5</v>
      </c>
      <c r="FQ245" s="107">
        <v>3.0862724637681165</v>
      </c>
      <c r="FR245" s="108">
        <v>11.5</v>
      </c>
      <c r="FS245" s="107">
        <v>0</v>
      </c>
      <c r="FT245" s="108">
        <v>0</v>
      </c>
      <c r="FU245" s="108">
        <v>34.5</v>
      </c>
      <c r="FV245" s="108">
        <v>34.5</v>
      </c>
      <c r="FW245" s="108">
        <v>34.5</v>
      </c>
      <c r="FX245" s="108">
        <v>34.5</v>
      </c>
      <c r="FY245" s="108">
        <v>0</v>
      </c>
      <c r="FZ245" s="108">
        <v>0</v>
      </c>
      <c r="GA245" s="108">
        <v>0</v>
      </c>
      <c r="GB245" s="108">
        <v>0</v>
      </c>
      <c r="GC245" s="108">
        <v>0</v>
      </c>
      <c r="GD245" s="108">
        <v>0</v>
      </c>
      <c r="GE245" s="108">
        <v>0</v>
      </c>
      <c r="GF245" s="108">
        <v>0</v>
      </c>
      <c r="GG245" s="132">
        <v>11.5</v>
      </c>
      <c r="GH245" s="108">
        <v>0</v>
      </c>
      <c r="GI245" s="108"/>
      <c r="GJ245" s="108">
        <v>0</v>
      </c>
      <c r="GK245" s="115">
        <v>0</v>
      </c>
    </row>
    <row r="246" spans="1:194" s="2" customFormat="1" ht="12" customHeight="1" x14ac:dyDescent="0.25">
      <c r="A246" s="303" t="s">
        <v>391</v>
      </c>
      <c r="B246" s="303"/>
      <c r="C246" s="34" t="s">
        <v>362</v>
      </c>
      <c r="D246" s="283"/>
      <c r="E246" s="126">
        <v>1072143.5369999998</v>
      </c>
      <c r="F246" s="32">
        <v>1033830.6669999994</v>
      </c>
      <c r="G246" s="32">
        <v>38312.869999999995</v>
      </c>
      <c r="H246" s="32">
        <v>174810.88000000006</v>
      </c>
      <c r="I246" s="24" t="s">
        <v>362</v>
      </c>
      <c r="J246" s="24" t="s">
        <v>362</v>
      </c>
      <c r="K246" s="25" t="s">
        <v>362</v>
      </c>
      <c r="L246" s="25" t="s">
        <v>362</v>
      </c>
      <c r="M246" s="25" t="s">
        <v>362</v>
      </c>
      <c r="N246" s="25" t="s">
        <v>362</v>
      </c>
      <c r="O246" s="25" t="s">
        <v>362</v>
      </c>
      <c r="P246" s="25" t="s">
        <v>362</v>
      </c>
      <c r="Q246" s="25" t="s">
        <v>362</v>
      </c>
      <c r="R246" s="25" t="s">
        <v>362</v>
      </c>
      <c r="S246" s="24" t="s">
        <v>362</v>
      </c>
      <c r="T246" s="25" t="s">
        <v>362</v>
      </c>
      <c r="U246" s="25" t="s">
        <v>362</v>
      </c>
      <c r="V246" s="25" t="s">
        <v>362</v>
      </c>
      <c r="W246" s="25" t="s">
        <v>362</v>
      </c>
      <c r="X246" s="25" t="s">
        <v>362</v>
      </c>
      <c r="Y246" s="25" t="s">
        <v>362</v>
      </c>
      <c r="Z246" s="25" t="s">
        <v>362</v>
      </c>
      <c r="AA246" s="25" t="s">
        <v>362</v>
      </c>
      <c r="AB246" s="32">
        <v>0</v>
      </c>
      <c r="AC246" s="32">
        <v>0</v>
      </c>
      <c r="AD246" s="32">
        <v>0</v>
      </c>
      <c r="AE246" s="32">
        <v>369</v>
      </c>
      <c r="AF246" s="24" t="s">
        <v>362</v>
      </c>
      <c r="AG246" s="283"/>
      <c r="AH246" s="24" t="s">
        <v>362</v>
      </c>
      <c r="AI246" s="24" t="s">
        <v>362</v>
      </c>
      <c r="AJ246" s="24" t="s">
        <v>362</v>
      </c>
      <c r="AK246" s="24" t="s">
        <v>362</v>
      </c>
      <c r="AL246" s="24" t="s">
        <v>362</v>
      </c>
      <c r="AM246" s="283"/>
      <c r="AN246" s="23" t="s">
        <v>362</v>
      </c>
      <c r="AO246" s="23" t="s">
        <v>362</v>
      </c>
      <c r="AP246" s="23" t="s">
        <v>362</v>
      </c>
      <c r="AQ246" s="23" t="s">
        <v>362</v>
      </c>
      <c r="AR246" s="23" t="s">
        <v>362</v>
      </c>
      <c r="AS246" s="283"/>
      <c r="AT246" s="24" t="s">
        <v>362</v>
      </c>
      <c r="AU246" s="24" t="s">
        <v>362</v>
      </c>
      <c r="AV246" s="24" t="s">
        <v>362</v>
      </c>
      <c r="AW246" s="24" t="s">
        <v>362</v>
      </c>
      <c r="AX246" s="24" t="s">
        <v>362</v>
      </c>
      <c r="AY246" s="24" t="s">
        <v>362</v>
      </c>
      <c r="AZ246" s="24" t="s">
        <v>362</v>
      </c>
      <c r="BA246" s="24" t="s">
        <v>362</v>
      </c>
      <c r="BB246" s="24" t="s">
        <v>362</v>
      </c>
      <c r="BC246" s="24" t="s">
        <v>362</v>
      </c>
      <c r="BD246" s="270"/>
      <c r="BE246" s="195">
        <v>62692133.995117128</v>
      </c>
      <c r="BF246" s="195">
        <v>22886026.0551171</v>
      </c>
      <c r="BG246" s="195">
        <v>6554980.5600000033</v>
      </c>
      <c r="BH246" s="195">
        <v>908419.29000000039</v>
      </c>
      <c r="BI246" s="195">
        <v>324047.92000000022</v>
      </c>
      <c r="BJ246" s="195">
        <v>2437938.9551170962</v>
      </c>
      <c r="BK246" s="195">
        <v>12660639.33</v>
      </c>
      <c r="BL246" s="195">
        <v>1695861.5599999998</v>
      </c>
      <c r="BM246" s="195">
        <v>58307.25</v>
      </c>
      <c r="BN246" s="195">
        <v>1577831.0699999998</v>
      </c>
      <c r="BO246" s="195">
        <v>4354.6400000000003</v>
      </c>
      <c r="BP246" s="195">
        <v>41017.4</v>
      </c>
      <c r="BQ246" s="195">
        <v>14351.2</v>
      </c>
      <c r="BR246" s="195">
        <v>75980.02</v>
      </c>
      <c r="BS246" s="195">
        <v>744898.74</v>
      </c>
      <c r="BT246" s="195">
        <v>613612.16</v>
      </c>
      <c r="BU246" s="195">
        <v>2379782.7700000009</v>
      </c>
      <c r="BV246" s="195">
        <v>1336281.67</v>
      </c>
      <c r="BW246" s="195">
        <v>390100.81000000006</v>
      </c>
      <c r="BX246" s="195">
        <v>653400.2899999998</v>
      </c>
      <c r="BY246" s="195">
        <v>2768065.1899999995</v>
      </c>
      <c r="BZ246" s="195">
        <v>88713.08</v>
      </c>
      <c r="CA246" s="195">
        <v>581759.98</v>
      </c>
      <c r="CB246" s="195">
        <v>2097592.13</v>
      </c>
      <c r="CC246" s="195">
        <v>296164.21000000002</v>
      </c>
      <c r="CD246" s="195">
        <v>195025</v>
      </c>
      <c r="CE246" s="195">
        <v>101139.21</v>
      </c>
      <c r="CF246" s="195">
        <v>21810388.500000004</v>
      </c>
      <c r="CG246" s="195">
        <v>2251875.6599999997</v>
      </c>
      <c r="CH246" s="195">
        <v>19473270.650000002</v>
      </c>
      <c r="CI246" s="195">
        <v>56943.7</v>
      </c>
      <c r="CJ246" s="195">
        <v>5951</v>
      </c>
      <c r="CK246" s="195">
        <v>22347.490000000005</v>
      </c>
      <c r="CL246" s="195">
        <v>749293.75000000012</v>
      </c>
      <c r="CM246" s="195">
        <v>747127.08000000007</v>
      </c>
      <c r="CN246" s="195">
        <v>2166.67</v>
      </c>
      <c r="CO246" s="195">
        <v>94330.83</v>
      </c>
      <c r="CP246" s="195">
        <v>698944.18</v>
      </c>
      <c r="CQ246" s="195">
        <v>67176.070000000007</v>
      </c>
      <c r="CR246" s="195">
        <v>113163.94</v>
      </c>
      <c r="CS246" s="195">
        <v>109018.99999999999</v>
      </c>
      <c r="CT246" s="195">
        <v>14004.67</v>
      </c>
      <c r="CU246" s="195">
        <v>25627.82</v>
      </c>
      <c r="CV246" s="195">
        <v>69386.510000000009</v>
      </c>
      <c r="CW246" s="195">
        <v>6065653.6000000006</v>
      </c>
      <c r="CX246" s="195">
        <v>5908653.6000000006</v>
      </c>
      <c r="CY246" s="195">
        <v>157000</v>
      </c>
      <c r="CZ246" s="195">
        <v>165544.43</v>
      </c>
      <c r="DA246" s="195">
        <v>60263.02</v>
      </c>
      <c r="DB246" s="195">
        <v>807441.65</v>
      </c>
      <c r="DC246" s="195">
        <v>490524.32000000059</v>
      </c>
      <c r="DD246" s="195">
        <v>125603944.97890085</v>
      </c>
      <c r="DE246" s="195">
        <v>87449469.65290086</v>
      </c>
      <c r="DF246" s="195">
        <v>17383658.916000005</v>
      </c>
      <c r="DG246" s="195">
        <v>181432.61000000007</v>
      </c>
      <c r="DH246" s="195">
        <v>74992.610000000059</v>
      </c>
      <c r="DI246" s="195">
        <v>106440.00000000001</v>
      </c>
      <c r="DJ246" s="195">
        <v>3197728.510000003</v>
      </c>
      <c r="DK246" s="195">
        <v>78624</v>
      </c>
      <c r="DL246" s="195">
        <v>150850</v>
      </c>
      <c r="DM246" s="195">
        <v>81681.37</v>
      </c>
      <c r="DN246" s="195">
        <v>16909999.920000006</v>
      </c>
      <c r="DO246" s="195">
        <v>17000</v>
      </c>
      <c r="DP246" s="195">
        <v>151000.00000000006</v>
      </c>
      <c r="DQ246" s="195">
        <v>2500</v>
      </c>
      <c r="DR246" s="195">
        <v>98288831.023999974</v>
      </c>
      <c r="DS246" s="195">
        <v>75254700.094000012</v>
      </c>
      <c r="DT246" s="195">
        <v>21309986.590000018</v>
      </c>
      <c r="DU246" s="195">
        <v>53944713.504000045</v>
      </c>
      <c r="DV246" s="195">
        <v>19665870.950000003</v>
      </c>
      <c r="DW246" s="195">
        <v>6678679.049999998</v>
      </c>
      <c r="DX246" s="195">
        <v>5483855.6400000025</v>
      </c>
      <c r="DY246" s="195">
        <v>7503336.2600000026</v>
      </c>
      <c r="DZ246" s="195">
        <v>1024760.0000000006</v>
      </c>
      <c r="EA246" s="195">
        <v>557600.00000000035</v>
      </c>
      <c r="EB246" s="195">
        <v>467160.00000000052</v>
      </c>
      <c r="EC246" s="195">
        <v>748944.00000000035</v>
      </c>
      <c r="ED246" s="195">
        <v>59113.60000000002</v>
      </c>
      <c r="EE246" s="195">
        <v>756187.6</v>
      </c>
      <c r="EF246" s="195">
        <v>779254.78000000073</v>
      </c>
      <c r="EG246" s="195">
        <v>6508339.2199999969</v>
      </c>
      <c r="EH246" s="195">
        <v>2752441.73</v>
      </c>
      <c r="EI246" s="195">
        <v>3755897.4900000016</v>
      </c>
      <c r="EJ246" s="195">
        <v>13613688.670000004</v>
      </c>
      <c r="EK246" s="195">
        <v>117259170.34800002</v>
      </c>
      <c r="EL246" s="195">
        <v>52303951.99440001</v>
      </c>
      <c r="EM246" s="195">
        <v>44555218.365600035</v>
      </c>
      <c r="EN246" s="195">
        <v>20399999.988000013</v>
      </c>
      <c r="EO246" s="195">
        <v>27303116.479999993</v>
      </c>
      <c r="EP246" s="195">
        <v>22996593.260000005</v>
      </c>
      <c r="EQ246" s="195">
        <v>68085.379999999976</v>
      </c>
      <c r="ER246" s="195">
        <v>4238437.8400000008</v>
      </c>
      <c r="ES246" s="195">
        <v>1600395.0000000009</v>
      </c>
      <c r="ET246" s="195">
        <v>452869619.71601808</v>
      </c>
      <c r="EU246" s="270"/>
      <c r="EV246" s="195">
        <v>389620.00000000023</v>
      </c>
      <c r="EW246" s="195">
        <v>422142222.38000023</v>
      </c>
      <c r="EX246" s="195">
        <v>354146.78999999986</v>
      </c>
      <c r="EY246" s="195">
        <v>351350.45</v>
      </c>
      <c r="EZ246" s="195">
        <v>1090458.7899999996</v>
      </c>
      <c r="FA246" s="195">
        <v>750158.8800000007</v>
      </c>
      <c r="FB246" s="195">
        <v>26894076.609999996</v>
      </c>
      <c r="FC246" s="195">
        <v>451582413.89999986</v>
      </c>
      <c r="FD246" s="195">
        <v>410097117.88000005</v>
      </c>
      <c r="FE246" s="195">
        <v>332786.49000000022</v>
      </c>
      <c r="FF246" s="195">
        <v>330125.67000000022</v>
      </c>
      <c r="FG246" s="195">
        <v>1060042.5200000003</v>
      </c>
      <c r="FH246" s="195">
        <v>723947.15000000026</v>
      </c>
      <c r="FI246" s="195">
        <v>26013260.109999996</v>
      </c>
      <c r="FJ246" s="195">
        <v>438557279.81999987</v>
      </c>
      <c r="FK246" s="195">
        <v>125247532.19000003</v>
      </c>
      <c r="FL246" s="195">
        <v>422531842.38000029</v>
      </c>
      <c r="FP246" s="117">
        <v>1055677.1486666664</v>
      </c>
      <c r="FQ246" s="117"/>
      <c r="FR246" s="117">
        <v>1055279.3486666665</v>
      </c>
      <c r="FS246" s="117"/>
      <c r="FT246" s="117">
        <v>718137.40733333305</v>
      </c>
      <c r="FU246" s="108">
        <v>1069874.3269999998</v>
      </c>
      <c r="FV246" s="108">
        <v>1069874.3269999998</v>
      </c>
      <c r="FW246" s="108">
        <v>1072143.5369999998</v>
      </c>
      <c r="FX246" s="108">
        <v>1068269.9369999997</v>
      </c>
      <c r="FY246" s="108">
        <v>1055783.4469999997</v>
      </c>
      <c r="FZ246" s="108">
        <v>1055783.4469999997</v>
      </c>
      <c r="GA246" s="108">
        <v>1055783.4469999997</v>
      </c>
      <c r="GB246" s="108">
        <v>1055783.4469999997</v>
      </c>
      <c r="GC246" s="108">
        <v>1045201.8469999996</v>
      </c>
      <c r="GD246" s="108">
        <v>1045008.8469999996</v>
      </c>
      <c r="GE246" s="108">
        <v>1045008.8469999996</v>
      </c>
      <c r="GF246" s="108">
        <v>1045008.8469999996</v>
      </c>
      <c r="GG246" s="108">
        <v>1056960.3586666663</v>
      </c>
      <c r="GH246" s="108">
        <v>748452.88533333305</v>
      </c>
      <c r="GI246" s="108">
        <v>362280.37799999997</v>
      </c>
      <c r="GJ246" s="108">
        <v>418</v>
      </c>
      <c r="GL246" s="187"/>
    </row>
    <row r="247" spans="1:194" s="2" customFormat="1" ht="12" hidden="1" customHeight="1" outlineLevel="1" x14ac:dyDescent="0.25">
      <c r="A247" s="301" t="s">
        <v>927</v>
      </c>
      <c r="B247" s="301"/>
      <c r="C247" s="3"/>
      <c r="D247" s="9"/>
      <c r="E247" s="9"/>
      <c r="F247" s="9"/>
      <c r="G247" s="9"/>
      <c r="H247" s="9"/>
      <c r="I247" s="9"/>
      <c r="J247" s="3"/>
      <c r="K247" s="3"/>
      <c r="L247" s="3"/>
      <c r="M247" s="3"/>
      <c r="N247" s="3"/>
      <c r="O247" s="3"/>
      <c r="P247" s="3"/>
      <c r="Q247" s="3"/>
      <c r="R247" s="3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G247" s="138">
        <v>6554980.5599999996</v>
      </c>
      <c r="BH247" s="120">
        <v>908419.29</v>
      </c>
      <c r="BI247" s="133">
        <v>324047.92000000004</v>
      </c>
      <c r="BJ247" s="133">
        <v>2437938.9400000004</v>
      </c>
      <c r="BK247" s="133">
        <v>12660639.33</v>
      </c>
      <c r="BL247" s="62"/>
      <c r="BM247" s="133">
        <v>58307.25</v>
      </c>
      <c r="BN247" s="133">
        <v>1577831.0699999998</v>
      </c>
      <c r="BO247" s="133">
        <v>4354.6400000000003</v>
      </c>
      <c r="BP247" s="133">
        <v>41017.4</v>
      </c>
      <c r="BQ247" s="133">
        <v>14351.2</v>
      </c>
      <c r="BR247" s="133">
        <v>75980.02</v>
      </c>
      <c r="BS247" s="133">
        <v>744898.74</v>
      </c>
      <c r="BT247" s="133">
        <v>613612.16</v>
      </c>
      <c r="BU247" s="62"/>
      <c r="BV247" s="133">
        <v>1336281.67</v>
      </c>
      <c r="BW247" s="133">
        <v>390100.81000000006</v>
      </c>
      <c r="BX247" s="133">
        <v>653400.2899999998</v>
      </c>
      <c r="BY247" s="62"/>
      <c r="BZ247" s="133">
        <v>88713.08</v>
      </c>
      <c r="CA247" s="133">
        <v>581759.98</v>
      </c>
      <c r="CB247" s="133">
        <v>2097592.13</v>
      </c>
      <c r="CC247" s="62"/>
      <c r="CD247" s="133">
        <v>147358.33000000002</v>
      </c>
      <c r="CE247" s="133">
        <v>101139.21</v>
      </c>
      <c r="CF247" s="62"/>
      <c r="CG247" s="133">
        <v>2251875.6599999997</v>
      </c>
      <c r="CH247" s="133">
        <v>19473270.650000002</v>
      </c>
      <c r="CI247" s="133">
        <v>56943.7</v>
      </c>
      <c r="CJ247" s="133">
        <v>5951</v>
      </c>
      <c r="CK247" s="133">
        <v>22347.490000000005</v>
      </c>
      <c r="CL247" s="62"/>
      <c r="CM247" s="133">
        <v>747127.08000000007</v>
      </c>
      <c r="CN247" s="133">
        <v>2166.67</v>
      </c>
      <c r="CO247" s="133">
        <v>94330.83</v>
      </c>
      <c r="CP247" s="133">
        <v>698944.18</v>
      </c>
      <c r="CQ247" s="133">
        <v>67176.070000000007</v>
      </c>
      <c r="CR247" s="133">
        <v>113163.94</v>
      </c>
      <c r="CS247" s="62"/>
      <c r="CT247" s="133">
        <v>14004.67</v>
      </c>
      <c r="CU247" s="133">
        <v>25627.82</v>
      </c>
      <c r="CV247" s="133">
        <v>69386.510000000009</v>
      </c>
      <c r="CW247" s="62"/>
      <c r="CX247" s="133">
        <v>5908653.6000000006</v>
      </c>
      <c r="CY247" s="133">
        <v>157000</v>
      </c>
      <c r="CZ247" s="133">
        <v>165544.43</v>
      </c>
      <c r="DA247" s="133">
        <v>60263.02</v>
      </c>
      <c r="DB247" s="133">
        <v>807441.65</v>
      </c>
      <c r="DC247" s="133">
        <v>490524.32</v>
      </c>
      <c r="DE247" s="120">
        <v>3932966.7100000004</v>
      </c>
      <c r="DF247" s="239">
        <v>17383658.915999997</v>
      </c>
      <c r="DG247" s="1"/>
      <c r="DH247" s="120">
        <v>56041.85</v>
      </c>
      <c r="DI247" s="138">
        <v>106440</v>
      </c>
      <c r="DJ247" s="121">
        <v>3092695.180000003</v>
      </c>
      <c r="DK247" s="121">
        <v>78624</v>
      </c>
      <c r="DL247" s="133">
        <v>150850</v>
      </c>
      <c r="DM247" s="121">
        <v>81681.37</v>
      </c>
      <c r="DN247" s="133">
        <v>16909999.920000002</v>
      </c>
      <c r="DO247" s="121">
        <v>17000</v>
      </c>
      <c r="DP247" s="133">
        <v>151000</v>
      </c>
      <c r="DQ247" s="121">
        <v>2500</v>
      </c>
      <c r="DT247" s="120">
        <v>21309986.59</v>
      </c>
      <c r="DU247" s="138">
        <v>53944713.504000016</v>
      </c>
      <c r="DV247" s="1"/>
      <c r="DW247" s="120">
        <v>5751597.1799999997</v>
      </c>
      <c r="DX247" s="138">
        <v>5483855.6399999987</v>
      </c>
      <c r="DY247" s="198">
        <v>7503336.2599999988</v>
      </c>
      <c r="DZ247" s="1"/>
      <c r="EA247" s="138">
        <v>557600</v>
      </c>
      <c r="EB247" s="138">
        <v>467160</v>
      </c>
      <c r="EC247" s="138">
        <v>748944</v>
      </c>
      <c r="ED247" s="138">
        <v>59113.599999999999</v>
      </c>
      <c r="EE247" s="138">
        <v>756187.6</v>
      </c>
      <c r="EF247" s="198">
        <v>779254.78</v>
      </c>
      <c r="EG247" s="1"/>
      <c r="EH247" s="198">
        <v>2752441.73</v>
      </c>
      <c r="EI247" s="198">
        <v>3755897.4899999998</v>
      </c>
      <c r="EJ247" s="120">
        <v>13613688.67</v>
      </c>
      <c r="EK247" s="108"/>
      <c r="EL247" s="302">
        <v>96859170.359999999</v>
      </c>
      <c r="EM247" s="302"/>
      <c r="EN247" s="120">
        <v>20399999.987999998</v>
      </c>
      <c r="EO247" s="116"/>
      <c r="EP247" s="133">
        <v>22996593.260000002</v>
      </c>
      <c r="EQ247" s="133">
        <v>68085.38</v>
      </c>
      <c r="ER247" s="137">
        <v>4238437.8400000008</v>
      </c>
      <c r="ES247" s="120">
        <v>1600395.0000000009</v>
      </c>
      <c r="EV247" s="145">
        <v>389620</v>
      </c>
      <c r="FP247" s="118">
        <v>0.54</v>
      </c>
      <c r="FR247" s="118">
        <v>0.46</v>
      </c>
      <c r="FU247" s="130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</row>
    <row r="248" spans="1:194" s="2" customFormat="1" ht="12" hidden="1" customHeight="1" outlineLevel="1" x14ac:dyDescent="0.25">
      <c r="A248" s="9"/>
      <c r="B248" s="9"/>
      <c r="C248" s="3"/>
      <c r="D248" s="9"/>
      <c r="E248" s="9"/>
      <c r="F248" s="9"/>
      <c r="G248" s="9"/>
      <c r="H248" s="9"/>
      <c r="I248" s="9"/>
      <c r="J248" s="3"/>
      <c r="K248" s="3"/>
      <c r="L248" s="3"/>
      <c r="M248" s="3"/>
      <c r="N248" s="3"/>
      <c r="O248" s="3"/>
      <c r="P248" s="3"/>
      <c r="Q248" s="3"/>
      <c r="R248" s="3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CD248" s="133">
        <v>47666.67</v>
      </c>
      <c r="DE248" s="133">
        <v>16277648.940000001</v>
      </c>
      <c r="DF248" s="135"/>
      <c r="DG248" s="1"/>
      <c r="DH248" s="133">
        <v>18950.759999999998</v>
      </c>
      <c r="DI248" s="135"/>
      <c r="DJ248" s="121">
        <v>105033.33</v>
      </c>
      <c r="DK248" s="108"/>
      <c r="DL248" s="108"/>
      <c r="DW248" s="120">
        <v>927081.87</v>
      </c>
      <c r="DX248" s="1"/>
      <c r="DY248" s="1"/>
      <c r="ES248" s="263">
        <v>712500</v>
      </c>
    </row>
    <row r="249" spans="1:194" s="2" customFormat="1" ht="12" hidden="1" customHeight="1" outlineLevel="1" x14ac:dyDescent="0.25">
      <c r="A249" s="9"/>
      <c r="B249" s="9"/>
      <c r="C249" s="3"/>
      <c r="D249" s="9"/>
      <c r="E249" s="9"/>
      <c r="F249" s="9"/>
      <c r="G249" s="9"/>
      <c r="H249" s="9"/>
      <c r="I249" s="9"/>
      <c r="J249" s="3"/>
      <c r="K249" s="3"/>
      <c r="L249" s="3"/>
      <c r="M249" s="3"/>
      <c r="N249" s="3"/>
      <c r="O249" s="3"/>
      <c r="P249" s="3"/>
      <c r="Q249" s="3"/>
      <c r="R249" s="3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G249" s="135">
        <v>6.2017279136835102</v>
      </c>
      <c r="BH249" s="135">
        <v>0.85946391702518743</v>
      </c>
      <c r="BI249" s="135">
        <v>0.30658474307284317</v>
      </c>
      <c r="BJ249" s="119"/>
      <c r="BK249" s="119"/>
      <c r="CD249" s="135">
        <v>1.9513368020730564</v>
      </c>
      <c r="DC249" s="135">
        <v>0.65538436635398734</v>
      </c>
      <c r="DE249" s="135">
        <v>3.7210162876508979</v>
      </c>
      <c r="DF249" s="135">
        <v>16.446840956201161</v>
      </c>
      <c r="DG249" s="135"/>
      <c r="DH249" s="135">
        <v>5.3021714145169679E-2</v>
      </c>
      <c r="DI249" s="135">
        <v>0.10070387136777</v>
      </c>
      <c r="DJ249" s="135">
        <v>9.9373007832098251E-2</v>
      </c>
      <c r="DK249" s="135"/>
      <c r="DL249" s="135">
        <v>0.14272058432758458</v>
      </c>
      <c r="DM249" s="135"/>
      <c r="DN249" s="135">
        <v>15.998707786289751</v>
      </c>
      <c r="DO249" s="135"/>
      <c r="DP249" s="135">
        <v>0.14286250071902734</v>
      </c>
      <c r="DT249" s="135">
        <v>20.161575990306872</v>
      </c>
      <c r="DU249" s="135">
        <v>51.03759385266838</v>
      </c>
      <c r="DV249" s="135"/>
      <c r="DW249" s="135">
        <v>6.3187602025349516</v>
      </c>
      <c r="DX249" s="135">
        <v>5.188326690811536</v>
      </c>
      <c r="DY249" s="135">
        <v>7.098976038671216</v>
      </c>
      <c r="DZ249" s="135"/>
      <c r="EA249" s="135">
        <v>0.52755053245648764</v>
      </c>
      <c r="EB249" s="135">
        <v>0.44198440950927687</v>
      </c>
      <c r="EC249" s="135">
        <v>0.70858286581795504</v>
      </c>
      <c r="ED249" s="135">
        <v>5.5927925314597969E-2</v>
      </c>
      <c r="EE249" s="135">
        <v>0.71543610297165261</v>
      </c>
      <c r="EF249" s="135">
        <v>0.73726017594738735</v>
      </c>
      <c r="EG249" s="135"/>
      <c r="EH249" s="135">
        <v>2.6041106531867935</v>
      </c>
      <c r="EI249" s="135">
        <v>3.5534894560643568</v>
      </c>
      <c r="EJ249" s="135">
        <v>12.880037135142313</v>
      </c>
      <c r="ES249" s="135">
        <v>1.9667087793532114</v>
      </c>
    </row>
    <row r="250" spans="1:194" ht="12" hidden="1" customHeight="1" outlineLevel="1" x14ac:dyDescent="0.25">
      <c r="B250" s="114"/>
      <c r="BD250" s="2"/>
      <c r="BE250" s="2"/>
      <c r="BH250" s="119"/>
      <c r="BI250" s="119"/>
      <c r="BJ250" s="119"/>
      <c r="BK250" s="119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E250" s="135">
        <v>15.400434658243872</v>
      </c>
      <c r="DF250" s="135"/>
      <c r="DG250" s="135"/>
      <c r="DH250" s="135">
        <v>1.7929489828649763E-2</v>
      </c>
      <c r="DI250" s="135"/>
      <c r="DJ250" s="135"/>
      <c r="DK250" s="135"/>
      <c r="DL250" s="135"/>
      <c r="DM250" s="135"/>
      <c r="DN250" s="135"/>
      <c r="DO250" s="135"/>
      <c r="DP250" s="135"/>
      <c r="EQ250" s="114"/>
      <c r="EU250" s="2"/>
    </row>
    <row r="251" spans="1:194" ht="12" hidden="1" customHeight="1" outlineLevel="1" x14ac:dyDescent="0.25">
      <c r="B251" s="114"/>
      <c r="BH251" s="127">
        <v>508003.81</v>
      </c>
      <c r="BI251" s="123" t="s">
        <v>494</v>
      </c>
      <c r="BJ251" s="133">
        <v>846002.91</v>
      </c>
      <c r="BK251" s="119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C251" s="127">
        <v>508003.81</v>
      </c>
      <c r="DD251" s="123" t="s">
        <v>494</v>
      </c>
      <c r="DE251" s="120">
        <v>25790515.84</v>
      </c>
      <c r="DF251" s="135"/>
    </row>
    <row r="252" spans="1:194" ht="12" hidden="1" customHeight="1" outlineLevel="1" x14ac:dyDescent="0.25">
      <c r="BH252" s="127">
        <v>29403.74</v>
      </c>
      <c r="BI252" s="123" t="s">
        <v>456</v>
      </c>
      <c r="BJ252" s="133">
        <v>65956.58</v>
      </c>
      <c r="BK252" s="119"/>
      <c r="DC252" s="127">
        <v>29403.74</v>
      </c>
      <c r="DD252" s="123" t="s">
        <v>456</v>
      </c>
      <c r="DE252" s="120">
        <v>3441397.62</v>
      </c>
      <c r="DF252" s="135"/>
    </row>
    <row r="253" spans="1:194" ht="12" hidden="1" customHeight="1" outlineLevel="1" x14ac:dyDescent="0.25">
      <c r="BH253" s="108">
        <v>96117.32</v>
      </c>
      <c r="BI253" s="123" t="s">
        <v>453</v>
      </c>
      <c r="BJ253" s="133">
        <v>116132.93999999999</v>
      </c>
      <c r="BK253" s="119"/>
      <c r="DC253" s="108">
        <v>96117.32</v>
      </c>
      <c r="DD253" s="123" t="s">
        <v>453</v>
      </c>
      <c r="DE253" s="120">
        <v>4239157.62</v>
      </c>
      <c r="DF253" s="135"/>
    </row>
    <row r="254" spans="1:194" ht="12" hidden="1" customHeight="1" outlineLevel="1" x14ac:dyDescent="0.25">
      <c r="B254" s="114"/>
      <c r="BH254" s="108">
        <v>272809.49</v>
      </c>
      <c r="BI254" s="123" t="s">
        <v>493</v>
      </c>
      <c r="BJ254" s="133">
        <v>1027171.3200000003</v>
      </c>
      <c r="BK254" s="119"/>
      <c r="DC254" s="108">
        <v>272809.49</v>
      </c>
      <c r="DD254" s="123" t="s">
        <v>493</v>
      </c>
      <c r="DE254" s="120">
        <v>19357770.079999998</v>
      </c>
      <c r="DF254" s="135"/>
    </row>
    <row r="255" spans="1:194" ht="12" hidden="1" customHeight="1" outlineLevel="1" x14ac:dyDescent="0.25">
      <c r="BH255" s="108">
        <v>148653.66</v>
      </c>
      <c r="BI255" s="123" t="s">
        <v>496</v>
      </c>
      <c r="BJ255" s="133">
        <v>374442.53</v>
      </c>
      <c r="BK255" s="119"/>
      <c r="DC255" s="108">
        <v>148653.66</v>
      </c>
      <c r="DD255" s="123" t="s">
        <v>496</v>
      </c>
      <c r="DE255" s="120">
        <v>13546001.550000001</v>
      </c>
      <c r="DF255" s="135"/>
    </row>
    <row r="256" spans="1:194" ht="12" hidden="1" customHeight="1" outlineLevel="1" x14ac:dyDescent="0.25">
      <c r="B256" s="136"/>
      <c r="BH256" s="108">
        <v>1972.3340000000001</v>
      </c>
      <c r="BI256" s="123" t="s">
        <v>495</v>
      </c>
      <c r="BJ256" s="133">
        <v>8232.66</v>
      </c>
      <c r="BK256" s="119"/>
      <c r="DC256" s="108">
        <v>1972.3340000000001</v>
      </c>
      <c r="DD256" s="123" t="s">
        <v>495</v>
      </c>
      <c r="DE256" s="120">
        <v>864010.44</v>
      </c>
      <c r="DF256" s="135"/>
    </row>
    <row r="257" spans="2:71" ht="12" hidden="1" customHeight="1" outlineLevel="1" x14ac:dyDescent="0.25">
      <c r="B257" s="136"/>
      <c r="BE257" s="108"/>
      <c r="BH257" s="119"/>
      <c r="BI257" s="123" t="s">
        <v>494</v>
      </c>
      <c r="BJ257" s="135">
        <v>1.665347568948351</v>
      </c>
      <c r="BK257" s="119"/>
    </row>
    <row r="258" spans="2:71" ht="12" hidden="1" customHeight="1" outlineLevel="1" x14ac:dyDescent="0.25">
      <c r="B258" s="114"/>
      <c r="BH258" s="119"/>
      <c r="BI258" s="123" t="s">
        <v>456</v>
      </c>
      <c r="BJ258" s="135">
        <v>2.2431357371545251</v>
      </c>
      <c r="BK258" s="119"/>
    </row>
    <row r="259" spans="2:71" ht="12" hidden="1" customHeight="1" outlineLevel="1" x14ac:dyDescent="0.25">
      <c r="B259" s="114"/>
      <c r="BH259" s="119"/>
      <c r="BI259" s="123" t="s">
        <v>453</v>
      </c>
      <c r="BJ259" s="135">
        <v>1.2082415531352724</v>
      </c>
      <c r="BK259" s="119"/>
    </row>
    <row r="260" spans="2:71" ht="12" hidden="1" customHeight="1" outlineLevel="1" x14ac:dyDescent="0.25">
      <c r="B260" s="114"/>
      <c r="BH260" s="119"/>
      <c r="BI260" s="123" t="s">
        <v>493</v>
      </c>
      <c r="BJ260" s="135">
        <v>3.7651597823814718</v>
      </c>
      <c r="BK260" s="119"/>
    </row>
    <row r="261" spans="2:71" ht="12" hidden="1" customHeight="1" outlineLevel="1" x14ac:dyDescent="0.25">
      <c r="BH261" s="119"/>
      <c r="BI261" s="123" t="s">
        <v>496</v>
      </c>
      <c r="BJ261" s="135">
        <v>2.5188921012775602</v>
      </c>
      <c r="BK261" s="119"/>
    </row>
    <row r="262" spans="2:71" ht="12" hidden="1" customHeight="1" outlineLevel="1" x14ac:dyDescent="0.25">
      <c r="BH262" s="119"/>
      <c r="BI262" s="123" t="s">
        <v>495</v>
      </c>
      <c r="BJ262" s="135">
        <v>4.1740699090519149</v>
      </c>
      <c r="BK262" s="119"/>
    </row>
    <row r="263" spans="2:71" ht="12" customHeight="1" collapsed="1" x14ac:dyDescent="0.25">
      <c r="BH263" s="119"/>
      <c r="BI263" s="119"/>
      <c r="BJ263" s="119"/>
      <c r="BK263" s="119"/>
    </row>
    <row r="266" spans="2:71" ht="12" customHeight="1" x14ac:dyDescent="0.25">
      <c r="BS266" s="114"/>
    </row>
  </sheetData>
  <autoFilter ref="A5:GK262"/>
  <mergeCells count="208">
    <mergeCell ref="EW2:EW5"/>
    <mergeCell ref="EX2:FB2"/>
    <mergeCell ref="EG2:EG5"/>
    <mergeCell ref="EH2:EI2"/>
    <mergeCell ref="EH3:EH5"/>
    <mergeCell ref="EI3:EI5"/>
    <mergeCell ref="FC2:FC5"/>
    <mergeCell ref="CM3:CN3"/>
    <mergeCell ref="CO3:CO5"/>
    <mergeCell ref="CP3:CP5"/>
    <mergeCell ref="CM4:CM5"/>
    <mergeCell ref="EF3:EF5"/>
    <mergeCell ref="DW3:DY3"/>
    <mergeCell ref="DY4:DY5"/>
    <mergeCell ref="DS2:EF2"/>
    <mergeCell ref="EN3:EN5"/>
    <mergeCell ref="EK2:EK5"/>
    <mergeCell ref="BF2:DC2"/>
    <mergeCell ref="BJ4:BJ5"/>
    <mergeCell ref="BK4:BK5"/>
    <mergeCell ref="DE3:DE5"/>
    <mergeCell ref="BU3:BU5"/>
    <mergeCell ref="BV4:BV5"/>
    <mergeCell ref="BW4:BW5"/>
    <mergeCell ref="FS3:FS5"/>
    <mergeCell ref="EO2:EO5"/>
    <mergeCell ref="ES2:ES5"/>
    <mergeCell ref="EQ3:EQ5"/>
    <mergeCell ref="EJ2:EJ5"/>
    <mergeCell ref="CY4:CY5"/>
    <mergeCell ref="DC3:DC5"/>
    <mergeCell ref="CQ3:CQ5"/>
    <mergeCell ref="CT4:CT5"/>
    <mergeCell ref="CV4:CV5"/>
    <mergeCell ref="DA3:DA5"/>
    <mergeCell ref="DB3:DB5"/>
    <mergeCell ref="CZ3:CZ5"/>
    <mergeCell ref="FP3:FP5"/>
    <mergeCell ref="FD2:FI2"/>
    <mergeCell ref="EX3:EX5"/>
    <mergeCell ref="EY3:EY5"/>
    <mergeCell ref="EZ3:EZ5"/>
    <mergeCell ref="FA3:FA5"/>
    <mergeCell ref="FB3:FB5"/>
    <mergeCell ref="FD3:FD5"/>
    <mergeCell ref="FE3:FE5"/>
    <mergeCell ref="FF3:FF5"/>
    <mergeCell ref="FG3:FG5"/>
    <mergeCell ref="FH3:FH5"/>
    <mergeCell ref="FI3:FI5"/>
    <mergeCell ref="FJ2:FJ5"/>
    <mergeCell ref="FL2:FL5"/>
    <mergeCell ref="FK2:FK5"/>
    <mergeCell ref="BG3:BK3"/>
    <mergeCell ref="BG4:BG5"/>
    <mergeCell ref="DG3:DG5"/>
    <mergeCell ref="DH3:DI3"/>
    <mergeCell ref="DH4:DH5"/>
    <mergeCell ref="DI4:DI5"/>
    <mergeCell ref="DS3:DS5"/>
    <mergeCell ref="DV3:DV5"/>
    <mergeCell ref="DN3:DN5"/>
    <mergeCell ref="DL3:DL5"/>
    <mergeCell ref="DP3:DP5"/>
    <mergeCell ref="DD2:DD5"/>
    <mergeCell ref="DR2:DR5"/>
    <mergeCell ref="DJ3:DJ5"/>
    <mergeCell ref="DK3:DK5"/>
    <mergeCell ref="DM3:DM5"/>
    <mergeCell ref="DO3:DO5"/>
    <mergeCell ref="DQ3:DQ5"/>
    <mergeCell ref="BX4:BX5"/>
    <mergeCell ref="A247:B247"/>
    <mergeCell ref="EL247:EM247"/>
    <mergeCell ref="ER3:ER5"/>
    <mergeCell ref="EP3:EP5"/>
    <mergeCell ref="U3:U5"/>
    <mergeCell ref="V3:V5"/>
    <mergeCell ref="W3:W5"/>
    <mergeCell ref="AY2:BC2"/>
    <mergeCell ref="X3:X5"/>
    <mergeCell ref="Y3:Y5"/>
    <mergeCell ref="Z3:Z5"/>
    <mergeCell ref="AA3:AA5"/>
    <mergeCell ref="D2:D246"/>
    <mergeCell ref="I2:I5"/>
    <mergeCell ref="A246:B246"/>
    <mergeCell ref="C2:C5"/>
    <mergeCell ref="AZ3:BA3"/>
    <mergeCell ref="F3:F5"/>
    <mergeCell ref="G3:G5"/>
    <mergeCell ref="DF3:DF5"/>
    <mergeCell ref="EL3:EL5"/>
    <mergeCell ref="EM3:EM5"/>
    <mergeCell ref="BH4:BH5"/>
    <mergeCell ref="BI4:BI5"/>
    <mergeCell ref="CL3:CL5"/>
    <mergeCell ref="AN2:AR2"/>
    <mergeCell ref="AN3:AN4"/>
    <mergeCell ref="AO3:AP3"/>
    <mergeCell ref="AQ3:AQ4"/>
    <mergeCell ref="AR3:AR4"/>
    <mergeCell ref="AU3:AV3"/>
    <mergeCell ref="AW3:AW4"/>
    <mergeCell ref="AX3:AX4"/>
    <mergeCell ref="AY3:AY4"/>
    <mergeCell ref="CF3:CF5"/>
    <mergeCell ref="CG3:CK3"/>
    <mergeCell ref="CG4:CG5"/>
    <mergeCell ref="CH4:CH5"/>
    <mergeCell ref="CI4:CI5"/>
    <mergeCell ref="CK4:CK5"/>
    <mergeCell ref="BZ4:BZ5"/>
    <mergeCell ref="CC3:CC5"/>
    <mergeCell ref="BV3:BX3"/>
    <mergeCell ref="BY3:BY5"/>
    <mergeCell ref="BZ3:CB3"/>
    <mergeCell ref="CA4:CA5"/>
    <mergeCell ref="S2:S5"/>
    <mergeCell ref="T2:AA2"/>
    <mergeCell ref="T3:T5"/>
    <mergeCell ref="A2:A5"/>
    <mergeCell ref="B2:B5"/>
    <mergeCell ref="J2:J5"/>
    <mergeCell ref="K2:R2"/>
    <mergeCell ref="K3:K5"/>
    <mergeCell ref="E2:E5"/>
    <mergeCell ref="F2:G2"/>
    <mergeCell ref="H2:H5"/>
    <mergeCell ref="N3:N5"/>
    <mergeCell ref="O3:O5"/>
    <mergeCell ref="P3:P5"/>
    <mergeCell ref="Q3:Q5"/>
    <mergeCell ref="R3:R5"/>
    <mergeCell ref="L3:L5"/>
    <mergeCell ref="M3:M5"/>
    <mergeCell ref="AB2:AB5"/>
    <mergeCell ref="AC2:AC5"/>
    <mergeCell ref="BB3:BB4"/>
    <mergeCell ref="BC3:BC4"/>
    <mergeCell ref="AD2:AD5"/>
    <mergeCell ref="BN4:BN5"/>
    <mergeCell ref="BQ4:BQ5"/>
    <mergeCell ref="BS3:BS5"/>
    <mergeCell ref="BM3:BQ3"/>
    <mergeCell ref="BD2:BD246"/>
    <mergeCell ref="BE2:BE5"/>
    <mergeCell ref="BF3:BF5"/>
    <mergeCell ref="BM4:BM5"/>
    <mergeCell ref="BO4:BO5"/>
    <mergeCell ref="BL3:BL5"/>
    <mergeCell ref="BR3:BR5"/>
    <mergeCell ref="BP4:BP5"/>
    <mergeCell ref="AS2:AS246"/>
    <mergeCell ref="AE2:AE5"/>
    <mergeCell ref="AT2:AX2"/>
    <mergeCell ref="AF2:AF5"/>
    <mergeCell ref="AH2:AH5"/>
    <mergeCell ref="AI2:AI5"/>
    <mergeCell ref="AK2:AK5"/>
    <mergeCell ref="AL2:AL5"/>
    <mergeCell ref="AJ2:AJ5"/>
    <mergeCell ref="AG2:AG246"/>
    <mergeCell ref="AT3:AT4"/>
    <mergeCell ref="AM2:AM246"/>
    <mergeCell ref="FT3:FT5"/>
    <mergeCell ref="FO2:FT2"/>
    <mergeCell ref="FO3:FO5"/>
    <mergeCell ref="FQ3:FQ5"/>
    <mergeCell ref="CB4:CB5"/>
    <mergeCell ref="CR3:CR5"/>
    <mergeCell ref="CS3:CS5"/>
    <mergeCell ref="CT3:CV3"/>
    <mergeCell ref="DE2:DQ2"/>
    <mergeCell ref="CD4:CD5"/>
    <mergeCell ref="CE4:CE5"/>
    <mergeCell ref="CD3:CE3"/>
    <mergeCell ref="CU4:CU5"/>
    <mergeCell ref="BT3:BT5"/>
    <mergeCell ref="CJ4:CJ5"/>
    <mergeCell ref="CW3:CW5"/>
    <mergeCell ref="CX3:CY3"/>
    <mergeCell ref="CX4:CX5"/>
    <mergeCell ref="CN4:CN5"/>
    <mergeCell ref="GJ2:GK4"/>
    <mergeCell ref="ET2:ET5"/>
    <mergeCell ref="EU2:EU246"/>
    <mergeCell ref="EV2:EV5"/>
    <mergeCell ref="GH2:GH5"/>
    <mergeCell ref="DT3:DU3"/>
    <mergeCell ref="DT4:DT5"/>
    <mergeCell ref="DU4:DU5"/>
    <mergeCell ref="DW4:DW5"/>
    <mergeCell ref="DX4:DX5"/>
    <mergeCell ref="EC3:EC5"/>
    <mergeCell ref="ED3:ED5"/>
    <mergeCell ref="EE3:EE5"/>
    <mergeCell ref="DZ3:DZ5"/>
    <mergeCell ref="EA3:EB3"/>
    <mergeCell ref="EA4:EA5"/>
    <mergeCell ref="EB4:EB5"/>
    <mergeCell ref="FU2:GF4"/>
    <mergeCell ref="GG2:GG5"/>
    <mergeCell ref="FR3:FR5"/>
    <mergeCell ref="GI2:GI5"/>
    <mergeCell ref="FN2:FN5"/>
    <mergeCell ref="EP2:ER2"/>
    <mergeCell ref="EL2:EN2"/>
  </mergeCells>
  <pageMargins left="0.25" right="0.25" top="0.75" bottom="0.75" header="0.3" footer="0.3"/>
  <pageSetup paperSize="9" scale="26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280"/>
  <sheetViews>
    <sheetView zoomScaleNormal="100" workbookViewId="0">
      <pane xSplit="2" ySplit="5" topLeftCell="C6" activePane="bottomRight" state="frozen"/>
      <selection pane="topRight" activeCell="C1" sqref="C1"/>
      <selection pane="bottomLeft" activeCell="A5" sqref="A5"/>
      <selection pane="bottomRight"/>
    </sheetView>
  </sheetViews>
  <sheetFormatPr defaultColWidth="10.7109375" defaultRowHeight="12" customHeight="1" outlineLevelRow="1" outlineLevelCol="2" x14ac:dyDescent="0.25"/>
  <cols>
    <col min="1" max="1" width="5.7109375" style="1" customWidth="1"/>
    <col min="2" max="2" width="50.7109375" style="1" customWidth="1"/>
    <col min="3" max="3" width="10.7109375" style="2" customWidth="1"/>
    <col min="4" max="4" width="2.7109375" style="1" customWidth="1"/>
    <col min="5" max="8" width="10.7109375" style="1" hidden="1" customWidth="1" outlineLevel="1"/>
    <col min="9" max="9" width="8.7109375" style="1" customWidth="1" collapsed="1"/>
    <col min="10" max="10" width="8.7109375" style="2" customWidth="1"/>
    <col min="11" max="18" width="8.7109375" style="2" hidden="1" customWidth="1" outlineLevel="1"/>
    <col min="19" max="19" width="8.7109375" style="1" customWidth="1" collapsed="1"/>
    <col min="20" max="27" width="8.7109375" style="1" hidden="1" customWidth="1" outlineLevel="1"/>
    <col min="28" max="28" width="8.7109375" style="1" customWidth="1" collapsed="1"/>
    <col min="29" max="32" width="8.7109375" style="1" customWidth="1"/>
    <col min="33" max="33" width="2.7109375" style="1" customWidth="1"/>
    <col min="34" max="38" width="8.7109375" style="1" hidden="1" customWidth="1" outlineLevel="1"/>
    <col min="39" max="39" width="2.7109375" style="1" customWidth="1" collapsed="1"/>
    <col min="40" max="44" width="8.7109375" style="2" hidden="1" customWidth="1" outlineLevel="1"/>
    <col min="45" max="45" width="2.7109375" style="2" customWidth="1" collapsed="1"/>
    <col min="46" max="55" width="8.7109375" style="2" hidden="1" customWidth="1" outlineLevel="1"/>
    <col min="56" max="56" width="2.7109375" style="1" customWidth="1" collapsed="1"/>
    <col min="57" max="57" width="8.7109375" style="1" customWidth="1"/>
    <col min="58" max="59" width="8.7109375" style="1" hidden="1" customWidth="1" outlineLevel="1"/>
    <col min="60" max="63" width="8.7109375" style="1" hidden="1" customWidth="1" outlineLevel="2"/>
    <col min="64" max="64" width="8.7109375" style="1" hidden="1" customWidth="1" outlineLevel="1"/>
    <col min="65" max="69" width="8.7109375" style="1" hidden="1" customWidth="1" outlineLevel="2"/>
    <col min="70" max="73" width="8.7109375" style="1" hidden="1" customWidth="1" outlineLevel="1"/>
    <col min="74" max="76" width="8.7109375" style="1" hidden="1" customWidth="1" outlineLevel="2"/>
    <col min="77" max="77" width="8.7109375" style="1" hidden="1" customWidth="1" outlineLevel="1"/>
    <col min="78" max="80" width="8.7109375" style="1" hidden="1" customWidth="1" outlineLevel="2"/>
    <col min="81" max="81" width="8.7109375" style="1" hidden="1" customWidth="1" outlineLevel="1"/>
    <col min="82" max="83" width="8.7109375" style="1" hidden="1" customWidth="1" outlineLevel="2"/>
    <col min="84" max="84" width="8.7109375" style="1" hidden="1" customWidth="1" outlineLevel="1"/>
    <col min="85" max="89" width="8.7109375" style="1" hidden="1" customWidth="1" outlineLevel="2"/>
    <col min="90" max="90" width="8.7109375" style="1" hidden="1" customWidth="1" outlineLevel="1"/>
    <col min="91" max="92" width="8.7109375" style="1" hidden="1" customWidth="1" outlineLevel="2"/>
    <col min="93" max="97" width="8.7109375" style="1" hidden="1" customWidth="1" outlineLevel="1"/>
    <col min="98" max="100" width="8.7109375" style="1" hidden="1" customWidth="1" outlineLevel="2"/>
    <col min="101" max="101" width="8.7109375" style="1" hidden="1" customWidth="1" outlineLevel="1"/>
    <col min="102" max="103" width="8.7109375" style="1" hidden="1" customWidth="1" outlineLevel="2"/>
    <col min="104" max="107" width="8.7109375" style="1" hidden="1" customWidth="1" outlineLevel="1"/>
    <col min="108" max="108" width="8.7109375" style="1" customWidth="1" collapsed="1"/>
    <col min="109" max="110" width="8.7109375" style="1" hidden="1" customWidth="1" outlineLevel="1"/>
    <col min="111" max="112" width="8.7109375" style="1" hidden="1" customWidth="1" outlineLevel="2"/>
    <col min="113" max="120" width="8.7109375" style="1" hidden="1" customWidth="1" outlineLevel="1"/>
    <col min="121" max="121" width="8.7109375" style="1" customWidth="1" collapsed="1"/>
    <col min="122" max="122" width="8.7109375" style="1" hidden="1" customWidth="1" outlineLevel="1"/>
    <col min="123" max="124" width="8.7109375" style="1" hidden="1" customWidth="1" outlineLevel="2"/>
    <col min="125" max="125" width="8.7109375" style="1" hidden="1" customWidth="1" outlineLevel="1"/>
    <col min="126" max="127" width="8.7109375" style="1" hidden="1" customWidth="1" outlineLevel="2"/>
    <col min="128" max="128" width="8.7109375" style="1" hidden="1" customWidth="1" outlineLevel="1"/>
    <col min="129" max="130" width="8.7109375" style="1" hidden="1" customWidth="1" outlineLevel="2"/>
    <col min="131" max="133" width="8.7109375" style="1" hidden="1" customWidth="1" outlineLevel="1"/>
    <col min="134" max="134" width="8.7109375" style="1" customWidth="1" collapsed="1"/>
    <col min="135" max="135" width="8.7109375" style="1" customWidth="1"/>
    <col min="136" max="138" width="8.7109375" style="1" hidden="1" customWidth="1" outlineLevel="1"/>
    <col min="139" max="139" width="8.7109375" style="1" customWidth="1" collapsed="1"/>
    <col min="140" max="142" width="8.7109375" style="1" hidden="1" customWidth="1" outlineLevel="1"/>
    <col min="143" max="143" width="8.7109375" style="1" customWidth="1" collapsed="1"/>
    <col min="144" max="144" width="8.7109375" style="1" customWidth="1"/>
    <col min="145" max="151" width="8.7109375" style="1" hidden="1" customWidth="1" outlineLevel="1"/>
    <col min="152" max="163" width="5.7109375" style="1" hidden="1" customWidth="1" outlineLevel="2"/>
    <col min="164" max="165" width="8.7109375" style="1" hidden="1" customWidth="1" outlineLevel="1"/>
    <col min="166" max="166" width="10.7109375" style="1" collapsed="1"/>
    <col min="167" max="16384" width="10.7109375" style="1"/>
  </cols>
  <sheetData>
    <row r="1" spans="1:165" ht="20.100000000000001" customHeight="1" x14ac:dyDescent="0.25">
      <c r="S1" s="31">
        <v>0.04</v>
      </c>
      <c r="AB1" s="39"/>
      <c r="AC1" s="39"/>
    </row>
    <row r="2" spans="1:165" ht="20.100000000000001" customHeight="1" x14ac:dyDescent="0.25">
      <c r="A2" s="280" t="s">
        <v>232</v>
      </c>
      <c r="B2" s="280" t="s">
        <v>233</v>
      </c>
      <c r="C2" s="292" t="s">
        <v>406</v>
      </c>
      <c r="D2" s="281" t="s">
        <v>432</v>
      </c>
      <c r="E2" s="280" t="s">
        <v>386</v>
      </c>
      <c r="F2" s="280" t="s">
        <v>370</v>
      </c>
      <c r="G2" s="280"/>
      <c r="H2" s="297" t="s">
        <v>405</v>
      </c>
      <c r="I2" s="297" t="s">
        <v>921</v>
      </c>
      <c r="J2" s="280" t="s">
        <v>412</v>
      </c>
      <c r="K2" s="295" t="s">
        <v>370</v>
      </c>
      <c r="L2" s="295"/>
      <c r="M2" s="295"/>
      <c r="N2" s="295"/>
      <c r="O2" s="295"/>
      <c r="P2" s="295"/>
      <c r="Q2" s="295"/>
      <c r="R2" s="271"/>
      <c r="S2" s="280" t="s">
        <v>413</v>
      </c>
      <c r="T2" s="295" t="s">
        <v>370</v>
      </c>
      <c r="U2" s="295"/>
      <c r="V2" s="295"/>
      <c r="W2" s="295"/>
      <c r="X2" s="295"/>
      <c r="Y2" s="295"/>
      <c r="Z2" s="295"/>
      <c r="AA2" s="271"/>
      <c r="AB2" s="280" t="s">
        <v>414</v>
      </c>
      <c r="AC2" s="280" t="s">
        <v>415</v>
      </c>
      <c r="AD2" s="280" t="s">
        <v>416</v>
      </c>
      <c r="AE2" s="280" t="s">
        <v>417</v>
      </c>
      <c r="AF2" s="280" t="s">
        <v>418</v>
      </c>
      <c r="AG2" s="281" t="s">
        <v>429</v>
      </c>
      <c r="AH2" s="280" t="s">
        <v>419</v>
      </c>
      <c r="AI2" s="280" t="s">
        <v>422</v>
      </c>
      <c r="AJ2" s="280" t="s">
        <v>423</v>
      </c>
      <c r="AK2" s="280" t="s">
        <v>420</v>
      </c>
      <c r="AL2" s="280" t="s">
        <v>421</v>
      </c>
      <c r="AM2" s="281" t="s">
        <v>430</v>
      </c>
      <c r="AN2" s="280" t="s">
        <v>397</v>
      </c>
      <c r="AO2" s="280"/>
      <c r="AP2" s="280"/>
      <c r="AQ2" s="280"/>
      <c r="AR2" s="280"/>
      <c r="AS2" s="281" t="s">
        <v>431</v>
      </c>
      <c r="AT2" s="292" t="s">
        <v>428</v>
      </c>
      <c r="AU2" s="293"/>
      <c r="AV2" s="293"/>
      <c r="AW2" s="293"/>
      <c r="AX2" s="294"/>
      <c r="AY2" s="280" t="s">
        <v>427</v>
      </c>
      <c r="AZ2" s="280"/>
      <c r="BA2" s="280"/>
      <c r="BB2" s="280"/>
      <c r="BC2" s="280"/>
      <c r="BD2" s="281" t="s">
        <v>433</v>
      </c>
      <c r="BE2" s="267" t="s">
        <v>364</v>
      </c>
      <c r="BF2" s="289" t="s">
        <v>370</v>
      </c>
      <c r="BG2" s="290"/>
      <c r="BH2" s="290"/>
      <c r="BI2" s="290"/>
      <c r="BJ2" s="290"/>
      <c r="BK2" s="290"/>
      <c r="BL2" s="290"/>
      <c r="BM2" s="290"/>
      <c r="BN2" s="290"/>
      <c r="BO2" s="290"/>
      <c r="BP2" s="290"/>
      <c r="BQ2" s="290"/>
      <c r="BR2" s="290"/>
      <c r="BS2" s="290"/>
      <c r="BT2" s="290"/>
      <c r="BU2" s="290"/>
      <c r="BV2" s="290"/>
      <c r="BW2" s="290"/>
      <c r="BX2" s="290"/>
      <c r="BY2" s="290"/>
      <c r="BZ2" s="290"/>
      <c r="CA2" s="290"/>
      <c r="CB2" s="290"/>
      <c r="CC2" s="290"/>
      <c r="CD2" s="290"/>
      <c r="CE2" s="290"/>
      <c r="CF2" s="290"/>
      <c r="CG2" s="290"/>
      <c r="CH2" s="290"/>
      <c r="CI2" s="290"/>
      <c r="CJ2" s="290"/>
      <c r="CK2" s="290"/>
      <c r="CL2" s="290"/>
      <c r="CM2" s="290"/>
      <c r="CN2" s="290"/>
      <c r="CO2" s="290"/>
      <c r="CP2" s="290"/>
      <c r="CQ2" s="290"/>
      <c r="CR2" s="290"/>
      <c r="CS2" s="290"/>
      <c r="CT2" s="290"/>
      <c r="CU2" s="290"/>
      <c r="CV2" s="290"/>
      <c r="CW2" s="290"/>
      <c r="CX2" s="290"/>
      <c r="CY2" s="290"/>
      <c r="CZ2" s="290"/>
      <c r="DA2" s="290"/>
      <c r="DB2" s="290"/>
      <c r="DC2" s="291"/>
      <c r="DD2" s="267" t="s">
        <v>365</v>
      </c>
      <c r="DE2" s="289" t="s">
        <v>370</v>
      </c>
      <c r="DF2" s="290"/>
      <c r="DG2" s="290"/>
      <c r="DH2" s="290"/>
      <c r="DI2" s="290"/>
      <c r="DJ2" s="290"/>
      <c r="DK2" s="290"/>
      <c r="DL2" s="290"/>
      <c r="DM2" s="290"/>
      <c r="DN2" s="290"/>
      <c r="DO2" s="290"/>
      <c r="DP2" s="291"/>
      <c r="DQ2" s="267" t="s">
        <v>363</v>
      </c>
      <c r="DR2" s="289" t="s">
        <v>370</v>
      </c>
      <c r="DS2" s="290"/>
      <c r="DT2" s="290"/>
      <c r="DU2" s="290"/>
      <c r="DV2" s="290"/>
      <c r="DW2" s="290"/>
      <c r="DX2" s="290"/>
      <c r="DY2" s="290"/>
      <c r="DZ2" s="290"/>
      <c r="EA2" s="290"/>
      <c r="EB2" s="290"/>
      <c r="EC2" s="291"/>
      <c r="ED2" s="309" t="s">
        <v>928</v>
      </c>
      <c r="EE2" s="267" t="s">
        <v>879</v>
      </c>
      <c r="EF2" s="267" t="s">
        <v>370</v>
      </c>
      <c r="EG2" s="267"/>
      <c r="EH2" s="267"/>
      <c r="EI2" s="267" t="s">
        <v>369</v>
      </c>
      <c r="EJ2" s="267" t="s">
        <v>370</v>
      </c>
      <c r="EK2" s="267"/>
      <c r="EL2" s="267"/>
      <c r="EM2" s="267" t="s">
        <v>371</v>
      </c>
      <c r="EO2" s="266" t="s">
        <v>922</v>
      </c>
      <c r="EP2" s="266" t="s">
        <v>926</v>
      </c>
      <c r="EQ2" s="266"/>
      <c r="ER2" s="266"/>
      <c r="ES2" s="266"/>
      <c r="ET2" s="266"/>
      <c r="EU2" s="266"/>
      <c r="EV2" s="266" t="s">
        <v>929</v>
      </c>
      <c r="EW2" s="266"/>
      <c r="EX2" s="266"/>
      <c r="EY2" s="266"/>
      <c r="EZ2" s="266"/>
      <c r="FA2" s="266"/>
      <c r="FB2" s="266"/>
      <c r="FC2" s="266"/>
      <c r="FD2" s="266"/>
      <c r="FE2" s="266"/>
      <c r="FF2" s="266"/>
      <c r="FG2" s="266"/>
      <c r="FH2" s="266" t="s">
        <v>930</v>
      </c>
      <c r="FI2" s="266" t="s">
        <v>970</v>
      </c>
    </row>
    <row r="3" spans="1:165" ht="24.95" customHeight="1" x14ac:dyDescent="0.25">
      <c r="A3" s="280"/>
      <c r="B3" s="280"/>
      <c r="C3" s="292"/>
      <c r="D3" s="282"/>
      <c r="E3" s="280"/>
      <c r="F3" s="280" t="s">
        <v>387</v>
      </c>
      <c r="G3" s="280" t="s">
        <v>388</v>
      </c>
      <c r="H3" s="298"/>
      <c r="I3" s="298"/>
      <c r="J3" s="280"/>
      <c r="K3" s="296" t="s">
        <v>364</v>
      </c>
      <c r="L3" s="296" t="s">
        <v>365</v>
      </c>
      <c r="M3" s="296" t="s">
        <v>363</v>
      </c>
      <c r="N3" s="296" t="s">
        <v>366</v>
      </c>
      <c r="O3" s="296" t="s">
        <v>367</v>
      </c>
      <c r="P3" s="296" t="s">
        <v>368</v>
      </c>
      <c r="Q3" s="296" t="s">
        <v>369</v>
      </c>
      <c r="R3" s="300" t="s">
        <v>371</v>
      </c>
      <c r="S3" s="280"/>
      <c r="T3" s="296" t="s">
        <v>364</v>
      </c>
      <c r="U3" s="296" t="s">
        <v>365</v>
      </c>
      <c r="V3" s="296" t="s">
        <v>363</v>
      </c>
      <c r="W3" s="296" t="s">
        <v>366</v>
      </c>
      <c r="X3" s="296" t="s">
        <v>367</v>
      </c>
      <c r="Y3" s="296" t="s">
        <v>368</v>
      </c>
      <c r="Z3" s="296" t="s">
        <v>369</v>
      </c>
      <c r="AA3" s="300" t="s">
        <v>371</v>
      </c>
      <c r="AB3" s="280"/>
      <c r="AC3" s="280"/>
      <c r="AD3" s="280"/>
      <c r="AE3" s="280"/>
      <c r="AF3" s="280"/>
      <c r="AG3" s="282"/>
      <c r="AH3" s="280"/>
      <c r="AI3" s="280"/>
      <c r="AJ3" s="280"/>
      <c r="AK3" s="280"/>
      <c r="AL3" s="280"/>
      <c r="AM3" s="282"/>
      <c r="AN3" s="284" t="s">
        <v>399</v>
      </c>
      <c r="AO3" s="271" t="s">
        <v>401</v>
      </c>
      <c r="AP3" s="272"/>
      <c r="AQ3" s="284" t="s">
        <v>392</v>
      </c>
      <c r="AR3" s="284" t="s">
        <v>393</v>
      </c>
      <c r="AS3" s="282"/>
      <c r="AT3" s="284" t="s">
        <v>399</v>
      </c>
      <c r="AU3" s="271" t="s">
        <v>401</v>
      </c>
      <c r="AV3" s="272"/>
      <c r="AW3" s="284" t="s">
        <v>392</v>
      </c>
      <c r="AX3" s="284" t="s">
        <v>393</v>
      </c>
      <c r="AY3" s="284" t="s">
        <v>399</v>
      </c>
      <c r="AZ3" s="271" t="s">
        <v>401</v>
      </c>
      <c r="BA3" s="272"/>
      <c r="BB3" s="284" t="s">
        <v>392</v>
      </c>
      <c r="BC3" s="284" t="s">
        <v>393</v>
      </c>
      <c r="BD3" s="282"/>
      <c r="BE3" s="267"/>
      <c r="BF3" s="276" t="s">
        <v>489</v>
      </c>
      <c r="BG3" s="306" t="s">
        <v>370</v>
      </c>
      <c r="BH3" s="307"/>
      <c r="BI3" s="307"/>
      <c r="BJ3" s="307"/>
      <c r="BK3" s="308"/>
      <c r="BL3" s="276" t="s">
        <v>935</v>
      </c>
      <c r="BM3" s="286" t="s">
        <v>370</v>
      </c>
      <c r="BN3" s="287"/>
      <c r="BO3" s="287"/>
      <c r="BP3" s="287"/>
      <c r="BQ3" s="288"/>
      <c r="BR3" s="276" t="s">
        <v>832</v>
      </c>
      <c r="BS3" s="276" t="s">
        <v>782</v>
      </c>
      <c r="BT3" s="276" t="s">
        <v>800</v>
      </c>
      <c r="BU3" s="276" t="s">
        <v>875</v>
      </c>
      <c r="BV3" s="286" t="s">
        <v>370</v>
      </c>
      <c r="BW3" s="287"/>
      <c r="BX3" s="288"/>
      <c r="BY3" s="276" t="s">
        <v>814</v>
      </c>
      <c r="BZ3" s="286" t="s">
        <v>370</v>
      </c>
      <c r="CA3" s="287"/>
      <c r="CB3" s="287"/>
      <c r="CC3" s="276" t="s">
        <v>786</v>
      </c>
      <c r="CD3" s="286" t="s">
        <v>370</v>
      </c>
      <c r="CE3" s="288"/>
      <c r="CF3" s="276" t="s">
        <v>807</v>
      </c>
      <c r="CG3" s="286" t="s">
        <v>370</v>
      </c>
      <c r="CH3" s="287"/>
      <c r="CI3" s="287"/>
      <c r="CJ3" s="287"/>
      <c r="CK3" s="287"/>
      <c r="CL3" s="276" t="s">
        <v>838</v>
      </c>
      <c r="CM3" s="286" t="s">
        <v>370</v>
      </c>
      <c r="CN3" s="288"/>
      <c r="CO3" s="276" t="s">
        <v>806</v>
      </c>
      <c r="CP3" s="276" t="s">
        <v>827</v>
      </c>
      <c r="CQ3" s="276" t="s">
        <v>836</v>
      </c>
      <c r="CR3" s="276" t="s">
        <v>882</v>
      </c>
      <c r="CS3" s="276" t="s">
        <v>934</v>
      </c>
      <c r="CT3" s="286" t="s">
        <v>370</v>
      </c>
      <c r="CU3" s="287"/>
      <c r="CV3" s="288"/>
      <c r="CW3" s="276" t="s">
        <v>936</v>
      </c>
      <c r="CX3" s="286" t="s">
        <v>370</v>
      </c>
      <c r="CY3" s="288"/>
      <c r="CZ3" s="276" t="s">
        <v>801</v>
      </c>
      <c r="DA3" s="276" t="s">
        <v>820</v>
      </c>
      <c r="DB3" s="276" t="s">
        <v>818</v>
      </c>
      <c r="DC3" s="276" t="s">
        <v>866</v>
      </c>
      <c r="DD3" s="267"/>
      <c r="DE3" s="273" t="s">
        <v>491</v>
      </c>
      <c r="DF3" s="276" t="s">
        <v>492</v>
      </c>
      <c r="DG3" s="271" t="s">
        <v>370</v>
      </c>
      <c r="DH3" s="272"/>
      <c r="DI3" s="273" t="s">
        <v>824</v>
      </c>
      <c r="DJ3" s="273" t="s">
        <v>870</v>
      </c>
      <c r="DK3" s="273" t="s">
        <v>872</v>
      </c>
      <c r="DL3" s="273" t="s">
        <v>867</v>
      </c>
      <c r="DM3" s="273" t="s">
        <v>840</v>
      </c>
      <c r="DN3" s="273" t="s">
        <v>795</v>
      </c>
      <c r="DO3" s="273" t="s">
        <v>787</v>
      </c>
      <c r="DP3" s="273" t="s">
        <v>839</v>
      </c>
      <c r="DQ3" s="267"/>
      <c r="DR3" s="276" t="s">
        <v>885</v>
      </c>
      <c r="DS3" s="271" t="s">
        <v>370</v>
      </c>
      <c r="DT3" s="272"/>
      <c r="DU3" s="276" t="s">
        <v>447</v>
      </c>
      <c r="DV3" s="271" t="s">
        <v>370</v>
      </c>
      <c r="DW3" s="272"/>
      <c r="DX3" s="276" t="s">
        <v>881</v>
      </c>
      <c r="DY3" s="271" t="s">
        <v>370</v>
      </c>
      <c r="DZ3" s="272"/>
      <c r="EA3" s="273" t="s">
        <v>790</v>
      </c>
      <c r="EB3" s="273" t="s">
        <v>789</v>
      </c>
      <c r="EC3" s="273" t="s">
        <v>880</v>
      </c>
      <c r="ED3" s="310"/>
      <c r="EE3" s="267"/>
      <c r="EF3" s="273" t="s">
        <v>366</v>
      </c>
      <c r="EG3" s="273" t="s">
        <v>367</v>
      </c>
      <c r="EH3" s="273" t="s">
        <v>368</v>
      </c>
      <c r="EI3" s="267"/>
      <c r="EJ3" s="273" t="s">
        <v>829</v>
      </c>
      <c r="EK3" s="273" t="s">
        <v>490</v>
      </c>
      <c r="EL3" s="273" t="s">
        <v>868</v>
      </c>
      <c r="EM3" s="267"/>
      <c r="EO3" s="266"/>
      <c r="EP3" s="279" t="s">
        <v>923</v>
      </c>
      <c r="EQ3" s="279" t="s">
        <v>933</v>
      </c>
      <c r="ER3" s="279" t="s">
        <v>924</v>
      </c>
      <c r="ES3" s="279" t="s">
        <v>932</v>
      </c>
      <c r="ET3" s="279" t="s">
        <v>925</v>
      </c>
      <c r="EU3" s="279" t="s">
        <v>931</v>
      </c>
      <c r="EV3" s="266"/>
      <c r="EW3" s="266"/>
      <c r="EX3" s="266"/>
      <c r="EY3" s="266"/>
      <c r="EZ3" s="266"/>
      <c r="FA3" s="266"/>
      <c r="FB3" s="266"/>
      <c r="FC3" s="266"/>
      <c r="FD3" s="266"/>
      <c r="FE3" s="266"/>
      <c r="FF3" s="266"/>
      <c r="FG3" s="266"/>
      <c r="FH3" s="266"/>
      <c r="FI3" s="266"/>
    </row>
    <row r="4" spans="1:165" ht="24.95" customHeight="1" x14ac:dyDescent="0.25">
      <c r="A4" s="280"/>
      <c r="B4" s="280"/>
      <c r="C4" s="292"/>
      <c r="D4" s="282"/>
      <c r="E4" s="280"/>
      <c r="F4" s="280"/>
      <c r="G4" s="280"/>
      <c r="H4" s="298"/>
      <c r="I4" s="298"/>
      <c r="J4" s="280"/>
      <c r="K4" s="296"/>
      <c r="L4" s="296"/>
      <c r="M4" s="296"/>
      <c r="N4" s="296"/>
      <c r="O4" s="296"/>
      <c r="P4" s="296"/>
      <c r="Q4" s="296"/>
      <c r="R4" s="300"/>
      <c r="S4" s="280"/>
      <c r="T4" s="296"/>
      <c r="U4" s="296"/>
      <c r="V4" s="296"/>
      <c r="W4" s="296"/>
      <c r="X4" s="296"/>
      <c r="Y4" s="296"/>
      <c r="Z4" s="296"/>
      <c r="AA4" s="300"/>
      <c r="AB4" s="280"/>
      <c r="AC4" s="280"/>
      <c r="AD4" s="280"/>
      <c r="AE4" s="280"/>
      <c r="AF4" s="280"/>
      <c r="AG4" s="282"/>
      <c r="AH4" s="280"/>
      <c r="AI4" s="280"/>
      <c r="AJ4" s="280"/>
      <c r="AK4" s="280"/>
      <c r="AL4" s="280"/>
      <c r="AM4" s="282"/>
      <c r="AN4" s="285"/>
      <c r="AO4" s="140" t="s">
        <v>403</v>
      </c>
      <c r="AP4" s="140" t="s">
        <v>404</v>
      </c>
      <c r="AQ4" s="285"/>
      <c r="AR4" s="285"/>
      <c r="AS4" s="282"/>
      <c r="AT4" s="285"/>
      <c r="AU4" s="140" t="s">
        <v>403</v>
      </c>
      <c r="AV4" s="140" t="s">
        <v>404</v>
      </c>
      <c r="AW4" s="285"/>
      <c r="AX4" s="285"/>
      <c r="AY4" s="285"/>
      <c r="AZ4" s="140" t="s">
        <v>403</v>
      </c>
      <c r="BA4" s="140" t="s">
        <v>404</v>
      </c>
      <c r="BB4" s="285"/>
      <c r="BC4" s="285"/>
      <c r="BD4" s="282"/>
      <c r="BE4" s="267"/>
      <c r="BF4" s="277"/>
      <c r="BG4" s="304" t="s">
        <v>941</v>
      </c>
      <c r="BH4" s="304" t="s">
        <v>938</v>
      </c>
      <c r="BI4" s="304" t="s">
        <v>937</v>
      </c>
      <c r="BJ4" s="304" t="s">
        <v>939</v>
      </c>
      <c r="BK4" s="304" t="s">
        <v>940</v>
      </c>
      <c r="BL4" s="277"/>
      <c r="BM4" s="273" t="s">
        <v>808</v>
      </c>
      <c r="BN4" s="273" t="s">
        <v>862</v>
      </c>
      <c r="BO4" s="273" t="s">
        <v>863</v>
      </c>
      <c r="BP4" s="273" t="s">
        <v>864</v>
      </c>
      <c r="BQ4" s="273" t="s">
        <v>865</v>
      </c>
      <c r="BR4" s="277"/>
      <c r="BS4" s="277"/>
      <c r="BT4" s="277"/>
      <c r="BU4" s="277"/>
      <c r="BV4" s="273" t="s">
        <v>875</v>
      </c>
      <c r="BW4" s="273" t="s">
        <v>811</v>
      </c>
      <c r="BX4" s="273" t="s">
        <v>876</v>
      </c>
      <c r="BY4" s="277"/>
      <c r="BZ4" s="273" t="s">
        <v>877</v>
      </c>
      <c r="CA4" s="273" t="s">
        <v>799</v>
      </c>
      <c r="CB4" s="273" t="s">
        <v>814</v>
      </c>
      <c r="CC4" s="277"/>
      <c r="CD4" s="273" t="s">
        <v>786</v>
      </c>
      <c r="CE4" s="273" t="s">
        <v>835</v>
      </c>
      <c r="CF4" s="277"/>
      <c r="CG4" s="273" t="s">
        <v>807</v>
      </c>
      <c r="CH4" s="273" t="s">
        <v>878</v>
      </c>
      <c r="CI4" s="273" t="s">
        <v>802</v>
      </c>
      <c r="CJ4" s="273" t="s">
        <v>871</v>
      </c>
      <c r="CK4" s="273" t="s">
        <v>784</v>
      </c>
      <c r="CL4" s="277"/>
      <c r="CM4" s="273" t="s">
        <v>838</v>
      </c>
      <c r="CN4" s="273" t="s">
        <v>837</v>
      </c>
      <c r="CO4" s="277"/>
      <c r="CP4" s="277"/>
      <c r="CQ4" s="277"/>
      <c r="CR4" s="277"/>
      <c r="CS4" s="277"/>
      <c r="CT4" s="273" t="s">
        <v>797</v>
      </c>
      <c r="CU4" s="273" t="s">
        <v>815</v>
      </c>
      <c r="CV4" s="273" t="s">
        <v>783</v>
      </c>
      <c r="CW4" s="277"/>
      <c r="CX4" s="273" t="s">
        <v>816</v>
      </c>
      <c r="CY4" s="273" t="s">
        <v>874</v>
      </c>
      <c r="CZ4" s="277"/>
      <c r="DA4" s="277"/>
      <c r="DB4" s="277"/>
      <c r="DC4" s="277"/>
      <c r="DD4" s="267"/>
      <c r="DE4" s="275"/>
      <c r="DF4" s="277"/>
      <c r="DG4" s="273" t="s">
        <v>492</v>
      </c>
      <c r="DH4" s="273" t="s">
        <v>492</v>
      </c>
      <c r="DI4" s="275"/>
      <c r="DJ4" s="275"/>
      <c r="DK4" s="275"/>
      <c r="DL4" s="275"/>
      <c r="DM4" s="275"/>
      <c r="DN4" s="275"/>
      <c r="DO4" s="275"/>
      <c r="DP4" s="275"/>
      <c r="DQ4" s="267"/>
      <c r="DR4" s="277"/>
      <c r="DS4" s="273" t="s">
        <v>885</v>
      </c>
      <c r="DT4" s="273" t="s">
        <v>885</v>
      </c>
      <c r="DU4" s="277"/>
      <c r="DV4" s="273" t="s">
        <v>447</v>
      </c>
      <c r="DW4" s="273" t="s">
        <v>447</v>
      </c>
      <c r="DX4" s="277"/>
      <c r="DY4" s="273" t="s">
        <v>881</v>
      </c>
      <c r="DZ4" s="273" t="s">
        <v>881</v>
      </c>
      <c r="EA4" s="275"/>
      <c r="EB4" s="275"/>
      <c r="EC4" s="275"/>
      <c r="ED4" s="310"/>
      <c r="EE4" s="267"/>
      <c r="EF4" s="275"/>
      <c r="EG4" s="275"/>
      <c r="EH4" s="275"/>
      <c r="EI4" s="267"/>
      <c r="EJ4" s="275"/>
      <c r="EK4" s="275"/>
      <c r="EL4" s="275"/>
      <c r="EM4" s="267"/>
      <c r="EO4" s="266"/>
      <c r="EP4" s="279"/>
      <c r="EQ4" s="279"/>
      <c r="ER4" s="279"/>
      <c r="ES4" s="279"/>
      <c r="ET4" s="279"/>
      <c r="EU4" s="279"/>
      <c r="EV4" s="266"/>
      <c r="EW4" s="266"/>
      <c r="EX4" s="266"/>
      <c r="EY4" s="266"/>
      <c r="EZ4" s="266"/>
      <c r="FA4" s="266"/>
      <c r="FB4" s="266"/>
      <c r="FC4" s="266"/>
      <c r="FD4" s="266"/>
      <c r="FE4" s="266"/>
      <c r="FF4" s="266"/>
      <c r="FG4" s="266"/>
      <c r="FH4" s="266"/>
      <c r="FI4" s="266"/>
    </row>
    <row r="5" spans="1:165" ht="20.100000000000001" customHeight="1" x14ac:dyDescent="0.25">
      <c r="A5" s="280"/>
      <c r="B5" s="280"/>
      <c r="C5" s="292"/>
      <c r="D5" s="282"/>
      <c r="E5" s="280"/>
      <c r="F5" s="280"/>
      <c r="G5" s="280"/>
      <c r="H5" s="299"/>
      <c r="I5" s="299"/>
      <c r="J5" s="280"/>
      <c r="K5" s="296"/>
      <c r="L5" s="296"/>
      <c r="M5" s="296"/>
      <c r="N5" s="296"/>
      <c r="O5" s="296"/>
      <c r="P5" s="296"/>
      <c r="Q5" s="296"/>
      <c r="R5" s="300"/>
      <c r="S5" s="280"/>
      <c r="T5" s="296"/>
      <c r="U5" s="296"/>
      <c r="V5" s="296"/>
      <c r="W5" s="296"/>
      <c r="X5" s="296"/>
      <c r="Y5" s="296"/>
      <c r="Z5" s="296"/>
      <c r="AA5" s="300"/>
      <c r="AB5" s="280"/>
      <c r="AC5" s="280"/>
      <c r="AD5" s="280"/>
      <c r="AE5" s="280"/>
      <c r="AF5" s="280"/>
      <c r="AG5" s="282"/>
      <c r="AH5" s="280"/>
      <c r="AI5" s="280"/>
      <c r="AJ5" s="280"/>
      <c r="AK5" s="280"/>
      <c r="AL5" s="280"/>
      <c r="AM5" s="282"/>
      <c r="AN5" s="139" t="s">
        <v>400</v>
      </c>
      <c r="AO5" s="139" t="s">
        <v>400</v>
      </c>
      <c r="AP5" s="139" t="s">
        <v>402</v>
      </c>
      <c r="AQ5" s="139" t="s">
        <v>400</v>
      </c>
      <c r="AR5" s="139" t="s">
        <v>398</v>
      </c>
      <c r="AS5" s="282"/>
      <c r="AT5" s="139" t="s">
        <v>424</v>
      </c>
      <c r="AU5" s="139" t="s">
        <v>424</v>
      </c>
      <c r="AV5" s="139" t="s">
        <v>425</v>
      </c>
      <c r="AW5" s="139" t="s">
        <v>424</v>
      </c>
      <c r="AX5" s="139" t="s">
        <v>426</v>
      </c>
      <c r="AY5" s="139" t="s">
        <v>394</v>
      </c>
      <c r="AZ5" s="139" t="s">
        <v>394</v>
      </c>
      <c r="BA5" s="139" t="s">
        <v>394</v>
      </c>
      <c r="BB5" s="139" t="s">
        <v>394</v>
      </c>
      <c r="BC5" s="139" t="s">
        <v>394</v>
      </c>
      <c r="BD5" s="282"/>
      <c r="BE5" s="267"/>
      <c r="BF5" s="278"/>
      <c r="BG5" s="304"/>
      <c r="BH5" s="304"/>
      <c r="BI5" s="304"/>
      <c r="BJ5" s="304"/>
      <c r="BK5" s="304"/>
      <c r="BL5" s="278"/>
      <c r="BM5" s="274"/>
      <c r="BN5" s="274"/>
      <c r="BO5" s="274"/>
      <c r="BP5" s="274"/>
      <c r="BQ5" s="274"/>
      <c r="BR5" s="278"/>
      <c r="BS5" s="278"/>
      <c r="BT5" s="278"/>
      <c r="BU5" s="278"/>
      <c r="BV5" s="274"/>
      <c r="BW5" s="274"/>
      <c r="BX5" s="274"/>
      <c r="BY5" s="278"/>
      <c r="BZ5" s="274"/>
      <c r="CA5" s="274"/>
      <c r="CB5" s="274"/>
      <c r="CC5" s="278"/>
      <c r="CD5" s="274"/>
      <c r="CE5" s="274"/>
      <c r="CF5" s="278"/>
      <c r="CG5" s="274"/>
      <c r="CH5" s="274"/>
      <c r="CI5" s="274"/>
      <c r="CJ5" s="274"/>
      <c r="CK5" s="274"/>
      <c r="CL5" s="278"/>
      <c r="CM5" s="274"/>
      <c r="CN5" s="274"/>
      <c r="CO5" s="278"/>
      <c r="CP5" s="278"/>
      <c r="CQ5" s="278"/>
      <c r="CR5" s="278"/>
      <c r="CS5" s="278"/>
      <c r="CT5" s="274"/>
      <c r="CU5" s="274"/>
      <c r="CV5" s="274"/>
      <c r="CW5" s="278"/>
      <c r="CX5" s="274"/>
      <c r="CY5" s="274"/>
      <c r="CZ5" s="278"/>
      <c r="DA5" s="278"/>
      <c r="DB5" s="278"/>
      <c r="DC5" s="278"/>
      <c r="DD5" s="267"/>
      <c r="DE5" s="274"/>
      <c r="DF5" s="278"/>
      <c r="DG5" s="274"/>
      <c r="DH5" s="274"/>
      <c r="DI5" s="274"/>
      <c r="DJ5" s="274"/>
      <c r="DK5" s="274"/>
      <c r="DL5" s="274"/>
      <c r="DM5" s="274"/>
      <c r="DN5" s="274"/>
      <c r="DO5" s="274"/>
      <c r="DP5" s="274"/>
      <c r="DQ5" s="267"/>
      <c r="DR5" s="278"/>
      <c r="DS5" s="274"/>
      <c r="DT5" s="274"/>
      <c r="DU5" s="278"/>
      <c r="DV5" s="274"/>
      <c r="DW5" s="274"/>
      <c r="DX5" s="278"/>
      <c r="DY5" s="274"/>
      <c r="DZ5" s="274"/>
      <c r="EA5" s="274"/>
      <c r="EB5" s="274"/>
      <c r="EC5" s="274"/>
      <c r="ED5" s="311"/>
      <c r="EE5" s="267"/>
      <c r="EF5" s="274"/>
      <c r="EG5" s="274"/>
      <c r="EH5" s="274"/>
      <c r="EI5" s="267"/>
      <c r="EJ5" s="274"/>
      <c r="EK5" s="274"/>
      <c r="EL5" s="274"/>
      <c r="EM5" s="267"/>
      <c r="EO5" s="266"/>
      <c r="EP5" s="279"/>
      <c r="EQ5" s="279"/>
      <c r="ER5" s="279"/>
      <c r="ES5" s="279"/>
      <c r="ET5" s="279"/>
      <c r="EU5" s="279"/>
      <c r="EV5" s="129">
        <v>44197</v>
      </c>
      <c r="EW5" s="129">
        <v>44228</v>
      </c>
      <c r="EX5" s="129">
        <v>44256</v>
      </c>
      <c r="EY5" s="129">
        <v>44287</v>
      </c>
      <c r="EZ5" s="129">
        <v>44317</v>
      </c>
      <c r="FA5" s="129">
        <v>44348</v>
      </c>
      <c r="FB5" s="129">
        <v>44378</v>
      </c>
      <c r="FC5" s="129">
        <v>44409</v>
      </c>
      <c r="FD5" s="129">
        <v>44440</v>
      </c>
      <c r="FE5" s="129">
        <v>44470</v>
      </c>
      <c r="FF5" s="129">
        <v>44501</v>
      </c>
      <c r="FG5" s="129">
        <v>44531</v>
      </c>
      <c r="FH5" s="266"/>
      <c r="FI5" s="266"/>
    </row>
    <row r="6" spans="1:165" ht="12" customHeight="1" x14ac:dyDescent="0.25">
      <c r="A6" s="22">
        <v>1</v>
      </c>
      <c r="B6" s="10" t="s">
        <v>0</v>
      </c>
      <c r="C6" s="28">
        <v>2021</v>
      </c>
      <c r="D6" s="282"/>
      <c r="E6" s="126">
        <f t="shared" ref="E6:E69" si="0">SUM(F6:G6)</f>
        <v>599.6</v>
      </c>
      <c r="F6" s="11">
        <f>SUMIF(Площади!$A:$A,$B:$B,Площади!$C:$C)</f>
        <v>599.6</v>
      </c>
      <c r="G6" s="11">
        <f>SUMIF(Площади!$A:$A,$B:$B,Площади!$G:$G)</f>
        <v>0</v>
      </c>
      <c r="H6" s="11">
        <f>SUMIF(Площади!$A:$A,$B:$B,Площади!$F:$F)</f>
        <v>47.8</v>
      </c>
      <c r="I6" s="124" t="s">
        <v>493</v>
      </c>
      <c r="J6" s="12">
        <v>27.35</v>
      </c>
      <c r="K6" s="26">
        <v>4.4800000000000004</v>
      </c>
      <c r="L6" s="26">
        <v>5.83</v>
      </c>
      <c r="M6" s="26">
        <v>7.93</v>
      </c>
      <c r="N6" s="26">
        <v>6.1</v>
      </c>
      <c r="O6" s="26">
        <v>2.78</v>
      </c>
      <c r="P6" s="26">
        <v>0</v>
      </c>
      <c r="Q6" s="26">
        <v>0</v>
      </c>
      <c r="R6" s="26">
        <v>0.23</v>
      </c>
      <c r="S6" s="35">
        <f>J6*$S$1+J6</f>
        <v>28.444000000000003</v>
      </c>
      <c r="T6" s="33">
        <f>K6*$S$1+K6</f>
        <v>4.6592000000000002</v>
      </c>
      <c r="U6" s="33">
        <f t="shared" ref="U6:AA21" si="1">L6*$S$1+L6</f>
        <v>6.0632000000000001</v>
      </c>
      <c r="V6" s="33">
        <f t="shared" si="1"/>
        <v>8.2471999999999994</v>
      </c>
      <c r="W6" s="33">
        <f t="shared" si="1"/>
        <v>6.3439999999999994</v>
      </c>
      <c r="X6" s="33">
        <f t="shared" si="1"/>
        <v>2.8912</v>
      </c>
      <c r="Y6" s="33">
        <f t="shared" si="1"/>
        <v>0</v>
      </c>
      <c r="Z6" s="33">
        <f t="shared" si="1"/>
        <v>0</v>
      </c>
      <c r="AA6" s="33">
        <f t="shared" si="1"/>
        <v>0.23920000000000002</v>
      </c>
      <c r="AB6" s="36"/>
      <c r="AC6" s="36"/>
      <c r="AD6" s="122" t="s">
        <v>396</v>
      </c>
      <c r="AE6" s="37">
        <v>0</v>
      </c>
      <c r="AF6" s="38" t="s">
        <v>396</v>
      </c>
      <c r="AG6" s="282"/>
      <c r="AH6" s="26">
        <v>34.24</v>
      </c>
      <c r="AI6" s="26">
        <v>34.24</v>
      </c>
      <c r="AJ6" s="26">
        <v>2190</v>
      </c>
      <c r="AK6" s="26">
        <v>35.89</v>
      </c>
      <c r="AL6" s="26">
        <v>5.93</v>
      </c>
      <c r="AM6" s="282"/>
      <c r="AN6" s="13">
        <v>1.2999999999999999E-2</v>
      </c>
      <c r="AO6" s="13">
        <v>1.2999999999999999E-2</v>
      </c>
      <c r="AP6" s="14">
        <f>AO6*0.0599</f>
        <v>7.7870000000000001E-4</v>
      </c>
      <c r="AQ6" s="13">
        <f>SUM(AN6:AO6)</f>
        <v>2.5999999999999999E-2</v>
      </c>
      <c r="AR6" s="13">
        <v>0.68300000000000005</v>
      </c>
      <c r="AS6" s="282"/>
      <c r="AT6" s="13">
        <f>H6*AN6</f>
        <v>0.62139999999999995</v>
      </c>
      <c r="AU6" s="13">
        <f>H6*AO6</f>
        <v>0.62139999999999995</v>
      </c>
      <c r="AV6" s="13">
        <f>H6*AP6</f>
        <v>3.7221859999999996E-2</v>
      </c>
      <c r="AW6" s="13">
        <f>H6*AQ6</f>
        <v>1.2427999999999999</v>
      </c>
      <c r="AX6" s="13">
        <f>H6*AR6</f>
        <v>32.647399999999998</v>
      </c>
      <c r="AY6" s="26">
        <f>AT6/E6*AH6</f>
        <v>3.5484883255503669E-2</v>
      </c>
      <c r="AZ6" s="26">
        <f>AU6/E6*AI6</f>
        <v>3.5484883255503669E-2</v>
      </c>
      <c r="BA6" s="26">
        <f>AV6/E6*AJ6</f>
        <v>0.1359504226150767</v>
      </c>
      <c r="BB6" s="26">
        <f>AW6/E6*AK6</f>
        <v>7.438974649766511E-2</v>
      </c>
      <c r="BC6" s="26">
        <f>AX6/E6*AL6</f>
        <v>0.3228803902601734</v>
      </c>
      <c r="BD6" s="282"/>
      <c r="BE6" s="108">
        <f>SUM(BF6,BL6,BR6,BS6,BT6,BU6,BY6,CC6,CF6,CL6,CO6,CP6,CQ6,CR6,CS6,CW6,CZ6,DA6,DB6,DC6)</f>
        <v>49994.519296314575</v>
      </c>
      <c r="BF6" s="108">
        <f>SUM(BG6:BK6)</f>
        <v>49994.519296314575</v>
      </c>
      <c r="BG6" s="108">
        <f t="shared" ref="BG6:BG69" si="2">FH6*$BG$249</f>
        <v>3098.7967142038619</v>
      </c>
      <c r="BH6" s="108">
        <f t="shared" ref="BH6:BH69" si="3">FH6*$BH$249</f>
        <v>515.33456464830249</v>
      </c>
      <c r="BI6" s="108">
        <f t="shared" ref="BI6:BI69" si="4">FH6*$BI$249</f>
        <v>183.82821194647681</v>
      </c>
      <c r="BJ6" s="108">
        <f t="shared" ref="BJ6:BJ24" si="5">FH6*$BJ$260</f>
        <v>2257.5898055159309</v>
      </c>
      <c r="BK6" s="108">
        <f>SUMIF('20.01'!$K:$K,$B:$B,'20.01'!$E:$E)</f>
        <v>43938.97</v>
      </c>
      <c r="BL6" s="108">
        <f>SUM(BM6:BQ6)</f>
        <v>0</v>
      </c>
      <c r="BM6" s="108">
        <f>SUMIF('20.01'!$AI:$AI,$B:$B,'20.01'!$E:$E)</f>
        <v>0</v>
      </c>
      <c r="BN6" s="108">
        <f>SUMIF('20.01'!$L:$L,$B:$B,'20.01'!$E:$E)</f>
        <v>0</v>
      </c>
      <c r="BO6" s="108">
        <f>SUMIF('20.01'!$M:$M,$B:$B,'20.01'!$E:$E)</f>
        <v>0</v>
      </c>
      <c r="BP6" s="108">
        <f>SUMIF('20.01'!$N:$N,$B:$B,'20.01'!$E:$E)</f>
        <v>0</v>
      </c>
      <c r="BQ6" s="108">
        <f>SUMIF('20.01'!$O:$O,$B:$B,'20.01'!$E:$E)</f>
        <v>0</v>
      </c>
      <c r="BR6" s="108">
        <f>SUMIF('20.01'!$T:$T,$B:$B,'20.01'!$E:$E)</f>
        <v>0</v>
      </c>
      <c r="BS6" s="108">
        <f>SUMIF('20.01'!$AT:$AT,$B:$B,'20.01'!$E:$E)</f>
        <v>0</v>
      </c>
      <c r="BT6" s="108">
        <f>SUMIF('20.01'!$AO:$AO,$B:$B,'20.01'!$E:$E)</f>
        <v>0</v>
      </c>
      <c r="BU6" s="108">
        <f>SUM(BV6:BX6)</f>
        <v>0</v>
      </c>
      <c r="BV6" s="108">
        <f>SUMIF('20.01'!$AE:$AE,$B:$B,'20.01'!$E:$E)</f>
        <v>0</v>
      </c>
      <c r="BW6" s="108">
        <f>SUMIF('20.01'!$AF:$AF,$B:$B,'20.01'!$E:$E)</f>
        <v>0</v>
      </c>
      <c r="BX6" s="108">
        <f>SUMIF('20.01'!$AG:$AG,$B:$B,'20.01'!$E:$E)</f>
        <v>0</v>
      </c>
      <c r="BY6" s="108">
        <f>SUM(BZ6:CB6)</f>
        <v>0</v>
      </c>
      <c r="BZ6" s="108">
        <f>SUMIF('20.01'!$AH:$AH,$B:$B,'20.01'!$E:$E)</f>
        <v>0</v>
      </c>
      <c r="CA6" s="108">
        <f>SUMIF('20.01'!$AP:$AP,$B:$B,'20.01'!$E:$E)</f>
        <v>0</v>
      </c>
      <c r="CB6" s="108">
        <f>SUMIF('20.01'!$AD:$AD,$B:$B,'20.01'!$E:$E)</f>
        <v>0</v>
      </c>
      <c r="CC6" s="108">
        <f>SUM(CD6:CE6)</f>
        <v>0</v>
      </c>
      <c r="CD6" s="108">
        <f>SUMIF('20.01'!$Z:$Z,$B:$B,'20.01'!$E:$E)</f>
        <v>0</v>
      </c>
      <c r="CE6" s="108">
        <f>SUMIF('20.01'!$S:$S,$B:$B,'20.01'!$E:$E)</f>
        <v>0</v>
      </c>
      <c r="CF6" s="108">
        <f>SUM(CG6:CK6)</f>
        <v>0</v>
      </c>
      <c r="CG6" s="108">
        <f>SUMIF('20.01'!$AJ:$AJ,$B:$B,'20.01'!$E:$E)</f>
        <v>0</v>
      </c>
      <c r="CH6" s="108">
        <f>SUMIF('20.01'!$AL:$AL,$B:$B,'20.01'!$E:$E)</f>
        <v>0</v>
      </c>
      <c r="CI6" s="108">
        <f>SUMIF('20.01'!$AM:$AM,$B:$B,'20.01'!$E:$E)</f>
        <v>0</v>
      </c>
      <c r="CJ6" s="108">
        <f>SUMIF('20.01'!$W:$W,$B:$B,'20.01'!$E:$E)</f>
        <v>0</v>
      </c>
      <c r="CK6" s="108">
        <f>SUMIF('20.01'!$AR:$AR,$B:$B,'20.01'!$E:$E)</f>
        <v>0</v>
      </c>
      <c r="CL6" s="108">
        <f>SUM(CM6:CN6)</f>
        <v>0</v>
      </c>
      <c r="CM6" s="108">
        <f>SUMIF('20.01'!$P:$P,$B:$B,'20.01'!$E:$E)</f>
        <v>0</v>
      </c>
      <c r="CN6" s="108">
        <f>SUMIF('20.01'!$Q:$Q,$B:$B,'20.01'!$E:$E)</f>
        <v>0</v>
      </c>
      <c r="CO6" s="108">
        <f>SUMIF('20.01'!$AK:$AK,$B:$B,'20.01'!$E:$E)</f>
        <v>0</v>
      </c>
      <c r="CP6" s="108">
        <f>SUMIF('20.01'!$U:$U,$B:$B,'20.01'!$E:$E)</f>
        <v>0</v>
      </c>
      <c r="CQ6" s="108">
        <f>SUMIF('20.01'!$R:$R,$B:$B,'20.01'!$E:$E)</f>
        <v>0</v>
      </c>
      <c r="CR6" s="108">
        <f>SUMIF('20.01'!$V:$V,$B:$B,'20.01'!$E:$E)</f>
        <v>0</v>
      </c>
      <c r="CS6" s="108">
        <f>SUM(CT6:CV6)</f>
        <v>0</v>
      </c>
      <c r="CT6" s="108">
        <f>SUMIF('20.01'!$AQ:$AQ,$B:$B,'20.01'!$E:$E)</f>
        <v>0</v>
      </c>
      <c r="CU6" s="108">
        <f>SUMIF('20.01'!$AC:$AC,$B:$B,'20.01'!$E:$E)</f>
        <v>0</v>
      </c>
      <c r="CV6" s="108">
        <f>SUMIF('20.01'!$AS:$AS,$B:$B,'20.01'!$E:$E)</f>
        <v>0</v>
      </c>
      <c r="CW6" s="108">
        <f>SUM(CX6:CY6)</f>
        <v>0</v>
      </c>
      <c r="CX6" s="108">
        <f>SUMIF('20.01'!$AB:$AB,$B:$B,'20.01'!$E:$E)</f>
        <v>0</v>
      </c>
      <c r="CY6" s="108">
        <f>SUMIF('20.01'!$AA:$AA,$B:$B,'20.01'!$E:$E)</f>
        <v>0</v>
      </c>
      <c r="CZ6" s="108">
        <f>SUMIF('20.01'!$AN:$AN,$B:$B,'20.01'!$E:$E)</f>
        <v>0</v>
      </c>
      <c r="DA6" s="108">
        <f>SUMIF('20.01'!$X:$X,$B:$B,'20.01'!$E:$E)</f>
        <v>0</v>
      </c>
      <c r="DB6" s="108">
        <f>SUMIF('20.01'!$Y:$Y,$B:$B,'20.01'!$E:$E)</f>
        <v>0</v>
      </c>
      <c r="DC6" s="108">
        <f>FI6*$DC$249</f>
        <v>0</v>
      </c>
      <c r="DD6" s="127">
        <f>SUM(DE6,DF6,DI6,DJ6,DK6,DL6,DM6,DN6,DO6,DP6)</f>
        <v>65564.414316792987</v>
      </c>
      <c r="DE6" s="127">
        <f t="shared" ref="DE6:DE24" si="6">FH6*$DE$254/$DC$254+FH6*$DE$249+FH6*$DE$250</f>
        <v>54011.098745214113</v>
      </c>
      <c r="DF6" s="127">
        <f>SUM(DG6:DH6)</f>
        <v>92.860709629464566</v>
      </c>
      <c r="DG6" s="127">
        <f t="shared" ref="DG6:DG69" si="7">FH6*$DG$249+FH6*$DG$250</f>
        <v>42.542341902702148</v>
      </c>
      <c r="DH6" s="127">
        <f t="shared" ref="DH6:DH69" si="8">FH6*$DH$249</f>
        <v>50.318367726762418</v>
      </c>
      <c r="DI6" s="108">
        <f>SUMIF('20.01'!$AZ:$AZ,$B:$B,'20.01'!$E:$E)+FH6*$DI$249</f>
        <v>1696.3940554961262</v>
      </c>
      <c r="DJ6" s="108">
        <f>SUMIF('20.01'!$AY:$AY,$B:$B,'20.01'!$E:$E)</f>
        <v>0</v>
      </c>
      <c r="DK6" s="108">
        <f t="shared" ref="DK6:DK69" si="9">FH6*$DK$249</f>
        <v>85.575262362819728</v>
      </c>
      <c r="DL6" s="108">
        <f>SUMIF('20.01'!$AX:$AX,$B:$B,'20.01'!$E:$E)</f>
        <v>0</v>
      </c>
      <c r="DM6" s="108">
        <f t="shared" ref="DM6:DM69" si="10">FH6*$DM$249</f>
        <v>9592.8251886593371</v>
      </c>
      <c r="DN6" s="108">
        <f>SUMIF('20.01'!$BA:$BA,$B:$B,'20.01'!$E:$E)</f>
        <v>0</v>
      </c>
      <c r="DO6" s="108">
        <f t="shared" ref="DO6:DO69" si="11">FH6*$DO$249</f>
        <v>85.660355431128806</v>
      </c>
      <c r="DP6" s="108">
        <f>SUMIF('20.01'!$AW:$AW,$B:$B,'20.01'!$E:$E)</f>
        <v>0</v>
      </c>
      <c r="DQ6" s="108">
        <f>SUM(DR6,DU6,DX6,EA6,EB6,EC6)</f>
        <v>45396.368213037364</v>
      </c>
      <c r="DR6" s="108">
        <f>SUM(DS6:DT6)</f>
        <v>37590.665358837978</v>
      </c>
      <c r="DS6" s="108">
        <f t="shared" ref="DS6:DS69" si="12">FH6*$DS$249</f>
        <v>12088.880963788004</v>
      </c>
      <c r="DT6" s="108">
        <f t="shared" ref="DT6:DT69" si="13">FH6*$DT$249</f>
        <v>25501.784395049974</v>
      </c>
      <c r="DU6" s="108">
        <f>SUM(DV6:DW6)</f>
        <v>6381.1625206154558</v>
      </c>
      <c r="DV6" s="108">
        <f>FH6*$DV$249</f>
        <v>3788.7286174399578</v>
      </c>
      <c r="DW6" s="108">
        <f>FH6*$DW$249</f>
        <v>2592.433903175498</v>
      </c>
      <c r="DX6" s="108">
        <f>SUM(DY6:DZ6)</f>
        <v>537.16417587904539</v>
      </c>
      <c r="DY6" s="108">
        <f>FH6*$DY$249</f>
        <v>316.31929926091004</v>
      </c>
      <c r="DZ6" s="108">
        <f>FH6*$DZ$249</f>
        <v>220.8448766181354</v>
      </c>
      <c r="EA6" s="108">
        <f>FH6*$EA$249</f>
        <v>424.86628634444594</v>
      </c>
      <c r="EB6" s="108">
        <f>FH6*$EB$249</f>
        <v>33.534384018632949</v>
      </c>
      <c r="EC6" s="108">
        <f>FH6*$EC$249</f>
        <v>428.97548734180299</v>
      </c>
      <c r="ED6" s="108">
        <f>FH6*$ED$249</f>
        <v>7722.8702662313326</v>
      </c>
      <c r="EE6" s="108">
        <f t="shared" ref="EE6:EE69" si="14">SUM(EF6:EH6)</f>
        <v>45844.791516995901</v>
      </c>
      <c r="EF6" s="108">
        <f>IF(EP6&gt;0,$EF$247*0.54/$EQ$246*EQ6,0)</f>
        <v>24756.18741917779</v>
      </c>
      <c r="EG6" s="108">
        <f t="shared" ref="EG6:EG69" si="15">IF(ER6&gt;0,$EF$247*0.46/$ES$246*ES6,0)</f>
        <v>21088.604097818115</v>
      </c>
      <c r="EH6" s="108">
        <f t="shared" ref="EH6:EH69" si="16">IF(ET6&gt;0,$EH$247/$EU$246*EU6,0)</f>
        <v>0</v>
      </c>
      <c r="EI6" s="108">
        <f>SUM(EJ6:EL6)</f>
        <v>0</v>
      </c>
      <c r="EJ6" s="108">
        <f t="shared" ref="EJ6:EJ69" si="17">$EJ$247*EO6</f>
        <v>0</v>
      </c>
      <c r="EK6" s="108">
        <f t="shared" ref="EK6:EK69" si="18">$EK$247*EO6</f>
        <v>0</v>
      </c>
      <c r="EL6" s="108">
        <f>SUMIF('20.01'!$BF:$BF,$B:$B,'20.01'!$E:$E)</f>
        <v>0</v>
      </c>
      <c r="EM6" s="108">
        <f>SUMIF('20.01'!$BH:$BH,$B:$B,'20.01'!$E:$E)</f>
        <v>1806.8</v>
      </c>
      <c r="EO6" s="115">
        <v>0</v>
      </c>
      <c r="EP6" s="107">
        <v>3.406428685790527</v>
      </c>
      <c r="EQ6" s="108">
        <f>IF(EP6&gt;0,FH6,0)</f>
        <v>599.60000000000014</v>
      </c>
      <c r="ER6" s="107">
        <v>3.0862380253502337</v>
      </c>
      <c r="ES6" s="108">
        <f t="shared" ref="ES6:ES69" si="19">IF(ER6&gt;0,FH6,0)</f>
        <v>599.60000000000014</v>
      </c>
      <c r="ET6" s="107">
        <v>0</v>
      </c>
      <c r="EU6" s="108">
        <f t="shared" ref="EU6:EU69" si="20">IF(ET6&gt;0,FH6,0)</f>
        <v>0</v>
      </c>
      <c r="EV6" s="108">
        <f t="shared" ref="EV6:EV46" si="21">E6</f>
        <v>599.6</v>
      </c>
      <c r="EW6" s="108">
        <f t="shared" ref="EW6:EW46" si="22">E6</f>
        <v>599.6</v>
      </c>
      <c r="EX6" s="108">
        <f t="shared" ref="EX6:EX69" si="23">E6</f>
        <v>599.6</v>
      </c>
      <c r="EY6" s="108">
        <f t="shared" ref="EY6:EY69" si="24">E6</f>
        <v>599.6</v>
      </c>
      <c r="EZ6" s="108">
        <f t="shared" ref="EZ6:EZ69" si="25">E6</f>
        <v>599.6</v>
      </c>
      <c r="FA6" s="108">
        <f t="shared" ref="FA6:FA69" si="26">E6</f>
        <v>599.6</v>
      </c>
      <c r="FB6" s="108">
        <f t="shared" ref="FB6:FB69" si="27">E6</f>
        <v>599.6</v>
      </c>
      <c r="FC6" s="108">
        <f t="shared" ref="FC6:FC69" si="28">E6</f>
        <v>599.6</v>
      </c>
      <c r="FD6" s="108">
        <f t="shared" ref="FD6:FD69" si="29">E6</f>
        <v>599.6</v>
      </c>
      <c r="FE6" s="108">
        <f t="shared" ref="FE6:FE69" si="30">E6</f>
        <v>599.6</v>
      </c>
      <c r="FF6" s="108">
        <f t="shared" ref="FF6:FF69" si="31">E6</f>
        <v>599.6</v>
      </c>
      <c r="FG6" s="108">
        <f t="shared" ref="FG6:FG69" si="32">E6</f>
        <v>599.6</v>
      </c>
      <c r="FH6" s="108">
        <f>AVERAGE(EV6:FG6)</f>
        <v>599.60000000000014</v>
      </c>
      <c r="FI6" s="108">
        <v>0</v>
      </c>
    </row>
    <row r="7" spans="1:165" ht="12" customHeight="1" x14ac:dyDescent="0.25">
      <c r="A7" s="22">
        <f>A6+1</f>
        <v>2</v>
      </c>
      <c r="B7" s="10" t="s">
        <v>1</v>
      </c>
      <c r="C7" s="28">
        <v>2021</v>
      </c>
      <c r="D7" s="282"/>
      <c r="E7" s="126">
        <f t="shared" si="0"/>
        <v>464.76</v>
      </c>
      <c r="F7" s="11">
        <f>SUMIF(Площади!$A:$A,$B:$B,Площади!$C:$C)</f>
        <v>464.76</v>
      </c>
      <c r="G7" s="11">
        <f>SUMIF(Площади!$A:$A,$B:$B,Площади!$G:$G)</f>
        <v>0</v>
      </c>
      <c r="H7" s="11">
        <f>SUMIF(Площади!$A:$A,$B:$B,Площади!$F:$F)</f>
        <v>59.3</v>
      </c>
      <c r="I7" s="124" t="s">
        <v>493</v>
      </c>
      <c r="J7" s="12">
        <v>27.35</v>
      </c>
      <c r="K7" s="26">
        <v>4.4800000000000004</v>
      </c>
      <c r="L7" s="26">
        <v>5.83</v>
      </c>
      <c r="M7" s="26">
        <v>7.93</v>
      </c>
      <c r="N7" s="26">
        <v>6.1</v>
      </c>
      <c r="O7" s="26">
        <v>2.78</v>
      </c>
      <c r="P7" s="26">
        <v>0</v>
      </c>
      <c r="Q7" s="26">
        <v>0</v>
      </c>
      <c r="R7" s="26">
        <v>0.23</v>
      </c>
      <c r="S7" s="35">
        <f t="shared" ref="S7:AA22" si="33">J7*$S$1+J7</f>
        <v>28.444000000000003</v>
      </c>
      <c r="T7" s="33">
        <f t="shared" si="33"/>
        <v>4.6592000000000002</v>
      </c>
      <c r="U7" s="33">
        <f t="shared" si="1"/>
        <v>6.0632000000000001</v>
      </c>
      <c r="V7" s="33">
        <f t="shared" si="1"/>
        <v>8.2471999999999994</v>
      </c>
      <c r="W7" s="33">
        <f t="shared" si="1"/>
        <v>6.3439999999999994</v>
      </c>
      <c r="X7" s="33">
        <f t="shared" si="1"/>
        <v>2.8912</v>
      </c>
      <c r="Y7" s="33">
        <f t="shared" si="1"/>
        <v>0</v>
      </c>
      <c r="Z7" s="33">
        <f t="shared" si="1"/>
        <v>0</v>
      </c>
      <c r="AA7" s="33">
        <f t="shared" si="1"/>
        <v>0.23920000000000002</v>
      </c>
      <c r="AB7" s="36"/>
      <c r="AC7" s="36"/>
      <c r="AD7" s="122" t="s">
        <v>396</v>
      </c>
      <c r="AE7" s="37">
        <v>0</v>
      </c>
      <c r="AF7" s="38" t="s">
        <v>396</v>
      </c>
      <c r="AG7" s="282"/>
      <c r="AH7" s="26">
        <v>34.24</v>
      </c>
      <c r="AI7" s="26">
        <v>34.24</v>
      </c>
      <c r="AJ7" s="26">
        <v>2190</v>
      </c>
      <c r="AK7" s="26">
        <v>35.89</v>
      </c>
      <c r="AL7" s="26">
        <v>5.93</v>
      </c>
      <c r="AM7" s="282"/>
      <c r="AN7" s="13">
        <v>1.2999999999999999E-2</v>
      </c>
      <c r="AO7" s="13">
        <v>1.2999999999999999E-2</v>
      </c>
      <c r="AP7" s="14">
        <f t="shared" ref="AP7:AP70" si="34">AO7*0.0599</f>
        <v>7.7870000000000001E-4</v>
      </c>
      <c r="AQ7" s="13">
        <f t="shared" ref="AQ7:AQ70" si="35">SUM(AN7:AO7)</f>
        <v>2.5999999999999999E-2</v>
      </c>
      <c r="AR7" s="13">
        <v>0.68300000000000005</v>
      </c>
      <c r="AS7" s="282"/>
      <c r="AT7" s="13">
        <f t="shared" ref="AT7:AT70" si="36">H7*AN7</f>
        <v>0.77089999999999992</v>
      </c>
      <c r="AU7" s="13">
        <f t="shared" ref="AU7:AU70" si="37">H7*AO7</f>
        <v>0.77089999999999992</v>
      </c>
      <c r="AV7" s="13">
        <f t="shared" ref="AV7:AV70" si="38">H7*AP7</f>
        <v>4.6176910000000002E-2</v>
      </c>
      <c r="AW7" s="13">
        <f t="shared" ref="AW7:AW70" si="39">H7*AQ7</f>
        <v>1.5417999999999998</v>
      </c>
      <c r="AX7" s="13">
        <f t="shared" ref="AX7:AX70" si="40">H7*AR7</f>
        <v>40.501899999999999</v>
      </c>
      <c r="AY7" s="26">
        <f t="shared" ref="AY7:AY70" si="41">AT7/E7*AH7</f>
        <v>5.6794078664256814E-2</v>
      </c>
      <c r="AZ7" s="26">
        <f t="shared" ref="AZ7:AZ70" si="42">AU7/E7*AI7</f>
        <v>5.6794078664256814E-2</v>
      </c>
      <c r="BA7" s="26">
        <f t="shared" ref="BA7:BA70" si="43">AV7/E7*AJ7</f>
        <v>0.21759065517686549</v>
      </c>
      <c r="BB7" s="26">
        <f t="shared" ref="BB7:BB70" si="44">AW7/E7*AK7</f>
        <v>0.1190618857044496</v>
      </c>
      <c r="BC7" s="26">
        <f t="shared" ref="BC7:BC70" si="45">AX7/E7*AL7</f>
        <v>0.5167748235648506</v>
      </c>
      <c r="BD7" s="282"/>
      <c r="BE7" s="108">
        <f t="shared" ref="BE7:BE70" si="46">SUM(BF7,BL7,BR7,BS7,BT7,BU7,BY7,CC7,CF7,CL7,CO7,CP7,CQ7,CR7,CS7,CW7,CZ7,DA7,DB7,DC7)</f>
        <v>291445.62409480306</v>
      </c>
      <c r="BF7" s="108">
        <f t="shared" ref="BF7:BF70" si="47">SUM(BG7:BK7)</f>
        <v>34176.777656696402</v>
      </c>
      <c r="BG7" s="108">
        <f t="shared" si="2"/>
        <v>2401.9292209696246</v>
      </c>
      <c r="BH7" s="108">
        <f t="shared" si="3"/>
        <v>399.44445007662625</v>
      </c>
      <c r="BI7" s="108">
        <f t="shared" si="4"/>
        <v>142.48832519053465</v>
      </c>
      <c r="BJ7" s="108">
        <f t="shared" si="5"/>
        <v>1749.8956604596135</v>
      </c>
      <c r="BK7" s="108">
        <f>SUMIF('20.01'!$K:$K,$B:$B,'20.01'!$E:$E)</f>
        <v>29483.02</v>
      </c>
      <c r="BL7" s="108">
        <f t="shared" ref="BL7:BL70" si="48">SUM(BM7:BQ7)</f>
        <v>0</v>
      </c>
      <c r="BM7" s="108">
        <f>SUMIF('20.01'!$AI:$AI,$B:$B,'20.01'!$E:$E)</f>
        <v>0</v>
      </c>
      <c r="BN7" s="108">
        <f>SUMIF('20.01'!$L:$L,$B:$B,'20.01'!$E:$E)</f>
        <v>0</v>
      </c>
      <c r="BO7" s="108">
        <f>SUMIF('20.01'!$M:$M,$B:$B,'20.01'!$E:$E)</f>
        <v>0</v>
      </c>
      <c r="BP7" s="108">
        <f>SUMIF('20.01'!$N:$N,$B:$B,'20.01'!$E:$E)</f>
        <v>0</v>
      </c>
      <c r="BQ7" s="108">
        <f>SUMIF('20.01'!$O:$O,$B:$B,'20.01'!$E:$E)</f>
        <v>0</v>
      </c>
      <c r="BR7" s="108">
        <f>SUMIF('20.01'!$T:$T,$B:$B,'20.01'!$E:$E)</f>
        <v>0</v>
      </c>
      <c r="BS7" s="108">
        <f>SUMIF('20.01'!$AT:$AT,$B:$B,'20.01'!$E:$E)</f>
        <v>0</v>
      </c>
      <c r="BT7" s="108">
        <f>SUMIF('20.01'!$AO:$AO,$B:$B,'20.01'!$E:$E)</f>
        <v>0</v>
      </c>
      <c r="BU7" s="108">
        <f t="shared" ref="BU7:BU70" si="49">SUM(BV7:BX7)</f>
        <v>0</v>
      </c>
      <c r="BV7" s="108">
        <f>SUMIF('20.01'!$AE:$AE,$B:$B,'20.01'!$E:$E)</f>
        <v>0</v>
      </c>
      <c r="BW7" s="108">
        <f>SUMIF('20.01'!$AF:$AF,$B:$B,'20.01'!$E:$E)</f>
        <v>0</v>
      </c>
      <c r="BX7" s="108">
        <f>SUMIF('20.01'!$AG:$AG,$B:$B,'20.01'!$E:$E)</f>
        <v>0</v>
      </c>
      <c r="BY7" s="108">
        <f t="shared" ref="BY7:BY70" si="50">SUM(BZ7:CB7)</f>
        <v>0</v>
      </c>
      <c r="BZ7" s="108">
        <f>SUMIF('20.01'!$AH:$AH,$B:$B,'20.01'!$E:$E)</f>
        <v>0</v>
      </c>
      <c r="CA7" s="108">
        <f>SUMIF('20.01'!$AP:$AP,$B:$B,'20.01'!$E:$E)</f>
        <v>0</v>
      </c>
      <c r="CB7" s="108">
        <f>SUMIF('20.01'!$AD:$AD,$B:$B,'20.01'!$E:$E)</f>
        <v>0</v>
      </c>
      <c r="CC7" s="108">
        <f t="shared" ref="CC7:CC70" si="51">SUM(CD7:CE7)</f>
        <v>0</v>
      </c>
      <c r="CD7" s="108">
        <f>SUMIF('20.01'!$Z:$Z,$B:$B,'20.01'!$E:$E)</f>
        <v>0</v>
      </c>
      <c r="CE7" s="108">
        <f>SUMIF('20.01'!$S:$S,$B:$B,'20.01'!$E:$E)</f>
        <v>0</v>
      </c>
      <c r="CF7" s="108">
        <f t="shared" ref="CF7:CF70" si="52">SUM(CG7:CK7)</f>
        <v>256964.25</v>
      </c>
      <c r="CG7" s="108">
        <f>SUMIF('20.01'!$AJ:$AJ,$B:$B,'20.01'!$E:$E)</f>
        <v>0</v>
      </c>
      <c r="CH7" s="108">
        <f>SUMIF('20.01'!$AL:$AL,$B:$B,'20.01'!$E:$E)</f>
        <v>256964.25</v>
      </c>
      <c r="CI7" s="108">
        <f>SUMIF('20.01'!$AM:$AM,$B:$B,'20.01'!$E:$E)</f>
        <v>0</v>
      </c>
      <c r="CJ7" s="108">
        <f>SUMIF('20.01'!$W:$W,$B:$B,'20.01'!$E:$E)</f>
        <v>0</v>
      </c>
      <c r="CK7" s="108">
        <f>SUMIF('20.01'!$AR:$AR,$B:$B,'20.01'!$E:$E)</f>
        <v>0</v>
      </c>
      <c r="CL7" s="108">
        <f t="shared" ref="CL7:CL70" si="53">SUM(CM7:CN7)</f>
        <v>0</v>
      </c>
      <c r="CM7" s="108">
        <f>SUMIF('20.01'!$P:$P,$B:$B,'20.01'!$E:$E)</f>
        <v>0</v>
      </c>
      <c r="CN7" s="108">
        <f>SUMIF('20.01'!$Q:$Q,$B:$B,'20.01'!$E:$E)</f>
        <v>0</v>
      </c>
      <c r="CO7" s="108">
        <f>SUMIF('20.01'!$AK:$AK,$B:$B,'20.01'!$E:$E)</f>
        <v>0</v>
      </c>
      <c r="CP7" s="108">
        <f>SUMIF('20.01'!$U:$U,$B:$B,'20.01'!$E:$E)</f>
        <v>0</v>
      </c>
      <c r="CQ7" s="108">
        <f>SUMIF('20.01'!$R:$R,$B:$B,'20.01'!$E:$E)</f>
        <v>0</v>
      </c>
      <c r="CR7" s="108">
        <f>SUMIF('20.01'!$V:$V,$B:$B,'20.01'!$E:$E)</f>
        <v>0</v>
      </c>
      <c r="CS7" s="108">
        <f t="shared" ref="CS7:CS70" si="54">SUM(CT7:CV7)</f>
        <v>0</v>
      </c>
      <c r="CT7" s="108">
        <f>SUMIF('20.01'!$AQ:$AQ,$B:$B,'20.01'!$E:$E)</f>
        <v>0</v>
      </c>
      <c r="CU7" s="108">
        <f>SUMIF('20.01'!$AC:$AC,$B:$B,'20.01'!$E:$E)</f>
        <v>0</v>
      </c>
      <c r="CV7" s="108">
        <f>SUMIF('20.01'!$AS:$AS,$B:$B,'20.01'!$E:$E)</f>
        <v>0</v>
      </c>
      <c r="CW7" s="108">
        <f t="shared" ref="CW7:CW70" si="55">SUM(CX7:CY7)</f>
        <v>0</v>
      </c>
      <c r="CX7" s="108">
        <f>SUMIF('20.01'!$AB:$AB,$B:$B,'20.01'!$E:$E)</f>
        <v>0</v>
      </c>
      <c r="CY7" s="108">
        <f>SUMIF('20.01'!$AA:$AA,$B:$B,'20.01'!$E:$E)</f>
        <v>0</v>
      </c>
      <c r="CZ7" s="108">
        <f>SUMIF('20.01'!$AN:$AN,$B:$B,'20.01'!$E:$E)</f>
        <v>0</v>
      </c>
      <c r="DA7" s="108">
        <f>SUMIF('20.01'!$X:$X,$B:$B,'20.01'!$E:$E)</f>
        <v>0</v>
      </c>
      <c r="DB7" s="108">
        <f>SUMIF('20.01'!$Y:$Y,$B:$B,'20.01'!$E:$E)</f>
        <v>0</v>
      </c>
      <c r="DC7" s="108">
        <f t="shared" ref="DC7:DC70" si="56">FI7*$DC$249</f>
        <v>304.59643810667927</v>
      </c>
      <c r="DD7" s="127">
        <f t="shared" ref="DD7:DD70" si="57">SUM(DE7,DF7,DI7,DJ7,DK7,DL7,DM7,DN7,DO7,DP7)</f>
        <v>49551.356541482164</v>
      </c>
      <c r="DE7" s="127">
        <f t="shared" si="6"/>
        <v>41864.907026060217</v>
      </c>
      <c r="DF7" s="127">
        <f t="shared" ref="DF7:DF70" si="58">SUM(DG7:DH7)</f>
        <v>71.977890939609665</v>
      </c>
      <c r="DG7" s="127">
        <f t="shared" si="7"/>
        <v>32.975281558872339</v>
      </c>
      <c r="DH7" s="127">
        <f t="shared" si="8"/>
        <v>39.002609380737333</v>
      </c>
      <c r="DI7" s="108">
        <f>SUMIF('20.01'!$AZ:$AZ,$B:$B,'20.01'!$E:$E)+FH7*$DI$249</f>
        <v>46.184599120046002</v>
      </c>
      <c r="DJ7" s="108">
        <f>SUMIF('20.01'!$AY:$AY,$B:$B,'20.01'!$E:$E)</f>
        <v>0</v>
      </c>
      <c r="DK7" s="108">
        <f t="shared" si="9"/>
        <v>66.330818772088236</v>
      </c>
      <c r="DL7" s="108">
        <f>SUMIF('20.01'!$AX:$AX,$B:$B,'20.01'!$E:$E)</f>
        <v>0</v>
      </c>
      <c r="DM7" s="108">
        <f t="shared" si="10"/>
        <v>7435.5594307560277</v>
      </c>
      <c r="DN7" s="108">
        <f>SUMIF('20.01'!$BA:$BA,$B:$B,'20.01'!$E:$E)</f>
        <v>0</v>
      </c>
      <c r="DO7" s="108">
        <f t="shared" si="11"/>
        <v>66.396775834175173</v>
      </c>
      <c r="DP7" s="108">
        <f>SUMIF('20.01'!$AW:$AW,$B:$B,'20.01'!$E:$E)</f>
        <v>0</v>
      </c>
      <c r="DQ7" s="108">
        <f t="shared" ref="DQ7:DQ70" si="59">SUM(DR7,DU7,DX7,EA7,EB7,EC7)</f>
        <v>35187.485141246252</v>
      </c>
      <c r="DR7" s="108">
        <f t="shared" ref="DR7:DR70" si="60">SUM(DS7:DT7)</f>
        <v>29137.154156393495</v>
      </c>
      <c r="DS7" s="108">
        <f t="shared" si="12"/>
        <v>9370.2940572550251</v>
      </c>
      <c r="DT7" s="108">
        <f t="shared" si="13"/>
        <v>19766.86009913847</v>
      </c>
      <c r="DU7" s="108">
        <f t="shared" ref="DU7:DU70" si="61">SUM(DV7:DW7)</f>
        <v>4946.145919081453</v>
      </c>
      <c r="DV7" s="108">
        <f t="shared" ref="DV7:DV70" si="62">FH7*$DV$249</f>
        <v>2936.7069917301451</v>
      </c>
      <c r="DW7" s="108">
        <f t="shared" ref="DW7:DW70" si="63">FH7*$DW$249</f>
        <v>2009.4389273513084</v>
      </c>
      <c r="DX7" s="108">
        <f t="shared" ref="DX7:DX70" si="64">SUM(DY7:DZ7)</f>
        <v>416.36494726742029</v>
      </c>
      <c r="DY7" s="108">
        <f t="shared" ref="DY7:DY70" si="65">FH7*$DY$249</f>
        <v>245.18438546447729</v>
      </c>
      <c r="DZ7" s="108">
        <f t="shared" ref="DZ7:DZ70" si="66">FH7*$DZ$249</f>
        <v>171.180561802943</v>
      </c>
      <c r="EA7" s="108">
        <f t="shared" ref="EA7:EA70" si="67">FH7*$EA$249</f>
        <v>329.32097271755288</v>
      </c>
      <c r="EB7" s="108">
        <f t="shared" ref="EB7:EB70" si="68">FH7*$EB$249</f>
        <v>25.993062569212562</v>
      </c>
      <c r="EC7" s="108">
        <f t="shared" ref="EC7:EC70" si="69">FH7*$EC$249</f>
        <v>332.50608321710536</v>
      </c>
      <c r="ED7" s="108">
        <f t="shared" ref="ED7:ED70" si="70">FH7*$ED$249</f>
        <v>5986.1260589287431</v>
      </c>
      <c r="EE7" s="108">
        <f t="shared" si="14"/>
        <v>35535.065552766879</v>
      </c>
      <c r="EF7" s="108">
        <f t="shared" ref="EF7:EF70" si="71">IF(EP7&gt;0,$EF$247*0.54/$EQ$246*EQ7,0)</f>
        <v>19188.935398494115</v>
      </c>
      <c r="EG7" s="108">
        <f t="shared" si="15"/>
        <v>16346.130154272763</v>
      </c>
      <c r="EH7" s="108">
        <f t="shared" si="16"/>
        <v>0</v>
      </c>
      <c r="EI7" s="108">
        <f t="shared" ref="EI7:EI70" si="72">SUM(EJ7:EL7)</f>
        <v>0</v>
      </c>
      <c r="EJ7" s="108">
        <f t="shared" si="17"/>
        <v>0</v>
      </c>
      <c r="EK7" s="108">
        <f t="shared" si="18"/>
        <v>0</v>
      </c>
      <c r="EL7" s="108">
        <f>SUMIF('20.01'!$BF:$BF,$B:$B,'20.01'!$E:$E)</f>
        <v>0</v>
      </c>
      <c r="EM7" s="108">
        <f>SUMIF('20.01'!$BH:$BH,$B:$B,'20.01'!$E:$E)</f>
        <v>1046.8</v>
      </c>
      <c r="EO7" s="115">
        <v>0</v>
      </c>
      <c r="EP7" s="107">
        <v>3.4064072308660851</v>
      </c>
      <c r="EQ7" s="108">
        <f t="shared" ref="EQ7:EQ70" si="73">IF(EP7&gt;0,FH7,0)</f>
        <v>464.76000000000016</v>
      </c>
      <c r="ER7" s="107">
        <v>3.0862518212069436</v>
      </c>
      <c r="ES7" s="108">
        <f t="shared" si="19"/>
        <v>464.76000000000016</v>
      </c>
      <c r="ET7" s="107">
        <v>0</v>
      </c>
      <c r="EU7" s="108">
        <f t="shared" si="20"/>
        <v>0</v>
      </c>
      <c r="EV7" s="108">
        <f t="shared" si="21"/>
        <v>464.76</v>
      </c>
      <c r="EW7" s="108">
        <f t="shared" si="22"/>
        <v>464.76</v>
      </c>
      <c r="EX7" s="108">
        <f t="shared" si="23"/>
        <v>464.76</v>
      </c>
      <c r="EY7" s="108">
        <f t="shared" si="24"/>
        <v>464.76</v>
      </c>
      <c r="EZ7" s="108">
        <f t="shared" si="25"/>
        <v>464.76</v>
      </c>
      <c r="FA7" s="108">
        <f t="shared" si="26"/>
        <v>464.76</v>
      </c>
      <c r="FB7" s="108">
        <f t="shared" si="27"/>
        <v>464.76</v>
      </c>
      <c r="FC7" s="108">
        <f t="shared" si="28"/>
        <v>464.76</v>
      </c>
      <c r="FD7" s="108">
        <f t="shared" si="29"/>
        <v>464.76</v>
      </c>
      <c r="FE7" s="108">
        <f t="shared" si="30"/>
        <v>464.76</v>
      </c>
      <c r="FF7" s="108">
        <f t="shared" si="31"/>
        <v>464.76</v>
      </c>
      <c r="FG7" s="108">
        <f t="shared" si="32"/>
        <v>464.76</v>
      </c>
      <c r="FH7" s="108">
        <f t="shared" ref="FH7:FH70" si="74">AVERAGE(EV7:FG7)</f>
        <v>464.76000000000016</v>
      </c>
      <c r="FI7" s="108">
        <v>464.76000000000016</v>
      </c>
    </row>
    <row r="8" spans="1:165" ht="12" customHeight="1" x14ac:dyDescent="0.25">
      <c r="A8" s="22">
        <f t="shared" ref="A8:A71" si="75">A7+1</f>
        <v>3</v>
      </c>
      <c r="B8" s="10" t="s">
        <v>2</v>
      </c>
      <c r="C8" s="28">
        <v>2021</v>
      </c>
      <c r="D8" s="282"/>
      <c r="E8" s="126">
        <f t="shared" si="0"/>
        <v>490.28</v>
      </c>
      <c r="F8" s="11">
        <f>SUMIF(Площади!$A:$A,$B:$B,Площади!$C:$C)</f>
        <v>490.28</v>
      </c>
      <c r="G8" s="11">
        <f>SUMIF(Площади!$A:$A,$B:$B,Площади!$G:$G)</f>
        <v>0</v>
      </c>
      <c r="H8" s="11">
        <f>SUMIF(Площади!$A:$A,$B:$B,Площади!$F:$F)</f>
        <v>67.7</v>
      </c>
      <c r="I8" s="124" t="s">
        <v>493</v>
      </c>
      <c r="J8" s="12">
        <v>27.35</v>
      </c>
      <c r="K8" s="26">
        <v>4.4800000000000004</v>
      </c>
      <c r="L8" s="26">
        <v>5.83</v>
      </c>
      <c r="M8" s="26">
        <v>7.93</v>
      </c>
      <c r="N8" s="26">
        <v>6.1</v>
      </c>
      <c r="O8" s="26">
        <v>2.78</v>
      </c>
      <c r="P8" s="26">
        <v>0</v>
      </c>
      <c r="Q8" s="26">
        <v>0</v>
      </c>
      <c r="R8" s="26">
        <v>0.23</v>
      </c>
      <c r="S8" s="35">
        <f t="shared" si="33"/>
        <v>28.444000000000003</v>
      </c>
      <c r="T8" s="33">
        <f t="shared" si="33"/>
        <v>4.6592000000000002</v>
      </c>
      <c r="U8" s="33">
        <f t="shared" si="1"/>
        <v>6.0632000000000001</v>
      </c>
      <c r="V8" s="33">
        <f t="shared" si="1"/>
        <v>8.2471999999999994</v>
      </c>
      <c r="W8" s="33">
        <f t="shared" si="1"/>
        <v>6.3439999999999994</v>
      </c>
      <c r="X8" s="33">
        <f t="shared" si="1"/>
        <v>2.8912</v>
      </c>
      <c r="Y8" s="33">
        <f t="shared" si="1"/>
        <v>0</v>
      </c>
      <c r="Z8" s="33">
        <f t="shared" si="1"/>
        <v>0</v>
      </c>
      <c r="AA8" s="33">
        <f t="shared" si="1"/>
        <v>0.23920000000000002</v>
      </c>
      <c r="AB8" s="36"/>
      <c r="AC8" s="36"/>
      <c r="AD8" s="122" t="s">
        <v>396</v>
      </c>
      <c r="AE8" s="37">
        <v>0</v>
      </c>
      <c r="AF8" s="38" t="s">
        <v>396</v>
      </c>
      <c r="AG8" s="282"/>
      <c r="AH8" s="26">
        <v>34.24</v>
      </c>
      <c r="AI8" s="26">
        <v>34.24</v>
      </c>
      <c r="AJ8" s="26">
        <v>2190</v>
      </c>
      <c r="AK8" s="26">
        <v>35.89</v>
      </c>
      <c r="AL8" s="26">
        <v>5.93</v>
      </c>
      <c r="AM8" s="282"/>
      <c r="AN8" s="13">
        <v>1.2999999999999999E-2</v>
      </c>
      <c r="AO8" s="13">
        <v>1.2999999999999999E-2</v>
      </c>
      <c r="AP8" s="14">
        <f t="shared" si="34"/>
        <v>7.7870000000000001E-4</v>
      </c>
      <c r="AQ8" s="13">
        <f t="shared" si="35"/>
        <v>2.5999999999999999E-2</v>
      </c>
      <c r="AR8" s="13">
        <v>0.68300000000000005</v>
      </c>
      <c r="AS8" s="282"/>
      <c r="AT8" s="13">
        <f t="shared" si="36"/>
        <v>0.88009999999999999</v>
      </c>
      <c r="AU8" s="13">
        <f t="shared" si="37"/>
        <v>0.88009999999999999</v>
      </c>
      <c r="AV8" s="13">
        <f t="shared" si="38"/>
        <v>5.2717990000000006E-2</v>
      </c>
      <c r="AW8" s="13">
        <f t="shared" si="39"/>
        <v>1.7602</v>
      </c>
      <c r="AX8" s="13">
        <f t="shared" si="40"/>
        <v>46.239100000000008</v>
      </c>
      <c r="AY8" s="26">
        <f t="shared" si="41"/>
        <v>6.1464110304315908E-2</v>
      </c>
      <c r="AZ8" s="26">
        <f t="shared" si="42"/>
        <v>6.1464110304315908E-2</v>
      </c>
      <c r="BA8" s="26">
        <f t="shared" si="43"/>
        <v>0.23548257750673088</v>
      </c>
      <c r="BB8" s="26">
        <f t="shared" si="44"/>
        <v>0.12885203965081179</v>
      </c>
      <c r="BC8" s="26">
        <f t="shared" si="45"/>
        <v>0.55926789385657194</v>
      </c>
      <c r="BD8" s="282"/>
      <c r="BE8" s="108">
        <f t="shared" si="46"/>
        <v>305979.06402358221</v>
      </c>
      <c r="BF8" s="108">
        <f t="shared" si="47"/>
        <v>26396.222176446143</v>
      </c>
      <c r="BG8" s="108">
        <f t="shared" si="2"/>
        <v>2533.8193012672923</v>
      </c>
      <c r="BH8" s="108">
        <f t="shared" si="3"/>
        <v>421.37796923910872</v>
      </c>
      <c r="BI8" s="108">
        <f t="shared" si="4"/>
        <v>150.31236783375348</v>
      </c>
      <c r="BJ8" s="108">
        <f t="shared" si="5"/>
        <v>1845.9825381059873</v>
      </c>
      <c r="BK8" s="108">
        <f>SUMIF('20.01'!$K:$K,$B:$B,'20.01'!$E:$E)</f>
        <v>21444.73</v>
      </c>
      <c r="BL8" s="108">
        <f t="shared" si="48"/>
        <v>0</v>
      </c>
      <c r="BM8" s="108">
        <f>SUMIF('20.01'!$AI:$AI,$B:$B,'20.01'!$E:$E)</f>
        <v>0</v>
      </c>
      <c r="BN8" s="108">
        <f>SUMIF('20.01'!$L:$L,$B:$B,'20.01'!$E:$E)</f>
        <v>0</v>
      </c>
      <c r="BO8" s="108">
        <f>SUMIF('20.01'!$M:$M,$B:$B,'20.01'!$E:$E)</f>
        <v>0</v>
      </c>
      <c r="BP8" s="108">
        <f>SUMIF('20.01'!$N:$N,$B:$B,'20.01'!$E:$E)</f>
        <v>0</v>
      </c>
      <c r="BQ8" s="108">
        <f>SUMIF('20.01'!$O:$O,$B:$B,'20.01'!$E:$E)</f>
        <v>0</v>
      </c>
      <c r="BR8" s="108">
        <f>SUMIF('20.01'!$T:$T,$B:$B,'20.01'!$E:$E)</f>
        <v>0</v>
      </c>
      <c r="BS8" s="108">
        <f>SUMIF('20.01'!$AT:$AT,$B:$B,'20.01'!$E:$E)</f>
        <v>0</v>
      </c>
      <c r="BT8" s="108">
        <f>SUMIF('20.01'!$AO:$AO,$B:$B,'20.01'!$E:$E)</f>
        <v>0</v>
      </c>
      <c r="BU8" s="108">
        <f t="shared" si="49"/>
        <v>0</v>
      </c>
      <c r="BV8" s="108">
        <f>SUMIF('20.01'!$AE:$AE,$B:$B,'20.01'!$E:$E)</f>
        <v>0</v>
      </c>
      <c r="BW8" s="108">
        <f>SUMIF('20.01'!$AF:$AF,$B:$B,'20.01'!$E:$E)</f>
        <v>0</v>
      </c>
      <c r="BX8" s="108">
        <f>SUMIF('20.01'!$AG:$AG,$B:$B,'20.01'!$E:$E)</f>
        <v>0</v>
      </c>
      <c r="BY8" s="108">
        <f t="shared" si="50"/>
        <v>0</v>
      </c>
      <c r="BZ8" s="108">
        <f>SUMIF('20.01'!$AH:$AH,$B:$B,'20.01'!$E:$E)</f>
        <v>0</v>
      </c>
      <c r="CA8" s="108">
        <f>SUMIF('20.01'!$AP:$AP,$B:$B,'20.01'!$E:$E)</f>
        <v>0</v>
      </c>
      <c r="CB8" s="108">
        <f>SUMIF('20.01'!$AD:$AD,$B:$B,'20.01'!$E:$E)</f>
        <v>0</v>
      </c>
      <c r="CC8" s="108">
        <f t="shared" si="51"/>
        <v>0</v>
      </c>
      <c r="CD8" s="108">
        <f>SUMIF('20.01'!$Z:$Z,$B:$B,'20.01'!$E:$E)</f>
        <v>0</v>
      </c>
      <c r="CE8" s="108">
        <f>SUMIF('20.01'!$S:$S,$B:$B,'20.01'!$E:$E)</f>
        <v>0</v>
      </c>
      <c r="CF8" s="108">
        <f t="shared" si="52"/>
        <v>274898.44</v>
      </c>
      <c r="CG8" s="108">
        <f>SUMIF('20.01'!$AJ:$AJ,$B:$B,'20.01'!$E:$E)</f>
        <v>0</v>
      </c>
      <c r="CH8" s="108">
        <f>SUMIF('20.01'!$AL:$AL,$B:$B,'20.01'!$E:$E)</f>
        <v>274898.44</v>
      </c>
      <c r="CI8" s="108">
        <f>SUMIF('20.01'!$AM:$AM,$B:$B,'20.01'!$E:$E)</f>
        <v>0</v>
      </c>
      <c r="CJ8" s="108">
        <f>SUMIF('20.01'!$W:$W,$B:$B,'20.01'!$E:$E)</f>
        <v>0</v>
      </c>
      <c r="CK8" s="108">
        <f>SUMIF('20.01'!$AR:$AR,$B:$B,'20.01'!$E:$E)</f>
        <v>0</v>
      </c>
      <c r="CL8" s="108">
        <f t="shared" si="53"/>
        <v>0</v>
      </c>
      <c r="CM8" s="108">
        <f>SUMIF('20.01'!$P:$P,$B:$B,'20.01'!$E:$E)</f>
        <v>0</v>
      </c>
      <c r="CN8" s="108">
        <f>SUMIF('20.01'!$Q:$Q,$B:$B,'20.01'!$E:$E)</f>
        <v>0</v>
      </c>
      <c r="CO8" s="108">
        <f>SUMIF('20.01'!$AK:$AK,$B:$B,'20.01'!$E:$E)</f>
        <v>0</v>
      </c>
      <c r="CP8" s="108">
        <f>SUMIF('20.01'!$U:$U,$B:$B,'20.01'!$E:$E)</f>
        <v>0</v>
      </c>
      <c r="CQ8" s="108">
        <f>SUMIF('20.01'!$R:$R,$B:$B,'20.01'!$E:$E)</f>
        <v>0</v>
      </c>
      <c r="CR8" s="108">
        <f>SUMIF('20.01'!$V:$V,$B:$B,'20.01'!$E:$E)</f>
        <v>0</v>
      </c>
      <c r="CS8" s="108">
        <f t="shared" si="54"/>
        <v>0</v>
      </c>
      <c r="CT8" s="108">
        <f>SUMIF('20.01'!$AQ:$AQ,$B:$B,'20.01'!$E:$E)</f>
        <v>0</v>
      </c>
      <c r="CU8" s="108">
        <f>SUMIF('20.01'!$AC:$AC,$B:$B,'20.01'!$E:$E)</f>
        <v>0</v>
      </c>
      <c r="CV8" s="108">
        <f>SUMIF('20.01'!$AS:$AS,$B:$B,'20.01'!$E:$E)</f>
        <v>0</v>
      </c>
      <c r="CW8" s="108">
        <f t="shared" si="55"/>
        <v>4363.08</v>
      </c>
      <c r="CX8" s="108">
        <f>SUMIF('20.01'!$AB:$AB,$B:$B,'20.01'!$E:$E)</f>
        <v>4363.08</v>
      </c>
      <c r="CY8" s="108">
        <f>SUMIF('20.01'!$AA:$AA,$B:$B,'20.01'!$E:$E)</f>
        <v>0</v>
      </c>
      <c r="CZ8" s="108">
        <f>SUMIF('20.01'!$AN:$AN,$B:$B,'20.01'!$E:$E)</f>
        <v>0</v>
      </c>
      <c r="DA8" s="108">
        <f>SUMIF('20.01'!$X:$X,$B:$B,'20.01'!$E:$E)</f>
        <v>0</v>
      </c>
      <c r="DB8" s="108">
        <f>SUMIF('20.01'!$Y:$Y,$B:$B,'20.01'!$E:$E)</f>
        <v>0</v>
      </c>
      <c r="DC8" s="108">
        <f t="shared" si="56"/>
        <v>321.32184713603277</v>
      </c>
      <c r="DD8" s="127">
        <f t="shared" si="57"/>
        <v>52272.224557100148</v>
      </c>
      <c r="DE8" s="127">
        <f t="shared" si="6"/>
        <v>44163.711629091988</v>
      </c>
      <c r="DF8" s="127">
        <f t="shared" si="58"/>
        <v>75.930201329442724</v>
      </c>
      <c r="DG8" s="127">
        <f t="shared" si="7"/>
        <v>34.785956284284183</v>
      </c>
      <c r="DH8" s="127">
        <f t="shared" si="8"/>
        <v>41.144245045158542</v>
      </c>
      <c r="DI8" s="108">
        <f>SUMIF('20.01'!$AZ:$AZ,$B:$B,'20.01'!$E:$E)+FH8*$DI$249</f>
        <v>48.720598279921113</v>
      </c>
      <c r="DJ8" s="108">
        <f>SUMIF('20.01'!$AY:$AY,$B:$B,'20.01'!$E:$E)</f>
        <v>0</v>
      </c>
      <c r="DK8" s="108">
        <f t="shared" si="9"/>
        <v>69.973048084128138</v>
      </c>
      <c r="DL8" s="108">
        <f>SUMIF('20.01'!$AX:$AX,$B:$B,'20.01'!$E:$E)</f>
        <v>0</v>
      </c>
      <c r="DM8" s="108">
        <f t="shared" si="10"/>
        <v>7843.8464534621362</v>
      </c>
      <c r="DN8" s="108">
        <f>SUMIF('20.01'!$BA:$BA,$B:$B,'20.01'!$E:$E)</f>
        <v>0</v>
      </c>
      <c r="DO8" s="108">
        <f t="shared" si="11"/>
        <v>70.042626852524691</v>
      </c>
      <c r="DP8" s="108">
        <f>SUMIF('20.01'!$AW:$AW,$B:$B,'20.01'!$E:$E)</f>
        <v>0</v>
      </c>
      <c r="DQ8" s="108">
        <f t="shared" si="59"/>
        <v>37119.632100546929</v>
      </c>
      <c r="DR8" s="108">
        <f t="shared" si="60"/>
        <v>30737.07707159952</v>
      </c>
      <c r="DS8" s="108">
        <f t="shared" si="12"/>
        <v>9884.817476527649</v>
      </c>
      <c r="DT8" s="108">
        <f t="shared" si="13"/>
        <v>20852.259595071871</v>
      </c>
      <c r="DU8" s="108">
        <f t="shared" si="61"/>
        <v>5217.7390937414002</v>
      </c>
      <c r="DV8" s="108">
        <f t="shared" si="62"/>
        <v>3097.9617520988349</v>
      </c>
      <c r="DW8" s="108">
        <f t="shared" si="63"/>
        <v>2119.7773416425657</v>
      </c>
      <c r="DX8" s="108">
        <f t="shared" si="64"/>
        <v>439.2275719646068</v>
      </c>
      <c r="DY8" s="108">
        <f t="shared" si="65"/>
        <v>258.64747505276665</v>
      </c>
      <c r="DZ8" s="108">
        <f t="shared" si="66"/>
        <v>180.58009691184014</v>
      </c>
      <c r="EA8" s="108">
        <f t="shared" si="67"/>
        <v>347.40400745322688</v>
      </c>
      <c r="EB8" s="108">
        <f t="shared" si="68"/>
        <v>27.42034322324108</v>
      </c>
      <c r="EC8" s="108">
        <f t="shared" si="69"/>
        <v>350.76401256494171</v>
      </c>
      <c r="ED8" s="108">
        <f t="shared" si="70"/>
        <v>6314.8246066175707</v>
      </c>
      <c r="EE8" s="108">
        <f t="shared" si="14"/>
        <v>37486.298173703704</v>
      </c>
      <c r="EF8" s="108">
        <f t="shared" si="71"/>
        <v>20242.601013799998</v>
      </c>
      <c r="EG8" s="108">
        <f t="shared" si="15"/>
        <v>17243.697159903702</v>
      </c>
      <c r="EH8" s="108">
        <f t="shared" si="16"/>
        <v>0</v>
      </c>
      <c r="EI8" s="108">
        <f t="shared" si="72"/>
        <v>0</v>
      </c>
      <c r="EJ8" s="108">
        <f t="shared" si="17"/>
        <v>0</v>
      </c>
      <c r="EK8" s="108">
        <f t="shared" si="18"/>
        <v>0</v>
      </c>
      <c r="EL8" s="108">
        <f>SUMIF('20.01'!$BF:$BF,$B:$B,'20.01'!$E:$E)</f>
        <v>0</v>
      </c>
      <c r="EM8" s="108">
        <f>SUMIF('20.01'!$BH:$BH,$B:$B,'20.01'!$E:$E)</f>
        <v>1046.8</v>
      </c>
      <c r="EO8" s="115">
        <v>0</v>
      </c>
      <c r="EP8" s="107">
        <v>3.406412172636045</v>
      </c>
      <c r="EQ8" s="108">
        <f t="shared" si="73"/>
        <v>490.2799999999998</v>
      </c>
      <c r="ER8" s="107">
        <v>3.0862276250305953</v>
      </c>
      <c r="ES8" s="108">
        <f t="shared" si="19"/>
        <v>490.2799999999998</v>
      </c>
      <c r="ET8" s="107">
        <v>0</v>
      </c>
      <c r="EU8" s="108">
        <f t="shared" si="20"/>
        <v>0</v>
      </c>
      <c r="EV8" s="108">
        <f t="shared" si="21"/>
        <v>490.28</v>
      </c>
      <c r="EW8" s="108">
        <f t="shared" si="22"/>
        <v>490.28</v>
      </c>
      <c r="EX8" s="108">
        <f t="shared" si="23"/>
        <v>490.28</v>
      </c>
      <c r="EY8" s="108">
        <f t="shared" si="24"/>
        <v>490.28</v>
      </c>
      <c r="EZ8" s="108">
        <f t="shared" si="25"/>
        <v>490.28</v>
      </c>
      <c r="FA8" s="108">
        <f t="shared" si="26"/>
        <v>490.28</v>
      </c>
      <c r="FB8" s="108">
        <f t="shared" si="27"/>
        <v>490.28</v>
      </c>
      <c r="FC8" s="108">
        <f t="shared" si="28"/>
        <v>490.28</v>
      </c>
      <c r="FD8" s="108">
        <f t="shared" si="29"/>
        <v>490.28</v>
      </c>
      <c r="FE8" s="108">
        <f t="shared" si="30"/>
        <v>490.28</v>
      </c>
      <c r="FF8" s="108">
        <f t="shared" si="31"/>
        <v>490.28</v>
      </c>
      <c r="FG8" s="108">
        <f t="shared" si="32"/>
        <v>490.28</v>
      </c>
      <c r="FH8" s="108">
        <f t="shared" si="74"/>
        <v>490.2799999999998</v>
      </c>
      <c r="FI8" s="108">
        <v>490.2799999999998</v>
      </c>
    </row>
    <row r="9" spans="1:165" ht="12" customHeight="1" x14ac:dyDescent="0.25">
      <c r="A9" s="22">
        <f t="shared" si="75"/>
        <v>4</v>
      </c>
      <c r="B9" s="10" t="s">
        <v>3</v>
      </c>
      <c r="C9" s="28">
        <v>2021</v>
      </c>
      <c r="D9" s="282"/>
      <c r="E9" s="126">
        <f t="shared" si="0"/>
        <v>1544.17</v>
      </c>
      <c r="F9" s="11">
        <f>SUMIF(Площади!$A:$A,$B:$B,Площади!$C:$C)</f>
        <v>1279.77</v>
      </c>
      <c r="G9" s="11">
        <f>SUMIF(Площади!$A:$A,$B:$B,Площади!$G:$G)</f>
        <v>264.39999999999998</v>
      </c>
      <c r="H9" s="11">
        <f>SUMIF(Площади!$A:$A,$B:$B,Площади!$F:$F)</f>
        <v>217.8</v>
      </c>
      <c r="I9" s="124" t="s">
        <v>493</v>
      </c>
      <c r="J9" s="12">
        <v>27.35</v>
      </c>
      <c r="K9" s="26">
        <v>4.4800000000000004</v>
      </c>
      <c r="L9" s="26">
        <v>5.83</v>
      </c>
      <c r="M9" s="26">
        <v>7.93</v>
      </c>
      <c r="N9" s="26">
        <v>6.1</v>
      </c>
      <c r="O9" s="26">
        <v>2.78</v>
      </c>
      <c r="P9" s="26">
        <v>0</v>
      </c>
      <c r="Q9" s="26">
        <v>0</v>
      </c>
      <c r="R9" s="26">
        <v>0.23</v>
      </c>
      <c r="S9" s="35">
        <f t="shared" si="33"/>
        <v>28.444000000000003</v>
      </c>
      <c r="T9" s="33">
        <f t="shared" si="33"/>
        <v>4.6592000000000002</v>
      </c>
      <c r="U9" s="33">
        <f t="shared" si="1"/>
        <v>6.0632000000000001</v>
      </c>
      <c r="V9" s="33">
        <f t="shared" si="1"/>
        <v>8.2471999999999994</v>
      </c>
      <c r="W9" s="33">
        <f t="shared" si="1"/>
        <v>6.3439999999999994</v>
      </c>
      <c r="X9" s="33">
        <f t="shared" si="1"/>
        <v>2.8912</v>
      </c>
      <c r="Y9" s="33">
        <f t="shared" si="1"/>
        <v>0</v>
      </c>
      <c r="Z9" s="33">
        <f t="shared" si="1"/>
        <v>0</v>
      </c>
      <c r="AA9" s="33">
        <f t="shared" si="1"/>
        <v>0.23920000000000002</v>
      </c>
      <c r="AB9" s="36"/>
      <c r="AC9" s="36"/>
      <c r="AD9" s="122" t="s">
        <v>396</v>
      </c>
      <c r="AE9" s="37">
        <v>0</v>
      </c>
      <c r="AF9" s="38" t="s">
        <v>396</v>
      </c>
      <c r="AG9" s="282"/>
      <c r="AH9" s="26">
        <v>34.24</v>
      </c>
      <c r="AI9" s="26">
        <v>34.24</v>
      </c>
      <c r="AJ9" s="26">
        <v>2190</v>
      </c>
      <c r="AK9" s="26">
        <v>35.89</v>
      </c>
      <c r="AL9" s="26">
        <v>5.93</v>
      </c>
      <c r="AM9" s="282"/>
      <c r="AN9" s="13">
        <v>1.2999999999999999E-2</v>
      </c>
      <c r="AO9" s="13">
        <v>1.2999999999999999E-2</v>
      </c>
      <c r="AP9" s="14">
        <f t="shared" si="34"/>
        <v>7.7870000000000001E-4</v>
      </c>
      <c r="AQ9" s="13">
        <f t="shared" si="35"/>
        <v>2.5999999999999999E-2</v>
      </c>
      <c r="AR9" s="13">
        <v>0.68300000000000005</v>
      </c>
      <c r="AS9" s="282"/>
      <c r="AT9" s="13">
        <f t="shared" si="36"/>
        <v>2.8313999999999999</v>
      </c>
      <c r="AU9" s="13">
        <f t="shared" si="37"/>
        <v>2.8313999999999999</v>
      </c>
      <c r="AV9" s="13">
        <f t="shared" si="38"/>
        <v>0.16960086000000002</v>
      </c>
      <c r="AW9" s="13">
        <f t="shared" si="39"/>
        <v>5.6627999999999998</v>
      </c>
      <c r="AX9" s="13">
        <f t="shared" si="40"/>
        <v>148.75740000000002</v>
      </c>
      <c r="AY9" s="26">
        <f t="shared" si="41"/>
        <v>6.2782683253786831E-2</v>
      </c>
      <c r="AZ9" s="26">
        <f t="shared" si="42"/>
        <v>6.2782683253786831E-2</v>
      </c>
      <c r="BA9" s="26">
        <f t="shared" si="43"/>
        <v>0.24053432160966737</v>
      </c>
      <c r="BB9" s="26">
        <f t="shared" si="44"/>
        <v>0.13161626763892575</v>
      </c>
      <c r="BC9" s="26">
        <f t="shared" si="45"/>
        <v>0.57126571685759986</v>
      </c>
      <c r="BD9" s="282"/>
      <c r="BE9" s="108">
        <f t="shared" si="46"/>
        <v>559970.04417801031</v>
      </c>
      <c r="BF9" s="108">
        <f t="shared" si="47"/>
        <v>56730.069301017465</v>
      </c>
      <c r="BG9" s="108">
        <f t="shared" si="2"/>
        <v>7980.4351603938894</v>
      </c>
      <c r="BH9" s="108">
        <f t="shared" si="3"/>
        <v>1327.1583967527838</v>
      </c>
      <c r="BI9" s="108">
        <f t="shared" si="4"/>
        <v>473.41896271079224</v>
      </c>
      <c r="BJ9" s="108">
        <f t="shared" si="5"/>
        <v>5814.0467811599974</v>
      </c>
      <c r="BK9" s="108">
        <f>SUMIF('20.01'!$K:$K,$B:$B,'20.01'!$E:$E)</f>
        <v>41135.01</v>
      </c>
      <c r="BL9" s="108">
        <f t="shared" si="48"/>
        <v>0</v>
      </c>
      <c r="BM9" s="108">
        <f>SUMIF('20.01'!$AI:$AI,$B:$B,'20.01'!$E:$E)</f>
        <v>0</v>
      </c>
      <c r="BN9" s="108">
        <f>SUMIF('20.01'!$L:$L,$B:$B,'20.01'!$E:$E)</f>
        <v>0</v>
      </c>
      <c r="BO9" s="108">
        <f>SUMIF('20.01'!$M:$M,$B:$B,'20.01'!$E:$E)</f>
        <v>0</v>
      </c>
      <c r="BP9" s="108">
        <f>SUMIF('20.01'!$N:$N,$B:$B,'20.01'!$E:$E)</f>
        <v>0</v>
      </c>
      <c r="BQ9" s="108">
        <f>SUMIF('20.01'!$O:$O,$B:$B,'20.01'!$E:$E)</f>
        <v>0</v>
      </c>
      <c r="BR9" s="108">
        <f>SUMIF('20.01'!$T:$T,$B:$B,'20.01'!$E:$E)</f>
        <v>0</v>
      </c>
      <c r="BS9" s="108">
        <f>SUMIF('20.01'!$AT:$AT,$B:$B,'20.01'!$E:$E)</f>
        <v>0</v>
      </c>
      <c r="BT9" s="108">
        <f>SUMIF('20.01'!$AO:$AO,$B:$B,'20.01'!$E:$E)</f>
        <v>0</v>
      </c>
      <c r="BU9" s="108">
        <f t="shared" si="49"/>
        <v>0</v>
      </c>
      <c r="BV9" s="108">
        <f>SUMIF('20.01'!$AE:$AE,$B:$B,'20.01'!$E:$E)</f>
        <v>0</v>
      </c>
      <c r="BW9" s="108">
        <f>SUMIF('20.01'!$AF:$AF,$B:$B,'20.01'!$E:$E)</f>
        <v>0</v>
      </c>
      <c r="BX9" s="108">
        <f>SUMIF('20.01'!$AG:$AG,$B:$B,'20.01'!$E:$E)</f>
        <v>0</v>
      </c>
      <c r="BY9" s="108">
        <f t="shared" si="50"/>
        <v>0</v>
      </c>
      <c r="BZ9" s="108">
        <f>SUMIF('20.01'!$AH:$AH,$B:$B,'20.01'!$E:$E)</f>
        <v>0</v>
      </c>
      <c r="CA9" s="108">
        <f>SUMIF('20.01'!$AP:$AP,$B:$B,'20.01'!$E:$E)</f>
        <v>0</v>
      </c>
      <c r="CB9" s="108">
        <f>SUMIF('20.01'!$AD:$AD,$B:$B,'20.01'!$E:$E)</f>
        <v>0</v>
      </c>
      <c r="CC9" s="108">
        <f t="shared" si="51"/>
        <v>0</v>
      </c>
      <c r="CD9" s="108">
        <f>SUMIF('20.01'!$Z:$Z,$B:$B,'20.01'!$E:$E)</f>
        <v>0</v>
      </c>
      <c r="CE9" s="108">
        <f>SUMIF('20.01'!$S:$S,$B:$B,'20.01'!$E:$E)</f>
        <v>0</v>
      </c>
      <c r="CF9" s="108">
        <f t="shared" si="52"/>
        <v>502227.95</v>
      </c>
      <c r="CG9" s="108">
        <f>SUMIF('20.01'!$AJ:$AJ,$B:$B,'20.01'!$E:$E)</f>
        <v>0</v>
      </c>
      <c r="CH9" s="108">
        <f>SUMIF('20.01'!$AL:$AL,$B:$B,'20.01'!$E:$E)</f>
        <v>502227.95</v>
      </c>
      <c r="CI9" s="108">
        <f>SUMIF('20.01'!$AM:$AM,$B:$B,'20.01'!$E:$E)</f>
        <v>0</v>
      </c>
      <c r="CJ9" s="108">
        <f>SUMIF('20.01'!$W:$W,$B:$B,'20.01'!$E:$E)</f>
        <v>0</v>
      </c>
      <c r="CK9" s="108">
        <f>SUMIF('20.01'!$AR:$AR,$B:$B,'20.01'!$E:$E)</f>
        <v>0</v>
      </c>
      <c r="CL9" s="108">
        <f t="shared" si="53"/>
        <v>0</v>
      </c>
      <c r="CM9" s="108">
        <f>SUMIF('20.01'!$P:$P,$B:$B,'20.01'!$E:$E)</f>
        <v>0</v>
      </c>
      <c r="CN9" s="108">
        <f>SUMIF('20.01'!$Q:$Q,$B:$B,'20.01'!$E:$E)</f>
        <v>0</v>
      </c>
      <c r="CO9" s="108">
        <f>SUMIF('20.01'!$AK:$AK,$B:$B,'20.01'!$E:$E)</f>
        <v>0</v>
      </c>
      <c r="CP9" s="108">
        <f>SUMIF('20.01'!$U:$U,$B:$B,'20.01'!$E:$E)</f>
        <v>0</v>
      </c>
      <c r="CQ9" s="108">
        <f>SUMIF('20.01'!$R:$R,$B:$B,'20.01'!$E:$E)</f>
        <v>0</v>
      </c>
      <c r="CR9" s="108">
        <f>SUMIF('20.01'!$V:$V,$B:$B,'20.01'!$E:$E)</f>
        <v>0</v>
      </c>
      <c r="CS9" s="108">
        <f t="shared" si="54"/>
        <v>0</v>
      </c>
      <c r="CT9" s="108">
        <f>SUMIF('20.01'!$AQ:$AQ,$B:$B,'20.01'!$E:$E)</f>
        <v>0</v>
      </c>
      <c r="CU9" s="108">
        <f>SUMIF('20.01'!$AC:$AC,$B:$B,'20.01'!$E:$E)</f>
        <v>0</v>
      </c>
      <c r="CV9" s="108">
        <f>SUMIF('20.01'!$AS:$AS,$B:$B,'20.01'!$E:$E)</f>
        <v>0</v>
      </c>
      <c r="CW9" s="108">
        <f t="shared" si="55"/>
        <v>0</v>
      </c>
      <c r="CX9" s="108">
        <f>SUMIF('20.01'!$AB:$AB,$B:$B,'20.01'!$E:$E)</f>
        <v>0</v>
      </c>
      <c r="CY9" s="108">
        <f>SUMIF('20.01'!$AA:$AA,$B:$B,'20.01'!$E:$E)</f>
        <v>0</v>
      </c>
      <c r="CZ9" s="108">
        <f>SUMIF('20.01'!$AN:$AN,$B:$B,'20.01'!$E:$E)</f>
        <v>0</v>
      </c>
      <c r="DA9" s="108">
        <f>SUMIF('20.01'!$X:$X,$B:$B,'20.01'!$E:$E)</f>
        <v>0</v>
      </c>
      <c r="DB9" s="108">
        <f>SUMIF('20.01'!$Y:$Y,$B:$B,'20.01'!$E:$E)</f>
        <v>0</v>
      </c>
      <c r="DC9" s="108">
        <f t="shared" si="56"/>
        <v>1012.0248769928367</v>
      </c>
      <c r="DD9" s="127">
        <f t="shared" si="57"/>
        <v>166114.22453279217</v>
      </c>
      <c r="DE9" s="127">
        <f t="shared" si="6"/>
        <v>139096.59497898142</v>
      </c>
      <c r="DF9" s="127">
        <f t="shared" si="58"/>
        <v>239.14730151522727</v>
      </c>
      <c r="DG9" s="127">
        <f t="shared" si="7"/>
        <v>109.56072064025278</v>
      </c>
      <c r="DH9" s="127">
        <f t="shared" si="8"/>
        <v>129.58658087497449</v>
      </c>
      <c r="DI9" s="108">
        <f>SUMIF('20.01'!$AZ:$AZ,$B:$B,'20.01'!$E:$E)+FH9*$DI$249</f>
        <v>1632.7688175040912</v>
      </c>
      <c r="DJ9" s="108">
        <f>SUMIF('20.01'!$AY:$AY,$B:$B,'20.01'!$E:$E)</f>
        <v>0</v>
      </c>
      <c r="DK9" s="108">
        <f t="shared" si="9"/>
        <v>220.3848447011263</v>
      </c>
      <c r="DL9" s="108">
        <f>SUMIF('20.01'!$AX:$AX,$B:$B,'20.01'!$E:$E)</f>
        <v>0</v>
      </c>
      <c r="DM9" s="108">
        <f t="shared" si="10"/>
        <v>24704.724602355047</v>
      </c>
      <c r="DN9" s="108">
        <f>SUMIF('20.01'!$BA:$BA,$B:$B,'20.01'!$E:$E)</f>
        <v>0</v>
      </c>
      <c r="DO9" s="108">
        <f t="shared" si="11"/>
        <v>220.60398773530045</v>
      </c>
      <c r="DP9" s="108">
        <f>SUMIF('20.01'!$AW:$AW,$B:$B,'20.01'!$E:$E)</f>
        <v>0</v>
      </c>
      <c r="DQ9" s="108">
        <f t="shared" si="59"/>
        <v>116910.79036612058</v>
      </c>
      <c r="DR9" s="108">
        <f t="shared" si="60"/>
        <v>96808.501879847943</v>
      </c>
      <c r="DS9" s="108">
        <f t="shared" si="12"/>
        <v>31132.900796952163</v>
      </c>
      <c r="DT9" s="108">
        <f t="shared" si="13"/>
        <v>65675.601082895781</v>
      </c>
      <c r="DU9" s="108">
        <f t="shared" si="61"/>
        <v>16433.621963740439</v>
      </c>
      <c r="DV9" s="108">
        <f t="shared" si="62"/>
        <v>9757.2399419483972</v>
      </c>
      <c r="DW9" s="108">
        <f t="shared" si="63"/>
        <v>6676.3820217920411</v>
      </c>
      <c r="DX9" s="108">
        <f t="shared" si="64"/>
        <v>1383.3769270632847</v>
      </c>
      <c r="DY9" s="108">
        <f t="shared" si="65"/>
        <v>814.62770570333453</v>
      </c>
      <c r="DZ9" s="108">
        <f t="shared" si="66"/>
        <v>568.74922135995007</v>
      </c>
      <c r="EA9" s="108">
        <f t="shared" si="67"/>
        <v>1094.1724039101116</v>
      </c>
      <c r="EB9" s="108">
        <f t="shared" si="68"/>
        <v>86.362224433042755</v>
      </c>
      <c r="EC9" s="108">
        <f t="shared" si="69"/>
        <v>1104.7549671257368</v>
      </c>
      <c r="ED9" s="108">
        <f t="shared" si="70"/>
        <v>19888.966942972707</v>
      </c>
      <c r="EE9" s="108">
        <f t="shared" si="14"/>
        <v>118065.62994796457</v>
      </c>
      <c r="EF9" s="108">
        <f t="shared" si="71"/>
        <v>63755.440171900867</v>
      </c>
      <c r="EG9" s="108">
        <f t="shared" si="15"/>
        <v>54310.1897760637</v>
      </c>
      <c r="EH9" s="108">
        <f t="shared" si="16"/>
        <v>0</v>
      </c>
      <c r="EI9" s="108">
        <f t="shared" si="72"/>
        <v>0</v>
      </c>
      <c r="EJ9" s="108">
        <f t="shared" si="17"/>
        <v>0</v>
      </c>
      <c r="EK9" s="108">
        <f t="shared" si="18"/>
        <v>0</v>
      </c>
      <c r="EL9" s="108">
        <f>SUMIF('20.01'!$BF:$BF,$B:$B,'20.01'!$E:$E)</f>
        <v>0</v>
      </c>
      <c r="EM9" s="108">
        <f>SUMIF('20.01'!$BH:$BH,$B:$B,'20.01'!$E:$E)</f>
        <v>2186.8000000000002</v>
      </c>
      <c r="EO9" s="115">
        <v>0</v>
      </c>
      <c r="EP9" s="107">
        <v>3.4064174281329134</v>
      </c>
      <c r="EQ9" s="108">
        <f t="shared" si="73"/>
        <v>1544.17</v>
      </c>
      <c r="ER9" s="107">
        <v>3.0862347021377179</v>
      </c>
      <c r="ES9" s="108">
        <f t="shared" si="19"/>
        <v>1544.17</v>
      </c>
      <c r="ET9" s="107">
        <v>0</v>
      </c>
      <c r="EU9" s="108">
        <f t="shared" si="20"/>
        <v>0</v>
      </c>
      <c r="EV9" s="108">
        <f t="shared" si="21"/>
        <v>1544.17</v>
      </c>
      <c r="EW9" s="108">
        <f t="shared" si="22"/>
        <v>1544.17</v>
      </c>
      <c r="EX9" s="108">
        <f t="shared" si="23"/>
        <v>1544.17</v>
      </c>
      <c r="EY9" s="108">
        <f t="shared" si="24"/>
        <v>1544.17</v>
      </c>
      <c r="EZ9" s="108">
        <f t="shared" si="25"/>
        <v>1544.17</v>
      </c>
      <c r="FA9" s="108">
        <f t="shared" si="26"/>
        <v>1544.17</v>
      </c>
      <c r="FB9" s="108">
        <f t="shared" si="27"/>
        <v>1544.17</v>
      </c>
      <c r="FC9" s="108">
        <f t="shared" si="28"/>
        <v>1544.17</v>
      </c>
      <c r="FD9" s="108">
        <f t="shared" si="29"/>
        <v>1544.17</v>
      </c>
      <c r="FE9" s="108">
        <f t="shared" si="30"/>
        <v>1544.17</v>
      </c>
      <c r="FF9" s="108">
        <f t="shared" si="31"/>
        <v>1544.17</v>
      </c>
      <c r="FG9" s="108">
        <f t="shared" si="32"/>
        <v>1544.17</v>
      </c>
      <c r="FH9" s="108">
        <f t="shared" si="74"/>
        <v>1544.17</v>
      </c>
      <c r="FI9" s="108">
        <v>1544.17</v>
      </c>
    </row>
    <row r="10" spans="1:165" ht="12" customHeight="1" x14ac:dyDescent="0.25">
      <c r="A10" s="22">
        <f t="shared" si="75"/>
        <v>5</v>
      </c>
      <c r="B10" s="10" t="s">
        <v>4</v>
      </c>
      <c r="C10" s="28">
        <v>2021</v>
      </c>
      <c r="D10" s="282"/>
      <c r="E10" s="126">
        <f t="shared" si="0"/>
        <v>543.29999999999995</v>
      </c>
      <c r="F10" s="11">
        <f>SUMIF(Площади!$A:$A,$B:$B,Площади!$C:$C)</f>
        <v>543.29999999999995</v>
      </c>
      <c r="G10" s="11">
        <f>SUMIF(Площади!$A:$A,$B:$B,Площади!$G:$G)</f>
        <v>0</v>
      </c>
      <c r="H10" s="11">
        <f>SUMIF(Площади!$A:$A,$B:$B,Площади!$F:$F)</f>
        <v>84.8</v>
      </c>
      <c r="I10" s="124" t="s">
        <v>493</v>
      </c>
      <c r="J10" s="12">
        <v>27.35</v>
      </c>
      <c r="K10" s="26">
        <v>4.4800000000000004</v>
      </c>
      <c r="L10" s="26">
        <v>5.83</v>
      </c>
      <c r="M10" s="26">
        <v>7.93</v>
      </c>
      <c r="N10" s="26">
        <v>6.1</v>
      </c>
      <c r="O10" s="26">
        <v>2.78</v>
      </c>
      <c r="P10" s="26">
        <v>0</v>
      </c>
      <c r="Q10" s="26">
        <v>0</v>
      </c>
      <c r="R10" s="26">
        <v>0.23</v>
      </c>
      <c r="S10" s="35">
        <f t="shared" si="33"/>
        <v>28.444000000000003</v>
      </c>
      <c r="T10" s="33">
        <f t="shared" si="33"/>
        <v>4.6592000000000002</v>
      </c>
      <c r="U10" s="33">
        <f t="shared" si="1"/>
        <v>6.0632000000000001</v>
      </c>
      <c r="V10" s="33">
        <f t="shared" si="1"/>
        <v>8.2471999999999994</v>
      </c>
      <c r="W10" s="33">
        <f t="shared" si="1"/>
        <v>6.3439999999999994</v>
      </c>
      <c r="X10" s="33">
        <f t="shared" si="1"/>
        <v>2.8912</v>
      </c>
      <c r="Y10" s="33">
        <f t="shared" si="1"/>
        <v>0</v>
      </c>
      <c r="Z10" s="33">
        <f t="shared" si="1"/>
        <v>0</v>
      </c>
      <c r="AA10" s="33">
        <f t="shared" si="1"/>
        <v>0.23920000000000002</v>
      </c>
      <c r="AB10" s="36"/>
      <c r="AC10" s="36"/>
      <c r="AD10" s="122" t="s">
        <v>396</v>
      </c>
      <c r="AE10" s="37">
        <v>0</v>
      </c>
      <c r="AF10" s="38" t="s">
        <v>396</v>
      </c>
      <c r="AG10" s="282"/>
      <c r="AH10" s="26">
        <v>34.24</v>
      </c>
      <c r="AI10" s="26">
        <v>34.24</v>
      </c>
      <c r="AJ10" s="26">
        <v>2190</v>
      </c>
      <c r="AK10" s="26">
        <v>35.89</v>
      </c>
      <c r="AL10" s="26">
        <v>5.93</v>
      </c>
      <c r="AM10" s="282"/>
      <c r="AN10" s="13">
        <v>1.2999999999999999E-2</v>
      </c>
      <c r="AO10" s="13">
        <v>1.2999999999999999E-2</v>
      </c>
      <c r="AP10" s="14">
        <f t="shared" si="34"/>
        <v>7.7870000000000001E-4</v>
      </c>
      <c r="AQ10" s="13">
        <f t="shared" si="35"/>
        <v>2.5999999999999999E-2</v>
      </c>
      <c r="AR10" s="13">
        <v>0.68300000000000005</v>
      </c>
      <c r="AS10" s="282"/>
      <c r="AT10" s="13">
        <f t="shared" si="36"/>
        <v>1.1023999999999998</v>
      </c>
      <c r="AU10" s="13">
        <f t="shared" si="37"/>
        <v>1.1023999999999998</v>
      </c>
      <c r="AV10" s="13">
        <f t="shared" si="38"/>
        <v>6.6033759999999997E-2</v>
      </c>
      <c r="AW10" s="13">
        <f t="shared" si="39"/>
        <v>2.2047999999999996</v>
      </c>
      <c r="AX10" s="13">
        <f t="shared" si="40"/>
        <v>57.918400000000005</v>
      </c>
      <c r="AY10" s="26">
        <f t="shared" si="41"/>
        <v>6.9475751886618808E-2</v>
      </c>
      <c r="AZ10" s="26">
        <f t="shared" si="42"/>
        <v>6.9475751886618808E-2</v>
      </c>
      <c r="BA10" s="26">
        <f t="shared" si="43"/>
        <v>0.2661769453340696</v>
      </c>
      <c r="BB10" s="26">
        <f t="shared" si="44"/>
        <v>0.14564747285109514</v>
      </c>
      <c r="BC10" s="26">
        <f t="shared" si="45"/>
        <v>0.63216659672372544</v>
      </c>
      <c r="BD10" s="282"/>
      <c r="BE10" s="108">
        <f t="shared" si="46"/>
        <v>307577.70818595943</v>
      </c>
      <c r="BF10" s="108">
        <f t="shared" si="47"/>
        <v>32037.807859719323</v>
      </c>
      <c r="BG10" s="108">
        <f t="shared" si="2"/>
        <v>2807.8323129202099</v>
      </c>
      <c r="BH10" s="108">
        <f t="shared" si="3"/>
        <v>466.94674611978439</v>
      </c>
      <c r="BI10" s="108">
        <f t="shared" si="4"/>
        <v>166.56749091147572</v>
      </c>
      <c r="BJ10" s="108">
        <f t="shared" si="5"/>
        <v>2045.6113097678538</v>
      </c>
      <c r="BK10" s="108">
        <f>SUMIF('20.01'!$K:$K,$B:$B,'20.01'!$E:$E)</f>
        <v>26550.85</v>
      </c>
      <c r="BL10" s="108">
        <f t="shared" si="48"/>
        <v>0</v>
      </c>
      <c r="BM10" s="108">
        <f>SUMIF('20.01'!$AI:$AI,$B:$B,'20.01'!$E:$E)</f>
        <v>0</v>
      </c>
      <c r="BN10" s="108">
        <f>SUMIF('20.01'!$L:$L,$B:$B,'20.01'!$E:$E)</f>
        <v>0</v>
      </c>
      <c r="BO10" s="108">
        <f>SUMIF('20.01'!$M:$M,$B:$B,'20.01'!$E:$E)</f>
        <v>0</v>
      </c>
      <c r="BP10" s="108">
        <f>SUMIF('20.01'!$N:$N,$B:$B,'20.01'!$E:$E)</f>
        <v>0</v>
      </c>
      <c r="BQ10" s="108">
        <f>SUMIF('20.01'!$O:$O,$B:$B,'20.01'!$E:$E)</f>
        <v>0</v>
      </c>
      <c r="BR10" s="108">
        <f>SUMIF('20.01'!$T:$T,$B:$B,'20.01'!$E:$E)</f>
        <v>0</v>
      </c>
      <c r="BS10" s="108">
        <f>SUMIF('20.01'!$AT:$AT,$B:$B,'20.01'!$E:$E)</f>
        <v>0</v>
      </c>
      <c r="BT10" s="108">
        <f>SUMIF('20.01'!$AO:$AO,$B:$B,'20.01'!$E:$E)</f>
        <v>0</v>
      </c>
      <c r="BU10" s="108">
        <f t="shared" si="49"/>
        <v>0</v>
      </c>
      <c r="BV10" s="108">
        <f>SUMIF('20.01'!$AE:$AE,$B:$B,'20.01'!$E:$E)</f>
        <v>0</v>
      </c>
      <c r="BW10" s="108">
        <f>SUMIF('20.01'!$AF:$AF,$B:$B,'20.01'!$E:$E)</f>
        <v>0</v>
      </c>
      <c r="BX10" s="108">
        <f>SUMIF('20.01'!$AG:$AG,$B:$B,'20.01'!$E:$E)</f>
        <v>0</v>
      </c>
      <c r="BY10" s="108">
        <f t="shared" si="50"/>
        <v>0</v>
      </c>
      <c r="BZ10" s="108">
        <f>SUMIF('20.01'!$AH:$AH,$B:$B,'20.01'!$E:$E)</f>
        <v>0</v>
      </c>
      <c r="CA10" s="108">
        <f>SUMIF('20.01'!$AP:$AP,$B:$B,'20.01'!$E:$E)</f>
        <v>0</v>
      </c>
      <c r="CB10" s="108">
        <f>SUMIF('20.01'!$AD:$AD,$B:$B,'20.01'!$E:$E)</f>
        <v>0</v>
      </c>
      <c r="CC10" s="108">
        <f t="shared" si="51"/>
        <v>0</v>
      </c>
      <c r="CD10" s="108">
        <f>SUMIF('20.01'!$Z:$Z,$B:$B,'20.01'!$E:$E)</f>
        <v>0</v>
      </c>
      <c r="CE10" s="108">
        <f>SUMIF('20.01'!$S:$S,$B:$B,'20.01'!$E:$E)</f>
        <v>0</v>
      </c>
      <c r="CF10" s="108">
        <f t="shared" si="52"/>
        <v>275183.83</v>
      </c>
      <c r="CG10" s="108">
        <f>SUMIF('20.01'!$AJ:$AJ,$B:$B,'20.01'!$E:$E)</f>
        <v>0</v>
      </c>
      <c r="CH10" s="108">
        <f>SUMIF('20.01'!$AL:$AL,$B:$B,'20.01'!$E:$E)</f>
        <v>275183.83</v>
      </c>
      <c r="CI10" s="108">
        <f>SUMIF('20.01'!$AM:$AM,$B:$B,'20.01'!$E:$E)</f>
        <v>0</v>
      </c>
      <c r="CJ10" s="108">
        <f>SUMIF('20.01'!$W:$W,$B:$B,'20.01'!$E:$E)</f>
        <v>0</v>
      </c>
      <c r="CK10" s="108">
        <f>SUMIF('20.01'!$AR:$AR,$B:$B,'20.01'!$E:$E)</f>
        <v>0</v>
      </c>
      <c r="CL10" s="108">
        <f t="shared" si="53"/>
        <v>0</v>
      </c>
      <c r="CM10" s="108">
        <f>SUMIF('20.01'!$P:$P,$B:$B,'20.01'!$E:$E)</f>
        <v>0</v>
      </c>
      <c r="CN10" s="108">
        <f>SUMIF('20.01'!$Q:$Q,$B:$B,'20.01'!$E:$E)</f>
        <v>0</v>
      </c>
      <c r="CO10" s="108">
        <f>SUMIF('20.01'!$AK:$AK,$B:$B,'20.01'!$E:$E)</f>
        <v>0</v>
      </c>
      <c r="CP10" s="108">
        <f>SUMIF('20.01'!$U:$U,$B:$B,'20.01'!$E:$E)</f>
        <v>0</v>
      </c>
      <c r="CQ10" s="108">
        <f>SUMIF('20.01'!$R:$R,$B:$B,'20.01'!$E:$E)</f>
        <v>0</v>
      </c>
      <c r="CR10" s="108">
        <f>SUMIF('20.01'!$V:$V,$B:$B,'20.01'!$E:$E)</f>
        <v>0</v>
      </c>
      <c r="CS10" s="108">
        <f t="shared" si="54"/>
        <v>0</v>
      </c>
      <c r="CT10" s="108">
        <f>SUMIF('20.01'!$AQ:$AQ,$B:$B,'20.01'!$E:$E)</f>
        <v>0</v>
      </c>
      <c r="CU10" s="108">
        <f>SUMIF('20.01'!$AC:$AC,$B:$B,'20.01'!$E:$E)</f>
        <v>0</v>
      </c>
      <c r="CV10" s="108">
        <f>SUMIF('20.01'!$AS:$AS,$B:$B,'20.01'!$E:$E)</f>
        <v>0</v>
      </c>
      <c r="CW10" s="108">
        <f t="shared" si="55"/>
        <v>0</v>
      </c>
      <c r="CX10" s="108">
        <f>SUMIF('20.01'!$AB:$AB,$B:$B,'20.01'!$E:$E)</f>
        <v>0</v>
      </c>
      <c r="CY10" s="108">
        <f>SUMIF('20.01'!$AA:$AA,$B:$B,'20.01'!$E:$E)</f>
        <v>0</v>
      </c>
      <c r="CZ10" s="108">
        <f>SUMIF('20.01'!$AN:$AN,$B:$B,'20.01'!$E:$E)</f>
        <v>0</v>
      </c>
      <c r="DA10" s="108">
        <f>SUMIF('20.01'!$X:$X,$B:$B,'20.01'!$E:$E)</f>
        <v>0</v>
      </c>
      <c r="DB10" s="108">
        <f>SUMIF('20.01'!$Y:$Y,$B:$B,'20.01'!$E:$E)</f>
        <v>0</v>
      </c>
      <c r="DC10" s="108">
        <f t="shared" si="56"/>
        <v>356.07032624012135</v>
      </c>
      <c r="DD10" s="127">
        <f t="shared" si="57"/>
        <v>59561.872417134124</v>
      </c>
      <c r="DE10" s="127">
        <f t="shared" si="6"/>
        <v>48939.676364701168</v>
      </c>
      <c r="DF10" s="127">
        <f t="shared" si="58"/>
        <v>84.141466880733986</v>
      </c>
      <c r="DG10" s="127">
        <f t="shared" si="7"/>
        <v>38.547789118976112</v>
      </c>
      <c r="DH10" s="127">
        <f t="shared" si="8"/>
        <v>45.593677761757867</v>
      </c>
      <c r="DI10" s="108">
        <f>SUMIF('20.01'!$AZ:$AZ,$B:$B,'20.01'!$E:$E)+FH10*$DI$249</f>
        <v>1690.799355155179</v>
      </c>
      <c r="DJ10" s="108">
        <f>SUMIF('20.01'!$AY:$AY,$B:$B,'20.01'!$E:$E)</f>
        <v>0</v>
      </c>
      <c r="DK10" s="108">
        <f t="shared" si="9"/>
        <v>77.54009346517671</v>
      </c>
      <c r="DL10" s="108">
        <f>SUMIF('20.01'!$AX:$AX,$B:$B,'20.01'!$E:$E)</f>
        <v>0</v>
      </c>
      <c r="DM10" s="108">
        <f t="shared" si="10"/>
        <v>8692.0979402912235</v>
      </c>
      <c r="DN10" s="108">
        <f>SUMIF('20.01'!$BA:$BA,$B:$B,'20.01'!$E:$E)</f>
        <v>0</v>
      </c>
      <c r="DO10" s="108">
        <f t="shared" si="11"/>
        <v>77.617196640647563</v>
      </c>
      <c r="DP10" s="108">
        <f>SUMIF('20.01'!$AW:$AW,$B:$B,'20.01'!$E:$E)</f>
        <v>0</v>
      </c>
      <c r="DQ10" s="108">
        <f t="shared" si="59"/>
        <v>41133.833972887245</v>
      </c>
      <c r="DR10" s="108">
        <f t="shared" si="60"/>
        <v>34061.05485232934</v>
      </c>
      <c r="DS10" s="108">
        <f t="shared" si="12"/>
        <v>10953.784235533725</v>
      </c>
      <c r="DT10" s="108">
        <f t="shared" si="13"/>
        <v>23107.270616795613</v>
      </c>
      <c r="DU10" s="108">
        <f t="shared" si="61"/>
        <v>5781.9973273021624</v>
      </c>
      <c r="DV10" s="108">
        <f t="shared" si="62"/>
        <v>3432.9824180372398</v>
      </c>
      <c r="DW10" s="108">
        <f t="shared" si="63"/>
        <v>2349.0149092649231</v>
      </c>
      <c r="DX10" s="108">
        <f t="shared" si="64"/>
        <v>486.72664568893492</v>
      </c>
      <c r="DY10" s="108">
        <f t="shared" si="65"/>
        <v>286.61820428360977</v>
      </c>
      <c r="DZ10" s="108">
        <f t="shared" si="66"/>
        <v>200.10844140532512</v>
      </c>
      <c r="EA10" s="108">
        <f t="shared" si="67"/>
        <v>384.97307099889503</v>
      </c>
      <c r="EB10" s="108">
        <f t="shared" si="68"/>
        <v>30.385641823421082</v>
      </c>
      <c r="EC10" s="108">
        <f t="shared" si="69"/>
        <v>388.6964347444989</v>
      </c>
      <c r="ED10" s="108">
        <f t="shared" si="70"/>
        <v>6997.7241755228197</v>
      </c>
      <c r="EE10" s="108">
        <f t="shared" si="14"/>
        <v>41540.152153408722</v>
      </c>
      <c r="EF10" s="108">
        <f t="shared" si="71"/>
        <v>22431.682162840712</v>
      </c>
      <c r="EG10" s="108">
        <f t="shared" si="15"/>
        <v>19108.469990568014</v>
      </c>
      <c r="EH10" s="108">
        <f t="shared" si="16"/>
        <v>0</v>
      </c>
      <c r="EI10" s="108">
        <f t="shared" si="72"/>
        <v>0</v>
      </c>
      <c r="EJ10" s="108">
        <f t="shared" si="17"/>
        <v>0</v>
      </c>
      <c r="EK10" s="108">
        <f t="shared" si="18"/>
        <v>0</v>
      </c>
      <c r="EL10" s="108">
        <f>SUMIF('20.01'!$BF:$BF,$B:$B,'20.01'!$E:$E)</f>
        <v>0</v>
      </c>
      <c r="EM10" s="108">
        <f>SUMIF('20.01'!$BH:$BH,$B:$B,'20.01'!$E:$E)</f>
        <v>1426.8</v>
      </c>
      <c r="EO10" s="115">
        <v>0</v>
      </c>
      <c r="EP10" s="107">
        <v>3.4064156083195289</v>
      </c>
      <c r="EQ10" s="108">
        <f t="shared" si="73"/>
        <v>543.30000000000007</v>
      </c>
      <c r="ER10" s="107">
        <v>3.0862294864715629</v>
      </c>
      <c r="ES10" s="108">
        <f t="shared" si="19"/>
        <v>543.30000000000007</v>
      </c>
      <c r="ET10" s="107">
        <v>0</v>
      </c>
      <c r="EU10" s="108">
        <f t="shared" si="20"/>
        <v>0</v>
      </c>
      <c r="EV10" s="108">
        <f t="shared" si="21"/>
        <v>543.29999999999995</v>
      </c>
      <c r="EW10" s="108">
        <f t="shared" si="22"/>
        <v>543.29999999999995</v>
      </c>
      <c r="EX10" s="108">
        <f t="shared" si="23"/>
        <v>543.29999999999995</v>
      </c>
      <c r="EY10" s="108">
        <f t="shared" si="24"/>
        <v>543.29999999999995</v>
      </c>
      <c r="EZ10" s="108">
        <f t="shared" si="25"/>
        <v>543.29999999999995</v>
      </c>
      <c r="FA10" s="108">
        <f t="shared" si="26"/>
        <v>543.29999999999995</v>
      </c>
      <c r="FB10" s="108">
        <f t="shared" si="27"/>
        <v>543.29999999999995</v>
      </c>
      <c r="FC10" s="108">
        <f t="shared" si="28"/>
        <v>543.29999999999995</v>
      </c>
      <c r="FD10" s="108">
        <f t="shared" si="29"/>
        <v>543.29999999999995</v>
      </c>
      <c r="FE10" s="108">
        <f t="shared" si="30"/>
        <v>543.29999999999995</v>
      </c>
      <c r="FF10" s="108">
        <f t="shared" si="31"/>
        <v>543.29999999999995</v>
      </c>
      <c r="FG10" s="108">
        <f t="shared" si="32"/>
        <v>543.29999999999995</v>
      </c>
      <c r="FH10" s="108">
        <f t="shared" si="74"/>
        <v>543.30000000000007</v>
      </c>
      <c r="FI10" s="108">
        <v>543.30000000000007</v>
      </c>
    </row>
    <row r="11" spans="1:165" ht="12" customHeight="1" x14ac:dyDescent="0.25">
      <c r="A11" s="22">
        <f t="shared" si="75"/>
        <v>6</v>
      </c>
      <c r="B11" s="10" t="s">
        <v>5</v>
      </c>
      <c r="C11" s="28">
        <v>2021</v>
      </c>
      <c r="D11" s="282"/>
      <c r="E11" s="126">
        <f t="shared" si="0"/>
        <v>724.96</v>
      </c>
      <c r="F11" s="11">
        <f>SUMIF(Площади!$A:$A,$B:$B,Площади!$C:$C)</f>
        <v>724.96</v>
      </c>
      <c r="G11" s="11">
        <f>SUMIF(Площади!$A:$A,$B:$B,Площади!$G:$G)</f>
        <v>0</v>
      </c>
      <c r="H11" s="11">
        <f>SUMIF(Площади!$A:$A,$B:$B,Площади!$F:$F)</f>
        <v>94.7</v>
      </c>
      <c r="I11" s="124" t="s">
        <v>493</v>
      </c>
      <c r="J11" s="12">
        <v>27.35</v>
      </c>
      <c r="K11" s="26">
        <v>4.4800000000000004</v>
      </c>
      <c r="L11" s="26">
        <v>5.83</v>
      </c>
      <c r="M11" s="26">
        <v>7.93</v>
      </c>
      <c r="N11" s="26">
        <v>6.1</v>
      </c>
      <c r="O11" s="26">
        <v>2.78</v>
      </c>
      <c r="P11" s="26">
        <v>0</v>
      </c>
      <c r="Q11" s="26">
        <v>0</v>
      </c>
      <c r="R11" s="26">
        <v>0.23</v>
      </c>
      <c r="S11" s="35">
        <f t="shared" si="33"/>
        <v>28.444000000000003</v>
      </c>
      <c r="T11" s="33">
        <f t="shared" si="33"/>
        <v>4.6592000000000002</v>
      </c>
      <c r="U11" s="33">
        <f t="shared" si="1"/>
        <v>6.0632000000000001</v>
      </c>
      <c r="V11" s="33">
        <f t="shared" si="1"/>
        <v>8.2471999999999994</v>
      </c>
      <c r="W11" s="33">
        <f t="shared" si="1"/>
        <v>6.3439999999999994</v>
      </c>
      <c r="X11" s="33">
        <f t="shared" si="1"/>
        <v>2.8912</v>
      </c>
      <c r="Y11" s="33">
        <f t="shared" si="1"/>
        <v>0</v>
      </c>
      <c r="Z11" s="33">
        <f t="shared" si="1"/>
        <v>0</v>
      </c>
      <c r="AA11" s="33">
        <f t="shared" si="1"/>
        <v>0.23920000000000002</v>
      </c>
      <c r="AB11" s="36"/>
      <c r="AC11" s="36"/>
      <c r="AD11" s="122" t="s">
        <v>396</v>
      </c>
      <c r="AE11" s="37">
        <v>0</v>
      </c>
      <c r="AF11" s="38" t="s">
        <v>396</v>
      </c>
      <c r="AG11" s="282"/>
      <c r="AH11" s="26">
        <v>34.24</v>
      </c>
      <c r="AI11" s="26">
        <v>34.24</v>
      </c>
      <c r="AJ11" s="26">
        <v>2190</v>
      </c>
      <c r="AK11" s="26">
        <v>35.89</v>
      </c>
      <c r="AL11" s="26">
        <v>5.93</v>
      </c>
      <c r="AM11" s="282"/>
      <c r="AN11" s="13">
        <v>1.2999999999999999E-2</v>
      </c>
      <c r="AO11" s="13">
        <v>1.2999999999999999E-2</v>
      </c>
      <c r="AP11" s="14">
        <f t="shared" si="34"/>
        <v>7.7870000000000001E-4</v>
      </c>
      <c r="AQ11" s="13">
        <f t="shared" si="35"/>
        <v>2.5999999999999999E-2</v>
      </c>
      <c r="AR11" s="13">
        <v>0.68300000000000005</v>
      </c>
      <c r="AS11" s="282"/>
      <c r="AT11" s="13">
        <f t="shared" si="36"/>
        <v>1.2311000000000001</v>
      </c>
      <c r="AU11" s="13">
        <f t="shared" si="37"/>
        <v>1.2311000000000001</v>
      </c>
      <c r="AV11" s="13">
        <f t="shared" si="38"/>
        <v>7.3742890000000005E-2</v>
      </c>
      <c r="AW11" s="13">
        <f t="shared" si="39"/>
        <v>2.4622000000000002</v>
      </c>
      <c r="AX11" s="13">
        <f t="shared" si="40"/>
        <v>64.68010000000001</v>
      </c>
      <c r="AY11" s="26">
        <f t="shared" si="41"/>
        <v>5.8145089384241892E-2</v>
      </c>
      <c r="AZ11" s="26">
        <f t="shared" si="42"/>
        <v>5.8145089384241892E-2</v>
      </c>
      <c r="BA11" s="26">
        <f t="shared" si="43"/>
        <v>0.22276667554071949</v>
      </c>
      <c r="BB11" s="26">
        <f t="shared" si="44"/>
        <v>0.12189411553740896</v>
      </c>
      <c r="BC11" s="26">
        <f t="shared" si="45"/>
        <v>0.52906780098212314</v>
      </c>
      <c r="BD11" s="282"/>
      <c r="BE11" s="108">
        <f t="shared" si="46"/>
        <v>203370.87687961193</v>
      </c>
      <c r="BF11" s="108">
        <f t="shared" si="47"/>
        <v>27274.249429379939</v>
      </c>
      <c r="BG11" s="108">
        <f t="shared" si="2"/>
        <v>3746.6705569199985</v>
      </c>
      <c r="BH11" s="108">
        <f t="shared" si="3"/>
        <v>623.07696128657994</v>
      </c>
      <c r="BI11" s="108">
        <f t="shared" si="4"/>
        <v>222.26167533808839</v>
      </c>
      <c r="BJ11" s="108">
        <f t="shared" si="5"/>
        <v>2729.5902358352719</v>
      </c>
      <c r="BK11" s="108">
        <f>SUMIF('20.01'!$K:$K,$B:$B,'20.01'!$E:$E)</f>
        <v>19952.650000000001</v>
      </c>
      <c r="BL11" s="108">
        <f t="shared" si="48"/>
        <v>0</v>
      </c>
      <c r="BM11" s="108">
        <f>SUMIF('20.01'!$AI:$AI,$B:$B,'20.01'!$E:$E)</f>
        <v>0</v>
      </c>
      <c r="BN11" s="108">
        <f>SUMIF('20.01'!$L:$L,$B:$B,'20.01'!$E:$E)</f>
        <v>0</v>
      </c>
      <c r="BO11" s="108">
        <f>SUMIF('20.01'!$M:$M,$B:$B,'20.01'!$E:$E)</f>
        <v>0</v>
      </c>
      <c r="BP11" s="108">
        <f>SUMIF('20.01'!$N:$N,$B:$B,'20.01'!$E:$E)</f>
        <v>0</v>
      </c>
      <c r="BQ11" s="108">
        <f>SUMIF('20.01'!$O:$O,$B:$B,'20.01'!$E:$E)</f>
        <v>0</v>
      </c>
      <c r="BR11" s="108">
        <f>SUMIF('20.01'!$T:$T,$B:$B,'20.01'!$E:$E)</f>
        <v>0</v>
      </c>
      <c r="BS11" s="108">
        <f>SUMIF('20.01'!$AT:$AT,$B:$B,'20.01'!$E:$E)</f>
        <v>0</v>
      </c>
      <c r="BT11" s="108">
        <f>SUMIF('20.01'!$AO:$AO,$B:$B,'20.01'!$E:$E)</f>
        <v>0</v>
      </c>
      <c r="BU11" s="108">
        <f t="shared" si="49"/>
        <v>0</v>
      </c>
      <c r="BV11" s="108">
        <f>SUMIF('20.01'!$AE:$AE,$B:$B,'20.01'!$E:$E)</f>
        <v>0</v>
      </c>
      <c r="BW11" s="108">
        <f>SUMIF('20.01'!$AF:$AF,$B:$B,'20.01'!$E:$E)</f>
        <v>0</v>
      </c>
      <c r="BX11" s="108">
        <f>SUMIF('20.01'!$AG:$AG,$B:$B,'20.01'!$E:$E)</f>
        <v>0</v>
      </c>
      <c r="BY11" s="108">
        <f t="shared" si="50"/>
        <v>0</v>
      </c>
      <c r="BZ11" s="108">
        <f>SUMIF('20.01'!$AH:$AH,$B:$B,'20.01'!$E:$E)</f>
        <v>0</v>
      </c>
      <c r="CA11" s="108">
        <f>SUMIF('20.01'!$AP:$AP,$B:$B,'20.01'!$E:$E)</f>
        <v>0</v>
      </c>
      <c r="CB11" s="108">
        <f>SUMIF('20.01'!$AD:$AD,$B:$B,'20.01'!$E:$E)</f>
        <v>0</v>
      </c>
      <c r="CC11" s="108">
        <f t="shared" si="51"/>
        <v>0</v>
      </c>
      <c r="CD11" s="108">
        <f>SUMIF('20.01'!$Z:$Z,$B:$B,'20.01'!$E:$E)</f>
        <v>0</v>
      </c>
      <c r="CE11" s="108">
        <f>SUMIF('20.01'!$S:$S,$B:$B,'20.01'!$E:$E)</f>
        <v>0</v>
      </c>
      <c r="CF11" s="108">
        <f t="shared" si="52"/>
        <v>175621.5</v>
      </c>
      <c r="CG11" s="108">
        <f>SUMIF('20.01'!$AJ:$AJ,$B:$B,'20.01'!$E:$E)</f>
        <v>0</v>
      </c>
      <c r="CH11" s="108">
        <f>SUMIF('20.01'!$AL:$AL,$B:$B,'20.01'!$E:$E)</f>
        <v>175621.5</v>
      </c>
      <c r="CI11" s="108">
        <f>SUMIF('20.01'!$AM:$AM,$B:$B,'20.01'!$E:$E)</f>
        <v>0</v>
      </c>
      <c r="CJ11" s="108">
        <f>SUMIF('20.01'!$W:$W,$B:$B,'20.01'!$E:$E)</f>
        <v>0</v>
      </c>
      <c r="CK11" s="108">
        <f>SUMIF('20.01'!$AR:$AR,$B:$B,'20.01'!$E:$E)</f>
        <v>0</v>
      </c>
      <c r="CL11" s="108">
        <f t="shared" si="53"/>
        <v>0</v>
      </c>
      <c r="CM11" s="108">
        <f>SUMIF('20.01'!$P:$P,$B:$B,'20.01'!$E:$E)</f>
        <v>0</v>
      </c>
      <c r="CN11" s="108">
        <f>SUMIF('20.01'!$Q:$Q,$B:$B,'20.01'!$E:$E)</f>
        <v>0</v>
      </c>
      <c r="CO11" s="108">
        <f>SUMIF('20.01'!$AK:$AK,$B:$B,'20.01'!$E:$E)</f>
        <v>0</v>
      </c>
      <c r="CP11" s="108">
        <f>SUMIF('20.01'!$U:$U,$B:$B,'20.01'!$E:$E)</f>
        <v>0</v>
      </c>
      <c r="CQ11" s="108">
        <f>SUMIF('20.01'!$R:$R,$B:$B,'20.01'!$E:$E)</f>
        <v>0</v>
      </c>
      <c r="CR11" s="108">
        <f>SUMIF('20.01'!$V:$V,$B:$B,'20.01'!$E:$E)</f>
        <v>0</v>
      </c>
      <c r="CS11" s="108">
        <f t="shared" si="54"/>
        <v>0</v>
      </c>
      <c r="CT11" s="108">
        <f>SUMIF('20.01'!$AQ:$AQ,$B:$B,'20.01'!$E:$E)</f>
        <v>0</v>
      </c>
      <c r="CU11" s="108">
        <f>SUMIF('20.01'!$AC:$AC,$B:$B,'20.01'!$E:$E)</f>
        <v>0</v>
      </c>
      <c r="CV11" s="108">
        <f>SUMIF('20.01'!$AS:$AS,$B:$B,'20.01'!$E:$E)</f>
        <v>0</v>
      </c>
      <c r="CW11" s="108">
        <f t="shared" si="55"/>
        <v>0</v>
      </c>
      <c r="CX11" s="108">
        <f>SUMIF('20.01'!$AB:$AB,$B:$B,'20.01'!$E:$E)</f>
        <v>0</v>
      </c>
      <c r="CY11" s="108">
        <f>SUMIF('20.01'!$AA:$AA,$B:$B,'20.01'!$E:$E)</f>
        <v>0</v>
      </c>
      <c r="CZ11" s="108">
        <f>SUMIF('20.01'!$AN:$AN,$B:$B,'20.01'!$E:$E)</f>
        <v>0</v>
      </c>
      <c r="DA11" s="108">
        <f>SUMIF('20.01'!$X:$X,$B:$B,'20.01'!$E:$E)</f>
        <v>0</v>
      </c>
      <c r="DB11" s="108">
        <f>SUMIF('20.01'!$Y:$Y,$B:$B,'20.01'!$E:$E)</f>
        <v>0</v>
      </c>
      <c r="DC11" s="108">
        <f t="shared" si="56"/>
        <v>475.1274502319867</v>
      </c>
      <c r="DD11" s="127">
        <f t="shared" si="57"/>
        <v>77293.122123919675</v>
      </c>
      <c r="DE11" s="127">
        <f t="shared" si="6"/>
        <v>65303.345807755861</v>
      </c>
      <c r="DF11" s="127">
        <f t="shared" si="58"/>
        <v>112.27535032184227</v>
      </c>
      <c r="DG11" s="127">
        <f t="shared" si="7"/>
        <v>51.436784832860148</v>
      </c>
      <c r="DH11" s="127">
        <f t="shared" si="8"/>
        <v>60.838565488982113</v>
      </c>
      <c r="DI11" s="108">
        <f>SUMIF('20.01'!$AZ:$AZ,$B:$B,'20.01'!$E:$E)+FH11*$DI$249</f>
        <v>72.041455757957948</v>
      </c>
      <c r="DJ11" s="108">
        <f>SUMIF('20.01'!$AY:$AY,$B:$B,'20.01'!$E:$E)</f>
        <v>0</v>
      </c>
      <c r="DK11" s="108">
        <f t="shared" si="9"/>
        <v>103.46671481412572</v>
      </c>
      <c r="DL11" s="108">
        <f>SUMIF('20.01'!$AX:$AX,$B:$B,'20.01'!$E:$E)</f>
        <v>0</v>
      </c>
      <c r="DM11" s="108">
        <f t="shared" si="10"/>
        <v>11598.423196748619</v>
      </c>
      <c r="DN11" s="108">
        <f>SUMIF('20.01'!$BA:$BA,$B:$B,'20.01'!$E:$E)</f>
        <v>0</v>
      </c>
      <c r="DO11" s="108">
        <f t="shared" si="11"/>
        <v>103.56959852126607</v>
      </c>
      <c r="DP11" s="108">
        <f>SUMIF('20.01'!$AW:$AW,$B:$B,'20.01'!$E:$E)</f>
        <v>0</v>
      </c>
      <c r="DQ11" s="108">
        <f t="shared" si="59"/>
        <v>54887.510172987917</v>
      </c>
      <c r="DR11" s="108">
        <f t="shared" si="60"/>
        <v>45449.84782945826</v>
      </c>
      <c r="DS11" s="108">
        <f t="shared" si="12"/>
        <v>14616.33612993287</v>
      </c>
      <c r="DT11" s="108">
        <f t="shared" si="13"/>
        <v>30833.511699525392</v>
      </c>
      <c r="DU11" s="108">
        <f t="shared" si="61"/>
        <v>7715.2894945720145</v>
      </c>
      <c r="DV11" s="108">
        <f t="shared" si="62"/>
        <v>4580.8483964297384</v>
      </c>
      <c r="DW11" s="108">
        <f t="shared" si="63"/>
        <v>3134.4410981422757</v>
      </c>
      <c r="DX11" s="108">
        <f t="shared" si="64"/>
        <v>649.47054860785977</v>
      </c>
      <c r="DY11" s="108">
        <f t="shared" si="65"/>
        <v>382.45303400965531</v>
      </c>
      <c r="DZ11" s="108">
        <f t="shared" si="66"/>
        <v>267.01751459820446</v>
      </c>
      <c r="EA11" s="108">
        <f t="shared" si="67"/>
        <v>513.69423440338471</v>
      </c>
      <c r="EB11" s="108">
        <f t="shared" si="68"/>
        <v>40.545508736070943</v>
      </c>
      <c r="EC11" s="108">
        <f t="shared" si="69"/>
        <v>518.66255721032928</v>
      </c>
      <c r="ED11" s="108">
        <f t="shared" si="70"/>
        <v>9337.5117214927723</v>
      </c>
      <c r="EE11" s="108">
        <f t="shared" si="14"/>
        <v>55429.686554638669</v>
      </c>
      <c r="EF11" s="108">
        <f t="shared" si="71"/>
        <v>29932.030739504884</v>
      </c>
      <c r="EG11" s="108">
        <f t="shared" si="15"/>
        <v>25497.655815133785</v>
      </c>
      <c r="EH11" s="108">
        <f t="shared" si="16"/>
        <v>0</v>
      </c>
      <c r="EI11" s="108">
        <f t="shared" si="72"/>
        <v>0</v>
      </c>
      <c r="EJ11" s="108">
        <f t="shared" si="17"/>
        <v>0</v>
      </c>
      <c r="EK11" s="108">
        <f t="shared" si="18"/>
        <v>0</v>
      </c>
      <c r="EL11" s="108">
        <f>SUMIF('20.01'!$BF:$BF,$B:$B,'20.01'!$E:$E)</f>
        <v>0</v>
      </c>
      <c r="EM11" s="108">
        <f>SUMIF('20.01'!$BH:$BH,$B:$B,'20.01'!$E:$E)</f>
        <v>1331.8</v>
      </c>
      <c r="EO11" s="115">
        <v>0</v>
      </c>
      <c r="EP11" s="107">
        <v>3.4064270966641073</v>
      </c>
      <c r="EQ11" s="108">
        <f t="shared" si="73"/>
        <v>724.96</v>
      </c>
      <c r="ER11" s="107">
        <v>3.0862422432670709</v>
      </c>
      <c r="ES11" s="108">
        <f t="shared" si="19"/>
        <v>724.96</v>
      </c>
      <c r="ET11" s="107">
        <v>0</v>
      </c>
      <c r="EU11" s="108">
        <f t="shared" si="20"/>
        <v>0</v>
      </c>
      <c r="EV11" s="108">
        <f t="shared" si="21"/>
        <v>724.96</v>
      </c>
      <c r="EW11" s="108">
        <f t="shared" si="22"/>
        <v>724.96</v>
      </c>
      <c r="EX11" s="108">
        <f t="shared" si="23"/>
        <v>724.96</v>
      </c>
      <c r="EY11" s="108">
        <f t="shared" si="24"/>
        <v>724.96</v>
      </c>
      <c r="EZ11" s="108">
        <f t="shared" si="25"/>
        <v>724.96</v>
      </c>
      <c r="FA11" s="108">
        <f t="shared" si="26"/>
        <v>724.96</v>
      </c>
      <c r="FB11" s="108">
        <f t="shared" si="27"/>
        <v>724.96</v>
      </c>
      <c r="FC11" s="108">
        <f t="shared" si="28"/>
        <v>724.96</v>
      </c>
      <c r="FD11" s="108">
        <f t="shared" si="29"/>
        <v>724.96</v>
      </c>
      <c r="FE11" s="108">
        <f t="shared" si="30"/>
        <v>724.96</v>
      </c>
      <c r="FF11" s="108">
        <f t="shared" si="31"/>
        <v>724.96</v>
      </c>
      <c r="FG11" s="108">
        <f t="shared" si="32"/>
        <v>724.96</v>
      </c>
      <c r="FH11" s="108">
        <f t="shared" si="74"/>
        <v>724.96</v>
      </c>
      <c r="FI11" s="108">
        <v>724.96</v>
      </c>
    </row>
    <row r="12" spans="1:165" ht="12" customHeight="1" x14ac:dyDescent="0.25">
      <c r="A12" s="22">
        <f t="shared" si="75"/>
        <v>7</v>
      </c>
      <c r="B12" s="10" t="s">
        <v>6</v>
      </c>
      <c r="C12" s="28">
        <v>2021</v>
      </c>
      <c r="D12" s="282"/>
      <c r="E12" s="126">
        <f t="shared" si="0"/>
        <v>1102.18</v>
      </c>
      <c r="F12" s="11">
        <f>SUMIF(Площади!$A:$A,$B:$B,Площади!$C:$C)</f>
        <v>1102.18</v>
      </c>
      <c r="G12" s="11">
        <f>SUMIF(Площади!$A:$A,$B:$B,Площади!$G:$G)</f>
        <v>0</v>
      </c>
      <c r="H12" s="11">
        <f>SUMIF(Площади!$A:$A,$B:$B,Площади!$F:$F)</f>
        <v>139.9</v>
      </c>
      <c r="I12" s="124" t="s">
        <v>493</v>
      </c>
      <c r="J12" s="12">
        <v>27.35</v>
      </c>
      <c r="K12" s="26">
        <v>4.4800000000000004</v>
      </c>
      <c r="L12" s="26">
        <v>5.83</v>
      </c>
      <c r="M12" s="26">
        <v>7.93</v>
      </c>
      <c r="N12" s="26">
        <v>6.1</v>
      </c>
      <c r="O12" s="26">
        <v>2.78</v>
      </c>
      <c r="P12" s="26">
        <v>0</v>
      </c>
      <c r="Q12" s="26">
        <v>0</v>
      </c>
      <c r="R12" s="26">
        <v>0.23</v>
      </c>
      <c r="S12" s="35">
        <f t="shared" si="33"/>
        <v>28.444000000000003</v>
      </c>
      <c r="T12" s="33">
        <f t="shared" si="33"/>
        <v>4.6592000000000002</v>
      </c>
      <c r="U12" s="33">
        <f t="shared" si="1"/>
        <v>6.0632000000000001</v>
      </c>
      <c r="V12" s="33">
        <f t="shared" si="1"/>
        <v>8.2471999999999994</v>
      </c>
      <c r="W12" s="33">
        <f t="shared" si="1"/>
        <v>6.3439999999999994</v>
      </c>
      <c r="X12" s="33">
        <f t="shared" si="1"/>
        <v>2.8912</v>
      </c>
      <c r="Y12" s="33">
        <f t="shared" si="1"/>
        <v>0</v>
      </c>
      <c r="Z12" s="33">
        <f t="shared" si="1"/>
        <v>0</v>
      </c>
      <c r="AA12" s="33">
        <f t="shared" si="1"/>
        <v>0.23920000000000002</v>
      </c>
      <c r="AB12" s="36"/>
      <c r="AC12" s="36"/>
      <c r="AD12" s="122" t="s">
        <v>396</v>
      </c>
      <c r="AE12" s="37">
        <v>0</v>
      </c>
      <c r="AF12" s="38" t="s">
        <v>396</v>
      </c>
      <c r="AG12" s="282"/>
      <c r="AH12" s="26">
        <v>34.24</v>
      </c>
      <c r="AI12" s="26">
        <v>34.24</v>
      </c>
      <c r="AJ12" s="26">
        <v>2190</v>
      </c>
      <c r="AK12" s="26">
        <v>35.89</v>
      </c>
      <c r="AL12" s="26">
        <v>5.93</v>
      </c>
      <c r="AM12" s="282"/>
      <c r="AN12" s="13">
        <v>1.2999999999999999E-2</v>
      </c>
      <c r="AO12" s="13">
        <v>1.2999999999999999E-2</v>
      </c>
      <c r="AP12" s="14">
        <f t="shared" si="34"/>
        <v>7.7870000000000001E-4</v>
      </c>
      <c r="AQ12" s="13">
        <f t="shared" si="35"/>
        <v>2.5999999999999999E-2</v>
      </c>
      <c r="AR12" s="13">
        <v>0.68300000000000005</v>
      </c>
      <c r="AS12" s="282"/>
      <c r="AT12" s="13">
        <f t="shared" si="36"/>
        <v>1.8187</v>
      </c>
      <c r="AU12" s="13">
        <f t="shared" si="37"/>
        <v>1.8187</v>
      </c>
      <c r="AV12" s="13">
        <f t="shared" si="38"/>
        <v>0.10894013000000001</v>
      </c>
      <c r="AW12" s="13">
        <f t="shared" si="39"/>
        <v>3.6374</v>
      </c>
      <c r="AX12" s="13">
        <f t="shared" si="40"/>
        <v>95.551700000000011</v>
      </c>
      <c r="AY12" s="26">
        <f t="shared" si="41"/>
        <v>5.6499199767733037E-2</v>
      </c>
      <c r="AZ12" s="26">
        <f t="shared" si="42"/>
        <v>5.6499199767733037E-2</v>
      </c>
      <c r="BA12" s="26">
        <f t="shared" si="43"/>
        <v>0.21646090901667606</v>
      </c>
      <c r="BB12" s="26">
        <f t="shared" si="44"/>
        <v>0.11844370792429548</v>
      </c>
      <c r="BC12" s="26">
        <f t="shared" si="45"/>
        <v>0.51409169191965021</v>
      </c>
      <c r="BD12" s="282"/>
      <c r="BE12" s="108">
        <f t="shared" si="46"/>
        <v>399925.42458862648</v>
      </c>
      <c r="BF12" s="108">
        <f t="shared" si="47"/>
        <v>67250.263047718472</v>
      </c>
      <c r="BG12" s="108">
        <f t="shared" si="2"/>
        <v>5696.1837265864106</v>
      </c>
      <c r="BH12" s="108">
        <f t="shared" si="3"/>
        <v>947.28394006682117</v>
      </c>
      <c r="BI12" s="108">
        <f t="shared" si="4"/>
        <v>337.91157212002628</v>
      </c>
      <c r="BJ12" s="108">
        <f t="shared" si="5"/>
        <v>4149.8838089452111</v>
      </c>
      <c r="BK12" s="108">
        <f>SUMIF('20.01'!$K:$K,$B:$B,'20.01'!$E:$E)</f>
        <v>56119</v>
      </c>
      <c r="BL12" s="108">
        <f t="shared" si="48"/>
        <v>0</v>
      </c>
      <c r="BM12" s="108">
        <f>SUMIF('20.01'!$AI:$AI,$B:$B,'20.01'!$E:$E)</f>
        <v>0</v>
      </c>
      <c r="BN12" s="108">
        <f>SUMIF('20.01'!$L:$L,$B:$B,'20.01'!$E:$E)</f>
        <v>0</v>
      </c>
      <c r="BO12" s="108">
        <f>SUMIF('20.01'!$M:$M,$B:$B,'20.01'!$E:$E)</f>
        <v>0</v>
      </c>
      <c r="BP12" s="108">
        <f>SUMIF('20.01'!$N:$N,$B:$B,'20.01'!$E:$E)</f>
        <v>0</v>
      </c>
      <c r="BQ12" s="108">
        <f>SUMIF('20.01'!$O:$O,$B:$B,'20.01'!$E:$E)</f>
        <v>0</v>
      </c>
      <c r="BR12" s="108">
        <f>SUMIF('20.01'!$T:$T,$B:$B,'20.01'!$E:$E)</f>
        <v>0</v>
      </c>
      <c r="BS12" s="108">
        <f>SUMIF('20.01'!$AT:$AT,$B:$B,'20.01'!$E:$E)</f>
        <v>0</v>
      </c>
      <c r="BT12" s="108">
        <f>SUMIF('20.01'!$AO:$AO,$B:$B,'20.01'!$E:$E)</f>
        <v>0</v>
      </c>
      <c r="BU12" s="108">
        <f t="shared" si="49"/>
        <v>6645.7</v>
      </c>
      <c r="BV12" s="108">
        <f>SUMIF('20.01'!$AE:$AE,$B:$B,'20.01'!$E:$E)</f>
        <v>6645.7</v>
      </c>
      <c r="BW12" s="108">
        <f>SUMIF('20.01'!$AF:$AF,$B:$B,'20.01'!$E:$E)</f>
        <v>0</v>
      </c>
      <c r="BX12" s="108">
        <f>SUMIF('20.01'!$AG:$AG,$B:$B,'20.01'!$E:$E)</f>
        <v>0</v>
      </c>
      <c r="BY12" s="108">
        <f t="shared" si="50"/>
        <v>0</v>
      </c>
      <c r="BZ12" s="108">
        <f>SUMIF('20.01'!$AH:$AH,$B:$B,'20.01'!$E:$E)</f>
        <v>0</v>
      </c>
      <c r="CA12" s="108">
        <f>SUMIF('20.01'!$AP:$AP,$B:$B,'20.01'!$E:$E)</f>
        <v>0</v>
      </c>
      <c r="CB12" s="108">
        <f>SUMIF('20.01'!$AD:$AD,$B:$B,'20.01'!$E:$E)</f>
        <v>0</v>
      </c>
      <c r="CC12" s="108">
        <f t="shared" si="51"/>
        <v>0</v>
      </c>
      <c r="CD12" s="108">
        <f>SUMIF('20.01'!$Z:$Z,$B:$B,'20.01'!$E:$E)</f>
        <v>0</v>
      </c>
      <c r="CE12" s="108">
        <f>SUMIF('20.01'!$S:$S,$B:$B,'20.01'!$E:$E)</f>
        <v>0</v>
      </c>
      <c r="CF12" s="108">
        <f t="shared" si="52"/>
        <v>325307.11</v>
      </c>
      <c r="CG12" s="108">
        <f>SUMIF('20.01'!$AJ:$AJ,$B:$B,'20.01'!$E:$E)</f>
        <v>0</v>
      </c>
      <c r="CH12" s="108">
        <f>SUMIF('20.01'!$AL:$AL,$B:$B,'20.01'!$E:$E)</f>
        <v>325307.11</v>
      </c>
      <c r="CI12" s="108">
        <f>SUMIF('20.01'!$AM:$AM,$B:$B,'20.01'!$E:$E)</f>
        <v>0</v>
      </c>
      <c r="CJ12" s="108">
        <f>SUMIF('20.01'!$W:$W,$B:$B,'20.01'!$E:$E)</f>
        <v>0</v>
      </c>
      <c r="CK12" s="108">
        <f>SUMIF('20.01'!$AR:$AR,$B:$B,'20.01'!$E:$E)</f>
        <v>0</v>
      </c>
      <c r="CL12" s="108">
        <f t="shared" si="53"/>
        <v>0</v>
      </c>
      <c r="CM12" s="108">
        <f>SUMIF('20.01'!$P:$P,$B:$B,'20.01'!$E:$E)</f>
        <v>0</v>
      </c>
      <c r="CN12" s="108">
        <f>SUMIF('20.01'!$Q:$Q,$B:$B,'20.01'!$E:$E)</f>
        <v>0</v>
      </c>
      <c r="CO12" s="108">
        <f>SUMIF('20.01'!$AK:$AK,$B:$B,'20.01'!$E:$E)</f>
        <v>0</v>
      </c>
      <c r="CP12" s="108">
        <f>SUMIF('20.01'!$U:$U,$B:$B,'20.01'!$E:$E)</f>
        <v>0</v>
      </c>
      <c r="CQ12" s="108">
        <f>SUMIF('20.01'!$R:$R,$B:$B,'20.01'!$E:$E)</f>
        <v>0</v>
      </c>
      <c r="CR12" s="108">
        <f>SUMIF('20.01'!$V:$V,$B:$B,'20.01'!$E:$E)</f>
        <v>0</v>
      </c>
      <c r="CS12" s="108">
        <f t="shared" si="54"/>
        <v>0</v>
      </c>
      <c r="CT12" s="108">
        <f>SUMIF('20.01'!$AQ:$AQ,$B:$B,'20.01'!$E:$E)</f>
        <v>0</v>
      </c>
      <c r="CU12" s="108">
        <f>SUMIF('20.01'!$AC:$AC,$B:$B,'20.01'!$E:$E)</f>
        <v>0</v>
      </c>
      <c r="CV12" s="108">
        <f>SUMIF('20.01'!$AS:$AS,$B:$B,'20.01'!$E:$E)</f>
        <v>0</v>
      </c>
      <c r="CW12" s="108">
        <f t="shared" si="55"/>
        <v>0</v>
      </c>
      <c r="CX12" s="108">
        <f>SUMIF('20.01'!$AB:$AB,$B:$B,'20.01'!$E:$E)</f>
        <v>0</v>
      </c>
      <c r="CY12" s="108">
        <f>SUMIF('20.01'!$AA:$AA,$B:$B,'20.01'!$E:$E)</f>
        <v>0</v>
      </c>
      <c r="CZ12" s="108">
        <f>SUMIF('20.01'!$AN:$AN,$B:$B,'20.01'!$E:$E)</f>
        <v>0</v>
      </c>
      <c r="DA12" s="108">
        <f>SUMIF('20.01'!$X:$X,$B:$B,'20.01'!$E:$E)</f>
        <v>0</v>
      </c>
      <c r="DB12" s="108">
        <f>SUMIF('20.01'!$Y:$Y,$B:$B,'20.01'!$E:$E)</f>
        <v>0</v>
      </c>
      <c r="DC12" s="108">
        <f t="shared" si="56"/>
        <v>722.3515409080378</v>
      </c>
      <c r="DD12" s="127">
        <f t="shared" si="57"/>
        <v>117511.21902248646</v>
      </c>
      <c r="DE12" s="127">
        <f t="shared" si="6"/>
        <v>99282.776542695268</v>
      </c>
      <c r="DF12" s="127">
        <f t="shared" si="58"/>
        <v>170.69582544930495</v>
      </c>
      <c r="DG12" s="127">
        <f t="shared" si="7"/>
        <v>78.200997995864313</v>
      </c>
      <c r="DH12" s="127">
        <f t="shared" si="8"/>
        <v>92.494827453440621</v>
      </c>
      <c r="DI12" s="108">
        <f>SUMIF('20.01'!$AZ:$AZ,$B:$B,'20.01'!$E:$E)+FH12*$DI$249</f>
        <v>109.52694177238206</v>
      </c>
      <c r="DJ12" s="108">
        <f>SUMIF('20.01'!$AY:$AY,$B:$B,'20.01'!$E:$E)</f>
        <v>0</v>
      </c>
      <c r="DK12" s="108">
        <f t="shared" si="9"/>
        <v>157.30377363417719</v>
      </c>
      <c r="DL12" s="108">
        <f>SUMIF('20.01'!$AX:$AX,$B:$B,'20.01'!$E:$E)</f>
        <v>0</v>
      </c>
      <c r="DM12" s="108">
        <f t="shared" si="10"/>
        <v>17633.45574789284</v>
      </c>
      <c r="DN12" s="108">
        <f>SUMIF('20.01'!$BA:$BA,$B:$B,'20.01'!$E:$E)</f>
        <v>0</v>
      </c>
      <c r="DO12" s="108">
        <f t="shared" si="11"/>
        <v>157.46019104249757</v>
      </c>
      <c r="DP12" s="108">
        <f>SUMIF('20.01'!$AW:$AW,$B:$B,'20.01'!$E:$E)</f>
        <v>0</v>
      </c>
      <c r="DQ12" s="108">
        <f t="shared" si="59"/>
        <v>83447.246692871107</v>
      </c>
      <c r="DR12" s="108">
        <f t="shared" si="60"/>
        <v>69098.865152108134</v>
      </c>
      <c r="DS12" s="108">
        <f t="shared" si="12"/>
        <v>22221.685824996428</v>
      </c>
      <c r="DT12" s="108">
        <f t="shared" si="13"/>
        <v>46877.179327111699</v>
      </c>
      <c r="DU12" s="108">
        <f t="shared" si="61"/>
        <v>11729.802713428855</v>
      </c>
      <c r="DV12" s="108">
        <f t="shared" si="62"/>
        <v>6964.4111200299731</v>
      </c>
      <c r="DW12" s="108">
        <f t="shared" si="63"/>
        <v>4765.3915933988819</v>
      </c>
      <c r="DX12" s="108">
        <f t="shared" si="64"/>
        <v>987.41095959033737</v>
      </c>
      <c r="DY12" s="108">
        <f t="shared" si="65"/>
        <v>581.45564586289163</v>
      </c>
      <c r="DZ12" s="108">
        <f t="shared" si="66"/>
        <v>405.95531372744568</v>
      </c>
      <c r="EA12" s="108">
        <f t="shared" si="67"/>
        <v>780.98586304723369</v>
      </c>
      <c r="EB12" s="108">
        <f t="shared" si="68"/>
        <v>61.642640723243595</v>
      </c>
      <c r="EC12" s="108">
        <f t="shared" si="69"/>
        <v>788.53936397329608</v>
      </c>
      <c r="ED12" s="108">
        <f t="shared" si="70"/>
        <v>14196.119329611156</v>
      </c>
      <c r="EE12" s="108">
        <f t="shared" si="14"/>
        <v>84271.534880257735</v>
      </c>
      <c r="EF12" s="108">
        <f t="shared" si="71"/>
        <v>45506.628835339179</v>
      </c>
      <c r="EG12" s="108">
        <f t="shared" si="15"/>
        <v>38764.906044918556</v>
      </c>
      <c r="EH12" s="108">
        <f t="shared" si="16"/>
        <v>0</v>
      </c>
      <c r="EI12" s="108">
        <f t="shared" si="72"/>
        <v>0</v>
      </c>
      <c r="EJ12" s="108">
        <f t="shared" si="17"/>
        <v>0</v>
      </c>
      <c r="EK12" s="108">
        <f t="shared" si="18"/>
        <v>0</v>
      </c>
      <c r="EL12" s="108">
        <f>SUMIF('20.01'!$BF:$BF,$B:$B,'20.01'!$E:$E)</f>
        <v>0</v>
      </c>
      <c r="EM12" s="108">
        <f>SUMIF('20.01'!$BH:$BH,$B:$B,'20.01'!$E:$E)</f>
        <v>1996.8</v>
      </c>
      <c r="EO12" s="115">
        <v>0</v>
      </c>
      <c r="EP12" s="107">
        <v>3.4064199942146374</v>
      </c>
      <c r="EQ12" s="108">
        <f t="shared" si="73"/>
        <v>1102.18</v>
      </c>
      <c r="ER12" s="107">
        <v>3.0862370841770321</v>
      </c>
      <c r="ES12" s="108">
        <f t="shared" si="19"/>
        <v>1102.18</v>
      </c>
      <c r="ET12" s="107">
        <v>0</v>
      </c>
      <c r="EU12" s="108">
        <f t="shared" si="20"/>
        <v>0</v>
      </c>
      <c r="EV12" s="108">
        <f t="shared" si="21"/>
        <v>1102.18</v>
      </c>
      <c r="EW12" s="108">
        <f t="shared" si="22"/>
        <v>1102.18</v>
      </c>
      <c r="EX12" s="108">
        <f t="shared" si="23"/>
        <v>1102.18</v>
      </c>
      <c r="EY12" s="108">
        <f t="shared" si="24"/>
        <v>1102.18</v>
      </c>
      <c r="EZ12" s="108">
        <f t="shared" si="25"/>
        <v>1102.18</v>
      </c>
      <c r="FA12" s="108">
        <f t="shared" si="26"/>
        <v>1102.18</v>
      </c>
      <c r="FB12" s="108">
        <f t="shared" si="27"/>
        <v>1102.18</v>
      </c>
      <c r="FC12" s="108">
        <f t="shared" si="28"/>
        <v>1102.18</v>
      </c>
      <c r="FD12" s="108">
        <f t="shared" si="29"/>
        <v>1102.18</v>
      </c>
      <c r="FE12" s="108">
        <f t="shared" si="30"/>
        <v>1102.18</v>
      </c>
      <c r="FF12" s="108">
        <f t="shared" si="31"/>
        <v>1102.18</v>
      </c>
      <c r="FG12" s="108">
        <f t="shared" si="32"/>
        <v>1102.18</v>
      </c>
      <c r="FH12" s="108">
        <f t="shared" si="74"/>
        <v>1102.18</v>
      </c>
      <c r="FI12" s="108">
        <v>1102.18</v>
      </c>
    </row>
    <row r="13" spans="1:165" ht="12" customHeight="1" x14ac:dyDescent="0.25">
      <c r="A13" s="22">
        <f t="shared" si="75"/>
        <v>8</v>
      </c>
      <c r="B13" s="10" t="s">
        <v>7</v>
      </c>
      <c r="C13" s="28">
        <v>2021</v>
      </c>
      <c r="D13" s="282"/>
      <c r="E13" s="126">
        <f t="shared" si="0"/>
        <v>1647.35</v>
      </c>
      <c r="F13" s="11">
        <f>SUMIF(Площади!$A:$A,$B:$B,Площади!$C:$C)</f>
        <v>1311.85</v>
      </c>
      <c r="G13" s="11">
        <f>SUMIF(Площади!$A:$A,$B:$B,Площади!$G:$G)</f>
        <v>335.5</v>
      </c>
      <c r="H13" s="11">
        <f>SUMIF(Площади!$A:$A,$B:$B,Площади!$F:$F)</f>
        <v>230.1</v>
      </c>
      <c r="I13" s="124" t="s">
        <v>493</v>
      </c>
      <c r="J13" s="12">
        <v>27.35</v>
      </c>
      <c r="K13" s="26">
        <v>4.4800000000000004</v>
      </c>
      <c r="L13" s="26">
        <v>5.83</v>
      </c>
      <c r="M13" s="26">
        <v>7.93</v>
      </c>
      <c r="N13" s="26">
        <v>6.1</v>
      </c>
      <c r="O13" s="26">
        <v>2.78</v>
      </c>
      <c r="P13" s="26">
        <v>0</v>
      </c>
      <c r="Q13" s="26">
        <v>0</v>
      </c>
      <c r="R13" s="26">
        <v>0.23</v>
      </c>
      <c r="S13" s="35">
        <f t="shared" si="33"/>
        <v>28.444000000000003</v>
      </c>
      <c r="T13" s="33">
        <f t="shared" si="33"/>
        <v>4.6592000000000002</v>
      </c>
      <c r="U13" s="33">
        <f t="shared" si="1"/>
        <v>6.0632000000000001</v>
      </c>
      <c r="V13" s="33">
        <f t="shared" si="1"/>
        <v>8.2471999999999994</v>
      </c>
      <c r="W13" s="33">
        <f t="shared" si="1"/>
        <v>6.3439999999999994</v>
      </c>
      <c r="X13" s="33">
        <f t="shared" si="1"/>
        <v>2.8912</v>
      </c>
      <c r="Y13" s="33">
        <f t="shared" si="1"/>
        <v>0</v>
      </c>
      <c r="Z13" s="33">
        <f t="shared" si="1"/>
        <v>0</v>
      </c>
      <c r="AA13" s="33">
        <f t="shared" si="1"/>
        <v>0.23920000000000002</v>
      </c>
      <c r="AB13" s="36"/>
      <c r="AC13" s="36"/>
      <c r="AD13" s="122" t="s">
        <v>396</v>
      </c>
      <c r="AE13" s="37">
        <v>0</v>
      </c>
      <c r="AF13" s="38" t="s">
        <v>396</v>
      </c>
      <c r="AG13" s="282"/>
      <c r="AH13" s="26">
        <v>34.24</v>
      </c>
      <c r="AI13" s="26">
        <v>34.24</v>
      </c>
      <c r="AJ13" s="26">
        <v>2190</v>
      </c>
      <c r="AK13" s="26">
        <v>35.89</v>
      </c>
      <c r="AL13" s="26">
        <v>5.93</v>
      </c>
      <c r="AM13" s="282"/>
      <c r="AN13" s="13">
        <v>1.2999999999999999E-2</v>
      </c>
      <c r="AO13" s="13">
        <v>1.2999999999999999E-2</v>
      </c>
      <c r="AP13" s="14">
        <f t="shared" si="34"/>
        <v>7.7870000000000001E-4</v>
      </c>
      <c r="AQ13" s="13">
        <f t="shared" si="35"/>
        <v>2.5999999999999999E-2</v>
      </c>
      <c r="AR13" s="13">
        <v>0.68300000000000005</v>
      </c>
      <c r="AS13" s="282"/>
      <c r="AT13" s="13">
        <f t="shared" si="36"/>
        <v>2.9912999999999998</v>
      </c>
      <c r="AU13" s="13">
        <f t="shared" si="37"/>
        <v>2.9912999999999998</v>
      </c>
      <c r="AV13" s="13">
        <f t="shared" si="38"/>
        <v>0.17917886999999999</v>
      </c>
      <c r="AW13" s="13">
        <f t="shared" si="39"/>
        <v>5.9825999999999997</v>
      </c>
      <c r="AX13" s="13">
        <f t="shared" si="40"/>
        <v>157.1583</v>
      </c>
      <c r="AY13" s="26">
        <f t="shared" si="41"/>
        <v>6.2173862263635533E-2</v>
      </c>
      <c r="AZ13" s="26">
        <f t="shared" si="42"/>
        <v>6.2173862263635533E-2</v>
      </c>
      <c r="BA13" s="26">
        <f t="shared" si="43"/>
        <v>0.23820179397213706</v>
      </c>
      <c r="BB13" s="26">
        <f t="shared" si="44"/>
        <v>0.13033994840197893</v>
      </c>
      <c r="BC13" s="26">
        <f t="shared" si="45"/>
        <v>0.56572599569004767</v>
      </c>
      <c r="BD13" s="282"/>
      <c r="BE13" s="108">
        <f t="shared" si="46"/>
        <v>360351.27406247065</v>
      </c>
      <c r="BF13" s="108">
        <f t="shared" si="47"/>
        <v>53066.816626557382</v>
      </c>
      <c r="BG13" s="108">
        <f t="shared" si="2"/>
        <v>8513.6803988387746</v>
      </c>
      <c r="BH13" s="108">
        <f t="shared" si="3"/>
        <v>1415.8378837114421</v>
      </c>
      <c r="BI13" s="108">
        <f t="shared" si="4"/>
        <v>505.05237650104812</v>
      </c>
      <c r="BJ13" s="108">
        <f t="shared" si="5"/>
        <v>6202.5359675061163</v>
      </c>
      <c r="BK13" s="108">
        <f>SUMIF('20.01'!$K:$K,$B:$B,'20.01'!$E:$E)</f>
        <v>36429.71</v>
      </c>
      <c r="BL13" s="108">
        <f t="shared" si="48"/>
        <v>10043.94</v>
      </c>
      <c r="BM13" s="108">
        <f>SUMIF('20.01'!$AI:$AI,$B:$B,'20.01'!$E:$E)</f>
        <v>0</v>
      </c>
      <c r="BN13" s="108">
        <f>SUMIF('20.01'!$L:$L,$B:$B,'20.01'!$E:$E)</f>
        <v>0</v>
      </c>
      <c r="BO13" s="108">
        <f>SUMIF('20.01'!$M:$M,$B:$B,'20.01'!$E:$E)</f>
        <v>0</v>
      </c>
      <c r="BP13" s="108">
        <f>SUMIF('20.01'!$N:$N,$B:$B,'20.01'!$E:$E)</f>
        <v>10043.94</v>
      </c>
      <c r="BQ13" s="108">
        <f>SUMIF('20.01'!$O:$O,$B:$B,'20.01'!$E:$E)</f>
        <v>0</v>
      </c>
      <c r="BR13" s="108">
        <f>SUMIF('20.01'!$T:$T,$B:$B,'20.01'!$E:$E)</f>
        <v>0</v>
      </c>
      <c r="BS13" s="108">
        <f>SUMIF('20.01'!$AT:$AT,$B:$B,'20.01'!$E:$E)</f>
        <v>0</v>
      </c>
      <c r="BT13" s="108">
        <f>SUMIF('20.01'!$AO:$AO,$B:$B,'20.01'!$E:$E)</f>
        <v>0</v>
      </c>
      <c r="BU13" s="108">
        <f t="shared" si="49"/>
        <v>0</v>
      </c>
      <c r="BV13" s="108">
        <f>SUMIF('20.01'!$AE:$AE,$B:$B,'20.01'!$E:$E)</f>
        <v>0</v>
      </c>
      <c r="BW13" s="108">
        <f>SUMIF('20.01'!$AF:$AF,$B:$B,'20.01'!$E:$E)</f>
        <v>0</v>
      </c>
      <c r="BX13" s="108">
        <f>SUMIF('20.01'!$AG:$AG,$B:$B,'20.01'!$E:$E)</f>
        <v>0</v>
      </c>
      <c r="BY13" s="108">
        <f t="shared" si="50"/>
        <v>0</v>
      </c>
      <c r="BZ13" s="108">
        <f>SUMIF('20.01'!$AH:$AH,$B:$B,'20.01'!$E:$E)</f>
        <v>0</v>
      </c>
      <c r="CA13" s="108">
        <f>SUMIF('20.01'!$AP:$AP,$B:$B,'20.01'!$E:$E)</f>
        <v>0</v>
      </c>
      <c r="CB13" s="108">
        <f>SUMIF('20.01'!$AD:$AD,$B:$B,'20.01'!$E:$E)</f>
        <v>0</v>
      </c>
      <c r="CC13" s="108">
        <f t="shared" si="51"/>
        <v>0</v>
      </c>
      <c r="CD13" s="108">
        <f>SUMIF('20.01'!$Z:$Z,$B:$B,'20.01'!$E:$E)</f>
        <v>0</v>
      </c>
      <c r="CE13" s="108">
        <f>SUMIF('20.01'!$S:$S,$B:$B,'20.01'!$E:$E)</f>
        <v>0</v>
      </c>
      <c r="CF13" s="108">
        <f t="shared" si="52"/>
        <v>284416.94</v>
      </c>
      <c r="CG13" s="108">
        <f>SUMIF('20.01'!$AJ:$AJ,$B:$B,'20.01'!$E:$E)</f>
        <v>0</v>
      </c>
      <c r="CH13" s="108">
        <f>SUMIF('20.01'!$AL:$AL,$B:$B,'20.01'!$E:$E)</f>
        <v>284416.94</v>
      </c>
      <c r="CI13" s="108">
        <f>SUMIF('20.01'!$AM:$AM,$B:$B,'20.01'!$E:$E)</f>
        <v>0</v>
      </c>
      <c r="CJ13" s="108">
        <f>SUMIF('20.01'!$W:$W,$B:$B,'20.01'!$E:$E)</f>
        <v>0</v>
      </c>
      <c r="CK13" s="108">
        <f>SUMIF('20.01'!$AR:$AR,$B:$B,'20.01'!$E:$E)</f>
        <v>0</v>
      </c>
      <c r="CL13" s="108">
        <f t="shared" si="53"/>
        <v>0</v>
      </c>
      <c r="CM13" s="108">
        <f>SUMIF('20.01'!$P:$P,$B:$B,'20.01'!$E:$E)</f>
        <v>0</v>
      </c>
      <c r="CN13" s="108">
        <f>SUMIF('20.01'!$Q:$Q,$B:$B,'20.01'!$E:$E)</f>
        <v>0</v>
      </c>
      <c r="CO13" s="108">
        <f>SUMIF('20.01'!$AK:$AK,$B:$B,'20.01'!$E:$E)</f>
        <v>0</v>
      </c>
      <c r="CP13" s="108">
        <f>SUMIF('20.01'!$U:$U,$B:$B,'20.01'!$E:$E)</f>
        <v>0</v>
      </c>
      <c r="CQ13" s="108">
        <f>SUMIF('20.01'!$R:$R,$B:$B,'20.01'!$E:$E)</f>
        <v>0</v>
      </c>
      <c r="CR13" s="108">
        <f>SUMIF('20.01'!$V:$V,$B:$B,'20.01'!$E:$E)</f>
        <v>0</v>
      </c>
      <c r="CS13" s="108">
        <f t="shared" si="54"/>
        <v>0</v>
      </c>
      <c r="CT13" s="108">
        <f>SUMIF('20.01'!$AQ:$AQ,$B:$B,'20.01'!$E:$E)</f>
        <v>0</v>
      </c>
      <c r="CU13" s="108">
        <f>SUMIF('20.01'!$AC:$AC,$B:$B,'20.01'!$E:$E)</f>
        <v>0</v>
      </c>
      <c r="CV13" s="108">
        <f>SUMIF('20.01'!$AS:$AS,$B:$B,'20.01'!$E:$E)</f>
        <v>0</v>
      </c>
      <c r="CW13" s="108">
        <f t="shared" si="55"/>
        <v>11743.93</v>
      </c>
      <c r="CX13" s="108">
        <f>SUMIF('20.01'!$AB:$AB,$B:$B,'20.01'!$E:$E)</f>
        <v>11743.93</v>
      </c>
      <c r="CY13" s="108">
        <f>SUMIF('20.01'!$AA:$AA,$B:$B,'20.01'!$E:$E)</f>
        <v>0</v>
      </c>
      <c r="CZ13" s="108">
        <f>SUMIF('20.01'!$AN:$AN,$B:$B,'20.01'!$E:$E)</f>
        <v>0</v>
      </c>
      <c r="DA13" s="108">
        <f>SUMIF('20.01'!$X:$X,$B:$B,'20.01'!$E:$E)</f>
        <v>0</v>
      </c>
      <c r="DB13" s="108">
        <f>SUMIF('20.01'!$Y:$Y,$B:$B,'20.01'!$E:$E)</f>
        <v>0</v>
      </c>
      <c r="DC13" s="108">
        <f t="shared" si="56"/>
        <v>1079.6474359132408</v>
      </c>
      <c r="DD13" s="127">
        <f t="shared" si="57"/>
        <v>179665.59538904083</v>
      </c>
      <c r="DE13" s="127">
        <f t="shared" si="6"/>
        <v>148390.89979641166</v>
      </c>
      <c r="DF13" s="127">
        <f t="shared" si="58"/>
        <v>255.12690128101801</v>
      </c>
      <c r="DG13" s="127">
        <f t="shared" si="7"/>
        <v>116.88146586627144</v>
      </c>
      <c r="DH13" s="127">
        <f t="shared" si="8"/>
        <v>138.24543541474657</v>
      </c>
      <c r="DI13" s="108">
        <f>SUMIF('20.01'!$AZ:$AZ,$B:$B,'20.01'!$E:$E)+FH13*$DI$249</f>
        <v>4193.6421244522071</v>
      </c>
      <c r="DJ13" s="108">
        <f>SUMIF('20.01'!$AY:$AY,$B:$B,'20.01'!$E:$E)</f>
        <v>0</v>
      </c>
      <c r="DK13" s="108">
        <f t="shared" si="9"/>
        <v>235.11075459204642</v>
      </c>
      <c r="DL13" s="108">
        <f>SUMIF('20.01'!$AX:$AX,$B:$B,'20.01'!$E:$E)</f>
        <v>0</v>
      </c>
      <c r="DM13" s="108">
        <f t="shared" si="10"/>
        <v>26355.471271744416</v>
      </c>
      <c r="DN13" s="108">
        <f>SUMIF('20.01'!$BA:$BA,$B:$B,'20.01'!$E:$E)</f>
        <v>0</v>
      </c>
      <c r="DO13" s="108">
        <f t="shared" si="11"/>
        <v>235.34454055948964</v>
      </c>
      <c r="DP13" s="108">
        <f>SUMIF('20.01'!$AW:$AW,$B:$B,'20.01'!$E:$E)</f>
        <v>0</v>
      </c>
      <c r="DQ13" s="108">
        <f t="shared" si="59"/>
        <v>124722.66039984502</v>
      </c>
      <c r="DR13" s="108">
        <f t="shared" si="60"/>
        <v>103277.15573529305</v>
      </c>
      <c r="DS13" s="108">
        <f t="shared" si="12"/>
        <v>33213.172207632022</v>
      </c>
      <c r="DT13" s="108">
        <f t="shared" si="13"/>
        <v>70063.983527661039</v>
      </c>
      <c r="DU13" s="108">
        <f t="shared" si="61"/>
        <v>17531.701264736268</v>
      </c>
      <c r="DV13" s="108">
        <f t="shared" si="62"/>
        <v>10409.20961964595</v>
      </c>
      <c r="DW13" s="108">
        <f t="shared" si="63"/>
        <v>7122.4916450903183</v>
      </c>
      <c r="DX13" s="108">
        <f t="shared" si="64"/>
        <v>1475.8128838131174</v>
      </c>
      <c r="DY13" s="108">
        <f t="shared" si="65"/>
        <v>869.0603696421947</v>
      </c>
      <c r="DZ13" s="108">
        <f t="shared" si="66"/>
        <v>606.75251417092261</v>
      </c>
      <c r="EA13" s="108">
        <f t="shared" si="67"/>
        <v>1167.2839840052079</v>
      </c>
      <c r="EB13" s="108">
        <f t="shared" si="68"/>
        <v>92.132867767002949</v>
      </c>
      <c r="EC13" s="108">
        <f t="shared" si="69"/>
        <v>1178.5736642303516</v>
      </c>
      <c r="ED13" s="108">
        <f t="shared" si="70"/>
        <v>21217.929174576686</v>
      </c>
      <c r="EE13" s="108">
        <f t="shared" si="14"/>
        <v>125954.66528606266</v>
      </c>
      <c r="EF13" s="108">
        <f t="shared" si="71"/>
        <v>68015.519254473838</v>
      </c>
      <c r="EG13" s="108">
        <f t="shared" si="15"/>
        <v>57939.146031588825</v>
      </c>
      <c r="EH13" s="108">
        <f t="shared" si="16"/>
        <v>0</v>
      </c>
      <c r="EI13" s="108">
        <f t="shared" si="72"/>
        <v>0</v>
      </c>
      <c r="EJ13" s="108">
        <f t="shared" si="17"/>
        <v>0</v>
      </c>
      <c r="EK13" s="108">
        <f t="shared" si="18"/>
        <v>0</v>
      </c>
      <c r="EL13" s="108">
        <f>SUMIF('20.01'!$BF:$BF,$B:$B,'20.01'!$E:$E)</f>
        <v>0</v>
      </c>
      <c r="EM13" s="108">
        <f>SUMIF('20.01'!$BH:$BH,$B:$B,'20.01'!$E:$E)</f>
        <v>2186.8000000000002</v>
      </c>
      <c r="EO13" s="115">
        <v>0</v>
      </c>
      <c r="EP13" s="107">
        <v>3.4064202236973729</v>
      </c>
      <c r="EQ13" s="108">
        <f t="shared" si="73"/>
        <v>1647.3499999999997</v>
      </c>
      <c r="ER13" s="107">
        <v>3.0862344760692317</v>
      </c>
      <c r="ES13" s="108">
        <f t="shared" si="19"/>
        <v>1647.3499999999997</v>
      </c>
      <c r="ET13" s="107">
        <v>0</v>
      </c>
      <c r="EU13" s="108">
        <f t="shared" si="20"/>
        <v>0</v>
      </c>
      <c r="EV13" s="108">
        <f t="shared" si="21"/>
        <v>1647.35</v>
      </c>
      <c r="EW13" s="108">
        <f t="shared" si="22"/>
        <v>1647.35</v>
      </c>
      <c r="EX13" s="108">
        <f t="shared" si="23"/>
        <v>1647.35</v>
      </c>
      <c r="EY13" s="108">
        <f t="shared" si="24"/>
        <v>1647.35</v>
      </c>
      <c r="EZ13" s="108">
        <f t="shared" si="25"/>
        <v>1647.35</v>
      </c>
      <c r="FA13" s="108">
        <f t="shared" si="26"/>
        <v>1647.35</v>
      </c>
      <c r="FB13" s="108">
        <f t="shared" si="27"/>
        <v>1647.35</v>
      </c>
      <c r="FC13" s="108">
        <f t="shared" si="28"/>
        <v>1647.35</v>
      </c>
      <c r="FD13" s="108">
        <f t="shared" si="29"/>
        <v>1647.35</v>
      </c>
      <c r="FE13" s="108">
        <f t="shared" si="30"/>
        <v>1647.35</v>
      </c>
      <c r="FF13" s="108">
        <f t="shared" si="31"/>
        <v>1647.35</v>
      </c>
      <c r="FG13" s="108">
        <f t="shared" si="32"/>
        <v>1647.35</v>
      </c>
      <c r="FH13" s="108">
        <f t="shared" si="74"/>
        <v>1647.3499999999997</v>
      </c>
      <c r="FI13" s="108">
        <v>1647.3499999999997</v>
      </c>
    </row>
    <row r="14" spans="1:165" ht="12" customHeight="1" x14ac:dyDescent="0.25">
      <c r="A14" s="22">
        <f t="shared" si="75"/>
        <v>9</v>
      </c>
      <c r="B14" s="10" t="s">
        <v>8</v>
      </c>
      <c r="C14" s="28">
        <v>2021</v>
      </c>
      <c r="D14" s="282"/>
      <c r="E14" s="126">
        <f t="shared" si="0"/>
        <v>553.4</v>
      </c>
      <c r="F14" s="11">
        <f>SUMIF(Площади!$A:$A,$B:$B,Площади!$C:$C)</f>
        <v>553.4</v>
      </c>
      <c r="G14" s="11">
        <f>SUMIF(Площади!$A:$A,$B:$B,Площади!$G:$G)</f>
        <v>0</v>
      </c>
      <c r="H14" s="11">
        <f>SUMIF(Площади!$A:$A,$B:$B,Площади!$F:$F)</f>
        <v>82.8</v>
      </c>
      <c r="I14" s="124" t="s">
        <v>493</v>
      </c>
      <c r="J14" s="12">
        <v>27.35</v>
      </c>
      <c r="K14" s="26">
        <v>4.4800000000000004</v>
      </c>
      <c r="L14" s="26">
        <v>5.83</v>
      </c>
      <c r="M14" s="26">
        <v>7.93</v>
      </c>
      <c r="N14" s="26">
        <v>6.1</v>
      </c>
      <c r="O14" s="26">
        <v>2.78</v>
      </c>
      <c r="P14" s="26">
        <v>0</v>
      </c>
      <c r="Q14" s="26">
        <v>0</v>
      </c>
      <c r="R14" s="26">
        <v>0.23</v>
      </c>
      <c r="S14" s="35">
        <f t="shared" si="33"/>
        <v>28.444000000000003</v>
      </c>
      <c r="T14" s="33">
        <f t="shared" si="33"/>
        <v>4.6592000000000002</v>
      </c>
      <c r="U14" s="33">
        <f t="shared" si="1"/>
        <v>6.0632000000000001</v>
      </c>
      <c r="V14" s="33">
        <f t="shared" si="1"/>
        <v>8.2471999999999994</v>
      </c>
      <c r="W14" s="33">
        <f t="shared" si="1"/>
        <v>6.3439999999999994</v>
      </c>
      <c r="X14" s="33">
        <f t="shared" si="1"/>
        <v>2.8912</v>
      </c>
      <c r="Y14" s="33">
        <f t="shared" si="1"/>
        <v>0</v>
      </c>
      <c r="Z14" s="33">
        <f t="shared" si="1"/>
        <v>0</v>
      </c>
      <c r="AA14" s="33">
        <f t="shared" si="1"/>
        <v>0.23920000000000002</v>
      </c>
      <c r="AB14" s="36"/>
      <c r="AC14" s="36"/>
      <c r="AD14" s="122" t="s">
        <v>396</v>
      </c>
      <c r="AE14" s="37">
        <v>0</v>
      </c>
      <c r="AF14" s="38" t="s">
        <v>396</v>
      </c>
      <c r="AG14" s="282"/>
      <c r="AH14" s="26">
        <v>34.24</v>
      </c>
      <c r="AI14" s="26">
        <v>34.24</v>
      </c>
      <c r="AJ14" s="26">
        <v>2190</v>
      </c>
      <c r="AK14" s="26">
        <v>35.89</v>
      </c>
      <c r="AL14" s="26">
        <v>5.93</v>
      </c>
      <c r="AM14" s="282"/>
      <c r="AN14" s="13">
        <v>1.2999999999999999E-2</v>
      </c>
      <c r="AO14" s="13">
        <v>1.2999999999999999E-2</v>
      </c>
      <c r="AP14" s="14">
        <f t="shared" si="34"/>
        <v>7.7870000000000001E-4</v>
      </c>
      <c r="AQ14" s="13">
        <f t="shared" si="35"/>
        <v>2.5999999999999999E-2</v>
      </c>
      <c r="AR14" s="13">
        <v>0.68300000000000005</v>
      </c>
      <c r="AS14" s="282"/>
      <c r="AT14" s="13">
        <f t="shared" si="36"/>
        <v>1.0764</v>
      </c>
      <c r="AU14" s="13">
        <f t="shared" si="37"/>
        <v>1.0764</v>
      </c>
      <c r="AV14" s="13">
        <f t="shared" si="38"/>
        <v>6.4476359999999996E-2</v>
      </c>
      <c r="AW14" s="13">
        <f t="shared" si="39"/>
        <v>2.1528</v>
      </c>
      <c r="AX14" s="13">
        <f t="shared" si="40"/>
        <v>56.552400000000006</v>
      </c>
      <c r="AY14" s="26">
        <f t="shared" si="41"/>
        <v>6.6599089266353467E-2</v>
      </c>
      <c r="AZ14" s="26">
        <f t="shared" si="42"/>
        <v>6.6599089266353467E-2</v>
      </c>
      <c r="BA14" s="26">
        <f t="shared" si="43"/>
        <v>0.25515581568485723</v>
      </c>
      <c r="BB14" s="26">
        <f t="shared" si="44"/>
        <v>0.13961689916877487</v>
      </c>
      <c r="BC14" s="26">
        <f t="shared" si="45"/>
        <v>0.60599156487170225</v>
      </c>
      <c r="BD14" s="282"/>
      <c r="BE14" s="108">
        <f t="shared" si="46"/>
        <v>40872.590941595197</v>
      </c>
      <c r="BF14" s="108">
        <f t="shared" si="47"/>
        <v>40872.590941595197</v>
      </c>
      <c r="BG14" s="108">
        <f t="shared" si="2"/>
        <v>2860.030189527045</v>
      </c>
      <c r="BH14" s="108">
        <f t="shared" si="3"/>
        <v>475.62733168173861</v>
      </c>
      <c r="BI14" s="108">
        <f t="shared" si="4"/>
        <v>169.66399681651137</v>
      </c>
      <c r="BJ14" s="108">
        <f t="shared" si="5"/>
        <v>2083.6394235699058</v>
      </c>
      <c r="BK14" s="108">
        <f>SUMIF('20.01'!$K:$K,$B:$B,'20.01'!$E:$E)</f>
        <v>35283.629999999997</v>
      </c>
      <c r="BL14" s="108">
        <f t="shared" si="48"/>
        <v>0</v>
      </c>
      <c r="BM14" s="108">
        <f>SUMIF('20.01'!$AI:$AI,$B:$B,'20.01'!$E:$E)</f>
        <v>0</v>
      </c>
      <c r="BN14" s="108">
        <f>SUMIF('20.01'!$L:$L,$B:$B,'20.01'!$E:$E)</f>
        <v>0</v>
      </c>
      <c r="BO14" s="108">
        <f>SUMIF('20.01'!$M:$M,$B:$B,'20.01'!$E:$E)</f>
        <v>0</v>
      </c>
      <c r="BP14" s="108">
        <f>SUMIF('20.01'!$N:$N,$B:$B,'20.01'!$E:$E)</f>
        <v>0</v>
      </c>
      <c r="BQ14" s="108">
        <f>SUMIF('20.01'!$O:$O,$B:$B,'20.01'!$E:$E)</f>
        <v>0</v>
      </c>
      <c r="BR14" s="108">
        <f>SUMIF('20.01'!$T:$T,$B:$B,'20.01'!$E:$E)</f>
        <v>0</v>
      </c>
      <c r="BS14" s="108">
        <f>SUMIF('20.01'!$AT:$AT,$B:$B,'20.01'!$E:$E)</f>
        <v>0</v>
      </c>
      <c r="BT14" s="108">
        <f>SUMIF('20.01'!$AO:$AO,$B:$B,'20.01'!$E:$E)</f>
        <v>0</v>
      </c>
      <c r="BU14" s="108">
        <f t="shared" si="49"/>
        <v>0</v>
      </c>
      <c r="BV14" s="108">
        <f>SUMIF('20.01'!$AE:$AE,$B:$B,'20.01'!$E:$E)</f>
        <v>0</v>
      </c>
      <c r="BW14" s="108">
        <f>SUMIF('20.01'!$AF:$AF,$B:$B,'20.01'!$E:$E)</f>
        <v>0</v>
      </c>
      <c r="BX14" s="108">
        <f>SUMIF('20.01'!$AG:$AG,$B:$B,'20.01'!$E:$E)</f>
        <v>0</v>
      </c>
      <c r="BY14" s="108">
        <f t="shared" si="50"/>
        <v>0</v>
      </c>
      <c r="BZ14" s="108">
        <f>SUMIF('20.01'!$AH:$AH,$B:$B,'20.01'!$E:$E)</f>
        <v>0</v>
      </c>
      <c r="CA14" s="108">
        <f>SUMIF('20.01'!$AP:$AP,$B:$B,'20.01'!$E:$E)</f>
        <v>0</v>
      </c>
      <c r="CB14" s="108">
        <f>SUMIF('20.01'!$AD:$AD,$B:$B,'20.01'!$E:$E)</f>
        <v>0</v>
      </c>
      <c r="CC14" s="108">
        <f t="shared" si="51"/>
        <v>0</v>
      </c>
      <c r="CD14" s="108">
        <f>SUMIF('20.01'!$Z:$Z,$B:$B,'20.01'!$E:$E)</f>
        <v>0</v>
      </c>
      <c r="CE14" s="108">
        <f>SUMIF('20.01'!$S:$S,$B:$B,'20.01'!$E:$E)</f>
        <v>0</v>
      </c>
      <c r="CF14" s="108">
        <f t="shared" si="52"/>
        <v>0</v>
      </c>
      <c r="CG14" s="108">
        <f>SUMIF('20.01'!$AJ:$AJ,$B:$B,'20.01'!$E:$E)</f>
        <v>0</v>
      </c>
      <c r="CH14" s="108">
        <f>SUMIF('20.01'!$AL:$AL,$B:$B,'20.01'!$E:$E)</f>
        <v>0</v>
      </c>
      <c r="CI14" s="108">
        <f>SUMIF('20.01'!$AM:$AM,$B:$B,'20.01'!$E:$E)</f>
        <v>0</v>
      </c>
      <c r="CJ14" s="108">
        <f>SUMIF('20.01'!$W:$W,$B:$B,'20.01'!$E:$E)</f>
        <v>0</v>
      </c>
      <c r="CK14" s="108">
        <f>SUMIF('20.01'!$AR:$AR,$B:$B,'20.01'!$E:$E)</f>
        <v>0</v>
      </c>
      <c r="CL14" s="108">
        <f t="shared" si="53"/>
        <v>0</v>
      </c>
      <c r="CM14" s="108">
        <f>SUMIF('20.01'!$P:$P,$B:$B,'20.01'!$E:$E)</f>
        <v>0</v>
      </c>
      <c r="CN14" s="108">
        <f>SUMIF('20.01'!$Q:$Q,$B:$B,'20.01'!$E:$E)</f>
        <v>0</v>
      </c>
      <c r="CO14" s="108">
        <f>SUMIF('20.01'!$AK:$AK,$B:$B,'20.01'!$E:$E)</f>
        <v>0</v>
      </c>
      <c r="CP14" s="108">
        <f>SUMIF('20.01'!$U:$U,$B:$B,'20.01'!$E:$E)</f>
        <v>0</v>
      </c>
      <c r="CQ14" s="108">
        <f>SUMIF('20.01'!$R:$R,$B:$B,'20.01'!$E:$E)</f>
        <v>0</v>
      </c>
      <c r="CR14" s="108">
        <f>SUMIF('20.01'!$V:$V,$B:$B,'20.01'!$E:$E)</f>
        <v>0</v>
      </c>
      <c r="CS14" s="108">
        <f t="shared" si="54"/>
        <v>0</v>
      </c>
      <c r="CT14" s="108">
        <f>SUMIF('20.01'!$AQ:$AQ,$B:$B,'20.01'!$E:$E)</f>
        <v>0</v>
      </c>
      <c r="CU14" s="108">
        <f>SUMIF('20.01'!$AC:$AC,$B:$B,'20.01'!$E:$E)</f>
        <v>0</v>
      </c>
      <c r="CV14" s="108">
        <f>SUMIF('20.01'!$AS:$AS,$B:$B,'20.01'!$E:$E)</f>
        <v>0</v>
      </c>
      <c r="CW14" s="108">
        <f t="shared" si="55"/>
        <v>0</v>
      </c>
      <c r="CX14" s="108">
        <f>SUMIF('20.01'!$AB:$AB,$B:$B,'20.01'!$E:$E)</f>
        <v>0</v>
      </c>
      <c r="CY14" s="108">
        <f>SUMIF('20.01'!$AA:$AA,$B:$B,'20.01'!$E:$E)</f>
        <v>0</v>
      </c>
      <c r="CZ14" s="108">
        <f>SUMIF('20.01'!$AN:$AN,$B:$B,'20.01'!$E:$E)</f>
        <v>0</v>
      </c>
      <c r="DA14" s="108">
        <f>SUMIF('20.01'!$X:$X,$B:$B,'20.01'!$E:$E)</f>
        <v>0</v>
      </c>
      <c r="DB14" s="108">
        <f>SUMIF('20.01'!$Y:$Y,$B:$B,'20.01'!$E:$E)</f>
        <v>0</v>
      </c>
      <c r="DC14" s="108">
        <f t="shared" si="56"/>
        <v>0</v>
      </c>
      <c r="DD14" s="127">
        <f t="shared" si="57"/>
        <v>60638.704978174144</v>
      </c>
      <c r="DE14" s="127">
        <f t="shared" si="6"/>
        <v>49849.469722484107</v>
      </c>
      <c r="DF14" s="127">
        <f t="shared" si="58"/>
        <v>85.705664958214925</v>
      </c>
      <c r="DG14" s="127">
        <f t="shared" si="7"/>
        <v>39.264396279111672</v>
      </c>
      <c r="DH14" s="127">
        <f t="shared" si="8"/>
        <v>46.441268679103253</v>
      </c>
      <c r="DI14" s="108">
        <f>SUMIF('20.01'!$AZ:$AZ,$B:$B,'20.01'!$E:$E)+FH14*$DI$249</f>
        <v>1691.8030225342832</v>
      </c>
      <c r="DJ14" s="108">
        <f>SUMIF('20.01'!$AY:$AY,$B:$B,'20.01'!$E:$E)</f>
        <v>0</v>
      </c>
      <c r="DK14" s="108">
        <f t="shared" si="9"/>
        <v>78.981571366885291</v>
      </c>
      <c r="DL14" s="108">
        <f>SUMIF('20.01'!$AX:$AX,$B:$B,'20.01'!$E:$E)</f>
        <v>0</v>
      </c>
      <c r="DM14" s="108">
        <f t="shared" si="10"/>
        <v>8853.6848889327466</v>
      </c>
      <c r="DN14" s="108">
        <f>SUMIF('20.01'!$BA:$BA,$B:$B,'20.01'!$E:$E)</f>
        <v>0</v>
      </c>
      <c r="DO14" s="108">
        <f t="shared" si="11"/>
        <v>79.060107897909717</v>
      </c>
      <c r="DP14" s="108">
        <f>SUMIF('20.01'!$AW:$AW,$B:$B,'20.01'!$E:$E)</f>
        <v>0</v>
      </c>
      <c r="DQ14" s="108">
        <f t="shared" si="59"/>
        <v>41898.515959130855</v>
      </c>
      <c r="DR14" s="108">
        <f t="shared" si="60"/>
        <v>34694.253184758047</v>
      </c>
      <c r="DS14" s="108">
        <f t="shared" si="12"/>
        <v>11157.41615303582</v>
      </c>
      <c r="DT14" s="108">
        <f t="shared" si="13"/>
        <v>23536.837031722229</v>
      </c>
      <c r="DU14" s="108">
        <f t="shared" si="61"/>
        <v>5889.4852216620939</v>
      </c>
      <c r="DV14" s="108">
        <f t="shared" si="62"/>
        <v>3496.8018960828413</v>
      </c>
      <c r="DW14" s="108">
        <f t="shared" si="63"/>
        <v>2392.6833255792526</v>
      </c>
      <c r="DX14" s="108">
        <f t="shared" si="64"/>
        <v>495.77494151344831</v>
      </c>
      <c r="DY14" s="108">
        <f t="shared" si="65"/>
        <v>291.94646466142018</v>
      </c>
      <c r="DZ14" s="108">
        <f t="shared" si="66"/>
        <v>203.82847685202813</v>
      </c>
      <c r="EA14" s="108">
        <f t="shared" si="67"/>
        <v>392.12975794365622</v>
      </c>
      <c r="EB14" s="108">
        <f t="shared" si="68"/>
        <v>30.950513869098508</v>
      </c>
      <c r="EC14" s="108">
        <f t="shared" si="69"/>
        <v>395.92233938451244</v>
      </c>
      <c r="ED14" s="108">
        <f t="shared" si="70"/>
        <v>7127.8125505877542</v>
      </c>
      <c r="EE14" s="108">
        <f t="shared" si="14"/>
        <v>42312.387634265382</v>
      </c>
      <c r="EF14" s="108">
        <f t="shared" si="71"/>
        <v>22848.689322503305</v>
      </c>
      <c r="EG14" s="108">
        <f t="shared" si="15"/>
        <v>19463.698311762073</v>
      </c>
      <c r="EH14" s="108">
        <f t="shared" si="16"/>
        <v>0</v>
      </c>
      <c r="EI14" s="108">
        <f t="shared" si="72"/>
        <v>0</v>
      </c>
      <c r="EJ14" s="108">
        <f t="shared" si="17"/>
        <v>0</v>
      </c>
      <c r="EK14" s="108">
        <f t="shared" si="18"/>
        <v>0</v>
      </c>
      <c r="EL14" s="108">
        <f>SUMIF('20.01'!$BF:$BF,$B:$B,'20.01'!$E:$E)</f>
        <v>0</v>
      </c>
      <c r="EM14" s="108">
        <f>SUMIF('20.01'!$BH:$BH,$B:$B,'20.01'!$E:$E)</f>
        <v>1426.8</v>
      </c>
      <c r="EO14" s="115">
        <v>0</v>
      </c>
      <c r="EP14" s="107">
        <v>3.4064131550415615</v>
      </c>
      <c r="EQ14" s="108">
        <f t="shared" si="73"/>
        <v>553.39999999999986</v>
      </c>
      <c r="ER14" s="107">
        <v>3.0862282616552226</v>
      </c>
      <c r="ES14" s="108">
        <f t="shared" si="19"/>
        <v>553.39999999999986</v>
      </c>
      <c r="ET14" s="107">
        <v>0</v>
      </c>
      <c r="EU14" s="108">
        <f t="shared" si="20"/>
        <v>0</v>
      </c>
      <c r="EV14" s="108">
        <f t="shared" si="21"/>
        <v>553.4</v>
      </c>
      <c r="EW14" s="108">
        <f t="shared" si="22"/>
        <v>553.4</v>
      </c>
      <c r="EX14" s="108">
        <f t="shared" si="23"/>
        <v>553.4</v>
      </c>
      <c r="EY14" s="108">
        <f t="shared" si="24"/>
        <v>553.4</v>
      </c>
      <c r="EZ14" s="108">
        <f t="shared" si="25"/>
        <v>553.4</v>
      </c>
      <c r="FA14" s="108">
        <f t="shared" si="26"/>
        <v>553.4</v>
      </c>
      <c r="FB14" s="108">
        <f t="shared" si="27"/>
        <v>553.4</v>
      </c>
      <c r="FC14" s="108">
        <f t="shared" si="28"/>
        <v>553.4</v>
      </c>
      <c r="FD14" s="108">
        <f t="shared" si="29"/>
        <v>553.4</v>
      </c>
      <c r="FE14" s="108">
        <f t="shared" si="30"/>
        <v>553.4</v>
      </c>
      <c r="FF14" s="108">
        <f t="shared" si="31"/>
        <v>553.4</v>
      </c>
      <c r="FG14" s="108">
        <f t="shared" si="32"/>
        <v>553.4</v>
      </c>
      <c r="FH14" s="108">
        <f t="shared" si="74"/>
        <v>553.39999999999986</v>
      </c>
      <c r="FI14" s="108">
        <v>0</v>
      </c>
    </row>
    <row r="15" spans="1:165" ht="12" customHeight="1" x14ac:dyDescent="0.25">
      <c r="A15" s="22">
        <f t="shared" si="75"/>
        <v>10</v>
      </c>
      <c r="B15" s="10" t="s">
        <v>9</v>
      </c>
      <c r="C15" s="28">
        <v>2021</v>
      </c>
      <c r="D15" s="282"/>
      <c r="E15" s="126">
        <f t="shared" si="0"/>
        <v>2262.31</v>
      </c>
      <c r="F15" s="11">
        <f>SUMIF(Площади!$A:$A,$B:$B,Площади!$C:$C)</f>
        <v>2262.31</v>
      </c>
      <c r="G15" s="11">
        <f>SUMIF(Площади!$A:$A,$B:$B,Площади!$G:$G)</f>
        <v>0</v>
      </c>
      <c r="H15" s="11">
        <f>SUMIF(Площади!$A:$A,$B:$B,Площади!$F:$F)</f>
        <v>484.5</v>
      </c>
      <c r="I15" s="124" t="s">
        <v>493</v>
      </c>
      <c r="J15" s="12">
        <v>39.75</v>
      </c>
      <c r="K15" s="27">
        <v>4.49</v>
      </c>
      <c r="L15" s="27">
        <v>7.61</v>
      </c>
      <c r="M15" s="27">
        <v>11.85</v>
      </c>
      <c r="N15" s="27">
        <v>6.1</v>
      </c>
      <c r="O15" s="27">
        <v>2.78</v>
      </c>
      <c r="P15" s="27">
        <v>1.6</v>
      </c>
      <c r="Q15" s="27">
        <v>5.09</v>
      </c>
      <c r="R15" s="27">
        <v>0.23</v>
      </c>
      <c r="S15" s="35">
        <f t="shared" si="33"/>
        <v>41.34</v>
      </c>
      <c r="T15" s="33">
        <f t="shared" si="33"/>
        <v>4.6696</v>
      </c>
      <c r="U15" s="33">
        <f t="shared" si="1"/>
        <v>7.9144000000000005</v>
      </c>
      <c r="V15" s="33">
        <f t="shared" si="1"/>
        <v>12.324</v>
      </c>
      <c r="W15" s="33">
        <f t="shared" si="1"/>
        <v>6.3439999999999994</v>
      </c>
      <c r="X15" s="33">
        <f t="shared" si="1"/>
        <v>2.8912</v>
      </c>
      <c r="Y15" s="33">
        <f t="shared" si="1"/>
        <v>1.6640000000000001</v>
      </c>
      <c r="Z15" s="33">
        <f t="shared" si="1"/>
        <v>5.2935999999999996</v>
      </c>
      <c r="AA15" s="33">
        <f t="shared" si="1"/>
        <v>0.23920000000000002</v>
      </c>
      <c r="AB15" s="36"/>
      <c r="AC15" s="36"/>
      <c r="AD15" s="122" t="s">
        <v>395</v>
      </c>
      <c r="AE15" s="37">
        <v>1</v>
      </c>
      <c r="AF15" s="38" t="s">
        <v>396</v>
      </c>
      <c r="AG15" s="282"/>
      <c r="AH15" s="26">
        <v>34.24</v>
      </c>
      <c r="AI15" s="26">
        <v>34.24</v>
      </c>
      <c r="AJ15" s="26">
        <v>2190</v>
      </c>
      <c r="AK15" s="26">
        <v>35.89</v>
      </c>
      <c r="AL15" s="26">
        <v>5.93</v>
      </c>
      <c r="AM15" s="282"/>
      <c r="AN15" s="15">
        <v>1.2E-2</v>
      </c>
      <c r="AO15" s="15">
        <v>1.2E-2</v>
      </c>
      <c r="AP15" s="16">
        <f t="shared" si="34"/>
        <v>7.1880000000000002E-4</v>
      </c>
      <c r="AQ15" s="15">
        <f t="shared" si="35"/>
        <v>2.4E-2</v>
      </c>
      <c r="AR15" s="15">
        <v>3.23</v>
      </c>
      <c r="AS15" s="282"/>
      <c r="AT15" s="13">
        <f t="shared" si="36"/>
        <v>5.8140000000000001</v>
      </c>
      <c r="AU15" s="13">
        <f t="shared" si="37"/>
        <v>5.8140000000000001</v>
      </c>
      <c r="AV15" s="13">
        <f t="shared" si="38"/>
        <v>0.34825860000000003</v>
      </c>
      <c r="AW15" s="13">
        <f t="shared" si="39"/>
        <v>11.628</v>
      </c>
      <c r="AX15" s="13">
        <f t="shared" si="40"/>
        <v>1564.9349999999999</v>
      </c>
      <c r="AY15" s="26">
        <f t="shared" si="41"/>
        <v>8.7994731049237288E-2</v>
      </c>
      <c r="AZ15" s="26">
        <f t="shared" si="42"/>
        <v>8.7994731049237288E-2</v>
      </c>
      <c r="BA15" s="26">
        <f t="shared" si="43"/>
        <v>0.33712724339281536</v>
      </c>
      <c r="BB15" s="26">
        <f t="shared" si="44"/>
        <v>0.18447026269609382</v>
      </c>
      <c r="BC15" s="26">
        <f t="shared" si="45"/>
        <v>4.1020304688570528</v>
      </c>
      <c r="BD15" s="282"/>
      <c r="BE15" s="108">
        <f t="shared" si="46"/>
        <v>48229.791401843599</v>
      </c>
      <c r="BF15" s="108">
        <f t="shared" si="47"/>
        <v>48229.791401843599</v>
      </c>
      <c r="BG15" s="108">
        <f t="shared" si="2"/>
        <v>11691.859230337788</v>
      </c>
      <c r="BH15" s="108">
        <f t="shared" si="3"/>
        <v>1944.373814125252</v>
      </c>
      <c r="BI15" s="108">
        <f t="shared" si="4"/>
        <v>693.58973010112391</v>
      </c>
      <c r="BJ15" s="108">
        <f t="shared" si="5"/>
        <v>8517.9586272794295</v>
      </c>
      <c r="BK15" s="108">
        <f>SUMIF('20.01'!$K:$K,$B:$B,'20.01'!$E:$E)</f>
        <v>25382.01</v>
      </c>
      <c r="BL15" s="108">
        <f t="shared" si="48"/>
        <v>0</v>
      </c>
      <c r="BM15" s="108">
        <f>SUMIF('20.01'!$AI:$AI,$B:$B,'20.01'!$E:$E)</f>
        <v>0</v>
      </c>
      <c r="BN15" s="108">
        <f>SUMIF('20.01'!$L:$L,$B:$B,'20.01'!$E:$E)</f>
        <v>0</v>
      </c>
      <c r="BO15" s="108">
        <f>SUMIF('20.01'!$M:$M,$B:$B,'20.01'!$E:$E)</f>
        <v>0</v>
      </c>
      <c r="BP15" s="108">
        <f>SUMIF('20.01'!$N:$N,$B:$B,'20.01'!$E:$E)</f>
        <v>0</v>
      </c>
      <c r="BQ15" s="108">
        <f>SUMIF('20.01'!$O:$O,$B:$B,'20.01'!$E:$E)</f>
        <v>0</v>
      </c>
      <c r="BR15" s="108">
        <f>SUMIF('20.01'!$T:$T,$B:$B,'20.01'!$E:$E)</f>
        <v>0</v>
      </c>
      <c r="BS15" s="108">
        <f>SUMIF('20.01'!$AT:$AT,$B:$B,'20.01'!$E:$E)</f>
        <v>0</v>
      </c>
      <c r="BT15" s="108">
        <f>SUMIF('20.01'!$AO:$AO,$B:$B,'20.01'!$E:$E)</f>
        <v>0</v>
      </c>
      <c r="BU15" s="108">
        <f t="shared" si="49"/>
        <v>0</v>
      </c>
      <c r="BV15" s="108">
        <f>SUMIF('20.01'!$AE:$AE,$B:$B,'20.01'!$E:$E)</f>
        <v>0</v>
      </c>
      <c r="BW15" s="108">
        <f>SUMIF('20.01'!$AF:$AF,$B:$B,'20.01'!$E:$E)</f>
        <v>0</v>
      </c>
      <c r="BX15" s="108">
        <f>SUMIF('20.01'!$AG:$AG,$B:$B,'20.01'!$E:$E)</f>
        <v>0</v>
      </c>
      <c r="BY15" s="108">
        <f t="shared" si="50"/>
        <v>0</v>
      </c>
      <c r="BZ15" s="108">
        <f>SUMIF('20.01'!$AH:$AH,$B:$B,'20.01'!$E:$E)</f>
        <v>0</v>
      </c>
      <c r="CA15" s="108">
        <f>SUMIF('20.01'!$AP:$AP,$B:$B,'20.01'!$E:$E)</f>
        <v>0</v>
      </c>
      <c r="CB15" s="108">
        <f>SUMIF('20.01'!$AD:$AD,$B:$B,'20.01'!$E:$E)</f>
        <v>0</v>
      </c>
      <c r="CC15" s="108">
        <f t="shared" si="51"/>
        <v>0</v>
      </c>
      <c r="CD15" s="108">
        <f>SUMIF('20.01'!$Z:$Z,$B:$B,'20.01'!$E:$E)</f>
        <v>0</v>
      </c>
      <c r="CE15" s="108">
        <f>SUMIF('20.01'!$S:$S,$B:$B,'20.01'!$E:$E)</f>
        <v>0</v>
      </c>
      <c r="CF15" s="108">
        <f t="shared" si="52"/>
        <v>0</v>
      </c>
      <c r="CG15" s="108">
        <f>SUMIF('20.01'!$AJ:$AJ,$B:$B,'20.01'!$E:$E)</f>
        <v>0</v>
      </c>
      <c r="CH15" s="108">
        <f>SUMIF('20.01'!$AL:$AL,$B:$B,'20.01'!$E:$E)</f>
        <v>0</v>
      </c>
      <c r="CI15" s="108">
        <f>SUMIF('20.01'!$AM:$AM,$B:$B,'20.01'!$E:$E)</f>
        <v>0</v>
      </c>
      <c r="CJ15" s="108">
        <f>SUMIF('20.01'!$W:$W,$B:$B,'20.01'!$E:$E)</f>
        <v>0</v>
      </c>
      <c r="CK15" s="108">
        <f>SUMIF('20.01'!$AR:$AR,$B:$B,'20.01'!$E:$E)</f>
        <v>0</v>
      </c>
      <c r="CL15" s="108">
        <f t="shared" si="53"/>
        <v>0</v>
      </c>
      <c r="CM15" s="108">
        <f>SUMIF('20.01'!$P:$P,$B:$B,'20.01'!$E:$E)</f>
        <v>0</v>
      </c>
      <c r="CN15" s="108">
        <f>SUMIF('20.01'!$Q:$Q,$B:$B,'20.01'!$E:$E)</f>
        <v>0</v>
      </c>
      <c r="CO15" s="108">
        <f>SUMIF('20.01'!$AK:$AK,$B:$B,'20.01'!$E:$E)</f>
        <v>0</v>
      </c>
      <c r="CP15" s="108">
        <f>SUMIF('20.01'!$U:$U,$B:$B,'20.01'!$E:$E)</f>
        <v>0</v>
      </c>
      <c r="CQ15" s="108">
        <f>SUMIF('20.01'!$R:$R,$B:$B,'20.01'!$E:$E)</f>
        <v>0</v>
      </c>
      <c r="CR15" s="108">
        <f>SUMIF('20.01'!$V:$V,$B:$B,'20.01'!$E:$E)</f>
        <v>0</v>
      </c>
      <c r="CS15" s="108">
        <f t="shared" si="54"/>
        <v>0</v>
      </c>
      <c r="CT15" s="108">
        <f>SUMIF('20.01'!$AQ:$AQ,$B:$B,'20.01'!$E:$E)</f>
        <v>0</v>
      </c>
      <c r="CU15" s="108">
        <f>SUMIF('20.01'!$AC:$AC,$B:$B,'20.01'!$E:$E)</f>
        <v>0</v>
      </c>
      <c r="CV15" s="108">
        <f>SUMIF('20.01'!$AS:$AS,$B:$B,'20.01'!$E:$E)</f>
        <v>0</v>
      </c>
      <c r="CW15" s="108">
        <f t="shared" si="55"/>
        <v>0</v>
      </c>
      <c r="CX15" s="108">
        <f>SUMIF('20.01'!$AB:$AB,$B:$B,'20.01'!$E:$E)</f>
        <v>0</v>
      </c>
      <c r="CY15" s="108">
        <f>SUMIF('20.01'!$AA:$AA,$B:$B,'20.01'!$E:$E)</f>
        <v>0</v>
      </c>
      <c r="CZ15" s="108">
        <f>SUMIF('20.01'!$AN:$AN,$B:$B,'20.01'!$E:$E)</f>
        <v>0</v>
      </c>
      <c r="DA15" s="108">
        <f>SUMIF('20.01'!$X:$X,$B:$B,'20.01'!$E:$E)</f>
        <v>0</v>
      </c>
      <c r="DB15" s="108">
        <f>SUMIF('20.01'!$Y:$Y,$B:$B,'20.01'!$E:$E)</f>
        <v>0</v>
      </c>
      <c r="DC15" s="108">
        <f t="shared" si="56"/>
        <v>0</v>
      </c>
      <c r="DD15" s="127">
        <f t="shared" si="57"/>
        <v>241200.89813529674</v>
      </c>
      <c r="DE15" s="127">
        <f t="shared" si="6"/>
        <v>203785.60507385811</v>
      </c>
      <c r="DF15" s="127">
        <f t="shared" si="58"/>
        <v>350.366430957028</v>
      </c>
      <c r="DG15" s="127">
        <f t="shared" si="7"/>
        <v>160.51361826201151</v>
      </c>
      <c r="DH15" s="127">
        <f t="shared" si="8"/>
        <v>189.85281269501647</v>
      </c>
      <c r="DI15" s="108">
        <f>SUMIF('20.01'!$AZ:$AZ,$B:$B,'20.01'!$E:$E)+FH15*$DI$249</f>
        <v>224.81254934863424</v>
      </c>
      <c r="DJ15" s="108">
        <f>SUMIF('20.01'!$AY:$AY,$B:$B,'20.01'!$E:$E)</f>
        <v>0</v>
      </c>
      <c r="DK15" s="108">
        <f t="shared" si="9"/>
        <v>322.87820513013793</v>
      </c>
      <c r="DL15" s="108">
        <f>SUMIF('20.01'!$AX:$AX,$B:$B,'20.01'!$E:$E)</f>
        <v>0</v>
      </c>
      <c r="DM15" s="108">
        <f t="shared" si="10"/>
        <v>36194.036612001175</v>
      </c>
      <c r="DN15" s="108">
        <f>SUMIF('20.01'!$BA:$BA,$B:$B,'20.01'!$E:$E)</f>
        <v>0</v>
      </c>
      <c r="DO15" s="108">
        <f t="shared" si="11"/>
        <v>323.19926400166281</v>
      </c>
      <c r="DP15" s="108">
        <f>SUMIF('20.01'!$AW:$AW,$B:$B,'20.01'!$E:$E)</f>
        <v>0</v>
      </c>
      <c r="DQ15" s="108">
        <f t="shared" si="59"/>
        <v>171281.95092067466</v>
      </c>
      <c r="DR15" s="108">
        <f t="shared" si="60"/>
        <v>141830.78410265633</v>
      </c>
      <c r="DS15" s="108">
        <f t="shared" si="12"/>
        <v>45611.734978631146</v>
      </c>
      <c r="DT15" s="108">
        <f t="shared" si="13"/>
        <v>96219.049124025187</v>
      </c>
      <c r="DU15" s="108">
        <f t="shared" si="61"/>
        <v>24076.330523705055</v>
      </c>
      <c r="DV15" s="108">
        <f t="shared" si="62"/>
        <v>14294.994393796849</v>
      </c>
      <c r="DW15" s="108">
        <f t="shared" si="63"/>
        <v>9781.3361299082062</v>
      </c>
      <c r="DX15" s="108">
        <f t="shared" si="64"/>
        <v>2026.7376363124135</v>
      </c>
      <c r="DY15" s="108">
        <f t="shared" si="65"/>
        <v>1193.4828450816367</v>
      </c>
      <c r="DZ15" s="108">
        <f t="shared" si="66"/>
        <v>833.25479123077696</v>
      </c>
      <c r="EA15" s="108">
        <f t="shared" si="67"/>
        <v>1603.0341031686182</v>
      </c>
      <c r="EB15" s="108">
        <f t="shared" si="68"/>
        <v>126.52630471846815</v>
      </c>
      <c r="EC15" s="108">
        <f t="shared" si="69"/>
        <v>1618.5382501137997</v>
      </c>
      <c r="ED15" s="108">
        <f t="shared" si="70"/>
        <v>29138.636811203811</v>
      </c>
      <c r="EE15" s="108">
        <f t="shared" si="14"/>
        <v>226528.06033097807</v>
      </c>
      <c r="EF15" s="108">
        <f t="shared" si="71"/>
        <v>93405.887859039532</v>
      </c>
      <c r="EG15" s="108">
        <f t="shared" si="15"/>
        <v>79567.97854658922</v>
      </c>
      <c r="EH15" s="108">
        <f t="shared" si="16"/>
        <v>53554.193925349333</v>
      </c>
      <c r="EI15" s="108">
        <f t="shared" si="72"/>
        <v>5518.9559854102808</v>
      </c>
      <c r="EJ15" s="108">
        <f t="shared" si="17"/>
        <v>3345.6007574348646</v>
      </c>
      <c r="EK15" s="108">
        <f t="shared" si="18"/>
        <v>9.9052279754171106</v>
      </c>
      <c r="EL15" s="108">
        <f>SUMIF('20.01'!$BF:$BF,$B:$B,'20.01'!$E:$E)</f>
        <v>2163.4499999999998</v>
      </c>
      <c r="EM15" s="108">
        <f>SUMIF('20.01'!$BH:$BH,$B:$B,'20.01'!$E:$E)</f>
        <v>5416.8</v>
      </c>
      <c r="EO15" s="115">
        <v>1.4548245123133791E-4</v>
      </c>
      <c r="EP15" s="107">
        <v>3.406416308273037</v>
      </c>
      <c r="EQ15" s="108">
        <f t="shared" si="73"/>
        <v>2262.3100000000004</v>
      </c>
      <c r="ER15" s="107">
        <v>3.0862310898555085</v>
      </c>
      <c r="ES15" s="108">
        <f t="shared" si="19"/>
        <v>2262.3100000000004</v>
      </c>
      <c r="ET15" s="107">
        <v>1.6009260920876411</v>
      </c>
      <c r="EU15" s="108">
        <f t="shared" si="20"/>
        <v>2262.3100000000004</v>
      </c>
      <c r="EV15" s="108">
        <f t="shared" si="21"/>
        <v>2262.31</v>
      </c>
      <c r="EW15" s="108">
        <f t="shared" si="22"/>
        <v>2262.31</v>
      </c>
      <c r="EX15" s="108">
        <f t="shared" si="23"/>
        <v>2262.31</v>
      </c>
      <c r="EY15" s="108">
        <f t="shared" si="24"/>
        <v>2262.31</v>
      </c>
      <c r="EZ15" s="108">
        <f t="shared" si="25"/>
        <v>2262.31</v>
      </c>
      <c r="FA15" s="108">
        <f t="shared" si="26"/>
        <v>2262.31</v>
      </c>
      <c r="FB15" s="108">
        <f t="shared" si="27"/>
        <v>2262.31</v>
      </c>
      <c r="FC15" s="108">
        <f t="shared" si="28"/>
        <v>2262.31</v>
      </c>
      <c r="FD15" s="108">
        <f t="shared" si="29"/>
        <v>2262.31</v>
      </c>
      <c r="FE15" s="108">
        <f t="shared" si="30"/>
        <v>2262.31</v>
      </c>
      <c r="FF15" s="108">
        <f t="shared" si="31"/>
        <v>2262.31</v>
      </c>
      <c r="FG15" s="108">
        <f t="shared" si="32"/>
        <v>2262.31</v>
      </c>
      <c r="FH15" s="108">
        <f t="shared" si="74"/>
        <v>2262.3100000000004</v>
      </c>
      <c r="FI15" s="108">
        <v>0</v>
      </c>
    </row>
    <row r="16" spans="1:165" ht="12" customHeight="1" x14ac:dyDescent="0.25">
      <c r="A16" s="22">
        <f t="shared" si="75"/>
        <v>11</v>
      </c>
      <c r="B16" s="10" t="s">
        <v>10</v>
      </c>
      <c r="C16" s="28">
        <v>2021</v>
      </c>
      <c r="D16" s="282"/>
      <c r="E16" s="126">
        <f t="shared" si="0"/>
        <v>2252</v>
      </c>
      <c r="F16" s="11">
        <f>SUMIF(Площади!$A:$A,$B:$B,Площади!$C:$C)</f>
        <v>2252</v>
      </c>
      <c r="G16" s="11">
        <f>SUMIF(Площади!$A:$A,$B:$B,Площади!$G:$G)</f>
        <v>0</v>
      </c>
      <c r="H16" s="11">
        <f>SUMIF(Площади!$A:$A,$B:$B,Площади!$F:$F)</f>
        <v>485.9</v>
      </c>
      <c r="I16" s="124" t="s">
        <v>493</v>
      </c>
      <c r="J16" s="12">
        <v>39.75</v>
      </c>
      <c r="K16" s="27">
        <v>4.49</v>
      </c>
      <c r="L16" s="27">
        <v>7.61</v>
      </c>
      <c r="M16" s="27">
        <v>11.85</v>
      </c>
      <c r="N16" s="27">
        <v>6.1</v>
      </c>
      <c r="O16" s="27">
        <v>2.78</v>
      </c>
      <c r="P16" s="27">
        <v>1.6</v>
      </c>
      <c r="Q16" s="27">
        <v>5.09</v>
      </c>
      <c r="R16" s="27">
        <v>0.23</v>
      </c>
      <c r="S16" s="35">
        <f t="shared" si="33"/>
        <v>41.34</v>
      </c>
      <c r="T16" s="33">
        <f t="shared" si="33"/>
        <v>4.6696</v>
      </c>
      <c r="U16" s="33">
        <f t="shared" si="1"/>
        <v>7.9144000000000005</v>
      </c>
      <c r="V16" s="33">
        <f t="shared" si="1"/>
        <v>12.324</v>
      </c>
      <c r="W16" s="33">
        <f t="shared" si="1"/>
        <v>6.3439999999999994</v>
      </c>
      <c r="X16" s="33">
        <f t="shared" si="1"/>
        <v>2.8912</v>
      </c>
      <c r="Y16" s="33">
        <f t="shared" si="1"/>
        <v>1.6640000000000001</v>
      </c>
      <c r="Z16" s="33">
        <f t="shared" si="1"/>
        <v>5.2935999999999996</v>
      </c>
      <c r="AA16" s="33">
        <f t="shared" si="1"/>
        <v>0.23920000000000002</v>
      </c>
      <c r="AB16" s="36"/>
      <c r="AC16" s="36"/>
      <c r="AD16" s="122" t="s">
        <v>395</v>
      </c>
      <c r="AE16" s="37">
        <v>1</v>
      </c>
      <c r="AF16" s="38" t="s">
        <v>396</v>
      </c>
      <c r="AG16" s="282"/>
      <c r="AH16" s="26">
        <v>34.24</v>
      </c>
      <c r="AI16" s="26">
        <v>34.24</v>
      </c>
      <c r="AJ16" s="26">
        <v>2190</v>
      </c>
      <c r="AK16" s="26">
        <v>35.89</v>
      </c>
      <c r="AL16" s="26">
        <v>5.93</v>
      </c>
      <c r="AM16" s="282"/>
      <c r="AN16" s="15">
        <v>1.2E-2</v>
      </c>
      <c r="AO16" s="15">
        <v>1.2E-2</v>
      </c>
      <c r="AP16" s="16">
        <f t="shared" si="34"/>
        <v>7.1880000000000002E-4</v>
      </c>
      <c r="AQ16" s="15">
        <f t="shared" si="35"/>
        <v>2.4E-2</v>
      </c>
      <c r="AR16" s="15">
        <v>3.23</v>
      </c>
      <c r="AS16" s="282"/>
      <c r="AT16" s="13">
        <f t="shared" si="36"/>
        <v>5.8308</v>
      </c>
      <c r="AU16" s="13">
        <f t="shared" si="37"/>
        <v>5.8308</v>
      </c>
      <c r="AV16" s="13">
        <f t="shared" si="38"/>
        <v>0.34926491999999998</v>
      </c>
      <c r="AW16" s="13">
        <f t="shared" si="39"/>
        <v>11.6616</v>
      </c>
      <c r="AX16" s="13">
        <f t="shared" si="40"/>
        <v>1569.4569999999999</v>
      </c>
      <c r="AY16" s="26">
        <f t="shared" si="41"/>
        <v>8.8653015985790409E-2</v>
      </c>
      <c r="AZ16" s="26">
        <f t="shared" si="42"/>
        <v>8.8653015985790409E-2</v>
      </c>
      <c r="BA16" s="26">
        <f t="shared" si="43"/>
        <v>0.33964927833037301</v>
      </c>
      <c r="BB16" s="26">
        <f t="shared" si="44"/>
        <v>0.18585027708703375</v>
      </c>
      <c r="BC16" s="26">
        <f t="shared" si="45"/>
        <v>4.1327175888099461</v>
      </c>
      <c r="BD16" s="282"/>
      <c r="BE16" s="108">
        <f t="shared" si="46"/>
        <v>96075.723056839081</v>
      </c>
      <c r="BF16" s="108">
        <f t="shared" si="47"/>
        <v>45711.137463809893</v>
      </c>
      <c r="BG16" s="108">
        <f t="shared" si="2"/>
        <v>11638.576051346055</v>
      </c>
      <c r="BH16" s="108">
        <f t="shared" si="3"/>
        <v>1935.512741140722</v>
      </c>
      <c r="BI16" s="108">
        <f t="shared" si="4"/>
        <v>690.42884140004287</v>
      </c>
      <c r="BJ16" s="108">
        <f t="shared" si="5"/>
        <v>8479.139829923075</v>
      </c>
      <c r="BK16" s="108">
        <f>SUMIF('20.01'!$K:$K,$B:$B,'20.01'!$E:$E)</f>
        <v>22967.48</v>
      </c>
      <c r="BL16" s="108">
        <f t="shared" si="48"/>
        <v>0</v>
      </c>
      <c r="BM16" s="108">
        <f>SUMIF('20.01'!$AI:$AI,$B:$B,'20.01'!$E:$E)</f>
        <v>0</v>
      </c>
      <c r="BN16" s="108">
        <f>SUMIF('20.01'!$L:$L,$B:$B,'20.01'!$E:$E)</f>
        <v>0</v>
      </c>
      <c r="BO16" s="108">
        <f>SUMIF('20.01'!$M:$M,$B:$B,'20.01'!$E:$E)</f>
        <v>0</v>
      </c>
      <c r="BP16" s="108">
        <f>SUMIF('20.01'!$N:$N,$B:$B,'20.01'!$E:$E)</f>
        <v>0</v>
      </c>
      <c r="BQ16" s="108">
        <f>SUMIF('20.01'!$O:$O,$B:$B,'20.01'!$E:$E)</f>
        <v>0</v>
      </c>
      <c r="BR16" s="108">
        <f>SUMIF('20.01'!$T:$T,$B:$B,'20.01'!$E:$E)</f>
        <v>0</v>
      </c>
      <c r="BS16" s="108">
        <f>SUMIF('20.01'!$AT:$AT,$B:$B,'20.01'!$E:$E)</f>
        <v>0</v>
      </c>
      <c r="BT16" s="108">
        <f>SUMIF('20.01'!$AO:$AO,$B:$B,'20.01'!$E:$E)</f>
        <v>0</v>
      </c>
      <c r="BU16" s="108">
        <f t="shared" si="49"/>
        <v>48888.66</v>
      </c>
      <c r="BV16" s="108">
        <f>SUMIF('20.01'!$AE:$AE,$B:$B,'20.01'!$E:$E)</f>
        <v>48888.66</v>
      </c>
      <c r="BW16" s="108">
        <f>SUMIF('20.01'!$AF:$AF,$B:$B,'20.01'!$E:$E)</f>
        <v>0</v>
      </c>
      <c r="BX16" s="108">
        <f>SUMIF('20.01'!$AG:$AG,$B:$B,'20.01'!$E:$E)</f>
        <v>0</v>
      </c>
      <c r="BY16" s="108">
        <f t="shared" si="50"/>
        <v>0</v>
      </c>
      <c r="BZ16" s="108">
        <f>SUMIF('20.01'!$AH:$AH,$B:$B,'20.01'!$E:$E)</f>
        <v>0</v>
      </c>
      <c r="CA16" s="108">
        <f>SUMIF('20.01'!$AP:$AP,$B:$B,'20.01'!$E:$E)</f>
        <v>0</v>
      </c>
      <c r="CB16" s="108">
        <f>SUMIF('20.01'!$AD:$AD,$B:$B,'20.01'!$E:$E)</f>
        <v>0</v>
      </c>
      <c r="CC16" s="108">
        <f t="shared" si="51"/>
        <v>0</v>
      </c>
      <c r="CD16" s="108">
        <f>SUMIF('20.01'!$Z:$Z,$B:$B,'20.01'!$E:$E)</f>
        <v>0</v>
      </c>
      <c r="CE16" s="108">
        <f>SUMIF('20.01'!$S:$S,$B:$B,'20.01'!$E:$E)</f>
        <v>0</v>
      </c>
      <c r="CF16" s="108">
        <f t="shared" si="52"/>
        <v>0</v>
      </c>
      <c r="CG16" s="108">
        <f>SUMIF('20.01'!$AJ:$AJ,$B:$B,'20.01'!$E:$E)</f>
        <v>0</v>
      </c>
      <c r="CH16" s="108">
        <f>SUMIF('20.01'!$AL:$AL,$B:$B,'20.01'!$E:$E)</f>
        <v>0</v>
      </c>
      <c r="CI16" s="108">
        <f>SUMIF('20.01'!$AM:$AM,$B:$B,'20.01'!$E:$E)</f>
        <v>0</v>
      </c>
      <c r="CJ16" s="108">
        <f>SUMIF('20.01'!$W:$W,$B:$B,'20.01'!$E:$E)</f>
        <v>0</v>
      </c>
      <c r="CK16" s="108">
        <f>SUMIF('20.01'!$AR:$AR,$B:$B,'20.01'!$E:$E)</f>
        <v>0</v>
      </c>
      <c r="CL16" s="108">
        <f t="shared" si="53"/>
        <v>0</v>
      </c>
      <c r="CM16" s="108">
        <f>SUMIF('20.01'!$P:$P,$B:$B,'20.01'!$E:$E)</f>
        <v>0</v>
      </c>
      <c r="CN16" s="108">
        <f>SUMIF('20.01'!$Q:$Q,$B:$B,'20.01'!$E:$E)</f>
        <v>0</v>
      </c>
      <c r="CO16" s="108">
        <f>SUMIF('20.01'!$AK:$AK,$B:$B,'20.01'!$E:$E)</f>
        <v>0</v>
      </c>
      <c r="CP16" s="108">
        <f>SUMIF('20.01'!$U:$U,$B:$B,'20.01'!$E:$E)</f>
        <v>0</v>
      </c>
      <c r="CQ16" s="108">
        <f>SUMIF('20.01'!$R:$R,$B:$B,'20.01'!$E:$E)</f>
        <v>0</v>
      </c>
      <c r="CR16" s="108">
        <f>SUMIF('20.01'!$V:$V,$B:$B,'20.01'!$E:$E)</f>
        <v>0</v>
      </c>
      <c r="CS16" s="108">
        <f t="shared" si="54"/>
        <v>0</v>
      </c>
      <c r="CT16" s="108">
        <f>SUMIF('20.01'!$AQ:$AQ,$B:$B,'20.01'!$E:$E)</f>
        <v>0</v>
      </c>
      <c r="CU16" s="108">
        <f>SUMIF('20.01'!$AC:$AC,$B:$B,'20.01'!$E:$E)</f>
        <v>0</v>
      </c>
      <c r="CV16" s="108">
        <f>SUMIF('20.01'!$AS:$AS,$B:$B,'20.01'!$E:$E)</f>
        <v>0</v>
      </c>
      <c r="CW16" s="108">
        <f t="shared" si="55"/>
        <v>0</v>
      </c>
      <c r="CX16" s="108">
        <f>SUMIF('20.01'!$AB:$AB,$B:$B,'20.01'!$E:$E)</f>
        <v>0</v>
      </c>
      <c r="CY16" s="108">
        <f>SUMIF('20.01'!$AA:$AA,$B:$B,'20.01'!$E:$E)</f>
        <v>0</v>
      </c>
      <c r="CZ16" s="108">
        <f>SUMIF('20.01'!$AN:$AN,$B:$B,'20.01'!$E:$E)</f>
        <v>0</v>
      </c>
      <c r="DA16" s="108">
        <f>SUMIF('20.01'!$X:$X,$B:$B,'20.01'!$E:$E)</f>
        <v>0</v>
      </c>
      <c r="DB16" s="108">
        <f>SUMIF('20.01'!$Y:$Y,$B:$B,'20.01'!$E:$E)</f>
        <v>0</v>
      </c>
      <c r="DC16" s="108">
        <f t="shared" si="56"/>
        <v>1475.9255930291795</v>
      </c>
      <c r="DD16" s="127">
        <f t="shared" si="57"/>
        <v>240101.67598635386</v>
      </c>
      <c r="DE16" s="127">
        <f t="shared" si="6"/>
        <v>202856.89522051724</v>
      </c>
      <c r="DF16" s="127">
        <f t="shared" si="58"/>
        <v>348.76970994922306</v>
      </c>
      <c r="DG16" s="127">
        <f t="shared" si="7"/>
        <v>159.78211134904137</v>
      </c>
      <c r="DH16" s="127">
        <f t="shared" si="8"/>
        <v>188.98759860018168</v>
      </c>
      <c r="DI16" s="108">
        <f>SUMIF('20.01'!$AZ:$AZ,$B:$B,'20.01'!$E:$E)+FH16*$DI$249</f>
        <v>223.78801363788526</v>
      </c>
      <c r="DJ16" s="108">
        <f>SUMIF('20.01'!$AY:$AY,$B:$B,'20.01'!$E:$E)</f>
        <v>0</v>
      </c>
      <c r="DK16" s="108">
        <f t="shared" si="9"/>
        <v>321.4067559057205</v>
      </c>
      <c r="DL16" s="108">
        <f>SUMIF('20.01'!$AX:$AX,$B:$B,'20.01'!$E:$E)</f>
        <v>0</v>
      </c>
      <c r="DM16" s="108">
        <f t="shared" si="10"/>
        <v>36029.089934724521</v>
      </c>
      <c r="DN16" s="108">
        <f>SUMIF('20.01'!$BA:$BA,$B:$B,'20.01'!$E:$E)</f>
        <v>0</v>
      </c>
      <c r="DO16" s="108">
        <f t="shared" si="11"/>
        <v>321.72635161924956</v>
      </c>
      <c r="DP16" s="108">
        <f>SUMIF('20.01'!$AW:$AW,$B:$B,'20.01'!$E:$E)</f>
        <v>0</v>
      </c>
      <c r="DQ16" s="108">
        <f t="shared" si="59"/>
        <v>170501.36960600415</v>
      </c>
      <c r="DR16" s="108">
        <f t="shared" si="60"/>
        <v>141184.42026034539</v>
      </c>
      <c r="DS16" s="108">
        <f t="shared" si="12"/>
        <v>45403.869130171079</v>
      </c>
      <c r="DT16" s="108">
        <f t="shared" si="13"/>
        <v>95780.551130174324</v>
      </c>
      <c r="DU16" s="108">
        <f t="shared" si="61"/>
        <v>23966.607732531695</v>
      </c>
      <c r="DV16" s="108">
        <f t="shared" si="62"/>
        <v>14229.847976108711</v>
      </c>
      <c r="DW16" s="108">
        <f t="shared" si="63"/>
        <v>9736.7597564229818</v>
      </c>
      <c r="DX16" s="108">
        <f t="shared" si="64"/>
        <v>2017.5012076044197</v>
      </c>
      <c r="DY16" s="108">
        <f t="shared" si="65"/>
        <v>1188.0437990920102</v>
      </c>
      <c r="DZ16" s="108">
        <f t="shared" si="66"/>
        <v>829.45740851240953</v>
      </c>
      <c r="EA16" s="108">
        <f t="shared" si="67"/>
        <v>1595.7286138220347</v>
      </c>
      <c r="EB16" s="108">
        <f t="shared" si="68"/>
        <v>125.94968780847462</v>
      </c>
      <c r="EC16" s="108">
        <f t="shared" si="69"/>
        <v>1611.1621038921617</v>
      </c>
      <c r="ED16" s="108">
        <f t="shared" si="70"/>
        <v>29005.843628340488</v>
      </c>
      <c r="EE16" s="108">
        <f t="shared" si="14"/>
        <v>225495.70654126207</v>
      </c>
      <c r="EF16" s="108">
        <f t="shared" si="71"/>
        <v>92980.210253482946</v>
      </c>
      <c r="EG16" s="108">
        <f t="shared" si="15"/>
        <v>79205.364290003985</v>
      </c>
      <c r="EH16" s="108">
        <f t="shared" si="16"/>
        <v>53310.131997775141</v>
      </c>
      <c r="EI16" s="108">
        <f t="shared" si="72"/>
        <v>93909.655182286224</v>
      </c>
      <c r="EJ16" s="108">
        <f t="shared" si="17"/>
        <v>80827.790569933641</v>
      </c>
      <c r="EK16" s="108">
        <f t="shared" si="18"/>
        <v>239.30461235258414</v>
      </c>
      <c r="EL16" s="108">
        <f>SUMIF('20.01'!$BF:$BF,$B:$B,'20.01'!$E:$E)</f>
        <v>12842.56</v>
      </c>
      <c r="EM16" s="108">
        <f>SUMIF('20.01'!$BH:$BH,$B:$B,'20.01'!$E:$E)</f>
        <v>5416.8</v>
      </c>
      <c r="EO16" s="115">
        <v>3.5147723689371215E-3</v>
      </c>
      <c r="EP16" s="107">
        <v>3.406420181204477</v>
      </c>
      <c r="EQ16" s="108">
        <f t="shared" si="73"/>
        <v>2252</v>
      </c>
      <c r="ER16" s="107">
        <v>3.0862310534730861</v>
      </c>
      <c r="ES16" s="108">
        <f t="shared" si="19"/>
        <v>2252</v>
      </c>
      <c r="ET16" s="107">
        <v>1.6009261680582698</v>
      </c>
      <c r="EU16" s="108">
        <f t="shared" si="20"/>
        <v>2252</v>
      </c>
      <c r="EV16" s="108">
        <f t="shared" si="21"/>
        <v>2252</v>
      </c>
      <c r="EW16" s="108">
        <f t="shared" si="22"/>
        <v>2252</v>
      </c>
      <c r="EX16" s="108">
        <f t="shared" si="23"/>
        <v>2252</v>
      </c>
      <c r="EY16" s="108">
        <f t="shared" si="24"/>
        <v>2252</v>
      </c>
      <c r="EZ16" s="108">
        <f t="shared" si="25"/>
        <v>2252</v>
      </c>
      <c r="FA16" s="108">
        <f t="shared" si="26"/>
        <v>2252</v>
      </c>
      <c r="FB16" s="108">
        <f t="shared" si="27"/>
        <v>2252</v>
      </c>
      <c r="FC16" s="108">
        <f t="shared" si="28"/>
        <v>2252</v>
      </c>
      <c r="FD16" s="108">
        <f t="shared" si="29"/>
        <v>2252</v>
      </c>
      <c r="FE16" s="108">
        <f t="shared" si="30"/>
        <v>2252</v>
      </c>
      <c r="FF16" s="108">
        <f t="shared" si="31"/>
        <v>2252</v>
      </c>
      <c r="FG16" s="108">
        <f t="shared" si="32"/>
        <v>2252</v>
      </c>
      <c r="FH16" s="108">
        <f t="shared" si="74"/>
        <v>2252</v>
      </c>
      <c r="FI16" s="108">
        <v>2252</v>
      </c>
    </row>
    <row r="17" spans="1:165" ht="12" customHeight="1" x14ac:dyDescent="0.25">
      <c r="A17" s="22">
        <f t="shared" si="75"/>
        <v>12</v>
      </c>
      <c r="B17" s="10" t="s">
        <v>11</v>
      </c>
      <c r="C17" s="28">
        <v>2021</v>
      </c>
      <c r="D17" s="282"/>
      <c r="E17" s="126">
        <f t="shared" si="0"/>
        <v>2253.08</v>
      </c>
      <c r="F17" s="11">
        <f>SUMIF(Площади!$A:$A,$B:$B,Площади!$C:$C)</f>
        <v>2253.08</v>
      </c>
      <c r="G17" s="11">
        <f>SUMIF(Площади!$A:$A,$B:$B,Площади!$G:$G)</f>
        <v>0</v>
      </c>
      <c r="H17" s="11">
        <f>SUMIF(Площади!$A:$A,$B:$B,Площади!$F:$F)</f>
        <v>485.9</v>
      </c>
      <c r="I17" s="124" t="s">
        <v>493</v>
      </c>
      <c r="J17" s="12">
        <v>39.75</v>
      </c>
      <c r="K17" s="27">
        <v>4.49</v>
      </c>
      <c r="L17" s="27">
        <v>7.61</v>
      </c>
      <c r="M17" s="27">
        <v>11.85</v>
      </c>
      <c r="N17" s="27">
        <v>6.1</v>
      </c>
      <c r="O17" s="27">
        <v>2.78</v>
      </c>
      <c r="P17" s="27">
        <v>1.6</v>
      </c>
      <c r="Q17" s="27">
        <v>5.09</v>
      </c>
      <c r="R17" s="27">
        <v>0.23</v>
      </c>
      <c r="S17" s="35">
        <f t="shared" si="33"/>
        <v>41.34</v>
      </c>
      <c r="T17" s="33">
        <f t="shared" si="33"/>
        <v>4.6696</v>
      </c>
      <c r="U17" s="33">
        <f t="shared" si="1"/>
        <v>7.9144000000000005</v>
      </c>
      <c r="V17" s="33">
        <f t="shared" si="1"/>
        <v>12.324</v>
      </c>
      <c r="W17" s="33">
        <f t="shared" si="1"/>
        <v>6.3439999999999994</v>
      </c>
      <c r="X17" s="33">
        <f t="shared" si="1"/>
        <v>2.8912</v>
      </c>
      <c r="Y17" s="33">
        <f t="shared" si="1"/>
        <v>1.6640000000000001</v>
      </c>
      <c r="Z17" s="33">
        <f t="shared" si="1"/>
        <v>5.2935999999999996</v>
      </c>
      <c r="AA17" s="33">
        <f t="shared" si="1"/>
        <v>0.23920000000000002</v>
      </c>
      <c r="AB17" s="36"/>
      <c r="AC17" s="36"/>
      <c r="AD17" s="122" t="s">
        <v>395</v>
      </c>
      <c r="AE17" s="37">
        <v>1</v>
      </c>
      <c r="AF17" s="38" t="s">
        <v>396</v>
      </c>
      <c r="AG17" s="282"/>
      <c r="AH17" s="26">
        <v>34.24</v>
      </c>
      <c r="AI17" s="26">
        <v>34.24</v>
      </c>
      <c r="AJ17" s="26">
        <v>2190</v>
      </c>
      <c r="AK17" s="26">
        <v>35.89</v>
      </c>
      <c r="AL17" s="26">
        <v>5.93</v>
      </c>
      <c r="AM17" s="282"/>
      <c r="AN17" s="15">
        <v>1.2E-2</v>
      </c>
      <c r="AO17" s="15">
        <v>1.2E-2</v>
      </c>
      <c r="AP17" s="16">
        <f t="shared" si="34"/>
        <v>7.1880000000000002E-4</v>
      </c>
      <c r="AQ17" s="15">
        <f t="shared" si="35"/>
        <v>2.4E-2</v>
      </c>
      <c r="AR17" s="15">
        <v>3.23</v>
      </c>
      <c r="AS17" s="282"/>
      <c r="AT17" s="13">
        <f t="shared" si="36"/>
        <v>5.8308</v>
      </c>
      <c r="AU17" s="13">
        <f t="shared" si="37"/>
        <v>5.8308</v>
      </c>
      <c r="AV17" s="13">
        <f t="shared" si="38"/>
        <v>0.34926491999999998</v>
      </c>
      <c r="AW17" s="13">
        <f t="shared" si="39"/>
        <v>11.6616</v>
      </c>
      <c r="AX17" s="13">
        <f t="shared" si="40"/>
        <v>1569.4569999999999</v>
      </c>
      <c r="AY17" s="26">
        <f t="shared" si="41"/>
        <v>8.8610520709428875E-2</v>
      </c>
      <c r="AZ17" s="26">
        <f t="shared" si="42"/>
        <v>8.8610520709428875E-2</v>
      </c>
      <c r="BA17" s="26">
        <f t="shared" si="43"/>
        <v>0.33948646954391321</v>
      </c>
      <c r="BB17" s="26">
        <f t="shared" si="44"/>
        <v>0.18576119090311929</v>
      </c>
      <c r="BC17" s="26">
        <f t="shared" si="45"/>
        <v>4.1307365961261908</v>
      </c>
      <c r="BD17" s="282"/>
      <c r="BE17" s="108">
        <f t="shared" si="46"/>
        <v>39458.074724050093</v>
      </c>
      <c r="BF17" s="108">
        <f t="shared" si="47"/>
        <v>39458.074724050093</v>
      </c>
      <c r="BG17" s="108">
        <f t="shared" si="2"/>
        <v>11644.157606468372</v>
      </c>
      <c r="BH17" s="108">
        <f t="shared" si="3"/>
        <v>1936.4409621711097</v>
      </c>
      <c r="BI17" s="108">
        <f t="shared" si="4"/>
        <v>690.75995292256164</v>
      </c>
      <c r="BJ17" s="108">
        <f t="shared" si="5"/>
        <v>8483.206202488047</v>
      </c>
      <c r="BK17" s="108">
        <f>SUMIF('20.01'!$K:$K,$B:$B,'20.01'!$E:$E)</f>
        <v>16703.509999999998</v>
      </c>
      <c r="BL17" s="108">
        <f t="shared" si="48"/>
        <v>0</v>
      </c>
      <c r="BM17" s="108">
        <f>SUMIF('20.01'!$AI:$AI,$B:$B,'20.01'!$E:$E)</f>
        <v>0</v>
      </c>
      <c r="BN17" s="108">
        <f>SUMIF('20.01'!$L:$L,$B:$B,'20.01'!$E:$E)</f>
        <v>0</v>
      </c>
      <c r="BO17" s="108">
        <f>SUMIF('20.01'!$M:$M,$B:$B,'20.01'!$E:$E)</f>
        <v>0</v>
      </c>
      <c r="BP17" s="108">
        <f>SUMIF('20.01'!$N:$N,$B:$B,'20.01'!$E:$E)</f>
        <v>0</v>
      </c>
      <c r="BQ17" s="108">
        <f>SUMIF('20.01'!$O:$O,$B:$B,'20.01'!$E:$E)</f>
        <v>0</v>
      </c>
      <c r="BR17" s="108">
        <f>SUMIF('20.01'!$T:$T,$B:$B,'20.01'!$E:$E)</f>
        <v>0</v>
      </c>
      <c r="BS17" s="108">
        <f>SUMIF('20.01'!$AT:$AT,$B:$B,'20.01'!$E:$E)</f>
        <v>0</v>
      </c>
      <c r="BT17" s="108">
        <f>SUMIF('20.01'!$AO:$AO,$B:$B,'20.01'!$E:$E)</f>
        <v>0</v>
      </c>
      <c r="BU17" s="108">
        <f t="shared" si="49"/>
        <v>0</v>
      </c>
      <c r="BV17" s="108">
        <f>SUMIF('20.01'!$AE:$AE,$B:$B,'20.01'!$E:$E)</f>
        <v>0</v>
      </c>
      <c r="BW17" s="108">
        <f>SUMIF('20.01'!$AF:$AF,$B:$B,'20.01'!$E:$E)</f>
        <v>0</v>
      </c>
      <c r="BX17" s="108">
        <f>SUMIF('20.01'!$AG:$AG,$B:$B,'20.01'!$E:$E)</f>
        <v>0</v>
      </c>
      <c r="BY17" s="108">
        <f t="shared" si="50"/>
        <v>0</v>
      </c>
      <c r="BZ17" s="108">
        <f>SUMIF('20.01'!$AH:$AH,$B:$B,'20.01'!$E:$E)</f>
        <v>0</v>
      </c>
      <c r="CA17" s="108">
        <f>SUMIF('20.01'!$AP:$AP,$B:$B,'20.01'!$E:$E)</f>
        <v>0</v>
      </c>
      <c r="CB17" s="108">
        <f>SUMIF('20.01'!$AD:$AD,$B:$B,'20.01'!$E:$E)</f>
        <v>0</v>
      </c>
      <c r="CC17" s="108">
        <f t="shared" si="51"/>
        <v>0</v>
      </c>
      <c r="CD17" s="108">
        <f>SUMIF('20.01'!$Z:$Z,$B:$B,'20.01'!$E:$E)</f>
        <v>0</v>
      </c>
      <c r="CE17" s="108">
        <f>SUMIF('20.01'!$S:$S,$B:$B,'20.01'!$E:$E)</f>
        <v>0</v>
      </c>
      <c r="CF17" s="108">
        <f t="shared" si="52"/>
        <v>0</v>
      </c>
      <c r="CG17" s="108">
        <f>SUMIF('20.01'!$AJ:$AJ,$B:$B,'20.01'!$E:$E)</f>
        <v>0</v>
      </c>
      <c r="CH17" s="108">
        <f>SUMIF('20.01'!$AL:$AL,$B:$B,'20.01'!$E:$E)</f>
        <v>0</v>
      </c>
      <c r="CI17" s="108">
        <f>SUMIF('20.01'!$AM:$AM,$B:$B,'20.01'!$E:$E)</f>
        <v>0</v>
      </c>
      <c r="CJ17" s="108">
        <f>SUMIF('20.01'!$W:$W,$B:$B,'20.01'!$E:$E)</f>
        <v>0</v>
      </c>
      <c r="CK17" s="108">
        <f>SUMIF('20.01'!$AR:$AR,$B:$B,'20.01'!$E:$E)</f>
        <v>0</v>
      </c>
      <c r="CL17" s="108">
        <f t="shared" si="53"/>
        <v>0</v>
      </c>
      <c r="CM17" s="108">
        <f>SUMIF('20.01'!$P:$P,$B:$B,'20.01'!$E:$E)</f>
        <v>0</v>
      </c>
      <c r="CN17" s="108">
        <f>SUMIF('20.01'!$Q:$Q,$B:$B,'20.01'!$E:$E)</f>
        <v>0</v>
      </c>
      <c r="CO17" s="108">
        <f>SUMIF('20.01'!$AK:$AK,$B:$B,'20.01'!$E:$E)</f>
        <v>0</v>
      </c>
      <c r="CP17" s="108">
        <f>SUMIF('20.01'!$U:$U,$B:$B,'20.01'!$E:$E)</f>
        <v>0</v>
      </c>
      <c r="CQ17" s="108">
        <f>SUMIF('20.01'!$R:$R,$B:$B,'20.01'!$E:$E)</f>
        <v>0</v>
      </c>
      <c r="CR17" s="108">
        <f>SUMIF('20.01'!$V:$V,$B:$B,'20.01'!$E:$E)</f>
        <v>0</v>
      </c>
      <c r="CS17" s="108">
        <f t="shared" si="54"/>
        <v>0</v>
      </c>
      <c r="CT17" s="108">
        <f>SUMIF('20.01'!$AQ:$AQ,$B:$B,'20.01'!$E:$E)</f>
        <v>0</v>
      </c>
      <c r="CU17" s="108">
        <f>SUMIF('20.01'!$AC:$AC,$B:$B,'20.01'!$E:$E)</f>
        <v>0</v>
      </c>
      <c r="CV17" s="108">
        <f>SUMIF('20.01'!$AS:$AS,$B:$B,'20.01'!$E:$E)</f>
        <v>0</v>
      </c>
      <c r="CW17" s="108">
        <f t="shared" si="55"/>
        <v>0</v>
      </c>
      <c r="CX17" s="108">
        <f>SUMIF('20.01'!$AB:$AB,$B:$B,'20.01'!$E:$E)</f>
        <v>0</v>
      </c>
      <c r="CY17" s="108">
        <f>SUMIF('20.01'!$AA:$AA,$B:$B,'20.01'!$E:$E)</f>
        <v>0</v>
      </c>
      <c r="CZ17" s="108">
        <f>SUMIF('20.01'!$AN:$AN,$B:$B,'20.01'!$E:$E)</f>
        <v>0</v>
      </c>
      <c r="DA17" s="108">
        <f>SUMIF('20.01'!$X:$X,$B:$B,'20.01'!$E:$E)</f>
        <v>0</v>
      </c>
      <c r="DB17" s="108">
        <f>SUMIF('20.01'!$Y:$Y,$B:$B,'20.01'!$E:$E)</f>
        <v>0</v>
      </c>
      <c r="DC17" s="108">
        <f t="shared" si="56"/>
        <v>0</v>
      </c>
      <c r="DD17" s="127">
        <f t="shared" si="57"/>
        <v>240216.8224384255</v>
      </c>
      <c r="DE17" s="127">
        <f t="shared" si="6"/>
        <v>202954.18005481487</v>
      </c>
      <c r="DF17" s="127">
        <f t="shared" si="58"/>
        <v>348.93697073374585</v>
      </c>
      <c r="DG17" s="127">
        <f t="shared" si="7"/>
        <v>159.85873864933313</v>
      </c>
      <c r="DH17" s="127">
        <f t="shared" si="8"/>
        <v>189.07823208441272</v>
      </c>
      <c r="DI17" s="108">
        <f>SUMIF('20.01'!$AZ:$AZ,$B:$B,'20.01'!$E:$E)+FH17*$DI$249</f>
        <v>223.89533648634398</v>
      </c>
      <c r="DJ17" s="108">
        <f>SUMIF('20.01'!$AY:$AY,$B:$B,'20.01'!$E:$E)</f>
        <v>0</v>
      </c>
      <c r="DK17" s="108">
        <f t="shared" si="9"/>
        <v>321.56089413679433</v>
      </c>
      <c r="DL17" s="108">
        <f>SUMIF('20.01'!$AX:$AX,$B:$B,'20.01'!$E:$E)</f>
        <v>0</v>
      </c>
      <c r="DM17" s="108">
        <f t="shared" si="10"/>
        <v>36046.36853913372</v>
      </c>
      <c r="DN17" s="108">
        <f>SUMIF('20.01'!$BA:$BA,$B:$B,'20.01'!$E:$E)</f>
        <v>0</v>
      </c>
      <c r="DO17" s="108">
        <f t="shared" si="11"/>
        <v>321.88064312002615</v>
      </c>
      <c r="DP17" s="108">
        <f>SUMIF('20.01'!$AW:$AW,$B:$B,'20.01'!$E:$E)</f>
        <v>0</v>
      </c>
      <c r="DQ17" s="108">
        <f t="shared" si="59"/>
        <v>170583.13758077088</v>
      </c>
      <c r="DR17" s="108">
        <f t="shared" si="60"/>
        <v>141252.12859688236</v>
      </c>
      <c r="DS17" s="108">
        <f t="shared" si="12"/>
        <v>45425.643632240615</v>
      </c>
      <c r="DT17" s="108">
        <f t="shared" si="13"/>
        <v>95826.484964641742</v>
      </c>
      <c r="DU17" s="108">
        <f t="shared" si="61"/>
        <v>23978.101487572167</v>
      </c>
      <c r="DV17" s="108">
        <f t="shared" si="62"/>
        <v>14236.672237127452</v>
      </c>
      <c r="DW17" s="108">
        <f t="shared" si="63"/>
        <v>9741.429250444713</v>
      </c>
      <c r="DX17" s="108">
        <f t="shared" si="64"/>
        <v>2018.4687481480314</v>
      </c>
      <c r="DY17" s="108">
        <f t="shared" si="65"/>
        <v>1188.6135536670633</v>
      </c>
      <c r="DZ17" s="108">
        <f t="shared" si="66"/>
        <v>829.85519448096807</v>
      </c>
      <c r="EA17" s="108">
        <f t="shared" si="67"/>
        <v>1596.4938833171184</v>
      </c>
      <c r="EB17" s="108">
        <f t="shared" si="68"/>
        <v>126.01008996781441</v>
      </c>
      <c r="EC17" s="108">
        <f t="shared" si="69"/>
        <v>1611.9347748833713</v>
      </c>
      <c r="ED17" s="108">
        <f t="shared" si="70"/>
        <v>29019.754068446447</v>
      </c>
      <c r="EE17" s="108">
        <f t="shared" si="14"/>
        <v>225603.84835434583</v>
      </c>
      <c r="EF17" s="108">
        <f t="shared" si="71"/>
        <v>93024.801118080548</v>
      </c>
      <c r="EG17" s="108">
        <f t="shared" si="15"/>
        <v>79243.349100587118</v>
      </c>
      <c r="EH17" s="108">
        <f t="shared" si="16"/>
        <v>53335.698135678169</v>
      </c>
      <c r="EI17" s="108">
        <f t="shared" si="72"/>
        <v>82917.30849367108</v>
      </c>
      <c r="EJ17" s="108">
        <f t="shared" si="17"/>
        <v>80515.478534954789</v>
      </c>
      <c r="EK17" s="108">
        <f t="shared" si="18"/>
        <v>238.3799587162955</v>
      </c>
      <c r="EL17" s="108">
        <f>SUMIF('20.01'!$BF:$BF,$B:$B,'20.01'!$E:$E)</f>
        <v>2163.4499999999998</v>
      </c>
      <c r="EM17" s="108">
        <f>SUMIF('20.01'!$BH:$BH,$B:$B,'20.01'!$E:$E)</f>
        <v>5416.8</v>
      </c>
      <c r="EO17" s="115">
        <v>3.5011915732319552E-3</v>
      </c>
      <c r="EP17" s="107">
        <v>3.4064190085592019</v>
      </c>
      <c r="EQ17" s="108">
        <f t="shared" si="73"/>
        <v>2253.0800000000004</v>
      </c>
      <c r="ER17" s="107">
        <v>3.0862328102710417</v>
      </c>
      <c r="ES17" s="108">
        <f t="shared" si="19"/>
        <v>2253.0800000000004</v>
      </c>
      <c r="ET17" s="107">
        <v>1.6009261055634809</v>
      </c>
      <c r="EU17" s="108">
        <f t="shared" si="20"/>
        <v>2253.0800000000004</v>
      </c>
      <c r="EV17" s="108">
        <f t="shared" si="21"/>
        <v>2253.08</v>
      </c>
      <c r="EW17" s="108">
        <f t="shared" si="22"/>
        <v>2253.08</v>
      </c>
      <c r="EX17" s="108">
        <f t="shared" si="23"/>
        <v>2253.08</v>
      </c>
      <c r="EY17" s="108">
        <f t="shared" si="24"/>
        <v>2253.08</v>
      </c>
      <c r="EZ17" s="108">
        <f t="shared" si="25"/>
        <v>2253.08</v>
      </c>
      <c r="FA17" s="108">
        <f t="shared" si="26"/>
        <v>2253.08</v>
      </c>
      <c r="FB17" s="108">
        <f t="shared" si="27"/>
        <v>2253.08</v>
      </c>
      <c r="FC17" s="108">
        <f t="shared" si="28"/>
        <v>2253.08</v>
      </c>
      <c r="FD17" s="108">
        <f t="shared" si="29"/>
        <v>2253.08</v>
      </c>
      <c r="FE17" s="108">
        <f t="shared" si="30"/>
        <v>2253.08</v>
      </c>
      <c r="FF17" s="108">
        <f t="shared" si="31"/>
        <v>2253.08</v>
      </c>
      <c r="FG17" s="108">
        <f t="shared" si="32"/>
        <v>2253.08</v>
      </c>
      <c r="FH17" s="108">
        <f t="shared" si="74"/>
        <v>2253.0800000000004</v>
      </c>
      <c r="FI17" s="108">
        <v>0</v>
      </c>
    </row>
    <row r="18" spans="1:165" ht="12" customHeight="1" x14ac:dyDescent="0.25">
      <c r="A18" s="22">
        <f t="shared" si="75"/>
        <v>13</v>
      </c>
      <c r="B18" s="10" t="s">
        <v>12</v>
      </c>
      <c r="C18" s="28">
        <v>2021</v>
      </c>
      <c r="D18" s="282"/>
      <c r="E18" s="126">
        <f t="shared" si="0"/>
        <v>546.05999999999995</v>
      </c>
      <c r="F18" s="11">
        <f>SUMIF(Площади!$A:$A,$B:$B,Площади!$C:$C)</f>
        <v>546.05999999999995</v>
      </c>
      <c r="G18" s="11">
        <f>SUMIF(Площади!$A:$A,$B:$B,Площади!$G:$G)</f>
        <v>0</v>
      </c>
      <c r="H18" s="11">
        <f>SUMIF(Площади!$A:$A,$B:$B,Площади!$F:$F)</f>
        <v>89.7</v>
      </c>
      <c r="I18" s="124" t="s">
        <v>493</v>
      </c>
      <c r="J18" s="12">
        <v>27.35</v>
      </c>
      <c r="K18" s="26">
        <v>4.4800000000000004</v>
      </c>
      <c r="L18" s="26">
        <v>5.83</v>
      </c>
      <c r="M18" s="26">
        <v>7.93</v>
      </c>
      <c r="N18" s="26">
        <v>6.1</v>
      </c>
      <c r="O18" s="26">
        <v>2.78</v>
      </c>
      <c r="P18" s="26">
        <v>0</v>
      </c>
      <c r="Q18" s="26">
        <v>0</v>
      </c>
      <c r="R18" s="26">
        <v>0.23</v>
      </c>
      <c r="S18" s="35">
        <f t="shared" si="33"/>
        <v>28.444000000000003</v>
      </c>
      <c r="T18" s="33">
        <f t="shared" si="33"/>
        <v>4.6592000000000002</v>
      </c>
      <c r="U18" s="33">
        <f t="shared" si="1"/>
        <v>6.0632000000000001</v>
      </c>
      <c r="V18" s="33">
        <f t="shared" si="1"/>
        <v>8.2471999999999994</v>
      </c>
      <c r="W18" s="33">
        <f t="shared" si="1"/>
        <v>6.3439999999999994</v>
      </c>
      <c r="X18" s="33">
        <f t="shared" si="1"/>
        <v>2.8912</v>
      </c>
      <c r="Y18" s="33">
        <f t="shared" si="1"/>
        <v>0</v>
      </c>
      <c r="Z18" s="33">
        <f t="shared" si="1"/>
        <v>0</v>
      </c>
      <c r="AA18" s="33">
        <f t="shared" si="1"/>
        <v>0.23920000000000002</v>
      </c>
      <c r="AB18" s="36"/>
      <c r="AC18" s="36"/>
      <c r="AD18" s="122" t="s">
        <v>396</v>
      </c>
      <c r="AE18" s="37">
        <v>0</v>
      </c>
      <c r="AF18" s="38" t="s">
        <v>396</v>
      </c>
      <c r="AG18" s="282"/>
      <c r="AH18" s="26">
        <v>34.24</v>
      </c>
      <c r="AI18" s="26">
        <v>34.24</v>
      </c>
      <c r="AJ18" s="26">
        <v>2190</v>
      </c>
      <c r="AK18" s="26">
        <v>35.89</v>
      </c>
      <c r="AL18" s="26">
        <v>5.93</v>
      </c>
      <c r="AM18" s="282"/>
      <c r="AN18" s="15">
        <v>1.2999999999999999E-2</v>
      </c>
      <c r="AO18" s="15">
        <v>1.2999999999999999E-2</v>
      </c>
      <c r="AP18" s="16">
        <f t="shared" si="34"/>
        <v>7.7870000000000001E-4</v>
      </c>
      <c r="AQ18" s="15">
        <f t="shared" si="35"/>
        <v>2.5999999999999999E-2</v>
      </c>
      <c r="AR18" s="15">
        <v>0.68300000000000005</v>
      </c>
      <c r="AS18" s="282"/>
      <c r="AT18" s="13">
        <f t="shared" si="36"/>
        <v>1.1660999999999999</v>
      </c>
      <c r="AU18" s="13">
        <f t="shared" si="37"/>
        <v>1.1660999999999999</v>
      </c>
      <c r="AV18" s="13">
        <f t="shared" si="38"/>
        <v>6.9849389999999997E-2</v>
      </c>
      <c r="AW18" s="13">
        <f t="shared" si="39"/>
        <v>2.3321999999999998</v>
      </c>
      <c r="AX18" s="13">
        <f t="shared" si="40"/>
        <v>61.265100000000004</v>
      </c>
      <c r="AY18" s="26">
        <f t="shared" si="41"/>
        <v>7.3118822107460721E-2</v>
      </c>
      <c r="AZ18" s="26">
        <f t="shared" si="42"/>
        <v>7.3118822107460721E-2</v>
      </c>
      <c r="BA18" s="26">
        <f t="shared" si="43"/>
        <v>0.28013435171959122</v>
      </c>
      <c r="BB18" s="26">
        <f t="shared" si="44"/>
        <v>0.15328472695308207</v>
      </c>
      <c r="BC18" s="26">
        <f t="shared" si="45"/>
        <v>0.66531524557740918</v>
      </c>
      <c r="BD18" s="282"/>
      <c r="BE18" s="108">
        <f t="shared" si="46"/>
        <v>46770.351969222043</v>
      </c>
      <c r="BF18" s="108">
        <f t="shared" si="47"/>
        <v>46770.351969222043</v>
      </c>
      <c r="BG18" s="108">
        <f t="shared" si="2"/>
        <v>2822.0962871216807</v>
      </c>
      <c r="BH18" s="108">
        <f t="shared" si="3"/>
        <v>469.31886653077368</v>
      </c>
      <c r="BI18" s="108">
        <f t="shared" si="4"/>
        <v>167.41366480235669</v>
      </c>
      <c r="BJ18" s="108">
        <f t="shared" si="5"/>
        <v>2056.0031507672256</v>
      </c>
      <c r="BK18" s="108">
        <f>SUMIF('20.01'!$K:$K,$B:$B,'20.01'!$E:$E)</f>
        <v>41255.520000000004</v>
      </c>
      <c r="BL18" s="108">
        <f t="shared" si="48"/>
        <v>0</v>
      </c>
      <c r="BM18" s="108">
        <f>SUMIF('20.01'!$AI:$AI,$B:$B,'20.01'!$E:$E)</f>
        <v>0</v>
      </c>
      <c r="BN18" s="108">
        <f>SUMIF('20.01'!$L:$L,$B:$B,'20.01'!$E:$E)</f>
        <v>0</v>
      </c>
      <c r="BO18" s="108">
        <f>SUMIF('20.01'!$M:$M,$B:$B,'20.01'!$E:$E)</f>
        <v>0</v>
      </c>
      <c r="BP18" s="108">
        <f>SUMIF('20.01'!$N:$N,$B:$B,'20.01'!$E:$E)</f>
        <v>0</v>
      </c>
      <c r="BQ18" s="108">
        <f>SUMIF('20.01'!$O:$O,$B:$B,'20.01'!$E:$E)</f>
        <v>0</v>
      </c>
      <c r="BR18" s="108">
        <f>SUMIF('20.01'!$T:$T,$B:$B,'20.01'!$E:$E)</f>
        <v>0</v>
      </c>
      <c r="BS18" s="108">
        <f>SUMIF('20.01'!$AT:$AT,$B:$B,'20.01'!$E:$E)</f>
        <v>0</v>
      </c>
      <c r="BT18" s="108">
        <f>SUMIF('20.01'!$AO:$AO,$B:$B,'20.01'!$E:$E)</f>
        <v>0</v>
      </c>
      <c r="BU18" s="108">
        <f t="shared" si="49"/>
        <v>0</v>
      </c>
      <c r="BV18" s="108">
        <f>SUMIF('20.01'!$AE:$AE,$B:$B,'20.01'!$E:$E)</f>
        <v>0</v>
      </c>
      <c r="BW18" s="108">
        <f>SUMIF('20.01'!$AF:$AF,$B:$B,'20.01'!$E:$E)</f>
        <v>0</v>
      </c>
      <c r="BX18" s="108">
        <f>SUMIF('20.01'!$AG:$AG,$B:$B,'20.01'!$E:$E)</f>
        <v>0</v>
      </c>
      <c r="BY18" s="108">
        <f t="shared" si="50"/>
        <v>0</v>
      </c>
      <c r="BZ18" s="108">
        <f>SUMIF('20.01'!$AH:$AH,$B:$B,'20.01'!$E:$E)</f>
        <v>0</v>
      </c>
      <c r="CA18" s="108">
        <f>SUMIF('20.01'!$AP:$AP,$B:$B,'20.01'!$E:$E)</f>
        <v>0</v>
      </c>
      <c r="CB18" s="108">
        <f>SUMIF('20.01'!$AD:$AD,$B:$B,'20.01'!$E:$E)</f>
        <v>0</v>
      </c>
      <c r="CC18" s="108">
        <f t="shared" si="51"/>
        <v>0</v>
      </c>
      <c r="CD18" s="108">
        <f>SUMIF('20.01'!$Z:$Z,$B:$B,'20.01'!$E:$E)</f>
        <v>0</v>
      </c>
      <c r="CE18" s="108">
        <f>SUMIF('20.01'!$S:$S,$B:$B,'20.01'!$E:$E)</f>
        <v>0</v>
      </c>
      <c r="CF18" s="108">
        <f t="shared" si="52"/>
        <v>0</v>
      </c>
      <c r="CG18" s="108">
        <f>SUMIF('20.01'!$AJ:$AJ,$B:$B,'20.01'!$E:$E)</f>
        <v>0</v>
      </c>
      <c r="CH18" s="108">
        <f>SUMIF('20.01'!$AL:$AL,$B:$B,'20.01'!$E:$E)</f>
        <v>0</v>
      </c>
      <c r="CI18" s="108">
        <f>SUMIF('20.01'!$AM:$AM,$B:$B,'20.01'!$E:$E)</f>
        <v>0</v>
      </c>
      <c r="CJ18" s="108">
        <f>SUMIF('20.01'!$W:$W,$B:$B,'20.01'!$E:$E)</f>
        <v>0</v>
      </c>
      <c r="CK18" s="108">
        <f>SUMIF('20.01'!$AR:$AR,$B:$B,'20.01'!$E:$E)</f>
        <v>0</v>
      </c>
      <c r="CL18" s="108">
        <f t="shared" si="53"/>
        <v>0</v>
      </c>
      <c r="CM18" s="108">
        <f>SUMIF('20.01'!$P:$P,$B:$B,'20.01'!$E:$E)</f>
        <v>0</v>
      </c>
      <c r="CN18" s="108">
        <f>SUMIF('20.01'!$Q:$Q,$B:$B,'20.01'!$E:$E)</f>
        <v>0</v>
      </c>
      <c r="CO18" s="108">
        <f>SUMIF('20.01'!$AK:$AK,$B:$B,'20.01'!$E:$E)</f>
        <v>0</v>
      </c>
      <c r="CP18" s="108">
        <f>SUMIF('20.01'!$U:$U,$B:$B,'20.01'!$E:$E)</f>
        <v>0</v>
      </c>
      <c r="CQ18" s="108">
        <f>SUMIF('20.01'!$R:$R,$B:$B,'20.01'!$E:$E)</f>
        <v>0</v>
      </c>
      <c r="CR18" s="108">
        <f>SUMIF('20.01'!$V:$V,$B:$B,'20.01'!$E:$E)</f>
        <v>0</v>
      </c>
      <c r="CS18" s="108">
        <f t="shared" si="54"/>
        <v>0</v>
      </c>
      <c r="CT18" s="108">
        <f>SUMIF('20.01'!$AQ:$AQ,$B:$B,'20.01'!$E:$E)</f>
        <v>0</v>
      </c>
      <c r="CU18" s="108">
        <f>SUMIF('20.01'!$AC:$AC,$B:$B,'20.01'!$E:$E)</f>
        <v>0</v>
      </c>
      <c r="CV18" s="108">
        <f>SUMIF('20.01'!$AS:$AS,$B:$B,'20.01'!$E:$E)</f>
        <v>0</v>
      </c>
      <c r="CW18" s="108">
        <f t="shared" si="55"/>
        <v>0</v>
      </c>
      <c r="CX18" s="108">
        <f>SUMIF('20.01'!$AB:$AB,$B:$B,'20.01'!$E:$E)</f>
        <v>0</v>
      </c>
      <c r="CY18" s="108">
        <f>SUMIF('20.01'!$AA:$AA,$B:$B,'20.01'!$E:$E)</f>
        <v>0</v>
      </c>
      <c r="CZ18" s="108">
        <f>SUMIF('20.01'!$AN:$AN,$B:$B,'20.01'!$E:$E)</f>
        <v>0</v>
      </c>
      <c r="DA18" s="108">
        <f>SUMIF('20.01'!$X:$X,$B:$B,'20.01'!$E:$E)</f>
        <v>0</v>
      </c>
      <c r="DB18" s="108">
        <f>SUMIF('20.01'!$Y:$Y,$B:$B,'20.01'!$E:$E)</f>
        <v>0</v>
      </c>
      <c r="DC18" s="108">
        <f t="shared" si="56"/>
        <v>0</v>
      </c>
      <c r="DD18" s="127">
        <f t="shared" si="57"/>
        <v>60765.875572428216</v>
      </c>
      <c r="DE18" s="127">
        <f t="shared" si="6"/>
        <v>49188.293163461647</v>
      </c>
      <c r="DF18" s="127">
        <f t="shared" si="58"/>
        <v>84.568911107847555</v>
      </c>
      <c r="DG18" s="127">
        <f t="shared" si="7"/>
        <v>38.743614441943834</v>
      </c>
      <c r="DH18" s="127">
        <f t="shared" si="8"/>
        <v>45.825296665903721</v>
      </c>
      <c r="DI18" s="108">
        <f>SUMIF('20.01'!$AZ:$AZ,$B:$B,'20.01'!$E:$E)+FH18*$DI$249</f>
        <v>2600.8136246567956</v>
      </c>
      <c r="DJ18" s="108">
        <f>SUMIF('20.01'!$AY:$AY,$B:$B,'20.01'!$E:$E)</f>
        <v>0</v>
      </c>
      <c r="DK18" s="108">
        <f t="shared" si="9"/>
        <v>77.934002277920811</v>
      </c>
      <c r="DL18" s="108">
        <f>SUMIF('20.01'!$AX:$AX,$B:$B,'20.01'!$E:$E)</f>
        <v>0</v>
      </c>
      <c r="DM18" s="108">
        <f t="shared" si="10"/>
        <v>8736.2543737813794</v>
      </c>
      <c r="DN18" s="108">
        <f>SUMIF('20.01'!$BA:$BA,$B:$B,'20.01'!$E:$E)</f>
        <v>0</v>
      </c>
      <c r="DO18" s="108">
        <f t="shared" si="11"/>
        <v>78.011497142632052</v>
      </c>
      <c r="DP18" s="108">
        <f>SUMIF('20.01'!$AW:$AW,$B:$B,'20.01'!$E:$E)</f>
        <v>0</v>
      </c>
      <c r="DQ18" s="108">
        <f t="shared" si="59"/>
        <v>41342.796575068656</v>
      </c>
      <c r="DR18" s="108">
        <f t="shared" si="60"/>
        <v>34234.087267923707</v>
      </c>
      <c r="DS18" s="108">
        <f t="shared" si="12"/>
        <v>11009.430185266967</v>
      </c>
      <c r="DT18" s="108">
        <f t="shared" si="13"/>
        <v>23224.65708265674</v>
      </c>
      <c r="DU18" s="108">
        <f t="shared" si="61"/>
        <v>5811.370256850023</v>
      </c>
      <c r="DV18" s="108">
        <f t="shared" si="62"/>
        <v>3450.4221961962348</v>
      </c>
      <c r="DW18" s="108">
        <f t="shared" si="63"/>
        <v>2360.9480606537886</v>
      </c>
      <c r="DX18" s="108">
        <f t="shared" si="64"/>
        <v>489.19924930038587</v>
      </c>
      <c r="DY18" s="108">
        <f t="shared" si="65"/>
        <v>288.07424375318953</v>
      </c>
      <c r="DZ18" s="108">
        <f t="shared" si="66"/>
        <v>201.12500554719637</v>
      </c>
      <c r="EA18" s="108">
        <f t="shared" si="67"/>
        <v>386.92875970855243</v>
      </c>
      <c r="EB18" s="108">
        <f t="shared" si="68"/>
        <v>30.540002897289359</v>
      </c>
      <c r="EC18" s="108">
        <f t="shared" si="69"/>
        <v>390.67103838870048</v>
      </c>
      <c r="ED18" s="108">
        <f t="shared" si="70"/>
        <v>7033.273078015809</v>
      </c>
      <c r="EE18" s="108">
        <f t="shared" si="14"/>
        <v>41751.178878870531</v>
      </c>
      <c r="EF18" s="108">
        <f t="shared" si="71"/>
        <v>22545.636594590087</v>
      </c>
      <c r="EG18" s="108">
        <f t="shared" si="15"/>
        <v>19205.542284280444</v>
      </c>
      <c r="EH18" s="108">
        <f t="shared" si="16"/>
        <v>0</v>
      </c>
      <c r="EI18" s="108">
        <f t="shared" si="72"/>
        <v>0</v>
      </c>
      <c r="EJ18" s="108">
        <f t="shared" si="17"/>
        <v>0</v>
      </c>
      <c r="EK18" s="108">
        <f t="shared" si="18"/>
        <v>0</v>
      </c>
      <c r="EL18" s="108">
        <f>SUMIF('20.01'!$BF:$BF,$B:$B,'20.01'!$E:$E)</f>
        <v>0</v>
      </c>
      <c r="EM18" s="108">
        <f>SUMIF('20.01'!$BH:$BH,$B:$B,'20.01'!$E:$E)</f>
        <v>1046.8</v>
      </c>
      <c r="EO18" s="115">
        <v>0</v>
      </c>
      <c r="EP18" s="107">
        <v>3.4064108975418113</v>
      </c>
      <c r="EQ18" s="108">
        <f t="shared" si="73"/>
        <v>546.05999999999983</v>
      </c>
      <c r="ER18" s="107">
        <v>3.0862085146224603</v>
      </c>
      <c r="ES18" s="108">
        <f t="shared" si="19"/>
        <v>546.05999999999983</v>
      </c>
      <c r="ET18" s="107">
        <v>0</v>
      </c>
      <c r="EU18" s="108">
        <f t="shared" si="20"/>
        <v>0</v>
      </c>
      <c r="EV18" s="108">
        <f t="shared" si="21"/>
        <v>546.05999999999995</v>
      </c>
      <c r="EW18" s="108">
        <f t="shared" si="22"/>
        <v>546.05999999999995</v>
      </c>
      <c r="EX18" s="108">
        <f t="shared" si="23"/>
        <v>546.05999999999995</v>
      </c>
      <c r="EY18" s="108">
        <f t="shared" si="24"/>
        <v>546.05999999999995</v>
      </c>
      <c r="EZ18" s="108">
        <f t="shared" si="25"/>
        <v>546.05999999999995</v>
      </c>
      <c r="FA18" s="108">
        <f t="shared" si="26"/>
        <v>546.05999999999995</v>
      </c>
      <c r="FB18" s="108">
        <f t="shared" si="27"/>
        <v>546.05999999999995</v>
      </c>
      <c r="FC18" s="108">
        <f t="shared" si="28"/>
        <v>546.05999999999995</v>
      </c>
      <c r="FD18" s="108">
        <f t="shared" si="29"/>
        <v>546.05999999999995</v>
      </c>
      <c r="FE18" s="108">
        <f t="shared" si="30"/>
        <v>546.05999999999995</v>
      </c>
      <c r="FF18" s="108">
        <f t="shared" si="31"/>
        <v>546.05999999999995</v>
      </c>
      <c r="FG18" s="108">
        <f t="shared" si="32"/>
        <v>546.05999999999995</v>
      </c>
      <c r="FH18" s="108">
        <f t="shared" si="74"/>
        <v>546.05999999999983</v>
      </c>
      <c r="FI18" s="108">
        <v>0</v>
      </c>
    </row>
    <row r="19" spans="1:165" ht="12" customHeight="1" x14ac:dyDescent="0.25">
      <c r="A19" s="22">
        <f t="shared" si="75"/>
        <v>14</v>
      </c>
      <c r="B19" s="10" t="s">
        <v>13</v>
      </c>
      <c r="C19" s="28">
        <v>2021</v>
      </c>
      <c r="D19" s="282"/>
      <c r="E19" s="126">
        <f t="shared" si="0"/>
        <v>560.67999999999995</v>
      </c>
      <c r="F19" s="11">
        <f>SUMIF(Площади!$A:$A,$B:$B,Площади!$C:$C)</f>
        <v>560.67999999999995</v>
      </c>
      <c r="G19" s="11">
        <f>SUMIF(Площади!$A:$A,$B:$B,Площади!$G:$G)</f>
        <v>0</v>
      </c>
      <c r="H19" s="11">
        <f>SUMIF(Площади!$A:$A,$B:$B,Площади!$F:$F)</f>
        <v>100</v>
      </c>
      <c r="I19" s="124" t="s">
        <v>493</v>
      </c>
      <c r="J19" s="12">
        <v>27.35</v>
      </c>
      <c r="K19" s="26">
        <v>4.4800000000000004</v>
      </c>
      <c r="L19" s="26">
        <v>5.83</v>
      </c>
      <c r="M19" s="26">
        <v>7.93</v>
      </c>
      <c r="N19" s="26">
        <v>6.1</v>
      </c>
      <c r="O19" s="26">
        <v>2.78</v>
      </c>
      <c r="P19" s="26">
        <v>0</v>
      </c>
      <c r="Q19" s="26">
        <v>0</v>
      </c>
      <c r="R19" s="26">
        <v>0.23</v>
      </c>
      <c r="S19" s="35">
        <f t="shared" si="33"/>
        <v>28.444000000000003</v>
      </c>
      <c r="T19" s="33">
        <f t="shared" si="33"/>
        <v>4.6592000000000002</v>
      </c>
      <c r="U19" s="33">
        <f t="shared" si="1"/>
        <v>6.0632000000000001</v>
      </c>
      <c r="V19" s="33">
        <f t="shared" si="1"/>
        <v>8.2471999999999994</v>
      </c>
      <c r="W19" s="33">
        <f t="shared" si="1"/>
        <v>6.3439999999999994</v>
      </c>
      <c r="X19" s="33">
        <f t="shared" si="1"/>
        <v>2.8912</v>
      </c>
      <c r="Y19" s="33">
        <f t="shared" si="1"/>
        <v>0</v>
      </c>
      <c r="Z19" s="33">
        <f t="shared" si="1"/>
        <v>0</v>
      </c>
      <c r="AA19" s="33">
        <f t="shared" si="1"/>
        <v>0.23920000000000002</v>
      </c>
      <c r="AB19" s="36"/>
      <c r="AC19" s="36"/>
      <c r="AD19" s="122" t="s">
        <v>396</v>
      </c>
      <c r="AE19" s="37">
        <v>0</v>
      </c>
      <c r="AF19" s="38" t="s">
        <v>396</v>
      </c>
      <c r="AG19" s="282"/>
      <c r="AH19" s="26">
        <v>34.24</v>
      </c>
      <c r="AI19" s="26">
        <v>34.24</v>
      </c>
      <c r="AJ19" s="26">
        <v>2190</v>
      </c>
      <c r="AK19" s="26">
        <v>35.89</v>
      </c>
      <c r="AL19" s="26">
        <v>5.93</v>
      </c>
      <c r="AM19" s="282"/>
      <c r="AN19" s="15">
        <v>1.2999999999999999E-2</v>
      </c>
      <c r="AO19" s="15">
        <v>1.2999999999999999E-2</v>
      </c>
      <c r="AP19" s="16">
        <f t="shared" si="34"/>
        <v>7.7870000000000001E-4</v>
      </c>
      <c r="AQ19" s="15">
        <f t="shared" si="35"/>
        <v>2.5999999999999999E-2</v>
      </c>
      <c r="AR19" s="15">
        <v>0.68300000000000005</v>
      </c>
      <c r="AS19" s="282"/>
      <c r="AT19" s="13">
        <f t="shared" si="36"/>
        <v>1.3</v>
      </c>
      <c r="AU19" s="13">
        <f t="shared" si="37"/>
        <v>1.3</v>
      </c>
      <c r="AV19" s="13">
        <f t="shared" si="38"/>
        <v>7.7869999999999995E-2</v>
      </c>
      <c r="AW19" s="13">
        <f t="shared" si="39"/>
        <v>2.6</v>
      </c>
      <c r="AX19" s="13">
        <f t="shared" si="40"/>
        <v>68.300000000000011</v>
      </c>
      <c r="AY19" s="26">
        <f t="shared" si="41"/>
        <v>7.9389312977099238E-2</v>
      </c>
      <c r="AZ19" s="26">
        <f t="shared" si="42"/>
        <v>7.9389312977099238E-2</v>
      </c>
      <c r="BA19" s="26">
        <f t="shared" si="43"/>
        <v>0.30415798673039879</v>
      </c>
      <c r="BB19" s="26">
        <f t="shared" si="44"/>
        <v>0.16643004922593993</v>
      </c>
      <c r="BC19" s="26">
        <f t="shared" si="45"/>
        <v>0.72237104943996588</v>
      </c>
      <c r="BD19" s="282"/>
      <c r="BE19" s="108">
        <f t="shared" si="46"/>
        <v>22575.264861593489</v>
      </c>
      <c r="BF19" s="108">
        <f t="shared" si="47"/>
        <v>18441.383955066136</v>
      </c>
      <c r="BG19" s="108">
        <f t="shared" si="2"/>
        <v>2897.6540055367263</v>
      </c>
      <c r="BH19" s="108">
        <f t="shared" si="3"/>
        <v>481.88422899768216</v>
      </c>
      <c r="BI19" s="108">
        <f t="shared" si="4"/>
        <v>171.89593374608174</v>
      </c>
      <c r="BJ19" s="108">
        <f t="shared" si="5"/>
        <v>2111.0497867856438</v>
      </c>
      <c r="BK19" s="108">
        <f>SUMIF('20.01'!$K:$K,$B:$B,'20.01'!$E:$E)</f>
        <v>12778.9</v>
      </c>
      <c r="BL19" s="108">
        <f t="shared" si="48"/>
        <v>0</v>
      </c>
      <c r="BM19" s="108">
        <f>SUMIF('20.01'!$AI:$AI,$B:$B,'20.01'!$E:$E)</f>
        <v>0</v>
      </c>
      <c r="BN19" s="108">
        <f>SUMIF('20.01'!$L:$L,$B:$B,'20.01'!$E:$E)</f>
        <v>0</v>
      </c>
      <c r="BO19" s="108">
        <f>SUMIF('20.01'!$M:$M,$B:$B,'20.01'!$E:$E)</f>
        <v>0</v>
      </c>
      <c r="BP19" s="108">
        <f>SUMIF('20.01'!$N:$N,$B:$B,'20.01'!$E:$E)</f>
        <v>0</v>
      </c>
      <c r="BQ19" s="108">
        <f>SUMIF('20.01'!$O:$O,$B:$B,'20.01'!$E:$E)</f>
        <v>0</v>
      </c>
      <c r="BR19" s="108">
        <f>SUMIF('20.01'!$T:$T,$B:$B,'20.01'!$E:$E)</f>
        <v>0</v>
      </c>
      <c r="BS19" s="108">
        <f>SUMIF('20.01'!$AT:$AT,$B:$B,'20.01'!$E:$E)</f>
        <v>0</v>
      </c>
      <c r="BT19" s="108">
        <f>SUMIF('20.01'!$AO:$AO,$B:$B,'20.01'!$E:$E)</f>
        <v>0</v>
      </c>
      <c r="BU19" s="108">
        <f t="shared" si="49"/>
        <v>3766.42</v>
      </c>
      <c r="BV19" s="108">
        <f>SUMIF('20.01'!$AE:$AE,$B:$B,'20.01'!$E:$E)</f>
        <v>0</v>
      </c>
      <c r="BW19" s="108">
        <f>SUMIF('20.01'!$AF:$AF,$B:$B,'20.01'!$E:$E)</f>
        <v>0</v>
      </c>
      <c r="BX19" s="108">
        <f>SUMIF('20.01'!$AG:$AG,$B:$B,'20.01'!$E:$E)</f>
        <v>3766.42</v>
      </c>
      <c r="BY19" s="108">
        <f t="shared" si="50"/>
        <v>0</v>
      </c>
      <c r="BZ19" s="108">
        <f>SUMIF('20.01'!$AH:$AH,$B:$B,'20.01'!$E:$E)</f>
        <v>0</v>
      </c>
      <c r="CA19" s="108">
        <f>SUMIF('20.01'!$AP:$AP,$B:$B,'20.01'!$E:$E)</f>
        <v>0</v>
      </c>
      <c r="CB19" s="108">
        <f>SUMIF('20.01'!$AD:$AD,$B:$B,'20.01'!$E:$E)</f>
        <v>0</v>
      </c>
      <c r="CC19" s="108">
        <f t="shared" si="51"/>
        <v>0</v>
      </c>
      <c r="CD19" s="108">
        <f>SUMIF('20.01'!$Z:$Z,$B:$B,'20.01'!$E:$E)</f>
        <v>0</v>
      </c>
      <c r="CE19" s="108">
        <f>SUMIF('20.01'!$S:$S,$B:$B,'20.01'!$E:$E)</f>
        <v>0</v>
      </c>
      <c r="CF19" s="108">
        <f t="shared" si="52"/>
        <v>0</v>
      </c>
      <c r="CG19" s="108">
        <f>SUMIF('20.01'!$AJ:$AJ,$B:$B,'20.01'!$E:$E)</f>
        <v>0</v>
      </c>
      <c r="CH19" s="108">
        <f>SUMIF('20.01'!$AL:$AL,$B:$B,'20.01'!$E:$E)</f>
        <v>0</v>
      </c>
      <c r="CI19" s="108">
        <f>SUMIF('20.01'!$AM:$AM,$B:$B,'20.01'!$E:$E)</f>
        <v>0</v>
      </c>
      <c r="CJ19" s="108">
        <f>SUMIF('20.01'!$W:$W,$B:$B,'20.01'!$E:$E)</f>
        <v>0</v>
      </c>
      <c r="CK19" s="108">
        <f>SUMIF('20.01'!$AR:$AR,$B:$B,'20.01'!$E:$E)</f>
        <v>0</v>
      </c>
      <c r="CL19" s="108">
        <f t="shared" si="53"/>
        <v>0</v>
      </c>
      <c r="CM19" s="108">
        <f>SUMIF('20.01'!$P:$P,$B:$B,'20.01'!$E:$E)</f>
        <v>0</v>
      </c>
      <c r="CN19" s="108">
        <f>SUMIF('20.01'!$Q:$Q,$B:$B,'20.01'!$E:$E)</f>
        <v>0</v>
      </c>
      <c r="CO19" s="108">
        <f>SUMIF('20.01'!$AK:$AK,$B:$B,'20.01'!$E:$E)</f>
        <v>0</v>
      </c>
      <c r="CP19" s="108">
        <f>SUMIF('20.01'!$U:$U,$B:$B,'20.01'!$E:$E)</f>
        <v>0</v>
      </c>
      <c r="CQ19" s="108">
        <f>SUMIF('20.01'!$R:$R,$B:$B,'20.01'!$E:$E)</f>
        <v>0</v>
      </c>
      <c r="CR19" s="108">
        <f>SUMIF('20.01'!$V:$V,$B:$B,'20.01'!$E:$E)</f>
        <v>0</v>
      </c>
      <c r="CS19" s="108">
        <f t="shared" si="54"/>
        <v>0</v>
      </c>
      <c r="CT19" s="108">
        <f>SUMIF('20.01'!$AQ:$AQ,$B:$B,'20.01'!$E:$E)</f>
        <v>0</v>
      </c>
      <c r="CU19" s="108">
        <f>SUMIF('20.01'!$AC:$AC,$B:$B,'20.01'!$E:$E)</f>
        <v>0</v>
      </c>
      <c r="CV19" s="108">
        <f>SUMIF('20.01'!$AS:$AS,$B:$B,'20.01'!$E:$E)</f>
        <v>0</v>
      </c>
      <c r="CW19" s="108">
        <f t="shared" si="55"/>
        <v>0</v>
      </c>
      <c r="CX19" s="108">
        <f>SUMIF('20.01'!$AB:$AB,$B:$B,'20.01'!$E:$E)</f>
        <v>0</v>
      </c>
      <c r="CY19" s="108">
        <f>SUMIF('20.01'!$AA:$AA,$B:$B,'20.01'!$E:$E)</f>
        <v>0</v>
      </c>
      <c r="CZ19" s="108">
        <f>SUMIF('20.01'!$AN:$AN,$B:$B,'20.01'!$E:$E)</f>
        <v>0</v>
      </c>
      <c r="DA19" s="108">
        <f>SUMIF('20.01'!$X:$X,$B:$B,'20.01'!$E:$E)</f>
        <v>0</v>
      </c>
      <c r="DB19" s="108">
        <f>SUMIF('20.01'!$Y:$Y,$B:$B,'20.01'!$E:$E)</f>
        <v>0</v>
      </c>
      <c r="DC19" s="108">
        <f t="shared" si="56"/>
        <v>367.46090652735364</v>
      </c>
      <c r="DD19" s="127">
        <f t="shared" si="57"/>
        <v>64963.077358805014</v>
      </c>
      <c r="DE19" s="127">
        <f t="shared" si="6"/>
        <v>50505.241568490062</v>
      </c>
      <c r="DF19" s="127">
        <f t="shared" si="58"/>
        <v>86.833126542775489</v>
      </c>
      <c r="DG19" s="127">
        <f t="shared" si="7"/>
        <v>39.780921044041087</v>
      </c>
      <c r="DH19" s="127">
        <f t="shared" si="8"/>
        <v>47.052205498734402</v>
      </c>
      <c r="DI19" s="108">
        <f>SUMIF('20.01'!$AZ:$AZ,$B:$B,'20.01'!$E:$E)+FH19*$DI$249</f>
        <v>5240.7264580313013</v>
      </c>
      <c r="DJ19" s="108">
        <f>SUMIF('20.01'!$AY:$AY,$B:$B,'20.01'!$E:$E)</f>
        <v>0</v>
      </c>
      <c r="DK19" s="108">
        <f t="shared" si="9"/>
        <v>80.02057722079013</v>
      </c>
      <c r="DL19" s="108">
        <f>SUMIF('20.01'!$AX:$AX,$B:$B,'20.01'!$E:$E)</f>
        <v>0</v>
      </c>
      <c r="DM19" s="108">
        <f t="shared" si="10"/>
        <v>8970.1554816169391</v>
      </c>
      <c r="DN19" s="108">
        <f>SUMIF('20.01'!$BA:$BA,$B:$B,'20.01'!$E:$E)</f>
        <v>0</v>
      </c>
      <c r="DO19" s="108">
        <f t="shared" si="11"/>
        <v>80.100146903144264</v>
      </c>
      <c r="DP19" s="108">
        <f>SUMIF('20.01'!$AW:$AW,$B:$B,'20.01'!$E:$E)</f>
        <v>0</v>
      </c>
      <c r="DQ19" s="108">
        <f t="shared" si="59"/>
        <v>42449.692677928258</v>
      </c>
      <c r="DR19" s="108">
        <f t="shared" si="60"/>
        <v>35150.65752734035</v>
      </c>
      <c r="DS19" s="108">
        <f t="shared" si="12"/>
        <v>11304.192426245258</v>
      </c>
      <c r="DT19" s="108">
        <f t="shared" si="13"/>
        <v>23846.465101095095</v>
      </c>
      <c r="DU19" s="108">
        <f t="shared" si="61"/>
        <v>5966.9616445274733</v>
      </c>
      <c r="DV19" s="108">
        <f t="shared" si="62"/>
        <v>3542.8024703572969</v>
      </c>
      <c r="DW19" s="108">
        <f t="shared" si="63"/>
        <v>2424.1591741701768</v>
      </c>
      <c r="DX19" s="108">
        <f t="shared" si="64"/>
        <v>502.29688147408797</v>
      </c>
      <c r="DY19" s="108">
        <f t="shared" si="65"/>
        <v>295.78703253770351</v>
      </c>
      <c r="DZ19" s="108">
        <f t="shared" si="66"/>
        <v>206.50984893638449</v>
      </c>
      <c r="EA19" s="108">
        <f t="shared" si="67"/>
        <v>397.28824120681105</v>
      </c>
      <c r="EB19" s="108">
        <f t="shared" si="68"/>
        <v>31.357669165388792</v>
      </c>
      <c r="EC19" s="108">
        <f t="shared" si="69"/>
        <v>401.13071421414622</v>
      </c>
      <c r="ED19" s="108">
        <f t="shared" si="70"/>
        <v>7221.5792209315932</v>
      </c>
      <c r="EE19" s="108">
        <f t="shared" si="14"/>
        <v>42869.008852150204</v>
      </c>
      <c r="EF19" s="108">
        <f t="shared" si="71"/>
        <v>23149.264780161109</v>
      </c>
      <c r="EG19" s="108">
        <f t="shared" si="15"/>
        <v>19719.744071989091</v>
      </c>
      <c r="EH19" s="108">
        <f t="shared" si="16"/>
        <v>0</v>
      </c>
      <c r="EI19" s="108">
        <f t="shared" si="72"/>
        <v>0</v>
      </c>
      <c r="EJ19" s="108">
        <f t="shared" si="17"/>
        <v>0</v>
      </c>
      <c r="EK19" s="108">
        <f t="shared" si="18"/>
        <v>0</v>
      </c>
      <c r="EL19" s="108">
        <f>SUMIF('20.01'!$BF:$BF,$B:$B,'20.01'!$E:$E)</f>
        <v>0</v>
      </c>
      <c r="EM19" s="108">
        <f>SUMIF('20.01'!$BH:$BH,$B:$B,'20.01'!$E:$E)</f>
        <v>1046.8</v>
      </c>
      <c r="EO19" s="115">
        <v>0</v>
      </c>
      <c r="EP19" s="107">
        <v>3.4064146106542199</v>
      </c>
      <c r="EQ19" s="108">
        <f t="shared" si="73"/>
        <v>560.68000000000006</v>
      </c>
      <c r="ER19" s="107">
        <v>3.0862302733940878</v>
      </c>
      <c r="ES19" s="108">
        <f t="shared" si="19"/>
        <v>560.68000000000006</v>
      </c>
      <c r="ET19" s="107">
        <v>0</v>
      </c>
      <c r="EU19" s="108">
        <f t="shared" si="20"/>
        <v>0</v>
      </c>
      <c r="EV19" s="108">
        <f t="shared" si="21"/>
        <v>560.67999999999995</v>
      </c>
      <c r="EW19" s="108">
        <f t="shared" si="22"/>
        <v>560.67999999999995</v>
      </c>
      <c r="EX19" s="108">
        <f t="shared" si="23"/>
        <v>560.67999999999995</v>
      </c>
      <c r="EY19" s="108">
        <f t="shared" si="24"/>
        <v>560.67999999999995</v>
      </c>
      <c r="EZ19" s="108">
        <f t="shared" si="25"/>
        <v>560.67999999999995</v>
      </c>
      <c r="FA19" s="108">
        <f t="shared" si="26"/>
        <v>560.67999999999995</v>
      </c>
      <c r="FB19" s="108">
        <f t="shared" si="27"/>
        <v>560.67999999999995</v>
      </c>
      <c r="FC19" s="108">
        <f t="shared" si="28"/>
        <v>560.67999999999995</v>
      </c>
      <c r="FD19" s="108">
        <f t="shared" si="29"/>
        <v>560.67999999999995</v>
      </c>
      <c r="FE19" s="108">
        <f t="shared" si="30"/>
        <v>560.67999999999995</v>
      </c>
      <c r="FF19" s="108">
        <f t="shared" si="31"/>
        <v>560.67999999999995</v>
      </c>
      <c r="FG19" s="108">
        <f t="shared" si="32"/>
        <v>560.67999999999995</v>
      </c>
      <c r="FH19" s="108">
        <f t="shared" si="74"/>
        <v>560.68000000000006</v>
      </c>
      <c r="FI19" s="108">
        <v>560.68000000000006</v>
      </c>
    </row>
    <row r="20" spans="1:165" ht="12" customHeight="1" x14ac:dyDescent="0.25">
      <c r="A20" s="22">
        <f t="shared" si="75"/>
        <v>15</v>
      </c>
      <c r="B20" s="10" t="s">
        <v>14</v>
      </c>
      <c r="C20" s="28">
        <v>2021</v>
      </c>
      <c r="D20" s="282"/>
      <c r="E20" s="126">
        <f t="shared" si="0"/>
        <v>642.20000000000005</v>
      </c>
      <c r="F20" s="11">
        <f>SUMIF(Площади!$A:$A,$B:$B,Площади!$C:$C)</f>
        <v>642.20000000000005</v>
      </c>
      <c r="G20" s="11">
        <f>SUMIF(Площади!$A:$A,$B:$B,Площади!$G:$G)</f>
        <v>0</v>
      </c>
      <c r="H20" s="11">
        <f>SUMIF(Площади!$A:$A,$B:$B,Площади!$F:$F)</f>
        <v>65.400000000000006</v>
      </c>
      <c r="I20" s="124" t="s">
        <v>493</v>
      </c>
      <c r="J20" s="12">
        <v>27.35</v>
      </c>
      <c r="K20" s="26">
        <v>4.4800000000000004</v>
      </c>
      <c r="L20" s="26">
        <v>5.83</v>
      </c>
      <c r="M20" s="26">
        <v>7.93</v>
      </c>
      <c r="N20" s="26">
        <v>6.1</v>
      </c>
      <c r="O20" s="26">
        <v>2.78</v>
      </c>
      <c r="P20" s="26">
        <v>0</v>
      </c>
      <c r="Q20" s="26">
        <v>0</v>
      </c>
      <c r="R20" s="26">
        <v>0.23</v>
      </c>
      <c r="S20" s="35">
        <f t="shared" si="33"/>
        <v>28.444000000000003</v>
      </c>
      <c r="T20" s="33">
        <f t="shared" si="33"/>
        <v>4.6592000000000002</v>
      </c>
      <c r="U20" s="33">
        <f t="shared" si="1"/>
        <v>6.0632000000000001</v>
      </c>
      <c r="V20" s="33">
        <f t="shared" si="1"/>
        <v>8.2471999999999994</v>
      </c>
      <c r="W20" s="33">
        <f t="shared" si="1"/>
        <v>6.3439999999999994</v>
      </c>
      <c r="X20" s="33">
        <f t="shared" si="1"/>
        <v>2.8912</v>
      </c>
      <c r="Y20" s="33">
        <f t="shared" si="1"/>
        <v>0</v>
      </c>
      <c r="Z20" s="33">
        <f t="shared" si="1"/>
        <v>0</v>
      </c>
      <c r="AA20" s="33">
        <f t="shared" si="1"/>
        <v>0.23920000000000002</v>
      </c>
      <c r="AB20" s="36"/>
      <c r="AC20" s="36"/>
      <c r="AD20" s="122" t="s">
        <v>396</v>
      </c>
      <c r="AE20" s="37">
        <v>0</v>
      </c>
      <c r="AF20" s="38" t="s">
        <v>396</v>
      </c>
      <c r="AG20" s="282"/>
      <c r="AH20" s="26">
        <v>34.24</v>
      </c>
      <c r="AI20" s="26">
        <v>34.24</v>
      </c>
      <c r="AJ20" s="26">
        <v>2190</v>
      </c>
      <c r="AK20" s="26">
        <v>35.89</v>
      </c>
      <c r="AL20" s="26">
        <v>5.93</v>
      </c>
      <c r="AM20" s="282"/>
      <c r="AN20" s="15">
        <v>1.2999999999999999E-2</v>
      </c>
      <c r="AO20" s="15">
        <v>1.2999999999999999E-2</v>
      </c>
      <c r="AP20" s="16">
        <f t="shared" si="34"/>
        <v>7.7870000000000001E-4</v>
      </c>
      <c r="AQ20" s="15">
        <f t="shared" si="35"/>
        <v>2.5999999999999999E-2</v>
      </c>
      <c r="AR20" s="15">
        <v>0.68300000000000005</v>
      </c>
      <c r="AS20" s="282"/>
      <c r="AT20" s="13">
        <f t="shared" si="36"/>
        <v>0.85020000000000007</v>
      </c>
      <c r="AU20" s="13">
        <f t="shared" si="37"/>
        <v>0.85020000000000007</v>
      </c>
      <c r="AV20" s="13">
        <f t="shared" si="38"/>
        <v>5.0926980000000004E-2</v>
      </c>
      <c r="AW20" s="13">
        <f t="shared" si="39"/>
        <v>1.7004000000000001</v>
      </c>
      <c r="AX20" s="13">
        <f t="shared" si="40"/>
        <v>44.668200000000006</v>
      </c>
      <c r="AY20" s="26">
        <f t="shared" si="41"/>
        <v>4.5329878542510124E-2</v>
      </c>
      <c r="AZ20" s="26">
        <f t="shared" si="42"/>
        <v>4.5329878542510124E-2</v>
      </c>
      <c r="BA20" s="26">
        <f t="shared" si="43"/>
        <v>0.17366877327935223</v>
      </c>
      <c r="BB20" s="26">
        <f t="shared" si="44"/>
        <v>9.5028582995951419E-2</v>
      </c>
      <c r="BC20" s="26">
        <f t="shared" si="45"/>
        <v>0.41246095608844602</v>
      </c>
      <c r="BD20" s="282"/>
      <c r="BE20" s="108">
        <f t="shared" si="46"/>
        <v>28711.160116899962</v>
      </c>
      <c r="BF20" s="108">
        <f t="shared" si="47"/>
        <v>28711.160116899962</v>
      </c>
      <c r="BG20" s="108">
        <f t="shared" si="2"/>
        <v>3318.9580551396252</v>
      </c>
      <c r="BH20" s="108">
        <f t="shared" si="3"/>
        <v>551.94772751357527</v>
      </c>
      <c r="BI20" s="108">
        <f t="shared" si="4"/>
        <v>196.88872200137988</v>
      </c>
      <c r="BJ20" s="108">
        <f t="shared" si="5"/>
        <v>2417.9856122453807</v>
      </c>
      <c r="BK20" s="108">
        <f>SUMIF('20.01'!$K:$K,$B:$B,'20.01'!$E:$E)</f>
        <v>22225.38</v>
      </c>
      <c r="BL20" s="108">
        <f t="shared" si="48"/>
        <v>0</v>
      </c>
      <c r="BM20" s="108">
        <f>SUMIF('20.01'!$AI:$AI,$B:$B,'20.01'!$E:$E)</f>
        <v>0</v>
      </c>
      <c r="BN20" s="108">
        <f>SUMIF('20.01'!$L:$L,$B:$B,'20.01'!$E:$E)</f>
        <v>0</v>
      </c>
      <c r="BO20" s="108">
        <f>SUMIF('20.01'!$M:$M,$B:$B,'20.01'!$E:$E)</f>
        <v>0</v>
      </c>
      <c r="BP20" s="108">
        <f>SUMIF('20.01'!$N:$N,$B:$B,'20.01'!$E:$E)</f>
        <v>0</v>
      </c>
      <c r="BQ20" s="108">
        <f>SUMIF('20.01'!$O:$O,$B:$B,'20.01'!$E:$E)</f>
        <v>0</v>
      </c>
      <c r="BR20" s="108">
        <f>SUMIF('20.01'!$T:$T,$B:$B,'20.01'!$E:$E)</f>
        <v>0</v>
      </c>
      <c r="BS20" s="108">
        <f>SUMIF('20.01'!$AT:$AT,$B:$B,'20.01'!$E:$E)</f>
        <v>0</v>
      </c>
      <c r="BT20" s="108">
        <f>SUMIF('20.01'!$AO:$AO,$B:$B,'20.01'!$E:$E)</f>
        <v>0</v>
      </c>
      <c r="BU20" s="108">
        <f t="shared" si="49"/>
        <v>0</v>
      </c>
      <c r="BV20" s="108">
        <f>SUMIF('20.01'!$AE:$AE,$B:$B,'20.01'!$E:$E)</f>
        <v>0</v>
      </c>
      <c r="BW20" s="108">
        <f>SUMIF('20.01'!$AF:$AF,$B:$B,'20.01'!$E:$E)</f>
        <v>0</v>
      </c>
      <c r="BX20" s="108">
        <f>SUMIF('20.01'!$AG:$AG,$B:$B,'20.01'!$E:$E)</f>
        <v>0</v>
      </c>
      <c r="BY20" s="108">
        <f t="shared" si="50"/>
        <v>0</v>
      </c>
      <c r="BZ20" s="108">
        <f>SUMIF('20.01'!$AH:$AH,$B:$B,'20.01'!$E:$E)</f>
        <v>0</v>
      </c>
      <c r="CA20" s="108">
        <f>SUMIF('20.01'!$AP:$AP,$B:$B,'20.01'!$E:$E)</f>
        <v>0</v>
      </c>
      <c r="CB20" s="108">
        <f>SUMIF('20.01'!$AD:$AD,$B:$B,'20.01'!$E:$E)</f>
        <v>0</v>
      </c>
      <c r="CC20" s="108">
        <f t="shared" si="51"/>
        <v>0</v>
      </c>
      <c r="CD20" s="108">
        <f>SUMIF('20.01'!$Z:$Z,$B:$B,'20.01'!$E:$E)</f>
        <v>0</v>
      </c>
      <c r="CE20" s="108">
        <f>SUMIF('20.01'!$S:$S,$B:$B,'20.01'!$E:$E)</f>
        <v>0</v>
      </c>
      <c r="CF20" s="108">
        <f t="shared" si="52"/>
        <v>0</v>
      </c>
      <c r="CG20" s="108">
        <f>SUMIF('20.01'!$AJ:$AJ,$B:$B,'20.01'!$E:$E)</f>
        <v>0</v>
      </c>
      <c r="CH20" s="108">
        <f>SUMIF('20.01'!$AL:$AL,$B:$B,'20.01'!$E:$E)</f>
        <v>0</v>
      </c>
      <c r="CI20" s="108">
        <f>SUMIF('20.01'!$AM:$AM,$B:$B,'20.01'!$E:$E)</f>
        <v>0</v>
      </c>
      <c r="CJ20" s="108">
        <f>SUMIF('20.01'!$W:$W,$B:$B,'20.01'!$E:$E)</f>
        <v>0</v>
      </c>
      <c r="CK20" s="108">
        <f>SUMIF('20.01'!$AR:$AR,$B:$B,'20.01'!$E:$E)</f>
        <v>0</v>
      </c>
      <c r="CL20" s="108">
        <f t="shared" si="53"/>
        <v>0</v>
      </c>
      <c r="CM20" s="108">
        <f>SUMIF('20.01'!$P:$P,$B:$B,'20.01'!$E:$E)</f>
        <v>0</v>
      </c>
      <c r="CN20" s="108">
        <f>SUMIF('20.01'!$Q:$Q,$B:$B,'20.01'!$E:$E)</f>
        <v>0</v>
      </c>
      <c r="CO20" s="108">
        <f>SUMIF('20.01'!$AK:$AK,$B:$B,'20.01'!$E:$E)</f>
        <v>0</v>
      </c>
      <c r="CP20" s="108">
        <f>SUMIF('20.01'!$U:$U,$B:$B,'20.01'!$E:$E)</f>
        <v>0</v>
      </c>
      <c r="CQ20" s="108">
        <f>SUMIF('20.01'!$R:$R,$B:$B,'20.01'!$E:$E)</f>
        <v>0</v>
      </c>
      <c r="CR20" s="108">
        <f>SUMIF('20.01'!$V:$V,$B:$B,'20.01'!$E:$E)</f>
        <v>0</v>
      </c>
      <c r="CS20" s="108">
        <f t="shared" si="54"/>
        <v>0</v>
      </c>
      <c r="CT20" s="108">
        <f>SUMIF('20.01'!$AQ:$AQ,$B:$B,'20.01'!$E:$E)</f>
        <v>0</v>
      </c>
      <c r="CU20" s="108">
        <f>SUMIF('20.01'!$AC:$AC,$B:$B,'20.01'!$E:$E)</f>
        <v>0</v>
      </c>
      <c r="CV20" s="108">
        <f>SUMIF('20.01'!$AS:$AS,$B:$B,'20.01'!$E:$E)</f>
        <v>0</v>
      </c>
      <c r="CW20" s="108">
        <f t="shared" si="55"/>
        <v>0</v>
      </c>
      <c r="CX20" s="108">
        <f>SUMIF('20.01'!$AB:$AB,$B:$B,'20.01'!$E:$E)</f>
        <v>0</v>
      </c>
      <c r="CY20" s="108">
        <f>SUMIF('20.01'!$AA:$AA,$B:$B,'20.01'!$E:$E)</f>
        <v>0</v>
      </c>
      <c r="CZ20" s="108">
        <f>SUMIF('20.01'!$AN:$AN,$B:$B,'20.01'!$E:$E)</f>
        <v>0</v>
      </c>
      <c r="DA20" s="108">
        <f>SUMIF('20.01'!$X:$X,$B:$B,'20.01'!$E:$E)</f>
        <v>0</v>
      </c>
      <c r="DB20" s="108">
        <f>SUMIF('20.01'!$Y:$Y,$B:$B,'20.01'!$E:$E)</f>
        <v>0</v>
      </c>
      <c r="DC20" s="108">
        <f t="shared" si="56"/>
        <v>0</v>
      </c>
      <c r="DD20" s="127">
        <f t="shared" si="57"/>
        <v>68469.492148506397</v>
      </c>
      <c r="DE20" s="127">
        <f t="shared" si="6"/>
        <v>57848.444986952112</v>
      </c>
      <c r="DF20" s="127">
        <f t="shared" si="58"/>
        <v>99.458218352305082</v>
      </c>
      <c r="DG20" s="127">
        <f t="shared" si="7"/>
        <v>45.564863191986845</v>
      </c>
      <c r="DH20" s="127">
        <f t="shared" si="8"/>
        <v>53.893355160318237</v>
      </c>
      <c r="DI20" s="108">
        <f>SUMIF('20.01'!$AZ:$AZ,$B:$B,'20.01'!$E:$E)+FH20*$DI$249</f>
        <v>63.817345629773492</v>
      </c>
      <c r="DJ20" s="108">
        <f>SUMIF('20.01'!$AY:$AY,$B:$B,'20.01'!$E:$E)</f>
        <v>0</v>
      </c>
      <c r="DK20" s="108">
        <f t="shared" si="9"/>
        <v>91.655159255174809</v>
      </c>
      <c r="DL20" s="108">
        <f>SUMIF('20.01'!$AX:$AX,$B:$B,'20.01'!$E:$E)</f>
        <v>0</v>
      </c>
      <c r="DM20" s="108">
        <f t="shared" si="10"/>
        <v>10274.370140355277</v>
      </c>
      <c r="DN20" s="108">
        <f>SUMIF('20.01'!$BA:$BA,$B:$B,'20.01'!$E:$E)</f>
        <v>0</v>
      </c>
      <c r="DO20" s="108">
        <f t="shared" si="11"/>
        <v>91.746297961759353</v>
      </c>
      <c r="DP20" s="108">
        <f>SUMIF('20.01'!$AW:$AW,$B:$B,'20.01'!$E:$E)</f>
        <v>0</v>
      </c>
      <c r="DQ20" s="108">
        <f t="shared" si="59"/>
        <v>48621.660551055007</v>
      </c>
      <c r="DR20" s="108">
        <f t="shared" si="60"/>
        <v>40261.383077794766</v>
      </c>
      <c r="DS20" s="108">
        <f t="shared" si="12"/>
        <v>12947.764100975071</v>
      </c>
      <c r="DT20" s="108">
        <f t="shared" si="13"/>
        <v>27313.618976819693</v>
      </c>
      <c r="DU20" s="108">
        <f t="shared" si="61"/>
        <v>6834.527302767252</v>
      </c>
      <c r="DV20" s="108">
        <f t="shared" si="62"/>
        <v>4057.9078020679453</v>
      </c>
      <c r="DW20" s="108">
        <f t="shared" si="63"/>
        <v>2776.6195006993066</v>
      </c>
      <c r="DX20" s="108">
        <f t="shared" si="64"/>
        <v>575.32827509927097</v>
      </c>
      <c r="DY20" s="108">
        <f t="shared" si="65"/>
        <v>338.79295194355632</v>
      </c>
      <c r="DZ20" s="108">
        <f t="shared" si="66"/>
        <v>236.53532315571465</v>
      </c>
      <c r="EA20" s="108">
        <f t="shared" si="67"/>
        <v>455.05191642829067</v>
      </c>
      <c r="EB20" s="108">
        <f t="shared" si="68"/>
        <v>35.91691363703481</v>
      </c>
      <c r="EC20" s="108">
        <f t="shared" si="69"/>
        <v>459.45306532839527</v>
      </c>
      <c r="ED20" s="108">
        <f t="shared" si="70"/>
        <v>8271.5598481883917</v>
      </c>
      <c r="EE20" s="108">
        <f t="shared" si="14"/>
        <v>49101.943149124018</v>
      </c>
      <c r="EF20" s="108">
        <f t="shared" si="71"/>
        <v>26515.049300526971</v>
      </c>
      <c r="EG20" s="108">
        <f t="shared" si="15"/>
        <v>22586.893848597047</v>
      </c>
      <c r="EH20" s="108">
        <f t="shared" si="16"/>
        <v>0</v>
      </c>
      <c r="EI20" s="108">
        <f t="shared" si="72"/>
        <v>0</v>
      </c>
      <c r="EJ20" s="108">
        <f t="shared" si="17"/>
        <v>0</v>
      </c>
      <c r="EK20" s="108">
        <f t="shared" si="18"/>
        <v>0</v>
      </c>
      <c r="EL20" s="108">
        <f>SUMIF('20.01'!$BF:$BF,$B:$B,'20.01'!$E:$E)</f>
        <v>0</v>
      </c>
      <c r="EM20" s="108">
        <f>SUMIF('20.01'!$BH:$BH,$B:$B,'20.01'!$E:$E)</f>
        <v>1806.8</v>
      </c>
      <c r="EO20" s="115">
        <v>0</v>
      </c>
      <c r="EP20" s="107">
        <v>3.4064178026766263</v>
      </c>
      <c r="EQ20" s="108">
        <f t="shared" si="73"/>
        <v>642.19999999999993</v>
      </c>
      <c r="ER20" s="107">
        <v>3.0862309368191725</v>
      </c>
      <c r="ES20" s="108">
        <f t="shared" si="19"/>
        <v>642.19999999999993</v>
      </c>
      <c r="ET20" s="107">
        <v>0</v>
      </c>
      <c r="EU20" s="108">
        <f t="shared" si="20"/>
        <v>0</v>
      </c>
      <c r="EV20" s="108">
        <f t="shared" si="21"/>
        <v>642.20000000000005</v>
      </c>
      <c r="EW20" s="108">
        <f t="shared" si="22"/>
        <v>642.20000000000005</v>
      </c>
      <c r="EX20" s="108">
        <f t="shared" si="23"/>
        <v>642.20000000000005</v>
      </c>
      <c r="EY20" s="108">
        <f t="shared" si="24"/>
        <v>642.20000000000005</v>
      </c>
      <c r="EZ20" s="108">
        <f t="shared" si="25"/>
        <v>642.20000000000005</v>
      </c>
      <c r="FA20" s="108">
        <f t="shared" si="26"/>
        <v>642.20000000000005</v>
      </c>
      <c r="FB20" s="108">
        <f t="shared" si="27"/>
        <v>642.20000000000005</v>
      </c>
      <c r="FC20" s="108">
        <f t="shared" si="28"/>
        <v>642.20000000000005</v>
      </c>
      <c r="FD20" s="108">
        <f t="shared" si="29"/>
        <v>642.20000000000005</v>
      </c>
      <c r="FE20" s="108">
        <f t="shared" si="30"/>
        <v>642.20000000000005</v>
      </c>
      <c r="FF20" s="108">
        <f t="shared" si="31"/>
        <v>642.20000000000005</v>
      </c>
      <c r="FG20" s="108">
        <f t="shared" si="32"/>
        <v>642.20000000000005</v>
      </c>
      <c r="FH20" s="108">
        <f t="shared" si="74"/>
        <v>642.19999999999993</v>
      </c>
      <c r="FI20" s="108">
        <v>0</v>
      </c>
    </row>
    <row r="21" spans="1:165" ht="12" customHeight="1" x14ac:dyDescent="0.25">
      <c r="A21" s="22">
        <f t="shared" si="75"/>
        <v>16</v>
      </c>
      <c r="B21" s="10" t="s">
        <v>15</v>
      </c>
      <c r="C21" s="28">
        <v>2021</v>
      </c>
      <c r="D21" s="282"/>
      <c r="E21" s="126">
        <f t="shared" si="0"/>
        <v>646.79999999999995</v>
      </c>
      <c r="F21" s="11">
        <f>SUMIF(Площади!$A:$A,$B:$B,Площади!$C:$C)</f>
        <v>646.79999999999995</v>
      </c>
      <c r="G21" s="11">
        <f>SUMIF(Площади!$A:$A,$B:$B,Площади!$G:$G)</f>
        <v>0</v>
      </c>
      <c r="H21" s="11">
        <f>SUMIF(Площади!$A:$A,$B:$B,Площади!$F:$F)</f>
        <v>65.400000000000006</v>
      </c>
      <c r="I21" s="124" t="s">
        <v>493</v>
      </c>
      <c r="J21" s="12">
        <v>27.35</v>
      </c>
      <c r="K21" s="26">
        <v>4.4800000000000004</v>
      </c>
      <c r="L21" s="26">
        <v>5.83</v>
      </c>
      <c r="M21" s="26">
        <v>7.93</v>
      </c>
      <c r="N21" s="26">
        <v>6.1</v>
      </c>
      <c r="O21" s="26">
        <v>2.78</v>
      </c>
      <c r="P21" s="26">
        <v>0</v>
      </c>
      <c r="Q21" s="26">
        <v>0</v>
      </c>
      <c r="R21" s="26">
        <v>0.23</v>
      </c>
      <c r="S21" s="35">
        <f t="shared" si="33"/>
        <v>28.444000000000003</v>
      </c>
      <c r="T21" s="33">
        <f t="shared" si="33"/>
        <v>4.6592000000000002</v>
      </c>
      <c r="U21" s="33">
        <f t="shared" si="1"/>
        <v>6.0632000000000001</v>
      </c>
      <c r="V21" s="33">
        <f t="shared" si="1"/>
        <v>8.2471999999999994</v>
      </c>
      <c r="W21" s="33">
        <f t="shared" si="1"/>
        <v>6.3439999999999994</v>
      </c>
      <c r="X21" s="33">
        <f t="shared" si="1"/>
        <v>2.8912</v>
      </c>
      <c r="Y21" s="33">
        <f t="shared" si="1"/>
        <v>0</v>
      </c>
      <c r="Z21" s="33">
        <f t="shared" si="1"/>
        <v>0</v>
      </c>
      <c r="AA21" s="33">
        <f t="shared" si="1"/>
        <v>0.23920000000000002</v>
      </c>
      <c r="AB21" s="36"/>
      <c r="AC21" s="36"/>
      <c r="AD21" s="122" t="s">
        <v>396</v>
      </c>
      <c r="AE21" s="37">
        <v>0</v>
      </c>
      <c r="AF21" s="38" t="s">
        <v>396</v>
      </c>
      <c r="AG21" s="282"/>
      <c r="AH21" s="26">
        <v>34.24</v>
      </c>
      <c r="AI21" s="26">
        <v>34.24</v>
      </c>
      <c r="AJ21" s="26">
        <v>2190</v>
      </c>
      <c r="AK21" s="26">
        <v>35.89</v>
      </c>
      <c r="AL21" s="26">
        <v>5.93</v>
      </c>
      <c r="AM21" s="282"/>
      <c r="AN21" s="15">
        <v>1.2999999999999999E-2</v>
      </c>
      <c r="AO21" s="15">
        <v>1.2999999999999999E-2</v>
      </c>
      <c r="AP21" s="16">
        <f t="shared" si="34"/>
        <v>7.7870000000000001E-4</v>
      </c>
      <c r="AQ21" s="15">
        <f t="shared" si="35"/>
        <v>2.5999999999999999E-2</v>
      </c>
      <c r="AR21" s="15">
        <v>0.68300000000000005</v>
      </c>
      <c r="AS21" s="282"/>
      <c r="AT21" s="13">
        <f t="shared" si="36"/>
        <v>0.85020000000000007</v>
      </c>
      <c r="AU21" s="13">
        <f t="shared" si="37"/>
        <v>0.85020000000000007</v>
      </c>
      <c r="AV21" s="13">
        <f t="shared" si="38"/>
        <v>5.0926980000000004E-2</v>
      </c>
      <c r="AW21" s="13">
        <f t="shared" si="39"/>
        <v>1.7004000000000001</v>
      </c>
      <c r="AX21" s="13">
        <f t="shared" si="40"/>
        <v>44.668200000000006</v>
      </c>
      <c r="AY21" s="26">
        <f t="shared" si="41"/>
        <v>4.5007495361781079E-2</v>
      </c>
      <c r="AZ21" s="26">
        <f t="shared" si="42"/>
        <v>4.5007495361781079E-2</v>
      </c>
      <c r="BA21" s="26">
        <f t="shared" si="43"/>
        <v>0.17243365213358072</v>
      </c>
      <c r="BB21" s="26">
        <f t="shared" si="44"/>
        <v>9.4352745825602977E-2</v>
      </c>
      <c r="BC21" s="26">
        <f t="shared" si="45"/>
        <v>0.40952756029684606</v>
      </c>
      <c r="BD21" s="282"/>
      <c r="BE21" s="108">
        <f t="shared" si="46"/>
        <v>173009.8595742289</v>
      </c>
      <c r="BF21" s="108">
        <f t="shared" si="47"/>
        <v>84563.076966071152</v>
      </c>
      <c r="BG21" s="108">
        <f t="shared" si="2"/>
        <v>3342.731345475413</v>
      </c>
      <c r="BH21" s="108">
        <f t="shared" si="3"/>
        <v>555.90126153189124</v>
      </c>
      <c r="BI21" s="108">
        <f t="shared" si="4"/>
        <v>198.29901181951499</v>
      </c>
      <c r="BJ21" s="108">
        <f t="shared" si="5"/>
        <v>2435.3053472443362</v>
      </c>
      <c r="BK21" s="108">
        <f>SUMIF('20.01'!$K:$K,$B:$B,'20.01'!$E:$E)</f>
        <v>78030.84</v>
      </c>
      <c r="BL21" s="108">
        <f t="shared" si="48"/>
        <v>0</v>
      </c>
      <c r="BM21" s="108">
        <f>SUMIF('20.01'!$AI:$AI,$B:$B,'20.01'!$E:$E)</f>
        <v>0</v>
      </c>
      <c r="BN21" s="108">
        <f>SUMIF('20.01'!$L:$L,$B:$B,'20.01'!$E:$E)</f>
        <v>0</v>
      </c>
      <c r="BO21" s="108">
        <f>SUMIF('20.01'!$M:$M,$B:$B,'20.01'!$E:$E)</f>
        <v>0</v>
      </c>
      <c r="BP21" s="108">
        <f>SUMIF('20.01'!$N:$N,$B:$B,'20.01'!$E:$E)</f>
        <v>0</v>
      </c>
      <c r="BQ21" s="108">
        <f>SUMIF('20.01'!$O:$O,$B:$B,'20.01'!$E:$E)</f>
        <v>0</v>
      </c>
      <c r="BR21" s="108">
        <f>SUMIF('20.01'!$T:$T,$B:$B,'20.01'!$E:$E)</f>
        <v>0</v>
      </c>
      <c r="BS21" s="108">
        <f>SUMIF('20.01'!$AT:$AT,$B:$B,'20.01'!$E:$E)</f>
        <v>0</v>
      </c>
      <c r="BT21" s="108">
        <f>SUMIF('20.01'!$AO:$AO,$B:$B,'20.01'!$E:$E)</f>
        <v>0</v>
      </c>
      <c r="BU21" s="108">
        <f t="shared" si="49"/>
        <v>88022.88</v>
      </c>
      <c r="BV21" s="108">
        <f>SUMIF('20.01'!$AE:$AE,$B:$B,'20.01'!$E:$E)</f>
        <v>0</v>
      </c>
      <c r="BW21" s="108">
        <f>SUMIF('20.01'!$AF:$AF,$B:$B,'20.01'!$E:$E)</f>
        <v>0</v>
      </c>
      <c r="BX21" s="108">
        <f>SUMIF('20.01'!$AG:$AG,$B:$B,'20.01'!$E:$E)</f>
        <v>88022.88</v>
      </c>
      <c r="BY21" s="108">
        <f t="shared" si="50"/>
        <v>0</v>
      </c>
      <c r="BZ21" s="108">
        <f>SUMIF('20.01'!$AH:$AH,$B:$B,'20.01'!$E:$E)</f>
        <v>0</v>
      </c>
      <c r="CA21" s="108">
        <f>SUMIF('20.01'!$AP:$AP,$B:$B,'20.01'!$E:$E)</f>
        <v>0</v>
      </c>
      <c r="CB21" s="108">
        <f>SUMIF('20.01'!$AD:$AD,$B:$B,'20.01'!$E:$E)</f>
        <v>0</v>
      </c>
      <c r="CC21" s="108">
        <f t="shared" si="51"/>
        <v>0</v>
      </c>
      <c r="CD21" s="108">
        <f>SUMIF('20.01'!$Z:$Z,$B:$B,'20.01'!$E:$E)</f>
        <v>0</v>
      </c>
      <c r="CE21" s="108">
        <f>SUMIF('20.01'!$S:$S,$B:$B,'20.01'!$E:$E)</f>
        <v>0</v>
      </c>
      <c r="CF21" s="108">
        <f t="shared" si="52"/>
        <v>0</v>
      </c>
      <c r="CG21" s="108">
        <f>SUMIF('20.01'!$AJ:$AJ,$B:$B,'20.01'!$E:$E)</f>
        <v>0</v>
      </c>
      <c r="CH21" s="108">
        <f>SUMIF('20.01'!$AL:$AL,$B:$B,'20.01'!$E:$E)</f>
        <v>0</v>
      </c>
      <c r="CI21" s="108">
        <f>SUMIF('20.01'!$AM:$AM,$B:$B,'20.01'!$E:$E)</f>
        <v>0</v>
      </c>
      <c r="CJ21" s="108">
        <f>SUMIF('20.01'!$W:$W,$B:$B,'20.01'!$E:$E)</f>
        <v>0</v>
      </c>
      <c r="CK21" s="108">
        <f>SUMIF('20.01'!$AR:$AR,$B:$B,'20.01'!$E:$E)</f>
        <v>0</v>
      </c>
      <c r="CL21" s="108">
        <f t="shared" si="53"/>
        <v>0</v>
      </c>
      <c r="CM21" s="108">
        <f>SUMIF('20.01'!$P:$P,$B:$B,'20.01'!$E:$E)</f>
        <v>0</v>
      </c>
      <c r="CN21" s="108">
        <f>SUMIF('20.01'!$Q:$Q,$B:$B,'20.01'!$E:$E)</f>
        <v>0</v>
      </c>
      <c r="CO21" s="108">
        <f>SUMIF('20.01'!$AK:$AK,$B:$B,'20.01'!$E:$E)</f>
        <v>0</v>
      </c>
      <c r="CP21" s="108">
        <f>SUMIF('20.01'!$U:$U,$B:$B,'20.01'!$E:$E)</f>
        <v>0</v>
      </c>
      <c r="CQ21" s="108">
        <f>SUMIF('20.01'!$R:$R,$B:$B,'20.01'!$E:$E)</f>
        <v>0</v>
      </c>
      <c r="CR21" s="108">
        <f>SUMIF('20.01'!$V:$V,$B:$B,'20.01'!$E:$E)</f>
        <v>0</v>
      </c>
      <c r="CS21" s="108">
        <f t="shared" si="54"/>
        <v>0</v>
      </c>
      <c r="CT21" s="108">
        <f>SUMIF('20.01'!$AQ:$AQ,$B:$B,'20.01'!$E:$E)</f>
        <v>0</v>
      </c>
      <c r="CU21" s="108">
        <f>SUMIF('20.01'!$AC:$AC,$B:$B,'20.01'!$E:$E)</f>
        <v>0</v>
      </c>
      <c r="CV21" s="108">
        <f>SUMIF('20.01'!$AS:$AS,$B:$B,'20.01'!$E:$E)</f>
        <v>0</v>
      </c>
      <c r="CW21" s="108">
        <f t="shared" si="55"/>
        <v>0</v>
      </c>
      <c r="CX21" s="108">
        <f>SUMIF('20.01'!$AB:$AB,$B:$B,'20.01'!$E:$E)</f>
        <v>0</v>
      </c>
      <c r="CY21" s="108">
        <f>SUMIF('20.01'!$AA:$AA,$B:$B,'20.01'!$E:$E)</f>
        <v>0</v>
      </c>
      <c r="CZ21" s="108">
        <f>SUMIF('20.01'!$AN:$AN,$B:$B,'20.01'!$E:$E)</f>
        <v>0</v>
      </c>
      <c r="DA21" s="108">
        <f>SUMIF('20.01'!$X:$X,$B:$B,'20.01'!$E:$E)</f>
        <v>0</v>
      </c>
      <c r="DB21" s="108">
        <f>SUMIF('20.01'!$Y:$Y,$B:$B,'20.01'!$E:$E)</f>
        <v>0</v>
      </c>
      <c r="DC21" s="108">
        <f t="shared" si="56"/>
        <v>423.90260815775906</v>
      </c>
      <c r="DD21" s="127">
        <f t="shared" si="57"/>
        <v>77622.560740663248</v>
      </c>
      <c r="DE21" s="127">
        <f t="shared" si="6"/>
        <v>58262.806318219606</v>
      </c>
      <c r="DF21" s="127">
        <f t="shared" si="58"/>
        <v>100.17062539749445</v>
      </c>
      <c r="DG21" s="127">
        <f t="shared" si="7"/>
        <v>45.891238730266416</v>
      </c>
      <c r="DH21" s="127">
        <f t="shared" si="8"/>
        <v>54.279386667228032</v>
      </c>
      <c r="DI21" s="108">
        <f>SUMIF('20.01'!$AZ:$AZ,$B:$B,'20.01'!$E:$E)+FH21*$DI$249</f>
        <v>8726.9044614657996</v>
      </c>
      <c r="DJ21" s="108">
        <f>SUMIF('20.01'!$AY:$AY,$B:$B,'20.01'!$E:$E)</f>
        <v>0</v>
      </c>
      <c r="DK21" s="108">
        <f t="shared" si="9"/>
        <v>92.311673943081715</v>
      </c>
      <c r="DL21" s="108">
        <f>SUMIF('20.01'!$AX:$AX,$B:$B,'20.01'!$E:$E)</f>
        <v>0</v>
      </c>
      <c r="DM21" s="108">
        <f t="shared" si="10"/>
        <v>10347.964196172212</v>
      </c>
      <c r="DN21" s="108">
        <f>SUMIF('20.01'!$BA:$BA,$B:$B,'20.01'!$E:$E)</f>
        <v>0</v>
      </c>
      <c r="DO21" s="108">
        <f t="shared" si="11"/>
        <v>92.403465465066887</v>
      </c>
      <c r="DP21" s="108">
        <f>SUMIF('20.01'!$AW:$AW,$B:$B,'20.01'!$E:$E)</f>
        <v>0</v>
      </c>
      <c r="DQ21" s="108">
        <f t="shared" si="59"/>
        <v>48969.931554690731</v>
      </c>
      <c r="DR21" s="108">
        <f t="shared" si="60"/>
        <v>40549.770437118743</v>
      </c>
      <c r="DS21" s="108">
        <f t="shared" si="12"/>
        <v>13040.507350530486</v>
      </c>
      <c r="DT21" s="108">
        <f t="shared" si="13"/>
        <v>27509.26308658826</v>
      </c>
      <c r="DU21" s="108">
        <f t="shared" si="61"/>
        <v>6883.4821853470257</v>
      </c>
      <c r="DV21" s="108">
        <f t="shared" si="62"/>
        <v>4086.9740989996071</v>
      </c>
      <c r="DW21" s="108">
        <f t="shared" si="63"/>
        <v>2796.5080863474182</v>
      </c>
      <c r="DX21" s="108">
        <f t="shared" si="64"/>
        <v>579.44928111835657</v>
      </c>
      <c r="DY21" s="108">
        <f t="shared" si="65"/>
        <v>341.21968439285627</v>
      </c>
      <c r="DZ21" s="108">
        <f t="shared" si="66"/>
        <v>238.22959672550024</v>
      </c>
      <c r="EA21" s="108">
        <f t="shared" si="67"/>
        <v>458.31139761105339</v>
      </c>
      <c r="EB21" s="108">
        <f t="shared" si="68"/>
        <v>36.174182093481967</v>
      </c>
      <c r="EC21" s="108">
        <f t="shared" si="69"/>
        <v>462.74407140206495</v>
      </c>
      <c r="ED21" s="108">
        <f t="shared" si="70"/>
        <v>8330.8080190100482</v>
      </c>
      <c r="EE21" s="108">
        <f t="shared" si="14"/>
        <v>49453.654358227068</v>
      </c>
      <c r="EF21" s="108">
        <f t="shared" si="71"/>
        <v>26704.973353442616</v>
      </c>
      <c r="EG21" s="108">
        <f t="shared" si="15"/>
        <v>22748.681004784448</v>
      </c>
      <c r="EH21" s="108">
        <f t="shared" si="16"/>
        <v>0</v>
      </c>
      <c r="EI21" s="108">
        <f t="shared" si="72"/>
        <v>0</v>
      </c>
      <c r="EJ21" s="108">
        <f t="shared" si="17"/>
        <v>0</v>
      </c>
      <c r="EK21" s="108">
        <f t="shared" si="18"/>
        <v>0</v>
      </c>
      <c r="EL21" s="108">
        <f>SUMIF('20.01'!$BF:$BF,$B:$B,'20.01'!$E:$E)</f>
        <v>0</v>
      </c>
      <c r="EM21" s="108">
        <f>SUMIF('20.01'!$BH:$BH,$B:$B,'20.01'!$E:$E)</f>
        <v>1806.8</v>
      </c>
      <c r="EO21" s="115">
        <v>0</v>
      </c>
      <c r="EP21" s="107">
        <v>3.4064127416112573</v>
      </c>
      <c r="EQ21" s="108">
        <f t="shared" si="73"/>
        <v>646.80000000000007</v>
      </c>
      <c r="ER21" s="107">
        <v>3.0862221122622544</v>
      </c>
      <c r="ES21" s="108">
        <f t="shared" si="19"/>
        <v>646.80000000000007</v>
      </c>
      <c r="ET21" s="107">
        <v>0</v>
      </c>
      <c r="EU21" s="108">
        <f t="shared" si="20"/>
        <v>0</v>
      </c>
      <c r="EV21" s="108">
        <f t="shared" si="21"/>
        <v>646.79999999999995</v>
      </c>
      <c r="EW21" s="108">
        <f t="shared" si="22"/>
        <v>646.79999999999995</v>
      </c>
      <c r="EX21" s="108">
        <f t="shared" si="23"/>
        <v>646.79999999999995</v>
      </c>
      <c r="EY21" s="108">
        <f t="shared" si="24"/>
        <v>646.79999999999995</v>
      </c>
      <c r="EZ21" s="108">
        <f t="shared" si="25"/>
        <v>646.79999999999995</v>
      </c>
      <c r="FA21" s="108">
        <f t="shared" si="26"/>
        <v>646.79999999999995</v>
      </c>
      <c r="FB21" s="108">
        <f t="shared" si="27"/>
        <v>646.79999999999995</v>
      </c>
      <c r="FC21" s="108">
        <f t="shared" si="28"/>
        <v>646.79999999999995</v>
      </c>
      <c r="FD21" s="108">
        <f t="shared" si="29"/>
        <v>646.79999999999995</v>
      </c>
      <c r="FE21" s="108">
        <f t="shared" si="30"/>
        <v>646.79999999999995</v>
      </c>
      <c r="FF21" s="108">
        <f t="shared" si="31"/>
        <v>646.79999999999995</v>
      </c>
      <c r="FG21" s="108">
        <f t="shared" si="32"/>
        <v>646.79999999999995</v>
      </c>
      <c r="FH21" s="108">
        <f t="shared" si="74"/>
        <v>646.80000000000007</v>
      </c>
      <c r="FI21" s="108">
        <v>646.80000000000007</v>
      </c>
    </row>
    <row r="22" spans="1:165" ht="12" customHeight="1" x14ac:dyDescent="0.25">
      <c r="A22" s="22">
        <f t="shared" si="75"/>
        <v>17</v>
      </c>
      <c r="B22" s="10" t="s">
        <v>16</v>
      </c>
      <c r="C22" s="28">
        <v>2021</v>
      </c>
      <c r="D22" s="282"/>
      <c r="E22" s="126">
        <f t="shared" si="0"/>
        <v>633</v>
      </c>
      <c r="F22" s="11">
        <f>SUMIF(Площади!$A:$A,$B:$B,Площади!$C:$C)</f>
        <v>633</v>
      </c>
      <c r="G22" s="11">
        <f>SUMIF(Площади!$A:$A,$B:$B,Площади!$G:$G)</f>
        <v>0</v>
      </c>
      <c r="H22" s="11">
        <f>SUMIF(Площади!$A:$A,$B:$B,Площади!$F:$F)</f>
        <v>65.400000000000006</v>
      </c>
      <c r="I22" s="124" t="s">
        <v>493</v>
      </c>
      <c r="J22" s="12">
        <v>27.35</v>
      </c>
      <c r="K22" s="26">
        <v>4.4800000000000004</v>
      </c>
      <c r="L22" s="26">
        <v>5.83</v>
      </c>
      <c r="M22" s="26">
        <v>7.93</v>
      </c>
      <c r="N22" s="26">
        <v>6.1</v>
      </c>
      <c r="O22" s="26">
        <v>2.78</v>
      </c>
      <c r="P22" s="26">
        <v>0</v>
      </c>
      <c r="Q22" s="26">
        <v>0</v>
      </c>
      <c r="R22" s="26">
        <v>0.23</v>
      </c>
      <c r="S22" s="35">
        <f t="shared" si="33"/>
        <v>28.444000000000003</v>
      </c>
      <c r="T22" s="33">
        <f t="shared" si="33"/>
        <v>4.6592000000000002</v>
      </c>
      <c r="U22" s="33">
        <f t="shared" si="33"/>
        <v>6.0632000000000001</v>
      </c>
      <c r="V22" s="33">
        <f t="shared" si="33"/>
        <v>8.2471999999999994</v>
      </c>
      <c r="W22" s="33">
        <f t="shared" si="33"/>
        <v>6.3439999999999994</v>
      </c>
      <c r="X22" s="33">
        <f t="shared" si="33"/>
        <v>2.8912</v>
      </c>
      <c r="Y22" s="33">
        <f t="shared" si="33"/>
        <v>0</v>
      </c>
      <c r="Z22" s="33">
        <f t="shared" si="33"/>
        <v>0</v>
      </c>
      <c r="AA22" s="33">
        <f t="shared" si="33"/>
        <v>0.23920000000000002</v>
      </c>
      <c r="AB22" s="36"/>
      <c r="AC22" s="36"/>
      <c r="AD22" s="122" t="s">
        <v>396</v>
      </c>
      <c r="AE22" s="37">
        <v>0</v>
      </c>
      <c r="AF22" s="38" t="s">
        <v>396</v>
      </c>
      <c r="AG22" s="282"/>
      <c r="AH22" s="26">
        <v>34.24</v>
      </c>
      <c r="AI22" s="26">
        <v>34.24</v>
      </c>
      <c r="AJ22" s="26">
        <v>2190</v>
      </c>
      <c r="AK22" s="26">
        <v>35.89</v>
      </c>
      <c r="AL22" s="26">
        <v>5.93</v>
      </c>
      <c r="AM22" s="282"/>
      <c r="AN22" s="15">
        <v>1.2999999999999999E-2</v>
      </c>
      <c r="AO22" s="15">
        <v>1.2999999999999999E-2</v>
      </c>
      <c r="AP22" s="16">
        <f t="shared" si="34"/>
        <v>7.7870000000000001E-4</v>
      </c>
      <c r="AQ22" s="15">
        <f t="shared" si="35"/>
        <v>2.5999999999999999E-2</v>
      </c>
      <c r="AR22" s="15">
        <v>0.68300000000000005</v>
      </c>
      <c r="AS22" s="282"/>
      <c r="AT22" s="13">
        <f t="shared" si="36"/>
        <v>0.85020000000000007</v>
      </c>
      <c r="AU22" s="13">
        <f t="shared" si="37"/>
        <v>0.85020000000000007</v>
      </c>
      <c r="AV22" s="13">
        <f t="shared" si="38"/>
        <v>5.0926980000000004E-2</v>
      </c>
      <c r="AW22" s="13">
        <f t="shared" si="39"/>
        <v>1.7004000000000001</v>
      </c>
      <c r="AX22" s="13">
        <f t="shared" si="40"/>
        <v>44.668200000000006</v>
      </c>
      <c r="AY22" s="26">
        <f t="shared" si="41"/>
        <v>4.5988701421800948E-2</v>
      </c>
      <c r="AZ22" s="26">
        <f t="shared" si="42"/>
        <v>4.5988701421800948E-2</v>
      </c>
      <c r="BA22" s="26">
        <f t="shared" si="43"/>
        <v>0.17619286919431282</v>
      </c>
      <c r="BB22" s="26">
        <f t="shared" si="44"/>
        <v>9.6409725118483419E-2</v>
      </c>
      <c r="BC22" s="26">
        <f t="shared" si="45"/>
        <v>0.41845564928909956</v>
      </c>
      <c r="BD22" s="282"/>
      <c r="BE22" s="108">
        <f t="shared" si="46"/>
        <v>263681.20472245966</v>
      </c>
      <c r="BF22" s="108">
        <f t="shared" si="47"/>
        <v>23210.496418557577</v>
      </c>
      <c r="BG22" s="108">
        <f t="shared" si="2"/>
        <v>3271.4114744680519</v>
      </c>
      <c r="BH22" s="108">
        <f t="shared" si="3"/>
        <v>544.04065947694369</v>
      </c>
      <c r="BI22" s="108">
        <f t="shared" si="4"/>
        <v>194.06814236510974</v>
      </c>
      <c r="BJ22" s="108">
        <f t="shared" si="5"/>
        <v>2383.3461422474716</v>
      </c>
      <c r="BK22" s="108">
        <f>SUMIF('20.01'!$K:$K,$B:$B,'20.01'!$E:$E)</f>
        <v>16817.63</v>
      </c>
      <c r="BL22" s="108">
        <f t="shared" si="48"/>
        <v>0</v>
      </c>
      <c r="BM22" s="108">
        <f>SUMIF('20.01'!$AI:$AI,$B:$B,'20.01'!$E:$E)</f>
        <v>0</v>
      </c>
      <c r="BN22" s="108">
        <f>SUMIF('20.01'!$L:$L,$B:$B,'20.01'!$E:$E)</f>
        <v>0</v>
      </c>
      <c r="BO22" s="108">
        <f>SUMIF('20.01'!$M:$M,$B:$B,'20.01'!$E:$E)</f>
        <v>0</v>
      </c>
      <c r="BP22" s="108">
        <f>SUMIF('20.01'!$N:$N,$B:$B,'20.01'!$E:$E)</f>
        <v>0</v>
      </c>
      <c r="BQ22" s="108">
        <f>SUMIF('20.01'!$O:$O,$B:$B,'20.01'!$E:$E)</f>
        <v>0</v>
      </c>
      <c r="BR22" s="108">
        <f>SUMIF('20.01'!$T:$T,$B:$B,'20.01'!$E:$E)</f>
        <v>0</v>
      </c>
      <c r="BS22" s="108">
        <f>SUMIF('20.01'!$AT:$AT,$B:$B,'20.01'!$E:$E)</f>
        <v>0</v>
      </c>
      <c r="BT22" s="108">
        <f>SUMIF('20.01'!$AO:$AO,$B:$B,'20.01'!$E:$E)</f>
        <v>0</v>
      </c>
      <c r="BU22" s="108">
        <f t="shared" si="49"/>
        <v>3628.12</v>
      </c>
      <c r="BV22" s="108">
        <f>SUMIF('20.01'!$AE:$AE,$B:$B,'20.01'!$E:$E)</f>
        <v>0</v>
      </c>
      <c r="BW22" s="108">
        <f>SUMIF('20.01'!$AF:$AF,$B:$B,'20.01'!$E:$E)</f>
        <v>0</v>
      </c>
      <c r="BX22" s="108">
        <f>SUMIF('20.01'!$AG:$AG,$B:$B,'20.01'!$E:$E)</f>
        <v>3628.12</v>
      </c>
      <c r="BY22" s="108">
        <f t="shared" si="50"/>
        <v>0</v>
      </c>
      <c r="BZ22" s="108">
        <f>SUMIF('20.01'!$AH:$AH,$B:$B,'20.01'!$E:$E)</f>
        <v>0</v>
      </c>
      <c r="CA22" s="108">
        <f>SUMIF('20.01'!$AP:$AP,$B:$B,'20.01'!$E:$E)</f>
        <v>0</v>
      </c>
      <c r="CB22" s="108">
        <f>SUMIF('20.01'!$AD:$AD,$B:$B,'20.01'!$E:$E)</f>
        <v>0</v>
      </c>
      <c r="CC22" s="108">
        <f t="shared" si="51"/>
        <v>0</v>
      </c>
      <c r="CD22" s="108">
        <f>SUMIF('20.01'!$Z:$Z,$B:$B,'20.01'!$E:$E)</f>
        <v>0</v>
      </c>
      <c r="CE22" s="108">
        <f>SUMIF('20.01'!$S:$S,$B:$B,'20.01'!$E:$E)</f>
        <v>0</v>
      </c>
      <c r="CF22" s="108">
        <f t="shared" si="52"/>
        <v>236427.73</v>
      </c>
      <c r="CG22" s="108">
        <f>SUMIF('20.01'!$AJ:$AJ,$B:$B,'20.01'!$E:$E)</f>
        <v>0</v>
      </c>
      <c r="CH22" s="108">
        <f>SUMIF('20.01'!$AL:$AL,$B:$B,'20.01'!$E:$E)</f>
        <v>236427.73</v>
      </c>
      <c r="CI22" s="108">
        <f>SUMIF('20.01'!$AM:$AM,$B:$B,'20.01'!$E:$E)</f>
        <v>0</v>
      </c>
      <c r="CJ22" s="108">
        <f>SUMIF('20.01'!$W:$W,$B:$B,'20.01'!$E:$E)</f>
        <v>0</v>
      </c>
      <c r="CK22" s="108">
        <f>SUMIF('20.01'!$AR:$AR,$B:$B,'20.01'!$E:$E)</f>
        <v>0</v>
      </c>
      <c r="CL22" s="108">
        <f t="shared" si="53"/>
        <v>0</v>
      </c>
      <c r="CM22" s="108">
        <f>SUMIF('20.01'!$P:$P,$B:$B,'20.01'!$E:$E)</f>
        <v>0</v>
      </c>
      <c r="CN22" s="108">
        <f>SUMIF('20.01'!$Q:$Q,$B:$B,'20.01'!$E:$E)</f>
        <v>0</v>
      </c>
      <c r="CO22" s="108">
        <f>SUMIF('20.01'!$AK:$AK,$B:$B,'20.01'!$E:$E)</f>
        <v>0</v>
      </c>
      <c r="CP22" s="108">
        <f>SUMIF('20.01'!$U:$U,$B:$B,'20.01'!$E:$E)</f>
        <v>0</v>
      </c>
      <c r="CQ22" s="108">
        <f>SUMIF('20.01'!$R:$R,$B:$B,'20.01'!$E:$E)</f>
        <v>0</v>
      </c>
      <c r="CR22" s="108">
        <f>SUMIF('20.01'!$V:$V,$B:$B,'20.01'!$E:$E)</f>
        <v>0</v>
      </c>
      <c r="CS22" s="108">
        <f t="shared" si="54"/>
        <v>0</v>
      </c>
      <c r="CT22" s="108">
        <f>SUMIF('20.01'!$AQ:$AQ,$B:$B,'20.01'!$E:$E)</f>
        <v>0</v>
      </c>
      <c r="CU22" s="108">
        <f>SUMIF('20.01'!$AC:$AC,$B:$B,'20.01'!$E:$E)</f>
        <v>0</v>
      </c>
      <c r="CV22" s="108">
        <f>SUMIF('20.01'!$AS:$AS,$B:$B,'20.01'!$E:$E)</f>
        <v>0</v>
      </c>
      <c r="CW22" s="108">
        <f t="shared" si="55"/>
        <v>0</v>
      </c>
      <c r="CX22" s="108">
        <f>SUMIF('20.01'!$AB:$AB,$B:$B,'20.01'!$E:$E)</f>
        <v>0</v>
      </c>
      <c r="CY22" s="108">
        <f>SUMIF('20.01'!$AA:$AA,$B:$B,'20.01'!$E:$E)</f>
        <v>0</v>
      </c>
      <c r="CZ22" s="108">
        <f>SUMIF('20.01'!$AN:$AN,$B:$B,'20.01'!$E:$E)</f>
        <v>0</v>
      </c>
      <c r="DA22" s="108">
        <f>SUMIF('20.01'!$X:$X,$B:$B,'20.01'!$E:$E)</f>
        <v>0</v>
      </c>
      <c r="DB22" s="108">
        <f>SUMIF('20.01'!$Y:$Y,$B:$B,'20.01'!$E:$E)</f>
        <v>0</v>
      </c>
      <c r="DC22" s="108">
        <f t="shared" si="56"/>
        <v>414.858303902074</v>
      </c>
      <c r="DD22" s="127">
        <f t="shared" si="57"/>
        <v>84137.744964192709</v>
      </c>
      <c r="DE22" s="127">
        <f t="shared" si="6"/>
        <v>57019.722324417155</v>
      </c>
      <c r="DF22" s="127">
        <f t="shared" si="58"/>
        <v>98.033404261926364</v>
      </c>
      <c r="DG22" s="127">
        <f t="shared" si="7"/>
        <v>44.912112115427703</v>
      </c>
      <c r="DH22" s="127">
        <f t="shared" si="8"/>
        <v>53.121292146498668</v>
      </c>
      <c r="DI22" s="108">
        <f>SUMIF('20.01'!$AZ:$AZ,$B:$B,'20.01'!$E:$E)+FH22*$DI$249</f>
        <v>16712.033113957717</v>
      </c>
      <c r="DJ22" s="108">
        <f>SUMIF('20.01'!$AY:$AY,$B:$B,'20.01'!$E:$E)</f>
        <v>0</v>
      </c>
      <c r="DK22" s="108">
        <f t="shared" si="9"/>
        <v>90.342129879361039</v>
      </c>
      <c r="DL22" s="108">
        <f>SUMIF('20.01'!$AX:$AX,$B:$B,'20.01'!$E:$E)</f>
        <v>0</v>
      </c>
      <c r="DM22" s="108">
        <f t="shared" si="10"/>
        <v>10127.182028721412</v>
      </c>
      <c r="DN22" s="108">
        <f>SUMIF('20.01'!$BA:$BA,$B:$B,'20.01'!$E:$E)</f>
        <v>0</v>
      </c>
      <c r="DO22" s="108">
        <f t="shared" si="11"/>
        <v>90.4319629551443</v>
      </c>
      <c r="DP22" s="108">
        <f>SUMIF('20.01'!$AW:$AW,$B:$B,'20.01'!$E:$E)</f>
        <v>0</v>
      </c>
      <c r="DQ22" s="108">
        <f t="shared" si="59"/>
        <v>47925.118543783588</v>
      </c>
      <c r="DR22" s="108">
        <f t="shared" si="60"/>
        <v>39684.60835914682</v>
      </c>
      <c r="DS22" s="108">
        <f t="shared" si="12"/>
        <v>12762.277601864251</v>
      </c>
      <c r="DT22" s="108">
        <f t="shared" si="13"/>
        <v>26922.330757282572</v>
      </c>
      <c r="DU22" s="108">
        <f t="shared" si="61"/>
        <v>6736.6175376077099</v>
      </c>
      <c r="DV22" s="108">
        <f t="shared" si="62"/>
        <v>3999.7752082046245</v>
      </c>
      <c r="DW22" s="108">
        <f t="shared" si="63"/>
        <v>2736.8423294030849</v>
      </c>
      <c r="DX22" s="108">
        <f t="shared" si="64"/>
        <v>567.08626306110023</v>
      </c>
      <c r="DY22" s="108">
        <f t="shared" si="65"/>
        <v>333.93948704495665</v>
      </c>
      <c r="DZ22" s="108">
        <f t="shared" si="66"/>
        <v>233.14677601614355</v>
      </c>
      <c r="EA22" s="108">
        <f t="shared" si="67"/>
        <v>448.53295406276555</v>
      </c>
      <c r="EB22" s="108">
        <f t="shared" si="68"/>
        <v>35.402376724140517</v>
      </c>
      <c r="EC22" s="108">
        <f t="shared" si="69"/>
        <v>452.87105318105608</v>
      </c>
      <c r="ED22" s="108">
        <f t="shared" si="70"/>
        <v>8153.0635065450842</v>
      </c>
      <c r="EE22" s="108">
        <f t="shared" si="14"/>
        <v>48398.520730917946</v>
      </c>
      <c r="EF22" s="108">
        <f t="shared" si="71"/>
        <v>26135.201194695692</v>
      </c>
      <c r="EG22" s="108">
        <f t="shared" si="15"/>
        <v>22263.319536222254</v>
      </c>
      <c r="EH22" s="108">
        <f t="shared" si="16"/>
        <v>0</v>
      </c>
      <c r="EI22" s="108">
        <f t="shared" si="72"/>
        <v>0</v>
      </c>
      <c r="EJ22" s="108">
        <f t="shared" si="17"/>
        <v>0</v>
      </c>
      <c r="EK22" s="108">
        <f t="shared" si="18"/>
        <v>0</v>
      </c>
      <c r="EL22" s="108">
        <f>SUMIF('20.01'!$BF:$BF,$B:$B,'20.01'!$E:$E)</f>
        <v>0</v>
      </c>
      <c r="EM22" s="108">
        <f>SUMIF('20.01'!$BH:$BH,$B:$B,'20.01'!$E:$E)</f>
        <v>201806.8</v>
      </c>
      <c r="EO22" s="115">
        <v>0</v>
      </c>
      <c r="EP22" s="107">
        <v>3.4064171961435123</v>
      </c>
      <c r="EQ22" s="108">
        <f t="shared" si="73"/>
        <v>633</v>
      </c>
      <c r="ER22" s="107">
        <v>3.0862438438438438</v>
      </c>
      <c r="ES22" s="108">
        <f t="shared" si="19"/>
        <v>633</v>
      </c>
      <c r="ET22" s="107">
        <v>0</v>
      </c>
      <c r="EU22" s="108">
        <f t="shared" si="20"/>
        <v>0</v>
      </c>
      <c r="EV22" s="108">
        <f t="shared" si="21"/>
        <v>633</v>
      </c>
      <c r="EW22" s="108">
        <f t="shared" si="22"/>
        <v>633</v>
      </c>
      <c r="EX22" s="108">
        <f t="shared" si="23"/>
        <v>633</v>
      </c>
      <c r="EY22" s="108">
        <f t="shared" si="24"/>
        <v>633</v>
      </c>
      <c r="EZ22" s="108">
        <f t="shared" si="25"/>
        <v>633</v>
      </c>
      <c r="FA22" s="108">
        <f t="shared" si="26"/>
        <v>633</v>
      </c>
      <c r="FB22" s="108">
        <f t="shared" si="27"/>
        <v>633</v>
      </c>
      <c r="FC22" s="108">
        <f t="shared" si="28"/>
        <v>633</v>
      </c>
      <c r="FD22" s="108">
        <f t="shared" si="29"/>
        <v>633</v>
      </c>
      <c r="FE22" s="108">
        <f t="shared" si="30"/>
        <v>633</v>
      </c>
      <c r="FF22" s="108">
        <f t="shared" si="31"/>
        <v>633</v>
      </c>
      <c r="FG22" s="108">
        <f t="shared" si="32"/>
        <v>633</v>
      </c>
      <c r="FH22" s="108">
        <f t="shared" si="74"/>
        <v>633</v>
      </c>
      <c r="FI22" s="108">
        <v>633</v>
      </c>
    </row>
    <row r="23" spans="1:165" ht="12" customHeight="1" x14ac:dyDescent="0.25">
      <c r="A23" s="22">
        <f t="shared" si="75"/>
        <v>18</v>
      </c>
      <c r="B23" s="10" t="s">
        <v>17</v>
      </c>
      <c r="C23" s="28">
        <v>2021</v>
      </c>
      <c r="D23" s="282"/>
      <c r="E23" s="126">
        <f t="shared" si="0"/>
        <v>604.79999999999995</v>
      </c>
      <c r="F23" s="11">
        <f>SUMIF(Площади!$A:$A,$B:$B,Площади!$C:$C)</f>
        <v>604.79999999999995</v>
      </c>
      <c r="G23" s="11">
        <f>SUMIF(Площади!$A:$A,$B:$B,Площади!$G:$G)</f>
        <v>0</v>
      </c>
      <c r="H23" s="11">
        <f>SUMIF(Площади!$A:$A,$B:$B,Площади!$F:$F)</f>
        <v>67.400000000000006</v>
      </c>
      <c r="I23" s="124" t="s">
        <v>493</v>
      </c>
      <c r="J23" s="12">
        <v>27.35</v>
      </c>
      <c r="K23" s="26">
        <v>4.4800000000000004</v>
      </c>
      <c r="L23" s="26">
        <v>5.83</v>
      </c>
      <c r="M23" s="26">
        <v>7.93</v>
      </c>
      <c r="N23" s="26">
        <v>6.1</v>
      </c>
      <c r="O23" s="26">
        <v>2.78</v>
      </c>
      <c r="P23" s="26">
        <v>0</v>
      </c>
      <c r="Q23" s="26">
        <v>0</v>
      </c>
      <c r="R23" s="26">
        <v>0.23</v>
      </c>
      <c r="S23" s="35">
        <f t="shared" ref="S23:AA51" si="76">J23*$S$1+J23</f>
        <v>28.444000000000003</v>
      </c>
      <c r="T23" s="33">
        <f t="shared" si="76"/>
        <v>4.6592000000000002</v>
      </c>
      <c r="U23" s="33">
        <f t="shared" si="76"/>
        <v>6.0632000000000001</v>
      </c>
      <c r="V23" s="33">
        <f t="shared" si="76"/>
        <v>8.2471999999999994</v>
      </c>
      <c r="W23" s="33">
        <f t="shared" si="76"/>
        <v>6.3439999999999994</v>
      </c>
      <c r="X23" s="33">
        <f t="shared" si="76"/>
        <v>2.8912</v>
      </c>
      <c r="Y23" s="33">
        <f t="shared" si="76"/>
        <v>0</v>
      </c>
      <c r="Z23" s="33">
        <f t="shared" si="76"/>
        <v>0</v>
      </c>
      <c r="AA23" s="33">
        <f t="shared" si="76"/>
        <v>0.23920000000000002</v>
      </c>
      <c r="AB23" s="36"/>
      <c r="AC23" s="36"/>
      <c r="AD23" s="122" t="s">
        <v>396</v>
      </c>
      <c r="AE23" s="37">
        <v>0</v>
      </c>
      <c r="AF23" s="38" t="s">
        <v>396</v>
      </c>
      <c r="AG23" s="282"/>
      <c r="AH23" s="26">
        <v>34.24</v>
      </c>
      <c r="AI23" s="26">
        <v>34.24</v>
      </c>
      <c r="AJ23" s="26">
        <v>2190</v>
      </c>
      <c r="AK23" s="26">
        <v>35.89</v>
      </c>
      <c r="AL23" s="26">
        <v>5.93</v>
      </c>
      <c r="AM23" s="282"/>
      <c r="AN23" s="15">
        <v>1.2999999999999999E-2</v>
      </c>
      <c r="AO23" s="15">
        <v>1.2999999999999999E-2</v>
      </c>
      <c r="AP23" s="16">
        <f t="shared" si="34"/>
        <v>7.7870000000000001E-4</v>
      </c>
      <c r="AQ23" s="15">
        <f t="shared" si="35"/>
        <v>2.5999999999999999E-2</v>
      </c>
      <c r="AR23" s="15">
        <v>0.68300000000000005</v>
      </c>
      <c r="AS23" s="282"/>
      <c r="AT23" s="13">
        <f t="shared" si="36"/>
        <v>0.87619999999999998</v>
      </c>
      <c r="AU23" s="13">
        <f t="shared" si="37"/>
        <v>0.87619999999999998</v>
      </c>
      <c r="AV23" s="13">
        <f t="shared" si="38"/>
        <v>5.2484380000000004E-2</v>
      </c>
      <c r="AW23" s="13">
        <f t="shared" si="39"/>
        <v>1.7524</v>
      </c>
      <c r="AX23" s="13">
        <f t="shared" si="40"/>
        <v>46.034200000000006</v>
      </c>
      <c r="AY23" s="26">
        <f t="shared" si="41"/>
        <v>4.9604973544973556E-2</v>
      </c>
      <c r="AZ23" s="26">
        <f t="shared" si="42"/>
        <v>4.9604973544973556E-2</v>
      </c>
      <c r="BA23" s="26">
        <f t="shared" si="43"/>
        <v>0.19004760615079369</v>
      </c>
      <c r="BB23" s="26">
        <f t="shared" si="44"/>
        <v>0.10399080026455028</v>
      </c>
      <c r="BC23" s="26">
        <f t="shared" si="45"/>
        <v>0.45136045965608473</v>
      </c>
      <c r="BD23" s="282"/>
      <c r="BE23" s="108">
        <f t="shared" si="46"/>
        <v>287131.48219927895</v>
      </c>
      <c r="BF23" s="108">
        <f t="shared" si="47"/>
        <v>21819.845734508093</v>
      </c>
      <c r="BG23" s="108">
        <f t="shared" si="2"/>
        <v>3125.6708684964901</v>
      </c>
      <c r="BH23" s="108">
        <f t="shared" si="3"/>
        <v>519.80377701683346</v>
      </c>
      <c r="BI23" s="108">
        <f t="shared" si="4"/>
        <v>185.42245261045557</v>
      </c>
      <c r="BJ23" s="108">
        <f t="shared" si="5"/>
        <v>2277.1686363843146</v>
      </c>
      <c r="BK23" s="108">
        <f>SUMIF('20.01'!$K:$K,$B:$B,'20.01'!$E:$E)</f>
        <v>15711.78</v>
      </c>
      <c r="BL23" s="108">
        <f t="shared" si="48"/>
        <v>13089.21</v>
      </c>
      <c r="BM23" s="108">
        <f>SUMIF('20.01'!$AI:$AI,$B:$B,'20.01'!$E:$E)</f>
        <v>0</v>
      </c>
      <c r="BN23" s="108">
        <f>SUMIF('20.01'!$L:$L,$B:$B,'20.01'!$E:$E)</f>
        <v>13089.21</v>
      </c>
      <c r="BO23" s="108">
        <f>SUMIF('20.01'!$M:$M,$B:$B,'20.01'!$E:$E)</f>
        <v>0</v>
      </c>
      <c r="BP23" s="108">
        <f>SUMIF('20.01'!$N:$N,$B:$B,'20.01'!$E:$E)</f>
        <v>0</v>
      </c>
      <c r="BQ23" s="108">
        <f>SUMIF('20.01'!$O:$O,$B:$B,'20.01'!$E:$E)</f>
        <v>0</v>
      </c>
      <c r="BR23" s="108">
        <f>SUMIF('20.01'!$T:$T,$B:$B,'20.01'!$E:$E)</f>
        <v>0</v>
      </c>
      <c r="BS23" s="108">
        <f>SUMIF('20.01'!$AT:$AT,$B:$B,'20.01'!$E:$E)</f>
        <v>0</v>
      </c>
      <c r="BT23" s="108">
        <f>SUMIF('20.01'!$AO:$AO,$B:$B,'20.01'!$E:$E)</f>
        <v>0</v>
      </c>
      <c r="BU23" s="108">
        <f t="shared" si="49"/>
        <v>0</v>
      </c>
      <c r="BV23" s="108">
        <f>SUMIF('20.01'!$AE:$AE,$B:$B,'20.01'!$E:$E)</f>
        <v>0</v>
      </c>
      <c r="BW23" s="108">
        <f>SUMIF('20.01'!$AF:$AF,$B:$B,'20.01'!$E:$E)</f>
        <v>0</v>
      </c>
      <c r="BX23" s="108">
        <f>SUMIF('20.01'!$AG:$AG,$B:$B,'20.01'!$E:$E)</f>
        <v>0</v>
      </c>
      <c r="BY23" s="108">
        <f t="shared" si="50"/>
        <v>0</v>
      </c>
      <c r="BZ23" s="108">
        <f>SUMIF('20.01'!$AH:$AH,$B:$B,'20.01'!$E:$E)</f>
        <v>0</v>
      </c>
      <c r="CA23" s="108">
        <f>SUMIF('20.01'!$AP:$AP,$B:$B,'20.01'!$E:$E)</f>
        <v>0</v>
      </c>
      <c r="CB23" s="108">
        <f>SUMIF('20.01'!$AD:$AD,$B:$B,'20.01'!$E:$E)</f>
        <v>0</v>
      </c>
      <c r="CC23" s="108">
        <f t="shared" si="51"/>
        <v>0</v>
      </c>
      <c r="CD23" s="108">
        <f>SUMIF('20.01'!$Z:$Z,$B:$B,'20.01'!$E:$E)</f>
        <v>0</v>
      </c>
      <c r="CE23" s="108">
        <f>SUMIF('20.01'!$S:$S,$B:$B,'20.01'!$E:$E)</f>
        <v>0</v>
      </c>
      <c r="CF23" s="108">
        <f t="shared" si="52"/>
        <v>251826.05</v>
      </c>
      <c r="CG23" s="108">
        <f>SUMIF('20.01'!$AJ:$AJ,$B:$B,'20.01'!$E:$E)</f>
        <v>0</v>
      </c>
      <c r="CH23" s="108">
        <f>SUMIF('20.01'!$AL:$AL,$B:$B,'20.01'!$E:$E)</f>
        <v>251826.05</v>
      </c>
      <c r="CI23" s="108">
        <f>SUMIF('20.01'!$AM:$AM,$B:$B,'20.01'!$E:$E)</f>
        <v>0</v>
      </c>
      <c r="CJ23" s="108">
        <f>SUMIF('20.01'!$W:$W,$B:$B,'20.01'!$E:$E)</f>
        <v>0</v>
      </c>
      <c r="CK23" s="108">
        <f>SUMIF('20.01'!$AR:$AR,$B:$B,'20.01'!$E:$E)</f>
        <v>0</v>
      </c>
      <c r="CL23" s="108">
        <f t="shared" si="53"/>
        <v>0</v>
      </c>
      <c r="CM23" s="108">
        <f>SUMIF('20.01'!$P:$P,$B:$B,'20.01'!$E:$E)</f>
        <v>0</v>
      </c>
      <c r="CN23" s="108">
        <f>SUMIF('20.01'!$Q:$Q,$B:$B,'20.01'!$E:$E)</f>
        <v>0</v>
      </c>
      <c r="CO23" s="108">
        <f>SUMIF('20.01'!$AK:$AK,$B:$B,'20.01'!$E:$E)</f>
        <v>0</v>
      </c>
      <c r="CP23" s="108">
        <f>SUMIF('20.01'!$U:$U,$B:$B,'20.01'!$E:$E)</f>
        <v>0</v>
      </c>
      <c r="CQ23" s="108">
        <f>SUMIF('20.01'!$R:$R,$B:$B,'20.01'!$E:$E)</f>
        <v>0</v>
      </c>
      <c r="CR23" s="108">
        <f>SUMIF('20.01'!$V:$V,$B:$B,'20.01'!$E:$E)</f>
        <v>0</v>
      </c>
      <c r="CS23" s="108">
        <f t="shared" si="54"/>
        <v>0</v>
      </c>
      <c r="CT23" s="108">
        <f>SUMIF('20.01'!$AQ:$AQ,$B:$B,'20.01'!$E:$E)</f>
        <v>0</v>
      </c>
      <c r="CU23" s="108">
        <f>SUMIF('20.01'!$AC:$AC,$B:$B,'20.01'!$E:$E)</f>
        <v>0</v>
      </c>
      <c r="CV23" s="108">
        <f>SUMIF('20.01'!$AS:$AS,$B:$B,'20.01'!$E:$E)</f>
        <v>0</v>
      </c>
      <c r="CW23" s="108">
        <f t="shared" si="55"/>
        <v>0</v>
      </c>
      <c r="CX23" s="108">
        <f>SUMIF('20.01'!$AB:$AB,$B:$B,'20.01'!$E:$E)</f>
        <v>0</v>
      </c>
      <c r="CY23" s="108">
        <f>SUMIF('20.01'!$AA:$AA,$B:$B,'20.01'!$E:$E)</f>
        <v>0</v>
      </c>
      <c r="CZ23" s="108">
        <f>SUMIF('20.01'!$AN:$AN,$B:$B,'20.01'!$E:$E)</f>
        <v>0</v>
      </c>
      <c r="DA23" s="108">
        <f>SUMIF('20.01'!$X:$X,$B:$B,'20.01'!$E:$E)</f>
        <v>0</v>
      </c>
      <c r="DB23" s="108">
        <f>SUMIF('20.01'!$Y:$Y,$B:$B,'20.01'!$E:$E)</f>
        <v>0</v>
      </c>
      <c r="DC23" s="108">
        <f t="shared" si="56"/>
        <v>396.37646477089157</v>
      </c>
      <c r="DD23" s="127">
        <f t="shared" si="57"/>
        <v>71383.323160100728</v>
      </c>
      <c r="DE23" s="127">
        <f t="shared" si="6"/>
        <v>54479.507206646915</v>
      </c>
      <c r="DF23" s="127">
        <f t="shared" si="58"/>
        <v>93.666039332722093</v>
      </c>
      <c r="DG23" s="127">
        <f t="shared" si="7"/>
        <v>42.911288163366009</v>
      </c>
      <c r="DH23" s="127">
        <f t="shared" si="8"/>
        <v>50.754751169356084</v>
      </c>
      <c r="DI23" s="108">
        <f>SUMIF('20.01'!$AZ:$AZ,$B:$B,'20.01'!$E:$E)+FH23*$DI$249</f>
        <v>6961.4107951368533</v>
      </c>
      <c r="DJ23" s="108">
        <f>SUMIF('20.01'!$AY:$AY,$B:$B,'20.01'!$E:$E)</f>
        <v>0</v>
      </c>
      <c r="DK23" s="108">
        <f t="shared" si="9"/>
        <v>86.317409401323161</v>
      </c>
      <c r="DL23" s="108">
        <f>SUMIF('20.01'!$AX:$AX,$B:$B,'20.01'!$E:$E)</f>
        <v>0</v>
      </c>
      <c r="DM23" s="108">
        <f t="shared" si="10"/>
        <v>9676.0184691480426</v>
      </c>
      <c r="DN23" s="108">
        <f>SUMIF('20.01'!$BA:$BA,$B:$B,'20.01'!$E:$E)</f>
        <v>0</v>
      </c>
      <c r="DO23" s="108">
        <f t="shared" si="11"/>
        <v>86.40324043486774</v>
      </c>
      <c r="DP23" s="108">
        <f>SUMIF('20.01'!$AW:$AW,$B:$B,'20.01'!$E:$E)</f>
        <v>0</v>
      </c>
      <c r="DQ23" s="108">
        <f t="shared" si="59"/>
        <v>45790.06586932121</v>
      </c>
      <c r="DR23" s="108">
        <f t="shared" si="60"/>
        <v>37916.668460682471</v>
      </c>
      <c r="DS23" s="108">
        <f t="shared" si="12"/>
        <v>12193.721158937598</v>
      </c>
      <c r="DT23" s="108">
        <f t="shared" si="13"/>
        <v>25722.947301744869</v>
      </c>
      <c r="DU23" s="108">
        <f t="shared" si="61"/>
        <v>6436.5028226621534</v>
      </c>
      <c r="DV23" s="108">
        <f t="shared" si="62"/>
        <v>3821.586170493139</v>
      </c>
      <c r="DW23" s="108">
        <f t="shared" si="63"/>
        <v>2614.9166521690145</v>
      </c>
      <c r="DX23" s="108">
        <f t="shared" si="64"/>
        <v>541.82270442235927</v>
      </c>
      <c r="DY23" s="108">
        <f t="shared" si="65"/>
        <v>319.06256202968376</v>
      </c>
      <c r="DZ23" s="108">
        <f t="shared" si="66"/>
        <v>222.76014239267556</v>
      </c>
      <c r="EA23" s="108">
        <f t="shared" si="67"/>
        <v>428.55091724669927</v>
      </c>
      <c r="EB23" s="108">
        <f t="shared" si="68"/>
        <v>33.825209230268854</v>
      </c>
      <c r="EC23" s="108">
        <f t="shared" si="69"/>
        <v>432.69575507725557</v>
      </c>
      <c r="ED23" s="108">
        <f t="shared" si="70"/>
        <v>7789.8464593340723</v>
      </c>
      <c r="EE23" s="108">
        <f t="shared" si="14"/>
        <v>46242.378101199334</v>
      </c>
      <c r="EF23" s="108">
        <f t="shared" si="71"/>
        <v>24970.884174647643</v>
      </c>
      <c r="EG23" s="108">
        <f t="shared" si="15"/>
        <v>21271.493926551691</v>
      </c>
      <c r="EH23" s="108">
        <f t="shared" si="16"/>
        <v>0</v>
      </c>
      <c r="EI23" s="108">
        <f t="shared" si="72"/>
        <v>0</v>
      </c>
      <c r="EJ23" s="108">
        <f t="shared" si="17"/>
        <v>0</v>
      </c>
      <c r="EK23" s="108">
        <f t="shared" si="18"/>
        <v>0</v>
      </c>
      <c r="EL23" s="108">
        <f>SUMIF('20.01'!$BF:$BF,$B:$B,'20.01'!$E:$E)</f>
        <v>0</v>
      </c>
      <c r="EM23" s="108">
        <f>SUMIF('20.01'!$BH:$BH,$B:$B,'20.01'!$E:$E)</f>
        <v>1806.8</v>
      </c>
      <c r="EO23" s="115">
        <v>0</v>
      </c>
      <c r="EP23" s="107">
        <v>3.4064071428571432</v>
      </c>
      <c r="EQ23" s="108">
        <f t="shared" si="73"/>
        <v>604.80000000000007</v>
      </c>
      <c r="ER23" s="107">
        <v>3.086233068783069</v>
      </c>
      <c r="ES23" s="108">
        <f t="shared" si="19"/>
        <v>604.80000000000007</v>
      </c>
      <c r="ET23" s="107">
        <v>0</v>
      </c>
      <c r="EU23" s="108">
        <f t="shared" si="20"/>
        <v>0</v>
      </c>
      <c r="EV23" s="108">
        <f t="shared" si="21"/>
        <v>604.79999999999995</v>
      </c>
      <c r="EW23" s="108">
        <f t="shared" si="22"/>
        <v>604.79999999999995</v>
      </c>
      <c r="EX23" s="108">
        <f t="shared" si="23"/>
        <v>604.79999999999995</v>
      </c>
      <c r="EY23" s="108">
        <f t="shared" si="24"/>
        <v>604.79999999999995</v>
      </c>
      <c r="EZ23" s="108">
        <f t="shared" si="25"/>
        <v>604.79999999999995</v>
      </c>
      <c r="FA23" s="108">
        <f t="shared" si="26"/>
        <v>604.79999999999995</v>
      </c>
      <c r="FB23" s="108">
        <f t="shared" si="27"/>
        <v>604.79999999999995</v>
      </c>
      <c r="FC23" s="108">
        <f t="shared" si="28"/>
        <v>604.79999999999995</v>
      </c>
      <c r="FD23" s="108">
        <f t="shared" si="29"/>
        <v>604.79999999999995</v>
      </c>
      <c r="FE23" s="108">
        <f t="shared" si="30"/>
        <v>604.79999999999995</v>
      </c>
      <c r="FF23" s="108">
        <f t="shared" si="31"/>
        <v>604.79999999999995</v>
      </c>
      <c r="FG23" s="108">
        <f t="shared" si="32"/>
        <v>604.79999999999995</v>
      </c>
      <c r="FH23" s="108">
        <f t="shared" si="74"/>
        <v>604.80000000000007</v>
      </c>
      <c r="FI23" s="108">
        <v>604.80000000000007</v>
      </c>
    </row>
    <row r="24" spans="1:165" ht="12" customHeight="1" x14ac:dyDescent="0.25">
      <c r="A24" s="22">
        <f t="shared" si="75"/>
        <v>19</v>
      </c>
      <c r="B24" s="10" t="s">
        <v>18</v>
      </c>
      <c r="C24" s="28">
        <v>2021</v>
      </c>
      <c r="D24" s="282"/>
      <c r="E24" s="126">
        <f t="shared" si="0"/>
        <v>1021.95</v>
      </c>
      <c r="F24" s="11">
        <f>SUMIF(Площади!$A:$A,$B:$B,Площади!$C:$C)</f>
        <v>1021.95</v>
      </c>
      <c r="G24" s="11">
        <f>SUMIF(Площади!$A:$A,$B:$B,Площади!$G:$G)</f>
        <v>0</v>
      </c>
      <c r="H24" s="11">
        <f>SUMIF(Площади!$A:$A,$B:$B,Площади!$F:$F)</f>
        <v>90.7</v>
      </c>
      <c r="I24" s="124" t="s">
        <v>493</v>
      </c>
      <c r="J24" s="12">
        <v>27.35</v>
      </c>
      <c r="K24" s="26">
        <v>4.4800000000000004</v>
      </c>
      <c r="L24" s="26">
        <v>5.83</v>
      </c>
      <c r="M24" s="26">
        <v>7.93</v>
      </c>
      <c r="N24" s="26">
        <v>6.1</v>
      </c>
      <c r="O24" s="26">
        <v>2.78</v>
      </c>
      <c r="P24" s="26">
        <v>0</v>
      </c>
      <c r="Q24" s="26">
        <v>0</v>
      </c>
      <c r="R24" s="26">
        <v>0.23</v>
      </c>
      <c r="S24" s="35">
        <f t="shared" si="76"/>
        <v>28.444000000000003</v>
      </c>
      <c r="T24" s="33">
        <f t="shared" si="76"/>
        <v>4.6592000000000002</v>
      </c>
      <c r="U24" s="33">
        <f t="shared" si="76"/>
        <v>6.0632000000000001</v>
      </c>
      <c r="V24" s="33">
        <f t="shared" si="76"/>
        <v>8.2471999999999994</v>
      </c>
      <c r="W24" s="33">
        <f t="shared" si="76"/>
        <v>6.3439999999999994</v>
      </c>
      <c r="X24" s="33">
        <f t="shared" si="76"/>
        <v>2.8912</v>
      </c>
      <c r="Y24" s="33">
        <f t="shared" si="76"/>
        <v>0</v>
      </c>
      <c r="Z24" s="33">
        <f t="shared" si="76"/>
        <v>0</v>
      </c>
      <c r="AA24" s="33">
        <f t="shared" si="76"/>
        <v>0.23920000000000002</v>
      </c>
      <c r="AB24" s="36"/>
      <c r="AC24" s="36"/>
      <c r="AD24" s="122" t="s">
        <v>396</v>
      </c>
      <c r="AE24" s="37">
        <v>0</v>
      </c>
      <c r="AF24" s="38" t="s">
        <v>396</v>
      </c>
      <c r="AG24" s="282"/>
      <c r="AH24" s="26">
        <v>34.24</v>
      </c>
      <c r="AI24" s="26">
        <v>34.24</v>
      </c>
      <c r="AJ24" s="26">
        <v>2190</v>
      </c>
      <c r="AK24" s="26">
        <v>35.89</v>
      </c>
      <c r="AL24" s="26">
        <v>5.93</v>
      </c>
      <c r="AM24" s="282"/>
      <c r="AN24" s="15">
        <v>1.2999999999999999E-2</v>
      </c>
      <c r="AO24" s="15">
        <v>1.2999999999999999E-2</v>
      </c>
      <c r="AP24" s="16">
        <f t="shared" si="34"/>
        <v>7.7870000000000001E-4</v>
      </c>
      <c r="AQ24" s="15">
        <f t="shared" si="35"/>
        <v>2.5999999999999999E-2</v>
      </c>
      <c r="AR24" s="15">
        <v>0.68300000000000005</v>
      </c>
      <c r="AS24" s="282"/>
      <c r="AT24" s="13">
        <f t="shared" si="36"/>
        <v>1.1791</v>
      </c>
      <c r="AU24" s="13">
        <f t="shared" si="37"/>
        <v>1.1791</v>
      </c>
      <c r="AV24" s="13">
        <f t="shared" si="38"/>
        <v>7.0628090000000004E-2</v>
      </c>
      <c r="AW24" s="13">
        <f t="shared" si="39"/>
        <v>2.3582000000000001</v>
      </c>
      <c r="AX24" s="13">
        <f t="shared" si="40"/>
        <v>61.948100000000004</v>
      </c>
      <c r="AY24" s="26">
        <f t="shared" si="41"/>
        <v>3.9505243896472433E-2</v>
      </c>
      <c r="AZ24" s="26">
        <f t="shared" si="42"/>
        <v>3.9505243896472433E-2</v>
      </c>
      <c r="BA24" s="26">
        <f t="shared" si="43"/>
        <v>0.15135331190371351</v>
      </c>
      <c r="BB24" s="26">
        <f t="shared" si="44"/>
        <v>8.2817944126424972E-2</v>
      </c>
      <c r="BC24" s="26">
        <f t="shared" si="45"/>
        <v>0.3594620411957532</v>
      </c>
      <c r="BD24" s="282"/>
      <c r="BE24" s="108">
        <f t="shared" si="46"/>
        <v>389265.6550554781</v>
      </c>
      <c r="BF24" s="108">
        <f t="shared" si="47"/>
        <v>33608.095002282644</v>
      </c>
      <c r="BG24" s="108">
        <f t="shared" si="2"/>
        <v>5281.5465344907207</v>
      </c>
      <c r="BH24" s="108">
        <f t="shared" si="3"/>
        <v>878.32915000389039</v>
      </c>
      <c r="BI24" s="108">
        <f t="shared" si="4"/>
        <v>313.31427818329212</v>
      </c>
      <c r="BJ24" s="108">
        <f t="shared" si="5"/>
        <v>3847.8050396047456</v>
      </c>
      <c r="BK24" s="108">
        <f>SUMIF('20.01'!$K:$K,$B:$B,'20.01'!$E:$E)</f>
        <v>23287.1</v>
      </c>
      <c r="BL24" s="108">
        <f t="shared" si="48"/>
        <v>0</v>
      </c>
      <c r="BM24" s="108">
        <f>SUMIF('20.01'!$AI:$AI,$B:$B,'20.01'!$E:$E)</f>
        <v>0</v>
      </c>
      <c r="BN24" s="108">
        <f>SUMIF('20.01'!$L:$L,$B:$B,'20.01'!$E:$E)</f>
        <v>0</v>
      </c>
      <c r="BO24" s="108">
        <f>SUMIF('20.01'!$M:$M,$B:$B,'20.01'!$E:$E)</f>
        <v>0</v>
      </c>
      <c r="BP24" s="108">
        <f>SUMIF('20.01'!$N:$N,$B:$B,'20.01'!$E:$E)</f>
        <v>0</v>
      </c>
      <c r="BQ24" s="108">
        <f>SUMIF('20.01'!$O:$O,$B:$B,'20.01'!$E:$E)</f>
        <v>0</v>
      </c>
      <c r="BR24" s="108">
        <f>SUMIF('20.01'!$T:$T,$B:$B,'20.01'!$E:$E)</f>
        <v>0</v>
      </c>
      <c r="BS24" s="108">
        <f>SUMIF('20.01'!$AT:$AT,$B:$B,'20.01'!$E:$E)</f>
        <v>0</v>
      </c>
      <c r="BT24" s="108">
        <f>SUMIF('20.01'!$AO:$AO,$B:$B,'20.01'!$E:$E)</f>
        <v>0</v>
      </c>
      <c r="BU24" s="108">
        <f t="shared" si="49"/>
        <v>4757.24</v>
      </c>
      <c r="BV24" s="108">
        <f>SUMIF('20.01'!$AE:$AE,$B:$B,'20.01'!$E:$E)</f>
        <v>4757.24</v>
      </c>
      <c r="BW24" s="108">
        <f>SUMIF('20.01'!$AF:$AF,$B:$B,'20.01'!$E:$E)</f>
        <v>0</v>
      </c>
      <c r="BX24" s="108">
        <f>SUMIF('20.01'!$AG:$AG,$B:$B,'20.01'!$E:$E)</f>
        <v>0</v>
      </c>
      <c r="BY24" s="108">
        <f t="shared" si="50"/>
        <v>0</v>
      </c>
      <c r="BZ24" s="108">
        <f>SUMIF('20.01'!$AH:$AH,$B:$B,'20.01'!$E:$E)</f>
        <v>0</v>
      </c>
      <c r="CA24" s="108">
        <f>SUMIF('20.01'!$AP:$AP,$B:$B,'20.01'!$E:$E)</f>
        <v>0</v>
      </c>
      <c r="CB24" s="108">
        <f>SUMIF('20.01'!$AD:$AD,$B:$B,'20.01'!$E:$E)</f>
        <v>0</v>
      </c>
      <c r="CC24" s="108">
        <f t="shared" si="51"/>
        <v>0</v>
      </c>
      <c r="CD24" s="108">
        <f>SUMIF('20.01'!$Z:$Z,$B:$B,'20.01'!$E:$E)</f>
        <v>0</v>
      </c>
      <c r="CE24" s="108">
        <f>SUMIF('20.01'!$S:$S,$B:$B,'20.01'!$E:$E)</f>
        <v>0</v>
      </c>
      <c r="CF24" s="108">
        <f t="shared" si="52"/>
        <v>350230.55</v>
      </c>
      <c r="CG24" s="108">
        <f>SUMIF('20.01'!$AJ:$AJ,$B:$B,'20.01'!$E:$E)</f>
        <v>0</v>
      </c>
      <c r="CH24" s="108">
        <f>SUMIF('20.01'!$AL:$AL,$B:$B,'20.01'!$E:$E)</f>
        <v>350230.55</v>
      </c>
      <c r="CI24" s="108">
        <f>SUMIF('20.01'!$AM:$AM,$B:$B,'20.01'!$E:$E)</f>
        <v>0</v>
      </c>
      <c r="CJ24" s="108">
        <f>SUMIF('20.01'!$W:$W,$B:$B,'20.01'!$E:$E)</f>
        <v>0</v>
      </c>
      <c r="CK24" s="108">
        <f>SUMIF('20.01'!$AR:$AR,$B:$B,'20.01'!$E:$E)</f>
        <v>0</v>
      </c>
      <c r="CL24" s="108">
        <f t="shared" si="53"/>
        <v>0</v>
      </c>
      <c r="CM24" s="108">
        <f>SUMIF('20.01'!$P:$P,$B:$B,'20.01'!$E:$E)</f>
        <v>0</v>
      </c>
      <c r="CN24" s="108">
        <f>SUMIF('20.01'!$Q:$Q,$B:$B,'20.01'!$E:$E)</f>
        <v>0</v>
      </c>
      <c r="CO24" s="108">
        <f>SUMIF('20.01'!$AK:$AK,$B:$B,'20.01'!$E:$E)</f>
        <v>0</v>
      </c>
      <c r="CP24" s="108">
        <f>SUMIF('20.01'!$U:$U,$B:$B,'20.01'!$E:$E)</f>
        <v>0</v>
      </c>
      <c r="CQ24" s="108">
        <f>SUMIF('20.01'!$R:$R,$B:$B,'20.01'!$E:$E)</f>
        <v>0</v>
      </c>
      <c r="CR24" s="108">
        <f>SUMIF('20.01'!$V:$V,$B:$B,'20.01'!$E:$E)</f>
        <v>0</v>
      </c>
      <c r="CS24" s="108">
        <f t="shared" si="54"/>
        <v>0</v>
      </c>
      <c r="CT24" s="108">
        <f>SUMIF('20.01'!$AQ:$AQ,$B:$B,'20.01'!$E:$E)</f>
        <v>0</v>
      </c>
      <c r="CU24" s="108">
        <f>SUMIF('20.01'!$AC:$AC,$B:$B,'20.01'!$E:$E)</f>
        <v>0</v>
      </c>
      <c r="CV24" s="108">
        <f>SUMIF('20.01'!$AS:$AS,$B:$B,'20.01'!$E:$E)</f>
        <v>0</v>
      </c>
      <c r="CW24" s="108">
        <f t="shared" si="55"/>
        <v>0</v>
      </c>
      <c r="CX24" s="108">
        <f>SUMIF('20.01'!$AB:$AB,$B:$B,'20.01'!$E:$E)</f>
        <v>0</v>
      </c>
      <c r="CY24" s="108">
        <f>SUMIF('20.01'!$AA:$AA,$B:$B,'20.01'!$E:$E)</f>
        <v>0</v>
      </c>
      <c r="CZ24" s="108">
        <f>SUMIF('20.01'!$AN:$AN,$B:$B,'20.01'!$E:$E)</f>
        <v>0</v>
      </c>
      <c r="DA24" s="108">
        <f>SUMIF('20.01'!$X:$X,$B:$B,'20.01'!$E:$E)</f>
        <v>0</v>
      </c>
      <c r="DB24" s="108">
        <f>SUMIF('20.01'!$Y:$Y,$B:$B,'20.01'!$E:$E)</f>
        <v>0</v>
      </c>
      <c r="DC24" s="108">
        <f t="shared" si="56"/>
        <v>669.77005319545742</v>
      </c>
      <c r="DD24" s="127">
        <f t="shared" si="57"/>
        <v>108957.3302727595</v>
      </c>
      <c r="DE24" s="127">
        <f t="shared" si="6"/>
        <v>92055.774454088649</v>
      </c>
      <c r="DF24" s="127">
        <f t="shared" si="58"/>
        <v>158.27051735462192</v>
      </c>
      <c r="DG24" s="127">
        <f t="shared" si="7"/>
        <v>72.50858290104479</v>
      </c>
      <c r="DH24" s="127">
        <f t="shared" si="8"/>
        <v>85.76193445357714</v>
      </c>
      <c r="DI24" s="108">
        <f>SUMIF('20.01'!$AZ:$AZ,$B:$B,'20.01'!$E:$E)+FH24*$DI$249</f>
        <v>101.55424535401282</v>
      </c>
      <c r="DJ24" s="108">
        <f>SUMIF('20.01'!$AY:$AY,$B:$B,'20.01'!$E:$E)</f>
        <v>0</v>
      </c>
      <c r="DK24" s="108">
        <f t="shared" si="9"/>
        <v>145.85330115357507</v>
      </c>
      <c r="DL24" s="108">
        <f>SUMIF('20.01'!$AX:$AX,$B:$B,'20.01'!$E:$E)</f>
        <v>0</v>
      </c>
      <c r="DM24" s="108">
        <f t="shared" si="10"/>
        <v>16349.879422198814</v>
      </c>
      <c r="DN24" s="108">
        <f>SUMIF('20.01'!$BA:$BA,$B:$B,'20.01'!$E:$E)</f>
        <v>0</v>
      </c>
      <c r="DO24" s="108">
        <f t="shared" si="11"/>
        <v>145.99833260981001</v>
      </c>
      <c r="DP24" s="108">
        <f>SUMIF('20.01'!$AW:$AW,$B:$B,'20.01'!$E:$E)</f>
        <v>0</v>
      </c>
      <c r="DQ24" s="108">
        <f t="shared" si="59"/>
        <v>77372.946122937836</v>
      </c>
      <c r="DR24" s="108">
        <f t="shared" si="60"/>
        <v>64069.01344807283</v>
      </c>
      <c r="DS24" s="108">
        <f t="shared" si="12"/>
        <v>20604.122583294113</v>
      </c>
      <c r="DT24" s="108">
        <f t="shared" si="13"/>
        <v>43464.890864778718</v>
      </c>
      <c r="DU24" s="108">
        <f t="shared" si="61"/>
        <v>10875.965707042971</v>
      </c>
      <c r="DV24" s="108">
        <f t="shared" si="62"/>
        <v>6457.4569889805953</v>
      </c>
      <c r="DW24" s="108">
        <f t="shared" si="63"/>
        <v>4418.508718062375</v>
      </c>
      <c r="DX24" s="108">
        <f t="shared" si="64"/>
        <v>915.53523939224556</v>
      </c>
      <c r="DY24" s="108">
        <f t="shared" si="65"/>
        <v>539.13026664390759</v>
      </c>
      <c r="DZ24" s="108">
        <f t="shared" si="66"/>
        <v>376.40497274833797</v>
      </c>
      <c r="EA24" s="108">
        <f t="shared" si="67"/>
        <v>724.13625972265925</v>
      </c>
      <c r="EB24" s="108">
        <f t="shared" si="68"/>
        <v>57.1555432752534</v>
      </c>
      <c r="EC24" s="108">
        <f t="shared" si="69"/>
        <v>731.13992543188044</v>
      </c>
      <c r="ED24" s="108">
        <f t="shared" si="70"/>
        <v>13162.75395025869</v>
      </c>
      <c r="EE24" s="108">
        <f t="shared" si="14"/>
        <v>78137.232639749767</v>
      </c>
      <c r="EF24" s="108">
        <f t="shared" si="71"/>
        <v>42194.105625464879</v>
      </c>
      <c r="EG24" s="108">
        <f t="shared" si="15"/>
        <v>35943.127014284895</v>
      </c>
      <c r="EH24" s="108">
        <f t="shared" si="16"/>
        <v>0</v>
      </c>
      <c r="EI24" s="108">
        <f t="shared" si="72"/>
        <v>0</v>
      </c>
      <c r="EJ24" s="108">
        <f t="shared" si="17"/>
        <v>0</v>
      </c>
      <c r="EK24" s="108">
        <f t="shared" si="18"/>
        <v>0</v>
      </c>
      <c r="EL24" s="108">
        <f>SUMIF('20.01'!$BF:$BF,$B:$B,'20.01'!$E:$E)</f>
        <v>0</v>
      </c>
      <c r="EM24" s="108">
        <f>SUMIF('20.01'!$BH:$BH,$B:$B,'20.01'!$E:$E)</f>
        <v>1426.8</v>
      </c>
      <c r="EO24" s="115">
        <v>0</v>
      </c>
      <c r="EP24" s="107">
        <v>3.4064104221609726</v>
      </c>
      <c r="EQ24" s="108">
        <f t="shared" si="73"/>
        <v>1021.9500000000002</v>
      </c>
      <c r="ER24" s="107">
        <v>3.0862230770756085</v>
      </c>
      <c r="ES24" s="108">
        <f t="shared" si="19"/>
        <v>1021.9500000000002</v>
      </c>
      <c r="ET24" s="107">
        <v>0</v>
      </c>
      <c r="EU24" s="108">
        <f t="shared" si="20"/>
        <v>0</v>
      </c>
      <c r="EV24" s="108">
        <f t="shared" si="21"/>
        <v>1021.95</v>
      </c>
      <c r="EW24" s="108">
        <f t="shared" si="22"/>
        <v>1021.95</v>
      </c>
      <c r="EX24" s="108">
        <f t="shared" si="23"/>
        <v>1021.95</v>
      </c>
      <c r="EY24" s="108">
        <f t="shared" si="24"/>
        <v>1021.95</v>
      </c>
      <c r="EZ24" s="108">
        <f t="shared" si="25"/>
        <v>1021.95</v>
      </c>
      <c r="FA24" s="108">
        <f t="shared" si="26"/>
        <v>1021.95</v>
      </c>
      <c r="FB24" s="108">
        <f t="shared" si="27"/>
        <v>1021.95</v>
      </c>
      <c r="FC24" s="108">
        <f t="shared" si="28"/>
        <v>1021.95</v>
      </c>
      <c r="FD24" s="108">
        <f t="shared" si="29"/>
        <v>1021.95</v>
      </c>
      <c r="FE24" s="108">
        <f t="shared" si="30"/>
        <v>1021.95</v>
      </c>
      <c r="FF24" s="108">
        <f t="shared" si="31"/>
        <v>1021.95</v>
      </c>
      <c r="FG24" s="108">
        <f t="shared" si="32"/>
        <v>1021.95</v>
      </c>
      <c r="FH24" s="108">
        <f t="shared" si="74"/>
        <v>1021.9500000000002</v>
      </c>
      <c r="FI24" s="108">
        <v>1021.9500000000002</v>
      </c>
    </row>
    <row r="25" spans="1:165" ht="12" customHeight="1" x14ac:dyDescent="0.25">
      <c r="A25" s="22">
        <f t="shared" si="75"/>
        <v>20</v>
      </c>
      <c r="B25" s="10" t="s">
        <v>389</v>
      </c>
      <c r="C25" s="28">
        <v>2021</v>
      </c>
      <c r="D25" s="282"/>
      <c r="E25" s="126">
        <f t="shared" si="0"/>
        <v>385.6</v>
      </c>
      <c r="F25" s="11">
        <v>385.6</v>
      </c>
      <c r="G25" s="11">
        <f>SUMIF(Площади!$A:$A,$B:$B,Площади!$G:$G)</f>
        <v>0</v>
      </c>
      <c r="H25" s="11">
        <v>54.9</v>
      </c>
      <c r="I25" s="124" t="s">
        <v>495</v>
      </c>
      <c r="J25" s="21">
        <v>22.1</v>
      </c>
      <c r="K25" s="27">
        <v>3.44</v>
      </c>
      <c r="L25" s="27">
        <v>4.49</v>
      </c>
      <c r="M25" s="27">
        <v>7.45</v>
      </c>
      <c r="N25" s="27">
        <v>4.3499999999999996</v>
      </c>
      <c r="O25" s="27">
        <v>2.14</v>
      </c>
      <c r="P25" s="27">
        <v>0</v>
      </c>
      <c r="Q25" s="27">
        <v>0</v>
      </c>
      <c r="R25" s="27">
        <v>0.23</v>
      </c>
      <c r="S25" s="35">
        <f t="shared" si="76"/>
        <v>22.984000000000002</v>
      </c>
      <c r="T25" s="33">
        <f t="shared" si="76"/>
        <v>3.5775999999999999</v>
      </c>
      <c r="U25" s="33">
        <f t="shared" si="76"/>
        <v>4.6696</v>
      </c>
      <c r="V25" s="33">
        <f t="shared" si="76"/>
        <v>7.7480000000000002</v>
      </c>
      <c r="W25" s="33">
        <f t="shared" si="76"/>
        <v>4.524</v>
      </c>
      <c r="X25" s="33">
        <f t="shared" si="76"/>
        <v>2.2256</v>
      </c>
      <c r="Y25" s="33">
        <f t="shared" si="76"/>
        <v>0</v>
      </c>
      <c r="Z25" s="33">
        <f t="shared" si="76"/>
        <v>0</v>
      </c>
      <c r="AA25" s="33">
        <f t="shared" si="76"/>
        <v>0.23920000000000002</v>
      </c>
      <c r="AB25" s="36"/>
      <c r="AC25" s="36"/>
      <c r="AD25" s="122" t="s">
        <v>396</v>
      </c>
      <c r="AE25" s="37">
        <v>0</v>
      </c>
      <c r="AF25" s="38" t="s">
        <v>396</v>
      </c>
      <c r="AG25" s="282"/>
      <c r="AH25" s="26">
        <v>0</v>
      </c>
      <c r="AI25" s="26">
        <v>0</v>
      </c>
      <c r="AJ25" s="26">
        <v>0</v>
      </c>
      <c r="AK25" s="26">
        <v>0</v>
      </c>
      <c r="AL25" s="26">
        <v>5.93</v>
      </c>
      <c r="AM25" s="282"/>
      <c r="AN25" s="15">
        <v>0</v>
      </c>
      <c r="AO25" s="15">
        <v>0</v>
      </c>
      <c r="AP25" s="16">
        <f t="shared" si="34"/>
        <v>0</v>
      </c>
      <c r="AQ25" s="15">
        <f t="shared" si="35"/>
        <v>0</v>
      </c>
      <c r="AR25" s="15">
        <v>0.68300000000000005</v>
      </c>
      <c r="AS25" s="282"/>
      <c r="AT25" s="13">
        <f t="shared" si="36"/>
        <v>0</v>
      </c>
      <c r="AU25" s="13">
        <f t="shared" si="37"/>
        <v>0</v>
      </c>
      <c r="AV25" s="13">
        <f t="shared" si="38"/>
        <v>0</v>
      </c>
      <c r="AW25" s="13">
        <f t="shared" si="39"/>
        <v>0</v>
      </c>
      <c r="AX25" s="13">
        <f t="shared" si="40"/>
        <v>37.496700000000004</v>
      </c>
      <c r="AY25" s="26">
        <f t="shared" si="41"/>
        <v>0</v>
      </c>
      <c r="AZ25" s="26">
        <f t="shared" si="42"/>
        <v>0</v>
      </c>
      <c r="BA25" s="26">
        <f t="shared" si="43"/>
        <v>0</v>
      </c>
      <c r="BB25" s="26">
        <f t="shared" si="44"/>
        <v>0</v>
      </c>
      <c r="BC25" s="26">
        <f t="shared" si="45"/>
        <v>0.57664790197095439</v>
      </c>
      <c r="BD25" s="282"/>
      <c r="BE25" s="108">
        <f t="shared" si="46"/>
        <v>16002.811623194521</v>
      </c>
      <c r="BF25" s="108">
        <f t="shared" si="47"/>
        <v>16002.811623194521</v>
      </c>
      <c r="BG25" s="108">
        <f t="shared" si="2"/>
        <v>1992.8219029303013</v>
      </c>
      <c r="BH25" s="108">
        <f t="shared" si="3"/>
        <v>331.40928640491222</v>
      </c>
      <c r="BI25" s="108">
        <f t="shared" si="4"/>
        <v>118.21907692888831</v>
      </c>
      <c r="BJ25" s="108">
        <f>FH25*$BJ$262</f>
        <v>1609.5213569304183</v>
      </c>
      <c r="BK25" s="108">
        <f>SUMIF('20.01'!$K:$K,$B:$B,'20.01'!$E:$E)</f>
        <v>11950.84</v>
      </c>
      <c r="BL25" s="108">
        <f t="shared" si="48"/>
        <v>0</v>
      </c>
      <c r="BM25" s="108">
        <f>SUMIF('20.01'!$AI:$AI,$B:$B,'20.01'!$E:$E)</f>
        <v>0</v>
      </c>
      <c r="BN25" s="108">
        <f>SUMIF('20.01'!$L:$L,$B:$B,'20.01'!$E:$E)</f>
        <v>0</v>
      </c>
      <c r="BO25" s="108">
        <f>SUMIF('20.01'!$M:$M,$B:$B,'20.01'!$E:$E)</f>
        <v>0</v>
      </c>
      <c r="BP25" s="108">
        <f>SUMIF('20.01'!$N:$N,$B:$B,'20.01'!$E:$E)</f>
        <v>0</v>
      </c>
      <c r="BQ25" s="108">
        <f>SUMIF('20.01'!$O:$O,$B:$B,'20.01'!$E:$E)</f>
        <v>0</v>
      </c>
      <c r="BR25" s="108">
        <f>SUMIF('20.01'!$T:$T,$B:$B,'20.01'!$E:$E)</f>
        <v>0</v>
      </c>
      <c r="BS25" s="108">
        <f>SUMIF('20.01'!$AT:$AT,$B:$B,'20.01'!$E:$E)</f>
        <v>0</v>
      </c>
      <c r="BT25" s="108">
        <f>SUMIF('20.01'!$AO:$AO,$B:$B,'20.01'!$E:$E)</f>
        <v>0</v>
      </c>
      <c r="BU25" s="108">
        <f t="shared" si="49"/>
        <v>0</v>
      </c>
      <c r="BV25" s="108">
        <f>SUMIF('20.01'!$AE:$AE,$B:$B,'20.01'!$E:$E)</f>
        <v>0</v>
      </c>
      <c r="BW25" s="108">
        <f>SUMIF('20.01'!$AF:$AF,$B:$B,'20.01'!$E:$E)</f>
        <v>0</v>
      </c>
      <c r="BX25" s="108">
        <f>SUMIF('20.01'!$AG:$AG,$B:$B,'20.01'!$E:$E)</f>
        <v>0</v>
      </c>
      <c r="BY25" s="108">
        <f t="shared" si="50"/>
        <v>0</v>
      </c>
      <c r="BZ25" s="108">
        <f>SUMIF('20.01'!$AH:$AH,$B:$B,'20.01'!$E:$E)</f>
        <v>0</v>
      </c>
      <c r="CA25" s="108">
        <f>SUMIF('20.01'!$AP:$AP,$B:$B,'20.01'!$E:$E)</f>
        <v>0</v>
      </c>
      <c r="CB25" s="108">
        <f>SUMIF('20.01'!$AD:$AD,$B:$B,'20.01'!$E:$E)</f>
        <v>0</v>
      </c>
      <c r="CC25" s="108">
        <f t="shared" si="51"/>
        <v>0</v>
      </c>
      <c r="CD25" s="108">
        <f>SUMIF('20.01'!$Z:$Z,$B:$B,'20.01'!$E:$E)</f>
        <v>0</v>
      </c>
      <c r="CE25" s="108">
        <f>SUMIF('20.01'!$S:$S,$B:$B,'20.01'!$E:$E)</f>
        <v>0</v>
      </c>
      <c r="CF25" s="108">
        <f t="shared" si="52"/>
        <v>0</v>
      </c>
      <c r="CG25" s="108">
        <f>SUMIF('20.01'!$AJ:$AJ,$B:$B,'20.01'!$E:$E)</f>
        <v>0</v>
      </c>
      <c r="CH25" s="108">
        <f>SUMIF('20.01'!$AL:$AL,$B:$B,'20.01'!$E:$E)</f>
        <v>0</v>
      </c>
      <c r="CI25" s="108">
        <f>SUMIF('20.01'!$AM:$AM,$B:$B,'20.01'!$E:$E)</f>
        <v>0</v>
      </c>
      <c r="CJ25" s="108">
        <f>SUMIF('20.01'!$W:$W,$B:$B,'20.01'!$E:$E)</f>
        <v>0</v>
      </c>
      <c r="CK25" s="108">
        <f>SUMIF('20.01'!$AR:$AR,$B:$B,'20.01'!$E:$E)</f>
        <v>0</v>
      </c>
      <c r="CL25" s="108">
        <f t="shared" si="53"/>
        <v>0</v>
      </c>
      <c r="CM25" s="108">
        <f>SUMIF('20.01'!$P:$P,$B:$B,'20.01'!$E:$E)</f>
        <v>0</v>
      </c>
      <c r="CN25" s="108">
        <f>SUMIF('20.01'!$Q:$Q,$B:$B,'20.01'!$E:$E)</f>
        <v>0</v>
      </c>
      <c r="CO25" s="108">
        <f>SUMIF('20.01'!$AK:$AK,$B:$B,'20.01'!$E:$E)</f>
        <v>0</v>
      </c>
      <c r="CP25" s="108">
        <f>SUMIF('20.01'!$U:$U,$B:$B,'20.01'!$E:$E)</f>
        <v>0</v>
      </c>
      <c r="CQ25" s="108">
        <f>SUMIF('20.01'!$R:$R,$B:$B,'20.01'!$E:$E)</f>
        <v>0</v>
      </c>
      <c r="CR25" s="108">
        <f>SUMIF('20.01'!$V:$V,$B:$B,'20.01'!$E:$E)</f>
        <v>0</v>
      </c>
      <c r="CS25" s="108">
        <f t="shared" si="54"/>
        <v>0</v>
      </c>
      <c r="CT25" s="108">
        <f>SUMIF('20.01'!$AQ:$AQ,$B:$B,'20.01'!$E:$E)</f>
        <v>0</v>
      </c>
      <c r="CU25" s="108">
        <f>SUMIF('20.01'!$AC:$AC,$B:$B,'20.01'!$E:$E)</f>
        <v>0</v>
      </c>
      <c r="CV25" s="108">
        <f>SUMIF('20.01'!$AS:$AS,$B:$B,'20.01'!$E:$E)</f>
        <v>0</v>
      </c>
      <c r="CW25" s="108">
        <f t="shared" si="55"/>
        <v>0</v>
      </c>
      <c r="CX25" s="108">
        <f>SUMIF('20.01'!$AB:$AB,$B:$B,'20.01'!$E:$E)</f>
        <v>0</v>
      </c>
      <c r="CY25" s="108">
        <f>SUMIF('20.01'!$AA:$AA,$B:$B,'20.01'!$E:$E)</f>
        <v>0</v>
      </c>
      <c r="CZ25" s="108">
        <f>SUMIF('20.01'!$AN:$AN,$B:$B,'20.01'!$E:$E)</f>
        <v>0</v>
      </c>
      <c r="DA25" s="108">
        <f>SUMIF('20.01'!$X:$X,$B:$B,'20.01'!$E:$E)</f>
        <v>0</v>
      </c>
      <c r="DB25" s="108">
        <f>SUMIF('20.01'!$Y:$Y,$B:$B,'20.01'!$E:$E)</f>
        <v>0</v>
      </c>
      <c r="DC25" s="108">
        <f t="shared" si="56"/>
        <v>0</v>
      </c>
      <c r="DD25" s="127">
        <f t="shared" si="57"/>
        <v>182668.34407092087</v>
      </c>
      <c r="DE25" s="127">
        <f>FH25*$DE$256/$DC$256+FH25*$DE$249+FH25*$DE$250</f>
        <v>176291.08498419501</v>
      </c>
      <c r="DF25" s="127">
        <f t="shared" si="58"/>
        <v>59.718294918481533</v>
      </c>
      <c r="DG25" s="127">
        <f t="shared" si="7"/>
        <v>27.358784252304776</v>
      </c>
      <c r="DH25" s="127">
        <f t="shared" si="8"/>
        <v>32.359510666176753</v>
      </c>
      <c r="DI25" s="108">
        <f>SUMIF('20.01'!$AZ:$AZ,$B:$B,'20.01'!$E:$E)+FH25*$DI$249</f>
        <v>38.318231820057079</v>
      </c>
      <c r="DJ25" s="108">
        <f>SUMIF('20.01'!$AY:$AY,$B:$B,'20.01'!$E:$E)</f>
        <v>0</v>
      </c>
      <c r="DK25" s="108">
        <f t="shared" si="9"/>
        <v>55.033057316716608</v>
      </c>
      <c r="DL25" s="108">
        <f>SUMIF('20.01'!$AX:$AX,$B:$B,'20.01'!$E:$E)</f>
        <v>0</v>
      </c>
      <c r="DM25" s="108">
        <f t="shared" si="10"/>
        <v>6169.1017223933277</v>
      </c>
      <c r="DN25" s="108">
        <f>SUMIF('20.01'!$BA:$BA,$B:$B,'20.01'!$E:$E)</f>
        <v>0</v>
      </c>
      <c r="DO25" s="108">
        <f t="shared" si="11"/>
        <v>55.08778027725694</v>
      </c>
      <c r="DP25" s="108">
        <f>SUMIF('20.01'!$AW:$AW,$B:$B,'20.01'!$E:$E)</f>
        <v>0</v>
      </c>
      <c r="DQ25" s="108">
        <f t="shared" si="59"/>
        <v>29194.195435202135</v>
      </c>
      <c r="DR25" s="108">
        <f t="shared" si="60"/>
        <v>24174.3838598531</v>
      </c>
      <c r="DS25" s="108">
        <f t="shared" si="12"/>
        <v>7774.303701862329</v>
      </c>
      <c r="DT25" s="108">
        <f t="shared" si="13"/>
        <v>16400.080157990771</v>
      </c>
      <c r="DU25" s="108">
        <f t="shared" si="61"/>
        <v>4103.6962440782499</v>
      </c>
      <c r="DV25" s="108">
        <f t="shared" si="62"/>
        <v>2436.513934097477</v>
      </c>
      <c r="DW25" s="108">
        <f t="shared" si="63"/>
        <v>1667.1823099807732</v>
      </c>
      <c r="DX25" s="108">
        <f t="shared" si="64"/>
        <v>345.44780890420259</v>
      </c>
      <c r="DY25" s="108">
        <f t="shared" si="65"/>
        <v>203.42348531522163</v>
      </c>
      <c r="DZ25" s="108">
        <f t="shared" si="66"/>
        <v>142.02432358898096</v>
      </c>
      <c r="EA25" s="108">
        <f t="shared" si="67"/>
        <v>273.22955305940343</v>
      </c>
      <c r="EB25" s="108">
        <f t="shared" si="68"/>
        <v>21.565808001308977</v>
      </c>
      <c r="EC25" s="108">
        <f t="shared" si="69"/>
        <v>275.87216130586921</v>
      </c>
      <c r="ED25" s="108">
        <f t="shared" si="70"/>
        <v>4966.5423193108754</v>
      </c>
      <c r="EE25" s="108">
        <f t="shared" si="14"/>
        <v>0</v>
      </c>
      <c r="EF25" s="108">
        <f t="shared" si="71"/>
        <v>0</v>
      </c>
      <c r="EG25" s="108">
        <f t="shared" si="15"/>
        <v>0</v>
      </c>
      <c r="EH25" s="108">
        <f t="shared" si="16"/>
        <v>0</v>
      </c>
      <c r="EI25" s="108">
        <f t="shared" si="72"/>
        <v>0</v>
      </c>
      <c r="EJ25" s="108">
        <f t="shared" si="17"/>
        <v>0</v>
      </c>
      <c r="EK25" s="108">
        <f t="shared" si="18"/>
        <v>0</v>
      </c>
      <c r="EL25" s="108">
        <f>SUMIF('20.01'!$BF:$BF,$B:$B,'20.01'!$E:$E)</f>
        <v>0</v>
      </c>
      <c r="EM25" s="108">
        <f>SUMIF('20.01'!$BH:$BH,$B:$B,'20.01'!$E:$E)</f>
        <v>1236.8</v>
      </c>
      <c r="EO25" s="115">
        <v>0</v>
      </c>
      <c r="EP25" s="107">
        <v>0</v>
      </c>
      <c r="EQ25" s="108">
        <f t="shared" si="73"/>
        <v>0</v>
      </c>
      <c r="ER25" s="107">
        <v>0</v>
      </c>
      <c r="ES25" s="108">
        <f t="shared" si="19"/>
        <v>0</v>
      </c>
      <c r="ET25" s="107">
        <v>0</v>
      </c>
      <c r="EU25" s="108">
        <f t="shared" si="20"/>
        <v>0</v>
      </c>
      <c r="EV25" s="108">
        <f t="shared" si="21"/>
        <v>385.6</v>
      </c>
      <c r="EW25" s="108">
        <f t="shared" si="22"/>
        <v>385.6</v>
      </c>
      <c r="EX25" s="108">
        <f t="shared" si="23"/>
        <v>385.6</v>
      </c>
      <c r="EY25" s="108">
        <f t="shared" si="24"/>
        <v>385.6</v>
      </c>
      <c r="EZ25" s="108">
        <f t="shared" si="25"/>
        <v>385.6</v>
      </c>
      <c r="FA25" s="108">
        <f t="shared" si="26"/>
        <v>385.6</v>
      </c>
      <c r="FB25" s="108">
        <f t="shared" si="27"/>
        <v>385.6</v>
      </c>
      <c r="FC25" s="108">
        <f t="shared" si="28"/>
        <v>385.6</v>
      </c>
      <c r="FD25" s="108">
        <f t="shared" si="29"/>
        <v>385.6</v>
      </c>
      <c r="FE25" s="108">
        <f t="shared" si="30"/>
        <v>385.6</v>
      </c>
      <c r="FF25" s="108">
        <f t="shared" si="31"/>
        <v>385.6</v>
      </c>
      <c r="FG25" s="108">
        <f t="shared" si="32"/>
        <v>385.6</v>
      </c>
      <c r="FH25" s="108">
        <f t="shared" si="74"/>
        <v>385.59999999999997</v>
      </c>
      <c r="FI25" s="108">
        <v>0</v>
      </c>
    </row>
    <row r="26" spans="1:165" ht="12" customHeight="1" x14ac:dyDescent="0.25">
      <c r="A26" s="22">
        <f t="shared" si="75"/>
        <v>21</v>
      </c>
      <c r="B26" s="10" t="s">
        <v>390</v>
      </c>
      <c r="C26" s="28">
        <v>2021</v>
      </c>
      <c r="D26" s="282"/>
      <c r="E26" s="126">
        <f t="shared" si="0"/>
        <v>385.6</v>
      </c>
      <c r="F26" s="11">
        <v>385.6</v>
      </c>
      <c r="G26" s="11">
        <f>SUMIF(Площади!$A:$A,$B:$B,Площади!$G:$G)</f>
        <v>0</v>
      </c>
      <c r="H26" s="11">
        <v>54.9</v>
      </c>
      <c r="I26" s="124" t="s">
        <v>495</v>
      </c>
      <c r="J26" s="21">
        <v>22.1</v>
      </c>
      <c r="K26" s="27">
        <v>3.44</v>
      </c>
      <c r="L26" s="27">
        <v>4.49</v>
      </c>
      <c r="M26" s="27">
        <v>7.45</v>
      </c>
      <c r="N26" s="27">
        <v>4.3499999999999996</v>
      </c>
      <c r="O26" s="27">
        <v>2.14</v>
      </c>
      <c r="P26" s="27">
        <v>0</v>
      </c>
      <c r="Q26" s="27">
        <v>0</v>
      </c>
      <c r="R26" s="27">
        <v>0.23</v>
      </c>
      <c r="S26" s="35">
        <f t="shared" si="76"/>
        <v>22.984000000000002</v>
      </c>
      <c r="T26" s="33">
        <f t="shared" si="76"/>
        <v>3.5775999999999999</v>
      </c>
      <c r="U26" s="33">
        <f t="shared" si="76"/>
        <v>4.6696</v>
      </c>
      <c r="V26" s="33">
        <f t="shared" si="76"/>
        <v>7.7480000000000002</v>
      </c>
      <c r="W26" s="33">
        <f t="shared" si="76"/>
        <v>4.524</v>
      </c>
      <c r="X26" s="33">
        <f t="shared" si="76"/>
        <v>2.2256</v>
      </c>
      <c r="Y26" s="33">
        <f t="shared" si="76"/>
        <v>0</v>
      </c>
      <c r="Z26" s="33">
        <f t="shared" si="76"/>
        <v>0</v>
      </c>
      <c r="AA26" s="33">
        <f t="shared" si="76"/>
        <v>0.23920000000000002</v>
      </c>
      <c r="AB26" s="36"/>
      <c r="AC26" s="36"/>
      <c r="AD26" s="122" t="s">
        <v>396</v>
      </c>
      <c r="AE26" s="37">
        <v>0</v>
      </c>
      <c r="AF26" s="38" t="s">
        <v>396</v>
      </c>
      <c r="AG26" s="282"/>
      <c r="AH26" s="26">
        <v>0</v>
      </c>
      <c r="AI26" s="26">
        <v>0</v>
      </c>
      <c r="AJ26" s="26">
        <v>0</v>
      </c>
      <c r="AK26" s="26">
        <v>0</v>
      </c>
      <c r="AL26" s="26">
        <v>5.93</v>
      </c>
      <c r="AM26" s="282"/>
      <c r="AN26" s="15">
        <v>0</v>
      </c>
      <c r="AO26" s="15">
        <v>0</v>
      </c>
      <c r="AP26" s="16">
        <f t="shared" si="34"/>
        <v>0</v>
      </c>
      <c r="AQ26" s="15">
        <f t="shared" si="35"/>
        <v>0</v>
      </c>
      <c r="AR26" s="15">
        <v>0.68300000000000005</v>
      </c>
      <c r="AS26" s="282"/>
      <c r="AT26" s="13">
        <f t="shared" si="36"/>
        <v>0</v>
      </c>
      <c r="AU26" s="13">
        <f t="shared" si="37"/>
        <v>0</v>
      </c>
      <c r="AV26" s="13">
        <f t="shared" si="38"/>
        <v>0</v>
      </c>
      <c r="AW26" s="13">
        <f t="shared" si="39"/>
        <v>0</v>
      </c>
      <c r="AX26" s="13">
        <f t="shared" si="40"/>
        <v>37.496700000000004</v>
      </c>
      <c r="AY26" s="26">
        <f t="shared" si="41"/>
        <v>0</v>
      </c>
      <c r="AZ26" s="26">
        <f t="shared" si="42"/>
        <v>0</v>
      </c>
      <c r="BA26" s="26">
        <f t="shared" si="43"/>
        <v>0</v>
      </c>
      <c r="BB26" s="26">
        <f t="shared" si="44"/>
        <v>0</v>
      </c>
      <c r="BC26" s="26">
        <f t="shared" si="45"/>
        <v>0.57664790197095439</v>
      </c>
      <c r="BD26" s="282"/>
      <c r="BE26" s="108">
        <f t="shared" si="46"/>
        <v>7573.0116231945194</v>
      </c>
      <c r="BF26" s="108">
        <f t="shared" si="47"/>
        <v>7573.0116231945194</v>
      </c>
      <c r="BG26" s="108">
        <f t="shared" si="2"/>
        <v>1992.8219029303013</v>
      </c>
      <c r="BH26" s="108">
        <f t="shared" si="3"/>
        <v>331.40928640491222</v>
      </c>
      <c r="BI26" s="108">
        <f t="shared" si="4"/>
        <v>118.21907692888831</v>
      </c>
      <c r="BJ26" s="108">
        <f>FH26*$BJ$262</f>
        <v>1609.5213569304183</v>
      </c>
      <c r="BK26" s="108">
        <f>SUMIF('20.01'!$K:$K,$B:$B,'20.01'!$E:$E)</f>
        <v>3521.04</v>
      </c>
      <c r="BL26" s="108">
        <f t="shared" si="48"/>
        <v>0</v>
      </c>
      <c r="BM26" s="108">
        <f>SUMIF('20.01'!$AI:$AI,$B:$B,'20.01'!$E:$E)</f>
        <v>0</v>
      </c>
      <c r="BN26" s="108">
        <f>SUMIF('20.01'!$L:$L,$B:$B,'20.01'!$E:$E)</f>
        <v>0</v>
      </c>
      <c r="BO26" s="108">
        <f>SUMIF('20.01'!$M:$M,$B:$B,'20.01'!$E:$E)</f>
        <v>0</v>
      </c>
      <c r="BP26" s="108">
        <f>SUMIF('20.01'!$N:$N,$B:$B,'20.01'!$E:$E)</f>
        <v>0</v>
      </c>
      <c r="BQ26" s="108">
        <f>SUMIF('20.01'!$O:$O,$B:$B,'20.01'!$E:$E)</f>
        <v>0</v>
      </c>
      <c r="BR26" s="108">
        <f>SUMIF('20.01'!$T:$T,$B:$B,'20.01'!$E:$E)</f>
        <v>0</v>
      </c>
      <c r="BS26" s="108">
        <f>SUMIF('20.01'!$AT:$AT,$B:$B,'20.01'!$E:$E)</f>
        <v>0</v>
      </c>
      <c r="BT26" s="108">
        <f>SUMIF('20.01'!$AO:$AO,$B:$B,'20.01'!$E:$E)</f>
        <v>0</v>
      </c>
      <c r="BU26" s="108">
        <f t="shared" si="49"/>
        <v>0</v>
      </c>
      <c r="BV26" s="108">
        <f>SUMIF('20.01'!$AE:$AE,$B:$B,'20.01'!$E:$E)</f>
        <v>0</v>
      </c>
      <c r="BW26" s="108">
        <f>SUMIF('20.01'!$AF:$AF,$B:$B,'20.01'!$E:$E)</f>
        <v>0</v>
      </c>
      <c r="BX26" s="108">
        <f>SUMIF('20.01'!$AG:$AG,$B:$B,'20.01'!$E:$E)</f>
        <v>0</v>
      </c>
      <c r="BY26" s="108">
        <f t="shared" si="50"/>
        <v>0</v>
      </c>
      <c r="BZ26" s="108">
        <f>SUMIF('20.01'!$AH:$AH,$B:$B,'20.01'!$E:$E)</f>
        <v>0</v>
      </c>
      <c r="CA26" s="108">
        <f>SUMIF('20.01'!$AP:$AP,$B:$B,'20.01'!$E:$E)</f>
        <v>0</v>
      </c>
      <c r="CB26" s="108">
        <f>SUMIF('20.01'!$AD:$AD,$B:$B,'20.01'!$E:$E)</f>
        <v>0</v>
      </c>
      <c r="CC26" s="108">
        <f t="shared" si="51"/>
        <v>0</v>
      </c>
      <c r="CD26" s="108">
        <f>SUMIF('20.01'!$Z:$Z,$B:$B,'20.01'!$E:$E)</f>
        <v>0</v>
      </c>
      <c r="CE26" s="108">
        <f>SUMIF('20.01'!$S:$S,$B:$B,'20.01'!$E:$E)</f>
        <v>0</v>
      </c>
      <c r="CF26" s="108">
        <f t="shared" si="52"/>
        <v>0</v>
      </c>
      <c r="CG26" s="108">
        <f>SUMIF('20.01'!$AJ:$AJ,$B:$B,'20.01'!$E:$E)</f>
        <v>0</v>
      </c>
      <c r="CH26" s="108">
        <f>SUMIF('20.01'!$AL:$AL,$B:$B,'20.01'!$E:$E)</f>
        <v>0</v>
      </c>
      <c r="CI26" s="108">
        <f>SUMIF('20.01'!$AM:$AM,$B:$B,'20.01'!$E:$E)</f>
        <v>0</v>
      </c>
      <c r="CJ26" s="108">
        <f>SUMIF('20.01'!$W:$W,$B:$B,'20.01'!$E:$E)</f>
        <v>0</v>
      </c>
      <c r="CK26" s="108">
        <f>SUMIF('20.01'!$AR:$AR,$B:$B,'20.01'!$E:$E)</f>
        <v>0</v>
      </c>
      <c r="CL26" s="108">
        <f t="shared" si="53"/>
        <v>0</v>
      </c>
      <c r="CM26" s="108">
        <f>SUMIF('20.01'!$P:$P,$B:$B,'20.01'!$E:$E)</f>
        <v>0</v>
      </c>
      <c r="CN26" s="108">
        <f>SUMIF('20.01'!$Q:$Q,$B:$B,'20.01'!$E:$E)</f>
        <v>0</v>
      </c>
      <c r="CO26" s="108">
        <f>SUMIF('20.01'!$AK:$AK,$B:$B,'20.01'!$E:$E)</f>
        <v>0</v>
      </c>
      <c r="CP26" s="108">
        <f>SUMIF('20.01'!$U:$U,$B:$B,'20.01'!$E:$E)</f>
        <v>0</v>
      </c>
      <c r="CQ26" s="108">
        <f>SUMIF('20.01'!$R:$R,$B:$B,'20.01'!$E:$E)</f>
        <v>0</v>
      </c>
      <c r="CR26" s="108">
        <f>SUMIF('20.01'!$V:$V,$B:$B,'20.01'!$E:$E)</f>
        <v>0</v>
      </c>
      <c r="CS26" s="108">
        <f t="shared" si="54"/>
        <v>0</v>
      </c>
      <c r="CT26" s="108">
        <f>SUMIF('20.01'!$AQ:$AQ,$B:$B,'20.01'!$E:$E)</f>
        <v>0</v>
      </c>
      <c r="CU26" s="108">
        <f>SUMIF('20.01'!$AC:$AC,$B:$B,'20.01'!$E:$E)</f>
        <v>0</v>
      </c>
      <c r="CV26" s="108">
        <f>SUMIF('20.01'!$AS:$AS,$B:$B,'20.01'!$E:$E)</f>
        <v>0</v>
      </c>
      <c r="CW26" s="108">
        <f t="shared" si="55"/>
        <v>0</v>
      </c>
      <c r="CX26" s="108">
        <f>SUMIF('20.01'!$AB:$AB,$B:$B,'20.01'!$E:$E)</f>
        <v>0</v>
      </c>
      <c r="CY26" s="108">
        <f>SUMIF('20.01'!$AA:$AA,$B:$B,'20.01'!$E:$E)</f>
        <v>0</v>
      </c>
      <c r="CZ26" s="108">
        <f>SUMIF('20.01'!$AN:$AN,$B:$B,'20.01'!$E:$E)</f>
        <v>0</v>
      </c>
      <c r="DA26" s="108">
        <f>SUMIF('20.01'!$X:$X,$B:$B,'20.01'!$E:$E)</f>
        <v>0</v>
      </c>
      <c r="DB26" s="108">
        <f>SUMIF('20.01'!$Y:$Y,$B:$B,'20.01'!$E:$E)</f>
        <v>0</v>
      </c>
      <c r="DC26" s="108">
        <f t="shared" si="56"/>
        <v>0</v>
      </c>
      <c r="DD26" s="127">
        <f t="shared" si="57"/>
        <v>182668.34407092087</v>
      </c>
      <c r="DE26" s="127">
        <f>FH26*$DE$256/$DC$256+FH26*$DE$249+FH26*$DE$250</f>
        <v>176291.08498419501</v>
      </c>
      <c r="DF26" s="127">
        <f t="shared" si="58"/>
        <v>59.718294918481533</v>
      </c>
      <c r="DG26" s="127">
        <f t="shared" si="7"/>
        <v>27.358784252304776</v>
      </c>
      <c r="DH26" s="127">
        <f t="shared" si="8"/>
        <v>32.359510666176753</v>
      </c>
      <c r="DI26" s="108">
        <f>SUMIF('20.01'!$AZ:$AZ,$B:$B,'20.01'!$E:$E)+FH26*$DI$249</f>
        <v>38.318231820057079</v>
      </c>
      <c r="DJ26" s="108">
        <f>SUMIF('20.01'!$AY:$AY,$B:$B,'20.01'!$E:$E)</f>
        <v>0</v>
      </c>
      <c r="DK26" s="108">
        <f t="shared" si="9"/>
        <v>55.033057316716608</v>
      </c>
      <c r="DL26" s="108">
        <f>SUMIF('20.01'!$AX:$AX,$B:$B,'20.01'!$E:$E)</f>
        <v>0</v>
      </c>
      <c r="DM26" s="108">
        <f t="shared" si="10"/>
        <v>6169.1017223933277</v>
      </c>
      <c r="DN26" s="108">
        <f>SUMIF('20.01'!$BA:$BA,$B:$B,'20.01'!$E:$E)</f>
        <v>0</v>
      </c>
      <c r="DO26" s="108">
        <f t="shared" si="11"/>
        <v>55.08778027725694</v>
      </c>
      <c r="DP26" s="108">
        <f>SUMIF('20.01'!$AW:$AW,$B:$B,'20.01'!$E:$E)</f>
        <v>0</v>
      </c>
      <c r="DQ26" s="108">
        <f t="shared" si="59"/>
        <v>29194.195435202135</v>
      </c>
      <c r="DR26" s="108">
        <f t="shared" si="60"/>
        <v>24174.3838598531</v>
      </c>
      <c r="DS26" s="108">
        <f t="shared" si="12"/>
        <v>7774.303701862329</v>
      </c>
      <c r="DT26" s="108">
        <f t="shared" si="13"/>
        <v>16400.080157990771</v>
      </c>
      <c r="DU26" s="108">
        <f t="shared" si="61"/>
        <v>4103.6962440782499</v>
      </c>
      <c r="DV26" s="108">
        <f t="shared" si="62"/>
        <v>2436.513934097477</v>
      </c>
      <c r="DW26" s="108">
        <f t="shared" si="63"/>
        <v>1667.1823099807732</v>
      </c>
      <c r="DX26" s="108">
        <f t="shared" si="64"/>
        <v>345.44780890420259</v>
      </c>
      <c r="DY26" s="108">
        <f t="shared" si="65"/>
        <v>203.42348531522163</v>
      </c>
      <c r="DZ26" s="108">
        <f t="shared" si="66"/>
        <v>142.02432358898096</v>
      </c>
      <c r="EA26" s="108">
        <f t="shared" si="67"/>
        <v>273.22955305940343</v>
      </c>
      <c r="EB26" s="108">
        <f t="shared" si="68"/>
        <v>21.565808001308977</v>
      </c>
      <c r="EC26" s="108">
        <f t="shared" si="69"/>
        <v>275.87216130586921</v>
      </c>
      <c r="ED26" s="108">
        <f t="shared" si="70"/>
        <v>4966.5423193108754</v>
      </c>
      <c r="EE26" s="108">
        <f t="shared" si="14"/>
        <v>0</v>
      </c>
      <c r="EF26" s="108">
        <f t="shared" si="71"/>
        <v>0</v>
      </c>
      <c r="EG26" s="108">
        <f t="shared" si="15"/>
        <v>0</v>
      </c>
      <c r="EH26" s="108">
        <f t="shared" si="16"/>
        <v>0</v>
      </c>
      <c r="EI26" s="108">
        <f t="shared" si="72"/>
        <v>0</v>
      </c>
      <c r="EJ26" s="108">
        <f t="shared" si="17"/>
        <v>0</v>
      </c>
      <c r="EK26" s="108">
        <f t="shared" si="18"/>
        <v>0</v>
      </c>
      <c r="EL26" s="108">
        <f>SUMIF('20.01'!$BF:$BF,$B:$B,'20.01'!$E:$E)</f>
        <v>0</v>
      </c>
      <c r="EM26" s="108">
        <f>SUMIF('20.01'!$BH:$BH,$B:$B,'20.01'!$E:$E)</f>
        <v>1236.8</v>
      </c>
      <c r="EO26" s="115">
        <v>0</v>
      </c>
      <c r="EP26" s="107">
        <v>0</v>
      </c>
      <c r="EQ26" s="108">
        <f t="shared" si="73"/>
        <v>0</v>
      </c>
      <c r="ER26" s="107">
        <v>0</v>
      </c>
      <c r="ES26" s="108">
        <f t="shared" si="19"/>
        <v>0</v>
      </c>
      <c r="ET26" s="107">
        <v>0</v>
      </c>
      <c r="EU26" s="108">
        <f t="shared" si="20"/>
        <v>0</v>
      </c>
      <c r="EV26" s="108">
        <f t="shared" si="21"/>
        <v>385.6</v>
      </c>
      <c r="EW26" s="108">
        <f t="shared" si="22"/>
        <v>385.6</v>
      </c>
      <c r="EX26" s="108">
        <f t="shared" si="23"/>
        <v>385.6</v>
      </c>
      <c r="EY26" s="108">
        <f t="shared" si="24"/>
        <v>385.6</v>
      </c>
      <c r="EZ26" s="108">
        <f t="shared" si="25"/>
        <v>385.6</v>
      </c>
      <c r="FA26" s="108">
        <f t="shared" si="26"/>
        <v>385.6</v>
      </c>
      <c r="FB26" s="108">
        <f t="shared" si="27"/>
        <v>385.6</v>
      </c>
      <c r="FC26" s="108">
        <f t="shared" si="28"/>
        <v>385.6</v>
      </c>
      <c r="FD26" s="108">
        <f t="shared" si="29"/>
        <v>385.6</v>
      </c>
      <c r="FE26" s="108">
        <f t="shared" si="30"/>
        <v>385.6</v>
      </c>
      <c r="FF26" s="108">
        <f t="shared" si="31"/>
        <v>385.6</v>
      </c>
      <c r="FG26" s="108">
        <f t="shared" si="32"/>
        <v>385.6</v>
      </c>
      <c r="FH26" s="108">
        <f t="shared" si="74"/>
        <v>385.59999999999997</v>
      </c>
      <c r="FI26" s="108">
        <v>0</v>
      </c>
    </row>
    <row r="27" spans="1:165" ht="12" customHeight="1" x14ac:dyDescent="0.25">
      <c r="A27" s="22">
        <f t="shared" si="75"/>
        <v>22</v>
      </c>
      <c r="B27" s="10" t="s">
        <v>22</v>
      </c>
      <c r="C27" s="28">
        <v>2021</v>
      </c>
      <c r="D27" s="282"/>
      <c r="E27" s="126">
        <f t="shared" si="0"/>
        <v>10456</v>
      </c>
      <c r="F27" s="11">
        <f>SUMIF(Площади!$A:$A,$B:$B,Площади!$C:$C)</f>
        <v>9765.2999999999993</v>
      </c>
      <c r="G27" s="11">
        <f>SUMIF(Площади!$A:$A,$B:$B,Площади!$G:$G)</f>
        <v>690.7</v>
      </c>
      <c r="H27" s="11">
        <f>SUMIF(Площади!$A:$A,$B:$B,Площади!$F:$F)</f>
        <v>2001.5</v>
      </c>
      <c r="I27" s="124" t="s">
        <v>453</v>
      </c>
      <c r="J27" s="12">
        <v>39.75</v>
      </c>
      <c r="K27" s="27">
        <v>4.49</v>
      </c>
      <c r="L27" s="27">
        <v>7.61</v>
      </c>
      <c r="M27" s="27">
        <v>11.85</v>
      </c>
      <c r="N27" s="27">
        <v>6.1</v>
      </c>
      <c r="O27" s="27">
        <v>2.78</v>
      </c>
      <c r="P27" s="27">
        <v>1.6</v>
      </c>
      <c r="Q27" s="27">
        <v>5.09</v>
      </c>
      <c r="R27" s="27">
        <v>0.23</v>
      </c>
      <c r="S27" s="35">
        <f t="shared" si="76"/>
        <v>41.34</v>
      </c>
      <c r="T27" s="33">
        <f t="shared" si="76"/>
        <v>4.6696</v>
      </c>
      <c r="U27" s="33">
        <f t="shared" si="76"/>
        <v>7.9144000000000005</v>
      </c>
      <c r="V27" s="33">
        <f t="shared" si="76"/>
        <v>12.324</v>
      </c>
      <c r="W27" s="33">
        <f t="shared" si="76"/>
        <v>6.3439999999999994</v>
      </c>
      <c r="X27" s="33">
        <f t="shared" si="76"/>
        <v>2.8912</v>
      </c>
      <c r="Y27" s="33">
        <f t="shared" si="76"/>
        <v>1.6640000000000001</v>
      </c>
      <c r="Z27" s="33">
        <f t="shared" si="76"/>
        <v>5.2935999999999996</v>
      </c>
      <c r="AA27" s="33">
        <f t="shared" si="76"/>
        <v>0.23920000000000002</v>
      </c>
      <c r="AB27" s="36"/>
      <c r="AC27" s="36"/>
      <c r="AD27" s="122" t="s">
        <v>395</v>
      </c>
      <c r="AE27" s="37">
        <v>5</v>
      </c>
      <c r="AF27" s="38" t="s">
        <v>396</v>
      </c>
      <c r="AG27" s="282"/>
      <c r="AH27" s="26">
        <v>34.24</v>
      </c>
      <c r="AI27" s="26">
        <v>34.24</v>
      </c>
      <c r="AJ27" s="26">
        <v>2190</v>
      </c>
      <c r="AK27" s="26">
        <v>35.89</v>
      </c>
      <c r="AL27" s="26">
        <v>5.93</v>
      </c>
      <c r="AM27" s="282"/>
      <c r="AN27" s="15">
        <v>1.2E-2</v>
      </c>
      <c r="AO27" s="15">
        <v>1.2E-2</v>
      </c>
      <c r="AP27" s="16">
        <f t="shared" si="34"/>
        <v>7.1880000000000002E-4</v>
      </c>
      <c r="AQ27" s="15">
        <f t="shared" si="35"/>
        <v>2.4E-2</v>
      </c>
      <c r="AR27" s="15">
        <v>3.23</v>
      </c>
      <c r="AS27" s="282"/>
      <c r="AT27" s="13">
        <f t="shared" si="36"/>
        <v>24.018000000000001</v>
      </c>
      <c r="AU27" s="13">
        <f t="shared" si="37"/>
        <v>24.018000000000001</v>
      </c>
      <c r="AV27" s="13">
        <f t="shared" si="38"/>
        <v>1.4386782</v>
      </c>
      <c r="AW27" s="13">
        <f t="shared" si="39"/>
        <v>48.036000000000001</v>
      </c>
      <c r="AX27" s="13">
        <f t="shared" si="40"/>
        <v>6464.8450000000003</v>
      </c>
      <c r="AY27" s="26">
        <f t="shared" si="41"/>
        <v>7.8651140015302226E-2</v>
      </c>
      <c r="AZ27" s="26">
        <f t="shared" si="42"/>
        <v>7.8651140015302226E-2</v>
      </c>
      <c r="BA27" s="26">
        <f t="shared" si="43"/>
        <v>0.30132988312930375</v>
      </c>
      <c r="BB27" s="26">
        <f t="shared" si="44"/>
        <v>0.16488255929609794</v>
      </c>
      <c r="BC27" s="26">
        <f t="shared" si="45"/>
        <v>3.666462399579189</v>
      </c>
      <c r="BD27" s="282"/>
      <c r="BE27" s="108">
        <f t="shared" si="46"/>
        <v>431810.69995872711</v>
      </c>
      <c r="BF27" s="108">
        <f t="shared" si="47"/>
        <v>140962.75102412974</v>
      </c>
      <c r="BG27" s="108">
        <f t="shared" si="2"/>
        <v>54037.72255456233</v>
      </c>
      <c r="BH27" s="108">
        <f t="shared" si="3"/>
        <v>8986.5547164153595</v>
      </c>
      <c r="BI27" s="108">
        <f t="shared" si="4"/>
        <v>3205.6500735696482</v>
      </c>
      <c r="BJ27" s="108">
        <f>FH27*$BJ$259</f>
        <v>12633.373679582408</v>
      </c>
      <c r="BK27" s="108">
        <f>SUMIF('20.01'!$K:$K,$B:$B,'20.01'!$E:$E)</f>
        <v>62099.45</v>
      </c>
      <c r="BL27" s="108">
        <f t="shared" si="48"/>
        <v>164043.09</v>
      </c>
      <c r="BM27" s="108">
        <f>SUMIF('20.01'!$AI:$AI,$B:$B,'20.01'!$E:$E)</f>
        <v>0</v>
      </c>
      <c r="BN27" s="108">
        <f>SUMIF('20.01'!$L:$L,$B:$B,'20.01'!$E:$E)</f>
        <v>164043.09</v>
      </c>
      <c r="BO27" s="108">
        <f>SUMIF('20.01'!$M:$M,$B:$B,'20.01'!$E:$E)</f>
        <v>0</v>
      </c>
      <c r="BP27" s="108">
        <f>SUMIF('20.01'!$N:$N,$B:$B,'20.01'!$E:$E)</f>
        <v>0</v>
      </c>
      <c r="BQ27" s="108">
        <f>SUMIF('20.01'!$O:$O,$B:$B,'20.01'!$E:$E)</f>
        <v>0</v>
      </c>
      <c r="BR27" s="108">
        <f>SUMIF('20.01'!$T:$T,$B:$B,'20.01'!$E:$E)</f>
        <v>0</v>
      </c>
      <c r="BS27" s="108">
        <f>SUMIF('20.01'!$AT:$AT,$B:$B,'20.01'!$E:$E)</f>
        <v>0</v>
      </c>
      <c r="BT27" s="108">
        <f>SUMIF('20.01'!$AO:$AO,$B:$B,'20.01'!$E:$E)</f>
        <v>0</v>
      </c>
      <c r="BU27" s="108">
        <f t="shared" si="49"/>
        <v>119952.16</v>
      </c>
      <c r="BV27" s="108">
        <f>SUMIF('20.01'!$AE:$AE,$B:$B,'20.01'!$E:$E)</f>
        <v>119952.16</v>
      </c>
      <c r="BW27" s="108">
        <f>SUMIF('20.01'!$AF:$AF,$B:$B,'20.01'!$E:$E)</f>
        <v>0</v>
      </c>
      <c r="BX27" s="108">
        <f>SUMIF('20.01'!$AG:$AG,$B:$B,'20.01'!$E:$E)</f>
        <v>0</v>
      </c>
      <c r="BY27" s="108">
        <f t="shared" si="50"/>
        <v>0</v>
      </c>
      <c r="BZ27" s="108">
        <f>SUMIF('20.01'!$AH:$AH,$B:$B,'20.01'!$E:$E)</f>
        <v>0</v>
      </c>
      <c r="CA27" s="108">
        <f>SUMIF('20.01'!$AP:$AP,$B:$B,'20.01'!$E:$E)</f>
        <v>0</v>
      </c>
      <c r="CB27" s="108">
        <f>SUMIF('20.01'!$AD:$AD,$B:$B,'20.01'!$E:$E)</f>
        <v>0</v>
      </c>
      <c r="CC27" s="108">
        <f t="shared" si="51"/>
        <v>0</v>
      </c>
      <c r="CD27" s="108">
        <f>SUMIF('20.01'!$Z:$Z,$B:$B,'20.01'!$E:$E)</f>
        <v>0</v>
      </c>
      <c r="CE27" s="108">
        <f>SUMIF('20.01'!$S:$S,$B:$B,'20.01'!$E:$E)</f>
        <v>0</v>
      </c>
      <c r="CF27" s="108">
        <f t="shared" si="52"/>
        <v>0</v>
      </c>
      <c r="CG27" s="108">
        <f>SUMIF('20.01'!$AJ:$AJ,$B:$B,'20.01'!$E:$E)</f>
        <v>0</v>
      </c>
      <c r="CH27" s="108">
        <f>SUMIF('20.01'!$AL:$AL,$B:$B,'20.01'!$E:$E)</f>
        <v>0</v>
      </c>
      <c r="CI27" s="108">
        <f>SUMIF('20.01'!$AM:$AM,$B:$B,'20.01'!$E:$E)</f>
        <v>0</v>
      </c>
      <c r="CJ27" s="108">
        <f>SUMIF('20.01'!$W:$W,$B:$B,'20.01'!$E:$E)</f>
        <v>0</v>
      </c>
      <c r="CK27" s="108">
        <f>SUMIF('20.01'!$AR:$AR,$B:$B,'20.01'!$E:$E)</f>
        <v>0</v>
      </c>
      <c r="CL27" s="108">
        <f t="shared" si="53"/>
        <v>0</v>
      </c>
      <c r="CM27" s="108">
        <f>SUMIF('20.01'!$P:$P,$B:$B,'20.01'!$E:$E)</f>
        <v>0</v>
      </c>
      <c r="CN27" s="108">
        <f>SUMIF('20.01'!$Q:$Q,$B:$B,'20.01'!$E:$E)</f>
        <v>0</v>
      </c>
      <c r="CO27" s="108">
        <f>SUMIF('20.01'!$AK:$AK,$B:$B,'20.01'!$E:$E)</f>
        <v>0</v>
      </c>
      <c r="CP27" s="108">
        <f>SUMIF('20.01'!$U:$U,$B:$B,'20.01'!$E:$E)</f>
        <v>0</v>
      </c>
      <c r="CQ27" s="108">
        <f>SUMIF('20.01'!$R:$R,$B:$B,'20.01'!$E:$E)</f>
        <v>0</v>
      </c>
      <c r="CR27" s="108">
        <f>SUMIF('20.01'!$V:$V,$B:$B,'20.01'!$E:$E)</f>
        <v>0</v>
      </c>
      <c r="CS27" s="108">
        <f t="shared" si="54"/>
        <v>0</v>
      </c>
      <c r="CT27" s="108">
        <f>SUMIF('20.01'!$AQ:$AQ,$B:$B,'20.01'!$E:$E)</f>
        <v>0</v>
      </c>
      <c r="CU27" s="108">
        <f>SUMIF('20.01'!$AC:$AC,$B:$B,'20.01'!$E:$E)</f>
        <v>0</v>
      </c>
      <c r="CV27" s="108">
        <f>SUMIF('20.01'!$AS:$AS,$B:$B,'20.01'!$E:$E)</f>
        <v>0</v>
      </c>
      <c r="CW27" s="108">
        <f t="shared" si="55"/>
        <v>0</v>
      </c>
      <c r="CX27" s="108">
        <f>SUMIF('20.01'!$AB:$AB,$B:$B,'20.01'!$E:$E)</f>
        <v>0</v>
      </c>
      <c r="CY27" s="108">
        <f>SUMIF('20.01'!$AA:$AA,$B:$B,'20.01'!$E:$E)</f>
        <v>0</v>
      </c>
      <c r="CZ27" s="108">
        <f>SUMIF('20.01'!$AN:$AN,$B:$B,'20.01'!$E:$E)</f>
        <v>0</v>
      </c>
      <c r="DA27" s="108">
        <f>SUMIF('20.01'!$X:$X,$B:$B,'20.01'!$E:$E)</f>
        <v>0</v>
      </c>
      <c r="DB27" s="108">
        <f>SUMIF('20.01'!$Y:$Y,$B:$B,'20.01'!$E:$E)</f>
        <v>0</v>
      </c>
      <c r="DC27" s="108">
        <f t="shared" si="56"/>
        <v>6852.6989345972916</v>
      </c>
      <c r="DD27" s="127">
        <f t="shared" si="57"/>
        <v>842512.16486229503</v>
      </c>
      <c r="DE27" s="127">
        <f>FH27*$DE$253/$DC$253+FH27*$DE$249+FH27*$DE$250</f>
        <v>661085.24315377476</v>
      </c>
      <c r="DF27" s="127">
        <f t="shared" si="58"/>
        <v>1619.3321879347586</v>
      </c>
      <c r="DG27" s="127">
        <f t="shared" si="7"/>
        <v>741.86578875025612</v>
      </c>
      <c r="DH27" s="127">
        <f t="shared" si="8"/>
        <v>877.46639918450251</v>
      </c>
      <c r="DI27" s="108">
        <f>SUMIF('20.01'!$AZ:$AZ,$B:$B,'20.01'!$E:$E)+FH27*$DI$249</f>
        <v>1039.0441698924194</v>
      </c>
      <c r="DJ27" s="108">
        <f>SUMIF('20.01'!$AY:$AY,$B:$B,'20.01'!$E:$E)</f>
        <v>0</v>
      </c>
      <c r="DK27" s="108">
        <f t="shared" si="9"/>
        <v>1492.2864297292244</v>
      </c>
      <c r="DL27" s="108">
        <f>SUMIF('20.01'!$AX:$AX,$B:$B,'20.01'!$E:$E)</f>
        <v>0</v>
      </c>
      <c r="DM27" s="108">
        <f t="shared" si="10"/>
        <v>167282.48861344563</v>
      </c>
      <c r="DN27" s="108">
        <f>SUMIF('20.01'!$BA:$BA,$B:$B,'20.01'!$E:$E)</f>
        <v>8500</v>
      </c>
      <c r="DO27" s="108">
        <f t="shared" si="11"/>
        <v>1493.7703075181498</v>
      </c>
      <c r="DP27" s="108">
        <f>SUMIF('20.01'!$AW:$AW,$B:$B,'20.01'!$E:$E)</f>
        <v>0</v>
      </c>
      <c r="DQ27" s="108">
        <f t="shared" si="59"/>
        <v>791635.13348151848</v>
      </c>
      <c r="DR27" s="108">
        <f t="shared" si="60"/>
        <v>655517.00632423256</v>
      </c>
      <c r="DS27" s="108">
        <f t="shared" si="12"/>
        <v>210809.43855464866</v>
      </c>
      <c r="DT27" s="108">
        <f t="shared" si="13"/>
        <v>444707.56776958384</v>
      </c>
      <c r="DU27" s="108">
        <f t="shared" si="61"/>
        <v>111276.57657697663</v>
      </c>
      <c r="DV27" s="108">
        <f t="shared" si="62"/>
        <v>66068.956677705457</v>
      </c>
      <c r="DW27" s="108">
        <f t="shared" si="63"/>
        <v>45207.61989927118</v>
      </c>
      <c r="DX27" s="108">
        <f t="shared" si="64"/>
        <v>9367.2258555558674</v>
      </c>
      <c r="DY27" s="108">
        <f t="shared" si="65"/>
        <v>5516.0683673650346</v>
      </c>
      <c r="DZ27" s="108">
        <f t="shared" si="66"/>
        <v>3851.1574881908323</v>
      </c>
      <c r="EA27" s="108">
        <f t="shared" si="67"/>
        <v>7408.9424449925382</v>
      </c>
      <c r="EB27" s="108">
        <f t="shared" si="68"/>
        <v>584.78238708943638</v>
      </c>
      <c r="EC27" s="108">
        <f t="shared" si="69"/>
        <v>7480.5998926715993</v>
      </c>
      <c r="ED27" s="108">
        <f t="shared" si="70"/>
        <v>134673.66828504801</v>
      </c>
      <c r="EE27" s="108">
        <f t="shared" si="14"/>
        <v>1046972.9607439769</v>
      </c>
      <c r="EF27" s="108">
        <f t="shared" si="71"/>
        <v>431705.62984476803</v>
      </c>
      <c r="EG27" s="108">
        <f t="shared" si="15"/>
        <v>367749.24023813568</v>
      </c>
      <c r="EH27" s="108">
        <f t="shared" si="16"/>
        <v>247518.09066107319</v>
      </c>
      <c r="EI27" s="108">
        <f t="shared" si="72"/>
        <v>387291.74549833802</v>
      </c>
      <c r="EJ27" s="108">
        <f t="shared" si="17"/>
        <v>375363.16810954624</v>
      </c>
      <c r="EK27" s="108">
        <f t="shared" si="18"/>
        <v>1111.3273887917751</v>
      </c>
      <c r="EL27" s="108">
        <f>SUMIF('20.01'!$BF:$BF,$B:$B,'20.01'!$E:$E)</f>
        <v>10817.25</v>
      </c>
      <c r="EM27" s="108">
        <f>SUMIF('20.01'!$BH:$BH,$B:$B,'20.01'!$E:$E)</f>
        <v>17100</v>
      </c>
      <c r="EO27" s="115">
        <v>1.6322555426609577E-2</v>
      </c>
      <c r="EP27" s="107">
        <v>3.4064176681485732</v>
      </c>
      <c r="EQ27" s="108">
        <f t="shared" si="73"/>
        <v>10456</v>
      </c>
      <c r="ER27" s="107">
        <v>3.086232053157417</v>
      </c>
      <c r="ES27" s="108">
        <f t="shared" si="19"/>
        <v>10456</v>
      </c>
      <c r="ET27" s="107">
        <v>1.6009270271045464</v>
      </c>
      <c r="EU27" s="108">
        <f t="shared" si="20"/>
        <v>10456</v>
      </c>
      <c r="EV27" s="108">
        <f t="shared" si="21"/>
        <v>10456</v>
      </c>
      <c r="EW27" s="108">
        <f t="shared" si="22"/>
        <v>10456</v>
      </c>
      <c r="EX27" s="108">
        <f t="shared" si="23"/>
        <v>10456</v>
      </c>
      <c r="EY27" s="108">
        <f t="shared" si="24"/>
        <v>10456</v>
      </c>
      <c r="EZ27" s="108">
        <f t="shared" si="25"/>
        <v>10456</v>
      </c>
      <c r="FA27" s="108">
        <f t="shared" si="26"/>
        <v>10456</v>
      </c>
      <c r="FB27" s="108">
        <f t="shared" si="27"/>
        <v>10456</v>
      </c>
      <c r="FC27" s="108">
        <f t="shared" si="28"/>
        <v>10456</v>
      </c>
      <c r="FD27" s="108">
        <f t="shared" si="29"/>
        <v>10456</v>
      </c>
      <c r="FE27" s="108">
        <f t="shared" si="30"/>
        <v>10456</v>
      </c>
      <c r="FF27" s="108">
        <f t="shared" si="31"/>
        <v>10456</v>
      </c>
      <c r="FG27" s="108">
        <f t="shared" si="32"/>
        <v>10456</v>
      </c>
      <c r="FH27" s="108">
        <f t="shared" si="74"/>
        <v>10456</v>
      </c>
      <c r="FI27" s="108">
        <v>10456</v>
      </c>
    </row>
    <row r="28" spans="1:165" ht="12" customHeight="1" x14ac:dyDescent="0.25">
      <c r="A28" s="22">
        <f t="shared" si="75"/>
        <v>23</v>
      </c>
      <c r="B28" s="10" t="s">
        <v>23</v>
      </c>
      <c r="C28" s="28">
        <v>2021</v>
      </c>
      <c r="D28" s="282"/>
      <c r="E28" s="126">
        <f t="shared" si="0"/>
        <v>3845.33</v>
      </c>
      <c r="F28" s="11">
        <f>SUMIF(Площади!$A:$A,$B:$B,Площади!$C:$C)</f>
        <v>3634.33</v>
      </c>
      <c r="G28" s="11">
        <f>SUMIF(Площади!$A:$A,$B:$B,Площади!$G:$G)</f>
        <v>211</v>
      </c>
      <c r="H28" s="11">
        <f>SUMIF(Площади!$A:$A,$B:$B,Площади!$F:$F)</f>
        <v>808.1</v>
      </c>
      <c r="I28" s="124" t="s">
        <v>453</v>
      </c>
      <c r="J28" s="12">
        <v>39.75</v>
      </c>
      <c r="K28" s="27">
        <v>4.49</v>
      </c>
      <c r="L28" s="27">
        <v>7.61</v>
      </c>
      <c r="M28" s="27">
        <v>11.85</v>
      </c>
      <c r="N28" s="27">
        <v>6.1</v>
      </c>
      <c r="O28" s="27">
        <v>2.78</v>
      </c>
      <c r="P28" s="27">
        <v>1.6</v>
      </c>
      <c r="Q28" s="27">
        <v>5.09</v>
      </c>
      <c r="R28" s="27">
        <v>0.23</v>
      </c>
      <c r="S28" s="35">
        <f t="shared" si="76"/>
        <v>41.34</v>
      </c>
      <c r="T28" s="33">
        <f t="shared" si="76"/>
        <v>4.6696</v>
      </c>
      <c r="U28" s="33">
        <f t="shared" si="76"/>
        <v>7.9144000000000005</v>
      </c>
      <c r="V28" s="33">
        <f t="shared" si="76"/>
        <v>12.324</v>
      </c>
      <c r="W28" s="33">
        <f t="shared" si="76"/>
        <v>6.3439999999999994</v>
      </c>
      <c r="X28" s="33">
        <f t="shared" si="76"/>
        <v>2.8912</v>
      </c>
      <c r="Y28" s="33">
        <f t="shared" si="76"/>
        <v>1.6640000000000001</v>
      </c>
      <c r="Z28" s="33">
        <f t="shared" si="76"/>
        <v>5.2935999999999996</v>
      </c>
      <c r="AA28" s="33">
        <f t="shared" si="76"/>
        <v>0.23920000000000002</v>
      </c>
      <c r="AB28" s="36"/>
      <c r="AC28" s="36"/>
      <c r="AD28" s="122" t="s">
        <v>395</v>
      </c>
      <c r="AE28" s="37">
        <v>2</v>
      </c>
      <c r="AF28" s="38" t="s">
        <v>396</v>
      </c>
      <c r="AG28" s="282"/>
      <c r="AH28" s="26">
        <v>34.24</v>
      </c>
      <c r="AI28" s="26">
        <v>34.24</v>
      </c>
      <c r="AJ28" s="26">
        <v>2190</v>
      </c>
      <c r="AK28" s="26">
        <v>35.89</v>
      </c>
      <c r="AL28" s="26">
        <v>5.93</v>
      </c>
      <c r="AM28" s="282"/>
      <c r="AN28" s="15">
        <v>1.2E-2</v>
      </c>
      <c r="AO28" s="15">
        <v>1.2E-2</v>
      </c>
      <c r="AP28" s="16">
        <f t="shared" si="34"/>
        <v>7.1880000000000002E-4</v>
      </c>
      <c r="AQ28" s="15">
        <f t="shared" si="35"/>
        <v>2.4E-2</v>
      </c>
      <c r="AR28" s="15">
        <v>3.23</v>
      </c>
      <c r="AS28" s="282"/>
      <c r="AT28" s="13">
        <f t="shared" si="36"/>
        <v>9.6972000000000005</v>
      </c>
      <c r="AU28" s="13">
        <f t="shared" si="37"/>
        <v>9.6972000000000005</v>
      </c>
      <c r="AV28" s="13">
        <f t="shared" si="38"/>
        <v>0.58086228000000006</v>
      </c>
      <c r="AW28" s="13">
        <f t="shared" si="39"/>
        <v>19.394400000000001</v>
      </c>
      <c r="AX28" s="13">
        <f t="shared" si="40"/>
        <v>2610.163</v>
      </c>
      <c r="AY28" s="26">
        <f t="shared" si="41"/>
        <v>8.6346848775007617E-2</v>
      </c>
      <c r="AZ28" s="26">
        <f t="shared" si="42"/>
        <v>8.6346848775007617E-2</v>
      </c>
      <c r="BA28" s="26">
        <f t="shared" si="43"/>
        <v>0.3308138425570758</v>
      </c>
      <c r="BB28" s="26">
        <f t="shared" si="44"/>
        <v>0.18101567771816723</v>
      </c>
      <c r="BC28" s="26">
        <f t="shared" si="45"/>
        <v>4.0252115137062354</v>
      </c>
      <c r="BD28" s="282"/>
      <c r="BE28" s="108">
        <f t="shared" si="46"/>
        <v>65680.82471758961</v>
      </c>
      <c r="BF28" s="108">
        <f t="shared" si="47"/>
        <v>65680.82471758961</v>
      </c>
      <c r="BG28" s="108">
        <f t="shared" si="2"/>
        <v>19873.075331937187</v>
      </c>
      <c r="BH28" s="108">
        <f t="shared" si="3"/>
        <v>3304.9223840544651</v>
      </c>
      <c r="BI28" s="108">
        <f t="shared" si="4"/>
        <v>1178.9195100802965</v>
      </c>
      <c r="BJ28" s="108">
        <f>FH28*$BJ$259</f>
        <v>4646.0874915176582</v>
      </c>
      <c r="BK28" s="108">
        <f>SUMIF('20.01'!$K:$K,$B:$B,'20.01'!$E:$E)</f>
        <v>36677.82</v>
      </c>
      <c r="BL28" s="108">
        <f t="shared" si="48"/>
        <v>0</v>
      </c>
      <c r="BM28" s="108">
        <f>SUMIF('20.01'!$AI:$AI,$B:$B,'20.01'!$E:$E)</f>
        <v>0</v>
      </c>
      <c r="BN28" s="108">
        <f>SUMIF('20.01'!$L:$L,$B:$B,'20.01'!$E:$E)</f>
        <v>0</v>
      </c>
      <c r="BO28" s="108">
        <f>SUMIF('20.01'!$M:$M,$B:$B,'20.01'!$E:$E)</f>
        <v>0</v>
      </c>
      <c r="BP28" s="108">
        <f>SUMIF('20.01'!$N:$N,$B:$B,'20.01'!$E:$E)</f>
        <v>0</v>
      </c>
      <c r="BQ28" s="108">
        <f>SUMIF('20.01'!$O:$O,$B:$B,'20.01'!$E:$E)</f>
        <v>0</v>
      </c>
      <c r="BR28" s="108">
        <f>SUMIF('20.01'!$T:$T,$B:$B,'20.01'!$E:$E)</f>
        <v>0</v>
      </c>
      <c r="BS28" s="108">
        <f>SUMIF('20.01'!$AT:$AT,$B:$B,'20.01'!$E:$E)</f>
        <v>0</v>
      </c>
      <c r="BT28" s="108">
        <f>SUMIF('20.01'!$AO:$AO,$B:$B,'20.01'!$E:$E)</f>
        <v>0</v>
      </c>
      <c r="BU28" s="108">
        <f t="shared" si="49"/>
        <v>0</v>
      </c>
      <c r="BV28" s="108">
        <f>SUMIF('20.01'!$AE:$AE,$B:$B,'20.01'!$E:$E)</f>
        <v>0</v>
      </c>
      <c r="BW28" s="108">
        <f>SUMIF('20.01'!$AF:$AF,$B:$B,'20.01'!$E:$E)</f>
        <v>0</v>
      </c>
      <c r="BX28" s="108">
        <f>SUMIF('20.01'!$AG:$AG,$B:$B,'20.01'!$E:$E)</f>
        <v>0</v>
      </c>
      <c r="BY28" s="108">
        <f t="shared" si="50"/>
        <v>0</v>
      </c>
      <c r="BZ28" s="108">
        <f>SUMIF('20.01'!$AH:$AH,$B:$B,'20.01'!$E:$E)</f>
        <v>0</v>
      </c>
      <c r="CA28" s="108">
        <f>SUMIF('20.01'!$AP:$AP,$B:$B,'20.01'!$E:$E)</f>
        <v>0</v>
      </c>
      <c r="CB28" s="108">
        <f>SUMIF('20.01'!$AD:$AD,$B:$B,'20.01'!$E:$E)</f>
        <v>0</v>
      </c>
      <c r="CC28" s="108">
        <f t="shared" si="51"/>
        <v>0</v>
      </c>
      <c r="CD28" s="108">
        <f>SUMIF('20.01'!$Z:$Z,$B:$B,'20.01'!$E:$E)</f>
        <v>0</v>
      </c>
      <c r="CE28" s="108">
        <f>SUMIF('20.01'!$S:$S,$B:$B,'20.01'!$E:$E)</f>
        <v>0</v>
      </c>
      <c r="CF28" s="108">
        <f t="shared" si="52"/>
        <v>0</v>
      </c>
      <c r="CG28" s="108">
        <f>SUMIF('20.01'!$AJ:$AJ,$B:$B,'20.01'!$E:$E)</f>
        <v>0</v>
      </c>
      <c r="CH28" s="108">
        <f>SUMIF('20.01'!$AL:$AL,$B:$B,'20.01'!$E:$E)</f>
        <v>0</v>
      </c>
      <c r="CI28" s="108">
        <f>SUMIF('20.01'!$AM:$AM,$B:$B,'20.01'!$E:$E)</f>
        <v>0</v>
      </c>
      <c r="CJ28" s="108">
        <f>SUMIF('20.01'!$W:$W,$B:$B,'20.01'!$E:$E)</f>
        <v>0</v>
      </c>
      <c r="CK28" s="108">
        <f>SUMIF('20.01'!$AR:$AR,$B:$B,'20.01'!$E:$E)</f>
        <v>0</v>
      </c>
      <c r="CL28" s="108">
        <f t="shared" si="53"/>
        <v>0</v>
      </c>
      <c r="CM28" s="108">
        <f>SUMIF('20.01'!$P:$P,$B:$B,'20.01'!$E:$E)</f>
        <v>0</v>
      </c>
      <c r="CN28" s="108">
        <f>SUMIF('20.01'!$Q:$Q,$B:$B,'20.01'!$E:$E)</f>
        <v>0</v>
      </c>
      <c r="CO28" s="108">
        <f>SUMIF('20.01'!$AK:$AK,$B:$B,'20.01'!$E:$E)</f>
        <v>0</v>
      </c>
      <c r="CP28" s="108">
        <f>SUMIF('20.01'!$U:$U,$B:$B,'20.01'!$E:$E)</f>
        <v>0</v>
      </c>
      <c r="CQ28" s="108">
        <f>SUMIF('20.01'!$R:$R,$B:$B,'20.01'!$E:$E)</f>
        <v>0</v>
      </c>
      <c r="CR28" s="108">
        <f>SUMIF('20.01'!$V:$V,$B:$B,'20.01'!$E:$E)</f>
        <v>0</v>
      </c>
      <c r="CS28" s="108">
        <f t="shared" si="54"/>
        <v>0</v>
      </c>
      <c r="CT28" s="108">
        <f>SUMIF('20.01'!$AQ:$AQ,$B:$B,'20.01'!$E:$E)</f>
        <v>0</v>
      </c>
      <c r="CU28" s="108">
        <f>SUMIF('20.01'!$AC:$AC,$B:$B,'20.01'!$E:$E)</f>
        <v>0</v>
      </c>
      <c r="CV28" s="108">
        <f>SUMIF('20.01'!$AS:$AS,$B:$B,'20.01'!$E:$E)</f>
        <v>0</v>
      </c>
      <c r="CW28" s="108">
        <f t="shared" si="55"/>
        <v>0</v>
      </c>
      <c r="CX28" s="108">
        <f>SUMIF('20.01'!$AB:$AB,$B:$B,'20.01'!$E:$E)</f>
        <v>0</v>
      </c>
      <c r="CY28" s="108">
        <f>SUMIF('20.01'!$AA:$AA,$B:$B,'20.01'!$E:$E)</f>
        <v>0</v>
      </c>
      <c r="CZ28" s="108">
        <f>SUMIF('20.01'!$AN:$AN,$B:$B,'20.01'!$E:$E)</f>
        <v>0</v>
      </c>
      <c r="DA28" s="108">
        <f>SUMIF('20.01'!$X:$X,$B:$B,'20.01'!$E:$E)</f>
        <v>0</v>
      </c>
      <c r="DB28" s="108">
        <f>SUMIF('20.01'!$Y:$Y,$B:$B,'20.01'!$E:$E)</f>
        <v>0</v>
      </c>
      <c r="DC28" s="108">
        <f t="shared" si="56"/>
        <v>0</v>
      </c>
      <c r="DD28" s="127">
        <f t="shared" si="57"/>
        <v>306718.82152925874</v>
      </c>
      <c r="DE28" s="127">
        <f>FH28*$DE$253/$DC$253+FH28*$DE$249+FH28*$DE$250</f>
        <v>243122.69683019374</v>
      </c>
      <c r="DF28" s="127">
        <f t="shared" si="58"/>
        <v>595.53047458216975</v>
      </c>
      <c r="DG28" s="127">
        <f t="shared" si="7"/>
        <v>272.83079317664721</v>
      </c>
      <c r="DH28" s="127">
        <f t="shared" si="8"/>
        <v>322.6996814055226</v>
      </c>
      <c r="DI28" s="108">
        <f>SUMIF('20.01'!$AZ:$AZ,$B:$B,'20.01'!$E:$E)+FH28*$DI$249</f>
        <v>382.12200820700252</v>
      </c>
      <c r="DJ28" s="108">
        <f>SUMIF('20.01'!$AY:$AY,$B:$B,'20.01'!$E:$E)</f>
        <v>0</v>
      </c>
      <c r="DK28" s="108">
        <f t="shared" si="9"/>
        <v>548.80774453239098</v>
      </c>
      <c r="DL28" s="108">
        <f>SUMIF('20.01'!$AX:$AX,$B:$B,'20.01'!$E:$E)</f>
        <v>0</v>
      </c>
      <c r="DM28" s="108">
        <f t="shared" si="10"/>
        <v>61520.311011853591</v>
      </c>
      <c r="DN28" s="108">
        <f>SUMIF('20.01'!$BA:$BA,$B:$B,'20.01'!$E:$E)</f>
        <v>0</v>
      </c>
      <c r="DO28" s="108">
        <f t="shared" si="11"/>
        <v>549.35345988989764</v>
      </c>
      <c r="DP28" s="108">
        <f>SUMIF('20.01'!$AW:$AW,$B:$B,'20.01'!$E:$E)</f>
        <v>0</v>
      </c>
      <c r="DQ28" s="108">
        <f t="shared" si="59"/>
        <v>291134.11704576213</v>
      </c>
      <c r="DR28" s="108">
        <f t="shared" si="60"/>
        <v>241074.90531070789</v>
      </c>
      <c r="DS28" s="108">
        <f t="shared" si="12"/>
        <v>77527.913002806745</v>
      </c>
      <c r="DT28" s="108">
        <f t="shared" si="13"/>
        <v>163546.99230790115</v>
      </c>
      <c r="DU28" s="108">
        <f t="shared" si="61"/>
        <v>40923.408397929008</v>
      </c>
      <c r="DV28" s="108">
        <f t="shared" si="62"/>
        <v>24297.718169613734</v>
      </c>
      <c r="DW28" s="108">
        <f t="shared" si="63"/>
        <v>16625.690228315274</v>
      </c>
      <c r="DX28" s="108">
        <f t="shared" si="64"/>
        <v>3444.9191468194967</v>
      </c>
      <c r="DY28" s="108">
        <f t="shared" si="65"/>
        <v>2028.6058889709063</v>
      </c>
      <c r="DZ28" s="108">
        <f t="shared" si="66"/>
        <v>1416.3132578485902</v>
      </c>
      <c r="EA28" s="108">
        <f t="shared" si="67"/>
        <v>2724.7349514157581</v>
      </c>
      <c r="EB28" s="108">
        <f t="shared" si="68"/>
        <v>215.06132904998307</v>
      </c>
      <c r="EC28" s="108">
        <f t="shared" si="69"/>
        <v>2751.087909839986</v>
      </c>
      <c r="ED28" s="108">
        <f t="shared" si="70"/>
        <v>49527.993196876807</v>
      </c>
      <c r="EE28" s="108">
        <f t="shared" si="14"/>
        <v>385037.92417154153</v>
      </c>
      <c r="EF28" s="108">
        <f t="shared" si="71"/>
        <v>158765.36052132578</v>
      </c>
      <c r="EG28" s="108">
        <f t="shared" si="15"/>
        <v>135244.56637001826</v>
      </c>
      <c r="EH28" s="108">
        <f t="shared" si="16"/>
        <v>91027.997280197495</v>
      </c>
      <c r="EI28" s="108">
        <f t="shared" si="72"/>
        <v>142821.80155491101</v>
      </c>
      <c r="EJ28" s="108">
        <f t="shared" si="17"/>
        <v>138086.07392077803</v>
      </c>
      <c r="EK28" s="108">
        <f t="shared" si="18"/>
        <v>408.82763413298125</v>
      </c>
      <c r="EL28" s="108">
        <f>SUMIF('20.01'!$BF:$BF,$B:$B,'20.01'!$E:$E)</f>
        <v>4326.8999999999996</v>
      </c>
      <c r="EM28" s="108">
        <f>SUMIF('20.01'!$BH:$BH,$B:$B,'20.01'!$E:$E)</f>
        <v>6460</v>
      </c>
      <c r="EO28" s="115">
        <v>6.0046317452143354E-3</v>
      </c>
      <c r="EP28" s="107">
        <v>3.4064166486874288</v>
      </c>
      <c r="EQ28" s="108">
        <f t="shared" si="73"/>
        <v>3845.3300000000013</v>
      </c>
      <c r="ER28" s="107">
        <v>3.0862344405944322</v>
      </c>
      <c r="ES28" s="108">
        <f t="shared" si="19"/>
        <v>3845.3300000000013</v>
      </c>
      <c r="ET28" s="107">
        <v>1.6009252852200271</v>
      </c>
      <c r="EU28" s="108">
        <f t="shared" si="20"/>
        <v>3845.3300000000013</v>
      </c>
      <c r="EV28" s="108">
        <f t="shared" si="21"/>
        <v>3845.33</v>
      </c>
      <c r="EW28" s="108">
        <f t="shared" si="22"/>
        <v>3845.33</v>
      </c>
      <c r="EX28" s="108">
        <f t="shared" si="23"/>
        <v>3845.33</v>
      </c>
      <c r="EY28" s="108">
        <f t="shared" si="24"/>
        <v>3845.33</v>
      </c>
      <c r="EZ28" s="108">
        <f t="shared" si="25"/>
        <v>3845.33</v>
      </c>
      <c r="FA28" s="108">
        <f t="shared" si="26"/>
        <v>3845.33</v>
      </c>
      <c r="FB28" s="108">
        <f t="shared" si="27"/>
        <v>3845.33</v>
      </c>
      <c r="FC28" s="108">
        <f t="shared" si="28"/>
        <v>3845.33</v>
      </c>
      <c r="FD28" s="108">
        <f t="shared" si="29"/>
        <v>3845.33</v>
      </c>
      <c r="FE28" s="108">
        <f t="shared" si="30"/>
        <v>3845.33</v>
      </c>
      <c r="FF28" s="108">
        <f t="shared" si="31"/>
        <v>3845.33</v>
      </c>
      <c r="FG28" s="108">
        <f t="shared" si="32"/>
        <v>3845.33</v>
      </c>
      <c r="FH28" s="108">
        <f t="shared" si="74"/>
        <v>3845.3300000000013</v>
      </c>
      <c r="FI28" s="108">
        <v>0</v>
      </c>
    </row>
    <row r="29" spans="1:165" ht="12" customHeight="1" x14ac:dyDescent="0.25">
      <c r="A29" s="22">
        <f t="shared" si="75"/>
        <v>24</v>
      </c>
      <c r="B29" s="10" t="s">
        <v>24</v>
      </c>
      <c r="C29" s="28">
        <v>2021</v>
      </c>
      <c r="D29" s="282"/>
      <c r="E29" s="126">
        <f t="shared" si="0"/>
        <v>8950.2999999999993</v>
      </c>
      <c r="F29" s="11">
        <f>SUMIF(Площади!$A:$A,$B:$B,Площади!$C:$C)</f>
        <v>8950.2999999999993</v>
      </c>
      <c r="G29" s="11">
        <f>SUMIF(Площади!$A:$A,$B:$B,Площади!$G:$G)</f>
        <v>0</v>
      </c>
      <c r="H29" s="11">
        <f>SUMIF(Площади!$A:$A,$B:$B,Площади!$F:$F)</f>
        <v>1174.4000000000001</v>
      </c>
      <c r="I29" s="124" t="s">
        <v>453</v>
      </c>
      <c r="J29" s="12">
        <v>39.520000000000003</v>
      </c>
      <c r="K29" s="27">
        <v>4.49</v>
      </c>
      <c r="L29" s="27">
        <v>7.61</v>
      </c>
      <c r="M29" s="27">
        <v>11.85</v>
      </c>
      <c r="N29" s="27">
        <v>6.1</v>
      </c>
      <c r="O29" s="27">
        <v>2.78</v>
      </c>
      <c r="P29" s="27">
        <v>1.6</v>
      </c>
      <c r="Q29" s="27">
        <v>5.09</v>
      </c>
      <c r="R29" s="27">
        <v>0</v>
      </c>
      <c r="S29" s="35">
        <f t="shared" si="76"/>
        <v>41.100800000000007</v>
      </c>
      <c r="T29" s="33">
        <f t="shared" si="76"/>
        <v>4.6696</v>
      </c>
      <c r="U29" s="33">
        <f t="shared" si="76"/>
        <v>7.9144000000000005</v>
      </c>
      <c r="V29" s="33">
        <f t="shared" si="76"/>
        <v>12.324</v>
      </c>
      <c r="W29" s="33">
        <f t="shared" si="76"/>
        <v>6.3439999999999994</v>
      </c>
      <c r="X29" s="33">
        <f t="shared" si="76"/>
        <v>2.8912</v>
      </c>
      <c r="Y29" s="33">
        <f t="shared" si="76"/>
        <v>1.6640000000000001</v>
      </c>
      <c r="Z29" s="33">
        <f t="shared" si="76"/>
        <v>5.2935999999999996</v>
      </c>
      <c r="AA29" s="33">
        <f t="shared" si="76"/>
        <v>0</v>
      </c>
      <c r="AB29" s="36"/>
      <c r="AC29" s="36"/>
      <c r="AD29" s="122" t="s">
        <v>395</v>
      </c>
      <c r="AE29" s="37">
        <v>4</v>
      </c>
      <c r="AF29" s="38" t="s">
        <v>396</v>
      </c>
      <c r="AG29" s="282"/>
      <c r="AH29" s="26">
        <v>34.24</v>
      </c>
      <c r="AI29" s="26">
        <v>34.24</v>
      </c>
      <c r="AJ29" s="26">
        <v>2190</v>
      </c>
      <c r="AK29" s="26">
        <v>35.89</v>
      </c>
      <c r="AL29" s="26">
        <v>4.29</v>
      </c>
      <c r="AM29" s="282"/>
      <c r="AN29" s="15">
        <v>7.0000000000000001E-3</v>
      </c>
      <c r="AO29" s="15">
        <v>7.0000000000000001E-3</v>
      </c>
      <c r="AP29" s="16">
        <f t="shared" si="34"/>
        <v>4.193E-4</v>
      </c>
      <c r="AQ29" s="15">
        <f t="shared" si="35"/>
        <v>1.4E-2</v>
      </c>
      <c r="AR29" s="15">
        <v>3.23</v>
      </c>
      <c r="AS29" s="282"/>
      <c r="AT29" s="13">
        <f t="shared" si="36"/>
        <v>8.2208000000000006</v>
      </c>
      <c r="AU29" s="13">
        <f t="shared" si="37"/>
        <v>8.2208000000000006</v>
      </c>
      <c r="AV29" s="13">
        <f t="shared" si="38"/>
        <v>0.49242592000000002</v>
      </c>
      <c r="AW29" s="13">
        <f t="shared" si="39"/>
        <v>16.441600000000001</v>
      </c>
      <c r="AX29" s="13">
        <f t="shared" si="40"/>
        <v>3793.3120000000004</v>
      </c>
      <c r="AY29" s="26">
        <f t="shared" si="41"/>
        <v>3.1449246617431828E-2</v>
      </c>
      <c r="AZ29" s="26">
        <f t="shared" si="42"/>
        <v>3.1449246617431828E-2</v>
      </c>
      <c r="BA29" s="26">
        <f t="shared" si="43"/>
        <v>0.12048900760868352</v>
      </c>
      <c r="BB29" s="26">
        <f t="shared" si="44"/>
        <v>6.5929524596940903E-2</v>
      </c>
      <c r="BC29" s="26">
        <f t="shared" si="45"/>
        <v>1.8181858127660528</v>
      </c>
      <c r="BD29" s="282"/>
      <c r="BE29" s="108">
        <f t="shared" si="46"/>
        <v>111554.71415036998</v>
      </c>
      <c r="BF29" s="108">
        <f t="shared" si="47"/>
        <v>111554.71415036998</v>
      </c>
      <c r="BG29" s="108">
        <f t="shared" si="2"/>
        <v>46256.104454867949</v>
      </c>
      <c r="BH29" s="108">
        <f t="shared" si="3"/>
        <v>7692.4598965505356</v>
      </c>
      <c r="BI29" s="108">
        <f t="shared" si="4"/>
        <v>2744.0254259248686</v>
      </c>
      <c r="BJ29" s="108">
        <f>FH29*$BJ$259</f>
        <v>10814.124373026629</v>
      </c>
      <c r="BK29" s="108">
        <f>SUMIF('20.01'!$K:$K,$B:$B,'20.01'!$E:$E)</f>
        <v>44048</v>
      </c>
      <c r="BL29" s="108">
        <f t="shared" si="48"/>
        <v>0</v>
      </c>
      <c r="BM29" s="108">
        <f>SUMIF('20.01'!$AI:$AI,$B:$B,'20.01'!$E:$E)</f>
        <v>0</v>
      </c>
      <c r="BN29" s="108">
        <f>SUMIF('20.01'!$L:$L,$B:$B,'20.01'!$E:$E)</f>
        <v>0</v>
      </c>
      <c r="BO29" s="108">
        <f>SUMIF('20.01'!$M:$M,$B:$B,'20.01'!$E:$E)</f>
        <v>0</v>
      </c>
      <c r="BP29" s="108">
        <f>SUMIF('20.01'!$N:$N,$B:$B,'20.01'!$E:$E)</f>
        <v>0</v>
      </c>
      <c r="BQ29" s="108">
        <f>SUMIF('20.01'!$O:$O,$B:$B,'20.01'!$E:$E)</f>
        <v>0</v>
      </c>
      <c r="BR29" s="108">
        <f>SUMIF('20.01'!$T:$T,$B:$B,'20.01'!$E:$E)</f>
        <v>0</v>
      </c>
      <c r="BS29" s="108">
        <f>SUMIF('20.01'!$AT:$AT,$B:$B,'20.01'!$E:$E)</f>
        <v>0</v>
      </c>
      <c r="BT29" s="108">
        <f>SUMIF('20.01'!$AO:$AO,$B:$B,'20.01'!$E:$E)</f>
        <v>0</v>
      </c>
      <c r="BU29" s="108">
        <f t="shared" si="49"/>
        <v>0</v>
      </c>
      <c r="BV29" s="108">
        <f>SUMIF('20.01'!$AE:$AE,$B:$B,'20.01'!$E:$E)</f>
        <v>0</v>
      </c>
      <c r="BW29" s="108">
        <f>SUMIF('20.01'!$AF:$AF,$B:$B,'20.01'!$E:$E)</f>
        <v>0</v>
      </c>
      <c r="BX29" s="108">
        <f>SUMIF('20.01'!$AG:$AG,$B:$B,'20.01'!$E:$E)</f>
        <v>0</v>
      </c>
      <c r="BY29" s="108">
        <f t="shared" si="50"/>
        <v>0</v>
      </c>
      <c r="BZ29" s="108">
        <f>SUMIF('20.01'!$AH:$AH,$B:$B,'20.01'!$E:$E)</f>
        <v>0</v>
      </c>
      <c r="CA29" s="108">
        <f>SUMIF('20.01'!$AP:$AP,$B:$B,'20.01'!$E:$E)</f>
        <v>0</v>
      </c>
      <c r="CB29" s="108">
        <f>SUMIF('20.01'!$AD:$AD,$B:$B,'20.01'!$E:$E)</f>
        <v>0</v>
      </c>
      <c r="CC29" s="108">
        <f t="shared" si="51"/>
        <v>0</v>
      </c>
      <c r="CD29" s="108">
        <f>SUMIF('20.01'!$Z:$Z,$B:$B,'20.01'!$E:$E)</f>
        <v>0</v>
      </c>
      <c r="CE29" s="108">
        <f>SUMIF('20.01'!$S:$S,$B:$B,'20.01'!$E:$E)</f>
        <v>0</v>
      </c>
      <c r="CF29" s="108">
        <f t="shared" si="52"/>
        <v>0</v>
      </c>
      <c r="CG29" s="108">
        <f>SUMIF('20.01'!$AJ:$AJ,$B:$B,'20.01'!$E:$E)</f>
        <v>0</v>
      </c>
      <c r="CH29" s="108">
        <f>SUMIF('20.01'!$AL:$AL,$B:$B,'20.01'!$E:$E)</f>
        <v>0</v>
      </c>
      <c r="CI29" s="108">
        <f>SUMIF('20.01'!$AM:$AM,$B:$B,'20.01'!$E:$E)</f>
        <v>0</v>
      </c>
      <c r="CJ29" s="108">
        <f>SUMIF('20.01'!$W:$W,$B:$B,'20.01'!$E:$E)</f>
        <v>0</v>
      </c>
      <c r="CK29" s="108">
        <f>SUMIF('20.01'!$AR:$AR,$B:$B,'20.01'!$E:$E)</f>
        <v>0</v>
      </c>
      <c r="CL29" s="108">
        <f t="shared" si="53"/>
        <v>0</v>
      </c>
      <c r="CM29" s="108">
        <f>SUMIF('20.01'!$P:$P,$B:$B,'20.01'!$E:$E)</f>
        <v>0</v>
      </c>
      <c r="CN29" s="108">
        <f>SUMIF('20.01'!$Q:$Q,$B:$B,'20.01'!$E:$E)</f>
        <v>0</v>
      </c>
      <c r="CO29" s="108">
        <f>SUMIF('20.01'!$AK:$AK,$B:$B,'20.01'!$E:$E)</f>
        <v>0</v>
      </c>
      <c r="CP29" s="108">
        <f>SUMIF('20.01'!$U:$U,$B:$B,'20.01'!$E:$E)</f>
        <v>0</v>
      </c>
      <c r="CQ29" s="108">
        <f>SUMIF('20.01'!$R:$R,$B:$B,'20.01'!$E:$E)</f>
        <v>0</v>
      </c>
      <c r="CR29" s="108">
        <f>SUMIF('20.01'!$V:$V,$B:$B,'20.01'!$E:$E)</f>
        <v>0</v>
      </c>
      <c r="CS29" s="108">
        <f t="shared" si="54"/>
        <v>0</v>
      </c>
      <c r="CT29" s="108">
        <f>SUMIF('20.01'!$AQ:$AQ,$B:$B,'20.01'!$E:$E)</f>
        <v>0</v>
      </c>
      <c r="CU29" s="108">
        <f>SUMIF('20.01'!$AC:$AC,$B:$B,'20.01'!$E:$E)</f>
        <v>0</v>
      </c>
      <c r="CV29" s="108">
        <f>SUMIF('20.01'!$AS:$AS,$B:$B,'20.01'!$E:$E)</f>
        <v>0</v>
      </c>
      <c r="CW29" s="108">
        <f t="shared" si="55"/>
        <v>0</v>
      </c>
      <c r="CX29" s="108">
        <f>SUMIF('20.01'!$AB:$AB,$B:$B,'20.01'!$E:$E)</f>
        <v>0</v>
      </c>
      <c r="CY29" s="108">
        <f>SUMIF('20.01'!$AA:$AA,$B:$B,'20.01'!$E:$E)</f>
        <v>0</v>
      </c>
      <c r="CZ29" s="108">
        <f>SUMIF('20.01'!$AN:$AN,$B:$B,'20.01'!$E:$E)</f>
        <v>0</v>
      </c>
      <c r="DA29" s="108">
        <f>SUMIF('20.01'!$X:$X,$B:$B,'20.01'!$E:$E)</f>
        <v>0</v>
      </c>
      <c r="DB29" s="108">
        <f>SUMIF('20.01'!$Y:$Y,$B:$B,'20.01'!$E:$E)</f>
        <v>0</v>
      </c>
      <c r="DC29" s="108">
        <f t="shared" si="56"/>
        <v>0</v>
      </c>
      <c r="DD29" s="127">
        <f t="shared" si="57"/>
        <v>713911.54161887895</v>
      </c>
      <c r="DE29" s="127">
        <f>FH29*$DE$253/$DC$253+FH29*$DE$249+FH29*$DE$250</f>
        <v>565886.69202364481</v>
      </c>
      <c r="DF29" s="127">
        <f t="shared" si="58"/>
        <v>1386.1427775126695</v>
      </c>
      <c r="DG29" s="127">
        <f t="shared" si="7"/>
        <v>635.03456092687622</v>
      </c>
      <c r="DH29" s="127">
        <f t="shared" si="8"/>
        <v>751.10821658579323</v>
      </c>
      <c r="DI29" s="108">
        <f>SUMIF('20.01'!$AZ:$AZ,$B:$B,'20.01'!$E:$E)+FH29*$DI$249</f>
        <v>889.41823199962903</v>
      </c>
      <c r="DJ29" s="108">
        <f>SUMIF('20.01'!$AY:$AY,$B:$B,'20.01'!$E:$E)</f>
        <v>0</v>
      </c>
      <c r="DK29" s="108">
        <f t="shared" si="9"/>
        <v>1277.3920459071805</v>
      </c>
      <c r="DL29" s="108">
        <f>SUMIF('20.01'!$AX:$AX,$B:$B,'20.01'!$E:$E)</f>
        <v>0</v>
      </c>
      <c r="DM29" s="108">
        <f t="shared" si="10"/>
        <v>143193.23429962917</v>
      </c>
      <c r="DN29" s="108">
        <f>SUMIF('20.01'!$BA:$BA,$B:$B,'20.01'!$E:$E)</f>
        <v>0</v>
      </c>
      <c r="DO29" s="108">
        <f t="shared" si="11"/>
        <v>1278.6622401855107</v>
      </c>
      <c r="DP29" s="108">
        <f>SUMIF('20.01'!$AW:$AW,$B:$B,'20.01'!$E:$E)</f>
        <v>0</v>
      </c>
      <c r="DQ29" s="108">
        <f t="shared" si="59"/>
        <v>677636.94866102119</v>
      </c>
      <c r="DR29" s="108">
        <f t="shared" si="60"/>
        <v>561120.30046899186</v>
      </c>
      <c r="DS29" s="108">
        <f t="shared" si="12"/>
        <v>180452.15358604363</v>
      </c>
      <c r="DT29" s="108">
        <f t="shared" si="13"/>
        <v>380668.14688294823</v>
      </c>
      <c r="DU29" s="108">
        <f t="shared" si="61"/>
        <v>95252.366424723994</v>
      </c>
      <c r="DV29" s="108">
        <f t="shared" si="62"/>
        <v>56554.799440748582</v>
      </c>
      <c r="DW29" s="108">
        <f t="shared" si="63"/>
        <v>38697.566983975412</v>
      </c>
      <c r="DX29" s="108">
        <f t="shared" si="64"/>
        <v>8018.3130810043695</v>
      </c>
      <c r="DY29" s="108">
        <f t="shared" si="65"/>
        <v>4721.7355306453019</v>
      </c>
      <c r="DZ29" s="108">
        <f t="shared" si="66"/>
        <v>3296.5775503590676</v>
      </c>
      <c r="EA29" s="108">
        <f t="shared" si="67"/>
        <v>6342.0292239304435</v>
      </c>
      <c r="EB29" s="108">
        <f t="shared" si="68"/>
        <v>500.57170994324628</v>
      </c>
      <c r="EC29" s="108">
        <f t="shared" si="69"/>
        <v>6403.3677524271834</v>
      </c>
      <c r="ED29" s="108">
        <f t="shared" si="70"/>
        <v>115280.19637066426</v>
      </c>
      <c r="EE29" s="108">
        <f t="shared" si="14"/>
        <v>896205.24966974161</v>
      </c>
      <c r="EF29" s="108">
        <f t="shared" si="71"/>
        <v>369538.53278496821</v>
      </c>
      <c r="EG29" s="108">
        <f t="shared" si="15"/>
        <v>314792.08348349144</v>
      </c>
      <c r="EH29" s="108">
        <f t="shared" si="16"/>
        <v>211874.63340128193</v>
      </c>
      <c r="EI29" s="108">
        <f t="shared" si="72"/>
        <v>331379.66668108269</v>
      </c>
      <c r="EJ29" s="108">
        <f t="shared" si="17"/>
        <v>321318.82688417967</v>
      </c>
      <c r="EK29" s="108">
        <f t="shared" si="18"/>
        <v>951.31979690297794</v>
      </c>
      <c r="EL29" s="108">
        <f>SUMIF('20.01'!$BF:$BF,$B:$B,'20.01'!$E:$E)</f>
        <v>9109.52</v>
      </c>
      <c r="EM29" s="108">
        <f>SUMIF('20.01'!$BH:$BH,$B:$B,'20.01'!$E:$E)</f>
        <v>0</v>
      </c>
      <c r="EO29" s="115">
        <v>1.3972453365215525E-2</v>
      </c>
      <c r="EP29" s="107">
        <v>3.4064182500670306</v>
      </c>
      <c r="EQ29" s="108">
        <f t="shared" si="73"/>
        <v>8950.3000000000011</v>
      </c>
      <c r="ER29" s="107">
        <v>3.0862332469389577</v>
      </c>
      <c r="ES29" s="108">
        <f t="shared" si="19"/>
        <v>8950.3000000000011</v>
      </c>
      <c r="ET29" s="107">
        <v>1.600927464474037</v>
      </c>
      <c r="EU29" s="108">
        <f t="shared" si="20"/>
        <v>8950.3000000000011</v>
      </c>
      <c r="EV29" s="108">
        <f t="shared" si="21"/>
        <v>8950.2999999999993</v>
      </c>
      <c r="EW29" s="108">
        <f t="shared" si="22"/>
        <v>8950.2999999999993</v>
      </c>
      <c r="EX29" s="108">
        <f t="shared" si="23"/>
        <v>8950.2999999999993</v>
      </c>
      <c r="EY29" s="108">
        <f t="shared" si="24"/>
        <v>8950.2999999999993</v>
      </c>
      <c r="EZ29" s="108">
        <f t="shared" si="25"/>
        <v>8950.2999999999993</v>
      </c>
      <c r="FA29" s="108">
        <f t="shared" si="26"/>
        <v>8950.2999999999993</v>
      </c>
      <c r="FB29" s="108">
        <f t="shared" si="27"/>
        <v>8950.2999999999993</v>
      </c>
      <c r="FC29" s="108">
        <f t="shared" si="28"/>
        <v>8950.2999999999993</v>
      </c>
      <c r="FD29" s="108">
        <f t="shared" si="29"/>
        <v>8950.2999999999993</v>
      </c>
      <c r="FE29" s="108">
        <f t="shared" si="30"/>
        <v>8950.2999999999993</v>
      </c>
      <c r="FF29" s="108">
        <f t="shared" si="31"/>
        <v>8950.2999999999993</v>
      </c>
      <c r="FG29" s="108">
        <f t="shared" si="32"/>
        <v>8950.2999999999993</v>
      </c>
      <c r="FH29" s="108">
        <f t="shared" si="74"/>
        <v>8950.3000000000011</v>
      </c>
      <c r="FI29" s="108">
        <v>0</v>
      </c>
    </row>
    <row r="30" spans="1:165" ht="12" customHeight="1" x14ac:dyDescent="0.25">
      <c r="A30" s="22">
        <f t="shared" si="75"/>
        <v>25</v>
      </c>
      <c r="B30" s="10" t="s">
        <v>25</v>
      </c>
      <c r="C30" s="28">
        <v>2021</v>
      </c>
      <c r="D30" s="282"/>
      <c r="E30" s="126">
        <f t="shared" si="0"/>
        <v>7630.0999999999995</v>
      </c>
      <c r="F30" s="11">
        <f>SUMIF(Площади!$A:$A,$B:$B,Площади!$C:$C)</f>
        <v>7598.2</v>
      </c>
      <c r="G30" s="11">
        <f>SUMIF(Площади!$A:$A,$B:$B,Площади!$G:$G)</f>
        <v>31.9</v>
      </c>
      <c r="H30" s="11">
        <f>SUMIF(Площади!$A:$A,$B:$B,Площади!$F:$F)</f>
        <v>1047.5999999999999</v>
      </c>
      <c r="I30" s="124" t="s">
        <v>496</v>
      </c>
      <c r="J30" s="12">
        <v>36.75</v>
      </c>
      <c r="K30" s="26">
        <v>4.0199999999999996</v>
      </c>
      <c r="L30" s="26">
        <v>7</v>
      </c>
      <c r="M30" s="26">
        <v>11</v>
      </c>
      <c r="N30" s="26">
        <v>5.4</v>
      </c>
      <c r="O30" s="26">
        <v>2.67</v>
      </c>
      <c r="P30" s="26">
        <v>1.54</v>
      </c>
      <c r="Q30" s="26">
        <v>4.9000000000000004</v>
      </c>
      <c r="R30" s="26">
        <v>0.22</v>
      </c>
      <c r="S30" s="35">
        <f t="shared" si="76"/>
        <v>38.22</v>
      </c>
      <c r="T30" s="33">
        <f t="shared" si="76"/>
        <v>4.1807999999999996</v>
      </c>
      <c r="U30" s="33">
        <f t="shared" si="76"/>
        <v>7.28</v>
      </c>
      <c r="V30" s="33">
        <f t="shared" si="76"/>
        <v>11.44</v>
      </c>
      <c r="W30" s="33">
        <f t="shared" si="76"/>
        <v>5.6160000000000005</v>
      </c>
      <c r="X30" s="33">
        <f t="shared" si="76"/>
        <v>2.7767999999999997</v>
      </c>
      <c r="Y30" s="33">
        <f t="shared" si="76"/>
        <v>1.6016000000000001</v>
      </c>
      <c r="Z30" s="33">
        <f t="shared" si="76"/>
        <v>5.0960000000000001</v>
      </c>
      <c r="AA30" s="33">
        <f t="shared" si="76"/>
        <v>0.2288</v>
      </c>
      <c r="AB30" s="36"/>
      <c r="AC30" s="36"/>
      <c r="AD30" s="122" t="s">
        <v>395</v>
      </c>
      <c r="AE30" s="37">
        <v>4</v>
      </c>
      <c r="AF30" s="38" t="s">
        <v>396</v>
      </c>
      <c r="AG30" s="282"/>
      <c r="AH30" s="26">
        <v>34.24</v>
      </c>
      <c r="AI30" s="26">
        <v>34.24</v>
      </c>
      <c r="AJ30" s="26">
        <v>2190</v>
      </c>
      <c r="AK30" s="26">
        <v>35.89</v>
      </c>
      <c r="AL30" s="26">
        <v>5.93</v>
      </c>
      <c r="AM30" s="282"/>
      <c r="AN30" s="15">
        <v>7.0000000000000001E-3</v>
      </c>
      <c r="AO30" s="15">
        <v>7.0000000000000001E-3</v>
      </c>
      <c r="AP30" s="16">
        <f t="shared" si="34"/>
        <v>4.193E-4</v>
      </c>
      <c r="AQ30" s="15">
        <f t="shared" si="35"/>
        <v>1.4E-2</v>
      </c>
      <c r="AR30" s="15">
        <v>3.23</v>
      </c>
      <c r="AS30" s="282"/>
      <c r="AT30" s="13">
        <f t="shared" si="36"/>
        <v>7.3331999999999997</v>
      </c>
      <c r="AU30" s="13">
        <f t="shared" si="37"/>
        <v>7.3331999999999997</v>
      </c>
      <c r="AV30" s="13">
        <f t="shared" si="38"/>
        <v>0.43925867999999996</v>
      </c>
      <c r="AW30" s="13">
        <f t="shared" si="39"/>
        <v>14.666399999999999</v>
      </c>
      <c r="AX30" s="13">
        <f t="shared" si="40"/>
        <v>3383.7479999999996</v>
      </c>
      <c r="AY30" s="26">
        <f t="shared" si="41"/>
        <v>3.2907664119736314E-2</v>
      </c>
      <c r="AZ30" s="26">
        <f t="shared" si="42"/>
        <v>3.2907664119736314E-2</v>
      </c>
      <c r="BA30" s="26">
        <f t="shared" si="43"/>
        <v>0.12607652707041847</v>
      </c>
      <c r="BB30" s="26">
        <f t="shared" si="44"/>
        <v>6.8986919699610752E-2</v>
      </c>
      <c r="BC30" s="26">
        <f t="shared" si="45"/>
        <v>2.6297985137809463</v>
      </c>
      <c r="BD30" s="282"/>
      <c r="BE30" s="108">
        <f t="shared" si="46"/>
        <v>1175097.0548855865</v>
      </c>
      <c r="BF30" s="108">
        <f t="shared" si="47"/>
        <v>380367.04663186905</v>
      </c>
      <c r="BG30" s="108">
        <f t="shared" si="2"/>
        <v>39433.170128497135</v>
      </c>
      <c r="BH30" s="108">
        <f t="shared" si="3"/>
        <v>6557.7956332938838</v>
      </c>
      <c r="BI30" s="108">
        <f t="shared" si="4"/>
        <v>2339.2722481201013</v>
      </c>
      <c r="BJ30" s="108">
        <f t="shared" ref="BJ30:BJ38" si="77">FH30*$BJ$261</f>
        <v>19219.398621957916</v>
      </c>
      <c r="BK30" s="108">
        <f>SUMIF('20.01'!$K:$K,$B:$B,'20.01'!$E:$E)</f>
        <v>312817.41000000003</v>
      </c>
      <c r="BL30" s="108">
        <f t="shared" si="48"/>
        <v>0</v>
      </c>
      <c r="BM30" s="108">
        <f>SUMIF('20.01'!$AI:$AI,$B:$B,'20.01'!$E:$E)</f>
        <v>0</v>
      </c>
      <c r="BN30" s="108">
        <f>SUMIF('20.01'!$L:$L,$B:$B,'20.01'!$E:$E)</f>
        <v>0</v>
      </c>
      <c r="BO30" s="108">
        <f>SUMIF('20.01'!$M:$M,$B:$B,'20.01'!$E:$E)</f>
        <v>0</v>
      </c>
      <c r="BP30" s="108">
        <f>SUMIF('20.01'!$N:$N,$B:$B,'20.01'!$E:$E)</f>
        <v>0</v>
      </c>
      <c r="BQ30" s="108">
        <f>SUMIF('20.01'!$O:$O,$B:$B,'20.01'!$E:$E)</f>
        <v>0</v>
      </c>
      <c r="BR30" s="108">
        <f>SUMIF('20.01'!$T:$T,$B:$B,'20.01'!$E:$E)</f>
        <v>0</v>
      </c>
      <c r="BS30" s="108">
        <f>SUMIF('20.01'!$AT:$AT,$B:$B,'20.01'!$E:$E)</f>
        <v>0</v>
      </c>
      <c r="BT30" s="108">
        <f>SUMIF('20.01'!$AO:$AO,$B:$B,'20.01'!$E:$E)</f>
        <v>0</v>
      </c>
      <c r="BU30" s="108">
        <f t="shared" si="49"/>
        <v>0</v>
      </c>
      <c r="BV30" s="108">
        <f>SUMIF('20.01'!$AE:$AE,$B:$B,'20.01'!$E:$E)</f>
        <v>0</v>
      </c>
      <c r="BW30" s="108">
        <f>SUMIF('20.01'!$AF:$AF,$B:$B,'20.01'!$E:$E)</f>
        <v>0</v>
      </c>
      <c r="BX30" s="108">
        <f>SUMIF('20.01'!$AG:$AG,$B:$B,'20.01'!$E:$E)</f>
        <v>0</v>
      </c>
      <c r="BY30" s="108">
        <f t="shared" si="50"/>
        <v>54317.87</v>
      </c>
      <c r="BZ30" s="108">
        <f>SUMIF('20.01'!$AH:$AH,$B:$B,'20.01'!$E:$E)</f>
        <v>0</v>
      </c>
      <c r="CA30" s="108">
        <f>SUMIF('20.01'!$AP:$AP,$B:$B,'20.01'!$E:$E)</f>
        <v>0</v>
      </c>
      <c r="CB30" s="108">
        <f>SUMIF('20.01'!$AD:$AD,$B:$B,'20.01'!$E:$E)</f>
        <v>54317.87</v>
      </c>
      <c r="CC30" s="108">
        <f t="shared" si="51"/>
        <v>0</v>
      </c>
      <c r="CD30" s="108">
        <f>SUMIF('20.01'!$Z:$Z,$B:$B,'20.01'!$E:$E)</f>
        <v>0</v>
      </c>
      <c r="CE30" s="108">
        <f>SUMIF('20.01'!$S:$S,$B:$B,'20.01'!$E:$E)</f>
        <v>0</v>
      </c>
      <c r="CF30" s="108">
        <f t="shared" si="52"/>
        <v>452015.69999999995</v>
      </c>
      <c r="CG30" s="108">
        <f>SUMIF('20.01'!$AJ:$AJ,$B:$B,'20.01'!$E:$E)</f>
        <v>0</v>
      </c>
      <c r="CH30" s="108">
        <f>SUMIF('20.01'!$AL:$AL,$B:$B,'20.01'!$E:$E)</f>
        <v>452015.69999999995</v>
      </c>
      <c r="CI30" s="108">
        <f>SUMIF('20.01'!$AM:$AM,$B:$B,'20.01'!$E:$E)</f>
        <v>0</v>
      </c>
      <c r="CJ30" s="108">
        <f>SUMIF('20.01'!$W:$W,$B:$B,'20.01'!$E:$E)</f>
        <v>0</v>
      </c>
      <c r="CK30" s="108">
        <f>SUMIF('20.01'!$AR:$AR,$B:$B,'20.01'!$E:$E)</f>
        <v>0</v>
      </c>
      <c r="CL30" s="108">
        <f t="shared" si="53"/>
        <v>0</v>
      </c>
      <c r="CM30" s="108">
        <f>SUMIF('20.01'!$P:$P,$B:$B,'20.01'!$E:$E)</f>
        <v>0</v>
      </c>
      <c r="CN30" s="108">
        <f>SUMIF('20.01'!$Q:$Q,$B:$B,'20.01'!$E:$E)</f>
        <v>0</v>
      </c>
      <c r="CO30" s="108">
        <f>SUMIF('20.01'!$AK:$AK,$B:$B,'20.01'!$E:$E)</f>
        <v>0</v>
      </c>
      <c r="CP30" s="108">
        <f>SUMIF('20.01'!$U:$U,$B:$B,'20.01'!$E:$E)</f>
        <v>0</v>
      </c>
      <c r="CQ30" s="108">
        <f>SUMIF('20.01'!$R:$R,$B:$B,'20.01'!$E:$E)</f>
        <v>0</v>
      </c>
      <c r="CR30" s="108">
        <f>SUMIF('20.01'!$V:$V,$B:$B,'20.01'!$E:$E)</f>
        <v>12000</v>
      </c>
      <c r="CS30" s="108">
        <f t="shared" si="54"/>
        <v>0</v>
      </c>
      <c r="CT30" s="108">
        <f>SUMIF('20.01'!$AQ:$AQ,$B:$B,'20.01'!$E:$E)</f>
        <v>0</v>
      </c>
      <c r="CU30" s="108">
        <f>SUMIF('20.01'!$AC:$AC,$B:$B,'20.01'!$E:$E)</f>
        <v>0</v>
      </c>
      <c r="CV30" s="108">
        <f>SUMIF('20.01'!$AS:$AS,$B:$B,'20.01'!$E:$E)</f>
        <v>0</v>
      </c>
      <c r="CW30" s="108">
        <f t="shared" si="55"/>
        <v>271395.79000000004</v>
      </c>
      <c r="CX30" s="108">
        <f>SUMIF('20.01'!$AB:$AB,$B:$B,'20.01'!$E:$E)</f>
        <v>255395.79</v>
      </c>
      <c r="CY30" s="108">
        <f>SUMIF('20.01'!$AA:$AA,$B:$B,'20.01'!$E:$E)</f>
        <v>16000</v>
      </c>
      <c r="CZ30" s="108">
        <f>SUMIF('20.01'!$AN:$AN,$B:$B,'20.01'!$E:$E)</f>
        <v>0</v>
      </c>
      <c r="DA30" s="108">
        <f>SUMIF('20.01'!$X:$X,$B:$B,'20.01'!$E:$E)</f>
        <v>0</v>
      </c>
      <c r="DB30" s="108">
        <f>SUMIF('20.01'!$Y:$Y,$B:$B,'20.01'!$E:$E)</f>
        <v>0</v>
      </c>
      <c r="DC30" s="108">
        <f t="shared" si="56"/>
        <v>5000.6482537175598</v>
      </c>
      <c r="DD30" s="127">
        <f t="shared" si="57"/>
        <v>967378.8762523178</v>
      </c>
      <c r="DE30" s="127">
        <f t="shared" ref="DE30:DE38" si="78">FH30*$DE$255/$DC$255+FH30*$DE$249+FH30*$DE$250</f>
        <v>841188.20053233125</v>
      </c>
      <c r="DF30" s="127">
        <f t="shared" si="58"/>
        <v>1181.6819555433249</v>
      </c>
      <c r="DG30" s="127">
        <f t="shared" si="7"/>
        <v>541.36478144063983</v>
      </c>
      <c r="DH30" s="127">
        <f t="shared" si="8"/>
        <v>640.31717410268493</v>
      </c>
      <c r="DI30" s="108">
        <f>SUMIF('20.01'!$AZ:$AZ,$B:$B,'20.01'!$E:$E)+FH30*$DI$249</f>
        <v>758.22598705969301</v>
      </c>
      <c r="DJ30" s="108">
        <f>SUMIF('20.01'!$AY:$AY,$B:$B,'20.01'!$E:$E)</f>
        <v>0</v>
      </c>
      <c r="DK30" s="108">
        <f t="shared" si="9"/>
        <v>1088.9723304779034</v>
      </c>
      <c r="DL30" s="108">
        <f>SUMIF('20.01'!$AX:$AX,$B:$B,'20.01'!$E:$E)</f>
        <v>0</v>
      </c>
      <c r="DM30" s="108">
        <f t="shared" si="10"/>
        <v>122071.74028016946</v>
      </c>
      <c r="DN30" s="108">
        <f>SUMIF('20.01'!$BA:$BA,$B:$B,'20.01'!$E:$E)</f>
        <v>0</v>
      </c>
      <c r="DO30" s="108">
        <f t="shared" si="11"/>
        <v>1090.0551667362506</v>
      </c>
      <c r="DP30" s="108">
        <f>SUMIF('20.01'!$AW:$AW,$B:$B,'20.01'!$E:$E)</f>
        <v>0</v>
      </c>
      <c r="DQ30" s="108">
        <f t="shared" si="59"/>
        <v>577683.17061757226</v>
      </c>
      <c r="DR30" s="108">
        <f t="shared" si="60"/>
        <v>478353.12834301137</v>
      </c>
      <c r="DS30" s="108">
        <f t="shared" si="12"/>
        <v>153834.84096364048</v>
      </c>
      <c r="DT30" s="108">
        <f t="shared" si="13"/>
        <v>324518.28737937089</v>
      </c>
      <c r="DU30" s="108">
        <f t="shared" si="61"/>
        <v>81202.315124329529</v>
      </c>
      <c r="DV30" s="108">
        <f t="shared" si="62"/>
        <v>48212.772221361942</v>
      </c>
      <c r="DW30" s="108">
        <f t="shared" si="63"/>
        <v>32989.542902967587</v>
      </c>
      <c r="DX30" s="108">
        <f t="shared" si="64"/>
        <v>6835.5843535268586</v>
      </c>
      <c r="DY30" s="108">
        <f t="shared" si="65"/>
        <v>4025.2633176962472</v>
      </c>
      <c r="DZ30" s="108">
        <f t="shared" si="66"/>
        <v>2810.3210358306114</v>
      </c>
      <c r="EA30" s="108">
        <f t="shared" si="67"/>
        <v>5406.5581244775794</v>
      </c>
      <c r="EB30" s="108">
        <f t="shared" si="68"/>
        <v>426.73566294291402</v>
      </c>
      <c r="EC30" s="108">
        <f t="shared" si="69"/>
        <v>5458.8490092840075</v>
      </c>
      <c r="ED30" s="108">
        <f t="shared" si="70"/>
        <v>98275.971344849386</v>
      </c>
      <c r="EE30" s="108">
        <f t="shared" si="14"/>
        <v>764011.89630572102</v>
      </c>
      <c r="EF30" s="108">
        <f t="shared" si="71"/>
        <v>315030.32959817955</v>
      </c>
      <c r="EG30" s="108">
        <f t="shared" si="15"/>
        <v>268359.16965770844</v>
      </c>
      <c r="EH30" s="108">
        <f t="shared" si="16"/>
        <v>180622.39704983312</v>
      </c>
      <c r="EI30" s="108">
        <f t="shared" si="72"/>
        <v>307785.96033318707</v>
      </c>
      <c r="EJ30" s="108">
        <f t="shared" si="17"/>
        <v>45629.865248464492</v>
      </c>
      <c r="EK30" s="108">
        <f t="shared" si="18"/>
        <v>135.09508472258381</v>
      </c>
      <c r="EL30" s="108">
        <f>SUMIF('20.01'!$BF:$BF,$B:$B,'20.01'!$E:$E)</f>
        <v>262021</v>
      </c>
      <c r="EM30" s="108">
        <f>SUMIF('20.01'!$BH:$BH,$B:$B,'20.01'!$E:$E)</f>
        <v>15960</v>
      </c>
      <c r="EO30" s="115">
        <v>1.9842010828548477E-3</v>
      </c>
      <c r="EP30" s="107">
        <v>3.4064174328045111</v>
      </c>
      <c r="EQ30" s="108">
        <f t="shared" si="73"/>
        <v>7630.1000000000013</v>
      </c>
      <c r="ER30" s="107">
        <v>2.6059537537695032</v>
      </c>
      <c r="ES30" s="108">
        <f t="shared" si="19"/>
        <v>7630.1000000000013</v>
      </c>
      <c r="ET30" s="107">
        <v>1.6009273580700147</v>
      </c>
      <c r="EU30" s="108">
        <f t="shared" si="20"/>
        <v>7630.1000000000013</v>
      </c>
      <c r="EV30" s="108">
        <f t="shared" si="21"/>
        <v>7630.0999999999995</v>
      </c>
      <c r="EW30" s="108">
        <f t="shared" si="22"/>
        <v>7630.0999999999995</v>
      </c>
      <c r="EX30" s="108">
        <f t="shared" si="23"/>
        <v>7630.0999999999995</v>
      </c>
      <c r="EY30" s="108">
        <f t="shared" si="24"/>
        <v>7630.0999999999995</v>
      </c>
      <c r="EZ30" s="108">
        <f t="shared" si="25"/>
        <v>7630.0999999999995</v>
      </c>
      <c r="FA30" s="108">
        <f t="shared" si="26"/>
        <v>7630.0999999999995</v>
      </c>
      <c r="FB30" s="108">
        <f t="shared" si="27"/>
        <v>7630.0999999999995</v>
      </c>
      <c r="FC30" s="108">
        <f t="shared" si="28"/>
        <v>7630.0999999999995</v>
      </c>
      <c r="FD30" s="108">
        <f t="shared" si="29"/>
        <v>7630.0999999999995</v>
      </c>
      <c r="FE30" s="108">
        <f t="shared" si="30"/>
        <v>7630.0999999999995</v>
      </c>
      <c r="FF30" s="108">
        <f t="shared" si="31"/>
        <v>7630.0999999999995</v>
      </c>
      <c r="FG30" s="108">
        <f t="shared" si="32"/>
        <v>7630.0999999999995</v>
      </c>
      <c r="FH30" s="108">
        <f t="shared" si="74"/>
        <v>7630.1000000000013</v>
      </c>
      <c r="FI30" s="108">
        <v>7630.1000000000013</v>
      </c>
    </row>
    <row r="31" spans="1:165" ht="12" customHeight="1" x14ac:dyDescent="0.25">
      <c r="A31" s="22">
        <f t="shared" si="75"/>
        <v>26</v>
      </c>
      <c r="B31" s="10" t="s">
        <v>26</v>
      </c>
      <c r="C31" s="28">
        <v>2021</v>
      </c>
      <c r="D31" s="282"/>
      <c r="E31" s="126">
        <f t="shared" si="0"/>
        <v>8085.3</v>
      </c>
      <c r="F31" s="11">
        <f>SUMIF(Площади!$A:$A,$B:$B,Площади!$C:$C)</f>
        <v>7649</v>
      </c>
      <c r="G31" s="11">
        <f>SUMIF(Площади!$A:$A,$B:$B,Площади!$G:$G)</f>
        <v>436.3</v>
      </c>
      <c r="H31" s="11">
        <f>SUMIF(Площади!$A:$A,$B:$B,Площади!$F:$F)</f>
        <v>1661.3</v>
      </c>
      <c r="I31" s="124" t="s">
        <v>496</v>
      </c>
      <c r="J31" s="12">
        <v>36.54</v>
      </c>
      <c r="K31" s="26">
        <v>4.03</v>
      </c>
      <c r="L31" s="26">
        <v>7</v>
      </c>
      <c r="M31" s="26">
        <v>11</v>
      </c>
      <c r="N31" s="26">
        <v>5.4</v>
      </c>
      <c r="O31" s="26">
        <v>2.67</v>
      </c>
      <c r="P31" s="26">
        <v>1.54</v>
      </c>
      <c r="Q31" s="26">
        <v>4.9000000000000004</v>
      </c>
      <c r="R31" s="26">
        <v>0</v>
      </c>
      <c r="S31" s="35">
        <f t="shared" si="76"/>
        <v>38.001599999999996</v>
      </c>
      <c r="T31" s="33">
        <f t="shared" si="76"/>
        <v>4.1912000000000003</v>
      </c>
      <c r="U31" s="33">
        <f t="shared" si="76"/>
        <v>7.28</v>
      </c>
      <c r="V31" s="33">
        <f t="shared" si="76"/>
        <v>11.44</v>
      </c>
      <c r="W31" s="33">
        <f t="shared" si="76"/>
        <v>5.6160000000000005</v>
      </c>
      <c r="X31" s="33">
        <f t="shared" si="76"/>
        <v>2.7767999999999997</v>
      </c>
      <c r="Y31" s="33">
        <f t="shared" si="76"/>
        <v>1.6016000000000001</v>
      </c>
      <c r="Z31" s="33">
        <f t="shared" si="76"/>
        <v>5.0960000000000001</v>
      </c>
      <c r="AA31" s="33">
        <f t="shared" si="76"/>
        <v>0</v>
      </c>
      <c r="AB31" s="36"/>
      <c r="AC31" s="36"/>
      <c r="AD31" s="122" t="s">
        <v>395</v>
      </c>
      <c r="AE31" s="37">
        <v>4</v>
      </c>
      <c r="AF31" s="38" t="s">
        <v>396</v>
      </c>
      <c r="AG31" s="282"/>
      <c r="AH31" s="26">
        <v>34.24</v>
      </c>
      <c r="AI31" s="26">
        <v>34.24</v>
      </c>
      <c r="AJ31" s="26">
        <v>2190</v>
      </c>
      <c r="AK31" s="26">
        <v>35.89</v>
      </c>
      <c r="AL31" s="26">
        <v>4.29</v>
      </c>
      <c r="AM31" s="282"/>
      <c r="AN31" s="15">
        <v>7.0000000000000001E-3</v>
      </c>
      <c r="AO31" s="15">
        <v>7.0000000000000001E-3</v>
      </c>
      <c r="AP31" s="16">
        <f t="shared" si="34"/>
        <v>4.193E-4</v>
      </c>
      <c r="AQ31" s="15">
        <f t="shared" si="35"/>
        <v>1.4E-2</v>
      </c>
      <c r="AR31" s="15">
        <v>3.23</v>
      </c>
      <c r="AS31" s="282"/>
      <c r="AT31" s="13">
        <f t="shared" si="36"/>
        <v>11.629099999999999</v>
      </c>
      <c r="AU31" s="13">
        <f t="shared" si="37"/>
        <v>11.629099999999999</v>
      </c>
      <c r="AV31" s="13">
        <f t="shared" si="38"/>
        <v>0.69658308999999996</v>
      </c>
      <c r="AW31" s="13">
        <f t="shared" si="39"/>
        <v>23.258199999999999</v>
      </c>
      <c r="AX31" s="13">
        <f t="shared" si="40"/>
        <v>5365.9989999999998</v>
      </c>
      <c r="AY31" s="26">
        <f t="shared" si="41"/>
        <v>4.924744709534587E-2</v>
      </c>
      <c r="AZ31" s="26">
        <f t="shared" si="42"/>
        <v>4.924744709534587E-2</v>
      </c>
      <c r="BA31" s="26">
        <f t="shared" si="43"/>
        <v>0.18867784338243476</v>
      </c>
      <c r="BB31" s="26">
        <f t="shared" si="44"/>
        <v>0.10324128950069879</v>
      </c>
      <c r="BC31" s="26">
        <f t="shared" si="45"/>
        <v>2.8471591295313714</v>
      </c>
      <c r="BD31" s="282"/>
      <c r="BE31" s="108">
        <f t="shared" si="46"/>
        <v>1404379.3330056528</v>
      </c>
      <c r="BF31" s="108">
        <f t="shared" si="47"/>
        <v>274491.41378837114</v>
      </c>
      <c r="BG31" s="108">
        <f t="shared" si="2"/>
        <v>41785.692250421089</v>
      </c>
      <c r="BH31" s="108">
        <f t="shared" si="3"/>
        <v>6949.0236083237496</v>
      </c>
      <c r="BI31" s="108">
        <f t="shared" si="4"/>
        <v>2478.8296231668596</v>
      </c>
      <c r="BJ31" s="108">
        <f t="shared" si="77"/>
        <v>20365.998306459463</v>
      </c>
      <c r="BK31" s="108">
        <f>SUMIF('20.01'!$K:$K,$B:$B,'20.01'!$E:$E)</f>
        <v>202911.87</v>
      </c>
      <c r="BL31" s="108">
        <f t="shared" si="48"/>
        <v>0</v>
      </c>
      <c r="BM31" s="108">
        <f>SUMIF('20.01'!$AI:$AI,$B:$B,'20.01'!$E:$E)</f>
        <v>0</v>
      </c>
      <c r="BN31" s="108">
        <f>SUMIF('20.01'!$L:$L,$B:$B,'20.01'!$E:$E)</f>
        <v>0</v>
      </c>
      <c r="BO31" s="108">
        <f>SUMIF('20.01'!$M:$M,$B:$B,'20.01'!$E:$E)</f>
        <v>0</v>
      </c>
      <c r="BP31" s="108">
        <f>SUMIF('20.01'!$N:$N,$B:$B,'20.01'!$E:$E)</f>
        <v>0</v>
      </c>
      <c r="BQ31" s="108">
        <f>SUMIF('20.01'!$O:$O,$B:$B,'20.01'!$E:$E)</f>
        <v>0</v>
      </c>
      <c r="BR31" s="108">
        <f>SUMIF('20.01'!$T:$T,$B:$B,'20.01'!$E:$E)</f>
        <v>0</v>
      </c>
      <c r="BS31" s="108">
        <f>SUMIF('20.01'!$AT:$AT,$B:$B,'20.01'!$E:$E)</f>
        <v>0</v>
      </c>
      <c r="BT31" s="108">
        <f>SUMIF('20.01'!$AO:$AO,$B:$B,'20.01'!$E:$E)</f>
        <v>0</v>
      </c>
      <c r="BU31" s="108">
        <f t="shared" si="49"/>
        <v>0</v>
      </c>
      <c r="BV31" s="108">
        <f>SUMIF('20.01'!$AE:$AE,$B:$B,'20.01'!$E:$E)</f>
        <v>0</v>
      </c>
      <c r="BW31" s="108">
        <f>SUMIF('20.01'!$AF:$AF,$B:$B,'20.01'!$E:$E)</f>
        <v>0</v>
      </c>
      <c r="BX31" s="108">
        <f>SUMIF('20.01'!$AG:$AG,$B:$B,'20.01'!$E:$E)</f>
        <v>0</v>
      </c>
      <c r="BY31" s="108">
        <f t="shared" si="50"/>
        <v>0</v>
      </c>
      <c r="BZ31" s="108">
        <f>SUMIF('20.01'!$AH:$AH,$B:$B,'20.01'!$E:$E)</f>
        <v>0</v>
      </c>
      <c r="CA31" s="108">
        <f>SUMIF('20.01'!$AP:$AP,$B:$B,'20.01'!$E:$E)</f>
        <v>0</v>
      </c>
      <c r="CB31" s="108">
        <f>SUMIF('20.01'!$AD:$AD,$B:$B,'20.01'!$E:$E)</f>
        <v>0</v>
      </c>
      <c r="CC31" s="108">
        <f t="shared" si="51"/>
        <v>0</v>
      </c>
      <c r="CD31" s="108">
        <f>SUMIF('20.01'!$Z:$Z,$B:$B,'20.01'!$E:$E)</f>
        <v>0</v>
      </c>
      <c r="CE31" s="108">
        <f>SUMIF('20.01'!$S:$S,$B:$B,'20.01'!$E:$E)</f>
        <v>0</v>
      </c>
      <c r="CF31" s="108">
        <f t="shared" si="52"/>
        <v>873353.95</v>
      </c>
      <c r="CG31" s="108">
        <f>SUMIF('20.01'!$AJ:$AJ,$B:$B,'20.01'!$E:$E)</f>
        <v>0</v>
      </c>
      <c r="CH31" s="108">
        <f>SUMIF('20.01'!$AL:$AL,$B:$B,'20.01'!$E:$E)</f>
        <v>873353.95</v>
      </c>
      <c r="CI31" s="108">
        <f>SUMIF('20.01'!$AM:$AM,$B:$B,'20.01'!$E:$E)</f>
        <v>0</v>
      </c>
      <c r="CJ31" s="108">
        <f>SUMIF('20.01'!$W:$W,$B:$B,'20.01'!$E:$E)</f>
        <v>0</v>
      </c>
      <c r="CK31" s="108">
        <f>SUMIF('20.01'!$AR:$AR,$B:$B,'20.01'!$E:$E)</f>
        <v>0</v>
      </c>
      <c r="CL31" s="108">
        <f t="shared" si="53"/>
        <v>0</v>
      </c>
      <c r="CM31" s="108">
        <f>SUMIF('20.01'!$P:$P,$B:$B,'20.01'!$E:$E)</f>
        <v>0</v>
      </c>
      <c r="CN31" s="108">
        <f>SUMIF('20.01'!$Q:$Q,$B:$B,'20.01'!$E:$E)</f>
        <v>0</v>
      </c>
      <c r="CO31" s="108">
        <f>SUMIF('20.01'!$AK:$AK,$B:$B,'20.01'!$E:$E)</f>
        <v>0</v>
      </c>
      <c r="CP31" s="108">
        <f>SUMIF('20.01'!$U:$U,$B:$B,'20.01'!$E:$E)</f>
        <v>0</v>
      </c>
      <c r="CQ31" s="108">
        <f>SUMIF('20.01'!$R:$R,$B:$B,'20.01'!$E:$E)</f>
        <v>0</v>
      </c>
      <c r="CR31" s="108">
        <f>SUMIF('20.01'!$V:$V,$B:$B,'20.01'!$E:$E)</f>
        <v>0</v>
      </c>
      <c r="CS31" s="108">
        <f t="shared" si="54"/>
        <v>0</v>
      </c>
      <c r="CT31" s="108">
        <f>SUMIF('20.01'!$AQ:$AQ,$B:$B,'20.01'!$E:$E)</f>
        <v>0</v>
      </c>
      <c r="CU31" s="108">
        <f>SUMIF('20.01'!$AC:$AC,$B:$B,'20.01'!$E:$E)</f>
        <v>0</v>
      </c>
      <c r="CV31" s="108">
        <f>SUMIF('20.01'!$AS:$AS,$B:$B,'20.01'!$E:$E)</f>
        <v>0</v>
      </c>
      <c r="CW31" s="108">
        <f t="shared" si="55"/>
        <v>251234.99</v>
      </c>
      <c r="CX31" s="108">
        <f>SUMIF('20.01'!$AB:$AB,$B:$B,'20.01'!$E:$E)</f>
        <v>251234.99</v>
      </c>
      <c r="CY31" s="108">
        <f>SUMIF('20.01'!$AA:$AA,$B:$B,'20.01'!$E:$E)</f>
        <v>0</v>
      </c>
      <c r="CZ31" s="108">
        <f>SUMIF('20.01'!$AN:$AN,$B:$B,'20.01'!$E:$E)</f>
        <v>0</v>
      </c>
      <c r="DA31" s="108">
        <f>SUMIF('20.01'!$X:$X,$B:$B,'20.01'!$E:$E)</f>
        <v>0</v>
      </c>
      <c r="DB31" s="108">
        <f>SUMIF('20.01'!$Y:$Y,$B:$B,'20.01'!$E:$E)</f>
        <v>0</v>
      </c>
      <c r="DC31" s="108">
        <f t="shared" si="56"/>
        <v>5298.9792172818952</v>
      </c>
      <c r="DD31" s="127">
        <f t="shared" si="57"/>
        <v>1025091.2082623905</v>
      </c>
      <c r="DE31" s="127">
        <f t="shared" si="78"/>
        <v>891372.19142135198</v>
      </c>
      <c r="DF31" s="127">
        <f t="shared" si="58"/>
        <v>1252.1792787977149</v>
      </c>
      <c r="DG31" s="127">
        <f t="shared" si="7"/>
        <v>573.6617694895225</v>
      </c>
      <c r="DH31" s="127">
        <f t="shared" si="8"/>
        <v>678.51750930819242</v>
      </c>
      <c r="DI31" s="108">
        <f>SUMIF('20.01'!$AZ:$AZ,$B:$B,'20.01'!$E:$E)+FH31*$DI$249</f>
        <v>803.4605802248642</v>
      </c>
      <c r="DJ31" s="108">
        <f>SUMIF('20.01'!$AY:$AY,$B:$B,'20.01'!$E:$E)</f>
        <v>0</v>
      </c>
      <c r="DK31" s="108">
        <f t="shared" si="9"/>
        <v>1153.9387404638198</v>
      </c>
      <c r="DL31" s="108">
        <f>SUMIF('20.01'!$AX:$AX,$B:$B,'20.01'!$E:$E)</f>
        <v>0</v>
      </c>
      <c r="DM31" s="108">
        <f t="shared" si="10"/>
        <v>129354.35206448856</v>
      </c>
      <c r="DN31" s="108">
        <f>SUMIF('20.01'!$BA:$BA,$B:$B,'20.01'!$E:$E)</f>
        <v>0</v>
      </c>
      <c r="DO31" s="108">
        <f t="shared" si="11"/>
        <v>1155.086177063552</v>
      </c>
      <c r="DP31" s="108">
        <f>SUMIF('20.01'!$AW:$AW,$B:$B,'20.01'!$E:$E)</f>
        <v>0</v>
      </c>
      <c r="DQ31" s="108">
        <f t="shared" si="59"/>
        <v>612146.85775995825</v>
      </c>
      <c r="DR31" s="108">
        <f t="shared" si="60"/>
        <v>506890.93833524466</v>
      </c>
      <c r="DS31" s="108">
        <f t="shared" si="12"/>
        <v>163012.39035442821</v>
      </c>
      <c r="DT31" s="108">
        <f t="shared" si="13"/>
        <v>343878.54798081645</v>
      </c>
      <c r="DU31" s="108">
        <f t="shared" si="61"/>
        <v>86046.720026571289</v>
      </c>
      <c r="DV31" s="108">
        <f t="shared" si="62"/>
        <v>51089.071865555859</v>
      </c>
      <c r="DW31" s="108">
        <f t="shared" si="63"/>
        <v>34957.64816101543</v>
      </c>
      <c r="DX31" s="108">
        <f t="shared" si="64"/>
        <v>7243.3847752415713</v>
      </c>
      <c r="DY31" s="108">
        <f t="shared" si="65"/>
        <v>4265.4043200704409</v>
      </c>
      <c r="DZ31" s="108">
        <f t="shared" si="66"/>
        <v>2977.9804551711309</v>
      </c>
      <c r="EA31" s="108">
        <f t="shared" si="67"/>
        <v>5729.105044997913</v>
      </c>
      <c r="EB31" s="108">
        <f t="shared" si="68"/>
        <v>452.19405454611905</v>
      </c>
      <c r="EC31" s="108">
        <f t="shared" si="69"/>
        <v>5784.5155233567039</v>
      </c>
      <c r="ED31" s="108">
        <f t="shared" si="70"/>
        <v>104138.96424876618</v>
      </c>
      <c r="EE31" s="108">
        <f t="shared" si="14"/>
        <v>809591.66789434571</v>
      </c>
      <c r="EF31" s="108">
        <f t="shared" si="71"/>
        <v>333824.55326930986</v>
      </c>
      <c r="EG31" s="108">
        <f t="shared" si="15"/>
        <v>284369.06389607873</v>
      </c>
      <c r="EH31" s="108">
        <f t="shared" si="16"/>
        <v>191398.05072895711</v>
      </c>
      <c r="EI31" s="108">
        <f t="shared" si="72"/>
        <v>310520.48062058032</v>
      </c>
      <c r="EJ31" s="108">
        <f t="shared" si="17"/>
        <v>48356.313415894983</v>
      </c>
      <c r="EK31" s="108">
        <f t="shared" si="18"/>
        <v>143.16720468535644</v>
      </c>
      <c r="EL31" s="108">
        <f>SUMIF('20.01'!$BF:$BF,$B:$B,'20.01'!$E:$E)</f>
        <v>262021</v>
      </c>
      <c r="EM31" s="108">
        <f>SUMIF('20.01'!$BH:$BH,$B:$B,'20.01'!$E:$E)</f>
        <v>0</v>
      </c>
      <c r="EO31" s="115">
        <v>2.1027598683499515E-3</v>
      </c>
      <c r="EP31" s="107">
        <v>3.4064164893353794</v>
      </c>
      <c r="EQ31" s="108">
        <f t="shared" si="73"/>
        <v>8085.300000000002</v>
      </c>
      <c r="ER31" s="107">
        <v>2.6059532934131737</v>
      </c>
      <c r="ES31" s="108">
        <f t="shared" si="19"/>
        <v>8085.300000000002</v>
      </c>
      <c r="ET31" s="107">
        <v>1.6009277478101649</v>
      </c>
      <c r="EU31" s="108">
        <f t="shared" si="20"/>
        <v>8085.300000000002</v>
      </c>
      <c r="EV31" s="108">
        <f t="shared" si="21"/>
        <v>8085.3</v>
      </c>
      <c r="EW31" s="108">
        <f t="shared" si="22"/>
        <v>8085.3</v>
      </c>
      <c r="EX31" s="108">
        <f t="shared" si="23"/>
        <v>8085.3</v>
      </c>
      <c r="EY31" s="108">
        <f t="shared" si="24"/>
        <v>8085.3</v>
      </c>
      <c r="EZ31" s="108">
        <f t="shared" si="25"/>
        <v>8085.3</v>
      </c>
      <c r="FA31" s="108">
        <f t="shared" si="26"/>
        <v>8085.3</v>
      </c>
      <c r="FB31" s="108">
        <f t="shared" si="27"/>
        <v>8085.3</v>
      </c>
      <c r="FC31" s="108">
        <f t="shared" si="28"/>
        <v>8085.3</v>
      </c>
      <c r="FD31" s="108">
        <f t="shared" si="29"/>
        <v>8085.3</v>
      </c>
      <c r="FE31" s="108">
        <f t="shared" si="30"/>
        <v>8085.3</v>
      </c>
      <c r="FF31" s="108">
        <f t="shared" si="31"/>
        <v>8085.3</v>
      </c>
      <c r="FG31" s="108">
        <f t="shared" si="32"/>
        <v>8085.3</v>
      </c>
      <c r="FH31" s="108">
        <f t="shared" si="74"/>
        <v>8085.300000000002</v>
      </c>
      <c r="FI31" s="108">
        <v>8085.300000000002</v>
      </c>
    </row>
    <row r="32" spans="1:165" ht="12" customHeight="1" x14ac:dyDescent="0.25">
      <c r="A32" s="22">
        <f t="shared" si="75"/>
        <v>27</v>
      </c>
      <c r="B32" s="10" t="s">
        <v>27</v>
      </c>
      <c r="C32" s="28">
        <v>2021</v>
      </c>
      <c r="D32" s="282"/>
      <c r="E32" s="126">
        <f t="shared" si="0"/>
        <v>1597.2</v>
      </c>
      <c r="F32" s="11">
        <f>SUMIF(Площади!$A:$A,$B:$B,Площади!$C:$C)</f>
        <v>1546.2</v>
      </c>
      <c r="G32" s="11">
        <f>SUMIF(Площади!$A:$A,$B:$B,Площади!$G:$G)</f>
        <v>51</v>
      </c>
      <c r="H32" s="11">
        <f>SUMIF(Площади!$A:$A,$B:$B,Площади!$F:$F)</f>
        <v>87.4</v>
      </c>
      <c r="I32" s="124" t="s">
        <v>496</v>
      </c>
      <c r="J32" s="12">
        <v>20.440000000000001</v>
      </c>
      <c r="K32" s="26">
        <v>3.11</v>
      </c>
      <c r="L32" s="26">
        <v>4.0599999999999996</v>
      </c>
      <c r="M32" s="26">
        <v>7</v>
      </c>
      <c r="N32" s="26">
        <v>4</v>
      </c>
      <c r="O32" s="26">
        <v>2.0499999999999998</v>
      </c>
      <c r="P32" s="26">
        <v>0</v>
      </c>
      <c r="Q32" s="26">
        <v>0</v>
      </c>
      <c r="R32" s="26">
        <v>0.22</v>
      </c>
      <c r="S32" s="35">
        <f t="shared" si="76"/>
        <v>21.2576</v>
      </c>
      <c r="T32" s="33">
        <f t="shared" si="76"/>
        <v>3.2343999999999999</v>
      </c>
      <c r="U32" s="33">
        <f t="shared" si="76"/>
        <v>4.2223999999999995</v>
      </c>
      <c r="V32" s="33">
        <f t="shared" si="76"/>
        <v>7.28</v>
      </c>
      <c r="W32" s="33">
        <f t="shared" si="76"/>
        <v>4.16</v>
      </c>
      <c r="X32" s="33">
        <f t="shared" si="76"/>
        <v>2.1319999999999997</v>
      </c>
      <c r="Y32" s="33">
        <f t="shared" si="76"/>
        <v>0</v>
      </c>
      <c r="Z32" s="33">
        <f t="shared" si="76"/>
        <v>0</v>
      </c>
      <c r="AA32" s="33">
        <f t="shared" si="76"/>
        <v>0.2288</v>
      </c>
      <c r="AB32" s="36"/>
      <c r="AC32" s="36"/>
      <c r="AD32" s="122" t="s">
        <v>396</v>
      </c>
      <c r="AE32" s="37">
        <v>0</v>
      </c>
      <c r="AF32" s="38" t="s">
        <v>396</v>
      </c>
      <c r="AG32" s="282"/>
      <c r="AH32" s="26">
        <v>34.24</v>
      </c>
      <c r="AI32" s="26">
        <v>0</v>
      </c>
      <c r="AJ32" s="26">
        <v>0</v>
      </c>
      <c r="AK32" s="26">
        <v>35.89</v>
      </c>
      <c r="AL32" s="26">
        <v>5.93</v>
      </c>
      <c r="AM32" s="282"/>
      <c r="AN32" s="15">
        <v>0.01</v>
      </c>
      <c r="AO32" s="15">
        <v>0</v>
      </c>
      <c r="AP32" s="16">
        <f t="shared" si="34"/>
        <v>0</v>
      </c>
      <c r="AQ32" s="15">
        <f t="shared" si="35"/>
        <v>0.01</v>
      </c>
      <c r="AR32" s="15">
        <v>0.68300000000000005</v>
      </c>
      <c r="AS32" s="282"/>
      <c r="AT32" s="13">
        <f t="shared" si="36"/>
        <v>0.87400000000000011</v>
      </c>
      <c r="AU32" s="13">
        <f t="shared" si="37"/>
        <v>0</v>
      </c>
      <c r="AV32" s="13">
        <f t="shared" si="38"/>
        <v>0</v>
      </c>
      <c r="AW32" s="13">
        <f t="shared" si="39"/>
        <v>0.87400000000000011</v>
      </c>
      <c r="AX32" s="13">
        <f t="shared" si="40"/>
        <v>59.694200000000009</v>
      </c>
      <c r="AY32" s="26">
        <f t="shared" si="41"/>
        <v>1.8736388680190334E-2</v>
      </c>
      <c r="AZ32" s="26">
        <f t="shared" si="42"/>
        <v>0</v>
      </c>
      <c r="BA32" s="26">
        <f t="shared" si="43"/>
        <v>0</v>
      </c>
      <c r="BB32" s="26">
        <f t="shared" si="44"/>
        <v>1.9639281242173807E-2</v>
      </c>
      <c r="BC32" s="26">
        <f t="shared" si="45"/>
        <v>0.22162948034059607</v>
      </c>
      <c r="BD32" s="282"/>
      <c r="BE32" s="108">
        <f t="shared" si="46"/>
        <v>149239.97714712244</v>
      </c>
      <c r="BF32" s="108">
        <f t="shared" si="47"/>
        <v>131020.81723718185</v>
      </c>
      <c r="BG32" s="108">
        <f t="shared" si="2"/>
        <v>8254.4998531127567</v>
      </c>
      <c r="BH32" s="108">
        <f t="shared" si="3"/>
        <v>1372.7357682726297</v>
      </c>
      <c r="BI32" s="108">
        <f t="shared" si="4"/>
        <v>489.67715163594528</v>
      </c>
      <c r="BJ32" s="108">
        <f t="shared" si="77"/>
        <v>4023.1744641605205</v>
      </c>
      <c r="BK32" s="108">
        <f>SUMIF('20.01'!$K:$K,$B:$B,'20.01'!$E:$E)</f>
        <v>116880.73</v>
      </c>
      <c r="BL32" s="108">
        <f t="shared" si="48"/>
        <v>0</v>
      </c>
      <c r="BM32" s="108">
        <f>SUMIF('20.01'!$AI:$AI,$B:$B,'20.01'!$E:$E)</f>
        <v>0</v>
      </c>
      <c r="BN32" s="108">
        <f>SUMIF('20.01'!$L:$L,$B:$B,'20.01'!$E:$E)</f>
        <v>0</v>
      </c>
      <c r="BO32" s="108">
        <f>SUMIF('20.01'!$M:$M,$B:$B,'20.01'!$E:$E)</f>
        <v>0</v>
      </c>
      <c r="BP32" s="108">
        <f>SUMIF('20.01'!$N:$N,$B:$B,'20.01'!$E:$E)</f>
        <v>0</v>
      </c>
      <c r="BQ32" s="108">
        <f>SUMIF('20.01'!$O:$O,$B:$B,'20.01'!$E:$E)</f>
        <v>0</v>
      </c>
      <c r="BR32" s="108">
        <f>SUMIF('20.01'!$T:$T,$B:$B,'20.01'!$E:$E)</f>
        <v>0</v>
      </c>
      <c r="BS32" s="108">
        <f>SUMIF('20.01'!$AT:$AT,$B:$B,'20.01'!$E:$E)</f>
        <v>0</v>
      </c>
      <c r="BT32" s="108">
        <f>SUMIF('20.01'!$AO:$AO,$B:$B,'20.01'!$E:$E)</f>
        <v>0</v>
      </c>
      <c r="BU32" s="108">
        <f t="shared" si="49"/>
        <v>17172.38</v>
      </c>
      <c r="BV32" s="108">
        <f>SUMIF('20.01'!$AE:$AE,$B:$B,'20.01'!$E:$E)</f>
        <v>4593.4399999999996</v>
      </c>
      <c r="BW32" s="108">
        <f>SUMIF('20.01'!$AF:$AF,$B:$B,'20.01'!$E:$E)</f>
        <v>0</v>
      </c>
      <c r="BX32" s="108">
        <f>SUMIF('20.01'!$AG:$AG,$B:$B,'20.01'!$E:$E)</f>
        <v>12578.94</v>
      </c>
      <c r="BY32" s="108">
        <f t="shared" si="50"/>
        <v>0</v>
      </c>
      <c r="BZ32" s="108">
        <f>SUMIF('20.01'!$AH:$AH,$B:$B,'20.01'!$E:$E)</f>
        <v>0</v>
      </c>
      <c r="CA32" s="108">
        <f>SUMIF('20.01'!$AP:$AP,$B:$B,'20.01'!$E:$E)</f>
        <v>0</v>
      </c>
      <c r="CB32" s="108">
        <f>SUMIF('20.01'!$AD:$AD,$B:$B,'20.01'!$E:$E)</f>
        <v>0</v>
      </c>
      <c r="CC32" s="108">
        <f t="shared" si="51"/>
        <v>0</v>
      </c>
      <c r="CD32" s="108">
        <f>SUMIF('20.01'!$Z:$Z,$B:$B,'20.01'!$E:$E)</f>
        <v>0</v>
      </c>
      <c r="CE32" s="108">
        <f>SUMIF('20.01'!$S:$S,$B:$B,'20.01'!$E:$E)</f>
        <v>0</v>
      </c>
      <c r="CF32" s="108">
        <f t="shared" si="52"/>
        <v>0</v>
      </c>
      <c r="CG32" s="108">
        <f>SUMIF('20.01'!$AJ:$AJ,$B:$B,'20.01'!$E:$E)</f>
        <v>0</v>
      </c>
      <c r="CH32" s="108">
        <f>SUMIF('20.01'!$AL:$AL,$B:$B,'20.01'!$E:$E)</f>
        <v>0</v>
      </c>
      <c r="CI32" s="108">
        <f>SUMIF('20.01'!$AM:$AM,$B:$B,'20.01'!$E:$E)</f>
        <v>0</v>
      </c>
      <c r="CJ32" s="108">
        <f>SUMIF('20.01'!$W:$W,$B:$B,'20.01'!$E:$E)</f>
        <v>0</v>
      </c>
      <c r="CK32" s="108">
        <f>SUMIF('20.01'!$AR:$AR,$B:$B,'20.01'!$E:$E)</f>
        <v>0</v>
      </c>
      <c r="CL32" s="108">
        <f t="shared" si="53"/>
        <v>0</v>
      </c>
      <c r="CM32" s="108">
        <f>SUMIF('20.01'!$P:$P,$B:$B,'20.01'!$E:$E)</f>
        <v>0</v>
      </c>
      <c r="CN32" s="108">
        <f>SUMIF('20.01'!$Q:$Q,$B:$B,'20.01'!$E:$E)</f>
        <v>0</v>
      </c>
      <c r="CO32" s="108">
        <f>SUMIF('20.01'!$AK:$AK,$B:$B,'20.01'!$E:$E)</f>
        <v>0</v>
      </c>
      <c r="CP32" s="108">
        <f>SUMIF('20.01'!$U:$U,$B:$B,'20.01'!$E:$E)</f>
        <v>0</v>
      </c>
      <c r="CQ32" s="108">
        <f>SUMIF('20.01'!$R:$R,$B:$B,'20.01'!$E:$E)</f>
        <v>0</v>
      </c>
      <c r="CR32" s="108">
        <f>SUMIF('20.01'!$V:$V,$B:$B,'20.01'!$E:$E)</f>
        <v>0</v>
      </c>
      <c r="CS32" s="108">
        <f t="shared" si="54"/>
        <v>0</v>
      </c>
      <c r="CT32" s="108">
        <f>SUMIF('20.01'!$AQ:$AQ,$B:$B,'20.01'!$E:$E)</f>
        <v>0</v>
      </c>
      <c r="CU32" s="108">
        <f>SUMIF('20.01'!$AC:$AC,$B:$B,'20.01'!$E:$E)</f>
        <v>0</v>
      </c>
      <c r="CV32" s="108">
        <f>SUMIF('20.01'!$AS:$AS,$B:$B,'20.01'!$E:$E)</f>
        <v>0</v>
      </c>
      <c r="CW32" s="108">
        <f t="shared" si="55"/>
        <v>0</v>
      </c>
      <c r="CX32" s="108">
        <f>SUMIF('20.01'!$AB:$AB,$B:$B,'20.01'!$E:$E)</f>
        <v>0</v>
      </c>
      <c r="CY32" s="108">
        <f>SUMIF('20.01'!$AA:$AA,$B:$B,'20.01'!$E:$E)</f>
        <v>0</v>
      </c>
      <c r="CZ32" s="108">
        <f>SUMIF('20.01'!$AN:$AN,$B:$B,'20.01'!$E:$E)</f>
        <v>0</v>
      </c>
      <c r="DA32" s="108">
        <f>SUMIF('20.01'!$X:$X,$B:$B,'20.01'!$E:$E)</f>
        <v>0</v>
      </c>
      <c r="DB32" s="108">
        <f>SUMIF('20.01'!$Y:$Y,$B:$B,'20.01'!$E:$E)</f>
        <v>0</v>
      </c>
      <c r="DC32" s="108">
        <f t="shared" si="56"/>
        <v>1046.7799099405888</v>
      </c>
      <c r="DD32" s="127">
        <f t="shared" si="57"/>
        <v>219405.7702778735</v>
      </c>
      <c r="DE32" s="127">
        <f t="shared" si="78"/>
        <v>176084.95221428812</v>
      </c>
      <c r="DF32" s="127">
        <f t="shared" si="58"/>
        <v>247.36011577748639</v>
      </c>
      <c r="DG32" s="127">
        <f t="shared" si="7"/>
        <v>113.32326298698446</v>
      </c>
      <c r="DH32" s="127">
        <f t="shared" si="8"/>
        <v>134.03685279050191</v>
      </c>
      <c r="DI32" s="108">
        <f>SUMIF('20.01'!$AZ:$AZ,$B:$B,'20.01'!$E:$E)+FH32*$DI$249</f>
        <v>17064.188568109428</v>
      </c>
      <c r="DJ32" s="108">
        <f>SUMIF('20.01'!$AY:$AY,$B:$B,'20.01'!$E:$E)</f>
        <v>0</v>
      </c>
      <c r="DK32" s="108">
        <f t="shared" si="9"/>
        <v>227.95331728801816</v>
      </c>
      <c r="DL32" s="108">
        <f>SUMIF('20.01'!$AX:$AX,$B:$B,'20.01'!$E:$E)</f>
        <v>0</v>
      </c>
      <c r="DM32" s="108">
        <f t="shared" si="10"/>
        <v>25553.136076261999</v>
      </c>
      <c r="DN32" s="108">
        <f>SUMIF('20.01'!$BA:$BA,$B:$B,'20.01'!$E:$E)</f>
        <v>0</v>
      </c>
      <c r="DO32" s="108">
        <f t="shared" si="11"/>
        <v>228.17998614843054</v>
      </c>
      <c r="DP32" s="108">
        <f>SUMIF('20.01'!$AW:$AW,$B:$B,'20.01'!$E:$E)</f>
        <v>0</v>
      </c>
      <c r="DQ32" s="108">
        <f t="shared" si="59"/>
        <v>120925.74934933837</v>
      </c>
      <c r="DR32" s="108">
        <f t="shared" si="60"/>
        <v>100133.10658961978</v>
      </c>
      <c r="DS32" s="108">
        <f t="shared" si="12"/>
        <v>32202.069171718147</v>
      </c>
      <c r="DT32" s="108">
        <f t="shared" si="13"/>
        <v>67931.037417901636</v>
      </c>
      <c r="DU32" s="108">
        <f t="shared" si="61"/>
        <v>16997.986620958985</v>
      </c>
      <c r="DV32" s="108">
        <f t="shared" si="62"/>
        <v>10092.323795488828</v>
      </c>
      <c r="DW32" s="108">
        <f t="shared" si="63"/>
        <v>6905.6628254701563</v>
      </c>
      <c r="DX32" s="108">
        <f t="shared" si="64"/>
        <v>1430.8849594963501</v>
      </c>
      <c r="DY32" s="108">
        <f t="shared" si="65"/>
        <v>842.60371043950238</v>
      </c>
      <c r="DZ32" s="108">
        <f t="shared" si="66"/>
        <v>588.28124905684774</v>
      </c>
      <c r="EA32" s="108">
        <f t="shared" si="67"/>
        <v>1131.7485532844382</v>
      </c>
      <c r="EB32" s="108">
        <f t="shared" si="68"/>
        <v>89.3280823124759</v>
      </c>
      <c r="EC32" s="108">
        <f t="shared" si="69"/>
        <v>1142.6945436663239</v>
      </c>
      <c r="ED32" s="108">
        <f t="shared" si="70"/>
        <v>20571.99531224931</v>
      </c>
      <c r="EE32" s="108">
        <f t="shared" si="14"/>
        <v>122120.2485172546</v>
      </c>
      <c r="EF32" s="108">
        <f t="shared" si="71"/>
        <v>65944.934199317489</v>
      </c>
      <c r="EG32" s="108">
        <f t="shared" si="15"/>
        <v>56175.314317937118</v>
      </c>
      <c r="EH32" s="108">
        <f t="shared" si="16"/>
        <v>0</v>
      </c>
      <c r="EI32" s="108">
        <f t="shared" si="72"/>
        <v>0</v>
      </c>
      <c r="EJ32" s="108">
        <f t="shared" si="17"/>
        <v>0</v>
      </c>
      <c r="EK32" s="108">
        <f t="shared" si="18"/>
        <v>0</v>
      </c>
      <c r="EL32" s="108">
        <f>SUMIF('20.01'!$BF:$BF,$B:$B,'20.01'!$E:$E)</f>
        <v>0</v>
      </c>
      <c r="EM32" s="108">
        <f>SUMIF('20.01'!$BH:$BH,$B:$B,'20.01'!$E:$E)</f>
        <v>3800</v>
      </c>
      <c r="EO32" s="115">
        <v>0</v>
      </c>
      <c r="EP32" s="107">
        <v>3.4064176809416482</v>
      </c>
      <c r="EQ32" s="108">
        <f t="shared" si="73"/>
        <v>1597.2000000000005</v>
      </c>
      <c r="ER32" s="107">
        <v>3.0862363636363637</v>
      </c>
      <c r="ES32" s="108">
        <f t="shared" si="19"/>
        <v>1597.2000000000005</v>
      </c>
      <c r="ET32" s="107">
        <v>0</v>
      </c>
      <c r="EU32" s="108">
        <f t="shared" si="20"/>
        <v>0</v>
      </c>
      <c r="EV32" s="108">
        <f t="shared" si="21"/>
        <v>1597.2</v>
      </c>
      <c r="EW32" s="108">
        <f t="shared" si="22"/>
        <v>1597.2</v>
      </c>
      <c r="EX32" s="108">
        <f t="shared" si="23"/>
        <v>1597.2</v>
      </c>
      <c r="EY32" s="108">
        <f t="shared" si="24"/>
        <v>1597.2</v>
      </c>
      <c r="EZ32" s="108">
        <f t="shared" si="25"/>
        <v>1597.2</v>
      </c>
      <c r="FA32" s="108">
        <f t="shared" si="26"/>
        <v>1597.2</v>
      </c>
      <c r="FB32" s="108">
        <f t="shared" si="27"/>
        <v>1597.2</v>
      </c>
      <c r="FC32" s="108">
        <f t="shared" si="28"/>
        <v>1597.2</v>
      </c>
      <c r="FD32" s="108">
        <f t="shared" si="29"/>
        <v>1597.2</v>
      </c>
      <c r="FE32" s="108">
        <f t="shared" si="30"/>
        <v>1597.2</v>
      </c>
      <c r="FF32" s="108">
        <f t="shared" si="31"/>
        <v>1597.2</v>
      </c>
      <c r="FG32" s="108">
        <f t="shared" si="32"/>
        <v>1597.2</v>
      </c>
      <c r="FH32" s="108">
        <f t="shared" si="74"/>
        <v>1597.2000000000005</v>
      </c>
      <c r="FI32" s="108">
        <v>1597.2000000000005</v>
      </c>
    </row>
    <row r="33" spans="1:165" ht="12" customHeight="1" x14ac:dyDescent="0.25">
      <c r="A33" s="22">
        <f t="shared" si="75"/>
        <v>28</v>
      </c>
      <c r="B33" s="10" t="s">
        <v>28</v>
      </c>
      <c r="C33" s="28">
        <v>2021</v>
      </c>
      <c r="D33" s="282"/>
      <c r="E33" s="126">
        <f t="shared" si="0"/>
        <v>2617.3000000000002</v>
      </c>
      <c r="F33" s="11">
        <f>SUMIF(Площади!$A:$A,$B:$B,Площади!$C:$C)</f>
        <v>2539.3000000000002</v>
      </c>
      <c r="G33" s="11">
        <f>SUMIF(Площади!$A:$A,$B:$B,Площади!$G:$G)</f>
        <v>78</v>
      </c>
      <c r="H33" s="11">
        <f>SUMIF(Площади!$A:$A,$B:$B,Площади!$F:$F)</f>
        <v>193.2</v>
      </c>
      <c r="I33" s="124" t="s">
        <v>496</v>
      </c>
      <c r="J33" s="12">
        <v>20.440000000000001</v>
      </c>
      <c r="K33" s="26">
        <v>3.11</v>
      </c>
      <c r="L33" s="26">
        <v>4.0599999999999996</v>
      </c>
      <c r="M33" s="26">
        <v>7</v>
      </c>
      <c r="N33" s="26">
        <v>4</v>
      </c>
      <c r="O33" s="26">
        <v>2.0499999999999998</v>
      </c>
      <c r="P33" s="26">
        <v>0</v>
      </c>
      <c r="Q33" s="26">
        <v>0</v>
      </c>
      <c r="R33" s="26">
        <v>0.22</v>
      </c>
      <c r="S33" s="35">
        <f t="shared" si="76"/>
        <v>21.2576</v>
      </c>
      <c r="T33" s="33">
        <f t="shared" si="76"/>
        <v>3.2343999999999999</v>
      </c>
      <c r="U33" s="33">
        <f t="shared" si="76"/>
        <v>4.2223999999999995</v>
      </c>
      <c r="V33" s="33">
        <f t="shared" si="76"/>
        <v>7.28</v>
      </c>
      <c r="W33" s="33">
        <f t="shared" si="76"/>
        <v>4.16</v>
      </c>
      <c r="X33" s="33">
        <f t="shared" si="76"/>
        <v>2.1319999999999997</v>
      </c>
      <c r="Y33" s="33">
        <f t="shared" si="76"/>
        <v>0</v>
      </c>
      <c r="Z33" s="33">
        <f t="shared" si="76"/>
        <v>0</v>
      </c>
      <c r="AA33" s="33">
        <f t="shared" si="76"/>
        <v>0.2288</v>
      </c>
      <c r="AB33" s="36"/>
      <c r="AC33" s="36"/>
      <c r="AD33" s="122" t="s">
        <v>396</v>
      </c>
      <c r="AE33" s="37">
        <v>0</v>
      </c>
      <c r="AF33" s="38" t="s">
        <v>396</v>
      </c>
      <c r="AG33" s="282"/>
      <c r="AH33" s="26">
        <v>34.24</v>
      </c>
      <c r="AI33" s="26">
        <v>0</v>
      </c>
      <c r="AJ33" s="26">
        <v>0</v>
      </c>
      <c r="AK33" s="26">
        <v>35.89</v>
      </c>
      <c r="AL33" s="26">
        <v>5.93</v>
      </c>
      <c r="AM33" s="282"/>
      <c r="AN33" s="15">
        <v>0.01</v>
      </c>
      <c r="AO33" s="15">
        <v>0</v>
      </c>
      <c r="AP33" s="16">
        <f t="shared" si="34"/>
        <v>0</v>
      </c>
      <c r="AQ33" s="15">
        <f t="shared" si="35"/>
        <v>0.01</v>
      </c>
      <c r="AR33" s="15">
        <v>0.68300000000000005</v>
      </c>
      <c r="AS33" s="282"/>
      <c r="AT33" s="13">
        <f t="shared" si="36"/>
        <v>1.9319999999999999</v>
      </c>
      <c r="AU33" s="13">
        <f t="shared" si="37"/>
        <v>0</v>
      </c>
      <c r="AV33" s="13">
        <f t="shared" si="38"/>
        <v>0</v>
      </c>
      <c r="AW33" s="13">
        <f t="shared" si="39"/>
        <v>1.9319999999999999</v>
      </c>
      <c r="AX33" s="13">
        <f t="shared" si="40"/>
        <v>131.9556</v>
      </c>
      <c r="AY33" s="26">
        <f t="shared" si="41"/>
        <v>2.5274779352768117E-2</v>
      </c>
      <c r="AZ33" s="26">
        <f t="shared" si="42"/>
        <v>0</v>
      </c>
      <c r="BA33" s="26">
        <f t="shared" si="43"/>
        <v>0</v>
      </c>
      <c r="BB33" s="26">
        <f t="shared" si="44"/>
        <v>2.649275207274672E-2</v>
      </c>
      <c r="BC33" s="26">
        <f t="shared" si="45"/>
        <v>0.29897096549879643</v>
      </c>
      <c r="BD33" s="282"/>
      <c r="BE33" s="108">
        <f t="shared" si="46"/>
        <v>127879.12084515154</v>
      </c>
      <c r="BF33" s="108">
        <f t="shared" si="47"/>
        <v>127879.12084515154</v>
      </c>
      <c r="BG33" s="108">
        <f t="shared" si="2"/>
        <v>13526.48539040321</v>
      </c>
      <c r="BH33" s="108">
        <f t="shared" si="3"/>
        <v>2249.4749100300228</v>
      </c>
      <c r="BI33" s="108">
        <f t="shared" si="4"/>
        <v>802.42424804455231</v>
      </c>
      <c r="BJ33" s="108">
        <f t="shared" si="77"/>
        <v>6592.6962966737574</v>
      </c>
      <c r="BK33" s="108">
        <f>SUMIF('20.01'!$K:$K,$B:$B,'20.01'!$E:$E)</f>
        <v>104708.04</v>
      </c>
      <c r="BL33" s="108">
        <f t="shared" si="48"/>
        <v>0</v>
      </c>
      <c r="BM33" s="108">
        <f>SUMIF('20.01'!$AI:$AI,$B:$B,'20.01'!$E:$E)</f>
        <v>0</v>
      </c>
      <c r="BN33" s="108">
        <f>SUMIF('20.01'!$L:$L,$B:$B,'20.01'!$E:$E)</f>
        <v>0</v>
      </c>
      <c r="BO33" s="108">
        <f>SUMIF('20.01'!$M:$M,$B:$B,'20.01'!$E:$E)</f>
        <v>0</v>
      </c>
      <c r="BP33" s="108">
        <f>SUMIF('20.01'!$N:$N,$B:$B,'20.01'!$E:$E)</f>
        <v>0</v>
      </c>
      <c r="BQ33" s="108">
        <f>SUMIF('20.01'!$O:$O,$B:$B,'20.01'!$E:$E)</f>
        <v>0</v>
      </c>
      <c r="BR33" s="108">
        <f>SUMIF('20.01'!$T:$T,$B:$B,'20.01'!$E:$E)</f>
        <v>0</v>
      </c>
      <c r="BS33" s="108">
        <f>SUMIF('20.01'!$AT:$AT,$B:$B,'20.01'!$E:$E)</f>
        <v>0</v>
      </c>
      <c r="BT33" s="108">
        <f>SUMIF('20.01'!$AO:$AO,$B:$B,'20.01'!$E:$E)</f>
        <v>0</v>
      </c>
      <c r="BU33" s="108">
        <f t="shared" si="49"/>
        <v>0</v>
      </c>
      <c r="BV33" s="108">
        <f>SUMIF('20.01'!$AE:$AE,$B:$B,'20.01'!$E:$E)</f>
        <v>0</v>
      </c>
      <c r="BW33" s="108">
        <f>SUMIF('20.01'!$AF:$AF,$B:$B,'20.01'!$E:$E)</f>
        <v>0</v>
      </c>
      <c r="BX33" s="108">
        <f>SUMIF('20.01'!$AG:$AG,$B:$B,'20.01'!$E:$E)</f>
        <v>0</v>
      </c>
      <c r="BY33" s="108">
        <f t="shared" si="50"/>
        <v>0</v>
      </c>
      <c r="BZ33" s="108">
        <f>SUMIF('20.01'!$AH:$AH,$B:$B,'20.01'!$E:$E)</f>
        <v>0</v>
      </c>
      <c r="CA33" s="108">
        <f>SUMIF('20.01'!$AP:$AP,$B:$B,'20.01'!$E:$E)</f>
        <v>0</v>
      </c>
      <c r="CB33" s="108">
        <f>SUMIF('20.01'!$AD:$AD,$B:$B,'20.01'!$E:$E)</f>
        <v>0</v>
      </c>
      <c r="CC33" s="108">
        <f t="shared" si="51"/>
        <v>0</v>
      </c>
      <c r="CD33" s="108">
        <f>SUMIF('20.01'!$Z:$Z,$B:$B,'20.01'!$E:$E)</f>
        <v>0</v>
      </c>
      <c r="CE33" s="108">
        <f>SUMIF('20.01'!$S:$S,$B:$B,'20.01'!$E:$E)</f>
        <v>0</v>
      </c>
      <c r="CF33" s="108">
        <f t="shared" si="52"/>
        <v>0</v>
      </c>
      <c r="CG33" s="108">
        <f>SUMIF('20.01'!$AJ:$AJ,$B:$B,'20.01'!$E:$E)</f>
        <v>0</v>
      </c>
      <c r="CH33" s="108">
        <f>SUMIF('20.01'!$AL:$AL,$B:$B,'20.01'!$E:$E)</f>
        <v>0</v>
      </c>
      <c r="CI33" s="108">
        <f>SUMIF('20.01'!$AM:$AM,$B:$B,'20.01'!$E:$E)</f>
        <v>0</v>
      </c>
      <c r="CJ33" s="108">
        <f>SUMIF('20.01'!$W:$W,$B:$B,'20.01'!$E:$E)</f>
        <v>0</v>
      </c>
      <c r="CK33" s="108">
        <f>SUMIF('20.01'!$AR:$AR,$B:$B,'20.01'!$E:$E)</f>
        <v>0</v>
      </c>
      <c r="CL33" s="108">
        <f t="shared" si="53"/>
        <v>0</v>
      </c>
      <c r="CM33" s="108">
        <f>SUMIF('20.01'!$P:$P,$B:$B,'20.01'!$E:$E)</f>
        <v>0</v>
      </c>
      <c r="CN33" s="108">
        <f>SUMIF('20.01'!$Q:$Q,$B:$B,'20.01'!$E:$E)</f>
        <v>0</v>
      </c>
      <c r="CO33" s="108">
        <f>SUMIF('20.01'!$AK:$AK,$B:$B,'20.01'!$E:$E)</f>
        <v>0</v>
      </c>
      <c r="CP33" s="108">
        <f>SUMIF('20.01'!$U:$U,$B:$B,'20.01'!$E:$E)</f>
        <v>0</v>
      </c>
      <c r="CQ33" s="108">
        <f>SUMIF('20.01'!$R:$R,$B:$B,'20.01'!$E:$E)</f>
        <v>0</v>
      </c>
      <c r="CR33" s="108">
        <f>SUMIF('20.01'!$V:$V,$B:$B,'20.01'!$E:$E)</f>
        <v>0</v>
      </c>
      <c r="CS33" s="108">
        <f t="shared" si="54"/>
        <v>0</v>
      </c>
      <c r="CT33" s="108">
        <f>SUMIF('20.01'!$AQ:$AQ,$B:$B,'20.01'!$E:$E)</f>
        <v>0</v>
      </c>
      <c r="CU33" s="108">
        <f>SUMIF('20.01'!$AC:$AC,$B:$B,'20.01'!$E:$E)</f>
        <v>0</v>
      </c>
      <c r="CV33" s="108">
        <f>SUMIF('20.01'!$AS:$AS,$B:$B,'20.01'!$E:$E)</f>
        <v>0</v>
      </c>
      <c r="CW33" s="108">
        <f t="shared" si="55"/>
        <v>0</v>
      </c>
      <c r="CX33" s="108">
        <f>SUMIF('20.01'!$AB:$AB,$B:$B,'20.01'!$E:$E)</f>
        <v>0</v>
      </c>
      <c r="CY33" s="108">
        <f>SUMIF('20.01'!$AA:$AA,$B:$B,'20.01'!$E:$E)</f>
        <v>0</v>
      </c>
      <c r="CZ33" s="108">
        <f>SUMIF('20.01'!$AN:$AN,$B:$B,'20.01'!$E:$E)</f>
        <v>0</v>
      </c>
      <c r="DA33" s="108">
        <f>SUMIF('20.01'!$X:$X,$B:$B,'20.01'!$E:$E)</f>
        <v>0</v>
      </c>
      <c r="DB33" s="108">
        <f>SUMIF('20.01'!$Y:$Y,$B:$B,'20.01'!$E:$E)</f>
        <v>0</v>
      </c>
      <c r="DC33" s="108">
        <f t="shared" si="56"/>
        <v>0</v>
      </c>
      <c r="DD33" s="127">
        <f t="shared" si="57"/>
        <v>351377.89060185192</v>
      </c>
      <c r="DE33" s="127">
        <f t="shared" si="78"/>
        <v>288546.9230093013</v>
      </c>
      <c r="DF33" s="127">
        <f t="shared" si="58"/>
        <v>405.34412160306465</v>
      </c>
      <c r="DG33" s="127">
        <f t="shared" si="7"/>
        <v>185.70058616067763</v>
      </c>
      <c r="DH33" s="127">
        <f t="shared" si="8"/>
        <v>219.64353544238699</v>
      </c>
      <c r="DI33" s="108">
        <f>SUMIF('20.01'!$AZ:$AZ,$B:$B,'20.01'!$E:$E)+FH33*$DI$249</f>
        <v>19804.74897339895</v>
      </c>
      <c r="DJ33" s="108">
        <f>SUMIF('20.01'!$AY:$AY,$B:$B,'20.01'!$E:$E)</f>
        <v>0</v>
      </c>
      <c r="DK33" s="108">
        <f t="shared" si="9"/>
        <v>373.54258536058711</v>
      </c>
      <c r="DL33" s="108">
        <f>SUMIF('20.01'!$AX:$AX,$B:$B,'20.01'!$E:$E)</f>
        <v>0</v>
      </c>
      <c r="DM33" s="108">
        <f t="shared" si="10"/>
        <v>41873.41788905616</v>
      </c>
      <c r="DN33" s="108">
        <f>SUMIF('20.01'!$BA:$BA,$B:$B,'20.01'!$E:$E)</f>
        <v>0</v>
      </c>
      <c r="DO33" s="108">
        <f t="shared" si="11"/>
        <v>373.9140231319102</v>
      </c>
      <c r="DP33" s="108">
        <f>SUMIF('20.01'!$AW:$AW,$B:$B,'20.01'!$E:$E)</f>
        <v>0</v>
      </c>
      <c r="DQ33" s="108">
        <f t="shared" si="59"/>
        <v>198158.6299599444</v>
      </c>
      <c r="DR33" s="108">
        <f t="shared" si="60"/>
        <v>164086.13816492097</v>
      </c>
      <c r="DS33" s="108">
        <f t="shared" si="12"/>
        <v>52768.892839430169</v>
      </c>
      <c r="DT33" s="108">
        <f t="shared" si="13"/>
        <v>111317.24532549079</v>
      </c>
      <c r="DU33" s="108">
        <f t="shared" si="61"/>
        <v>27854.263951312252</v>
      </c>
      <c r="DV33" s="108">
        <f t="shared" si="62"/>
        <v>16538.091078094727</v>
      </c>
      <c r="DW33" s="108">
        <f t="shared" si="63"/>
        <v>11316.172873217525</v>
      </c>
      <c r="DX33" s="108">
        <f t="shared" si="64"/>
        <v>2344.7628377722235</v>
      </c>
      <c r="DY33" s="108">
        <f t="shared" si="65"/>
        <v>1380.758008598365</v>
      </c>
      <c r="DZ33" s="108">
        <f t="shared" si="66"/>
        <v>964.00482917385852</v>
      </c>
      <c r="EA33" s="108">
        <f t="shared" si="67"/>
        <v>1854.5739347053336</v>
      </c>
      <c r="EB33" s="108">
        <f t="shared" si="68"/>
        <v>146.38015892589726</v>
      </c>
      <c r="EC33" s="108">
        <f t="shared" si="69"/>
        <v>1872.5109123077061</v>
      </c>
      <c r="ED33" s="108">
        <f t="shared" si="70"/>
        <v>33710.921193807975</v>
      </c>
      <c r="EE33" s="108">
        <f t="shared" si="14"/>
        <v>200116.03208377809</v>
      </c>
      <c r="EF33" s="108">
        <f t="shared" si="71"/>
        <v>108062.65732524017</v>
      </c>
      <c r="EG33" s="108">
        <f t="shared" si="15"/>
        <v>92053.374758537917</v>
      </c>
      <c r="EH33" s="108">
        <f t="shared" si="16"/>
        <v>0</v>
      </c>
      <c r="EI33" s="108">
        <f t="shared" si="72"/>
        <v>0</v>
      </c>
      <c r="EJ33" s="108">
        <f t="shared" si="17"/>
        <v>0</v>
      </c>
      <c r="EK33" s="108">
        <f t="shared" si="18"/>
        <v>0</v>
      </c>
      <c r="EL33" s="108">
        <f>SUMIF('20.01'!$BF:$BF,$B:$B,'20.01'!$E:$E)</f>
        <v>0</v>
      </c>
      <c r="EM33" s="108">
        <f>SUMIF('20.01'!$BH:$BH,$B:$B,'20.01'!$E:$E)</f>
        <v>6080</v>
      </c>
      <c r="EO33" s="115">
        <v>0</v>
      </c>
      <c r="EP33" s="107">
        <v>3.4064192572214589</v>
      </c>
      <c r="EQ33" s="108">
        <f t="shared" si="73"/>
        <v>2617.2999999999997</v>
      </c>
      <c r="ER33" s="107">
        <v>3.0862333180498247</v>
      </c>
      <c r="ES33" s="108">
        <f t="shared" si="19"/>
        <v>2617.2999999999997</v>
      </c>
      <c r="ET33" s="107">
        <v>0</v>
      </c>
      <c r="EU33" s="108">
        <f t="shared" si="20"/>
        <v>0</v>
      </c>
      <c r="EV33" s="108">
        <f t="shared" si="21"/>
        <v>2617.3000000000002</v>
      </c>
      <c r="EW33" s="108">
        <f t="shared" si="22"/>
        <v>2617.3000000000002</v>
      </c>
      <c r="EX33" s="108">
        <f t="shared" si="23"/>
        <v>2617.3000000000002</v>
      </c>
      <c r="EY33" s="108">
        <f t="shared" si="24"/>
        <v>2617.3000000000002</v>
      </c>
      <c r="EZ33" s="108">
        <f t="shared" si="25"/>
        <v>2617.3000000000002</v>
      </c>
      <c r="FA33" s="108">
        <f t="shared" si="26"/>
        <v>2617.3000000000002</v>
      </c>
      <c r="FB33" s="108">
        <f t="shared" si="27"/>
        <v>2617.3000000000002</v>
      </c>
      <c r="FC33" s="108">
        <f t="shared" si="28"/>
        <v>2617.3000000000002</v>
      </c>
      <c r="FD33" s="108">
        <f t="shared" si="29"/>
        <v>2617.3000000000002</v>
      </c>
      <c r="FE33" s="108">
        <f t="shared" si="30"/>
        <v>2617.3000000000002</v>
      </c>
      <c r="FF33" s="108">
        <f t="shared" si="31"/>
        <v>2617.3000000000002</v>
      </c>
      <c r="FG33" s="108">
        <f t="shared" si="32"/>
        <v>2617.3000000000002</v>
      </c>
      <c r="FH33" s="108">
        <f t="shared" si="74"/>
        <v>2617.2999999999997</v>
      </c>
      <c r="FI33" s="108">
        <v>0</v>
      </c>
    </row>
    <row r="34" spans="1:165" ht="12" customHeight="1" x14ac:dyDescent="0.25">
      <c r="A34" s="22">
        <f t="shared" si="75"/>
        <v>29</v>
      </c>
      <c r="B34" s="10" t="s">
        <v>29</v>
      </c>
      <c r="C34" s="28">
        <v>2021</v>
      </c>
      <c r="D34" s="282"/>
      <c r="E34" s="126">
        <f t="shared" si="0"/>
        <v>747.76</v>
      </c>
      <c r="F34" s="11">
        <f>SUMIF(Площади!$A:$A,$B:$B,Площади!$C:$C)</f>
        <v>747.76</v>
      </c>
      <c r="G34" s="11">
        <f>SUMIF(Площади!$A:$A,$B:$B,Площади!$G:$G)</f>
        <v>0</v>
      </c>
      <c r="H34" s="11">
        <f>SUMIF(Площади!$A:$A,$B:$B,Площади!$F:$F)</f>
        <v>96</v>
      </c>
      <c r="I34" s="124" t="s">
        <v>496</v>
      </c>
      <c r="J34" s="12">
        <v>16.23</v>
      </c>
      <c r="K34" s="26">
        <v>0</v>
      </c>
      <c r="L34" s="26">
        <v>3.25</v>
      </c>
      <c r="M34" s="26">
        <v>6.71</v>
      </c>
      <c r="N34" s="26">
        <v>4</v>
      </c>
      <c r="O34" s="26">
        <v>2.0499999999999998</v>
      </c>
      <c r="P34" s="26">
        <v>0</v>
      </c>
      <c r="Q34" s="26">
        <v>0</v>
      </c>
      <c r="R34" s="26">
        <v>0.22</v>
      </c>
      <c r="S34" s="35">
        <f t="shared" si="76"/>
        <v>16.879200000000001</v>
      </c>
      <c r="T34" s="33">
        <f t="shared" si="76"/>
        <v>0</v>
      </c>
      <c r="U34" s="33">
        <f t="shared" si="76"/>
        <v>3.38</v>
      </c>
      <c r="V34" s="33">
        <f t="shared" si="76"/>
        <v>6.9783999999999997</v>
      </c>
      <c r="W34" s="33">
        <f t="shared" si="76"/>
        <v>4.16</v>
      </c>
      <c r="X34" s="33">
        <f t="shared" si="76"/>
        <v>2.1319999999999997</v>
      </c>
      <c r="Y34" s="33">
        <f t="shared" si="76"/>
        <v>0</v>
      </c>
      <c r="Z34" s="33">
        <f t="shared" si="76"/>
        <v>0</v>
      </c>
      <c r="AA34" s="33">
        <f t="shared" si="76"/>
        <v>0.2288</v>
      </c>
      <c r="AB34" s="36"/>
      <c r="AC34" s="36"/>
      <c r="AD34" s="122" t="s">
        <v>396</v>
      </c>
      <c r="AE34" s="37">
        <v>0</v>
      </c>
      <c r="AF34" s="38" t="s">
        <v>396</v>
      </c>
      <c r="AG34" s="282"/>
      <c r="AH34" s="26">
        <v>34.24</v>
      </c>
      <c r="AI34" s="26">
        <v>0</v>
      </c>
      <c r="AJ34" s="26">
        <v>0</v>
      </c>
      <c r="AK34" s="26">
        <v>35.89</v>
      </c>
      <c r="AL34" s="26">
        <v>5.93</v>
      </c>
      <c r="AM34" s="282"/>
      <c r="AN34" s="15">
        <v>0.01</v>
      </c>
      <c r="AO34" s="15">
        <v>0</v>
      </c>
      <c r="AP34" s="16">
        <f t="shared" si="34"/>
        <v>0</v>
      </c>
      <c r="AQ34" s="15">
        <f t="shared" si="35"/>
        <v>0.01</v>
      </c>
      <c r="AR34" s="15">
        <v>0.68300000000000005</v>
      </c>
      <c r="AS34" s="282"/>
      <c r="AT34" s="13">
        <f t="shared" si="36"/>
        <v>0.96</v>
      </c>
      <c r="AU34" s="13">
        <f t="shared" si="37"/>
        <v>0</v>
      </c>
      <c r="AV34" s="13">
        <f t="shared" si="38"/>
        <v>0</v>
      </c>
      <c r="AW34" s="13">
        <f t="shared" si="39"/>
        <v>0.96</v>
      </c>
      <c r="AX34" s="13">
        <f t="shared" si="40"/>
        <v>65.568000000000012</v>
      </c>
      <c r="AY34" s="26">
        <f t="shared" si="41"/>
        <v>4.3958489354873224E-2</v>
      </c>
      <c r="AZ34" s="26">
        <f t="shared" si="42"/>
        <v>0</v>
      </c>
      <c r="BA34" s="26">
        <f t="shared" si="43"/>
        <v>0</v>
      </c>
      <c r="BB34" s="26">
        <f t="shared" si="44"/>
        <v>4.6076816090724296E-2</v>
      </c>
      <c r="BC34" s="26">
        <f t="shared" si="45"/>
        <v>0.51997731892585863</v>
      </c>
      <c r="BD34" s="282"/>
      <c r="BE34" s="108">
        <f t="shared" si="46"/>
        <v>50820.374904791053</v>
      </c>
      <c r="BF34" s="108">
        <f t="shared" si="47"/>
        <v>19356.844691006198</v>
      </c>
      <c r="BG34" s="108">
        <f t="shared" si="2"/>
        <v>3864.5033872799859</v>
      </c>
      <c r="BH34" s="108">
        <f t="shared" si="3"/>
        <v>642.67273859475426</v>
      </c>
      <c r="BI34" s="108">
        <f t="shared" si="4"/>
        <v>229.25180748014924</v>
      </c>
      <c r="BJ34" s="108">
        <f t="shared" si="77"/>
        <v>1883.5267576513088</v>
      </c>
      <c r="BK34" s="108">
        <f>SUMIF('20.01'!$K:$K,$B:$B,'20.01'!$E:$E)</f>
        <v>12736.89</v>
      </c>
      <c r="BL34" s="108">
        <f t="shared" si="48"/>
        <v>30973.46</v>
      </c>
      <c r="BM34" s="108">
        <f>SUMIF('20.01'!$AI:$AI,$B:$B,'20.01'!$E:$E)</f>
        <v>0</v>
      </c>
      <c r="BN34" s="108">
        <f>SUMIF('20.01'!$L:$L,$B:$B,'20.01'!$E:$E)</f>
        <v>0</v>
      </c>
      <c r="BO34" s="108">
        <f>SUMIF('20.01'!$M:$M,$B:$B,'20.01'!$E:$E)</f>
        <v>0</v>
      </c>
      <c r="BP34" s="108">
        <f>SUMIF('20.01'!$N:$N,$B:$B,'20.01'!$E:$E)</f>
        <v>30973.46</v>
      </c>
      <c r="BQ34" s="108">
        <f>SUMIF('20.01'!$O:$O,$B:$B,'20.01'!$E:$E)</f>
        <v>0</v>
      </c>
      <c r="BR34" s="108">
        <f>SUMIF('20.01'!$T:$T,$B:$B,'20.01'!$E:$E)</f>
        <v>0</v>
      </c>
      <c r="BS34" s="108">
        <f>SUMIF('20.01'!$AT:$AT,$B:$B,'20.01'!$E:$E)</f>
        <v>0</v>
      </c>
      <c r="BT34" s="108">
        <f>SUMIF('20.01'!$AO:$AO,$B:$B,'20.01'!$E:$E)</f>
        <v>0</v>
      </c>
      <c r="BU34" s="108">
        <f t="shared" si="49"/>
        <v>0</v>
      </c>
      <c r="BV34" s="108">
        <f>SUMIF('20.01'!$AE:$AE,$B:$B,'20.01'!$E:$E)</f>
        <v>0</v>
      </c>
      <c r="BW34" s="108">
        <f>SUMIF('20.01'!$AF:$AF,$B:$B,'20.01'!$E:$E)</f>
        <v>0</v>
      </c>
      <c r="BX34" s="108">
        <f>SUMIF('20.01'!$AG:$AG,$B:$B,'20.01'!$E:$E)</f>
        <v>0</v>
      </c>
      <c r="BY34" s="108">
        <f t="shared" si="50"/>
        <v>0</v>
      </c>
      <c r="BZ34" s="108">
        <f>SUMIF('20.01'!$AH:$AH,$B:$B,'20.01'!$E:$E)</f>
        <v>0</v>
      </c>
      <c r="CA34" s="108">
        <f>SUMIF('20.01'!$AP:$AP,$B:$B,'20.01'!$E:$E)</f>
        <v>0</v>
      </c>
      <c r="CB34" s="108">
        <f>SUMIF('20.01'!$AD:$AD,$B:$B,'20.01'!$E:$E)</f>
        <v>0</v>
      </c>
      <c r="CC34" s="108">
        <f t="shared" si="51"/>
        <v>0</v>
      </c>
      <c r="CD34" s="108">
        <f>SUMIF('20.01'!$Z:$Z,$B:$B,'20.01'!$E:$E)</f>
        <v>0</v>
      </c>
      <c r="CE34" s="108">
        <f>SUMIF('20.01'!$S:$S,$B:$B,'20.01'!$E:$E)</f>
        <v>0</v>
      </c>
      <c r="CF34" s="108">
        <f t="shared" si="52"/>
        <v>0</v>
      </c>
      <c r="CG34" s="108">
        <f>SUMIF('20.01'!$AJ:$AJ,$B:$B,'20.01'!$E:$E)</f>
        <v>0</v>
      </c>
      <c r="CH34" s="108">
        <f>SUMIF('20.01'!$AL:$AL,$B:$B,'20.01'!$E:$E)</f>
        <v>0</v>
      </c>
      <c r="CI34" s="108">
        <f>SUMIF('20.01'!$AM:$AM,$B:$B,'20.01'!$E:$E)</f>
        <v>0</v>
      </c>
      <c r="CJ34" s="108">
        <f>SUMIF('20.01'!$W:$W,$B:$B,'20.01'!$E:$E)</f>
        <v>0</v>
      </c>
      <c r="CK34" s="108">
        <f>SUMIF('20.01'!$AR:$AR,$B:$B,'20.01'!$E:$E)</f>
        <v>0</v>
      </c>
      <c r="CL34" s="108">
        <f t="shared" si="53"/>
        <v>0</v>
      </c>
      <c r="CM34" s="108">
        <f>SUMIF('20.01'!$P:$P,$B:$B,'20.01'!$E:$E)</f>
        <v>0</v>
      </c>
      <c r="CN34" s="108">
        <f>SUMIF('20.01'!$Q:$Q,$B:$B,'20.01'!$E:$E)</f>
        <v>0</v>
      </c>
      <c r="CO34" s="108">
        <f>SUMIF('20.01'!$AK:$AK,$B:$B,'20.01'!$E:$E)</f>
        <v>0</v>
      </c>
      <c r="CP34" s="108">
        <f>SUMIF('20.01'!$U:$U,$B:$B,'20.01'!$E:$E)</f>
        <v>0</v>
      </c>
      <c r="CQ34" s="108">
        <f>SUMIF('20.01'!$R:$R,$B:$B,'20.01'!$E:$E)</f>
        <v>0</v>
      </c>
      <c r="CR34" s="108">
        <f>SUMIF('20.01'!$V:$V,$B:$B,'20.01'!$E:$E)</f>
        <v>0</v>
      </c>
      <c r="CS34" s="108">
        <f t="shared" si="54"/>
        <v>0</v>
      </c>
      <c r="CT34" s="108">
        <f>SUMIF('20.01'!$AQ:$AQ,$B:$B,'20.01'!$E:$E)</f>
        <v>0</v>
      </c>
      <c r="CU34" s="108">
        <f>SUMIF('20.01'!$AC:$AC,$B:$B,'20.01'!$E:$E)</f>
        <v>0</v>
      </c>
      <c r="CV34" s="108">
        <f>SUMIF('20.01'!$AS:$AS,$B:$B,'20.01'!$E:$E)</f>
        <v>0</v>
      </c>
      <c r="CW34" s="108">
        <f t="shared" si="55"/>
        <v>0</v>
      </c>
      <c r="CX34" s="108">
        <f>SUMIF('20.01'!$AB:$AB,$B:$B,'20.01'!$E:$E)</f>
        <v>0</v>
      </c>
      <c r="CY34" s="108">
        <f>SUMIF('20.01'!$AA:$AA,$B:$B,'20.01'!$E:$E)</f>
        <v>0</v>
      </c>
      <c r="CZ34" s="108">
        <f>SUMIF('20.01'!$AN:$AN,$B:$B,'20.01'!$E:$E)</f>
        <v>0</v>
      </c>
      <c r="DA34" s="108">
        <f>SUMIF('20.01'!$X:$X,$B:$B,'20.01'!$E:$E)</f>
        <v>0</v>
      </c>
      <c r="DB34" s="108">
        <f>SUMIF('20.01'!$Y:$Y,$B:$B,'20.01'!$E:$E)</f>
        <v>0</v>
      </c>
      <c r="DC34" s="108">
        <f t="shared" si="56"/>
        <v>490.07021378485763</v>
      </c>
      <c r="DD34" s="127">
        <f t="shared" si="57"/>
        <v>140227.46307524582</v>
      </c>
      <c r="DE34" s="127">
        <f t="shared" si="78"/>
        <v>82437.568161630377</v>
      </c>
      <c r="DF34" s="127">
        <f t="shared" si="58"/>
        <v>115.80641132843299</v>
      </c>
      <c r="DG34" s="127">
        <f t="shared" si="7"/>
        <v>53.054472283463234</v>
      </c>
      <c r="DH34" s="127">
        <f t="shared" si="8"/>
        <v>62.751939044969753</v>
      </c>
      <c r="DI34" s="108">
        <f>SUMIF('20.01'!$AZ:$AZ,$B:$B,'20.01'!$E:$E)+FH34*$DI$249</f>
        <v>45497.347160336532</v>
      </c>
      <c r="DJ34" s="108">
        <f>SUMIF('20.01'!$AY:$AY,$B:$B,'20.01'!$E:$E)</f>
        <v>0</v>
      </c>
      <c r="DK34" s="108">
        <f t="shared" si="9"/>
        <v>106.72074413679466</v>
      </c>
      <c r="DL34" s="108">
        <f>SUMIF('20.01'!$AX:$AX,$B:$B,'20.01'!$E:$E)</f>
        <v>0</v>
      </c>
      <c r="DM34" s="108">
        <f t="shared" si="10"/>
        <v>11963.193734276027</v>
      </c>
      <c r="DN34" s="108">
        <f>SUMIF('20.01'!$BA:$BA,$B:$B,'20.01'!$E:$E)</f>
        <v>0</v>
      </c>
      <c r="DO34" s="108">
        <f t="shared" si="11"/>
        <v>106.8268635376599</v>
      </c>
      <c r="DP34" s="108">
        <f>SUMIF('20.01'!$AW:$AW,$B:$B,'20.01'!$E:$E)</f>
        <v>0</v>
      </c>
      <c r="DQ34" s="108">
        <f t="shared" si="59"/>
        <v>56613.722973617107</v>
      </c>
      <c r="DR34" s="108">
        <f t="shared" si="60"/>
        <v>46879.246045237967</v>
      </c>
      <c r="DS34" s="108">
        <f t="shared" si="12"/>
        <v>15076.020062511869</v>
      </c>
      <c r="DT34" s="108">
        <f t="shared" si="13"/>
        <v>31803.225982726097</v>
      </c>
      <c r="DU34" s="108">
        <f t="shared" si="61"/>
        <v>7957.9354343152318</v>
      </c>
      <c r="DV34" s="108">
        <f t="shared" si="62"/>
        <v>4724.9161290475358</v>
      </c>
      <c r="DW34" s="108">
        <f t="shared" si="63"/>
        <v>3233.0193052676955</v>
      </c>
      <c r="DX34" s="108">
        <f t="shared" si="64"/>
        <v>669.89640452854405</v>
      </c>
      <c r="DY34" s="108">
        <f t="shared" si="65"/>
        <v>394.48118614966324</v>
      </c>
      <c r="DZ34" s="108">
        <f t="shared" si="66"/>
        <v>275.41521837888075</v>
      </c>
      <c r="EA34" s="108">
        <f t="shared" si="67"/>
        <v>529.84992374403419</v>
      </c>
      <c r="EB34" s="108">
        <f t="shared" si="68"/>
        <v>41.820665433243782</v>
      </c>
      <c r="EC34" s="108">
        <f t="shared" si="69"/>
        <v>534.97450035808299</v>
      </c>
      <c r="ED34" s="108">
        <f t="shared" si="70"/>
        <v>9631.176568174018</v>
      </c>
      <c r="EE34" s="108">
        <f t="shared" si="14"/>
        <v>57172.95080845373</v>
      </c>
      <c r="EF34" s="108">
        <f t="shared" si="71"/>
        <v>30873.393436565017</v>
      </c>
      <c r="EG34" s="108">
        <f t="shared" si="15"/>
        <v>26299.557371888714</v>
      </c>
      <c r="EH34" s="108">
        <f t="shared" si="16"/>
        <v>0</v>
      </c>
      <c r="EI34" s="108">
        <f t="shared" si="72"/>
        <v>0</v>
      </c>
      <c r="EJ34" s="108">
        <f t="shared" si="17"/>
        <v>0</v>
      </c>
      <c r="EK34" s="108">
        <f t="shared" si="18"/>
        <v>0</v>
      </c>
      <c r="EL34" s="108">
        <f>SUMIF('20.01'!$BF:$BF,$B:$B,'20.01'!$E:$E)</f>
        <v>0</v>
      </c>
      <c r="EM34" s="108">
        <f>SUMIF('20.01'!$BH:$BH,$B:$B,'20.01'!$E:$E)</f>
        <v>1140</v>
      </c>
      <c r="EO34" s="115">
        <v>0</v>
      </c>
      <c r="EP34" s="107">
        <v>3.4064198852350476</v>
      </c>
      <c r="EQ34" s="108">
        <f t="shared" si="73"/>
        <v>747.7600000000001</v>
      </c>
      <c r="ER34" s="107">
        <v>2.6059480247186051</v>
      </c>
      <c r="ES34" s="108">
        <f t="shared" si="19"/>
        <v>747.7600000000001</v>
      </c>
      <c r="ET34" s="107">
        <v>0</v>
      </c>
      <c r="EU34" s="108">
        <f t="shared" si="20"/>
        <v>0</v>
      </c>
      <c r="EV34" s="108">
        <f t="shared" si="21"/>
        <v>747.76</v>
      </c>
      <c r="EW34" s="108">
        <f t="shared" si="22"/>
        <v>747.76</v>
      </c>
      <c r="EX34" s="108">
        <f t="shared" si="23"/>
        <v>747.76</v>
      </c>
      <c r="EY34" s="108">
        <f t="shared" si="24"/>
        <v>747.76</v>
      </c>
      <c r="EZ34" s="108">
        <f t="shared" si="25"/>
        <v>747.76</v>
      </c>
      <c r="FA34" s="108">
        <f t="shared" si="26"/>
        <v>747.76</v>
      </c>
      <c r="FB34" s="108">
        <f t="shared" si="27"/>
        <v>747.76</v>
      </c>
      <c r="FC34" s="108">
        <f t="shared" si="28"/>
        <v>747.76</v>
      </c>
      <c r="FD34" s="108">
        <f t="shared" si="29"/>
        <v>747.76</v>
      </c>
      <c r="FE34" s="108">
        <f t="shared" si="30"/>
        <v>747.76</v>
      </c>
      <c r="FF34" s="108">
        <f t="shared" si="31"/>
        <v>747.76</v>
      </c>
      <c r="FG34" s="108">
        <f t="shared" si="32"/>
        <v>747.76</v>
      </c>
      <c r="FH34" s="108">
        <f t="shared" si="74"/>
        <v>747.7600000000001</v>
      </c>
      <c r="FI34" s="108">
        <v>747.7600000000001</v>
      </c>
    </row>
    <row r="35" spans="1:165" ht="12" customHeight="1" x14ac:dyDescent="0.25">
      <c r="A35" s="22">
        <f t="shared" si="75"/>
        <v>30</v>
      </c>
      <c r="B35" s="10" t="s">
        <v>30</v>
      </c>
      <c r="C35" s="28">
        <v>2021</v>
      </c>
      <c r="D35" s="282"/>
      <c r="E35" s="126">
        <f t="shared" si="0"/>
        <v>3903.7</v>
      </c>
      <c r="F35" s="11">
        <f>SUMIF(Площади!$A:$A,$B:$B,Площади!$C:$C)</f>
        <v>3903.7</v>
      </c>
      <c r="G35" s="11">
        <f>SUMIF(Площади!$A:$A,$B:$B,Площади!$G:$G)</f>
        <v>0</v>
      </c>
      <c r="H35" s="11">
        <f>SUMIF(Площади!$A:$A,$B:$B,Площади!$F:$F)</f>
        <v>628</v>
      </c>
      <c r="I35" s="124" t="s">
        <v>496</v>
      </c>
      <c r="J35" s="12">
        <v>36.54</v>
      </c>
      <c r="K35" s="26">
        <v>4.03</v>
      </c>
      <c r="L35" s="26">
        <v>7</v>
      </c>
      <c r="M35" s="26">
        <v>11</v>
      </c>
      <c r="N35" s="26">
        <v>5.4</v>
      </c>
      <c r="O35" s="26">
        <v>2.67</v>
      </c>
      <c r="P35" s="26">
        <v>1.54</v>
      </c>
      <c r="Q35" s="26">
        <v>4.9000000000000004</v>
      </c>
      <c r="R35" s="26">
        <v>0</v>
      </c>
      <c r="S35" s="35">
        <f t="shared" si="76"/>
        <v>38.001599999999996</v>
      </c>
      <c r="T35" s="33">
        <f t="shared" si="76"/>
        <v>4.1912000000000003</v>
      </c>
      <c r="U35" s="33">
        <f t="shared" si="76"/>
        <v>7.28</v>
      </c>
      <c r="V35" s="33">
        <f t="shared" si="76"/>
        <v>11.44</v>
      </c>
      <c r="W35" s="33">
        <f t="shared" si="76"/>
        <v>5.6160000000000005</v>
      </c>
      <c r="X35" s="33">
        <f t="shared" si="76"/>
        <v>2.7767999999999997</v>
      </c>
      <c r="Y35" s="33">
        <f t="shared" si="76"/>
        <v>1.6016000000000001</v>
      </c>
      <c r="Z35" s="33">
        <f t="shared" si="76"/>
        <v>5.0960000000000001</v>
      </c>
      <c r="AA35" s="33">
        <f t="shared" si="76"/>
        <v>0</v>
      </c>
      <c r="AB35" s="36"/>
      <c r="AC35" s="36"/>
      <c r="AD35" s="122" t="s">
        <v>395</v>
      </c>
      <c r="AE35" s="37">
        <v>2</v>
      </c>
      <c r="AF35" s="38" t="s">
        <v>396</v>
      </c>
      <c r="AG35" s="282"/>
      <c r="AH35" s="26">
        <v>34.24</v>
      </c>
      <c r="AI35" s="26">
        <v>34.24</v>
      </c>
      <c r="AJ35" s="26">
        <v>2190</v>
      </c>
      <c r="AK35" s="26">
        <v>35.89</v>
      </c>
      <c r="AL35" s="26">
        <v>4.29</v>
      </c>
      <c r="AM35" s="282"/>
      <c r="AN35" s="15">
        <v>7.0000000000000001E-3</v>
      </c>
      <c r="AO35" s="15">
        <v>7.0000000000000001E-3</v>
      </c>
      <c r="AP35" s="16">
        <f t="shared" si="34"/>
        <v>4.193E-4</v>
      </c>
      <c r="AQ35" s="15">
        <f t="shared" si="35"/>
        <v>1.4E-2</v>
      </c>
      <c r="AR35" s="15">
        <v>3.23</v>
      </c>
      <c r="AS35" s="282"/>
      <c r="AT35" s="13">
        <f t="shared" si="36"/>
        <v>4.3959999999999999</v>
      </c>
      <c r="AU35" s="13">
        <f t="shared" si="37"/>
        <v>4.3959999999999999</v>
      </c>
      <c r="AV35" s="13">
        <f t="shared" si="38"/>
        <v>0.26332040000000001</v>
      </c>
      <c r="AW35" s="13">
        <f t="shared" si="39"/>
        <v>8.7919999999999998</v>
      </c>
      <c r="AX35" s="13">
        <f t="shared" si="40"/>
        <v>2028.44</v>
      </c>
      <c r="AY35" s="26">
        <f t="shared" si="41"/>
        <v>3.8558044931731435E-2</v>
      </c>
      <c r="AZ35" s="26">
        <f t="shared" si="42"/>
        <v>3.8558044931731435E-2</v>
      </c>
      <c r="BA35" s="26">
        <f t="shared" si="43"/>
        <v>0.14772438353357073</v>
      </c>
      <c r="BB35" s="26">
        <f t="shared" si="44"/>
        <v>8.0832256577093517E-2</v>
      </c>
      <c r="BC35" s="26">
        <f t="shared" si="45"/>
        <v>2.2291691472193049</v>
      </c>
      <c r="BD35" s="282"/>
      <c r="BE35" s="108">
        <f t="shared" si="46"/>
        <v>113027.88096405381</v>
      </c>
      <c r="BF35" s="108">
        <f t="shared" si="47"/>
        <v>113027.88096405381</v>
      </c>
      <c r="BG35" s="108">
        <f t="shared" si="2"/>
        <v>20174.737713871931</v>
      </c>
      <c r="BH35" s="108">
        <f t="shared" si="3"/>
        <v>3355.0892928912235</v>
      </c>
      <c r="BI35" s="108">
        <f t="shared" si="4"/>
        <v>1196.8148615334576</v>
      </c>
      <c r="BJ35" s="108">
        <f t="shared" si="77"/>
        <v>9832.9990957572099</v>
      </c>
      <c r="BK35" s="108">
        <f>SUMIF('20.01'!$K:$K,$B:$B,'20.01'!$E:$E)</f>
        <v>78468.239999999991</v>
      </c>
      <c r="BL35" s="108">
        <f t="shared" si="48"/>
        <v>0</v>
      </c>
      <c r="BM35" s="108">
        <f>SUMIF('20.01'!$AI:$AI,$B:$B,'20.01'!$E:$E)</f>
        <v>0</v>
      </c>
      <c r="BN35" s="108">
        <f>SUMIF('20.01'!$L:$L,$B:$B,'20.01'!$E:$E)</f>
        <v>0</v>
      </c>
      <c r="BO35" s="108">
        <f>SUMIF('20.01'!$M:$M,$B:$B,'20.01'!$E:$E)</f>
        <v>0</v>
      </c>
      <c r="BP35" s="108">
        <f>SUMIF('20.01'!$N:$N,$B:$B,'20.01'!$E:$E)</f>
        <v>0</v>
      </c>
      <c r="BQ35" s="108">
        <f>SUMIF('20.01'!$O:$O,$B:$B,'20.01'!$E:$E)</f>
        <v>0</v>
      </c>
      <c r="BR35" s="108">
        <f>SUMIF('20.01'!$T:$T,$B:$B,'20.01'!$E:$E)</f>
        <v>0</v>
      </c>
      <c r="BS35" s="108">
        <f>SUMIF('20.01'!$AT:$AT,$B:$B,'20.01'!$E:$E)</f>
        <v>0</v>
      </c>
      <c r="BT35" s="108">
        <f>SUMIF('20.01'!$AO:$AO,$B:$B,'20.01'!$E:$E)</f>
        <v>0</v>
      </c>
      <c r="BU35" s="108">
        <f t="shared" si="49"/>
        <v>0</v>
      </c>
      <c r="BV35" s="108">
        <f>SUMIF('20.01'!$AE:$AE,$B:$B,'20.01'!$E:$E)</f>
        <v>0</v>
      </c>
      <c r="BW35" s="108">
        <f>SUMIF('20.01'!$AF:$AF,$B:$B,'20.01'!$E:$E)</f>
        <v>0</v>
      </c>
      <c r="BX35" s="108">
        <f>SUMIF('20.01'!$AG:$AG,$B:$B,'20.01'!$E:$E)</f>
        <v>0</v>
      </c>
      <c r="BY35" s="108">
        <f t="shared" si="50"/>
        <v>0</v>
      </c>
      <c r="BZ35" s="108">
        <f>SUMIF('20.01'!$AH:$AH,$B:$B,'20.01'!$E:$E)</f>
        <v>0</v>
      </c>
      <c r="CA35" s="108">
        <f>SUMIF('20.01'!$AP:$AP,$B:$B,'20.01'!$E:$E)</f>
        <v>0</v>
      </c>
      <c r="CB35" s="108">
        <f>SUMIF('20.01'!$AD:$AD,$B:$B,'20.01'!$E:$E)</f>
        <v>0</v>
      </c>
      <c r="CC35" s="108">
        <f t="shared" si="51"/>
        <v>0</v>
      </c>
      <c r="CD35" s="108">
        <f>SUMIF('20.01'!$Z:$Z,$B:$B,'20.01'!$E:$E)</f>
        <v>0</v>
      </c>
      <c r="CE35" s="108">
        <f>SUMIF('20.01'!$S:$S,$B:$B,'20.01'!$E:$E)</f>
        <v>0</v>
      </c>
      <c r="CF35" s="108">
        <f t="shared" si="52"/>
        <v>0</v>
      </c>
      <c r="CG35" s="108">
        <f>SUMIF('20.01'!$AJ:$AJ,$B:$B,'20.01'!$E:$E)</f>
        <v>0</v>
      </c>
      <c r="CH35" s="108">
        <f>SUMIF('20.01'!$AL:$AL,$B:$B,'20.01'!$E:$E)</f>
        <v>0</v>
      </c>
      <c r="CI35" s="108">
        <f>SUMIF('20.01'!$AM:$AM,$B:$B,'20.01'!$E:$E)</f>
        <v>0</v>
      </c>
      <c r="CJ35" s="108">
        <f>SUMIF('20.01'!$W:$W,$B:$B,'20.01'!$E:$E)</f>
        <v>0</v>
      </c>
      <c r="CK35" s="108">
        <f>SUMIF('20.01'!$AR:$AR,$B:$B,'20.01'!$E:$E)</f>
        <v>0</v>
      </c>
      <c r="CL35" s="108">
        <f t="shared" si="53"/>
        <v>0</v>
      </c>
      <c r="CM35" s="108">
        <f>SUMIF('20.01'!$P:$P,$B:$B,'20.01'!$E:$E)</f>
        <v>0</v>
      </c>
      <c r="CN35" s="108">
        <f>SUMIF('20.01'!$Q:$Q,$B:$B,'20.01'!$E:$E)</f>
        <v>0</v>
      </c>
      <c r="CO35" s="108">
        <f>SUMIF('20.01'!$AK:$AK,$B:$B,'20.01'!$E:$E)</f>
        <v>0</v>
      </c>
      <c r="CP35" s="108">
        <f>SUMIF('20.01'!$U:$U,$B:$B,'20.01'!$E:$E)</f>
        <v>0</v>
      </c>
      <c r="CQ35" s="108">
        <f>SUMIF('20.01'!$R:$R,$B:$B,'20.01'!$E:$E)</f>
        <v>0</v>
      </c>
      <c r="CR35" s="108">
        <f>SUMIF('20.01'!$V:$V,$B:$B,'20.01'!$E:$E)</f>
        <v>0</v>
      </c>
      <c r="CS35" s="108">
        <f t="shared" si="54"/>
        <v>0</v>
      </c>
      <c r="CT35" s="108">
        <f>SUMIF('20.01'!$AQ:$AQ,$B:$B,'20.01'!$E:$E)</f>
        <v>0</v>
      </c>
      <c r="CU35" s="108">
        <f>SUMIF('20.01'!$AC:$AC,$B:$B,'20.01'!$E:$E)</f>
        <v>0</v>
      </c>
      <c r="CV35" s="108">
        <f>SUMIF('20.01'!$AS:$AS,$B:$B,'20.01'!$E:$E)</f>
        <v>0</v>
      </c>
      <c r="CW35" s="108">
        <f t="shared" si="55"/>
        <v>0</v>
      </c>
      <c r="CX35" s="108">
        <f>SUMIF('20.01'!$AB:$AB,$B:$B,'20.01'!$E:$E)</f>
        <v>0</v>
      </c>
      <c r="CY35" s="108">
        <f>SUMIF('20.01'!$AA:$AA,$B:$B,'20.01'!$E:$E)</f>
        <v>0</v>
      </c>
      <c r="CZ35" s="108">
        <f>SUMIF('20.01'!$AN:$AN,$B:$B,'20.01'!$E:$E)</f>
        <v>0</v>
      </c>
      <c r="DA35" s="108">
        <f>SUMIF('20.01'!$X:$X,$B:$B,'20.01'!$E:$E)</f>
        <v>0</v>
      </c>
      <c r="DB35" s="108">
        <f>SUMIF('20.01'!$Y:$Y,$B:$B,'20.01'!$E:$E)</f>
        <v>0</v>
      </c>
      <c r="DC35" s="108">
        <f t="shared" si="56"/>
        <v>0</v>
      </c>
      <c r="DD35" s="127">
        <f t="shared" si="57"/>
        <v>494928.88942820829</v>
      </c>
      <c r="DE35" s="127">
        <f t="shared" si="78"/>
        <v>430367.41044259717</v>
      </c>
      <c r="DF35" s="127">
        <f t="shared" si="58"/>
        <v>604.57030050123535</v>
      </c>
      <c r="DG35" s="127">
        <f t="shared" si="7"/>
        <v>276.9722149525989</v>
      </c>
      <c r="DH35" s="127">
        <f t="shared" si="8"/>
        <v>327.59808554863639</v>
      </c>
      <c r="DI35" s="108">
        <f>SUMIF('20.01'!$AZ:$AZ,$B:$B,'20.01'!$E:$E)+FH35*$DI$249</f>
        <v>387.92241067416188</v>
      </c>
      <c r="DJ35" s="108">
        <f>SUMIF('20.01'!$AY:$AY,$B:$B,'20.01'!$E:$E)</f>
        <v>0</v>
      </c>
      <c r="DK35" s="108">
        <f t="shared" si="9"/>
        <v>557.13834503959185</v>
      </c>
      <c r="DL35" s="108">
        <f>SUMIF('20.01'!$AX:$AX,$B:$B,'20.01'!$E:$E)</f>
        <v>0</v>
      </c>
      <c r="DM35" s="108">
        <f t="shared" si="10"/>
        <v>62454.155585339293</v>
      </c>
      <c r="DN35" s="108">
        <f>SUMIF('20.01'!$BA:$BA,$B:$B,'20.01'!$E:$E)</f>
        <v>0</v>
      </c>
      <c r="DO35" s="108">
        <f t="shared" si="11"/>
        <v>557.69234405686689</v>
      </c>
      <c r="DP35" s="108">
        <f>SUMIF('20.01'!$AW:$AW,$B:$B,'20.01'!$E:$E)</f>
        <v>0</v>
      </c>
      <c r="DQ35" s="108">
        <f t="shared" si="59"/>
        <v>295553.3732375481</v>
      </c>
      <c r="DR35" s="108">
        <f t="shared" si="60"/>
        <v>244734.29012891219</v>
      </c>
      <c r="DS35" s="108">
        <f t="shared" si="12"/>
        <v>78704.744193360923</v>
      </c>
      <c r="DT35" s="108">
        <f t="shared" si="13"/>
        <v>166029.54593555129</v>
      </c>
      <c r="DU35" s="108">
        <f t="shared" si="61"/>
        <v>41544.603288403174</v>
      </c>
      <c r="DV35" s="108">
        <f t="shared" si="62"/>
        <v>24666.544202635687</v>
      </c>
      <c r="DW35" s="108">
        <f t="shared" si="63"/>
        <v>16878.059085767491</v>
      </c>
      <c r="DX35" s="108">
        <f t="shared" si="64"/>
        <v>3497.2111297181937</v>
      </c>
      <c r="DY35" s="108">
        <f t="shared" si="65"/>
        <v>2059.3990135503905</v>
      </c>
      <c r="DZ35" s="108">
        <f t="shared" si="66"/>
        <v>1437.8121161678032</v>
      </c>
      <c r="EA35" s="108">
        <f t="shared" si="67"/>
        <v>2766.0949332935506</v>
      </c>
      <c r="EB35" s="108">
        <f t="shared" si="68"/>
        <v>218.32584205059607</v>
      </c>
      <c r="EC35" s="108">
        <f t="shared" si="69"/>
        <v>2792.84791517044</v>
      </c>
      <c r="ED35" s="108">
        <f t="shared" si="70"/>
        <v>50279.80096445504</v>
      </c>
      <c r="EE35" s="108">
        <f t="shared" si="14"/>
        <v>390882.58864348335</v>
      </c>
      <c r="EF35" s="108">
        <f t="shared" si="71"/>
        <v>161175.33160147481</v>
      </c>
      <c r="EG35" s="108">
        <f t="shared" si="15"/>
        <v>137297.50469755262</v>
      </c>
      <c r="EH35" s="108">
        <f t="shared" si="16"/>
        <v>92409.752344455934</v>
      </c>
      <c r="EI35" s="108">
        <f t="shared" si="72"/>
        <v>28888.783422826571</v>
      </c>
      <c r="EJ35" s="108">
        <f t="shared" si="17"/>
        <v>23353.401650057884</v>
      </c>
      <c r="EK35" s="108">
        <f t="shared" si="18"/>
        <v>69.141772768686081</v>
      </c>
      <c r="EL35" s="108">
        <f>SUMIF('20.01'!$BF:$BF,$B:$B,'20.01'!$E:$E)</f>
        <v>5466.24</v>
      </c>
      <c r="EM35" s="108">
        <f>SUMIF('20.01'!$BH:$BH,$B:$B,'20.01'!$E:$E)</f>
        <v>0</v>
      </c>
      <c r="EO35" s="115">
        <v>1.0155157064363316E-3</v>
      </c>
      <c r="EP35" s="107">
        <v>3.4064179393318832</v>
      </c>
      <c r="EQ35" s="108">
        <f t="shared" si="73"/>
        <v>3903.6999999999994</v>
      </c>
      <c r="ER35" s="107">
        <v>3.0862338768718804</v>
      </c>
      <c r="ES35" s="108">
        <f t="shared" si="19"/>
        <v>3903.6999999999994</v>
      </c>
      <c r="ET35" s="107">
        <v>1.6009259234608986</v>
      </c>
      <c r="EU35" s="108">
        <f t="shared" si="20"/>
        <v>3903.6999999999994</v>
      </c>
      <c r="EV35" s="108">
        <f t="shared" si="21"/>
        <v>3903.7</v>
      </c>
      <c r="EW35" s="108">
        <f t="shared" si="22"/>
        <v>3903.7</v>
      </c>
      <c r="EX35" s="108">
        <f t="shared" si="23"/>
        <v>3903.7</v>
      </c>
      <c r="EY35" s="108">
        <f t="shared" si="24"/>
        <v>3903.7</v>
      </c>
      <c r="EZ35" s="108">
        <f t="shared" si="25"/>
        <v>3903.7</v>
      </c>
      <c r="FA35" s="108">
        <f t="shared" si="26"/>
        <v>3903.7</v>
      </c>
      <c r="FB35" s="108">
        <f t="shared" si="27"/>
        <v>3903.7</v>
      </c>
      <c r="FC35" s="108">
        <f t="shared" si="28"/>
        <v>3903.7</v>
      </c>
      <c r="FD35" s="108">
        <f t="shared" si="29"/>
        <v>3903.7</v>
      </c>
      <c r="FE35" s="108">
        <f t="shared" si="30"/>
        <v>3903.7</v>
      </c>
      <c r="FF35" s="108">
        <f t="shared" si="31"/>
        <v>3903.7</v>
      </c>
      <c r="FG35" s="108">
        <f t="shared" si="32"/>
        <v>3903.7</v>
      </c>
      <c r="FH35" s="108">
        <f t="shared" si="74"/>
        <v>3903.6999999999994</v>
      </c>
      <c r="FI35" s="108">
        <v>0</v>
      </c>
    </row>
    <row r="36" spans="1:165" ht="12" customHeight="1" x14ac:dyDescent="0.25">
      <c r="A36" s="22">
        <f t="shared" si="75"/>
        <v>31</v>
      </c>
      <c r="B36" s="10" t="s">
        <v>31</v>
      </c>
      <c r="C36" s="28">
        <v>2021</v>
      </c>
      <c r="D36" s="282"/>
      <c r="E36" s="126">
        <f t="shared" si="0"/>
        <v>330.3</v>
      </c>
      <c r="F36" s="11">
        <f>SUMIF(Площади!$A:$A,$B:$B,Площади!$C:$C)</f>
        <v>330.3</v>
      </c>
      <c r="G36" s="11">
        <f>SUMIF(Площади!$A:$A,$B:$B,Площади!$G:$G)</f>
        <v>0</v>
      </c>
      <c r="H36" s="11">
        <f>SUMIF(Площади!$A:$A,$B:$B,Площади!$F:$F)</f>
        <v>148.6</v>
      </c>
      <c r="I36" s="124" t="s">
        <v>496</v>
      </c>
      <c r="J36" s="12">
        <v>16.02</v>
      </c>
      <c r="K36" s="26">
        <v>0</v>
      </c>
      <c r="L36" s="26">
        <v>3.25</v>
      </c>
      <c r="M36" s="26">
        <v>6.72</v>
      </c>
      <c r="N36" s="26">
        <v>4</v>
      </c>
      <c r="O36" s="26">
        <v>2.0499999999999998</v>
      </c>
      <c r="P36" s="26">
        <v>0</v>
      </c>
      <c r="Q36" s="26">
        <v>0</v>
      </c>
      <c r="R36" s="26">
        <v>0</v>
      </c>
      <c r="S36" s="35">
        <f t="shared" si="76"/>
        <v>16.660799999999998</v>
      </c>
      <c r="T36" s="33">
        <f t="shared" si="76"/>
        <v>0</v>
      </c>
      <c r="U36" s="33">
        <f t="shared" si="76"/>
        <v>3.38</v>
      </c>
      <c r="V36" s="33">
        <f t="shared" si="76"/>
        <v>6.9887999999999995</v>
      </c>
      <c r="W36" s="33">
        <f t="shared" si="76"/>
        <v>4.16</v>
      </c>
      <c r="X36" s="33">
        <f t="shared" si="76"/>
        <v>2.1319999999999997</v>
      </c>
      <c r="Y36" s="33">
        <f t="shared" si="76"/>
        <v>0</v>
      </c>
      <c r="Z36" s="33">
        <f t="shared" si="76"/>
        <v>0</v>
      </c>
      <c r="AA36" s="33">
        <f t="shared" si="76"/>
        <v>0</v>
      </c>
      <c r="AB36" s="36"/>
      <c r="AC36" s="36"/>
      <c r="AD36" s="122" t="s">
        <v>396</v>
      </c>
      <c r="AE36" s="37">
        <v>0</v>
      </c>
      <c r="AF36" s="38" t="s">
        <v>396</v>
      </c>
      <c r="AG36" s="282"/>
      <c r="AH36" s="26">
        <v>34.24</v>
      </c>
      <c r="AI36" s="26">
        <v>0</v>
      </c>
      <c r="AJ36" s="26">
        <v>0</v>
      </c>
      <c r="AK36" s="26">
        <v>35.89</v>
      </c>
      <c r="AL36" s="26">
        <v>4.29</v>
      </c>
      <c r="AM36" s="282"/>
      <c r="AN36" s="15">
        <v>0.01</v>
      </c>
      <c r="AO36" s="15">
        <v>0</v>
      </c>
      <c r="AP36" s="16">
        <f t="shared" si="34"/>
        <v>0</v>
      </c>
      <c r="AQ36" s="15">
        <f t="shared" si="35"/>
        <v>0.01</v>
      </c>
      <c r="AR36" s="15">
        <v>0.68300000000000005</v>
      </c>
      <c r="AS36" s="282"/>
      <c r="AT36" s="13">
        <f t="shared" si="36"/>
        <v>1.486</v>
      </c>
      <c r="AU36" s="13">
        <f t="shared" si="37"/>
        <v>0</v>
      </c>
      <c r="AV36" s="13">
        <f t="shared" si="38"/>
        <v>0</v>
      </c>
      <c r="AW36" s="13">
        <f t="shared" si="39"/>
        <v>1.486</v>
      </c>
      <c r="AX36" s="13">
        <f t="shared" si="40"/>
        <v>101.49380000000001</v>
      </c>
      <c r="AY36" s="26">
        <f t="shared" si="41"/>
        <v>0.15404371783227369</v>
      </c>
      <c r="AZ36" s="26">
        <f t="shared" si="42"/>
        <v>0</v>
      </c>
      <c r="BA36" s="26">
        <f t="shared" si="43"/>
        <v>0</v>
      </c>
      <c r="BB36" s="26">
        <f t="shared" si="44"/>
        <v>0.16146696942173783</v>
      </c>
      <c r="BC36" s="26">
        <f t="shared" si="45"/>
        <v>1.318221017257039</v>
      </c>
      <c r="BD36" s="282"/>
      <c r="BE36" s="108">
        <f t="shared" si="46"/>
        <v>4465.2015417237444</v>
      </c>
      <c r="BF36" s="108">
        <f t="shared" si="47"/>
        <v>4465.2015417237444</v>
      </c>
      <c r="BG36" s="108">
        <f t="shared" si="2"/>
        <v>1707.0256082413869</v>
      </c>
      <c r="BH36" s="108">
        <f t="shared" si="3"/>
        <v>283.88093179341945</v>
      </c>
      <c r="BI36" s="108">
        <f t="shared" si="4"/>
        <v>101.26494063696012</v>
      </c>
      <c r="BJ36" s="108">
        <f t="shared" si="77"/>
        <v>831.99006105197827</v>
      </c>
      <c r="BK36" s="108">
        <f>SUMIF('20.01'!$K:$K,$B:$B,'20.01'!$E:$E)</f>
        <v>1541.04</v>
      </c>
      <c r="BL36" s="108">
        <f t="shared" si="48"/>
        <v>0</v>
      </c>
      <c r="BM36" s="108">
        <f>SUMIF('20.01'!$AI:$AI,$B:$B,'20.01'!$E:$E)</f>
        <v>0</v>
      </c>
      <c r="BN36" s="108">
        <f>SUMIF('20.01'!$L:$L,$B:$B,'20.01'!$E:$E)</f>
        <v>0</v>
      </c>
      <c r="BO36" s="108">
        <f>SUMIF('20.01'!$M:$M,$B:$B,'20.01'!$E:$E)</f>
        <v>0</v>
      </c>
      <c r="BP36" s="108">
        <f>SUMIF('20.01'!$N:$N,$B:$B,'20.01'!$E:$E)</f>
        <v>0</v>
      </c>
      <c r="BQ36" s="108">
        <f>SUMIF('20.01'!$O:$O,$B:$B,'20.01'!$E:$E)</f>
        <v>0</v>
      </c>
      <c r="BR36" s="108">
        <f>SUMIF('20.01'!$T:$T,$B:$B,'20.01'!$E:$E)</f>
        <v>0</v>
      </c>
      <c r="BS36" s="108">
        <f>SUMIF('20.01'!$AT:$AT,$B:$B,'20.01'!$E:$E)</f>
        <v>0</v>
      </c>
      <c r="BT36" s="108">
        <f>SUMIF('20.01'!$AO:$AO,$B:$B,'20.01'!$E:$E)</f>
        <v>0</v>
      </c>
      <c r="BU36" s="108">
        <f t="shared" si="49"/>
        <v>0</v>
      </c>
      <c r="BV36" s="108">
        <f>SUMIF('20.01'!$AE:$AE,$B:$B,'20.01'!$E:$E)</f>
        <v>0</v>
      </c>
      <c r="BW36" s="108">
        <f>SUMIF('20.01'!$AF:$AF,$B:$B,'20.01'!$E:$E)</f>
        <v>0</v>
      </c>
      <c r="BX36" s="108">
        <f>SUMIF('20.01'!$AG:$AG,$B:$B,'20.01'!$E:$E)</f>
        <v>0</v>
      </c>
      <c r="BY36" s="108">
        <f t="shared" si="50"/>
        <v>0</v>
      </c>
      <c r="BZ36" s="108">
        <f>SUMIF('20.01'!$AH:$AH,$B:$B,'20.01'!$E:$E)</f>
        <v>0</v>
      </c>
      <c r="CA36" s="108">
        <f>SUMIF('20.01'!$AP:$AP,$B:$B,'20.01'!$E:$E)</f>
        <v>0</v>
      </c>
      <c r="CB36" s="108">
        <f>SUMIF('20.01'!$AD:$AD,$B:$B,'20.01'!$E:$E)</f>
        <v>0</v>
      </c>
      <c r="CC36" s="108">
        <f t="shared" si="51"/>
        <v>0</v>
      </c>
      <c r="CD36" s="108">
        <f>SUMIF('20.01'!$Z:$Z,$B:$B,'20.01'!$E:$E)</f>
        <v>0</v>
      </c>
      <c r="CE36" s="108">
        <f>SUMIF('20.01'!$S:$S,$B:$B,'20.01'!$E:$E)</f>
        <v>0</v>
      </c>
      <c r="CF36" s="108">
        <f t="shared" si="52"/>
        <v>0</v>
      </c>
      <c r="CG36" s="108">
        <f>SUMIF('20.01'!$AJ:$AJ,$B:$B,'20.01'!$E:$E)</f>
        <v>0</v>
      </c>
      <c r="CH36" s="108">
        <f>SUMIF('20.01'!$AL:$AL,$B:$B,'20.01'!$E:$E)</f>
        <v>0</v>
      </c>
      <c r="CI36" s="108">
        <f>SUMIF('20.01'!$AM:$AM,$B:$B,'20.01'!$E:$E)</f>
        <v>0</v>
      </c>
      <c r="CJ36" s="108">
        <f>SUMIF('20.01'!$W:$W,$B:$B,'20.01'!$E:$E)</f>
        <v>0</v>
      </c>
      <c r="CK36" s="108">
        <f>SUMIF('20.01'!$AR:$AR,$B:$B,'20.01'!$E:$E)</f>
        <v>0</v>
      </c>
      <c r="CL36" s="108">
        <f t="shared" si="53"/>
        <v>0</v>
      </c>
      <c r="CM36" s="108">
        <f>SUMIF('20.01'!$P:$P,$B:$B,'20.01'!$E:$E)</f>
        <v>0</v>
      </c>
      <c r="CN36" s="108">
        <f>SUMIF('20.01'!$Q:$Q,$B:$B,'20.01'!$E:$E)</f>
        <v>0</v>
      </c>
      <c r="CO36" s="108">
        <f>SUMIF('20.01'!$AK:$AK,$B:$B,'20.01'!$E:$E)</f>
        <v>0</v>
      </c>
      <c r="CP36" s="108">
        <f>SUMIF('20.01'!$U:$U,$B:$B,'20.01'!$E:$E)</f>
        <v>0</v>
      </c>
      <c r="CQ36" s="108">
        <f>SUMIF('20.01'!$R:$R,$B:$B,'20.01'!$E:$E)</f>
        <v>0</v>
      </c>
      <c r="CR36" s="108">
        <f>SUMIF('20.01'!$V:$V,$B:$B,'20.01'!$E:$E)</f>
        <v>0</v>
      </c>
      <c r="CS36" s="108">
        <f t="shared" si="54"/>
        <v>0</v>
      </c>
      <c r="CT36" s="108">
        <f>SUMIF('20.01'!$AQ:$AQ,$B:$B,'20.01'!$E:$E)</f>
        <v>0</v>
      </c>
      <c r="CU36" s="108">
        <f>SUMIF('20.01'!$AC:$AC,$B:$B,'20.01'!$E:$E)</f>
        <v>0</v>
      </c>
      <c r="CV36" s="108">
        <f>SUMIF('20.01'!$AS:$AS,$B:$B,'20.01'!$E:$E)</f>
        <v>0</v>
      </c>
      <c r="CW36" s="108">
        <f t="shared" si="55"/>
        <v>0</v>
      </c>
      <c r="CX36" s="108">
        <f>SUMIF('20.01'!$AB:$AB,$B:$B,'20.01'!$E:$E)</f>
        <v>0</v>
      </c>
      <c r="CY36" s="108">
        <f>SUMIF('20.01'!$AA:$AA,$B:$B,'20.01'!$E:$E)</f>
        <v>0</v>
      </c>
      <c r="CZ36" s="108">
        <f>SUMIF('20.01'!$AN:$AN,$B:$B,'20.01'!$E:$E)</f>
        <v>0</v>
      </c>
      <c r="DA36" s="108">
        <f>SUMIF('20.01'!$X:$X,$B:$B,'20.01'!$E:$E)</f>
        <v>0</v>
      </c>
      <c r="DB36" s="108">
        <f>SUMIF('20.01'!$Y:$Y,$B:$B,'20.01'!$E:$E)</f>
        <v>0</v>
      </c>
      <c r="DC36" s="108">
        <f t="shared" si="56"/>
        <v>0</v>
      </c>
      <c r="DD36" s="127">
        <f t="shared" si="57"/>
        <v>41876.940384285997</v>
      </c>
      <c r="DE36" s="127">
        <f t="shared" si="78"/>
        <v>36414.262281730124</v>
      </c>
      <c r="DF36" s="127">
        <f t="shared" si="58"/>
        <v>51.153923266531265</v>
      </c>
      <c r="DG36" s="127">
        <f t="shared" si="7"/>
        <v>23.435182672552568</v>
      </c>
      <c r="DH36" s="127">
        <f t="shared" si="8"/>
        <v>27.718740593978698</v>
      </c>
      <c r="DI36" s="108">
        <f>SUMIF('20.01'!$AZ:$AZ,$B:$B,'20.01'!$E:$E)+FH36*$DI$249</f>
        <v>32.822904486942058</v>
      </c>
      <c r="DJ36" s="108">
        <f>SUMIF('20.01'!$AY:$AY,$B:$B,'20.01'!$E:$E)</f>
        <v>0</v>
      </c>
      <c r="DK36" s="108">
        <f t="shared" si="9"/>
        <v>47.140609003401195</v>
      </c>
      <c r="DL36" s="108">
        <f>SUMIF('20.01'!$AX:$AX,$B:$B,'20.01'!$E:$E)</f>
        <v>0</v>
      </c>
      <c r="DM36" s="108">
        <f t="shared" si="10"/>
        <v>5284.3731818115057</v>
      </c>
      <c r="DN36" s="108">
        <f>SUMIF('20.01'!$BA:$BA,$B:$B,'20.01'!$E:$E)</f>
        <v>0</v>
      </c>
      <c r="DO36" s="108">
        <f t="shared" si="11"/>
        <v>47.187483987494744</v>
      </c>
      <c r="DP36" s="108">
        <f>SUMIF('20.01'!$AW:$AW,$B:$B,'20.01'!$E:$E)</f>
        <v>0</v>
      </c>
      <c r="DQ36" s="108">
        <f t="shared" si="59"/>
        <v>25007.372282798933</v>
      </c>
      <c r="DR36" s="108">
        <f t="shared" si="60"/>
        <v>20707.466257545337</v>
      </c>
      <c r="DS36" s="108">
        <f t="shared" si="12"/>
        <v>6659.3685495983609</v>
      </c>
      <c r="DT36" s="108">
        <f t="shared" si="13"/>
        <v>14048.097707946976</v>
      </c>
      <c r="DU36" s="108">
        <f t="shared" si="61"/>
        <v>3515.1734165431703</v>
      </c>
      <c r="DV36" s="108">
        <f t="shared" si="62"/>
        <v>2087.0864948972949</v>
      </c>
      <c r="DW36" s="108">
        <f t="shared" si="63"/>
        <v>1428.0869216458755</v>
      </c>
      <c r="DX36" s="108">
        <f t="shared" si="64"/>
        <v>295.9061495878064</v>
      </c>
      <c r="DY36" s="108">
        <f t="shared" si="65"/>
        <v>174.24994087037791</v>
      </c>
      <c r="DZ36" s="108">
        <f t="shared" si="66"/>
        <v>121.65620871742848</v>
      </c>
      <c r="EA36" s="108">
        <f t="shared" si="67"/>
        <v>234.04492057967059</v>
      </c>
      <c r="EB36" s="108">
        <f t="shared" si="68"/>
        <v>18.472993731411712</v>
      </c>
      <c r="EC36" s="108">
        <f t="shared" si="69"/>
        <v>236.3085448115369</v>
      </c>
      <c r="ED36" s="108">
        <f t="shared" si="70"/>
        <v>4254.2762657375069</v>
      </c>
      <c r="EE36" s="108">
        <f t="shared" si="14"/>
        <v>25254.393992768091</v>
      </c>
      <c r="EF36" s="108">
        <f t="shared" si="71"/>
        <v>13637.37275609477</v>
      </c>
      <c r="EG36" s="108">
        <f t="shared" si="15"/>
        <v>11617.021236673321</v>
      </c>
      <c r="EH36" s="108">
        <f t="shared" si="16"/>
        <v>0</v>
      </c>
      <c r="EI36" s="108">
        <f t="shared" si="72"/>
        <v>0</v>
      </c>
      <c r="EJ36" s="108">
        <f t="shared" si="17"/>
        <v>0</v>
      </c>
      <c r="EK36" s="108">
        <f t="shared" si="18"/>
        <v>0</v>
      </c>
      <c r="EL36" s="108">
        <f>SUMIF('20.01'!$BF:$BF,$B:$B,'20.01'!$E:$E)</f>
        <v>0</v>
      </c>
      <c r="EM36" s="108">
        <f>SUMIF('20.01'!$BH:$BH,$B:$B,'20.01'!$E:$E)</f>
        <v>0</v>
      </c>
      <c r="EO36" s="115">
        <v>0</v>
      </c>
      <c r="EP36" s="107">
        <v>3.406426400242204</v>
      </c>
      <c r="EQ36" s="108">
        <f t="shared" si="73"/>
        <v>330.30000000000007</v>
      </c>
      <c r="ER36" s="107">
        <v>3.0862205267938241</v>
      </c>
      <c r="ES36" s="108">
        <f t="shared" si="19"/>
        <v>330.30000000000007</v>
      </c>
      <c r="ET36" s="107">
        <v>0</v>
      </c>
      <c r="EU36" s="108">
        <f t="shared" si="20"/>
        <v>0</v>
      </c>
      <c r="EV36" s="108">
        <f t="shared" si="21"/>
        <v>330.3</v>
      </c>
      <c r="EW36" s="108">
        <f t="shared" si="22"/>
        <v>330.3</v>
      </c>
      <c r="EX36" s="108">
        <f t="shared" si="23"/>
        <v>330.3</v>
      </c>
      <c r="EY36" s="108">
        <f t="shared" si="24"/>
        <v>330.3</v>
      </c>
      <c r="EZ36" s="108">
        <f t="shared" si="25"/>
        <v>330.3</v>
      </c>
      <c r="FA36" s="108">
        <f t="shared" si="26"/>
        <v>330.3</v>
      </c>
      <c r="FB36" s="108">
        <f t="shared" si="27"/>
        <v>330.3</v>
      </c>
      <c r="FC36" s="108">
        <f t="shared" si="28"/>
        <v>330.3</v>
      </c>
      <c r="FD36" s="108">
        <f t="shared" si="29"/>
        <v>330.3</v>
      </c>
      <c r="FE36" s="108">
        <f t="shared" si="30"/>
        <v>330.3</v>
      </c>
      <c r="FF36" s="108">
        <f t="shared" si="31"/>
        <v>330.3</v>
      </c>
      <c r="FG36" s="108">
        <f t="shared" si="32"/>
        <v>330.3</v>
      </c>
      <c r="FH36" s="108">
        <f t="shared" si="74"/>
        <v>330.30000000000007</v>
      </c>
      <c r="FI36" s="108">
        <v>0</v>
      </c>
    </row>
    <row r="37" spans="1:165" ht="12" customHeight="1" x14ac:dyDescent="0.25">
      <c r="A37" s="22">
        <f t="shared" si="75"/>
        <v>32</v>
      </c>
      <c r="B37" s="10" t="s">
        <v>32</v>
      </c>
      <c r="C37" s="28">
        <v>2021</v>
      </c>
      <c r="D37" s="282"/>
      <c r="E37" s="126">
        <f t="shared" si="0"/>
        <v>331.2</v>
      </c>
      <c r="F37" s="11">
        <f>SUMIF(Площади!$A:$A,$B:$B,Площади!$C:$C)</f>
        <v>331.2</v>
      </c>
      <c r="G37" s="11">
        <f>SUMIF(Площади!$A:$A,$B:$B,Площади!$G:$G)</f>
        <v>0</v>
      </c>
      <c r="H37" s="11">
        <f>SUMIF(Площади!$A:$A,$B:$B,Площади!$F:$F)</f>
        <v>41.4</v>
      </c>
      <c r="I37" s="124" t="s">
        <v>496</v>
      </c>
      <c r="J37" s="12">
        <v>16.02</v>
      </c>
      <c r="K37" s="26">
        <v>0</v>
      </c>
      <c r="L37" s="26">
        <v>3.25</v>
      </c>
      <c r="M37" s="26">
        <v>6.72</v>
      </c>
      <c r="N37" s="26">
        <v>4</v>
      </c>
      <c r="O37" s="26">
        <v>2.0499999999999998</v>
      </c>
      <c r="P37" s="26">
        <v>0</v>
      </c>
      <c r="Q37" s="26">
        <v>0</v>
      </c>
      <c r="R37" s="26">
        <v>0</v>
      </c>
      <c r="S37" s="35">
        <f t="shared" si="76"/>
        <v>16.660799999999998</v>
      </c>
      <c r="T37" s="33">
        <f t="shared" si="76"/>
        <v>0</v>
      </c>
      <c r="U37" s="33">
        <f t="shared" si="76"/>
        <v>3.38</v>
      </c>
      <c r="V37" s="33">
        <f t="shared" si="76"/>
        <v>6.9887999999999995</v>
      </c>
      <c r="W37" s="33">
        <f t="shared" si="76"/>
        <v>4.16</v>
      </c>
      <c r="X37" s="33">
        <f t="shared" si="76"/>
        <v>2.1319999999999997</v>
      </c>
      <c r="Y37" s="33">
        <f t="shared" si="76"/>
        <v>0</v>
      </c>
      <c r="Z37" s="33">
        <f t="shared" si="76"/>
        <v>0</v>
      </c>
      <c r="AA37" s="33">
        <f t="shared" si="76"/>
        <v>0</v>
      </c>
      <c r="AB37" s="36"/>
      <c r="AC37" s="36"/>
      <c r="AD37" s="122" t="s">
        <v>396</v>
      </c>
      <c r="AE37" s="37">
        <v>0</v>
      </c>
      <c r="AF37" s="38" t="s">
        <v>396</v>
      </c>
      <c r="AG37" s="282"/>
      <c r="AH37" s="26">
        <v>34.24</v>
      </c>
      <c r="AI37" s="26">
        <v>0</v>
      </c>
      <c r="AJ37" s="26">
        <v>0</v>
      </c>
      <c r="AK37" s="26">
        <v>35.89</v>
      </c>
      <c r="AL37" s="26">
        <v>4.29</v>
      </c>
      <c r="AM37" s="282"/>
      <c r="AN37" s="15">
        <v>0.01</v>
      </c>
      <c r="AO37" s="15">
        <v>0</v>
      </c>
      <c r="AP37" s="16">
        <f t="shared" si="34"/>
        <v>0</v>
      </c>
      <c r="AQ37" s="15">
        <f t="shared" si="35"/>
        <v>0.01</v>
      </c>
      <c r="AR37" s="15">
        <v>0.68300000000000005</v>
      </c>
      <c r="AS37" s="282"/>
      <c r="AT37" s="13">
        <f t="shared" si="36"/>
        <v>0.41399999999999998</v>
      </c>
      <c r="AU37" s="13">
        <f t="shared" si="37"/>
        <v>0</v>
      </c>
      <c r="AV37" s="13">
        <f t="shared" si="38"/>
        <v>0</v>
      </c>
      <c r="AW37" s="13">
        <f t="shared" si="39"/>
        <v>0.41399999999999998</v>
      </c>
      <c r="AX37" s="13">
        <f t="shared" si="40"/>
        <v>28.276200000000003</v>
      </c>
      <c r="AY37" s="26">
        <f t="shared" si="41"/>
        <v>4.2800000000000005E-2</v>
      </c>
      <c r="AZ37" s="26">
        <f t="shared" si="42"/>
        <v>0</v>
      </c>
      <c r="BA37" s="26">
        <f t="shared" si="43"/>
        <v>0</v>
      </c>
      <c r="BB37" s="26">
        <f t="shared" si="44"/>
        <v>4.48625E-2</v>
      </c>
      <c r="BC37" s="26">
        <f t="shared" si="45"/>
        <v>0.36625875000000002</v>
      </c>
      <c r="BD37" s="282"/>
      <c r="BE37" s="108">
        <f t="shared" si="46"/>
        <v>4473.1792843442445</v>
      </c>
      <c r="BF37" s="108">
        <f t="shared" si="47"/>
        <v>4473.1792843442445</v>
      </c>
      <c r="BG37" s="108">
        <f t="shared" si="2"/>
        <v>1711.6769041766488</v>
      </c>
      <c r="BH37" s="108">
        <f t="shared" si="3"/>
        <v>284.65444931874202</v>
      </c>
      <c r="BI37" s="108">
        <f t="shared" si="4"/>
        <v>101.54086690572564</v>
      </c>
      <c r="BJ37" s="108">
        <f t="shared" si="77"/>
        <v>834.25706394312783</v>
      </c>
      <c r="BK37" s="108">
        <f>SUMIF('20.01'!$K:$K,$B:$B,'20.01'!$E:$E)</f>
        <v>1541.05</v>
      </c>
      <c r="BL37" s="108">
        <f t="shared" si="48"/>
        <v>0</v>
      </c>
      <c r="BM37" s="108">
        <f>SUMIF('20.01'!$AI:$AI,$B:$B,'20.01'!$E:$E)</f>
        <v>0</v>
      </c>
      <c r="BN37" s="108">
        <f>SUMIF('20.01'!$L:$L,$B:$B,'20.01'!$E:$E)</f>
        <v>0</v>
      </c>
      <c r="BO37" s="108">
        <f>SUMIF('20.01'!$M:$M,$B:$B,'20.01'!$E:$E)</f>
        <v>0</v>
      </c>
      <c r="BP37" s="108">
        <f>SUMIF('20.01'!$N:$N,$B:$B,'20.01'!$E:$E)</f>
        <v>0</v>
      </c>
      <c r="BQ37" s="108">
        <f>SUMIF('20.01'!$O:$O,$B:$B,'20.01'!$E:$E)</f>
        <v>0</v>
      </c>
      <c r="BR37" s="108">
        <f>SUMIF('20.01'!$T:$T,$B:$B,'20.01'!$E:$E)</f>
        <v>0</v>
      </c>
      <c r="BS37" s="108">
        <f>SUMIF('20.01'!$AT:$AT,$B:$B,'20.01'!$E:$E)</f>
        <v>0</v>
      </c>
      <c r="BT37" s="108">
        <f>SUMIF('20.01'!$AO:$AO,$B:$B,'20.01'!$E:$E)</f>
        <v>0</v>
      </c>
      <c r="BU37" s="108">
        <f t="shared" si="49"/>
        <v>0</v>
      </c>
      <c r="BV37" s="108">
        <f>SUMIF('20.01'!$AE:$AE,$B:$B,'20.01'!$E:$E)</f>
        <v>0</v>
      </c>
      <c r="BW37" s="108">
        <f>SUMIF('20.01'!$AF:$AF,$B:$B,'20.01'!$E:$E)</f>
        <v>0</v>
      </c>
      <c r="BX37" s="108">
        <f>SUMIF('20.01'!$AG:$AG,$B:$B,'20.01'!$E:$E)</f>
        <v>0</v>
      </c>
      <c r="BY37" s="108">
        <f t="shared" si="50"/>
        <v>0</v>
      </c>
      <c r="BZ37" s="108">
        <f>SUMIF('20.01'!$AH:$AH,$B:$B,'20.01'!$E:$E)</f>
        <v>0</v>
      </c>
      <c r="CA37" s="108">
        <f>SUMIF('20.01'!$AP:$AP,$B:$B,'20.01'!$E:$E)</f>
        <v>0</v>
      </c>
      <c r="CB37" s="108">
        <f>SUMIF('20.01'!$AD:$AD,$B:$B,'20.01'!$E:$E)</f>
        <v>0</v>
      </c>
      <c r="CC37" s="108">
        <f t="shared" si="51"/>
        <v>0</v>
      </c>
      <c r="CD37" s="108">
        <f>SUMIF('20.01'!$Z:$Z,$B:$B,'20.01'!$E:$E)</f>
        <v>0</v>
      </c>
      <c r="CE37" s="108">
        <f>SUMIF('20.01'!$S:$S,$B:$B,'20.01'!$E:$E)</f>
        <v>0</v>
      </c>
      <c r="CF37" s="108">
        <f t="shared" si="52"/>
        <v>0</v>
      </c>
      <c r="CG37" s="108">
        <f>SUMIF('20.01'!$AJ:$AJ,$B:$B,'20.01'!$E:$E)</f>
        <v>0</v>
      </c>
      <c r="CH37" s="108">
        <f>SUMIF('20.01'!$AL:$AL,$B:$B,'20.01'!$E:$E)</f>
        <v>0</v>
      </c>
      <c r="CI37" s="108">
        <f>SUMIF('20.01'!$AM:$AM,$B:$B,'20.01'!$E:$E)</f>
        <v>0</v>
      </c>
      <c r="CJ37" s="108">
        <f>SUMIF('20.01'!$W:$W,$B:$B,'20.01'!$E:$E)</f>
        <v>0</v>
      </c>
      <c r="CK37" s="108">
        <f>SUMIF('20.01'!$AR:$AR,$B:$B,'20.01'!$E:$E)</f>
        <v>0</v>
      </c>
      <c r="CL37" s="108">
        <f t="shared" si="53"/>
        <v>0</v>
      </c>
      <c r="CM37" s="108">
        <f>SUMIF('20.01'!$P:$P,$B:$B,'20.01'!$E:$E)</f>
        <v>0</v>
      </c>
      <c r="CN37" s="108">
        <f>SUMIF('20.01'!$Q:$Q,$B:$B,'20.01'!$E:$E)</f>
        <v>0</v>
      </c>
      <c r="CO37" s="108">
        <f>SUMIF('20.01'!$AK:$AK,$B:$B,'20.01'!$E:$E)</f>
        <v>0</v>
      </c>
      <c r="CP37" s="108">
        <f>SUMIF('20.01'!$U:$U,$B:$B,'20.01'!$E:$E)</f>
        <v>0</v>
      </c>
      <c r="CQ37" s="108">
        <f>SUMIF('20.01'!$R:$R,$B:$B,'20.01'!$E:$E)</f>
        <v>0</v>
      </c>
      <c r="CR37" s="108">
        <f>SUMIF('20.01'!$V:$V,$B:$B,'20.01'!$E:$E)</f>
        <v>0</v>
      </c>
      <c r="CS37" s="108">
        <f t="shared" si="54"/>
        <v>0</v>
      </c>
      <c r="CT37" s="108">
        <f>SUMIF('20.01'!$AQ:$AQ,$B:$B,'20.01'!$E:$E)</f>
        <v>0</v>
      </c>
      <c r="CU37" s="108">
        <f>SUMIF('20.01'!$AC:$AC,$B:$B,'20.01'!$E:$E)</f>
        <v>0</v>
      </c>
      <c r="CV37" s="108">
        <f>SUMIF('20.01'!$AS:$AS,$B:$B,'20.01'!$E:$E)</f>
        <v>0</v>
      </c>
      <c r="CW37" s="108">
        <f t="shared" si="55"/>
        <v>0</v>
      </c>
      <c r="CX37" s="108">
        <f>SUMIF('20.01'!$AB:$AB,$B:$B,'20.01'!$E:$E)</f>
        <v>0</v>
      </c>
      <c r="CY37" s="108">
        <f>SUMIF('20.01'!$AA:$AA,$B:$B,'20.01'!$E:$E)</f>
        <v>0</v>
      </c>
      <c r="CZ37" s="108">
        <f>SUMIF('20.01'!$AN:$AN,$B:$B,'20.01'!$E:$E)</f>
        <v>0</v>
      </c>
      <c r="DA37" s="108">
        <f>SUMIF('20.01'!$X:$X,$B:$B,'20.01'!$E:$E)</f>
        <v>0</v>
      </c>
      <c r="DB37" s="108">
        <f>SUMIF('20.01'!$Y:$Y,$B:$B,'20.01'!$E:$E)</f>
        <v>0</v>
      </c>
      <c r="DC37" s="108">
        <f t="shared" si="56"/>
        <v>0</v>
      </c>
      <c r="DD37" s="127">
        <f t="shared" si="57"/>
        <v>41991.046488875319</v>
      </c>
      <c r="DE37" s="127">
        <f t="shared" si="78"/>
        <v>36513.483704841092</v>
      </c>
      <c r="DF37" s="127">
        <f t="shared" si="58"/>
        <v>51.2933072536335</v>
      </c>
      <c r="DG37" s="127">
        <f t="shared" si="7"/>
        <v>23.499038756128993</v>
      </c>
      <c r="DH37" s="127">
        <f t="shared" si="8"/>
        <v>27.794268497504511</v>
      </c>
      <c r="DI37" s="108">
        <f>SUMIF('20.01'!$AZ:$AZ,$B:$B,'20.01'!$E:$E)+FH37*$DI$249</f>
        <v>32.912340193990936</v>
      </c>
      <c r="DJ37" s="108">
        <f>SUMIF('20.01'!$AY:$AY,$B:$B,'20.01'!$E:$E)</f>
        <v>0</v>
      </c>
      <c r="DK37" s="108">
        <f t="shared" si="9"/>
        <v>47.269057529296006</v>
      </c>
      <c r="DL37" s="108">
        <f>SUMIF('20.01'!$AX:$AX,$B:$B,'20.01'!$E:$E)</f>
        <v>0</v>
      </c>
      <c r="DM37" s="108">
        <f t="shared" si="10"/>
        <v>5298.7720188191643</v>
      </c>
      <c r="DN37" s="108">
        <f>SUMIF('20.01'!$BA:$BA,$B:$B,'20.01'!$E:$E)</f>
        <v>0</v>
      </c>
      <c r="DO37" s="108">
        <f t="shared" si="11"/>
        <v>47.316060238141844</v>
      </c>
      <c r="DP37" s="108">
        <f>SUMIF('20.01'!$AW:$AW,$B:$B,'20.01'!$E:$E)</f>
        <v>0</v>
      </c>
      <c r="DQ37" s="108">
        <f t="shared" si="59"/>
        <v>25075.512261771128</v>
      </c>
      <c r="DR37" s="108">
        <f t="shared" si="60"/>
        <v>20763.889871326108</v>
      </c>
      <c r="DS37" s="108">
        <f t="shared" si="12"/>
        <v>6677.5139679896347</v>
      </c>
      <c r="DT37" s="108">
        <f t="shared" si="13"/>
        <v>14086.375903336471</v>
      </c>
      <c r="DU37" s="108">
        <f t="shared" si="61"/>
        <v>3524.7515457435593</v>
      </c>
      <c r="DV37" s="108">
        <f t="shared" si="62"/>
        <v>2092.7733790795755</v>
      </c>
      <c r="DW37" s="108">
        <f t="shared" si="63"/>
        <v>1431.9781666639835</v>
      </c>
      <c r="DX37" s="108">
        <f t="shared" si="64"/>
        <v>296.7124333741491</v>
      </c>
      <c r="DY37" s="108">
        <f t="shared" si="65"/>
        <v>174.72473634958868</v>
      </c>
      <c r="DZ37" s="108">
        <f t="shared" si="66"/>
        <v>121.98769702456039</v>
      </c>
      <c r="EA37" s="108">
        <f t="shared" si="67"/>
        <v>234.68264515890667</v>
      </c>
      <c r="EB37" s="108">
        <f t="shared" si="68"/>
        <v>18.523328864194845</v>
      </c>
      <c r="EC37" s="108">
        <f t="shared" si="69"/>
        <v>236.95243730421129</v>
      </c>
      <c r="ED37" s="108">
        <f t="shared" si="70"/>
        <v>4265.8682991591331</v>
      </c>
      <c r="EE37" s="108">
        <f t="shared" si="14"/>
        <v>25323.207055418676</v>
      </c>
      <c r="EF37" s="108">
        <f t="shared" si="71"/>
        <v>13674.531809926086</v>
      </c>
      <c r="EG37" s="108">
        <f t="shared" si="15"/>
        <v>11648.67524549259</v>
      </c>
      <c r="EH37" s="108">
        <f t="shared" si="16"/>
        <v>0</v>
      </c>
      <c r="EI37" s="108">
        <f t="shared" si="72"/>
        <v>0</v>
      </c>
      <c r="EJ37" s="108">
        <f t="shared" si="17"/>
        <v>0</v>
      </c>
      <c r="EK37" s="108">
        <f t="shared" si="18"/>
        <v>0</v>
      </c>
      <c r="EL37" s="108">
        <f>SUMIF('20.01'!$BF:$BF,$B:$B,'20.01'!$E:$E)</f>
        <v>0</v>
      </c>
      <c r="EM37" s="108">
        <f>SUMIF('20.01'!$BH:$BH,$B:$B,'20.01'!$E:$E)</f>
        <v>380</v>
      </c>
      <c r="EO37" s="115">
        <v>0</v>
      </c>
      <c r="EP37" s="107">
        <v>3.4064334328358212</v>
      </c>
      <c r="EQ37" s="108">
        <f t="shared" si="73"/>
        <v>331.19999999999993</v>
      </c>
      <c r="ER37" s="107">
        <v>3.0862487562189056</v>
      </c>
      <c r="ES37" s="108">
        <f t="shared" si="19"/>
        <v>331.19999999999993</v>
      </c>
      <c r="ET37" s="107">
        <v>0</v>
      </c>
      <c r="EU37" s="108">
        <f t="shared" si="20"/>
        <v>0</v>
      </c>
      <c r="EV37" s="108">
        <f t="shared" si="21"/>
        <v>331.2</v>
      </c>
      <c r="EW37" s="108">
        <f t="shared" si="22"/>
        <v>331.2</v>
      </c>
      <c r="EX37" s="108">
        <f t="shared" si="23"/>
        <v>331.2</v>
      </c>
      <c r="EY37" s="108">
        <f t="shared" si="24"/>
        <v>331.2</v>
      </c>
      <c r="EZ37" s="108">
        <f t="shared" si="25"/>
        <v>331.2</v>
      </c>
      <c r="FA37" s="108">
        <f t="shared" si="26"/>
        <v>331.2</v>
      </c>
      <c r="FB37" s="108">
        <f t="shared" si="27"/>
        <v>331.2</v>
      </c>
      <c r="FC37" s="108">
        <f t="shared" si="28"/>
        <v>331.2</v>
      </c>
      <c r="FD37" s="108">
        <f t="shared" si="29"/>
        <v>331.2</v>
      </c>
      <c r="FE37" s="108">
        <f t="shared" si="30"/>
        <v>331.2</v>
      </c>
      <c r="FF37" s="108">
        <f t="shared" si="31"/>
        <v>331.2</v>
      </c>
      <c r="FG37" s="108">
        <f t="shared" si="32"/>
        <v>331.2</v>
      </c>
      <c r="FH37" s="108">
        <f t="shared" si="74"/>
        <v>331.19999999999993</v>
      </c>
      <c r="FI37" s="108">
        <v>0</v>
      </c>
    </row>
    <row r="38" spans="1:165" ht="12" customHeight="1" x14ac:dyDescent="0.25">
      <c r="A38" s="22">
        <f t="shared" si="75"/>
        <v>33</v>
      </c>
      <c r="B38" s="10" t="s">
        <v>33</v>
      </c>
      <c r="C38" s="28">
        <v>2021</v>
      </c>
      <c r="D38" s="282"/>
      <c r="E38" s="126">
        <f t="shared" si="0"/>
        <v>169.6</v>
      </c>
      <c r="F38" s="11">
        <f>SUMIF(Площади!$A:$A,$B:$B,Площади!$C:$C)</f>
        <v>169.6</v>
      </c>
      <c r="G38" s="11">
        <f>SUMIF(Площади!$A:$A,$B:$B,Площади!$G:$G)</f>
        <v>0</v>
      </c>
      <c r="H38" s="11">
        <f>SUMIF(Площади!$A:$A,$B:$B,Площади!$F:$F)</f>
        <v>11.9</v>
      </c>
      <c r="I38" s="124" t="s">
        <v>496</v>
      </c>
      <c r="J38" s="12">
        <v>16.02</v>
      </c>
      <c r="K38" s="26">
        <v>0</v>
      </c>
      <c r="L38" s="26">
        <v>3.25</v>
      </c>
      <c r="M38" s="26">
        <v>6.72</v>
      </c>
      <c r="N38" s="26">
        <v>4</v>
      </c>
      <c r="O38" s="26">
        <v>2.0499999999999998</v>
      </c>
      <c r="P38" s="26">
        <v>0</v>
      </c>
      <c r="Q38" s="26">
        <v>0</v>
      </c>
      <c r="R38" s="26">
        <v>0</v>
      </c>
      <c r="S38" s="35">
        <f t="shared" si="76"/>
        <v>16.660799999999998</v>
      </c>
      <c r="T38" s="33">
        <f t="shared" si="76"/>
        <v>0</v>
      </c>
      <c r="U38" s="33">
        <f t="shared" si="76"/>
        <v>3.38</v>
      </c>
      <c r="V38" s="33">
        <f t="shared" si="76"/>
        <v>6.9887999999999995</v>
      </c>
      <c r="W38" s="33">
        <f t="shared" si="76"/>
        <v>4.16</v>
      </c>
      <c r="X38" s="33">
        <f t="shared" si="76"/>
        <v>2.1319999999999997</v>
      </c>
      <c r="Y38" s="33">
        <f t="shared" si="76"/>
        <v>0</v>
      </c>
      <c r="Z38" s="33">
        <f t="shared" si="76"/>
        <v>0</v>
      </c>
      <c r="AA38" s="33">
        <f t="shared" si="76"/>
        <v>0</v>
      </c>
      <c r="AB38" s="36"/>
      <c r="AC38" s="36"/>
      <c r="AD38" s="122" t="s">
        <v>396</v>
      </c>
      <c r="AE38" s="37">
        <v>0</v>
      </c>
      <c r="AF38" s="38" t="s">
        <v>396</v>
      </c>
      <c r="AG38" s="282"/>
      <c r="AH38" s="26">
        <v>34.24</v>
      </c>
      <c r="AI38" s="26">
        <v>0</v>
      </c>
      <c r="AJ38" s="26">
        <v>0</v>
      </c>
      <c r="AK38" s="26">
        <v>35.89</v>
      </c>
      <c r="AL38" s="26">
        <v>4.29</v>
      </c>
      <c r="AM38" s="282"/>
      <c r="AN38" s="15">
        <v>0.01</v>
      </c>
      <c r="AO38" s="15">
        <v>0</v>
      </c>
      <c r="AP38" s="16">
        <f t="shared" si="34"/>
        <v>0</v>
      </c>
      <c r="AQ38" s="15">
        <f t="shared" si="35"/>
        <v>0.01</v>
      </c>
      <c r="AR38" s="15">
        <v>0.68300000000000005</v>
      </c>
      <c r="AS38" s="282"/>
      <c r="AT38" s="13">
        <f t="shared" si="36"/>
        <v>0.11900000000000001</v>
      </c>
      <c r="AU38" s="13">
        <f t="shared" si="37"/>
        <v>0</v>
      </c>
      <c r="AV38" s="13">
        <f t="shared" si="38"/>
        <v>0</v>
      </c>
      <c r="AW38" s="13">
        <f t="shared" si="39"/>
        <v>0.11900000000000001</v>
      </c>
      <c r="AX38" s="13">
        <f t="shared" si="40"/>
        <v>8.1277000000000008</v>
      </c>
      <c r="AY38" s="26">
        <f t="shared" si="41"/>
        <v>2.4024528301886797E-2</v>
      </c>
      <c r="AZ38" s="26">
        <f t="shared" si="42"/>
        <v>0</v>
      </c>
      <c r="BA38" s="26">
        <f t="shared" si="43"/>
        <v>0</v>
      </c>
      <c r="BB38" s="26">
        <f t="shared" si="44"/>
        <v>2.5182252358490569E-2</v>
      </c>
      <c r="BC38" s="26">
        <f t="shared" si="45"/>
        <v>0.20558863797169816</v>
      </c>
      <c r="BD38" s="282"/>
      <c r="BE38" s="108">
        <f t="shared" si="46"/>
        <v>2796.6268315965699</v>
      </c>
      <c r="BF38" s="108">
        <f t="shared" si="47"/>
        <v>2796.6268315965699</v>
      </c>
      <c r="BG38" s="108">
        <f t="shared" si="2"/>
        <v>876.51087846726944</v>
      </c>
      <c r="BH38" s="108">
        <f t="shared" si="3"/>
        <v>145.76508032747176</v>
      </c>
      <c r="BI38" s="108">
        <f t="shared" si="4"/>
        <v>51.996772425154191</v>
      </c>
      <c r="BJ38" s="108">
        <f t="shared" si="77"/>
        <v>427.20410037667415</v>
      </c>
      <c r="BK38" s="108">
        <f>SUMIF('20.01'!$K:$K,$B:$B,'20.01'!$E:$E)</f>
        <v>1295.1500000000001</v>
      </c>
      <c r="BL38" s="108">
        <f t="shared" si="48"/>
        <v>0</v>
      </c>
      <c r="BM38" s="108">
        <f>SUMIF('20.01'!$AI:$AI,$B:$B,'20.01'!$E:$E)</f>
        <v>0</v>
      </c>
      <c r="BN38" s="108">
        <f>SUMIF('20.01'!$L:$L,$B:$B,'20.01'!$E:$E)</f>
        <v>0</v>
      </c>
      <c r="BO38" s="108">
        <f>SUMIF('20.01'!$M:$M,$B:$B,'20.01'!$E:$E)</f>
        <v>0</v>
      </c>
      <c r="BP38" s="108">
        <f>SUMIF('20.01'!$N:$N,$B:$B,'20.01'!$E:$E)</f>
        <v>0</v>
      </c>
      <c r="BQ38" s="108">
        <f>SUMIF('20.01'!$O:$O,$B:$B,'20.01'!$E:$E)</f>
        <v>0</v>
      </c>
      <c r="BR38" s="108">
        <f>SUMIF('20.01'!$T:$T,$B:$B,'20.01'!$E:$E)</f>
        <v>0</v>
      </c>
      <c r="BS38" s="108">
        <f>SUMIF('20.01'!$AT:$AT,$B:$B,'20.01'!$E:$E)</f>
        <v>0</v>
      </c>
      <c r="BT38" s="108">
        <f>SUMIF('20.01'!$AO:$AO,$B:$B,'20.01'!$E:$E)</f>
        <v>0</v>
      </c>
      <c r="BU38" s="108">
        <f t="shared" si="49"/>
        <v>0</v>
      </c>
      <c r="BV38" s="108">
        <f>SUMIF('20.01'!$AE:$AE,$B:$B,'20.01'!$E:$E)</f>
        <v>0</v>
      </c>
      <c r="BW38" s="108">
        <f>SUMIF('20.01'!$AF:$AF,$B:$B,'20.01'!$E:$E)</f>
        <v>0</v>
      </c>
      <c r="BX38" s="108">
        <f>SUMIF('20.01'!$AG:$AG,$B:$B,'20.01'!$E:$E)</f>
        <v>0</v>
      </c>
      <c r="BY38" s="108">
        <f t="shared" si="50"/>
        <v>0</v>
      </c>
      <c r="BZ38" s="108">
        <f>SUMIF('20.01'!$AH:$AH,$B:$B,'20.01'!$E:$E)</f>
        <v>0</v>
      </c>
      <c r="CA38" s="108">
        <f>SUMIF('20.01'!$AP:$AP,$B:$B,'20.01'!$E:$E)</f>
        <v>0</v>
      </c>
      <c r="CB38" s="108">
        <f>SUMIF('20.01'!$AD:$AD,$B:$B,'20.01'!$E:$E)</f>
        <v>0</v>
      </c>
      <c r="CC38" s="108">
        <f t="shared" si="51"/>
        <v>0</v>
      </c>
      <c r="CD38" s="108">
        <f>SUMIF('20.01'!$Z:$Z,$B:$B,'20.01'!$E:$E)</f>
        <v>0</v>
      </c>
      <c r="CE38" s="108">
        <f>SUMIF('20.01'!$S:$S,$B:$B,'20.01'!$E:$E)</f>
        <v>0</v>
      </c>
      <c r="CF38" s="108">
        <f t="shared" si="52"/>
        <v>0</v>
      </c>
      <c r="CG38" s="108">
        <f>SUMIF('20.01'!$AJ:$AJ,$B:$B,'20.01'!$E:$E)</f>
        <v>0</v>
      </c>
      <c r="CH38" s="108">
        <f>SUMIF('20.01'!$AL:$AL,$B:$B,'20.01'!$E:$E)</f>
        <v>0</v>
      </c>
      <c r="CI38" s="108">
        <f>SUMIF('20.01'!$AM:$AM,$B:$B,'20.01'!$E:$E)</f>
        <v>0</v>
      </c>
      <c r="CJ38" s="108">
        <f>SUMIF('20.01'!$W:$W,$B:$B,'20.01'!$E:$E)</f>
        <v>0</v>
      </c>
      <c r="CK38" s="108">
        <f>SUMIF('20.01'!$AR:$AR,$B:$B,'20.01'!$E:$E)</f>
        <v>0</v>
      </c>
      <c r="CL38" s="108">
        <f t="shared" si="53"/>
        <v>0</v>
      </c>
      <c r="CM38" s="108">
        <f>SUMIF('20.01'!$P:$P,$B:$B,'20.01'!$E:$E)</f>
        <v>0</v>
      </c>
      <c r="CN38" s="108">
        <f>SUMIF('20.01'!$Q:$Q,$B:$B,'20.01'!$E:$E)</f>
        <v>0</v>
      </c>
      <c r="CO38" s="108">
        <f>SUMIF('20.01'!$AK:$AK,$B:$B,'20.01'!$E:$E)</f>
        <v>0</v>
      </c>
      <c r="CP38" s="108">
        <f>SUMIF('20.01'!$U:$U,$B:$B,'20.01'!$E:$E)</f>
        <v>0</v>
      </c>
      <c r="CQ38" s="108">
        <f>SUMIF('20.01'!$R:$R,$B:$B,'20.01'!$E:$E)</f>
        <v>0</v>
      </c>
      <c r="CR38" s="108">
        <f>SUMIF('20.01'!$V:$V,$B:$B,'20.01'!$E:$E)</f>
        <v>0</v>
      </c>
      <c r="CS38" s="108">
        <f t="shared" si="54"/>
        <v>0</v>
      </c>
      <c r="CT38" s="108">
        <f>SUMIF('20.01'!$AQ:$AQ,$B:$B,'20.01'!$E:$E)</f>
        <v>0</v>
      </c>
      <c r="CU38" s="108">
        <f>SUMIF('20.01'!$AC:$AC,$B:$B,'20.01'!$E:$E)</f>
        <v>0</v>
      </c>
      <c r="CV38" s="108">
        <f>SUMIF('20.01'!$AS:$AS,$B:$B,'20.01'!$E:$E)</f>
        <v>0</v>
      </c>
      <c r="CW38" s="108">
        <f t="shared" si="55"/>
        <v>0</v>
      </c>
      <c r="CX38" s="108">
        <f>SUMIF('20.01'!$AB:$AB,$B:$B,'20.01'!$E:$E)</f>
        <v>0</v>
      </c>
      <c r="CY38" s="108">
        <f>SUMIF('20.01'!$AA:$AA,$B:$B,'20.01'!$E:$E)</f>
        <v>0</v>
      </c>
      <c r="CZ38" s="108">
        <f>SUMIF('20.01'!$AN:$AN,$B:$B,'20.01'!$E:$E)</f>
        <v>0</v>
      </c>
      <c r="DA38" s="108">
        <f>SUMIF('20.01'!$X:$X,$B:$B,'20.01'!$E:$E)</f>
        <v>0</v>
      </c>
      <c r="DB38" s="108">
        <f>SUMIF('20.01'!$Y:$Y,$B:$B,'20.01'!$E:$E)</f>
        <v>0</v>
      </c>
      <c r="DC38" s="108">
        <f t="shared" si="56"/>
        <v>0</v>
      </c>
      <c r="DD38" s="127">
        <f t="shared" si="57"/>
        <v>21502.661487056925</v>
      </c>
      <c r="DE38" s="127">
        <f t="shared" si="78"/>
        <v>18697.725955136018</v>
      </c>
      <c r="DF38" s="127">
        <f t="shared" si="58"/>
        <v>26.266138013937933</v>
      </c>
      <c r="DG38" s="127">
        <f t="shared" si="7"/>
        <v>12.033324193959775</v>
      </c>
      <c r="DH38" s="127">
        <f t="shared" si="8"/>
        <v>14.232813819978157</v>
      </c>
      <c r="DI38" s="108">
        <f>SUMIF('20.01'!$AZ:$AZ,$B:$B,'20.01'!$E:$E)+FH38*$DI$249</f>
        <v>16.853662128323862</v>
      </c>
      <c r="DJ38" s="108">
        <f>SUMIF('20.01'!$AY:$AY,$B:$B,'20.01'!$E:$E)</f>
        <v>0</v>
      </c>
      <c r="DK38" s="108">
        <f t="shared" si="9"/>
        <v>24.20541110195834</v>
      </c>
      <c r="DL38" s="108">
        <f>SUMIF('20.01'!$AX:$AX,$B:$B,'20.01'!$E:$E)</f>
        <v>0</v>
      </c>
      <c r="DM38" s="108">
        <f t="shared" si="10"/>
        <v>2713.3808405547411</v>
      </c>
      <c r="DN38" s="108">
        <f>SUMIF('20.01'!$BA:$BA,$B:$B,'20.01'!$E:$E)</f>
        <v>0</v>
      </c>
      <c r="DO38" s="108">
        <f t="shared" si="11"/>
        <v>24.229480121947031</v>
      </c>
      <c r="DP38" s="108">
        <f>SUMIF('20.01'!$AW:$AW,$B:$B,'20.01'!$E:$E)</f>
        <v>0</v>
      </c>
      <c r="DQ38" s="108">
        <f t="shared" si="59"/>
        <v>12840.600481873136</v>
      </c>
      <c r="DR38" s="108">
        <f t="shared" si="60"/>
        <v>10632.716552466509</v>
      </c>
      <c r="DS38" s="108">
        <f t="shared" si="12"/>
        <v>3419.403287956045</v>
      </c>
      <c r="DT38" s="108">
        <f t="shared" si="13"/>
        <v>7213.3132645104633</v>
      </c>
      <c r="DU38" s="108">
        <f t="shared" si="61"/>
        <v>1804.9452359846246</v>
      </c>
      <c r="DV38" s="108">
        <f t="shared" si="62"/>
        <v>1071.6617303499277</v>
      </c>
      <c r="DW38" s="108">
        <f t="shared" si="63"/>
        <v>733.28350563469689</v>
      </c>
      <c r="DX38" s="108">
        <f t="shared" si="64"/>
        <v>151.93970018193141</v>
      </c>
      <c r="DY38" s="108">
        <f t="shared" si="65"/>
        <v>89.472570304620291</v>
      </c>
      <c r="DZ38" s="108">
        <f t="shared" si="66"/>
        <v>62.467129877311116</v>
      </c>
      <c r="EA38" s="108">
        <f t="shared" si="67"/>
        <v>120.17565404272516</v>
      </c>
      <c r="EB38" s="108">
        <f t="shared" si="68"/>
        <v>9.485376133355814</v>
      </c>
      <c r="EC38" s="108">
        <f t="shared" si="69"/>
        <v>121.33796306399226</v>
      </c>
      <c r="ED38" s="108">
        <f t="shared" si="70"/>
        <v>2184.4542981201357</v>
      </c>
      <c r="EE38" s="108">
        <f t="shared" si="14"/>
        <v>12967.439361711979</v>
      </c>
      <c r="EF38" s="108">
        <f t="shared" si="71"/>
        <v>7002.4172553244689</v>
      </c>
      <c r="EG38" s="108">
        <f t="shared" si="15"/>
        <v>5965.0221063875097</v>
      </c>
      <c r="EH38" s="108">
        <f t="shared" si="16"/>
        <v>0</v>
      </c>
      <c r="EI38" s="108">
        <f t="shared" si="72"/>
        <v>0</v>
      </c>
      <c r="EJ38" s="108">
        <f t="shared" si="17"/>
        <v>0</v>
      </c>
      <c r="EK38" s="108">
        <f t="shared" si="18"/>
        <v>0</v>
      </c>
      <c r="EL38" s="108">
        <f>SUMIF('20.01'!$BF:$BF,$B:$B,'20.01'!$E:$E)</f>
        <v>0</v>
      </c>
      <c r="EM38" s="108">
        <f>SUMIF('20.01'!$BH:$BH,$B:$B,'20.01'!$E:$E)</f>
        <v>380</v>
      </c>
      <c r="EO38" s="115">
        <v>0</v>
      </c>
      <c r="EP38" s="107">
        <v>3.4064533018867929</v>
      </c>
      <c r="EQ38" s="108">
        <f t="shared" si="73"/>
        <v>169.59999999999997</v>
      </c>
      <c r="ER38" s="107">
        <v>3.0862481132075472</v>
      </c>
      <c r="ES38" s="108">
        <f t="shared" si="19"/>
        <v>169.59999999999997</v>
      </c>
      <c r="ET38" s="107">
        <v>0</v>
      </c>
      <c r="EU38" s="108">
        <f t="shared" si="20"/>
        <v>0</v>
      </c>
      <c r="EV38" s="108">
        <f t="shared" si="21"/>
        <v>169.6</v>
      </c>
      <c r="EW38" s="108">
        <f t="shared" si="22"/>
        <v>169.6</v>
      </c>
      <c r="EX38" s="108">
        <f t="shared" si="23"/>
        <v>169.6</v>
      </c>
      <c r="EY38" s="108">
        <f t="shared" si="24"/>
        <v>169.6</v>
      </c>
      <c r="EZ38" s="108">
        <f t="shared" si="25"/>
        <v>169.6</v>
      </c>
      <c r="FA38" s="108">
        <f t="shared" si="26"/>
        <v>169.6</v>
      </c>
      <c r="FB38" s="108">
        <f t="shared" si="27"/>
        <v>169.6</v>
      </c>
      <c r="FC38" s="108">
        <f t="shared" si="28"/>
        <v>169.6</v>
      </c>
      <c r="FD38" s="108">
        <f t="shared" si="29"/>
        <v>169.6</v>
      </c>
      <c r="FE38" s="108">
        <f t="shared" si="30"/>
        <v>169.6</v>
      </c>
      <c r="FF38" s="108">
        <f t="shared" si="31"/>
        <v>169.6</v>
      </c>
      <c r="FG38" s="108">
        <f t="shared" si="32"/>
        <v>169.6</v>
      </c>
      <c r="FH38" s="108">
        <f t="shared" si="74"/>
        <v>169.59999999999997</v>
      </c>
      <c r="FI38" s="108">
        <v>0</v>
      </c>
    </row>
    <row r="39" spans="1:165" ht="12" customHeight="1" x14ac:dyDescent="0.25">
      <c r="A39" s="22">
        <f t="shared" si="75"/>
        <v>34</v>
      </c>
      <c r="B39" s="10" t="s">
        <v>34</v>
      </c>
      <c r="C39" s="28">
        <v>2021</v>
      </c>
      <c r="D39" s="282"/>
      <c r="E39" s="126">
        <f t="shared" si="0"/>
        <v>10786.12</v>
      </c>
      <c r="F39" s="11">
        <f>SUMIF(Площади!$A:$A,$B:$B,Площади!$C:$C)</f>
        <v>10786.12</v>
      </c>
      <c r="G39" s="11">
        <f>SUMIF(Площади!$A:$A,$B:$B,Площади!$G:$G)</f>
        <v>0</v>
      </c>
      <c r="H39" s="11">
        <f>SUMIF(Площади!$A:$A,$B:$B,Площади!$F:$F)</f>
        <v>980.8</v>
      </c>
      <c r="I39" s="124" t="s">
        <v>493</v>
      </c>
      <c r="J39" s="12">
        <v>39.75</v>
      </c>
      <c r="K39" s="27">
        <v>4.49</v>
      </c>
      <c r="L39" s="27">
        <v>7.61</v>
      </c>
      <c r="M39" s="27">
        <v>11.85</v>
      </c>
      <c r="N39" s="27">
        <v>6.1</v>
      </c>
      <c r="O39" s="27">
        <v>2.78</v>
      </c>
      <c r="P39" s="27">
        <v>1.6</v>
      </c>
      <c r="Q39" s="27">
        <v>5.09</v>
      </c>
      <c r="R39" s="27">
        <v>0.23</v>
      </c>
      <c r="S39" s="35">
        <f t="shared" si="76"/>
        <v>41.34</v>
      </c>
      <c r="T39" s="33">
        <f t="shared" si="76"/>
        <v>4.6696</v>
      </c>
      <c r="U39" s="33">
        <f t="shared" si="76"/>
        <v>7.9144000000000005</v>
      </c>
      <c r="V39" s="33">
        <f t="shared" si="76"/>
        <v>12.324</v>
      </c>
      <c r="W39" s="33">
        <f t="shared" si="76"/>
        <v>6.3439999999999994</v>
      </c>
      <c r="X39" s="33">
        <f t="shared" si="76"/>
        <v>2.8912</v>
      </c>
      <c r="Y39" s="33">
        <f t="shared" si="76"/>
        <v>1.6640000000000001</v>
      </c>
      <c r="Z39" s="33">
        <f t="shared" si="76"/>
        <v>5.2935999999999996</v>
      </c>
      <c r="AA39" s="33">
        <f t="shared" si="76"/>
        <v>0.23920000000000002</v>
      </c>
      <c r="AB39" s="36"/>
      <c r="AC39" s="36"/>
      <c r="AD39" s="122" t="s">
        <v>395</v>
      </c>
      <c r="AE39" s="37">
        <v>6</v>
      </c>
      <c r="AF39" s="38" t="s">
        <v>396</v>
      </c>
      <c r="AG39" s="282"/>
      <c r="AH39" s="26">
        <v>34.24</v>
      </c>
      <c r="AI39" s="26">
        <v>34.24</v>
      </c>
      <c r="AJ39" s="26">
        <v>2190</v>
      </c>
      <c r="AK39" s="26">
        <v>35.89</v>
      </c>
      <c r="AL39" s="26">
        <v>5.93</v>
      </c>
      <c r="AM39" s="282"/>
      <c r="AN39" s="15">
        <v>1.2E-2</v>
      </c>
      <c r="AO39" s="15">
        <v>1.2E-2</v>
      </c>
      <c r="AP39" s="16">
        <f t="shared" si="34"/>
        <v>7.1880000000000002E-4</v>
      </c>
      <c r="AQ39" s="15">
        <f t="shared" si="35"/>
        <v>2.4E-2</v>
      </c>
      <c r="AR39" s="15">
        <v>3.23</v>
      </c>
      <c r="AS39" s="282"/>
      <c r="AT39" s="13">
        <f t="shared" si="36"/>
        <v>11.769600000000001</v>
      </c>
      <c r="AU39" s="13">
        <f t="shared" si="37"/>
        <v>11.769600000000001</v>
      </c>
      <c r="AV39" s="13">
        <f t="shared" si="38"/>
        <v>0.70499904000000002</v>
      </c>
      <c r="AW39" s="13">
        <f t="shared" si="39"/>
        <v>23.539200000000001</v>
      </c>
      <c r="AX39" s="13">
        <f t="shared" si="40"/>
        <v>3167.9839999999999</v>
      </c>
      <c r="AY39" s="26">
        <f t="shared" si="41"/>
        <v>3.7362008210552078E-2</v>
      </c>
      <c r="AZ39" s="26">
        <f t="shared" si="42"/>
        <v>3.7362008210552078E-2</v>
      </c>
      <c r="BA39" s="26">
        <f t="shared" si="43"/>
        <v>0.1431421027765313</v>
      </c>
      <c r="BB39" s="26">
        <f t="shared" si="44"/>
        <v>7.8324910904013667E-2</v>
      </c>
      <c r="BC39" s="26">
        <f t="shared" si="45"/>
        <v>1.741696283742439</v>
      </c>
      <c r="BD39" s="282"/>
      <c r="BE39" s="108">
        <f t="shared" si="46"/>
        <v>386219.08833083167</v>
      </c>
      <c r="BF39" s="108">
        <f t="shared" si="47"/>
        <v>185055.82390921365</v>
      </c>
      <c r="BG39" s="108">
        <f t="shared" si="2"/>
        <v>55743.817903616655</v>
      </c>
      <c r="BH39" s="108">
        <f t="shared" si="3"/>
        <v>9270.2809447037143</v>
      </c>
      <c r="BI39" s="108">
        <f t="shared" si="4"/>
        <v>3306.859828952855</v>
      </c>
      <c r="BJ39" s="108">
        <f t="shared" ref="BJ39:BJ45" si="79">FH39*$BJ$260</f>
        <v>40611.465231940434</v>
      </c>
      <c r="BK39" s="108">
        <f>SUMIF('20.01'!$K:$K,$B:$B,'20.01'!$E:$E)</f>
        <v>76123.399999999994</v>
      </c>
      <c r="BL39" s="108">
        <f t="shared" si="48"/>
        <v>0</v>
      </c>
      <c r="BM39" s="108">
        <f>SUMIF('20.01'!$AI:$AI,$B:$B,'20.01'!$E:$E)</f>
        <v>0</v>
      </c>
      <c r="BN39" s="108">
        <f>SUMIF('20.01'!$L:$L,$B:$B,'20.01'!$E:$E)</f>
        <v>0</v>
      </c>
      <c r="BO39" s="108">
        <f>SUMIF('20.01'!$M:$M,$B:$B,'20.01'!$E:$E)</f>
        <v>0</v>
      </c>
      <c r="BP39" s="108">
        <f>SUMIF('20.01'!$N:$N,$B:$B,'20.01'!$E:$E)</f>
        <v>0</v>
      </c>
      <c r="BQ39" s="108">
        <f>SUMIF('20.01'!$O:$O,$B:$B,'20.01'!$E:$E)</f>
        <v>0</v>
      </c>
      <c r="BR39" s="108">
        <f>SUMIF('20.01'!$T:$T,$B:$B,'20.01'!$E:$E)</f>
        <v>0</v>
      </c>
      <c r="BS39" s="108">
        <f>SUMIF('20.01'!$AT:$AT,$B:$B,'20.01'!$E:$E)</f>
        <v>0</v>
      </c>
      <c r="BT39" s="108">
        <f>SUMIF('20.01'!$AO:$AO,$B:$B,'20.01'!$E:$E)</f>
        <v>0</v>
      </c>
      <c r="BU39" s="108">
        <f t="shared" si="49"/>
        <v>0</v>
      </c>
      <c r="BV39" s="108">
        <f>SUMIF('20.01'!$AE:$AE,$B:$B,'20.01'!$E:$E)</f>
        <v>0</v>
      </c>
      <c r="BW39" s="108">
        <f>SUMIF('20.01'!$AF:$AF,$B:$B,'20.01'!$E:$E)</f>
        <v>0</v>
      </c>
      <c r="BX39" s="108">
        <f>SUMIF('20.01'!$AG:$AG,$B:$B,'20.01'!$E:$E)</f>
        <v>0</v>
      </c>
      <c r="BY39" s="108">
        <f t="shared" si="50"/>
        <v>0</v>
      </c>
      <c r="BZ39" s="108">
        <f>SUMIF('20.01'!$AH:$AH,$B:$B,'20.01'!$E:$E)</f>
        <v>0</v>
      </c>
      <c r="CA39" s="108">
        <f>SUMIF('20.01'!$AP:$AP,$B:$B,'20.01'!$E:$E)</f>
        <v>0</v>
      </c>
      <c r="CB39" s="108">
        <f>SUMIF('20.01'!$AD:$AD,$B:$B,'20.01'!$E:$E)</f>
        <v>0</v>
      </c>
      <c r="CC39" s="108">
        <f t="shared" si="51"/>
        <v>0</v>
      </c>
      <c r="CD39" s="108">
        <f>SUMIF('20.01'!$Z:$Z,$B:$B,'20.01'!$E:$E)</f>
        <v>0</v>
      </c>
      <c r="CE39" s="108">
        <f>SUMIF('20.01'!$S:$S,$B:$B,'20.01'!$E:$E)</f>
        <v>0</v>
      </c>
      <c r="CF39" s="108">
        <f t="shared" si="52"/>
        <v>0</v>
      </c>
      <c r="CG39" s="108">
        <f>SUMIF('20.01'!$AJ:$AJ,$B:$B,'20.01'!$E:$E)</f>
        <v>0</v>
      </c>
      <c r="CH39" s="108">
        <f>SUMIF('20.01'!$AL:$AL,$B:$B,'20.01'!$E:$E)</f>
        <v>0</v>
      </c>
      <c r="CI39" s="108">
        <f>SUMIF('20.01'!$AM:$AM,$B:$B,'20.01'!$E:$E)</f>
        <v>0</v>
      </c>
      <c r="CJ39" s="108">
        <f>SUMIF('20.01'!$W:$W,$B:$B,'20.01'!$E:$E)</f>
        <v>0</v>
      </c>
      <c r="CK39" s="108">
        <f>SUMIF('20.01'!$AR:$AR,$B:$B,'20.01'!$E:$E)</f>
        <v>0</v>
      </c>
      <c r="CL39" s="108">
        <f t="shared" si="53"/>
        <v>0</v>
      </c>
      <c r="CM39" s="108">
        <f>SUMIF('20.01'!$P:$P,$B:$B,'20.01'!$E:$E)</f>
        <v>0</v>
      </c>
      <c r="CN39" s="108">
        <f>SUMIF('20.01'!$Q:$Q,$B:$B,'20.01'!$E:$E)</f>
        <v>0</v>
      </c>
      <c r="CO39" s="108">
        <f>SUMIF('20.01'!$AK:$AK,$B:$B,'20.01'!$E:$E)</f>
        <v>0</v>
      </c>
      <c r="CP39" s="108">
        <f>SUMIF('20.01'!$U:$U,$B:$B,'20.01'!$E:$E)</f>
        <v>0</v>
      </c>
      <c r="CQ39" s="108">
        <f>SUMIF('20.01'!$R:$R,$B:$B,'20.01'!$E:$E)</f>
        <v>0</v>
      </c>
      <c r="CR39" s="108">
        <f>SUMIF('20.01'!$V:$V,$B:$B,'20.01'!$E:$E)</f>
        <v>0</v>
      </c>
      <c r="CS39" s="108">
        <f t="shared" si="54"/>
        <v>0</v>
      </c>
      <c r="CT39" s="108">
        <f>SUMIF('20.01'!$AQ:$AQ,$B:$B,'20.01'!$E:$E)</f>
        <v>0</v>
      </c>
      <c r="CU39" s="108">
        <f>SUMIF('20.01'!$AC:$AC,$B:$B,'20.01'!$E:$E)</f>
        <v>0</v>
      </c>
      <c r="CV39" s="108">
        <f>SUMIF('20.01'!$AS:$AS,$B:$B,'20.01'!$E:$E)</f>
        <v>0</v>
      </c>
      <c r="CW39" s="108">
        <f t="shared" si="55"/>
        <v>194094.21</v>
      </c>
      <c r="CX39" s="108">
        <f>SUMIF('20.01'!$AB:$AB,$B:$B,'20.01'!$E:$E)</f>
        <v>184094.21</v>
      </c>
      <c r="CY39" s="108">
        <f>SUMIF('20.01'!$AA:$AA,$B:$B,'20.01'!$E:$E)</f>
        <v>10000</v>
      </c>
      <c r="CZ39" s="108">
        <f>SUMIF('20.01'!$AN:$AN,$B:$B,'20.01'!$E:$E)</f>
        <v>0</v>
      </c>
      <c r="DA39" s="108">
        <f>SUMIF('20.01'!$X:$X,$B:$B,'20.01'!$E:$E)</f>
        <v>0</v>
      </c>
      <c r="DB39" s="108">
        <f>SUMIF('20.01'!$Y:$Y,$B:$B,'20.01'!$E:$E)</f>
        <v>0</v>
      </c>
      <c r="DC39" s="108">
        <f t="shared" si="56"/>
        <v>7069.0544216180688</v>
      </c>
      <c r="DD39" s="127">
        <f t="shared" si="57"/>
        <v>1149984.6755727932</v>
      </c>
      <c r="DE39" s="127">
        <f t="shared" ref="DE39:DE45" si="80">FH39*$DE$254/$DC$254+FH39*$DE$249+FH39*$DE$250</f>
        <v>971598.05269801302</v>
      </c>
      <c r="DF39" s="127">
        <f t="shared" si="58"/>
        <v>1670.4582344038693</v>
      </c>
      <c r="DG39" s="127">
        <f t="shared" si="7"/>
        <v>765.28820020609328</v>
      </c>
      <c r="DH39" s="127">
        <f t="shared" si="8"/>
        <v>905.17003419777598</v>
      </c>
      <c r="DI39" s="108">
        <f>SUMIF('20.01'!$AZ:$AZ,$B:$B,'20.01'!$E:$E)+FH39*$DI$249</f>
        <v>1071.8491872379516</v>
      </c>
      <c r="DJ39" s="108">
        <f>SUMIF('20.01'!$AY:$AY,$B:$B,'20.01'!$E:$E)</f>
        <v>0</v>
      </c>
      <c r="DK39" s="108">
        <f t="shared" si="9"/>
        <v>1539.4013490274465</v>
      </c>
      <c r="DL39" s="108">
        <f>SUMIF('20.01'!$AX:$AX,$B:$B,'20.01'!$E:$E)</f>
        <v>0</v>
      </c>
      <c r="DM39" s="108">
        <f t="shared" si="10"/>
        <v>172563.98202785559</v>
      </c>
      <c r="DN39" s="108">
        <f>SUMIF('20.01'!$BA:$BA,$B:$B,'20.01'!$E:$E)</f>
        <v>0</v>
      </c>
      <c r="DO39" s="108">
        <f t="shared" si="11"/>
        <v>1540.9320762555151</v>
      </c>
      <c r="DP39" s="108">
        <f>SUMIF('20.01'!$AW:$AW,$B:$B,'20.01'!$E:$E)</f>
        <v>0</v>
      </c>
      <c r="DQ39" s="108">
        <f t="shared" si="59"/>
        <v>816628.87776852283</v>
      </c>
      <c r="DR39" s="108">
        <f t="shared" si="60"/>
        <v>676213.18785902159</v>
      </c>
      <c r="DS39" s="108">
        <f t="shared" si="12"/>
        <v>217465.17802056874</v>
      </c>
      <c r="DT39" s="108">
        <f t="shared" si="13"/>
        <v>458748.00983845285</v>
      </c>
      <c r="DU39" s="108">
        <f t="shared" si="61"/>
        <v>114789.83436767972</v>
      </c>
      <c r="DV39" s="108">
        <f t="shared" si="62"/>
        <v>68154.905795766288</v>
      </c>
      <c r="DW39" s="108">
        <f t="shared" si="63"/>
        <v>46634.928571913428</v>
      </c>
      <c r="DX39" s="108">
        <f t="shared" si="64"/>
        <v>9662.970748386404</v>
      </c>
      <c r="DY39" s="108">
        <f t="shared" si="65"/>
        <v>5690.22334913957</v>
      </c>
      <c r="DZ39" s="108">
        <f t="shared" si="66"/>
        <v>3972.747399246834</v>
      </c>
      <c r="EA39" s="108">
        <f t="shared" si="67"/>
        <v>7642.8598206563602</v>
      </c>
      <c r="EB39" s="108">
        <f t="shared" si="68"/>
        <v>603.24531379429141</v>
      </c>
      <c r="EC39" s="108">
        <f t="shared" si="69"/>
        <v>7716.7796589846012</v>
      </c>
      <c r="ED39" s="108">
        <f t="shared" si="70"/>
        <v>138925.6261441012</v>
      </c>
      <c r="EE39" s="108">
        <f t="shared" si="14"/>
        <v>1080028.3082765706</v>
      </c>
      <c r="EF39" s="108">
        <f t="shared" si="71"/>
        <v>445335.57079009648</v>
      </c>
      <c r="EG39" s="108">
        <f t="shared" si="15"/>
        <v>379359.93067304511</v>
      </c>
      <c r="EH39" s="108">
        <f t="shared" si="16"/>
        <v>255332.80681342911</v>
      </c>
      <c r="EI39" s="108">
        <f t="shared" si="72"/>
        <v>401368.99093083851</v>
      </c>
      <c r="EJ39" s="108">
        <f t="shared" si="17"/>
        <v>387241.79481925961</v>
      </c>
      <c r="EK39" s="108">
        <f t="shared" si="18"/>
        <v>1146.4961115788906</v>
      </c>
      <c r="EL39" s="108">
        <f>SUMIF('20.01'!$BF:$BF,$B:$B,'20.01'!$E:$E)</f>
        <v>12980.7</v>
      </c>
      <c r="EM39" s="108">
        <f>SUMIF('20.01'!$BH:$BH,$B:$B,'20.01'!$E:$E)</f>
        <v>20806.8</v>
      </c>
      <c r="EO39" s="115">
        <v>1.6839093966706076E-2</v>
      </c>
      <c r="EP39" s="107">
        <v>3.4064168205966494</v>
      </c>
      <c r="EQ39" s="108">
        <f t="shared" si="73"/>
        <v>10786.119999999999</v>
      </c>
      <c r="ER39" s="107">
        <v>3.0862320882713532</v>
      </c>
      <c r="ES39" s="108">
        <f t="shared" si="19"/>
        <v>10786.119999999999</v>
      </c>
      <c r="ET39" s="107">
        <v>1.6009270208418471</v>
      </c>
      <c r="EU39" s="108">
        <f t="shared" si="20"/>
        <v>10786.119999999999</v>
      </c>
      <c r="EV39" s="108">
        <f t="shared" si="21"/>
        <v>10786.12</v>
      </c>
      <c r="EW39" s="108">
        <f t="shared" si="22"/>
        <v>10786.12</v>
      </c>
      <c r="EX39" s="108">
        <f t="shared" si="23"/>
        <v>10786.12</v>
      </c>
      <c r="EY39" s="108">
        <f t="shared" si="24"/>
        <v>10786.12</v>
      </c>
      <c r="EZ39" s="108">
        <f t="shared" si="25"/>
        <v>10786.12</v>
      </c>
      <c r="FA39" s="108">
        <f t="shared" si="26"/>
        <v>10786.12</v>
      </c>
      <c r="FB39" s="108">
        <f t="shared" si="27"/>
        <v>10786.12</v>
      </c>
      <c r="FC39" s="108">
        <f t="shared" si="28"/>
        <v>10786.12</v>
      </c>
      <c r="FD39" s="108">
        <f t="shared" si="29"/>
        <v>10786.12</v>
      </c>
      <c r="FE39" s="108">
        <f t="shared" si="30"/>
        <v>10786.12</v>
      </c>
      <c r="FF39" s="108">
        <f t="shared" si="31"/>
        <v>10786.12</v>
      </c>
      <c r="FG39" s="108">
        <f t="shared" si="32"/>
        <v>10786.12</v>
      </c>
      <c r="FH39" s="108">
        <f t="shared" si="74"/>
        <v>10786.119999999999</v>
      </c>
      <c r="FI39" s="108">
        <v>10786.119999999999</v>
      </c>
    </row>
    <row r="40" spans="1:165" ht="12" customHeight="1" x14ac:dyDescent="0.25">
      <c r="A40" s="22">
        <f t="shared" si="75"/>
        <v>35</v>
      </c>
      <c r="B40" s="10" t="s">
        <v>35</v>
      </c>
      <c r="C40" s="28">
        <v>2021</v>
      </c>
      <c r="D40" s="282"/>
      <c r="E40" s="126">
        <f t="shared" si="0"/>
        <v>10788.3</v>
      </c>
      <c r="F40" s="11">
        <f>SUMIF(Площади!$A:$A,$B:$B,Площади!$C:$C)</f>
        <v>10788.3</v>
      </c>
      <c r="G40" s="11">
        <f>SUMIF(Площади!$A:$A,$B:$B,Площади!$G:$G)</f>
        <v>0</v>
      </c>
      <c r="H40" s="11">
        <f>SUMIF(Площади!$A:$A,$B:$B,Площади!$F:$F)</f>
        <v>1031.5999999999999</v>
      </c>
      <c r="I40" s="124" t="s">
        <v>493</v>
      </c>
      <c r="J40" s="12">
        <v>39.75</v>
      </c>
      <c r="K40" s="27">
        <v>4.49</v>
      </c>
      <c r="L40" s="27">
        <v>7.61</v>
      </c>
      <c r="M40" s="27">
        <v>11.85</v>
      </c>
      <c r="N40" s="27">
        <v>6.1</v>
      </c>
      <c r="O40" s="27">
        <v>2.78</v>
      </c>
      <c r="P40" s="27">
        <v>1.6</v>
      </c>
      <c r="Q40" s="27">
        <v>5.09</v>
      </c>
      <c r="R40" s="27">
        <v>0.23</v>
      </c>
      <c r="S40" s="35">
        <f t="shared" si="76"/>
        <v>41.34</v>
      </c>
      <c r="T40" s="33">
        <f t="shared" si="76"/>
        <v>4.6696</v>
      </c>
      <c r="U40" s="33">
        <f t="shared" si="76"/>
        <v>7.9144000000000005</v>
      </c>
      <c r="V40" s="33">
        <f t="shared" si="76"/>
        <v>12.324</v>
      </c>
      <c r="W40" s="33">
        <f t="shared" si="76"/>
        <v>6.3439999999999994</v>
      </c>
      <c r="X40" s="33">
        <f t="shared" si="76"/>
        <v>2.8912</v>
      </c>
      <c r="Y40" s="33">
        <f t="shared" si="76"/>
        <v>1.6640000000000001</v>
      </c>
      <c r="Z40" s="33">
        <f t="shared" si="76"/>
        <v>5.2935999999999996</v>
      </c>
      <c r="AA40" s="33">
        <f t="shared" si="76"/>
        <v>0.23920000000000002</v>
      </c>
      <c r="AB40" s="36"/>
      <c r="AC40" s="36"/>
      <c r="AD40" s="122" t="s">
        <v>395</v>
      </c>
      <c r="AE40" s="37">
        <v>6</v>
      </c>
      <c r="AF40" s="38" t="s">
        <v>396</v>
      </c>
      <c r="AG40" s="282"/>
      <c r="AH40" s="26">
        <v>34.24</v>
      </c>
      <c r="AI40" s="26">
        <v>34.24</v>
      </c>
      <c r="AJ40" s="26">
        <v>2190</v>
      </c>
      <c r="AK40" s="26">
        <v>35.89</v>
      </c>
      <c r="AL40" s="26">
        <v>5.93</v>
      </c>
      <c r="AM40" s="282"/>
      <c r="AN40" s="15">
        <v>1.2E-2</v>
      </c>
      <c r="AO40" s="15">
        <v>1.2E-2</v>
      </c>
      <c r="AP40" s="16">
        <f t="shared" si="34"/>
        <v>7.1880000000000002E-4</v>
      </c>
      <c r="AQ40" s="15">
        <f t="shared" si="35"/>
        <v>2.4E-2</v>
      </c>
      <c r="AR40" s="15">
        <v>3.23</v>
      </c>
      <c r="AS40" s="282"/>
      <c r="AT40" s="13">
        <f t="shared" si="36"/>
        <v>12.379199999999999</v>
      </c>
      <c r="AU40" s="13">
        <f t="shared" si="37"/>
        <v>12.379199999999999</v>
      </c>
      <c r="AV40" s="13">
        <f t="shared" si="38"/>
        <v>0.74151407999999996</v>
      </c>
      <c r="AW40" s="13">
        <f t="shared" si="39"/>
        <v>24.758399999999998</v>
      </c>
      <c r="AX40" s="13">
        <f t="shared" si="40"/>
        <v>3332.0679999999998</v>
      </c>
      <c r="AY40" s="26">
        <f t="shared" si="41"/>
        <v>3.9289212202107841E-2</v>
      </c>
      <c r="AZ40" s="26">
        <f t="shared" si="42"/>
        <v>3.9289212202107841E-2</v>
      </c>
      <c r="BA40" s="26">
        <f t="shared" si="43"/>
        <v>0.15052564678401603</v>
      </c>
      <c r="BB40" s="26">
        <f t="shared" si="44"/>
        <v>8.2365059926030978E-2</v>
      </c>
      <c r="BC40" s="26">
        <f t="shared" si="45"/>
        <v>1.8315363161943958</v>
      </c>
      <c r="BD40" s="282"/>
      <c r="BE40" s="108">
        <f t="shared" si="46"/>
        <v>372111.67357553157</v>
      </c>
      <c r="BF40" s="108">
        <f t="shared" si="47"/>
        <v>171925.12041599481</v>
      </c>
      <c r="BG40" s="108">
        <f t="shared" si="2"/>
        <v>55755.084375993189</v>
      </c>
      <c r="BH40" s="108">
        <f t="shared" si="3"/>
        <v>9272.1545760428307</v>
      </c>
      <c r="BI40" s="108">
        <f t="shared" si="4"/>
        <v>3307.5281836927543</v>
      </c>
      <c r="BJ40" s="108">
        <f t="shared" si="79"/>
        <v>40619.673280266034</v>
      </c>
      <c r="BK40" s="108">
        <f>SUMIF('20.01'!$K:$K,$B:$B,'20.01'!$E:$E)</f>
        <v>62970.679999999993</v>
      </c>
      <c r="BL40" s="108">
        <f t="shared" si="48"/>
        <v>0</v>
      </c>
      <c r="BM40" s="108">
        <f>SUMIF('20.01'!$AI:$AI,$B:$B,'20.01'!$E:$E)</f>
        <v>0</v>
      </c>
      <c r="BN40" s="108">
        <f>SUMIF('20.01'!$L:$L,$B:$B,'20.01'!$E:$E)</f>
        <v>0</v>
      </c>
      <c r="BO40" s="108">
        <f>SUMIF('20.01'!$M:$M,$B:$B,'20.01'!$E:$E)</f>
        <v>0</v>
      </c>
      <c r="BP40" s="108">
        <f>SUMIF('20.01'!$N:$N,$B:$B,'20.01'!$E:$E)</f>
        <v>0</v>
      </c>
      <c r="BQ40" s="108">
        <f>SUMIF('20.01'!$O:$O,$B:$B,'20.01'!$E:$E)</f>
        <v>0</v>
      </c>
      <c r="BR40" s="108">
        <f>SUMIF('20.01'!$T:$T,$B:$B,'20.01'!$E:$E)</f>
        <v>0</v>
      </c>
      <c r="BS40" s="108">
        <f>SUMIF('20.01'!$AT:$AT,$B:$B,'20.01'!$E:$E)</f>
        <v>0</v>
      </c>
      <c r="BT40" s="108">
        <f>SUMIF('20.01'!$AO:$AO,$B:$B,'20.01'!$E:$E)</f>
        <v>0</v>
      </c>
      <c r="BU40" s="108">
        <f t="shared" si="49"/>
        <v>0</v>
      </c>
      <c r="BV40" s="108">
        <f>SUMIF('20.01'!$AE:$AE,$B:$B,'20.01'!$E:$E)</f>
        <v>0</v>
      </c>
      <c r="BW40" s="108">
        <f>SUMIF('20.01'!$AF:$AF,$B:$B,'20.01'!$E:$E)</f>
        <v>0</v>
      </c>
      <c r="BX40" s="108">
        <f>SUMIF('20.01'!$AG:$AG,$B:$B,'20.01'!$E:$E)</f>
        <v>0</v>
      </c>
      <c r="BY40" s="108">
        <f t="shared" si="50"/>
        <v>0</v>
      </c>
      <c r="BZ40" s="108">
        <f>SUMIF('20.01'!$AH:$AH,$B:$B,'20.01'!$E:$E)</f>
        <v>0</v>
      </c>
      <c r="CA40" s="108">
        <f>SUMIF('20.01'!$AP:$AP,$B:$B,'20.01'!$E:$E)</f>
        <v>0</v>
      </c>
      <c r="CB40" s="108">
        <f>SUMIF('20.01'!$AD:$AD,$B:$B,'20.01'!$E:$E)</f>
        <v>0</v>
      </c>
      <c r="CC40" s="108">
        <f t="shared" si="51"/>
        <v>0</v>
      </c>
      <c r="CD40" s="108">
        <f>SUMIF('20.01'!$Z:$Z,$B:$B,'20.01'!$E:$E)</f>
        <v>0</v>
      </c>
      <c r="CE40" s="108">
        <f>SUMIF('20.01'!$S:$S,$B:$B,'20.01'!$E:$E)</f>
        <v>0</v>
      </c>
      <c r="CF40" s="108">
        <f t="shared" si="52"/>
        <v>0</v>
      </c>
      <c r="CG40" s="108">
        <f>SUMIF('20.01'!$AJ:$AJ,$B:$B,'20.01'!$E:$E)</f>
        <v>0</v>
      </c>
      <c r="CH40" s="108">
        <f>SUMIF('20.01'!$AL:$AL,$B:$B,'20.01'!$E:$E)</f>
        <v>0</v>
      </c>
      <c r="CI40" s="108">
        <f>SUMIF('20.01'!$AM:$AM,$B:$B,'20.01'!$E:$E)</f>
        <v>0</v>
      </c>
      <c r="CJ40" s="108">
        <f>SUMIF('20.01'!$W:$W,$B:$B,'20.01'!$E:$E)</f>
        <v>0</v>
      </c>
      <c r="CK40" s="108">
        <f>SUMIF('20.01'!$AR:$AR,$B:$B,'20.01'!$E:$E)</f>
        <v>0</v>
      </c>
      <c r="CL40" s="108">
        <f t="shared" si="53"/>
        <v>0</v>
      </c>
      <c r="CM40" s="108">
        <f>SUMIF('20.01'!$P:$P,$B:$B,'20.01'!$E:$E)</f>
        <v>0</v>
      </c>
      <c r="CN40" s="108">
        <f>SUMIF('20.01'!$Q:$Q,$B:$B,'20.01'!$E:$E)</f>
        <v>0</v>
      </c>
      <c r="CO40" s="108">
        <f>SUMIF('20.01'!$AK:$AK,$B:$B,'20.01'!$E:$E)</f>
        <v>0</v>
      </c>
      <c r="CP40" s="108">
        <f>SUMIF('20.01'!$U:$U,$B:$B,'20.01'!$E:$E)</f>
        <v>0</v>
      </c>
      <c r="CQ40" s="108">
        <f>SUMIF('20.01'!$R:$R,$B:$B,'20.01'!$E:$E)</f>
        <v>0</v>
      </c>
      <c r="CR40" s="108">
        <f>SUMIF('20.01'!$V:$V,$B:$B,'20.01'!$E:$E)</f>
        <v>0</v>
      </c>
      <c r="CS40" s="108">
        <f t="shared" si="54"/>
        <v>0</v>
      </c>
      <c r="CT40" s="108">
        <f>SUMIF('20.01'!$AQ:$AQ,$B:$B,'20.01'!$E:$E)</f>
        <v>0</v>
      </c>
      <c r="CU40" s="108">
        <f>SUMIF('20.01'!$AC:$AC,$B:$B,'20.01'!$E:$E)</f>
        <v>0</v>
      </c>
      <c r="CV40" s="108">
        <f>SUMIF('20.01'!$AS:$AS,$B:$B,'20.01'!$E:$E)</f>
        <v>0</v>
      </c>
      <c r="CW40" s="108">
        <f t="shared" si="55"/>
        <v>193116.07</v>
      </c>
      <c r="CX40" s="108">
        <f>SUMIF('20.01'!$AB:$AB,$B:$B,'20.01'!$E:$E)</f>
        <v>193116.07</v>
      </c>
      <c r="CY40" s="108">
        <f>SUMIF('20.01'!$AA:$AA,$B:$B,'20.01'!$E:$E)</f>
        <v>0</v>
      </c>
      <c r="CZ40" s="108">
        <f>SUMIF('20.01'!$AN:$AN,$B:$B,'20.01'!$E:$E)</f>
        <v>0</v>
      </c>
      <c r="DA40" s="108">
        <f>SUMIF('20.01'!$X:$X,$B:$B,'20.01'!$E:$E)</f>
        <v>0</v>
      </c>
      <c r="DB40" s="108">
        <f>SUMIF('20.01'!$Y:$Y,$B:$B,'20.01'!$E:$E)</f>
        <v>0</v>
      </c>
      <c r="DC40" s="108">
        <f t="shared" si="56"/>
        <v>7070.4831595367223</v>
      </c>
      <c r="DD40" s="127">
        <f t="shared" si="57"/>
        <v>1150217.1008186419</v>
      </c>
      <c r="DE40" s="127">
        <f t="shared" si="80"/>
        <v>971794.42393761396</v>
      </c>
      <c r="DF40" s="127">
        <f t="shared" si="58"/>
        <v>1670.7958533948508</v>
      </c>
      <c r="DG40" s="127">
        <f t="shared" si="7"/>
        <v>765.44287383075641</v>
      </c>
      <c r="DH40" s="127">
        <f t="shared" si="8"/>
        <v>905.35297956409431</v>
      </c>
      <c r="DI40" s="108">
        <f>SUMIF('20.01'!$AZ:$AZ,$B:$B,'20.01'!$E:$E)+FH40*$DI$249</f>
        <v>1072.0658203950256</v>
      </c>
      <c r="DJ40" s="108">
        <f>SUMIF('20.01'!$AY:$AY,$B:$B,'20.01'!$E:$E)</f>
        <v>0</v>
      </c>
      <c r="DK40" s="108">
        <f t="shared" si="9"/>
        <v>1539.7124799012809</v>
      </c>
      <c r="DL40" s="108">
        <f>SUMIF('20.01'!$AX:$AX,$B:$B,'20.01'!$E:$E)</f>
        <v>0</v>
      </c>
      <c r="DM40" s="108">
        <f t="shared" si="10"/>
        <v>172598.85921082975</v>
      </c>
      <c r="DN40" s="108">
        <f>SUMIF('20.01'!$BA:$BA,$B:$B,'20.01'!$E:$E)</f>
        <v>0</v>
      </c>
      <c r="DO40" s="108">
        <f t="shared" si="11"/>
        <v>1541.2435165070829</v>
      </c>
      <c r="DP40" s="108">
        <f>SUMIF('20.01'!$AW:$AW,$B:$B,'20.01'!$E:$E)</f>
        <v>0</v>
      </c>
      <c r="DQ40" s="108">
        <f t="shared" si="59"/>
        <v>816793.92793981137</v>
      </c>
      <c r="DR40" s="108">
        <f t="shared" si="60"/>
        <v>676349.85839017958</v>
      </c>
      <c r="DS40" s="108">
        <f t="shared" si="12"/>
        <v>217509.13025622765</v>
      </c>
      <c r="DT40" s="108">
        <f t="shared" si="13"/>
        <v>458840.72813395195</v>
      </c>
      <c r="DU40" s="108">
        <f t="shared" si="61"/>
        <v>114813.03472507624</v>
      </c>
      <c r="DV40" s="108">
        <f t="shared" si="62"/>
        <v>68168.680693007831</v>
      </c>
      <c r="DW40" s="108">
        <f t="shared" si="63"/>
        <v>46644.354032068411</v>
      </c>
      <c r="DX40" s="108">
        <f t="shared" si="64"/>
        <v>9664.9237468911033</v>
      </c>
      <c r="DY40" s="108">
        <f t="shared" si="65"/>
        <v>5691.3734093003259</v>
      </c>
      <c r="DZ40" s="108">
        <f t="shared" si="66"/>
        <v>3973.550337590777</v>
      </c>
      <c r="EA40" s="108">
        <f t="shared" si="67"/>
        <v>7644.404531303845</v>
      </c>
      <c r="EB40" s="108">
        <f t="shared" si="68"/>
        <v>603.36723667147737</v>
      </c>
      <c r="EC40" s="108">
        <f t="shared" si="69"/>
        <v>7718.3393096890804</v>
      </c>
      <c r="ED40" s="108">
        <f t="shared" si="70"/>
        <v>138953.70462505583</v>
      </c>
      <c r="EE40" s="108">
        <f t="shared" si="14"/>
        <v>1080246.5945289067</v>
      </c>
      <c r="EF40" s="108">
        <f t="shared" si="71"/>
        <v>445425.57827604358</v>
      </c>
      <c r="EG40" s="108">
        <f t="shared" si="15"/>
        <v>379436.60371662967</v>
      </c>
      <c r="EH40" s="108">
        <f t="shared" si="16"/>
        <v>255384.4125362334</v>
      </c>
      <c r="EI40" s="108">
        <f t="shared" si="72"/>
        <v>401228.57448421791</v>
      </c>
      <c r="EJ40" s="108">
        <f t="shared" si="17"/>
        <v>387101.79287254496</v>
      </c>
      <c r="EK40" s="108">
        <f t="shared" si="18"/>
        <v>1146.0816116729679</v>
      </c>
      <c r="EL40" s="108">
        <f>SUMIF('20.01'!$BF:$BF,$B:$B,'20.01'!$E:$E)</f>
        <v>12980.7</v>
      </c>
      <c r="EM40" s="108">
        <f>SUMIF('20.01'!$BH:$BH,$B:$B,'20.01'!$E:$E)</f>
        <v>20520</v>
      </c>
      <c r="EO40" s="115">
        <v>1.6833006023803759E-2</v>
      </c>
      <c r="EP40" s="107">
        <v>3.4064170645952583</v>
      </c>
      <c r="EQ40" s="108">
        <f t="shared" si="73"/>
        <v>10788.300000000001</v>
      </c>
      <c r="ER40" s="107">
        <v>3.0862324938675387</v>
      </c>
      <c r="ES40" s="108">
        <f t="shared" si="19"/>
        <v>10788.300000000001</v>
      </c>
      <c r="ET40" s="107">
        <v>1.6009273344235486</v>
      </c>
      <c r="EU40" s="108">
        <f t="shared" si="20"/>
        <v>10788.300000000001</v>
      </c>
      <c r="EV40" s="108">
        <f t="shared" si="21"/>
        <v>10788.3</v>
      </c>
      <c r="EW40" s="108">
        <f t="shared" si="22"/>
        <v>10788.3</v>
      </c>
      <c r="EX40" s="108">
        <f t="shared" si="23"/>
        <v>10788.3</v>
      </c>
      <c r="EY40" s="108">
        <f t="shared" si="24"/>
        <v>10788.3</v>
      </c>
      <c r="EZ40" s="108">
        <f t="shared" si="25"/>
        <v>10788.3</v>
      </c>
      <c r="FA40" s="108">
        <f t="shared" si="26"/>
        <v>10788.3</v>
      </c>
      <c r="FB40" s="108">
        <f t="shared" si="27"/>
        <v>10788.3</v>
      </c>
      <c r="FC40" s="108">
        <f t="shared" si="28"/>
        <v>10788.3</v>
      </c>
      <c r="FD40" s="108">
        <f t="shared" si="29"/>
        <v>10788.3</v>
      </c>
      <c r="FE40" s="108">
        <f t="shared" si="30"/>
        <v>10788.3</v>
      </c>
      <c r="FF40" s="108">
        <f t="shared" si="31"/>
        <v>10788.3</v>
      </c>
      <c r="FG40" s="108">
        <f t="shared" si="32"/>
        <v>10788.3</v>
      </c>
      <c r="FH40" s="108">
        <f t="shared" si="74"/>
        <v>10788.300000000001</v>
      </c>
      <c r="FI40" s="108">
        <v>10788.300000000001</v>
      </c>
    </row>
    <row r="41" spans="1:165" ht="12" customHeight="1" x14ac:dyDescent="0.25">
      <c r="A41" s="22">
        <f t="shared" si="75"/>
        <v>36</v>
      </c>
      <c r="B41" s="10" t="s">
        <v>36</v>
      </c>
      <c r="C41" s="28">
        <v>2021</v>
      </c>
      <c r="D41" s="282"/>
      <c r="E41" s="126">
        <f t="shared" si="0"/>
        <v>10743.900000000001</v>
      </c>
      <c r="F41" s="11">
        <f>SUMIF(Площади!$A:$A,$B:$B,Площади!$C:$C)</f>
        <v>10717.2</v>
      </c>
      <c r="G41" s="11">
        <f>SUMIF(Площади!$A:$A,$B:$B,Площади!$G:$G)</f>
        <v>26.7</v>
      </c>
      <c r="H41" s="11">
        <f>SUMIF(Площади!$A:$A,$B:$B,Площади!$F:$F)</f>
        <v>907.7</v>
      </c>
      <c r="I41" s="124" t="s">
        <v>493</v>
      </c>
      <c r="J41" s="12">
        <v>39.75</v>
      </c>
      <c r="K41" s="27">
        <v>4.49</v>
      </c>
      <c r="L41" s="27">
        <v>7.61</v>
      </c>
      <c r="M41" s="27">
        <v>11.85</v>
      </c>
      <c r="N41" s="27">
        <v>6.1</v>
      </c>
      <c r="O41" s="27">
        <v>2.78</v>
      </c>
      <c r="P41" s="27">
        <v>1.6</v>
      </c>
      <c r="Q41" s="27">
        <v>5.09</v>
      </c>
      <c r="R41" s="27">
        <v>0.23</v>
      </c>
      <c r="S41" s="35">
        <f t="shared" si="76"/>
        <v>41.34</v>
      </c>
      <c r="T41" s="33">
        <f t="shared" si="76"/>
        <v>4.6696</v>
      </c>
      <c r="U41" s="33">
        <f t="shared" si="76"/>
        <v>7.9144000000000005</v>
      </c>
      <c r="V41" s="33">
        <f t="shared" si="76"/>
        <v>12.324</v>
      </c>
      <c r="W41" s="33">
        <f t="shared" si="76"/>
        <v>6.3439999999999994</v>
      </c>
      <c r="X41" s="33">
        <f t="shared" si="76"/>
        <v>2.8912</v>
      </c>
      <c r="Y41" s="33">
        <f t="shared" si="76"/>
        <v>1.6640000000000001</v>
      </c>
      <c r="Z41" s="33">
        <f t="shared" si="76"/>
        <v>5.2935999999999996</v>
      </c>
      <c r="AA41" s="33">
        <f t="shared" si="76"/>
        <v>0.23920000000000002</v>
      </c>
      <c r="AB41" s="36"/>
      <c r="AC41" s="36"/>
      <c r="AD41" s="122" t="s">
        <v>395</v>
      </c>
      <c r="AE41" s="37">
        <v>6</v>
      </c>
      <c r="AF41" s="38" t="s">
        <v>396</v>
      </c>
      <c r="AG41" s="282"/>
      <c r="AH41" s="26">
        <v>34.24</v>
      </c>
      <c r="AI41" s="26">
        <v>34.24</v>
      </c>
      <c r="AJ41" s="26">
        <v>2190</v>
      </c>
      <c r="AK41" s="26">
        <v>35.89</v>
      </c>
      <c r="AL41" s="26">
        <v>5.93</v>
      </c>
      <c r="AM41" s="282"/>
      <c r="AN41" s="15">
        <v>1.2E-2</v>
      </c>
      <c r="AO41" s="15">
        <v>1.2E-2</v>
      </c>
      <c r="AP41" s="16">
        <f t="shared" si="34"/>
        <v>7.1880000000000002E-4</v>
      </c>
      <c r="AQ41" s="15">
        <f t="shared" si="35"/>
        <v>2.4E-2</v>
      </c>
      <c r="AR41" s="15">
        <v>3.23</v>
      </c>
      <c r="AS41" s="282"/>
      <c r="AT41" s="13">
        <f t="shared" si="36"/>
        <v>10.8924</v>
      </c>
      <c r="AU41" s="13">
        <f t="shared" si="37"/>
        <v>10.8924</v>
      </c>
      <c r="AV41" s="13">
        <f t="shared" si="38"/>
        <v>0.65245476000000002</v>
      </c>
      <c r="AW41" s="13">
        <f t="shared" si="39"/>
        <v>21.784800000000001</v>
      </c>
      <c r="AX41" s="13">
        <f t="shared" si="40"/>
        <v>2931.8710000000001</v>
      </c>
      <c r="AY41" s="26">
        <f t="shared" si="41"/>
        <v>3.471325831402005E-2</v>
      </c>
      <c r="AZ41" s="26">
        <f t="shared" si="42"/>
        <v>3.471325831402005E-2</v>
      </c>
      <c r="BA41" s="26">
        <f t="shared" si="43"/>
        <v>0.13299415709379273</v>
      </c>
      <c r="BB41" s="26">
        <f t="shared" si="44"/>
        <v>7.2772128556669369E-2</v>
      </c>
      <c r="BC41" s="26">
        <f t="shared" si="45"/>
        <v>1.6182201090851549</v>
      </c>
      <c r="BD41" s="282"/>
      <c r="BE41" s="108">
        <f t="shared" si="46"/>
        <v>336627.21492201299</v>
      </c>
      <c r="BF41" s="108">
        <f t="shared" si="47"/>
        <v>199183.90082834242</v>
      </c>
      <c r="BG41" s="108">
        <f t="shared" si="2"/>
        <v>55525.62044318689</v>
      </c>
      <c r="BH41" s="108">
        <f t="shared" si="3"/>
        <v>9233.9943781269103</v>
      </c>
      <c r="BI41" s="108">
        <f t="shared" si="4"/>
        <v>3293.9158211003196</v>
      </c>
      <c r="BJ41" s="108">
        <f t="shared" si="79"/>
        <v>40452.500185928293</v>
      </c>
      <c r="BK41" s="108">
        <f>SUMIF('20.01'!$K:$K,$B:$B,'20.01'!$E:$E)</f>
        <v>90677.87</v>
      </c>
      <c r="BL41" s="108">
        <f t="shared" si="48"/>
        <v>0</v>
      </c>
      <c r="BM41" s="108">
        <f>SUMIF('20.01'!$AI:$AI,$B:$B,'20.01'!$E:$E)</f>
        <v>0</v>
      </c>
      <c r="BN41" s="108">
        <f>SUMIF('20.01'!$L:$L,$B:$B,'20.01'!$E:$E)</f>
        <v>0</v>
      </c>
      <c r="BO41" s="108">
        <f>SUMIF('20.01'!$M:$M,$B:$B,'20.01'!$E:$E)</f>
        <v>0</v>
      </c>
      <c r="BP41" s="108">
        <f>SUMIF('20.01'!$N:$N,$B:$B,'20.01'!$E:$E)</f>
        <v>0</v>
      </c>
      <c r="BQ41" s="108">
        <f>SUMIF('20.01'!$O:$O,$B:$B,'20.01'!$E:$E)</f>
        <v>0</v>
      </c>
      <c r="BR41" s="108">
        <f>SUMIF('20.01'!$T:$T,$B:$B,'20.01'!$E:$E)</f>
        <v>0</v>
      </c>
      <c r="BS41" s="108">
        <f>SUMIF('20.01'!$AT:$AT,$B:$B,'20.01'!$E:$E)</f>
        <v>0</v>
      </c>
      <c r="BT41" s="108">
        <f>SUMIF('20.01'!$AO:$AO,$B:$B,'20.01'!$E:$E)</f>
        <v>0</v>
      </c>
      <c r="BU41" s="108">
        <f t="shared" si="49"/>
        <v>130401.93</v>
      </c>
      <c r="BV41" s="108">
        <f>SUMIF('20.01'!$AE:$AE,$B:$B,'20.01'!$E:$E)</f>
        <v>130401.93</v>
      </c>
      <c r="BW41" s="108">
        <f>SUMIF('20.01'!$AF:$AF,$B:$B,'20.01'!$E:$E)</f>
        <v>0</v>
      </c>
      <c r="BX41" s="108">
        <f>SUMIF('20.01'!$AG:$AG,$B:$B,'20.01'!$E:$E)</f>
        <v>0</v>
      </c>
      <c r="BY41" s="108">
        <f t="shared" si="50"/>
        <v>0</v>
      </c>
      <c r="BZ41" s="108">
        <f>SUMIF('20.01'!$AH:$AH,$B:$B,'20.01'!$E:$E)</f>
        <v>0</v>
      </c>
      <c r="CA41" s="108">
        <f>SUMIF('20.01'!$AP:$AP,$B:$B,'20.01'!$E:$E)</f>
        <v>0</v>
      </c>
      <c r="CB41" s="108">
        <f>SUMIF('20.01'!$AD:$AD,$B:$B,'20.01'!$E:$E)</f>
        <v>0</v>
      </c>
      <c r="CC41" s="108">
        <f t="shared" si="51"/>
        <v>0</v>
      </c>
      <c r="CD41" s="108">
        <f>SUMIF('20.01'!$Z:$Z,$B:$B,'20.01'!$E:$E)</f>
        <v>0</v>
      </c>
      <c r="CE41" s="108">
        <f>SUMIF('20.01'!$S:$S,$B:$B,'20.01'!$E:$E)</f>
        <v>0</v>
      </c>
      <c r="CF41" s="108">
        <f t="shared" si="52"/>
        <v>0</v>
      </c>
      <c r="CG41" s="108">
        <f>SUMIF('20.01'!$AJ:$AJ,$B:$B,'20.01'!$E:$E)</f>
        <v>0</v>
      </c>
      <c r="CH41" s="108">
        <f>SUMIF('20.01'!$AL:$AL,$B:$B,'20.01'!$E:$E)</f>
        <v>0</v>
      </c>
      <c r="CI41" s="108">
        <f>SUMIF('20.01'!$AM:$AM,$B:$B,'20.01'!$E:$E)</f>
        <v>0</v>
      </c>
      <c r="CJ41" s="108">
        <f>SUMIF('20.01'!$W:$W,$B:$B,'20.01'!$E:$E)</f>
        <v>0</v>
      </c>
      <c r="CK41" s="108">
        <f>SUMIF('20.01'!$AR:$AR,$B:$B,'20.01'!$E:$E)</f>
        <v>0</v>
      </c>
      <c r="CL41" s="108">
        <f t="shared" si="53"/>
        <v>0</v>
      </c>
      <c r="CM41" s="108">
        <f>SUMIF('20.01'!$P:$P,$B:$B,'20.01'!$E:$E)</f>
        <v>0</v>
      </c>
      <c r="CN41" s="108">
        <f>SUMIF('20.01'!$Q:$Q,$B:$B,'20.01'!$E:$E)</f>
        <v>0</v>
      </c>
      <c r="CO41" s="108">
        <f>SUMIF('20.01'!$AK:$AK,$B:$B,'20.01'!$E:$E)</f>
        <v>0</v>
      </c>
      <c r="CP41" s="108">
        <f>SUMIF('20.01'!$U:$U,$B:$B,'20.01'!$E:$E)</f>
        <v>0</v>
      </c>
      <c r="CQ41" s="108">
        <f>SUMIF('20.01'!$R:$R,$B:$B,'20.01'!$E:$E)</f>
        <v>0</v>
      </c>
      <c r="CR41" s="108">
        <f>SUMIF('20.01'!$V:$V,$B:$B,'20.01'!$E:$E)</f>
        <v>0</v>
      </c>
      <c r="CS41" s="108">
        <f t="shared" si="54"/>
        <v>0</v>
      </c>
      <c r="CT41" s="108">
        <f>SUMIF('20.01'!$AQ:$AQ,$B:$B,'20.01'!$E:$E)</f>
        <v>0</v>
      </c>
      <c r="CU41" s="108">
        <f>SUMIF('20.01'!$AC:$AC,$B:$B,'20.01'!$E:$E)</f>
        <v>0</v>
      </c>
      <c r="CV41" s="108">
        <f>SUMIF('20.01'!$AS:$AS,$B:$B,'20.01'!$E:$E)</f>
        <v>0</v>
      </c>
      <c r="CW41" s="108">
        <f t="shared" si="55"/>
        <v>0</v>
      </c>
      <c r="CX41" s="108">
        <f>SUMIF('20.01'!$AB:$AB,$B:$B,'20.01'!$E:$E)</f>
        <v>0</v>
      </c>
      <c r="CY41" s="108">
        <f>SUMIF('20.01'!$AA:$AA,$B:$B,'20.01'!$E:$E)</f>
        <v>0</v>
      </c>
      <c r="CZ41" s="108">
        <f>SUMIF('20.01'!$AN:$AN,$B:$B,'20.01'!$E:$E)</f>
        <v>0</v>
      </c>
      <c r="DA41" s="108">
        <f>SUMIF('20.01'!$X:$X,$B:$B,'20.01'!$E:$E)</f>
        <v>0</v>
      </c>
      <c r="DB41" s="108">
        <f>SUMIF('20.01'!$Y:$Y,$B:$B,'20.01'!$E:$E)</f>
        <v>0</v>
      </c>
      <c r="DC41" s="108">
        <f t="shared" si="56"/>
        <v>7041.3840936706047</v>
      </c>
      <c r="DD41" s="127">
        <f t="shared" si="57"/>
        <v>1145483.3022334755</v>
      </c>
      <c r="DE41" s="127">
        <f t="shared" si="80"/>
        <v>967794.93630537973</v>
      </c>
      <c r="DF41" s="127">
        <f t="shared" si="58"/>
        <v>1663.9195766978055</v>
      </c>
      <c r="DG41" s="127">
        <f t="shared" si="7"/>
        <v>762.29264037431869</v>
      </c>
      <c r="DH41" s="127">
        <f t="shared" si="8"/>
        <v>901.62693632348669</v>
      </c>
      <c r="DI41" s="108">
        <f>SUMIF('20.01'!$AZ:$AZ,$B:$B,'20.01'!$E:$E)+FH41*$DI$249</f>
        <v>1067.6536588472804</v>
      </c>
      <c r="DJ41" s="108">
        <f>SUMIF('20.01'!$AY:$AY,$B:$B,'20.01'!$E:$E)</f>
        <v>0</v>
      </c>
      <c r="DK41" s="108">
        <f t="shared" si="9"/>
        <v>1533.3756859571358</v>
      </c>
      <c r="DL41" s="108">
        <f>SUMIF('20.01'!$AX:$AX,$B:$B,'20.01'!$E:$E)</f>
        <v>0</v>
      </c>
      <c r="DM41" s="108">
        <f t="shared" si="10"/>
        <v>171888.51658511846</v>
      </c>
      <c r="DN41" s="108">
        <f>SUMIF('20.01'!$BA:$BA,$B:$B,'20.01'!$E:$E)</f>
        <v>0</v>
      </c>
      <c r="DO41" s="108">
        <f t="shared" si="11"/>
        <v>1534.9004214751578</v>
      </c>
      <c r="DP41" s="108">
        <f>SUMIF('20.01'!$AW:$AW,$B:$B,'20.01'!$E:$E)</f>
        <v>0</v>
      </c>
      <c r="DQ41" s="108">
        <f t="shared" si="59"/>
        <v>813432.35564384924</v>
      </c>
      <c r="DR41" s="108">
        <f t="shared" si="60"/>
        <v>673566.29344366118</v>
      </c>
      <c r="DS41" s="108">
        <f t="shared" si="12"/>
        <v>216613.956282258</v>
      </c>
      <c r="DT41" s="108">
        <f t="shared" si="13"/>
        <v>456952.33716140321</v>
      </c>
      <c r="DU41" s="108">
        <f t="shared" si="61"/>
        <v>114340.51368452364</v>
      </c>
      <c r="DV41" s="108">
        <f t="shared" si="62"/>
        <v>67888.127740015261</v>
      </c>
      <c r="DW41" s="108">
        <f t="shared" si="63"/>
        <v>46452.38594450838</v>
      </c>
      <c r="DX41" s="108">
        <f t="shared" si="64"/>
        <v>9625.1470800981915</v>
      </c>
      <c r="DY41" s="108">
        <f t="shared" si="65"/>
        <v>5667.9501656592574</v>
      </c>
      <c r="DZ41" s="108">
        <f t="shared" si="66"/>
        <v>3957.1969144389332</v>
      </c>
      <c r="EA41" s="108">
        <f t="shared" si="67"/>
        <v>7612.9434520615268</v>
      </c>
      <c r="EB41" s="108">
        <f t="shared" si="68"/>
        <v>600.8840367875091</v>
      </c>
      <c r="EC41" s="108">
        <f t="shared" si="69"/>
        <v>7686.5739467171379</v>
      </c>
      <c r="ED41" s="108">
        <f t="shared" si="70"/>
        <v>138381.8309762555</v>
      </c>
      <c r="EE41" s="108">
        <f t="shared" si="14"/>
        <v>1075800.7644354641</v>
      </c>
      <c r="EF41" s="108">
        <f t="shared" si="71"/>
        <v>443592.39828703168</v>
      </c>
      <c r="EG41" s="108">
        <f t="shared" si="15"/>
        <v>377875.00594821211</v>
      </c>
      <c r="EH41" s="108">
        <f t="shared" si="16"/>
        <v>254333.36020022037</v>
      </c>
      <c r="EI41" s="108">
        <f t="shared" si="72"/>
        <v>399550.77796818747</v>
      </c>
      <c r="EJ41" s="108">
        <f t="shared" si="17"/>
        <v>385428.94909898011</v>
      </c>
      <c r="EK41" s="108">
        <f t="shared" si="18"/>
        <v>1141.1288692073306</v>
      </c>
      <c r="EL41" s="108">
        <f>SUMIF('20.01'!$BF:$BF,$B:$B,'20.01'!$E:$E)</f>
        <v>12980.7</v>
      </c>
      <c r="EM41" s="108">
        <f>SUMIF('20.01'!$BH:$BH,$B:$B,'20.01'!$E:$E)</f>
        <v>20520</v>
      </c>
      <c r="EO41" s="115">
        <v>1.6760262911176091E-2</v>
      </c>
      <c r="EP41" s="107">
        <v>3.4064174198984731</v>
      </c>
      <c r="EQ41" s="108">
        <f t="shared" si="73"/>
        <v>10743.9</v>
      </c>
      <c r="ER41" s="107">
        <v>3.0862321145981051</v>
      </c>
      <c r="ES41" s="108">
        <f t="shared" si="19"/>
        <v>10743.9</v>
      </c>
      <c r="ET41" s="107">
        <v>1.6009276527529444</v>
      </c>
      <c r="EU41" s="108">
        <f t="shared" si="20"/>
        <v>10743.9</v>
      </c>
      <c r="EV41" s="108">
        <f t="shared" si="21"/>
        <v>10743.900000000001</v>
      </c>
      <c r="EW41" s="108">
        <f t="shared" si="22"/>
        <v>10743.900000000001</v>
      </c>
      <c r="EX41" s="108">
        <f t="shared" si="23"/>
        <v>10743.900000000001</v>
      </c>
      <c r="EY41" s="108">
        <f t="shared" si="24"/>
        <v>10743.900000000001</v>
      </c>
      <c r="EZ41" s="108">
        <f t="shared" si="25"/>
        <v>10743.900000000001</v>
      </c>
      <c r="FA41" s="108">
        <f t="shared" si="26"/>
        <v>10743.900000000001</v>
      </c>
      <c r="FB41" s="108">
        <f t="shared" si="27"/>
        <v>10743.900000000001</v>
      </c>
      <c r="FC41" s="108">
        <f t="shared" si="28"/>
        <v>10743.900000000001</v>
      </c>
      <c r="FD41" s="108">
        <f t="shared" si="29"/>
        <v>10743.900000000001</v>
      </c>
      <c r="FE41" s="108">
        <f t="shared" si="30"/>
        <v>10743.900000000001</v>
      </c>
      <c r="FF41" s="108">
        <f t="shared" si="31"/>
        <v>10743.900000000001</v>
      </c>
      <c r="FG41" s="108">
        <f t="shared" si="32"/>
        <v>10743.900000000001</v>
      </c>
      <c r="FH41" s="108">
        <f t="shared" si="74"/>
        <v>10743.9</v>
      </c>
      <c r="FI41" s="108">
        <v>10743.9</v>
      </c>
    </row>
    <row r="42" spans="1:165" ht="12" customHeight="1" x14ac:dyDescent="0.25">
      <c r="A42" s="22">
        <f t="shared" si="75"/>
        <v>37</v>
      </c>
      <c r="B42" s="10" t="s">
        <v>37</v>
      </c>
      <c r="C42" s="28">
        <v>2021</v>
      </c>
      <c r="D42" s="282"/>
      <c r="E42" s="126">
        <f t="shared" si="0"/>
        <v>4052.3</v>
      </c>
      <c r="F42" s="11">
        <f>SUMIF(Площади!$A:$A,$B:$B,Площади!$C:$C)</f>
        <v>3425.4</v>
      </c>
      <c r="G42" s="11">
        <f>SUMIF(Площади!$A:$A,$B:$B,Площади!$G:$G)</f>
        <v>626.9</v>
      </c>
      <c r="H42" s="11">
        <f>SUMIF(Площади!$A:$A,$B:$B,Площади!$F:$F)</f>
        <v>442.5</v>
      </c>
      <c r="I42" s="124" t="s">
        <v>493</v>
      </c>
      <c r="J42" s="12">
        <v>39.75</v>
      </c>
      <c r="K42" s="27">
        <v>4.49</v>
      </c>
      <c r="L42" s="27">
        <v>7.61</v>
      </c>
      <c r="M42" s="27">
        <v>11.85</v>
      </c>
      <c r="N42" s="27">
        <v>6.1</v>
      </c>
      <c r="O42" s="27">
        <v>2.78</v>
      </c>
      <c r="P42" s="27">
        <v>1.6</v>
      </c>
      <c r="Q42" s="27">
        <v>5.09</v>
      </c>
      <c r="R42" s="27">
        <v>0.23</v>
      </c>
      <c r="S42" s="35">
        <f t="shared" si="76"/>
        <v>41.34</v>
      </c>
      <c r="T42" s="33">
        <f t="shared" si="76"/>
        <v>4.6696</v>
      </c>
      <c r="U42" s="33">
        <f t="shared" si="76"/>
        <v>7.9144000000000005</v>
      </c>
      <c r="V42" s="33">
        <f t="shared" si="76"/>
        <v>12.324</v>
      </c>
      <c r="W42" s="33">
        <f t="shared" si="76"/>
        <v>6.3439999999999994</v>
      </c>
      <c r="X42" s="33">
        <f t="shared" si="76"/>
        <v>2.8912</v>
      </c>
      <c r="Y42" s="33">
        <f t="shared" si="76"/>
        <v>1.6640000000000001</v>
      </c>
      <c r="Z42" s="33">
        <f t="shared" si="76"/>
        <v>5.2935999999999996</v>
      </c>
      <c r="AA42" s="33">
        <f t="shared" si="76"/>
        <v>0.23920000000000002</v>
      </c>
      <c r="AB42" s="36"/>
      <c r="AC42" s="36"/>
      <c r="AD42" s="122" t="s">
        <v>395</v>
      </c>
      <c r="AE42" s="37">
        <v>2</v>
      </c>
      <c r="AF42" s="38" t="s">
        <v>396</v>
      </c>
      <c r="AG42" s="282"/>
      <c r="AH42" s="26">
        <v>34.24</v>
      </c>
      <c r="AI42" s="26">
        <v>34.24</v>
      </c>
      <c r="AJ42" s="26">
        <v>2190</v>
      </c>
      <c r="AK42" s="26">
        <v>35.89</v>
      </c>
      <c r="AL42" s="26">
        <v>5.93</v>
      </c>
      <c r="AM42" s="282"/>
      <c r="AN42" s="15">
        <v>7.0000000000000001E-3</v>
      </c>
      <c r="AO42" s="15">
        <v>7.0000000000000001E-3</v>
      </c>
      <c r="AP42" s="16">
        <f t="shared" si="34"/>
        <v>4.193E-4</v>
      </c>
      <c r="AQ42" s="15">
        <f t="shared" si="35"/>
        <v>1.4E-2</v>
      </c>
      <c r="AR42" s="15">
        <v>3.23</v>
      </c>
      <c r="AS42" s="282"/>
      <c r="AT42" s="13">
        <f t="shared" si="36"/>
        <v>3.0975000000000001</v>
      </c>
      <c r="AU42" s="13">
        <f t="shared" si="37"/>
        <v>3.0975000000000001</v>
      </c>
      <c r="AV42" s="13">
        <f t="shared" si="38"/>
        <v>0.18554024999999999</v>
      </c>
      <c r="AW42" s="13">
        <f t="shared" si="39"/>
        <v>6.1950000000000003</v>
      </c>
      <c r="AX42" s="13">
        <f t="shared" si="40"/>
        <v>1429.2750000000001</v>
      </c>
      <c r="AY42" s="26">
        <f t="shared" si="41"/>
        <v>2.6172395923302814E-2</v>
      </c>
      <c r="AZ42" s="26">
        <f t="shared" si="42"/>
        <v>2.6172395923302814E-2</v>
      </c>
      <c r="BA42" s="26">
        <f t="shared" si="43"/>
        <v>0.10027222750043185</v>
      </c>
      <c r="BB42" s="26">
        <f t="shared" si="44"/>
        <v>5.4867248229400582E-2</v>
      </c>
      <c r="BC42" s="26">
        <f t="shared" si="45"/>
        <v>2.0915531303210519</v>
      </c>
      <c r="BD42" s="282"/>
      <c r="BE42" s="108">
        <f t="shared" si="46"/>
        <v>82386.268393085687</v>
      </c>
      <c r="BF42" s="108">
        <f t="shared" si="47"/>
        <v>64473.624325309436</v>
      </c>
      <c r="BG42" s="108">
        <f t="shared" si="2"/>
        <v>20942.718353849745</v>
      </c>
      <c r="BH42" s="108">
        <f t="shared" si="3"/>
        <v>3482.8056309611675</v>
      </c>
      <c r="BI42" s="108">
        <f t="shared" si="4"/>
        <v>1242.3733543540825</v>
      </c>
      <c r="BJ42" s="108">
        <f t="shared" si="79"/>
        <v>15257.55698614444</v>
      </c>
      <c r="BK42" s="108">
        <f>SUMIF('20.01'!$K:$K,$B:$B,'20.01'!$E:$E)</f>
        <v>23548.17</v>
      </c>
      <c r="BL42" s="108">
        <f t="shared" si="48"/>
        <v>15256.83</v>
      </c>
      <c r="BM42" s="108">
        <f>SUMIF('20.01'!$AI:$AI,$B:$B,'20.01'!$E:$E)</f>
        <v>0</v>
      </c>
      <c r="BN42" s="108">
        <f>SUMIF('20.01'!$L:$L,$B:$B,'20.01'!$E:$E)</f>
        <v>15256.83</v>
      </c>
      <c r="BO42" s="108">
        <f>SUMIF('20.01'!$M:$M,$B:$B,'20.01'!$E:$E)</f>
        <v>0</v>
      </c>
      <c r="BP42" s="108">
        <f>SUMIF('20.01'!$N:$N,$B:$B,'20.01'!$E:$E)</f>
        <v>0</v>
      </c>
      <c r="BQ42" s="108">
        <f>SUMIF('20.01'!$O:$O,$B:$B,'20.01'!$E:$E)</f>
        <v>0</v>
      </c>
      <c r="BR42" s="108">
        <f>SUMIF('20.01'!$T:$T,$B:$B,'20.01'!$E:$E)</f>
        <v>0</v>
      </c>
      <c r="BS42" s="108">
        <f>SUMIF('20.01'!$AT:$AT,$B:$B,'20.01'!$E:$E)</f>
        <v>0</v>
      </c>
      <c r="BT42" s="108">
        <f>SUMIF('20.01'!$AO:$AO,$B:$B,'20.01'!$E:$E)</f>
        <v>0</v>
      </c>
      <c r="BU42" s="108">
        <f t="shared" si="49"/>
        <v>0</v>
      </c>
      <c r="BV42" s="108">
        <f>SUMIF('20.01'!$AE:$AE,$B:$B,'20.01'!$E:$E)</f>
        <v>0</v>
      </c>
      <c r="BW42" s="108">
        <f>SUMIF('20.01'!$AF:$AF,$B:$B,'20.01'!$E:$E)</f>
        <v>0</v>
      </c>
      <c r="BX42" s="108">
        <f>SUMIF('20.01'!$AG:$AG,$B:$B,'20.01'!$E:$E)</f>
        <v>0</v>
      </c>
      <c r="BY42" s="108">
        <f t="shared" si="50"/>
        <v>0</v>
      </c>
      <c r="BZ42" s="108">
        <f>SUMIF('20.01'!$AH:$AH,$B:$B,'20.01'!$E:$E)</f>
        <v>0</v>
      </c>
      <c r="CA42" s="108">
        <f>SUMIF('20.01'!$AP:$AP,$B:$B,'20.01'!$E:$E)</f>
        <v>0</v>
      </c>
      <c r="CB42" s="108">
        <f>SUMIF('20.01'!$AD:$AD,$B:$B,'20.01'!$E:$E)</f>
        <v>0</v>
      </c>
      <c r="CC42" s="108">
        <f t="shared" si="51"/>
        <v>0</v>
      </c>
      <c r="CD42" s="108">
        <f>SUMIF('20.01'!$Z:$Z,$B:$B,'20.01'!$E:$E)</f>
        <v>0</v>
      </c>
      <c r="CE42" s="108">
        <f>SUMIF('20.01'!$S:$S,$B:$B,'20.01'!$E:$E)</f>
        <v>0</v>
      </c>
      <c r="CF42" s="108">
        <f t="shared" si="52"/>
        <v>0</v>
      </c>
      <c r="CG42" s="108">
        <f>SUMIF('20.01'!$AJ:$AJ,$B:$B,'20.01'!$E:$E)</f>
        <v>0</v>
      </c>
      <c r="CH42" s="108">
        <f>SUMIF('20.01'!$AL:$AL,$B:$B,'20.01'!$E:$E)</f>
        <v>0</v>
      </c>
      <c r="CI42" s="108">
        <f>SUMIF('20.01'!$AM:$AM,$B:$B,'20.01'!$E:$E)</f>
        <v>0</v>
      </c>
      <c r="CJ42" s="108">
        <f>SUMIF('20.01'!$W:$W,$B:$B,'20.01'!$E:$E)</f>
        <v>0</v>
      </c>
      <c r="CK42" s="108">
        <f>SUMIF('20.01'!$AR:$AR,$B:$B,'20.01'!$E:$E)</f>
        <v>0</v>
      </c>
      <c r="CL42" s="108">
        <f t="shared" si="53"/>
        <v>0</v>
      </c>
      <c r="CM42" s="108">
        <f>SUMIF('20.01'!$P:$P,$B:$B,'20.01'!$E:$E)</f>
        <v>0</v>
      </c>
      <c r="CN42" s="108">
        <f>SUMIF('20.01'!$Q:$Q,$B:$B,'20.01'!$E:$E)</f>
        <v>0</v>
      </c>
      <c r="CO42" s="108">
        <f>SUMIF('20.01'!$AK:$AK,$B:$B,'20.01'!$E:$E)</f>
        <v>0</v>
      </c>
      <c r="CP42" s="108">
        <f>SUMIF('20.01'!$U:$U,$B:$B,'20.01'!$E:$E)</f>
        <v>0</v>
      </c>
      <c r="CQ42" s="108">
        <f>SUMIF('20.01'!$R:$R,$B:$B,'20.01'!$E:$E)</f>
        <v>0</v>
      </c>
      <c r="CR42" s="108">
        <f>SUMIF('20.01'!$V:$V,$B:$B,'20.01'!$E:$E)</f>
        <v>0</v>
      </c>
      <c r="CS42" s="108">
        <f t="shared" si="54"/>
        <v>0</v>
      </c>
      <c r="CT42" s="108">
        <f>SUMIF('20.01'!$AQ:$AQ,$B:$B,'20.01'!$E:$E)</f>
        <v>0</v>
      </c>
      <c r="CU42" s="108">
        <f>SUMIF('20.01'!$AC:$AC,$B:$B,'20.01'!$E:$E)</f>
        <v>0</v>
      </c>
      <c r="CV42" s="108">
        <f>SUMIF('20.01'!$AS:$AS,$B:$B,'20.01'!$E:$E)</f>
        <v>0</v>
      </c>
      <c r="CW42" s="108">
        <f t="shared" si="55"/>
        <v>0</v>
      </c>
      <c r="CX42" s="108">
        <f>SUMIF('20.01'!$AB:$AB,$B:$B,'20.01'!$E:$E)</f>
        <v>0</v>
      </c>
      <c r="CY42" s="108">
        <f>SUMIF('20.01'!$AA:$AA,$B:$B,'20.01'!$E:$E)</f>
        <v>0</v>
      </c>
      <c r="CZ42" s="108">
        <f>SUMIF('20.01'!$AN:$AN,$B:$B,'20.01'!$E:$E)</f>
        <v>0</v>
      </c>
      <c r="DA42" s="108">
        <f>SUMIF('20.01'!$X:$X,$B:$B,'20.01'!$E:$E)</f>
        <v>0</v>
      </c>
      <c r="DB42" s="108">
        <f>SUMIF('20.01'!$Y:$Y,$B:$B,'20.01'!$E:$E)</f>
        <v>0</v>
      </c>
      <c r="DC42" s="108">
        <f t="shared" si="56"/>
        <v>2655.8140677762631</v>
      </c>
      <c r="DD42" s="127">
        <f t="shared" si="57"/>
        <v>432044.41456461005</v>
      </c>
      <c r="DE42" s="127">
        <f t="shared" si="80"/>
        <v>365025.30928157293</v>
      </c>
      <c r="DF42" s="127">
        <f t="shared" si="58"/>
        <v>627.58414548278733</v>
      </c>
      <c r="DG42" s="127">
        <f t="shared" si="7"/>
        <v>287.51556386310858</v>
      </c>
      <c r="DH42" s="127">
        <f t="shared" si="8"/>
        <v>340.0685816196787</v>
      </c>
      <c r="DI42" s="108">
        <f>SUMIF('20.01'!$AZ:$AZ,$B:$B,'20.01'!$E:$E)+FH42*$DI$249</f>
        <v>402.68923963801183</v>
      </c>
      <c r="DJ42" s="108">
        <f>SUMIF('20.01'!$AY:$AY,$B:$B,'20.01'!$E:$E)</f>
        <v>0</v>
      </c>
      <c r="DK42" s="108">
        <f t="shared" si="9"/>
        <v>578.34662387067112</v>
      </c>
      <c r="DL42" s="108">
        <f>SUMIF('20.01'!$AX:$AX,$B:$B,'20.01'!$E:$E)</f>
        <v>0</v>
      </c>
      <c r="DM42" s="108">
        <f t="shared" si="10"/>
        <v>64831.563562381969</v>
      </c>
      <c r="DN42" s="108">
        <f>SUMIF('20.01'!$BA:$BA,$B:$B,'20.01'!$E:$E)</f>
        <v>0</v>
      </c>
      <c r="DO42" s="108">
        <f t="shared" si="11"/>
        <v>578.92171166371463</v>
      </c>
      <c r="DP42" s="108">
        <f>SUMIF('20.01'!$AW:$AW,$B:$B,'20.01'!$E:$E)</f>
        <v>0</v>
      </c>
      <c r="DQ42" s="108">
        <f t="shared" si="59"/>
        <v>306804.04087673669</v>
      </c>
      <c r="DR42" s="108">
        <f t="shared" si="60"/>
        <v>254050.45569316065</v>
      </c>
      <c r="DS42" s="108">
        <f t="shared" si="12"/>
        <v>81700.754385520544</v>
      </c>
      <c r="DT42" s="108">
        <f t="shared" si="13"/>
        <v>172349.70130764009</v>
      </c>
      <c r="DU42" s="108">
        <f t="shared" si="61"/>
        <v>43126.058843045379</v>
      </c>
      <c r="DV42" s="108">
        <f t="shared" si="62"/>
        <v>25605.51196873239</v>
      </c>
      <c r="DW42" s="108">
        <f t="shared" si="63"/>
        <v>17520.54687431299</v>
      </c>
      <c r="DX42" s="108">
        <f t="shared" si="64"/>
        <v>3630.3375415521277</v>
      </c>
      <c r="DY42" s="108">
        <f t="shared" si="65"/>
        <v>2137.7930226734252</v>
      </c>
      <c r="DZ42" s="108">
        <f t="shared" si="66"/>
        <v>1492.5445188787025</v>
      </c>
      <c r="EA42" s="108">
        <f t="shared" si="67"/>
        <v>2871.3903471540998</v>
      </c>
      <c r="EB42" s="108">
        <f t="shared" si="68"/>
        <v>226.63673175234538</v>
      </c>
      <c r="EC42" s="108">
        <f t="shared" si="69"/>
        <v>2899.1617200720284</v>
      </c>
      <c r="ED42" s="108">
        <f t="shared" si="70"/>
        <v>52193.774482737201</v>
      </c>
      <c r="EE42" s="108">
        <f t="shared" si="14"/>
        <v>405762.1010733376</v>
      </c>
      <c r="EF42" s="108">
        <f t="shared" si="71"/>
        <v>167310.70426740186</v>
      </c>
      <c r="EG42" s="108">
        <f t="shared" si="15"/>
        <v>142523.93326482378</v>
      </c>
      <c r="EH42" s="108">
        <f t="shared" si="16"/>
        <v>95927.463541111996</v>
      </c>
      <c r="EI42" s="108">
        <f t="shared" si="72"/>
        <v>150903.18803879109</v>
      </c>
      <c r="EJ42" s="108">
        <f t="shared" si="17"/>
        <v>145462.02263653761</v>
      </c>
      <c r="EK42" s="108">
        <f t="shared" si="18"/>
        <v>430.66540225346688</v>
      </c>
      <c r="EL42" s="108">
        <f>SUMIF('20.01'!$BF:$BF,$B:$B,'20.01'!$E:$E)</f>
        <v>5010.5</v>
      </c>
      <c r="EM42" s="108">
        <f>SUMIF('20.01'!$BH:$BH,$B:$B,'20.01'!$E:$E)</f>
        <v>7886.8</v>
      </c>
      <c r="EO42" s="115">
        <v>6.325372675506355E-3</v>
      </c>
      <c r="EP42" s="107">
        <v>3.4064174578488733</v>
      </c>
      <c r="EQ42" s="108">
        <f t="shared" si="73"/>
        <v>4052.3000000000006</v>
      </c>
      <c r="ER42" s="107">
        <v>3.0862347033992443</v>
      </c>
      <c r="ES42" s="108">
        <f t="shared" si="19"/>
        <v>4052.3000000000006</v>
      </c>
      <c r="ET42" s="107">
        <v>1.6009273001061493</v>
      </c>
      <c r="EU42" s="108">
        <f t="shared" si="20"/>
        <v>4052.3000000000006</v>
      </c>
      <c r="EV42" s="108">
        <f t="shared" si="21"/>
        <v>4052.3</v>
      </c>
      <c r="EW42" s="108">
        <f t="shared" si="22"/>
        <v>4052.3</v>
      </c>
      <c r="EX42" s="108">
        <f t="shared" si="23"/>
        <v>4052.3</v>
      </c>
      <c r="EY42" s="108">
        <f t="shared" si="24"/>
        <v>4052.3</v>
      </c>
      <c r="EZ42" s="108">
        <f t="shared" si="25"/>
        <v>4052.3</v>
      </c>
      <c r="FA42" s="108">
        <f t="shared" si="26"/>
        <v>4052.3</v>
      </c>
      <c r="FB42" s="108">
        <f t="shared" si="27"/>
        <v>4052.3</v>
      </c>
      <c r="FC42" s="108">
        <f t="shared" si="28"/>
        <v>4052.3</v>
      </c>
      <c r="FD42" s="108">
        <f t="shared" si="29"/>
        <v>4052.3</v>
      </c>
      <c r="FE42" s="108">
        <f t="shared" si="30"/>
        <v>4052.3</v>
      </c>
      <c r="FF42" s="108">
        <f t="shared" si="31"/>
        <v>4052.3</v>
      </c>
      <c r="FG42" s="108">
        <f t="shared" si="32"/>
        <v>4052.3</v>
      </c>
      <c r="FH42" s="108">
        <f t="shared" si="74"/>
        <v>4052.3000000000006</v>
      </c>
      <c r="FI42" s="108">
        <v>4052.3000000000006</v>
      </c>
    </row>
    <row r="43" spans="1:165" ht="12" customHeight="1" x14ac:dyDescent="0.25">
      <c r="A43" s="22">
        <f t="shared" si="75"/>
        <v>38</v>
      </c>
      <c r="B43" s="10" t="s">
        <v>38</v>
      </c>
      <c r="C43" s="28">
        <v>2021</v>
      </c>
      <c r="D43" s="282"/>
      <c r="E43" s="126">
        <f t="shared" si="0"/>
        <v>3564.9</v>
      </c>
      <c r="F43" s="11">
        <f>SUMIF(Площади!$A:$A,$B:$B,Площади!$C:$C)</f>
        <v>3564.9</v>
      </c>
      <c r="G43" s="11">
        <f>SUMIF(Площади!$A:$A,$B:$B,Площади!$G:$G)</f>
        <v>0</v>
      </c>
      <c r="H43" s="11">
        <f>SUMIF(Площади!$A:$A,$B:$B,Площади!$F:$F)</f>
        <v>685.7</v>
      </c>
      <c r="I43" s="124" t="s">
        <v>493</v>
      </c>
      <c r="J43" s="12">
        <v>39.75</v>
      </c>
      <c r="K43" s="27">
        <v>4.49</v>
      </c>
      <c r="L43" s="27">
        <v>7.61</v>
      </c>
      <c r="M43" s="27">
        <v>11.85</v>
      </c>
      <c r="N43" s="27">
        <v>6.1</v>
      </c>
      <c r="O43" s="27">
        <v>2.78</v>
      </c>
      <c r="P43" s="27">
        <v>1.6</v>
      </c>
      <c r="Q43" s="27">
        <v>5.09</v>
      </c>
      <c r="R43" s="27">
        <v>0.23</v>
      </c>
      <c r="S43" s="35">
        <f t="shared" si="76"/>
        <v>41.34</v>
      </c>
      <c r="T43" s="33">
        <f t="shared" si="76"/>
        <v>4.6696</v>
      </c>
      <c r="U43" s="33">
        <f t="shared" si="76"/>
        <v>7.9144000000000005</v>
      </c>
      <c r="V43" s="33">
        <f t="shared" si="76"/>
        <v>12.324</v>
      </c>
      <c r="W43" s="33">
        <f t="shared" si="76"/>
        <v>6.3439999999999994</v>
      </c>
      <c r="X43" s="33">
        <f t="shared" si="76"/>
        <v>2.8912</v>
      </c>
      <c r="Y43" s="33">
        <f t="shared" si="76"/>
        <v>1.6640000000000001</v>
      </c>
      <c r="Z43" s="33">
        <f t="shared" si="76"/>
        <v>5.2935999999999996</v>
      </c>
      <c r="AA43" s="33">
        <f t="shared" si="76"/>
        <v>0.23920000000000002</v>
      </c>
      <c r="AB43" s="36"/>
      <c r="AC43" s="36"/>
      <c r="AD43" s="122" t="s">
        <v>395</v>
      </c>
      <c r="AE43" s="37">
        <v>2</v>
      </c>
      <c r="AF43" s="38" t="s">
        <v>396</v>
      </c>
      <c r="AG43" s="282"/>
      <c r="AH43" s="26">
        <v>34.24</v>
      </c>
      <c r="AI43" s="26">
        <v>34.24</v>
      </c>
      <c r="AJ43" s="26">
        <v>2190</v>
      </c>
      <c r="AK43" s="26">
        <v>35.89</v>
      </c>
      <c r="AL43" s="26">
        <v>5.93</v>
      </c>
      <c r="AM43" s="282"/>
      <c r="AN43" s="15">
        <v>7.0000000000000001E-3</v>
      </c>
      <c r="AO43" s="15">
        <v>7.0000000000000001E-3</v>
      </c>
      <c r="AP43" s="16">
        <f t="shared" si="34"/>
        <v>4.193E-4</v>
      </c>
      <c r="AQ43" s="15">
        <f t="shared" si="35"/>
        <v>1.4E-2</v>
      </c>
      <c r="AR43" s="15">
        <v>3.23</v>
      </c>
      <c r="AS43" s="282"/>
      <c r="AT43" s="13">
        <f t="shared" si="36"/>
        <v>4.7999000000000001</v>
      </c>
      <c r="AU43" s="13">
        <f t="shared" si="37"/>
        <v>4.7999000000000001</v>
      </c>
      <c r="AV43" s="13">
        <f t="shared" si="38"/>
        <v>0.28751401000000004</v>
      </c>
      <c r="AW43" s="13">
        <f t="shared" si="39"/>
        <v>9.5998000000000001</v>
      </c>
      <c r="AX43" s="13">
        <f t="shared" si="40"/>
        <v>2214.8110000000001</v>
      </c>
      <c r="AY43" s="26">
        <f t="shared" si="41"/>
        <v>4.610187550842941E-2</v>
      </c>
      <c r="AZ43" s="26">
        <f t="shared" si="42"/>
        <v>4.610187550842941E-2</v>
      </c>
      <c r="BA43" s="26">
        <f t="shared" si="43"/>
        <v>0.17662646410839017</v>
      </c>
      <c r="BB43" s="26">
        <f t="shared" si="44"/>
        <v>9.6646980840977309E-2</v>
      </c>
      <c r="BC43" s="26">
        <f t="shared" si="45"/>
        <v>3.6842069146399621</v>
      </c>
      <c r="BD43" s="282"/>
      <c r="BE43" s="108">
        <f t="shared" si="46"/>
        <v>356622.21790378581</v>
      </c>
      <c r="BF43" s="108">
        <f t="shared" si="47"/>
        <v>70018.438176170486</v>
      </c>
      <c r="BG43" s="108">
        <f t="shared" si="2"/>
        <v>18423.783199575297</v>
      </c>
      <c r="BH43" s="108">
        <f t="shared" si="3"/>
        <v>3063.9029178030914</v>
      </c>
      <c r="BI43" s="108">
        <f t="shared" si="4"/>
        <v>1092.9439505803789</v>
      </c>
      <c r="BJ43" s="108">
        <f t="shared" si="79"/>
        <v>13422.418108211712</v>
      </c>
      <c r="BK43" s="108">
        <f>SUMIF('20.01'!$K:$K,$B:$B,'20.01'!$E:$E)</f>
        <v>34015.39</v>
      </c>
      <c r="BL43" s="108">
        <f t="shared" si="48"/>
        <v>30813.84</v>
      </c>
      <c r="BM43" s="108">
        <f>SUMIF('20.01'!$AI:$AI,$B:$B,'20.01'!$E:$E)</f>
        <v>0</v>
      </c>
      <c r="BN43" s="108">
        <f>SUMIF('20.01'!$L:$L,$B:$B,'20.01'!$E:$E)</f>
        <v>30813.84</v>
      </c>
      <c r="BO43" s="108">
        <f>SUMIF('20.01'!$M:$M,$B:$B,'20.01'!$E:$E)</f>
        <v>0</v>
      </c>
      <c r="BP43" s="108">
        <f>SUMIF('20.01'!$N:$N,$B:$B,'20.01'!$E:$E)</f>
        <v>0</v>
      </c>
      <c r="BQ43" s="108">
        <f>SUMIF('20.01'!$O:$O,$B:$B,'20.01'!$E:$E)</f>
        <v>0</v>
      </c>
      <c r="BR43" s="108">
        <f>SUMIF('20.01'!$T:$T,$B:$B,'20.01'!$E:$E)</f>
        <v>0</v>
      </c>
      <c r="BS43" s="108">
        <f>SUMIF('20.01'!$AT:$AT,$B:$B,'20.01'!$E:$E)</f>
        <v>0</v>
      </c>
      <c r="BT43" s="108">
        <f>SUMIF('20.01'!$AO:$AO,$B:$B,'20.01'!$E:$E)</f>
        <v>0</v>
      </c>
      <c r="BU43" s="108">
        <f t="shared" si="49"/>
        <v>164491.06</v>
      </c>
      <c r="BV43" s="108">
        <f>SUMIF('20.01'!$AE:$AE,$B:$B,'20.01'!$E:$E)</f>
        <v>0</v>
      </c>
      <c r="BW43" s="108">
        <f>SUMIF('20.01'!$AF:$AF,$B:$B,'20.01'!$E:$E)</f>
        <v>164491.06</v>
      </c>
      <c r="BX43" s="108">
        <f>SUMIF('20.01'!$AG:$AG,$B:$B,'20.01'!$E:$E)</f>
        <v>0</v>
      </c>
      <c r="BY43" s="108">
        <f t="shared" si="50"/>
        <v>0</v>
      </c>
      <c r="BZ43" s="108">
        <f>SUMIF('20.01'!$AH:$AH,$B:$B,'20.01'!$E:$E)</f>
        <v>0</v>
      </c>
      <c r="CA43" s="108">
        <f>SUMIF('20.01'!$AP:$AP,$B:$B,'20.01'!$E:$E)</f>
        <v>0</v>
      </c>
      <c r="CB43" s="108">
        <f>SUMIF('20.01'!$AD:$AD,$B:$B,'20.01'!$E:$E)</f>
        <v>0</v>
      </c>
      <c r="CC43" s="108">
        <f t="shared" si="51"/>
        <v>0</v>
      </c>
      <c r="CD43" s="108">
        <f>SUMIF('20.01'!$Z:$Z,$B:$B,'20.01'!$E:$E)</f>
        <v>0</v>
      </c>
      <c r="CE43" s="108">
        <f>SUMIF('20.01'!$S:$S,$B:$B,'20.01'!$E:$E)</f>
        <v>0</v>
      </c>
      <c r="CF43" s="108">
        <f t="shared" si="52"/>
        <v>0</v>
      </c>
      <c r="CG43" s="108">
        <f>SUMIF('20.01'!$AJ:$AJ,$B:$B,'20.01'!$E:$E)</f>
        <v>0</v>
      </c>
      <c r="CH43" s="108">
        <f>SUMIF('20.01'!$AL:$AL,$B:$B,'20.01'!$E:$E)</f>
        <v>0</v>
      </c>
      <c r="CI43" s="108">
        <f>SUMIF('20.01'!$AM:$AM,$B:$B,'20.01'!$E:$E)</f>
        <v>0</v>
      </c>
      <c r="CJ43" s="108">
        <f>SUMIF('20.01'!$W:$W,$B:$B,'20.01'!$E:$E)</f>
        <v>0</v>
      </c>
      <c r="CK43" s="108">
        <f>SUMIF('20.01'!$AR:$AR,$B:$B,'20.01'!$E:$E)</f>
        <v>0</v>
      </c>
      <c r="CL43" s="108">
        <f t="shared" si="53"/>
        <v>88962.5</v>
      </c>
      <c r="CM43" s="108">
        <f>SUMIF('20.01'!$P:$P,$B:$B,'20.01'!$E:$E)</f>
        <v>88962.5</v>
      </c>
      <c r="CN43" s="108">
        <f>SUMIF('20.01'!$Q:$Q,$B:$B,'20.01'!$E:$E)</f>
        <v>0</v>
      </c>
      <c r="CO43" s="108">
        <f>SUMIF('20.01'!$AK:$AK,$B:$B,'20.01'!$E:$E)</f>
        <v>0</v>
      </c>
      <c r="CP43" s="108">
        <f>SUMIF('20.01'!$U:$U,$B:$B,'20.01'!$E:$E)</f>
        <v>0</v>
      </c>
      <c r="CQ43" s="108">
        <f>SUMIF('20.01'!$R:$R,$B:$B,'20.01'!$E:$E)</f>
        <v>0</v>
      </c>
      <c r="CR43" s="108">
        <f>SUMIF('20.01'!$V:$V,$B:$B,'20.01'!$E:$E)</f>
        <v>0</v>
      </c>
      <c r="CS43" s="108">
        <f t="shared" si="54"/>
        <v>0</v>
      </c>
      <c r="CT43" s="108">
        <f>SUMIF('20.01'!$AQ:$AQ,$B:$B,'20.01'!$E:$E)</f>
        <v>0</v>
      </c>
      <c r="CU43" s="108">
        <f>SUMIF('20.01'!$AC:$AC,$B:$B,'20.01'!$E:$E)</f>
        <v>0</v>
      </c>
      <c r="CV43" s="108">
        <f>SUMIF('20.01'!$AS:$AS,$B:$B,'20.01'!$E:$E)</f>
        <v>0</v>
      </c>
      <c r="CW43" s="108">
        <f t="shared" si="55"/>
        <v>0</v>
      </c>
      <c r="CX43" s="108">
        <f>SUMIF('20.01'!$AB:$AB,$B:$B,'20.01'!$E:$E)</f>
        <v>0</v>
      </c>
      <c r="CY43" s="108">
        <f>SUMIF('20.01'!$AA:$AA,$B:$B,'20.01'!$E:$E)</f>
        <v>0</v>
      </c>
      <c r="CZ43" s="108">
        <f>SUMIF('20.01'!$AN:$AN,$B:$B,'20.01'!$E:$E)</f>
        <v>0</v>
      </c>
      <c r="DA43" s="108">
        <f>SUMIF('20.01'!$X:$X,$B:$B,'20.01'!$E:$E)</f>
        <v>0</v>
      </c>
      <c r="DB43" s="108">
        <f>SUMIF('20.01'!$Y:$Y,$B:$B,'20.01'!$E:$E)</f>
        <v>0</v>
      </c>
      <c r="DC43" s="108">
        <f t="shared" si="56"/>
        <v>2336.37972761533</v>
      </c>
      <c r="DD43" s="127">
        <f t="shared" si="57"/>
        <v>380079.24721303425</v>
      </c>
      <c r="DE43" s="127">
        <f t="shared" si="80"/>
        <v>321121.02387727454</v>
      </c>
      <c r="DF43" s="127">
        <f t="shared" si="58"/>
        <v>552.09997291207173</v>
      </c>
      <c r="DG43" s="127">
        <f t="shared" si="7"/>
        <v>252.933947046269</v>
      </c>
      <c r="DH43" s="127">
        <f t="shared" si="8"/>
        <v>299.16602586580279</v>
      </c>
      <c r="DI43" s="108">
        <f>SUMIF('20.01'!$AZ:$AZ,$B:$B,'20.01'!$E:$E)+FH43*$DI$249</f>
        <v>354.25483562064716</v>
      </c>
      <c r="DJ43" s="108">
        <f>SUMIF('20.01'!$AY:$AY,$B:$B,'20.01'!$E:$E)</f>
        <v>0</v>
      </c>
      <c r="DK43" s="108">
        <f t="shared" si="9"/>
        <v>508.78461106940642</v>
      </c>
      <c r="DL43" s="108">
        <f>SUMIF('20.01'!$AX:$AX,$B:$B,'20.01'!$E:$E)</f>
        <v>0</v>
      </c>
      <c r="DM43" s="108">
        <f t="shared" si="10"/>
        <v>57033.793387344347</v>
      </c>
      <c r="DN43" s="108">
        <f>SUMIF('20.01'!$BA:$BA,$B:$B,'20.01'!$E:$E)</f>
        <v>0</v>
      </c>
      <c r="DO43" s="108">
        <f t="shared" si="11"/>
        <v>509.29052881326072</v>
      </c>
      <c r="DP43" s="108">
        <f>SUMIF('20.01'!$AW:$AW,$B:$B,'20.01'!$E:$E)</f>
        <v>0</v>
      </c>
      <c r="DQ43" s="108">
        <f t="shared" si="59"/>
        <v>269902.45670890075</v>
      </c>
      <c r="DR43" s="108">
        <f t="shared" si="60"/>
        <v>223493.93418565963</v>
      </c>
      <c r="DS43" s="108">
        <f t="shared" si="12"/>
        <v>71874.002247844983</v>
      </c>
      <c r="DT43" s="108">
        <f t="shared" si="13"/>
        <v>151619.93193781463</v>
      </c>
      <c r="DU43" s="108">
        <f t="shared" si="61"/>
        <v>37938.969762745226</v>
      </c>
      <c r="DV43" s="108">
        <f t="shared" si="62"/>
        <v>22525.748246016854</v>
      </c>
      <c r="DW43" s="108">
        <f t="shared" si="63"/>
        <v>15413.221516728374</v>
      </c>
      <c r="DX43" s="108">
        <f t="shared" si="64"/>
        <v>3193.6900777038181</v>
      </c>
      <c r="DY43" s="108">
        <f t="shared" si="65"/>
        <v>1880.6648931541333</v>
      </c>
      <c r="DZ43" s="108">
        <f t="shared" si="66"/>
        <v>1313.0251845496846</v>
      </c>
      <c r="EA43" s="108">
        <f t="shared" si="67"/>
        <v>2526.0270583544288</v>
      </c>
      <c r="EB43" s="108">
        <f t="shared" si="68"/>
        <v>199.37746095401036</v>
      </c>
      <c r="EC43" s="108">
        <f t="shared" si="69"/>
        <v>2550.458163483645</v>
      </c>
      <c r="ED43" s="108">
        <f t="shared" si="70"/>
        <v>45916.044383068845</v>
      </c>
      <c r="EE43" s="108">
        <f t="shared" si="14"/>
        <v>356958.10135388339</v>
      </c>
      <c r="EF43" s="108">
        <f t="shared" si="71"/>
        <v>147187.0122258621</v>
      </c>
      <c r="EG43" s="108">
        <f t="shared" si="15"/>
        <v>125381.52893314177</v>
      </c>
      <c r="EH43" s="108">
        <f t="shared" si="16"/>
        <v>84389.560194879508</v>
      </c>
      <c r="EI43" s="108">
        <f t="shared" si="72"/>
        <v>132852.18715071891</v>
      </c>
      <c r="EJ43" s="108">
        <f t="shared" si="17"/>
        <v>127918.70177513835</v>
      </c>
      <c r="EK43" s="108">
        <f t="shared" si="18"/>
        <v>378.7253755805641</v>
      </c>
      <c r="EL43" s="108">
        <f>SUMIF('20.01'!$BF:$BF,$B:$B,'20.01'!$E:$E)</f>
        <v>4554.76</v>
      </c>
      <c r="EM43" s="108">
        <f>SUMIF('20.01'!$BH:$BH,$B:$B,'20.01'!$E:$E)</f>
        <v>7696.8</v>
      </c>
      <c r="EO43" s="115">
        <v>5.5625065995161382E-3</v>
      </c>
      <c r="EP43" s="107">
        <v>3.4064164814191087</v>
      </c>
      <c r="EQ43" s="108">
        <f t="shared" si="73"/>
        <v>3564.900000000001</v>
      </c>
      <c r="ER43" s="107">
        <v>3.0862299315145392</v>
      </c>
      <c r="ES43" s="108">
        <f t="shared" si="19"/>
        <v>3564.900000000001</v>
      </c>
      <c r="ET43" s="107">
        <v>1.6009265970584936</v>
      </c>
      <c r="EU43" s="108">
        <f t="shared" si="20"/>
        <v>3564.900000000001</v>
      </c>
      <c r="EV43" s="108">
        <f t="shared" si="21"/>
        <v>3564.9</v>
      </c>
      <c r="EW43" s="108">
        <f t="shared" si="22"/>
        <v>3564.9</v>
      </c>
      <c r="EX43" s="108">
        <f t="shared" si="23"/>
        <v>3564.9</v>
      </c>
      <c r="EY43" s="108">
        <f t="shared" si="24"/>
        <v>3564.9</v>
      </c>
      <c r="EZ43" s="108">
        <f t="shared" si="25"/>
        <v>3564.9</v>
      </c>
      <c r="FA43" s="108">
        <f t="shared" si="26"/>
        <v>3564.9</v>
      </c>
      <c r="FB43" s="108">
        <f t="shared" si="27"/>
        <v>3564.9</v>
      </c>
      <c r="FC43" s="108">
        <f t="shared" si="28"/>
        <v>3564.9</v>
      </c>
      <c r="FD43" s="108">
        <f t="shared" si="29"/>
        <v>3564.9</v>
      </c>
      <c r="FE43" s="108">
        <f t="shared" si="30"/>
        <v>3564.9</v>
      </c>
      <c r="FF43" s="108">
        <f t="shared" si="31"/>
        <v>3564.9</v>
      </c>
      <c r="FG43" s="108">
        <f t="shared" si="32"/>
        <v>3564.9</v>
      </c>
      <c r="FH43" s="108">
        <f t="shared" si="74"/>
        <v>3564.900000000001</v>
      </c>
      <c r="FI43" s="108">
        <v>3564.900000000001</v>
      </c>
    </row>
    <row r="44" spans="1:165" ht="12" customHeight="1" x14ac:dyDescent="0.25">
      <c r="A44" s="22">
        <f t="shared" si="75"/>
        <v>39</v>
      </c>
      <c r="B44" s="10" t="s">
        <v>39</v>
      </c>
      <c r="C44" s="28">
        <v>2021</v>
      </c>
      <c r="D44" s="282"/>
      <c r="E44" s="126">
        <f t="shared" si="0"/>
        <v>21975.399999999998</v>
      </c>
      <c r="F44" s="11">
        <f>SUMIF(Площади!$A:$A,$B:$B,Площади!$C:$C)</f>
        <v>20213.599999999999</v>
      </c>
      <c r="G44" s="11">
        <f>SUMIF(Площади!$A:$A,$B:$B,Площади!$G:$G)</f>
        <v>1761.8</v>
      </c>
      <c r="H44" s="11">
        <f>SUMIF(Площади!$A:$A,$B:$B,Площади!$F:$F)</f>
        <v>3728</v>
      </c>
      <c r="I44" s="124" t="s">
        <v>493</v>
      </c>
      <c r="J44" s="12">
        <v>39.520000000000003</v>
      </c>
      <c r="K44" s="27">
        <v>4.49</v>
      </c>
      <c r="L44" s="27">
        <v>7.61</v>
      </c>
      <c r="M44" s="27">
        <v>11.85</v>
      </c>
      <c r="N44" s="27">
        <v>6.1</v>
      </c>
      <c r="O44" s="27">
        <v>2.78</v>
      </c>
      <c r="P44" s="27">
        <v>1.6</v>
      </c>
      <c r="Q44" s="27">
        <v>5.09</v>
      </c>
      <c r="R44" s="27">
        <v>0</v>
      </c>
      <c r="S44" s="35">
        <f t="shared" si="76"/>
        <v>41.100800000000007</v>
      </c>
      <c r="T44" s="33">
        <f t="shared" si="76"/>
        <v>4.6696</v>
      </c>
      <c r="U44" s="33">
        <f t="shared" si="76"/>
        <v>7.9144000000000005</v>
      </c>
      <c r="V44" s="33">
        <f t="shared" si="76"/>
        <v>12.324</v>
      </c>
      <c r="W44" s="33">
        <f t="shared" si="76"/>
        <v>6.3439999999999994</v>
      </c>
      <c r="X44" s="33">
        <f t="shared" si="76"/>
        <v>2.8912</v>
      </c>
      <c r="Y44" s="33">
        <f t="shared" si="76"/>
        <v>1.6640000000000001</v>
      </c>
      <c r="Z44" s="33">
        <f t="shared" si="76"/>
        <v>5.2935999999999996</v>
      </c>
      <c r="AA44" s="33">
        <f t="shared" si="76"/>
        <v>0</v>
      </c>
      <c r="AB44" s="36"/>
      <c r="AC44" s="36"/>
      <c r="AD44" s="122" t="s">
        <v>395</v>
      </c>
      <c r="AE44" s="37">
        <v>16</v>
      </c>
      <c r="AF44" s="38" t="s">
        <v>396</v>
      </c>
      <c r="AG44" s="282"/>
      <c r="AH44" s="26">
        <v>34.24</v>
      </c>
      <c r="AI44" s="26">
        <v>34.24</v>
      </c>
      <c r="AJ44" s="26">
        <v>2190</v>
      </c>
      <c r="AK44" s="26">
        <v>35.89</v>
      </c>
      <c r="AL44" s="26">
        <v>4.29</v>
      </c>
      <c r="AM44" s="282"/>
      <c r="AN44" s="15">
        <v>7.0000000000000001E-3</v>
      </c>
      <c r="AO44" s="15">
        <v>7.0000000000000001E-3</v>
      </c>
      <c r="AP44" s="16">
        <f t="shared" si="34"/>
        <v>4.193E-4</v>
      </c>
      <c r="AQ44" s="15">
        <f t="shared" si="35"/>
        <v>1.4E-2</v>
      </c>
      <c r="AR44" s="15">
        <v>3.23</v>
      </c>
      <c r="AS44" s="282"/>
      <c r="AT44" s="13">
        <f t="shared" si="36"/>
        <v>26.096</v>
      </c>
      <c r="AU44" s="13">
        <f t="shared" si="37"/>
        <v>26.096</v>
      </c>
      <c r="AV44" s="13">
        <f t="shared" si="38"/>
        <v>1.5631504000000001</v>
      </c>
      <c r="AW44" s="13">
        <f t="shared" si="39"/>
        <v>52.192</v>
      </c>
      <c r="AX44" s="13">
        <f t="shared" si="40"/>
        <v>12041.44</v>
      </c>
      <c r="AY44" s="26">
        <f t="shared" si="41"/>
        <v>4.0660331097499933E-2</v>
      </c>
      <c r="AZ44" s="26">
        <f t="shared" si="42"/>
        <v>4.0660331097499933E-2</v>
      </c>
      <c r="BA44" s="26">
        <f t="shared" si="43"/>
        <v>0.15577870600762675</v>
      </c>
      <c r="BB44" s="26">
        <f t="shared" si="44"/>
        <v>8.5239444105681808E-2</v>
      </c>
      <c r="BC44" s="26">
        <f t="shared" si="45"/>
        <v>2.3507093204219269</v>
      </c>
      <c r="BD44" s="282"/>
      <c r="BE44" s="108">
        <f t="shared" si="46"/>
        <v>349249.22127320664</v>
      </c>
      <c r="BF44" s="108">
        <f t="shared" si="47"/>
        <v>325776.01766883122</v>
      </c>
      <c r="BG44" s="108">
        <f t="shared" si="2"/>
        <v>113571.20966196718</v>
      </c>
      <c r="BH44" s="108">
        <f t="shared" si="3"/>
        <v>18887.063362195302</v>
      </c>
      <c r="BI44" s="108">
        <f t="shared" si="4"/>
        <v>6737.3223629229569</v>
      </c>
      <c r="BJ44" s="108">
        <f t="shared" si="79"/>
        <v>82740.892281745793</v>
      </c>
      <c r="BK44" s="108">
        <f>SUMIF('20.01'!$K:$K,$B:$B,'20.01'!$E:$E)</f>
        <v>103839.53</v>
      </c>
      <c r="BL44" s="108">
        <f t="shared" si="48"/>
        <v>0</v>
      </c>
      <c r="BM44" s="108">
        <f>SUMIF('20.01'!$AI:$AI,$B:$B,'20.01'!$E:$E)</f>
        <v>0</v>
      </c>
      <c r="BN44" s="108">
        <f>SUMIF('20.01'!$L:$L,$B:$B,'20.01'!$E:$E)</f>
        <v>0</v>
      </c>
      <c r="BO44" s="108">
        <f>SUMIF('20.01'!$M:$M,$B:$B,'20.01'!$E:$E)</f>
        <v>0</v>
      </c>
      <c r="BP44" s="108">
        <f>SUMIF('20.01'!$N:$N,$B:$B,'20.01'!$E:$E)</f>
        <v>0</v>
      </c>
      <c r="BQ44" s="108">
        <f>SUMIF('20.01'!$O:$O,$B:$B,'20.01'!$E:$E)</f>
        <v>0</v>
      </c>
      <c r="BR44" s="108">
        <f>SUMIF('20.01'!$T:$T,$B:$B,'20.01'!$E:$E)</f>
        <v>0</v>
      </c>
      <c r="BS44" s="108">
        <f>SUMIF('20.01'!$AT:$AT,$B:$B,'20.01'!$E:$E)</f>
        <v>0</v>
      </c>
      <c r="BT44" s="108">
        <f>SUMIF('20.01'!$AO:$AO,$B:$B,'20.01'!$E:$E)</f>
        <v>9070.8700000000008</v>
      </c>
      <c r="BU44" s="108">
        <f t="shared" si="49"/>
        <v>0</v>
      </c>
      <c r="BV44" s="108">
        <f>SUMIF('20.01'!$AE:$AE,$B:$B,'20.01'!$E:$E)</f>
        <v>0</v>
      </c>
      <c r="BW44" s="108">
        <f>SUMIF('20.01'!$AF:$AF,$B:$B,'20.01'!$E:$E)</f>
        <v>0</v>
      </c>
      <c r="BX44" s="108">
        <f>SUMIF('20.01'!$AG:$AG,$B:$B,'20.01'!$E:$E)</f>
        <v>0</v>
      </c>
      <c r="BY44" s="108">
        <f t="shared" si="50"/>
        <v>0</v>
      </c>
      <c r="BZ44" s="108">
        <f>SUMIF('20.01'!$AH:$AH,$B:$B,'20.01'!$E:$E)</f>
        <v>0</v>
      </c>
      <c r="CA44" s="108">
        <f>SUMIF('20.01'!$AP:$AP,$B:$B,'20.01'!$E:$E)</f>
        <v>0</v>
      </c>
      <c r="CB44" s="108">
        <f>SUMIF('20.01'!$AD:$AD,$B:$B,'20.01'!$E:$E)</f>
        <v>0</v>
      </c>
      <c r="CC44" s="108">
        <f t="shared" si="51"/>
        <v>0</v>
      </c>
      <c r="CD44" s="108">
        <f>SUMIF('20.01'!$Z:$Z,$B:$B,'20.01'!$E:$E)</f>
        <v>0</v>
      </c>
      <c r="CE44" s="108">
        <f>SUMIF('20.01'!$S:$S,$B:$B,'20.01'!$E:$E)</f>
        <v>0</v>
      </c>
      <c r="CF44" s="108">
        <f t="shared" si="52"/>
        <v>0</v>
      </c>
      <c r="CG44" s="108">
        <f>SUMIF('20.01'!$AJ:$AJ,$B:$B,'20.01'!$E:$E)</f>
        <v>0</v>
      </c>
      <c r="CH44" s="108">
        <f>SUMIF('20.01'!$AL:$AL,$B:$B,'20.01'!$E:$E)</f>
        <v>0</v>
      </c>
      <c r="CI44" s="108">
        <f>SUMIF('20.01'!$AM:$AM,$B:$B,'20.01'!$E:$E)</f>
        <v>0</v>
      </c>
      <c r="CJ44" s="108">
        <f>SUMIF('20.01'!$W:$W,$B:$B,'20.01'!$E:$E)</f>
        <v>0</v>
      </c>
      <c r="CK44" s="108">
        <f>SUMIF('20.01'!$AR:$AR,$B:$B,'20.01'!$E:$E)</f>
        <v>0</v>
      </c>
      <c r="CL44" s="108">
        <f t="shared" si="53"/>
        <v>0</v>
      </c>
      <c r="CM44" s="108">
        <f>SUMIF('20.01'!$P:$P,$B:$B,'20.01'!$E:$E)</f>
        <v>0</v>
      </c>
      <c r="CN44" s="108">
        <f>SUMIF('20.01'!$Q:$Q,$B:$B,'20.01'!$E:$E)</f>
        <v>0</v>
      </c>
      <c r="CO44" s="108">
        <f>SUMIF('20.01'!$AK:$AK,$B:$B,'20.01'!$E:$E)</f>
        <v>0</v>
      </c>
      <c r="CP44" s="108">
        <f>SUMIF('20.01'!$U:$U,$B:$B,'20.01'!$E:$E)</f>
        <v>0</v>
      </c>
      <c r="CQ44" s="108">
        <f>SUMIF('20.01'!$R:$R,$B:$B,'20.01'!$E:$E)</f>
        <v>0</v>
      </c>
      <c r="CR44" s="108">
        <f>SUMIF('20.01'!$V:$V,$B:$B,'20.01'!$E:$E)</f>
        <v>0</v>
      </c>
      <c r="CS44" s="108">
        <f t="shared" si="54"/>
        <v>0</v>
      </c>
      <c r="CT44" s="108">
        <f>SUMIF('20.01'!$AQ:$AQ,$B:$B,'20.01'!$E:$E)</f>
        <v>0</v>
      </c>
      <c r="CU44" s="108">
        <f>SUMIF('20.01'!$AC:$AC,$B:$B,'20.01'!$E:$E)</f>
        <v>0</v>
      </c>
      <c r="CV44" s="108">
        <f>SUMIF('20.01'!$AS:$AS,$B:$B,'20.01'!$E:$E)</f>
        <v>0</v>
      </c>
      <c r="CW44" s="108">
        <f t="shared" si="55"/>
        <v>0</v>
      </c>
      <c r="CX44" s="108">
        <f>SUMIF('20.01'!$AB:$AB,$B:$B,'20.01'!$E:$E)</f>
        <v>0</v>
      </c>
      <c r="CY44" s="108">
        <f>SUMIF('20.01'!$AA:$AA,$B:$B,'20.01'!$E:$E)</f>
        <v>0</v>
      </c>
      <c r="CZ44" s="108">
        <f>SUMIF('20.01'!$AN:$AN,$B:$B,'20.01'!$E:$E)</f>
        <v>0</v>
      </c>
      <c r="DA44" s="108">
        <f>SUMIF('20.01'!$X:$X,$B:$B,'20.01'!$E:$E)</f>
        <v>0</v>
      </c>
      <c r="DB44" s="108">
        <f>SUMIF('20.01'!$Y:$Y,$B:$B,'20.01'!$E:$E)</f>
        <v>0</v>
      </c>
      <c r="DC44" s="108">
        <f t="shared" si="56"/>
        <v>14402.333604375412</v>
      </c>
      <c r="DD44" s="127">
        <f t="shared" si="57"/>
        <v>2342953.0952355773</v>
      </c>
      <c r="DE44" s="127">
        <f t="shared" si="80"/>
        <v>1979512.1737251128</v>
      </c>
      <c r="DF44" s="127">
        <f t="shared" si="58"/>
        <v>3403.3543001856824</v>
      </c>
      <c r="DG44" s="127">
        <f t="shared" si="7"/>
        <v>1559.1810878062718</v>
      </c>
      <c r="DH44" s="127">
        <f t="shared" si="8"/>
        <v>1844.1732123794104</v>
      </c>
      <c r="DI44" s="108">
        <f>SUMIF('20.01'!$AZ:$AZ,$B:$B,'20.01'!$E:$E)+FH44*$DI$249</f>
        <v>2183.7615963134917</v>
      </c>
      <c r="DJ44" s="108">
        <f>SUMIF('20.01'!$AY:$AY,$B:$B,'20.01'!$E:$E)</f>
        <v>0</v>
      </c>
      <c r="DK44" s="108">
        <f t="shared" si="9"/>
        <v>3136.3419288324021</v>
      </c>
      <c r="DL44" s="108">
        <f>SUMIF('20.01'!$AX:$AX,$B:$B,'20.01'!$E:$E)</f>
        <v>0</v>
      </c>
      <c r="DM44" s="108">
        <f t="shared" si="10"/>
        <v>351578.00308683177</v>
      </c>
      <c r="DN44" s="108">
        <f>SUMIF('20.01'!$BA:$BA,$B:$B,'20.01'!$E:$E)</f>
        <v>0</v>
      </c>
      <c r="DO44" s="108">
        <f t="shared" si="11"/>
        <v>3139.4605983009133</v>
      </c>
      <c r="DP44" s="108">
        <f>SUMIF('20.01'!$AW:$AW,$B:$B,'20.01'!$E:$E)</f>
        <v>0</v>
      </c>
      <c r="DQ44" s="108">
        <f t="shared" si="59"/>
        <v>1663781.4376730835</v>
      </c>
      <c r="DR44" s="108">
        <f t="shared" si="60"/>
        <v>1377701.6469756635</v>
      </c>
      <c r="DS44" s="108">
        <f t="shared" si="12"/>
        <v>443058.69701738958</v>
      </c>
      <c r="DT44" s="108">
        <f t="shared" si="13"/>
        <v>934642.94995827391</v>
      </c>
      <c r="DU44" s="108">
        <f t="shared" si="61"/>
        <v>233870.24492250307</v>
      </c>
      <c r="DV44" s="108">
        <f t="shared" si="62"/>
        <v>138857.28295478655</v>
      </c>
      <c r="DW44" s="108">
        <f t="shared" si="63"/>
        <v>95012.961967716503</v>
      </c>
      <c r="DX44" s="108">
        <f t="shared" si="64"/>
        <v>19687.120798219432</v>
      </c>
      <c r="DY44" s="108">
        <f t="shared" si="65"/>
        <v>11593.133970944298</v>
      </c>
      <c r="DZ44" s="108">
        <f t="shared" si="66"/>
        <v>8093.9868272751346</v>
      </c>
      <c r="EA44" s="108">
        <f t="shared" si="67"/>
        <v>15571.391909495887</v>
      </c>
      <c r="EB44" s="108">
        <f t="shared" si="68"/>
        <v>1229.0385299584161</v>
      </c>
      <c r="EC44" s="108">
        <f t="shared" si="69"/>
        <v>15721.994537243254</v>
      </c>
      <c r="ED44" s="108">
        <f>FH44*$ED$249</f>
        <v>283043.96805960638</v>
      </c>
      <c r="EE44" s="108">
        <f t="shared" si="14"/>
        <v>2200425.5548520647</v>
      </c>
      <c r="EF44" s="108">
        <f t="shared" si="71"/>
        <v>907316.74618312111</v>
      </c>
      <c r="EG44" s="108">
        <f t="shared" si="15"/>
        <v>772899.45045228826</v>
      </c>
      <c r="EH44" s="108">
        <f t="shared" si="16"/>
        <v>520209.35821665527</v>
      </c>
      <c r="EI44" s="108">
        <f t="shared" si="72"/>
        <v>902215.96032267448</v>
      </c>
      <c r="EJ44" s="108">
        <f t="shared" si="17"/>
        <v>789111.99817344907</v>
      </c>
      <c r="EK44" s="108">
        <f t="shared" si="18"/>
        <v>2336.3021492253233</v>
      </c>
      <c r="EL44" s="108">
        <f>SUMIF('20.01'!$BF:$BF,$B:$B,'20.01'!$E:$E)</f>
        <v>110767.66</v>
      </c>
      <c r="EM44" s="108">
        <f>SUMIF('20.01'!$BH:$BH,$B:$B,'20.01'!$E:$E)</f>
        <v>0</v>
      </c>
      <c r="EO44" s="115">
        <v>3.4314299916154145E-2</v>
      </c>
      <c r="EP44" s="107">
        <v>3.4064173416800281</v>
      </c>
      <c r="EQ44" s="108">
        <f t="shared" si="73"/>
        <v>21975.399999999998</v>
      </c>
      <c r="ER44" s="107">
        <v>3.0862320076114873</v>
      </c>
      <c r="ES44" s="108">
        <f t="shared" si="19"/>
        <v>21975.399999999998</v>
      </c>
      <c r="ET44" s="107">
        <v>1.6009271685623412</v>
      </c>
      <c r="EU44" s="108">
        <f t="shared" si="20"/>
        <v>21975.399999999998</v>
      </c>
      <c r="EV44" s="108">
        <f t="shared" si="21"/>
        <v>21975.399999999998</v>
      </c>
      <c r="EW44" s="108">
        <f t="shared" si="22"/>
        <v>21975.399999999998</v>
      </c>
      <c r="EX44" s="108">
        <f t="shared" si="23"/>
        <v>21975.399999999998</v>
      </c>
      <c r="EY44" s="108">
        <f t="shared" si="24"/>
        <v>21975.399999999998</v>
      </c>
      <c r="EZ44" s="108">
        <f t="shared" si="25"/>
        <v>21975.399999999998</v>
      </c>
      <c r="FA44" s="108">
        <f t="shared" si="26"/>
        <v>21975.399999999998</v>
      </c>
      <c r="FB44" s="108">
        <f t="shared" si="27"/>
        <v>21975.399999999998</v>
      </c>
      <c r="FC44" s="108">
        <f t="shared" si="28"/>
        <v>21975.399999999998</v>
      </c>
      <c r="FD44" s="108">
        <f t="shared" si="29"/>
        <v>21975.399999999998</v>
      </c>
      <c r="FE44" s="108">
        <f t="shared" si="30"/>
        <v>21975.399999999998</v>
      </c>
      <c r="FF44" s="108">
        <f t="shared" si="31"/>
        <v>21975.399999999998</v>
      </c>
      <c r="FG44" s="108">
        <f t="shared" si="32"/>
        <v>21975.399999999998</v>
      </c>
      <c r="FH44" s="108">
        <f t="shared" si="74"/>
        <v>21975.399999999998</v>
      </c>
      <c r="FI44" s="108">
        <v>21975.399999999998</v>
      </c>
    </row>
    <row r="45" spans="1:165" ht="12" customHeight="1" x14ac:dyDescent="0.25">
      <c r="A45" s="22">
        <f t="shared" si="75"/>
        <v>40</v>
      </c>
      <c r="B45" s="10" t="s">
        <v>40</v>
      </c>
      <c r="C45" s="28">
        <v>2021</v>
      </c>
      <c r="D45" s="282"/>
      <c r="E45" s="126">
        <f t="shared" si="0"/>
        <v>644.9</v>
      </c>
      <c r="F45" s="11">
        <f>SUMIF(Площади!$A:$A,$B:$B,Площади!$C:$C)</f>
        <v>644.9</v>
      </c>
      <c r="G45" s="11">
        <f>SUMIF(Площади!$A:$A,$B:$B,Площади!$G:$G)</f>
        <v>0</v>
      </c>
      <c r="H45" s="11">
        <f>SUMIF(Площади!$A:$A,$B:$B,Площади!$F:$F)</f>
        <v>62.2</v>
      </c>
      <c r="I45" s="128" t="s">
        <v>493</v>
      </c>
      <c r="J45" s="12">
        <v>27.35</v>
      </c>
      <c r="K45" s="26">
        <v>4.4800000000000004</v>
      </c>
      <c r="L45" s="26">
        <v>5.83</v>
      </c>
      <c r="M45" s="26">
        <v>7.93</v>
      </c>
      <c r="N45" s="26">
        <v>6.1</v>
      </c>
      <c r="O45" s="26">
        <v>2.78</v>
      </c>
      <c r="P45" s="26">
        <v>0</v>
      </c>
      <c r="Q45" s="26">
        <v>0</v>
      </c>
      <c r="R45" s="26">
        <v>0.23</v>
      </c>
      <c r="S45" s="35">
        <f t="shared" si="76"/>
        <v>28.444000000000003</v>
      </c>
      <c r="T45" s="33">
        <f t="shared" si="76"/>
        <v>4.6592000000000002</v>
      </c>
      <c r="U45" s="33">
        <f t="shared" si="76"/>
        <v>6.0632000000000001</v>
      </c>
      <c r="V45" s="33">
        <f t="shared" si="76"/>
        <v>8.2471999999999994</v>
      </c>
      <c r="W45" s="33">
        <f t="shared" si="76"/>
        <v>6.3439999999999994</v>
      </c>
      <c r="X45" s="33">
        <f t="shared" si="76"/>
        <v>2.8912</v>
      </c>
      <c r="Y45" s="33">
        <f t="shared" si="76"/>
        <v>0</v>
      </c>
      <c r="Z45" s="33">
        <f t="shared" si="76"/>
        <v>0</v>
      </c>
      <c r="AA45" s="33">
        <f t="shared" si="76"/>
        <v>0.23920000000000002</v>
      </c>
      <c r="AB45" s="36"/>
      <c r="AC45" s="36"/>
      <c r="AD45" s="122" t="s">
        <v>396</v>
      </c>
      <c r="AE45" s="37">
        <v>0</v>
      </c>
      <c r="AF45" s="38" t="s">
        <v>396</v>
      </c>
      <c r="AG45" s="282"/>
      <c r="AH45" s="26">
        <v>34.24</v>
      </c>
      <c r="AI45" s="26">
        <v>34.24</v>
      </c>
      <c r="AJ45" s="26">
        <v>2190</v>
      </c>
      <c r="AK45" s="26">
        <v>35.89</v>
      </c>
      <c r="AL45" s="26">
        <v>5.93</v>
      </c>
      <c r="AM45" s="282"/>
      <c r="AN45" s="15">
        <v>1.2999999999999999E-2</v>
      </c>
      <c r="AO45" s="15">
        <v>1.2999999999999999E-2</v>
      </c>
      <c r="AP45" s="16">
        <f t="shared" si="34"/>
        <v>7.7870000000000001E-4</v>
      </c>
      <c r="AQ45" s="15">
        <f t="shared" si="35"/>
        <v>2.5999999999999999E-2</v>
      </c>
      <c r="AR45" s="15">
        <v>0.68300000000000005</v>
      </c>
      <c r="AS45" s="282"/>
      <c r="AT45" s="13">
        <f t="shared" si="36"/>
        <v>0.80859999999999999</v>
      </c>
      <c r="AU45" s="13">
        <f t="shared" si="37"/>
        <v>0.80859999999999999</v>
      </c>
      <c r="AV45" s="13">
        <f t="shared" si="38"/>
        <v>4.8435140000000002E-2</v>
      </c>
      <c r="AW45" s="13">
        <f t="shared" si="39"/>
        <v>1.6172</v>
      </c>
      <c r="AX45" s="13">
        <f t="shared" si="40"/>
        <v>42.482600000000005</v>
      </c>
      <c r="AY45" s="26">
        <f t="shared" si="41"/>
        <v>4.2931406419599943E-2</v>
      </c>
      <c r="AZ45" s="26">
        <f t="shared" si="42"/>
        <v>4.2931406419599943E-2</v>
      </c>
      <c r="BA45" s="26">
        <f t="shared" si="43"/>
        <v>0.16447969700728796</v>
      </c>
      <c r="BB45" s="26">
        <f t="shared" si="44"/>
        <v>9.0000477593425346E-2</v>
      </c>
      <c r="BC45" s="26">
        <f t="shared" si="45"/>
        <v>0.39063702589548771</v>
      </c>
      <c r="BD45" s="282"/>
      <c r="BE45" s="108">
        <f t="shared" si="46"/>
        <v>403582.84564536216</v>
      </c>
      <c r="BF45" s="108">
        <f t="shared" si="47"/>
        <v>46590.528267500442</v>
      </c>
      <c r="BG45" s="108">
        <f t="shared" si="2"/>
        <v>3332.9119429454126</v>
      </c>
      <c r="BH45" s="108">
        <f t="shared" si="3"/>
        <v>554.26828008954328</v>
      </c>
      <c r="BI45" s="108">
        <f t="shared" si="4"/>
        <v>197.71650080767651</v>
      </c>
      <c r="BJ45" s="108">
        <f t="shared" si="79"/>
        <v>2428.1515436578106</v>
      </c>
      <c r="BK45" s="108">
        <f>SUMIF('20.01'!$K:$K,$B:$B,'20.01'!$E:$E)</f>
        <v>40077.480000000003</v>
      </c>
      <c r="BL45" s="108">
        <f t="shared" si="48"/>
        <v>15256.83</v>
      </c>
      <c r="BM45" s="108">
        <f>SUMIF('20.01'!$AI:$AI,$B:$B,'20.01'!$E:$E)</f>
        <v>0</v>
      </c>
      <c r="BN45" s="108">
        <f>SUMIF('20.01'!$L:$L,$B:$B,'20.01'!$E:$E)</f>
        <v>15256.83</v>
      </c>
      <c r="BO45" s="108">
        <f>SUMIF('20.01'!$M:$M,$B:$B,'20.01'!$E:$E)</f>
        <v>0</v>
      </c>
      <c r="BP45" s="108">
        <f>SUMIF('20.01'!$N:$N,$B:$B,'20.01'!$E:$E)</f>
        <v>0</v>
      </c>
      <c r="BQ45" s="108">
        <f>SUMIF('20.01'!$O:$O,$B:$B,'20.01'!$E:$E)</f>
        <v>0</v>
      </c>
      <c r="BR45" s="108">
        <f>SUMIF('20.01'!$T:$T,$B:$B,'20.01'!$E:$E)</f>
        <v>0</v>
      </c>
      <c r="BS45" s="108">
        <f>SUMIF('20.01'!$AT:$AT,$B:$B,'20.01'!$E:$E)</f>
        <v>0</v>
      </c>
      <c r="BT45" s="108">
        <f>SUMIF('20.01'!$AO:$AO,$B:$B,'20.01'!$E:$E)</f>
        <v>0</v>
      </c>
      <c r="BU45" s="108">
        <f t="shared" si="49"/>
        <v>0</v>
      </c>
      <c r="BV45" s="108">
        <f>SUMIF('20.01'!$AE:$AE,$B:$B,'20.01'!$E:$E)</f>
        <v>0</v>
      </c>
      <c r="BW45" s="108">
        <f>SUMIF('20.01'!$AF:$AF,$B:$B,'20.01'!$E:$E)</f>
        <v>0</v>
      </c>
      <c r="BX45" s="108">
        <f>SUMIF('20.01'!$AG:$AG,$B:$B,'20.01'!$E:$E)</f>
        <v>0</v>
      </c>
      <c r="BY45" s="108">
        <f t="shared" si="50"/>
        <v>0</v>
      </c>
      <c r="BZ45" s="108">
        <f>SUMIF('20.01'!$AH:$AH,$B:$B,'20.01'!$E:$E)</f>
        <v>0</v>
      </c>
      <c r="CA45" s="108">
        <f>SUMIF('20.01'!$AP:$AP,$B:$B,'20.01'!$E:$E)</f>
        <v>0</v>
      </c>
      <c r="CB45" s="108">
        <f>SUMIF('20.01'!$AD:$AD,$B:$B,'20.01'!$E:$E)</f>
        <v>0</v>
      </c>
      <c r="CC45" s="108">
        <f t="shared" si="51"/>
        <v>0</v>
      </c>
      <c r="CD45" s="108">
        <f>SUMIF('20.01'!$Z:$Z,$B:$B,'20.01'!$E:$E)</f>
        <v>0</v>
      </c>
      <c r="CE45" s="108">
        <f>SUMIF('20.01'!$S:$S,$B:$B,'20.01'!$E:$E)</f>
        <v>0</v>
      </c>
      <c r="CF45" s="108">
        <f t="shared" si="52"/>
        <v>341312.83</v>
      </c>
      <c r="CG45" s="108">
        <f>SUMIF('20.01'!$AJ:$AJ,$B:$B,'20.01'!$E:$E)</f>
        <v>0</v>
      </c>
      <c r="CH45" s="108">
        <f>SUMIF('20.01'!$AL:$AL,$B:$B,'20.01'!$E:$E)</f>
        <v>341312.83</v>
      </c>
      <c r="CI45" s="108">
        <f>SUMIF('20.01'!$AM:$AM,$B:$B,'20.01'!$E:$E)</f>
        <v>0</v>
      </c>
      <c r="CJ45" s="108">
        <f>SUMIF('20.01'!$W:$W,$B:$B,'20.01'!$E:$E)</f>
        <v>0</v>
      </c>
      <c r="CK45" s="108">
        <f>SUMIF('20.01'!$AR:$AR,$B:$B,'20.01'!$E:$E)</f>
        <v>0</v>
      </c>
      <c r="CL45" s="108">
        <f t="shared" si="53"/>
        <v>0</v>
      </c>
      <c r="CM45" s="108">
        <f>SUMIF('20.01'!$P:$P,$B:$B,'20.01'!$E:$E)</f>
        <v>0</v>
      </c>
      <c r="CN45" s="108">
        <f>SUMIF('20.01'!$Q:$Q,$B:$B,'20.01'!$E:$E)</f>
        <v>0</v>
      </c>
      <c r="CO45" s="108">
        <f>SUMIF('20.01'!$AK:$AK,$B:$B,'20.01'!$E:$E)</f>
        <v>0</v>
      </c>
      <c r="CP45" s="108">
        <f>SUMIF('20.01'!$U:$U,$B:$B,'20.01'!$E:$E)</f>
        <v>0</v>
      </c>
      <c r="CQ45" s="108">
        <f>SUMIF('20.01'!$R:$R,$B:$B,'20.01'!$E:$E)</f>
        <v>0</v>
      </c>
      <c r="CR45" s="108">
        <f>SUMIF('20.01'!$V:$V,$B:$B,'20.01'!$E:$E)</f>
        <v>0</v>
      </c>
      <c r="CS45" s="108">
        <f t="shared" si="54"/>
        <v>0</v>
      </c>
      <c r="CT45" s="108">
        <f>SUMIF('20.01'!$AQ:$AQ,$B:$B,'20.01'!$E:$E)</f>
        <v>0</v>
      </c>
      <c r="CU45" s="108">
        <f>SUMIF('20.01'!$AC:$AC,$B:$B,'20.01'!$E:$E)</f>
        <v>0</v>
      </c>
      <c r="CV45" s="108">
        <f>SUMIF('20.01'!$AS:$AS,$B:$B,'20.01'!$E:$E)</f>
        <v>0</v>
      </c>
      <c r="CW45" s="108">
        <f t="shared" si="55"/>
        <v>0</v>
      </c>
      <c r="CX45" s="108">
        <f>SUMIF('20.01'!$AB:$AB,$B:$B,'20.01'!$E:$E)</f>
        <v>0</v>
      </c>
      <c r="CY45" s="108">
        <f>SUMIF('20.01'!$AA:$AA,$B:$B,'20.01'!$E:$E)</f>
        <v>0</v>
      </c>
      <c r="CZ45" s="108">
        <f>SUMIF('20.01'!$AN:$AN,$B:$B,'20.01'!$E:$E)</f>
        <v>0</v>
      </c>
      <c r="DA45" s="108">
        <f>SUMIF('20.01'!$X:$X,$B:$B,'20.01'!$E:$E)</f>
        <v>0</v>
      </c>
      <c r="DB45" s="108">
        <f>SUMIF('20.01'!$Y:$Y,$B:$B,'20.01'!$E:$E)</f>
        <v>0</v>
      </c>
      <c r="DC45" s="108">
        <f t="shared" si="56"/>
        <v>422.65737786168637</v>
      </c>
      <c r="DD45" s="127">
        <f t="shared" si="57"/>
        <v>68757.358278685424</v>
      </c>
      <c r="DE45" s="127">
        <f t="shared" si="80"/>
        <v>58091.657072696071</v>
      </c>
      <c r="DF45" s="127">
        <f t="shared" si="58"/>
        <v>99.876370313611858</v>
      </c>
      <c r="DG45" s="127">
        <f t="shared" si="7"/>
        <v>45.756431442716149</v>
      </c>
      <c r="DH45" s="127">
        <f t="shared" si="8"/>
        <v>54.119938870895709</v>
      </c>
      <c r="DI45" s="108">
        <f>SUMIF('20.01'!$AZ:$AZ,$B:$B,'20.01'!$E:$E)+FH45*$DI$249</f>
        <v>64.085652750920147</v>
      </c>
      <c r="DJ45" s="108">
        <f>SUMIF('20.01'!$AY:$AY,$B:$B,'20.01'!$E:$E)</f>
        <v>0</v>
      </c>
      <c r="DK45" s="108">
        <f t="shared" si="9"/>
        <v>92.040504832859284</v>
      </c>
      <c r="DL45" s="108">
        <f>SUMIF('20.01'!$AX:$AX,$B:$B,'20.01'!$E:$E)</f>
        <v>0</v>
      </c>
      <c r="DM45" s="108">
        <f t="shared" si="10"/>
        <v>10317.566651378258</v>
      </c>
      <c r="DN45" s="108">
        <f>SUMIF('20.01'!$BA:$BA,$B:$B,'20.01'!$E:$E)</f>
        <v>0</v>
      </c>
      <c r="DO45" s="108">
        <f t="shared" si="11"/>
        <v>92.132026713700711</v>
      </c>
      <c r="DP45" s="108">
        <f>SUMIF('20.01'!$AW:$AW,$B:$B,'20.01'!$E:$E)</f>
        <v>0</v>
      </c>
      <c r="DQ45" s="108">
        <f t="shared" si="59"/>
        <v>48826.080487971609</v>
      </c>
      <c r="DR45" s="108">
        <f t="shared" si="60"/>
        <v>40430.65391913709</v>
      </c>
      <c r="DS45" s="108">
        <f t="shared" si="12"/>
        <v>13002.200356148898</v>
      </c>
      <c r="DT45" s="108">
        <f t="shared" si="13"/>
        <v>27428.453562988194</v>
      </c>
      <c r="DU45" s="108">
        <f t="shared" si="61"/>
        <v>6863.2616903684211</v>
      </c>
      <c r="DV45" s="108">
        <f t="shared" si="62"/>
        <v>4074.9684546147896</v>
      </c>
      <c r="DW45" s="108">
        <f t="shared" si="63"/>
        <v>2788.293235753632</v>
      </c>
      <c r="DX45" s="108">
        <f t="shared" si="64"/>
        <v>577.74712645829936</v>
      </c>
      <c r="DY45" s="108">
        <f t="shared" si="65"/>
        <v>340.21733838118882</v>
      </c>
      <c r="DZ45" s="108">
        <f t="shared" si="66"/>
        <v>237.52978807711048</v>
      </c>
      <c r="EA45" s="108">
        <f t="shared" si="67"/>
        <v>456.96509016599913</v>
      </c>
      <c r="EB45" s="108">
        <f t="shared" si="68"/>
        <v>36.067919035384222</v>
      </c>
      <c r="EC45" s="108">
        <f t="shared" si="69"/>
        <v>461.38474280641867</v>
      </c>
      <c r="ED45" s="108">
        <f t="shared" si="70"/>
        <v>8306.3359484532757</v>
      </c>
      <c r="EE45" s="108">
        <f t="shared" si="14"/>
        <v>49308.382337075796</v>
      </c>
      <c r="EF45" s="108">
        <f t="shared" si="71"/>
        <v>26626.526462020931</v>
      </c>
      <c r="EG45" s="108">
        <f t="shared" si="15"/>
        <v>22681.855875054865</v>
      </c>
      <c r="EH45" s="108">
        <f t="shared" si="16"/>
        <v>0</v>
      </c>
      <c r="EI45" s="108">
        <f t="shared" si="72"/>
        <v>0</v>
      </c>
      <c r="EJ45" s="108">
        <f t="shared" si="17"/>
        <v>0</v>
      </c>
      <c r="EK45" s="108">
        <f t="shared" si="18"/>
        <v>0</v>
      </c>
      <c r="EL45" s="108">
        <f>SUMIF('20.01'!$BF:$BF,$B:$B,'20.01'!$E:$E)</f>
        <v>0</v>
      </c>
      <c r="EM45" s="108">
        <f>SUMIF('20.01'!$BH:$BH,$B:$B,'20.01'!$E:$E)</f>
        <v>1520</v>
      </c>
      <c r="EO45" s="115">
        <v>0</v>
      </c>
      <c r="EP45" s="107">
        <v>3.4064203442394176</v>
      </c>
      <c r="EQ45" s="108">
        <f t="shared" si="73"/>
        <v>644.89999999999986</v>
      </c>
      <c r="ER45" s="107">
        <v>3.0862367498837031</v>
      </c>
      <c r="ES45" s="108">
        <f t="shared" si="19"/>
        <v>644.89999999999986</v>
      </c>
      <c r="ET45" s="107">
        <v>0</v>
      </c>
      <c r="EU45" s="108">
        <f t="shared" si="20"/>
        <v>0</v>
      </c>
      <c r="EV45" s="108">
        <f t="shared" si="21"/>
        <v>644.9</v>
      </c>
      <c r="EW45" s="108">
        <f t="shared" si="22"/>
        <v>644.9</v>
      </c>
      <c r="EX45" s="108">
        <f t="shared" si="23"/>
        <v>644.9</v>
      </c>
      <c r="EY45" s="108">
        <f t="shared" si="24"/>
        <v>644.9</v>
      </c>
      <c r="EZ45" s="108">
        <f t="shared" si="25"/>
        <v>644.9</v>
      </c>
      <c r="FA45" s="108">
        <f t="shared" si="26"/>
        <v>644.9</v>
      </c>
      <c r="FB45" s="108">
        <f t="shared" si="27"/>
        <v>644.9</v>
      </c>
      <c r="FC45" s="108">
        <f t="shared" si="28"/>
        <v>644.9</v>
      </c>
      <c r="FD45" s="108">
        <f t="shared" si="29"/>
        <v>644.9</v>
      </c>
      <c r="FE45" s="108">
        <f t="shared" si="30"/>
        <v>644.9</v>
      </c>
      <c r="FF45" s="108">
        <f t="shared" si="31"/>
        <v>644.9</v>
      </c>
      <c r="FG45" s="108">
        <f t="shared" si="32"/>
        <v>644.9</v>
      </c>
      <c r="FH45" s="108">
        <f t="shared" si="74"/>
        <v>644.89999999999986</v>
      </c>
      <c r="FI45" s="108">
        <v>644.89999999999986</v>
      </c>
    </row>
    <row r="46" spans="1:165" ht="12" customHeight="1" x14ac:dyDescent="0.25">
      <c r="A46" s="22">
        <f t="shared" si="75"/>
        <v>41</v>
      </c>
      <c r="B46" s="10" t="s">
        <v>41</v>
      </c>
      <c r="C46" s="28">
        <v>2021</v>
      </c>
      <c r="D46" s="282"/>
      <c r="E46" s="126">
        <f t="shared" si="0"/>
        <v>1486.2</v>
      </c>
      <c r="F46" s="11">
        <f>SUMIF(Площади!$A:$A,$B:$B,Площади!$C:$C)</f>
        <v>1376.2</v>
      </c>
      <c r="G46" s="11">
        <f>SUMIF(Площади!$A:$A,$B:$B,Площади!$G:$G)</f>
        <v>110</v>
      </c>
      <c r="H46" s="11">
        <f>SUMIF(Площади!$A:$A,$B:$B,Площади!$F:$F)</f>
        <v>88.8</v>
      </c>
      <c r="I46" s="128" t="s">
        <v>496</v>
      </c>
      <c r="J46" s="12">
        <v>20.440000000000001</v>
      </c>
      <c r="K46" s="26">
        <v>3.11</v>
      </c>
      <c r="L46" s="26">
        <v>4.0599999999999996</v>
      </c>
      <c r="M46" s="26">
        <v>7</v>
      </c>
      <c r="N46" s="26">
        <v>4</v>
      </c>
      <c r="O46" s="26">
        <v>2.0499999999999998</v>
      </c>
      <c r="P46" s="26">
        <v>0</v>
      </c>
      <c r="Q46" s="26">
        <v>0</v>
      </c>
      <c r="R46" s="26">
        <v>0.22</v>
      </c>
      <c r="S46" s="35">
        <f t="shared" si="76"/>
        <v>21.2576</v>
      </c>
      <c r="T46" s="33">
        <f t="shared" si="76"/>
        <v>3.2343999999999999</v>
      </c>
      <c r="U46" s="33">
        <f t="shared" si="76"/>
        <v>4.2223999999999995</v>
      </c>
      <c r="V46" s="33">
        <f t="shared" si="76"/>
        <v>7.28</v>
      </c>
      <c r="W46" s="33">
        <f t="shared" si="76"/>
        <v>4.16</v>
      </c>
      <c r="X46" s="33">
        <f t="shared" si="76"/>
        <v>2.1319999999999997</v>
      </c>
      <c r="Y46" s="33">
        <f t="shared" si="76"/>
        <v>0</v>
      </c>
      <c r="Z46" s="33">
        <f t="shared" si="76"/>
        <v>0</v>
      </c>
      <c r="AA46" s="33">
        <f t="shared" si="76"/>
        <v>0.2288</v>
      </c>
      <c r="AB46" s="36"/>
      <c r="AC46" s="36"/>
      <c r="AD46" s="122" t="s">
        <v>396</v>
      </c>
      <c r="AE46" s="37">
        <v>0</v>
      </c>
      <c r="AF46" s="38" t="s">
        <v>396</v>
      </c>
      <c r="AG46" s="282"/>
      <c r="AH46" s="26">
        <v>34.24</v>
      </c>
      <c r="AI46" s="26">
        <v>0</v>
      </c>
      <c r="AJ46" s="26">
        <v>0</v>
      </c>
      <c r="AK46" s="26">
        <v>35.89</v>
      </c>
      <c r="AL46" s="26">
        <v>5.93</v>
      </c>
      <c r="AM46" s="282"/>
      <c r="AN46" s="15">
        <v>0.01</v>
      </c>
      <c r="AO46" s="15">
        <v>0</v>
      </c>
      <c r="AP46" s="16">
        <f t="shared" si="34"/>
        <v>0</v>
      </c>
      <c r="AQ46" s="15">
        <f t="shared" si="35"/>
        <v>0.01</v>
      </c>
      <c r="AR46" s="15">
        <v>0.68300000000000005</v>
      </c>
      <c r="AS46" s="282"/>
      <c r="AT46" s="13">
        <f t="shared" si="36"/>
        <v>0.88800000000000001</v>
      </c>
      <c r="AU46" s="13">
        <f t="shared" si="37"/>
        <v>0</v>
      </c>
      <c r="AV46" s="13">
        <f t="shared" si="38"/>
        <v>0</v>
      </c>
      <c r="AW46" s="13">
        <f t="shared" si="39"/>
        <v>0.88800000000000001</v>
      </c>
      <c r="AX46" s="13">
        <f t="shared" si="40"/>
        <v>60.650400000000005</v>
      </c>
      <c r="AY46" s="26">
        <f t="shared" si="41"/>
        <v>2.0458296326201053E-2</v>
      </c>
      <c r="AZ46" s="26">
        <f t="shared" si="42"/>
        <v>0</v>
      </c>
      <c r="BA46" s="26">
        <f t="shared" si="43"/>
        <v>0</v>
      </c>
      <c r="BB46" s="26">
        <f t="shared" si="44"/>
        <v>2.1444166330238192E-2</v>
      </c>
      <c r="BC46" s="26">
        <f t="shared" si="45"/>
        <v>0.24199762616067824</v>
      </c>
      <c r="BD46" s="282"/>
      <c r="BE46" s="108">
        <f t="shared" si="46"/>
        <v>63071.561225928737</v>
      </c>
      <c r="BF46" s="108">
        <f t="shared" si="47"/>
        <v>50247.528980653442</v>
      </c>
      <c r="BG46" s="108">
        <f t="shared" si="2"/>
        <v>7680.8400210970312</v>
      </c>
      <c r="BH46" s="108">
        <f t="shared" si="3"/>
        <v>1277.3352734828341</v>
      </c>
      <c r="BI46" s="108">
        <f t="shared" si="4"/>
        <v>455.64624515485968</v>
      </c>
      <c r="BJ46" s="108">
        <f t="shared" ref="BJ46:BJ53" si="81">FH46*$BJ$261</f>
        <v>3743.5774409187111</v>
      </c>
      <c r="BK46" s="108">
        <f>SUMIF('20.01'!$K:$K,$B:$B,'20.01'!$E:$E)</f>
        <v>37090.130000000005</v>
      </c>
      <c r="BL46" s="108">
        <f t="shared" si="48"/>
        <v>0</v>
      </c>
      <c r="BM46" s="108">
        <f>SUMIF('20.01'!$AI:$AI,$B:$B,'20.01'!$E:$E)</f>
        <v>0</v>
      </c>
      <c r="BN46" s="108">
        <f>SUMIF('20.01'!$L:$L,$B:$B,'20.01'!$E:$E)</f>
        <v>0</v>
      </c>
      <c r="BO46" s="108">
        <f>SUMIF('20.01'!$M:$M,$B:$B,'20.01'!$E:$E)</f>
        <v>0</v>
      </c>
      <c r="BP46" s="108">
        <f>SUMIF('20.01'!$N:$N,$B:$B,'20.01'!$E:$E)</f>
        <v>0</v>
      </c>
      <c r="BQ46" s="108">
        <f>SUMIF('20.01'!$O:$O,$B:$B,'20.01'!$E:$E)</f>
        <v>0</v>
      </c>
      <c r="BR46" s="108">
        <f>SUMIF('20.01'!$T:$T,$B:$B,'20.01'!$E:$E)</f>
        <v>0</v>
      </c>
      <c r="BS46" s="108">
        <f>SUMIF('20.01'!$AT:$AT,$B:$B,'20.01'!$E:$E)</f>
        <v>0</v>
      </c>
      <c r="BT46" s="108">
        <f>SUMIF('20.01'!$AO:$AO,$B:$B,'20.01'!$E:$E)</f>
        <v>0</v>
      </c>
      <c r="BU46" s="108">
        <f t="shared" si="49"/>
        <v>0</v>
      </c>
      <c r="BV46" s="108">
        <f>SUMIF('20.01'!$AE:$AE,$B:$B,'20.01'!$E:$E)</f>
        <v>0</v>
      </c>
      <c r="BW46" s="108">
        <f>SUMIF('20.01'!$AF:$AF,$B:$B,'20.01'!$E:$E)</f>
        <v>0</v>
      </c>
      <c r="BX46" s="108">
        <f>SUMIF('20.01'!$AG:$AG,$B:$B,'20.01'!$E:$E)</f>
        <v>0</v>
      </c>
      <c r="BY46" s="108">
        <f t="shared" si="50"/>
        <v>0</v>
      </c>
      <c r="BZ46" s="108">
        <f>SUMIF('20.01'!$AH:$AH,$B:$B,'20.01'!$E:$E)</f>
        <v>0</v>
      </c>
      <c r="CA46" s="108">
        <f>SUMIF('20.01'!$AP:$AP,$B:$B,'20.01'!$E:$E)</f>
        <v>0</v>
      </c>
      <c r="CB46" s="108">
        <f>SUMIF('20.01'!$AD:$AD,$B:$B,'20.01'!$E:$E)</f>
        <v>0</v>
      </c>
      <c r="CC46" s="108">
        <f t="shared" si="51"/>
        <v>0</v>
      </c>
      <c r="CD46" s="108">
        <f>SUMIF('20.01'!$Z:$Z,$B:$B,'20.01'!$E:$E)</f>
        <v>0</v>
      </c>
      <c r="CE46" s="108">
        <f>SUMIF('20.01'!$S:$S,$B:$B,'20.01'!$E:$E)</f>
        <v>0</v>
      </c>
      <c r="CF46" s="108">
        <f t="shared" si="52"/>
        <v>0</v>
      </c>
      <c r="CG46" s="108">
        <f>SUMIF('20.01'!$AJ:$AJ,$B:$B,'20.01'!$E:$E)</f>
        <v>0</v>
      </c>
      <c r="CH46" s="108">
        <f>SUMIF('20.01'!$AL:$AL,$B:$B,'20.01'!$E:$E)</f>
        <v>0</v>
      </c>
      <c r="CI46" s="108">
        <f>SUMIF('20.01'!$AM:$AM,$B:$B,'20.01'!$E:$E)</f>
        <v>0</v>
      </c>
      <c r="CJ46" s="108">
        <f>SUMIF('20.01'!$W:$W,$B:$B,'20.01'!$E:$E)</f>
        <v>0</v>
      </c>
      <c r="CK46" s="108">
        <f>SUMIF('20.01'!$AR:$AR,$B:$B,'20.01'!$E:$E)</f>
        <v>0</v>
      </c>
      <c r="CL46" s="108">
        <f t="shared" si="53"/>
        <v>11850</v>
      </c>
      <c r="CM46" s="108">
        <f>SUMIF('20.01'!$P:$P,$B:$B,'20.01'!$E:$E)</f>
        <v>11850</v>
      </c>
      <c r="CN46" s="108">
        <f>SUMIF('20.01'!$Q:$Q,$B:$B,'20.01'!$E:$E)</f>
        <v>0</v>
      </c>
      <c r="CO46" s="108">
        <f>SUMIF('20.01'!$AK:$AK,$B:$B,'20.01'!$E:$E)</f>
        <v>0</v>
      </c>
      <c r="CP46" s="108">
        <f>SUMIF('20.01'!$U:$U,$B:$B,'20.01'!$E:$E)</f>
        <v>0</v>
      </c>
      <c r="CQ46" s="108">
        <f>SUMIF('20.01'!$R:$R,$B:$B,'20.01'!$E:$E)</f>
        <v>0</v>
      </c>
      <c r="CR46" s="108">
        <f>SUMIF('20.01'!$V:$V,$B:$B,'20.01'!$E:$E)</f>
        <v>0</v>
      </c>
      <c r="CS46" s="108">
        <f t="shared" si="54"/>
        <v>0</v>
      </c>
      <c r="CT46" s="108">
        <f>SUMIF('20.01'!$AQ:$AQ,$B:$B,'20.01'!$E:$E)</f>
        <v>0</v>
      </c>
      <c r="CU46" s="108">
        <f>SUMIF('20.01'!$AC:$AC,$B:$B,'20.01'!$E:$E)</f>
        <v>0</v>
      </c>
      <c r="CV46" s="108">
        <f>SUMIF('20.01'!$AS:$AS,$B:$B,'20.01'!$E:$E)</f>
        <v>0</v>
      </c>
      <c r="CW46" s="108">
        <f t="shared" si="55"/>
        <v>0</v>
      </c>
      <c r="CX46" s="108">
        <f>SUMIF('20.01'!$AB:$AB,$B:$B,'20.01'!$E:$E)</f>
        <v>0</v>
      </c>
      <c r="CY46" s="108">
        <f>SUMIF('20.01'!$AA:$AA,$B:$B,'20.01'!$E:$E)</f>
        <v>0</v>
      </c>
      <c r="CZ46" s="108">
        <f>SUMIF('20.01'!$AN:$AN,$B:$B,'20.01'!$E:$E)</f>
        <v>0</v>
      </c>
      <c r="DA46" s="108">
        <f>SUMIF('20.01'!$X:$X,$B:$B,'20.01'!$E:$E)</f>
        <v>0</v>
      </c>
      <c r="DB46" s="108">
        <f>SUMIF('20.01'!$Y:$Y,$B:$B,'20.01'!$E:$E)</f>
        <v>0</v>
      </c>
      <c r="DC46" s="108">
        <f t="shared" si="56"/>
        <v>974.0322452752963</v>
      </c>
      <c r="DD46" s="127">
        <f t="shared" si="57"/>
        <v>213422.68404518877</v>
      </c>
      <c r="DE46" s="127">
        <f t="shared" ref="DE46:DE53" si="82">FH46*$DE$255/$DC$255+FH46*$DE$249+FH46*$DE$250</f>
        <v>163847.64336393372</v>
      </c>
      <c r="DF46" s="127">
        <f t="shared" si="58"/>
        <v>230.16942403487366</v>
      </c>
      <c r="DG46" s="127">
        <f t="shared" si="7"/>
        <v>105.44767934589049</v>
      </c>
      <c r="DH46" s="127">
        <f t="shared" si="8"/>
        <v>124.72174468898318</v>
      </c>
      <c r="DI46" s="108">
        <f>SUMIF('20.01'!$AZ:$AZ,$B:$B,'20.01'!$E:$E)+FH46*$DI$249</f>
        <v>25143.158164240067</v>
      </c>
      <c r="DJ46" s="108">
        <f>SUMIF('20.01'!$AY:$AY,$B:$B,'20.01'!$E:$E)</f>
        <v>0</v>
      </c>
      <c r="DK46" s="108">
        <f t="shared" si="9"/>
        <v>212.11133242765627</v>
      </c>
      <c r="DL46" s="108">
        <f>SUMIF('20.01'!$AX:$AX,$B:$B,'20.01'!$E:$E)</f>
        <v>0</v>
      </c>
      <c r="DM46" s="108">
        <f t="shared" si="10"/>
        <v>23777.279511983837</v>
      </c>
      <c r="DN46" s="108">
        <f>SUMIF('20.01'!$BA:$BA,$B:$B,'20.01'!$E:$E)</f>
        <v>0</v>
      </c>
      <c r="DO46" s="108">
        <f t="shared" si="11"/>
        <v>212.32224856861851</v>
      </c>
      <c r="DP46" s="108">
        <f>SUMIF('20.01'!$AW:$AW,$B:$B,'20.01'!$E:$E)</f>
        <v>0</v>
      </c>
      <c r="DQ46" s="108">
        <f t="shared" si="59"/>
        <v>112521.81860943319</v>
      </c>
      <c r="DR46" s="108">
        <f t="shared" si="60"/>
        <v>93174.194223323895</v>
      </c>
      <c r="DS46" s="108">
        <f t="shared" si="12"/>
        <v>29964.134236794085</v>
      </c>
      <c r="DT46" s="108">
        <f t="shared" si="13"/>
        <v>63210.059986529814</v>
      </c>
      <c r="DU46" s="108">
        <f t="shared" si="61"/>
        <v>15816.684019577537</v>
      </c>
      <c r="DV46" s="108">
        <f t="shared" si="62"/>
        <v>9390.9414130074474</v>
      </c>
      <c r="DW46" s="108">
        <f t="shared" si="63"/>
        <v>6425.7426065700893</v>
      </c>
      <c r="DX46" s="108">
        <f t="shared" si="64"/>
        <v>1331.4432925140718</v>
      </c>
      <c r="DY46" s="108">
        <f t="shared" si="65"/>
        <v>784.04560133683219</v>
      </c>
      <c r="DZ46" s="108">
        <f t="shared" si="66"/>
        <v>547.39769117723961</v>
      </c>
      <c r="EA46" s="108">
        <f t="shared" si="67"/>
        <v>1053.0958551786453</v>
      </c>
      <c r="EB46" s="108">
        <f t="shared" si="68"/>
        <v>83.120082602555527</v>
      </c>
      <c r="EC46" s="108">
        <f t="shared" si="69"/>
        <v>1063.2811362364705</v>
      </c>
      <c r="ED46" s="108">
        <f t="shared" si="70"/>
        <v>19142.311190248511</v>
      </c>
      <c r="EE46" s="108">
        <f t="shared" si="14"/>
        <v>113633.30412368133</v>
      </c>
      <c r="EF46" s="108">
        <f t="shared" si="71"/>
        <v>61361.984226787921</v>
      </c>
      <c r="EG46" s="108">
        <f t="shared" si="15"/>
        <v>52271.319896893408</v>
      </c>
      <c r="EH46" s="108">
        <f t="shared" si="16"/>
        <v>0</v>
      </c>
      <c r="EI46" s="108">
        <f t="shared" si="72"/>
        <v>0</v>
      </c>
      <c r="EJ46" s="108">
        <f t="shared" si="17"/>
        <v>0</v>
      </c>
      <c r="EK46" s="108">
        <f t="shared" si="18"/>
        <v>0</v>
      </c>
      <c r="EL46" s="108">
        <f>SUMIF('20.01'!$BF:$BF,$B:$B,'20.01'!$E:$E)</f>
        <v>0</v>
      </c>
      <c r="EM46" s="108">
        <f>SUMIF('20.01'!$BH:$BH,$B:$B,'20.01'!$E:$E)</f>
        <v>2565</v>
      </c>
      <c r="EO46" s="115">
        <v>0</v>
      </c>
      <c r="EP46" s="107">
        <v>3.4064170461147669</v>
      </c>
      <c r="EQ46" s="108">
        <f t="shared" si="73"/>
        <v>1486.2000000000005</v>
      </c>
      <c r="ER46" s="107">
        <v>3.0862326951399117</v>
      </c>
      <c r="ES46" s="108">
        <f t="shared" si="19"/>
        <v>1486.2000000000005</v>
      </c>
      <c r="ET46" s="107">
        <v>0</v>
      </c>
      <c r="EU46" s="108">
        <f t="shared" si="20"/>
        <v>0</v>
      </c>
      <c r="EV46" s="108">
        <f t="shared" si="21"/>
        <v>1486.2</v>
      </c>
      <c r="EW46" s="108">
        <f t="shared" si="22"/>
        <v>1486.2</v>
      </c>
      <c r="EX46" s="108">
        <f t="shared" si="23"/>
        <v>1486.2</v>
      </c>
      <c r="EY46" s="108">
        <f t="shared" si="24"/>
        <v>1486.2</v>
      </c>
      <c r="EZ46" s="108">
        <f t="shared" si="25"/>
        <v>1486.2</v>
      </c>
      <c r="FA46" s="108">
        <f t="shared" si="26"/>
        <v>1486.2</v>
      </c>
      <c r="FB46" s="108">
        <f t="shared" si="27"/>
        <v>1486.2</v>
      </c>
      <c r="FC46" s="108">
        <f t="shared" si="28"/>
        <v>1486.2</v>
      </c>
      <c r="FD46" s="108">
        <f t="shared" si="29"/>
        <v>1486.2</v>
      </c>
      <c r="FE46" s="108">
        <f t="shared" si="30"/>
        <v>1486.2</v>
      </c>
      <c r="FF46" s="108">
        <f t="shared" si="31"/>
        <v>1486.2</v>
      </c>
      <c r="FG46" s="108">
        <f t="shared" si="32"/>
        <v>1486.2</v>
      </c>
      <c r="FH46" s="108">
        <f t="shared" si="74"/>
        <v>1486.2000000000005</v>
      </c>
      <c r="FI46" s="108">
        <v>1486.2000000000005</v>
      </c>
    </row>
    <row r="47" spans="1:165" ht="12" customHeight="1" x14ac:dyDescent="0.25">
      <c r="A47" s="22">
        <f t="shared" si="75"/>
        <v>42</v>
      </c>
      <c r="B47" s="10" t="s">
        <v>253</v>
      </c>
      <c r="C47" s="29" t="s">
        <v>407</v>
      </c>
      <c r="D47" s="282"/>
      <c r="E47" s="126">
        <f t="shared" si="0"/>
        <v>879.9</v>
      </c>
      <c r="F47" s="11">
        <f>SUMIF(Площади!$A:$A,$B:$B,Площади!$C:$C)</f>
        <v>879.9</v>
      </c>
      <c r="G47" s="11">
        <f>SUMIF(Площади!$A:$A,$B:$B,Площади!$G:$G)</f>
        <v>0</v>
      </c>
      <c r="H47" s="11">
        <f>SUMIF(Площади!$A:$A,$B:$B,Площади!$F:$F)</f>
        <v>88.8</v>
      </c>
      <c r="I47" s="128" t="s">
        <v>496</v>
      </c>
      <c r="J47" s="12">
        <v>20.440000000000001</v>
      </c>
      <c r="K47" s="26">
        <v>3.11</v>
      </c>
      <c r="L47" s="26">
        <v>4.0599999999999996</v>
      </c>
      <c r="M47" s="26">
        <v>7</v>
      </c>
      <c r="N47" s="26">
        <v>4</v>
      </c>
      <c r="O47" s="26">
        <v>2.0499999999999998</v>
      </c>
      <c r="P47" s="26">
        <v>0</v>
      </c>
      <c r="Q47" s="26">
        <v>0</v>
      </c>
      <c r="R47" s="26">
        <v>0.22</v>
      </c>
      <c r="S47" s="35">
        <f t="shared" si="76"/>
        <v>21.2576</v>
      </c>
      <c r="T47" s="33">
        <f t="shared" si="76"/>
        <v>3.2343999999999999</v>
      </c>
      <c r="U47" s="33">
        <f t="shared" si="76"/>
        <v>4.2223999999999995</v>
      </c>
      <c r="V47" s="33">
        <f t="shared" si="76"/>
        <v>7.28</v>
      </c>
      <c r="W47" s="33">
        <f t="shared" si="76"/>
        <v>4.16</v>
      </c>
      <c r="X47" s="33">
        <f t="shared" si="76"/>
        <v>2.1319999999999997</v>
      </c>
      <c r="Y47" s="33">
        <f t="shared" si="76"/>
        <v>0</v>
      </c>
      <c r="Z47" s="33">
        <f t="shared" si="76"/>
        <v>0</v>
      </c>
      <c r="AA47" s="33">
        <f t="shared" si="76"/>
        <v>0.2288</v>
      </c>
      <c r="AB47" s="36"/>
      <c r="AC47" s="36"/>
      <c r="AD47" s="122" t="s">
        <v>396</v>
      </c>
      <c r="AE47" s="37">
        <v>0</v>
      </c>
      <c r="AF47" s="38" t="s">
        <v>396</v>
      </c>
      <c r="AG47" s="282"/>
      <c r="AH47" s="26">
        <v>34.24</v>
      </c>
      <c r="AI47" s="26">
        <v>0</v>
      </c>
      <c r="AJ47" s="26">
        <v>0</v>
      </c>
      <c r="AK47" s="26">
        <v>35.89</v>
      </c>
      <c r="AL47" s="26">
        <v>5.93</v>
      </c>
      <c r="AM47" s="282"/>
      <c r="AN47" s="15">
        <v>0.01</v>
      </c>
      <c r="AO47" s="15">
        <v>0</v>
      </c>
      <c r="AP47" s="16">
        <f t="shared" si="34"/>
        <v>0</v>
      </c>
      <c r="AQ47" s="15">
        <f t="shared" si="35"/>
        <v>0.01</v>
      </c>
      <c r="AR47" s="15">
        <v>0.68300000000000005</v>
      </c>
      <c r="AS47" s="282"/>
      <c r="AT47" s="13">
        <f t="shared" si="36"/>
        <v>0.88800000000000001</v>
      </c>
      <c r="AU47" s="13">
        <f t="shared" si="37"/>
        <v>0</v>
      </c>
      <c r="AV47" s="13">
        <f t="shared" si="38"/>
        <v>0</v>
      </c>
      <c r="AW47" s="13">
        <f t="shared" si="39"/>
        <v>0.88800000000000001</v>
      </c>
      <c r="AX47" s="13">
        <f t="shared" si="40"/>
        <v>60.650400000000005</v>
      </c>
      <c r="AY47" s="26">
        <f t="shared" si="41"/>
        <v>3.4555199454483466E-2</v>
      </c>
      <c r="AZ47" s="26">
        <f t="shared" si="42"/>
        <v>0</v>
      </c>
      <c r="BA47" s="26">
        <f t="shared" si="43"/>
        <v>0</v>
      </c>
      <c r="BB47" s="26">
        <f t="shared" si="44"/>
        <v>3.622038868053188E-2</v>
      </c>
      <c r="BC47" s="26">
        <f t="shared" si="45"/>
        <v>0.40874743948175934</v>
      </c>
      <c r="BD47" s="282"/>
      <c r="BE47" s="108">
        <f t="shared" si="46"/>
        <v>44542.956973869012</v>
      </c>
      <c r="BF47" s="108">
        <f t="shared" si="47"/>
        <v>44542.956973869012</v>
      </c>
      <c r="BG47" s="108">
        <f t="shared" si="2"/>
        <v>3789.5141605903614</v>
      </c>
      <c r="BH47" s="108">
        <f t="shared" si="3"/>
        <v>630.20191715871863</v>
      </c>
      <c r="BI47" s="108">
        <f t="shared" si="4"/>
        <v>224.80326285816221</v>
      </c>
      <c r="BJ47" s="108">
        <f t="shared" si="81"/>
        <v>1846.9776332617707</v>
      </c>
      <c r="BK47" s="108">
        <f>SUMIF('20.01'!$K:$K,$B:$B,'20.01'!$E:$E)</f>
        <v>38051.46</v>
      </c>
      <c r="BL47" s="108">
        <f t="shared" si="48"/>
        <v>0</v>
      </c>
      <c r="BM47" s="108">
        <f>SUMIF('20.01'!$AI:$AI,$B:$B,'20.01'!$E:$E)</f>
        <v>0</v>
      </c>
      <c r="BN47" s="108">
        <f>SUMIF('20.01'!$L:$L,$B:$B,'20.01'!$E:$E)</f>
        <v>0</v>
      </c>
      <c r="BO47" s="108">
        <f>SUMIF('20.01'!$M:$M,$B:$B,'20.01'!$E:$E)</f>
        <v>0</v>
      </c>
      <c r="BP47" s="108">
        <f>SUMIF('20.01'!$N:$N,$B:$B,'20.01'!$E:$E)</f>
        <v>0</v>
      </c>
      <c r="BQ47" s="108">
        <f>SUMIF('20.01'!$O:$O,$B:$B,'20.01'!$E:$E)</f>
        <v>0</v>
      </c>
      <c r="BR47" s="108">
        <f>SUMIF('20.01'!$T:$T,$B:$B,'20.01'!$E:$E)</f>
        <v>0</v>
      </c>
      <c r="BS47" s="108">
        <f>SUMIF('20.01'!$AT:$AT,$B:$B,'20.01'!$E:$E)</f>
        <v>0</v>
      </c>
      <c r="BT47" s="108">
        <f>SUMIF('20.01'!$AO:$AO,$B:$B,'20.01'!$E:$E)</f>
        <v>0</v>
      </c>
      <c r="BU47" s="108">
        <f t="shared" si="49"/>
        <v>0</v>
      </c>
      <c r="BV47" s="108">
        <f>SUMIF('20.01'!$AE:$AE,$B:$B,'20.01'!$E:$E)</f>
        <v>0</v>
      </c>
      <c r="BW47" s="108">
        <f>SUMIF('20.01'!$AF:$AF,$B:$B,'20.01'!$E:$E)</f>
        <v>0</v>
      </c>
      <c r="BX47" s="108">
        <f>SUMIF('20.01'!$AG:$AG,$B:$B,'20.01'!$E:$E)</f>
        <v>0</v>
      </c>
      <c r="BY47" s="108">
        <f t="shared" si="50"/>
        <v>0</v>
      </c>
      <c r="BZ47" s="108">
        <f>SUMIF('20.01'!$AH:$AH,$B:$B,'20.01'!$E:$E)</f>
        <v>0</v>
      </c>
      <c r="CA47" s="108">
        <f>SUMIF('20.01'!$AP:$AP,$B:$B,'20.01'!$E:$E)</f>
        <v>0</v>
      </c>
      <c r="CB47" s="108">
        <f>SUMIF('20.01'!$AD:$AD,$B:$B,'20.01'!$E:$E)</f>
        <v>0</v>
      </c>
      <c r="CC47" s="108">
        <f t="shared" si="51"/>
        <v>0</v>
      </c>
      <c r="CD47" s="108">
        <f>SUMIF('20.01'!$Z:$Z,$B:$B,'20.01'!$E:$E)</f>
        <v>0</v>
      </c>
      <c r="CE47" s="108">
        <f>SUMIF('20.01'!$S:$S,$B:$B,'20.01'!$E:$E)</f>
        <v>0</v>
      </c>
      <c r="CF47" s="108">
        <f t="shared" si="52"/>
        <v>0</v>
      </c>
      <c r="CG47" s="108">
        <f>SUMIF('20.01'!$AJ:$AJ,$B:$B,'20.01'!$E:$E)</f>
        <v>0</v>
      </c>
      <c r="CH47" s="108">
        <f>SUMIF('20.01'!$AL:$AL,$B:$B,'20.01'!$E:$E)</f>
        <v>0</v>
      </c>
      <c r="CI47" s="108">
        <f>SUMIF('20.01'!$AM:$AM,$B:$B,'20.01'!$E:$E)</f>
        <v>0</v>
      </c>
      <c r="CJ47" s="108">
        <f>SUMIF('20.01'!$W:$W,$B:$B,'20.01'!$E:$E)</f>
        <v>0</v>
      </c>
      <c r="CK47" s="108">
        <f>SUMIF('20.01'!$AR:$AR,$B:$B,'20.01'!$E:$E)</f>
        <v>0</v>
      </c>
      <c r="CL47" s="108">
        <f t="shared" si="53"/>
        <v>0</v>
      </c>
      <c r="CM47" s="108">
        <f>SUMIF('20.01'!$P:$P,$B:$B,'20.01'!$E:$E)</f>
        <v>0</v>
      </c>
      <c r="CN47" s="108">
        <f>SUMIF('20.01'!$Q:$Q,$B:$B,'20.01'!$E:$E)</f>
        <v>0</v>
      </c>
      <c r="CO47" s="108">
        <f>SUMIF('20.01'!$AK:$AK,$B:$B,'20.01'!$E:$E)</f>
        <v>0</v>
      </c>
      <c r="CP47" s="108">
        <f>SUMIF('20.01'!$U:$U,$B:$B,'20.01'!$E:$E)</f>
        <v>0</v>
      </c>
      <c r="CQ47" s="108">
        <f>SUMIF('20.01'!$R:$R,$B:$B,'20.01'!$E:$E)</f>
        <v>0</v>
      </c>
      <c r="CR47" s="108">
        <f>SUMIF('20.01'!$V:$V,$B:$B,'20.01'!$E:$E)</f>
        <v>0</v>
      </c>
      <c r="CS47" s="108">
        <f t="shared" si="54"/>
        <v>0</v>
      </c>
      <c r="CT47" s="108">
        <f>SUMIF('20.01'!$AQ:$AQ,$B:$B,'20.01'!$E:$E)</f>
        <v>0</v>
      </c>
      <c r="CU47" s="108">
        <f>SUMIF('20.01'!$AC:$AC,$B:$B,'20.01'!$E:$E)</f>
        <v>0</v>
      </c>
      <c r="CV47" s="108">
        <f>SUMIF('20.01'!$AS:$AS,$B:$B,'20.01'!$E:$E)</f>
        <v>0</v>
      </c>
      <c r="CW47" s="108">
        <f t="shared" si="55"/>
        <v>0</v>
      </c>
      <c r="CX47" s="108">
        <f>SUMIF('20.01'!$AB:$AB,$B:$B,'20.01'!$E:$E)</f>
        <v>0</v>
      </c>
      <c r="CY47" s="108">
        <f>SUMIF('20.01'!$AA:$AA,$B:$B,'20.01'!$E:$E)</f>
        <v>0</v>
      </c>
      <c r="CZ47" s="108">
        <f>SUMIF('20.01'!$AN:$AN,$B:$B,'20.01'!$E:$E)</f>
        <v>0</v>
      </c>
      <c r="DA47" s="108">
        <f>SUMIF('20.01'!$X:$X,$B:$B,'20.01'!$E:$E)</f>
        <v>0</v>
      </c>
      <c r="DB47" s="108">
        <f>SUMIF('20.01'!$Y:$Y,$B:$B,'20.01'!$E:$E)</f>
        <v>0</v>
      </c>
      <c r="DC47" s="108">
        <f t="shared" si="56"/>
        <v>0</v>
      </c>
      <c r="DD47" s="127">
        <f t="shared" si="57"/>
        <v>92964.779100144398</v>
      </c>
      <c r="DE47" s="127">
        <f t="shared" si="82"/>
        <v>80837.898329029966</v>
      </c>
      <c r="DF47" s="127">
        <f t="shared" si="58"/>
        <v>113.55923171415088</v>
      </c>
      <c r="DG47" s="127">
        <f t="shared" si="7"/>
        <v>52.024970313803095</v>
      </c>
      <c r="DH47" s="127">
        <f t="shared" si="8"/>
        <v>61.534261400347781</v>
      </c>
      <c r="DI47" s="108">
        <f>SUMIF('20.01'!$AZ:$AZ,$B:$B,'20.01'!$E:$E)+FH47*$DI$249</f>
        <v>72.865257992886029</v>
      </c>
      <c r="DJ47" s="108">
        <f>SUMIF('20.01'!$AY:$AY,$B:$B,'20.01'!$E:$E)</f>
        <v>0</v>
      </c>
      <c r="DK47" s="108">
        <f t="shared" si="9"/>
        <v>104.64986845820138</v>
      </c>
      <c r="DL47" s="108">
        <f>SUMIF('20.01'!$AX:$AX,$B:$B,'20.01'!$E:$E)</f>
        <v>0</v>
      </c>
      <c r="DM47" s="108">
        <f t="shared" si="10"/>
        <v>11731.052484296959</v>
      </c>
      <c r="DN47" s="108">
        <f>SUMIF('20.01'!$BA:$BA,$B:$B,'20.01'!$E:$E)</f>
        <v>0</v>
      </c>
      <c r="DO47" s="108">
        <f t="shared" si="11"/>
        <v>104.75392865222678</v>
      </c>
      <c r="DP47" s="108">
        <f>SUMIF('20.01'!$AW:$AW,$B:$B,'20.01'!$E:$E)</f>
        <v>0</v>
      </c>
      <c r="DQ47" s="108">
        <f t="shared" si="59"/>
        <v>55515.155090409666</v>
      </c>
      <c r="DR47" s="108">
        <f t="shared" si="60"/>
        <v>45969.572005283422</v>
      </c>
      <c r="DS47" s="108">
        <f t="shared" si="12"/>
        <v>14783.475594892512</v>
      </c>
      <c r="DT47" s="108">
        <f t="shared" si="13"/>
        <v>31186.096410390906</v>
      </c>
      <c r="DU47" s="108">
        <f t="shared" si="61"/>
        <v>7803.5147068733841</v>
      </c>
      <c r="DV47" s="108">
        <f t="shared" si="62"/>
        <v>4633.2309185087524</v>
      </c>
      <c r="DW47" s="108">
        <f t="shared" si="63"/>
        <v>3170.2837883646316</v>
      </c>
      <c r="DX47" s="108">
        <f t="shared" si="64"/>
        <v>656.89731815095047</v>
      </c>
      <c r="DY47" s="108">
        <f t="shared" si="65"/>
        <v>386.82642792371951</v>
      </c>
      <c r="DZ47" s="108">
        <f t="shared" si="66"/>
        <v>270.07089022723102</v>
      </c>
      <c r="EA47" s="108">
        <f t="shared" si="67"/>
        <v>519.56838636101543</v>
      </c>
      <c r="EB47" s="108">
        <f t="shared" si="68"/>
        <v>41.009151236928957</v>
      </c>
      <c r="EC47" s="108">
        <f t="shared" si="69"/>
        <v>524.59352250396421</v>
      </c>
      <c r="ED47" s="108">
        <f t="shared" si="70"/>
        <v>9444.2872293430992</v>
      </c>
      <c r="EE47" s="108">
        <f t="shared" si="14"/>
        <v>56063.531320609138</v>
      </c>
      <c r="EF47" s="108">
        <f t="shared" si="71"/>
        <v>30274.306913128934</v>
      </c>
      <c r="EG47" s="108">
        <f t="shared" si="15"/>
        <v>25789.2244074802</v>
      </c>
      <c r="EH47" s="108">
        <f t="shared" si="16"/>
        <v>0</v>
      </c>
      <c r="EI47" s="108">
        <f t="shared" si="72"/>
        <v>0</v>
      </c>
      <c r="EJ47" s="108">
        <f t="shared" si="17"/>
        <v>0</v>
      </c>
      <c r="EK47" s="108">
        <f t="shared" si="18"/>
        <v>0</v>
      </c>
      <c r="EL47" s="108">
        <f>SUMIF('20.01'!$BF:$BF,$B:$B,'20.01'!$E:$E)</f>
        <v>0</v>
      </c>
      <c r="EM47" s="108">
        <f>SUMIF('20.01'!$BH:$BH,$B:$B,'20.01'!$E:$E)</f>
        <v>0</v>
      </c>
      <c r="EO47" s="115">
        <v>0</v>
      </c>
      <c r="EP47" s="107">
        <v>3.4064170461147669</v>
      </c>
      <c r="EQ47" s="108">
        <f t="shared" si="73"/>
        <v>733.24999999999989</v>
      </c>
      <c r="ER47" s="107">
        <v>3.0862326951399117</v>
      </c>
      <c r="ES47" s="108">
        <f t="shared" si="19"/>
        <v>733.24999999999989</v>
      </c>
      <c r="ET47" s="107">
        <v>0</v>
      </c>
      <c r="EU47" s="108">
        <f t="shared" si="20"/>
        <v>0</v>
      </c>
      <c r="EV47" s="108">
        <v>0</v>
      </c>
      <c r="EW47" s="108">
        <v>0</v>
      </c>
      <c r="EX47" s="108">
        <f t="shared" si="23"/>
        <v>879.9</v>
      </c>
      <c r="EY47" s="108">
        <f t="shared" si="24"/>
        <v>879.9</v>
      </c>
      <c r="EZ47" s="108">
        <f t="shared" si="25"/>
        <v>879.9</v>
      </c>
      <c r="FA47" s="108">
        <f t="shared" si="26"/>
        <v>879.9</v>
      </c>
      <c r="FB47" s="108">
        <f t="shared" si="27"/>
        <v>879.9</v>
      </c>
      <c r="FC47" s="108">
        <f t="shared" si="28"/>
        <v>879.9</v>
      </c>
      <c r="FD47" s="108">
        <f t="shared" si="29"/>
        <v>879.9</v>
      </c>
      <c r="FE47" s="108">
        <f t="shared" si="30"/>
        <v>879.9</v>
      </c>
      <c r="FF47" s="108">
        <f t="shared" si="31"/>
        <v>879.9</v>
      </c>
      <c r="FG47" s="108">
        <f t="shared" si="32"/>
        <v>879.9</v>
      </c>
      <c r="FH47" s="132">
        <f t="shared" si="74"/>
        <v>733.24999999999989</v>
      </c>
      <c r="FI47" s="108">
        <v>0</v>
      </c>
    </row>
    <row r="48" spans="1:165" ht="12" customHeight="1" x14ac:dyDescent="0.25">
      <c r="A48" s="22">
        <f t="shared" si="75"/>
        <v>43</v>
      </c>
      <c r="B48" s="10" t="s">
        <v>250</v>
      </c>
      <c r="C48" s="29" t="s">
        <v>407</v>
      </c>
      <c r="D48" s="282"/>
      <c r="E48" s="126">
        <f t="shared" si="0"/>
        <v>886.63</v>
      </c>
      <c r="F48" s="11">
        <f>SUMIF(Площади!$A:$A,$B:$B,Площади!$C:$C)</f>
        <v>886.63</v>
      </c>
      <c r="G48" s="11">
        <f>SUMIF(Площади!$A:$A,$B:$B,Площади!$G:$G)</f>
        <v>0</v>
      </c>
      <c r="H48" s="11">
        <f>SUMIF(Площади!$A:$A,$B:$B,Площади!$F:$F)</f>
        <v>89.5</v>
      </c>
      <c r="I48" s="128" t="s">
        <v>496</v>
      </c>
      <c r="J48" s="12">
        <v>20.440000000000001</v>
      </c>
      <c r="K48" s="26">
        <v>3.11</v>
      </c>
      <c r="L48" s="26">
        <v>4.0599999999999996</v>
      </c>
      <c r="M48" s="26">
        <v>7</v>
      </c>
      <c r="N48" s="26">
        <v>4</v>
      </c>
      <c r="O48" s="26">
        <v>2.0499999999999998</v>
      </c>
      <c r="P48" s="26">
        <v>0</v>
      </c>
      <c r="Q48" s="26">
        <v>0</v>
      </c>
      <c r="R48" s="26">
        <v>0.22</v>
      </c>
      <c r="S48" s="35">
        <f t="shared" si="76"/>
        <v>21.2576</v>
      </c>
      <c r="T48" s="33">
        <f t="shared" si="76"/>
        <v>3.2343999999999999</v>
      </c>
      <c r="U48" s="33">
        <f t="shared" si="76"/>
        <v>4.2223999999999995</v>
      </c>
      <c r="V48" s="33">
        <f t="shared" si="76"/>
        <v>7.28</v>
      </c>
      <c r="W48" s="33">
        <f t="shared" si="76"/>
        <v>4.16</v>
      </c>
      <c r="X48" s="33">
        <f t="shared" si="76"/>
        <v>2.1319999999999997</v>
      </c>
      <c r="Y48" s="33">
        <f t="shared" si="76"/>
        <v>0</v>
      </c>
      <c r="Z48" s="33">
        <f t="shared" si="76"/>
        <v>0</v>
      </c>
      <c r="AA48" s="33">
        <f t="shared" si="76"/>
        <v>0.2288</v>
      </c>
      <c r="AB48" s="36"/>
      <c r="AC48" s="36"/>
      <c r="AD48" s="122" t="s">
        <v>396</v>
      </c>
      <c r="AE48" s="37">
        <v>0</v>
      </c>
      <c r="AF48" s="38" t="s">
        <v>396</v>
      </c>
      <c r="AG48" s="282"/>
      <c r="AH48" s="26">
        <v>34.24</v>
      </c>
      <c r="AI48" s="26">
        <v>0</v>
      </c>
      <c r="AJ48" s="26">
        <v>0</v>
      </c>
      <c r="AK48" s="26">
        <v>35.89</v>
      </c>
      <c r="AL48" s="26">
        <v>5.93</v>
      </c>
      <c r="AM48" s="282"/>
      <c r="AN48" s="15">
        <v>0.01</v>
      </c>
      <c r="AO48" s="15">
        <v>0</v>
      </c>
      <c r="AP48" s="16">
        <f t="shared" si="34"/>
        <v>0</v>
      </c>
      <c r="AQ48" s="15">
        <f t="shared" si="35"/>
        <v>0.01</v>
      </c>
      <c r="AR48" s="15">
        <v>0.68300000000000005</v>
      </c>
      <c r="AS48" s="282"/>
      <c r="AT48" s="13">
        <f t="shared" si="36"/>
        <v>0.89500000000000002</v>
      </c>
      <c r="AU48" s="13">
        <f t="shared" si="37"/>
        <v>0</v>
      </c>
      <c r="AV48" s="13">
        <f t="shared" si="38"/>
        <v>0</v>
      </c>
      <c r="AW48" s="13">
        <f t="shared" si="39"/>
        <v>0.89500000000000002</v>
      </c>
      <c r="AX48" s="13">
        <f t="shared" si="40"/>
        <v>61.128500000000003</v>
      </c>
      <c r="AY48" s="26">
        <f t="shared" si="41"/>
        <v>3.456323381793984E-2</v>
      </c>
      <c r="AZ48" s="26">
        <f t="shared" si="42"/>
        <v>0</v>
      </c>
      <c r="BA48" s="26">
        <f t="shared" si="43"/>
        <v>0</v>
      </c>
      <c r="BB48" s="26">
        <f t="shared" si="44"/>
        <v>3.6228810213956221E-2</v>
      </c>
      <c r="BC48" s="26">
        <f t="shared" si="45"/>
        <v>0.40884247656857992</v>
      </c>
      <c r="BD48" s="282"/>
      <c r="BE48" s="108">
        <f t="shared" si="46"/>
        <v>22460.037814457872</v>
      </c>
      <c r="BF48" s="108">
        <f t="shared" si="47"/>
        <v>22460.037814457872</v>
      </c>
      <c r="BG48" s="108">
        <f t="shared" si="2"/>
        <v>3818.4986250758407</v>
      </c>
      <c r="BH48" s="108">
        <f t="shared" si="3"/>
        <v>635.02207729336817</v>
      </c>
      <c r="BI48" s="108">
        <f t="shared" si="4"/>
        <v>226.5226922922291</v>
      </c>
      <c r="BJ48" s="108">
        <f t="shared" si="81"/>
        <v>1861.1044197964359</v>
      </c>
      <c r="BK48" s="108">
        <f>SUMIF('20.01'!$K:$K,$B:$B,'20.01'!$E:$E)</f>
        <v>15918.89</v>
      </c>
      <c r="BL48" s="108">
        <f t="shared" si="48"/>
        <v>0</v>
      </c>
      <c r="BM48" s="108">
        <f>SUMIF('20.01'!$AI:$AI,$B:$B,'20.01'!$E:$E)</f>
        <v>0</v>
      </c>
      <c r="BN48" s="108">
        <f>SUMIF('20.01'!$L:$L,$B:$B,'20.01'!$E:$E)</f>
        <v>0</v>
      </c>
      <c r="BO48" s="108">
        <f>SUMIF('20.01'!$M:$M,$B:$B,'20.01'!$E:$E)</f>
        <v>0</v>
      </c>
      <c r="BP48" s="108">
        <f>SUMIF('20.01'!$N:$N,$B:$B,'20.01'!$E:$E)</f>
        <v>0</v>
      </c>
      <c r="BQ48" s="108">
        <f>SUMIF('20.01'!$O:$O,$B:$B,'20.01'!$E:$E)</f>
        <v>0</v>
      </c>
      <c r="BR48" s="108">
        <f>SUMIF('20.01'!$T:$T,$B:$B,'20.01'!$E:$E)</f>
        <v>0</v>
      </c>
      <c r="BS48" s="108">
        <f>SUMIF('20.01'!$AT:$AT,$B:$B,'20.01'!$E:$E)</f>
        <v>0</v>
      </c>
      <c r="BT48" s="108">
        <f>SUMIF('20.01'!$AO:$AO,$B:$B,'20.01'!$E:$E)</f>
        <v>0</v>
      </c>
      <c r="BU48" s="108">
        <f t="shared" si="49"/>
        <v>0</v>
      </c>
      <c r="BV48" s="108">
        <f>SUMIF('20.01'!$AE:$AE,$B:$B,'20.01'!$E:$E)</f>
        <v>0</v>
      </c>
      <c r="BW48" s="108">
        <f>SUMIF('20.01'!$AF:$AF,$B:$B,'20.01'!$E:$E)</f>
        <v>0</v>
      </c>
      <c r="BX48" s="108">
        <f>SUMIF('20.01'!$AG:$AG,$B:$B,'20.01'!$E:$E)</f>
        <v>0</v>
      </c>
      <c r="BY48" s="108">
        <f t="shared" si="50"/>
        <v>0</v>
      </c>
      <c r="BZ48" s="108">
        <f>SUMIF('20.01'!$AH:$AH,$B:$B,'20.01'!$E:$E)</f>
        <v>0</v>
      </c>
      <c r="CA48" s="108">
        <f>SUMIF('20.01'!$AP:$AP,$B:$B,'20.01'!$E:$E)</f>
        <v>0</v>
      </c>
      <c r="CB48" s="108">
        <f>SUMIF('20.01'!$AD:$AD,$B:$B,'20.01'!$E:$E)</f>
        <v>0</v>
      </c>
      <c r="CC48" s="108">
        <f t="shared" si="51"/>
        <v>0</v>
      </c>
      <c r="CD48" s="108">
        <f>SUMIF('20.01'!$Z:$Z,$B:$B,'20.01'!$E:$E)</f>
        <v>0</v>
      </c>
      <c r="CE48" s="108">
        <f>SUMIF('20.01'!$S:$S,$B:$B,'20.01'!$E:$E)</f>
        <v>0</v>
      </c>
      <c r="CF48" s="108">
        <f t="shared" si="52"/>
        <v>0</v>
      </c>
      <c r="CG48" s="108">
        <f>SUMIF('20.01'!$AJ:$AJ,$B:$B,'20.01'!$E:$E)</f>
        <v>0</v>
      </c>
      <c r="CH48" s="108">
        <f>SUMIF('20.01'!$AL:$AL,$B:$B,'20.01'!$E:$E)</f>
        <v>0</v>
      </c>
      <c r="CI48" s="108">
        <f>SUMIF('20.01'!$AM:$AM,$B:$B,'20.01'!$E:$E)</f>
        <v>0</v>
      </c>
      <c r="CJ48" s="108">
        <f>SUMIF('20.01'!$W:$W,$B:$B,'20.01'!$E:$E)</f>
        <v>0</v>
      </c>
      <c r="CK48" s="108">
        <f>SUMIF('20.01'!$AR:$AR,$B:$B,'20.01'!$E:$E)</f>
        <v>0</v>
      </c>
      <c r="CL48" s="108">
        <f t="shared" si="53"/>
        <v>0</v>
      </c>
      <c r="CM48" s="108">
        <f>SUMIF('20.01'!$P:$P,$B:$B,'20.01'!$E:$E)</f>
        <v>0</v>
      </c>
      <c r="CN48" s="108">
        <f>SUMIF('20.01'!$Q:$Q,$B:$B,'20.01'!$E:$E)</f>
        <v>0</v>
      </c>
      <c r="CO48" s="108">
        <f>SUMIF('20.01'!$AK:$AK,$B:$B,'20.01'!$E:$E)</f>
        <v>0</v>
      </c>
      <c r="CP48" s="108">
        <f>SUMIF('20.01'!$U:$U,$B:$B,'20.01'!$E:$E)</f>
        <v>0</v>
      </c>
      <c r="CQ48" s="108">
        <f>SUMIF('20.01'!$R:$R,$B:$B,'20.01'!$E:$E)</f>
        <v>0</v>
      </c>
      <c r="CR48" s="108">
        <f>SUMIF('20.01'!$V:$V,$B:$B,'20.01'!$E:$E)</f>
        <v>0</v>
      </c>
      <c r="CS48" s="108">
        <f t="shared" si="54"/>
        <v>0</v>
      </c>
      <c r="CT48" s="108">
        <f>SUMIF('20.01'!$AQ:$AQ,$B:$B,'20.01'!$E:$E)</f>
        <v>0</v>
      </c>
      <c r="CU48" s="108">
        <f>SUMIF('20.01'!$AC:$AC,$B:$B,'20.01'!$E:$E)</f>
        <v>0</v>
      </c>
      <c r="CV48" s="108">
        <f>SUMIF('20.01'!$AS:$AS,$B:$B,'20.01'!$E:$E)</f>
        <v>0</v>
      </c>
      <c r="CW48" s="108">
        <f t="shared" si="55"/>
        <v>0</v>
      </c>
      <c r="CX48" s="108">
        <f>SUMIF('20.01'!$AB:$AB,$B:$B,'20.01'!$E:$E)</f>
        <v>0</v>
      </c>
      <c r="CY48" s="108">
        <f>SUMIF('20.01'!$AA:$AA,$B:$B,'20.01'!$E:$E)</f>
        <v>0</v>
      </c>
      <c r="CZ48" s="108">
        <f>SUMIF('20.01'!$AN:$AN,$B:$B,'20.01'!$E:$E)</f>
        <v>0</v>
      </c>
      <c r="DA48" s="108">
        <f>SUMIF('20.01'!$X:$X,$B:$B,'20.01'!$E:$E)</f>
        <v>0</v>
      </c>
      <c r="DB48" s="108">
        <f>SUMIF('20.01'!$Y:$Y,$B:$B,'20.01'!$E:$E)</f>
        <v>0</v>
      </c>
      <c r="DC48" s="108">
        <f t="shared" si="56"/>
        <v>0</v>
      </c>
      <c r="DD48" s="127">
        <f t="shared" si="57"/>
        <v>93675.829177816835</v>
      </c>
      <c r="DE48" s="127">
        <f t="shared" si="82"/>
        <v>81456.194789712303</v>
      </c>
      <c r="DF48" s="127">
        <f t="shared" si="58"/>
        <v>114.4278004485937</v>
      </c>
      <c r="DG48" s="127">
        <f t="shared" si="7"/>
        <v>52.422888316089605</v>
      </c>
      <c r="DH48" s="127">
        <f t="shared" si="8"/>
        <v>62.004912132504096</v>
      </c>
      <c r="DI48" s="108">
        <f>SUMIF('20.01'!$AZ:$AZ,$B:$B,'20.01'!$E:$E)+FH48*$DI$249</f>
        <v>73.42257494514439</v>
      </c>
      <c r="DJ48" s="108">
        <f>SUMIF('20.01'!$AY:$AY,$B:$B,'20.01'!$E:$E)</f>
        <v>0</v>
      </c>
      <c r="DK48" s="108">
        <f t="shared" si="9"/>
        <v>105.45029306863859</v>
      </c>
      <c r="DL48" s="108">
        <f>SUMIF('20.01'!$AX:$AX,$B:$B,'20.01'!$E:$E)</f>
        <v>0</v>
      </c>
      <c r="DM48" s="108">
        <f t="shared" si="10"/>
        <v>11820.778570465067</v>
      </c>
      <c r="DN48" s="108">
        <f>SUMIF('20.01'!$BA:$BA,$B:$B,'20.01'!$E:$E)</f>
        <v>0</v>
      </c>
      <c r="DO48" s="108">
        <f t="shared" si="11"/>
        <v>105.55514917709266</v>
      </c>
      <c r="DP48" s="108">
        <f>SUMIF('20.01'!$AW:$AW,$B:$B,'20.01'!$E:$E)</f>
        <v>0</v>
      </c>
      <c r="DQ48" s="108">
        <f t="shared" si="59"/>
        <v>55939.76810752348</v>
      </c>
      <c r="DR48" s="108">
        <f t="shared" si="60"/>
        <v>46321.17470967659</v>
      </c>
      <c r="DS48" s="108">
        <f t="shared" si="12"/>
        <v>14896.548433571483</v>
      </c>
      <c r="DT48" s="108">
        <f t="shared" si="13"/>
        <v>31424.626276105111</v>
      </c>
      <c r="DU48" s="108">
        <f t="shared" si="61"/>
        <v>7863.2006416128515</v>
      </c>
      <c r="DV48" s="108">
        <f t="shared" si="62"/>
        <v>4668.6686319779692</v>
      </c>
      <c r="DW48" s="108">
        <f t="shared" si="63"/>
        <v>3194.5320096348828</v>
      </c>
      <c r="DX48" s="108">
        <f t="shared" si="64"/>
        <v>661.92166063436434</v>
      </c>
      <c r="DY48" s="108">
        <f t="shared" si="65"/>
        <v>389.78510715991297</v>
      </c>
      <c r="DZ48" s="108">
        <f t="shared" si="66"/>
        <v>272.13655347445143</v>
      </c>
      <c r="EA48" s="108">
        <f t="shared" si="67"/>
        <v>523.54235526681111</v>
      </c>
      <c r="EB48" s="108">
        <f t="shared" si="68"/>
        <v>41.322813684734989</v>
      </c>
      <c r="EC48" s="108">
        <f t="shared" si="69"/>
        <v>528.60592664813021</v>
      </c>
      <c r="ED48" s="108">
        <f t="shared" si="70"/>
        <v>9516.522770942689</v>
      </c>
      <c r="EE48" s="108">
        <f t="shared" si="14"/>
        <v>56492.338646200333</v>
      </c>
      <c r="EF48" s="108">
        <f t="shared" si="71"/>
        <v>30505.862868948181</v>
      </c>
      <c r="EG48" s="108">
        <f t="shared" si="15"/>
        <v>25986.475777252152</v>
      </c>
      <c r="EH48" s="108">
        <f t="shared" si="16"/>
        <v>0</v>
      </c>
      <c r="EI48" s="108">
        <f t="shared" si="72"/>
        <v>0</v>
      </c>
      <c r="EJ48" s="108">
        <f t="shared" si="17"/>
        <v>0</v>
      </c>
      <c r="EK48" s="108">
        <f t="shared" si="18"/>
        <v>0</v>
      </c>
      <c r="EL48" s="108">
        <f>SUMIF('20.01'!$BF:$BF,$B:$B,'20.01'!$E:$E)</f>
        <v>0</v>
      </c>
      <c r="EM48" s="108">
        <f>SUMIF('20.01'!$BH:$BH,$B:$B,'20.01'!$E:$E)</f>
        <v>0</v>
      </c>
      <c r="EO48" s="115">
        <v>0</v>
      </c>
      <c r="EP48" s="107">
        <v>3.4064170461147669</v>
      </c>
      <c r="EQ48" s="108">
        <f t="shared" si="73"/>
        <v>738.85833333333323</v>
      </c>
      <c r="ER48" s="107">
        <v>3.0862326951399117</v>
      </c>
      <c r="ES48" s="108">
        <f t="shared" si="19"/>
        <v>738.85833333333323</v>
      </c>
      <c r="ET48" s="107">
        <v>0</v>
      </c>
      <c r="EU48" s="108">
        <f t="shared" si="20"/>
        <v>0</v>
      </c>
      <c r="EV48" s="108">
        <v>0</v>
      </c>
      <c r="EW48" s="108">
        <v>0</v>
      </c>
      <c r="EX48" s="108">
        <f t="shared" si="23"/>
        <v>886.63</v>
      </c>
      <c r="EY48" s="108">
        <f t="shared" si="24"/>
        <v>886.63</v>
      </c>
      <c r="EZ48" s="108">
        <f t="shared" si="25"/>
        <v>886.63</v>
      </c>
      <c r="FA48" s="108">
        <f t="shared" si="26"/>
        <v>886.63</v>
      </c>
      <c r="FB48" s="108">
        <f t="shared" si="27"/>
        <v>886.63</v>
      </c>
      <c r="FC48" s="108">
        <f t="shared" si="28"/>
        <v>886.63</v>
      </c>
      <c r="FD48" s="108">
        <f t="shared" si="29"/>
        <v>886.63</v>
      </c>
      <c r="FE48" s="108">
        <f t="shared" si="30"/>
        <v>886.63</v>
      </c>
      <c r="FF48" s="108">
        <f t="shared" si="31"/>
        <v>886.63</v>
      </c>
      <c r="FG48" s="108">
        <f t="shared" si="32"/>
        <v>886.63</v>
      </c>
      <c r="FH48" s="132">
        <f t="shared" si="74"/>
        <v>738.85833333333323</v>
      </c>
      <c r="FI48" s="108">
        <v>0</v>
      </c>
    </row>
    <row r="49" spans="1:165" ht="12" customHeight="1" x14ac:dyDescent="0.25">
      <c r="A49" s="22">
        <f t="shared" si="75"/>
        <v>44</v>
      </c>
      <c r="B49" s="10" t="s">
        <v>42</v>
      </c>
      <c r="C49" s="28">
        <v>2021</v>
      </c>
      <c r="D49" s="282"/>
      <c r="E49" s="126">
        <f t="shared" si="0"/>
        <v>890.3</v>
      </c>
      <c r="F49" s="11">
        <f>SUMIF(Площади!$A:$A,$B:$B,Площади!$C:$C)</f>
        <v>890.3</v>
      </c>
      <c r="G49" s="11">
        <f>SUMIF(Площади!$A:$A,$B:$B,Площади!$G:$G)</f>
        <v>0</v>
      </c>
      <c r="H49" s="11">
        <f>SUMIF(Площади!$A:$A,$B:$B,Площади!$F:$F)</f>
        <v>88.8</v>
      </c>
      <c r="I49" s="128" t="s">
        <v>496</v>
      </c>
      <c r="J49" s="12">
        <v>20.440000000000001</v>
      </c>
      <c r="K49" s="26">
        <v>3.11</v>
      </c>
      <c r="L49" s="26">
        <v>4.0599999999999996</v>
      </c>
      <c r="M49" s="26">
        <v>7</v>
      </c>
      <c r="N49" s="26">
        <v>4</v>
      </c>
      <c r="O49" s="26">
        <v>2.0499999999999998</v>
      </c>
      <c r="P49" s="26">
        <v>0</v>
      </c>
      <c r="Q49" s="26">
        <v>0</v>
      </c>
      <c r="R49" s="26">
        <v>0.22</v>
      </c>
      <c r="S49" s="35">
        <f t="shared" si="76"/>
        <v>21.2576</v>
      </c>
      <c r="T49" s="33">
        <f t="shared" si="76"/>
        <v>3.2343999999999999</v>
      </c>
      <c r="U49" s="33">
        <f t="shared" si="76"/>
        <v>4.2223999999999995</v>
      </c>
      <c r="V49" s="33">
        <f t="shared" si="76"/>
        <v>7.28</v>
      </c>
      <c r="W49" s="33">
        <f t="shared" si="76"/>
        <v>4.16</v>
      </c>
      <c r="X49" s="33">
        <f t="shared" si="76"/>
        <v>2.1319999999999997</v>
      </c>
      <c r="Y49" s="33">
        <f t="shared" si="76"/>
        <v>0</v>
      </c>
      <c r="Z49" s="33">
        <f t="shared" si="76"/>
        <v>0</v>
      </c>
      <c r="AA49" s="33">
        <f t="shared" si="76"/>
        <v>0.2288</v>
      </c>
      <c r="AB49" s="36"/>
      <c r="AC49" s="36"/>
      <c r="AD49" s="122" t="s">
        <v>396</v>
      </c>
      <c r="AE49" s="37">
        <v>0</v>
      </c>
      <c r="AF49" s="38" t="s">
        <v>396</v>
      </c>
      <c r="AG49" s="282"/>
      <c r="AH49" s="26">
        <v>34.24</v>
      </c>
      <c r="AI49" s="26">
        <v>0</v>
      </c>
      <c r="AJ49" s="26">
        <v>0</v>
      </c>
      <c r="AK49" s="26">
        <v>35.89</v>
      </c>
      <c r="AL49" s="26">
        <v>5.93</v>
      </c>
      <c r="AM49" s="282"/>
      <c r="AN49" s="15">
        <v>0.01</v>
      </c>
      <c r="AO49" s="15">
        <v>0</v>
      </c>
      <c r="AP49" s="16">
        <f t="shared" si="34"/>
        <v>0</v>
      </c>
      <c r="AQ49" s="15">
        <f t="shared" si="35"/>
        <v>0.01</v>
      </c>
      <c r="AR49" s="15">
        <v>0.68300000000000005</v>
      </c>
      <c r="AS49" s="282"/>
      <c r="AT49" s="13">
        <f t="shared" si="36"/>
        <v>0.88800000000000001</v>
      </c>
      <c r="AU49" s="13">
        <f t="shared" si="37"/>
        <v>0</v>
      </c>
      <c r="AV49" s="13">
        <f t="shared" si="38"/>
        <v>0</v>
      </c>
      <c r="AW49" s="13">
        <f t="shared" si="39"/>
        <v>0.88800000000000001</v>
      </c>
      <c r="AX49" s="13">
        <f t="shared" si="40"/>
        <v>60.650400000000005</v>
      </c>
      <c r="AY49" s="26">
        <f t="shared" si="41"/>
        <v>3.4151544423228132E-2</v>
      </c>
      <c r="AZ49" s="26">
        <f t="shared" si="42"/>
        <v>0</v>
      </c>
      <c r="BA49" s="26">
        <f t="shared" si="43"/>
        <v>0</v>
      </c>
      <c r="BB49" s="26">
        <f t="shared" si="44"/>
        <v>3.5797281815118501E-2</v>
      </c>
      <c r="BC49" s="26">
        <f t="shared" si="45"/>
        <v>0.40397267437942275</v>
      </c>
      <c r="BD49" s="282"/>
      <c r="BE49" s="108">
        <f t="shared" si="46"/>
        <v>33093.816762511335</v>
      </c>
      <c r="BF49" s="108">
        <f t="shared" si="47"/>
        <v>29239.958061146379</v>
      </c>
      <c r="BG49" s="108">
        <f t="shared" si="2"/>
        <v>4601.1653012936904</v>
      </c>
      <c r="BH49" s="108">
        <f t="shared" si="3"/>
        <v>765.18072532752421</v>
      </c>
      <c r="BI49" s="108">
        <f t="shared" si="4"/>
        <v>272.95239675775224</v>
      </c>
      <c r="BJ49" s="108">
        <f t="shared" si="81"/>
        <v>2242.5696377674117</v>
      </c>
      <c r="BK49" s="108">
        <f>SUMIF('20.01'!$K:$K,$B:$B,'20.01'!$E:$E)</f>
        <v>21358.09</v>
      </c>
      <c r="BL49" s="108">
        <f t="shared" si="48"/>
        <v>0</v>
      </c>
      <c r="BM49" s="108">
        <f>SUMIF('20.01'!$AI:$AI,$B:$B,'20.01'!$E:$E)</f>
        <v>0</v>
      </c>
      <c r="BN49" s="108">
        <f>SUMIF('20.01'!$L:$L,$B:$B,'20.01'!$E:$E)</f>
        <v>0</v>
      </c>
      <c r="BO49" s="108">
        <f>SUMIF('20.01'!$M:$M,$B:$B,'20.01'!$E:$E)</f>
        <v>0</v>
      </c>
      <c r="BP49" s="108">
        <f>SUMIF('20.01'!$N:$N,$B:$B,'20.01'!$E:$E)</f>
        <v>0</v>
      </c>
      <c r="BQ49" s="108">
        <f>SUMIF('20.01'!$O:$O,$B:$B,'20.01'!$E:$E)</f>
        <v>0</v>
      </c>
      <c r="BR49" s="108">
        <f>SUMIF('20.01'!$T:$T,$B:$B,'20.01'!$E:$E)</f>
        <v>0</v>
      </c>
      <c r="BS49" s="108">
        <f>SUMIF('20.01'!$AT:$AT,$B:$B,'20.01'!$E:$E)</f>
        <v>0</v>
      </c>
      <c r="BT49" s="108">
        <f>SUMIF('20.01'!$AO:$AO,$B:$B,'20.01'!$E:$E)</f>
        <v>0</v>
      </c>
      <c r="BU49" s="108">
        <f t="shared" si="49"/>
        <v>3270.37</v>
      </c>
      <c r="BV49" s="108">
        <f>SUMIF('20.01'!$AE:$AE,$B:$B,'20.01'!$E:$E)</f>
        <v>3270.37</v>
      </c>
      <c r="BW49" s="108">
        <f>SUMIF('20.01'!$AF:$AF,$B:$B,'20.01'!$E:$E)</f>
        <v>0</v>
      </c>
      <c r="BX49" s="108">
        <f>SUMIF('20.01'!$AG:$AG,$B:$B,'20.01'!$E:$E)</f>
        <v>0</v>
      </c>
      <c r="BY49" s="108">
        <f t="shared" si="50"/>
        <v>0</v>
      </c>
      <c r="BZ49" s="108">
        <f>SUMIF('20.01'!$AH:$AH,$B:$B,'20.01'!$E:$E)</f>
        <v>0</v>
      </c>
      <c r="CA49" s="108">
        <f>SUMIF('20.01'!$AP:$AP,$B:$B,'20.01'!$E:$E)</f>
        <v>0</v>
      </c>
      <c r="CB49" s="108">
        <f>SUMIF('20.01'!$AD:$AD,$B:$B,'20.01'!$E:$E)</f>
        <v>0</v>
      </c>
      <c r="CC49" s="108">
        <f t="shared" si="51"/>
        <v>0</v>
      </c>
      <c r="CD49" s="108">
        <f>SUMIF('20.01'!$Z:$Z,$B:$B,'20.01'!$E:$E)</f>
        <v>0</v>
      </c>
      <c r="CE49" s="108">
        <f>SUMIF('20.01'!$S:$S,$B:$B,'20.01'!$E:$E)</f>
        <v>0</v>
      </c>
      <c r="CF49" s="108">
        <f t="shared" si="52"/>
        <v>0</v>
      </c>
      <c r="CG49" s="108">
        <f>SUMIF('20.01'!$AJ:$AJ,$B:$B,'20.01'!$E:$E)</f>
        <v>0</v>
      </c>
      <c r="CH49" s="108">
        <f>SUMIF('20.01'!$AL:$AL,$B:$B,'20.01'!$E:$E)</f>
        <v>0</v>
      </c>
      <c r="CI49" s="108">
        <f>SUMIF('20.01'!$AM:$AM,$B:$B,'20.01'!$E:$E)</f>
        <v>0</v>
      </c>
      <c r="CJ49" s="108">
        <f>SUMIF('20.01'!$W:$W,$B:$B,'20.01'!$E:$E)</f>
        <v>0</v>
      </c>
      <c r="CK49" s="108">
        <f>SUMIF('20.01'!$AR:$AR,$B:$B,'20.01'!$E:$E)</f>
        <v>0</v>
      </c>
      <c r="CL49" s="108">
        <f t="shared" si="53"/>
        <v>0</v>
      </c>
      <c r="CM49" s="108">
        <f>SUMIF('20.01'!$P:$P,$B:$B,'20.01'!$E:$E)</f>
        <v>0</v>
      </c>
      <c r="CN49" s="108">
        <f>SUMIF('20.01'!$Q:$Q,$B:$B,'20.01'!$E:$E)</f>
        <v>0</v>
      </c>
      <c r="CO49" s="108">
        <f>SUMIF('20.01'!$AK:$AK,$B:$B,'20.01'!$E:$E)</f>
        <v>0</v>
      </c>
      <c r="CP49" s="108">
        <f>SUMIF('20.01'!$U:$U,$B:$B,'20.01'!$E:$E)</f>
        <v>0</v>
      </c>
      <c r="CQ49" s="108">
        <f>SUMIF('20.01'!$R:$R,$B:$B,'20.01'!$E:$E)</f>
        <v>0</v>
      </c>
      <c r="CR49" s="108">
        <f>SUMIF('20.01'!$V:$V,$B:$B,'20.01'!$E:$E)</f>
        <v>0</v>
      </c>
      <c r="CS49" s="108">
        <f t="shared" si="54"/>
        <v>0</v>
      </c>
      <c r="CT49" s="108">
        <f>SUMIF('20.01'!$AQ:$AQ,$B:$B,'20.01'!$E:$E)</f>
        <v>0</v>
      </c>
      <c r="CU49" s="108">
        <f>SUMIF('20.01'!$AC:$AC,$B:$B,'20.01'!$E:$E)</f>
        <v>0</v>
      </c>
      <c r="CV49" s="108">
        <f>SUMIF('20.01'!$AS:$AS,$B:$B,'20.01'!$E:$E)</f>
        <v>0</v>
      </c>
      <c r="CW49" s="108">
        <f t="shared" si="55"/>
        <v>0</v>
      </c>
      <c r="CX49" s="108">
        <f>SUMIF('20.01'!$AB:$AB,$B:$B,'20.01'!$E:$E)</f>
        <v>0</v>
      </c>
      <c r="CY49" s="108">
        <f>SUMIF('20.01'!$AA:$AA,$B:$B,'20.01'!$E:$E)</f>
        <v>0</v>
      </c>
      <c r="CZ49" s="108">
        <f>SUMIF('20.01'!$AN:$AN,$B:$B,'20.01'!$E:$E)</f>
        <v>0</v>
      </c>
      <c r="DA49" s="108">
        <f>SUMIF('20.01'!$X:$X,$B:$B,'20.01'!$E:$E)</f>
        <v>0</v>
      </c>
      <c r="DB49" s="108">
        <f>SUMIF('20.01'!$Y:$Y,$B:$B,'20.01'!$E:$E)</f>
        <v>0</v>
      </c>
      <c r="DC49" s="108">
        <f t="shared" si="56"/>
        <v>583.48870136495486</v>
      </c>
      <c r="DD49" s="127">
        <f t="shared" si="57"/>
        <v>126845.34435098339</v>
      </c>
      <c r="DE49" s="127">
        <f t="shared" si="82"/>
        <v>98152.036661896214</v>
      </c>
      <c r="DF49" s="127">
        <f t="shared" si="58"/>
        <v>137.88173746349611</v>
      </c>
      <c r="DG49" s="127">
        <f t="shared" si="7"/>
        <v>63.16785689789144</v>
      </c>
      <c r="DH49" s="127">
        <f t="shared" si="8"/>
        <v>74.713880565604669</v>
      </c>
      <c r="DI49" s="108">
        <f>SUMIF('20.01'!$AZ:$AZ,$B:$B,'20.01'!$E:$E)+FH49*$DI$249</f>
        <v>14057.521788872917</v>
      </c>
      <c r="DJ49" s="108">
        <f>SUMIF('20.01'!$AY:$AY,$B:$B,'20.01'!$E:$E)</f>
        <v>0</v>
      </c>
      <c r="DK49" s="108">
        <f t="shared" si="9"/>
        <v>127.06413622684853</v>
      </c>
      <c r="DL49" s="108">
        <f>SUMIF('20.01'!$AX:$AX,$B:$B,'20.01'!$E:$E)</f>
        <v>0</v>
      </c>
      <c r="DM49" s="108">
        <f t="shared" si="10"/>
        <v>14243.649542133762</v>
      </c>
      <c r="DN49" s="108">
        <f>SUMIF('20.01'!$BA:$BA,$B:$B,'20.01'!$E:$E)</f>
        <v>0</v>
      </c>
      <c r="DO49" s="108">
        <f t="shared" si="11"/>
        <v>127.19048439015002</v>
      </c>
      <c r="DP49" s="108">
        <f>SUMIF('20.01'!$AW:$AW,$B:$B,'20.01'!$E:$E)</f>
        <v>0</v>
      </c>
      <c r="DQ49" s="108">
        <f t="shared" si="59"/>
        <v>67405.581421059294</v>
      </c>
      <c r="DR49" s="108">
        <f t="shared" si="60"/>
        <v>55815.492610029076</v>
      </c>
      <c r="DS49" s="108">
        <f t="shared" si="12"/>
        <v>17949.851104170204</v>
      </c>
      <c r="DT49" s="108">
        <f t="shared" si="13"/>
        <v>37865.641505858875</v>
      </c>
      <c r="DU49" s="108">
        <f t="shared" si="61"/>
        <v>9474.8982523414579</v>
      </c>
      <c r="DV49" s="108">
        <f t="shared" si="62"/>
        <v>5625.5922083168662</v>
      </c>
      <c r="DW49" s="108">
        <f t="shared" si="63"/>
        <v>3849.3060440245913</v>
      </c>
      <c r="DX49" s="108">
        <f t="shared" si="64"/>
        <v>797.59383886776845</v>
      </c>
      <c r="DY49" s="108">
        <f t="shared" si="65"/>
        <v>469.67823904601084</v>
      </c>
      <c r="DZ49" s="108">
        <f t="shared" si="66"/>
        <v>327.91559982175761</v>
      </c>
      <c r="EA49" s="108">
        <f t="shared" si="67"/>
        <v>630.85132543772522</v>
      </c>
      <c r="EB49" s="108">
        <f t="shared" si="68"/>
        <v>49.792631907586561</v>
      </c>
      <c r="EC49" s="108">
        <f t="shared" si="69"/>
        <v>636.95276247566221</v>
      </c>
      <c r="ED49" s="108">
        <f t="shared" si="70"/>
        <v>11467.0970614172</v>
      </c>
      <c r="EE49" s="108">
        <f t="shared" si="14"/>
        <v>68071.41075313781</v>
      </c>
      <c r="EF49" s="108">
        <f t="shared" si="71"/>
        <v>36758.561806694423</v>
      </c>
      <c r="EG49" s="108">
        <f t="shared" si="15"/>
        <v>31312.848946443395</v>
      </c>
      <c r="EH49" s="108">
        <f t="shared" si="16"/>
        <v>0</v>
      </c>
      <c r="EI49" s="108">
        <f t="shared" si="72"/>
        <v>0</v>
      </c>
      <c r="EJ49" s="108">
        <f t="shared" si="17"/>
        <v>0</v>
      </c>
      <c r="EK49" s="108">
        <f t="shared" si="18"/>
        <v>0</v>
      </c>
      <c r="EL49" s="108">
        <f>SUMIF('20.01'!$BF:$BF,$B:$B,'20.01'!$E:$E)</f>
        <v>0</v>
      </c>
      <c r="EM49" s="108">
        <f>SUMIF('20.01'!$BH:$BH,$B:$B,'20.01'!$E:$E)</f>
        <v>1710</v>
      </c>
      <c r="EO49" s="115">
        <v>0</v>
      </c>
      <c r="EP49" s="107">
        <v>3.4064206755837683</v>
      </c>
      <c r="EQ49" s="108">
        <f t="shared" si="73"/>
        <v>890.29999999999984</v>
      </c>
      <c r="ER49" s="107">
        <v>3.0862425753797327</v>
      </c>
      <c r="ES49" s="108">
        <f t="shared" si="19"/>
        <v>890.29999999999984</v>
      </c>
      <c r="ET49" s="107">
        <v>0</v>
      </c>
      <c r="EU49" s="108">
        <f t="shared" si="20"/>
        <v>0</v>
      </c>
      <c r="EV49" s="108">
        <f>E49</f>
        <v>890.3</v>
      </c>
      <c r="EW49" s="108">
        <f>E49</f>
        <v>890.3</v>
      </c>
      <c r="EX49" s="108">
        <f t="shared" si="23"/>
        <v>890.3</v>
      </c>
      <c r="EY49" s="108">
        <f t="shared" si="24"/>
        <v>890.3</v>
      </c>
      <c r="EZ49" s="108">
        <f t="shared" si="25"/>
        <v>890.3</v>
      </c>
      <c r="FA49" s="108">
        <f t="shared" si="26"/>
        <v>890.3</v>
      </c>
      <c r="FB49" s="108">
        <f t="shared" si="27"/>
        <v>890.3</v>
      </c>
      <c r="FC49" s="108">
        <f t="shared" si="28"/>
        <v>890.3</v>
      </c>
      <c r="FD49" s="108">
        <f t="shared" si="29"/>
        <v>890.3</v>
      </c>
      <c r="FE49" s="108">
        <f t="shared" si="30"/>
        <v>890.3</v>
      </c>
      <c r="FF49" s="108">
        <f t="shared" si="31"/>
        <v>890.3</v>
      </c>
      <c r="FG49" s="108">
        <f t="shared" si="32"/>
        <v>890.3</v>
      </c>
      <c r="FH49" s="108">
        <f t="shared" si="74"/>
        <v>890.29999999999984</v>
      </c>
      <c r="FI49" s="108">
        <v>890.29999999999984</v>
      </c>
    </row>
    <row r="50" spans="1:165" ht="12" customHeight="1" x14ac:dyDescent="0.25">
      <c r="A50" s="22">
        <f t="shared" si="75"/>
        <v>45</v>
      </c>
      <c r="B50" s="10" t="s">
        <v>43</v>
      </c>
      <c r="C50" s="28">
        <v>2021</v>
      </c>
      <c r="D50" s="282"/>
      <c r="E50" s="126">
        <f t="shared" si="0"/>
        <v>1380.65</v>
      </c>
      <c r="F50" s="11">
        <f>SUMIF(Площади!$A:$A,$B:$B,Площади!$C:$C)</f>
        <v>1380.65</v>
      </c>
      <c r="G50" s="11">
        <f>SUMIF(Площади!$A:$A,$B:$B,Площади!$G:$G)</f>
        <v>0</v>
      </c>
      <c r="H50" s="11">
        <f>SUMIF(Площади!$A:$A,$B:$B,Площади!$F:$F)</f>
        <v>142.19999999999999</v>
      </c>
      <c r="I50" s="128" t="s">
        <v>496</v>
      </c>
      <c r="J50" s="12">
        <v>20.440000000000001</v>
      </c>
      <c r="K50" s="26">
        <v>3.11</v>
      </c>
      <c r="L50" s="26">
        <v>4.0599999999999996</v>
      </c>
      <c r="M50" s="26">
        <v>7</v>
      </c>
      <c r="N50" s="26">
        <v>4</v>
      </c>
      <c r="O50" s="26">
        <v>2.0499999999999998</v>
      </c>
      <c r="P50" s="26">
        <v>0</v>
      </c>
      <c r="Q50" s="26">
        <v>0</v>
      </c>
      <c r="R50" s="26">
        <v>0.22</v>
      </c>
      <c r="S50" s="35">
        <f t="shared" si="76"/>
        <v>21.2576</v>
      </c>
      <c r="T50" s="33">
        <f t="shared" si="76"/>
        <v>3.2343999999999999</v>
      </c>
      <c r="U50" s="33">
        <f t="shared" si="76"/>
        <v>4.2223999999999995</v>
      </c>
      <c r="V50" s="33">
        <f t="shared" si="76"/>
        <v>7.28</v>
      </c>
      <c r="W50" s="33">
        <f t="shared" si="76"/>
        <v>4.16</v>
      </c>
      <c r="X50" s="33">
        <f t="shared" si="76"/>
        <v>2.1319999999999997</v>
      </c>
      <c r="Y50" s="33">
        <f t="shared" si="76"/>
        <v>0</v>
      </c>
      <c r="Z50" s="33">
        <f t="shared" si="76"/>
        <v>0</v>
      </c>
      <c r="AA50" s="33">
        <f t="shared" si="76"/>
        <v>0.2288</v>
      </c>
      <c r="AB50" s="36"/>
      <c r="AC50" s="36"/>
      <c r="AD50" s="122" t="s">
        <v>396</v>
      </c>
      <c r="AE50" s="37">
        <v>0</v>
      </c>
      <c r="AF50" s="38" t="s">
        <v>396</v>
      </c>
      <c r="AG50" s="282"/>
      <c r="AH50" s="26">
        <v>34.24</v>
      </c>
      <c r="AI50" s="26">
        <v>0</v>
      </c>
      <c r="AJ50" s="26">
        <v>0</v>
      </c>
      <c r="AK50" s="26">
        <v>35.89</v>
      </c>
      <c r="AL50" s="26">
        <v>5.93</v>
      </c>
      <c r="AM50" s="282"/>
      <c r="AN50" s="15">
        <v>0.01</v>
      </c>
      <c r="AO50" s="15">
        <v>0</v>
      </c>
      <c r="AP50" s="16">
        <f t="shared" si="34"/>
        <v>0</v>
      </c>
      <c r="AQ50" s="15">
        <f t="shared" si="35"/>
        <v>0.01</v>
      </c>
      <c r="AR50" s="15">
        <v>0.68300000000000005</v>
      </c>
      <c r="AS50" s="282"/>
      <c r="AT50" s="13">
        <f t="shared" si="36"/>
        <v>1.4219999999999999</v>
      </c>
      <c r="AU50" s="13">
        <f t="shared" si="37"/>
        <v>0</v>
      </c>
      <c r="AV50" s="13">
        <f t="shared" si="38"/>
        <v>0</v>
      </c>
      <c r="AW50" s="13">
        <f t="shared" si="39"/>
        <v>1.4219999999999999</v>
      </c>
      <c r="AX50" s="13">
        <f t="shared" si="40"/>
        <v>97.122600000000006</v>
      </c>
      <c r="AY50" s="26">
        <f t="shared" si="41"/>
        <v>3.5265476406040636E-2</v>
      </c>
      <c r="AZ50" s="26">
        <f t="shared" si="42"/>
        <v>0</v>
      </c>
      <c r="BA50" s="26">
        <f t="shared" si="43"/>
        <v>0</v>
      </c>
      <c r="BB50" s="26">
        <f t="shared" si="44"/>
        <v>3.6964893347336401E-2</v>
      </c>
      <c r="BC50" s="26">
        <f t="shared" si="45"/>
        <v>0.41714918190707273</v>
      </c>
      <c r="BD50" s="282"/>
      <c r="BE50" s="108">
        <f t="shared" si="46"/>
        <v>138609.33625762249</v>
      </c>
      <c r="BF50" s="108">
        <f t="shared" si="47"/>
        <v>51654.419832215834</v>
      </c>
      <c r="BG50" s="108">
        <f t="shared" si="2"/>
        <v>7135.3463700226157</v>
      </c>
      <c r="BH50" s="108">
        <f t="shared" si="3"/>
        <v>1186.6188570408249</v>
      </c>
      <c r="BI50" s="108">
        <f t="shared" si="4"/>
        <v>423.2862255235209</v>
      </c>
      <c r="BJ50" s="108">
        <f t="shared" si="81"/>
        <v>3477.708379628863</v>
      </c>
      <c r="BK50" s="108">
        <f>SUMIF('20.01'!$K:$K,$B:$B,'20.01'!$E:$E)</f>
        <v>39431.460000000006</v>
      </c>
      <c r="BL50" s="108">
        <f t="shared" si="48"/>
        <v>0</v>
      </c>
      <c r="BM50" s="108">
        <f>SUMIF('20.01'!$AI:$AI,$B:$B,'20.01'!$E:$E)</f>
        <v>0</v>
      </c>
      <c r="BN50" s="108">
        <f>SUMIF('20.01'!$L:$L,$B:$B,'20.01'!$E:$E)</f>
        <v>0</v>
      </c>
      <c r="BO50" s="108">
        <f>SUMIF('20.01'!$M:$M,$B:$B,'20.01'!$E:$E)</f>
        <v>0</v>
      </c>
      <c r="BP50" s="108">
        <f>SUMIF('20.01'!$N:$N,$B:$B,'20.01'!$E:$E)</f>
        <v>0</v>
      </c>
      <c r="BQ50" s="108">
        <f>SUMIF('20.01'!$O:$O,$B:$B,'20.01'!$E:$E)</f>
        <v>0</v>
      </c>
      <c r="BR50" s="108">
        <f>SUMIF('20.01'!$T:$T,$B:$B,'20.01'!$E:$E)</f>
        <v>0</v>
      </c>
      <c r="BS50" s="108">
        <f>SUMIF('20.01'!$AT:$AT,$B:$B,'20.01'!$E:$E)</f>
        <v>0</v>
      </c>
      <c r="BT50" s="108">
        <f>SUMIF('20.01'!$AO:$AO,$B:$B,'20.01'!$E:$E)</f>
        <v>0</v>
      </c>
      <c r="BU50" s="108">
        <f t="shared" si="49"/>
        <v>82206.17</v>
      </c>
      <c r="BV50" s="108">
        <f>SUMIF('20.01'!$AE:$AE,$B:$B,'20.01'!$E:$E)</f>
        <v>0</v>
      </c>
      <c r="BW50" s="108">
        <f>SUMIF('20.01'!$AF:$AF,$B:$B,'20.01'!$E:$E)</f>
        <v>0</v>
      </c>
      <c r="BX50" s="108">
        <f>SUMIF('20.01'!$AG:$AG,$B:$B,'20.01'!$E:$E)</f>
        <v>82206.17</v>
      </c>
      <c r="BY50" s="108">
        <f t="shared" si="50"/>
        <v>0</v>
      </c>
      <c r="BZ50" s="108">
        <f>SUMIF('20.01'!$AH:$AH,$B:$B,'20.01'!$E:$E)</f>
        <v>0</v>
      </c>
      <c r="CA50" s="108">
        <f>SUMIF('20.01'!$AP:$AP,$B:$B,'20.01'!$E:$E)</f>
        <v>0</v>
      </c>
      <c r="CB50" s="108">
        <f>SUMIF('20.01'!$AD:$AD,$B:$B,'20.01'!$E:$E)</f>
        <v>0</v>
      </c>
      <c r="CC50" s="108">
        <f t="shared" si="51"/>
        <v>0</v>
      </c>
      <c r="CD50" s="108">
        <f>SUMIF('20.01'!$Z:$Z,$B:$B,'20.01'!$E:$E)</f>
        <v>0</v>
      </c>
      <c r="CE50" s="108">
        <f>SUMIF('20.01'!$S:$S,$B:$B,'20.01'!$E:$E)</f>
        <v>0</v>
      </c>
      <c r="CF50" s="108">
        <f t="shared" si="52"/>
        <v>0</v>
      </c>
      <c r="CG50" s="108">
        <f>SUMIF('20.01'!$AJ:$AJ,$B:$B,'20.01'!$E:$E)</f>
        <v>0</v>
      </c>
      <c r="CH50" s="108">
        <f>SUMIF('20.01'!$AL:$AL,$B:$B,'20.01'!$E:$E)</f>
        <v>0</v>
      </c>
      <c r="CI50" s="108">
        <f>SUMIF('20.01'!$AM:$AM,$B:$B,'20.01'!$E:$E)</f>
        <v>0</v>
      </c>
      <c r="CJ50" s="108">
        <f>SUMIF('20.01'!$W:$W,$B:$B,'20.01'!$E:$E)</f>
        <v>0</v>
      </c>
      <c r="CK50" s="108">
        <f>SUMIF('20.01'!$AR:$AR,$B:$B,'20.01'!$E:$E)</f>
        <v>0</v>
      </c>
      <c r="CL50" s="108">
        <f t="shared" si="53"/>
        <v>0</v>
      </c>
      <c r="CM50" s="108">
        <f>SUMIF('20.01'!$P:$P,$B:$B,'20.01'!$E:$E)</f>
        <v>0</v>
      </c>
      <c r="CN50" s="108">
        <f>SUMIF('20.01'!$Q:$Q,$B:$B,'20.01'!$E:$E)</f>
        <v>0</v>
      </c>
      <c r="CO50" s="108">
        <f>SUMIF('20.01'!$AK:$AK,$B:$B,'20.01'!$E:$E)</f>
        <v>0</v>
      </c>
      <c r="CP50" s="108">
        <f>SUMIF('20.01'!$U:$U,$B:$B,'20.01'!$E:$E)</f>
        <v>0</v>
      </c>
      <c r="CQ50" s="108">
        <f>SUMIF('20.01'!$R:$R,$B:$B,'20.01'!$E:$E)</f>
        <v>0</v>
      </c>
      <c r="CR50" s="108">
        <f>SUMIF('20.01'!$V:$V,$B:$B,'20.01'!$E:$E)</f>
        <v>0</v>
      </c>
      <c r="CS50" s="108">
        <f t="shared" si="54"/>
        <v>3843.89</v>
      </c>
      <c r="CT50" s="108">
        <f>SUMIF('20.01'!$AQ:$AQ,$B:$B,'20.01'!$E:$E)</f>
        <v>0</v>
      </c>
      <c r="CU50" s="108">
        <f>SUMIF('20.01'!$AC:$AC,$B:$B,'20.01'!$E:$E)</f>
        <v>3843.89</v>
      </c>
      <c r="CV50" s="108">
        <f>SUMIF('20.01'!$AS:$AS,$B:$B,'20.01'!$E:$E)</f>
        <v>0</v>
      </c>
      <c r="CW50" s="108">
        <f t="shared" si="55"/>
        <v>0</v>
      </c>
      <c r="CX50" s="108">
        <f>SUMIF('20.01'!$AB:$AB,$B:$B,'20.01'!$E:$E)</f>
        <v>0</v>
      </c>
      <c r="CY50" s="108">
        <f>SUMIF('20.01'!$AA:$AA,$B:$B,'20.01'!$E:$E)</f>
        <v>0</v>
      </c>
      <c r="CZ50" s="108">
        <f>SUMIF('20.01'!$AN:$AN,$B:$B,'20.01'!$E:$E)</f>
        <v>0</v>
      </c>
      <c r="DA50" s="108">
        <f>SUMIF('20.01'!$X:$X,$B:$B,'20.01'!$E:$E)</f>
        <v>0</v>
      </c>
      <c r="DB50" s="108">
        <f>SUMIF('20.01'!$Y:$Y,$B:$B,'20.01'!$E:$E)</f>
        <v>0</v>
      </c>
      <c r="DC50" s="108">
        <f t="shared" si="56"/>
        <v>904.85642540663252</v>
      </c>
      <c r="DD50" s="127">
        <f t="shared" si="57"/>
        <v>205577.85366807278</v>
      </c>
      <c r="DE50" s="127">
        <f t="shared" si="82"/>
        <v>152211.17535352916</v>
      </c>
      <c r="DF50" s="127">
        <f t="shared" si="58"/>
        <v>213.82277976971349</v>
      </c>
      <c r="DG50" s="127">
        <f t="shared" si="7"/>
        <v>97.958779766453802</v>
      </c>
      <c r="DH50" s="127">
        <f t="shared" si="8"/>
        <v>115.86400000325969</v>
      </c>
      <c r="DI50" s="108">
        <f>SUMIF('20.01'!$AZ:$AZ,$B:$B,'20.01'!$E:$E)+FH50*$DI$249</f>
        <v>30669.949343263386</v>
      </c>
      <c r="DJ50" s="108">
        <f>SUMIF('20.01'!$AY:$AY,$B:$B,'20.01'!$E:$E)</f>
        <v>0</v>
      </c>
      <c r="DK50" s="108">
        <f t="shared" si="9"/>
        <v>197.04717475187962</v>
      </c>
      <c r="DL50" s="108">
        <f>SUMIF('20.01'!$AX:$AX,$B:$B,'20.01'!$E:$E)</f>
        <v>0</v>
      </c>
      <c r="DM50" s="108">
        <f t="shared" si="10"/>
        <v>22088.615905140941</v>
      </c>
      <c r="DN50" s="108">
        <f>SUMIF('20.01'!$BA:$BA,$B:$B,'20.01'!$E:$E)</f>
        <v>0</v>
      </c>
      <c r="DO50" s="108">
        <f t="shared" si="11"/>
        <v>197.24311161772508</v>
      </c>
      <c r="DP50" s="108">
        <f>SUMIF('20.01'!$AW:$AW,$B:$B,'20.01'!$E:$E)</f>
        <v>0</v>
      </c>
      <c r="DQ50" s="108">
        <f t="shared" si="59"/>
        <v>104530.51329774852</v>
      </c>
      <c r="DR50" s="108">
        <f t="shared" si="60"/>
        <v>86556.958184922667</v>
      </c>
      <c r="DS50" s="108">
        <f t="shared" si="12"/>
        <v>27836.07989101718</v>
      </c>
      <c r="DT50" s="108">
        <f t="shared" si="13"/>
        <v>58720.878293905495</v>
      </c>
      <c r="DU50" s="108">
        <f t="shared" si="61"/>
        <v>14693.382311687335</v>
      </c>
      <c r="DV50" s="108">
        <f t="shared" si="62"/>
        <v>8723.9962736298803</v>
      </c>
      <c r="DW50" s="108">
        <f t="shared" si="63"/>
        <v>5969.3860380574552</v>
      </c>
      <c r="DX50" s="108">
        <f t="shared" si="64"/>
        <v>1236.8841217935355</v>
      </c>
      <c r="DY50" s="108">
        <f t="shared" si="65"/>
        <v>728.3626426360496</v>
      </c>
      <c r="DZ50" s="108">
        <f t="shared" si="66"/>
        <v>508.52147915748589</v>
      </c>
      <c r="EA50" s="108">
        <f t="shared" si="67"/>
        <v>978.30493369155954</v>
      </c>
      <c r="EB50" s="108">
        <f t="shared" si="68"/>
        <v>77.216890085599672</v>
      </c>
      <c r="EC50" s="108">
        <f t="shared" si="69"/>
        <v>987.76685556781206</v>
      </c>
      <c r="ED50" s="108">
        <f t="shared" si="70"/>
        <v>17782.823270634231</v>
      </c>
      <c r="EE50" s="108">
        <f t="shared" si="14"/>
        <v>105563.06105393659</v>
      </c>
      <c r="EF50" s="108">
        <f t="shared" si="71"/>
        <v>57004.052969125762</v>
      </c>
      <c r="EG50" s="108">
        <f t="shared" si="15"/>
        <v>48559.008084810826</v>
      </c>
      <c r="EH50" s="108">
        <f t="shared" si="16"/>
        <v>0</v>
      </c>
      <c r="EI50" s="108">
        <f t="shared" si="72"/>
        <v>0</v>
      </c>
      <c r="EJ50" s="108">
        <f t="shared" si="17"/>
        <v>0</v>
      </c>
      <c r="EK50" s="108">
        <f t="shared" si="18"/>
        <v>0</v>
      </c>
      <c r="EL50" s="108">
        <f>SUMIF('20.01'!$BF:$BF,$B:$B,'20.01'!$E:$E)</f>
        <v>0</v>
      </c>
      <c r="EM50" s="108">
        <f>SUMIF('20.01'!$BH:$BH,$B:$B,'20.01'!$E:$E)</f>
        <v>2565</v>
      </c>
      <c r="EO50" s="115">
        <v>0</v>
      </c>
      <c r="EP50" s="107">
        <v>3.4064182841664201</v>
      </c>
      <c r="EQ50" s="108">
        <f t="shared" si="73"/>
        <v>1380.6499999999999</v>
      </c>
      <c r="ER50" s="107">
        <v>2.6059537309010881</v>
      </c>
      <c r="ES50" s="108">
        <f t="shared" si="19"/>
        <v>1380.6499999999999</v>
      </c>
      <c r="ET50" s="107">
        <v>0</v>
      </c>
      <c r="EU50" s="108">
        <f t="shared" si="20"/>
        <v>0</v>
      </c>
      <c r="EV50" s="108">
        <f>E50</f>
        <v>1380.65</v>
      </c>
      <c r="EW50" s="108">
        <f>E50</f>
        <v>1380.65</v>
      </c>
      <c r="EX50" s="108">
        <f t="shared" si="23"/>
        <v>1380.65</v>
      </c>
      <c r="EY50" s="108">
        <f t="shared" si="24"/>
        <v>1380.65</v>
      </c>
      <c r="EZ50" s="108">
        <f t="shared" si="25"/>
        <v>1380.65</v>
      </c>
      <c r="FA50" s="108">
        <f t="shared" si="26"/>
        <v>1380.65</v>
      </c>
      <c r="FB50" s="108">
        <f t="shared" si="27"/>
        <v>1380.65</v>
      </c>
      <c r="FC50" s="108">
        <f t="shared" si="28"/>
        <v>1380.65</v>
      </c>
      <c r="FD50" s="108">
        <f t="shared" si="29"/>
        <v>1380.65</v>
      </c>
      <c r="FE50" s="108">
        <f t="shared" si="30"/>
        <v>1380.65</v>
      </c>
      <c r="FF50" s="108">
        <f t="shared" si="31"/>
        <v>1380.65</v>
      </c>
      <c r="FG50" s="108">
        <f t="shared" si="32"/>
        <v>1380.65</v>
      </c>
      <c r="FH50" s="108">
        <f t="shared" si="74"/>
        <v>1380.6499999999999</v>
      </c>
      <c r="FI50" s="108">
        <v>1380.6499999999999</v>
      </c>
    </row>
    <row r="51" spans="1:165" ht="12" customHeight="1" x14ac:dyDescent="0.25">
      <c r="A51" s="22">
        <f t="shared" si="75"/>
        <v>46</v>
      </c>
      <c r="B51" s="10" t="s">
        <v>44</v>
      </c>
      <c r="C51" s="28">
        <v>2021</v>
      </c>
      <c r="D51" s="282"/>
      <c r="E51" s="126">
        <f t="shared" si="0"/>
        <v>379.15</v>
      </c>
      <c r="F51" s="11">
        <f>SUMIF(Площади!$A:$A,$B:$B,Площади!$C:$C)</f>
        <v>379.15</v>
      </c>
      <c r="G51" s="11">
        <f>SUMIF(Площади!$A:$A,$B:$B,Площади!$G:$G)</f>
        <v>0</v>
      </c>
      <c r="H51" s="11">
        <f>SUMIF(Площади!$A:$A,$B:$B,Площади!$F:$F)</f>
        <v>160.9</v>
      </c>
      <c r="I51" s="128" t="s">
        <v>496</v>
      </c>
      <c r="J51" s="12">
        <v>25.29</v>
      </c>
      <c r="K51" s="26">
        <v>4.32</v>
      </c>
      <c r="L51" s="26">
        <v>5.61</v>
      </c>
      <c r="M51" s="26">
        <v>7.16</v>
      </c>
      <c r="N51" s="26">
        <v>5.31</v>
      </c>
      <c r="O51" s="26">
        <v>2.67</v>
      </c>
      <c r="P51" s="26">
        <v>0</v>
      </c>
      <c r="Q51" s="26">
        <v>0</v>
      </c>
      <c r="R51" s="26">
        <v>0.22</v>
      </c>
      <c r="S51" s="35">
        <f t="shared" si="76"/>
        <v>26.301600000000001</v>
      </c>
      <c r="T51" s="33">
        <f t="shared" si="76"/>
        <v>4.4927999999999999</v>
      </c>
      <c r="U51" s="33">
        <f t="shared" si="76"/>
        <v>5.8344000000000005</v>
      </c>
      <c r="V51" s="33">
        <f t="shared" ref="V51:AA93" si="83">M51*$S$1+M51</f>
        <v>7.4464000000000006</v>
      </c>
      <c r="W51" s="33">
        <f t="shared" si="83"/>
        <v>5.5223999999999993</v>
      </c>
      <c r="X51" s="33">
        <f t="shared" si="83"/>
        <v>2.7767999999999997</v>
      </c>
      <c r="Y51" s="33">
        <f t="shared" si="83"/>
        <v>0</v>
      </c>
      <c r="Z51" s="33">
        <f t="shared" si="83"/>
        <v>0</v>
      </c>
      <c r="AA51" s="33">
        <f t="shared" si="83"/>
        <v>0.2288</v>
      </c>
      <c r="AB51" s="36"/>
      <c r="AC51" s="36"/>
      <c r="AD51" s="122" t="s">
        <v>396</v>
      </c>
      <c r="AE51" s="37">
        <v>0</v>
      </c>
      <c r="AF51" s="38" t="s">
        <v>396</v>
      </c>
      <c r="AG51" s="282"/>
      <c r="AH51" s="26">
        <v>34.24</v>
      </c>
      <c r="AI51" s="26">
        <v>34.24</v>
      </c>
      <c r="AJ51" s="26">
        <v>2190</v>
      </c>
      <c r="AK51" s="26">
        <v>35.89</v>
      </c>
      <c r="AL51" s="26">
        <v>5.93</v>
      </c>
      <c r="AM51" s="282"/>
      <c r="AN51" s="15">
        <v>1.2999999999999999E-2</v>
      </c>
      <c r="AO51" s="15">
        <v>1.2999999999999999E-2</v>
      </c>
      <c r="AP51" s="16">
        <f t="shared" si="34"/>
        <v>7.7870000000000001E-4</v>
      </c>
      <c r="AQ51" s="15">
        <f t="shared" si="35"/>
        <v>2.5999999999999999E-2</v>
      </c>
      <c r="AR51" s="15">
        <v>0.68300000000000005</v>
      </c>
      <c r="AS51" s="282"/>
      <c r="AT51" s="13">
        <f t="shared" si="36"/>
        <v>2.0916999999999999</v>
      </c>
      <c r="AU51" s="13">
        <f t="shared" si="37"/>
        <v>2.0916999999999999</v>
      </c>
      <c r="AV51" s="13">
        <f t="shared" si="38"/>
        <v>0.12529282999999999</v>
      </c>
      <c r="AW51" s="13">
        <f t="shared" si="39"/>
        <v>4.1833999999999998</v>
      </c>
      <c r="AX51" s="13">
        <f t="shared" si="40"/>
        <v>109.89470000000001</v>
      </c>
      <c r="AY51" s="26">
        <f t="shared" si="41"/>
        <v>0.18889570882236584</v>
      </c>
      <c r="AZ51" s="26">
        <f t="shared" si="42"/>
        <v>0.18889570882236584</v>
      </c>
      <c r="BA51" s="26">
        <f t="shared" si="43"/>
        <v>0.72370116761176317</v>
      </c>
      <c r="BB51" s="26">
        <f t="shared" si="44"/>
        <v>0.39599690360015827</v>
      </c>
      <c r="BC51" s="26">
        <f t="shared" si="45"/>
        <v>1.7187803534221286</v>
      </c>
      <c r="BD51" s="282"/>
      <c r="BE51" s="108">
        <f t="shared" si="46"/>
        <v>4997.6229050698075</v>
      </c>
      <c r="BF51" s="108">
        <f t="shared" si="47"/>
        <v>4997.6229050698075</v>
      </c>
      <c r="BG51" s="108">
        <f t="shared" si="2"/>
        <v>1959.4876153942528</v>
      </c>
      <c r="BH51" s="108">
        <f t="shared" si="3"/>
        <v>325.86574414009982</v>
      </c>
      <c r="BI51" s="108">
        <f t="shared" si="4"/>
        <v>116.2416053360685</v>
      </c>
      <c r="BJ51" s="108">
        <f t="shared" si="81"/>
        <v>955.03794019938709</v>
      </c>
      <c r="BK51" s="108">
        <f>SUMIF('20.01'!$K:$K,$B:$B,'20.01'!$E:$E)</f>
        <v>1640.99</v>
      </c>
      <c r="BL51" s="108">
        <f t="shared" si="48"/>
        <v>0</v>
      </c>
      <c r="BM51" s="108">
        <f>SUMIF('20.01'!$AI:$AI,$B:$B,'20.01'!$E:$E)</f>
        <v>0</v>
      </c>
      <c r="BN51" s="108">
        <f>SUMIF('20.01'!$L:$L,$B:$B,'20.01'!$E:$E)</f>
        <v>0</v>
      </c>
      <c r="BO51" s="108">
        <f>SUMIF('20.01'!$M:$M,$B:$B,'20.01'!$E:$E)</f>
        <v>0</v>
      </c>
      <c r="BP51" s="108">
        <f>SUMIF('20.01'!$N:$N,$B:$B,'20.01'!$E:$E)</f>
        <v>0</v>
      </c>
      <c r="BQ51" s="108">
        <f>SUMIF('20.01'!$O:$O,$B:$B,'20.01'!$E:$E)</f>
        <v>0</v>
      </c>
      <c r="BR51" s="108">
        <f>SUMIF('20.01'!$T:$T,$B:$B,'20.01'!$E:$E)</f>
        <v>0</v>
      </c>
      <c r="BS51" s="108">
        <f>SUMIF('20.01'!$AT:$AT,$B:$B,'20.01'!$E:$E)</f>
        <v>0</v>
      </c>
      <c r="BT51" s="108">
        <f>SUMIF('20.01'!$AO:$AO,$B:$B,'20.01'!$E:$E)</f>
        <v>0</v>
      </c>
      <c r="BU51" s="108">
        <f t="shared" si="49"/>
        <v>0</v>
      </c>
      <c r="BV51" s="108">
        <f>SUMIF('20.01'!$AE:$AE,$B:$B,'20.01'!$E:$E)</f>
        <v>0</v>
      </c>
      <c r="BW51" s="108">
        <f>SUMIF('20.01'!$AF:$AF,$B:$B,'20.01'!$E:$E)</f>
        <v>0</v>
      </c>
      <c r="BX51" s="108">
        <f>SUMIF('20.01'!$AG:$AG,$B:$B,'20.01'!$E:$E)</f>
        <v>0</v>
      </c>
      <c r="BY51" s="108">
        <f t="shared" si="50"/>
        <v>0</v>
      </c>
      <c r="BZ51" s="108">
        <f>SUMIF('20.01'!$AH:$AH,$B:$B,'20.01'!$E:$E)</f>
        <v>0</v>
      </c>
      <c r="CA51" s="108">
        <f>SUMIF('20.01'!$AP:$AP,$B:$B,'20.01'!$E:$E)</f>
        <v>0</v>
      </c>
      <c r="CB51" s="108">
        <f>SUMIF('20.01'!$AD:$AD,$B:$B,'20.01'!$E:$E)</f>
        <v>0</v>
      </c>
      <c r="CC51" s="108">
        <f t="shared" si="51"/>
        <v>0</v>
      </c>
      <c r="CD51" s="108">
        <f>SUMIF('20.01'!$Z:$Z,$B:$B,'20.01'!$E:$E)</f>
        <v>0</v>
      </c>
      <c r="CE51" s="108">
        <f>SUMIF('20.01'!$S:$S,$B:$B,'20.01'!$E:$E)</f>
        <v>0</v>
      </c>
      <c r="CF51" s="108">
        <f t="shared" si="52"/>
        <v>0</v>
      </c>
      <c r="CG51" s="108">
        <f>SUMIF('20.01'!$AJ:$AJ,$B:$B,'20.01'!$E:$E)</f>
        <v>0</v>
      </c>
      <c r="CH51" s="108">
        <f>SUMIF('20.01'!$AL:$AL,$B:$B,'20.01'!$E:$E)</f>
        <v>0</v>
      </c>
      <c r="CI51" s="108">
        <f>SUMIF('20.01'!$AM:$AM,$B:$B,'20.01'!$E:$E)</f>
        <v>0</v>
      </c>
      <c r="CJ51" s="108">
        <f>SUMIF('20.01'!$W:$W,$B:$B,'20.01'!$E:$E)</f>
        <v>0</v>
      </c>
      <c r="CK51" s="108">
        <f>SUMIF('20.01'!$AR:$AR,$B:$B,'20.01'!$E:$E)</f>
        <v>0</v>
      </c>
      <c r="CL51" s="108">
        <f t="shared" si="53"/>
        <v>0</v>
      </c>
      <c r="CM51" s="108">
        <f>SUMIF('20.01'!$P:$P,$B:$B,'20.01'!$E:$E)</f>
        <v>0</v>
      </c>
      <c r="CN51" s="108">
        <f>SUMIF('20.01'!$Q:$Q,$B:$B,'20.01'!$E:$E)</f>
        <v>0</v>
      </c>
      <c r="CO51" s="108">
        <f>SUMIF('20.01'!$AK:$AK,$B:$B,'20.01'!$E:$E)</f>
        <v>0</v>
      </c>
      <c r="CP51" s="108">
        <f>SUMIF('20.01'!$U:$U,$B:$B,'20.01'!$E:$E)</f>
        <v>0</v>
      </c>
      <c r="CQ51" s="108">
        <f>SUMIF('20.01'!$R:$R,$B:$B,'20.01'!$E:$E)</f>
        <v>0</v>
      </c>
      <c r="CR51" s="108">
        <f>SUMIF('20.01'!$V:$V,$B:$B,'20.01'!$E:$E)</f>
        <v>0</v>
      </c>
      <c r="CS51" s="108">
        <f t="shared" si="54"/>
        <v>0</v>
      </c>
      <c r="CT51" s="108">
        <f>SUMIF('20.01'!$AQ:$AQ,$B:$B,'20.01'!$E:$E)</f>
        <v>0</v>
      </c>
      <c r="CU51" s="108">
        <f>SUMIF('20.01'!$AC:$AC,$B:$B,'20.01'!$E:$E)</f>
        <v>0</v>
      </c>
      <c r="CV51" s="108">
        <f>SUMIF('20.01'!$AS:$AS,$B:$B,'20.01'!$E:$E)</f>
        <v>0</v>
      </c>
      <c r="CW51" s="108">
        <f t="shared" si="55"/>
        <v>0</v>
      </c>
      <c r="CX51" s="108">
        <f>SUMIF('20.01'!$AB:$AB,$B:$B,'20.01'!$E:$E)</f>
        <v>0</v>
      </c>
      <c r="CY51" s="108">
        <f>SUMIF('20.01'!$AA:$AA,$B:$B,'20.01'!$E:$E)</f>
        <v>0</v>
      </c>
      <c r="CZ51" s="108">
        <f>SUMIF('20.01'!$AN:$AN,$B:$B,'20.01'!$E:$E)</f>
        <v>0</v>
      </c>
      <c r="DA51" s="108">
        <f>SUMIF('20.01'!$X:$X,$B:$B,'20.01'!$E:$E)</f>
        <v>0</v>
      </c>
      <c r="DB51" s="108">
        <f>SUMIF('20.01'!$Y:$Y,$B:$B,'20.01'!$E:$E)</f>
        <v>0</v>
      </c>
      <c r="DC51" s="108">
        <f t="shared" si="56"/>
        <v>0</v>
      </c>
      <c r="DD51" s="127">
        <f t="shared" si="57"/>
        <v>85630.696172273791</v>
      </c>
      <c r="DE51" s="127">
        <f t="shared" si="82"/>
        <v>41799.780636142823</v>
      </c>
      <c r="DF51" s="127">
        <f t="shared" si="58"/>
        <v>58.719376344248644</v>
      </c>
      <c r="DG51" s="127">
        <f t="shared" si="7"/>
        <v>26.901148986673647</v>
      </c>
      <c r="DH51" s="127">
        <f t="shared" si="8"/>
        <v>31.818227357574997</v>
      </c>
      <c r="DI51" s="108">
        <f>SUMIF('20.01'!$AZ:$AZ,$B:$B,'20.01'!$E:$E)+FH51*$DI$249</f>
        <v>37598.007275919539</v>
      </c>
      <c r="DJ51" s="108">
        <f>SUMIF('20.01'!$AY:$AY,$B:$B,'20.01'!$E:$E)</f>
        <v>0</v>
      </c>
      <c r="DK51" s="108">
        <f t="shared" si="9"/>
        <v>54.112509547803697</v>
      </c>
      <c r="DL51" s="108">
        <f>SUMIF('20.01'!$AX:$AX,$B:$B,'20.01'!$E:$E)</f>
        <v>0</v>
      </c>
      <c r="DM51" s="108">
        <f t="shared" si="10"/>
        <v>6065.9100571717599</v>
      </c>
      <c r="DN51" s="108">
        <f>SUMIF('20.01'!$BA:$BA,$B:$B,'20.01'!$E:$E)</f>
        <v>0</v>
      </c>
      <c r="DO51" s="108">
        <f t="shared" si="11"/>
        <v>54.166317147619225</v>
      </c>
      <c r="DP51" s="108">
        <f>SUMIF('20.01'!$AW:$AW,$B:$B,'20.01'!$E:$E)</f>
        <v>0</v>
      </c>
      <c r="DQ51" s="108">
        <f t="shared" si="59"/>
        <v>28705.858919234677</v>
      </c>
      <c r="DR51" s="108">
        <f t="shared" si="60"/>
        <v>23770.014627757533</v>
      </c>
      <c r="DS51" s="108">
        <f t="shared" si="12"/>
        <v>7644.2615367248509</v>
      </c>
      <c r="DT51" s="108">
        <f t="shared" si="13"/>
        <v>16125.753091032682</v>
      </c>
      <c r="DU51" s="108">
        <f t="shared" si="61"/>
        <v>4035.0529848087886</v>
      </c>
      <c r="DV51" s="108">
        <f t="shared" si="62"/>
        <v>2395.7579307911269</v>
      </c>
      <c r="DW51" s="108">
        <f t="shared" si="63"/>
        <v>1639.2950540176616</v>
      </c>
      <c r="DX51" s="108">
        <f t="shared" si="64"/>
        <v>339.66944176874591</v>
      </c>
      <c r="DY51" s="108">
        <f t="shared" si="65"/>
        <v>200.0207843808773</v>
      </c>
      <c r="DZ51" s="108">
        <f t="shared" si="66"/>
        <v>139.64865738786861</v>
      </c>
      <c r="EA51" s="108">
        <f t="shared" si="67"/>
        <v>268.65919357487769</v>
      </c>
      <c r="EB51" s="108">
        <f t="shared" si="68"/>
        <v>21.205072883029821</v>
      </c>
      <c r="EC51" s="108">
        <f t="shared" si="69"/>
        <v>271.2575984417021</v>
      </c>
      <c r="ED51" s="108">
        <f t="shared" si="70"/>
        <v>4883.4660797892084</v>
      </c>
      <c r="EE51" s="108">
        <f t="shared" si="14"/>
        <v>28989.414115525342</v>
      </c>
      <c r="EF51" s="108">
        <f t="shared" si="71"/>
        <v>15654.283622383686</v>
      </c>
      <c r="EG51" s="108">
        <f t="shared" si="15"/>
        <v>13335.130493141656</v>
      </c>
      <c r="EH51" s="108">
        <f t="shared" si="16"/>
        <v>0</v>
      </c>
      <c r="EI51" s="108">
        <f t="shared" si="72"/>
        <v>0</v>
      </c>
      <c r="EJ51" s="108">
        <f t="shared" si="17"/>
        <v>0</v>
      </c>
      <c r="EK51" s="108">
        <f t="shared" si="18"/>
        <v>0</v>
      </c>
      <c r="EL51" s="108">
        <f>SUMIF('20.01'!$BF:$BF,$B:$B,'20.01'!$E:$E)</f>
        <v>0</v>
      </c>
      <c r="EM51" s="108">
        <f>SUMIF('20.01'!$BH:$BH,$B:$B,'20.01'!$E:$E)</f>
        <v>570</v>
      </c>
      <c r="EO51" s="115">
        <v>0</v>
      </c>
      <c r="EP51" s="107">
        <v>3.4064021099828574</v>
      </c>
      <c r="EQ51" s="108">
        <f t="shared" si="73"/>
        <v>379.15000000000003</v>
      </c>
      <c r="ER51" s="107">
        <v>3.086230779374918</v>
      </c>
      <c r="ES51" s="108">
        <f t="shared" si="19"/>
        <v>379.15000000000003</v>
      </c>
      <c r="ET51" s="107">
        <v>0</v>
      </c>
      <c r="EU51" s="108">
        <f t="shared" si="20"/>
        <v>0</v>
      </c>
      <c r="EV51" s="108">
        <f>E51</f>
        <v>379.15</v>
      </c>
      <c r="EW51" s="108">
        <f>E51</f>
        <v>379.15</v>
      </c>
      <c r="EX51" s="108">
        <f t="shared" si="23"/>
        <v>379.15</v>
      </c>
      <c r="EY51" s="108">
        <f t="shared" si="24"/>
        <v>379.15</v>
      </c>
      <c r="EZ51" s="108">
        <f t="shared" si="25"/>
        <v>379.15</v>
      </c>
      <c r="FA51" s="108">
        <f t="shared" si="26"/>
        <v>379.15</v>
      </c>
      <c r="FB51" s="108">
        <f t="shared" si="27"/>
        <v>379.15</v>
      </c>
      <c r="FC51" s="108">
        <f t="shared" si="28"/>
        <v>379.15</v>
      </c>
      <c r="FD51" s="108">
        <f t="shared" si="29"/>
        <v>379.15</v>
      </c>
      <c r="FE51" s="108">
        <f t="shared" si="30"/>
        <v>379.15</v>
      </c>
      <c r="FF51" s="108">
        <f t="shared" si="31"/>
        <v>379.15</v>
      </c>
      <c r="FG51" s="108">
        <f t="shared" si="32"/>
        <v>379.15</v>
      </c>
      <c r="FH51" s="108">
        <f t="shared" si="74"/>
        <v>379.15000000000003</v>
      </c>
      <c r="FI51" s="108">
        <v>0</v>
      </c>
    </row>
    <row r="52" spans="1:165" ht="12" customHeight="1" x14ac:dyDescent="0.25">
      <c r="A52" s="22">
        <f t="shared" si="75"/>
        <v>47</v>
      </c>
      <c r="B52" s="10" t="s">
        <v>252</v>
      </c>
      <c r="C52" s="29" t="s">
        <v>407</v>
      </c>
      <c r="D52" s="282"/>
      <c r="E52" s="126">
        <f t="shared" si="0"/>
        <v>502.68</v>
      </c>
      <c r="F52" s="11">
        <f>SUMIF(Площади!$A:$A,$B:$B,Площади!$C:$C)</f>
        <v>502.68</v>
      </c>
      <c r="G52" s="11">
        <f>SUMIF(Площади!$A:$A,$B:$B,Площади!$G:$G)</f>
        <v>0</v>
      </c>
      <c r="H52" s="11">
        <f>SUMIF(Площади!$A:$A,$B:$B,Площади!$F:$F)</f>
        <v>65.2</v>
      </c>
      <c r="I52" s="128" t="s">
        <v>496</v>
      </c>
      <c r="J52" s="12">
        <v>20.440000000000001</v>
      </c>
      <c r="K52" s="26">
        <v>3.11</v>
      </c>
      <c r="L52" s="26">
        <v>4.0599999999999996</v>
      </c>
      <c r="M52" s="26">
        <v>7</v>
      </c>
      <c r="N52" s="26">
        <v>4</v>
      </c>
      <c r="O52" s="26">
        <v>2.0499999999999998</v>
      </c>
      <c r="P52" s="26">
        <v>0</v>
      </c>
      <c r="Q52" s="26">
        <v>0</v>
      </c>
      <c r="R52" s="26">
        <v>0.22</v>
      </c>
      <c r="S52" s="35">
        <f t="shared" ref="S52:X115" si="84">J52*$S$1+J52</f>
        <v>21.2576</v>
      </c>
      <c r="T52" s="33">
        <f t="shared" si="84"/>
        <v>3.2343999999999999</v>
      </c>
      <c r="U52" s="33">
        <f t="shared" si="84"/>
        <v>4.2223999999999995</v>
      </c>
      <c r="V52" s="33">
        <f t="shared" si="83"/>
        <v>7.28</v>
      </c>
      <c r="W52" s="33">
        <f t="shared" si="83"/>
        <v>4.16</v>
      </c>
      <c r="X52" s="33">
        <f t="shared" si="83"/>
        <v>2.1319999999999997</v>
      </c>
      <c r="Y52" s="33">
        <f t="shared" si="83"/>
        <v>0</v>
      </c>
      <c r="Z52" s="33">
        <f t="shared" si="83"/>
        <v>0</v>
      </c>
      <c r="AA52" s="33">
        <f t="shared" si="83"/>
        <v>0.2288</v>
      </c>
      <c r="AB52" s="36"/>
      <c r="AC52" s="36"/>
      <c r="AD52" s="122" t="s">
        <v>396</v>
      </c>
      <c r="AE52" s="37">
        <v>0</v>
      </c>
      <c r="AF52" s="38" t="s">
        <v>396</v>
      </c>
      <c r="AG52" s="282"/>
      <c r="AH52" s="26">
        <v>34.24</v>
      </c>
      <c r="AI52" s="26">
        <v>0</v>
      </c>
      <c r="AJ52" s="26">
        <v>0</v>
      </c>
      <c r="AK52" s="26">
        <v>35.89</v>
      </c>
      <c r="AL52" s="26">
        <v>5.93</v>
      </c>
      <c r="AM52" s="282"/>
      <c r="AN52" s="15">
        <v>0.01</v>
      </c>
      <c r="AO52" s="15">
        <v>0</v>
      </c>
      <c r="AP52" s="16">
        <f t="shared" si="34"/>
        <v>0</v>
      </c>
      <c r="AQ52" s="15">
        <f t="shared" si="35"/>
        <v>0.01</v>
      </c>
      <c r="AR52" s="15">
        <v>0.68300000000000005</v>
      </c>
      <c r="AS52" s="282"/>
      <c r="AT52" s="13">
        <f t="shared" si="36"/>
        <v>0.65200000000000002</v>
      </c>
      <c r="AU52" s="13">
        <f t="shared" si="37"/>
        <v>0</v>
      </c>
      <c r="AV52" s="13">
        <f t="shared" si="38"/>
        <v>0</v>
      </c>
      <c r="AW52" s="13">
        <f t="shared" si="39"/>
        <v>0.65200000000000002</v>
      </c>
      <c r="AX52" s="13">
        <f t="shared" si="40"/>
        <v>44.531600000000005</v>
      </c>
      <c r="AY52" s="26">
        <f t="shared" si="41"/>
        <v>4.44109174822949E-2</v>
      </c>
      <c r="AZ52" s="26">
        <f t="shared" si="42"/>
        <v>0</v>
      </c>
      <c r="BA52" s="26">
        <f t="shared" si="43"/>
        <v>0</v>
      </c>
      <c r="BB52" s="26">
        <f t="shared" si="44"/>
        <v>4.6551046391342402E-2</v>
      </c>
      <c r="BC52" s="26">
        <f t="shared" si="45"/>
        <v>0.52532901249303732</v>
      </c>
      <c r="BD52" s="282"/>
      <c r="BE52" s="108">
        <f t="shared" si="46"/>
        <v>3708.5415374752547</v>
      </c>
      <c r="BF52" s="108">
        <f t="shared" si="47"/>
        <v>3708.5415374752547</v>
      </c>
      <c r="BG52" s="108">
        <f t="shared" si="2"/>
        <v>2164.9198525350193</v>
      </c>
      <c r="BH52" s="108">
        <f t="shared" si="3"/>
        <v>360.02943484185107</v>
      </c>
      <c r="BI52" s="108">
        <f t="shared" si="4"/>
        <v>128.42834887321402</v>
      </c>
      <c r="BJ52" s="108">
        <f t="shared" si="81"/>
        <v>1055.1639012251701</v>
      </c>
      <c r="BK52" s="108">
        <f>SUMIF('20.01'!$K:$K,$B:$B,'20.01'!$E:$E)</f>
        <v>0</v>
      </c>
      <c r="BL52" s="108">
        <f t="shared" si="48"/>
        <v>0</v>
      </c>
      <c r="BM52" s="108">
        <f>SUMIF('20.01'!$AI:$AI,$B:$B,'20.01'!$E:$E)</f>
        <v>0</v>
      </c>
      <c r="BN52" s="108">
        <f>SUMIF('20.01'!$L:$L,$B:$B,'20.01'!$E:$E)</f>
        <v>0</v>
      </c>
      <c r="BO52" s="108">
        <f>SUMIF('20.01'!$M:$M,$B:$B,'20.01'!$E:$E)</f>
        <v>0</v>
      </c>
      <c r="BP52" s="108">
        <f>SUMIF('20.01'!$N:$N,$B:$B,'20.01'!$E:$E)</f>
        <v>0</v>
      </c>
      <c r="BQ52" s="108">
        <f>SUMIF('20.01'!$O:$O,$B:$B,'20.01'!$E:$E)</f>
        <v>0</v>
      </c>
      <c r="BR52" s="108">
        <f>SUMIF('20.01'!$T:$T,$B:$B,'20.01'!$E:$E)</f>
        <v>0</v>
      </c>
      <c r="BS52" s="108">
        <f>SUMIF('20.01'!$AT:$AT,$B:$B,'20.01'!$E:$E)</f>
        <v>0</v>
      </c>
      <c r="BT52" s="108">
        <f>SUMIF('20.01'!$AO:$AO,$B:$B,'20.01'!$E:$E)</f>
        <v>0</v>
      </c>
      <c r="BU52" s="108">
        <f t="shared" si="49"/>
        <v>0</v>
      </c>
      <c r="BV52" s="108">
        <f>SUMIF('20.01'!$AE:$AE,$B:$B,'20.01'!$E:$E)</f>
        <v>0</v>
      </c>
      <c r="BW52" s="108">
        <f>SUMIF('20.01'!$AF:$AF,$B:$B,'20.01'!$E:$E)</f>
        <v>0</v>
      </c>
      <c r="BX52" s="108">
        <f>SUMIF('20.01'!$AG:$AG,$B:$B,'20.01'!$E:$E)</f>
        <v>0</v>
      </c>
      <c r="BY52" s="108">
        <f t="shared" si="50"/>
        <v>0</v>
      </c>
      <c r="BZ52" s="108">
        <f>SUMIF('20.01'!$AH:$AH,$B:$B,'20.01'!$E:$E)</f>
        <v>0</v>
      </c>
      <c r="CA52" s="108">
        <f>SUMIF('20.01'!$AP:$AP,$B:$B,'20.01'!$E:$E)</f>
        <v>0</v>
      </c>
      <c r="CB52" s="108">
        <f>SUMIF('20.01'!$AD:$AD,$B:$B,'20.01'!$E:$E)</f>
        <v>0</v>
      </c>
      <c r="CC52" s="108">
        <f t="shared" si="51"/>
        <v>0</v>
      </c>
      <c r="CD52" s="108">
        <f>SUMIF('20.01'!$Z:$Z,$B:$B,'20.01'!$E:$E)</f>
        <v>0</v>
      </c>
      <c r="CE52" s="108">
        <f>SUMIF('20.01'!$S:$S,$B:$B,'20.01'!$E:$E)</f>
        <v>0</v>
      </c>
      <c r="CF52" s="108">
        <f t="shared" si="52"/>
        <v>0</v>
      </c>
      <c r="CG52" s="108">
        <f>SUMIF('20.01'!$AJ:$AJ,$B:$B,'20.01'!$E:$E)</f>
        <v>0</v>
      </c>
      <c r="CH52" s="108">
        <f>SUMIF('20.01'!$AL:$AL,$B:$B,'20.01'!$E:$E)</f>
        <v>0</v>
      </c>
      <c r="CI52" s="108">
        <f>SUMIF('20.01'!$AM:$AM,$B:$B,'20.01'!$E:$E)</f>
        <v>0</v>
      </c>
      <c r="CJ52" s="108">
        <f>SUMIF('20.01'!$W:$W,$B:$B,'20.01'!$E:$E)</f>
        <v>0</v>
      </c>
      <c r="CK52" s="108">
        <f>SUMIF('20.01'!$AR:$AR,$B:$B,'20.01'!$E:$E)</f>
        <v>0</v>
      </c>
      <c r="CL52" s="108">
        <f t="shared" si="53"/>
        <v>0</v>
      </c>
      <c r="CM52" s="108">
        <f>SUMIF('20.01'!$P:$P,$B:$B,'20.01'!$E:$E)</f>
        <v>0</v>
      </c>
      <c r="CN52" s="108">
        <f>SUMIF('20.01'!$Q:$Q,$B:$B,'20.01'!$E:$E)</f>
        <v>0</v>
      </c>
      <c r="CO52" s="108">
        <f>SUMIF('20.01'!$AK:$AK,$B:$B,'20.01'!$E:$E)</f>
        <v>0</v>
      </c>
      <c r="CP52" s="108">
        <f>SUMIF('20.01'!$U:$U,$B:$B,'20.01'!$E:$E)</f>
        <v>0</v>
      </c>
      <c r="CQ52" s="108">
        <f>SUMIF('20.01'!$R:$R,$B:$B,'20.01'!$E:$E)</f>
        <v>0</v>
      </c>
      <c r="CR52" s="108">
        <f>SUMIF('20.01'!$V:$V,$B:$B,'20.01'!$E:$E)</f>
        <v>0</v>
      </c>
      <c r="CS52" s="108">
        <f t="shared" si="54"/>
        <v>0</v>
      </c>
      <c r="CT52" s="108">
        <f>SUMIF('20.01'!$AQ:$AQ,$B:$B,'20.01'!$E:$E)</f>
        <v>0</v>
      </c>
      <c r="CU52" s="108">
        <f>SUMIF('20.01'!$AC:$AC,$B:$B,'20.01'!$E:$E)</f>
        <v>0</v>
      </c>
      <c r="CV52" s="108">
        <f>SUMIF('20.01'!$AS:$AS,$B:$B,'20.01'!$E:$E)</f>
        <v>0</v>
      </c>
      <c r="CW52" s="108">
        <f t="shared" si="55"/>
        <v>0</v>
      </c>
      <c r="CX52" s="108">
        <f>SUMIF('20.01'!$AB:$AB,$B:$B,'20.01'!$E:$E)</f>
        <v>0</v>
      </c>
      <c r="CY52" s="108">
        <f>SUMIF('20.01'!$AA:$AA,$B:$B,'20.01'!$E:$E)</f>
        <v>0</v>
      </c>
      <c r="CZ52" s="108">
        <f>SUMIF('20.01'!$AN:$AN,$B:$B,'20.01'!$E:$E)</f>
        <v>0</v>
      </c>
      <c r="DA52" s="108">
        <f>SUMIF('20.01'!$X:$X,$B:$B,'20.01'!$E:$E)</f>
        <v>0</v>
      </c>
      <c r="DB52" s="108">
        <f>SUMIF('20.01'!$Y:$Y,$B:$B,'20.01'!$E:$E)</f>
        <v>0</v>
      </c>
      <c r="DC52" s="108">
        <f t="shared" si="56"/>
        <v>0</v>
      </c>
      <c r="DD52" s="127">
        <f t="shared" si="57"/>
        <v>53110.052458302765</v>
      </c>
      <c r="DE52" s="127">
        <f t="shared" si="82"/>
        <v>46182.060156877829</v>
      </c>
      <c r="DF52" s="127">
        <f t="shared" si="58"/>
        <v>64.875502441265354</v>
      </c>
      <c r="DG52" s="127">
        <f t="shared" si="7"/>
        <v>29.721459344632969</v>
      </c>
      <c r="DH52" s="127">
        <f t="shared" si="8"/>
        <v>35.154043096632378</v>
      </c>
      <c r="DI52" s="108">
        <f>SUMIF('20.01'!$AZ:$AZ,$B:$B,'20.01'!$E:$E)+FH52*$DI$249</f>
        <v>41.627352980865957</v>
      </c>
      <c r="DJ52" s="108">
        <f>SUMIF('20.01'!$AY:$AY,$B:$B,'20.01'!$E:$E)</f>
        <v>0</v>
      </c>
      <c r="DK52" s="108">
        <f t="shared" si="9"/>
        <v>59.785652774825188</v>
      </c>
      <c r="DL52" s="108">
        <f>SUMIF('20.01'!$AX:$AX,$B:$B,'20.01'!$E:$E)</f>
        <v>0</v>
      </c>
      <c r="DM52" s="108">
        <f t="shared" si="10"/>
        <v>6701.8586916767772</v>
      </c>
      <c r="DN52" s="108">
        <f>SUMIF('20.01'!$BA:$BA,$B:$B,'20.01'!$E:$E)</f>
        <v>0</v>
      </c>
      <c r="DO52" s="108">
        <f t="shared" si="11"/>
        <v>59.845101551200557</v>
      </c>
      <c r="DP52" s="108">
        <f>SUMIF('20.01'!$AW:$AW,$B:$B,'20.01'!$E:$E)</f>
        <v>0</v>
      </c>
      <c r="DQ52" s="108">
        <f t="shared" si="59"/>
        <v>31715.374657173699</v>
      </c>
      <c r="DR52" s="108">
        <f t="shared" si="60"/>
        <v>26262.057569741875</v>
      </c>
      <c r="DS52" s="108">
        <f t="shared" si="12"/>
        <v>8445.6841823395498</v>
      </c>
      <c r="DT52" s="108">
        <f t="shared" si="13"/>
        <v>17816.373387402324</v>
      </c>
      <c r="DU52" s="108">
        <f t="shared" si="61"/>
        <v>4458.0870244926855</v>
      </c>
      <c r="DV52" s="108">
        <f t="shared" si="62"/>
        <v>2646.9286488418916</v>
      </c>
      <c r="DW52" s="108">
        <f t="shared" si="63"/>
        <v>1811.1583756507937</v>
      </c>
      <c r="DX52" s="108">
        <f t="shared" si="64"/>
        <v>375.28030899888608</v>
      </c>
      <c r="DY52" s="108">
        <f t="shared" si="65"/>
        <v>220.9909180460227</v>
      </c>
      <c r="DZ52" s="108">
        <f t="shared" si="66"/>
        <v>154.28939095286341</v>
      </c>
      <c r="EA52" s="108">
        <f t="shared" si="67"/>
        <v>296.82536249114139</v>
      </c>
      <c r="EB52" s="108">
        <f t="shared" si="68"/>
        <v>23.428207914285093</v>
      </c>
      <c r="EC52" s="108">
        <f t="shared" si="69"/>
        <v>299.69618353482531</v>
      </c>
      <c r="ED52" s="108">
        <f t="shared" si="70"/>
        <v>5395.4475559111152</v>
      </c>
      <c r="EE52" s="108">
        <f t="shared" si="14"/>
        <v>32028.657715926587</v>
      </c>
      <c r="EF52" s="108">
        <f t="shared" si="71"/>
        <v>17295.475166600358</v>
      </c>
      <c r="EG52" s="108">
        <f t="shared" si="15"/>
        <v>14733.182549326229</v>
      </c>
      <c r="EH52" s="108">
        <f t="shared" si="16"/>
        <v>0</v>
      </c>
      <c r="EI52" s="108">
        <f t="shared" si="72"/>
        <v>0</v>
      </c>
      <c r="EJ52" s="108">
        <f t="shared" si="17"/>
        <v>0</v>
      </c>
      <c r="EK52" s="108">
        <f t="shared" si="18"/>
        <v>0</v>
      </c>
      <c r="EL52" s="108">
        <f>SUMIF('20.01'!$BF:$BF,$B:$B,'20.01'!$E:$E)</f>
        <v>0</v>
      </c>
      <c r="EM52" s="108">
        <f>SUMIF('20.01'!$BH:$BH,$B:$B,'20.01'!$E:$E)</f>
        <v>0</v>
      </c>
      <c r="EO52" s="115">
        <v>0</v>
      </c>
      <c r="EP52" s="107">
        <v>3.4064170461147669</v>
      </c>
      <c r="EQ52" s="108">
        <f t="shared" si="73"/>
        <v>418.90000000000003</v>
      </c>
      <c r="ER52" s="107">
        <v>3.0862326951399117</v>
      </c>
      <c r="ES52" s="108">
        <f t="shared" si="19"/>
        <v>418.90000000000003</v>
      </c>
      <c r="ET52" s="107">
        <v>0</v>
      </c>
      <c r="EU52" s="108">
        <f t="shared" si="20"/>
        <v>0</v>
      </c>
      <c r="EV52" s="108">
        <v>0</v>
      </c>
      <c r="EW52" s="108">
        <v>0</v>
      </c>
      <c r="EX52" s="108">
        <f t="shared" si="23"/>
        <v>502.68</v>
      </c>
      <c r="EY52" s="108">
        <f t="shared" si="24"/>
        <v>502.68</v>
      </c>
      <c r="EZ52" s="108">
        <f t="shared" si="25"/>
        <v>502.68</v>
      </c>
      <c r="FA52" s="108">
        <f t="shared" si="26"/>
        <v>502.68</v>
      </c>
      <c r="FB52" s="108">
        <f t="shared" si="27"/>
        <v>502.68</v>
      </c>
      <c r="FC52" s="108">
        <f t="shared" si="28"/>
        <v>502.68</v>
      </c>
      <c r="FD52" s="108">
        <f t="shared" si="29"/>
        <v>502.68</v>
      </c>
      <c r="FE52" s="108">
        <f t="shared" si="30"/>
        <v>502.68</v>
      </c>
      <c r="FF52" s="108">
        <f t="shared" si="31"/>
        <v>502.68</v>
      </c>
      <c r="FG52" s="108">
        <f t="shared" si="32"/>
        <v>502.68</v>
      </c>
      <c r="FH52" s="132">
        <f t="shared" si="74"/>
        <v>418.90000000000003</v>
      </c>
      <c r="FI52" s="108">
        <v>0</v>
      </c>
    </row>
    <row r="53" spans="1:165" ht="12" customHeight="1" x14ac:dyDescent="0.25">
      <c r="A53" s="22">
        <f t="shared" si="75"/>
        <v>48</v>
      </c>
      <c r="B53" s="10" t="s">
        <v>45</v>
      </c>
      <c r="C53" s="28">
        <v>2021</v>
      </c>
      <c r="D53" s="282"/>
      <c r="E53" s="126">
        <f t="shared" si="0"/>
        <v>758.99</v>
      </c>
      <c r="F53" s="11">
        <f>SUMIF(Площади!$A:$A,$B:$B,Площади!$C:$C)</f>
        <v>758.99</v>
      </c>
      <c r="G53" s="11">
        <f>SUMIF(Площади!$A:$A,$B:$B,Площади!$G:$G)</f>
        <v>0</v>
      </c>
      <c r="H53" s="11">
        <f>SUMIF(Площади!$A:$A,$B:$B,Площади!$F:$F)</f>
        <v>99.8</v>
      </c>
      <c r="I53" s="128" t="s">
        <v>496</v>
      </c>
      <c r="J53" s="12">
        <v>20.440000000000001</v>
      </c>
      <c r="K53" s="26">
        <v>3.11</v>
      </c>
      <c r="L53" s="26">
        <v>4.0599999999999996</v>
      </c>
      <c r="M53" s="26">
        <v>7</v>
      </c>
      <c r="N53" s="26">
        <v>4</v>
      </c>
      <c r="O53" s="26">
        <v>2.0499999999999998</v>
      </c>
      <c r="P53" s="26">
        <v>0</v>
      </c>
      <c r="Q53" s="26">
        <v>0</v>
      </c>
      <c r="R53" s="26">
        <v>0.22</v>
      </c>
      <c r="S53" s="35">
        <f t="shared" si="84"/>
        <v>21.2576</v>
      </c>
      <c r="T53" s="33">
        <f t="shared" si="84"/>
        <v>3.2343999999999999</v>
      </c>
      <c r="U53" s="33">
        <f t="shared" si="84"/>
        <v>4.2223999999999995</v>
      </c>
      <c r="V53" s="33">
        <f t="shared" si="83"/>
        <v>7.28</v>
      </c>
      <c r="W53" s="33">
        <f t="shared" si="83"/>
        <v>4.16</v>
      </c>
      <c r="X53" s="33">
        <f t="shared" si="83"/>
        <v>2.1319999999999997</v>
      </c>
      <c r="Y53" s="33">
        <f t="shared" si="83"/>
        <v>0</v>
      </c>
      <c r="Z53" s="33">
        <f t="shared" si="83"/>
        <v>0</v>
      </c>
      <c r="AA53" s="33">
        <f t="shared" si="83"/>
        <v>0.2288</v>
      </c>
      <c r="AB53" s="36"/>
      <c r="AC53" s="36"/>
      <c r="AD53" s="122" t="s">
        <v>396</v>
      </c>
      <c r="AE53" s="37">
        <v>0</v>
      </c>
      <c r="AF53" s="38" t="s">
        <v>396</v>
      </c>
      <c r="AG53" s="282"/>
      <c r="AH53" s="26">
        <v>34.24</v>
      </c>
      <c r="AI53" s="26">
        <v>0</v>
      </c>
      <c r="AJ53" s="26">
        <v>0</v>
      </c>
      <c r="AK53" s="26">
        <v>35.89</v>
      </c>
      <c r="AL53" s="26">
        <v>5.93</v>
      </c>
      <c r="AM53" s="282"/>
      <c r="AN53" s="15">
        <v>0.01</v>
      </c>
      <c r="AO53" s="15">
        <v>0</v>
      </c>
      <c r="AP53" s="16">
        <f t="shared" si="34"/>
        <v>0</v>
      </c>
      <c r="AQ53" s="15">
        <f t="shared" si="35"/>
        <v>0.01</v>
      </c>
      <c r="AR53" s="15">
        <v>0.68300000000000005</v>
      </c>
      <c r="AS53" s="282"/>
      <c r="AT53" s="13">
        <f t="shared" si="36"/>
        <v>0.998</v>
      </c>
      <c r="AU53" s="13">
        <f t="shared" si="37"/>
        <v>0</v>
      </c>
      <c r="AV53" s="13">
        <f t="shared" si="38"/>
        <v>0</v>
      </c>
      <c r="AW53" s="13">
        <f t="shared" si="39"/>
        <v>0.998</v>
      </c>
      <c r="AX53" s="13">
        <f t="shared" si="40"/>
        <v>68.16340000000001</v>
      </c>
      <c r="AY53" s="26">
        <f t="shared" si="41"/>
        <v>4.5022358660851927E-2</v>
      </c>
      <c r="AZ53" s="26">
        <f t="shared" si="42"/>
        <v>0</v>
      </c>
      <c r="BA53" s="26">
        <f t="shared" si="43"/>
        <v>0</v>
      </c>
      <c r="BB53" s="26">
        <f t="shared" si="44"/>
        <v>4.7191952463141812E-2</v>
      </c>
      <c r="BC53" s="26">
        <f t="shared" si="45"/>
        <v>0.53256164376342252</v>
      </c>
      <c r="BD53" s="282"/>
      <c r="BE53" s="108">
        <f t="shared" si="46"/>
        <v>82846.534412815337</v>
      </c>
      <c r="BF53" s="108">
        <f t="shared" si="47"/>
        <v>82846.534412815337</v>
      </c>
      <c r="BG53" s="108">
        <f t="shared" si="2"/>
        <v>3922.5412243388728</v>
      </c>
      <c r="BH53" s="108">
        <f t="shared" si="3"/>
        <v>652.32451838294696</v>
      </c>
      <c r="BI53" s="108">
        <f t="shared" si="4"/>
        <v>232.6947541448572</v>
      </c>
      <c r="BJ53" s="108">
        <f t="shared" si="81"/>
        <v>1911.8139159486552</v>
      </c>
      <c r="BK53" s="108">
        <f>SUMIF('20.01'!$K:$K,$B:$B,'20.01'!$E:$E)</f>
        <v>76127.16</v>
      </c>
      <c r="BL53" s="108">
        <f t="shared" si="48"/>
        <v>0</v>
      </c>
      <c r="BM53" s="108">
        <f>SUMIF('20.01'!$AI:$AI,$B:$B,'20.01'!$E:$E)</f>
        <v>0</v>
      </c>
      <c r="BN53" s="108">
        <f>SUMIF('20.01'!$L:$L,$B:$B,'20.01'!$E:$E)</f>
        <v>0</v>
      </c>
      <c r="BO53" s="108">
        <f>SUMIF('20.01'!$M:$M,$B:$B,'20.01'!$E:$E)</f>
        <v>0</v>
      </c>
      <c r="BP53" s="108">
        <f>SUMIF('20.01'!$N:$N,$B:$B,'20.01'!$E:$E)</f>
        <v>0</v>
      </c>
      <c r="BQ53" s="108">
        <f>SUMIF('20.01'!$O:$O,$B:$B,'20.01'!$E:$E)</f>
        <v>0</v>
      </c>
      <c r="BR53" s="108">
        <f>SUMIF('20.01'!$T:$T,$B:$B,'20.01'!$E:$E)</f>
        <v>0</v>
      </c>
      <c r="BS53" s="108">
        <f>SUMIF('20.01'!$AT:$AT,$B:$B,'20.01'!$E:$E)</f>
        <v>0</v>
      </c>
      <c r="BT53" s="108">
        <f>SUMIF('20.01'!$AO:$AO,$B:$B,'20.01'!$E:$E)</f>
        <v>0</v>
      </c>
      <c r="BU53" s="108">
        <f t="shared" si="49"/>
        <v>0</v>
      </c>
      <c r="BV53" s="108">
        <f>SUMIF('20.01'!$AE:$AE,$B:$B,'20.01'!$E:$E)</f>
        <v>0</v>
      </c>
      <c r="BW53" s="108">
        <f>SUMIF('20.01'!$AF:$AF,$B:$B,'20.01'!$E:$E)</f>
        <v>0</v>
      </c>
      <c r="BX53" s="108">
        <f>SUMIF('20.01'!$AG:$AG,$B:$B,'20.01'!$E:$E)</f>
        <v>0</v>
      </c>
      <c r="BY53" s="108">
        <f t="shared" si="50"/>
        <v>0</v>
      </c>
      <c r="BZ53" s="108">
        <f>SUMIF('20.01'!$AH:$AH,$B:$B,'20.01'!$E:$E)</f>
        <v>0</v>
      </c>
      <c r="CA53" s="108">
        <f>SUMIF('20.01'!$AP:$AP,$B:$B,'20.01'!$E:$E)</f>
        <v>0</v>
      </c>
      <c r="CB53" s="108">
        <f>SUMIF('20.01'!$AD:$AD,$B:$B,'20.01'!$E:$E)</f>
        <v>0</v>
      </c>
      <c r="CC53" s="108">
        <f t="shared" si="51"/>
        <v>0</v>
      </c>
      <c r="CD53" s="108">
        <f>SUMIF('20.01'!$Z:$Z,$B:$B,'20.01'!$E:$E)</f>
        <v>0</v>
      </c>
      <c r="CE53" s="108">
        <f>SUMIF('20.01'!$S:$S,$B:$B,'20.01'!$E:$E)</f>
        <v>0</v>
      </c>
      <c r="CF53" s="108">
        <f t="shared" si="52"/>
        <v>0</v>
      </c>
      <c r="CG53" s="108">
        <f>SUMIF('20.01'!$AJ:$AJ,$B:$B,'20.01'!$E:$E)</f>
        <v>0</v>
      </c>
      <c r="CH53" s="108">
        <f>SUMIF('20.01'!$AL:$AL,$B:$B,'20.01'!$E:$E)</f>
        <v>0</v>
      </c>
      <c r="CI53" s="108">
        <f>SUMIF('20.01'!$AM:$AM,$B:$B,'20.01'!$E:$E)</f>
        <v>0</v>
      </c>
      <c r="CJ53" s="108">
        <f>SUMIF('20.01'!$W:$W,$B:$B,'20.01'!$E:$E)</f>
        <v>0</v>
      </c>
      <c r="CK53" s="108">
        <f>SUMIF('20.01'!$AR:$AR,$B:$B,'20.01'!$E:$E)</f>
        <v>0</v>
      </c>
      <c r="CL53" s="108">
        <f t="shared" si="53"/>
        <v>0</v>
      </c>
      <c r="CM53" s="108">
        <f>SUMIF('20.01'!$P:$P,$B:$B,'20.01'!$E:$E)</f>
        <v>0</v>
      </c>
      <c r="CN53" s="108">
        <f>SUMIF('20.01'!$Q:$Q,$B:$B,'20.01'!$E:$E)</f>
        <v>0</v>
      </c>
      <c r="CO53" s="108">
        <f>SUMIF('20.01'!$AK:$AK,$B:$B,'20.01'!$E:$E)</f>
        <v>0</v>
      </c>
      <c r="CP53" s="108">
        <f>SUMIF('20.01'!$U:$U,$B:$B,'20.01'!$E:$E)</f>
        <v>0</v>
      </c>
      <c r="CQ53" s="108">
        <f>SUMIF('20.01'!$R:$R,$B:$B,'20.01'!$E:$E)</f>
        <v>0</v>
      </c>
      <c r="CR53" s="108">
        <f>SUMIF('20.01'!$V:$V,$B:$B,'20.01'!$E:$E)</f>
        <v>0</v>
      </c>
      <c r="CS53" s="108">
        <f t="shared" si="54"/>
        <v>0</v>
      </c>
      <c r="CT53" s="108">
        <f>SUMIF('20.01'!$AQ:$AQ,$B:$B,'20.01'!$E:$E)</f>
        <v>0</v>
      </c>
      <c r="CU53" s="108">
        <f>SUMIF('20.01'!$AC:$AC,$B:$B,'20.01'!$E:$E)</f>
        <v>0</v>
      </c>
      <c r="CV53" s="108">
        <f>SUMIF('20.01'!$AS:$AS,$B:$B,'20.01'!$E:$E)</f>
        <v>0</v>
      </c>
      <c r="CW53" s="108">
        <f t="shared" si="55"/>
        <v>0</v>
      </c>
      <c r="CX53" s="108">
        <f>SUMIF('20.01'!$AB:$AB,$B:$B,'20.01'!$E:$E)</f>
        <v>0</v>
      </c>
      <c r="CY53" s="108">
        <f>SUMIF('20.01'!$AA:$AA,$B:$B,'20.01'!$E:$E)</f>
        <v>0</v>
      </c>
      <c r="CZ53" s="108">
        <f>SUMIF('20.01'!$AN:$AN,$B:$B,'20.01'!$E:$E)</f>
        <v>0</v>
      </c>
      <c r="DA53" s="108">
        <f>SUMIF('20.01'!$X:$X,$B:$B,'20.01'!$E:$E)</f>
        <v>0</v>
      </c>
      <c r="DB53" s="108">
        <f>SUMIF('20.01'!$Y:$Y,$B:$B,'20.01'!$E:$E)</f>
        <v>0</v>
      </c>
      <c r="DC53" s="108">
        <f t="shared" si="56"/>
        <v>0</v>
      </c>
      <c r="DD53" s="127">
        <f t="shared" si="57"/>
        <v>111851.57369139939</v>
      </c>
      <c r="DE53" s="127">
        <f t="shared" si="82"/>
        <v>83675.63103000405</v>
      </c>
      <c r="DF53" s="127">
        <f t="shared" si="58"/>
        <v>117.54561374527566</v>
      </c>
      <c r="DG53" s="127">
        <f t="shared" si="7"/>
        <v>53.85125430408921</v>
      </c>
      <c r="DH53" s="127">
        <f t="shared" si="8"/>
        <v>63.69435944118645</v>
      </c>
      <c r="DI53" s="108">
        <f>SUMIF('20.01'!$AZ:$AZ,$B:$B,'20.01'!$E:$E)+FH53*$DI$249</f>
        <v>15698.783119214484</v>
      </c>
      <c r="DJ53" s="108">
        <f>SUMIF('20.01'!$AY:$AY,$B:$B,'20.01'!$E:$E)</f>
        <v>0</v>
      </c>
      <c r="DK53" s="108">
        <f t="shared" si="9"/>
        <v>108.3234962987934</v>
      </c>
      <c r="DL53" s="108">
        <f>SUMIF('20.01'!$AX:$AX,$B:$B,'20.01'!$E:$E)</f>
        <v>0</v>
      </c>
      <c r="DM53" s="108">
        <f t="shared" si="10"/>
        <v>12142.859222716057</v>
      </c>
      <c r="DN53" s="108">
        <f>SUMIF('20.01'!$BA:$BA,$B:$B,'20.01'!$E:$E)</f>
        <v>0</v>
      </c>
      <c r="DO53" s="108">
        <f t="shared" si="11"/>
        <v>108.43120942073455</v>
      </c>
      <c r="DP53" s="108">
        <f>SUMIF('20.01'!$AW:$AW,$B:$B,'20.01'!$E:$E)</f>
        <v>0</v>
      </c>
      <c r="DQ53" s="108">
        <f t="shared" si="59"/>
        <v>57463.958489014702</v>
      </c>
      <c r="DR53" s="108">
        <f t="shared" si="60"/>
        <v>47583.287359413654</v>
      </c>
      <c r="DS53" s="108">
        <f t="shared" si="12"/>
        <v>15302.43456088301</v>
      </c>
      <c r="DT53" s="108">
        <f t="shared" si="13"/>
        <v>32280.852798530643</v>
      </c>
      <c r="DU53" s="108">
        <f t="shared" si="61"/>
        <v>8077.4492020045418</v>
      </c>
      <c r="DV53" s="108">
        <f t="shared" si="62"/>
        <v>4795.8758061220024</v>
      </c>
      <c r="DW53" s="108">
        <f t="shared" si="63"/>
        <v>3281.573395882539</v>
      </c>
      <c r="DX53" s="108">
        <f t="shared" si="64"/>
        <v>679.95703444035451</v>
      </c>
      <c r="DY53" s="108">
        <f t="shared" si="65"/>
        <v>400.40557862914949</v>
      </c>
      <c r="DZ53" s="108">
        <f t="shared" si="66"/>
        <v>279.55145581120502</v>
      </c>
      <c r="EA53" s="108">
        <f t="shared" si="67"/>
        <v>537.80730932716961</v>
      </c>
      <c r="EB53" s="108">
        <f t="shared" si="68"/>
        <v>42.448736034526704</v>
      </c>
      <c r="EC53" s="108">
        <f t="shared" si="69"/>
        <v>543.0088477944546</v>
      </c>
      <c r="ED53" s="108">
        <f t="shared" si="70"/>
        <v>9775.819385201663</v>
      </c>
      <c r="EE53" s="108">
        <f t="shared" si="14"/>
        <v>58031.584912416132</v>
      </c>
      <c r="EF53" s="108">
        <f t="shared" si="71"/>
        <v>31337.055852704711</v>
      </c>
      <c r="EG53" s="108">
        <f t="shared" si="15"/>
        <v>26694.529059711418</v>
      </c>
      <c r="EH53" s="108">
        <f t="shared" si="16"/>
        <v>0</v>
      </c>
      <c r="EI53" s="108">
        <f t="shared" si="72"/>
        <v>0</v>
      </c>
      <c r="EJ53" s="108">
        <f t="shared" si="17"/>
        <v>0</v>
      </c>
      <c r="EK53" s="108">
        <f t="shared" si="18"/>
        <v>0</v>
      </c>
      <c r="EL53" s="108">
        <f>SUMIF('20.01'!$BF:$BF,$B:$B,'20.01'!$E:$E)</f>
        <v>0</v>
      </c>
      <c r="EM53" s="108">
        <f>SUMIF('20.01'!$BH:$BH,$B:$B,'20.01'!$E:$E)</f>
        <v>1140</v>
      </c>
      <c r="EO53" s="115">
        <v>0</v>
      </c>
      <c r="EP53" s="107">
        <v>3.3618795905293575</v>
      </c>
      <c r="EQ53" s="108">
        <f t="shared" si="73"/>
        <v>758.9899999999999</v>
      </c>
      <c r="ER53" s="107">
        <v>3.045885290695395</v>
      </c>
      <c r="ES53" s="108">
        <f t="shared" si="19"/>
        <v>758.9899999999999</v>
      </c>
      <c r="ET53" s="107">
        <v>0</v>
      </c>
      <c r="EU53" s="108">
        <f t="shared" si="20"/>
        <v>0</v>
      </c>
      <c r="EV53" s="108">
        <f t="shared" ref="EV53:EV84" si="85">E53</f>
        <v>758.99</v>
      </c>
      <c r="EW53" s="108">
        <f t="shared" ref="EW53:EW84" si="86">E53</f>
        <v>758.99</v>
      </c>
      <c r="EX53" s="108">
        <f t="shared" si="23"/>
        <v>758.99</v>
      </c>
      <c r="EY53" s="108">
        <f t="shared" si="24"/>
        <v>758.99</v>
      </c>
      <c r="EZ53" s="108">
        <f t="shared" si="25"/>
        <v>758.99</v>
      </c>
      <c r="FA53" s="108">
        <f t="shared" si="26"/>
        <v>758.99</v>
      </c>
      <c r="FB53" s="108">
        <f t="shared" si="27"/>
        <v>758.99</v>
      </c>
      <c r="FC53" s="108">
        <f t="shared" si="28"/>
        <v>758.99</v>
      </c>
      <c r="FD53" s="108">
        <f t="shared" si="29"/>
        <v>758.99</v>
      </c>
      <c r="FE53" s="108">
        <f t="shared" si="30"/>
        <v>758.99</v>
      </c>
      <c r="FF53" s="108">
        <f t="shared" si="31"/>
        <v>758.99</v>
      </c>
      <c r="FG53" s="108">
        <f t="shared" si="32"/>
        <v>758.99</v>
      </c>
      <c r="FH53" s="108">
        <f t="shared" si="74"/>
        <v>758.9899999999999</v>
      </c>
      <c r="FI53" s="108">
        <v>0</v>
      </c>
    </row>
    <row r="54" spans="1:165" ht="12" customHeight="1" x14ac:dyDescent="0.25">
      <c r="A54" s="22">
        <f t="shared" si="75"/>
        <v>49</v>
      </c>
      <c r="B54" s="10" t="s">
        <v>46</v>
      </c>
      <c r="C54" s="28">
        <v>2021</v>
      </c>
      <c r="D54" s="282"/>
      <c r="E54" s="126">
        <f t="shared" si="0"/>
        <v>11591.94</v>
      </c>
      <c r="F54" s="11">
        <f>SUMIF(Площади!$A:$A,$B:$B,Площади!$C:$C)</f>
        <v>11560.7</v>
      </c>
      <c r="G54" s="11">
        <f>SUMIF(Площади!$A:$A,$B:$B,Площади!$G:$G)</f>
        <v>31.24</v>
      </c>
      <c r="H54" s="11">
        <f>SUMIF(Площади!$A:$A,$B:$B,Площади!$F:$F)</f>
        <v>2062.9</v>
      </c>
      <c r="I54" s="124" t="s">
        <v>453</v>
      </c>
      <c r="J54" s="12">
        <v>39.75</v>
      </c>
      <c r="K54" s="27">
        <v>4.49</v>
      </c>
      <c r="L54" s="27">
        <v>7.61</v>
      </c>
      <c r="M54" s="27">
        <v>11.85</v>
      </c>
      <c r="N54" s="27">
        <v>6.1</v>
      </c>
      <c r="O54" s="27">
        <v>2.78</v>
      </c>
      <c r="P54" s="27">
        <v>1.6</v>
      </c>
      <c r="Q54" s="27">
        <v>5.09</v>
      </c>
      <c r="R54" s="27">
        <v>0.23</v>
      </c>
      <c r="S54" s="35">
        <f t="shared" si="84"/>
        <v>41.34</v>
      </c>
      <c r="T54" s="33">
        <f t="shared" si="84"/>
        <v>4.6696</v>
      </c>
      <c r="U54" s="33">
        <f t="shared" si="84"/>
        <v>7.9144000000000005</v>
      </c>
      <c r="V54" s="33">
        <f t="shared" si="83"/>
        <v>12.324</v>
      </c>
      <c r="W54" s="33">
        <f t="shared" si="83"/>
        <v>6.3439999999999994</v>
      </c>
      <c r="X54" s="33">
        <f t="shared" si="83"/>
        <v>2.8912</v>
      </c>
      <c r="Y54" s="33">
        <f t="shared" si="83"/>
        <v>1.6640000000000001</v>
      </c>
      <c r="Z54" s="33">
        <f t="shared" si="83"/>
        <v>5.2935999999999996</v>
      </c>
      <c r="AA54" s="33">
        <f t="shared" si="83"/>
        <v>0.23920000000000002</v>
      </c>
      <c r="AB54" s="36"/>
      <c r="AC54" s="36"/>
      <c r="AD54" s="122" t="s">
        <v>395</v>
      </c>
      <c r="AE54" s="37">
        <v>6</v>
      </c>
      <c r="AF54" s="38" t="s">
        <v>396</v>
      </c>
      <c r="AG54" s="282"/>
      <c r="AH54" s="26">
        <v>34.24</v>
      </c>
      <c r="AI54" s="26">
        <v>34.24</v>
      </c>
      <c r="AJ54" s="26">
        <v>2190</v>
      </c>
      <c r="AK54" s="26">
        <v>35.89</v>
      </c>
      <c r="AL54" s="26">
        <v>5.93</v>
      </c>
      <c r="AM54" s="282"/>
      <c r="AN54" s="15">
        <v>1.2E-2</v>
      </c>
      <c r="AO54" s="15">
        <v>1.2E-2</v>
      </c>
      <c r="AP54" s="16">
        <f t="shared" si="34"/>
        <v>7.1880000000000002E-4</v>
      </c>
      <c r="AQ54" s="15">
        <f t="shared" si="35"/>
        <v>2.4E-2</v>
      </c>
      <c r="AR54" s="15">
        <v>3.23</v>
      </c>
      <c r="AS54" s="282"/>
      <c r="AT54" s="13">
        <f t="shared" si="36"/>
        <v>24.754800000000003</v>
      </c>
      <c r="AU54" s="13">
        <f t="shared" si="37"/>
        <v>24.754800000000003</v>
      </c>
      <c r="AV54" s="13">
        <f t="shared" si="38"/>
        <v>1.4828125200000002</v>
      </c>
      <c r="AW54" s="13">
        <f t="shared" si="39"/>
        <v>49.509600000000006</v>
      </c>
      <c r="AX54" s="13">
        <f t="shared" si="40"/>
        <v>6663.1670000000004</v>
      </c>
      <c r="AY54" s="26">
        <f t="shared" si="41"/>
        <v>7.3120146584609663E-2</v>
      </c>
      <c r="AZ54" s="26">
        <f t="shared" si="42"/>
        <v>7.3120146584609663E-2</v>
      </c>
      <c r="BA54" s="26">
        <f t="shared" si="43"/>
        <v>0.28013942608398595</v>
      </c>
      <c r="BB54" s="26">
        <f t="shared" si="44"/>
        <v>0.15328750355850704</v>
      </c>
      <c r="BC54" s="26">
        <f t="shared" si="45"/>
        <v>3.408625330186319</v>
      </c>
      <c r="BD54" s="282"/>
      <c r="BE54" s="108">
        <f t="shared" si="46"/>
        <v>372134.43750588811</v>
      </c>
      <c r="BF54" s="108">
        <f t="shared" si="47"/>
        <v>237637.8312541747</v>
      </c>
      <c r="BG54" s="108">
        <f t="shared" si="2"/>
        <v>59908.381559787034</v>
      </c>
      <c r="BH54" s="108">
        <f t="shared" si="3"/>
        <v>9962.8541583209517</v>
      </c>
      <c r="BI54" s="108">
        <f t="shared" si="4"/>
        <v>3553.9119466158136</v>
      </c>
      <c r="BJ54" s="108">
        <f>FH54*$BJ$259</f>
        <v>14005.86358945089</v>
      </c>
      <c r="BK54" s="108">
        <f>SUMIF('20.01'!$K:$K,$B:$B,'20.01'!$E:$E)</f>
        <v>150206.82</v>
      </c>
      <c r="BL54" s="108">
        <f t="shared" si="48"/>
        <v>0</v>
      </c>
      <c r="BM54" s="108">
        <f>SUMIF('20.01'!$AI:$AI,$B:$B,'20.01'!$E:$E)</f>
        <v>0</v>
      </c>
      <c r="BN54" s="108">
        <f>SUMIF('20.01'!$L:$L,$B:$B,'20.01'!$E:$E)</f>
        <v>0</v>
      </c>
      <c r="BO54" s="108">
        <f>SUMIF('20.01'!$M:$M,$B:$B,'20.01'!$E:$E)</f>
        <v>0</v>
      </c>
      <c r="BP54" s="108">
        <f>SUMIF('20.01'!$N:$N,$B:$B,'20.01'!$E:$E)</f>
        <v>0</v>
      </c>
      <c r="BQ54" s="108">
        <f>SUMIF('20.01'!$O:$O,$B:$B,'20.01'!$E:$E)</f>
        <v>0</v>
      </c>
      <c r="BR54" s="108">
        <f>SUMIF('20.01'!$T:$T,$B:$B,'20.01'!$E:$E)</f>
        <v>0</v>
      </c>
      <c r="BS54" s="108">
        <f>SUMIF('20.01'!$AT:$AT,$B:$B,'20.01'!$E:$E)</f>
        <v>0</v>
      </c>
      <c r="BT54" s="108">
        <f>SUMIF('20.01'!$AO:$AO,$B:$B,'20.01'!$E:$E)</f>
        <v>96979.99</v>
      </c>
      <c r="BU54" s="108">
        <f t="shared" si="49"/>
        <v>0</v>
      </c>
      <c r="BV54" s="108">
        <f>SUMIF('20.01'!$AE:$AE,$B:$B,'20.01'!$E:$E)</f>
        <v>0</v>
      </c>
      <c r="BW54" s="108">
        <f>SUMIF('20.01'!$AF:$AF,$B:$B,'20.01'!$E:$E)</f>
        <v>0</v>
      </c>
      <c r="BX54" s="108">
        <f>SUMIF('20.01'!$AG:$AG,$B:$B,'20.01'!$E:$E)</f>
        <v>0</v>
      </c>
      <c r="BY54" s="108">
        <f t="shared" si="50"/>
        <v>29919.439999999999</v>
      </c>
      <c r="BZ54" s="108">
        <f>SUMIF('20.01'!$AH:$AH,$B:$B,'20.01'!$E:$E)</f>
        <v>0</v>
      </c>
      <c r="CA54" s="108">
        <f>SUMIF('20.01'!$AP:$AP,$B:$B,'20.01'!$E:$E)</f>
        <v>0</v>
      </c>
      <c r="CB54" s="108">
        <f>SUMIF('20.01'!$AD:$AD,$B:$B,'20.01'!$E:$E)</f>
        <v>29919.439999999999</v>
      </c>
      <c r="CC54" s="108">
        <f t="shared" si="51"/>
        <v>0</v>
      </c>
      <c r="CD54" s="108">
        <f>SUMIF('20.01'!$Z:$Z,$B:$B,'20.01'!$E:$E)</f>
        <v>0</v>
      </c>
      <c r="CE54" s="108">
        <f>SUMIF('20.01'!$S:$S,$B:$B,'20.01'!$E:$E)</f>
        <v>0</v>
      </c>
      <c r="CF54" s="108">
        <f t="shared" si="52"/>
        <v>0</v>
      </c>
      <c r="CG54" s="108">
        <f>SUMIF('20.01'!$AJ:$AJ,$B:$B,'20.01'!$E:$E)</f>
        <v>0</v>
      </c>
      <c r="CH54" s="108">
        <f>SUMIF('20.01'!$AL:$AL,$B:$B,'20.01'!$E:$E)</f>
        <v>0</v>
      </c>
      <c r="CI54" s="108">
        <f>SUMIF('20.01'!$AM:$AM,$B:$B,'20.01'!$E:$E)</f>
        <v>0</v>
      </c>
      <c r="CJ54" s="108">
        <f>SUMIF('20.01'!$W:$W,$B:$B,'20.01'!$E:$E)</f>
        <v>0</v>
      </c>
      <c r="CK54" s="108">
        <f>SUMIF('20.01'!$AR:$AR,$B:$B,'20.01'!$E:$E)</f>
        <v>0</v>
      </c>
      <c r="CL54" s="108">
        <f t="shared" si="53"/>
        <v>0</v>
      </c>
      <c r="CM54" s="108">
        <f>SUMIF('20.01'!$P:$P,$B:$B,'20.01'!$E:$E)</f>
        <v>0</v>
      </c>
      <c r="CN54" s="108">
        <f>SUMIF('20.01'!$Q:$Q,$B:$B,'20.01'!$E:$E)</f>
        <v>0</v>
      </c>
      <c r="CO54" s="108">
        <f>SUMIF('20.01'!$AK:$AK,$B:$B,'20.01'!$E:$E)</f>
        <v>0</v>
      </c>
      <c r="CP54" s="108">
        <f>SUMIF('20.01'!$U:$U,$B:$B,'20.01'!$E:$E)</f>
        <v>0</v>
      </c>
      <c r="CQ54" s="108">
        <f>SUMIF('20.01'!$R:$R,$B:$B,'20.01'!$E:$E)</f>
        <v>0</v>
      </c>
      <c r="CR54" s="108">
        <f>SUMIF('20.01'!$V:$V,$B:$B,'20.01'!$E:$E)</f>
        <v>0</v>
      </c>
      <c r="CS54" s="108">
        <f t="shared" si="54"/>
        <v>0</v>
      </c>
      <c r="CT54" s="108">
        <f>SUMIF('20.01'!$AQ:$AQ,$B:$B,'20.01'!$E:$E)</f>
        <v>0</v>
      </c>
      <c r="CU54" s="108">
        <f>SUMIF('20.01'!$AC:$AC,$B:$B,'20.01'!$E:$E)</f>
        <v>0</v>
      </c>
      <c r="CV54" s="108">
        <f>SUMIF('20.01'!$AS:$AS,$B:$B,'20.01'!$E:$E)</f>
        <v>0</v>
      </c>
      <c r="CW54" s="108">
        <f t="shared" si="55"/>
        <v>0</v>
      </c>
      <c r="CX54" s="108">
        <f>SUMIF('20.01'!$AB:$AB,$B:$B,'20.01'!$E:$E)</f>
        <v>0</v>
      </c>
      <c r="CY54" s="108">
        <f>SUMIF('20.01'!$AA:$AA,$B:$B,'20.01'!$E:$E)</f>
        <v>0</v>
      </c>
      <c r="CZ54" s="108">
        <f>SUMIF('20.01'!$AN:$AN,$B:$B,'20.01'!$E:$E)</f>
        <v>0</v>
      </c>
      <c r="DA54" s="108">
        <f>SUMIF('20.01'!$X:$X,$B:$B,'20.01'!$E:$E)</f>
        <v>0</v>
      </c>
      <c r="DB54" s="108">
        <f>SUMIF('20.01'!$Y:$Y,$B:$B,'20.01'!$E:$E)</f>
        <v>0</v>
      </c>
      <c r="DC54" s="108">
        <f t="shared" si="56"/>
        <v>7597.1762517134403</v>
      </c>
      <c r="DD54" s="127">
        <f t="shared" si="57"/>
        <v>924619.25921517133</v>
      </c>
      <c r="DE54" s="127">
        <f>FH54*$DE$253/$DC$253+FH54*$DE$249+FH54*$DE$250</f>
        <v>732905.5540860719</v>
      </c>
      <c r="DF54" s="127">
        <f t="shared" si="58"/>
        <v>1795.2564616113664</v>
      </c>
      <c r="DG54" s="127">
        <f t="shared" si="7"/>
        <v>822.46209939227663</v>
      </c>
      <c r="DH54" s="127">
        <f t="shared" si="8"/>
        <v>972.79436221908975</v>
      </c>
      <c r="DI54" s="108">
        <f>SUMIF('20.01'!$AZ:$AZ,$B:$B,'20.01'!$E:$E)+FH54*$DI$249</f>
        <v>1151.9259444092131</v>
      </c>
      <c r="DJ54" s="108">
        <f>SUMIF('20.01'!$AY:$AY,$B:$B,'20.01'!$E:$E)</f>
        <v>0</v>
      </c>
      <c r="DK54" s="108">
        <f t="shared" si="9"/>
        <v>1654.4084502903008</v>
      </c>
      <c r="DL54" s="108">
        <f>SUMIF('20.01'!$AX:$AX,$B:$B,'20.01'!$E:$E)</f>
        <v>0</v>
      </c>
      <c r="DM54" s="108">
        <f t="shared" si="10"/>
        <v>185456.06073620362</v>
      </c>
      <c r="DN54" s="108">
        <f>SUMIF('20.01'!$BA:$BA,$B:$B,'20.01'!$E:$E)</f>
        <v>0</v>
      </c>
      <c r="DO54" s="108">
        <f t="shared" si="11"/>
        <v>1656.0535365849219</v>
      </c>
      <c r="DP54" s="108">
        <f>SUMIF('20.01'!$AW:$AW,$B:$B,'20.01'!$E:$E)</f>
        <v>0</v>
      </c>
      <c r="DQ54" s="108">
        <f t="shared" si="59"/>
        <v>877638.38649672479</v>
      </c>
      <c r="DR54" s="108">
        <f t="shared" si="60"/>
        <v>726732.38392216177</v>
      </c>
      <c r="DS54" s="108">
        <f t="shared" si="12"/>
        <v>233711.77918507784</v>
      </c>
      <c r="DT54" s="108">
        <f t="shared" si="13"/>
        <v>493020.60473708395</v>
      </c>
      <c r="DU54" s="108">
        <f t="shared" si="61"/>
        <v>123365.6655590779</v>
      </c>
      <c r="DV54" s="108">
        <f t="shared" si="62"/>
        <v>73246.689142173011</v>
      </c>
      <c r="DW54" s="108">
        <f t="shared" si="63"/>
        <v>50118.976416904894</v>
      </c>
      <c r="DX54" s="108">
        <f t="shared" si="64"/>
        <v>10384.881415842796</v>
      </c>
      <c r="DY54" s="108">
        <f t="shared" si="65"/>
        <v>6115.3341192036578</v>
      </c>
      <c r="DZ54" s="108">
        <f t="shared" si="66"/>
        <v>4269.5472966391389</v>
      </c>
      <c r="EA54" s="108">
        <f t="shared" si="67"/>
        <v>8213.850065589786</v>
      </c>
      <c r="EB54" s="108">
        <f t="shared" si="68"/>
        <v>648.31315457130086</v>
      </c>
      <c r="EC54" s="108">
        <f t="shared" si="69"/>
        <v>8293.2923794812195</v>
      </c>
      <c r="ED54" s="108">
        <f t="shared" si="70"/>
        <v>149304.61766834158</v>
      </c>
      <c r="EE54" s="108">
        <f t="shared" si="14"/>
        <v>1160716.1192202121</v>
      </c>
      <c r="EF54" s="108">
        <f t="shared" si="71"/>
        <v>478606.13607715769</v>
      </c>
      <c r="EG54" s="108">
        <f t="shared" si="15"/>
        <v>407701.5233249861</v>
      </c>
      <c r="EH54" s="108">
        <f t="shared" si="16"/>
        <v>274408.45981806819</v>
      </c>
      <c r="EI54" s="108">
        <f t="shared" si="72"/>
        <v>426127.73765852477</v>
      </c>
      <c r="EJ54" s="108">
        <f t="shared" si="17"/>
        <v>416241.58267412527</v>
      </c>
      <c r="EK54" s="108">
        <f t="shared" si="18"/>
        <v>1232.3549843995124</v>
      </c>
      <c r="EL54" s="108">
        <f>SUMIF('20.01'!$BF:$BF,$B:$B,'20.01'!$E:$E)</f>
        <v>8653.7999999999993</v>
      </c>
      <c r="EM54" s="108">
        <f>SUMIF('20.01'!$BH:$BH,$B:$B,'20.01'!$E:$E)</f>
        <v>20045</v>
      </c>
      <c r="EO54" s="115">
        <v>1.8100141093425819E-2</v>
      </c>
      <c r="EP54" s="107">
        <v>3.406417341425263</v>
      </c>
      <c r="EQ54" s="108">
        <f t="shared" si="73"/>
        <v>11591.94</v>
      </c>
      <c r="ER54" s="107">
        <v>3.0862320548705928</v>
      </c>
      <c r="ES54" s="108">
        <f t="shared" si="19"/>
        <v>11591.94</v>
      </c>
      <c r="ET54" s="107">
        <v>1.6009273778665385</v>
      </c>
      <c r="EU54" s="108">
        <f t="shared" si="20"/>
        <v>11591.94</v>
      </c>
      <c r="EV54" s="108">
        <f t="shared" si="85"/>
        <v>11591.94</v>
      </c>
      <c r="EW54" s="108">
        <f t="shared" si="86"/>
        <v>11591.94</v>
      </c>
      <c r="EX54" s="108">
        <f t="shared" si="23"/>
        <v>11591.94</v>
      </c>
      <c r="EY54" s="108">
        <f t="shared" si="24"/>
        <v>11591.94</v>
      </c>
      <c r="EZ54" s="108">
        <f t="shared" si="25"/>
        <v>11591.94</v>
      </c>
      <c r="FA54" s="108">
        <f t="shared" si="26"/>
        <v>11591.94</v>
      </c>
      <c r="FB54" s="108">
        <f t="shared" si="27"/>
        <v>11591.94</v>
      </c>
      <c r="FC54" s="108">
        <f t="shared" si="28"/>
        <v>11591.94</v>
      </c>
      <c r="FD54" s="108">
        <f t="shared" si="29"/>
        <v>11591.94</v>
      </c>
      <c r="FE54" s="108">
        <f t="shared" si="30"/>
        <v>11591.94</v>
      </c>
      <c r="FF54" s="108">
        <f t="shared" si="31"/>
        <v>11591.94</v>
      </c>
      <c r="FG54" s="108">
        <f t="shared" si="32"/>
        <v>11591.94</v>
      </c>
      <c r="FH54" s="108">
        <f t="shared" si="74"/>
        <v>11591.94</v>
      </c>
      <c r="FI54" s="108">
        <v>11591.94</v>
      </c>
    </row>
    <row r="55" spans="1:165" ht="12" customHeight="1" x14ac:dyDescent="0.25">
      <c r="A55" s="22">
        <f t="shared" si="75"/>
        <v>50</v>
      </c>
      <c r="B55" s="10" t="s">
        <v>47</v>
      </c>
      <c r="C55" s="28">
        <v>2021</v>
      </c>
      <c r="D55" s="282"/>
      <c r="E55" s="126">
        <f t="shared" si="0"/>
        <v>10302.799999999999</v>
      </c>
      <c r="F55" s="11">
        <f>SUMIF(Площади!$A:$A,$B:$B,Площади!$C:$C)</f>
        <v>9629.5</v>
      </c>
      <c r="G55" s="11">
        <f>SUMIF(Площади!$A:$A,$B:$B,Площади!$G:$G)</f>
        <v>673.3</v>
      </c>
      <c r="H55" s="11">
        <f>SUMIF(Площади!$A:$A,$B:$B,Площади!$F:$F)</f>
        <v>1358.8</v>
      </c>
      <c r="I55" s="124" t="s">
        <v>453</v>
      </c>
      <c r="J55" s="12">
        <v>39.520000000000003</v>
      </c>
      <c r="K55" s="27">
        <v>4.49</v>
      </c>
      <c r="L55" s="27">
        <v>7.61</v>
      </c>
      <c r="M55" s="27">
        <v>11.85</v>
      </c>
      <c r="N55" s="27">
        <v>6.1</v>
      </c>
      <c r="O55" s="27">
        <v>2.78</v>
      </c>
      <c r="P55" s="27">
        <v>1.6</v>
      </c>
      <c r="Q55" s="27">
        <v>5.09</v>
      </c>
      <c r="R55" s="27">
        <v>0</v>
      </c>
      <c r="S55" s="35">
        <f t="shared" si="84"/>
        <v>41.100800000000007</v>
      </c>
      <c r="T55" s="33">
        <f t="shared" si="84"/>
        <v>4.6696</v>
      </c>
      <c r="U55" s="33">
        <f t="shared" si="84"/>
        <v>7.9144000000000005</v>
      </c>
      <c r="V55" s="33">
        <f t="shared" si="83"/>
        <v>12.324</v>
      </c>
      <c r="W55" s="33">
        <f t="shared" si="83"/>
        <v>6.3439999999999994</v>
      </c>
      <c r="X55" s="33">
        <f t="shared" si="83"/>
        <v>2.8912</v>
      </c>
      <c r="Y55" s="33">
        <f t="shared" si="83"/>
        <v>1.6640000000000001</v>
      </c>
      <c r="Z55" s="33">
        <f t="shared" si="83"/>
        <v>5.2935999999999996</v>
      </c>
      <c r="AA55" s="33">
        <f t="shared" si="83"/>
        <v>0</v>
      </c>
      <c r="AB55" s="36"/>
      <c r="AC55" s="36"/>
      <c r="AD55" s="122" t="s">
        <v>395</v>
      </c>
      <c r="AE55" s="37">
        <v>6</v>
      </c>
      <c r="AF55" s="38" t="s">
        <v>396</v>
      </c>
      <c r="AG55" s="282"/>
      <c r="AH55" s="26">
        <v>34.24</v>
      </c>
      <c r="AI55" s="26">
        <v>34.24</v>
      </c>
      <c r="AJ55" s="26">
        <v>2190</v>
      </c>
      <c r="AK55" s="26">
        <v>35.89</v>
      </c>
      <c r="AL55" s="26">
        <v>4.29</v>
      </c>
      <c r="AM55" s="282"/>
      <c r="AN55" s="15">
        <v>7.0000000000000001E-3</v>
      </c>
      <c r="AO55" s="15">
        <v>7.0000000000000001E-3</v>
      </c>
      <c r="AP55" s="16">
        <f t="shared" si="34"/>
        <v>4.193E-4</v>
      </c>
      <c r="AQ55" s="15">
        <f t="shared" si="35"/>
        <v>1.4E-2</v>
      </c>
      <c r="AR55" s="15">
        <v>3.23</v>
      </c>
      <c r="AS55" s="282"/>
      <c r="AT55" s="13">
        <f t="shared" si="36"/>
        <v>9.5115999999999996</v>
      </c>
      <c r="AU55" s="13">
        <f t="shared" si="37"/>
        <v>9.5115999999999996</v>
      </c>
      <c r="AV55" s="13">
        <f t="shared" si="38"/>
        <v>0.56974484000000003</v>
      </c>
      <c r="AW55" s="13">
        <f t="shared" si="39"/>
        <v>19.023199999999999</v>
      </c>
      <c r="AX55" s="13">
        <f t="shared" si="40"/>
        <v>4388.924</v>
      </c>
      <c r="AY55" s="26">
        <f t="shared" si="41"/>
        <v>3.1610550918196999E-2</v>
      </c>
      <c r="AZ55" s="26">
        <f t="shared" si="42"/>
        <v>3.1610550918196999E-2</v>
      </c>
      <c r="BA55" s="26">
        <f t="shared" si="43"/>
        <v>0.12110700000000002</v>
      </c>
      <c r="BB55" s="26">
        <f t="shared" si="44"/>
        <v>6.6267679465776302E-2</v>
      </c>
      <c r="BC55" s="26">
        <f t="shared" si="45"/>
        <v>1.8275113522537563</v>
      </c>
      <c r="BD55" s="282"/>
      <c r="BE55" s="108">
        <f t="shared" si="46"/>
        <v>336357.48268721893</v>
      </c>
      <c r="BF55" s="108">
        <f t="shared" si="47"/>
        <v>109534.0558331488</v>
      </c>
      <c r="BG55" s="108">
        <f t="shared" si="2"/>
        <v>53245.968624248737</v>
      </c>
      <c r="BH55" s="108">
        <f t="shared" si="3"/>
        <v>8854.8848443271017</v>
      </c>
      <c r="BI55" s="108">
        <f t="shared" si="4"/>
        <v>3158.6812909308887</v>
      </c>
      <c r="BJ55" s="108">
        <f>FH55*$BJ$259</f>
        <v>12448.271073642085</v>
      </c>
      <c r="BK55" s="108">
        <f>SUMIF('20.01'!$K:$K,$B:$B,'20.01'!$E:$E)</f>
        <v>31826.25</v>
      </c>
      <c r="BL55" s="108">
        <f t="shared" si="48"/>
        <v>77683.28</v>
      </c>
      <c r="BM55" s="108">
        <f>SUMIF('20.01'!$AI:$AI,$B:$B,'20.01'!$E:$E)</f>
        <v>0</v>
      </c>
      <c r="BN55" s="108">
        <f>SUMIF('20.01'!$L:$L,$B:$B,'20.01'!$E:$E)</f>
        <v>73328.639999999999</v>
      </c>
      <c r="BO55" s="108">
        <f>SUMIF('20.01'!$M:$M,$B:$B,'20.01'!$E:$E)</f>
        <v>4354.6400000000003</v>
      </c>
      <c r="BP55" s="108">
        <f>SUMIF('20.01'!$N:$N,$B:$B,'20.01'!$E:$E)</f>
        <v>0</v>
      </c>
      <c r="BQ55" s="108">
        <f>SUMIF('20.01'!$O:$O,$B:$B,'20.01'!$E:$E)</f>
        <v>0</v>
      </c>
      <c r="BR55" s="108">
        <f>SUMIF('20.01'!$T:$T,$B:$B,'20.01'!$E:$E)</f>
        <v>0</v>
      </c>
      <c r="BS55" s="108">
        <f>SUMIF('20.01'!$AT:$AT,$B:$B,'20.01'!$E:$E)</f>
        <v>0</v>
      </c>
      <c r="BT55" s="108">
        <f>SUMIF('20.01'!$AO:$AO,$B:$B,'20.01'!$E:$E)</f>
        <v>0</v>
      </c>
      <c r="BU55" s="108">
        <f t="shared" si="49"/>
        <v>0</v>
      </c>
      <c r="BV55" s="108">
        <f>SUMIF('20.01'!$AE:$AE,$B:$B,'20.01'!$E:$E)</f>
        <v>0</v>
      </c>
      <c r="BW55" s="108">
        <f>SUMIF('20.01'!$AF:$AF,$B:$B,'20.01'!$E:$E)</f>
        <v>0</v>
      </c>
      <c r="BX55" s="108">
        <f>SUMIF('20.01'!$AG:$AG,$B:$B,'20.01'!$E:$E)</f>
        <v>0</v>
      </c>
      <c r="BY55" s="108">
        <f t="shared" si="50"/>
        <v>0</v>
      </c>
      <c r="BZ55" s="108">
        <f>SUMIF('20.01'!$AH:$AH,$B:$B,'20.01'!$E:$E)</f>
        <v>0</v>
      </c>
      <c r="CA55" s="108">
        <f>SUMIF('20.01'!$AP:$AP,$B:$B,'20.01'!$E:$E)</f>
        <v>0</v>
      </c>
      <c r="CB55" s="108">
        <f>SUMIF('20.01'!$AD:$AD,$B:$B,'20.01'!$E:$E)</f>
        <v>0</v>
      </c>
      <c r="CC55" s="108">
        <f t="shared" si="51"/>
        <v>45104.232804398285</v>
      </c>
      <c r="CD55" s="108">
        <f>SUMIF('20.01'!$Z:$Z,$B:$B,'20.01'!$E:$E)+FH55*$CD$249</f>
        <v>45104.232804398285</v>
      </c>
      <c r="CE55" s="108">
        <f>SUMIF('20.01'!$S:$S,$B:$B,'20.01'!$E:$E)</f>
        <v>0</v>
      </c>
      <c r="CF55" s="108">
        <f t="shared" si="52"/>
        <v>97283.62</v>
      </c>
      <c r="CG55" s="108">
        <f>SUMIF('20.01'!$AJ:$AJ,$B:$B,'20.01'!$E:$E)</f>
        <v>97283.62</v>
      </c>
      <c r="CH55" s="108">
        <f>SUMIF('20.01'!$AL:$AL,$B:$B,'20.01'!$E:$E)</f>
        <v>0</v>
      </c>
      <c r="CI55" s="108">
        <f>SUMIF('20.01'!$AM:$AM,$B:$B,'20.01'!$E:$E)</f>
        <v>0</v>
      </c>
      <c r="CJ55" s="108">
        <f>SUMIF('20.01'!$W:$W,$B:$B,'20.01'!$E:$E)</f>
        <v>0</v>
      </c>
      <c r="CK55" s="108">
        <f>SUMIF('20.01'!$AR:$AR,$B:$B,'20.01'!$E:$E)</f>
        <v>0</v>
      </c>
      <c r="CL55" s="108">
        <f t="shared" si="53"/>
        <v>0</v>
      </c>
      <c r="CM55" s="108">
        <f>SUMIF('20.01'!$P:$P,$B:$B,'20.01'!$E:$E)</f>
        <v>0</v>
      </c>
      <c r="CN55" s="108">
        <f>SUMIF('20.01'!$Q:$Q,$B:$B,'20.01'!$E:$E)</f>
        <v>0</v>
      </c>
      <c r="CO55" s="108">
        <f>SUMIF('20.01'!$AK:$AK,$B:$B,'20.01'!$E:$E)</f>
        <v>0</v>
      </c>
      <c r="CP55" s="108">
        <f>SUMIF('20.01'!$U:$U,$B:$B,'20.01'!$E:$E)</f>
        <v>0</v>
      </c>
      <c r="CQ55" s="108">
        <f>SUMIF('20.01'!$R:$R,$B:$B,'20.01'!$E:$E)</f>
        <v>0</v>
      </c>
      <c r="CR55" s="108">
        <f>SUMIF('20.01'!$V:$V,$B:$B,'20.01'!$E:$E)</f>
        <v>0</v>
      </c>
      <c r="CS55" s="108">
        <f t="shared" si="54"/>
        <v>0</v>
      </c>
      <c r="CT55" s="108">
        <f>SUMIF('20.01'!$AQ:$AQ,$B:$B,'20.01'!$E:$E)</f>
        <v>0</v>
      </c>
      <c r="CU55" s="108">
        <f>SUMIF('20.01'!$AC:$AC,$B:$B,'20.01'!$E:$E)</f>
        <v>0</v>
      </c>
      <c r="CV55" s="108">
        <f>SUMIF('20.01'!$AS:$AS,$B:$B,'20.01'!$E:$E)</f>
        <v>0</v>
      </c>
      <c r="CW55" s="108">
        <f t="shared" si="55"/>
        <v>0</v>
      </c>
      <c r="CX55" s="108">
        <f>SUMIF('20.01'!$AB:$AB,$B:$B,'20.01'!$E:$E)</f>
        <v>0</v>
      </c>
      <c r="CY55" s="108">
        <f>SUMIF('20.01'!$AA:$AA,$B:$B,'20.01'!$E:$E)</f>
        <v>0</v>
      </c>
      <c r="CZ55" s="108">
        <f>SUMIF('20.01'!$AN:$AN,$B:$B,'20.01'!$E:$E)</f>
        <v>0</v>
      </c>
      <c r="DA55" s="108">
        <f>SUMIF('20.01'!$X:$X,$B:$B,'20.01'!$E:$E)</f>
        <v>0</v>
      </c>
      <c r="DB55" s="108">
        <f>SUMIF('20.01'!$Y:$Y,$B:$B,'20.01'!$E:$E)</f>
        <v>0</v>
      </c>
      <c r="DC55" s="108">
        <f t="shared" si="56"/>
        <v>6752.2940496718611</v>
      </c>
      <c r="DD55" s="127">
        <f t="shared" si="57"/>
        <v>821792.32327307342</v>
      </c>
      <c r="DE55" s="127">
        <f>FH55*$DE$253/$DC$253+FH55*$DE$249+FH55*$DE$250</f>
        <v>651399.10512286844</v>
      </c>
      <c r="DF55" s="127">
        <f t="shared" si="58"/>
        <v>1595.6059359080177</v>
      </c>
      <c r="DG55" s="127">
        <f t="shared" si="7"/>
        <v>730.99606430146707</v>
      </c>
      <c r="DH55" s="127">
        <f t="shared" si="8"/>
        <v>864.60987160655066</v>
      </c>
      <c r="DI55" s="108">
        <f>SUMIF('20.01'!$AZ:$AZ,$B:$B,'20.01'!$E:$E)+FH55*$DI$249</f>
        <v>1023.8202250925419</v>
      </c>
      <c r="DJ55" s="108">
        <f>SUMIF('20.01'!$AY:$AY,$B:$B,'20.01'!$E:$E)</f>
        <v>0</v>
      </c>
      <c r="DK55" s="108">
        <f t="shared" si="9"/>
        <v>1470.4216362102386</v>
      </c>
      <c r="DL55" s="108">
        <f>SUMIF('20.01'!$AX:$AX,$B:$B,'20.01'!$E:$E)</f>
        <v>0</v>
      </c>
      <c r="DM55" s="108">
        <f t="shared" si="10"/>
        <v>164831.48658058606</v>
      </c>
      <c r="DN55" s="108">
        <f>SUMIF('20.01'!$BA:$BA,$B:$B,'20.01'!$E:$E)</f>
        <v>0</v>
      </c>
      <c r="DO55" s="108">
        <f t="shared" si="11"/>
        <v>1471.8837724079951</v>
      </c>
      <c r="DP55" s="108">
        <f>SUMIF('20.01'!$AW:$AW,$B:$B,'20.01'!$E:$E)</f>
        <v>0</v>
      </c>
      <c r="DQ55" s="108">
        <f t="shared" si="59"/>
        <v>780036.19483869453</v>
      </c>
      <c r="DR55" s="108">
        <f t="shared" si="60"/>
        <v>645912.45340066019</v>
      </c>
      <c r="DS55" s="108">
        <f t="shared" si="12"/>
        <v>207720.68511293366</v>
      </c>
      <c r="DT55" s="108">
        <f t="shared" si="13"/>
        <v>438191.76828772656</v>
      </c>
      <c r="DU55" s="108">
        <f t="shared" si="61"/>
        <v>109646.16613975468</v>
      </c>
      <c r="DV55" s="108">
        <f t="shared" si="62"/>
        <v>65100.922614677103</v>
      </c>
      <c r="DW55" s="108">
        <f t="shared" si="63"/>
        <v>44545.243525077582</v>
      </c>
      <c r="DX55" s="108">
        <f t="shared" si="64"/>
        <v>9229.97843770285</v>
      </c>
      <c r="DY55" s="108">
        <f t="shared" si="65"/>
        <v>5435.247625792701</v>
      </c>
      <c r="DZ55" s="108">
        <f t="shared" si="66"/>
        <v>3794.7308119101485</v>
      </c>
      <c r="EA55" s="108">
        <f t="shared" si="67"/>
        <v>7300.3875499492278</v>
      </c>
      <c r="EB55" s="108">
        <f t="shared" si="68"/>
        <v>576.21422893123997</v>
      </c>
      <c r="EC55" s="108">
        <f t="shared" si="69"/>
        <v>7370.9950816963437</v>
      </c>
      <c r="ED55" s="108">
        <f t="shared" si="70"/>
        <v>132700.44659594423</v>
      </c>
      <c r="EE55" s="108">
        <f t="shared" si="14"/>
        <v>1031632.8442954329</v>
      </c>
      <c r="EF55" s="108">
        <f t="shared" si="71"/>
        <v>425380.33312592545</v>
      </c>
      <c r="EG55" s="108">
        <f t="shared" si="15"/>
        <v>362361.02451467724</v>
      </c>
      <c r="EH55" s="108">
        <f t="shared" si="16"/>
        <v>243891.48665483028</v>
      </c>
      <c r="EI55" s="108">
        <f t="shared" si="72"/>
        <v>387357.36944134464</v>
      </c>
      <c r="EJ55" s="108">
        <f t="shared" si="17"/>
        <v>369863.60445911367</v>
      </c>
      <c r="EK55" s="108">
        <f t="shared" si="18"/>
        <v>1095.0449822309222</v>
      </c>
      <c r="EL55" s="108">
        <f>SUMIF('20.01'!$BF:$BF,$B:$B,'20.01'!$E:$E)</f>
        <v>16398.72</v>
      </c>
      <c r="EM55" s="108">
        <f>SUMIF('20.01'!$BH:$BH,$B:$B,'20.01'!$E:$E)</f>
        <v>0</v>
      </c>
      <c r="EO55" s="115">
        <v>1.6083408541318595E-2</v>
      </c>
      <c r="EP55" s="107">
        <v>3.4064178650802126</v>
      </c>
      <c r="EQ55" s="108">
        <f t="shared" si="73"/>
        <v>10302.800000000001</v>
      </c>
      <c r="ER55" s="107">
        <v>3.0862325682508565</v>
      </c>
      <c r="ES55" s="108">
        <f t="shared" si="19"/>
        <v>10302.800000000001</v>
      </c>
      <c r="ET55" s="107">
        <v>1.6009275478216987</v>
      </c>
      <c r="EU55" s="108">
        <f t="shared" si="20"/>
        <v>10302.800000000001</v>
      </c>
      <c r="EV55" s="108">
        <f t="shared" si="85"/>
        <v>10302.799999999999</v>
      </c>
      <c r="EW55" s="108">
        <f t="shared" si="86"/>
        <v>10302.799999999999</v>
      </c>
      <c r="EX55" s="108">
        <f t="shared" si="23"/>
        <v>10302.799999999999</v>
      </c>
      <c r="EY55" s="108">
        <f t="shared" si="24"/>
        <v>10302.799999999999</v>
      </c>
      <c r="EZ55" s="108">
        <f t="shared" si="25"/>
        <v>10302.799999999999</v>
      </c>
      <c r="FA55" s="108">
        <f t="shared" si="26"/>
        <v>10302.799999999999</v>
      </c>
      <c r="FB55" s="108">
        <f t="shared" si="27"/>
        <v>10302.799999999999</v>
      </c>
      <c r="FC55" s="108">
        <f t="shared" si="28"/>
        <v>10302.799999999999</v>
      </c>
      <c r="FD55" s="108">
        <f t="shared" si="29"/>
        <v>10302.799999999999</v>
      </c>
      <c r="FE55" s="108">
        <f t="shared" si="30"/>
        <v>10302.799999999999</v>
      </c>
      <c r="FF55" s="108">
        <f t="shared" si="31"/>
        <v>10302.799999999999</v>
      </c>
      <c r="FG55" s="108">
        <f t="shared" si="32"/>
        <v>10302.799999999999</v>
      </c>
      <c r="FH55" s="108">
        <f t="shared" si="74"/>
        <v>10302.800000000001</v>
      </c>
      <c r="FI55" s="108">
        <v>10302.800000000001</v>
      </c>
    </row>
    <row r="56" spans="1:165" ht="12" customHeight="1" x14ac:dyDescent="0.25">
      <c r="A56" s="22">
        <f t="shared" si="75"/>
        <v>51</v>
      </c>
      <c r="B56" s="10" t="s">
        <v>48</v>
      </c>
      <c r="C56" s="28">
        <v>2021</v>
      </c>
      <c r="D56" s="282"/>
      <c r="E56" s="126">
        <f t="shared" si="0"/>
        <v>4911.5</v>
      </c>
      <c r="F56" s="11">
        <f>SUMIF(Площади!$A:$A,$B:$B,Площади!$C:$C)</f>
        <v>4911.5</v>
      </c>
      <c r="G56" s="11">
        <f>SUMIF(Площади!$A:$A,$B:$B,Площади!$G:$G)</f>
        <v>0</v>
      </c>
      <c r="H56" s="11">
        <f>SUMIF(Площади!$A:$A,$B:$B,Площади!$F:$F)</f>
        <v>536.79999999999995</v>
      </c>
      <c r="I56" s="124" t="s">
        <v>453</v>
      </c>
      <c r="J56" s="12">
        <v>39.520000000000003</v>
      </c>
      <c r="K56" s="27">
        <v>4.49</v>
      </c>
      <c r="L56" s="27">
        <v>7.61</v>
      </c>
      <c r="M56" s="27">
        <v>11.85</v>
      </c>
      <c r="N56" s="27">
        <v>6.1</v>
      </c>
      <c r="O56" s="27">
        <v>2.78</v>
      </c>
      <c r="P56" s="27">
        <v>1.6</v>
      </c>
      <c r="Q56" s="27">
        <v>5.09</v>
      </c>
      <c r="R56" s="27">
        <v>0</v>
      </c>
      <c r="S56" s="35">
        <f t="shared" si="84"/>
        <v>41.100800000000007</v>
      </c>
      <c r="T56" s="33">
        <f t="shared" si="84"/>
        <v>4.6696</v>
      </c>
      <c r="U56" s="33">
        <f t="shared" si="84"/>
        <v>7.9144000000000005</v>
      </c>
      <c r="V56" s="33">
        <f t="shared" si="83"/>
        <v>12.324</v>
      </c>
      <c r="W56" s="33">
        <f t="shared" si="83"/>
        <v>6.3439999999999994</v>
      </c>
      <c r="X56" s="33">
        <f t="shared" si="83"/>
        <v>2.8912</v>
      </c>
      <c r="Y56" s="33">
        <f t="shared" si="83"/>
        <v>1.6640000000000001</v>
      </c>
      <c r="Z56" s="33">
        <f t="shared" si="83"/>
        <v>5.2935999999999996</v>
      </c>
      <c r="AA56" s="33">
        <f t="shared" si="83"/>
        <v>0</v>
      </c>
      <c r="AB56" s="36"/>
      <c r="AC56" s="36"/>
      <c r="AD56" s="122" t="s">
        <v>395</v>
      </c>
      <c r="AE56" s="37">
        <v>2</v>
      </c>
      <c r="AF56" s="38" t="s">
        <v>396</v>
      </c>
      <c r="AG56" s="282"/>
      <c r="AH56" s="26">
        <v>34.24</v>
      </c>
      <c r="AI56" s="26">
        <v>34.24</v>
      </c>
      <c r="AJ56" s="26">
        <v>2190</v>
      </c>
      <c r="AK56" s="26">
        <v>35.89</v>
      </c>
      <c r="AL56" s="26">
        <v>4.29</v>
      </c>
      <c r="AM56" s="282"/>
      <c r="AN56" s="15">
        <v>7.0000000000000001E-3</v>
      </c>
      <c r="AO56" s="15">
        <v>7.0000000000000001E-3</v>
      </c>
      <c r="AP56" s="16">
        <f t="shared" si="34"/>
        <v>4.193E-4</v>
      </c>
      <c r="AQ56" s="15">
        <f t="shared" si="35"/>
        <v>1.4E-2</v>
      </c>
      <c r="AR56" s="15">
        <v>3.23</v>
      </c>
      <c r="AS56" s="282"/>
      <c r="AT56" s="13">
        <f t="shared" si="36"/>
        <v>3.7575999999999996</v>
      </c>
      <c r="AU56" s="13">
        <f t="shared" si="37"/>
        <v>3.7575999999999996</v>
      </c>
      <c r="AV56" s="13">
        <f t="shared" si="38"/>
        <v>0.22508023999999999</v>
      </c>
      <c r="AW56" s="13">
        <f t="shared" si="39"/>
        <v>7.5151999999999992</v>
      </c>
      <c r="AX56" s="13">
        <f t="shared" si="40"/>
        <v>1733.8639999999998</v>
      </c>
      <c r="AY56" s="26">
        <f t="shared" si="41"/>
        <v>2.6195708846584547E-2</v>
      </c>
      <c r="AZ56" s="26">
        <f t="shared" si="42"/>
        <v>2.6195708846584547E-2</v>
      </c>
      <c r="BA56" s="26">
        <f t="shared" si="43"/>
        <v>0.10036154445688689</v>
      </c>
      <c r="BB56" s="26">
        <f t="shared" si="44"/>
        <v>5.4916120940649495E-2</v>
      </c>
      <c r="BC56" s="26">
        <f t="shared" si="45"/>
        <v>1.5144612765957444</v>
      </c>
      <c r="BD56" s="282"/>
      <c r="BE56" s="108">
        <f t="shared" si="46"/>
        <v>80010.661922342493</v>
      </c>
      <c r="BF56" s="108">
        <f t="shared" si="47"/>
        <v>80010.661922342493</v>
      </c>
      <c r="BG56" s="108">
        <f t="shared" si="2"/>
        <v>25383.155540047137</v>
      </c>
      <c r="BH56" s="108">
        <f t="shared" si="3"/>
        <v>4221.2570284692083</v>
      </c>
      <c r="BI56" s="108">
        <f t="shared" si="4"/>
        <v>1505.7909656022691</v>
      </c>
      <c r="BJ56" s="108">
        <f>FH56*$BJ$259</f>
        <v>5934.27838822389</v>
      </c>
      <c r="BK56" s="108">
        <f>SUMIF('20.01'!$K:$K,$B:$B,'20.01'!$E:$E)</f>
        <v>42966.18</v>
      </c>
      <c r="BL56" s="108">
        <f t="shared" si="48"/>
        <v>0</v>
      </c>
      <c r="BM56" s="108">
        <f>SUMIF('20.01'!$AI:$AI,$B:$B,'20.01'!$E:$E)</f>
        <v>0</v>
      </c>
      <c r="BN56" s="108">
        <f>SUMIF('20.01'!$L:$L,$B:$B,'20.01'!$E:$E)</f>
        <v>0</v>
      </c>
      <c r="BO56" s="108">
        <f>SUMIF('20.01'!$M:$M,$B:$B,'20.01'!$E:$E)</f>
        <v>0</v>
      </c>
      <c r="BP56" s="108">
        <f>SUMIF('20.01'!$N:$N,$B:$B,'20.01'!$E:$E)</f>
        <v>0</v>
      </c>
      <c r="BQ56" s="108">
        <f>SUMIF('20.01'!$O:$O,$B:$B,'20.01'!$E:$E)</f>
        <v>0</v>
      </c>
      <c r="BR56" s="108">
        <f>SUMIF('20.01'!$T:$T,$B:$B,'20.01'!$E:$E)</f>
        <v>0</v>
      </c>
      <c r="BS56" s="108">
        <f>SUMIF('20.01'!$AT:$AT,$B:$B,'20.01'!$E:$E)</f>
        <v>0</v>
      </c>
      <c r="BT56" s="108">
        <f>SUMIF('20.01'!$AO:$AO,$B:$B,'20.01'!$E:$E)</f>
        <v>0</v>
      </c>
      <c r="BU56" s="108">
        <f t="shared" si="49"/>
        <v>0</v>
      </c>
      <c r="BV56" s="108">
        <f>SUMIF('20.01'!$AE:$AE,$B:$B,'20.01'!$E:$E)</f>
        <v>0</v>
      </c>
      <c r="BW56" s="108">
        <f>SUMIF('20.01'!$AF:$AF,$B:$B,'20.01'!$E:$E)</f>
        <v>0</v>
      </c>
      <c r="BX56" s="108">
        <f>SUMIF('20.01'!$AG:$AG,$B:$B,'20.01'!$E:$E)</f>
        <v>0</v>
      </c>
      <c r="BY56" s="108">
        <f t="shared" si="50"/>
        <v>0</v>
      </c>
      <c r="BZ56" s="108">
        <f>SUMIF('20.01'!$AH:$AH,$B:$B,'20.01'!$E:$E)</f>
        <v>0</v>
      </c>
      <c r="CA56" s="108">
        <f>SUMIF('20.01'!$AP:$AP,$B:$B,'20.01'!$E:$E)</f>
        <v>0</v>
      </c>
      <c r="CB56" s="108">
        <f>SUMIF('20.01'!$AD:$AD,$B:$B,'20.01'!$E:$E)</f>
        <v>0</v>
      </c>
      <c r="CC56" s="108">
        <f t="shared" si="51"/>
        <v>0</v>
      </c>
      <c r="CD56" s="108">
        <f>SUMIF('20.01'!$Z:$Z,$B:$B,'20.01'!$E:$E)</f>
        <v>0</v>
      </c>
      <c r="CE56" s="108">
        <f>SUMIF('20.01'!$S:$S,$B:$B,'20.01'!$E:$E)</f>
        <v>0</v>
      </c>
      <c r="CF56" s="108">
        <f t="shared" si="52"/>
        <v>0</v>
      </c>
      <c r="CG56" s="108">
        <f>SUMIF('20.01'!$AJ:$AJ,$B:$B,'20.01'!$E:$E)</f>
        <v>0</v>
      </c>
      <c r="CH56" s="108">
        <f>SUMIF('20.01'!$AL:$AL,$B:$B,'20.01'!$E:$E)</f>
        <v>0</v>
      </c>
      <c r="CI56" s="108">
        <f>SUMIF('20.01'!$AM:$AM,$B:$B,'20.01'!$E:$E)</f>
        <v>0</v>
      </c>
      <c r="CJ56" s="108">
        <f>SUMIF('20.01'!$W:$W,$B:$B,'20.01'!$E:$E)</f>
        <v>0</v>
      </c>
      <c r="CK56" s="108">
        <f>SUMIF('20.01'!$AR:$AR,$B:$B,'20.01'!$E:$E)</f>
        <v>0</v>
      </c>
      <c r="CL56" s="108">
        <f t="shared" si="53"/>
        <v>0</v>
      </c>
      <c r="CM56" s="108">
        <f>SUMIF('20.01'!$P:$P,$B:$B,'20.01'!$E:$E)</f>
        <v>0</v>
      </c>
      <c r="CN56" s="108">
        <f>SUMIF('20.01'!$Q:$Q,$B:$B,'20.01'!$E:$E)</f>
        <v>0</v>
      </c>
      <c r="CO56" s="108">
        <f>SUMIF('20.01'!$AK:$AK,$B:$B,'20.01'!$E:$E)</f>
        <v>0</v>
      </c>
      <c r="CP56" s="108">
        <f>SUMIF('20.01'!$U:$U,$B:$B,'20.01'!$E:$E)</f>
        <v>0</v>
      </c>
      <c r="CQ56" s="108">
        <f>SUMIF('20.01'!$R:$R,$B:$B,'20.01'!$E:$E)</f>
        <v>0</v>
      </c>
      <c r="CR56" s="108">
        <f>SUMIF('20.01'!$V:$V,$B:$B,'20.01'!$E:$E)</f>
        <v>0</v>
      </c>
      <c r="CS56" s="108">
        <f t="shared" si="54"/>
        <v>0</v>
      </c>
      <c r="CT56" s="108">
        <f>SUMIF('20.01'!$AQ:$AQ,$B:$B,'20.01'!$E:$E)</f>
        <v>0</v>
      </c>
      <c r="CU56" s="108">
        <f>SUMIF('20.01'!$AC:$AC,$B:$B,'20.01'!$E:$E)</f>
        <v>0</v>
      </c>
      <c r="CV56" s="108">
        <f>SUMIF('20.01'!$AS:$AS,$B:$B,'20.01'!$E:$E)</f>
        <v>0</v>
      </c>
      <c r="CW56" s="108">
        <f t="shared" si="55"/>
        <v>0</v>
      </c>
      <c r="CX56" s="108">
        <f>SUMIF('20.01'!$AB:$AB,$B:$B,'20.01'!$E:$E)</f>
        <v>0</v>
      </c>
      <c r="CY56" s="108">
        <f>SUMIF('20.01'!$AA:$AA,$B:$B,'20.01'!$E:$E)</f>
        <v>0</v>
      </c>
      <c r="CZ56" s="108">
        <f>SUMIF('20.01'!$AN:$AN,$B:$B,'20.01'!$E:$E)</f>
        <v>0</v>
      </c>
      <c r="DA56" s="108">
        <f>SUMIF('20.01'!$X:$X,$B:$B,'20.01'!$E:$E)</f>
        <v>0</v>
      </c>
      <c r="DB56" s="108">
        <f>SUMIF('20.01'!$Y:$Y,$B:$B,'20.01'!$E:$E)</f>
        <v>0</v>
      </c>
      <c r="DC56" s="108">
        <f t="shared" si="56"/>
        <v>0</v>
      </c>
      <c r="DD56" s="127">
        <f t="shared" si="57"/>
        <v>391760.78306438046</v>
      </c>
      <c r="DE56" s="127">
        <f>FH56*$DE$253/$DC$253+FH56*$DE$249+FH56*$DE$250</f>
        <v>310531.76853000809</v>
      </c>
      <c r="DF56" s="127">
        <f t="shared" si="58"/>
        <v>760.64939183641616</v>
      </c>
      <c r="DG56" s="127">
        <f t="shared" si="7"/>
        <v>348.47683831741421</v>
      </c>
      <c r="DH56" s="127">
        <f t="shared" si="8"/>
        <v>412.17255351900195</v>
      </c>
      <c r="DI56" s="108">
        <f>SUMIF('20.01'!$AZ:$AZ,$B:$B,'20.01'!$E:$E)+FH56*$DI$249</f>
        <v>488.07052796735059</v>
      </c>
      <c r="DJ56" s="108">
        <f>SUMIF('20.01'!$AY:$AY,$B:$B,'20.01'!$E:$E)</f>
        <v>0</v>
      </c>
      <c r="DK56" s="108">
        <f t="shared" si="9"/>
        <v>700.97214992493173</v>
      </c>
      <c r="DL56" s="108">
        <f>SUMIF('20.01'!$AX:$AX,$B:$B,'20.01'!$E:$E)</f>
        <v>0</v>
      </c>
      <c r="DM56" s="108">
        <f t="shared" si="10"/>
        <v>78577.653292362113</v>
      </c>
      <c r="DN56" s="108">
        <f>SUMIF('20.01'!$BA:$BA,$B:$B,'20.01'!$E:$E)</f>
        <v>0</v>
      </c>
      <c r="DO56" s="108">
        <f t="shared" si="11"/>
        <v>701.66917228150282</v>
      </c>
      <c r="DP56" s="108">
        <f>SUMIF('20.01'!$AW:$AW,$B:$B,'20.01'!$E:$E)</f>
        <v>0</v>
      </c>
      <c r="DQ56" s="108">
        <f t="shared" si="59"/>
        <v>371855.00746886752</v>
      </c>
      <c r="DR56" s="108">
        <f t="shared" si="60"/>
        <v>307916.19898254285</v>
      </c>
      <c r="DS56" s="108">
        <f t="shared" si="12"/>
        <v>99023.580476392206</v>
      </c>
      <c r="DT56" s="108">
        <f t="shared" si="13"/>
        <v>208892.61850615064</v>
      </c>
      <c r="DU56" s="108">
        <f t="shared" si="61"/>
        <v>52269.979519684464</v>
      </c>
      <c r="DV56" s="108">
        <f t="shared" si="62"/>
        <v>31034.590734750414</v>
      </c>
      <c r="DW56" s="108">
        <f t="shared" si="63"/>
        <v>21235.388784934046</v>
      </c>
      <c r="DX56" s="108">
        <f t="shared" si="64"/>
        <v>4400.0697962473832</v>
      </c>
      <c r="DY56" s="108">
        <f t="shared" si="65"/>
        <v>2591.0644401600389</v>
      </c>
      <c r="DZ56" s="108">
        <f t="shared" si="66"/>
        <v>1809.0053560873444</v>
      </c>
      <c r="EA56" s="108">
        <f t="shared" si="67"/>
        <v>3480.2047454648864</v>
      </c>
      <c r="EB56" s="108">
        <f t="shared" si="68"/>
        <v>274.69000518264795</v>
      </c>
      <c r="EC56" s="108">
        <f t="shared" si="69"/>
        <v>3513.8644197452718</v>
      </c>
      <c r="ED56" s="108">
        <f t="shared" si="70"/>
        <v>63260.302389251468</v>
      </c>
      <c r="EE56" s="108">
        <f t="shared" si="14"/>
        <v>491794.92125995056</v>
      </c>
      <c r="EF56" s="108">
        <f t="shared" si="71"/>
        <v>202785.21432503618</v>
      </c>
      <c r="EG56" s="108">
        <f t="shared" si="15"/>
        <v>172742.96035095671</v>
      </c>
      <c r="EH56" s="108">
        <f t="shared" si="16"/>
        <v>116266.74658395763</v>
      </c>
      <c r="EI56" s="108">
        <f t="shared" si="72"/>
        <v>181526.28822414792</v>
      </c>
      <c r="EJ56" s="108">
        <f t="shared" si="17"/>
        <v>176449.12017605026</v>
      </c>
      <c r="EK56" s="108">
        <f t="shared" si="18"/>
        <v>522.4080480976445</v>
      </c>
      <c r="EL56" s="108">
        <f>SUMIF('20.01'!$BF:$BF,$B:$B,'20.01'!$E:$E)</f>
        <v>4554.76</v>
      </c>
      <c r="EM56" s="108">
        <f>SUMIF('20.01'!$BH:$BH,$B:$B,'20.01'!$E:$E)</f>
        <v>0</v>
      </c>
      <c r="EO56" s="115">
        <v>7.672837371218968E-3</v>
      </c>
      <c r="EP56" s="107">
        <v>3.4064165198461946</v>
      </c>
      <c r="EQ56" s="108">
        <f t="shared" si="73"/>
        <v>4911.5</v>
      </c>
      <c r="ER56" s="107">
        <v>3.0862323601814743</v>
      </c>
      <c r="ES56" s="108">
        <f t="shared" si="19"/>
        <v>4911.5</v>
      </c>
      <c r="ET56" s="107">
        <v>1.6009274876406323</v>
      </c>
      <c r="EU56" s="108">
        <f t="shared" si="20"/>
        <v>4911.5</v>
      </c>
      <c r="EV56" s="108">
        <f t="shared" si="85"/>
        <v>4911.5</v>
      </c>
      <c r="EW56" s="108">
        <f t="shared" si="86"/>
        <v>4911.5</v>
      </c>
      <c r="EX56" s="108">
        <f t="shared" si="23"/>
        <v>4911.5</v>
      </c>
      <c r="EY56" s="108">
        <f t="shared" si="24"/>
        <v>4911.5</v>
      </c>
      <c r="EZ56" s="108">
        <f t="shared" si="25"/>
        <v>4911.5</v>
      </c>
      <c r="FA56" s="108">
        <f t="shared" si="26"/>
        <v>4911.5</v>
      </c>
      <c r="FB56" s="108">
        <f t="shared" si="27"/>
        <v>4911.5</v>
      </c>
      <c r="FC56" s="108">
        <f t="shared" si="28"/>
        <v>4911.5</v>
      </c>
      <c r="FD56" s="108">
        <f t="shared" si="29"/>
        <v>4911.5</v>
      </c>
      <c r="FE56" s="108">
        <f t="shared" si="30"/>
        <v>4911.5</v>
      </c>
      <c r="FF56" s="108">
        <f t="shared" si="31"/>
        <v>4911.5</v>
      </c>
      <c r="FG56" s="108">
        <f t="shared" si="32"/>
        <v>4911.5</v>
      </c>
      <c r="FH56" s="108">
        <f t="shared" si="74"/>
        <v>4911.5</v>
      </c>
      <c r="FI56" s="108">
        <v>0</v>
      </c>
    </row>
    <row r="57" spans="1:165" ht="12" customHeight="1" x14ac:dyDescent="0.25">
      <c r="A57" s="22">
        <f t="shared" si="75"/>
        <v>52</v>
      </c>
      <c r="B57" s="10" t="s">
        <v>49</v>
      </c>
      <c r="C57" s="28">
        <v>2021</v>
      </c>
      <c r="D57" s="282"/>
      <c r="E57" s="126">
        <f t="shared" si="0"/>
        <v>3072.3</v>
      </c>
      <c r="F57" s="11">
        <f>SUMIF(Площади!$A:$A,$B:$B,Площади!$C:$C)</f>
        <v>3018.9</v>
      </c>
      <c r="G57" s="11">
        <f>SUMIF(Площади!$A:$A,$B:$B,Площади!$G:$G)</f>
        <v>53.4</v>
      </c>
      <c r="H57" s="11">
        <f>SUMIF(Площади!$A:$A,$B:$B,Площади!$F:$F)</f>
        <v>530.6</v>
      </c>
      <c r="I57" s="124" t="s">
        <v>496</v>
      </c>
      <c r="J57" s="12">
        <v>36.75</v>
      </c>
      <c r="K57" s="26">
        <v>4.0199999999999996</v>
      </c>
      <c r="L57" s="26">
        <v>7</v>
      </c>
      <c r="M57" s="26">
        <v>11</v>
      </c>
      <c r="N57" s="26">
        <v>5.4</v>
      </c>
      <c r="O57" s="26">
        <v>2.67</v>
      </c>
      <c r="P57" s="26">
        <v>1.54</v>
      </c>
      <c r="Q57" s="26">
        <v>4.9000000000000004</v>
      </c>
      <c r="R57" s="26">
        <v>0.22</v>
      </c>
      <c r="S57" s="35">
        <f t="shared" si="84"/>
        <v>38.22</v>
      </c>
      <c r="T57" s="33">
        <f t="shared" si="84"/>
        <v>4.1807999999999996</v>
      </c>
      <c r="U57" s="33">
        <f t="shared" si="84"/>
        <v>7.28</v>
      </c>
      <c r="V57" s="33">
        <f t="shared" si="83"/>
        <v>11.44</v>
      </c>
      <c r="W57" s="33">
        <f t="shared" si="83"/>
        <v>5.6160000000000005</v>
      </c>
      <c r="X57" s="33">
        <f t="shared" si="83"/>
        <v>2.7767999999999997</v>
      </c>
      <c r="Y57" s="33">
        <f t="shared" si="83"/>
        <v>1.6016000000000001</v>
      </c>
      <c r="Z57" s="33">
        <f t="shared" si="83"/>
        <v>5.0960000000000001</v>
      </c>
      <c r="AA57" s="33">
        <f t="shared" si="83"/>
        <v>0.2288</v>
      </c>
      <c r="AB57" s="36"/>
      <c r="AC57" s="36"/>
      <c r="AD57" s="122" t="s">
        <v>395</v>
      </c>
      <c r="AE57" s="37">
        <v>1</v>
      </c>
      <c r="AF57" s="38" t="s">
        <v>396</v>
      </c>
      <c r="AG57" s="282"/>
      <c r="AH57" s="26">
        <v>34.24</v>
      </c>
      <c r="AI57" s="26">
        <v>34.24</v>
      </c>
      <c r="AJ57" s="26">
        <v>2190</v>
      </c>
      <c r="AK57" s="26">
        <v>35.89</v>
      </c>
      <c r="AL57" s="26">
        <v>5.93</v>
      </c>
      <c r="AM57" s="282"/>
      <c r="AN57" s="15">
        <v>1.2E-2</v>
      </c>
      <c r="AO57" s="15">
        <v>1.2E-2</v>
      </c>
      <c r="AP57" s="16">
        <f t="shared" si="34"/>
        <v>7.1880000000000002E-4</v>
      </c>
      <c r="AQ57" s="15">
        <f t="shared" si="35"/>
        <v>2.4E-2</v>
      </c>
      <c r="AR57" s="15">
        <v>3.23</v>
      </c>
      <c r="AS57" s="282"/>
      <c r="AT57" s="13">
        <f t="shared" si="36"/>
        <v>6.3672000000000004</v>
      </c>
      <c r="AU57" s="13">
        <f t="shared" si="37"/>
        <v>6.3672000000000004</v>
      </c>
      <c r="AV57" s="13">
        <f t="shared" si="38"/>
        <v>0.38139528</v>
      </c>
      <c r="AW57" s="13">
        <f t="shared" si="39"/>
        <v>12.734400000000001</v>
      </c>
      <c r="AX57" s="13">
        <f t="shared" si="40"/>
        <v>1713.838</v>
      </c>
      <c r="AY57" s="26">
        <f t="shared" si="41"/>
        <v>7.0960820232399177E-2</v>
      </c>
      <c r="AZ57" s="26">
        <f t="shared" si="42"/>
        <v>7.0960820232399177E-2</v>
      </c>
      <c r="BA57" s="26">
        <f t="shared" si="43"/>
        <v>0.27186657006151738</v>
      </c>
      <c r="BB57" s="26">
        <f t="shared" si="44"/>
        <v>0.14876073820915925</v>
      </c>
      <c r="BC57" s="26">
        <f t="shared" si="45"/>
        <v>3.3079645021645017</v>
      </c>
      <c r="BD57" s="282"/>
      <c r="BE57" s="108">
        <f t="shared" si="46"/>
        <v>155002.66478093181</v>
      </c>
      <c r="BF57" s="108">
        <f t="shared" si="47"/>
        <v>139913.06739218245</v>
      </c>
      <c r="BG57" s="108">
        <f t="shared" si="2"/>
        <v>15877.973891008207</v>
      </c>
      <c r="BH57" s="108">
        <f t="shared" si="3"/>
        <v>2640.5309922764832</v>
      </c>
      <c r="BI57" s="108">
        <f t="shared" si="4"/>
        <v>941.92030614269595</v>
      </c>
      <c r="BJ57" s="108">
        <f t="shared" ref="BJ57:BJ62" si="87">FH57*$BJ$261</f>
        <v>7738.7922027550476</v>
      </c>
      <c r="BK57" s="108">
        <f>SUMIF('20.01'!$K:$K,$B:$B,'20.01'!$E:$E)</f>
        <v>112713.85</v>
      </c>
      <c r="BL57" s="108">
        <f t="shared" si="48"/>
        <v>0</v>
      </c>
      <c r="BM57" s="108">
        <f>SUMIF('20.01'!$AI:$AI,$B:$B,'20.01'!$E:$E)</f>
        <v>0</v>
      </c>
      <c r="BN57" s="108">
        <f>SUMIF('20.01'!$L:$L,$B:$B,'20.01'!$E:$E)</f>
        <v>0</v>
      </c>
      <c r="BO57" s="108">
        <f>SUMIF('20.01'!$M:$M,$B:$B,'20.01'!$E:$E)</f>
        <v>0</v>
      </c>
      <c r="BP57" s="108">
        <f>SUMIF('20.01'!$N:$N,$B:$B,'20.01'!$E:$E)</f>
        <v>0</v>
      </c>
      <c r="BQ57" s="108">
        <f>SUMIF('20.01'!$O:$O,$B:$B,'20.01'!$E:$E)</f>
        <v>0</v>
      </c>
      <c r="BR57" s="108">
        <f>SUMIF('20.01'!$T:$T,$B:$B,'20.01'!$E:$E)</f>
        <v>0</v>
      </c>
      <c r="BS57" s="108">
        <f>SUMIF('20.01'!$AT:$AT,$B:$B,'20.01'!$E:$E)</f>
        <v>0</v>
      </c>
      <c r="BT57" s="108">
        <f>SUMIF('20.01'!$AO:$AO,$B:$B,'20.01'!$E:$E)</f>
        <v>0</v>
      </c>
      <c r="BU57" s="108">
        <f t="shared" si="49"/>
        <v>0</v>
      </c>
      <c r="BV57" s="108">
        <f>SUMIF('20.01'!$AE:$AE,$B:$B,'20.01'!$E:$E)</f>
        <v>0</v>
      </c>
      <c r="BW57" s="108">
        <f>SUMIF('20.01'!$AF:$AF,$B:$B,'20.01'!$E:$E)</f>
        <v>0</v>
      </c>
      <c r="BX57" s="108">
        <f>SUMIF('20.01'!$AG:$AG,$B:$B,'20.01'!$E:$E)</f>
        <v>0</v>
      </c>
      <c r="BY57" s="108">
        <f t="shared" si="50"/>
        <v>0</v>
      </c>
      <c r="BZ57" s="108">
        <f>SUMIF('20.01'!$AH:$AH,$B:$B,'20.01'!$E:$E)</f>
        <v>0</v>
      </c>
      <c r="CA57" s="108">
        <f>SUMIF('20.01'!$AP:$AP,$B:$B,'20.01'!$E:$E)</f>
        <v>0</v>
      </c>
      <c r="CB57" s="108">
        <f>SUMIF('20.01'!$AD:$AD,$B:$B,'20.01'!$E:$E)</f>
        <v>0</v>
      </c>
      <c r="CC57" s="108">
        <f t="shared" si="51"/>
        <v>0</v>
      </c>
      <c r="CD57" s="108">
        <f>SUMIF('20.01'!$Z:$Z,$B:$B,'20.01'!$E:$E)</f>
        <v>0</v>
      </c>
      <c r="CE57" s="108">
        <f>SUMIF('20.01'!$S:$S,$B:$B,'20.01'!$E:$E)</f>
        <v>0</v>
      </c>
      <c r="CF57" s="108">
        <f t="shared" si="52"/>
        <v>13076.06</v>
      </c>
      <c r="CG57" s="108">
        <f>SUMIF('20.01'!$AJ:$AJ,$B:$B,'20.01'!$E:$E)</f>
        <v>0</v>
      </c>
      <c r="CH57" s="108">
        <f>SUMIF('20.01'!$AL:$AL,$B:$B,'20.01'!$E:$E)</f>
        <v>13076.06</v>
      </c>
      <c r="CI57" s="108">
        <f>SUMIF('20.01'!$AM:$AM,$B:$B,'20.01'!$E:$E)</f>
        <v>0</v>
      </c>
      <c r="CJ57" s="108">
        <f>SUMIF('20.01'!$W:$W,$B:$B,'20.01'!$E:$E)</f>
        <v>0</v>
      </c>
      <c r="CK57" s="108">
        <f>SUMIF('20.01'!$AR:$AR,$B:$B,'20.01'!$E:$E)</f>
        <v>0</v>
      </c>
      <c r="CL57" s="108">
        <f t="shared" si="53"/>
        <v>0</v>
      </c>
      <c r="CM57" s="108">
        <f>SUMIF('20.01'!$P:$P,$B:$B,'20.01'!$E:$E)</f>
        <v>0</v>
      </c>
      <c r="CN57" s="108">
        <f>SUMIF('20.01'!$Q:$Q,$B:$B,'20.01'!$E:$E)</f>
        <v>0</v>
      </c>
      <c r="CO57" s="108">
        <f>SUMIF('20.01'!$AK:$AK,$B:$B,'20.01'!$E:$E)</f>
        <v>0</v>
      </c>
      <c r="CP57" s="108">
        <f>SUMIF('20.01'!$U:$U,$B:$B,'20.01'!$E:$E)</f>
        <v>0</v>
      </c>
      <c r="CQ57" s="108">
        <f>SUMIF('20.01'!$R:$R,$B:$B,'20.01'!$E:$E)</f>
        <v>0</v>
      </c>
      <c r="CR57" s="108">
        <f>SUMIF('20.01'!$V:$V,$B:$B,'20.01'!$E:$E)</f>
        <v>0</v>
      </c>
      <c r="CS57" s="108">
        <f t="shared" si="54"/>
        <v>0</v>
      </c>
      <c r="CT57" s="108">
        <f>SUMIF('20.01'!$AQ:$AQ,$B:$B,'20.01'!$E:$E)</f>
        <v>0</v>
      </c>
      <c r="CU57" s="108">
        <f>SUMIF('20.01'!$AC:$AC,$B:$B,'20.01'!$E:$E)</f>
        <v>0</v>
      </c>
      <c r="CV57" s="108">
        <f>SUMIF('20.01'!$AS:$AS,$B:$B,'20.01'!$E:$E)</f>
        <v>0</v>
      </c>
      <c r="CW57" s="108">
        <f t="shared" si="55"/>
        <v>0</v>
      </c>
      <c r="CX57" s="108">
        <f>SUMIF('20.01'!$AB:$AB,$B:$B,'20.01'!$E:$E)</f>
        <v>0</v>
      </c>
      <c r="CY57" s="108">
        <f>SUMIF('20.01'!$AA:$AA,$B:$B,'20.01'!$E:$E)</f>
        <v>0</v>
      </c>
      <c r="CZ57" s="108">
        <f>SUMIF('20.01'!$AN:$AN,$B:$B,'20.01'!$E:$E)</f>
        <v>0</v>
      </c>
      <c r="DA57" s="108">
        <f>SUMIF('20.01'!$X:$X,$B:$B,'20.01'!$E:$E)</f>
        <v>0</v>
      </c>
      <c r="DB57" s="108">
        <f>SUMIF('20.01'!$Y:$Y,$B:$B,'20.01'!$E:$E)</f>
        <v>0</v>
      </c>
      <c r="DC57" s="108">
        <f t="shared" si="56"/>
        <v>2013.5373887493552</v>
      </c>
      <c r="DD57" s="127">
        <f t="shared" si="57"/>
        <v>389520.20569979359</v>
      </c>
      <c r="DE57" s="127">
        <f t="shared" ref="DE57:DE62" si="88">FH57*$DE$255/$DC$255+FH57*$DE$249+FH57*$DE$250</f>
        <v>338708.86469318625</v>
      </c>
      <c r="DF57" s="127">
        <f t="shared" si="58"/>
        <v>475.81047063809854</v>
      </c>
      <c r="DG57" s="127">
        <f t="shared" si="7"/>
        <v>217.98338396876545</v>
      </c>
      <c r="DH57" s="127">
        <f t="shared" si="8"/>
        <v>257.82708666933308</v>
      </c>
      <c r="DI57" s="108">
        <f>SUMIF('20.01'!$AZ:$AZ,$B:$B,'20.01'!$E:$E)+FH57*$DI$249</f>
        <v>305.30369196255543</v>
      </c>
      <c r="DJ57" s="108">
        <f>SUMIF('20.01'!$AY:$AY,$B:$B,'20.01'!$E:$E)</f>
        <v>0</v>
      </c>
      <c r="DK57" s="108">
        <f t="shared" si="9"/>
        <v>438.48045122963805</v>
      </c>
      <c r="DL57" s="108">
        <f>SUMIF('20.01'!$AX:$AX,$B:$B,'20.01'!$E:$E)</f>
        <v>0</v>
      </c>
      <c r="DM57" s="108">
        <f t="shared" si="10"/>
        <v>49152.829931818</v>
      </c>
      <c r="DN57" s="108">
        <f>SUMIF('20.01'!$BA:$BA,$B:$B,'20.01'!$E:$E)</f>
        <v>0</v>
      </c>
      <c r="DO57" s="108">
        <f t="shared" si="11"/>
        <v>438.91646095906765</v>
      </c>
      <c r="DP57" s="108">
        <f>SUMIF('20.01'!$AW:$AW,$B:$B,'20.01'!$E:$E)</f>
        <v>0</v>
      </c>
      <c r="DQ57" s="108">
        <f t="shared" si="59"/>
        <v>232607.17488478092</v>
      </c>
      <c r="DR57" s="108">
        <f t="shared" si="60"/>
        <v>192611.40957631401</v>
      </c>
      <c r="DS57" s="108">
        <f t="shared" si="12"/>
        <v>61942.409915019794</v>
      </c>
      <c r="DT57" s="108">
        <f t="shared" si="13"/>
        <v>130668.99966129422</v>
      </c>
      <c r="DU57" s="108">
        <f t="shared" si="61"/>
        <v>32696.540380398365</v>
      </c>
      <c r="DV57" s="108">
        <f t="shared" si="62"/>
        <v>19413.12697024813</v>
      </c>
      <c r="DW57" s="108">
        <f t="shared" si="63"/>
        <v>13283.413410150233</v>
      </c>
      <c r="DX57" s="108">
        <f t="shared" si="64"/>
        <v>2752.3840853121928</v>
      </c>
      <c r="DY57" s="108">
        <f t="shared" si="65"/>
        <v>1620.7935008660668</v>
      </c>
      <c r="DZ57" s="108">
        <f t="shared" si="66"/>
        <v>1131.5905844461261</v>
      </c>
      <c r="EA57" s="108">
        <f t="shared" si="67"/>
        <v>2176.979138652503</v>
      </c>
      <c r="EB57" s="108">
        <f t="shared" si="68"/>
        <v>171.82736494403932</v>
      </c>
      <c r="EC57" s="108">
        <f t="shared" si="69"/>
        <v>2198.034339159808</v>
      </c>
      <c r="ED57" s="108">
        <f t="shared" si="70"/>
        <v>39571.338090297722</v>
      </c>
      <c r="EE57" s="108">
        <f t="shared" si="14"/>
        <v>307633.41883069242</v>
      </c>
      <c r="EF57" s="108">
        <f t="shared" si="71"/>
        <v>126848.6234288524</v>
      </c>
      <c r="EG57" s="108">
        <f t="shared" si="15"/>
        <v>108056.23477272611</v>
      </c>
      <c r="EH57" s="108">
        <f t="shared" si="16"/>
        <v>72728.560629113912</v>
      </c>
      <c r="EI57" s="108">
        <f t="shared" si="72"/>
        <v>20495.680551781541</v>
      </c>
      <c r="EJ57" s="108">
        <f t="shared" si="17"/>
        <v>18391.708726533434</v>
      </c>
      <c r="EK57" s="108">
        <f t="shared" si="18"/>
        <v>54.451825248108285</v>
      </c>
      <c r="EL57" s="108">
        <f>SUMIF('20.01'!$BF:$BF,$B:$B,'20.01'!$E:$E)</f>
        <v>2049.52</v>
      </c>
      <c r="EM57" s="108">
        <f>SUMIF('20.01'!$BH:$BH,$B:$B,'20.01'!$E:$E)</f>
        <v>6840</v>
      </c>
      <c r="EO57" s="115">
        <v>7.9975796930425124E-4</v>
      </c>
      <c r="EP57" s="107">
        <v>3.406417694221731</v>
      </c>
      <c r="EQ57" s="108">
        <f t="shared" si="73"/>
        <v>3072.2999999999997</v>
      </c>
      <c r="ER57" s="107">
        <v>3.0862321911236155</v>
      </c>
      <c r="ES57" s="108">
        <f t="shared" si="19"/>
        <v>3072.2999999999997</v>
      </c>
      <c r="ET57" s="107">
        <v>1.6009275154905755</v>
      </c>
      <c r="EU57" s="108">
        <f t="shared" si="20"/>
        <v>3072.2999999999997</v>
      </c>
      <c r="EV57" s="108">
        <f t="shared" si="85"/>
        <v>3072.3</v>
      </c>
      <c r="EW57" s="108">
        <f t="shared" si="86"/>
        <v>3072.3</v>
      </c>
      <c r="EX57" s="108">
        <f t="shared" si="23"/>
        <v>3072.3</v>
      </c>
      <c r="EY57" s="108">
        <f t="shared" si="24"/>
        <v>3072.3</v>
      </c>
      <c r="EZ57" s="108">
        <f t="shared" si="25"/>
        <v>3072.3</v>
      </c>
      <c r="FA57" s="108">
        <f t="shared" si="26"/>
        <v>3072.3</v>
      </c>
      <c r="FB57" s="108">
        <f t="shared" si="27"/>
        <v>3072.3</v>
      </c>
      <c r="FC57" s="108">
        <f t="shared" si="28"/>
        <v>3072.3</v>
      </c>
      <c r="FD57" s="108">
        <f t="shared" si="29"/>
        <v>3072.3</v>
      </c>
      <c r="FE57" s="108">
        <f t="shared" si="30"/>
        <v>3072.3</v>
      </c>
      <c r="FF57" s="108">
        <f t="shared" si="31"/>
        <v>3072.3</v>
      </c>
      <c r="FG57" s="108">
        <f t="shared" si="32"/>
        <v>3072.3</v>
      </c>
      <c r="FH57" s="108">
        <f t="shared" si="74"/>
        <v>3072.2999999999997</v>
      </c>
      <c r="FI57" s="108">
        <v>3072.2999999999997</v>
      </c>
    </row>
    <row r="58" spans="1:165" ht="12" customHeight="1" x14ac:dyDescent="0.25">
      <c r="A58" s="22">
        <f t="shared" si="75"/>
        <v>53</v>
      </c>
      <c r="B58" s="10" t="s">
        <v>50</v>
      </c>
      <c r="C58" s="28">
        <v>2021</v>
      </c>
      <c r="D58" s="282"/>
      <c r="E58" s="126">
        <f t="shared" si="0"/>
        <v>4400.8999999999996</v>
      </c>
      <c r="F58" s="11">
        <f>SUMIF(Площади!$A:$A,$B:$B,Площади!$C:$C)</f>
        <v>3856.7</v>
      </c>
      <c r="G58" s="11">
        <f>SUMIF(Площади!$A:$A,$B:$B,Площади!$G:$G)</f>
        <v>544.20000000000005</v>
      </c>
      <c r="H58" s="11">
        <f>SUMIF(Площади!$A:$A,$B:$B,Площади!$F:$F)</f>
        <v>1214.2</v>
      </c>
      <c r="I58" s="124" t="s">
        <v>496</v>
      </c>
      <c r="J58" s="12">
        <v>36.54</v>
      </c>
      <c r="K58" s="26">
        <v>4.03</v>
      </c>
      <c r="L58" s="26">
        <v>7</v>
      </c>
      <c r="M58" s="26">
        <v>11</v>
      </c>
      <c r="N58" s="26">
        <v>5.4</v>
      </c>
      <c r="O58" s="26">
        <v>2.67</v>
      </c>
      <c r="P58" s="26">
        <v>1.54</v>
      </c>
      <c r="Q58" s="26">
        <v>4.9000000000000004</v>
      </c>
      <c r="R58" s="26">
        <v>0</v>
      </c>
      <c r="S58" s="35">
        <f t="shared" si="84"/>
        <v>38.001599999999996</v>
      </c>
      <c r="T58" s="33">
        <f t="shared" si="84"/>
        <v>4.1912000000000003</v>
      </c>
      <c r="U58" s="33">
        <f t="shared" si="84"/>
        <v>7.28</v>
      </c>
      <c r="V58" s="33">
        <f t="shared" si="83"/>
        <v>11.44</v>
      </c>
      <c r="W58" s="33">
        <f t="shared" si="83"/>
        <v>5.6160000000000005</v>
      </c>
      <c r="X58" s="33">
        <f t="shared" si="83"/>
        <v>2.7767999999999997</v>
      </c>
      <c r="Y58" s="33">
        <f t="shared" si="83"/>
        <v>1.6016000000000001</v>
      </c>
      <c r="Z58" s="33">
        <f t="shared" si="83"/>
        <v>5.0960000000000001</v>
      </c>
      <c r="AA58" s="33">
        <f t="shared" si="83"/>
        <v>0</v>
      </c>
      <c r="AB58" s="36"/>
      <c r="AC58" s="36"/>
      <c r="AD58" s="122" t="s">
        <v>395</v>
      </c>
      <c r="AE58" s="37">
        <v>2</v>
      </c>
      <c r="AF58" s="38" t="s">
        <v>396</v>
      </c>
      <c r="AG58" s="282"/>
      <c r="AH58" s="26">
        <v>34.24</v>
      </c>
      <c r="AI58" s="26">
        <v>34.24</v>
      </c>
      <c r="AJ58" s="26">
        <v>2190</v>
      </c>
      <c r="AK58" s="26">
        <v>35.89</v>
      </c>
      <c r="AL58" s="26">
        <v>4.29</v>
      </c>
      <c r="AM58" s="282"/>
      <c r="AN58" s="15">
        <v>7.0000000000000001E-3</v>
      </c>
      <c r="AO58" s="15">
        <v>7.0000000000000001E-3</v>
      </c>
      <c r="AP58" s="16">
        <f t="shared" si="34"/>
        <v>4.193E-4</v>
      </c>
      <c r="AQ58" s="15">
        <f t="shared" si="35"/>
        <v>1.4E-2</v>
      </c>
      <c r="AR58" s="15">
        <v>3.23</v>
      </c>
      <c r="AS58" s="282"/>
      <c r="AT58" s="13">
        <f t="shared" si="36"/>
        <v>8.4993999999999996</v>
      </c>
      <c r="AU58" s="13">
        <f t="shared" si="37"/>
        <v>8.4993999999999996</v>
      </c>
      <c r="AV58" s="13">
        <f t="shared" si="38"/>
        <v>0.50911406000000003</v>
      </c>
      <c r="AW58" s="13">
        <f t="shared" si="39"/>
        <v>16.998799999999999</v>
      </c>
      <c r="AX58" s="13">
        <f t="shared" si="40"/>
        <v>3921.866</v>
      </c>
      <c r="AY58" s="26">
        <f t="shared" si="41"/>
        <v>6.612725942420869E-2</v>
      </c>
      <c r="AZ58" s="26">
        <f t="shared" si="42"/>
        <v>6.612725942420869E-2</v>
      </c>
      <c r="BA58" s="26">
        <f t="shared" si="43"/>
        <v>0.25334813138221729</v>
      </c>
      <c r="BB58" s="26">
        <f t="shared" si="44"/>
        <v>0.13862776522983936</v>
      </c>
      <c r="BC58" s="26">
        <f t="shared" si="45"/>
        <v>3.8230373650844149</v>
      </c>
      <c r="BD58" s="282"/>
      <c r="BE58" s="108">
        <f t="shared" si="46"/>
        <v>175526.29716739993</v>
      </c>
      <c r="BF58" s="108">
        <f t="shared" si="47"/>
        <v>102832.87610951264</v>
      </c>
      <c r="BG58" s="108">
        <f t="shared" si="2"/>
        <v>22744.320312774806</v>
      </c>
      <c r="BH58" s="108">
        <f t="shared" si="3"/>
        <v>3782.4147524361479</v>
      </c>
      <c r="BI58" s="108">
        <f t="shared" si="4"/>
        <v>1349.2487957892756</v>
      </c>
      <c r="BJ58" s="108">
        <f t="shared" si="87"/>
        <v>11085.392248512417</v>
      </c>
      <c r="BK58" s="108">
        <f>SUMIF('20.01'!$K:$K,$B:$B,'20.01'!$E:$E)</f>
        <v>63871.5</v>
      </c>
      <c r="BL58" s="108">
        <f t="shared" si="48"/>
        <v>0</v>
      </c>
      <c r="BM58" s="108">
        <f>SUMIF('20.01'!$AI:$AI,$B:$B,'20.01'!$E:$E)</f>
        <v>0</v>
      </c>
      <c r="BN58" s="108">
        <f>SUMIF('20.01'!$L:$L,$B:$B,'20.01'!$E:$E)</f>
        <v>0</v>
      </c>
      <c r="BO58" s="108">
        <f>SUMIF('20.01'!$M:$M,$B:$B,'20.01'!$E:$E)</f>
        <v>0</v>
      </c>
      <c r="BP58" s="108">
        <f>SUMIF('20.01'!$N:$N,$B:$B,'20.01'!$E:$E)</f>
        <v>0</v>
      </c>
      <c r="BQ58" s="108">
        <f>SUMIF('20.01'!$O:$O,$B:$B,'20.01'!$E:$E)</f>
        <v>0</v>
      </c>
      <c r="BR58" s="108">
        <f>SUMIF('20.01'!$T:$T,$B:$B,'20.01'!$E:$E)</f>
        <v>0</v>
      </c>
      <c r="BS58" s="108">
        <f>SUMIF('20.01'!$AT:$AT,$B:$B,'20.01'!$E:$E)</f>
        <v>0</v>
      </c>
      <c r="BT58" s="108">
        <f>SUMIF('20.01'!$AO:$AO,$B:$B,'20.01'!$E:$E)</f>
        <v>0</v>
      </c>
      <c r="BU58" s="108">
        <f t="shared" si="49"/>
        <v>0</v>
      </c>
      <c r="BV58" s="108">
        <f>SUMIF('20.01'!$AE:$AE,$B:$B,'20.01'!$E:$E)</f>
        <v>0</v>
      </c>
      <c r="BW58" s="108">
        <f>SUMIF('20.01'!$AF:$AF,$B:$B,'20.01'!$E:$E)</f>
        <v>0</v>
      </c>
      <c r="BX58" s="108">
        <f>SUMIF('20.01'!$AG:$AG,$B:$B,'20.01'!$E:$E)</f>
        <v>0</v>
      </c>
      <c r="BY58" s="108">
        <f t="shared" si="50"/>
        <v>0</v>
      </c>
      <c r="BZ58" s="108">
        <f>SUMIF('20.01'!$AH:$AH,$B:$B,'20.01'!$E:$E)</f>
        <v>0</v>
      </c>
      <c r="CA58" s="108">
        <f>SUMIF('20.01'!$AP:$AP,$B:$B,'20.01'!$E:$E)</f>
        <v>0</v>
      </c>
      <c r="CB58" s="108">
        <f>SUMIF('20.01'!$AD:$AD,$B:$B,'20.01'!$E:$E)</f>
        <v>0</v>
      </c>
      <c r="CC58" s="108">
        <f t="shared" si="51"/>
        <v>0</v>
      </c>
      <c r="CD58" s="108">
        <f>SUMIF('20.01'!$Z:$Z,$B:$B,'20.01'!$E:$E)</f>
        <v>0</v>
      </c>
      <c r="CE58" s="108">
        <f>SUMIF('20.01'!$S:$S,$B:$B,'20.01'!$E:$E)</f>
        <v>0</v>
      </c>
      <c r="CF58" s="108">
        <f t="shared" si="52"/>
        <v>69809.14</v>
      </c>
      <c r="CG58" s="108">
        <f>SUMIF('20.01'!$AJ:$AJ,$B:$B,'20.01'!$E:$E)</f>
        <v>69809.14</v>
      </c>
      <c r="CH58" s="108">
        <f>SUMIF('20.01'!$AL:$AL,$B:$B,'20.01'!$E:$E)</f>
        <v>0</v>
      </c>
      <c r="CI58" s="108">
        <f>SUMIF('20.01'!$AM:$AM,$B:$B,'20.01'!$E:$E)</f>
        <v>0</v>
      </c>
      <c r="CJ58" s="108">
        <f>SUMIF('20.01'!$W:$W,$B:$B,'20.01'!$E:$E)</f>
        <v>0</v>
      </c>
      <c r="CK58" s="108">
        <f>SUMIF('20.01'!$AR:$AR,$B:$B,'20.01'!$E:$E)</f>
        <v>0</v>
      </c>
      <c r="CL58" s="108">
        <f t="shared" si="53"/>
        <v>0</v>
      </c>
      <c r="CM58" s="108">
        <f>SUMIF('20.01'!$P:$P,$B:$B,'20.01'!$E:$E)</f>
        <v>0</v>
      </c>
      <c r="CN58" s="108">
        <f>SUMIF('20.01'!$Q:$Q,$B:$B,'20.01'!$E:$E)</f>
        <v>0</v>
      </c>
      <c r="CO58" s="108">
        <f>SUMIF('20.01'!$AK:$AK,$B:$B,'20.01'!$E:$E)</f>
        <v>0</v>
      </c>
      <c r="CP58" s="108">
        <f>SUMIF('20.01'!$U:$U,$B:$B,'20.01'!$E:$E)</f>
        <v>0</v>
      </c>
      <c r="CQ58" s="108">
        <f>SUMIF('20.01'!$R:$R,$B:$B,'20.01'!$E:$E)</f>
        <v>0</v>
      </c>
      <c r="CR58" s="108">
        <f>SUMIF('20.01'!$V:$V,$B:$B,'20.01'!$E:$E)</f>
        <v>0</v>
      </c>
      <c r="CS58" s="108">
        <f t="shared" si="54"/>
        <v>0</v>
      </c>
      <c r="CT58" s="108">
        <f>SUMIF('20.01'!$AQ:$AQ,$B:$B,'20.01'!$E:$E)</f>
        <v>0</v>
      </c>
      <c r="CU58" s="108">
        <f>SUMIF('20.01'!$AC:$AC,$B:$B,'20.01'!$E:$E)</f>
        <v>0</v>
      </c>
      <c r="CV58" s="108">
        <f>SUMIF('20.01'!$AS:$AS,$B:$B,'20.01'!$E:$E)</f>
        <v>0</v>
      </c>
      <c r="CW58" s="108">
        <f t="shared" si="55"/>
        <v>0</v>
      </c>
      <c r="CX58" s="108">
        <f>SUMIF('20.01'!$AB:$AB,$B:$B,'20.01'!$E:$E)</f>
        <v>0</v>
      </c>
      <c r="CY58" s="108">
        <f>SUMIF('20.01'!$AA:$AA,$B:$B,'20.01'!$E:$E)</f>
        <v>0</v>
      </c>
      <c r="CZ58" s="108">
        <f>SUMIF('20.01'!$AN:$AN,$B:$B,'20.01'!$E:$E)</f>
        <v>0</v>
      </c>
      <c r="DA58" s="108">
        <f>SUMIF('20.01'!$X:$X,$B:$B,'20.01'!$E:$E)</f>
        <v>0</v>
      </c>
      <c r="DB58" s="108">
        <f>SUMIF('20.01'!$Y:$Y,$B:$B,'20.01'!$E:$E)</f>
        <v>0</v>
      </c>
      <c r="DC58" s="108">
        <f t="shared" si="56"/>
        <v>2884.2810578872632</v>
      </c>
      <c r="DD58" s="127">
        <f t="shared" si="57"/>
        <v>566466.17298578343</v>
      </c>
      <c r="DE58" s="127">
        <f t="shared" si="88"/>
        <v>485181.73441013048</v>
      </c>
      <c r="DF58" s="127">
        <f t="shared" si="58"/>
        <v>681.57220982039792</v>
      </c>
      <c r="DG58" s="127">
        <f t="shared" si="7"/>
        <v>312.24915356838204</v>
      </c>
      <c r="DH58" s="127">
        <f t="shared" si="8"/>
        <v>369.32305625201587</v>
      </c>
      <c r="DI58" s="108">
        <f>SUMIF('20.01'!$AZ:$AZ,$B:$B,'20.01'!$E:$E)+FH58*$DI$249</f>
        <v>437.33067016828124</v>
      </c>
      <c r="DJ58" s="108">
        <f>SUMIF('20.01'!$AY:$AY,$B:$B,'20.01'!$E:$E)</f>
        <v>0</v>
      </c>
      <c r="DK58" s="108">
        <f t="shared" si="9"/>
        <v>628.09901956726708</v>
      </c>
      <c r="DL58" s="108">
        <f>SUMIF('20.01'!$AX:$AX,$B:$B,'20.01'!$E:$E)</f>
        <v>0</v>
      </c>
      <c r="DM58" s="108">
        <f t="shared" si="10"/>
        <v>70408.713096682579</v>
      </c>
      <c r="DN58" s="108">
        <f>SUMIF('20.01'!$BA:$BA,$B:$B,'20.01'!$E:$E)</f>
        <v>8500</v>
      </c>
      <c r="DO58" s="108">
        <f t="shared" si="11"/>
        <v>628.72357941436746</v>
      </c>
      <c r="DP58" s="108">
        <f>SUMIF('20.01'!$AW:$AW,$B:$B,'20.01'!$E:$E)</f>
        <v>0</v>
      </c>
      <c r="DQ58" s="108">
        <f t="shared" si="59"/>
        <v>333196.92606530368</v>
      </c>
      <c r="DR58" s="108">
        <f t="shared" si="60"/>
        <v>275905.20209758182</v>
      </c>
      <c r="DS58" s="108">
        <f t="shared" si="12"/>
        <v>88729.079775741528</v>
      </c>
      <c r="DT58" s="108">
        <f t="shared" si="13"/>
        <v>187176.12232184026</v>
      </c>
      <c r="DU58" s="108">
        <f t="shared" si="61"/>
        <v>46835.987553329818</v>
      </c>
      <c r="DV58" s="108">
        <f t="shared" si="62"/>
        <v>27808.231775336073</v>
      </c>
      <c r="DW58" s="108">
        <f t="shared" si="63"/>
        <v>19027.755777993742</v>
      </c>
      <c r="DX58" s="108">
        <f t="shared" si="64"/>
        <v>3942.6381281289041</v>
      </c>
      <c r="DY58" s="108">
        <f t="shared" si="65"/>
        <v>2321.6971382877568</v>
      </c>
      <c r="DZ58" s="108">
        <f t="shared" si="66"/>
        <v>1620.9409898411473</v>
      </c>
      <c r="EA58" s="108">
        <f t="shared" si="67"/>
        <v>3118.4023341782386</v>
      </c>
      <c r="EB58" s="108">
        <f t="shared" si="68"/>
        <v>246.13320651701423</v>
      </c>
      <c r="EC58" s="108">
        <f t="shared" si="69"/>
        <v>3148.5627455679464</v>
      </c>
      <c r="ED58" s="108">
        <f t="shared" si="70"/>
        <v>56683.755428047814</v>
      </c>
      <c r="EE58" s="108">
        <f t="shared" si="14"/>
        <v>440667.87518536428</v>
      </c>
      <c r="EF58" s="108">
        <f t="shared" si="71"/>
        <v>181703.64445140015</v>
      </c>
      <c r="EG58" s="108">
        <f t="shared" si="15"/>
        <v>154784.58601415568</v>
      </c>
      <c r="EH58" s="108">
        <f t="shared" si="16"/>
        <v>104179.64471980845</v>
      </c>
      <c r="EI58" s="108">
        <f t="shared" si="72"/>
        <v>31417.973040026536</v>
      </c>
      <c r="EJ58" s="108">
        <f t="shared" si="17"/>
        <v>26329.519955796182</v>
      </c>
      <c r="EK58" s="108">
        <f t="shared" si="18"/>
        <v>77.953084230353795</v>
      </c>
      <c r="EL58" s="108">
        <f>SUMIF('20.01'!$BF:$BF,$B:$B,'20.01'!$E:$E)</f>
        <v>5010.5</v>
      </c>
      <c r="EM58" s="108">
        <f>SUMIF('20.01'!$BH:$BH,$B:$B,'20.01'!$E:$E)</f>
        <v>0</v>
      </c>
      <c r="EO58" s="115">
        <v>1.1449313234405652E-3</v>
      </c>
      <c r="EP58" s="107">
        <v>3.4064173451676441</v>
      </c>
      <c r="EQ58" s="108">
        <f t="shared" si="73"/>
        <v>4400.9000000000005</v>
      </c>
      <c r="ER58" s="107">
        <v>3.0862341533431321</v>
      </c>
      <c r="ES58" s="108">
        <f t="shared" si="19"/>
        <v>4400.9000000000005</v>
      </c>
      <c r="ET58" s="107">
        <v>1.600926011102118</v>
      </c>
      <c r="EU58" s="108">
        <f t="shared" si="20"/>
        <v>4400.9000000000005</v>
      </c>
      <c r="EV58" s="108">
        <f t="shared" si="85"/>
        <v>4400.8999999999996</v>
      </c>
      <c r="EW58" s="108">
        <f t="shared" si="86"/>
        <v>4400.8999999999996</v>
      </c>
      <c r="EX58" s="108">
        <f t="shared" si="23"/>
        <v>4400.8999999999996</v>
      </c>
      <c r="EY58" s="108">
        <f t="shared" si="24"/>
        <v>4400.8999999999996</v>
      </c>
      <c r="EZ58" s="108">
        <f t="shared" si="25"/>
        <v>4400.8999999999996</v>
      </c>
      <c r="FA58" s="108">
        <f t="shared" si="26"/>
        <v>4400.8999999999996</v>
      </c>
      <c r="FB58" s="108">
        <f t="shared" si="27"/>
        <v>4400.8999999999996</v>
      </c>
      <c r="FC58" s="108">
        <f t="shared" si="28"/>
        <v>4400.8999999999996</v>
      </c>
      <c r="FD58" s="108">
        <f t="shared" si="29"/>
        <v>4400.8999999999996</v>
      </c>
      <c r="FE58" s="108">
        <f t="shared" si="30"/>
        <v>4400.8999999999996</v>
      </c>
      <c r="FF58" s="108">
        <f t="shared" si="31"/>
        <v>4400.8999999999996</v>
      </c>
      <c r="FG58" s="108">
        <f t="shared" si="32"/>
        <v>4400.8999999999996</v>
      </c>
      <c r="FH58" s="108">
        <f t="shared" si="74"/>
        <v>4400.9000000000005</v>
      </c>
      <c r="FI58" s="108">
        <v>4400.9000000000005</v>
      </c>
    </row>
    <row r="59" spans="1:165" ht="12" customHeight="1" x14ac:dyDescent="0.25">
      <c r="A59" s="22">
        <f t="shared" si="75"/>
        <v>54</v>
      </c>
      <c r="B59" s="10" t="s">
        <v>51</v>
      </c>
      <c r="C59" s="28">
        <v>2021</v>
      </c>
      <c r="D59" s="282"/>
      <c r="E59" s="126">
        <f t="shared" si="0"/>
        <v>7903.9</v>
      </c>
      <c r="F59" s="11">
        <f>SUMIF(Площади!$A:$A,$B:$B,Площади!$C:$C)</f>
        <v>7772.5</v>
      </c>
      <c r="G59" s="11">
        <f>SUMIF(Площади!$A:$A,$B:$B,Площади!$G:$G)</f>
        <v>131.4</v>
      </c>
      <c r="H59" s="11">
        <f>SUMIF(Площади!$A:$A,$B:$B,Площади!$F:$F)</f>
        <v>1429.18</v>
      </c>
      <c r="I59" s="124" t="s">
        <v>496</v>
      </c>
      <c r="J59" s="12">
        <v>36.75</v>
      </c>
      <c r="K59" s="26">
        <v>4.0199999999999996</v>
      </c>
      <c r="L59" s="26">
        <v>7</v>
      </c>
      <c r="M59" s="26">
        <v>11</v>
      </c>
      <c r="N59" s="26">
        <v>5.4</v>
      </c>
      <c r="O59" s="26">
        <v>2.67</v>
      </c>
      <c r="P59" s="26">
        <v>1.54</v>
      </c>
      <c r="Q59" s="26">
        <v>4.9000000000000004</v>
      </c>
      <c r="R59" s="26">
        <v>0.22</v>
      </c>
      <c r="S59" s="35">
        <f t="shared" si="84"/>
        <v>38.22</v>
      </c>
      <c r="T59" s="33">
        <f t="shared" si="84"/>
        <v>4.1807999999999996</v>
      </c>
      <c r="U59" s="33">
        <f t="shared" si="84"/>
        <v>7.28</v>
      </c>
      <c r="V59" s="33">
        <f t="shared" si="83"/>
        <v>11.44</v>
      </c>
      <c r="W59" s="33">
        <f t="shared" si="83"/>
        <v>5.6160000000000005</v>
      </c>
      <c r="X59" s="33">
        <f t="shared" si="83"/>
        <v>2.7767999999999997</v>
      </c>
      <c r="Y59" s="33">
        <f t="shared" si="83"/>
        <v>1.6016000000000001</v>
      </c>
      <c r="Z59" s="33">
        <f t="shared" si="83"/>
        <v>5.0960000000000001</v>
      </c>
      <c r="AA59" s="33">
        <f t="shared" si="83"/>
        <v>0.2288</v>
      </c>
      <c r="AB59" s="36"/>
      <c r="AC59" s="36"/>
      <c r="AD59" s="122" t="s">
        <v>395</v>
      </c>
      <c r="AE59" s="37">
        <v>4</v>
      </c>
      <c r="AF59" s="38" t="s">
        <v>396</v>
      </c>
      <c r="AG59" s="282"/>
      <c r="AH59" s="26">
        <v>34.24</v>
      </c>
      <c r="AI59" s="26">
        <v>34.24</v>
      </c>
      <c r="AJ59" s="26">
        <v>2190</v>
      </c>
      <c r="AK59" s="26">
        <v>35.89</v>
      </c>
      <c r="AL59" s="26">
        <v>5.93</v>
      </c>
      <c r="AM59" s="282"/>
      <c r="AN59" s="15">
        <v>1.2E-2</v>
      </c>
      <c r="AO59" s="15">
        <v>1.2E-2</v>
      </c>
      <c r="AP59" s="16">
        <f t="shared" si="34"/>
        <v>7.1880000000000002E-4</v>
      </c>
      <c r="AQ59" s="15">
        <f t="shared" si="35"/>
        <v>2.4E-2</v>
      </c>
      <c r="AR59" s="15">
        <v>3.23</v>
      </c>
      <c r="AS59" s="282"/>
      <c r="AT59" s="13">
        <f t="shared" si="36"/>
        <v>17.15016</v>
      </c>
      <c r="AU59" s="13">
        <f t="shared" si="37"/>
        <v>17.15016</v>
      </c>
      <c r="AV59" s="13">
        <f t="shared" si="38"/>
        <v>1.0272945840000001</v>
      </c>
      <c r="AW59" s="13">
        <f t="shared" si="39"/>
        <v>34.300319999999999</v>
      </c>
      <c r="AX59" s="13">
        <f t="shared" si="40"/>
        <v>4616.2514000000001</v>
      </c>
      <c r="AY59" s="26">
        <f t="shared" si="41"/>
        <v>7.4295155353686151E-2</v>
      </c>
      <c r="AZ59" s="26">
        <f t="shared" si="42"/>
        <v>7.4295155353686151E-2</v>
      </c>
      <c r="BA59" s="26">
        <f t="shared" si="43"/>
        <v>0.28464114411366548</v>
      </c>
      <c r="BB59" s="26">
        <f t="shared" si="44"/>
        <v>0.15575076668480117</v>
      </c>
      <c r="BC59" s="26">
        <f t="shared" si="45"/>
        <v>3.4634004481332004</v>
      </c>
      <c r="BD59" s="282"/>
      <c r="BE59" s="108">
        <f t="shared" si="46"/>
        <v>172758.81099797244</v>
      </c>
      <c r="BF59" s="108">
        <f t="shared" si="47"/>
        <v>172758.81099797244</v>
      </c>
      <c r="BG59" s="108">
        <f t="shared" si="2"/>
        <v>40848.197714135909</v>
      </c>
      <c r="BH59" s="108">
        <f t="shared" si="3"/>
        <v>6793.1168537753774</v>
      </c>
      <c r="BI59" s="108">
        <f t="shared" si="4"/>
        <v>2423.2151507734447</v>
      </c>
      <c r="BJ59" s="108">
        <f t="shared" si="87"/>
        <v>19909.071279287706</v>
      </c>
      <c r="BK59" s="108">
        <f>SUMIF('20.01'!$K:$K,$B:$B,'20.01'!$E:$E)</f>
        <v>102785.21</v>
      </c>
      <c r="BL59" s="108">
        <f t="shared" si="48"/>
        <v>0</v>
      </c>
      <c r="BM59" s="108">
        <f>SUMIF('20.01'!$AI:$AI,$B:$B,'20.01'!$E:$E)</f>
        <v>0</v>
      </c>
      <c r="BN59" s="108">
        <f>SUMIF('20.01'!$L:$L,$B:$B,'20.01'!$E:$E)</f>
        <v>0</v>
      </c>
      <c r="BO59" s="108">
        <f>SUMIF('20.01'!$M:$M,$B:$B,'20.01'!$E:$E)</f>
        <v>0</v>
      </c>
      <c r="BP59" s="108">
        <f>SUMIF('20.01'!$N:$N,$B:$B,'20.01'!$E:$E)</f>
        <v>0</v>
      </c>
      <c r="BQ59" s="108">
        <f>SUMIF('20.01'!$O:$O,$B:$B,'20.01'!$E:$E)</f>
        <v>0</v>
      </c>
      <c r="BR59" s="108">
        <f>SUMIF('20.01'!$T:$T,$B:$B,'20.01'!$E:$E)</f>
        <v>0</v>
      </c>
      <c r="BS59" s="108">
        <f>SUMIF('20.01'!$AT:$AT,$B:$B,'20.01'!$E:$E)</f>
        <v>0</v>
      </c>
      <c r="BT59" s="108">
        <f>SUMIF('20.01'!$AO:$AO,$B:$B,'20.01'!$E:$E)</f>
        <v>0</v>
      </c>
      <c r="BU59" s="108">
        <f t="shared" si="49"/>
        <v>0</v>
      </c>
      <c r="BV59" s="108">
        <f>SUMIF('20.01'!$AE:$AE,$B:$B,'20.01'!$E:$E)</f>
        <v>0</v>
      </c>
      <c r="BW59" s="108">
        <f>SUMIF('20.01'!$AF:$AF,$B:$B,'20.01'!$E:$E)</f>
        <v>0</v>
      </c>
      <c r="BX59" s="108">
        <f>SUMIF('20.01'!$AG:$AG,$B:$B,'20.01'!$E:$E)</f>
        <v>0</v>
      </c>
      <c r="BY59" s="108">
        <f t="shared" si="50"/>
        <v>0</v>
      </c>
      <c r="BZ59" s="108">
        <f>SUMIF('20.01'!$AH:$AH,$B:$B,'20.01'!$E:$E)</f>
        <v>0</v>
      </c>
      <c r="CA59" s="108">
        <f>SUMIF('20.01'!$AP:$AP,$B:$B,'20.01'!$E:$E)</f>
        <v>0</v>
      </c>
      <c r="CB59" s="108">
        <f>SUMIF('20.01'!$AD:$AD,$B:$B,'20.01'!$E:$E)</f>
        <v>0</v>
      </c>
      <c r="CC59" s="108">
        <f t="shared" si="51"/>
        <v>0</v>
      </c>
      <c r="CD59" s="108">
        <f>SUMIF('20.01'!$Z:$Z,$B:$B,'20.01'!$E:$E)</f>
        <v>0</v>
      </c>
      <c r="CE59" s="108">
        <f>SUMIF('20.01'!$S:$S,$B:$B,'20.01'!$E:$E)</f>
        <v>0</v>
      </c>
      <c r="CF59" s="108">
        <f t="shared" si="52"/>
        <v>0</v>
      </c>
      <c r="CG59" s="108">
        <f>SUMIF('20.01'!$AJ:$AJ,$B:$B,'20.01'!$E:$E)</f>
        <v>0</v>
      </c>
      <c r="CH59" s="108">
        <f>SUMIF('20.01'!$AL:$AL,$B:$B,'20.01'!$E:$E)</f>
        <v>0</v>
      </c>
      <c r="CI59" s="108">
        <f>SUMIF('20.01'!$AM:$AM,$B:$B,'20.01'!$E:$E)</f>
        <v>0</v>
      </c>
      <c r="CJ59" s="108">
        <f>SUMIF('20.01'!$W:$W,$B:$B,'20.01'!$E:$E)</f>
        <v>0</v>
      </c>
      <c r="CK59" s="108">
        <f>SUMIF('20.01'!$AR:$AR,$B:$B,'20.01'!$E:$E)</f>
        <v>0</v>
      </c>
      <c r="CL59" s="108">
        <f t="shared" si="53"/>
        <v>0</v>
      </c>
      <c r="CM59" s="108">
        <f>SUMIF('20.01'!$P:$P,$B:$B,'20.01'!$E:$E)</f>
        <v>0</v>
      </c>
      <c r="CN59" s="108">
        <f>SUMIF('20.01'!$Q:$Q,$B:$B,'20.01'!$E:$E)</f>
        <v>0</v>
      </c>
      <c r="CO59" s="108">
        <f>SUMIF('20.01'!$AK:$AK,$B:$B,'20.01'!$E:$E)</f>
        <v>0</v>
      </c>
      <c r="CP59" s="108">
        <f>SUMIF('20.01'!$U:$U,$B:$B,'20.01'!$E:$E)</f>
        <v>0</v>
      </c>
      <c r="CQ59" s="108">
        <f>SUMIF('20.01'!$R:$R,$B:$B,'20.01'!$E:$E)</f>
        <v>0</v>
      </c>
      <c r="CR59" s="108">
        <f>SUMIF('20.01'!$V:$V,$B:$B,'20.01'!$E:$E)</f>
        <v>0</v>
      </c>
      <c r="CS59" s="108">
        <f t="shared" si="54"/>
        <v>0</v>
      </c>
      <c r="CT59" s="108">
        <f>SUMIF('20.01'!$AQ:$AQ,$B:$B,'20.01'!$E:$E)</f>
        <v>0</v>
      </c>
      <c r="CU59" s="108">
        <f>SUMIF('20.01'!$AC:$AC,$B:$B,'20.01'!$E:$E)</f>
        <v>0</v>
      </c>
      <c r="CV59" s="108">
        <f>SUMIF('20.01'!$AS:$AS,$B:$B,'20.01'!$E:$E)</f>
        <v>0</v>
      </c>
      <c r="CW59" s="108">
        <f t="shared" si="55"/>
        <v>0</v>
      </c>
      <c r="CX59" s="108">
        <f>SUMIF('20.01'!$AB:$AB,$B:$B,'20.01'!$E:$E)</f>
        <v>0</v>
      </c>
      <c r="CY59" s="108">
        <f>SUMIF('20.01'!$AA:$AA,$B:$B,'20.01'!$E:$E)</f>
        <v>0</v>
      </c>
      <c r="CZ59" s="108">
        <f>SUMIF('20.01'!$AN:$AN,$B:$B,'20.01'!$E:$E)</f>
        <v>0</v>
      </c>
      <c r="DA59" s="108">
        <f>SUMIF('20.01'!$X:$X,$B:$B,'20.01'!$E:$E)</f>
        <v>0</v>
      </c>
      <c r="DB59" s="108">
        <f>SUMIF('20.01'!$Y:$Y,$B:$B,'20.01'!$E:$E)</f>
        <v>0</v>
      </c>
      <c r="DC59" s="108">
        <f t="shared" si="56"/>
        <v>0</v>
      </c>
      <c r="DD59" s="127">
        <f t="shared" si="57"/>
        <v>1002092.4889596064</v>
      </c>
      <c r="DE59" s="127">
        <f t="shared" si="88"/>
        <v>871373.56236320501</v>
      </c>
      <c r="DF59" s="127">
        <f t="shared" si="58"/>
        <v>1224.0856618417688</v>
      </c>
      <c r="DG59" s="127">
        <f t="shared" si="7"/>
        <v>560.79122108867136</v>
      </c>
      <c r="DH59" s="127">
        <f t="shared" si="8"/>
        <v>663.29444075309755</v>
      </c>
      <c r="DI59" s="108">
        <f>SUMIF('20.01'!$AZ:$AZ,$B:$B,'20.01'!$E:$E)+FH59*$DI$249</f>
        <v>785.43431660412125</v>
      </c>
      <c r="DJ59" s="108">
        <f>SUMIF('20.01'!$AY:$AY,$B:$B,'20.01'!$E:$E)</f>
        <v>0</v>
      </c>
      <c r="DK59" s="108">
        <f t="shared" si="9"/>
        <v>1128.0492264667955</v>
      </c>
      <c r="DL59" s="108">
        <f>SUMIF('20.01'!$AX:$AX,$B:$B,'20.01'!$E:$E)</f>
        <v>0</v>
      </c>
      <c r="DM59" s="108">
        <f t="shared" si="10"/>
        <v>126452.18647205555</v>
      </c>
      <c r="DN59" s="108">
        <f>SUMIF('20.01'!$BA:$BA,$B:$B,'20.01'!$E:$E)</f>
        <v>0</v>
      </c>
      <c r="DO59" s="108">
        <f t="shared" si="11"/>
        <v>1129.1709194331199</v>
      </c>
      <c r="DP59" s="108">
        <f>SUMIF('20.01'!$AW:$AW,$B:$B,'20.01'!$E:$E)</f>
        <v>0</v>
      </c>
      <c r="DQ59" s="108">
        <f t="shared" si="59"/>
        <v>598412.86644267151</v>
      </c>
      <c r="DR59" s="108">
        <f t="shared" si="60"/>
        <v>495518.4455132077</v>
      </c>
      <c r="DS59" s="108">
        <f t="shared" si="12"/>
        <v>159355.08046978645</v>
      </c>
      <c r="DT59" s="108">
        <f t="shared" si="13"/>
        <v>336163.36504342128</v>
      </c>
      <c r="DU59" s="108">
        <f t="shared" si="61"/>
        <v>84116.194874403736</v>
      </c>
      <c r="DV59" s="108">
        <f t="shared" si="62"/>
        <v>49942.848764815993</v>
      </c>
      <c r="DW59" s="108">
        <f t="shared" si="63"/>
        <v>34173.346109587743</v>
      </c>
      <c r="DX59" s="108">
        <f t="shared" si="64"/>
        <v>7080.8737987498098</v>
      </c>
      <c r="DY59" s="108">
        <f t="shared" si="65"/>
        <v>4169.7066534828318</v>
      </c>
      <c r="DZ59" s="108">
        <f t="shared" si="66"/>
        <v>2911.1671452669775</v>
      </c>
      <c r="EA59" s="108">
        <f t="shared" si="67"/>
        <v>5600.5681131385336</v>
      </c>
      <c r="EB59" s="108">
        <f t="shared" si="68"/>
        <v>442.04872889405084</v>
      </c>
      <c r="EC59" s="108">
        <f t="shared" si="69"/>
        <v>5654.7354142776439</v>
      </c>
      <c r="ED59" s="108">
        <f t="shared" si="70"/>
        <v>101802.52551245131</v>
      </c>
      <c r="EE59" s="108">
        <f t="shared" si="14"/>
        <v>791427.848548615</v>
      </c>
      <c r="EF59" s="108">
        <f t="shared" si="71"/>
        <v>326334.93953041907</v>
      </c>
      <c r="EG59" s="108">
        <f t="shared" si="15"/>
        <v>277989.02256294951</v>
      </c>
      <c r="EH59" s="108">
        <f t="shared" si="16"/>
        <v>187103.88645524639</v>
      </c>
      <c r="EI59" s="108">
        <f t="shared" si="72"/>
        <v>56080.955021815418</v>
      </c>
      <c r="EJ59" s="108">
        <f t="shared" si="17"/>
        <v>47287.153250172298</v>
      </c>
      <c r="EK59" s="108">
        <f t="shared" si="18"/>
        <v>140.00177164311927</v>
      </c>
      <c r="EL59" s="108">
        <f>SUMIF('20.01'!$BF:$BF,$B:$B,'20.01'!$E:$E)</f>
        <v>8653.7999999999993</v>
      </c>
      <c r="EM59" s="108">
        <f>SUMIF('20.01'!$BH:$BH,$B:$B,'20.01'!$E:$E)</f>
        <v>15580</v>
      </c>
      <c r="EO59" s="115">
        <v>2.0562677573822642E-3</v>
      </c>
      <c r="EP59" s="107">
        <v>3.4064175301425847</v>
      </c>
      <c r="EQ59" s="108">
        <f t="shared" si="73"/>
        <v>7903.8999999999987</v>
      </c>
      <c r="ER59" s="107">
        <v>3.0862312268316452</v>
      </c>
      <c r="ES59" s="108">
        <f t="shared" si="19"/>
        <v>7903.8999999999987</v>
      </c>
      <c r="ET59" s="107">
        <v>1.6009273566883013</v>
      </c>
      <c r="EU59" s="108">
        <f t="shared" si="20"/>
        <v>7903.8999999999987</v>
      </c>
      <c r="EV59" s="108">
        <f t="shared" si="85"/>
        <v>7903.9</v>
      </c>
      <c r="EW59" s="108">
        <f t="shared" si="86"/>
        <v>7903.9</v>
      </c>
      <c r="EX59" s="108">
        <f t="shared" si="23"/>
        <v>7903.9</v>
      </c>
      <c r="EY59" s="108">
        <f t="shared" si="24"/>
        <v>7903.9</v>
      </c>
      <c r="EZ59" s="108">
        <f t="shared" si="25"/>
        <v>7903.9</v>
      </c>
      <c r="FA59" s="108">
        <f t="shared" si="26"/>
        <v>7903.9</v>
      </c>
      <c r="FB59" s="108">
        <f t="shared" si="27"/>
        <v>7903.9</v>
      </c>
      <c r="FC59" s="108">
        <f t="shared" si="28"/>
        <v>7903.9</v>
      </c>
      <c r="FD59" s="108">
        <f t="shared" si="29"/>
        <v>7903.9</v>
      </c>
      <c r="FE59" s="108">
        <f t="shared" si="30"/>
        <v>7903.9</v>
      </c>
      <c r="FF59" s="108">
        <f t="shared" si="31"/>
        <v>7903.9</v>
      </c>
      <c r="FG59" s="108">
        <f t="shared" si="32"/>
        <v>7903.9</v>
      </c>
      <c r="FH59" s="108">
        <f t="shared" si="74"/>
        <v>7903.8999999999987</v>
      </c>
      <c r="FI59" s="108">
        <v>0</v>
      </c>
    </row>
    <row r="60" spans="1:165" ht="12" customHeight="1" x14ac:dyDescent="0.25">
      <c r="A60" s="22">
        <f t="shared" si="75"/>
        <v>55</v>
      </c>
      <c r="B60" s="10" t="s">
        <v>52</v>
      </c>
      <c r="C60" s="28">
        <v>2021</v>
      </c>
      <c r="D60" s="282"/>
      <c r="E60" s="126">
        <f t="shared" si="0"/>
        <v>6106.54</v>
      </c>
      <c r="F60" s="11">
        <f>SUMIF(Площади!$A:$A,$B:$B,Площади!$C:$C)</f>
        <v>5290.24</v>
      </c>
      <c r="G60" s="11">
        <f>SUMIF(Площади!$A:$A,$B:$B,Площади!$G:$G)</f>
        <v>816.3</v>
      </c>
      <c r="H60" s="11">
        <f>SUMIF(Площади!$A:$A,$B:$B,Площади!$F:$F)</f>
        <v>984.8</v>
      </c>
      <c r="I60" s="124" t="s">
        <v>496</v>
      </c>
      <c r="J60" s="12">
        <v>36.54</v>
      </c>
      <c r="K60" s="26">
        <v>4.03</v>
      </c>
      <c r="L60" s="26">
        <v>7</v>
      </c>
      <c r="M60" s="26">
        <v>11</v>
      </c>
      <c r="N60" s="26">
        <v>5.4</v>
      </c>
      <c r="O60" s="26">
        <v>2.67</v>
      </c>
      <c r="P60" s="26">
        <v>1.54</v>
      </c>
      <c r="Q60" s="26">
        <v>4.9000000000000004</v>
      </c>
      <c r="R60" s="26">
        <v>0</v>
      </c>
      <c r="S60" s="35">
        <f t="shared" si="84"/>
        <v>38.001599999999996</v>
      </c>
      <c r="T60" s="33">
        <f t="shared" si="84"/>
        <v>4.1912000000000003</v>
      </c>
      <c r="U60" s="33">
        <f t="shared" si="84"/>
        <v>7.28</v>
      </c>
      <c r="V60" s="33">
        <f t="shared" si="83"/>
        <v>11.44</v>
      </c>
      <c r="W60" s="33">
        <f t="shared" si="83"/>
        <v>5.6160000000000005</v>
      </c>
      <c r="X60" s="33">
        <f t="shared" si="83"/>
        <v>2.7767999999999997</v>
      </c>
      <c r="Y60" s="33">
        <f t="shared" si="83"/>
        <v>1.6016000000000001</v>
      </c>
      <c r="Z60" s="33">
        <f t="shared" si="83"/>
        <v>5.0960000000000001</v>
      </c>
      <c r="AA60" s="33">
        <f t="shared" si="83"/>
        <v>0</v>
      </c>
      <c r="AB60" s="36"/>
      <c r="AC60" s="36"/>
      <c r="AD60" s="122" t="s">
        <v>395</v>
      </c>
      <c r="AE60" s="37">
        <v>2</v>
      </c>
      <c r="AF60" s="38" t="s">
        <v>396</v>
      </c>
      <c r="AG60" s="282"/>
      <c r="AH60" s="26">
        <v>34.24</v>
      </c>
      <c r="AI60" s="26">
        <v>34.24</v>
      </c>
      <c r="AJ60" s="26">
        <v>2190</v>
      </c>
      <c r="AK60" s="26">
        <v>35.89</v>
      </c>
      <c r="AL60" s="26">
        <v>4.29</v>
      </c>
      <c r="AM60" s="282"/>
      <c r="AN60" s="15">
        <v>7.0000000000000001E-3</v>
      </c>
      <c r="AO60" s="15">
        <v>7.0000000000000001E-3</v>
      </c>
      <c r="AP60" s="16">
        <f t="shared" si="34"/>
        <v>4.193E-4</v>
      </c>
      <c r="AQ60" s="15">
        <f t="shared" si="35"/>
        <v>1.4E-2</v>
      </c>
      <c r="AR60" s="15">
        <v>3.23</v>
      </c>
      <c r="AS60" s="282"/>
      <c r="AT60" s="13">
        <f t="shared" si="36"/>
        <v>6.8936000000000002</v>
      </c>
      <c r="AU60" s="13">
        <f t="shared" si="37"/>
        <v>6.8936000000000002</v>
      </c>
      <c r="AV60" s="13">
        <f t="shared" si="38"/>
        <v>0.41292663999999996</v>
      </c>
      <c r="AW60" s="13">
        <f t="shared" si="39"/>
        <v>13.7872</v>
      </c>
      <c r="AX60" s="13">
        <f t="shared" si="40"/>
        <v>3180.904</v>
      </c>
      <c r="AY60" s="26">
        <f t="shared" si="41"/>
        <v>3.8653126647823478E-2</v>
      </c>
      <c r="AZ60" s="26">
        <f t="shared" si="42"/>
        <v>3.8653126647823478E-2</v>
      </c>
      <c r="BA60" s="26">
        <f t="shared" si="43"/>
        <v>0.14808866258142908</v>
      </c>
      <c r="BB60" s="26">
        <f t="shared" si="44"/>
        <v>8.1031583842896299E-2</v>
      </c>
      <c r="BC60" s="26">
        <f t="shared" si="45"/>
        <v>2.234666138271427</v>
      </c>
      <c r="BD60" s="282"/>
      <c r="BE60" s="108">
        <f t="shared" si="46"/>
        <v>412578.0786505065</v>
      </c>
      <c r="BF60" s="108">
        <f t="shared" si="47"/>
        <v>172955.52780199127</v>
      </c>
      <c r="BG60" s="108">
        <f t="shared" si="2"/>
        <v>31559.249645020755</v>
      </c>
      <c r="BH60" s="108">
        <f t="shared" si="3"/>
        <v>5248.3507878709879</v>
      </c>
      <c r="BI60" s="108">
        <f t="shared" si="4"/>
        <v>1872.1719969640396</v>
      </c>
      <c r="BJ60" s="108">
        <f t="shared" si="87"/>
        <v>15381.715372135473</v>
      </c>
      <c r="BK60" s="108">
        <f>SUMIF('20.01'!$K:$K,$B:$B,'20.01'!$E:$E)</f>
        <v>118894.04000000001</v>
      </c>
      <c r="BL60" s="108">
        <f t="shared" si="48"/>
        <v>0</v>
      </c>
      <c r="BM60" s="108">
        <f>SUMIF('20.01'!$AI:$AI,$B:$B,'20.01'!$E:$E)</f>
        <v>0</v>
      </c>
      <c r="BN60" s="108">
        <f>SUMIF('20.01'!$L:$L,$B:$B,'20.01'!$E:$E)</f>
        <v>0</v>
      </c>
      <c r="BO60" s="108">
        <f>SUMIF('20.01'!$M:$M,$B:$B,'20.01'!$E:$E)</f>
        <v>0</v>
      </c>
      <c r="BP60" s="108">
        <f>SUMIF('20.01'!$N:$N,$B:$B,'20.01'!$E:$E)</f>
        <v>0</v>
      </c>
      <c r="BQ60" s="108">
        <f>SUMIF('20.01'!$O:$O,$B:$B,'20.01'!$E:$E)</f>
        <v>0</v>
      </c>
      <c r="BR60" s="108">
        <f>SUMIF('20.01'!$T:$T,$B:$B,'20.01'!$E:$E)</f>
        <v>0</v>
      </c>
      <c r="BS60" s="108">
        <f>SUMIF('20.01'!$AT:$AT,$B:$B,'20.01'!$E:$E)</f>
        <v>0</v>
      </c>
      <c r="BT60" s="108">
        <f>SUMIF('20.01'!$AO:$AO,$B:$B,'20.01'!$E:$E)</f>
        <v>2179.15</v>
      </c>
      <c r="BU60" s="108">
        <f t="shared" si="49"/>
        <v>0</v>
      </c>
      <c r="BV60" s="108">
        <f>SUMIF('20.01'!$AE:$AE,$B:$B,'20.01'!$E:$E)</f>
        <v>0</v>
      </c>
      <c r="BW60" s="108">
        <f>SUMIF('20.01'!$AF:$AF,$B:$B,'20.01'!$E:$E)</f>
        <v>0</v>
      </c>
      <c r="BX60" s="108">
        <f>SUMIF('20.01'!$AG:$AG,$B:$B,'20.01'!$E:$E)</f>
        <v>0</v>
      </c>
      <c r="BY60" s="108">
        <f t="shared" si="50"/>
        <v>0</v>
      </c>
      <c r="BZ60" s="108">
        <f>SUMIF('20.01'!$AH:$AH,$B:$B,'20.01'!$E:$E)</f>
        <v>0</v>
      </c>
      <c r="CA60" s="108">
        <f>SUMIF('20.01'!$AP:$AP,$B:$B,'20.01'!$E:$E)</f>
        <v>0</v>
      </c>
      <c r="CB60" s="108">
        <f>SUMIF('20.01'!$AD:$AD,$B:$B,'20.01'!$E:$E)</f>
        <v>0</v>
      </c>
      <c r="CC60" s="108">
        <f t="shared" si="51"/>
        <v>0</v>
      </c>
      <c r="CD60" s="108">
        <f>SUMIF('20.01'!$Z:$Z,$B:$B,'20.01'!$E:$E)</f>
        <v>0</v>
      </c>
      <c r="CE60" s="108">
        <f>SUMIF('20.01'!$S:$S,$B:$B,'20.01'!$E:$E)</f>
        <v>0</v>
      </c>
      <c r="CF60" s="108">
        <f t="shared" si="52"/>
        <v>233441.27</v>
      </c>
      <c r="CG60" s="108">
        <f>SUMIF('20.01'!$AJ:$AJ,$B:$B,'20.01'!$E:$E)</f>
        <v>233441.27</v>
      </c>
      <c r="CH60" s="108">
        <f>SUMIF('20.01'!$AL:$AL,$B:$B,'20.01'!$E:$E)</f>
        <v>0</v>
      </c>
      <c r="CI60" s="108">
        <f>SUMIF('20.01'!$AM:$AM,$B:$B,'20.01'!$E:$E)</f>
        <v>0</v>
      </c>
      <c r="CJ60" s="108">
        <f>SUMIF('20.01'!$W:$W,$B:$B,'20.01'!$E:$E)</f>
        <v>0</v>
      </c>
      <c r="CK60" s="108">
        <f>SUMIF('20.01'!$AR:$AR,$B:$B,'20.01'!$E:$E)</f>
        <v>0</v>
      </c>
      <c r="CL60" s="108">
        <f t="shared" si="53"/>
        <v>0</v>
      </c>
      <c r="CM60" s="108">
        <f>SUMIF('20.01'!$P:$P,$B:$B,'20.01'!$E:$E)</f>
        <v>0</v>
      </c>
      <c r="CN60" s="108">
        <f>SUMIF('20.01'!$Q:$Q,$B:$B,'20.01'!$E:$E)</f>
        <v>0</v>
      </c>
      <c r="CO60" s="108">
        <f>SUMIF('20.01'!$AK:$AK,$B:$B,'20.01'!$E:$E)</f>
        <v>0</v>
      </c>
      <c r="CP60" s="108">
        <f>SUMIF('20.01'!$U:$U,$B:$B,'20.01'!$E:$E)</f>
        <v>0</v>
      </c>
      <c r="CQ60" s="108">
        <f>SUMIF('20.01'!$R:$R,$B:$B,'20.01'!$E:$E)</f>
        <v>0</v>
      </c>
      <c r="CR60" s="108">
        <f>SUMIF('20.01'!$V:$V,$B:$B,'20.01'!$E:$E)</f>
        <v>0</v>
      </c>
      <c r="CS60" s="108">
        <f t="shared" si="54"/>
        <v>0</v>
      </c>
      <c r="CT60" s="108">
        <f>SUMIF('20.01'!$AQ:$AQ,$B:$B,'20.01'!$E:$E)</f>
        <v>0</v>
      </c>
      <c r="CU60" s="108">
        <f>SUMIF('20.01'!$AC:$AC,$B:$B,'20.01'!$E:$E)</f>
        <v>0</v>
      </c>
      <c r="CV60" s="108">
        <f>SUMIF('20.01'!$AS:$AS,$B:$B,'20.01'!$E:$E)</f>
        <v>0</v>
      </c>
      <c r="CW60" s="108">
        <f t="shared" si="55"/>
        <v>0</v>
      </c>
      <c r="CX60" s="108">
        <f>SUMIF('20.01'!$AB:$AB,$B:$B,'20.01'!$E:$E)</f>
        <v>0</v>
      </c>
      <c r="CY60" s="108">
        <f>SUMIF('20.01'!$AA:$AA,$B:$B,'20.01'!$E:$E)</f>
        <v>0</v>
      </c>
      <c r="CZ60" s="108">
        <f>SUMIF('20.01'!$AN:$AN,$B:$B,'20.01'!$E:$E)</f>
        <v>0</v>
      </c>
      <c r="DA60" s="108">
        <f>SUMIF('20.01'!$X:$X,$B:$B,'20.01'!$E:$E)</f>
        <v>0</v>
      </c>
      <c r="DB60" s="108">
        <f>SUMIF('20.01'!$Y:$Y,$B:$B,'20.01'!$E:$E)</f>
        <v>0</v>
      </c>
      <c r="DC60" s="108">
        <f t="shared" si="56"/>
        <v>4002.1308485152776</v>
      </c>
      <c r="DD60" s="127">
        <f t="shared" si="57"/>
        <v>774214.99102106493</v>
      </c>
      <c r="DE60" s="127">
        <f t="shared" si="88"/>
        <v>673221.76564903487</v>
      </c>
      <c r="DF60" s="127">
        <f t="shared" si="58"/>
        <v>945.72654733273919</v>
      </c>
      <c r="DG60" s="127">
        <f t="shared" si="7"/>
        <v>433.2663651142874</v>
      </c>
      <c r="DH60" s="127">
        <f t="shared" si="8"/>
        <v>512.46018221845179</v>
      </c>
      <c r="DI60" s="108">
        <f>SUMIF('20.01'!$AZ:$AZ,$B:$B,'20.01'!$E:$E)+FH60*$DI$249</f>
        <v>606.82524724702125</v>
      </c>
      <c r="DJ60" s="108">
        <f>SUMIF('20.01'!$AY:$AY,$B:$B,'20.01'!$E:$E)</f>
        <v>0</v>
      </c>
      <c r="DK60" s="108">
        <f t="shared" si="9"/>
        <v>871.52895701976831</v>
      </c>
      <c r="DL60" s="108">
        <f>SUMIF('20.01'!$AX:$AX,$B:$B,'20.01'!$E:$E)</f>
        <v>0</v>
      </c>
      <c r="DM60" s="108">
        <f t="shared" si="10"/>
        <v>97696.74904528982</v>
      </c>
      <c r="DN60" s="108">
        <f>SUMIF('20.01'!$BA:$BA,$B:$B,'20.01'!$E:$E)</f>
        <v>0</v>
      </c>
      <c r="DO60" s="108">
        <f t="shared" si="11"/>
        <v>872.39557514076921</v>
      </c>
      <c r="DP60" s="108">
        <f>SUMIF('20.01'!$AW:$AW,$B:$B,'20.01'!$E:$E)</f>
        <v>0</v>
      </c>
      <c r="DQ60" s="108">
        <f t="shared" si="59"/>
        <v>462332.78576991509</v>
      </c>
      <c r="DR60" s="108">
        <f t="shared" si="60"/>
        <v>382836.72721874318</v>
      </c>
      <c r="DS60" s="108">
        <f t="shared" si="12"/>
        <v>123117.47024784853</v>
      </c>
      <c r="DT60" s="108">
        <f t="shared" si="13"/>
        <v>259719.25697089464</v>
      </c>
      <c r="DU60" s="108">
        <f t="shared" si="61"/>
        <v>64988.032319278012</v>
      </c>
      <c r="DV60" s="108">
        <f t="shared" si="62"/>
        <v>38585.761927187785</v>
      </c>
      <c r="DW60" s="108">
        <f t="shared" si="63"/>
        <v>26402.270392090228</v>
      </c>
      <c r="DX60" s="108">
        <f t="shared" si="64"/>
        <v>5470.6713251708225</v>
      </c>
      <c r="DY60" s="108">
        <f t="shared" si="65"/>
        <v>3221.5084284668401</v>
      </c>
      <c r="DZ60" s="108">
        <f t="shared" si="66"/>
        <v>2249.1628967039828</v>
      </c>
      <c r="EA60" s="108">
        <f t="shared" si="67"/>
        <v>4326.9896134319752</v>
      </c>
      <c r="EB60" s="108">
        <f t="shared" si="68"/>
        <v>341.52611305060509</v>
      </c>
      <c r="EC60" s="108">
        <f t="shared" si="69"/>
        <v>4368.8391802405158</v>
      </c>
      <c r="ED60" s="108">
        <f t="shared" si="70"/>
        <v>78652.461967231939</v>
      </c>
      <c r="EE60" s="108">
        <f t="shared" si="14"/>
        <v>611455.8400632675</v>
      </c>
      <c r="EF60" s="108">
        <f t="shared" si="71"/>
        <v>252125.83175901585</v>
      </c>
      <c r="EG60" s="108">
        <f t="shared" si="15"/>
        <v>214773.85668360608</v>
      </c>
      <c r="EH60" s="108">
        <f t="shared" si="16"/>
        <v>144556.15162064557</v>
      </c>
      <c r="EI60" s="108">
        <f t="shared" si="72"/>
        <v>164457.95163167367</v>
      </c>
      <c r="EJ60" s="108">
        <f t="shared" si="17"/>
        <v>36447.412780951665</v>
      </c>
      <c r="EK60" s="108">
        <f t="shared" si="18"/>
        <v>107.90885072200258</v>
      </c>
      <c r="EL60" s="108">
        <f>SUMIF('20.01'!$BF:$BF,$B:$B,'20.01'!$E:$E)</f>
        <v>127902.63</v>
      </c>
      <c r="EM60" s="108">
        <f>SUMIF('20.01'!$BH:$BH,$B:$B,'20.01'!$E:$E)</f>
        <v>0</v>
      </c>
      <c r="EO60" s="115">
        <v>1.5849048756429438E-3</v>
      </c>
      <c r="EP60" s="107">
        <v>3.4064171163743979</v>
      </c>
      <c r="EQ60" s="108">
        <f t="shared" si="73"/>
        <v>6106.54</v>
      </c>
      <c r="ER60" s="107">
        <v>2.6059541281691669</v>
      </c>
      <c r="ES60" s="108">
        <f t="shared" si="19"/>
        <v>6106.54</v>
      </c>
      <c r="ET60" s="107">
        <v>1.6009277763362315</v>
      </c>
      <c r="EU60" s="108">
        <f t="shared" si="20"/>
        <v>6106.54</v>
      </c>
      <c r="EV60" s="108">
        <f t="shared" si="85"/>
        <v>6106.54</v>
      </c>
      <c r="EW60" s="108">
        <f t="shared" si="86"/>
        <v>6106.54</v>
      </c>
      <c r="EX60" s="108">
        <f t="shared" si="23"/>
        <v>6106.54</v>
      </c>
      <c r="EY60" s="108">
        <f t="shared" si="24"/>
        <v>6106.54</v>
      </c>
      <c r="EZ60" s="108">
        <f t="shared" si="25"/>
        <v>6106.54</v>
      </c>
      <c r="FA60" s="108">
        <f t="shared" si="26"/>
        <v>6106.54</v>
      </c>
      <c r="FB60" s="108">
        <f t="shared" si="27"/>
        <v>6106.54</v>
      </c>
      <c r="FC60" s="108">
        <f t="shared" si="28"/>
        <v>6106.54</v>
      </c>
      <c r="FD60" s="108">
        <f t="shared" si="29"/>
        <v>6106.54</v>
      </c>
      <c r="FE60" s="108">
        <f t="shared" si="30"/>
        <v>6106.54</v>
      </c>
      <c r="FF60" s="108">
        <f t="shared" si="31"/>
        <v>6106.54</v>
      </c>
      <c r="FG60" s="108">
        <f t="shared" si="32"/>
        <v>6106.54</v>
      </c>
      <c r="FH60" s="108">
        <f t="shared" si="74"/>
        <v>6106.54</v>
      </c>
      <c r="FI60" s="108">
        <v>6106.54</v>
      </c>
    </row>
    <row r="61" spans="1:165" ht="12" customHeight="1" x14ac:dyDescent="0.25">
      <c r="A61" s="22">
        <f t="shared" si="75"/>
        <v>56</v>
      </c>
      <c r="B61" s="10" t="s">
        <v>53</v>
      </c>
      <c r="C61" s="28">
        <v>2021</v>
      </c>
      <c r="D61" s="282"/>
      <c r="E61" s="126">
        <f t="shared" si="0"/>
        <v>5301.56</v>
      </c>
      <c r="F61" s="11">
        <f>SUMIF(Площади!$A:$A,$B:$B,Площади!$C:$C)</f>
        <v>5301.56</v>
      </c>
      <c r="G61" s="11">
        <f>SUMIF(Площади!$A:$A,$B:$B,Площади!$G:$G)</f>
        <v>0</v>
      </c>
      <c r="H61" s="11">
        <f>SUMIF(Площади!$A:$A,$B:$B,Площади!$F:$F)</f>
        <v>996.3</v>
      </c>
      <c r="I61" s="124" t="s">
        <v>496</v>
      </c>
      <c r="J61" s="12">
        <v>36.54</v>
      </c>
      <c r="K61" s="26">
        <v>4.03</v>
      </c>
      <c r="L61" s="26">
        <v>7</v>
      </c>
      <c r="M61" s="26">
        <v>11</v>
      </c>
      <c r="N61" s="26">
        <v>5.4</v>
      </c>
      <c r="O61" s="26">
        <v>2.67</v>
      </c>
      <c r="P61" s="26">
        <v>1.54</v>
      </c>
      <c r="Q61" s="26">
        <v>4.9000000000000004</v>
      </c>
      <c r="R61" s="26">
        <v>0</v>
      </c>
      <c r="S61" s="35">
        <f t="shared" si="84"/>
        <v>38.001599999999996</v>
      </c>
      <c r="T61" s="33">
        <f t="shared" si="84"/>
        <v>4.1912000000000003</v>
      </c>
      <c r="U61" s="33">
        <f t="shared" si="84"/>
        <v>7.28</v>
      </c>
      <c r="V61" s="33">
        <f t="shared" si="83"/>
        <v>11.44</v>
      </c>
      <c r="W61" s="33">
        <f t="shared" si="83"/>
        <v>5.6160000000000005</v>
      </c>
      <c r="X61" s="33">
        <f t="shared" si="83"/>
        <v>2.7767999999999997</v>
      </c>
      <c r="Y61" s="33">
        <f t="shared" si="83"/>
        <v>1.6016000000000001</v>
      </c>
      <c r="Z61" s="33">
        <f t="shared" si="83"/>
        <v>5.0960000000000001</v>
      </c>
      <c r="AA61" s="33">
        <f t="shared" si="83"/>
        <v>0</v>
      </c>
      <c r="AB61" s="36"/>
      <c r="AC61" s="36"/>
      <c r="AD61" s="122" t="s">
        <v>395</v>
      </c>
      <c r="AE61" s="37">
        <v>2</v>
      </c>
      <c r="AF61" s="38" t="s">
        <v>396</v>
      </c>
      <c r="AG61" s="282"/>
      <c r="AH61" s="26">
        <v>34.24</v>
      </c>
      <c r="AI61" s="26">
        <v>34.24</v>
      </c>
      <c r="AJ61" s="26">
        <v>2190</v>
      </c>
      <c r="AK61" s="26">
        <v>35.89</v>
      </c>
      <c r="AL61" s="26">
        <v>4.29</v>
      </c>
      <c r="AM61" s="282"/>
      <c r="AN61" s="15">
        <v>7.0000000000000001E-3</v>
      </c>
      <c r="AO61" s="15">
        <v>7.0000000000000001E-3</v>
      </c>
      <c r="AP61" s="16">
        <f t="shared" si="34"/>
        <v>4.193E-4</v>
      </c>
      <c r="AQ61" s="15">
        <f t="shared" si="35"/>
        <v>1.4E-2</v>
      </c>
      <c r="AR61" s="15">
        <v>3.23</v>
      </c>
      <c r="AS61" s="282"/>
      <c r="AT61" s="13">
        <f t="shared" si="36"/>
        <v>6.9741</v>
      </c>
      <c r="AU61" s="13">
        <f t="shared" si="37"/>
        <v>6.9741</v>
      </c>
      <c r="AV61" s="13">
        <f t="shared" si="38"/>
        <v>0.41774858999999998</v>
      </c>
      <c r="AW61" s="13">
        <f t="shared" si="39"/>
        <v>13.9482</v>
      </c>
      <c r="AX61" s="13">
        <f t="shared" si="40"/>
        <v>3218.049</v>
      </c>
      <c r="AY61" s="26">
        <f t="shared" si="41"/>
        <v>4.5042060072884207E-2</v>
      </c>
      <c r="AZ61" s="26">
        <f t="shared" si="42"/>
        <v>4.5042060072884207E-2</v>
      </c>
      <c r="BA61" s="26">
        <f t="shared" si="43"/>
        <v>0.17256607717351116</v>
      </c>
      <c r="BB61" s="26">
        <f t="shared" si="44"/>
        <v>9.4425206542979798E-2</v>
      </c>
      <c r="BC61" s="26">
        <f t="shared" si="45"/>
        <v>2.6040316831272303</v>
      </c>
      <c r="BD61" s="282"/>
      <c r="BE61" s="108">
        <f t="shared" si="46"/>
        <v>128465.94174126835</v>
      </c>
      <c r="BF61" s="108">
        <f t="shared" si="47"/>
        <v>128465.94174126835</v>
      </c>
      <c r="BG61" s="108">
        <f t="shared" si="2"/>
        <v>27399.027198389958</v>
      </c>
      <c r="BH61" s="108">
        <f t="shared" si="3"/>
        <v>4556.4995239440523</v>
      </c>
      <c r="BI61" s="108">
        <f t="shared" si="4"/>
        <v>1625.3774104852623</v>
      </c>
      <c r="BJ61" s="108">
        <f t="shared" si="87"/>
        <v>13354.05760844906</v>
      </c>
      <c r="BK61" s="108">
        <f>SUMIF('20.01'!$K:$K,$B:$B,'20.01'!$E:$E)</f>
        <v>81530.98000000001</v>
      </c>
      <c r="BL61" s="108">
        <f t="shared" si="48"/>
        <v>0</v>
      </c>
      <c r="BM61" s="108">
        <f>SUMIF('20.01'!$AI:$AI,$B:$B,'20.01'!$E:$E)</f>
        <v>0</v>
      </c>
      <c r="BN61" s="108">
        <f>SUMIF('20.01'!$L:$L,$B:$B,'20.01'!$E:$E)</f>
        <v>0</v>
      </c>
      <c r="BO61" s="108">
        <f>SUMIF('20.01'!$M:$M,$B:$B,'20.01'!$E:$E)</f>
        <v>0</v>
      </c>
      <c r="BP61" s="108">
        <f>SUMIF('20.01'!$N:$N,$B:$B,'20.01'!$E:$E)</f>
        <v>0</v>
      </c>
      <c r="BQ61" s="108">
        <f>SUMIF('20.01'!$O:$O,$B:$B,'20.01'!$E:$E)</f>
        <v>0</v>
      </c>
      <c r="BR61" s="108">
        <f>SUMIF('20.01'!$T:$T,$B:$B,'20.01'!$E:$E)</f>
        <v>0</v>
      </c>
      <c r="BS61" s="108">
        <f>SUMIF('20.01'!$AT:$AT,$B:$B,'20.01'!$E:$E)</f>
        <v>0</v>
      </c>
      <c r="BT61" s="108">
        <f>SUMIF('20.01'!$AO:$AO,$B:$B,'20.01'!$E:$E)</f>
        <v>0</v>
      </c>
      <c r="BU61" s="108">
        <f t="shared" si="49"/>
        <v>0</v>
      </c>
      <c r="BV61" s="108">
        <f>SUMIF('20.01'!$AE:$AE,$B:$B,'20.01'!$E:$E)</f>
        <v>0</v>
      </c>
      <c r="BW61" s="108">
        <f>SUMIF('20.01'!$AF:$AF,$B:$B,'20.01'!$E:$E)</f>
        <v>0</v>
      </c>
      <c r="BX61" s="108">
        <f>SUMIF('20.01'!$AG:$AG,$B:$B,'20.01'!$E:$E)</f>
        <v>0</v>
      </c>
      <c r="BY61" s="108">
        <f t="shared" si="50"/>
        <v>0</v>
      </c>
      <c r="BZ61" s="108">
        <f>SUMIF('20.01'!$AH:$AH,$B:$B,'20.01'!$E:$E)</f>
        <v>0</v>
      </c>
      <c r="CA61" s="108">
        <f>SUMIF('20.01'!$AP:$AP,$B:$B,'20.01'!$E:$E)</f>
        <v>0</v>
      </c>
      <c r="CB61" s="108">
        <f>SUMIF('20.01'!$AD:$AD,$B:$B,'20.01'!$E:$E)</f>
        <v>0</v>
      </c>
      <c r="CC61" s="108">
        <f t="shared" si="51"/>
        <v>0</v>
      </c>
      <c r="CD61" s="108">
        <f>SUMIF('20.01'!$Z:$Z,$B:$B,'20.01'!$E:$E)</f>
        <v>0</v>
      </c>
      <c r="CE61" s="108">
        <f>SUMIF('20.01'!$S:$S,$B:$B,'20.01'!$E:$E)</f>
        <v>0</v>
      </c>
      <c r="CF61" s="108">
        <f t="shared" si="52"/>
        <v>0</v>
      </c>
      <c r="CG61" s="108">
        <f>SUMIF('20.01'!$AJ:$AJ,$B:$B,'20.01'!$E:$E)</f>
        <v>0</v>
      </c>
      <c r="CH61" s="108">
        <f>SUMIF('20.01'!$AL:$AL,$B:$B,'20.01'!$E:$E)</f>
        <v>0</v>
      </c>
      <c r="CI61" s="108">
        <f>SUMIF('20.01'!$AM:$AM,$B:$B,'20.01'!$E:$E)</f>
        <v>0</v>
      </c>
      <c r="CJ61" s="108">
        <f>SUMIF('20.01'!$W:$W,$B:$B,'20.01'!$E:$E)</f>
        <v>0</v>
      </c>
      <c r="CK61" s="108">
        <f>SUMIF('20.01'!$AR:$AR,$B:$B,'20.01'!$E:$E)</f>
        <v>0</v>
      </c>
      <c r="CL61" s="108">
        <f t="shared" si="53"/>
        <v>0</v>
      </c>
      <c r="CM61" s="108">
        <f>SUMIF('20.01'!$P:$P,$B:$B,'20.01'!$E:$E)</f>
        <v>0</v>
      </c>
      <c r="CN61" s="108">
        <f>SUMIF('20.01'!$Q:$Q,$B:$B,'20.01'!$E:$E)</f>
        <v>0</v>
      </c>
      <c r="CO61" s="108">
        <f>SUMIF('20.01'!$AK:$AK,$B:$B,'20.01'!$E:$E)</f>
        <v>0</v>
      </c>
      <c r="CP61" s="108">
        <f>SUMIF('20.01'!$U:$U,$B:$B,'20.01'!$E:$E)</f>
        <v>0</v>
      </c>
      <c r="CQ61" s="108">
        <f>SUMIF('20.01'!$R:$R,$B:$B,'20.01'!$E:$E)</f>
        <v>0</v>
      </c>
      <c r="CR61" s="108">
        <f>SUMIF('20.01'!$V:$V,$B:$B,'20.01'!$E:$E)</f>
        <v>0</v>
      </c>
      <c r="CS61" s="108">
        <f t="shared" si="54"/>
        <v>0</v>
      </c>
      <c r="CT61" s="108">
        <f>SUMIF('20.01'!$AQ:$AQ,$B:$B,'20.01'!$E:$E)</f>
        <v>0</v>
      </c>
      <c r="CU61" s="108">
        <f>SUMIF('20.01'!$AC:$AC,$B:$B,'20.01'!$E:$E)</f>
        <v>0</v>
      </c>
      <c r="CV61" s="108">
        <f>SUMIF('20.01'!$AS:$AS,$B:$B,'20.01'!$E:$E)</f>
        <v>0</v>
      </c>
      <c r="CW61" s="108">
        <f t="shared" si="55"/>
        <v>0</v>
      </c>
      <c r="CX61" s="108">
        <f>SUMIF('20.01'!$AB:$AB,$B:$B,'20.01'!$E:$E)</f>
        <v>0</v>
      </c>
      <c r="CY61" s="108">
        <f>SUMIF('20.01'!$AA:$AA,$B:$B,'20.01'!$E:$E)</f>
        <v>0</v>
      </c>
      <c r="CZ61" s="108">
        <f>SUMIF('20.01'!$AN:$AN,$B:$B,'20.01'!$E:$E)</f>
        <v>0</v>
      </c>
      <c r="DA61" s="108">
        <f>SUMIF('20.01'!$X:$X,$B:$B,'20.01'!$E:$E)</f>
        <v>0</v>
      </c>
      <c r="DB61" s="108">
        <f>SUMIF('20.01'!$Y:$Y,$B:$B,'20.01'!$E:$E)</f>
        <v>0</v>
      </c>
      <c r="DC61" s="108">
        <f t="shared" si="56"/>
        <v>0</v>
      </c>
      <c r="DD61" s="127">
        <f t="shared" si="57"/>
        <v>672155.9553851505</v>
      </c>
      <c r="DE61" s="127">
        <f t="shared" si="88"/>
        <v>584475.91989805968</v>
      </c>
      <c r="DF61" s="127">
        <f t="shared" si="58"/>
        <v>821.05841184653775</v>
      </c>
      <c r="DG61" s="127">
        <f t="shared" si="7"/>
        <v>376.1520649394422</v>
      </c>
      <c r="DH61" s="127">
        <f t="shared" si="8"/>
        <v>444.90634690709555</v>
      </c>
      <c r="DI61" s="108">
        <f>SUMIF('20.01'!$AZ:$AZ,$B:$B,'20.01'!$E:$E)+FH61*$DI$249</f>
        <v>526.83196340233872</v>
      </c>
      <c r="DJ61" s="108">
        <f>SUMIF('20.01'!$AY:$AY,$B:$B,'20.01'!$E:$E)</f>
        <v>0</v>
      </c>
      <c r="DK61" s="108">
        <f t="shared" si="9"/>
        <v>756.64174104774929</v>
      </c>
      <c r="DL61" s="108">
        <f>SUMIF('20.01'!$AX:$AX,$B:$B,'20.01'!$E:$E)</f>
        <v>0</v>
      </c>
      <c r="DM61" s="108">
        <f t="shared" si="10"/>
        <v>84818.109251482281</v>
      </c>
      <c r="DN61" s="108">
        <f>SUMIF('20.01'!$BA:$BA,$B:$B,'20.01'!$E:$E)</f>
        <v>0</v>
      </c>
      <c r="DO61" s="108">
        <f t="shared" si="11"/>
        <v>757.39411931196651</v>
      </c>
      <c r="DP61" s="108">
        <f>SUMIF('20.01'!$AW:$AW,$B:$B,'20.01'!$E:$E)</f>
        <v>0</v>
      </c>
      <c r="DQ61" s="108">
        <f t="shared" si="59"/>
        <v>401386.87435542064</v>
      </c>
      <c r="DR61" s="108">
        <f t="shared" si="60"/>
        <v>332370.19319513172</v>
      </c>
      <c r="DS61" s="108">
        <f t="shared" si="12"/>
        <v>106887.80480717128</v>
      </c>
      <c r="DT61" s="108">
        <f t="shared" si="13"/>
        <v>225482.38838796047</v>
      </c>
      <c r="DU61" s="108">
        <f t="shared" si="61"/>
        <v>56421.14071513353</v>
      </c>
      <c r="DV61" s="108">
        <f t="shared" si="62"/>
        <v>33499.286339351194</v>
      </c>
      <c r="DW61" s="108">
        <f t="shared" si="63"/>
        <v>22921.854375782335</v>
      </c>
      <c r="DX61" s="108">
        <f t="shared" si="64"/>
        <v>4749.5131892483514</v>
      </c>
      <c r="DY61" s="108">
        <f t="shared" si="65"/>
        <v>2796.8408008500164</v>
      </c>
      <c r="DZ61" s="108">
        <f t="shared" si="66"/>
        <v>1952.6723883983348</v>
      </c>
      <c r="EA61" s="108">
        <f t="shared" si="67"/>
        <v>3756.5945781058372</v>
      </c>
      <c r="EB61" s="108">
        <f t="shared" si="68"/>
        <v>296.50525173085998</v>
      </c>
      <c r="EC61" s="108">
        <f t="shared" si="69"/>
        <v>3792.9274260703942</v>
      </c>
      <c r="ED61" s="108">
        <f t="shared" si="70"/>
        <v>68284.289674185071</v>
      </c>
      <c r="EE61" s="108">
        <f t="shared" si="14"/>
        <v>530852.1394186914</v>
      </c>
      <c r="EF61" s="108">
        <f t="shared" si="71"/>
        <v>218889.94825553062</v>
      </c>
      <c r="EG61" s="108">
        <f t="shared" si="15"/>
        <v>186461.80777322978</v>
      </c>
      <c r="EH61" s="108">
        <f t="shared" si="16"/>
        <v>125500.38338993106</v>
      </c>
      <c r="EI61" s="108">
        <f t="shared" si="72"/>
        <v>34787.877802268064</v>
      </c>
      <c r="EJ61" s="108">
        <f t="shared" si="17"/>
        <v>31732.93697017293</v>
      </c>
      <c r="EK61" s="108">
        <f t="shared" si="18"/>
        <v>93.950832095130636</v>
      </c>
      <c r="EL61" s="108">
        <f>SUMIF('20.01'!$BF:$BF,$B:$B,'20.01'!$E:$E)</f>
        <v>2960.99</v>
      </c>
      <c r="EM61" s="108">
        <f>SUMIF('20.01'!$BH:$BH,$B:$B,'20.01'!$E:$E)</f>
        <v>0</v>
      </c>
      <c r="EO61" s="115">
        <v>1.3798973009349529E-3</v>
      </c>
      <c r="EP61" s="107">
        <v>3.406418262483589</v>
      </c>
      <c r="EQ61" s="108">
        <f t="shared" si="73"/>
        <v>5301.5599999999995</v>
      </c>
      <c r="ER61" s="107">
        <v>3.0862306125220704</v>
      </c>
      <c r="ES61" s="108">
        <f t="shared" si="19"/>
        <v>5301.5599999999995</v>
      </c>
      <c r="ET61" s="107">
        <v>1.6009279128374607</v>
      </c>
      <c r="EU61" s="108">
        <f t="shared" si="20"/>
        <v>5301.5599999999995</v>
      </c>
      <c r="EV61" s="108">
        <f t="shared" si="85"/>
        <v>5301.56</v>
      </c>
      <c r="EW61" s="108">
        <f t="shared" si="86"/>
        <v>5301.56</v>
      </c>
      <c r="EX61" s="108">
        <f t="shared" si="23"/>
        <v>5301.56</v>
      </c>
      <c r="EY61" s="108">
        <f t="shared" si="24"/>
        <v>5301.56</v>
      </c>
      <c r="EZ61" s="108">
        <f t="shared" si="25"/>
        <v>5301.56</v>
      </c>
      <c r="FA61" s="108">
        <f t="shared" si="26"/>
        <v>5301.56</v>
      </c>
      <c r="FB61" s="108">
        <f t="shared" si="27"/>
        <v>5301.56</v>
      </c>
      <c r="FC61" s="108">
        <f t="shared" si="28"/>
        <v>5301.56</v>
      </c>
      <c r="FD61" s="108">
        <f t="shared" si="29"/>
        <v>5301.56</v>
      </c>
      <c r="FE61" s="108">
        <f t="shared" si="30"/>
        <v>5301.56</v>
      </c>
      <c r="FF61" s="108">
        <f t="shared" si="31"/>
        <v>5301.56</v>
      </c>
      <c r="FG61" s="108">
        <f t="shared" si="32"/>
        <v>5301.56</v>
      </c>
      <c r="FH61" s="108">
        <f t="shared" si="74"/>
        <v>5301.5599999999995</v>
      </c>
      <c r="FI61" s="108">
        <v>0</v>
      </c>
    </row>
    <row r="62" spans="1:165" ht="12" customHeight="1" x14ac:dyDescent="0.25">
      <c r="A62" s="22">
        <f t="shared" si="75"/>
        <v>57</v>
      </c>
      <c r="B62" s="10" t="s">
        <v>54</v>
      </c>
      <c r="C62" s="28">
        <v>2021</v>
      </c>
      <c r="D62" s="282"/>
      <c r="E62" s="126">
        <f t="shared" si="0"/>
        <v>5273.1989999999996</v>
      </c>
      <c r="F62" s="11">
        <f>SUMIF(Площади!$A:$A,$B:$B,Площади!$C:$C)</f>
        <v>5273.1989999999996</v>
      </c>
      <c r="G62" s="11">
        <f>SUMIF(Площади!$A:$A,$B:$B,Площади!$G:$G)</f>
        <v>0</v>
      </c>
      <c r="H62" s="11">
        <f>SUMIF(Площади!$A:$A,$B:$B,Площади!$F:$F)</f>
        <v>932.6</v>
      </c>
      <c r="I62" s="124" t="s">
        <v>496</v>
      </c>
      <c r="J62" s="12">
        <v>36.54</v>
      </c>
      <c r="K62" s="26">
        <v>4.03</v>
      </c>
      <c r="L62" s="26">
        <v>7</v>
      </c>
      <c r="M62" s="26">
        <v>11</v>
      </c>
      <c r="N62" s="26">
        <v>5.4</v>
      </c>
      <c r="O62" s="26">
        <v>2.67</v>
      </c>
      <c r="P62" s="26">
        <v>1.54</v>
      </c>
      <c r="Q62" s="26">
        <v>4.9000000000000004</v>
      </c>
      <c r="R62" s="26">
        <v>0</v>
      </c>
      <c r="S62" s="35">
        <f t="shared" si="84"/>
        <v>38.001599999999996</v>
      </c>
      <c r="T62" s="33">
        <f t="shared" si="84"/>
        <v>4.1912000000000003</v>
      </c>
      <c r="U62" s="33">
        <f t="shared" si="84"/>
        <v>7.28</v>
      </c>
      <c r="V62" s="33">
        <f t="shared" si="83"/>
        <v>11.44</v>
      </c>
      <c r="W62" s="33">
        <f t="shared" si="83"/>
        <v>5.6160000000000005</v>
      </c>
      <c r="X62" s="33">
        <f t="shared" si="83"/>
        <v>2.7767999999999997</v>
      </c>
      <c r="Y62" s="33">
        <f t="shared" si="83"/>
        <v>1.6016000000000001</v>
      </c>
      <c r="Z62" s="33">
        <f t="shared" si="83"/>
        <v>5.0960000000000001</v>
      </c>
      <c r="AA62" s="33">
        <f t="shared" si="83"/>
        <v>0</v>
      </c>
      <c r="AB62" s="36"/>
      <c r="AC62" s="36"/>
      <c r="AD62" s="122" t="s">
        <v>395</v>
      </c>
      <c r="AE62" s="37">
        <v>2</v>
      </c>
      <c r="AF62" s="38" t="s">
        <v>396</v>
      </c>
      <c r="AG62" s="282"/>
      <c r="AH62" s="26">
        <v>34.24</v>
      </c>
      <c r="AI62" s="26">
        <v>34.24</v>
      </c>
      <c r="AJ62" s="26">
        <v>2190</v>
      </c>
      <c r="AK62" s="26">
        <v>35.89</v>
      </c>
      <c r="AL62" s="26">
        <v>4.29</v>
      </c>
      <c r="AM62" s="282"/>
      <c r="AN62" s="15">
        <v>7.0000000000000001E-3</v>
      </c>
      <c r="AO62" s="15">
        <v>7.0000000000000001E-3</v>
      </c>
      <c r="AP62" s="16">
        <f t="shared" si="34"/>
        <v>4.193E-4</v>
      </c>
      <c r="AQ62" s="15">
        <f t="shared" si="35"/>
        <v>1.4E-2</v>
      </c>
      <c r="AR62" s="15">
        <v>3.23</v>
      </c>
      <c r="AS62" s="282"/>
      <c r="AT62" s="13">
        <f t="shared" si="36"/>
        <v>6.5282</v>
      </c>
      <c r="AU62" s="13">
        <f t="shared" si="37"/>
        <v>6.5282</v>
      </c>
      <c r="AV62" s="13">
        <f t="shared" si="38"/>
        <v>0.39103917999999999</v>
      </c>
      <c r="AW62" s="13">
        <f t="shared" si="39"/>
        <v>13.0564</v>
      </c>
      <c r="AX62" s="13">
        <f t="shared" si="40"/>
        <v>3012.2980000000002</v>
      </c>
      <c r="AY62" s="26">
        <f t="shared" si="41"/>
        <v>4.2388987785213494E-2</v>
      </c>
      <c r="AZ62" s="26">
        <f t="shared" si="42"/>
        <v>4.2388987785213494E-2</v>
      </c>
      <c r="BA62" s="26">
        <f t="shared" si="43"/>
        <v>0.16240157145596062</v>
      </c>
      <c r="BB62" s="26">
        <f t="shared" si="44"/>
        <v>8.8863362827763567E-2</v>
      </c>
      <c r="BC62" s="26">
        <f t="shared" si="45"/>
        <v>2.450648727650901</v>
      </c>
      <c r="BD62" s="282"/>
      <c r="BE62" s="108">
        <f t="shared" si="46"/>
        <v>135239.41265047513</v>
      </c>
      <c r="BF62" s="108">
        <f t="shared" si="47"/>
        <v>103167.74046520166</v>
      </c>
      <c r="BG62" s="108">
        <f t="shared" si="2"/>
        <v>27252.454527256647</v>
      </c>
      <c r="BH62" s="108">
        <f t="shared" si="3"/>
        <v>4532.1242677933014</v>
      </c>
      <c r="BI62" s="108">
        <f t="shared" si="4"/>
        <v>1616.6823605869733</v>
      </c>
      <c r="BJ62" s="108">
        <f t="shared" si="87"/>
        <v>13282.619309564729</v>
      </c>
      <c r="BK62" s="108">
        <f>SUMIF('20.01'!$K:$K,$B:$B,'20.01'!$E:$E)</f>
        <v>56483.86</v>
      </c>
      <c r="BL62" s="108">
        <f t="shared" si="48"/>
        <v>28615.7</v>
      </c>
      <c r="BM62" s="108">
        <f>SUMIF('20.01'!$AI:$AI,$B:$B,'20.01'!$E:$E)</f>
        <v>0</v>
      </c>
      <c r="BN62" s="108">
        <f>SUMIF('20.01'!$L:$L,$B:$B,'20.01'!$E:$E)</f>
        <v>28615.7</v>
      </c>
      <c r="BO62" s="108">
        <f>SUMIF('20.01'!$M:$M,$B:$B,'20.01'!$E:$E)</f>
        <v>0</v>
      </c>
      <c r="BP62" s="108">
        <f>SUMIF('20.01'!$N:$N,$B:$B,'20.01'!$E:$E)</f>
        <v>0</v>
      </c>
      <c r="BQ62" s="108">
        <f>SUMIF('20.01'!$O:$O,$B:$B,'20.01'!$E:$E)</f>
        <v>0</v>
      </c>
      <c r="BR62" s="108">
        <f>SUMIF('20.01'!$T:$T,$B:$B,'20.01'!$E:$E)</f>
        <v>0</v>
      </c>
      <c r="BS62" s="108">
        <f>SUMIF('20.01'!$AT:$AT,$B:$B,'20.01'!$E:$E)</f>
        <v>0</v>
      </c>
      <c r="BT62" s="108">
        <f>SUMIF('20.01'!$AO:$AO,$B:$B,'20.01'!$E:$E)</f>
        <v>0</v>
      </c>
      <c r="BU62" s="108">
        <f t="shared" si="49"/>
        <v>0</v>
      </c>
      <c r="BV62" s="108">
        <f>SUMIF('20.01'!$AE:$AE,$B:$B,'20.01'!$E:$E)</f>
        <v>0</v>
      </c>
      <c r="BW62" s="108">
        <f>SUMIF('20.01'!$AF:$AF,$B:$B,'20.01'!$E:$E)</f>
        <v>0</v>
      </c>
      <c r="BX62" s="108">
        <f>SUMIF('20.01'!$AG:$AG,$B:$B,'20.01'!$E:$E)</f>
        <v>0</v>
      </c>
      <c r="BY62" s="108">
        <f t="shared" si="50"/>
        <v>0</v>
      </c>
      <c r="BZ62" s="108">
        <f>SUMIF('20.01'!$AH:$AH,$B:$B,'20.01'!$E:$E)</f>
        <v>0</v>
      </c>
      <c r="CA62" s="108">
        <f>SUMIF('20.01'!$AP:$AP,$B:$B,'20.01'!$E:$E)</f>
        <v>0</v>
      </c>
      <c r="CB62" s="108">
        <f>SUMIF('20.01'!$AD:$AD,$B:$B,'20.01'!$E:$E)</f>
        <v>0</v>
      </c>
      <c r="CC62" s="108">
        <f t="shared" si="51"/>
        <v>0</v>
      </c>
      <c r="CD62" s="108">
        <f>SUMIF('20.01'!$Z:$Z,$B:$B,'20.01'!$E:$E)</f>
        <v>0</v>
      </c>
      <c r="CE62" s="108">
        <f>SUMIF('20.01'!$S:$S,$B:$B,'20.01'!$E:$E)</f>
        <v>0</v>
      </c>
      <c r="CF62" s="108">
        <f t="shared" si="52"/>
        <v>0</v>
      </c>
      <c r="CG62" s="108">
        <f>SUMIF('20.01'!$AJ:$AJ,$B:$B,'20.01'!$E:$E)</f>
        <v>0</v>
      </c>
      <c r="CH62" s="108">
        <f>SUMIF('20.01'!$AL:$AL,$B:$B,'20.01'!$E:$E)</f>
        <v>0</v>
      </c>
      <c r="CI62" s="108">
        <f>SUMIF('20.01'!$AM:$AM,$B:$B,'20.01'!$E:$E)</f>
        <v>0</v>
      </c>
      <c r="CJ62" s="108">
        <f>SUMIF('20.01'!$W:$W,$B:$B,'20.01'!$E:$E)</f>
        <v>0</v>
      </c>
      <c r="CK62" s="108">
        <f>SUMIF('20.01'!$AR:$AR,$B:$B,'20.01'!$E:$E)</f>
        <v>0</v>
      </c>
      <c r="CL62" s="108">
        <f t="shared" si="53"/>
        <v>0</v>
      </c>
      <c r="CM62" s="108">
        <f>SUMIF('20.01'!$P:$P,$B:$B,'20.01'!$E:$E)</f>
        <v>0</v>
      </c>
      <c r="CN62" s="108">
        <f>SUMIF('20.01'!$Q:$Q,$B:$B,'20.01'!$E:$E)</f>
        <v>0</v>
      </c>
      <c r="CO62" s="108">
        <f>SUMIF('20.01'!$AK:$AK,$B:$B,'20.01'!$E:$E)</f>
        <v>0</v>
      </c>
      <c r="CP62" s="108">
        <f>SUMIF('20.01'!$U:$U,$B:$B,'20.01'!$E:$E)</f>
        <v>0</v>
      </c>
      <c r="CQ62" s="108">
        <f>SUMIF('20.01'!$R:$R,$B:$B,'20.01'!$E:$E)</f>
        <v>0</v>
      </c>
      <c r="CR62" s="108">
        <f>SUMIF('20.01'!$V:$V,$B:$B,'20.01'!$E:$E)</f>
        <v>0</v>
      </c>
      <c r="CS62" s="108">
        <f t="shared" si="54"/>
        <v>0</v>
      </c>
      <c r="CT62" s="108">
        <f>SUMIF('20.01'!$AQ:$AQ,$B:$B,'20.01'!$E:$E)</f>
        <v>0</v>
      </c>
      <c r="CU62" s="108">
        <f>SUMIF('20.01'!$AC:$AC,$B:$B,'20.01'!$E:$E)</f>
        <v>0</v>
      </c>
      <c r="CV62" s="108">
        <f>SUMIF('20.01'!$AS:$AS,$B:$B,'20.01'!$E:$E)</f>
        <v>0</v>
      </c>
      <c r="CW62" s="108">
        <f t="shared" si="55"/>
        <v>0</v>
      </c>
      <c r="CX62" s="108">
        <f>SUMIF('20.01'!$AB:$AB,$B:$B,'20.01'!$E:$E)</f>
        <v>0</v>
      </c>
      <c r="CY62" s="108">
        <f>SUMIF('20.01'!$AA:$AA,$B:$B,'20.01'!$E:$E)</f>
        <v>0</v>
      </c>
      <c r="CZ62" s="108">
        <f>SUMIF('20.01'!$AN:$AN,$B:$B,'20.01'!$E:$E)</f>
        <v>0</v>
      </c>
      <c r="DA62" s="108">
        <f>SUMIF('20.01'!$X:$X,$B:$B,'20.01'!$E:$E)</f>
        <v>0</v>
      </c>
      <c r="DB62" s="108">
        <f>SUMIF('20.01'!$Y:$Y,$B:$B,'20.01'!$E:$E)</f>
        <v>0</v>
      </c>
      <c r="DC62" s="108">
        <f t="shared" si="56"/>
        <v>3455.9721852734792</v>
      </c>
      <c r="DD62" s="127">
        <f t="shared" si="57"/>
        <v>668560.21846041933</v>
      </c>
      <c r="DE62" s="127">
        <f t="shared" si="88"/>
        <v>581349.23236378131</v>
      </c>
      <c r="DF62" s="127">
        <f t="shared" si="58"/>
        <v>816.66611267075177</v>
      </c>
      <c r="DG62" s="127">
        <f t="shared" si="7"/>
        <v>374.1398178435407</v>
      </c>
      <c r="DH62" s="127">
        <f t="shared" si="8"/>
        <v>442.52629482721107</v>
      </c>
      <c r="DI62" s="108">
        <f>SUMIF('20.01'!$AZ:$AZ,$B:$B,'20.01'!$E:$E)+FH62*$DI$249</f>
        <v>524.01364552721259</v>
      </c>
      <c r="DJ62" s="108">
        <f>SUMIF('20.01'!$AY:$AY,$B:$B,'20.01'!$E:$E)</f>
        <v>0</v>
      </c>
      <c r="DK62" s="108">
        <f t="shared" si="9"/>
        <v>752.59404255563459</v>
      </c>
      <c r="DL62" s="108">
        <f>SUMIF('20.01'!$AX:$AX,$B:$B,'20.01'!$E:$E)</f>
        <v>0</v>
      </c>
      <c r="DM62" s="108">
        <f t="shared" si="10"/>
        <v>84364.369899955316</v>
      </c>
      <c r="DN62" s="108">
        <f>SUMIF('20.01'!$BA:$BA,$B:$B,'20.01'!$E:$E)</f>
        <v>0</v>
      </c>
      <c r="DO62" s="108">
        <f t="shared" si="11"/>
        <v>753.3423959290742</v>
      </c>
      <c r="DP62" s="108">
        <f>SUMIF('20.01'!$AW:$AW,$B:$B,'20.01'!$E:$E)</f>
        <v>0</v>
      </c>
      <c r="DQ62" s="108">
        <f t="shared" si="59"/>
        <v>399239.6321958311</v>
      </c>
      <c r="DR62" s="108">
        <f t="shared" si="60"/>
        <v>330592.15973909106</v>
      </c>
      <c r="DS62" s="108">
        <f t="shared" si="12"/>
        <v>106316.0023505102</v>
      </c>
      <c r="DT62" s="108">
        <f t="shared" si="13"/>
        <v>224276.15738858088</v>
      </c>
      <c r="DU62" s="108">
        <f t="shared" si="61"/>
        <v>56119.312579297679</v>
      </c>
      <c r="DV62" s="108">
        <f t="shared" si="62"/>
        <v>33320.079981247101</v>
      </c>
      <c r="DW62" s="108">
        <f t="shared" si="63"/>
        <v>22799.232598050581</v>
      </c>
      <c r="DX62" s="108">
        <f t="shared" si="64"/>
        <v>4724.1053953989422</v>
      </c>
      <c r="DY62" s="108">
        <f t="shared" si="65"/>
        <v>2781.878940199018</v>
      </c>
      <c r="DZ62" s="108">
        <f t="shared" si="66"/>
        <v>1942.2264551999242</v>
      </c>
      <c r="EA62" s="108">
        <f t="shared" si="67"/>
        <v>3736.4984594483744</v>
      </c>
      <c r="EB62" s="108">
        <f t="shared" si="68"/>
        <v>294.91907984101266</v>
      </c>
      <c r="EC62" s="108">
        <f t="shared" si="69"/>
        <v>3772.6369427540153</v>
      </c>
      <c r="ED62" s="108">
        <f t="shared" si="70"/>
        <v>67918.998940995312</v>
      </c>
      <c r="EE62" s="108">
        <f t="shared" si="14"/>
        <v>528012.31538085104</v>
      </c>
      <c r="EF62" s="108">
        <f t="shared" si="71"/>
        <v>217718.98389363053</v>
      </c>
      <c r="EG62" s="108">
        <f t="shared" si="15"/>
        <v>185464.31961309267</v>
      </c>
      <c r="EH62" s="108">
        <f t="shared" si="16"/>
        <v>124829.01187412781</v>
      </c>
      <c r="EI62" s="108">
        <f t="shared" si="72"/>
        <v>37091.144144436905</v>
      </c>
      <c r="EJ62" s="108">
        <f t="shared" si="17"/>
        <v>31531.549554514142</v>
      </c>
      <c r="EK62" s="108">
        <f t="shared" si="18"/>
        <v>93.3545899227652</v>
      </c>
      <c r="EL62" s="108">
        <f>SUMIF('20.01'!$BF:$BF,$B:$B,'20.01'!$E:$E)</f>
        <v>5466.24</v>
      </c>
      <c r="EM62" s="108">
        <f>SUMIF('20.01'!$BH:$BH,$B:$B,'20.01'!$E:$E)</f>
        <v>0</v>
      </c>
      <c r="EO62" s="115">
        <v>1.3711400292216213E-3</v>
      </c>
      <c r="EP62" s="107">
        <v>3.4064169809173341</v>
      </c>
      <c r="EQ62" s="108">
        <f t="shared" si="73"/>
        <v>5273.1989999999996</v>
      </c>
      <c r="ER62" s="107">
        <v>3.0862302211768275</v>
      </c>
      <c r="ES62" s="108">
        <f t="shared" si="19"/>
        <v>5273.1989999999996</v>
      </c>
      <c r="ET62" s="107">
        <v>1.6009275617436169</v>
      </c>
      <c r="EU62" s="108">
        <f t="shared" si="20"/>
        <v>5273.1989999999996</v>
      </c>
      <c r="EV62" s="108">
        <f t="shared" si="85"/>
        <v>5273.1989999999996</v>
      </c>
      <c r="EW62" s="108">
        <f t="shared" si="86"/>
        <v>5273.1989999999996</v>
      </c>
      <c r="EX62" s="108">
        <f t="shared" si="23"/>
        <v>5273.1989999999996</v>
      </c>
      <c r="EY62" s="108">
        <f t="shared" si="24"/>
        <v>5273.1989999999996</v>
      </c>
      <c r="EZ62" s="108">
        <f t="shared" si="25"/>
        <v>5273.1989999999996</v>
      </c>
      <c r="FA62" s="108">
        <f t="shared" si="26"/>
        <v>5273.1989999999996</v>
      </c>
      <c r="FB62" s="108">
        <f t="shared" si="27"/>
        <v>5273.1989999999996</v>
      </c>
      <c r="FC62" s="108">
        <f t="shared" si="28"/>
        <v>5273.1989999999996</v>
      </c>
      <c r="FD62" s="108">
        <f t="shared" si="29"/>
        <v>5273.1989999999996</v>
      </c>
      <c r="FE62" s="108">
        <f t="shared" si="30"/>
        <v>5273.1989999999996</v>
      </c>
      <c r="FF62" s="108">
        <f t="shared" si="31"/>
        <v>5273.1989999999996</v>
      </c>
      <c r="FG62" s="108">
        <f t="shared" si="32"/>
        <v>5273.1989999999996</v>
      </c>
      <c r="FH62" s="108">
        <f t="shared" si="74"/>
        <v>5273.1989999999996</v>
      </c>
      <c r="FI62" s="108">
        <v>5273.1989999999996</v>
      </c>
    </row>
    <row r="63" spans="1:165" ht="12" customHeight="1" x14ac:dyDescent="0.25">
      <c r="A63" s="22">
        <f t="shared" si="75"/>
        <v>58</v>
      </c>
      <c r="B63" s="10" t="s">
        <v>56</v>
      </c>
      <c r="C63" s="28">
        <v>2021</v>
      </c>
      <c r="D63" s="282"/>
      <c r="E63" s="126">
        <f t="shared" si="0"/>
        <v>4404.8</v>
      </c>
      <c r="F63" s="11">
        <f>SUMIF(Площади!$A:$A,$B:$B,Площади!$C:$C)</f>
        <v>4242.8</v>
      </c>
      <c r="G63" s="11">
        <f>SUMIF(Площади!$A:$A,$B:$B,Площади!$G:$G)</f>
        <v>162</v>
      </c>
      <c r="H63" s="11">
        <f>SUMIF(Площади!$A:$A,$B:$B,Площади!$F:$F)</f>
        <v>1118.2</v>
      </c>
      <c r="I63" s="124" t="s">
        <v>453</v>
      </c>
      <c r="J63" s="12">
        <v>39.520000000000003</v>
      </c>
      <c r="K63" s="27">
        <v>4.49</v>
      </c>
      <c r="L63" s="27">
        <v>7.61</v>
      </c>
      <c r="M63" s="27">
        <v>11.85</v>
      </c>
      <c r="N63" s="27">
        <v>6.1</v>
      </c>
      <c r="O63" s="27">
        <v>2.78</v>
      </c>
      <c r="P63" s="27">
        <v>1.6</v>
      </c>
      <c r="Q63" s="27">
        <v>5.09</v>
      </c>
      <c r="R63" s="27">
        <v>0</v>
      </c>
      <c r="S63" s="35">
        <f t="shared" si="84"/>
        <v>41.100800000000007</v>
      </c>
      <c r="T63" s="33">
        <f t="shared" si="84"/>
        <v>4.6696</v>
      </c>
      <c r="U63" s="33">
        <f t="shared" si="84"/>
        <v>7.9144000000000005</v>
      </c>
      <c r="V63" s="33">
        <f t="shared" si="83"/>
        <v>12.324</v>
      </c>
      <c r="W63" s="33">
        <f t="shared" si="83"/>
        <v>6.3439999999999994</v>
      </c>
      <c r="X63" s="33">
        <f t="shared" si="83"/>
        <v>2.8912</v>
      </c>
      <c r="Y63" s="33">
        <f t="shared" si="83"/>
        <v>1.6640000000000001</v>
      </c>
      <c r="Z63" s="33">
        <f t="shared" si="83"/>
        <v>5.2935999999999996</v>
      </c>
      <c r="AA63" s="33">
        <f t="shared" si="83"/>
        <v>0</v>
      </c>
      <c r="AB63" s="36"/>
      <c r="AC63" s="36"/>
      <c r="AD63" s="122" t="s">
        <v>395</v>
      </c>
      <c r="AE63" s="37">
        <v>2</v>
      </c>
      <c r="AF63" s="38" t="s">
        <v>396</v>
      </c>
      <c r="AG63" s="282"/>
      <c r="AH63" s="26">
        <v>34.24</v>
      </c>
      <c r="AI63" s="26">
        <v>34.24</v>
      </c>
      <c r="AJ63" s="26">
        <v>2190</v>
      </c>
      <c r="AK63" s="26">
        <v>35.89</v>
      </c>
      <c r="AL63" s="26">
        <v>4.29</v>
      </c>
      <c r="AM63" s="282"/>
      <c r="AN63" s="15">
        <v>7.0000000000000001E-3</v>
      </c>
      <c r="AO63" s="15">
        <v>7.0000000000000001E-3</v>
      </c>
      <c r="AP63" s="16">
        <f t="shared" si="34"/>
        <v>4.193E-4</v>
      </c>
      <c r="AQ63" s="15">
        <f t="shared" si="35"/>
        <v>1.4E-2</v>
      </c>
      <c r="AR63" s="15">
        <v>3.23</v>
      </c>
      <c r="AS63" s="282"/>
      <c r="AT63" s="13">
        <f t="shared" si="36"/>
        <v>7.8274000000000008</v>
      </c>
      <c r="AU63" s="13">
        <f t="shared" si="37"/>
        <v>7.8274000000000008</v>
      </c>
      <c r="AV63" s="13">
        <f t="shared" si="38"/>
        <v>0.46886126</v>
      </c>
      <c r="AW63" s="13">
        <f t="shared" si="39"/>
        <v>15.654800000000002</v>
      </c>
      <c r="AX63" s="13">
        <f t="shared" si="40"/>
        <v>3611.7860000000001</v>
      </c>
      <c r="AY63" s="26">
        <f t="shared" si="41"/>
        <v>6.0845027243007631E-2</v>
      </c>
      <c r="AZ63" s="26">
        <f t="shared" si="42"/>
        <v>6.0845027243007631E-2</v>
      </c>
      <c r="BA63" s="26">
        <f t="shared" si="43"/>
        <v>0.23311073360879039</v>
      </c>
      <c r="BB63" s="26">
        <f t="shared" si="44"/>
        <v>0.12755420722847802</v>
      </c>
      <c r="BC63" s="26">
        <f t="shared" si="45"/>
        <v>3.5176539093715946</v>
      </c>
      <c r="BD63" s="282"/>
      <c r="BE63" s="108">
        <f t="shared" si="46"/>
        <v>88889.186516660382</v>
      </c>
      <c r="BF63" s="108">
        <f t="shared" si="47"/>
        <v>58491.349459744335</v>
      </c>
      <c r="BG63" s="108">
        <f t="shared" si="2"/>
        <v>22764.475928494281</v>
      </c>
      <c r="BH63" s="108">
        <f t="shared" si="3"/>
        <v>3785.7666617125465</v>
      </c>
      <c r="BI63" s="108">
        <f t="shared" si="4"/>
        <v>1350.4444762872599</v>
      </c>
      <c r="BJ63" s="108">
        <f>FH63*$BJ$259</f>
        <v>5322.0623932502494</v>
      </c>
      <c r="BK63" s="108">
        <f>SUMIF('20.01'!$K:$K,$B:$B,'20.01'!$E:$E)</f>
        <v>25268.600000000002</v>
      </c>
      <c r="BL63" s="108">
        <f t="shared" si="48"/>
        <v>0</v>
      </c>
      <c r="BM63" s="108">
        <f>SUMIF('20.01'!$AI:$AI,$B:$B,'20.01'!$E:$E)</f>
        <v>0</v>
      </c>
      <c r="BN63" s="108">
        <f>SUMIF('20.01'!$L:$L,$B:$B,'20.01'!$E:$E)</f>
        <v>0</v>
      </c>
      <c r="BO63" s="108">
        <f>SUMIF('20.01'!$M:$M,$B:$B,'20.01'!$E:$E)</f>
        <v>0</v>
      </c>
      <c r="BP63" s="108">
        <f>SUMIF('20.01'!$N:$N,$B:$B,'20.01'!$E:$E)</f>
        <v>0</v>
      </c>
      <c r="BQ63" s="108">
        <f>SUMIF('20.01'!$O:$O,$B:$B,'20.01'!$E:$E)</f>
        <v>0</v>
      </c>
      <c r="BR63" s="108">
        <f>SUMIF('20.01'!$T:$T,$B:$B,'20.01'!$E:$E)</f>
        <v>0</v>
      </c>
      <c r="BS63" s="108">
        <f>SUMIF('20.01'!$AT:$AT,$B:$B,'20.01'!$E:$E)</f>
        <v>0</v>
      </c>
      <c r="BT63" s="108">
        <f>SUMIF('20.01'!$AO:$AO,$B:$B,'20.01'!$E:$E)</f>
        <v>0</v>
      </c>
      <c r="BU63" s="108">
        <f t="shared" si="49"/>
        <v>0</v>
      </c>
      <c r="BV63" s="108">
        <f>SUMIF('20.01'!$AE:$AE,$B:$B,'20.01'!$E:$E)</f>
        <v>0</v>
      </c>
      <c r="BW63" s="108">
        <f>SUMIF('20.01'!$AF:$AF,$B:$B,'20.01'!$E:$E)</f>
        <v>0</v>
      </c>
      <c r="BX63" s="108">
        <f>SUMIF('20.01'!$AG:$AG,$B:$B,'20.01'!$E:$E)</f>
        <v>0</v>
      </c>
      <c r="BY63" s="108">
        <f t="shared" si="50"/>
        <v>27511</v>
      </c>
      <c r="BZ63" s="108">
        <f>SUMIF('20.01'!$AH:$AH,$B:$B,'20.01'!$E:$E)</f>
        <v>0</v>
      </c>
      <c r="CA63" s="108">
        <f>SUMIF('20.01'!$AP:$AP,$B:$B,'20.01'!$E:$E)</f>
        <v>0</v>
      </c>
      <c r="CB63" s="108">
        <f>SUMIF('20.01'!$AD:$AD,$B:$B,'20.01'!$E:$E)</f>
        <v>27511</v>
      </c>
      <c r="CC63" s="108">
        <f t="shared" si="51"/>
        <v>0</v>
      </c>
      <c r="CD63" s="108">
        <f>SUMIF('20.01'!$Z:$Z,$B:$B,'20.01'!$E:$E)</f>
        <v>0</v>
      </c>
      <c r="CE63" s="108">
        <f>SUMIF('20.01'!$S:$S,$B:$B,'20.01'!$E:$E)</f>
        <v>0</v>
      </c>
      <c r="CF63" s="108">
        <f t="shared" si="52"/>
        <v>0</v>
      </c>
      <c r="CG63" s="108">
        <f>SUMIF('20.01'!$AJ:$AJ,$B:$B,'20.01'!$E:$E)</f>
        <v>0</v>
      </c>
      <c r="CH63" s="108">
        <f>SUMIF('20.01'!$AL:$AL,$B:$B,'20.01'!$E:$E)</f>
        <v>0</v>
      </c>
      <c r="CI63" s="108">
        <f>SUMIF('20.01'!$AM:$AM,$B:$B,'20.01'!$E:$E)</f>
        <v>0</v>
      </c>
      <c r="CJ63" s="108">
        <f>SUMIF('20.01'!$W:$W,$B:$B,'20.01'!$E:$E)</f>
        <v>0</v>
      </c>
      <c r="CK63" s="108">
        <f>SUMIF('20.01'!$AR:$AR,$B:$B,'20.01'!$E:$E)</f>
        <v>0</v>
      </c>
      <c r="CL63" s="108">
        <f t="shared" si="53"/>
        <v>0</v>
      </c>
      <c r="CM63" s="108">
        <f>SUMIF('20.01'!$P:$P,$B:$B,'20.01'!$E:$E)</f>
        <v>0</v>
      </c>
      <c r="CN63" s="108">
        <f>SUMIF('20.01'!$Q:$Q,$B:$B,'20.01'!$E:$E)</f>
        <v>0</v>
      </c>
      <c r="CO63" s="108">
        <f>SUMIF('20.01'!$AK:$AK,$B:$B,'20.01'!$E:$E)</f>
        <v>0</v>
      </c>
      <c r="CP63" s="108">
        <f>SUMIF('20.01'!$U:$U,$B:$B,'20.01'!$E:$E)</f>
        <v>0</v>
      </c>
      <c r="CQ63" s="108">
        <f>SUMIF('20.01'!$R:$R,$B:$B,'20.01'!$E:$E)</f>
        <v>0</v>
      </c>
      <c r="CR63" s="108">
        <f>SUMIF('20.01'!$V:$V,$B:$B,'20.01'!$E:$E)</f>
        <v>0</v>
      </c>
      <c r="CS63" s="108">
        <f t="shared" si="54"/>
        <v>0</v>
      </c>
      <c r="CT63" s="108">
        <f>SUMIF('20.01'!$AQ:$AQ,$B:$B,'20.01'!$E:$E)</f>
        <v>0</v>
      </c>
      <c r="CU63" s="108">
        <f>SUMIF('20.01'!$AC:$AC,$B:$B,'20.01'!$E:$E)</f>
        <v>0</v>
      </c>
      <c r="CV63" s="108">
        <f>SUMIF('20.01'!$AS:$AS,$B:$B,'20.01'!$E:$E)</f>
        <v>0</v>
      </c>
      <c r="CW63" s="108">
        <f t="shared" si="55"/>
        <v>0</v>
      </c>
      <c r="CX63" s="108">
        <f>SUMIF('20.01'!$AB:$AB,$B:$B,'20.01'!$E:$E)</f>
        <v>0</v>
      </c>
      <c r="CY63" s="108">
        <f>SUMIF('20.01'!$AA:$AA,$B:$B,'20.01'!$E:$E)</f>
        <v>0</v>
      </c>
      <c r="CZ63" s="108">
        <f>SUMIF('20.01'!$AN:$AN,$B:$B,'20.01'!$E:$E)</f>
        <v>0</v>
      </c>
      <c r="DA63" s="108">
        <f>SUMIF('20.01'!$X:$X,$B:$B,'20.01'!$E:$E)</f>
        <v>0</v>
      </c>
      <c r="DB63" s="108">
        <f>SUMIF('20.01'!$Y:$Y,$B:$B,'20.01'!$E:$E)</f>
        <v>0</v>
      </c>
      <c r="DC63" s="108">
        <f t="shared" si="56"/>
        <v>2886.8370569160443</v>
      </c>
      <c r="DD63" s="127">
        <f t="shared" si="57"/>
        <v>351344.37488384062</v>
      </c>
      <c r="DE63" s="127">
        <f>FH63*$DE$253/$DC$253+FH63*$DE$249+FH63*$DE$250</f>
        <v>278495.43602178153</v>
      </c>
      <c r="DF63" s="127">
        <f t="shared" si="58"/>
        <v>682.17620709784114</v>
      </c>
      <c r="DG63" s="127">
        <f t="shared" si="7"/>
        <v>312.52586326387996</v>
      </c>
      <c r="DH63" s="127">
        <f t="shared" si="8"/>
        <v>369.65034383396113</v>
      </c>
      <c r="DI63" s="108">
        <f>SUMIF('20.01'!$AZ:$AZ,$B:$B,'20.01'!$E:$E)+FH63*$DI$249</f>
        <v>437.71822489882646</v>
      </c>
      <c r="DJ63" s="108">
        <f>SUMIF('20.01'!$AY:$AY,$B:$B,'20.01'!$E:$E)</f>
        <v>0</v>
      </c>
      <c r="DK63" s="108">
        <f t="shared" si="9"/>
        <v>628.65562984614473</v>
      </c>
      <c r="DL63" s="108">
        <f>SUMIF('20.01'!$AX:$AX,$B:$B,'20.01'!$E:$E)</f>
        <v>0</v>
      </c>
      <c r="DM63" s="108">
        <f t="shared" si="10"/>
        <v>70471.108057049118</v>
      </c>
      <c r="DN63" s="108">
        <f>SUMIF('20.01'!$BA:$BA,$B:$B,'20.01'!$E:$E)</f>
        <v>0</v>
      </c>
      <c r="DO63" s="108">
        <f t="shared" si="11"/>
        <v>629.28074316717175</v>
      </c>
      <c r="DP63" s="108">
        <f>SUMIF('20.01'!$AW:$AW,$B:$B,'20.01'!$E:$E)</f>
        <v>0</v>
      </c>
      <c r="DQ63" s="108">
        <f t="shared" si="59"/>
        <v>333492.19930751657</v>
      </c>
      <c r="DR63" s="108">
        <f t="shared" si="60"/>
        <v>276149.70442396519</v>
      </c>
      <c r="DS63" s="108">
        <f t="shared" si="12"/>
        <v>88807.709922103735</v>
      </c>
      <c r="DT63" s="108">
        <f t="shared" si="13"/>
        <v>187341.99450186145</v>
      </c>
      <c r="DU63" s="108">
        <f t="shared" si="61"/>
        <v>46877.492779864842</v>
      </c>
      <c r="DV63" s="108">
        <f t="shared" si="62"/>
        <v>27832.874940125963</v>
      </c>
      <c r="DW63" s="108">
        <f t="shared" si="63"/>
        <v>19044.617839738883</v>
      </c>
      <c r="DX63" s="108">
        <f t="shared" si="64"/>
        <v>3946.13202453639</v>
      </c>
      <c r="DY63" s="108">
        <f t="shared" si="65"/>
        <v>2323.7545853643373</v>
      </c>
      <c r="DZ63" s="108">
        <f t="shared" si="66"/>
        <v>1622.3774391720526</v>
      </c>
      <c r="EA63" s="108">
        <f t="shared" si="67"/>
        <v>3121.1658073549293</v>
      </c>
      <c r="EB63" s="108">
        <f t="shared" si="68"/>
        <v>246.35132542574121</v>
      </c>
      <c r="EC63" s="108">
        <f t="shared" si="69"/>
        <v>3151.3529463695363</v>
      </c>
      <c r="ED63" s="108">
        <f t="shared" si="70"/>
        <v>56733.987572874874</v>
      </c>
      <c r="EE63" s="108">
        <f t="shared" si="14"/>
        <v>441058.38728816673</v>
      </c>
      <c r="EF63" s="108">
        <f t="shared" si="71"/>
        <v>181864.66701800257</v>
      </c>
      <c r="EG63" s="108">
        <f t="shared" si="15"/>
        <v>154921.75338570587</v>
      </c>
      <c r="EH63" s="108">
        <f t="shared" si="16"/>
        <v>104271.96688445825</v>
      </c>
      <c r="EI63" s="108">
        <f t="shared" si="72"/>
        <v>164459.34907806048</v>
      </c>
      <c r="EJ63" s="108">
        <f t="shared" si="17"/>
        <v>158069.37742786855</v>
      </c>
      <c r="EK63" s="108">
        <f t="shared" si="18"/>
        <v>467.99165019192293</v>
      </c>
      <c r="EL63" s="108">
        <f>SUMIF('20.01'!$BF:$BF,$B:$B,'20.01'!$E:$E)</f>
        <v>5921.98</v>
      </c>
      <c r="EM63" s="108">
        <f>SUMIF('20.01'!$BH:$BH,$B:$B,'20.01'!$E:$E)</f>
        <v>0</v>
      </c>
      <c r="EO63" s="115">
        <v>6.8735997389149164E-3</v>
      </c>
      <c r="EP63" s="107">
        <v>3.4064168470737743</v>
      </c>
      <c r="EQ63" s="108">
        <f t="shared" si="73"/>
        <v>4404.8000000000011</v>
      </c>
      <c r="ER63" s="107">
        <v>3.086232237275059</v>
      </c>
      <c r="ES63" s="108">
        <f t="shared" si="19"/>
        <v>4404.8000000000011</v>
      </c>
      <c r="ET63" s="107">
        <v>1.6009280232373433</v>
      </c>
      <c r="EU63" s="108">
        <f t="shared" si="20"/>
        <v>4404.8000000000011</v>
      </c>
      <c r="EV63" s="108">
        <f t="shared" si="85"/>
        <v>4404.8</v>
      </c>
      <c r="EW63" s="108">
        <f t="shared" si="86"/>
        <v>4404.8</v>
      </c>
      <c r="EX63" s="108">
        <f t="shared" si="23"/>
        <v>4404.8</v>
      </c>
      <c r="EY63" s="108">
        <f t="shared" si="24"/>
        <v>4404.8</v>
      </c>
      <c r="EZ63" s="108">
        <f t="shared" si="25"/>
        <v>4404.8</v>
      </c>
      <c r="FA63" s="108">
        <f t="shared" si="26"/>
        <v>4404.8</v>
      </c>
      <c r="FB63" s="108">
        <f t="shared" si="27"/>
        <v>4404.8</v>
      </c>
      <c r="FC63" s="108">
        <f t="shared" si="28"/>
        <v>4404.8</v>
      </c>
      <c r="FD63" s="108">
        <f t="shared" si="29"/>
        <v>4404.8</v>
      </c>
      <c r="FE63" s="108">
        <f t="shared" si="30"/>
        <v>4404.8</v>
      </c>
      <c r="FF63" s="108">
        <f t="shared" si="31"/>
        <v>4404.8</v>
      </c>
      <c r="FG63" s="108">
        <f t="shared" si="32"/>
        <v>4404.8</v>
      </c>
      <c r="FH63" s="108">
        <f t="shared" si="74"/>
        <v>4404.8000000000011</v>
      </c>
      <c r="FI63" s="108">
        <v>4404.8000000000011</v>
      </c>
    </row>
    <row r="64" spans="1:165" ht="12" customHeight="1" x14ac:dyDescent="0.25">
      <c r="A64" s="22">
        <f t="shared" si="75"/>
        <v>59</v>
      </c>
      <c r="B64" s="10" t="s">
        <v>57</v>
      </c>
      <c r="C64" s="28">
        <v>2021</v>
      </c>
      <c r="D64" s="282"/>
      <c r="E64" s="126">
        <f t="shared" si="0"/>
        <v>6118.3</v>
      </c>
      <c r="F64" s="11">
        <f>SUMIF(Площади!$A:$A,$B:$B,Площади!$C:$C)</f>
        <v>5957.7</v>
      </c>
      <c r="G64" s="11">
        <f>SUMIF(Площади!$A:$A,$B:$B,Площади!$G:$G)</f>
        <v>160.6</v>
      </c>
      <c r="H64" s="11">
        <f>SUMIF(Площади!$A:$A,$B:$B,Площади!$F:$F)</f>
        <v>792.3</v>
      </c>
      <c r="I64" s="124" t="s">
        <v>494</v>
      </c>
      <c r="J64" s="12">
        <v>39.75</v>
      </c>
      <c r="K64" s="27">
        <v>4.49</v>
      </c>
      <c r="L64" s="27">
        <v>7.61</v>
      </c>
      <c r="M64" s="27">
        <v>11.85</v>
      </c>
      <c r="N64" s="27">
        <v>6.1</v>
      </c>
      <c r="O64" s="27">
        <v>2.78</v>
      </c>
      <c r="P64" s="27">
        <v>1.6</v>
      </c>
      <c r="Q64" s="27">
        <v>5.09</v>
      </c>
      <c r="R64" s="27">
        <v>0.23</v>
      </c>
      <c r="S64" s="35">
        <f t="shared" si="84"/>
        <v>41.34</v>
      </c>
      <c r="T64" s="33">
        <f t="shared" si="84"/>
        <v>4.6696</v>
      </c>
      <c r="U64" s="33">
        <f t="shared" si="84"/>
        <v>7.9144000000000005</v>
      </c>
      <c r="V64" s="33">
        <f t="shared" si="83"/>
        <v>12.324</v>
      </c>
      <c r="W64" s="33">
        <f t="shared" si="83"/>
        <v>6.3439999999999994</v>
      </c>
      <c r="X64" s="33">
        <f t="shared" si="83"/>
        <v>2.8912</v>
      </c>
      <c r="Y64" s="33">
        <f t="shared" si="83"/>
        <v>1.6640000000000001</v>
      </c>
      <c r="Z64" s="33">
        <f t="shared" si="83"/>
        <v>5.2935999999999996</v>
      </c>
      <c r="AA64" s="33">
        <f t="shared" si="83"/>
        <v>0.23920000000000002</v>
      </c>
      <c r="AB64" s="36"/>
      <c r="AC64" s="36"/>
      <c r="AD64" s="122" t="s">
        <v>395</v>
      </c>
      <c r="AE64" s="37">
        <v>2</v>
      </c>
      <c r="AF64" s="38" t="s">
        <v>396</v>
      </c>
      <c r="AG64" s="282"/>
      <c r="AH64" s="26">
        <v>34.24</v>
      </c>
      <c r="AI64" s="26">
        <v>34.24</v>
      </c>
      <c r="AJ64" s="26">
        <v>2190</v>
      </c>
      <c r="AK64" s="26">
        <v>35.89</v>
      </c>
      <c r="AL64" s="26">
        <v>5.93</v>
      </c>
      <c r="AM64" s="282"/>
      <c r="AN64" s="15">
        <v>1.2E-2</v>
      </c>
      <c r="AO64" s="15">
        <v>1.2E-2</v>
      </c>
      <c r="AP64" s="16">
        <f t="shared" si="34"/>
        <v>7.1880000000000002E-4</v>
      </c>
      <c r="AQ64" s="15">
        <f t="shared" si="35"/>
        <v>2.4E-2</v>
      </c>
      <c r="AR64" s="15">
        <v>3.23</v>
      </c>
      <c r="AS64" s="282"/>
      <c r="AT64" s="13">
        <f t="shared" si="36"/>
        <v>9.5076000000000001</v>
      </c>
      <c r="AU64" s="13">
        <f t="shared" si="37"/>
        <v>9.5076000000000001</v>
      </c>
      <c r="AV64" s="13">
        <f t="shared" si="38"/>
        <v>0.56950524000000002</v>
      </c>
      <c r="AW64" s="13">
        <f t="shared" si="39"/>
        <v>19.0152</v>
      </c>
      <c r="AX64" s="13">
        <f t="shared" si="40"/>
        <v>2559.1289999999999</v>
      </c>
      <c r="AY64" s="26">
        <f t="shared" si="41"/>
        <v>5.3207626955199976E-2</v>
      </c>
      <c r="AZ64" s="26">
        <f t="shared" si="42"/>
        <v>5.3207626955199976E-2</v>
      </c>
      <c r="BA64" s="26">
        <f t="shared" si="43"/>
        <v>0.20385016681104229</v>
      </c>
      <c r="BB64" s="26">
        <f t="shared" si="44"/>
        <v>0.11154332543353546</v>
      </c>
      <c r="BC64" s="26">
        <f t="shared" si="45"/>
        <v>2.4803679077521532</v>
      </c>
      <c r="BD64" s="282"/>
      <c r="BE64" s="108">
        <f t="shared" si="46"/>
        <v>66750.028126749356</v>
      </c>
      <c r="BF64" s="108">
        <f t="shared" si="47"/>
        <v>66750.028126749356</v>
      </c>
      <c r="BG64" s="108">
        <f t="shared" si="2"/>
        <v>31620.026578574863</v>
      </c>
      <c r="BH64" s="108">
        <f t="shared" si="3"/>
        <v>5258.4580835352062</v>
      </c>
      <c r="BI64" s="108">
        <f t="shared" si="4"/>
        <v>1875.777433542577</v>
      </c>
      <c r="BJ64" s="127">
        <f t="shared" ref="BJ64:BJ95" si="89">FH64*$BJ$257</f>
        <v>10189.096031096698</v>
      </c>
      <c r="BK64" s="108">
        <f>SUMIF('20.01'!$K:$K,$B:$B,'20.01'!$E:$E)</f>
        <v>17806.669999999998</v>
      </c>
      <c r="BL64" s="108">
        <f t="shared" si="48"/>
        <v>0</v>
      </c>
      <c r="BM64" s="108">
        <f>SUMIF('20.01'!$AI:$AI,$B:$B,'20.01'!$E:$E)</f>
        <v>0</v>
      </c>
      <c r="BN64" s="108">
        <f>SUMIF('20.01'!$L:$L,$B:$B,'20.01'!$E:$E)</f>
        <v>0</v>
      </c>
      <c r="BO64" s="108">
        <f>SUMIF('20.01'!$M:$M,$B:$B,'20.01'!$E:$E)</f>
        <v>0</v>
      </c>
      <c r="BP64" s="108">
        <f>SUMIF('20.01'!$N:$N,$B:$B,'20.01'!$E:$E)</f>
        <v>0</v>
      </c>
      <c r="BQ64" s="108">
        <f>SUMIF('20.01'!$O:$O,$B:$B,'20.01'!$E:$E)</f>
        <v>0</v>
      </c>
      <c r="BR64" s="108">
        <f>SUMIF('20.01'!$T:$T,$B:$B,'20.01'!$E:$E)</f>
        <v>0</v>
      </c>
      <c r="BS64" s="108">
        <f>SUMIF('20.01'!$AT:$AT,$B:$B,'20.01'!$E:$E)</f>
        <v>0</v>
      </c>
      <c r="BT64" s="108">
        <f>SUMIF('20.01'!$AO:$AO,$B:$B,'20.01'!$E:$E)</f>
        <v>0</v>
      </c>
      <c r="BU64" s="108">
        <f t="shared" si="49"/>
        <v>0</v>
      </c>
      <c r="BV64" s="108">
        <f>SUMIF('20.01'!$AE:$AE,$B:$B,'20.01'!$E:$E)</f>
        <v>0</v>
      </c>
      <c r="BW64" s="108">
        <f>SUMIF('20.01'!$AF:$AF,$B:$B,'20.01'!$E:$E)</f>
        <v>0</v>
      </c>
      <c r="BX64" s="108">
        <f>SUMIF('20.01'!$AG:$AG,$B:$B,'20.01'!$E:$E)</f>
        <v>0</v>
      </c>
      <c r="BY64" s="108">
        <f t="shared" si="50"/>
        <v>0</v>
      </c>
      <c r="BZ64" s="108">
        <f>SUMIF('20.01'!$AH:$AH,$B:$B,'20.01'!$E:$E)</f>
        <v>0</v>
      </c>
      <c r="CA64" s="108">
        <f>SUMIF('20.01'!$AP:$AP,$B:$B,'20.01'!$E:$E)</f>
        <v>0</v>
      </c>
      <c r="CB64" s="108">
        <f>SUMIF('20.01'!$AD:$AD,$B:$B,'20.01'!$E:$E)</f>
        <v>0</v>
      </c>
      <c r="CC64" s="108">
        <f t="shared" si="51"/>
        <v>0</v>
      </c>
      <c r="CD64" s="108">
        <f>SUMIF('20.01'!$Z:$Z,$B:$B,'20.01'!$E:$E)</f>
        <v>0</v>
      </c>
      <c r="CE64" s="108">
        <f>SUMIF('20.01'!$S:$S,$B:$B,'20.01'!$E:$E)</f>
        <v>0</v>
      </c>
      <c r="CF64" s="108">
        <f t="shared" si="52"/>
        <v>0</v>
      </c>
      <c r="CG64" s="108">
        <f>SUMIF('20.01'!$AJ:$AJ,$B:$B,'20.01'!$E:$E)</f>
        <v>0</v>
      </c>
      <c r="CH64" s="108">
        <f>SUMIF('20.01'!$AL:$AL,$B:$B,'20.01'!$E:$E)</f>
        <v>0</v>
      </c>
      <c r="CI64" s="108">
        <f>SUMIF('20.01'!$AM:$AM,$B:$B,'20.01'!$E:$E)</f>
        <v>0</v>
      </c>
      <c r="CJ64" s="108">
        <f>SUMIF('20.01'!$W:$W,$B:$B,'20.01'!$E:$E)</f>
        <v>0</v>
      </c>
      <c r="CK64" s="108">
        <f>SUMIF('20.01'!$AR:$AR,$B:$B,'20.01'!$E:$E)</f>
        <v>0</v>
      </c>
      <c r="CL64" s="108">
        <f t="shared" si="53"/>
        <v>0</v>
      </c>
      <c r="CM64" s="108">
        <f>SUMIF('20.01'!$P:$P,$B:$B,'20.01'!$E:$E)</f>
        <v>0</v>
      </c>
      <c r="CN64" s="108">
        <f>SUMIF('20.01'!$Q:$Q,$B:$B,'20.01'!$E:$E)</f>
        <v>0</v>
      </c>
      <c r="CO64" s="108">
        <f>SUMIF('20.01'!$AK:$AK,$B:$B,'20.01'!$E:$E)</f>
        <v>0</v>
      </c>
      <c r="CP64" s="108">
        <f>SUMIF('20.01'!$U:$U,$B:$B,'20.01'!$E:$E)</f>
        <v>0</v>
      </c>
      <c r="CQ64" s="108">
        <f>SUMIF('20.01'!$R:$R,$B:$B,'20.01'!$E:$E)</f>
        <v>0</v>
      </c>
      <c r="CR64" s="108">
        <f>SUMIF('20.01'!$V:$V,$B:$B,'20.01'!$E:$E)</f>
        <v>0</v>
      </c>
      <c r="CS64" s="108">
        <f t="shared" si="54"/>
        <v>0</v>
      </c>
      <c r="CT64" s="108">
        <f>SUMIF('20.01'!$AQ:$AQ,$B:$B,'20.01'!$E:$E)</f>
        <v>0</v>
      </c>
      <c r="CU64" s="108">
        <f>SUMIF('20.01'!$AC:$AC,$B:$B,'20.01'!$E:$E)</f>
        <v>0</v>
      </c>
      <c r="CV64" s="108">
        <f>SUMIF('20.01'!$AS:$AS,$B:$B,'20.01'!$E:$E)</f>
        <v>0</v>
      </c>
      <c r="CW64" s="108">
        <f t="shared" si="55"/>
        <v>0</v>
      </c>
      <c r="CX64" s="108">
        <f>SUMIF('20.01'!$AB:$AB,$B:$B,'20.01'!$E:$E)</f>
        <v>0</v>
      </c>
      <c r="CY64" s="108">
        <f>SUMIF('20.01'!$AA:$AA,$B:$B,'20.01'!$E:$E)</f>
        <v>0</v>
      </c>
      <c r="CZ64" s="108">
        <f>SUMIF('20.01'!$AN:$AN,$B:$B,'20.01'!$E:$E)</f>
        <v>0</v>
      </c>
      <c r="DA64" s="108">
        <f>SUMIF('20.01'!$X:$X,$B:$B,'20.01'!$E:$E)</f>
        <v>0</v>
      </c>
      <c r="DB64" s="108">
        <f>SUMIF('20.01'!$Y:$Y,$B:$B,'20.01'!$E:$E)</f>
        <v>0</v>
      </c>
      <c r="DC64" s="108">
        <f t="shared" si="56"/>
        <v>0</v>
      </c>
      <c r="DD64" s="127">
        <f t="shared" si="57"/>
        <v>528794.49504848919</v>
      </c>
      <c r="DE64" s="108">
        <f t="shared" ref="DE64:DE95" si="90">FH64*$DE$251/$DC$251+FH64*$DE$249+FH64*$DE$250</f>
        <v>427606.77650514187</v>
      </c>
      <c r="DF64" s="127">
        <f t="shared" si="58"/>
        <v>947.5478314308757</v>
      </c>
      <c r="DG64" s="127">
        <f t="shared" si="7"/>
        <v>434.10075127301963</v>
      </c>
      <c r="DH64" s="127">
        <f t="shared" si="8"/>
        <v>513.44708015785613</v>
      </c>
      <c r="DI64" s="108">
        <f>SUMIF('20.01'!$AZ:$AZ,$B:$B,'20.01'!$E:$E)+FH64*$DI$249</f>
        <v>607.99387381912697</v>
      </c>
      <c r="DJ64" s="108">
        <f>SUMIF('20.01'!$AY:$AY,$B:$B,'20.01'!$E:$E)</f>
        <v>0</v>
      </c>
      <c r="DK64" s="108">
        <f t="shared" si="9"/>
        <v>873.20735109146108</v>
      </c>
      <c r="DL64" s="108">
        <f>SUMIF('20.01'!$AX:$AX,$B:$B,'20.01'!$E:$E)</f>
        <v>0</v>
      </c>
      <c r="DM64" s="108">
        <f t="shared" si="10"/>
        <v>97884.89384885662</v>
      </c>
      <c r="DN64" s="108">
        <f>SUMIF('20.01'!$BA:$BA,$B:$B,'20.01'!$E:$E)</f>
        <v>0</v>
      </c>
      <c r="DO64" s="108">
        <f t="shared" si="11"/>
        <v>874.07563814922526</v>
      </c>
      <c r="DP64" s="108">
        <f>SUMIF('20.01'!$AW:$AW,$B:$B,'20.01'!$E:$E)</f>
        <v>0</v>
      </c>
      <c r="DQ64" s="108">
        <f t="shared" si="59"/>
        <v>463223.14816181874</v>
      </c>
      <c r="DR64" s="108">
        <f t="shared" si="60"/>
        <v>383573.99577214546</v>
      </c>
      <c r="DS64" s="108">
        <f t="shared" si="12"/>
        <v>123354.57038149457</v>
      </c>
      <c r="DT64" s="108">
        <f t="shared" si="13"/>
        <v>260219.4253906509</v>
      </c>
      <c r="DU64" s="108">
        <f t="shared" si="61"/>
        <v>65113.186540829796</v>
      </c>
      <c r="DV64" s="108">
        <f t="shared" si="62"/>
        <v>38660.070547169606</v>
      </c>
      <c r="DW64" s="108">
        <f t="shared" si="63"/>
        <v>26453.115993660191</v>
      </c>
      <c r="DX64" s="108">
        <f t="shared" si="64"/>
        <v>5481.2067666457042</v>
      </c>
      <c r="DY64" s="108">
        <f t="shared" si="65"/>
        <v>3227.7124227285294</v>
      </c>
      <c r="DZ64" s="108">
        <f t="shared" si="66"/>
        <v>2253.4943439171748</v>
      </c>
      <c r="EA64" s="108">
        <f t="shared" si="67"/>
        <v>4335.3225479339953</v>
      </c>
      <c r="EB64" s="108">
        <f t="shared" si="68"/>
        <v>342.18382545230486</v>
      </c>
      <c r="EC64" s="108">
        <f t="shared" si="69"/>
        <v>4377.2527088114639</v>
      </c>
      <c r="ED64" s="108">
        <f t="shared" si="70"/>
        <v>78803.931203941247</v>
      </c>
      <c r="EE64" s="108">
        <f t="shared" si="14"/>
        <v>612633.3842501794</v>
      </c>
      <c r="EF64" s="108">
        <f t="shared" si="71"/>
        <v>252611.37672907853</v>
      </c>
      <c r="EG64" s="108">
        <f t="shared" si="15"/>
        <v>215187.46906551134</v>
      </c>
      <c r="EH64" s="108">
        <f t="shared" si="16"/>
        <v>144834.53845558959</v>
      </c>
      <c r="EI64" s="108">
        <f t="shared" si="72"/>
        <v>224311.63293987265</v>
      </c>
      <c r="EJ64" s="108">
        <f t="shared" si="17"/>
        <v>219562.5401771563</v>
      </c>
      <c r="EK64" s="108">
        <f t="shared" si="18"/>
        <v>650.05276271633954</v>
      </c>
      <c r="EL64" s="108">
        <f>SUMIF('20.01'!$BF:$BF,$B:$B,'20.01'!$E:$E)</f>
        <v>4099.04</v>
      </c>
      <c r="EM64" s="108">
        <f>SUMIF('20.01'!$BH:$BH,$B:$B,'20.01'!$E:$E)</f>
        <v>0</v>
      </c>
      <c r="EO64" s="115">
        <v>9.5476115829321879E-3</v>
      </c>
      <c r="EP64" s="107">
        <v>3.4064182466237205</v>
      </c>
      <c r="EQ64" s="108">
        <f t="shared" si="73"/>
        <v>6118.300000000002</v>
      </c>
      <c r="ER64" s="107">
        <v>3.0862322095418726</v>
      </c>
      <c r="ES64" s="108">
        <f t="shared" si="19"/>
        <v>6118.300000000002</v>
      </c>
      <c r="ET64" s="107">
        <v>1.600926601484582</v>
      </c>
      <c r="EU64" s="108">
        <f t="shared" si="20"/>
        <v>6118.300000000002</v>
      </c>
      <c r="EV64" s="108">
        <f t="shared" si="85"/>
        <v>6118.3</v>
      </c>
      <c r="EW64" s="108">
        <f t="shared" si="86"/>
        <v>6118.3</v>
      </c>
      <c r="EX64" s="108">
        <f t="shared" si="23"/>
        <v>6118.3</v>
      </c>
      <c r="EY64" s="108">
        <f t="shared" si="24"/>
        <v>6118.3</v>
      </c>
      <c r="EZ64" s="108">
        <f t="shared" si="25"/>
        <v>6118.3</v>
      </c>
      <c r="FA64" s="108">
        <f t="shared" si="26"/>
        <v>6118.3</v>
      </c>
      <c r="FB64" s="108">
        <f t="shared" si="27"/>
        <v>6118.3</v>
      </c>
      <c r="FC64" s="108">
        <f t="shared" si="28"/>
        <v>6118.3</v>
      </c>
      <c r="FD64" s="108">
        <f t="shared" si="29"/>
        <v>6118.3</v>
      </c>
      <c r="FE64" s="108">
        <f t="shared" si="30"/>
        <v>6118.3</v>
      </c>
      <c r="FF64" s="108">
        <f t="shared" si="31"/>
        <v>6118.3</v>
      </c>
      <c r="FG64" s="108">
        <f t="shared" si="32"/>
        <v>6118.3</v>
      </c>
      <c r="FH64" s="108">
        <f t="shared" si="74"/>
        <v>6118.300000000002</v>
      </c>
      <c r="FI64" s="108">
        <v>0</v>
      </c>
    </row>
    <row r="65" spans="1:165" ht="12" customHeight="1" x14ac:dyDescent="0.25">
      <c r="A65" s="22">
        <f t="shared" si="75"/>
        <v>60</v>
      </c>
      <c r="B65" s="10" t="s">
        <v>58</v>
      </c>
      <c r="C65" s="28">
        <v>2021</v>
      </c>
      <c r="D65" s="282"/>
      <c r="E65" s="126">
        <f t="shared" si="0"/>
        <v>2827.9</v>
      </c>
      <c r="F65" s="11">
        <f>SUMIF(Площади!$A:$A,$B:$B,Площади!$C:$C)</f>
        <v>2827.9</v>
      </c>
      <c r="G65" s="11">
        <f>SUMIF(Площади!$A:$A,$B:$B,Площади!$G:$G)</f>
        <v>0</v>
      </c>
      <c r="H65" s="11">
        <f>SUMIF(Площади!$A:$A,$B:$B,Площади!$F:$F)</f>
        <v>514.29999999999995</v>
      </c>
      <c r="I65" s="124" t="s">
        <v>494</v>
      </c>
      <c r="J65" s="12">
        <v>39.75</v>
      </c>
      <c r="K65" s="27">
        <v>4.49</v>
      </c>
      <c r="L65" s="27">
        <v>7.61</v>
      </c>
      <c r="M65" s="27">
        <v>11.85</v>
      </c>
      <c r="N65" s="27">
        <v>6.1</v>
      </c>
      <c r="O65" s="27">
        <v>2.78</v>
      </c>
      <c r="P65" s="27">
        <v>1.6</v>
      </c>
      <c r="Q65" s="27">
        <v>5.09</v>
      </c>
      <c r="R65" s="27">
        <v>0.23</v>
      </c>
      <c r="S65" s="35">
        <f t="shared" si="84"/>
        <v>41.34</v>
      </c>
      <c r="T65" s="33">
        <f t="shared" si="84"/>
        <v>4.6696</v>
      </c>
      <c r="U65" s="33">
        <f t="shared" si="84"/>
        <v>7.9144000000000005</v>
      </c>
      <c r="V65" s="33">
        <f t="shared" si="83"/>
        <v>12.324</v>
      </c>
      <c r="W65" s="33">
        <f t="shared" si="83"/>
        <v>6.3439999999999994</v>
      </c>
      <c r="X65" s="33">
        <f t="shared" si="83"/>
        <v>2.8912</v>
      </c>
      <c r="Y65" s="33">
        <f t="shared" si="83"/>
        <v>1.6640000000000001</v>
      </c>
      <c r="Z65" s="33">
        <f t="shared" si="83"/>
        <v>5.2935999999999996</v>
      </c>
      <c r="AA65" s="33">
        <f t="shared" si="83"/>
        <v>0.23920000000000002</v>
      </c>
      <c r="AB65" s="36"/>
      <c r="AC65" s="36"/>
      <c r="AD65" s="122" t="s">
        <v>395</v>
      </c>
      <c r="AE65" s="37">
        <v>1</v>
      </c>
      <c r="AF65" s="38" t="s">
        <v>396</v>
      </c>
      <c r="AG65" s="282"/>
      <c r="AH65" s="26">
        <v>34.24</v>
      </c>
      <c r="AI65" s="26">
        <v>34.24</v>
      </c>
      <c r="AJ65" s="26">
        <v>2190</v>
      </c>
      <c r="AK65" s="26">
        <v>35.89</v>
      </c>
      <c r="AL65" s="26">
        <v>5.93</v>
      </c>
      <c r="AM65" s="282"/>
      <c r="AN65" s="15">
        <v>1.2E-2</v>
      </c>
      <c r="AO65" s="15">
        <v>1.2E-2</v>
      </c>
      <c r="AP65" s="16">
        <f t="shared" si="34"/>
        <v>7.1880000000000002E-4</v>
      </c>
      <c r="AQ65" s="15">
        <f t="shared" si="35"/>
        <v>2.4E-2</v>
      </c>
      <c r="AR65" s="15">
        <v>3.23</v>
      </c>
      <c r="AS65" s="282"/>
      <c r="AT65" s="13">
        <f t="shared" si="36"/>
        <v>6.1715999999999998</v>
      </c>
      <c r="AU65" s="13">
        <f t="shared" si="37"/>
        <v>6.1715999999999998</v>
      </c>
      <c r="AV65" s="13">
        <f t="shared" si="38"/>
        <v>0.36967883999999995</v>
      </c>
      <c r="AW65" s="13">
        <f t="shared" si="39"/>
        <v>12.3432</v>
      </c>
      <c r="AX65" s="13">
        <f t="shared" si="40"/>
        <v>1661.1889999999999</v>
      </c>
      <c r="AY65" s="26">
        <f t="shared" si="41"/>
        <v>7.4725267512995505E-2</v>
      </c>
      <c r="AZ65" s="26">
        <f t="shared" si="42"/>
        <v>7.4725267512995505E-2</v>
      </c>
      <c r="BA65" s="26">
        <f t="shared" si="43"/>
        <v>0.28628899876233244</v>
      </c>
      <c r="BB65" s="26">
        <f t="shared" si="44"/>
        <v>0.15665244457017571</v>
      </c>
      <c r="BC65" s="26">
        <f t="shared" si="45"/>
        <v>3.4834508893525222</v>
      </c>
      <c r="BD65" s="282"/>
      <c r="BE65" s="108">
        <f t="shared" si="46"/>
        <v>205585.9546613066</v>
      </c>
      <c r="BF65" s="108">
        <f t="shared" si="47"/>
        <v>35904.907140045165</v>
      </c>
      <c r="BG65" s="108">
        <f t="shared" si="2"/>
        <v>14614.888639254672</v>
      </c>
      <c r="BH65" s="108">
        <f t="shared" si="3"/>
        <v>2430.4780109555286</v>
      </c>
      <c r="BI65" s="108">
        <f t="shared" si="4"/>
        <v>866.99099493569349</v>
      </c>
      <c r="BJ65" s="127">
        <f t="shared" si="89"/>
        <v>4709.4363902290434</v>
      </c>
      <c r="BK65" s="108">
        <f>'20.01'!E1633/(FH65+FH66)*FH65</f>
        <v>13283.113104670228</v>
      </c>
      <c r="BL65" s="108">
        <f t="shared" si="48"/>
        <v>0</v>
      </c>
      <c r="BM65" s="108">
        <f>SUMIF('20.01'!$AI:$AI,$B:$B,'20.01'!$E:$E)</f>
        <v>0</v>
      </c>
      <c r="BN65" s="108">
        <f>SUMIF('20.01'!$L:$L,$B:$B,'20.01'!$E:$E)</f>
        <v>0</v>
      </c>
      <c r="BO65" s="108">
        <f>SUMIF('20.01'!$M:$M,$B:$B,'20.01'!$E:$E)</f>
        <v>0</v>
      </c>
      <c r="BP65" s="108">
        <f>SUMIF('20.01'!$N:$N,$B:$B,'20.01'!$E:$E)</f>
        <v>0</v>
      </c>
      <c r="BQ65" s="108">
        <f>SUMIF('20.01'!$O:$O,$B:$B,'20.01'!$E:$E)</f>
        <v>0</v>
      </c>
      <c r="BR65" s="108">
        <f>SUMIF('20.01'!$T:$T,$B:$B,'20.01'!$E:$E)</f>
        <v>0</v>
      </c>
      <c r="BS65" s="108">
        <f>SUMIF('20.01'!$AT:$AT,$B:$B,'20.01'!$E:$E)</f>
        <v>0</v>
      </c>
      <c r="BT65" s="108">
        <f>SUMIF('20.01'!$AO:$AO,$B:$B,'20.01'!$E:$E)</f>
        <v>0</v>
      </c>
      <c r="BU65" s="108">
        <f t="shared" si="49"/>
        <v>0</v>
      </c>
      <c r="BV65" s="108">
        <f>SUMIF('20.01'!$AE:$AE,$B:$B,'20.01'!$E:$E)</f>
        <v>0</v>
      </c>
      <c r="BW65" s="108">
        <f>SUMIF('20.01'!$AF:$AF,$B:$B,'20.01'!$E:$E)</f>
        <v>0</v>
      </c>
      <c r="BX65" s="108">
        <f>SUMIF('20.01'!$AG:$AG,$B:$B,'20.01'!$E:$E)</f>
        <v>0</v>
      </c>
      <c r="BY65" s="108">
        <f t="shared" si="50"/>
        <v>0</v>
      </c>
      <c r="BZ65" s="108">
        <f>SUMIF('20.01'!$AH:$AH,$B:$B,'20.01'!$E:$E)</f>
        <v>0</v>
      </c>
      <c r="CA65" s="108">
        <f>SUMIF('20.01'!$AP:$AP,$B:$B,'20.01'!$E:$E)</f>
        <v>0</v>
      </c>
      <c r="CB65" s="108">
        <f>SUMIF('20.01'!$AD:$AD,$B:$B,'20.01'!$E:$E)</f>
        <v>0</v>
      </c>
      <c r="CC65" s="108">
        <f t="shared" si="51"/>
        <v>0</v>
      </c>
      <c r="CD65" s="108">
        <f>SUMIF('20.01'!$Z:$Z,$B:$B,'20.01'!$E:$E)</f>
        <v>0</v>
      </c>
      <c r="CE65" s="108">
        <f>SUMIF('20.01'!$S:$S,$B:$B,'20.01'!$E:$E)</f>
        <v>0</v>
      </c>
      <c r="CF65" s="108">
        <f t="shared" si="52"/>
        <v>68071.388446254481</v>
      </c>
      <c r="CG65" s="108">
        <f>'20.01'!E885/(FH65+FH66)*FH65</f>
        <v>68071.388446254481</v>
      </c>
      <c r="CH65" s="108">
        <f>SUMIF('20.01'!$AL:$AL,$B:$B,'20.01'!$E:$E)</f>
        <v>0</v>
      </c>
      <c r="CI65" s="108">
        <f>SUMIF('20.01'!$AM:$AM,$B:$B,'20.01'!$E:$E)</f>
        <v>0</v>
      </c>
      <c r="CJ65" s="108">
        <f>SUMIF('20.01'!$W:$W,$B:$B,'20.01'!$E:$E)</f>
        <v>0</v>
      </c>
      <c r="CK65" s="108">
        <f>SUMIF('20.01'!$AR:$AR,$B:$B,'20.01'!$E:$E)</f>
        <v>0</v>
      </c>
      <c r="CL65" s="108">
        <f t="shared" si="53"/>
        <v>0</v>
      </c>
      <c r="CM65" s="108">
        <f>SUMIF('20.01'!$P:$P,$B:$B,'20.01'!$E:$E)</f>
        <v>0</v>
      </c>
      <c r="CN65" s="108">
        <f>SUMIF('20.01'!$Q:$Q,$B:$B,'20.01'!$E:$E)</f>
        <v>0</v>
      </c>
      <c r="CO65" s="108">
        <f>SUMIF('20.01'!$AK:$AK,$B:$B,'20.01'!$E:$E)</f>
        <v>0</v>
      </c>
      <c r="CP65" s="108">
        <f>SUMIF('20.01'!$U:$U,$B:$B,'20.01'!$E:$E)</f>
        <v>0</v>
      </c>
      <c r="CQ65" s="108">
        <f>SUMIF('20.01'!$R:$R,$B:$B,'20.01'!$E:$E)</f>
        <v>0</v>
      </c>
      <c r="CR65" s="108">
        <f>SUMIF('20.01'!$V:$V,$B:$B,'20.01'!$E:$E)</f>
        <v>0</v>
      </c>
      <c r="CS65" s="108">
        <f t="shared" si="54"/>
        <v>0</v>
      </c>
      <c r="CT65" s="108">
        <f>SUMIF('20.01'!$AQ:$AQ,$B:$B,'20.01'!$E:$E)</f>
        <v>0</v>
      </c>
      <c r="CU65" s="108">
        <f>SUMIF('20.01'!$AC:$AC,$B:$B,'20.01'!$E:$E)</f>
        <v>0</v>
      </c>
      <c r="CV65" s="108">
        <f>SUMIF('20.01'!$AS:$AS,$B:$B,'20.01'!$E:$E)</f>
        <v>0</v>
      </c>
      <c r="CW65" s="108">
        <f t="shared" si="55"/>
        <v>99756.297625394494</v>
      </c>
      <c r="CX65" s="108">
        <f>'20.01'!E775/(FH65+FH66)*FH65</f>
        <v>99756.297625394494</v>
      </c>
      <c r="CY65" s="108">
        <f>SUMIF('20.01'!$AA:$AA,$B:$B,'20.01'!$E:$E)</f>
        <v>0</v>
      </c>
      <c r="CZ65" s="108">
        <f>SUMIF('20.01'!$AN:$AN,$B:$B,'20.01'!$E:$E)</f>
        <v>0</v>
      </c>
      <c r="DA65" s="108">
        <f>SUMIF('20.01'!$X:$X,$B:$B,'20.01'!$E:$E)</f>
        <v>0</v>
      </c>
      <c r="DB65" s="108">
        <f>SUMIF('20.01'!$Y:$Y,$B:$B,'20.01'!$E:$E)</f>
        <v>0</v>
      </c>
      <c r="DC65" s="108">
        <f t="shared" si="56"/>
        <v>1853.3614496124414</v>
      </c>
      <c r="DD65" s="127">
        <f t="shared" si="57"/>
        <v>244410.69456346086</v>
      </c>
      <c r="DE65" s="108">
        <f t="shared" si="90"/>
        <v>197641.37150497537</v>
      </c>
      <c r="DF65" s="127">
        <f t="shared" si="58"/>
        <v>437.95997458499482</v>
      </c>
      <c r="DG65" s="127">
        <f t="shared" si="7"/>
        <v>200.64290971756409</v>
      </c>
      <c r="DH65" s="127">
        <f t="shared" si="8"/>
        <v>237.31706486743073</v>
      </c>
      <c r="DI65" s="108">
        <f>SUMIF('20.01'!$AZ:$AZ,$B:$B,'20.01'!$E:$E)+FH65*$DI$249</f>
        <v>281.01692884839076</v>
      </c>
      <c r="DJ65" s="108">
        <f>SUMIF('20.01'!$AY:$AY,$B:$B,'20.01'!$E:$E)</f>
        <v>0</v>
      </c>
      <c r="DK65" s="108">
        <f t="shared" si="9"/>
        <v>403.59954041997656</v>
      </c>
      <c r="DL65" s="108">
        <f>SUMIF('20.01'!$AX:$AX,$B:$B,'20.01'!$E:$E)</f>
        <v>0</v>
      </c>
      <c r="DM65" s="108">
        <f t="shared" si="10"/>
        <v>45242.7457488488</v>
      </c>
      <c r="DN65" s="108">
        <f>SUMIF('20.01'!$BA:$BA,$B:$B,'20.01'!$E:$E)</f>
        <v>0</v>
      </c>
      <c r="DO65" s="108">
        <f t="shared" si="11"/>
        <v>404.00086578333759</v>
      </c>
      <c r="DP65" s="108">
        <f>SUMIF('20.01'!$AW:$AW,$B:$B,'20.01'!$E:$E)</f>
        <v>0</v>
      </c>
      <c r="DQ65" s="108">
        <f t="shared" si="59"/>
        <v>214103.38503944027</v>
      </c>
      <c r="DR65" s="108">
        <f t="shared" si="60"/>
        <v>177289.26378962296</v>
      </c>
      <c r="DS65" s="108">
        <f t="shared" si="12"/>
        <v>57014.920742988827</v>
      </c>
      <c r="DT65" s="108">
        <f t="shared" si="13"/>
        <v>120274.34304663414</v>
      </c>
      <c r="DU65" s="108">
        <f t="shared" si="61"/>
        <v>30095.546184203551</v>
      </c>
      <c r="DV65" s="108">
        <f t="shared" si="62"/>
        <v>17868.821976748597</v>
      </c>
      <c r="DW65" s="108">
        <f t="shared" si="63"/>
        <v>12226.724207454956</v>
      </c>
      <c r="DX65" s="108">
        <f t="shared" si="64"/>
        <v>2533.4332437764388</v>
      </c>
      <c r="DY65" s="108">
        <f t="shared" si="65"/>
        <v>1491.8601507337019</v>
      </c>
      <c r="DZ65" s="108">
        <f t="shared" si="66"/>
        <v>1041.5730930427371</v>
      </c>
      <c r="EA65" s="108">
        <f t="shared" si="67"/>
        <v>2003.8014862465957</v>
      </c>
      <c r="EB65" s="108">
        <f t="shared" si="68"/>
        <v>158.15857999715166</v>
      </c>
      <c r="EC65" s="108">
        <f t="shared" si="69"/>
        <v>2023.1817555935372</v>
      </c>
      <c r="ED65" s="108">
        <f t="shared" si="70"/>
        <v>36423.457014468957</v>
      </c>
      <c r="EE65" s="108">
        <f t="shared" si="14"/>
        <v>283161.32705507783</v>
      </c>
      <c r="EF65" s="108">
        <f t="shared" si="71"/>
        <v>116757.87592176932</v>
      </c>
      <c r="EG65" s="108">
        <f t="shared" si="15"/>
        <v>99460.412822247919</v>
      </c>
      <c r="EH65" s="108">
        <f t="shared" si="16"/>
        <v>66943.038311060562</v>
      </c>
      <c r="EI65" s="108">
        <f t="shared" si="72"/>
        <v>103919.85181238261</v>
      </c>
      <c r="EJ65" s="108">
        <f t="shared" si="17"/>
        <v>101569.61744473719</v>
      </c>
      <c r="EK65" s="108">
        <f t="shared" si="18"/>
        <v>300.7143676454084</v>
      </c>
      <c r="EL65" s="112">
        <f>SUMIF('20.01'!$BF:$BF,$B:$B,'20.01'!$E:$E)/2</f>
        <v>2049.52</v>
      </c>
      <c r="EM65" s="108">
        <f>SUMIF('20.01'!$BH:$BH,$B:$B,'20.01'!$E:$E)</f>
        <v>0</v>
      </c>
      <c r="EO65" s="115">
        <v>4.4167245250802505E-3</v>
      </c>
      <c r="EP65" s="107">
        <v>3.4064181683325678</v>
      </c>
      <c r="EQ65" s="108">
        <f t="shared" si="73"/>
        <v>2827.900000000001</v>
      </c>
      <c r="ER65" s="107">
        <v>3.0862311729594181</v>
      </c>
      <c r="ES65" s="108">
        <f t="shared" si="19"/>
        <v>2827.900000000001</v>
      </c>
      <c r="ET65" s="107">
        <v>1.6009272348391201</v>
      </c>
      <c r="EU65" s="108">
        <f t="shared" si="20"/>
        <v>2827.900000000001</v>
      </c>
      <c r="EV65" s="108">
        <f t="shared" si="85"/>
        <v>2827.9</v>
      </c>
      <c r="EW65" s="108">
        <f t="shared" si="86"/>
        <v>2827.9</v>
      </c>
      <c r="EX65" s="108">
        <f t="shared" si="23"/>
        <v>2827.9</v>
      </c>
      <c r="EY65" s="108">
        <f t="shared" si="24"/>
        <v>2827.9</v>
      </c>
      <c r="EZ65" s="108">
        <f t="shared" si="25"/>
        <v>2827.9</v>
      </c>
      <c r="FA65" s="108">
        <f t="shared" si="26"/>
        <v>2827.9</v>
      </c>
      <c r="FB65" s="108">
        <f t="shared" si="27"/>
        <v>2827.9</v>
      </c>
      <c r="FC65" s="108">
        <f t="shared" si="28"/>
        <v>2827.9</v>
      </c>
      <c r="FD65" s="108">
        <f t="shared" si="29"/>
        <v>2827.9</v>
      </c>
      <c r="FE65" s="108">
        <f t="shared" si="30"/>
        <v>2827.9</v>
      </c>
      <c r="FF65" s="108">
        <f t="shared" si="31"/>
        <v>2827.9</v>
      </c>
      <c r="FG65" s="108">
        <f t="shared" si="32"/>
        <v>2827.9</v>
      </c>
      <c r="FH65" s="108">
        <f t="shared" si="74"/>
        <v>2827.900000000001</v>
      </c>
      <c r="FI65" s="108">
        <v>2827.900000000001</v>
      </c>
    </row>
    <row r="66" spans="1:165" ht="12" customHeight="1" x14ac:dyDescent="0.25">
      <c r="A66" s="22">
        <f t="shared" si="75"/>
        <v>61</v>
      </c>
      <c r="B66" s="10" t="s">
        <v>59</v>
      </c>
      <c r="C66" s="28">
        <v>2021</v>
      </c>
      <c r="D66" s="282"/>
      <c r="E66" s="126">
        <f t="shared" si="0"/>
        <v>2844.2</v>
      </c>
      <c r="F66" s="11">
        <f>SUMIF(Площади!$A:$A,$B:$B,Площади!$C:$C)</f>
        <v>2844.2</v>
      </c>
      <c r="G66" s="11">
        <f>SUMIF(Площади!$A:$A,$B:$B,Площади!$G:$G)</f>
        <v>0</v>
      </c>
      <c r="H66" s="11">
        <f>SUMIF(Площади!$A:$A,$B:$B,Площади!$F:$F)</f>
        <v>471.5</v>
      </c>
      <c r="I66" s="124" t="s">
        <v>494</v>
      </c>
      <c r="J66" s="12">
        <v>39.75</v>
      </c>
      <c r="K66" s="27">
        <v>4.49</v>
      </c>
      <c r="L66" s="27">
        <v>7.61</v>
      </c>
      <c r="M66" s="27">
        <v>11.85</v>
      </c>
      <c r="N66" s="27">
        <v>6.1</v>
      </c>
      <c r="O66" s="27">
        <v>2.78</v>
      </c>
      <c r="P66" s="27">
        <v>1.6</v>
      </c>
      <c r="Q66" s="27">
        <v>5.09</v>
      </c>
      <c r="R66" s="27">
        <v>0.23</v>
      </c>
      <c r="S66" s="35">
        <f t="shared" si="84"/>
        <v>41.34</v>
      </c>
      <c r="T66" s="33">
        <f t="shared" si="84"/>
        <v>4.6696</v>
      </c>
      <c r="U66" s="33">
        <f t="shared" si="84"/>
        <v>7.9144000000000005</v>
      </c>
      <c r="V66" s="33">
        <f t="shared" si="83"/>
        <v>12.324</v>
      </c>
      <c r="W66" s="33">
        <f t="shared" si="83"/>
        <v>6.3439999999999994</v>
      </c>
      <c r="X66" s="33">
        <f t="shared" si="83"/>
        <v>2.8912</v>
      </c>
      <c r="Y66" s="33">
        <f t="shared" si="83"/>
        <v>1.6640000000000001</v>
      </c>
      <c r="Z66" s="33">
        <f t="shared" si="83"/>
        <v>5.2935999999999996</v>
      </c>
      <c r="AA66" s="33">
        <f t="shared" si="83"/>
        <v>0.23920000000000002</v>
      </c>
      <c r="AB66" s="36"/>
      <c r="AC66" s="36"/>
      <c r="AD66" s="122" t="s">
        <v>395</v>
      </c>
      <c r="AE66" s="37">
        <v>1</v>
      </c>
      <c r="AF66" s="38" t="s">
        <v>396</v>
      </c>
      <c r="AG66" s="282"/>
      <c r="AH66" s="26">
        <v>34.24</v>
      </c>
      <c r="AI66" s="26">
        <v>34.24</v>
      </c>
      <c r="AJ66" s="26">
        <v>2190</v>
      </c>
      <c r="AK66" s="26">
        <v>35.89</v>
      </c>
      <c r="AL66" s="26">
        <v>5.93</v>
      </c>
      <c r="AM66" s="282"/>
      <c r="AN66" s="15">
        <v>1.2E-2</v>
      </c>
      <c r="AO66" s="15">
        <v>1.2E-2</v>
      </c>
      <c r="AP66" s="16">
        <f t="shared" si="34"/>
        <v>7.1880000000000002E-4</v>
      </c>
      <c r="AQ66" s="15">
        <f t="shared" si="35"/>
        <v>2.4E-2</v>
      </c>
      <c r="AR66" s="15">
        <v>3.23</v>
      </c>
      <c r="AS66" s="282"/>
      <c r="AT66" s="13">
        <f t="shared" si="36"/>
        <v>5.6580000000000004</v>
      </c>
      <c r="AU66" s="13">
        <f t="shared" si="37"/>
        <v>5.6580000000000004</v>
      </c>
      <c r="AV66" s="13">
        <f t="shared" si="38"/>
        <v>0.3389142</v>
      </c>
      <c r="AW66" s="13">
        <f t="shared" si="39"/>
        <v>11.316000000000001</v>
      </c>
      <c r="AX66" s="13">
        <f t="shared" si="40"/>
        <v>1522.9449999999999</v>
      </c>
      <c r="AY66" s="26">
        <f t="shared" si="41"/>
        <v>6.8114028549328479E-2</v>
      </c>
      <c r="AZ66" s="26">
        <f t="shared" si="42"/>
        <v>6.8114028549328479E-2</v>
      </c>
      <c r="BA66" s="26">
        <f t="shared" si="43"/>
        <v>0.26095988256803321</v>
      </c>
      <c r="BB66" s="26">
        <f t="shared" si="44"/>
        <v>0.14279278531748826</v>
      </c>
      <c r="BC66" s="26">
        <f t="shared" si="45"/>
        <v>3.175256258350327</v>
      </c>
      <c r="BD66" s="282"/>
      <c r="BE66" s="108">
        <f t="shared" si="46"/>
        <v>206770.95096986741</v>
      </c>
      <c r="BF66" s="108">
        <f t="shared" si="47"/>
        <v>36111.862826732358</v>
      </c>
      <c r="BG66" s="108">
        <f t="shared" si="2"/>
        <v>14699.12877674887</v>
      </c>
      <c r="BH66" s="108">
        <f t="shared" si="3"/>
        <v>2444.4872728030382</v>
      </c>
      <c r="BI66" s="108">
        <f t="shared" si="4"/>
        <v>871.98832624778061</v>
      </c>
      <c r="BJ66" s="127">
        <f t="shared" si="89"/>
        <v>4736.5815556029002</v>
      </c>
      <c r="BK66" s="108">
        <f>'20.01'!E1633/(FH65+FH66)*FH66</f>
        <v>13359.676895329771</v>
      </c>
      <c r="BL66" s="108">
        <f t="shared" si="48"/>
        <v>0</v>
      </c>
      <c r="BM66" s="108">
        <f>SUMIF('20.01'!$AI:$AI,$B:$B,'20.01'!$E:$E)</f>
        <v>0</v>
      </c>
      <c r="BN66" s="108">
        <f>SUMIF('20.01'!$L:$L,$B:$B,'20.01'!$E:$E)</f>
        <v>0</v>
      </c>
      <c r="BO66" s="108">
        <f>SUMIF('20.01'!$M:$M,$B:$B,'20.01'!$E:$E)</f>
        <v>0</v>
      </c>
      <c r="BP66" s="108">
        <f>SUMIF('20.01'!$N:$N,$B:$B,'20.01'!$E:$E)</f>
        <v>0</v>
      </c>
      <c r="BQ66" s="108">
        <f>SUMIF('20.01'!$O:$O,$B:$B,'20.01'!$E:$E)</f>
        <v>0</v>
      </c>
      <c r="BR66" s="108">
        <f>SUMIF('20.01'!$T:$T,$B:$B,'20.01'!$E:$E)</f>
        <v>0</v>
      </c>
      <c r="BS66" s="108">
        <f>SUMIF('20.01'!$AT:$AT,$B:$B,'20.01'!$E:$E)</f>
        <v>0</v>
      </c>
      <c r="BT66" s="108">
        <f>SUMIF('20.01'!$AO:$AO,$B:$B,'20.01'!$E:$E)</f>
        <v>0</v>
      </c>
      <c r="BU66" s="108">
        <f t="shared" si="49"/>
        <v>0</v>
      </c>
      <c r="BV66" s="108">
        <f>SUMIF('20.01'!$AE:$AE,$B:$B,'20.01'!$E:$E)</f>
        <v>0</v>
      </c>
      <c r="BW66" s="108">
        <f>SUMIF('20.01'!$AF:$AF,$B:$B,'20.01'!$E:$E)</f>
        <v>0</v>
      </c>
      <c r="BX66" s="108">
        <f>SUMIF('20.01'!$AG:$AG,$B:$B,'20.01'!$E:$E)</f>
        <v>0</v>
      </c>
      <c r="BY66" s="108">
        <f t="shared" si="50"/>
        <v>0</v>
      </c>
      <c r="BZ66" s="108">
        <f>SUMIF('20.01'!$AH:$AH,$B:$B,'20.01'!$E:$E)</f>
        <v>0</v>
      </c>
      <c r="CA66" s="108">
        <f>SUMIF('20.01'!$AP:$AP,$B:$B,'20.01'!$E:$E)</f>
        <v>0</v>
      </c>
      <c r="CB66" s="108">
        <f>SUMIF('20.01'!$AD:$AD,$B:$B,'20.01'!$E:$E)</f>
        <v>0</v>
      </c>
      <c r="CC66" s="108">
        <f t="shared" si="51"/>
        <v>0</v>
      </c>
      <c r="CD66" s="108">
        <f>SUMIF('20.01'!$Z:$Z,$B:$B,'20.01'!$E:$E)</f>
        <v>0</v>
      </c>
      <c r="CE66" s="108">
        <f>SUMIF('20.01'!$S:$S,$B:$B,'20.01'!$E:$E)</f>
        <v>0</v>
      </c>
      <c r="CF66" s="108">
        <f t="shared" si="52"/>
        <v>68463.751553745518</v>
      </c>
      <c r="CG66" s="108">
        <f>'20.01'!E885/(FH65+FH66)*FH66</f>
        <v>68463.751553745518</v>
      </c>
      <c r="CH66" s="108">
        <f>SUMIF('20.01'!$AL:$AL,$B:$B,'20.01'!$E:$E)</f>
        <v>0</v>
      </c>
      <c r="CI66" s="108">
        <f>SUMIF('20.01'!$AM:$AM,$B:$B,'20.01'!$E:$E)</f>
        <v>0</v>
      </c>
      <c r="CJ66" s="108">
        <f>SUMIF('20.01'!$W:$W,$B:$B,'20.01'!$E:$E)</f>
        <v>0</v>
      </c>
      <c r="CK66" s="108">
        <f>SUMIF('20.01'!$AR:$AR,$B:$B,'20.01'!$E:$E)</f>
        <v>0</v>
      </c>
      <c r="CL66" s="108">
        <f t="shared" si="53"/>
        <v>0</v>
      </c>
      <c r="CM66" s="108">
        <f>SUMIF('20.01'!$P:$P,$B:$B,'20.01'!$E:$E)</f>
        <v>0</v>
      </c>
      <c r="CN66" s="108">
        <f>SUMIF('20.01'!$Q:$Q,$B:$B,'20.01'!$E:$E)</f>
        <v>0</v>
      </c>
      <c r="CO66" s="108">
        <f>SUMIF('20.01'!$AK:$AK,$B:$B,'20.01'!$E:$E)</f>
        <v>0</v>
      </c>
      <c r="CP66" s="108">
        <f>SUMIF('20.01'!$U:$U,$B:$B,'20.01'!$E:$E)</f>
        <v>0</v>
      </c>
      <c r="CQ66" s="108">
        <f>SUMIF('20.01'!$R:$R,$B:$B,'20.01'!$E:$E)</f>
        <v>0</v>
      </c>
      <c r="CR66" s="108">
        <f>SUMIF('20.01'!$V:$V,$B:$B,'20.01'!$E:$E)</f>
        <v>0</v>
      </c>
      <c r="CS66" s="108">
        <f t="shared" si="54"/>
        <v>0</v>
      </c>
      <c r="CT66" s="108">
        <f>SUMIF('20.01'!$AQ:$AQ,$B:$B,'20.01'!$E:$E)</f>
        <v>0</v>
      </c>
      <c r="CU66" s="108">
        <f>SUMIF('20.01'!$AC:$AC,$B:$B,'20.01'!$E:$E)</f>
        <v>0</v>
      </c>
      <c r="CV66" s="108">
        <f>SUMIF('20.01'!$AS:$AS,$B:$B,'20.01'!$E:$E)</f>
        <v>0</v>
      </c>
      <c r="CW66" s="108">
        <f t="shared" si="55"/>
        <v>100331.29237460552</v>
      </c>
      <c r="CX66" s="108">
        <f>'20.01'!E775/(FH65+FH66)*FH66</f>
        <v>100331.29237460552</v>
      </c>
      <c r="CY66" s="108">
        <f>SUMIF('20.01'!$AA:$AA,$B:$B,'20.01'!$E:$E)</f>
        <v>0</v>
      </c>
      <c r="CZ66" s="108">
        <f>SUMIF('20.01'!$AN:$AN,$B:$B,'20.01'!$E:$E)</f>
        <v>0</v>
      </c>
      <c r="DA66" s="108">
        <f>SUMIF('20.01'!$X:$X,$B:$B,'20.01'!$E:$E)</f>
        <v>0</v>
      </c>
      <c r="DB66" s="108">
        <f>SUMIF('20.01'!$Y:$Y,$B:$B,'20.01'!$E:$E)</f>
        <v>0</v>
      </c>
      <c r="DC66" s="108">
        <f t="shared" si="56"/>
        <v>1864.044214784011</v>
      </c>
      <c r="DD66" s="127">
        <f t="shared" si="57"/>
        <v>245819.47645864252</v>
      </c>
      <c r="DE66" s="108">
        <f t="shared" si="90"/>
        <v>198780.57528004909</v>
      </c>
      <c r="DF66" s="127">
        <f t="shared" si="58"/>
        <v>440.48437346251347</v>
      </c>
      <c r="DG66" s="127">
        <f t="shared" si="7"/>
        <v>201.79941434233729</v>
      </c>
      <c r="DH66" s="127">
        <f t="shared" si="8"/>
        <v>238.68495912017619</v>
      </c>
      <c r="DI66" s="108">
        <f>SUMIF('20.01'!$AZ:$AZ,$B:$B,'20.01'!$E:$E)+FH66*$DI$249</f>
        <v>282.63670887605389</v>
      </c>
      <c r="DJ66" s="108">
        <f>SUMIF('20.01'!$AY:$AY,$B:$B,'20.01'!$E:$E)</f>
        <v>0</v>
      </c>
      <c r="DK66" s="108">
        <f t="shared" si="9"/>
        <v>405.9258859445161</v>
      </c>
      <c r="DL66" s="108">
        <f>SUMIF('20.01'!$AX:$AX,$B:$B,'20.01'!$E:$E)</f>
        <v>0</v>
      </c>
      <c r="DM66" s="108">
        <f t="shared" si="10"/>
        <v>45503.524685765311</v>
      </c>
      <c r="DN66" s="108">
        <f>SUMIF('20.01'!$BA:$BA,$B:$B,'20.01'!$E:$E)</f>
        <v>0</v>
      </c>
      <c r="DO66" s="108">
        <f t="shared" si="11"/>
        <v>406.32952454505761</v>
      </c>
      <c r="DP66" s="108">
        <f>SUMIF('20.01'!$AW:$AW,$B:$B,'20.01'!$E:$E)</f>
        <v>0</v>
      </c>
      <c r="DQ66" s="108">
        <f t="shared" si="59"/>
        <v>215337.47576971457</v>
      </c>
      <c r="DR66" s="108">
        <f t="shared" si="60"/>
        <v>178311.15812809701</v>
      </c>
      <c r="DS66" s="108">
        <f t="shared" si="12"/>
        <v>57343.554431630808</v>
      </c>
      <c r="DT66" s="108">
        <f t="shared" si="13"/>
        <v>120967.60369646619</v>
      </c>
      <c r="DU66" s="108">
        <f t="shared" si="61"/>
        <v>30269.016746388384</v>
      </c>
      <c r="DV66" s="108">
        <f t="shared" si="62"/>
        <v>17971.81776804991</v>
      </c>
      <c r="DW66" s="108">
        <f t="shared" si="63"/>
        <v>12297.198978338476</v>
      </c>
      <c r="DX66" s="108">
        <f t="shared" si="64"/>
        <v>2548.0359390179801</v>
      </c>
      <c r="DY66" s="108">
        <f t="shared" si="65"/>
        <v>1500.4592244127423</v>
      </c>
      <c r="DZ66" s="108">
        <f t="shared" si="66"/>
        <v>1047.5767146052378</v>
      </c>
      <c r="EA66" s="108">
        <f t="shared" si="67"/>
        <v>2015.3513869594278</v>
      </c>
      <c r="EB66" s="108">
        <f t="shared" si="68"/>
        <v>159.07020517977955</v>
      </c>
      <c r="EC66" s="108">
        <f t="shared" si="69"/>
        <v>2034.8433640719745</v>
      </c>
      <c r="ED66" s="108">
        <f t="shared" si="70"/>
        <v>36633.401619771772</v>
      </c>
      <c r="EE66" s="108">
        <f t="shared" si="14"/>
        <v>284793.4673821748</v>
      </c>
      <c r="EF66" s="108">
        <f t="shared" si="71"/>
        <v>117430.8676744921</v>
      </c>
      <c r="EG66" s="108">
        <f t="shared" si="15"/>
        <v>100033.70209308586</v>
      </c>
      <c r="EH66" s="108">
        <f t="shared" si="16"/>
        <v>67328.897614596834</v>
      </c>
      <c r="EI66" s="108">
        <f t="shared" si="72"/>
        <v>104499.51970740603</v>
      </c>
      <c r="EJ66" s="108">
        <f t="shared" si="17"/>
        <v>102147.57419912335</v>
      </c>
      <c r="EK66" s="108">
        <f t="shared" si="18"/>
        <v>302.42550828267809</v>
      </c>
      <c r="EL66" s="112">
        <f>EL65</f>
        <v>2049.52</v>
      </c>
      <c r="EM66" s="108">
        <f>SUMIF('20.01'!$BH:$BH,$B:$B,'20.01'!$E:$E)</f>
        <v>0</v>
      </c>
      <c r="EO66" s="115">
        <v>4.4418568021898103E-3</v>
      </c>
      <c r="EP66" s="107">
        <v>3.406416841217403</v>
      </c>
      <c r="EQ66" s="108">
        <f t="shared" si="73"/>
        <v>2844.2000000000003</v>
      </c>
      <c r="ER66" s="107">
        <v>3.0862333872214802</v>
      </c>
      <c r="ES66" s="108">
        <f t="shared" si="19"/>
        <v>2844.2000000000003</v>
      </c>
      <c r="ET66" s="107">
        <v>1.6009288254726926</v>
      </c>
      <c r="EU66" s="108">
        <f t="shared" si="20"/>
        <v>2844.2000000000003</v>
      </c>
      <c r="EV66" s="108">
        <f t="shared" si="85"/>
        <v>2844.2</v>
      </c>
      <c r="EW66" s="108">
        <f t="shared" si="86"/>
        <v>2844.2</v>
      </c>
      <c r="EX66" s="108">
        <f t="shared" si="23"/>
        <v>2844.2</v>
      </c>
      <c r="EY66" s="108">
        <f t="shared" si="24"/>
        <v>2844.2</v>
      </c>
      <c r="EZ66" s="108">
        <f t="shared" si="25"/>
        <v>2844.2</v>
      </c>
      <c r="FA66" s="108">
        <f t="shared" si="26"/>
        <v>2844.2</v>
      </c>
      <c r="FB66" s="108">
        <f t="shared" si="27"/>
        <v>2844.2</v>
      </c>
      <c r="FC66" s="108">
        <f t="shared" si="28"/>
        <v>2844.2</v>
      </c>
      <c r="FD66" s="108">
        <f t="shared" si="29"/>
        <v>2844.2</v>
      </c>
      <c r="FE66" s="108">
        <f t="shared" si="30"/>
        <v>2844.2</v>
      </c>
      <c r="FF66" s="108">
        <f t="shared" si="31"/>
        <v>2844.2</v>
      </c>
      <c r="FG66" s="108">
        <f t="shared" si="32"/>
        <v>2844.2</v>
      </c>
      <c r="FH66" s="108">
        <f t="shared" si="74"/>
        <v>2844.2000000000003</v>
      </c>
      <c r="FI66" s="108">
        <v>2844.2000000000003</v>
      </c>
    </row>
    <row r="67" spans="1:165" ht="12" customHeight="1" x14ac:dyDescent="0.25">
      <c r="A67" s="22">
        <f t="shared" si="75"/>
        <v>62</v>
      </c>
      <c r="B67" s="10" t="s">
        <v>60</v>
      </c>
      <c r="C67" s="28">
        <v>2021</v>
      </c>
      <c r="D67" s="282"/>
      <c r="E67" s="126">
        <f t="shared" si="0"/>
        <v>9512.7999999999993</v>
      </c>
      <c r="F67" s="11">
        <f>SUMIF(Площади!$A:$A,$B:$B,Площади!$C:$C)</f>
        <v>9512.7999999999993</v>
      </c>
      <c r="G67" s="11">
        <f>SUMIF(Площади!$A:$A,$B:$B,Площади!$G:$G)</f>
        <v>0</v>
      </c>
      <c r="H67" s="11">
        <f>SUMIF(Площади!$A:$A,$B:$B,Площади!$F:$F)</f>
        <v>2004.8</v>
      </c>
      <c r="I67" s="124" t="s">
        <v>494</v>
      </c>
      <c r="J67" s="12">
        <v>39.75</v>
      </c>
      <c r="K67" s="27">
        <v>4.49</v>
      </c>
      <c r="L67" s="27">
        <v>7.61</v>
      </c>
      <c r="M67" s="27">
        <v>11.85</v>
      </c>
      <c r="N67" s="27">
        <v>6.1</v>
      </c>
      <c r="O67" s="27">
        <v>2.78</v>
      </c>
      <c r="P67" s="27">
        <v>1.6</v>
      </c>
      <c r="Q67" s="27">
        <v>5.09</v>
      </c>
      <c r="R67" s="27">
        <v>0.23</v>
      </c>
      <c r="S67" s="35">
        <f t="shared" si="84"/>
        <v>41.34</v>
      </c>
      <c r="T67" s="33">
        <f t="shared" si="84"/>
        <v>4.6696</v>
      </c>
      <c r="U67" s="33">
        <f t="shared" si="84"/>
        <v>7.9144000000000005</v>
      </c>
      <c r="V67" s="33">
        <f t="shared" si="83"/>
        <v>12.324</v>
      </c>
      <c r="W67" s="33">
        <f t="shared" si="83"/>
        <v>6.3439999999999994</v>
      </c>
      <c r="X67" s="33">
        <f t="shared" si="83"/>
        <v>2.8912</v>
      </c>
      <c r="Y67" s="33">
        <f t="shared" si="83"/>
        <v>1.6640000000000001</v>
      </c>
      <c r="Z67" s="33">
        <f t="shared" si="83"/>
        <v>5.2935999999999996</v>
      </c>
      <c r="AA67" s="33">
        <f t="shared" si="83"/>
        <v>0.23920000000000002</v>
      </c>
      <c r="AB67" s="36"/>
      <c r="AC67" s="36"/>
      <c r="AD67" s="122" t="s">
        <v>395</v>
      </c>
      <c r="AE67" s="37">
        <v>5</v>
      </c>
      <c r="AF67" s="38" t="s">
        <v>396</v>
      </c>
      <c r="AG67" s="282"/>
      <c r="AH67" s="26">
        <v>34.24</v>
      </c>
      <c r="AI67" s="26">
        <v>34.24</v>
      </c>
      <c r="AJ67" s="26">
        <v>2190</v>
      </c>
      <c r="AK67" s="26">
        <v>35.89</v>
      </c>
      <c r="AL67" s="26">
        <v>5.93</v>
      </c>
      <c r="AM67" s="282"/>
      <c r="AN67" s="15">
        <v>1.2E-2</v>
      </c>
      <c r="AO67" s="15">
        <v>1.2E-2</v>
      </c>
      <c r="AP67" s="16">
        <f t="shared" si="34"/>
        <v>7.1880000000000002E-4</v>
      </c>
      <c r="AQ67" s="15">
        <f t="shared" si="35"/>
        <v>2.4E-2</v>
      </c>
      <c r="AR67" s="15">
        <v>3.23</v>
      </c>
      <c r="AS67" s="282"/>
      <c r="AT67" s="13">
        <f t="shared" si="36"/>
        <v>24.057600000000001</v>
      </c>
      <c r="AU67" s="13">
        <f t="shared" si="37"/>
        <v>24.057600000000001</v>
      </c>
      <c r="AV67" s="13">
        <f t="shared" si="38"/>
        <v>1.44105024</v>
      </c>
      <c r="AW67" s="13">
        <f t="shared" si="39"/>
        <v>48.115200000000002</v>
      </c>
      <c r="AX67" s="13">
        <f t="shared" si="40"/>
        <v>6475.5039999999999</v>
      </c>
      <c r="AY67" s="26">
        <f t="shared" si="41"/>
        <v>8.659198385333447E-2</v>
      </c>
      <c r="AZ67" s="26">
        <f t="shared" si="42"/>
        <v>8.659198385333447E-2</v>
      </c>
      <c r="BA67" s="26">
        <f t="shared" si="43"/>
        <v>0.33175300916659661</v>
      </c>
      <c r="BB67" s="26">
        <f t="shared" si="44"/>
        <v>0.18152957362711297</v>
      </c>
      <c r="BC67" s="26">
        <f t="shared" si="45"/>
        <v>4.0366389201917414</v>
      </c>
      <c r="BD67" s="282"/>
      <c r="BE67" s="108">
        <f t="shared" si="46"/>
        <v>204248.38086233175</v>
      </c>
      <c r="BF67" s="108">
        <f t="shared" si="47"/>
        <v>183968.55046207953</v>
      </c>
      <c r="BG67" s="108">
        <f t="shared" si="2"/>
        <v>49163.164414407089</v>
      </c>
      <c r="BH67" s="108">
        <f t="shared" si="3"/>
        <v>8175.9083498772043</v>
      </c>
      <c r="BI67" s="108">
        <f t="shared" si="4"/>
        <v>2916.4793439033429</v>
      </c>
      <c r="BJ67" s="127">
        <f t="shared" si="89"/>
        <v>15842.118353891876</v>
      </c>
      <c r="BK67" s="108">
        <f>SUMIF('20.01'!$K:$K,$B:$B,'20.01'!$E:$E)</f>
        <v>107870.88</v>
      </c>
      <c r="BL67" s="108">
        <f t="shared" si="48"/>
        <v>0</v>
      </c>
      <c r="BM67" s="108">
        <f>SUMIF('20.01'!$AI:$AI,$B:$B,'20.01'!$E:$E)</f>
        <v>0</v>
      </c>
      <c r="BN67" s="108">
        <f>SUMIF('20.01'!$L:$L,$B:$B,'20.01'!$E:$E)</f>
        <v>0</v>
      </c>
      <c r="BO67" s="108">
        <f>SUMIF('20.01'!$M:$M,$B:$B,'20.01'!$E:$E)</f>
        <v>0</v>
      </c>
      <c r="BP67" s="108">
        <f>SUMIF('20.01'!$N:$N,$B:$B,'20.01'!$E:$E)</f>
        <v>0</v>
      </c>
      <c r="BQ67" s="108">
        <f>SUMIF('20.01'!$O:$O,$B:$B,'20.01'!$E:$E)</f>
        <v>0</v>
      </c>
      <c r="BR67" s="108">
        <f>SUMIF('20.01'!$T:$T,$B:$B,'20.01'!$E:$E)</f>
        <v>0</v>
      </c>
      <c r="BS67" s="108">
        <f>SUMIF('20.01'!$AT:$AT,$B:$B,'20.01'!$E:$E)</f>
        <v>0</v>
      </c>
      <c r="BT67" s="108">
        <f>SUMIF('20.01'!$AO:$AO,$B:$B,'20.01'!$E:$E)</f>
        <v>0</v>
      </c>
      <c r="BU67" s="108">
        <f t="shared" si="49"/>
        <v>14045.29</v>
      </c>
      <c r="BV67" s="108">
        <f>SUMIF('20.01'!$AE:$AE,$B:$B,'20.01'!$E:$E)</f>
        <v>0</v>
      </c>
      <c r="BW67" s="108">
        <f>SUMIF('20.01'!$AF:$AF,$B:$B,'20.01'!$E:$E)</f>
        <v>0</v>
      </c>
      <c r="BX67" s="108">
        <f>SUMIF('20.01'!$AG:$AG,$B:$B,'20.01'!$E:$E)</f>
        <v>14045.29</v>
      </c>
      <c r="BY67" s="108">
        <f t="shared" si="50"/>
        <v>0</v>
      </c>
      <c r="BZ67" s="108">
        <f>SUMIF('20.01'!$AH:$AH,$B:$B,'20.01'!$E:$E)</f>
        <v>0</v>
      </c>
      <c r="CA67" s="108">
        <f>SUMIF('20.01'!$AP:$AP,$B:$B,'20.01'!$E:$E)</f>
        <v>0</v>
      </c>
      <c r="CB67" s="108">
        <f>SUMIF('20.01'!$AD:$AD,$B:$B,'20.01'!$E:$E)</f>
        <v>0</v>
      </c>
      <c r="CC67" s="108">
        <f t="shared" si="51"/>
        <v>0</v>
      </c>
      <c r="CD67" s="108">
        <f>SUMIF('20.01'!$Z:$Z,$B:$B,'20.01'!$E:$E)</f>
        <v>0</v>
      </c>
      <c r="CE67" s="108">
        <f>SUMIF('20.01'!$S:$S,$B:$B,'20.01'!$E:$E)</f>
        <v>0</v>
      </c>
      <c r="CF67" s="108">
        <f t="shared" si="52"/>
        <v>0</v>
      </c>
      <c r="CG67" s="108">
        <f>SUMIF('20.01'!$AJ:$AJ,$B:$B,'20.01'!$E:$E)</f>
        <v>0</v>
      </c>
      <c r="CH67" s="108">
        <f>SUMIF('20.01'!$AL:$AL,$B:$B,'20.01'!$E:$E)</f>
        <v>0</v>
      </c>
      <c r="CI67" s="108">
        <f>SUMIF('20.01'!$AM:$AM,$B:$B,'20.01'!$E:$E)</f>
        <v>0</v>
      </c>
      <c r="CJ67" s="108">
        <f>SUMIF('20.01'!$W:$W,$B:$B,'20.01'!$E:$E)</f>
        <v>0</v>
      </c>
      <c r="CK67" s="108">
        <f>SUMIF('20.01'!$AR:$AR,$B:$B,'20.01'!$E:$E)</f>
        <v>0</v>
      </c>
      <c r="CL67" s="108">
        <f t="shared" si="53"/>
        <v>0</v>
      </c>
      <c r="CM67" s="108">
        <f>SUMIF('20.01'!$P:$P,$B:$B,'20.01'!$E:$E)</f>
        <v>0</v>
      </c>
      <c r="CN67" s="108">
        <f>SUMIF('20.01'!$Q:$Q,$B:$B,'20.01'!$E:$E)</f>
        <v>0</v>
      </c>
      <c r="CO67" s="108">
        <f>SUMIF('20.01'!$AK:$AK,$B:$B,'20.01'!$E:$E)</f>
        <v>0</v>
      </c>
      <c r="CP67" s="108">
        <f>SUMIF('20.01'!$U:$U,$B:$B,'20.01'!$E:$E)</f>
        <v>0</v>
      </c>
      <c r="CQ67" s="108">
        <f>SUMIF('20.01'!$R:$R,$B:$B,'20.01'!$E:$E)</f>
        <v>0</v>
      </c>
      <c r="CR67" s="108">
        <f>SUMIF('20.01'!$V:$V,$B:$B,'20.01'!$E:$E)</f>
        <v>0</v>
      </c>
      <c r="CS67" s="108">
        <f t="shared" si="54"/>
        <v>0</v>
      </c>
      <c r="CT67" s="108">
        <f>SUMIF('20.01'!$AQ:$AQ,$B:$B,'20.01'!$E:$E)</f>
        <v>0</v>
      </c>
      <c r="CU67" s="108">
        <f>SUMIF('20.01'!$AC:$AC,$B:$B,'20.01'!$E:$E)</f>
        <v>0</v>
      </c>
      <c r="CV67" s="108">
        <f>SUMIF('20.01'!$AS:$AS,$B:$B,'20.01'!$E:$E)</f>
        <v>0</v>
      </c>
      <c r="CW67" s="108">
        <f t="shared" si="55"/>
        <v>0</v>
      </c>
      <c r="CX67" s="108">
        <f>SUMIF('20.01'!$AB:$AB,$B:$B,'20.01'!$E:$E)</f>
        <v>0</v>
      </c>
      <c r="CY67" s="108">
        <f>SUMIF('20.01'!$AA:$AA,$B:$B,'20.01'!$E:$E)</f>
        <v>0</v>
      </c>
      <c r="CZ67" s="108">
        <f>SUMIF('20.01'!$AN:$AN,$B:$B,'20.01'!$E:$E)</f>
        <v>0</v>
      </c>
      <c r="DA67" s="108">
        <f>SUMIF('20.01'!$X:$X,$B:$B,'20.01'!$E:$E)</f>
        <v>0</v>
      </c>
      <c r="DB67" s="108">
        <f>SUMIF('20.01'!$Y:$Y,$B:$B,'20.01'!$E:$E)</f>
        <v>0</v>
      </c>
      <c r="DC67" s="108">
        <f t="shared" si="56"/>
        <v>6234.5404002522118</v>
      </c>
      <c r="DD67" s="127">
        <f t="shared" si="57"/>
        <v>823957.2054285123</v>
      </c>
      <c r="DE67" s="108">
        <f t="shared" si="90"/>
        <v>664847.70990930696</v>
      </c>
      <c r="DF67" s="127">
        <f t="shared" si="58"/>
        <v>1473.2577694515849</v>
      </c>
      <c r="DG67" s="127">
        <f t="shared" si="7"/>
        <v>674.94461316214961</v>
      </c>
      <c r="DH67" s="127">
        <f t="shared" si="8"/>
        <v>798.31315628943537</v>
      </c>
      <c r="DI67" s="108">
        <f>SUMIF('20.01'!$AZ:$AZ,$B:$B,'20.01'!$E:$E)+FH67*$DI$249</f>
        <v>2727.0355489051844</v>
      </c>
      <c r="DJ67" s="108">
        <f>SUMIF('20.01'!$AY:$AY,$B:$B,'20.01'!$E:$E)</f>
        <v>0</v>
      </c>
      <c r="DK67" s="108">
        <f t="shared" si="9"/>
        <v>1357.6723745914467</v>
      </c>
      <c r="DL67" s="108">
        <f>SUMIF('20.01'!$AX:$AX,$B:$B,'20.01'!$E:$E)</f>
        <v>0</v>
      </c>
      <c r="DM67" s="108">
        <f t="shared" si="10"/>
        <v>152192.50742941716</v>
      </c>
      <c r="DN67" s="108">
        <f>SUMIF('20.01'!$BA:$BA,$B:$B,'20.01'!$E:$E)</f>
        <v>0</v>
      </c>
      <c r="DO67" s="108">
        <f t="shared" si="11"/>
        <v>1359.0223968399634</v>
      </c>
      <c r="DP67" s="108">
        <f>SUMIF('20.01'!$AW:$AW,$B:$B,'20.01'!$E:$E)</f>
        <v>0</v>
      </c>
      <c r="DQ67" s="108">
        <f t="shared" si="59"/>
        <v>720224.43551864859</v>
      </c>
      <c r="DR67" s="108">
        <f t="shared" si="60"/>
        <v>596385.0590819777</v>
      </c>
      <c r="DS67" s="108">
        <f t="shared" si="12"/>
        <v>191793.04008059122</v>
      </c>
      <c r="DT67" s="108">
        <f t="shared" si="13"/>
        <v>404592.01900138654</v>
      </c>
      <c r="DU67" s="108">
        <f t="shared" si="61"/>
        <v>101238.69717496782</v>
      </c>
      <c r="DV67" s="108">
        <f t="shared" si="62"/>
        <v>60109.102054674491</v>
      </c>
      <c r="DW67" s="108">
        <f t="shared" si="63"/>
        <v>41129.595120293321</v>
      </c>
      <c r="DX67" s="108">
        <f t="shared" si="64"/>
        <v>8522.2404474686173</v>
      </c>
      <c r="DY67" s="108">
        <f t="shared" si="65"/>
        <v>5018.4827051520761</v>
      </c>
      <c r="DZ67" s="108">
        <f t="shared" si="66"/>
        <v>3503.7577423165412</v>
      </c>
      <c r="EA67" s="108">
        <f t="shared" si="67"/>
        <v>6740.6070859530437</v>
      </c>
      <c r="EB67" s="108">
        <f t="shared" si="68"/>
        <v>532.0311679327076</v>
      </c>
      <c r="EC67" s="108">
        <f t="shared" si="69"/>
        <v>6805.8005603487381</v>
      </c>
      <c r="ED67" s="108">
        <f t="shared" si="70"/>
        <v>122525.21725918181</v>
      </c>
      <c r="EE67" s="108">
        <f t="shared" si="14"/>
        <v>952529.11065085162</v>
      </c>
      <c r="EF67" s="108">
        <f t="shared" si="71"/>
        <v>392762.94142954377</v>
      </c>
      <c r="EG67" s="108">
        <f t="shared" si="15"/>
        <v>334575.83899553725</v>
      </c>
      <c r="EH67" s="108">
        <f t="shared" si="16"/>
        <v>225190.33022577059</v>
      </c>
      <c r="EI67" s="108">
        <f t="shared" si="72"/>
        <v>407238.87680227758</v>
      </c>
      <c r="EJ67" s="108">
        <f t="shared" si="17"/>
        <v>341579.62142924569</v>
      </c>
      <c r="EK67" s="108">
        <f t="shared" si="18"/>
        <v>1011.3053730318635</v>
      </c>
      <c r="EL67" s="108">
        <f>SUMIF('20.01'!$BF:$BF,$B:$B,'20.01'!$E:$E)</f>
        <v>64647.95</v>
      </c>
      <c r="EM67" s="108">
        <f>SUMIF('20.01'!$BH:$BH,$B:$B,'20.01'!$E:$E)</f>
        <v>0</v>
      </c>
      <c r="EO67" s="115">
        <v>1.4853487973950698E-2</v>
      </c>
      <c r="EP67" s="107">
        <v>3.4064172920716653</v>
      </c>
      <c r="EQ67" s="108">
        <f t="shared" si="73"/>
        <v>9512.8000000000011</v>
      </c>
      <c r="ER67" s="107">
        <v>3.0862330394577842</v>
      </c>
      <c r="ES67" s="108">
        <f t="shared" si="19"/>
        <v>9512.8000000000011</v>
      </c>
      <c r="ET67" s="107">
        <v>1.600927021488993</v>
      </c>
      <c r="EU67" s="108">
        <f t="shared" si="20"/>
        <v>9512.8000000000011</v>
      </c>
      <c r="EV67" s="108">
        <f t="shared" si="85"/>
        <v>9512.7999999999993</v>
      </c>
      <c r="EW67" s="108">
        <f t="shared" si="86"/>
        <v>9512.7999999999993</v>
      </c>
      <c r="EX67" s="108">
        <f t="shared" si="23"/>
        <v>9512.7999999999993</v>
      </c>
      <c r="EY67" s="108">
        <f t="shared" si="24"/>
        <v>9512.7999999999993</v>
      </c>
      <c r="EZ67" s="108">
        <f t="shared" si="25"/>
        <v>9512.7999999999993</v>
      </c>
      <c r="FA67" s="108">
        <f t="shared" si="26"/>
        <v>9512.7999999999993</v>
      </c>
      <c r="FB67" s="108">
        <f t="shared" si="27"/>
        <v>9512.7999999999993</v>
      </c>
      <c r="FC67" s="108">
        <f t="shared" si="28"/>
        <v>9512.7999999999993</v>
      </c>
      <c r="FD67" s="108">
        <f t="shared" si="29"/>
        <v>9512.7999999999993</v>
      </c>
      <c r="FE67" s="108">
        <f t="shared" si="30"/>
        <v>9512.7999999999993</v>
      </c>
      <c r="FF67" s="108">
        <f t="shared" si="31"/>
        <v>9512.7999999999993</v>
      </c>
      <c r="FG67" s="108">
        <f t="shared" si="32"/>
        <v>9512.7999999999993</v>
      </c>
      <c r="FH67" s="108">
        <f t="shared" si="74"/>
        <v>9512.8000000000011</v>
      </c>
      <c r="FI67" s="108">
        <v>9512.8000000000011</v>
      </c>
    </row>
    <row r="68" spans="1:165" ht="12" customHeight="1" x14ac:dyDescent="0.25">
      <c r="A68" s="22">
        <f t="shared" si="75"/>
        <v>63</v>
      </c>
      <c r="B68" s="10" t="s">
        <v>61</v>
      </c>
      <c r="C68" s="28">
        <v>2021</v>
      </c>
      <c r="D68" s="282"/>
      <c r="E68" s="126">
        <f t="shared" si="0"/>
        <v>2870.1</v>
      </c>
      <c r="F68" s="11">
        <f>SUMIF(Площади!$A:$A,$B:$B,Площади!$C:$C)</f>
        <v>2870.1</v>
      </c>
      <c r="G68" s="11">
        <f>SUMIF(Площади!$A:$A,$B:$B,Площади!$G:$G)</f>
        <v>0</v>
      </c>
      <c r="H68" s="11">
        <f>SUMIF(Площади!$A:$A,$B:$B,Площади!$F:$F)</f>
        <v>487.4</v>
      </c>
      <c r="I68" s="124" t="s">
        <v>494</v>
      </c>
      <c r="J68" s="12">
        <v>39.75</v>
      </c>
      <c r="K68" s="27">
        <v>4.49</v>
      </c>
      <c r="L68" s="27">
        <v>7.61</v>
      </c>
      <c r="M68" s="27">
        <v>11.85</v>
      </c>
      <c r="N68" s="27">
        <v>6.1</v>
      </c>
      <c r="O68" s="27">
        <v>2.78</v>
      </c>
      <c r="P68" s="27">
        <v>1.6</v>
      </c>
      <c r="Q68" s="27">
        <v>5.09</v>
      </c>
      <c r="R68" s="27">
        <v>0.23</v>
      </c>
      <c r="S68" s="35">
        <f t="shared" si="84"/>
        <v>41.34</v>
      </c>
      <c r="T68" s="33">
        <f t="shared" si="84"/>
        <v>4.6696</v>
      </c>
      <c r="U68" s="33">
        <f t="shared" si="84"/>
        <v>7.9144000000000005</v>
      </c>
      <c r="V68" s="33">
        <f t="shared" si="83"/>
        <v>12.324</v>
      </c>
      <c r="W68" s="33">
        <f t="shared" si="83"/>
        <v>6.3439999999999994</v>
      </c>
      <c r="X68" s="33">
        <f t="shared" si="83"/>
        <v>2.8912</v>
      </c>
      <c r="Y68" s="33">
        <f t="shared" si="83"/>
        <v>1.6640000000000001</v>
      </c>
      <c r="Z68" s="33">
        <f t="shared" si="83"/>
        <v>5.2935999999999996</v>
      </c>
      <c r="AA68" s="33">
        <f t="shared" si="83"/>
        <v>0.23920000000000002</v>
      </c>
      <c r="AB68" s="36"/>
      <c r="AC68" s="36"/>
      <c r="AD68" s="122" t="s">
        <v>395</v>
      </c>
      <c r="AE68" s="37">
        <v>1</v>
      </c>
      <c r="AF68" s="38" t="s">
        <v>396</v>
      </c>
      <c r="AG68" s="282"/>
      <c r="AH68" s="26">
        <v>34.24</v>
      </c>
      <c r="AI68" s="26">
        <v>34.24</v>
      </c>
      <c r="AJ68" s="26">
        <v>2190</v>
      </c>
      <c r="AK68" s="26">
        <v>35.89</v>
      </c>
      <c r="AL68" s="26">
        <v>5.93</v>
      </c>
      <c r="AM68" s="282"/>
      <c r="AN68" s="15">
        <v>1.2E-2</v>
      </c>
      <c r="AO68" s="15">
        <v>1.2E-2</v>
      </c>
      <c r="AP68" s="16">
        <f t="shared" si="34"/>
        <v>7.1880000000000002E-4</v>
      </c>
      <c r="AQ68" s="15">
        <f t="shared" si="35"/>
        <v>2.4E-2</v>
      </c>
      <c r="AR68" s="15">
        <v>3.23</v>
      </c>
      <c r="AS68" s="282"/>
      <c r="AT68" s="13">
        <f t="shared" si="36"/>
        <v>5.8487999999999998</v>
      </c>
      <c r="AU68" s="13">
        <f t="shared" si="37"/>
        <v>5.8487999999999998</v>
      </c>
      <c r="AV68" s="13">
        <f t="shared" si="38"/>
        <v>0.35034312000000001</v>
      </c>
      <c r="AW68" s="13">
        <f t="shared" si="39"/>
        <v>11.6976</v>
      </c>
      <c r="AX68" s="13">
        <f t="shared" si="40"/>
        <v>1574.3019999999999</v>
      </c>
      <c r="AY68" s="26">
        <f t="shared" si="41"/>
        <v>6.9775586913347981E-2</v>
      </c>
      <c r="AZ68" s="26">
        <f t="shared" si="42"/>
        <v>6.9775586913347981E-2</v>
      </c>
      <c r="BA68" s="26">
        <f t="shared" si="43"/>
        <v>0.26732567952336156</v>
      </c>
      <c r="BB68" s="26">
        <f t="shared" si="44"/>
        <v>0.14627604055607821</v>
      </c>
      <c r="BC68" s="26">
        <f t="shared" si="45"/>
        <v>3.2527127486847145</v>
      </c>
      <c r="BD68" s="282"/>
      <c r="BE68" s="108">
        <f t="shared" si="46"/>
        <v>371060.60330142081</v>
      </c>
      <c r="BF68" s="108">
        <f t="shared" si="47"/>
        <v>38871.668986209603</v>
      </c>
      <c r="BG68" s="108">
        <f t="shared" si="2"/>
        <v>14832.982737552533</v>
      </c>
      <c r="BH68" s="108">
        <f t="shared" si="3"/>
        <v>2466.7473882539894</v>
      </c>
      <c r="BI68" s="108">
        <f t="shared" si="4"/>
        <v>879.92887109336687</v>
      </c>
      <c r="BJ68" s="127">
        <f t="shared" si="89"/>
        <v>4779.714057638661</v>
      </c>
      <c r="BK68" s="108">
        <f>('20.01'!E2875+'20.01'!E1635)/(FH68+FH69)*FH68</f>
        <v>15912.295931671057</v>
      </c>
      <c r="BL68" s="108">
        <f t="shared" si="48"/>
        <v>0</v>
      </c>
      <c r="BM68" s="108">
        <f>SUMIF('20.01'!$AI:$AI,$B:$B,'20.01'!$E:$E)</f>
        <v>0</v>
      </c>
      <c r="BN68" s="108">
        <f>SUMIF('20.01'!$L:$L,$B:$B,'20.01'!$E:$E)</f>
        <v>0</v>
      </c>
      <c r="BO68" s="108">
        <f>SUMIF('20.01'!$M:$M,$B:$B,'20.01'!$E:$E)</f>
        <v>0</v>
      </c>
      <c r="BP68" s="108">
        <f>SUMIF('20.01'!$N:$N,$B:$B,'20.01'!$E:$E)</f>
        <v>0</v>
      </c>
      <c r="BQ68" s="108">
        <f>SUMIF('20.01'!$O:$O,$B:$B,'20.01'!$E:$E)</f>
        <v>0</v>
      </c>
      <c r="BR68" s="108">
        <f>SUMIF('20.01'!$T:$T,$B:$B,'20.01'!$E:$E)</f>
        <v>0</v>
      </c>
      <c r="BS68" s="108">
        <f>SUMIF('20.01'!$AT:$AT,$B:$B,'20.01'!$E:$E)</f>
        <v>0</v>
      </c>
      <c r="BT68" s="108">
        <f>SUMIF('20.01'!$AO:$AO,$B:$B,'20.01'!$E:$E)</f>
        <v>0</v>
      </c>
      <c r="BU68" s="108">
        <f t="shared" si="49"/>
        <v>0</v>
      </c>
      <c r="BV68" s="108">
        <f>SUMIF('20.01'!$AE:$AE,$B:$B,'20.01'!$E:$E)</f>
        <v>0</v>
      </c>
      <c r="BW68" s="108">
        <f>SUMIF('20.01'!$AF:$AF,$B:$B,'20.01'!$E:$E)</f>
        <v>0</v>
      </c>
      <c r="BX68" s="108">
        <f>SUMIF('20.01'!$AG:$AG,$B:$B,'20.01'!$E:$E)</f>
        <v>0</v>
      </c>
      <c r="BY68" s="108">
        <f t="shared" si="50"/>
        <v>98994.792495506961</v>
      </c>
      <c r="BZ68" s="108">
        <f>SUMIF('20.01'!$AH:$AH,$B:$B,'20.01'!$E:$E)</f>
        <v>0</v>
      </c>
      <c r="CA68" s="108">
        <f>SUMIF('20.01'!$AP:$AP,$B:$B,'20.01'!$E:$E)</f>
        <v>0</v>
      </c>
      <c r="CB68" s="108">
        <f>'20.01'!E806/(FH68+FH69)*FH68</f>
        <v>98994.792495506961</v>
      </c>
      <c r="CC68" s="108">
        <f t="shared" si="51"/>
        <v>0</v>
      </c>
      <c r="CD68" s="108">
        <f>SUMIF('20.01'!$Z:$Z,$B:$B,'20.01'!$E:$E)</f>
        <v>0</v>
      </c>
      <c r="CE68" s="108">
        <f>SUMIF('20.01'!$S:$S,$B:$B,'20.01'!$E:$E)</f>
        <v>0</v>
      </c>
      <c r="CF68" s="108">
        <f t="shared" si="52"/>
        <v>225303.59618293171</v>
      </c>
      <c r="CG68" s="108">
        <f>SUMIF('20.01'!$AJ:$AJ,$B:$B,'20.01'!$E:$E)</f>
        <v>0</v>
      </c>
      <c r="CH68" s="108">
        <f>'20.01'!E917/(FH68+FH69)*FH68</f>
        <v>225303.59618293171</v>
      </c>
      <c r="CI68" s="108">
        <f>SUMIF('20.01'!$AM:$AM,$B:$B,'20.01'!$E:$E)</f>
        <v>0</v>
      </c>
      <c r="CJ68" s="108">
        <f>SUMIF('20.01'!$W:$W,$B:$B,'20.01'!$E:$E)</f>
        <v>0</v>
      </c>
      <c r="CK68" s="108">
        <f>SUMIF('20.01'!$AR:$AR,$B:$B,'20.01'!$E:$E)</f>
        <v>0</v>
      </c>
      <c r="CL68" s="108">
        <f t="shared" si="53"/>
        <v>0</v>
      </c>
      <c r="CM68" s="108">
        <f>SUMIF('20.01'!$P:$P,$B:$B,'20.01'!$E:$E)</f>
        <v>0</v>
      </c>
      <c r="CN68" s="108">
        <f>SUMIF('20.01'!$Q:$Q,$B:$B,'20.01'!$E:$E)</f>
        <v>0</v>
      </c>
      <c r="CO68" s="108">
        <f>SUMIF('20.01'!$AK:$AK,$B:$B,'20.01'!$E:$E)</f>
        <v>0</v>
      </c>
      <c r="CP68" s="108">
        <f>SUMIF('20.01'!$U:$U,$B:$B,'20.01'!$E:$E)</f>
        <v>0</v>
      </c>
      <c r="CQ68" s="108">
        <f>SUMIF('20.01'!$R:$R,$B:$B,'20.01'!$E:$E)</f>
        <v>0</v>
      </c>
      <c r="CR68" s="108">
        <f>'20.01'!E654/(FH68+FH69)*FH68</f>
        <v>6009.5269668998972</v>
      </c>
      <c r="CS68" s="108">
        <f t="shared" si="54"/>
        <v>0</v>
      </c>
      <c r="CT68" s="108">
        <f>SUMIF('20.01'!$AQ:$AQ,$B:$B,'20.01'!$E:$E)</f>
        <v>0</v>
      </c>
      <c r="CU68" s="108">
        <f>SUMIF('20.01'!$AC:$AC,$B:$B,'20.01'!$E:$E)</f>
        <v>0</v>
      </c>
      <c r="CV68" s="108">
        <f>SUMIF('20.01'!$AS:$AS,$B:$B,'20.01'!$E:$E)</f>
        <v>0</v>
      </c>
      <c r="CW68" s="108">
        <f t="shared" si="55"/>
        <v>0</v>
      </c>
      <c r="CX68" s="108">
        <f>SUMIF('20.01'!$AB:$AB,$B:$B,'20.01'!$E:$E)</f>
        <v>0</v>
      </c>
      <c r="CY68" s="108">
        <f>SUMIF('20.01'!$AA:$AA,$B:$B,'20.01'!$E:$E)</f>
        <v>0</v>
      </c>
      <c r="CZ68" s="108">
        <f>SUMIF('20.01'!$AN:$AN,$B:$B,'20.01'!$E:$E)</f>
        <v>0</v>
      </c>
      <c r="DA68" s="108">
        <f>SUMIF('20.01'!$X:$X,$B:$B,'20.01'!$E:$E)</f>
        <v>0</v>
      </c>
      <c r="DB68" s="108">
        <f>SUMIF('20.01'!$Y:$Y,$B:$B,'20.01'!$E:$E)</f>
        <v>0</v>
      </c>
      <c r="DC68" s="108">
        <f t="shared" si="56"/>
        <v>1881.0186698725784</v>
      </c>
      <c r="DD68" s="127">
        <f t="shared" si="57"/>
        <v>248057.97039025018</v>
      </c>
      <c r="DE68" s="108">
        <f t="shared" si="90"/>
        <v>200590.72115577967</v>
      </c>
      <c r="DF68" s="127">
        <f t="shared" si="58"/>
        <v>444.49553486912293</v>
      </c>
      <c r="DG68" s="127">
        <f t="shared" si="7"/>
        <v>203.6370505252591</v>
      </c>
      <c r="DH68" s="127">
        <f t="shared" si="8"/>
        <v>240.85848434386381</v>
      </c>
      <c r="DI68" s="108">
        <f>SUMIF('20.01'!$AZ:$AZ,$B:$B,'20.01'!$E:$E)+FH68*$DI$249</f>
        <v>285.21046977890506</v>
      </c>
      <c r="DJ68" s="108">
        <f>SUMIF('20.01'!$AY:$AY,$B:$B,'20.01'!$E:$E)</f>
        <v>0</v>
      </c>
      <c r="DK68" s="108">
        <f t="shared" si="9"/>
        <v>409.62234907860039</v>
      </c>
      <c r="DL68" s="108">
        <f>SUMIF('20.01'!$AX:$AX,$B:$B,'20.01'!$E:$E)</f>
        <v>0</v>
      </c>
      <c r="DM68" s="108">
        <f t="shared" si="10"/>
        <v>45917.891217430202</v>
      </c>
      <c r="DN68" s="108">
        <f>SUMIF('20.01'!$BA:$BA,$B:$B,'20.01'!$E:$E)</f>
        <v>0</v>
      </c>
      <c r="DO68" s="108">
        <f t="shared" si="11"/>
        <v>410.0296633136802</v>
      </c>
      <c r="DP68" s="108">
        <f>SUMIF('20.01'!$AW:$AW,$B:$B,'20.01'!$E:$E)</f>
        <v>0</v>
      </c>
      <c r="DQ68" s="108">
        <f t="shared" si="59"/>
        <v>217298.392942359</v>
      </c>
      <c r="DR68" s="108">
        <f t="shared" si="60"/>
        <v>179934.9043468993</v>
      </c>
      <c r="DS68" s="108">
        <f t="shared" si="12"/>
        <v>57865.739249779734</v>
      </c>
      <c r="DT68" s="108">
        <f t="shared" si="13"/>
        <v>122069.16509711956</v>
      </c>
      <c r="DU68" s="108">
        <f t="shared" si="61"/>
        <v>30544.654020044043</v>
      </c>
      <c r="DV68" s="108">
        <f t="shared" si="62"/>
        <v>18135.473657295559</v>
      </c>
      <c r="DW68" s="108">
        <f t="shared" si="63"/>
        <v>12409.180362748486</v>
      </c>
      <c r="DX68" s="108">
        <f t="shared" si="64"/>
        <v>2571.2389946471772</v>
      </c>
      <c r="DY68" s="108">
        <f t="shared" si="65"/>
        <v>1514.1227832033646</v>
      </c>
      <c r="DZ68" s="108">
        <f t="shared" si="66"/>
        <v>1057.1162114438125</v>
      </c>
      <c r="EA68" s="108">
        <f t="shared" si="67"/>
        <v>2033.7036831841122</v>
      </c>
      <c r="EB68" s="108">
        <f t="shared" si="68"/>
        <v>160.51873844542757</v>
      </c>
      <c r="EC68" s="108">
        <f t="shared" si="69"/>
        <v>2053.3731591389396</v>
      </c>
      <c r="ED68" s="108">
        <f t="shared" si="70"/>
        <v>36966.99458157194</v>
      </c>
      <c r="EE68" s="108">
        <f t="shared" si="14"/>
        <v>287386.86827001598</v>
      </c>
      <c r="EF68" s="108">
        <f t="shared" si="71"/>
        <v>118500.22266808228</v>
      </c>
      <c r="EG68" s="108">
        <f t="shared" si="15"/>
        <v>100944.63412466267</v>
      </c>
      <c r="EH68" s="108">
        <f t="shared" si="16"/>
        <v>67942.011477271037</v>
      </c>
      <c r="EI68" s="108">
        <f t="shared" si="72"/>
        <v>105374.42218250361</v>
      </c>
      <c r="EJ68" s="108">
        <f t="shared" si="17"/>
        <v>103019.89402096094</v>
      </c>
      <c r="EK68" s="108">
        <f t="shared" si="18"/>
        <v>305.00816154265686</v>
      </c>
      <c r="EL68" s="112">
        <f>SUMIF('20.01'!$BF:$BF,$B:$B,'20.01'!$E:$E)/2</f>
        <v>2049.52</v>
      </c>
      <c r="EM68" s="108">
        <f>SUMIF('20.01'!$BH:$BH,$B:$B,'20.01'!$E:$E)</f>
        <v>0</v>
      </c>
      <c r="EO68" s="115">
        <v>4.4797893695042437E-3</v>
      </c>
      <c r="EP68" s="107">
        <v>3.4064177332358985</v>
      </c>
      <c r="EQ68" s="108">
        <f t="shared" si="73"/>
        <v>2870.099999999999</v>
      </c>
      <c r="ER68" s="107">
        <v>3.0862333298534996</v>
      </c>
      <c r="ES68" s="108">
        <f t="shared" si="19"/>
        <v>2870.099999999999</v>
      </c>
      <c r="ET68" s="107">
        <v>1.6009258308104537</v>
      </c>
      <c r="EU68" s="108">
        <f t="shared" si="20"/>
        <v>2870.099999999999</v>
      </c>
      <c r="EV68" s="108">
        <f t="shared" si="85"/>
        <v>2870.1</v>
      </c>
      <c r="EW68" s="108">
        <f t="shared" si="86"/>
        <v>2870.1</v>
      </c>
      <c r="EX68" s="108">
        <f t="shared" si="23"/>
        <v>2870.1</v>
      </c>
      <c r="EY68" s="108">
        <f t="shared" si="24"/>
        <v>2870.1</v>
      </c>
      <c r="EZ68" s="108">
        <f t="shared" si="25"/>
        <v>2870.1</v>
      </c>
      <c r="FA68" s="108">
        <f t="shared" si="26"/>
        <v>2870.1</v>
      </c>
      <c r="FB68" s="108">
        <f t="shared" si="27"/>
        <v>2870.1</v>
      </c>
      <c r="FC68" s="108">
        <f t="shared" si="28"/>
        <v>2870.1</v>
      </c>
      <c r="FD68" s="108">
        <f t="shared" si="29"/>
        <v>2870.1</v>
      </c>
      <c r="FE68" s="108">
        <f t="shared" si="30"/>
        <v>2870.1</v>
      </c>
      <c r="FF68" s="108">
        <f t="shared" si="31"/>
        <v>2870.1</v>
      </c>
      <c r="FG68" s="108">
        <f t="shared" si="32"/>
        <v>2870.1</v>
      </c>
      <c r="FH68" s="108">
        <f t="shared" si="74"/>
        <v>2870.099999999999</v>
      </c>
      <c r="FI68" s="108">
        <v>2870.099999999999</v>
      </c>
    </row>
    <row r="69" spans="1:165" ht="12" customHeight="1" x14ac:dyDescent="0.25">
      <c r="A69" s="22">
        <f t="shared" si="75"/>
        <v>64</v>
      </c>
      <c r="B69" s="10" t="s">
        <v>62</v>
      </c>
      <c r="C69" s="28">
        <v>2021</v>
      </c>
      <c r="D69" s="282"/>
      <c r="E69" s="126">
        <f t="shared" si="0"/>
        <v>2861</v>
      </c>
      <c r="F69" s="11">
        <f>SUMIF(Площади!$A:$A,$B:$B,Площади!$C:$C)</f>
        <v>2861</v>
      </c>
      <c r="G69" s="11">
        <f>SUMIF(Площади!$A:$A,$B:$B,Площади!$G:$G)</f>
        <v>0</v>
      </c>
      <c r="H69" s="11">
        <f>SUMIF(Площади!$A:$A,$B:$B,Площади!$F:$F)</f>
        <v>487.4</v>
      </c>
      <c r="I69" s="124" t="s">
        <v>494</v>
      </c>
      <c r="J69" s="12">
        <v>39.75</v>
      </c>
      <c r="K69" s="27">
        <v>4.49</v>
      </c>
      <c r="L69" s="27">
        <v>7.61</v>
      </c>
      <c r="M69" s="27">
        <v>11.85</v>
      </c>
      <c r="N69" s="27">
        <v>6.1</v>
      </c>
      <c r="O69" s="27">
        <v>2.78</v>
      </c>
      <c r="P69" s="27">
        <v>1.6</v>
      </c>
      <c r="Q69" s="27">
        <v>5.09</v>
      </c>
      <c r="R69" s="27">
        <v>0.23</v>
      </c>
      <c r="S69" s="35">
        <f t="shared" si="84"/>
        <v>41.34</v>
      </c>
      <c r="T69" s="33">
        <f t="shared" si="84"/>
        <v>4.6696</v>
      </c>
      <c r="U69" s="33">
        <f t="shared" si="84"/>
        <v>7.9144000000000005</v>
      </c>
      <c r="V69" s="33">
        <f t="shared" si="83"/>
        <v>12.324</v>
      </c>
      <c r="W69" s="33">
        <f t="shared" si="83"/>
        <v>6.3439999999999994</v>
      </c>
      <c r="X69" s="33">
        <f t="shared" si="83"/>
        <v>2.8912</v>
      </c>
      <c r="Y69" s="33">
        <f t="shared" si="83"/>
        <v>1.6640000000000001</v>
      </c>
      <c r="Z69" s="33">
        <f t="shared" si="83"/>
        <v>5.2935999999999996</v>
      </c>
      <c r="AA69" s="33">
        <f t="shared" si="83"/>
        <v>0.23920000000000002</v>
      </c>
      <c r="AB69" s="36"/>
      <c r="AC69" s="36"/>
      <c r="AD69" s="122" t="s">
        <v>395</v>
      </c>
      <c r="AE69" s="37">
        <v>1</v>
      </c>
      <c r="AF69" s="38" t="s">
        <v>396</v>
      </c>
      <c r="AG69" s="282"/>
      <c r="AH69" s="26">
        <v>34.24</v>
      </c>
      <c r="AI69" s="26">
        <v>34.24</v>
      </c>
      <c r="AJ69" s="26">
        <v>2190</v>
      </c>
      <c r="AK69" s="26">
        <v>35.89</v>
      </c>
      <c r="AL69" s="26">
        <v>5.93</v>
      </c>
      <c r="AM69" s="282"/>
      <c r="AN69" s="15">
        <v>1.2E-2</v>
      </c>
      <c r="AO69" s="15">
        <v>1.2E-2</v>
      </c>
      <c r="AP69" s="16">
        <f t="shared" si="34"/>
        <v>7.1880000000000002E-4</v>
      </c>
      <c r="AQ69" s="15">
        <f t="shared" si="35"/>
        <v>2.4E-2</v>
      </c>
      <c r="AR69" s="15">
        <v>3.23</v>
      </c>
      <c r="AS69" s="282"/>
      <c r="AT69" s="13">
        <f t="shared" si="36"/>
        <v>5.8487999999999998</v>
      </c>
      <c r="AU69" s="13">
        <f t="shared" si="37"/>
        <v>5.8487999999999998</v>
      </c>
      <c r="AV69" s="13">
        <f t="shared" si="38"/>
        <v>0.35034312000000001</v>
      </c>
      <c r="AW69" s="13">
        <f t="shared" si="39"/>
        <v>11.6976</v>
      </c>
      <c r="AX69" s="13">
        <f t="shared" si="40"/>
        <v>1574.3019999999999</v>
      </c>
      <c r="AY69" s="26">
        <f t="shared" si="41"/>
        <v>6.9997522544564844E-2</v>
      </c>
      <c r="AZ69" s="26">
        <f t="shared" si="42"/>
        <v>6.9997522544564844E-2</v>
      </c>
      <c r="BA69" s="26">
        <f t="shared" si="43"/>
        <v>0.26817596392869625</v>
      </c>
      <c r="BB69" s="26">
        <f t="shared" si="44"/>
        <v>0.14674130164278223</v>
      </c>
      <c r="BC69" s="26">
        <f t="shared" si="45"/>
        <v>3.263058671793079</v>
      </c>
      <c r="BD69" s="282"/>
      <c r="BE69" s="108">
        <f t="shared" si="46"/>
        <v>369884.11067397136</v>
      </c>
      <c r="BF69" s="108">
        <f t="shared" si="47"/>
        <v>38748.421647171082</v>
      </c>
      <c r="BG69" s="108">
        <f t="shared" si="2"/>
        <v>14785.952967540437</v>
      </c>
      <c r="BH69" s="108">
        <f t="shared" si="3"/>
        <v>2458.9262666090613</v>
      </c>
      <c r="BI69" s="108">
        <f t="shared" si="4"/>
        <v>877.13894993140434</v>
      </c>
      <c r="BJ69" s="127">
        <f t="shared" si="89"/>
        <v>4764.5593947612324</v>
      </c>
      <c r="BK69" s="108">
        <f>('20.01'!E2875+'20.01'!E1635)/(FH68+FH69)*FH69</f>
        <v>15861.844068328946</v>
      </c>
      <c r="BL69" s="108">
        <f t="shared" si="48"/>
        <v>0</v>
      </c>
      <c r="BM69" s="108">
        <f>SUMIF('20.01'!$AI:$AI,$B:$B,'20.01'!$E:$E)</f>
        <v>0</v>
      </c>
      <c r="BN69" s="108">
        <f>SUMIF('20.01'!$L:$L,$B:$B,'20.01'!$E:$E)</f>
        <v>0</v>
      </c>
      <c r="BO69" s="108">
        <f>SUMIF('20.01'!$M:$M,$B:$B,'20.01'!$E:$E)</f>
        <v>0</v>
      </c>
      <c r="BP69" s="108">
        <f>SUMIF('20.01'!$N:$N,$B:$B,'20.01'!$E:$E)</f>
        <v>0</v>
      </c>
      <c r="BQ69" s="108">
        <f>SUMIF('20.01'!$O:$O,$B:$B,'20.01'!$E:$E)</f>
        <v>0</v>
      </c>
      <c r="BR69" s="108">
        <f>SUMIF('20.01'!$T:$T,$B:$B,'20.01'!$E:$E)</f>
        <v>0</v>
      </c>
      <c r="BS69" s="108">
        <f>SUMIF('20.01'!$AT:$AT,$B:$B,'20.01'!$E:$E)</f>
        <v>0</v>
      </c>
      <c r="BT69" s="108">
        <f>SUMIF('20.01'!$AO:$AO,$B:$B,'20.01'!$E:$E)</f>
        <v>0</v>
      </c>
      <c r="BU69" s="108">
        <f t="shared" si="49"/>
        <v>0</v>
      </c>
      <c r="BV69" s="108">
        <f>SUMIF('20.01'!$AE:$AE,$B:$B,'20.01'!$E:$E)</f>
        <v>0</v>
      </c>
      <c r="BW69" s="108">
        <f>SUMIF('20.01'!$AF:$AF,$B:$B,'20.01'!$E:$E)</f>
        <v>0</v>
      </c>
      <c r="BX69" s="108">
        <f>SUMIF('20.01'!$AG:$AG,$B:$B,'20.01'!$E:$E)</f>
        <v>0</v>
      </c>
      <c r="BY69" s="108">
        <f t="shared" si="50"/>
        <v>98680.91750449306</v>
      </c>
      <c r="BZ69" s="108">
        <f>SUMIF('20.01'!$AH:$AH,$B:$B,'20.01'!$E:$E)</f>
        <v>0</v>
      </c>
      <c r="CA69" s="108">
        <f>SUMIF('20.01'!$AP:$AP,$B:$B,'20.01'!$E:$E)</f>
        <v>0</v>
      </c>
      <c r="CB69" s="108">
        <f>'20.01'!E806/(FH68+FH69)*FH69</f>
        <v>98680.91750449306</v>
      </c>
      <c r="CC69" s="108">
        <f t="shared" si="51"/>
        <v>0</v>
      </c>
      <c r="CD69" s="108">
        <f>SUMIF('20.01'!$Z:$Z,$B:$B,'20.01'!$E:$E)</f>
        <v>0</v>
      </c>
      <c r="CE69" s="108">
        <f>SUMIF('20.01'!$S:$S,$B:$B,'20.01'!$E:$E)</f>
        <v>0</v>
      </c>
      <c r="CF69" s="108">
        <f t="shared" si="52"/>
        <v>224589.24381706832</v>
      </c>
      <c r="CG69" s="108">
        <f>SUMIF('20.01'!$AJ:$AJ,$B:$B,'20.01'!$E:$E)</f>
        <v>0</v>
      </c>
      <c r="CH69" s="108">
        <f>'20.01'!E917/(FH68+FH69)*FH69</f>
        <v>224589.24381706832</v>
      </c>
      <c r="CI69" s="108">
        <f>SUMIF('20.01'!$AM:$AM,$B:$B,'20.01'!$E:$E)</f>
        <v>0</v>
      </c>
      <c r="CJ69" s="108">
        <f>SUMIF('20.01'!$W:$W,$B:$B,'20.01'!$E:$E)</f>
        <v>0</v>
      </c>
      <c r="CK69" s="108">
        <f>SUMIF('20.01'!$AR:$AR,$B:$B,'20.01'!$E:$E)</f>
        <v>0</v>
      </c>
      <c r="CL69" s="108">
        <f t="shared" si="53"/>
        <v>0</v>
      </c>
      <c r="CM69" s="108">
        <f>SUMIF('20.01'!$P:$P,$B:$B,'20.01'!$E:$E)</f>
        <v>0</v>
      </c>
      <c r="CN69" s="108">
        <f>SUMIF('20.01'!$Q:$Q,$B:$B,'20.01'!$E:$E)</f>
        <v>0</v>
      </c>
      <c r="CO69" s="108">
        <f>SUMIF('20.01'!$AK:$AK,$B:$B,'20.01'!$E:$E)</f>
        <v>0</v>
      </c>
      <c r="CP69" s="108">
        <f>SUMIF('20.01'!$U:$U,$B:$B,'20.01'!$E:$E)</f>
        <v>0</v>
      </c>
      <c r="CQ69" s="108">
        <f>SUMIF('20.01'!$R:$R,$B:$B,'20.01'!$E:$E)</f>
        <v>0</v>
      </c>
      <c r="CR69" s="108">
        <f>'20.01'!E654/(FH68+FH69)*FH69</f>
        <v>5990.4730331001047</v>
      </c>
      <c r="CS69" s="108">
        <f t="shared" si="54"/>
        <v>0</v>
      </c>
      <c r="CT69" s="108">
        <f>SUMIF('20.01'!$AQ:$AQ,$B:$B,'20.01'!$E:$E)</f>
        <v>0</v>
      </c>
      <c r="CU69" s="108">
        <f>SUMIF('20.01'!$AC:$AC,$B:$B,'20.01'!$E:$E)</f>
        <v>0</v>
      </c>
      <c r="CV69" s="108">
        <f>SUMIF('20.01'!$AS:$AS,$B:$B,'20.01'!$E:$E)</f>
        <v>0</v>
      </c>
      <c r="CW69" s="108">
        <f t="shared" si="55"/>
        <v>0</v>
      </c>
      <c r="CX69" s="108">
        <f>SUMIF('20.01'!$AB:$AB,$B:$B,'20.01'!$E:$E)</f>
        <v>0</v>
      </c>
      <c r="CY69" s="108">
        <f>SUMIF('20.01'!$AA:$AA,$B:$B,'20.01'!$E:$E)</f>
        <v>0</v>
      </c>
      <c r="CZ69" s="108">
        <f>SUMIF('20.01'!$AN:$AN,$B:$B,'20.01'!$E:$E)</f>
        <v>0</v>
      </c>
      <c r="DA69" s="108">
        <f>SUMIF('20.01'!$X:$X,$B:$B,'20.01'!$E:$E)</f>
        <v>0</v>
      </c>
      <c r="DB69" s="108">
        <f>SUMIF('20.01'!$Y:$Y,$B:$B,'20.01'!$E:$E)</f>
        <v>0</v>
      </c>
      <c r="DC69" s="108">
        <f t="shared" si="56"/>
        <v>1875.0546721387577</v>
      </c>
      <c r="DD69" s="127">
        <f t="shared" si="57"/>
        <v>247271.47252238813</v>
      </c>
      <c r="DE69" s="108">
        <f t="shared" si="90"/>
        <v>199954.72395619872</v>
      </c>
      <c r="DF69" s="127">
        <f t="shared" si="58"/>
        <v>443.08620788842239</v>
      </c>
      <c r="DG69" s="127">
        <f t="shared" si="7"/>
        <v>202.99139456909742</v>
      </c>
      <c r="DH69" s="127">
        <f t="shared" si="8"/>
        <v>240.09481331932497</v>
      </c>
      <c r="DI69" s="108">
        <f>SUMIF('20.01'!$AZ:$AZ,$B:$B,'20.01'!$E:$E)+FH69*$DI$249</f>
        <v>284.30617540763308</v>
      </c>
      <c r="DJ69" s="108">
        <f>SUMIF('20.01'!$AY:$AY,$B:$B,'20.01'!$E:$E)</f>
        <v>0</v>
      </c>
      <c r="DK69" s="108">
        <f t="shared" si="9"/>
        <v>408.32359176121946</v>
      </c>
      <c r="DL69" s="108">
        <f>SUMIF('20.01'!$AX:$AX,$B:$B,'20.01'!$E:$E)</f>
        <v>0</v>
      </c>
      <c r="DM69" s="108">
        <f t="shared" si="10"/>
        <v>45772.302976574974</v>
      </c>
      <c r="DN69" s="108">
        <f>SUMIF('20.01'!$BA:$BA,$B:$B,'20.01'!$E:$E)</f>
        <v>0</v>
      </c>
      <c r="DO69" s="108">
        <f t="shared" si="11"/>
        <v>408.72961455713721</v>
      </c>
      <c r="DP69" s="108">
        <f>SUMIF('20.01'!$AW:$AW,$B:$B,'20.01'!$E:$E)</f>
        <v>0</v>
      </c>
      <c r="DQ69" s="108">
        <f t="shared" si="59"/>
        <v>216609.42204386237</v>
      </c>
      <c r="DR69" s="108">
        <f t="shared" si="60"/>
        <v>179364.3989186715</v>
      </c>
      <c r="DS69" s="108">
        <f t="shared" si="12"/>
        <v>57682.268908267964</v>
      </c>
      <c r="DT69" s="108">
        <f t="shared" si="13"/>
        <v>121682.13001040353</v>
      </c>
      <c r="DU69" s="108">
        <f t="shared" si="61"/>
        <v>30447.808491462332</v>
      </c>
      <c r="DV69" s="108">
        <f t="shared" si="62"/>
        <v>18077.972939452498</v>
      </c>
      <c r="DW69" s="108">
        <f t="shared" si="63"/>
        <v>12369.835552009836</v>
      </c>
      <c r="DX69" s="108">
        <f t="shared" si="64"/>
        <v>2563.0865696963783</v>
      </c>
      <c r="DY69" s="108">
        <f t="shared" si="65"/>
        <v>1509.322073358011</v>
      </c>
      <c r="DZ69" s="108">
        <f t="shared" si="66"/>
        <v>1053.7644963383675</v>
      </c>
      <c r="EA69" s="108">
        <f t="shared" si="67"/>
        <v>2027.2555791051693</v>
      </c>
      <c r="EB69" s="108">
        <f t="shared" si="68"/>
        <v>160.0097943250648</v>
      </c>
      <c r="EC69" s="108">
        <f t="shared" si="69"/>
        <v>2046.8626906018981</v>
      </c>
      <c r="ED69" s="108">
        <f t="shared" si="70"/>
        <v>36849.786243642156</v>
      </c>
      <c r="EE69" s="108">
        <f t="shared" si="14"/>
        <v>286475.67336347722</v>
      </c>
      <c r="EF69" s="108">
        <f t="shared" si="71"/>
        <v>118124.50334601008</v>
      </c>
      <c r="EG69" s="108">
        <f t="shared" si="15"/>
        <v>100624.57692437894</v>
      </c>
      <c r="EH69" s="108">
        <f t="shared" si="16"/>
        <v>67726.593093088217</v>
      </c>
      <c r="EI69" s="108">
        <f t="shared" si="72"/>
        <v>104974.77537289112</v>
      </c>
      <c r="EJ69" s="108">
        <f t="shared" si="17"/>
        <v>102621.42694184993</v>
      </c>
      <c r="EK69" s="108">
        <f t="shared" si="18"/>
        <v>303.82843104118501</v>
      </c>
      <c r="EL69" s="112">
        <f>EL68</f>
        <v>2049.52</v>
      </c>
      <c r="EM69" s="108">
        <f>SUMIF('20.01'!$BH:$BH,$B:$B,'20.01'!$E:$E)</f>
        <v>0</v>
      </c>
      <c r="EO69" s="115">
        <v>4.46246214739765E-3</v>
      </c>
      <c r="EP69" s="107">
        <v>3.4064179941931649</v>
      </c>
      <c r="EQ69" s="108">
        <f t="shared" si="73"/>
        <v>2861</v>
      </c>
      <c r="ER69" s="107">
        <v>3.0862327911288352</v>
      </c>
      <c r="ES69" s="108">
        <f t="shared" si="19"/>
        <v>2861</v>
      </c>
      <c r="ET69" s="107">
        <v>1.60092601532165</v>
      </c>
      <c r="EU69" s="108">
        <f t="shared" si="20"/>
        <v>2861</v>
      </c>
      <c r="EV69" s="108">
        <f t="shared" si="85"/>
        <v>2861</v>
      </c>
      <c r="EW69" s="108">
        <f t="shared" si="86"/>
        <v>2861</v>
      </c>
      <c r="EX69" s="108">
        <f t="shared" si="23"/>
        <v>2861</v>
      </c>
      <c r="EY69" s="108">
        <f t="shared" si="24"/>
        <v>2861</v>
      </c>
      <c r="EZ69" s="108">
        <f t="shared" si="25"/>
        <v>2861</v>
      </c>
      <c r="FA69" s="108">
        <f t="shared" si="26"/>
        <v>2861</v>
      </c>
      <c r="FB69" s="108">
        <f t="shared" si="27"/>
        <v>2861</v>
      </c>
      <c r="FC69" s="108">
        <f t="shared" si="28"/>
        <v>2861</v>
      </c>
      <c r="FD69" s="108">
        <f t="shared" si="29"/>
        <v>2861</v>
      </c>
      <c r="FE69" s="108">
        <f t="shared" si="30"/>
        <v>2861</v>
      </c>
      <c r="FF69" s="108">
        <f t="shared" si="31"/>
        <v>2861</v>
      </c>
      <c r="FG69" s="108">
        <f t="shared" si="32"/>
        <v>2861</v>
      </c>
      <c r="FH69" s="108">
        <f t="shared" si="74"/>
        <v>2861</v>
      </c>
      <c r="FI69" s="108">
        <v>2861</v>
      </c>
    </row>
    <row r="70" spans="1:165" ht="12" customHeight="1" x14ac:dyDescent="0.25">
      <c r="A70" s="22">
        <f t="shared" si="75"/>
        <v>65</v>
      </c>
      <c r="B70" s="10" t="s">
        <v>63</v>
      </c>
      <c r="C70" s="28">
        <v>2021</v>
      </c>
      <c r="D70" s="282"/>
      <c r="E70" s="126">
        <f t="shared" ref="E70:E133" si="91">SUM(F70:G70)</f>
        <v>6521.8</v>
      </c>
      <c r="F70" s="11">
        <f>SUMIF(Площади!$A:$A,$B:$B,Площади!$C:$C)</f>
        <v>6015.2</v>
      </c>
      <c r="G70" s="11">
        <f>SUMIF(Площади!$A:$A,$B:$B,Площади!$G:$G)</f>
        <v>506.6</v>
      </c>
      <c r="H70" s="11">
        <f>SUMIF(Площади!$A:$A,$B:$B,Площади!$F:$F)</f>
        <v>1729.2</v>
      </c>
      <c r="I70" s="124" t="s">
        <v>494</v>
      </c>
      <c r="J70" s="12">
        <v>39.520000000000003</v>
      </c>
      <c r="K70" s="27">
        <v>4.49</v>
      </c>
      <c r="L70" s="27">
        <v>7.61</v>
      </c>
      <c r="M70" s="27">
        <v>11.85</v>
      </c>
      <c r="N70" s="27">
        <v>6.1</v>
      </c>
      <c r="O70" s="27">
        <v>2.78</v>
      </c>
      <c r="P70" s="27">
        <v>1.6</v>
      </c>
      <c r="Q70" s="27">
        <v>5.09</v>
      </c>
      <c r="R70" s="27">
        <v>0</v>
      </c>
      <c r="S70" s="35">
        <f t="shared" si="84"/>
        <v>41.100800000000007</v>
      </c>
      <c r="T70" s="33">
        <f t="shared" si="84"/>
        <v>4.6696</v>
      </c>
      <c r="U70" s="33">
        <f t="shared" si="84"/>
        <v>7.9144000000000005</v>
      </c>
      <c r="V70" s="33">
        <f t="shared" si="83"/>
        <v>12.324</v>
      </c>
      <c r="W70" s="33">
        <f t="shared" si="83"/>
        <v>6.3439999999999994</v>
      </c>
      <c r="X70" s="33">
        <f t="shared" si="83"/>
        <v>2.8912</v>
      </c>
      <c r="Y70" s="33">
        <f t="shared" si="83"/>
        <v>1.6640000000000001</v>
      </c>
      <c r="Z70" s="33">
        <f t="shared" si="83"/>
        <v>5.2935999999999996</v>
      </c>
      <c r="AA70" s="33">
        <f t="shared" si="83"/>
        <v>0</v>
      </c>
      <c r="AB70" s="36"/>
      <c r="AC70" s="36"/>
      <c r="AD70" s="122" t="s">
        <v>395</v>
      </c>
      <c r="AE70" s="37">
        <v>4</v>
      </c>
      <c r="AF70" s="38" t="s">
        <v>396</v>
      </c>
      <c r="AG70" s="282"/>
      <c r="AH70" s="26">
        <v>34.24</v>
      </c>
      <c r="AI70" s="26">
        <v>34.24</v>
      </c>
      <c r="AJ70" s="26">
        <v>2190</v>
      </c>
      <c r="AK70" s="26">
        <v>35.89</v>
      </c>
      <c r="AL70" s="26">
        <v>4.29</v>
      </c>
      <c r="AM70" s="282"/>
      <c r="AN70" s="15">
        <v>1.2E-2</v>
      </c>
      <c r="AO70" s="15">
        <v>1.2E-2</v>
      </c>
      <c r="AP70" s="16">
        <f t="shared" si="34"/>
        <v>7.1880000000000002E-4</v>
      </c>
      <c r="AQ70" s="15">
        <f t="shared" si="35"/>
        <v>2.4E-2</v>
      </c>
      <c r="AR70" s="15">
        <v>3.23</v>
      </c>
      <c r="AS70" s="282"/>
      <c r="AT70" s="13">
        <f t="shared" si="36"/>
        <v>20.750400000000003</v>
      </c>
      <c r="AU70" s="13">
        <f t="shared" si="37"/>
        <v>20.750400000000003</v>
      </c>
      <c r="AV70" s="13">
        <f t="shared" si="38"/>
        <v>1.2429489600000001</v>
      </c>
      <c r="AW70" s="13">
        <f t="shared" si="39"/>
        <v>41.500800000000005</v>
      </c>
      <c r="AX70" s="13">
        <f t="shared" si="40"/>
        <v>5585.3159999999998</v>
      </c>
      <c r="AY70" s="26">
        <f t="shared" si="41"/>
        <v>0.1089413499340673</v>
      </c>
      <c r="AZ70" s="26">
        <f t="shared" si="42"/>
        <v>0.1089413499340673</v>
      </c>
      <c r="BA70" s="26">
        <f t="shared" si="43"/>
        <v>0.41737836523659116</v>
      </c>
      <c r="BB70" s="26">
        <f t="shared" si="44"/>
        <v>0.22838230427182685</v>
      </c>
      <c r="BC70" s="26">
        <f t="shared" si="45"/>
        <v>3.6739865742586399</v>
      </c>
      <c r="BD70" s="282"/>
      <c r="BE70" s="108">
        <f t="shared" si="46"/>
        <v>64314.33751614565</v>
      </c>
      <c r="BF70" s="108">
        <f t="shared" si="47"/>
        <v>64314.33751614565</v>
      </c>
      <c r="BG70" s="108">
        <f t="shared" ref="BG70:BG133" si="92">FH70*$BG$249</f>
        <v>33705.357589550949</v>
      </c>
      <c r="BH70" s="108">
        <f t="shared" ref="BH70:BH133" si="93">FH70*$BH$249</f>
        <v>5605.2517740548692</v>
      </c>
      <c r="BI70" s="108">
        <f t="shared" ref="BI70:BI133" si="94">FH70*$BI$249</f>
        <v>1999.4843773724692</v>
      </c>
      <c r="BJ70" s="127">
        <f t="shared" si="89"/>
        <v>10861.063775167358</v>
      </c>
      <c r="BK70" s="108">
        <f>SUMIF('20.01'!$K:$K,$B:$B,'20.01'!$E:$E)</f>
        <v>12143.18</v>
      </c>
      <c r="BL70" s="108">
        <f t="shared" si="48"/>
        <v>0</v>
      </c>
      <c r="BM70" s="108">
        <f>SUMIF('20.01'!$AI:$AI,$B:$B,'20.01'!$E:$E)</f>
        <v>0</v>
      </c>
      <c r="BN70" s="108">
        <f>SUMIF('20.01'!$L:$L,$B:$B,'20.01'!$E:$E)</f>
        <v>0</v>
      </c>
      <c r="BO70" s="108">
        <f>SUMIF('20.01'!$M:$M,$B:$B,'20.01'!$E:$E)</f>
        <v>0</v>
      </c>
      <c r="BP70" s="108">
        <f>SUMIF('20.01'!$N:$N,$B:$B,'20.01'!$E:$E)</f>
        <v>0</v>
      </c>
      <c r="BQ70" s="108">
        <f>SUMIF('20.01'!$O:$O,$B:$B,'20.01'!$E:$E)</f>
        <v>0</v>
      </c>
      <c r="BR70" s="108">
        <f>SUMIF('20.01'!$T:$T,$B:$B,'20.01'!$E:$E)</f>
        <v>0</v>
      </c>
      <c r="BS70" s="108">
        <f>SUMIF('20.01'!$AT:$AT,$B:$B,'20.01'!$E:$E)</f>
        <v>0</v>
      </c>
      <c r="BT70" s="108">
        <f>SUMIF('20.01'!$AO:$AO,$B:$B,'20.01'!$E:$E)</f>
        <v>0</v>
      </c>
      <c r="BU70" s="108">
        <f t="shared" si="49"/>
        <v>0</v>
      </c>
      <c r="BV70" s="108">
        <f>SUMIF('20.01'!$AE:$AE,$B:$B,'20.01'!$E:$E)</f>
        <v>0</v>
      </c>
      <c r="BW70" s="108">
        <f>SUMIF('20.01'!$AF:$AF,$B:$B,'20.01'!$E:$E)</f>
        <v>0</v>
      </c>
      <c r="BX70" s="108">
        <f>SUMIF('20.01'!$AG:$AG,$B:$B,'20.01'!$E:$E)</f>
        <v>0</v>
      </c>
      <c r="BY70" s="108">
        <f t="shared" si="50"/>
        <v>0</v>
      </c>
      <c r="BZ70" s="108">
        <f>SUMIF('20.01'!$AH:$AH,$B:$B,'20.01'!$E:$E)</f>
        <v>0</v>
      </c>
      <c r="CA70" s="108">
        <f>SUMIF('20.01'!$AP:$AP,$B:$B,'20.01'!$E:$E)</f>
        <v>0</v>
      </c>
      <c r="CB70" s="108">
        <f>SUMIF('20.01'!$AD:$AD,$B:$B,'20.01'!$E:$E)</f>
        <v>0</v>
      </c>
      <c r="CC70" s="108">
        <f t="shared" si="51"/>
        <v>0</v>
      </c>
      <c r="CD70" s="108">
        <f>SUMIF('20.01'!$Z:$Z,$B:$B,'20.01'!$E:$E)</f>
        <v>0</v>
      </c>
      <c r="CE70" s="108">
        <f>SUMIF('20.01'!$S:$S,$B:$B,'20.01'!$E:$E)</f>
        <v>0</v>
      </c>
      <c r="CF70" s="108">
        <f t="shared" si="52"/>
        <v>0</v>
      </c>
      <c r="CG70" s="108">
        <f>SUMIF('20.01'!$AJ:$AJ,$B:$B,'20.01'!$E:$E)</f>
        <v>0</v>
      </c>
      <c r="CH70" s="108">
        <f>SUMIF('20.01'!$AL:$AL,$B:$B,'20.01'!$E:$E)</f>
        <v>0</v>
      </c>
      <c r="CI70" s="108">
        <f>SUMIF('20.01'!$AM:$AM,$B:$B,'20.01'!$E:$E)</f>
        <v>0</v>
      </c>
      <c r="CJ70" s="108">
        <f>SUMIF('20.01'!$W:$W,$B:$B,'20.01'!$E:$E)</f>
        <v>0</v>
      </c>
      <c r="CK70" s="108">
        <f>SUMIF('20.01'!$AR:$AR,$B:$B,'20.01'!$E:$E)</f>
        <v>0</v>
      </c>
      <c r="CL70" s="108">
        <f t="shared" si="53"/>
        <v>0</v>
      </c>
      <c r="CM70" s="108">
        <f>SUMIF('20.01'!$P:$P,$B:$B,'20.01'!$E:$E)</f>
        <v>0</v>
      </c>
      <c r="CN70" s="108">
        <f>SUMIF('20.01'!$Q:$Q,$B:$B,'20.01'!$E:$E)</f>
        <v>0</v>
      </c>
      <c r="CO70" s="108">
        <f>SUMIF('20.01'!$AK:$AK,$B:$B,'20.01'!$E:$E)</f>
        <v>0</v>
      </c>
      <c r="CP70" s="108">
        <f>SUMIF('20.01'!$U:$U,$B:$B,'20.01'!$E:$E)</f>
        <v>0</v>
      </c>
      <c r="CQ70" s="108">
        <f>SUMIF('20.01'!$R:$R,$B:$B,'20.01'!$E:$E)</f>
        <v>0</v>
      </c>
      <c r="CR70" s="108">
        <f>SUMIF('20.01'!$V:$V,$B:$B,'20.01'!$E:$E)</f>
        <v>0</v>
      </c>
      <c r="CS70" s="108">
        <f t="shared" si="54"/>
        <v>0</v>
      </c>
      <c r="CT70" s="108">
        <f>SUMIF('20.01'!$AQ:$AQ,$B:$B,'20.01'!$E:$E)</f>
        <v>0</v>
      </c>
      <c r="CU70" s="108">
        <f>SUMIF('20.01'!$AC:$AC,$B:$B,'20.01'!$E:$E)</f>
        <v>0</v>
      </c>
      <c r="CV70" s="108">
        <f>SUMIF('20.01'!$AS:$AS,$B:$B,'20.01'!$E:$E)</f>
        <v>0</v>
      </c>
      <c r="CW70" s="108">
        <f t="shared" si="55"/>
        <v>0</v>
      </c>
      <c r="CX70" s="108">
        <f>SUMIF('20.01'!$AB:$AB,$B:$B,'20.01'!$E:$E)</f>
        <v>0</v>
      </c>
      <c r="CY70" s="108">
        <f>SUMIF('20.01'!$AA:$AA,$B:$B,'20.01'!$E:$E)</f>
        <v>0</v>
      </c>
      <c r="CZ70" s="108">
        <f>SUMIF('20.01'!$AN:$AN,$B:$B,'20.01'!$E:$E)</f>
        <v>0</v>
      </c>
      <c r="DA70" s="108">
        <f>SUMIF('20.01'!$X:$X,$B:$B,'20.01'!$E:$E)</f>
        <v>0</v>
      </c>
      <c r="DB70" s="108">
        <f>SUMIF('20.01'!$Y:$Y,$B:$B,'20.01'!$E:$E)</f>
        <v>0</v>
      </c>
      <c r="DC70" s="108">
        <f t="shared" si="56"/>
        <v>0</v>
      </c>
      <c r="DD70" s="127">
        <f t="shared" si="57"/>
        <v>563668.32907952159</v>
      </c>
      <c r="DE70" s="108">
        <f t="shared" si="90"/>
        <v>455807.31167337892</v>
      </c>
      <c r="DF70" s="127">
        <f t="shared" si="58"/>
        <v>1010.0383189817245</v>
      </c>
      <c r="DG70" s="127">
        <f t="shared" ref="DG70:DG133" si="95">FH70*$DG$249+FH70*$DG$250</f>
        <v>462.72956207645575</v>
      </c>
      <c r="DH70" s="127">
        <f t="shared" ref="DH70:DH133" si="96">FH70*$DH$249</f>
        <v>547.30875690526875</v>
      </c>
      <c r="DI70" s="108">
        <f>SUMIF('20.01'!$AZ:$AZ,$B:$B,'20.01'!$E:$E)+FH70*$DI$249</f>
        <v>648.09088247937859</v>
      </c>
      <c r="DJ70" s="108">
        <f>SUMIF('20.01'!$AY:$AY,$B:$B,'20.01'!$E:$E)</f>
        <v>0</v>
      </c>
      <c r="DK70" s="108">
        <f t="shared" ref="DK70:DK133" si="97">FH70*$DK$249</f>
        <v>930.79510686764138</v>
      </c>
      <c r="DL70" s="108">
        <f>SUMIF('20.01'!$AX:$AX,$B:$B,'20.01'!$E:$E)</f>
        <v>0</v>
      </c>
      <c r="DM70" s="108">
        <f t="shared" ref="DM70:DM133" si="98">FH70*$DM$249</f>
        <v>104340.37244062453</v>
      </c>
      <c r="DN70" s="108">
        <f>SUMIF('20.01'!$BA:$BA,$B:$B,'20.01'!$E:$E)</f>
        <v>0</v>
      </c>
      <c r="DO70" s="108">
        <f t="shared" ref="DO70:DO133" si="99">FH70*$DO$249</f>
        <v>931.72065718935278</v>
      </c>
      <c r="DP70" s="108">
        <f>SUMIF('20.01'!$AW:$AW,$B:$B,'20.01'!$E:$E)</f>
        <v>0</v>
      </c>
      <c r="DQ70" s="108">
        <f t="shared" si="59"/>
        <v>493772.57206769026</v>
      </c>
      <c r="DR70" s="108">
        <f t="shared" si="60"/>
        <v>408870.58261719404</v>
      </c>
      <c r="DS70" s="108">
        <f t="shared" ref="DS70:DS133" si="100">FH70*$DS$249</f>
        <v>131489.76629358341</v>
      </c>
      <c r="DT70" s="108">
        <f t="shared" ref="DT70:DT133" si="101">FH70*$DT$249</f>
        <v>277380.8163236106</v>
      </c>
      <c r="DU70" s="108">
        <f t="shared" si="61"/>
        <v>69407.381132338021</v>
      </c>
      <c r="DV70" s="108">
        <f t="shared" si="62"/>
        <v>41209.69028889246</v>
      </c>
      <c r="DW70" s="108">
        <f t="shared" si="63"/>
        <v>28197.690843445569</v>
      </c>
      <c r="DX70" s="108">
        <f t="shared" si="64"/>
        <v>5842.6906641893911</v>
      </c>
      <c r="DY70" s="108">
        <f t="shared" si="65"/>
        <v>3440.5790625747222</v>
      </c>
      <c r="DZ70" s="108">
        <f t="shared" si="66"/>
        <v>2402.1116016146689</v>
      </c>
      <c r="EA70" s="108">
        <f t="shared" si="67"/>
        <v>4621.2357342915402</v>
      </c>
      <c r="EB70" s="108">
        <f t="shared" si="68"/>
        <v>364.75074331674517</v>
      </c>
      <c r="EC70" s="108">
        <f t="shared" si="69"/>
        <v>4665.9311763605256</v>
      </c>
      <c r="ED70" s="108">
        <f t="shared" si="70"/>
        <v>84001.026187971162</v>
      </c>
      <c r="EE70" s="108">
        <f t="shared" ref="EE70:EE133" si="102">SUM(EF70:EH70)</f>
        <v>653036.36719396245</v>
      </c>
      <c r="EF70" s="108">
        <f t="shared" si="71"/>
        <v>269271.01919678738</v>
      </c>
      <c r="EG70" s="108">
        <f t="shared" ref="EG70:EG133" si="103">IF(ER70&gt;0,$EF$247*0.46/$ES$246*ES70,0)</f>
        <v>229379.01635281887</v>
      </c>
      <c r="EH70" s="108">
        <f t="shared" ref="EH70:EH133" si="104">IF(ET70&gt;0,$EH$247/$EU$246*EU70,0)</f>
        <v>154386.33164435613</v>
      </c>
      <c r="EI70" s="108">
        <f t="shared" si="72"/>
        <v>245762.78507524676</v>
      </c>
      <c r="EJ70" s="108">
        <f t="shared" ref="EJ70:EJ133" si="105">$EJ$247*EO70</f>
        <v>234137.1018095036</v>
      </c>
      <c r="EK70" s="108">
        <f t="shared" ref="EK70:EK133" si="106">$EK$247*EO70</f>
        <v>693.20326574314254</v>
      </c>
      <c r="EL70" s="108">
        <f>SUMIF('20.01'!$BF:$BF,$B:$B,'20.01'!$E:$E)</f>
        <v>10932.48</v>
      </c>
      <c r="EM70" s="108">
        <f>SUMIF('20.01'!$BH:$BH,$B:$B,'20.01'!$E:$E)</f>
        <v>0</v>
      </c>
      <c r="EO70" s="115">
        <v>1.0181382049173295E-2</v>
      </c>
      <c r="EP70" s="107">
        <v>3.4064170001379885</v>
      </c>
      <c r="EQ70" s="108">
        <f t="shared" si="73"/>
        <v>6521.800000000002</v>
      </c>
      <c r="ER70" s="107">
        <v>3.0862323536175893</v>
      </c>
      <c r="ES70" s="108">
        <f t="shared" ref="ES70:ES133" si="107">IF(ER70&gt;0,FH70,0)</f>
        <v>6521.800000000002</v>
      </c>
      <c r="ET70" s="107">
        <v>1.6009265933796362</v>
      </c>
      <c r="EU70" s="108">
        <f t="shared" ref="EU70:EU133" si="108">IF(ET70&gt;0,FH70,0)</f>
        <v>6521.800000000002</v>
      </c>
      <c r="EV70" s="108">
        <f t="shared" si="85"/>
        <v>6521.8</v>
      </c>
      <c r="EW70" s="108">
        <f t="shared" si="86"/>
        <v>6521.8</v>
      </c>
      <c r="EX70" s="108">
        <f t="shared" ref="EX70:EX133" si="109">E70</f>
        <v>6521.8</v>
      </c>
      <c r="EY70" s="108">
        <f t="shared" ref="EY70:EY133" si="110">E70</f>
        <v>6521.8</v>
      </c>
      <c r="EZ70" s="108">
        <f t="shared" ref="EZ70:EZ133" si="111">E70</f>
        <v>6521.8</v>
      </c>
      <c r="FA70" s="108">
        <f t="shared" ref="FA70:FA133" si="112">E70</f>
        <v>6521.8</v>
      </c>
      <c r="FB70" s="108">
        <f t="shared" ref="FB70:FB133" si="113">E70</f>
        <v>6521.8</v>
      </c>
      <c r="FC70" s="108">
        <f t="shared" ref="FC70:FC133" si="114">E70</f>
        <v>6521.8</v>
      </c>
      <c r="FD70" s="108">
        <f t="shared" ref="FD70:FD133" si="115">E70</f>
        <v>6521.8</v>
      </c>
      <c r="FE70" s="108">
        <f t="shared" ref="FE70:FE133" si="116">E70</f>
        <v>6521.8</v>
      </c>
      <c r="FF70" s="108">
        <f t="shared" ref="FF70:FF133" si="117">E70</f>
        <v>6521.8</v>
      </c>
      <c r="FG70" s="108">
        <f t="shared" ref="FG70:FG133" si="118">E70</f>
        <v>6521.8</v>
      </c>
      <c r="FH70" s="108">
        <f t="shared" si="74"/>
        <v>6521.800000000002</v>
      </c>
      <c r="FI70" s="108">
        <v>0</v>
      </c>
    </row>
    <row r="71" spans="1:165" ht="12" customHeight="1" x14ac:dyDescent="0.25">
      <c r="A71" s="22">
        <f t="shared" si="75"/>
        <v>66</v>
      </c>
      <c r="B71" s="10" t="s">
        <v>64</v>
      </c>
      <c r="C71" s="28">
        <v>2021</v>
      </c>
      <c r="D71" s="282"/>
      <c r="E71" s="126">
        <f t="shared" si="91"/>
        <v>6087.9</v>
      </c>
      <c r="F71" s="11">
        <f>SUMIF(Площади!$A:$A,$B:$B,Площади!$C:$C)</f>
        <v>6087.9</v>
      </c>
      <c r="G71" s="11">
        <f>SUMIF(Площади!$A:$A,$B:$B,Площади!$G:$G)</f>
        <v>0</v>
      </c>
      <c r="H71" s="11">
        <f>SUMIF(Площади!$A:$A,$B:$B,Площади!$F:$F)</f>
        <v>720.7</v>
      </c>
      <c r="I71" s="124" t="s">
        <v>494</v>
      </c>
      <c r="J71" s="12">
        <v>39.75</v>
      </c>
      <c r="K71" s="27">
        <v>4.49</v>
      </c>
      <c r="L71" s="27">
        <v>7.61</v>
      </c>
      <c r="M71" s="27">
        <v>11.85</v>
      </c>
      <c r="N71" s="27">
        <v>6.1</v>
      </c>
      <c r="O71" s="27">
        <v>2.78</v>
      </c>
      <c r="P71" s="27">
        <v>1.6</v>
      </c>
      <c r="Q71" s="27">
        <v>5.09</v>
      </c>
      <c r="R71" s="27">
        <v>0.23</v>
      </c>
      <c r="S71" s="35">
        <f t="shared" si="84"/>
        <v>41.34</v>
      </c>
      <c r="T71" s="33">
        <f t="shared" si="84"/>
        <v>4.6696</v>
      </c>
      <c r="U71" s="33">
        <f t="shared" si="84"/>
        <v>7.9144000000000005</v>
      </c>
      <c r="V71" s="33">
        <f t="shared" si="83"/>
        <v>12.324</v>
      </c>
      <c r="W71" s="33">
        <f t="shared" si="83"/>
        <v>6.3439999999999994</v>
      </c>
      <c r="X71" s="33">
        <f t="shared" si="83"/>
        <v>2.8912</v>
      </c>
      <c r="Y71" s="33">
        <f t="shared" si="83"/>
        <v>1.6640000000000001</v>
      </c>
      <c r="Z71" s="33">
        <f t="shared" si="83"/>
        <v>5.2935999999999996</v>
      </c>
      <c r="AA71" s="33">
        <f t="shared" si="83"/>
        <v>0.23920000000000002</v>
      </c>
      <c r="AB71" s="36"/>
      <c r="AC71" s="36"/>
      <c r="AD71" s="122" t="s">
        <v>395</v>
      </c>
      <c r="AE71" s="37">
        <v>2</v>
      </c>
      <c r="AF71" s="38" t="s">
        <v>396</v>
      </c>
      <c r="AG71" s="282"/>
      <c r="AH71" s="26">
        <v>34.24</v>
      </c>
      <c r="AI71" s="26">
        <v>34.24</v>
      </c>
      <c r="AJ71" s="26">
        <v>2190</v>
      </c>
      <c r="AK71" s="26">
        <v>35.89</v>
      </c>
      <c r="AL71" s="26">
        <v>5.93</v>
      </c>
      <c r="AM71" s="282"/>
      <c r="AN71" s="15">
        <v>1.2E-2</v>
      </c>
      <c r="AO71" s="15">
        <v>1.2E-2</v>
      </c>
      <c r="AP71" s="16">
        <f t="shared" ref="AP71:AP134" si="119">AO71*0.0599</f>
        <v>7.1880000000000002E-4</v>
      </c>
      <c r="AQ71" s="15">
        <f t="shared" ref="AQ71:AQ134" si="120">SUM(AN71:AO71)</f>
        <v>2.4E-2</v>
      </c>
      <c r="AR71" s="15">
        <v>3.23</v>
      </c>
      <c r="AS71" s="282"/>
      <c r="AT71" s="13">
        <f t="shared" ref="AT71:AT134" si="121">H71*AN71</f>
        <v>8.6484000000000005</v>
      </c>
      <c r="AU71" s="13">
        <f t="shared" ref="AU71:AU134" si="122">H71*AO71</f>
        <v>8.6484000000000005</v>
      </c>
      <c r="AV71" s="13">
        <f t="shared" ref="AV71:AV134" si="123">H71*AP71</f>
        <v>0.51803916000000005</v>
      </c>
      <c r="AW71" s="13">
        <f t="shared" ref="AW71:AW134" si="124">H71*AQ71</f>
        <v>17.296800000000001</v>
      </c>
      <c r="AX71" s="13">
        <f t="shared" ref="AX71:AX134" si="125">H71*AR71</f>
        <v>2327.8610000000003</v>
      </c>
      <c r="AY71" s="26">
        <f t="shared" ref="AY71:AY134" si="126">AT71/E71*AH71</f>
        <v>4.8640946139062738E-2</v>
      </c>
      <c r="AZ71" s="26">
        <f t="shared" ref="AZ71:AZ134" si="127">AU71/E71*AI71</f>
        <v>4.8640946139062738E-2</v>
      </c>
      <c r="BA71" s="26">
        <f t="shared" ref="BA71:BA134" si="128">AV71/E71*AJ71</f>
        <v>0.18635420430690389</v>
      </c>
      <c r="BB71" s="26">
        <f t="shared" ref="BB71:BB134" si="129">AW71/E71*AK71</f>
        <v>0.10196983393288327</v>
      </c>
      <c r="BC71" s="26">
        <f t="shared" ref="BC71:BC134" si="130">AX71/E71*AL71</f>
        <v>2.2674839813400358</v>
      </c>
      <c r="BD71" s="282"/>
      <c r="BE71" s="108">
        <f t="shared" ref="BE71:BE134" si="131">SUM(BF71,BL71,BR71,BS71,BT71,BU71,BY71,CC71,CF71,CL71,CO71,CP71,CQ71,CR71,CS71,CW71,CZ71,DA71,DB71,DC71)</f>
        <v>256932.66772483278</v>
      </c>
      <c r="BF71" s="108">
        <f t="shared" ref="BF71:BF134" si="132">SUM(BG71:BK71)</f>
        <v>83037.763240906337</v>
      </c>
      <c r="BG71" s="108">
        <f t="shared" si="92"/>
        <v>31462.916138094875</v>
      </c>
      <c r="BH71" s="108">
        <f t="shared" si="93"/>
        <v>5232.330380457639</v>
      </c>
      <c r="BI71" s="108">
        <f t="shared" si="94"/>
        <v>1866.457257353162</v>
      </c>
      <c r="BJ71" s="127">
        <f t="shared" si="89"/>
        <v>10138.469465000668</v>
      </c>
      <c r="BK71" s="108">
        <f>SUMIF('20.01'!$K:$K,$B:$B,'20.01'!$E:$E)</f>
        <v>34337.589999999997</v>
      </c>
      <c r="BL71" s="108">
        <f t="shared" ref="BL71:BL134" si="133">SUM(BM71:BQ71)</f>
        <v>0</v>
      </c>
      <c r="BM71" s="108">
        <f>SUMIF('20.01'!$AI:$AI,$B:$B,'20.01'!$E:$E)</f>
        <v>0</v>
      </c>
      <c r="BN71" s="108">
        <f>SUMIF('20.01'!$L:$L,$B:$B,'20.01'!$E:$E)</f>
        <v>0</v>
      </c>
      <c r="BO71" s="108">
        <f>SUMIF('20.01'!$M:$M,$B:$B,'20.01'!$E:$E)</f>
        <v>0</v>
      </c>
      <c r="BP71" s="108">
        <f>SUMIF('20.01'!$N:$N,$B:$B,'20.01'!$E:$E)</f>
        <v>0</v>
      </c>
      <c r="BQ71" s="108">
        <f>SUMIF('20.01'!$O:$O,$B:$B,'20.01'!$E:$E)</f>
        <v>0</v>
      </c>
      <c r="BR71" s="108">
        <f>SUMIF('20.01'!$T:$T,$B:$B,'20.01'!$E:$E)</f>
        <v>0</v>
      </c>
      <c r="BS71" s="108">
        <f>SUMIF('20.01'!$AT:$AT,$B:$B,'20.01'!$E:$E)</f>
        <v>0</v>
      </c>
      <c r="BT71" s="108">
        <f>SUMIF('20.01'!$AO:$AO,$B:$B,'20.01'!$E:$E)</f>
        <v>0</v>
      </c>
      <c r="BU71" s="108">
        <f t="shared" ref="BU71:BU134" si="134">SUM(BV71:BX71)</f>
        <v>0</v>
      </c>
      <c r="BV71" s="108">
        <f>SUMIF('20.01'!$AE:$AE,$B:$B,'20.01'!$E:$E)</f>
        <v>0</v>
      </c>
      <c r="BW71" s="108">
        <f>SUMIF('20.01'!$AF:$AF,$B:$B,'20.01'!$E:$E)</f>
        <v>0</v>
      </c>
      <c r="BX71" s="108">
        <f>SUMIF('20.01'!$AG:$AG,$B:$B,'20.01'!$E:$E)</f>
        <v>0</v>
      </c>
      <c r="BY71" s="108">
        <f t="shared" ref="BY71:BY134" si="135">SUM(BZ71:CB71)</f>
        <v>56580.29</v>
      </c>
      <c r="BZ71" s="108">
        <f>SUMIF('20.01'!$AH:$AH,$B:$B,'20.01'!$E:$E)</f>
        <v>0</v>
      </c>
      <c r="CA71" s="108">
        <f>SUMIF('20.01'!$AP:$AP,$B:$B,'20.01'!$E:$E)</f>
        <v>0</v>
      </c>
      <c r="CB71" s="108">
        <f>SUMIF('20.01'!$AD:$AD,$B:$B,'20.01'!$E:$E)</f>
        <v>56580.29</v>
      </c>
      <c r="CC71" s="108">
        <f t="shared" ref="CC71:CC134" si="136">SUM(CD71:CE71)</f>
        <v>0</v>
      </c>
      <c r="CD71" s="108">
        <f>SUMIF('20.01'!$Z:$Z,$B:$B,'20.01'!$E:$E)</f>
        <v>0</v>
      </c>
      <c r="CE71" s="108">
        <f>SUMIF('20.01'!$S:$S,$B:$B,'20.01'!$E:$E)</f>
        <v>0</v>
      </c>
      <c r="CF71" s="108">
        <f t="shared" ref="CF71:CF134" si="137">SUM(CG71:CK71)</f>
        <v>0</v>
      </c>
      <c r="CG71" s="108">
        <f>SUMIF('20.01'!$AJ:$AJ,$B:$B,'20.01'!$E:$E)</f>
        <v>0</v>
      </c>
      <c r="CH71" s="108">
        <f>SUMIF('20.01'!$AL:$AL,$B:$B,'20.01'!$E:$E)</f>
        <v>0</v>
      </c>
      <c r="CI71" s="108">
        <f>SUMIF('20.01'!$AM:$AM,$B:$B,'20.01'!$E:$E)</f>
        <v>0</v>
      </c>
      <c r="CJ71" s="108">
        <f>SUMIF('20.01'!$W:$W,$B:$B,'20.01'!$E:$E)</f>
        <v>0</v>
      </c>
      <c r="CK71" s="108">
        <f>SUMIF('20.01'!$AR:$AR,$B:$B,'20.01'!$E:$E)</f>
        <v>0</v>
      </c>
      <c r="CL71" s="108">
        <f t="shared" ref="CL71:CL134" si="138">SUM(CM71:CN71)</f>
        <v>0</v>
      </c>
      <c r="CM71" s="108">
        <f>SUMIF('20.01'!$P:$P,$B:$B,'20.01'!$E:$E)</f>
        <v>0</v>
      </c>
      <c r="CN71" s="108">
        <f>SUMIF('20.01'!$Q:$Q,$B:$B,'20.01'!$E:$E)</f>
        <v>0</v>
      </c>
      <c r="CO71" s="108">
        <f>SUMIF('20.01'!$AK:$AK,$B:$B,'20.01'!$E:$E)</f>
        <v>0</v>
      </c>
      <c r="CP71" s="108">
        <f>SUMIF('20.01'!$U:$U,$B:$B,'20.01'!$E:$E)</f>
        <v>0</v>
      </c>
      <c r="CQ71" s="108">
        <f>SUMIF('20.01'!$R:$R,$B:$B,'20.01'!$E:$E)</f>
        <v>0</v>
      </c>
      <c r="CR71" s="108">
        <f>SUMIF('20.01'!$V:$V,$B:$B,'20.01'!$E:$E)</f>
        <v>0</v>
      </c>
      <c r="CS71" s="108">
        <f t="shared" ref="CS71:CS134" si="139">SUM(CT71:CV71)</f>
        <v>0</v>
      </c>
      <c r="CT71" s="108">
        <f>SUMIF('20.01'!$AQ:$AQ,$B:$B,'20.01'!$E:$E)</f>
        <v>0</v>
      </c>
      <c r="CU71" s="108">
        <f>SUMIF('20.01'!$AC:$AC,$B:$B,'20.01'!$E:$E)</f>
        <v>0</v>
      </c>
      <c r="CV71" s="108">
        <f>SUMIF('20.01'!$AS:$AS,$B:$B,'20.01'!$E:$E)</f>
        <v>0</v>
      </c>
      <c r="CW71" s="108">
        <f t="shared" ref="CW71:CW134" si="140">SUM(CX71:CY71)</f>
        <v>113324.7</v>
      </c>
      <c r="CX71" s="108">
        <f>SUMIF('20.01'!$AB:$AB,$B:$B,'20.01'!$E:$E)</f>
        <v>113324.7</v>
      </c>
      <c r="CY71" s="108">
        <f>SUMIF('20.01'!$AA:$AA,$B:$B,'20.01'!$E:$E)</f>
        <v>0</v>
      </c>
      <c r="CZ71" s="108">
        <f>SUMIF('20.01'!$AN:$AN,$B:$B,'20.01'!$E:$E)</f>
        <v>0</v>
      </c>
      <c r="DA71" s="108">
        <f>SUMIF('20.01'!$X:$X,$B:$B,'20.01'!$E:$E)</f>
        <v>0</v>
      </c>
      <c r="DB71" s="108">
        <f>SUMIF('20.01'!$Y:$Y,$B:$B,'20.01'!$E:$E)</f>
        <v>0</v>
      </c>
      <c r="DC71" s="108">
        <f t="shared" ref="DC71:DC134" si="141">FI71*$DC$249</f>
        <v>3989.91448392644</v>
      </c>
      <c r="DD71" s="127">
        <f t="shared" ref="DD71:DD134" si="142">SUM(DE71,DF71,DI71,DJ71,DK71,DL71,DM71,DN71,DO71,DP71)</f>
        <v>526167.07359980664</v>
      </c>
      <c r="DE71" s="108">
        <f t="shared" si="90"/>
        <v>425482.1265197281</v>
      </c>
      <c r="DF71" s="127">
        <f t="shared" ref="DF71:DF134" si="143">SUM(DG71:DH71)</f>
        <v>942.8397500887545</v>
      </c>
      <c r="DG71" s="127">
        <f t="shared" si="95"/>
        <v>431.94383467221542</v>
      </c>
      <c r="DH71" s="127">
        <f t="shared" si="96"/>
        <v>510.89591541653914</v>
      </c>
      <c r="DI71" s="108">
        <f>SUMIF('20.01'!$AZ:$AZ,$B:$B,'20.01'!$E:$E)+FH71*$DI$249</f>
        <v>604.972934381031</v>
      </c>
      <c r="DJ71" s="108">
        <f>SUMIF('20.01'!$AY:$AY,$B:$B,'20.01'!$E:$E)</f>
        <v>0</v>
      </c>
      <c r="DK71" s="108">
        <f t="shared" si="97"/>
        <v>868.8686453279023</v>
      </c>
      <c r="DL71" s="108">
        <f>SUMIF('20.01'!$AX:$AX,$B:$B,'20.01'!$E:$E)</f>
        <v>0</v>
      </c>
      <c r="DM71" s="108">
        <f t="shared" si="98"/>
        <v>97398.533132153389</v>
      </c>
      <c r="DN71" s="108">
        <f>SUMIF('20.01'!$BA:$BA,$B:$B,'20.01'!$E:$E)</f>
        <v>0</v>
      </c>
      <c r="DO71" s="108">
        <f t="shared" si="99"/>
        <v>869.73261812736666</v>
      </c>
      <c r="DP71" s="108">
        <f>SUMIF('20.01'!$AW:$AW,$B:$B,'20.01'!$E:$E)</f>
        <v>0</v>
      </c>
      <c r="DQ71" s="108">
        <f t="shared" ref="DQ71:DQ134" si="144">SUM(DR71,DU71,DX71,EA71,EB71,EC71)</f>
        <v>460921.53109431308</v>
      </c>
      <c r="DR71" s="108">
        <f t="shared" ref="DR71:DR134" si="145">SUM(DS71:DT71)</f>
        <v>381668.13148443913</v>
      </c>
      <c r="DS71" s="108">
        <f t="shared" si="100"/>
        <v>122741.65847138922</v>
      </c>
      <c r="DT71" s="108">
        <f t="shared" si="101"/>
        <v>258926.47301304989</v>
      </c>
      <c r="DU71" s="108">
        <f t="shared" ref="DU71:DU134" si="146">SUM(DV71:DW71)</f>
        <v>64789.658621172159</v>
      </c>
      <c r="DV71" s="108">
        <f t="shared" ref="DV71:DV134" si="147">FH71*$DV$249</f>
        <v>38467.980237012533</v>
      </c>
      <c r="DW71" s="108">
        <f t="shared" ref="DW71:DW134" si="148">FH71*$DW$249</f>
        <v>26321.678384159626</v>
      </c>
      <c r="DX71" s="108">
        <f t="shared" ref="DX71:DX134" si="149">SUM(DY71:DZ71)</f>
        <v>5453.9722920847908</v>
      </c>
      <c r="DY71" s="108">
        <f t="shared" ref="DY71:DY134" si="150">FH71*$DY$249</f>
        <v>3211.6748865418513</v>
      </c>
      <c r="DZ71" s="108">
        <f t="shared" ref="DZ71:DZ134" si="151">FH71*$DZ$249</f>
        <v>2242.297405542939</v>
      </c>
      <c r="EA71" s="108">
        <f t="shared" ref="EA71:EA134" si="152">FH71*$EA$249</f>
        <v>4313.7816288131289</v>
      </c>
      <c r="EB71" s="108">
        <f t="shared" ref="EB71:EB134" si="153">FH71*$EB$249</f>
        <v>340.48361652274099</v>
      </c>
      <c r="EC71" s="108">
        <f t="shared" ref="EC71:EC134" si="154">FH71*$EC$249</f>
        <v>4355.5034512811244</v>
      </c>
      <c r="ED71" s="108">
        <f t="shared" ref="ED71:ED125" si="155">FH71*$ED$249</f>
        <v>78412.378075032888</v>
      </c>
      <c r="EE71" s="108">
        <f t="shared" si="102"/>
        <v>609589.39247448905</v>
      </c>
      <c r="EF71" s="108">
        <f t="shared" ref="EF71:EF134" si="156">IF(EP71&gt;0,$EF$247*0.54/$EQ$246*EQ71,0)</f>
        <v>251356.22646633163</v>
      </c>
      <c r="EG71" s="108">
        <f t="shared" si="103"/>
        <v>214118.26698983804</v>
      </c>
      <c r="EH71" s="108">
        <f t="shared" si="104"/>
        <v>144114.89901831941</v>
      </c>
      <c r="EI71" s="108">
        <f t="shared" ref="EI71:EI134" si="157">SUM(EJ71:EL71)</f>
        <v>223209.90389715723</v>
      </c>
      <c r="EJ71" s="108">
        <f t="shared" si="105"/>
        <v>218464.06336447198</v>
      </c>
      <c r="EK71" s="108">
        <f t="shared" si="106"/>
        <v>646.80053268525535</v>
      </c>
      <c r="EL71" s="108">
        <f>SUMIF('20.01'!$BF:$BF,$B:$B,'20.01'!$E:$E)</f>
        <v>4099.04</v>
      </c>
      <c r="EM71" s="108">
        <f>SUMIF('20.01'!$BH:$BH,$B:$B,'20.01'!$E:$E)</f>
        <v>0</v>
      </c>
      <c r="EO71" s="115">
        <v>9.4998446463140148E-3</v>
      </c>
      <c r="EP71" s="107">
        <v>3.4064177076657627</v>
      </c>
      <c r="EQ71" s="108">
        <f t="shared" ref="EQ71:EQ134" si="158">IF(EP71&gt;0,FH71,0)</f>
        <v>6087.9000000000005</v>
      </c>
      <c r="ER71" s="107">
        <v>3.0862337030646625</v>
      </c>
      <c r="ES71" s="108">
        <f t="shared" si="107"/>
        <v>6087.9000000000005</v>
      </c>
      <c r="ET71" s="107">
        <v>1.6009272270150359</v>
      </c>
      <c r="EU71" s="108">
        <f t="shared" si="108"/>
        <v>6087.9000000000005</v>
      </c>
      <c r="EV71" s="108">
        <f t="shared" si="85"/>
        <v>6087.9</v>
      </c>
      <c r="EW71" s="108">
        <f t="shared" si="86"/>
        <v>6087.9</v>
      </c>
      <c r="EX71" s="108">
        <f t="shared" si="109"/>
        <v>6087.9</v>
      </c>
      <c r="EY71" s="108">
        <f t="shared" si="110"/>
        <v>6087.9</v>
      </c>
      <c r="EZ71" s="108">
        <f t="shared" si="111"/>
        <v>6087.9</v>
      </c>
      <c r="FA71" s="108">
        <f t="shared" si="112"/>
        <v>6087.9</v>
      </c>
      <c r="FB71" s="108">
        <f t="shared" si="113"/>
        <v>6087.9</v>
      </c>
      <c r="FC71" s="108">
        <f t="shared" si="114"/>
        <v>6087.9</v>
      </c>
      <c r="FD71" s="108">
        <f t="shared" si="115"/>
        <v>6087.9</v>
      </c>
      <c r="FE71" s="108">
        <f t="shared" si="116"/>
        <v>6087.9</v>
      </c>
      <c r="FF71" s="108">
        <f t="shared" si="117"/>
        <v>6087.9</v>
      </c>
      <c r="FG71" s="108">
        <f t="shared" si="118"/>
        <v>6087.9</v>
      </c>
      <c r="FH71" s="108">
        <f t="shared" ref="FH71:FH134" si="159">AVERAGE(EV71:FG71)</f>
        <v>6087.9000000000005</v>
      </c>
      <c r="FI71" s="108">
        <v>6087.9000000000005</v>
      </c>
    </row>
    <row r="72" spans="1:165" ht="12" customHeight="1" x14ac:dyDescent="0.25">
      <c r="A72" s="22">
        <f t="shared" ref="A72:A135" si="160">A71+1</f>
        <v>67</v>
      </c>
      <c r="B72" s="10" t="s">
        <v>65</v>
      </c>
      <c r="C72" s="28">
        <v>2021</v>
      </c>
      <c r="D72" s="282"/>
      <c r="E72" s="126">
        <f t="shared" si="91"/>
        <v>5740.1</v>
      </c>
      <c r="F72" s="11">
        <f>SUMIF(Площади!$A:$A,$B:$B,Площади!$C:$C)</f>
        <v>5740.1</v>
      </c>
      <c r="G72" s="11">
        <f>SUMIF(Площади!$A:$A,$B:$B,Площади!$G:$G)</f>
        <v>0</v>
      </c>
      <c r="H72" s="11">
        <f>SUMIF(Площади!$A:$A,$B:$B,Площади!$F:$F)</f>
        <v>909.7</v>
      </c>
      <c r="I72" s="124" t="s">
        <v>494</v>
      </c>
      <c r="J72" s="12">
        <v>39.75</v>
      </c>
      <c r="K72" s="27">
        <v>4.49</v>
      </c>
      <c r="L72" s="27">
        <v>7.61</v>
      </c>
      <c r="M72" s="27">
        <v>11.85</v>
      </c>
      <c r="N72" s="27">
        <v>6.1</v>
      </c>
      <c r="O72" s="27">
        <v>2.78</v>
      </c>
      <c r="P72" s="27">
        <v>1.6</v>
      </c>
      <c r="Q72" s="27">
        <v>5.09</v>
      </c>
      <c r="R72" s="27">
        <v>0.23</v>
      </c>
      <c r="S72" s="35">
        <f t="shared" si="84"/>
        <v>41.34</v>
      </c>
      <c r="T72" s="33">
        <f t="shared" si="84"/>
        <v>4.6696</v>
      </c>
      <c r="U72" s="33">
        <f t="shared" si="84"/>
        <v>7.9144000000000005</v>
      </c>
      <c r="V72" s="33">
        <f t="shared" si="83"/>
        <v>12.324</v>
      </c>
      <c r="W72" s="33">
        <f t="shared" si="83"/>
        <v>6.3439999999999994</v>
      </c>
      <c r="X72" s="33">
        <f t="shared" si="83"/>
        <v>2.8912</v>
      </c>
      <c r="Y72" s="33">
        <f t="shared" si="83"/>
        <v>1.6640000000000001</v>
      </c>
      <c r="Z72" s="33">
        <f t="shared" si="83"/>
        <v>5.2935999999999996</v>
      </c>
      <c r="AA72" s="33">
        <f t="shared" si="83"/>
        <v>0.23920000000000002</v>
      </c>
      <c r="AB72" s="36"/>
      <c r="AC72" s="36"/>
      <c r="AD72" s="122" t="s">
        <v>395</v>
      </c>
      <c r="AE72" s="37">
        <v>2</v>
      </c>
      <c r="AF72" s="38" t="s">
        <v>396</v>
      </c>
      <c r="AG72" s="282"/>
      <c r="AH72" s="26">
        <v>34.24</v>
      </c>
      <c r="AI72" s="26">
        <v>34.24</v>
      </c>
      <c r="AJ72" s="26">
        <v>2190</v>
      </c>
      <c r="AK72" s="26">
        <v>35.89</v>
      </c>
      <c r="AL72" s="26">
        <v>5.93</v>
      </c>
      <c r="AM72" s="282"/>
      <c r="AN72" s="15">
        <v>1.2E-2</v>
      </c>
      <c r="AO72" s="15">
        <v>1.2E-2</v>
      </c>
      <c r="AP72" s="16">
        <f t="shared" si="119"/>
        <v>7.1880000000000002E-4</v>
      </c>
      <c r="AQ72" s="15">
        <f t="shared" si="120"/>
        <v>2.4E-2</v>
      </c>
      <c r="AR72" s="15">
        <v>3.23</v>
      </c>
      <c r="AS72" s="282"/>
      <c r="AT72" s="13">
        <f t="shared" si="121"/>
        <v>10.916400000000001</v>
      </c>
      <c r="AU72" s="13">
        <f t="shared" si="122"/>
        <v>10.916400000000001</v>
      </c>
      <c r="AV72" s="13">
        <f t="shared" si="123"/>
        <v>0.65389236000000006</v>
      </c>
      <c r="AW72" s="13">
        <f t="shared" si="124"/>
        <v>21.832800000000002</v>
      </c>
      <c r="AX72" s="13">
        <f t="shared" si="125"/>
        <v>2938.3310000000001</v>
      </c>
      <c r="AY72" s="26">
        <f t="shared" si="126"/>
        <v>6.5116903189839911E-2</v>
      </c>
      <c r="AZ72" s="26">
        <f t="shared" si="127"/>
        <v>6.5116903189839911E-2</v>
      </c>
      <c r="BA72" s="26">
        <f t="shared" si="128"/>
        <v>0.24947723356735949</v>
      </c>
      <c r="BB72" s="26">
        <f t="shared" si="129"/>
        <v>0.1365096761380464</v>
      </c>
      <c r="BC72" s="26">
        <f t="shared" si="130"/>
        <v>3.0355399435549897</v>
      </c>
      <c r="BD72" s="282"/>
      <c r="BE72" s="108">
        <f t="shared" si="131"/>
        <v>314898.40796010324</v>
      </c>
      <c r="BF72" s="108">
        <f t="shared" si="132"/>
        <v>237723.99615879473</v>
      </c>
      <c r="BG72" s="108">
        <f t="shared" si="92"/>
        <v>29665.448664445597</v>
      </c>
      <c r="BH72" s="108">
        <f t="shared" si="93"/>
        <v>4933.4088301162783</v>
      </c>
      <c r="BI72" s="108">
        <f t="shared" si="94"/>
        <v>1759.8270837124269</v>
      </c>
      <c r="BJ72" s="127">
        <f t="shared" si="89"/>
        <v>9559.2615805204296</v>
      </c>
      <c r="BK72" s="108">
        <f>SUMIF('20.01'!$K:$K,$B:$B,'20.01'!$E:$E)</f>
        <v>191806.05000000002</v>
      </c>
      <c r="BL72" s="108">
        <f t="shared" si="133"/>
        <v>0</v>
      </c>
      <c r="BM72" s="108">
        <f>SUMIF('20.01'!$AI:$AI,$B:$B,'20.01'!$E:$E)</f>
        <v>0</v>
      </c>
      <c r="BN72" s="108">
        <f>SUMIF('20.01'!$L:$L,$B:$B,'20.01'!$E:$E)</f>
        <v>0</v>
      </c>
      <c r="BO72" s="108">
        <f>SUMIF('20.01'!$M:$M,$B:$B,'20.01'!$E:$E)</f>
        <v>0</v>
      </c>
      <c r="BP72" s="108">
        <f>SUMIF('20.01'!$N:$N,$B:$B,'20.01'!$E:$E)</f>
        <v>0</v>
      </c>
      <c r="BQ72" s="108">
        <f>SUMIF('20.01'!$O:$O,$B:$B,'20.01'!$E:$E)</f>
        <v>0</v>
      </c>
      <c r="BR72" s="108">
        <f>SUMIF('20.01'!$T:$T,$B:$B,'20.01'!$E:$E)</f>
        <v>0</v>
      </c>
      <c r="BS72" s="108">
        <f>SUMIF('20.01'!$AT:$AT,$B:$B,'20.01'!$E:$E)</f>
        <v>0</v>
      </c>
      <c r="BT72" s="108">
        <f>SUMIF('20.01'!$AO:$AO,$B:$B,'20.01'!$E:$E)</f>
        <v>0</v>
      </c>
      <c r="BU72" s="108">
        <f t="shared" si="134"/>
        <v>73412.44</v>
      </c>
      <c r="BV72" s="108">
        <f>SUMIF('20.01'!$AE:$AE,$B:$B,'20.01'!$E:$E)</f>
        <v>73412.44</v>
      </c>
      <c r="BW72" s="108">
        <f>SUMIF('20.01'!$AF:$AF,$B:$B,'20.01'!$E:$E)</f>
        <v>0</v>
      </c>
      <c r="BX72" s="108">
        <f>SUMIF('20.01'!$AG:$AG,$B:$B,'20.01'!$E:$E)</f>
        <v>0</v>
      </c>
      <c r="BY72" s="108">
        <f t="shared" si="135"/>
        <v>0</v>
      </c>
      <c r="BZ72" s="108">
        <f>SUMIF('20.01'!$AH:$AH,$B:$B,'20.01'!$E:$E)</f>
        <v>0</v>
      </c>
      <c r="CA72" s="108">
        <f>SUMIF('20.01'!$AP:$AP,$B:$B,'20.01'!$E:$E)</f>
        <v>0</v>
      </c>
      <c r="CB72" s="108">
        <f>SUMIF('20.01'!$AD:$AD,$B:$B,'20.01'!$E:$E)</f>
        <v>0</v>
      </c>
      <c r="CC72" s="108">
        <f t="shared" si="136"/>
        <v>0</v>
      </c>
      <c r="CD72" s="108">
        <f>SUMIF('20.01'!$Z:$Z,$B:$B,'20.01'!$E:$E)</f>
        <v>0</v>
      </c>
      <c r="CE72" s="108">
        <f>SUMIF('20.01'!$S:$S,$B:$B,'20.01'!$E:$E)</f>
        <v>0</v>
      </c>
      <c r="CF72" s="108">
        <f t="shared" si="137"/>
        <v>0</v>
      </c>
      <c r="CG72" s="108">
        <f>SUMIF('20.01'!$AJ:$AJ,$B:$B,'20.01'!$E:$E)</f>
        <v>0</v>
      </c>
      <c r="CH72" s="108">
        <f>SUMIF('20.01'!$AL:$AL,$B:$B,'20.01'!$E:$E)</f>
        <v>0</v>
      </c>
      <c r="CI72" s="108">
        <f>SUMIF('20.01'!$AM:$AM,$B:$B,'20.01'!$E:$E)</f>
        <v>0</v>
      </c>
      <c r="CJ72" s="108">
        <f>SUMIF('20.01'!$W:$W,$B:$B,'20.01'!$E:$E)</f>
        <v>0</v>
      </c>
      <c r="CK72" s="108">
        <f>SUMIF('20.01'!$AR:$AR,$B:$B,'20.01'!$E:$E)</f>
        <v>0</v>
      </c>
      <c r="CL72" s="108">
        <f t="shared" si="138"/>
        <v>0</v>
      </c>
      <c r="CM72" s="108">
        <f>SUMIF('20.01'!$P:$P,$B:$B,'20.01'!$E:$E)</f>
        <v>0</v>
      </c>
      <c r="CN72" s="108">
        <f>SUMIF('20.01'!$Q:$Q,$B:$B,'20.01'!$E:$E)</f>
        <v>0</v>
      </c>
      <c r="CO72" s="108">
        <f>SUMIF('20.01'!$AK:$AK,$B:$B,'20.01'!$E:$E)</f>
        <v>0</v>
      </c>
      <c r="CP72" s="108">
        <f>SUMIF('20.01'!$U:$U,$B:$B,'20.01'!$E:$E)</f>
        <v>0</v>
      </c>
      <c r="CQ72" s="108">
        <f>SUMIF('20.01'!$R:$R,$B:$B,'20.01'!$E:$E)</f>
        <v>0</v>
      </c>
      <c r="CR72" s="108">
        <f>SUMIF('20.01'!$V:$V,$B:$B,'20.01'!$E:$E)</f>
        <v>0</v>
      </c>
      <c r="CS72" s="108">
        <f t="shared" si="139"/>
        <v>0</v>
      </c>
      <c r="CT72" s="108">
        <f>SUMIF('20.01'!$AQ:$AQ,$B:$B,'20.01'!$E:$E)</f>
        <v>0</v>
      </c>
      <c r="CU72" s="108">
        <f>SUMIF('20.01'!$AC:$AC,$B:$B,'20.01'!$E:$E)</f>
        <v>0</v>
      </c>
      <c r="CV72" s="108">
        <f>SUMIF('20.01'!$AS:$AS,$B:$B,'20.01'!$E:$E)</f>
        <v>0</v>
      </c>
      <c r="CW72" s="108">
        <f t="shared" si="140"/>
        <v>0</v>
      </c>
      <c r="CX72" s="108">
        <f>SUMIF('20.01'!$AB:$AB,$B:$B,'20.01'!$E:$E)</f>
        <v>0</v>
      </c>
      <c r="CY72" s="108">
        <f>SUMIF('20.01'!$AA:$AA,$B:$B,'20.01'!$E:$E)</f>
        <v>0</v>
      </c>
      <c r="CZ72" s="108">
        <f>SUMIF('20.01'!$AN:$AN,$B:$B,'20.01'!$E:$E)</f>
        <v>0</v>
      </c>
      <c r="DA72" s="108">
        <f>SUMIF('20.01'!$X:$X,$B:$B,'20.01'!$E:$E)</f>
        <v>0</v>
      </c>
      <c r="DB72" s="108">
        <f>SUMIF('20.01'!$Y:$Y,$B:$B,'20.01'!$E:$E)</f>
        <v>0</v>
      </c>
      <c r="DC72" s="108">
        <f t="shared" si="141"/>
        <v>3761.9718013085226</v>
      </c>
      <c r="DD72" s="127">
        <f t="shared" si="142"/>
        <v>496107.29794678773</v>
      </c>
      <c r="DE72" s="108">
        <f t="shared" si="90"/>
        <v>401174.4533313443</v>
      </c>
      <c r="DF72" s="127">
        <f t="shared" si="143"/>
        <v>888.97558262856796</v>
      </c>
      <c r="DG72" s="127">
        <f t="shared" si="95"/>
        <v>407.26700593012094</v>
      </c>
      <c r="DH72" s="127">
        <f t="shared" si="96"/>
        <v>481.70857669844708</v>
      </c>
      <c r="DI72" s="108">
        <f>SUMIF('20.01'!$AZ:$AZ,$B:$B,'20.01'!$E:$E)+FH72*$DI$249</f>
        <v>570.41100225702712</v>
      </c>
      <c r="DJ72" s="108">
        <f>SUMIF('20.01'!$AY:$AY,$B:$B,'20.01'!$E:$E)</f>
        <v>0</v>
      </c>
      <c r="DK72" s="108">
        <f t="shared" si="97"/>
        <v>819.23042609876813</v>
      </c>
      <c r="DL72" s="108">
        <f>SUMIF('20.01'!$AX:$AX,$B:$B,'20.01'!$E:$E)</f>
        <v>0</v>
      </c>
      <c r="DM72" s="108">
        <f t="shared" si="98"/>
        <v>91834.182564081799</v>
      </c>
      <c r="DN72" s="108">
        <f>SUMIF('20.01'!$BA:$BA,$B:$B,'20.01'!$E:$E)</f>
        <v>0</v>
      </c>
      <c r="DO72" s="108">
        <f t="shared" si="99"/>
        <v>820.04504037728873</v>
      </c>
      <c r="DP72" s="108">
        <f>SUMIF('20.01'!$AW:$AW,$B:$B,'20.01'!$E:$E)</f>
        <v>0</v>
      </c>
      <c r="DQ72" s="108">
        <f t="shared" si="144"/>
        <v>434589.21477594343</v>
      </c>
      <c r="DR72" s="108">
        <f t="shared" si="145"/>
        <v>359863.53940337861</v>
      </c>
      <c r="DS72" s="108">
        <f t="shared" si="100"/>
        <v>115729.46234196046</v>
      </c>
      <c r="DT72" s="108">
        <f t="shared" si="101"/>
        <v>244134.07706141812</v>
      </c>
      <c r="DU72" s="108">
        <f t="shared" si="146"/>
        <v>61088.243803510282</v>
      </c>
      <c r="DV72" s="108">
        <f t="shared" si="147"/>
        <v>36270.315438570869</v>
      </c>
      <c r="DW72" s="108">
        <f t="shared" si="148"/>
        <v>24817.928364939409</v>
      </c>
      <c r="DX72" s="108">
        <f t="shared" si="149"/>
        <v>5142.3884022069851</v>
      </c>
      <c r="DY72" s="108">
        <f t="shared" si="150"/>
        <v>3028.1928113534846</v>
      </c>
      <c r="DZ72" s="108">
        <f t="shared" si="151"/>
        <v>2114.1955908535001</v>
      </c>
      <c r="EA72" s="108">
        <f t="shared" si="152"/>
        <v>4067.3365080816434</v>
      </c>
      <c r="EB72" s="108">
        <f t="shared" si="153"/>
        <v>321.03188409832376</v>
      </c>
      <c r="EC72" s="108">
        <f t="shared" si="154"/>
        <v>4106.6747746675828</v>
      </c>
      <c r="ED72" s="108">
        <f t="shared" si="155"/>
        <v>73932.701159430391</v>
      </c>
      <c r="EE72" s="108">
        <f t="shared" si="102"/>
        <v>574763.72340919101</v>
      </c>
      <c r="EF72" s="108">
        <f t="shared" si="156"/>
        <v>236996.31655240559</v>
      </c>
      <c r="EG72" s="108">
        <f t="shared" si="103"/>
        <v>201885.75113723436</v>
      </c>
      <c r="EH72" s="108">
        <f t="shared" si="104"/>
        <v>135881.65571955108</v>
      </c>
      <c r="EI72" s="108">
        <f t="shared" si="157"/>
        <v>210882.05996821122</v>
      </c>
      <c r="EJ72" s="108">
        <f t="shared" si="105"/>
        <v>206172.61040162542</v>
      </c>
      <c r="EK72" s="108">
        <f t="shared" si="106"/>
        <v>610.40956658580387</v>
      </c>
      <c r="EL72" s="108">
        <f>SUMIF('20.01'!$BF:$BF,$B:$B,'20.01'!$E:$E)</f>
        <v>4099.04</v>
      </c>
      <c r="EM72" s="108">
        <f>SUMIF('20.01'!$BH:$BH,$B:$B,'20.01'!$E:$E)</f>
        <v>0</v>
      </c>
      <c r="EO72" s="115">
        <v>8.9653544797106792E-3</v>
      </c>
      <c r="EP72" s="107">
        <v>3.406417885895515</v>
      </c>
      <c r="EQ72" s="108">
        <f t="shared" si="158"/>
        <v>5740.0999999999995</v>
      </c>
      <c r="ER72" s="107">
        <v>3.0862314153277803</v>
      </c>
      <c r="ES72" s="108">
        <f t="shared" si="107"/>
        <v>5740.0999999999995</v>
      </c>
      <c r="ET72" s="107">
        <v>1.6009266232182067</v>
      </c>
      <c r="EU72" s="108">
        <f t="shared" si="108"/>
        <v>5740.0999999999995</v>
      </c>
      <c r="EV72" s="108">
        <f t="shared" si="85"/>
        <v>5740.1</v>
      </c>
      <c r="EW72" s="108">
        <f t="shared" si="86"/>
        <v>5740.1</v>
      </c>
      <c r="EX72" s="108">
        <f t="shared" si="109"/>
        <v>5740.1</v>
      </c>
      <c r="EY72" s="108">
        <f t="shared" si="110"/>
        <v>5740.1</v>
      </c>
      <c r="EZ72" s="108">
        <f t="shared" si="111"/>
        <v>5740.1</v>
      </c>
      <c r="FA72" s="108">
        <f t="shared" si="112"/>
        <v>5740.1</v>
      </c>
      <c r="FB72" s="108">
        <f t="shared" si="113"/>
        <v>5740.1</v>
      </c>
      <c r="FC72" s="108">
        <f t="shared" si="114"/>
        <v>5740.1</v>
      </c>
      <c r="FD72" s="108">
        <f t="shared" si="115"/>
        <v>5740.1</v>
      </c>
      <c r="FE72" s="108">
        <f t="shared" si="116"/>
        <v>5740.1</v>
      </c>
      <c r="FF72" s="108">
        <f t="shared" si="117"/>
        <v>5740.1</v>
      </c>
      <c r="FG72" s="108">
        <f t="shared" si="118"/>
        <v>5740.1</v>
      </c>
      <c r="FH72" s="108">
        <f t="shared" si="159"/>
        <v>5740.0999999999995</v>
      </c>
      <c r="FI72" s="108">
        <v>5740.0999999999995</v>
      </c>
    </row>
    <row r="73" spans="1:165" ht="12" customHeight="1" x14ac:dyDescent="0.25">
      <c r="A73" s="22">
        <f t="shared" si="160"/>
        <v>68</v>
      </c>
      <c r="B73" s="10" t="s">
        <v>66</v>
      </c>
      <c r="C73" s="28">
        <v>2021</v>
      </c>
      <c r="D73" s="282"/>
      <c r="E73" s="126">
        <f t="shared" si="91"/>
        <v>3102.4</v>
      </c>
      <c r="F73" s="11">
        <f>SUMIF(Площади!$A:$A,$B:$B,Площади!$C:$C)</f>
        <v>3102.4</v>
      </c>
      <c r="G73" s="11">
        <f>SUMIF(Площади!$A:$A,$B:$B,Площади!$G:$G)</f>
        <v>0</v>
      </c>
      <c r="H73" s="11">
        <f>SUMIF(Площади!$A:$A,$B:$B,Площади!$F:$F)</f>
        <v>798.9</v>
      </c>
      <c r="I73" s="124" t="s">
        <v>494</v>
      </c>
      <c r="J73" s="12">
        <v>39.75</v>
      </c>
      <c r="K73" s="27">
        <v>4.49</v>
      </c>
      <c r="L73" s="27">
        <v>7.61</v>
      </c>
      <c r="M73" s="27">
        <v>11.85</v>
      </c>
      <c r="N73" s="27">
        <v>6.1</v>
      </c>
      <c r="O73" s="27">
        <v>2.78</v>
      </c>
      <c r="P73" s="27">
        <v>1.6</v>
      </c>
      <c r="Q73" s="27">
        <v>5.09</v>
      </c>
      <c r="R73" s="27">
        <v>0.23</v>
      </c>
      <c r="S73" s="35">
        <f t="shared" si="84"/>
        <v>41.34</v>
      </c>
      <c r="T73" s="33">
        <f t="shared" si="84"/>
        <v>4.6696</v>
      </c>
      <c r="U73" s="33">
        <f t="shared" si="84"/>
        <v>7.9144000000000005</v>
      </c>
      <c r="V73" s="33">
        <f t="shared" si="83"/>
        <v>12.324</v>
      </c>
      <c r="W73" s="33">
        <f t="shared" si="83"/>
        <v>6.3439999999999994</v>
      </c>
      <c r="X73" s="33">
        <f t="shared" si="83"/>
        <v>2.8912</v>
      </c>
      <c r="Y73" s="33">
        <f t="shared" si="83"/>
        <v>1.6640000000000001</v>
      </c>
      <c r="Z73" s="33">
        <f t="shared" si="83"/>
        <v>5.2935999999999996</v>
      </c>
      <c r="AA73" s="33">
        <f t="shared" si="83"/>
        <v>0.23920000000000002</v>
      </c>
      <c r="AB73" s="36"/>
      <c r="AC73" s="36"/>
      <c r="AD73" s="122" t="s">
        <v>395</v>
      </c>
      <c r="AE73" s="37">
        <v>2</v>
      </c>
      <c r="AF73" s="38" t="s">
        <v>396</v>
      </c>
      <c r="AG73" s="282"/>
      <c r="AH73" s="26">
        <v>34.24</v>
      </c>
      <c r="AI73" s="26">
        <v>34.24</v>
      </c>
      <c r="AJ73" s="26">
        <v>2190</v>
      </c>
      <c r="AK73" s="26">
        <v>35.89</v>
      </c>
      <c r="AL73" s="26">
        <v>5.93</v>
      </c>
      <c r="AM73" s="282"/>
      <c r="AN73" s="15">
        <v>1.2E-2</v>
      </c>
      <c r="AO73" s="15">
        <v>1.2E-2</v>
      </c>
      <c r="AP73" s="16">
        <f t="shared" si="119"/>
        <v>7.1880000000000002E-4</v>
      </c>
      <c r="AQ73" s="15">
        <f t="shared" si="120"/>
        <v>2.4E-2</v>
      </c>
      <c r="AR73" s="15">
        <v>3.23</v>
      </c>
      <c r="AS73" s="282"/>
      <c r="AT73" s="13">
        <f t="shared" si="121"/>
        <v>9.5868000000000002</v>
      </c>
      <c r="AU73" s="13">
        <f t="shared" si="122"/>
        <v>9.5868000000000002</v>
      </c>
      <c r="AV73" s="13">
        <f t="shared" si="123"/>
        <v>0.57424931999999995</v>
      </c>
      <c r="AW73" s="13">
        <f t="shared" si="124"/>
        <v>19.1736</v>
      </c>
      <c r="AX73" s="13">
        <f t="shared" si="125"/>
        <v>2580.4470000000001</v>
      </c>
      <c r="AY73" s="26">
        <f t="shared" si="126"/>
        <v>0.10580583806085611</v>
      </c>
      <c r="AZ73" s="26">
        <f t="shared" si="127"/>
        <v>0.10580583806085611</v>
      </c>
      <c r="BA73" s="26">
        <f t="shared" si="128"/>
        <v>0.40536552694687977</v>
      </c>
      <c r="BB73" s="26">
        <f t="shared" si="129"/>
        <v>0.22180908457968024</v>
      </c>
      <c r="BC73" s="26">
        <f t="shared" si="130"/>
        <v>4.9323268147240844</v>
      </c>
      <c r="BD73" s="282"/>
      <c r="BE73" s="108">
        <f t="shared" si="131"/>
        <v>52755.877560503272</v>
      </c>
      <c r="BF73" s="108">
        <f t="shared" si="132"/>
        <v>52755.877560503272</v>
      </c>
      <c r="BG73" s="108">
        <f t="shared" si="92"/>
        <v>16033.533899509775</v>
      </c>
      <c r="BH73" s="108">
        <f t="shared" si="93"/>
        <v>2666.4008561789424</v>
      </c>
      <c r="BI73" s="108">
        <f t="shared" si="94"/>
        <v>951.148506909189</v>
      </c>
      <c r="BJ73" s="127">
        <f t="shared" si="89"/>
        <v>5166.5742979053657</v>
      </c>
      <c r="BK73" s="108">
        <f>SUMIF('20.01'!$K:$K,$B:$B,'20.01'!$E:$E)</f>
        <v>27938.22</v>
      </c>
      <c r="BL73" s="108">
        <f t="shared" si="133"/>
        <v>0</v>
      </c>
      <c r="BM73" s="108">
        <f>SUMIF('20.01'!$AI:$AI,$B:$B,'20.01'!$E:$E)</f>
        <v>0</v>
      </c>
      <c r="BN73" s="108">
        <f>SUMIF('20.01'!$L:$L,$B:$B,'20.01'!$E:$E)</f>
        <v>0</v>
      </c>
      <c r="BO73" s="108">
        <f>SUMIF('20.01'!$M:$M,$B:$B,'20.01'!$E:$E)</f>
        <v>0</v>
      </c>
      <c r="BP73" s="108">
        <f>SUMIF('20.01'!$N:$N,$B:$B,'20.01'!$E:$E)</f>
        <v>0</v>
      </c>
      <c r="BQ73" s="108">
        <f>SUMIF('20.01'!$O:$O,$B:$B,'20.01'!$E:$E)</f>
        <v>0</v>
      </c>
      <c r="BR73" s="108">
        <f>SUMIF('20.01'!$T:$T,$B:$B,'20.01'!$E:$E)</f>
        <v>0</v>
      </c>
      <c r="BS73" s="108">
        <f>SUMIF('20.01'!$AT:$AT,$B:$B,'20.01'!$E:$E)</f>
        <v>0</v>
      </c>
      <c r="BT73" s="108">
        <f>SUMIF('20.01'!$AO:$AO,$B:$B,'20.01'!$E:$E)</f>
        <v>0</v>
      </c>
      <c r="BU73" s="108">
        <f t="shared" si="134"/>
        <v>0</v>
      </c>
      <c r="BV73" s="108">
        <f>SUMIF('20.01'!$AE:$AE,$B:$B,'20.01'!$E:$E)</f>
        <v>0</v>
      </c>
      <c r="BW73" s="108">
        <f>SUMIF('20.01'!$AF:$AF,$B:$B,'20.01'!$E:$E)</f>
        <v>0</v>
      </c>
      <c r="BX73" s="108">
        <f>SUMIF('20.01'!$AG:$AG,$B:$B,'20.01'!$E:$E)</f>
        <v>0</v>
      </c>
      <c r="BY73" s="108">
        <f t="shared" si="135"/>
        <v>0</v>
      </c>
      <c r="BZ73" s="108">
        <f>SUMIF('20.01'!$AH:$AH,$B:$B,'20.01'!$E:$E)</f>
        <v>0</v>
      </c>
      <c r="CA73" s="108">
        <f>SUMIF('20.01'!$AP:$AP,$B:$B,'20.01'!$E:$E)</f>
        <v>0</v>
      </c>
      <c r="CB73" s="108">
        <f>SUMIF('20.01'!$AD:$AD,$B:$B,'20.01'!$E:$E)</f>
        <v>0</v>
      </c>
      <c r="CC73" s="108">
        <f t="shared" si="136"/>
        <v>0</v>
      </c>
      <c r="CD73" s="108">
        <f>SUMIF('20.01'!$Z:$Z,$B:$B,'20.01'!$E:$E)</f>
        <v>0</v>
      </c>
      <c r="CE73" s="108">
        <f>SUMIF('20.01'!$S:$S,$B:$B,'20.01'!$E:$E)</f>
        <v>0</v>
      </c>
      <c r="CF73" s="108">
        <f t="shared" si="137"/>
        <v>0</v>
      </c>
      <c r="CG73" s="108">
        <f>SUMIF('20.01'!$AJ:$AJ,$B:$B,'20.01'!$E:$E)</f>
        <v>0</v>
      </c>
      <c r="CH73" s="108">
        <f>SUMIF('20.01'!$AL:$AL,$B:$B,'20.01'!$E:$E)</f>
        <v>0</v>
      </c>
      <c r="CI73" s="108">
        <f>SUMIF('20.01'!$AM:$AM,$B:$B,'20.01'!$E:$E)</f>
        <v>0</v>
      </c>
      <c r="CJ73" s="108">
        <f>SUMIF('20.01'!$W:$W,$B:$B,'20.01'!$E:$E)</f>
        <v>0</v>
      </c>
      <c r="CK73" s="108">
        <f>SUMIF('20.01'!$AR:$AR,$B:$B,'20.01'!$E:$E)</f>
        <v>0</v>
      </c>
      <c r="CL73" s="108">
        <f t="shared" si="138"/>
        <v>0</v>
      </c>
      <c r="CM73" s="108">
        <f>SUMIF('20.01'!$P:$P,$B:$B,'20.01'!$E:$E)</f>
        <v>0</v>
      </c>
      <c r="CN73" s="108">
        <f>SUMIF('20.01'!$Q:$Q,$B:$B,'20.01'!$E:$E)</f>
        <v>0</v>
      </c>
      <c r="CO73" s="108">
        <f>SUMIF('20.01'!$AK:$AK,$B:$B,'20.01'!$E:$E)</f>
        <v>0</v>
      </c>
      <c r="CP73" s="108">
        <f>SUMIF('20.01'!$U:$U,$B:$B,'20.01'!$E:$E)</f>
        <v>0</v>
      </c>
      <c r="CQ73" s="108">
        <f>SUMIF('20.01'!$R:$R,$B:$B,'20.01'!$E:$E)</f>
        <v>0</v>
      </c>
      <c r="CR73" s="108">
        <f>SUMIF('20.01'!$V:$V,$B:$B,'20.01'!$E:$E)</f>
        <v>0</v>
      </c>
      <c r="CS73" s="108">
        <f t="shared" si="139"/>
        <v>0</v>
      </c>
      <c r="CT73" s="108">
        <f>SUMIF('20.01'!$AQ:$AQ,$B:$B,'20.01'!$E:$E)</f>
        <v>0</v>
      </c>
      <c r="CU73" s="108">
        <f>SUMIF('20.01'!$AC:$AC,$B:$B,'20.01'!$E:$E)</f>
        <v>0</v>
      </c>
      <c r="CV73" s="108">
        <f>SUMIF('20.01'!$AS:$AS,$B:$B,'20.01'!$E:$E)</f>
        <v>0</v>
      </c>
      <c r="CW73" s="108">
        <f t="shared" si="140"/>
        <v>0</v>
      </c>
      <c r="CX73" s="108">
        <f>SUMIF('20.01'!$AB:$AB,$B:$B,'20.01'!$E:$E)</f>
        <v>0</v>
      </c>
      <c r="CY73" s="108">
        <f>SUMIF('20.01'!$AA:$AA,$B:$B,'20.01'!$E:$E)</f>
        <v>0</v>
      </c>
      <c r="CZ73" s="108">
        <f>SUMIF('20.01'!$AN:$AN,$B:$B,'20.01'!$E:$E)</f>
        <v>0</v>
      </c>
      <c r="DA73" s="108">
        <f>SUMIF('20.01'!$X:$X,$B:$B,'20.01'!$E:$E)</f>
        <v>0</v>
      </c>
      <c r="DB73" s="108">
        <f>SUMIF('20.01'!$Y:$Y,$B:$B,'20.01'!$E:$E)</f>
        <v>0</v>
      </c>
      <c r="DC73" s="108">
        <f t="shared" si="141"/>
        <v>0</v>
      </c>
      <c r="DD73" s="127">
        <f t="shared" si="142"/>
        <v>268135.27310501819</v>
      </c>
      <c r="DE73" s="108">
        <f t="shared" si="90"/>
        <v>216826.12219563476</v>
      </c>
      <c r="DF73" s="127">
        <f t="shared" si="143"/>
        <v>480.47209065118568</v>
      </c>
      <c r="DG73" s="127">
        <f t="shared" si="95"/>
        <v>220.11901520837753</v>
      </c>
      <c r="DH73" s="127">
        <f t="shared" si="96"/>
        <v>260.35307544280812</v>
      </c>
      <c r="DI73" s="108">
        <f>SUMIF('20.01'!$AZ:$AZ,$B:$B,'20.01'!$E:$E)+FH73*$DI$249</f>
        <v>308.29481949830171</v>
      </c>
      <c r="DJ73" s="108">
        <f>SUMIF('20.01'!$AY:$AY,$B:$B,'20.01'!$E:$E)</f>
        <v>0</v>
      </c>
      <c r="DK73" s="108">
        <f t="shared" si="97"/>
        <v>442.77634081789853</v>
      </c>
      <c r="DL73" s="108">
        <f>SUMIF('20.01'!$AX:$AX,$B:$B,'20.01'!$E:$E)</f>
        <v>0</v>
      </c>
      <c r="DM73" s="108">
        <f t="shared" si="98"/>
        <v>49634.391036185341</v>
      </c>
      <c r="DN73" s="108">
        <f>SUMIF('20.01'!$BA:$BA,$B:$B,'20.01'!$E:$E)</f>
        <v>0</v>
      </c>
      <c r="DO73" s="108">
        <f t="shared" si="99"/>
        <v>443.21662223071058</v>
      </c>
      <c r="DP73" s="108">
        <f>SUMIF('20.01'!$AW:$AW,$B:$B,'20.01'!$E:$E)</f>
        <v>0</v>
      </c>
      <c r="DQ73" s="108">
        <f t="shared" si="144"/>
        <v>234886.07862596249</v>
      </c>
      <c r="DR73" s="108">
        <f t="shared" si="145"/>
        <v>194498.46599276009</v>
      </c>
      <c r="DS73" s="108">
        <f t="shared" si="100"/>
        <v>62549.273352328062</v>
      </c>
      <c r="DT73" s="108">
        <f t="shared" si="101"/>
        <v>131949.19264043204</v>
      </c>
      <c r="DU73" s="108">
        <f t="shared" si="146"/>
        <v>33016.875590322532</v>
      </c>
      <c r="DV73" s="108">
        <f t="shared" si="147"/>
        <v>19603.321652344439</v>
      </c>
      <c r="DW73" s="108">
        <f t="shared" si="148"/>
        <v>13413.553937978095</v>
      </c>
      <c r="DX73" s="108">
        <f t="shared" si="149"/>
        <v>2779.3497986109919</v>
      </c>
      <c r="DY73" s="108">
        <f t="shared" si="150"/>
        <v>1636.6727718930078</v>
      </c>
      <c r="DZ73" s="108">
        <f t="shared" si="151"/>
        <v>1142.6770267179841</v>
      </c>
      <c r="EA73" s="108">
        <f t="shared" si="152"/>
        <v>2198.3074829136244</v>
      </c>
      <c r="EB73" s="108">
        <f t="shared" si="153"/>
        <v>173.5107954960088</v>
      </c>
      <c r="EC73" s="108">
        <f t="shared" si="154"/>
        <v>2219.568965859256</v>
      </c>
      <c r="ED73" s="108">
        <f t="shared" si="155"/>
        <v>39959.027208065527</v>
      </c>
      <c r="EE73" s="108">
        <f t="shared" si="102"/>
        <v>310647.37121385953</v>
      </c>
      <c r="EF73" s="108">
        <f t="shared" si="156"/>
        <v>128091.3873403222</v>
      </c>
      <c r="EG73" s="108">
        <f t="shared" si="103"/>
        <v>109114.8855121263</v>
      </c>
      <c r="EH73" s="108">
        <f t="shared" si="104"/>
        <v>73441.09836141103</v>
      </c>
      <c r="EI73" s="108">
        <f t="shared" si="157"/>
        <v>116091.19066657173</v>
      </c>
      <c r="EJ73" s="108">
        <f t="shared" si="105"/>
        <v>111434.36999786286</v>
      </c>
      <c r="EK73" s="108">
        <f t="shared" si="106"/>
        <v>329.92066870886998</v>
      </c>
      <c r="EL73" s="108">
        <f>SUMIF('20.01'!$BF:$BF,$B:$B,'20.01'!$E:$E)</f>
        <v>4326.8999999999996</v>
      </c>
      <c r="EM73" s="108">
        <f>SUMIF('20.01'!$BH:$BH,$B:$B,'20.01'!$E:$E)</f>
        <v>0</v>
      </c>
      <c r="EO73" s="115">
        <v>4.845690348043441E-3</v>
      </c>
      <c r="EP73" s="107">
        <v>3.4064167268041241</v>
      </c>
      <c r="EQ73" s="108">
        <f t="shared" si="158"/>
        <v>3102.400000000001</v>
      </c>
      <c r="ER73" s="107">
        <v>3.0862321907216499</v>
      </c>
      <c r="ES73" s="108">
        <f t="shared" si="107"/>
        <v>3102.400000000001</v>
      </c>
      <c r="ET73" s="107">
        <v>1.6009262113402063</v>
      </c>
      <c r="EU73" s="108">
        <f t="shared" si="108"/>
        <v>3102.400000000001</v>
      </c>
      <c r="EV73" s="108">
        <f t="shared" si="85"/>
        <v>3102.4</v>
      </c>
      <c r="EW73" s="108">
        <f t="shared" si="86"/>
        <v>3102.4</v>
      </c>
      <c r="EX73" s="108">
        <f t="shared" si="109"/>
        <v>3102.4</v>
      </c>
      <c r="EY73" s="108">
        <f t="shared" si="110"/>
        <v>3102.4</v>
      </c>
      <c r="EZ73" s="108">
        <f t="shared" si="111"/>
        <v>3102.4</v>
      </c>
      <c r="FA73" s="108">
        <f t="shared" si="112"/>
        <v>3102.4</v>
      </c>
      <c r="FB73" s="108">
        <f t="shared" si="113"/>
        <v>3102.4</v>
      </c>
      <c r="FC73" s="108">
        <f t="shared" si="114"/>
        <v>3102.4</v>
      </c>
      <c r="FD73" s="108">
        <f t="shared" si="115"/>
        <v>3102.4</v>
      </c>
      <c r="FE73" s="108">
        <f t="shared" si="116"/>
        <v>3102.4</v>
      </c>
      <c r="FF73" s="108">
        <f t="shared" si="117"/>
        <v>3102.4</v>
      </c>
      <c r="FG73" s="108">
        <f t="shared" si="118"/>
        <v>3102.4</v>
      </c>
      <c r="FH73" s="108">
        <f t="shared" si="159"/>
        <v>3102.400000000001</v>
      </c>
      <c r="FI73" s="108">
        <v>0</v>
      </c>
    </row>
    <row r="74" spans="1:165" ht="12" customHeight="1" x14ac:dyDescent="0.25">
      <c r="A74" s="22">
        <f t="shared" si="160"/>
        <v>69</v>
      </c>
      <c r="B74" s="10" t="s">
        <v>67</v>
      </c>
      <c r="C74" s="28">
        <v>2021</v>
      </c>
      <c r="D74" s="282"/>
      <c r="E74" s="126">
        <f t="shared" si="91"/>
        <v>6051.7</v>
      </c>
      <c r="F74" s="11">
        <f>SUMIF(Площади!$A:$A,$B:$B,Площади!$C:$C)</f>
        <v>6051.7</v>
      </c>
      <c r="G74" s="11">
        <f>SUMIF(Площади!$A:$A,$B:$B,Площади!$G:$G)</f>
        <v>0</v>
      </c>
      <c r="H74" s="11">
        <f>SUMIF(Площади!$A:$A,$B:$B,Площади!$F:$F)</f>
        <v>673.8</v>
      </c>
      <c r="I74" s="124" t="s">
        <v>494</v>
      </c>
      <c r="J74" s="12">
        <v>39.75</v>
      </c>
      <c r="K74" s="27">
        <v>4.49</v>
      </c>
      <c r="L74" s="27">
        <v>7.61</v>
      </c>
      <c r="M74" s="27">
        <v>11.85</v>
      </c>
      <c r="N74" s="27">
        <v>6.1</v>
      </c>
      <c r="O74" s="27">
        <v>2.78</v>
      </c>
      <c r="P74" s="27">
        <v>1.6</v>
      </c>
      <c r="Q74" s="27">
        <v>5.09</v>
      </c>
      <c r="R74" s="27">
        <v>0.23</v>
      </c>
      <c r="S74" s="35">
        <f t="shared" si="84"/>
        <v>41.34</v>
      </c>
      <c r="T74" s="33">
        <f t="shared" si="84"/>
        <v>4.6696</v>
      </c>
      <c r="U74" s="33">
        <f t="shared" si="84"/>
        <v>7.9144000000000005</v>
      </c>
      <c r="V74" s="33">
        <f t="shared" si="83"/>
        <v>12.324</v>
      </c>
      <c r="W74" s="33">
        <f t="shared" si="83"/>
        <v>6.3439999999999994</v>
      </c>
      <c r="X74" s="33">
        <f t="shared" si="83"/>
        <v>2.8912</v>
      </c>
      <c r="Y74" s="33">
        <f t="shared" si="83"/>
        <v>1.6640000000000001</v>
      </c>
      <c r="Z74" s="33">
        <f t="shared" si="83"/>
        <v>5.2935999999999996</v>
      </c>
      <c r="AA74" s="33">
        <f t="shared" si="83"/>
        <v>0.23920000000000002</v>
      </c>
      <c r="AB74" s="36"/>
      <c r="AC74" s="36"/>
      <c r="AD74" s="122" t="s">
        <v>395</v>
      </c>
      <c r="AE74" s="37">
        <v>2</v>
      </c>
      <c r="AF74" s="38" t="s">
        <v>396</v>
      </c>
      <c r="AG74" s="282"/>
      <c r="AH74" s="26">
        <v>34.24</v>
      </c>
      <c r="AI74" s="26">
        <v>34.24</v>
      </c>
      <c r="AJ74" s="26">
        <v>2190</v>
      </c>
      <c r="AK74" s="26">
        <v>35.89</v>
      </c>
      <c r="AL74" s="26">
        <v>5.93</v>
      </c>
      <c r="AM74" s="282"/>
      <c r="AN74" s="15">
        <v>1.2E-2</v>
      </c>
      <c r="AO74" s="15">
        <v>1.2E-2</v>
      </c>
      <c r="AP74" s="16">
        <f t="shared" si="119"/>
        <v>7.1880000000000002E-4</v>
      </c>
      <c r="AQ74" s="15">
        <f t="shared" si="120"/>
        <v>2.4E-2</v>
      </c>
      <c r="AR74" s="15">
        <v>3.23</v>
      </c>
      <c r="AS74" s="282"/>
      <c r="AT74" s="13">
        <f t="shared" si="121"/>
        <v>8.0855999999999995</v>
      </c>
      <c r="AU74" s="13">
        <f t="shared" si="122"/>
        <v>8.0855999999999995</v>
      </c>
      <c r="AV74" s="13">
        <f t="shared" si="123"/>
        <v>0.48432744</v>
      </c>
      <c r="AW74" s="13">
        <f t="shared" si="124"/>
        <v>16.171199999999999</v>
      </c>
      <c r="AX74" s="13">
        <f t="shared" si="125"/>
        <v>2176.3739999999998</v>
      </c>
      <c r="AY74" s="26">
        <f t="shared" si="126"/>
        <v>4.5747631905084525E-2</v>
      </c>
      <c r="AZ74" s="26">
        <f t="shared" si="127"/>
        <v>4.5747631905084525E-2</v>
      </c>
      <c r="BA74" s="26">
        <f t="shared" si="128"/>
        <v>0.17526927864897468</v>
      </c>
      <c r="BB74" s="26">
        <f t="shared" si="129"/>
        <v>9.5904352165507203E-2</v>
      </c>
      <c r="BC74" s="26">
        <f t="shared" si="130"/>
        <v>2.1326070062957512</v>
      </c>
      <c r="BD74" s="282"/>
      <c r="BE74" s="108">
        <f t="shared" si="131"/>
        <v>279075.95080854982</v>
      </c>
      <c r="BF74" s="108">
        <f t="shared" si="132"/>
        <v>76705.381238685397</v>
      </c>
      <c r="BG74" s="108">
        <f t="shared" si="92"/>
        <v>31275.830679365408</v>
      </c>
      <c r="BH74" s="108">
        <f t="shared" si="93"/>
        <v>5201.2177866613247</v>
      </c>
      <c r="BI74" s="108">
        <f t="shared" si="94"/>
        <v>1855.3588896539243</v>
      </c>
      <c r="BJ74" s="127">
        <f t="shared" si="89"/>
        <v>10078.183883004733</v>
      </c>
      <c r="BK74" s="108">
        <f>SUMIF('20.01'!$K:$K,$B:$B,'20.01'!$E:$E)</f>
        <v>28294.79</v>
      </c>
      <c r="BL74" s="108">
        <f t="shared" si="133"/>
        <v>0</v>
      </c>
      <c r="BM74" s="108">
        <f>SUMIF('20.01'!$AI:$AI,$B:$B,'20.01'!$E:$E)</f>
        <v>0</v>
      </c>
      <c r="BN74" s="108">
        <f>SUMIF('20.01'!$L:$L,$B:$B,'20.01'!$E:$E)</f>
        <v>0</v>
      </c>
      <c r="BO74" s="108">
        <f>SUMIF('20.01'!$M:$M,$B:$B,'20.01'!$E:$E)</f>
        <v>0</v>
      </c>
      <c r="BP74" s="108">
        <f>SUMIF('20.01'!$N:$N,$B:$B,'20.01'!$E:$E)</f>
        <v>0</v>
      </c>
      <c r="BQ74" s="108">
        <f>SUMIF('20.01'!$O:$O,$B:$B,'20.01'!$E:$E)</f>
        <v>0</v>
      </c>
      <c r="BR74" s="108">
        <f>SUMIF('20.01'!$T:$T,$B:$B,'20.01'!$E:$E)</f>
        <v>0</v>
      </c>
      <c r="BS74" s="108">
        <f>SUMIF('20.01'!$AT:$AT,$B:$B,'20.01'!$E:$E)</f>
        <v>0</v>
      </c>
      <c r="BT74" s="108">
        <f>SUMIF('20.01'!$AO:$AO,$B:$B,'20.01'!$E:$E)</f>
        <v>0</v>
      </c>
      <c r="BU74" s="108">
        <f t="shared" si="134"/>
        <v>0</v>
      </c>
      <c r="BV74" s="108">
        <f>SUMIF('20.01'!$AE:$AE,$B:$B,'20.01'!$E:$E)</f>
        <v>0</v>
      </c>
      <c r="BW74" s="108">
        <f>SUMIF('20.01'!$AF:$AF,$B:$B,'20.01'!$E:$E)</f>
        <v>0</v>
      </c>
      <c r="BX74" s="108">
        <f>SUMIF('20.01'!$AG:$AG,$B:$B,'20.01'!$E:$E)</f>
        <v>0</v>
      </c>
      <c r="BY74" s="108">
        <f t="shared" si="135"/>
        <v>0</v>
      </c>
      <c r="BZ74" s="108">
        <f>SUMIF('20.01'!$AH:$AH,$B:$B,'20.01'!$E:$E)</f>
        <v>0</v>
      </c>
      <c r="CA74" s="108">
        <f>SUMIF('20.01'!$AP:$AP,$B:$B,'20.01'!$E:$E)</f>
        <v>0</v>
      </c>
      <c r="CB74" s="108">
        <f>SUMIF('20.01'!$AD:$AD,$B:$B,'20.01'!$E:$E)</f>
        <v>0</v>
      </c>
      <c r="CC74" s="108">
        <f t="shared" si="136"/>
        <v>0</v>
      </c>
      <c r="CD74" s="108">
        <f>SUMIF('20.01'!$Z:$Z,$B:$B,'20.01'!$E:$E)</f>
        <v>0</v>
      </c>
      <c r="CE74" s="108">
        <f>SUMIF('20.01'!$S:$S,$B:$B,'20.01'!$E:$E)</f>
        <v>0</v>
      </c>
      <c r="CF74" s="108">
        <f t="shared" si="137"/>
        <v>0</v>
      </c>
      <c r="CG74" s="108">
        <f>SUMIF('20.01'!$AJ:$AJ,$B:$B,'20.01'!$E:$E)</f>
        <v>0</v>
      </c>
      <c r="CH74" s="108">
        <f>SUMIF('20.01'!$AL:$AL,$B:$B,'20.01'!$E:$E)</f>
        <v>0</v>
      </c>
      <c r="CI74" s="108">
        <f>SUMIF('20.01'!$AM:$AM,$B:$B,'20.01'!$E:$E)</f>
        <v>0</v>
      </c>
      <c r="CJ74" s="108">
        <f>SUMIF('20.01'!$W:$W,$B:$B,'20.01'!$E:$E)</f>
        <v>0</v>
      </c>
      <c r="CK74" s="108">
        <f>SUMIF('20.01'!$AR:$AR,$B:$B,'20.01'!$E:$E)</f>
        <v>0</v>
      </c>
      <c r="CL74" s="108">
        <f t="shared" si="138"/>
        <v>0</v>
      </c>
      <c r="CM74" s="108">
        <f>SUMIF('20.01'!$P:$P,$B:$B,'20.01'!$E:$E)</f>
        <v>0</v>
      </c>
      <c r="CN74" s="108">
        <f>SUMIF('20.01'!$Q:$Q,$B:$B,'20.01'!$E:$E)</f>
        <v>0</v>
      </c>
      <c r="CO74" s="108">
        <f>SUMIF('20.01'!$AK:$AK,$B:$B,'20.01'!$E:$E)</f>
        <v>0</v>
      </c>
      <c r="CP74" s="108">
        <f>SUMIF('20.01'!$U:$U,$B:$B,'20.01'!$E:$E)</f>
        <v>0</v>
      </c>
      <c r="CQ74" s="108">
        <f>SUMIF('20.01'!$R:$R,$B:$B,'20.01'!$E:$E)</f>
        <v>0</v>
      </c>
      <c r="CR74" s="108">
        <f>SUMIF('20.01'!$V:$V,$B:$B,'20.01'!$E:$E)</f>
        <v>0</v>
      </c>
      <c r="CS74" s="108">
        <f t="shared" si="139"/>
        <v>0</v>
      </c>
      <c r="CT74" s="108">
        <f>SUMIF('20.01'!$AQ:$AQ,$B:$B,'20.01'!$E:$E)</f>
        <v>0</v>
      </c>
      <c r="CU74" s="108">
        <f>SUMIF('20.01'!$AC:$AC,$B:$B,'20.01'!$E:$E)</f>
        <v>0</v>
      </c>
      <c r="CV74" s="108">
        <f>SUMIF('20.01'!$AS:$AS,$B:$B,'20.01'!$E:$E)</f>
        <v>0</v>
      </c>
      <c r="CW74" s="108">
        <f t="shared" si="140"/>
        <v>198404.38</v>
      </c>
      <c r="CX74" s="108">
        <f>SUMIF('20.01'!$AB:$AB,$B:$B,'20.01'!$E:$E)</f>
        <v>198404.38</v>
      </c>
      <c r="CY74" s="108">
        <f>SUMIF('20.01'!$AA:$AA,$B:$B,'20.01'!$E:$E)</f>
        <v>0</v>
      </c>
      <c r="CZ74" s="108">
        <f>SUMIF('20.01'!$AN:$AN,$B:$B,'20.01'!$E:$E)</f>
        <v>0</v>
      </c>
      <c r="DA74" s="108">
        <f>SUMIF('20.01'!$X:$X,$B:$B,'20.01'!$E:$E)</f>
        <v>0</v>
      </c>
      <c r="DB74" s="108">
        <f>SUMIF('20.01'!$Y:$Y,$B:$B,'20.01'!$E:$E)</f>
        <v>0</v>
      </c>
      <c r="DC74" s="108">
        <f t="shared" si="141"/>
        <v>3966.1895698644239</v>
      </c>
      <c r="DD74" s="127">
        <f t="shared" si="142"/>
        <v>523038.36779578321</v>
      </c>
      <c r="DE74" s="108">
        <f t="shared" si="90"/>
        <v>422952.11568183411</v>
      </c>
      <c r="DF74" s="127">
        <f t="shared" si="143"/>
        <v>937.23341638530746</v>
      </c>
      <c r="DG74" s="127">
        <f t="shared" si="95"/>
        <v>429.37540108836299</v>
      </c>
      <c r="DH74" s="127">
        <f t="shared" si="96"/>
        <v>507.85801529694453</v>
      </c>
      <c r="DI74" s="108">
        <f>SUMIF('20.01'!$AZ:$AZ,$B:$B,'20.01'!$E:$E)+FH74*$DI$249</f>
        <v>601.37563149750883</v>
      </c>
      <c r="DJ74" s="108">
        <f>SUMIF('20.01'!$AY:$AY,$B:$B,'20.01'!$E:$E)</f>
        <v>0</v>
      </c>
      <c r="DK74" s="108">
        <f t="shared" si="97"/>
        <v>863.70216017524331</v>
      </c>
      <c r="DL74" s="108">
        <f>SUMIF('20.01'!$AX:$AX,$B:$B,'20.01'!$E:$E)</f>
        <v>0</v>
      </c>
      <c r="DM74" s="108">
        <f t="shared" si="98"/>
        <v>96819.379910289659</v>
      </c>
      <c r="DN74" s="108">
        <f>SUMIF('20.01'!$BA:$BA,$B:$B,'20.01'!$E:$E)</f>
        <v>0</v>
      </c>
      <c r="DO74" s="108">
        <f t="shared" si="99"/>
        <v>864.56099560133748</v>
      </c>
      <c r="DP74" s="108">
        <f>SUMIF('20.01'!$AW:$AW,$B:$B,'20.01'!$E:$E)</f>
        <v>0</v>
      </c>
      <c r="DQ74" s="108">
        <f t="shared" si="144"/>
        <v>458180.7897178753</v>
      </c>
      <c r="DR74" s="108">
        <f t="shared" si="145"/>
        <v>379398.64835236769</v>
      </c>
      <c r="DS74" s="108">
        <f t="shared" si="100"/>
        <v>122011.80942054006</v>
      </c>
      <c r="DT74" s="108">
        <f t="shared" si="101"/>
        <v>257386.83893182763</v>
      </c>
      <c r="DU74" s="108">
        <f t="shared" si="146"/>
        <v>64404.40498000088</v>
      </c>
      <c r="DV74" s="108">
        <f t="shared" si="147"/>
        <v>38239.241117680751</v>
      </c>
      <c r="DW74" s="108">
        <f t="shared" si="148"/>
        <v>26165.163862320132</v>
      </c>
      <c r="DX74" s="108">
        <f t="shared" si="149"/>
        <v>5421.5417664563338</v>
      </c>
      <c r="DY74" s="108">
        <f t="shared" si="150"/>
        <v>3192.5775572669254</v>
      </c>
      <c r="DZ74" s="108">
        <f t="shared" si="151"/>
        <v>2228.9642091894084</v>
      </c>
      <c r="EA74" s="108">
        <f t="shared" si="152"/>
        <v>4288.1309290705167</v>
      </c>
      <c r="EB74" s="108">
        <f t="shared" si="153"/>
        <v>338.4590256263524</v>
      </c>
      <c r="EC74" s="108">
        <f t="shared" si="154"/>
        <v>4329.6046643535483</v>
      </c>
      <c r="ED74" s="108">
        <f t="shared" si="155"/>
        <v>77946.120730740717</v>
      </c>
      <c r="EE74" s="108">
        <f t="shared" si="102"/>
        <v>605964.63911001559</v>
      </c>
      <c r="EF74" s="108">
        <f t="shared" si="156"/>
        <v>249861.60674556062</v>
      </c>
      <c r="EG74" s="108">
        <f t="shared" si="103"/>
        <v>212845.07241288497</v>
      </c>
      <c r="EH74" s="108">
        <f t="shared" si="104"/>
        <v>143257.95995157002</v>
      </c>
      <c r="EI74" s="108">
        <f t="shared" si="157"/>
        <v>221931.75419073913</v>
      </c>
      <c r="EJ74" s="108">
        <f t="shared" si="105"/>
        <v>217189.68667001804</v>
      </c>
      <c r="EK74" s="108">
        <f t="shared" si="106"/>
        <v>643.02752072108933</v>
      </c>
      <c r="EL74" s="108">
        <f>SUMIF('20.01'!$BF:$BF,$B:$B,'20.01'!$E:$E)</f>
        <v>4099.04</v>
      </c>
      <c r="EM74" s="108">
        <f>SUMIF('20.01'!$BH:$BH,$B:$B,'20.01'!$E:$E)</f>
        <v>0</v>
      </c>
      <c r="EO74" s="115">
        <v>9.4444287557929364E-3</v>
      </c>
      <c r="EP74" s="107">
        <v>3.406418037065178</v>
      </c>
      <c r="EQ74" s="108">
        <f t="shared" si="158"/>
        <v>6051.699999999998</v>
      </c>
      <c r="ER74" s="107">
        <v>3.0862315087047021</v>
      </c>
      <c r="ES74" s="108">
        <f t="shared" si="107"/>
        <v>6051.699999999998</v>
      </c>
      <c r="ET74" s="107">
        <v>1.6009272108618813</v>
      </c>
      <c r="EU74" s="108">
        <f t="shared" si="108"/>
        <v>6051.699999999998</v>
      </c>
      <c r="EV74" s="108">
        <f t="shared" si="85"/>
        <v>6051.7</v>
      </c>
      <c r="EW74" s="108">
        <f t="shared" si="86"/>
        <v>6051.7</v>
      </c>
      <c r="EX74" s="108">
        <f t="shared" si="109"/>
        <v>6051.7</v>
      </c>
      <c r="EY74" s="108">
        <f t="shared" si="110"/>
        <v>6051.7</v>
      </c>
      <c r="EZ74" s="108">
        <f t="shared" si="111"/>
        <v>6051.7</v>
      </c>
      <c r="FA74" s="108">
        <f t="shared" si="112"/>
        <v>6051.7</v>
      </c>
      <c r="FB74" s="108">
        <f t="shared" si="113"/>
        <v>6051.7</v>
      </c>
      <c r="FC74" s="108">
        <f t="shared" si="114"/>
        <v>6051.7</v>
      </c>
      <c r="FD74" s="108">
        <f t="shared" si="115"/>
        <v>6051.7</v>
      </c>
      <c r="FE74" s="108">
        <f t="shared" si="116"/>
        <v>6051.7</v>
      </c>
      <c r="FF74" s="108">
        <f t="shared" si="117"/>
        <v>6051.7</v>
      </c>
      <c r="FG74" s="108">
        <f t="shared" si="118"/>
        <v>6051.7</v>
      </c>
      <c r="FH74" s="108">
        <f t="shared" si="159"/>
        <v>6051.699999999998</v>
      </c>
      <c r="FI74" s="108">
        <v>6051.699999999998</v>
      </c>
    </row>
    <row r="75" spans="1:165" ht="12" customHeight="1" x14ac:dyDescent="0.25">
      <c r="A75" s="22">
        <f t="shared" si="160"/>
        <v>70</v>
      </c>
      <c r="B75" s="10" t="s">
        <v>68</v>
      </c>
      <c r="C75" s="28">
        <v>2021</v>
      </c>
      <c r="D75" s="282"/>
      <c r="E75" s="126">
        <f t="shared" si="91"/>
        <v>6944.61</v>
      </c>
      <c r="F75" s="11">
        <f>SUMIF(Площади!$A:$A,$B:$B,Площади!$C:$C)</f>
        <v>6944.61</v>
      </c>
      <c r="G75" s="11">
        <f>SUMIF(Площади!$A:$A,$B:$B,Площади!$G:$G)</f>
        <v>0</v>
      </c>
      <c r="H75" s="11">
        <f>SUMIF(Площади!$A:$A,$B:$B,Площади!$F:$F)</f>
        <v>706.4</v>
      </c>
      <c r="I75" s="124" t="s">
        <v>494</v>
      </c>
      <c r="J75" s="12">
        <v>27.35</v>
      </c>
      <c r="K75" s="26">
        <v>4.4800000000000004</v>
      </c>
      <c r="L75" s="26">
        <v>5.83</v>
      </c>
      <c r="M75" s="26">
        <v>7.93</v>
      </c>
      <c r="N75" s="26">
        <v>6.1</v>
      </c>
      <c r="O75" s="26">
        <v>2.78</v>
      </c>
      <c r="P75" s="26">
        <v>0</v>
      </c>
      <c r="Q75" s="26">
        <v>0</v>
      </c>
      <c r="R75" s="26">
        <v>0.23</v>
      </c>
      <c r="S75" s="35">
        <f t="shared" si="84"/>
        <v>28.444000000000003</v>
      </c>
      <c r="T75" s="33">
        <f t="shared" si="84"/>
        <v>4.6592000000000002</v>
      </c>
      <c r="U75" s="33">
        <f t="shared" si="84"/>
        <v>6.0632000000000001</v>
      </c>
      <c r="V75" s="33">
        <f t="shared" si="83"/>
        <v>8.2471999999999994</v>
      </c>
      <c r="W75" s="33">
        <f t="shared" si="83"/>
        <v>6.3439999999999994</v>
      </c>
      <c r="X75" s="33">
        <f t="shared" si="83"/>
        <v>2.8912</v>
      </c>
      <c r="Y75" s="33">
        <f t="shared" si="83"/>
        <v>0</v>
      </c>
      <c r="Z75" s="33">
        <f t="shared" si="83"/>
        <v>0</v>
      </c>
      <c r="AA75" s="33">
        <f t="shared" si="83"/>
        <v>0.23920000000000002</v>
      </c>
      <c r="AB75" s="36"/>
      <c r="AC75" s="36"/>
      <c r="AD75" s="122" t="s">
        <v>396</v>
      </c>
      <c r="AE75" s="37">
        <v>0</v>
      </c>
      <c r="AF75" s="38" t="s">
        <v>396</v>
      </c>
      <c r="AG75" s="282"/>
      <c r="AH75" s="26">
        <v>34.24</v>
      </c>
      <c r="AI75" s="26">
        <v>34.24</v>
      </c>
      <c r="AJ75" s="26">
        <v>2190</v>
      </c>
      <c r="AK75" s="26">
        <v>35.89</v>
      </c>
      <c r="AL75" s="26">
        <v>5.93</v>
      </c>
      <c r="AM75" s="282"/>
      <c r="AN75" s="15">
        <v>1.2999999999999999E-2</v>
      </c>
      <c r="AO75" s="15">
        <v>1.2999999999999999E-2</v>
      </c>
      <c r="AP75" s="16">
        <f t="shared" si="119"/>
        <v>7.7870000000000001E-4</v>
      </c>
      <c r="AQ75" s="15">
        <f t="shared" si="120"/>
        <v>2.5999999999999999E-2</v>
      </c>
      <c r="AR75" s="15">
        <v>0.68300000000000005</v>
      </c>
      <c r="AS75" s="282"/>
      <c r="AT75" s="13">
        <f t="shared" si="121"/>
        <v>9.1831999999999994</v>
      </c>
      <c r="AU75" s="13">
        <f t="shared" si="122"/>
        <v>9.1831999999999994</v>
      </c>
      <c r="AV75" s="13">
        <f t="shared" si="123"/>
        <v>0.55007368000000001</v>
      </c>
      <c r="AW75" s="13">
        <f t="shared" si="124"/>
        <v>18.366399999999999</v>
      </c>
      <c r="AX75" s="13">
        <f t="shared" si="125"/>
        <v>482.47120000000001</v>
      </c>
      <c r="AY75" s="26">
        <f t="shared" si="126"/>
        <v>4.527723918261789E-2</v>
      </c>
      <c r="AZ75" s="26">
        <f t="shared" si="127"/>
        <v>4.527723918261789E-2</v>
      </c>
      <c r="BA75" s="26">
        <f t="shared" si="128"/>
        <v>0.17346710026912962</v>
      </c>
      <c r="BB75" s="26">
        <f t="shared" si="129"/>
        <v>9.4918230973373596E-2</v>
      </c>
      <c r="BC75" s="26">
        <f t="shared" si="130"/>
        <v>0.41198198545346676</v>
      </c>
      <c r="BD75" s="282"/>
      <c r="BE75" s="108">
        <f t="shared" si="131"/>
        <v>112932.51730506917</v>
      </c>
      <c r="BF75" s="108">
        <f t="shared" si="132"/>
        <v>112932.51730506917</v>
      </c>
      <c r="BG75" s="108">
        <f t="shared" si="92"/>
        <v>35890.484738871368</v>
      </c>
      <c r="BH75" s="108">
        <f t="shared" si="93"/>
        <v>5968.6417128122866</v>
      </c>
      <c r="BI75" s="108">
        <f t="shared" si="94"/>
        <v>2129.1114725910975</v>
      </c>
      <c r="BJ75" s="127">
        <f t="shared" si="89"/>
        <v>11565.189380794407</v>
      </c>
      <c r="BK75" s="108">
        <f>SUMIF('20.01'!$K:$K,$B:$B,'20.01'!$E:$E)</f>
        <v>57379.090000000004</v>
      </c>
      <c r="BL75" s="108">
        <f t="shared" si="133"/>
        <v>0</v>
      </c>
      <c r="BM75" s="108">
        <f>SUMIF('20.01'!$AI:$AI,$B:$B,'20.01'!$E:$E)</f>
        <v>0</v>
      </c>
      <c r="BN75" s="108">
        <f>SUMIF('20.01'!$L:$L,$B:$B,'20.01'!$E:$E)</f>
        <v>0</v>
      </c>
      <c r="BO75" s="108">
        <f>SUMIF('20.01'!$M:$M,$B:$B,'20.01'!$E:$E)</f>
        <v>0</v>
      </c>
      <c r="BP75" s="108">
        <f>SUMIF('20.01'!$N:$N,$B:$B,'20.01'!$E:$E)</f>
        <v>0</v>
      </c>
      <c r="BQ75" s="108">
        <f>SUMIF('20.01'!$O:$O,$B:$B,'20.01'!$E:$E)</f>
        <v>0</v>
      </c>
      <c r="BR75" s="108">
        <f>SUMIF('20.01'!$T:$T,$B:$B,'20.01'!$E:$E)</f>
        <v>0</v>
      </c>
      <c r="BS75" s="108">
        <f>SUMIF('20.01'!$AT:$AT,$B:$B,'20.01'!$E:$E)</f>
        <v>0</v>
      </c>
      <c r="BT75" s="108">
        <f>SUMIF('20.01'!$AO:$AO,$B:$B,'20.01'!$E:$E)</f>
        <v>0</v>
      </c>
      <c r="BU75" s="108">
        <f t="shared" si="134"/>
        <v>0</v>
      </c>
      <c r="BV75" s="108">
        <f>SUMIF('20.01'!$AE:$AE,$B:$B,'20.01'!$E:$E)</f>
        <v>0</v>
      </c>
      <c r="BW75" s="108">
        <f>SUMIF('20.01'!$AF:$AF,$B:$B,'20.01'!$E:$E)</f>
        <v>0</v>
      </c>
      <c r="BX75" s="108">
        <f>SUMIF('20.01'!$AG:$AG,$B:$B,'20.01'!$E:$E)</f>
        <v>0</v>
      </c>
      <c r="BY75" s="108">
        <f t="shared" si="135"/>
        <v>0</v>
      </c>
      <c r="BZ75" s="108">
        <f>SUMIF('20.01'!$AH:$AH,$B:$B,'20.01'!$E:$E)</f>
        <v>0</v>
      </c>
      <c r="CA75" s="108">
        <f>SUMIF('20.01'!$AP:$AP,$B:$B,'20.01'!$E:$E)</f>
        <v>0</v>
      </c>
      <c r="CB75" s="108">
        <f>SUMIF('20.01'!$AD:$AD,$B:$B,'20.01'!$E:$E)</f>
        <v>0</v>
      </c>
      <c r="CC75" s="108">
        <f t="shared" si="136"/>
        <v>0</v>
      </c>
      <c r="CD75" s="108">
        <f>SUMIF('20.01'!$Z:$Z,$B:$B,'20.01'!$E:$E)</f>
        <v>0</v>
      </c>
      <c r="CE75" s="108">
        <f>SUMIF('20.01'!$S:$S,$B:$B,'20.01'!$E:$E)</f>
        <v>0</v>
      </c>
      <c r="CF75" s="108">
        <f t="shared" si="137"/>
        <v>0</v>
      </c>
      <c r="CG75" s="108">
        <f>SUMIF('20.01'!$AJ:$AJ,$B:$B,'20.01'!$E:$E)</f>
        <v>0</v>
      </c>
      <c r="CH75" s="108">
        <f>SUMIF('20.01'!$AL:$AL,$B:$B,'20.01'!$E:$E)</f>
        <v>0</v>
      </c>
      <c r="CI75" s="108">
        <f>SUMIF('20.01'!$AM:$AM,$B:$B,'20.01'!$E:$E)</f>
        <v>0</v>
      </c>
      <c r="CJ75" s="108">
        <f>SUMIF('20.01'!$W:$W,$B:$B,'20.01'!$E:$E)</f>
        <v>0</v>
      </c>
      <c r="CK75" s="108">
        <f>SUMIF('20.01'!$AR:$AR,$B:$B,'20.01'!$E:$E)</f>
        <v>0</v>
      </c>
      <c r="CL75" s="108">
        <f t="shared" si="138"/>
        <v>0</v>
      </c>
      <c r="CM75" s="108">
        <f>SUMIF('20.01'!$P:$P,$B:$B,'20.01'!$E:$E)</f>
        <v>0</v>
      </c>
      <c r="CN75" s="108">
        <f>SUMIF('20.01'!$Q:$Q,$B:$B,'20.01'!$E:$E)</f>
        <v>0</v>
      </c>
      <c r="CO75" s="108">
        <f>SUMIF('20.01'!$AK:$AK,$B:$B,'20.01'!$E:$E)</f>
        <v>0</v>
      </c>
      <c r="CP75" s="108">
        <f>SUMIF('20.01'!$U:$U,$B:$B,'20.01'!$E:$E)</f>
        <v>0</v>
      </c>
      <c r="CQ75" s="108">
        <f>SUMIF('20.01'!$R:$R,$B:$B,'20.01'!$E:$E)</f>
        <v>0</v>
      </c>
      <c r="CR75" s="108">
        <f>SUMIF('20.01'!$V:$V,$B:$B,'20.01'!$E:$E)</f>
        <v>0</v>
      </c>
      <c r="CS75" s="108">
        <f t="shared" si="139"/>
        <v>0</v>
      </c>
      <c r="CT75" s="108">
        <f>SUMIF('20.01'!$AQ:$AQ,$B:$B,'20.01'!$E:$E)</f>
        <v>0</v>
      </c>
      <c r="CU75" s="108">
        <f>SUMIF('20.01'!$AC:$AC,$B:$B,'20.01'!$E:$E)</f>
        <v>0</v>
      </c>
      <c r="CV75" s="108">
        <f>SUMIF('20.01'!$AS:$AS,$B:$B,'20.01'!$E:$E)</f>
        <v>0</v>
      </c>
      <c r="CW75" s="108">
        <f t="shared" si="140"/>
        <v>0</v>
      </c>
      <c r="CX75" s="108">
        <f>SUMIF('20.01'!$AB:$AB,$B:$B,'20.01'!$E:$E)</f>
        <v>0</v>
      </c>
      <c r="CY75" s="108">
        <f>SUMIF('20.01'!$AA:$AA,$B:$B,'20.01'!$E:$E)</f>
        <v>0</v>
      </c>
      <c r="CZ75" s="108">
        <f>SUMIF('20.01'!$AN:$AN,$B:$B,'20.01'!$E:$E)</f>
        <v>0</v>
      </c>
      <c r="DA75" s="108">
        <f>SUMIF('20.01'!$X:$X,$B:$B,'20.01'!$E:$E)</f>
        <v>0</v>
      </c>
      <c r="DB75" s="108">
        <f>SUMIF('20.01'!$Y:$Y,$B:$B,'20.01'!$E:$E)</f>
        <v>0</v>
      </c>
      <c r="DC75" s="108">
        <f t="shared" si="141"/>
        <v>0</v>
      </c>
      <c r="DD75" s="127">
        <f t="shared" si="142"/>
        <v>657810.40430048981</v>
      </c>
      <c r="DE75" s="108">
        <f t="shared" si="90"/>
        <v>485357.41892116639</v>
      </c>
      <c r="DF75" s="127">
        <f t="shared" si="143"/>
        <v>1075.5193674114005</v>
      </c>
      <c r="DG75" s="127">
        <f t="shared" si="95"/>
        <v>492.72844062862623</v>
      </c>
      <c r="DH75" s="127">
        <f t="shared" si="96"/>
        <v>582.79092678277425</v>
      </c>
      <c r="DI75" s="108">
        <f>SUMIF('20.01'!$AZ:$AZ,$B:$B,'20.01'!$E:$E)+FH75*$DI$249</f>
        <v>58289.416783920868</v>
      </c>
      <c r="DJ75" s="108">
        <f>SUMIF('20.01'!$AY:$AY,$B:$B,'20.01'!$E:$E)</f>
        <v>0</v>
      </c>
      <c r="DK75" s="108">
        <f t="shared" si="97"/>
        <v>991.1387971271871</v>
      </c>
      <c r="DL75" s="108">
        <f>SUMIF('20.01'!$AX:$AX,$B:$B,'20.01'!$E:$E)</f>
        <v>0</v>
      </c>
      <c r="DM75" s="108">
        <f t="shared" si="98"/>
        <v>111104.78607974567</v>
      </c>
      <c r="DN75" s="108">
        <f>SUMIF('20.01'!$BA:$BA,$B:$B,'20.01'!$E:$E)</f>
        <v>0</v>
      </c>
      <c r="DO75" s="108">
        <f t="shared" si="99"/>
        <v>992.12435111836442</v>
      </c>
      <c r="DP75" s="108">
        <f>SUMIF('20.01'!$AW:$AW,$B:$B,'20.01'!$E:$E)</f>
        <v>0</v>
      </c>
      <c r="DQ75" s="108">
        <f t="shared" si="144"/>
        <v>525783.9770779541</v>
      </c>
      <c r="DR75" s="108">
        <f t="shared" si="145"/>
        <v>435377.76944236114</v>
      </c>
      <c r="DS75" s="108">
        <f t="shared" si="100"/>
        <v>140014.28223804501</v>
      </c>
      <c r="DT75" s="108">
        <f t="shared" si="101"/>
        <v>295363.48720431613</v>
      </c>
      <c r="DU75" s="108">
        <f t="shared" si="146"/>
        <v>73907.079807023489</v>
      </c>
      <c r="DV75" s="108">
        <f t="shared" si="147"/>
        <v>43881.325290126246</v>
      </c>
      <c r="DW75" s="108">
        <f t="shared" si="148"/>
        <v>30025.754516897247</v>
      </c>
      <c r="DX75" s="108">
        <f t="shared" si="149"/>
        <v>6221.4738283044971</v>
      </c>
      <c r="DY75" s="108">
        <f t="shared" si="150"/>
        <v>3663.6327032026484</v>
      </c>
      <c r="DZ75" s="108">
        <f t="shared" si="151"/>
        <v>2557.8411251018492</v>
      </c>
      <c r="EA75" s="108">
        <f t="shared" si="152"/>
        <v>4920.8316557880289</v>
      </c>
      <c r="EB75" s="108">
        <f t="shared" si="153"/>
        <v>388.39762941901017</v>
      </c>
      <c r="EC75" s="108">
        <f t="shared" si="154"/>
        <v>4968.4247150579686</v>
      </c>
      <c r="ED75" s="108">
        <f t="shared" si="155"/>
        <v>89446.834689080657</v>
      </c>
      <c r="EE75" s="108">
        <f t="shared" si="102"/>
        <v>530977.64779327018</v>
      </c>
      <c r="EF75" s="108">
        <f t="shared" si="156"/>
        <v>286727.92980836594</v>
      </c>
      <c r="EG75" s="108">
        <f t="shared" si="103"/>
        <v>244249.7179849043</v>
      </c>
      <c r="EH75" s="108">
        <f t="shared" si="104"/>
        <v>0</v>
      </c>
      <c r="EI75" s="108">
        <f t="shared" si="157"/>
        <v>0</v>
      </c>
      <c r="EJ75" s="108">
        <f t="shared" si="105"/>
        <v>0</v>
      </c>
      <c r="EK75" s="108">
        <f t="shared" si="106"/>
        <v>0</v>
      </c>
      <c r="EL75" s="108">
        <f>SUMIF('20.01'!$BF:$BF,$B:$B,'20.01'!$E:$E)</f>
        <v>0</v>
      </c>
      <c r="EM75" s="108">
        <f>SUMIF('20.01'!$BH:$BH,$B:$B,'20.01'!$E:$E)</f>
        <v>0</v>
      </c>
      <c r="EO75" s="115">
        <v>0</v>
      </c>
      <c r="EP75" s="107">
        <v>3.4064174471701647</v>
      </c>
      <c r="EQ75" s="108">
        <f t="shared" si="158"/>
        <v>6944.61</v>
      </c>
      <c r="ER75" s="107">
        <v>3.0862296538511402</v>
      </c>
      <c r="ES75" s="108">
        <f t="shared" si="107"/>
        <v>6944.61</v>
      </c>
      <c r="ET75" s="107">
        <v>0</v>
      </c>
      <c r="EU75" s="108">
        <f t="shared" si="108"/>
        <v>0</v>
      </c>
      <c r="EV75" s="108">
        <f t="shared" si="85"/>
        <v>6944.61</v>
      </c>
      <c r="EW75" s="108">
        <f t="shared" si="86"/>
        <v>6944.61</v>
      </c>
      <c r="EX75" s="108">
        <f t="shared" si="109"/>
        <v>6944.61</v>
      </c>
      <c r="EY75" s="108">
        <f t="shared" si="110"/>
        <v>6944.61</v>
      </c>
      <c r="EZ75" s="108">
        <f t="shared" si="111"/>
        <v>6944.61</v>
      </c>
      <c r="FA75" s="108">
        <f t="shared" si="112"/>
        <v>6944.61</v>
      </c>
      <c r="FB75" s="108">
        <f t="shared" si="113"/>
        <v>6944.61</v>
      </c>
      <c r="FC75" s="108">
        <f t="shared" si="114"/>
        <v>6944.61</v>
      </c>
      <c r="FD75" s="108">
        <f t="shared" si="115"/>
        <v>6944.61</v>
      </c>
      <c r="FE75" s="108">
        <f t="shared" si="116"/>
        <v>6944.61</v>
      </c>
      <c r="FF75" s="108">
        <f t="shared" si="117"/>
        <v>6944.61</v>
      </c>
      <c r="FG75" s="108">
        <f t="shared" si="118"/>
        <v>6944.61</v>
      </c>
      <c r="FH75" s="108">
        <f t="shared" si="159"/>
        <v>6944.61</v>
      </c>
      <c r="FI75" s="108">
        <v>0</v>
      </c>
    </row>
    <row r="76" spans="1:165" ht="12" customHeight="1" x14ac:dyDescent="0.25">
      <c r="A76" s="22">
        <f t="shared" si="160"/>
        <v>71</v>
      </c>
      <c r="B76" s="10" t="s">
        <v>69</v>
      </c>
      <c r="C76" s="28">
        <v>2021</v>
      </c>
      <c r="D76" s="282"/>
      <c r="E76" s="126">
        <f t="shared" si="91"/>
        <v>6622.8</v>
      </c>
      <c r="F76" s="11">
        <f>SUMIF(Площади!$A:$A,$B:$B,Площади!$C:$C)</f>
        <v>5469.6</v>
      </c>
      <c r="G76" s="11">
        <f>SUMIF(Площади!$A:$A,$B:$B,Площади!$G:$G)</f>
        <v>1153.2</v>
      </c>
      <c r="H76" s="11">
        <f>SUMIF(Площади!$A:$A,$B:$B,Площади!$F:$F)</f>
        <v>1385.2</v>
      </c>
      <c r="I76" s="124" t="s">
        <v>494</v>
      </c>
      <c r="J76" s="12">
        <v>36.54</v>
      </c>
      <c r="K76" s="26">
        <v>4.03</v>
      </c>
      <c r="L76" s="26">
        <v>7</v>
      </c>
      <c r="M76" s="26">
        <v>11</v>
      </c>
      <c r="N76" s="26">
        <v>5.4</v>
      </c>
      <c r="O76" s="26">
        <v>2.67</v>
      </c>
      <c r="P76" s="26">
        <v>1.54</v>
      </c>
      <c r="Q76" s="26">
        <v>4.9000000000000004</v>
      </c>
      <c r="R76" s="26">
        <v>0</v>
      </c>
      <c r="S76" s="35">
        <f t="shared" si="84"/>
        <v>38.001599999999996</v>
      </c>
      <c r="T76" s="33">
        <f t="shared" si="84"/>
        <v>4.1912000000000003</v>
      </c>
      <c r="U76" s="33">
        <f t="shared" si="84"/>
        <v>7.28</v>
      </c>
      <c r="V76" s="33">
        <f t="shared" si="83"/>
        <v>11.44</v>
      </c>
      <c r="W76" s="33">
        <f t="shared" si="83"/>
        <v>5.6160000000000005</v>
      </c>
      <c r="X76" s="33">
        <f t="shared" si="83"/>
        <v>2.7767999999999997</v>
      </c>
      <c r="Y76" s="33">
        <f t="shared" si="83"/>
        <v>1.6016000000000001</v>
      </c>
      <c r="Z76" s="33">
        <f t="shared" si="83"/>
        <v>5.0960000000000001</v>
      </c>
      <c r="AA76" s="33">
        <f t="shared" si="83"/>
        <v>0</v>
      </c>
      <c r="AB76" s="36"/>
      <c r="AC76" s="36"/>
      <c r="AD76" s="122" t="s">
        <v>395</v>
      </c>
      <c r="AE76" s="37">
        <v>2</v>
      </c>
      <c r="AF76" s="38" t="s">
        <v>395</v>
      </c>
      <c r="AG76" s="282"/>
      <c r="AH76" s="26">
        <v>34.24</v>
      </c>
      <c r="AI76" s="26">
        <v>34.24</v>
      </c>
      <c r="AJ76" s="26">
        <v>2190</v>
      </c>
      <c r="AK76" s="26">
        <v>35.89</v>
      </c>
      <c r="AL76" s="26">
        <v>4.29</v>
      </c>
      <c r="AM76" s="282"/>
      <c r="AN76" s="15">
        <v>6.0000000000000001E-3</v>
      </c>
      <c r="AO76" s="15">
        <v>6.0000000000000001E-3</v>
      </c>
      <c r="AP76" s="16">
        <f t="shared" si="119"/>
        <v>3.5940000000000001E-4</v>
      </c>
      <c r="AQ76" s="15">
        <f t="shared" si="120"/>
        <v>1.2E-2</v>
      </c>
      <c r="AR76" s="15">
        <v>3.23</v>
      </c>
      <c r="AS76" s="282"/>
      <c r="AT76" s="13">
        <f t="shared" si="121"/>
        <v>8.3112000000000013</v>
      </c>
      <c r="AU76" s="13">
        <f t="shared" si="122"/>
        <v>8.3112000000000013</v>
      </c>
      <c r="AV76" s="13">
        <f t="shared" si="123"/>
        <v>0.49784088000000004</v>
      </c>
      <c r="AW76" s="13">
        <f t="shared" si="124"/>
        <v>16.622400000000003</v>
      </c>
      <c r="AX76" s="13">
        <f t="shared" si="125"/>
        <v>4474.1959999999999</v>
      </c>
      <c r="AY76" s="26">
        <f t="shared" si="126"/>
        <v>4.2969059612248603E-2</v>
      </c>
      <c r="AZ76" s="26">
        <f t="shared" si="127"/>
        <v>4.2969059612248603E-2</v>
      </c>
      <c r="BA76" s="26">
        <f t="shared" si="128"/>
        <v>0.16462395470193877</v>
      </c>
      <c r="BB76" s="26">
        <f t="shared" si="129"/>
        <v>9.0079412937126305E-2</v>
      </c>
      <c r="BC76" s="26">
        <f t="shared" si="130"/>
        <v>2.898215383221598</v>
      </c>
      <c r="BD76" s="282"/>
      <c r="BE76" s="108">
        <f t="shared" si="131"/>
        <v>382068.61688283685</v>
      </c>
      <c r="BF76" s="108">
        <f t="shared" si="132"/>
        <v>286420.88730134768</v>
      </c>
      <c r="BG76" s="108">
        <f t="shared" si="92"/>
        <v>34227.336355619307</v>
      </c>
      <c r="BH76" s="108">
        <f t="shared" si="93"/>
        <v>5692.057629674413</v>
      </c>
      <c r="BI76" s="108">
        <f t="shared" si="94"/>
        <v>2030.4494364228262</v>
      </c>
      <c r="BJ76" s="127">
        <f t="shared" si="89"/>
        <v>11029.263879631142</v>
      </c>
      <c r="BK76" s="108">
        <f>SUMIF('20.01'!$K:$K,$B:$B,'20.01'!$E:$E)</f>
        <v>233441.78</v>
      </c>
      <c r="BL76" s="108">
        <f t="shared" si="133"/>
        <v>58307.25</v>
      </c>
      <c r="BM76" s="108">
        <f>SUMIF('20.01'!$AI:$AI,$B:$B,'20.01'!$E:$E)</f>
        <v>58307.25</v>
      </c>
      <c r="BN76" s="108">
        <f>SUMIF('20.01'!$L:$L,$B:$B,'20.01'!$E:$E)</f>
        <v>0</v>
      </c>
      <c r="BO76" s="108">
        <f>SUMIF('20.01'!$M:$M,$B:$B,'20.01'!$E:$E)</f>
        <v>0</v>
      </c>
      <c r="BP76" s="108">
        <f>SUMIF('20.01'!$N:$N,$B:$B,'20.01'!$E:$E)</f>
        <v>0</v>
      </c>
      <c r="BQ76" s="108">
        <f>SUMIF('20.01'!$O:$O,$B:$B,'20.01'!$E:$E)</f>
        <v>0</v>
      </c>
      <c r="BR76" s="108">
        <f>SUMIF('20.01'!$T:$T,$B:$B,'20.01'!$E:$E)</f>
        <v>0</v>
      </c>
      <c r="BS76" s="108">
        <f>SUMIF('20.01'!$AT:$AT,$B:$B,'20.01'!$E:$E)</f>
        <v>0</v>
      </c>
      <c r="BT76" s="108">
        <f>SUMIF('20.01'!$AO:$AO,$B:$B,'20.01'!$E:$E)</f>
        <v>0</v>
      </c>
      <c r="BU76" s="108">
        <f t="shared" si="134"/>
        <v>0</v>
      </c>
      <c r="BV76" s="108">
        <f>SUMIF('20.01'!$AE:$AE,$B:$B,'20.01'!$E:$E)</f>
        <v>0</v>
      </c>
      <c r="BW76" s="108">
        <f>SUMIF('20.01'!$AF:$AF,$B:$B,'20.01'!$E:$E)</f>
        <v>0</v>
      </c>
      <c r="BX76" s="108">
        <f>SUMIF('20.01'!$AG:$AG,$B:$B,'20.01'!$E:$E)</f>
        <v>0</v>
      </c>
      <c r="BY76" s="108">
        <f t="shared" si="135"/>
        <v>0</v>
      </c>
      <c r="BZ76" s="108">
        <f>SUMIF('20.01'!$AH:$AH,$B:$B,'20.01'!$E:$E)</f>
        <v>0</v>
      </c>
      <c r="CA76" s="108">
        <f>SUMIF('20.01'!$AP:$AP,$B:$B,'20.01'!$E:$E)</f>
        <v>0</v>
      </c>
      <c r="CB76" s="108">
        <f>SUMIF('20.01'!$AD:$AD,$B:$B,'20.01'!$E:$E)</f>
        <v>0</v>
      </c>
      <c r="CC76" s="108">
        <f t="shared" si="136"/>
        <v>33000</v>
      </c>
      <c r="CD76" s="108">
        <f>SUMIF('20.01'!$Z:$Z,$B:$B,'20.01'!$E:$E)</f>
        <v>33000</v>
      </c>
      <c r="CE76" s="108">
        <f>SUMIF('20.01'!$S:$S,$B:$B,'20.01'!$E:$E)</f>
        <v>0</v>
      </c>
      <c r="CF76" s="108">
        <f t="shared" si="137"/>
        <v>0</v>
      </c>
      <c r="CG76" s="108">
        <f>SUMIF('20.01'!$AJ:$AJ,$B:$B,'20.01'!$E:$E)</f>
        <v>0</v>
      </c>
      <c r="CH76" s="108">
        <f>SUMIF('20.01'!$AL:$AL,$B:$B,'20.01'!$E:$E)</f>
        <v>0</v>
      </c>
      <c r="CI76" s="108">
        <f>SUMIF('20.01'!$AM:$AM,$B:$B,'20.01'!$E:$E)</f>
        <v>0</v>
      </c>
      <c r="CJ76" s="108">
        <f>SUMIF('20.01'!$W:$W,$B:$B,'20.01'!$E:$E)</f>
        <v>0</v>
      </c>
      <c r="CK76" s="108">
        <f>SUMIF('20.01'!$AR:$AR,$B:$B,'20.01'!$E:$E)</f>
        <v>0</v>
      </c>
      <c r="CL76" s="108">
        <f t="shared" si="138"/>
        <v>0</v>
      </c>
      <c r="CM76" s="108">
        <f>SUMIF('20.01'!$P:$P,$B:$B,'20.01'!$E:$E)</f>
        <v>0</v>
      </c>
      <c r="CN76" s="108">
        <f>SUMIF('20.01'!$Q:$Q,$B:$B,'20.01'!$E:$E)</f>
        <v>0</v>
      </c>
      <c r="CO76" s="108">
        <f>SUMIF('20.01'!$AK:$AK,$B:$B,'20.01'!$E:$E)</f>
        <v>0</v>
      </c>
      <c r="CP76" s="108">
        <f>SUMIF('20.01'!$U:$U,$B:$B,'20.01'!$E:$E)</f>
        <v>0</v>
      </c>
      <c r="CQ76" s="108">
        <f>SUMIF('20.01'!$R:$R,$B:$B,'20.01'!$E:$E)</f>
        <v>0</v>
      </c>
      <c r="CR76" s="108">
        <f>SUMIF('20.01'!$V:$V,$B:$B,'20.01'!$E:$E)</f>
        <v>0</v>
      </c>
      <c r="CS76" s="108">
        <f t="shared" si="139"/>
        <v>0</v>
      </c>
      <c r="CT76" s="108">
        <f>SUMIF('20.01'!$AQ:$AQ,$B:$B,'20.01'!$E:$E)</f>
        <v>0</v>
      </c>
      <c r="CU76" s="108">
        <f>SUMIF('20.01'!$AC:$AC,$B:$B,'20.01'!$E:$E)</f>
        <v>0</v>
      </c>
      <c r="CV76" s="108">
        <f>SUMIF('20.01'!$AS:$AS,$B:$B,'20.01'!$E:$E)</f>
        <v>0</v>
      </c>
      <c r="CW76" s="108">
        <f t="shared" si="140"/>
        <v>0</v>
      </c>
      <c r="CX76" s="108">
        <f>SUMIF('20.01'!$AB:$AB,$B:$B,'20.01'!$E:$E)</f>
        <v>0</v>
      </c>
      <c r="CY76" s="108">
        <f>SUMIF('20.01'!$AA:$AA,$B:$B,'20.01'!$E:$E)</f>
        <v>0</v>
      </c>
      <c r="CZ76" s="108">
        <f>SUMIF('20.01'!$AN:$AN,$B:$B,'20.01'!$E:$E)</f>
        <v>0</v>
      </c>
      <c r="DA76" s="108">
        <f>SUMIF('20.01'!$X:$X,$B:$B,'20.01'!$E:$E)</f>
        <v>0</v>
      </c>
      <c r="DB76" s="108">
        <f>SUMIF('20.01'!$Y:$Y,$B:$B,'20.01'!$E:$E)</f>
        <v>0</v>
      </c>
      <c r="DC76" s="108">
        <f t="shared" si="141"/>
        <v>4340.4795814891886</v>
      </c>
      <c r="DD76" s="127">
        <f t="shared" si="142"/>
        <v>572397.59112942044</v>
      </c>
      <c r="DE76" s="108">
        <f t="shared" si="90"/>
        <v>462866.1816907071</v>
      </c>
      <c r="DF76" s="127">
        <f t="shared" si="143"/>
        <v>1025.6802997565344</v>
      </c>
      <c r="DG76" s="127">
        <f t="shared" si="95"/>
        <v>469.89563367781153</v>
      </c>
      <c r="DH76" s="127">
        <f t="shared" si="96"/>
        <v>555.78466607872281</v>
      </c>
      <c r="DI76" s="108">
        <f>SUMIF('20.01'!$AZ:$AZ,$B:$B,'20.01'!$E:$E)+FH76*$DI$249</f>
        <v>658.12755627042054</v>
      </c>
      <c r="DJ76" s="108">
        <f>SUMIF('20.01'!$AY:$AY,$B:$B,'20.01'!$E:$E)</f>
        <v>0</v>
      </c>
      <c r="DK76" s="108">
        <f t="shared" si="97"/>
        <v>945.20988588472744</v>
      </c>
      <c r="DL76" s="108">
        <f>SUMIF('20.01'!$AX:$AX,$B:$B,'20.01'!$E:$E)</f>
        <v>0</v>
      </c>
      <c r="DM76" s="108">
        <f t="shared" si="98"/>
        <v>105956.24192703979</v>
      </c>
      <c r="DN76" s="108">
        <f>SUMIF('20.01'!$BA:$BA,$B:$B,'20.01'!$E:$E)</f>
        <v>0</v>
      </c>
      <c r="DO76" s="108">
        <f t="shared" si="99"/>
        <v>946.14976976197454</v>
      </c>
      <c r="DP76" s="108">
        <f>SUMIF('20.01'!$AW:$AW,$B:$B,'20.01'!$E:$E)</f>
        <v>0</v>
      </c>
      <c r="DQ76" s="108">
        <f t="shared" si="144"/>
        <v>501419.39193012653</v>
      </c>
      <c r="DR76" s="108">
        <f t="shared" si="145"/>
        <v>415202.56594148127</v>
      </c>
      <c r="DS76" s="108">
        <f t="shared" si="100"/>
        <v>133526.0854686044</v>
      </c>
      <c r="DT76" s="108">
        <f t="shared" si="101"/>
        <v>281676.48047287686</v>
      </c>
      <c r="DU76" s="108">
        <f t="shared" si="146"/>
        <v>70482.260075937374</v>
      </c>
      <c r="DV76" s="108">
        <f t="shared" si="147"/>
        <v>41847.885069348493</v>
      </c>
      <c r="DW76" s="108">
        <f t="shared" si="148"/>
        <v>28634.375006588874</v>
      </c>
      <c r="DX76" s="108">
        <f t="shared" si="149"/>
        <v>5933.1736224345277</v>
      </c>
      <c r="DY76" s="108">
        <f t="shared" si="150"/>
        <v>3493.8616663528273</v>
      </c>
      <c r="DZ76" s="108">
        <f t="shared" si="151"/>
        <v>2439.3119560816999</v>
      </c>
      <c r="EA76" s="108">
        <f t="shared" si="152"/>
        <v>4692.8026037391537</v>
      </c>
      <c r="EB76" s="108">
        <f t="shared" si="153"/>
        <v>370.39946377351953</v>
      </c>
      <c r="EC76" s="108">
        <f t="shared" si="154"/>
        <v>4738.1902227606624</v>
      </c>
      <c r="ED76" s="108">
        <f t="shared" si="155"/>
        <v>85301.909938620534</v>
      </c>
      <c r="EE76" s="108">
        <f t="shared" si="102"/>
        <v>663149.6293434595</v>
      </c>
      <c r="EF76" s="108">
        <f t="shared" si="156"/>
        <v>273441.0907934134</v>
      </c>
      <c r="EG76" s="108">
        <f t="shared" si="103"/>
        <v>232931.29956475954</v>
      </c>
      <c r="EH76" s="108">
        <f t="shared" si="104"/>
        <v>156777.23898528653</v>
      </c>
      <c r="EI76" s="108">
        <f t="shared" si="157"/>
        <v>244598.56889200798</v>
      </c>
      <c r="EJ76" s="108">
        <f t="shared" si="105"/>
        <v>237744.84428253531</v>
      </c>
      <c r="EK76" s="108">
        <f t="shared" si="106"/>
        <v>703.88460947268345</v>
      </c>
      <c r="EL76" s="108">
        <f>SUMIF('20.01'!$BF:$BF,$B:$B,'20.01'!$E:$E)</f>
        <v>6149.84</v>
      </c>
      <c r="EM76" s="108">
        <f>SUMIF('20.01'!$BH:$BH,$B:$B,'20.01'!$E:$E)</f>
        <v>0</v>
      </c>
      <c r="EO76" s="115">
        <v>1.0338263654732975E-2</v>
      </c>
      <c r="EP76" s="107">
        <v>3.406417859456202</v>
      </c>
      <c r="EQ76" s="108">
        <f t="shared" si="158"/>
        <v>6622.800000000002</v>
      </c>
      <c r="ER76" s="107">
        <v>3.0862326489417793</v>
      </c>
      <c r="ES76" s="108">
        <f t="shared" si="107"/>
        <v>6622.800000000002</v>
      </c>
      <c r="ET76" s="107">
        <v>1.6009277035474885</v>
      </c>
      <c r="EU76" s="108">
        <f t="shared" si="108"/>
        <v>6622.800000000002</v>
      </c>
      <c r="EV76" s="108">
        <f t="shared" si="85"/>
        <v>6622.8</v>
      </c>
      <c r="EW76" s="108">
        <f t="shared" si="86"/>
        <v>6622.8</v>
      </c>
      <c r="EX76" s="108">
        <f t="shared" si="109"/>
        <v>6622.8</v>
      </c>
      <c r="EY76" s="108">
        <f t="shared" si="110"/>
        <v>6622.8</v>
      </c>
      <c r="EZ76" s="108">
        <f t="shared" si="111"/>
        <v>6622.8</v>
      </c>
      <c r="FA76" s="108">
        <f t="shared" si="112"/>
        <v>6622.8</v>
      </c>
      <c r="FB76" s="108">
        <f t="shared" si="113"/>
        <v>6622.8</v>
      </c>
      <c r="FC76" s="108">
        <f t="shared" si="114"/>
        <v>6622.8</v>
      </c>
      <c r="FD76" s="108">
        <f t="shared" si="115"/>
        <v>6622.8</v>
      </c>
      <c r="FE76" s="108">
        <f t="shared" si="116"/>
        <v>6622.8</v>
      </c>
      <c r="FF76" s="108">
        <f t="shared" si="117"/>
        <v>6622.8</v>
      </c>
      <c r="FG76" s="108">
        <f t="shared" si="118"/>
        <v>6622.8</v>
      </c>
      <c r="FH76" s="108">
        <f t="shared" si="159"/>
        <v>6622.800000000002</v>
      </c>
      <c r="FI76" s="108">
        <v>6622.800000000002</v>
      </c>
    </row>
    <row r="77" spans="1:165" ht="12" customHeight="1" x14ac:dyDescent="0.25">
      <c r="A77" s="22">
        <f t="shared" si="160"/>
        <v>72</v>
      </c>
      <c r="B77" s="10" t="s">
        <v>70</v>
      </c>
      <c r="C77" s="28">
        <v>2021</v>
      </c>
      <c r="D77" s="282"/>
      <c r="E77" s="126">
        <f t="shared" si="91"/>
        <v>3438.57</v>
      </c>
      <c r="F77" s="11">
        <f>SUMIF(Площади!$A:$A,$B:$B,Площади!$C:$C)</f>
        <v>2661.17</v>
      </c>
      <c r="G77" s="11">
        <f>SUMIF(Площади!$A:$A,$B:$B,Площади!$G:$G)</f>
        <v>777.4</v>
      </c>
      <c r="H77" s="11">
        <f>SUMIF(Площади!$A:$A,$B:$B,Площади!$F:$F)</f>
        <v>329.4</v>
      </c>
      <c r="I77" s="124" t="s">
        <v>494</v>
      </c>
      <c r="J77" s="12">
        <v>27.35</v>
      </c>
      <c r="K77" s="26">
        <v>4.4800000000000004</v>
      </c>
      <c r="L77" s="26">
        <v>5.83</v>
      </c>
      <c r="M77" s="26">
        <v>7.93</v>
      </c>
      <c r="N77" s="26">
        <v>6.1</v>
      </c>
      <c r="O77" s="26">
        <v>2.78</v>
      </c>
      <c r="P77" s="26">
        <v>0</v>
      </c>
      <c r="Q77" s="26">
        <v>0</v>
      </c>
      <c r="R77" s="26">
        <v>0.23</v>
      </c>
      <c r="S77" s="35">
        <f t="shared" si="84"/>
        <v>28.444000000000003</v>
      </c>
      <c r="T77" s="33">
        <f t="shared" si="84"/>
        <v>4.6592000000000002</v>
      </c>
      <c r="U77" s="33">
        <f t="shared" si="84"/>
        <v>6.0632000000000001</v>
      </c>
      <c r="V77" s="33">
        <f t="shared" si="83"/>
        <v>8.2471999999999994</v>
      </c>
      <c r="W77" s="33">
        <f t="shared" si="83"/>
        <v>6.3439999999999994</v>
      </c>
      <c r="X77" s="33">
        <f t="shared" si="83"/>
        <v>2.8912</v>
      </c>
      <c r="Y77" s="33">
        <f t="shared" si="83"/>
        <v>0</v>
      </c>
      <c r="Z77" s="33">
        <f t="shared" si="83"/>
        <v>0</v>
      </c>
      <c r="AA77" s="33">
        <f t="shared" si="83"/>
        <v>0.23920000000000002</v>
      </c>
      <c r="AB77" s="36"/>
      <c r="AC77" s="36"/>
      <c r="AD77" s="122" t="s">
        <v>396</v>
      </c>
      <c r="AE77" s="37">
        <v>0</v>
      </c>
      <c r="AF77" s="38" t="s">
        <v>396</v>
      </c>
      <c r="AG77" s="282"/>
      <c r="AH77" s="26">
        <v>34.24</v>
      </c>
      <c r="AI77" s="26">
        <v>34.24</v>
      </c>
      <c r="AJ77" s="26">
        <v>2190</v>
      </c>
      <c r="AK77" s="26">
        <v>35.89</v>
      </c>
      <c r="AL77" s="26">
        <v>5.93</v>
      </c>
      <c r="AM77" s="282"/>
      <c r="AN77" s="15">
        <v>1.2999999999999999E-2</v>
      </c>
      <c r="AO77" s="15">
        <v>1.2999999999999999E-2</v>
      </c>
      <c r="AP77" s="16">
        <f t="shared" si="119"/>
        <v>7.7870000000000001E-4</v>
      </c>
      <c r="AQ77" s="15">
        <f t="shared" si="120"/>
        <v>2.5999999999999999E-2</v>
      </c>
      <c r="AR77" s="15">
        <v>0.68300000000000005</v>
      </c>
      <c r="AS77" s="282"/>
      <c r="AT77" s="13">
        <f t="shared" si="121"/>
        <v>4.2821999999999996</v>
      </c>
      <c r="AU77" s="13">
        <f t="shared" si="122"/>
        <v>4.2821999999999996</v>
      </c>
      <c r="AV77" s="13">
        <f t="shared" si="123"/>
        <v>0.25650377999999996</v>
      </c>
      <c r="AW77" s="13">
        <f t="shared" si="124"/>
        <v>8.5643999999999991</v>
      </c>
      <c r="AX77" s="13">
        <f t="shared" si="125"/>
        <v>224.9802</v>
      </c>
      <c r="AY77" s="26">
        <f t="shared" si="126"/>
        <v>4.2640553485896751E-2</v>
      </c>
      <c r="AZ77" s="26">
        <f t="shared" si="127"/>
        <v>4.2640553485896751E-2</v>
      </c>
      <c r="BA77" s="26">
        <f t="shared" si="128"/>
        <v>0.16336537519957423</v>
      </c>
      <c r="BB77" s="26">
        <f t="shared" si="129"/>
        <v>8.9390739755188922E-2</v>
      </c>
      <c r="BC77" s="26">
        <f t="shared" si="130"/>
        <v>0.38799052687599783</v>
      </c>
      <c r="BD77" s="282"/>
      <c r="BE77" s="108">
        <f t="shared" si="131"/>
        <v>896720.64544538804</v>
      </c>
      <c r="BF77" s="108">
        <f t="shared" si="132"/>
        <v>193883.85042477428</v>
      </c>
      <c r="BG77" s="108">
        <f t="shared" si="92"/>
        <v>17770.896293462261</v>
      </c>
      <c r="BH77" s="108">
        <f t="shared" si="93"/>
        <v>2955.3268411652989</v>
      </c>
      <c r="BI77" s="108">
        <f t="shared" si="94"/>
        <v>1054.2130999879864</v>
      </c>
      <c r="BJ77" s="127">
        <f t="shared" si="89"/>
        <v>5726.4141901587318</v>
      </c>
      <c r="BK77" s="108">
        <f>SUMIF('20.01'!$K:$K,$B:$B,'20.01'!$E:$E)</f>
        <v>166377</v>
      </c>
      <c r="BL77" s="108">
        <f t="shared" si="133"/>
        <v>0</v>
      </c>
      <c r="BM77" s="108">
        <f>SUMIF('20.01'!$AI:$AI,$B:$B,'20.01'!$E:$E)</f>
        <v>0</v>
      </c>
      <c r="BN77" s="108">
        <f>SUMIF('20.01'!$L:$L,$B:$B,'20.01'!$E:$E)</f>
        <v>0</v>
      </c>
      <c r="BO77" s="108">
        <f>SUMIF('20.01'!$M:$M,$B:$B,'20.01'!$E:$E)</f>
        <v>0</v>
      </c>
      <c r="BP77" s="108">
        <f>SUMIF('20.01'!$N:$N,$B:$B,'20.01'!$E:$E)</f>
        <v>0</v>
      </c>
      <c r="BQ77" s="108">
        <f>SUMIF('20.01'!$O:$O,$B:$B,'20.01'!$E:$E)</f>
        <v>0</v>
      </c>
      <c r="BR77" s="108">
        <f>SUMIF('20.01'!$T:$T,$B:$B,'20.01'!$E:$E)</f>
        <v>0</v>
      </c>
      <c r="BS77" s="108">
        <f>SUMIF('20.01'!$AT:$AT,$B:$B,'20.01'!$E:$E)</f>
        <v>0</v>
      </c>
      <c r="BT77" s="108">
        <f>SUMIF('20.01'!$AO:$AO,$B:$B,'20.01'!$E:$E)</f>
        <v>0</v>
      </c>
      <c r="BU77" s="108">
        <f t="shared" si="134"/>
        <v>0</v>
      </c>
      <c r="BV77" s="108">
        <f>SUMIF('20.01'!$AE:$AE,$B:$B,'20.01'!$E:$E)</f>
        <v>0</v>
      </c>
      <c r="BW77" s="108">
        <f>SUMIF('20.01'!$AF:$AF,$B:$B,'20.01'!$E:$E)</f>
        <v>0</v>
      </c>
      <c r="BX77" s="108">
        <f>SUMIF('20.01'!$AG:$AG,$B:$B,'20.01'!$E:$E)</f>
        <v>0</v>
      </c>
      <c r="BY77" s="108">
        <f t="shared" si="135"/>
        <v>0</v>
      </c>
      <c r="BZ77" s="108">
        <f>SUMIF('20.01'!$AH:$AH,$B:$B,'20.01'!$E:$E)</f>
        <v>0</v>
      </c>
      <c r="CA77" s="108">
        <f>SUMIF('20.01'!$AP:$AP,$B:$B,'20.01'!$E:$E)</f>
        <v>0</v>
      </c>
      <c r="CB77" s="108">
        <f>SUMIF('20.01'!$AD:$AD,$B:$B,'20.01'!$E:$E)</f>
        <v>0</v>
      </c>
      <c r="CC77" s="108">
        <f t="shared" si="136"/>
        <v>0</v>
      </c>
      <c r="CD77" s="108">
        <f>SUMIF('20.01'!$Z:$Z,$B:$B,'20.01'!$E:$E)</f>
        <v>0</v>
      </c>
      <c r="CE77" s="108">
        <f>SUMIF('20.01'!$S:$S,$B:$B,'20.01'!$E:$E)</f>
        <v>0</v>
      </c>
      <c r="CF77" s="108">
        <f t="shared" si="137"/>
        <v>700583.21</v>
      </c>
      <c r="CG77" s="108">
        <f>SUMIF('20.01'!$AJ:$AJ,$B:$B,'20.01'!$E:$E)</f>
        <v>0</v>
      </c>
      <c r="CH77" s="108">
        <f>SUMIF('20.01'!$AL:$AL,$B:$B,'20.01'!$E:$E)</f>
        <v>700583.21</v>
      </c>
      <c r="CI77" s="108">
        <f>SUMIF('20.01'!$AM:$AM,$B:$B,'20.01'!$E:$E)</f>
        <v>0</v>
      </c>
      <c r="CJ77" s="108">
        <f>SUMIF('20.01'!$W:$W,$B:$B,'20.01'!$E:$E)</f>
        <v>0</v>
      </c>
      <c r="CK77" s="108">
        <f>SUMIF('20.01'!$AR:$AR,$B:$B,'20.01'!$E:$E)</f>
        <v>0</v>
      </c>
      <c r="CL77" s="108">
        <f t="shared" si="138"/>
        <v>0</v>
      </c>
      <c r="CM77" s="108">
        <f>SUMIF('20.01'!$P:$P,$B:$B,'20.01'!$E:$E)</f>
        <v>0</v>
      </c>
      <c r="CN77" s="108">
        <f>SUMIF('20.01'!$Q:$Q,$B:$B,'20.01'!$E:$E)</f>
        <v>0</v>
      </c>
      <c r="CO77" s="108">
        <f>SUMIF('20.01'!$AK:$AK,$B:$B,'20.01'!$E:$E)</f>
        <v>0</v>
      </c>
      <c r="CP77" s="108">
        <f>SUMIF('20.01'!$U:$U,$B:$B,'20.01'!$E:$E)</f>
        <v>0</v>
      </c>
      <c r="CQ77" s="108">
        <f>SUMIF('20.01'!$R:$R,$B:$B,'20.01'!$E:$E)</f>
        <v>0</v>
      </c>
      <c r="CR77" s="108">
        <f>SUMIF('20.01'!$V:$V,$B:$B,'20.01'!$E:$E)</f>
        <v>0</v>
      </c>
      <c r="CS77" s="108">
        <f t="shared" si="139"/>
        <v>0</v>
      </c>
      <c r="CT77" s="108">
        <f>SUMIF('20.01'!$AQ:$AQ,$B:$B,'20.01'!$E:$E)</f>
        <v>0</v>
      </c>
      <c r="CU77" s="108">
        <f>SUMIF('20.01'!$AC:$AC,$B:$B,'20.01'!$E:$E)</f>
        <v>0</v>
      </c>
      <c r="CV77" s="108">
        <f>SUMIF('20.01'!$AS:$AS,$B:$B,'20.01'!$E:$E)</f>
        <v>0</v>
      </c>
      <c r="CW77" s="108">
        <f t="shared" si="140"/>
        <v>0</v>
      </c>
      <c r="CX77" s="108">
        <f>SUMIF('20.01'!$AB:$AB,$B:$B,'20.01'!$E:$E)</f>
        <v>0</v>
      </c>
      <c r="CY77" s="108">
        <f>SUMIF('20.01'!$AA:$AA,$B:$B,'20.01'!$E:$E)</f>
        <v>0</v>
      </c>
      <c r="CZ77" s="108">
        <f>SUMIF('20.01'!$AN:$AN,$B:$B,'20.01'!$E:$E)</f>
        <v>0</v>
      </c>
      <c r="DA77" s="108">
        <f>SUMIF('20.01'!$X:$X,$B:$B,'20.01'!$E:$E)</f>
        <v>0</v>
      </c>
      <c r="DB77" s="108">
        <f>SUMIF('20.01'!$Y:$Y,$B:$B,'20.01'!$E:$E)</f>
        <v>0</v>
      </c>
      <c r="DC77" s="108">
        <f t="shared" si="141"/>
        <v>2253.5850206138302</v>
      </c>
      <c r="DD77" s="127">
        <f t="shared" si="142"/>
        <v>351112.54719724157</v>
      </c>
      <c r="DE77" s="108">
        <f t="shared" si="90"/>
        <v>240320.97698499344</v>
      </c>
      <c r="DF77" s="127">
        <f t="shared" si="143"/>
        <v>532.53510725581702</v>
      </c>
      <c r="DG77" s="127">
        <f t="shared" si="95"/>
        <v>243.97068144825633</v>
      </c>
      <c r="DH77" s="127">
        <f t="shared" si="96"/>
        <v>288.56442580756072</v>
      </c>
      <c r="DI77" s="108">
        <f>SUMIF('20.01'!$AZ:$AZ,$B:$B,'20.01'!$E:$E)+FH77*$DI$249</f>
        <v>54264.361043541219</v>
      </c>
      <c r="DJ77" s="108">
        <f>SUMIF('20.01'!$AY:$AY,$B:$B,'20.01'!$E:$E)</f>
        <v>0</v>
      </c>
      <c r="DK77" s="108">
        <f t="shared" si="97"/>
        <v>490.75471965130254</v>
      </c>
      <c r="DL77" s="108">
        <f>SUMIF('20.01'!$AX:$AX,$B:$B,'20.01'!$E:$E)</f>
        <v>0</v>
      </c>
      <c r="DM77" s="108">
        <f t="shared" si="98"/>
        <v>55012.676632702351</v>
      </c>
      <c r="DN77" s="108">
        <f>SUMIF('20.01'!$BA:$BA,$B:$B,'20.01'!$E:$E)</f>
        <v>0</v>
      </c>
      <c r="DO77" s="108">
        <f t="shared" si="99"/>
        <v>491.24270909742586</v>
      </c>
      <c r="DP77" s="108">
        <f>SUMIF('20.01'!$AW:$AW,$B:$B,'20.01'!$E:$E)</f>
        <v>0</v>
      </c>
      <c r="DQ77" s="108">
        <f t="shared" si="144"/>
        <v>260337.87499383566</v>
      </c>
      <c r="DR77" s="108">
        <f t="shared" si="145"/>
        <v>215573.93959796446</v>
      </c>
      <c r="DS77" s="108">
        <f t="shared" si="100"/>
        <v>69326.990352989509</v>
      </c>
      <c r="DT77" s="108">
        <f t="shared" si="101"/>
        <v>146246.94924497494</v>
      </c>
      <c r="DU77" s="108">
        <f t="shared" si="146"/>
        <v>36594.519693983799</v>
      </c>
      <c r="DV77" s="108">
        <f t="shared" si="147"/>
        <v>21727.499269630611</v>
      </c>
      <c r="DW77" s="108">
        <f t="shared" si="148"/>
        <v>14867.020424353186</v>
      </c>
      <c r="DX77" s="108">
        <f t="shared" si="149"/>
        <v>3080.5147102275</v>
      </c>
      <c r="DY77" s="108">
        <f t="shared" si="150"/>
        <v>1814.0194343889048</v>
      </c>
      <c r="DZ77" s="108">
        <f t="shared" si="151"/>
        <v>1266.4952758385953</v>
      </c>
      <c r="EA77" s="108">
        <f t="shared" si="152"/>
        <v>2436.5117849156459</v>
      </c>
      <c r="EB77" s="108">
        <f t="shared" si="153"/>
        <v>192.31208614901715</v>
      </c>
      <c r="EC77" s="108">
        <f t="shared" si="154"/>
        <v>2460.0771205952356</v>
      </c>
      <c r="ED77" s="108">
        <f t="shared" si="155"/>
        <v>44288.909291786309</v>
      </c>
      <c r="EE77" s="108">
        <f t="shared" si="102"/>
        <v>262909.4809316154</v>
      </c>
      <c r="EF77" s="108">
        <f t="shared" si="156"/>
        <v>141971.11970307233</v>
      </c>
      <c r="EG77" s="108">
        <f t="shared" si="103"/>
        <v>120938.36122854307</v>
      </c>
      <c r="EH77" s="108">
        <f t="shared" si="104"/>
        <v>0</v>
      </c>
      <c r="EI77" s="108">
        <f t="shared" si="157"/>
        <v>0</v>
      </c>
      <c r="EJ77" s="108">
        <f t="shared" si="105"/>
        <v>0</v>
      </c>
      <c r="EK77" s="108">
        <f t="shared" si="106"/>
        <v>0</v>
      </c>
      <c r="EL77" s="108">
        <f>SUMIF('20.01'!$BF:$BF,$B:$B,'20.01'!$E:$E)</f>
        <v>0</v>
      </c>
      <c r="EM77" s="108">
        <f>SUMIF('20.01'!$BH:$BH,$B:$B,'20.01'!$E:$E)</f>
        <v>0</v>
      </c>
      <c r="EO77" s="115">
        <v>0</v>
      </c>
      <c r="EP77" s="107">
        <v>3.4064167483928798</v>
      </c>
      <c r="EQ77" s="108">
        <f t="shared" si="158"/>
        <v>3438.57</v>
      </c>
      <c r="ER77" s="107">
        <v>3.0862319200761292</v>
      </c>
      <c r="ES77" s="108">
        <f t="shared" si="107"/>
        <v>3438.57</v>
      </c>
      <c r="ET77" s="107">
        <v>0</v>
      </c>
      <c r="EU77" s="108">
        <f t="shared" si="108"/>
        <v>0</v>
      </c>
      <c r="EV77" s="108">
        <f t="shared" si="85"/>
        <v>3438.57</v>
      </c>
      <c r="EW77" s="108">
        <f t="shared" si="86"/>
        <v>3438.57</v>
      </c>
      <c r="EX77" s="108">
        <f t="shared" si="109"/>
        <v>3438.57</v>
      </c>
      <c r="EY77" s="108">
        <f t="shared" si="110"/>
        <v>3438.57</v>
      </c>
      <c r="EZ77" s="108">
        <f t="shared" si="111"/>
        <v>3438.57</v>
      </c>
      <c r="FA77" s="108">
        <f t="shared" si="112"/>
        <v>3438.57</v>
      </c>
      <c r="FB77" s="108">
        <f t="shared" si="113"/>
        <v>3438.57</v>
      </c>
      <c r="FC77" s="108">
        <f t="shared" si="114"/>
        <v>3438.57</v>
      </c>
      <c r="FD77" s="108">
        <f t="shared" si="115"/>
        <v>3438.57</v>
      </c>
      <c r="FE77" s="108">
        <f t="shared" si="116"/>
        <v>3438.57</v>
      </c>
      <c r="FF77" s="108">
        <f t="shared" si="117"/>
        <v>3438.57</v>
      </c>
      <c r="FG77" s="108">
        <f t="shared" si="118"/>
        <v>3438.57</v>
      </c>
      <c r="FH77" s="108">
        <f t="shared" si="159"/>
        <v>3438.57</v>
      </c>
      <c r="FI77" s="108">
        <v>3438.57</v>
      </c>
    </row>
    <row r="78" spans="1:165" ht="12" customHeight="1" x14ac:dyDescent="0.25">
      <c r="A78" s="22">
        <f t="shared" si="160"/>
        <v>73</v>
      </c>
      <c r="B78" s="10" t="s">
        <v>71</v>
      </c>
      <c r="C78" s="28">
        <v>2021</v>
      </c>
      <c r="D78" s="282"/>
      <c r="E78" s="126">
        <f t="shared" si="91"/>
        <v>3176.2</v>
      </c>
      <c r="F78" s="11">
        <f>SUMIF(Площади!$A:$A,$B:$B,Площади!$C:$C)</f>
        <v>3176.2</v>
      </c>
      <c r="G78" s="11">
        <f>SUMIF(Площади!$A:$A,$B:$B,Площади!$G:$G)</f>
        <v>0</v>
      </c>
      <c r="H78" s="11">
        <f>SUMIF(Площади!$A:$A,$B:$B,Площади!$F:$F)</f>
        <v>326.8</v>
      </c>
      <c r="I78" s="124" t="s">
        <v>494</v>
      </c>
      <c r="J78" s="12">
        <v>27.35</v>
      </c>
      <c r="K78" s="26">
        <v>4.4800000000000004</v>
      </c>
      <c r="L78" s="26">
        <v>5.83</v>
      </c>
      <c r="M78" s="26">
        <v>7.93</v>
      </c>
      <c r="N78" s="26">
        <v>6.1</v>
      </c>
      <c r="O78" s="26">
        <v>2.78</v>
      </c>
      <c r="P78" s="26">
        <v>0</v>
      </c>
      <c r="Q78" s="26">
        <v>0</v>
      </c>
      <c r="R78" s="26">
        <v>0.23</v>
      </c>
      <c r="S78" s="35">
        <f t="shared" si="84"/>
        <v>28.444000000000003</v>
      </c>
      <c r="T78" s="33">
        <f t="shared" si="84"/>
        <v>4.6592000000000002</v>
      </c>
      <c r="U78" s="33">
        <f t="shared" si="84"/>
        <v>6.0632000000000001</v>
      </c>
      <c r="V78" s="33">
        <f t="shared" si="83"/>
        <v>8.2471999999999994</v>
      </c>
      <c r="W78" s="33">
        <f t="shared" si="83"/>
        <v>6.3439999999999994</v>
      </c>
      <c r="X78" s="33">
        <f t="shared" si="83"/>
        <v>2.8912</v>
      </c>
      <c r="Y78" s="33">
        <f t="shared" si="83"/>
        <v>0</v>
      </c>
      <c r="Z78" s="33">
        <f t="shared" si="83"/>
        <v>0</v>
      </c>
      <c r="AA78" s="33">
        <f t="shared" si="83"/>
        <v>0.23920000000000002</v>
      </c>
      <c r="AB78" s="36"/>
      <c r="AC78" s="36"/>
      <c r="AD78" s="122" t="s">
        <v>396</v>
      </c>
      <c r="AE78" s="37">
        <v>0</v>
      </c>
      <c r="AF78" s="38" t="s">
        <v>396</v>
      </c>
      <c r="AG78" s="282"/>
      <c r="AH78" s="26">
        <v>34.24</v>
      </c>
      <c r="AI78" s="26">
        <v>34.24</v>
      </c>
      <c r="AJ78" s="26">
        <v>2190</v>
      </c>
      <c r="AK78" s="26">
        <v>35.89</v>
      </c>
      <c r="AL78" s="26">
        <v>5.93</v>
      </c>
      <c r="AM78" s="282"/>
      <c r="AN78" s="15">
        <v>1.2999999999999999E-2</v>
      </c>
      <c r="AO78" s="15">
        <v>1.2999999999999999E-2</v>
      </c>
      <c r="AP78" s="16">
        <f t="shared" si="119"/>
        <v>7.7870000000000001E-4</v>
      </c>
      <c r="AQ78" s="15">
        <f t="shared" si="120"/>
        <v>2.5999999999999999E-2</v>
      </c>
      <c r="AR78" s="15">
        <v>0.68300000000000005</v>
      </c>
      <c r="AS78" s="282"/>
      <c r="AT78" s="13">
        <f t="shared" si="121"/>
        <v>4.2484000000000002</v>
      </c>
      <c r="AU78" s="13">
        <f t="shared" si="122"/>
        <v>4.2484000000000002</v>
      </c>
      <c r="AV78" s="13">
        <f t="shared" si="123"/>
        <v>0.25447916000000004</v>
      </c>
      <c r="AW78" s="13">
        <f t="shared" si="124"/>
        <v>8.4968000000000004</v>
      </c>
      <c r="AX78" s="13">
        <f t="shared" si="125"/>
        <v>223.20440000000002</v>
      </c>
      <c r="AY78" s="26">
        <f t="shared" si="126"/>
        <v>4.5798506391285188E-2</v>
      </c>
      <c r="AZ78" s="26">
        <f t="shared" si="127"/>
        <v>4.5798506391285188E-2</v>
      </c>
      <c r="BA78" s="26">
        <f t="shared" si="128"/>
        <v>0.17546419003841071</v>
      </c>
      <c r="BB78" s="26">
        <f t="shared" si="129"/>
        <v>9.6011004344814563E-2</v>
      </c>
      <c r="BC78" s="26">
        <f t="shared" si="130"/>
        <v>0.41672504628172036</v>
      </c>
      <c r="BD78" s="282"/>
      <c r="BE78" s="108">
        <f t="shared" si="131"/>
        <v>925127.89269331191</v>
      </c>
      <c r="BF78" s="108">
        <f t="shared" si="132"/>
        <v>77811.780868898422</v>
      </c>
      <c r="BG78" s="108">
        <f t="shared" si="92"/>
        <v>16414.940166201308</v>
      </c>
      <c r="BH78" s="108">
        <f t="shared" si="93"/>
        <v>2729.8292932554004</v>
      </c>
      <c r="BI78" s="108">
        <f t="shared" si="94"/>
        <v>973.7744609479646</v>
      </c>
      <c r="BJ78" s="127">
        <f t="shared" si="89"/>
        <v>5289.4769484937533</v>
      </c>
      <c r="BK78" s="108">
        <f>SUMIF('20.01'!$K:$K,$B:$B,'20.01'!$E:$E)</f>
        <v>52403.759999999995</v>
      </c>
      <c r="BL78" s="108">
        <f t="shared" si="133"/>
        <v>0</v>
      </c>
      <c r="BM78" s="108">
        <f>SUMIF('20.01'!$AI:$AI,$B:$B,'20.01'!$E:$E)</f>
        <v>0</v>
      </c>
      <c r="BN78" s="108">
        <f>SUMIF('20.01'!$L:$L,$B:$B,'20.01'!$E:$E)</f>
        <v>0</v>
      </c>
      <c r="BO78" s="108">
        <f>SUMIF('20.01'!$M:$M,$B:$B,'20.01'!$E:$E)</f>
        <v>0</v>
      </c>
      <c r="BP78" s="108">
        <f>SUMIF('20.01'!$N:$N,$B:$B,'20.01'!$E:$E)</f>
        <v>0</v>
      </c>
      <c r="BQ78" s="108">
        <f>SUMIF('20.01'!$O:$O,$B:$B,'20.01'!$E:$E)</f>
        <v>0</v>
      </c>
      <c r="BR78" s="108">
        <f>SUMIF('20.01'!$T:$T,$B:$B,'20.01'!$E:$E)</f>
        <v>0</v>
      </c>
      <c r="BS78" s="108">
        <f>SUMIF('20.01'!$AT:$AT,$B:$B,'20.01'!$E:$E)</f>
        <v>0</v>
      </c>
      <c r="BT78" s="108">
        <f>SUMIF('20.01'!$AO:$AO,$B:$B,'20.01'!$E:$E)</f>
        <v>0</v>
      </c>
      <c r="BU78" s="108">
        <f t="shared" si="134"/>
        <v>48873.36</v>
      </c>
      <c r="BV78" s="108">
        <f>SUMIF('20.01'!$AE:$AE,$B:$B,'20.01'!$E:$E)</f>
        <v>48873.36</v>
      </c>
      <c r="BW78" s="108">
        <f>SUMIF('20.01'!$AF:$AF,$B:$B,'20.01'!$E:$E)</f>
        <v>0</v>
      </c>
      <c r="BX78" s="108">
        <f>SUMIF('20.01'!$AG:$AG,$B:$B,'20.01'!$E:$E)</f>
        <v>0</v>
      </c>
      <c r="BY78" s="108">
        <f t="shared" si="135"/>
        <v>0</v>
      </c>
      <c r="BZ78" s="108">
        <f>SUMIF('20.01'!$AH:$AH,$B:$B,'20.01'!$E:$E)</f>
        <v>0</v>
      </c>
      <c r="CA78" s="108">
        <f>SUMIF('20.01'!$AP:$AP,$B:$B,'20.01'!$E:$E)</f>
        <v>0</v>
      </c>
      <c r="CB78" s="108">
        <f>SUMIF('20.01'!$AD:$AD,$B:$B,'20.01'!$E:$E)</f>
        <v>0</v>
      </c>
      <c r="CC78" s="108">
        <f t="shared" si="136"/>
        <v>0</v>
      </c>
      <c r="CD78" s="108">
        <f>SUMIF('20.01'!$Z:$Z,$B:$B,'20.01'!$E:$E)</f>
        <v>0</v>
      </c>
      <c r="CE78" s="108">
        <f>SUMIF('20.01'!$S:$S,$B:$B,'20.01'!$E:$E)</f>
        <v>0</v>
      </c>
      <c r="CF78" s="108">
        <f t="shared" si="137"/>
        <v>788055.43</v>
      </c>
      <c r="CG78" s="108">
        <f>SUMIF('20.01'!$AJ:$AJ,$B:$B,'20.01'!$E:$E)</f>
        <v>0</v>
      </c>
      <c r="CH78" s="108">
        <f>SUMIF('20.01'!$AL:$AL,$B:$B,'20.01'!$E:$E)</f>
        <v>788055.43</v>
      </c>
      <c r="CI78" s="108">
        <f>SUMIF('20.01'!$AM:$AM,$B:$B,'20.01'!$E:$E)</f>
        <v>0</v>
      </c>
      <c r="CJ78" s="108">
        <f>SUMIF('20.01'!$W:$W,$B:$B,'20.01'!$E:$E)</f>
        <v>0</v>
      </c>
      <c r="CK78" s="108">
        <f>SUMIF('20.01'!$AR:$AR,$B:$B,'20.01'!$E:$E)</f>
        <v>0</v>
      </c>
      <c r="CL78" s="108">
        <f t="shared" si="138"/>
        <v>0</v>
      </c>
      <c r="CM78" s="108">
        <f>SUMIF('20.01'!$P:$P,$B:$B,'20.01'!$E:$E)</f>
        <v>0</v>
      </c>
      <c r="CN78" s="108">
        <f>SUMIF('20.01'!$Q:$Q,$B:$B,'20.01'!$E:$E)</f>
        <v>0</v>
      </c>
      <c r="CO78" s="108">
        <f>SUMIF('20.01'!$AK:$AK,$B:$B,'20.01'!$E:$E)</f>
        <v>0</v>
      </c>
      <c r="CP78" s="108">
        <f>SUMIF('20.01'!$U:$U,$B:$B,'20.01'!$E:$E)</f>
        <v>0</v>
      </c>
      <c r="CQ78" s="108">
        <f>SUMIF('20.01'!$R:$R,$B:$B,'20.01'!$E:$E)</f>
        <v>0</v>
      </c>
      <c r="CR78" s="108">
        <f>SUMIF('20.01'!$V:$V,$B:$B,'20.01'!$E:$E)</f>
        <v>0</v>
      </c>
      <c r="CS78" s="108">
        <f t="shared" si="139"/>
        <v>8305.69</v>
      </c>
      <c r="CT78" s="108">
        <f>SUMIF('20.01'!$AQ:$AQ,$B:$B,'20.01'!$E:$E)</f>
        <v>8305.69</v>
      </c>
      <c r="CU78" s="108">
        <f>SUMIF('20.01'!$AC:$AC,$B:$B,'20.01'!$E:$E)</f>
        <v>0</v>
      </c>
      <c r="CV78" s="108">
        <f>SUMIF('20.01'!$AS:$AS,$B:$B,'20.01'!$E:$E)</f>
        <v>0</v>
      </c>
      <c r="CW78" s="108">
        <f t="shared" si="140"/>
        <v>0</v>
      </c>
      <c r="CX78" s="108">
        <f>SUMIF('20.01'!$AB:$AB,$B:$B,'20.01'!$E:$E)</f>
        <v>0</v>
      </c>
      <c r="CY78" s="108">
        <f>SUMIF('20.01'!$AA:$AA,$B:$B,'20.01'!$E:$E)</f>
        <v>0</v>
      </c>
      <c r="CZ78" s="108">
        <f>SUMIF('20.01'!$AN:$AN,$B:$B,'20.01'!$E:$E)</f>
        <v>0</v>
      </c>
      <c r="DA78" s="108">
        <f>SUMIF('20.01'!$X:$X,$B:$B,'20.01'!$E:$E)</f>
        <v>0</v>
      </c>
      <c r="DB78" s="108">
        <f>SUMIF('20.01'!$Y:$Y,$B:$B,'20.01'!$E:$E)</f>
        <v>0</v>
      </c>
      <c r="DC78" s="108">
        <f t="shared" si="141"/>
        <v>2081.6318244135346</v>
      </c>
      <c r="DD78" s="127">
        <f t="shared" si="142"/>
        <v>301239.76438504335</v>
      </c>
      <c r="DE78" s="108">
        <f t="shared" si="90"/>
        <v>221983.98959443494</v>
      </c>
      <c r="DF78" s="127">
        <f t="shared" si="143"/>
        <v>491.90157759357123</v>
      </c>
      <c r="DG78" s="127">
        <f t="shared" si="95"/>
        <v>225.35521406164534</v>
      </c>
      <c r="DH78" s="127">
        <f t="shared" si="96"/>
        <v>266.54636353192592</v>
      </c>
      <c r="DI78" s="108">
        <f>SUMIF('20.01'!$AZ:$AZ,$B:$B,'20.01'!$E:$E)+FH78*$DI$249</f>
        <v>27041.708547476312</v>
      </c>
      <c r="DJ78" s="108">
        <f>SUMIF('20.01'!$AY:$AY,$B:$B,'20.01'!$E:$E)</f>
        <v>0</v>
      </c>
      <c r="DK78" s="108">
        <f t="shared" si="97"/>
        <v>453.30911994127416</v>
      </c>
      <c r="DL78" s="108">
        <f>SUMIF('20.01'!$AX:$AX,$B:$B,'20.01'!$E:$E)</f>
        <v>0</v>
      </c>
      <c r="DM78" s="108">
        <f t="shared" si="98"/>
        <v>50815.095670813513</v>
      </c>
      <c r="DN78" s="108">
        <f>SUMIF('20.01'!$BA:$BA,$B:$B,'20.01'!$E:$E)</f>
        <v>0</v>
      </c>
      <c r="DO78" s="108">
        <f t="shared" si="99"/>
        <v>453.75987478377471</v>
      </c>
      <c r="DP78" s="108">
        <f>SUMIF('20.01'!$AW:$AW,$B:$B,'20.01'!$E:$E)</f>
        <v>0</v>
      </c>
      <c r="DQ78" s="108">
        <f t="shared" si="144"/>
        <v>240473.55690168316</v>
      </c>
      <c r="DR78" s="108">
        <f t="shared" si="145"/>
        <v>199125.20232278379</v>
      </c>
      <c r="DS78" s="108">
        <f t="shared" si="100"/>
        <v>64037.19766041269</v>
      </c>
      <c r="DT78" s="108">
        <f t="shared" si="101"/>
        <v>135088.0046623711</v>
      </c>
      <c r="DU78" s="108">
        <f t="shared" si="146"/>
        <v>33802.282184754513</v>
      </c>
      <c r="DV78" s="108">
        <f t="shared" si="147"/>
        <v>20069.646155291513</v>
      </c>
      <c r="DW78" s="108">
        <f t="shared" si="148"/>
        <v>13732.636029463001</v>
      </c>
      <c r="DX78" s="108">
        <f t="shared" si="149"/>
        <v>2845.4650690911003</v>
      </c>
      <c r="DY78" s="108">
        <f t="shared" si="150"/>
        <v>1675.6060011882962</v>
      </c>
      <c r="DZ78" s="108">
        <f t="shared" si="151"/>
        <v>1169.8590679028043</v>
      </c>
      <c r="EA78" s="108">
        <f t="shared" si="152"/>
        <v>2250.600898410989</v>
      </c>
      <c r="EB78" s="108">
        <f t="shared" si="153"/>
        <v>177.63827638422609</v>
      </c>
      <c r="EC78" s="108">
        <f t="shared" si="154"/>
        <v>2272.3681502585632</v>
      </c>
      <c r="ED78" s="108">
        <f t="shared" si="155"/>
        <v>40909.573948639016</v>
      </c>
      <c r="EE78" s="108">
        <f t="shared" si="102"/>
        <v>242848.94398979715</v>
      </c>
      <c r="EF78" s="108">
        <f t="shared" si="156"/>
        <v>131138.42975449047</v>
      </c>
      <c r="EG78" s="108">
        <f t="shared" si="103"/>
        <v>111710.51423530669</v>
      </c>
      <c r="EH78" s="108">
        <f t="shared" si="104"/>
        <v>0</v>
      </c>
      <c r="EI78" s="108">
        <f t="shared" si="157"/>
        <v>0</v>
      </c>
      <c r="EJ78" s="108">
        <f t="shared" si="105"/>
        <v>0</v>
      </c>
      <c r="EK78" s="108">
        <f t="shared" si="106"/>
        <v>0</v>
      </c>
      <c r="EL78" s="108">
        <f>SUMIF('20.01'!$BF:$BF,$B:$B,'20.01'!$E:$E)</f>
        <v>0</v>
      </c>
      <c r="EM78" s="108">
        <f>SUMIF('20.01'!$BH:$BH,$B:$B,'20.01'!$E:$E)</f>
        <v>0</v>
      </c>
      <c r="EO78" s="115">
        <v>0</v>
      </c>
      <c r="EP78" s="107">
        <v>3.4064154410834071</v>
      </c>
      <c r="EQ78" s="108">
        <f t="shared" si="158"/>
        <v>3176.2000000000003</v>
      </c>
      <c r="ER78" s="107">
        <v>3.0862332109859509</v>
      </c>
      <c r="ES78" s="108">
        <f t="shared" si="107"/>
        <v>3176.2000000000003</v>
      </c>
      <c r="ET78" s="107">
        <v>0</v>
      </c>
      <c r="EU78" s="108">
        <f t="shared" si="108"/>
        <v>0</v>
      </c>
      <c r="EV78" s="108">
        <f t="shared" si="85"/>
        <v>3176.2</v>
      </c>
      <c r="EW78" s="108">
        <f t="shared" si="86"/>
        <v>3176.2</v>
      </c>
      <c r="EX78" s="108">
        <f t="shared" si="109"/>
        <v>3176.2</v>
      </c>
      <c r="EY78" s="108">
        <f t="shared" si="110"/>
        <v>3176.2</v>
      </c>
      <c r="EZ78" s="108">
        <f t="shared" si="111"/>
        <v>3176.2</v>
      </c>
      <c r="FA78" s="108">
        <f t="shared" si="112"/>
        <v>3176.2</v>
      </c>
      <c r="FB78" s="108">
        <f t="shared" si="113"/>
        <v>3176.2</v>
      </c>
      <c r="FC78" s="108">
        <f t="shared" si="114"/>
        <v>3176.2</v>
      </c>
      <c r="FD78" s="108">
        <f t="shared" si="115"/>
        <v>3176.2</v>
      </c>
      <c r="FE78" s="108">
        <f t="shared" si="116"/>
        <v>3176.2</v>
      </c>
      <c r="FF78" s="108">
        <f t="shared" si="117"/>
        <v>3176.2</v>
      </c>
      <c r="FG78" s="108">
        <f t="shared" si="118"/>
        <v>3176.2</v>
      </c>
      <c r="FH78" s="108">
        <f t="shared" si="159"/>
        <v>3176.2000000000003</v>
      </c>
      <c r="FI78" s="108">
        <v>3176.2000000000003</v>
      </c>
    </row>
    <row r="79" spans="1:165" ht="12" customHeight="1" x14ac:dyDescent="0.25">
      <c r="A79" s="22">
        <f t="shared" si="160"/>
        <v>74</v>
      </c>
      <c r="B79" s="10" t="s">
        <v>72</v>
      </c>
      <c r="C79" s="28">
        <v>2021</v>
      </c>
      <c r="D79" s="282"/>
      <c r="E79" s="126">
        <f t="shared" si="91"/>
        <v>10285</v>
      </c>
      <c r="F79" s="11">
        <f>SUMIF(Площади!$A:$A,$B:$B,Площади!$C:$C)</f>
        <v>10285</v>
      </c>
      <c r="G79" s="11">
        <f>SUMIF(Площади!$A:$A,$B:$B,Площади!$G:$G)</f>
        <v>0</v>
      </c>
      <c r="H79" s="11">
        <f>SUMIF(Площади!$A:$A,$B:$B,Площади!$F:$F)</f>
        <v>1304.9000000000001</v>
      </c>
      <c r="I79" s="124" t="s">
        <v>494</v>
      </c>
      <c r="J79" s="12">
        <v>39.75</v>
      </c>
      <c r="K79" s="27">
        <v>4.49</v>
      </c>
      <c r="L79" s="27">
        <v>7.61</v>
      </c>
      <c r="M79" s="27">
        <v>11.85</v>
      </c>
      <c r="N79" s="27">
        <v>6.1</v>
      </c>
      <c r="O79" s="27">
        <v>2.78</v>
      </c>
      <c r="P79" s="27">
        <v>1.6</v>
      </c>
      <c r="Q79" s="27">
        <v>5.09</v>
      </c>
      <c r="R79" s="27">
        <v>0.23</v>
      </c>
      <c r="S79" s="35">
        <f t="shared" si="84"/>
        <v>41.34</v>
      </c>
      <c r="T79" s="33">
        <f t="shared" si="84"/>
        <v>4.6696</v>
      </c>
      <c r="U79" s="33">
        <f t="shared" si="84"/>
        <v>7.9144000000000005</v>
      </c>
      <c r="V79" s="33">
        <f t="shared" si="83"/>
        <v>12.324</v>
      </c>
      <c r="W79" s="33">
        <f t="shared" si="83"/>
        <v>6.3439999999999994</v>
      </c>
      <c r="X79" s="33">
        <f t="shared" si="83"/>
        <v>2.8912</v>
      </c>
      <c r="Y79" s="33">
        <f t="shared" si="83"/>
        <v>1.6640000000000001</v>
      </c>
      <c r="Z79" s="33">
        <f t="shared" si="83"/>
        <v>5.2935999999999996</v>
      </c>
      <c r="AA79" s="33">
        <f t="shared" si="83"/>
        <v>0.23920000000000002</v>
      </c>
      <c r="AB79" s="36"/>
      <c r="AC79" s="36"/>
      <c r="AD79" s="122" t="s">
        <v>395</v>
      </c>
      <c r="AE79" s="37">
        <v>5</v>
      </c>
      <c r="AF79" s="38" t="s">
        <v>396</v>
      </c>
      <c r="AG79" s="282"/>
      <c r="AH79" s="26">
        <v>34.24</v>
      </c>
      <c r="AI79" s="26">
        <v>34.24</v>
      </c>
      <c r="AJ79" s="26">
        <v>2190</v>
      </c>
      <c r="AK79" s="26">
        <v>35.89</v>
      </c>
      <c r="AL79" s="26">
        <v>5.93</v>
      </c>
      <c r="AM79" s="282"/>
      <c r="AN79" s="15">
        <v>1.2E-2</v>
      </c>
      <c r="AO79" s="15">
        <v>1.2E-2</v>
      </c>
      <c r="AP79" s="16">
        <f t="shared" si="119"/>
        <v>7.1880000000000002E-4</v>
      </c>
      <c r="AQ79" s="15">
        <f t="shared" si="120"/>
        <v>2.4E-2</v>
      </c>
      <c r="AR79" s="15">
        <v>3.23</v>
      </c>
      <c r="AS79" s="282"/>
      <c r="AT79" s="13">
        <f t="shared" si="121"/>
        <v>15.658800000000001</v>
      </c>
      <c r="AU79" s="13">
        <f t="shared" si="122"/>
        <v>15.658800000000001</v>
      </c>
      <c r="AV79" s="13">
        <f t="shared" si="123"/>
        <v>0.93796212000000012</v>
      </c>
      <c r="AW79" s="13">
        <f t="shared" si="124"/>
        <v>31.317600000000002</v>
      </c>
      <c r="AX79" s="13">
        <f t="shared" si="125"/>
        <v>4214.8270000000002</v>
      </c>
      <c r="AY79" s="26">
        <f t="shared" si="126"/>
        <v>5.2130025473991252E-2</v>
      </c>
      <c r="AZ79" s="26">
        <f t="shared" si="127"/>
        <v>5.2130025473991252E-2</v>
      </c>
      <c r="BA79" s="26">
        <f t="shared" si="128"/>
        <v>0.19972163760816725</v>
      </c>
      <c r="BB79" s="26">
        <f t="shared" si="129"/>
        <v>0.10928426485172582</v>
      </c>
      <c r="BC79" s="26">
        <f t="shared" si="130"/>
        <v>2.430133603305785</v>
      </c>
      <c r="BD79" s="282"/>
      <c r="BE79" s="108">
        <f t="shared" si="131"/>
        <v>220303.13475055524</v>
      </c>
      <c r="BF79" s="108">
        <f t="shared" si="132"/>
        <v>212083.82654260448</v>
      </c>
      <c r="BG79" s="108">
        <f t="shared" si="92"/>
        <v>53153.976326862423</v>
      </c>
      <c r="BH79" s="108">
        <f t="shared" si="93"/>
        <v>8839.5863866040527</v>
      </c>
      <c r="BI79" s="108">
        <f t="shared" si="94"/>
        <v>3153.2240825041922</v>
      </c>
      <c r="BJ79" s="127">
        <f t="shared" si="89"/>
        <v>17128.09974663379</v>
      </c>
      <c r="BK79" s="108">
        <f>SUMIF('20.01'!$K:$K,$B:$B,'20.01'!$E:$E)</f>
        <v>129808.94</v>
      </c>
      <c r="BL79" s="108">
        <f t="shared" si="133"/>
        <v>0</v>
      </c>
      <c r="BM79" s="108">
        <f>SUMIF('20.01'!$AI:$AI,$B:$B,'20.01'!$E:$E)</f>
        <v>0</v>
      </c>
      <c r="BN79" s="108">
        <f>SUMIF('20.01'!$L:$L,$B:$B,'20.01'!$E:$E)</f>
        <v>0</v>
      </c>
      <c r="BO79" s="108">
        <f>SUMIF('20.01'!$M:$M,$B:$B,'20.01'!$E:$E)</f>
        <v>0</v>
      </c>
      <c r="BP79" s="108">
        <f>SUMIF('20.01'!$N:$N,$B:$B,'20.01'!$E:$E)</f>
        <v>0</v>
      </c>
      <c r="BQ79" s="108">
        <f>SUMIF('20.01'!$O:$O,$B:$B,'20.01'!$E:$E)</f>
        <v>0</v>
      </c>
      <c r="BR79" s="108">
        <f>SUMIF('20.01'!$T:$T,$B:$B,'20.01'!$E:$E)</f>
        <v>0</v>
      </c>
      <c r="BS79" s="108">
        <f>SUMIF('20.01'!$AT:$AT,$B:$B,'20.01'!$E:$E)</f>
        <v>0</v>
      </c>
      <c r="BT79" s="108">
        <f>SUMIF('20.01'!$AO:$AO,$B:$B,'20.01'!$E:$E)</f>
        <v>0</v>
      </c>
      <c r="BU79" s="108">
        <f t="shared" si="134"/>
        <v>1478.68</v>
      </c>
      <c r="BV79" s="108">
        <f>SUMIF('20.01'!$AE:$AE,$B:$B,'20.01'!$E:$E)</f>
        <v>1478.68</v>
      </c>
      <c r="BW79" s="108">
        <f>SUMIF('20.01'!$AF:$AF,$B:$B,'20.01'!$E:$E)</f>
        <v>0</v>
      </c>
      <c r="BX79" s="108">
        <f>SUMIF('20.01'!$AG:$AG,$B:$B,'20.01'!$E:$E)</f>
        <v>0</v>
      </c>
      <c r="BY79" s="108">
        <f t="shared" si="135"/>
        <v>0</v>
      </c>
      <c r="BZ79" s="108">
        <f>SUMIF('20.01'!$AH:$AH,$B:$B,'20.01'!$E:$E)</f>
        <v>0</v>
      </c>
      <c r="CA79" s="108">
        <f>SUMIF('20.01'!$AP:$AP,$B:$B,'20.01'!$E:$E)</f>
        <v>0</v>
      </c>
      <c r="CB79" s="108">
        <f>SUMIF('20.01'!$AD:$AD,$B:$B,'20.01'!$E:$E)</f>
        <v>0</v>
      </c>
      <c r="CC79" s="108">
        <f t="shared" si="136"/>
        <v>0</v>
      </c>
      <c r="CD79" s="108">
        <f>SUMIF('20.01'!$Z:$Z,$B:$B,'20.01'!$E:$E)</f>
        <v>0</v>
      </c>
      <c r="CE79" s="108">
        <f>SUMIF('20.01'!$S:$S,$B:$B,'20.01'!$E:$E)</f>
        <v>0</v>
      </c>
      <c r="CF79" s="108">
        <f t="shared" si="137"/>
        <v>0</v>
      </c>
      <c r="CG79" s="108">
        <f>SUMIF('20.01'!$AJ:$AJ,$B:$B,'20.01'!$E:$E)</f>
        <v>0</v>
      </c>
      <c r="CH79" s="108">
        <f>SUMIF('20.01'!$AL:$AL,$B:$B,'20.01'!$E:$E)</f>
        <v>0</v>
      </c>
      <c r="CI79" s="108">
        <f>SUMIF('20.01'!$AM:$AM,$B:$B,'20.01'!$E:$E)</f>
        <v>0</v>
      </c>
      <c r="CJ79" s="108">
        <f>SUMIF('20.01'!$W:$W,$B:$B,'20.01'!$E:$E)</f>
        <v>0</v>
      </c>
      <c r="CK79" s="108">
        <f>SUMIF('20.01'!$AR:$AR,$B:$B,'20.01'!$E:$E)</f>
        <v>0</v>
      </c>
      <c r="CL79" s="108">
        <f t="shared" si="138"/>
        <v>0</v>
      </c>
      <c r="CM79" s="108">
        <f>SUMIF('20.01'!$P:$P,$B:$B,'20.01'!$E:$E)</f>
        <v>0</v>
      </c>
      <c r="CN79" s="108">
        <f>SUMIF('20.01'!$Q:$Q,$B:$B,'20.01'!$E:$E)</f>
        <v>0</v>
      </c>
      <c r="CO79" s="108">
        <f>SUMIF('20.01'!$AK:$AK,$B:$B,'20.01'!$E:$E)</f>
        <v>0</v>
      </c>
      <c r="CP79" s="108">
        <f>SUMIF('20.01'!$U:$U,$B:$B,'20.01'!$E:$E)</f>
        <v>0</v>
      </c>
      <c r="CQ79" s="108">
        <f>SUMIF('20.01'!$R:$R,$B:$B,'20.01'!$E:$E)</f>
        <v>0</v>
      </c>
      <c r="CR79" s="108">
        <f>SUMIF('20.01'!$V:$V,$B:$B,'20.01'!$E:$E)</f>
        <v>0</v>
      </c>
      <c r="CS79" s="108">
        <f t="shared" si="139"/>
        <v>0</v>
      </c>
      <c r="CT79" s="108">
        <f>SUMIF('20.01'!$AQ:$AQ,$B:$B,'20.01'!$E:$E)</f>
        <v>0</v>
      </c>
      <c r="CU79" s="108">
        <f>SUMIF('20.01'!$AC:$AC,$B:$B,'20.01'!$E:$E)</f>
        <v>0</v>
      </c>
      <c r="CV79" s="108">
        <f>SUMIF('20.01'!$AS:$AS,$B:$B,'20.01'!$E:$E)</f>
        <v>0</v>
      </c>
      <c r="CW79" s="108">
        <f t="shared" si="140"/>
        <v>0</v>
      </c>
      <c r="CX79" s="108">
        <f>SUMIF('20.01'!$AB:$AB,$B:$B,'20.01'!$E:$E)</f>
        <v>0</v>
      </c>
      <c r="CY79" s="108">
        <f>SUMIF('20.01'!$AA:$AA,$B:$B,'20.01'!$E:$E)</f>
        <v>0</v>
      </c>
      <c r="CZ79" s="108">
        <f>SUMIF('20.01'!$AN:$AN,$B:$B,'20.01'!$E:$E)</f>
        <v>0</v>
      </c>
      <c r="DA79" s="108">
        <f>SUMIF('20.01'!$X:$X,$B:$B,'20.01'!$E:$E)</f>
        <v>0</v>
      </c>
      <c r="DB79" s="108">
        <f>SUMIF('20.01'!$Y:$Y,$B:$B,'20.01'!$E:$E)</f>
        <v>0</v>
      </c>
      <c r="DC79" s="108">
        <f t="shared" si="141"/>
        <v>6740.62820795076</v>
      </c>
      <c r="DD79" s="127">
        <f t="shared" si="142"/>
        <v>888915.44735853246</v>
      </c>
      <c r="DE79" s="108">
        <f t="shared" si="90"/>
        <v>718816.61513089947</v>
      </c>
      <c r="DF79" s="127">
        <f t="shared" si="143"/>
        <v>1592.8492303853284</v>
      </c>
      <c r="DG79" s="127">
        <f t="shared" si="95"/>
        <v>729.73313287073302</v>
      </c>
      <c r="DH79" s="127">
        <f t="shared" si="96"/>
        <v>863.11609751459537</v>
      </c>
      <c r="DI79" s="108">
        <f>SUMIF('20.01'!$AZ:$AZ,$B:$B,'20.01'!$E:$E)+FH79*$DI$249</f>
        <v>1022.0513855531306</v>
      </c>
      <c r="DJ79" s="108">
        <f>SUMIF('20.01'!$AY:$AY,$B:$B,'20.01'!$E:$E)</f>
        <v>0</v>
      </c>
      <c r="DK79" s="108">
        <f t="shared" si="97"/>
        <v>1467.8812098092073</v>
      </c>
      <c r="DL79" s="108">
        <f>SUMIF('20.01'!$AX:$AX,$B:$B,'20.01'!$E:$E)</f>
        <v>0</v>
      </c>
      <c r="DM79" s="108">
        <f t="shared" si="98"/>
        <v>164546.70958199009</v>
      </c>
      <c r="DN79" s="108">
        <f>SUMIF('20.01'!$BA:$BA,$B:$B,'20.01'!$E:$E)</f>
        <v>0</v>
      </c>
      <c r="DO79" s="108">
        <f t="shared" si="99"/>
        <v>1469.3408198951961</v>
      </c>
      <c r="DP79" s="108">
        <f>SUMIF('20.01'!$AW:$AW,$B:$B,'20.01'!$E:$E)</f>
        <v>0</v>
      </c>
      <c r="DQ79" s="108">
        <f t="shared" si="144"/>
        <v>778688.53747679968</v>
      </c>
      <c r="DR79" s="108">
        <f t="shared" si="145"/>
        <v>644796.51970588474</v>
      </c>
      <c r="DS79" s="108">
        <f t="shared" si="100"/>
        <v>207361.80906030617</v>
      </c>
      <c r="DT79" s="108">
        <f t="shared" si="101"/>
        <v>437434.71064557857</v>
      </c>
      <c r="DU79" s="108">
        <f t="shared" si="146"/>
        <v>109456.73202890251</v>
      </c>
      <c r="DV79" s="108">
        <f t="shared" si="147"/>
        <v>64988.448683071976</v>
      </c>
      <c r="DW79" s="108">
        <f t="shared" si="148"/>
        <v>44468.283345830539</v>
      </c>
      <c r="DX79" s="108">
        <f t="shared" si="149"/>
        <v>9214.0319361507354</v>
      </c>
      <c r="DY79" s="108">
        <f t="shared" si="150"/>
        <v>5425.8572263149754</v>
      </c>
      <c r="DZ79" s="108">
        <f t="shared" si="151"/>
        <v>3788.1747098357605</v>
      </c>
      <c r="EA79" s="108">
        <f t="shared" si="152"/>
        <v>7287.7747749376676</v>
      </c>
      <c r="EB79" s="108">
        <f t="shared" si="153"/>
        <v>575.21871186064016</v>
      </c>
      <c r="EC79" s="108">
        <f t="shared" si="154"/>
        <v>7358.2603190634472</v>
      </c>
      <c r="ED79" s="108">
        <f t="shared" si="155"/>
        <v>132471.18193493868</v>
      </c>
      <c r="EE79" s="108">
        <f t="shared" si="102"/>
        <v>1029850.5070057195</v>
      </c>
      <c r="EF79" s="108">
        <f t="shared" si="156"/>
        <v>424645.40961681708</v>
      </c>
      <c r="EG79" s="108">
        <f t="shared" si="103"/>
        <v>361734.97856247379</v>
      </c>
      <c r="EH79" s="108">
        <f t="shared" si="104"/>
        <v>243470.11882642863</v>
      </c>
      <c r="EI79" s="108">
        <f t="shared" si="157"/>
        <v>381059.41552140884</v>
      </c>
      <c r="EJ79" s="108">
        <f t="shared" si="105"/>
        <v>369149.23555151839</v>
      </c>
      <c r="EK79" s="108">
        <f t="shared" si="106"/>
        <v>1092.9299698904463</v>
      </c>
      <c r="EL79" s="108">
        <f>SUMIF('20.01'!$BF:$BF,$B:$B,'20.01'!$E:$E)</f>
        <v>10817.25</v>
      </c>
      <c r="EM79" s="108">
        <f>SUMIF('20.01'!$BH:$BH,$B:$B,'20.01'!$E:$E)</f>
        <v>0</v>
      </c>
      <c r="EO79" s="115">
        <v>1.6052344422406779E-2</v>
      </c>
      <c r="EP79" s="107">
        <v>3.4064170677868866</v>
      </c>
      <c r="EQ79" s="108">
        <f t="shared" si="158"/>
        <v>10285</v>
      </c>
      <c r="ER79" s="107">
        <v>3.0862316403629042</v>
      </c>
      <c r="ES79" s="108">
        <f t="shared" si="107"/>
        <v>10285</v>
      </c>
      <c r="ET79" s="107">
        <v>1.6009271371199083</v>
      </c>
      <c r="EU79" s="108">
        <f t="shared" si="108"/>
        <v>10285</v>
      </c>
      <c r="EV79" s="108">
        <f t="shared" si="85"/>
        <v>10285</v>
      </c>
      <c r="EW79" s="108">
        <f t="shared" si="86"/>
        <v>10285</v>
      </c>
      <c r="EX79" s="108">
        <f t="shared" si="109"/>
        <v>10285</v>
      </c>
      <c r="EY79" s="108">
        <f t="shared" si="110"/>
        <v>10285</v>
      </c>
      <c r="EZ79" s="108">
        <f t="shared" si="111"/>
        <v>10285</v>
      </c>
      <c r="FA79" s="108">
        <f t="shared" si="112"/>
        <v>10285</v>
      </c>
      <c r="FB79" s="108">
        <f t="shared" si="113"/>
        <v>10285</v>
      </c>
      <c r="FC79" s="108">
        <f t="shared" si="114"/>
        <v>10285</v>
      </c>
      <c r="FD79" s="108">
        <f t="shared" si="115"/>
        <v>10285</v>
      </c>
      <c r="FE79" s="108">
        <f t="shared" si="116"/>
        <v>10285</v>
      </c>
      <c r="FF79" s="108">
        <f t="shared" si="117"/>
        <v>10285</v>
      </c>
      <c r="FG79" s="108">
        <f t="shared" si="118"/>
        <v>10285</v>
      </c>
      <c r="FH79" s="108">
        <f t="shared" si="159"/>
        <v>10285</v>
      </c>
      <c r="FI79" s="108">
        <v>10285</v>
      </c>
    </row>
    <row r="80" spans="1:165" ht="12" customHeight="1" x14ac:dyDescent="0.25">
      <c r="A80" s="22">
        <f t="shared" si="160"/>
        <v>75</v>
      </c>
      <c r="B80" s="10" t="s">
        <v>73</v>
      </c>
      <c r="C80" s="28">
        <v>2021</v>
      </c>
      <c r="D80" s="282"/>
      <c r="E80" s="126">
        <f t="shared" si="91"/>
        <v>22951.7</v>
      </c>
      <c r="F80" s="11">
        <f>SUMIF(Площади!$A:$A,$B:$B,Площади!$C:$C)</f>
        <v>22230.799999999999</v>
      </c>
      <c r="G80" s="11">
        <f>SUMIF(Площади!$A:$A,$B:$B,Площади!$G:$G)</f>
        <v>720.9</v>
      </c>
      <c r="H80" s="11">
        <f>SUMIF(Площади!$A:$A,$B:$B,Площади!$F:$F)</f>
        <v>7782</v>
      </c>
      <c r="I80" s="124" t="s">
        <v>494</v>
      </c>
      <c r="J80" s="12">
        <v>36.54</v>
      </c>
      <c r="K80" s="26">
        <v>4.03</v>
      </c>
      <c r="L80" s="26">
        <v>7</v>
      </c>
      <c r="M80" s="26">
        <v>11</v>
      </c>
      <c r="N80" s="26">
        <v>5.4</v>
      </c>
      <c r="O80" s="26">
        <v>2.67</v>
      </c>
      <c r="P80" s="26">
        <v>1.54</v>
      </c>
      <c r="Q80" s="26">
        <v>4.9000000000000004</v>
      </c>
      <c r="R80" s="26">
        <v>0</v>
      </c>
      <c r="S80" s="35">
        <f t="shared" si="84"/>
        <v>38.001599999999996</v>
      </c>
      <c r="T80" s="33">
        <f t="shared" si="84"/>
        <v>4.1912000000000003</v>
      </c>
      <c r="U80" s="33">
        <f t="shared" si="84"/>
        <v>7.28</v>
      </c>
      <c r="V80" s="33">
        <f t="shared" si="83"/>
        <v>11.44</v>
      </c>
      <c r="W80" s="33">
        <f t="shared" si="83"/>
        <v>5.6160000000000005</v>
      </c>
      <c r="X80" s="33">
        <f t="shared" si="83"/>
        <v>2.7767999999999997</v>
      </c>
      <c r="Y80" s="33">
        <f t="shared" si="83"/>
        <v>1.6016000000000001</v>
      </c>
      <c r="Z80" s="33">
        <f t="shared" si="83"/>
        <v>5.0960000000000001</v>
      </c>
      <c r="AA80" s="33">
        <f t="shared" si="83"/>
        <v>0</v>
      </c>
      <c r="AB80" s="36"/>
      <c r="AC80" s="36"/>
      <c r="AD80" s="122" t="s">
        <v>395</v>
      </c>
      <c r="AE80" s="37">
        <v>10</v>
      </c>
      <c r="AF80" s="38" t="s">
        <v>395</v>
      </c>
      <c r="AG80" s="282"/>
      <c r="AH80" s="26">
        <v>34.24</v>
      </c>
      <c r="AI80" s="26">
        <v>34.24</v>
      </c>
      <c r="AJ80" s="26">
        <v>2190</v>
      </c>
      <c r="AK80" s="26">
        <v>35.89</v>
      </c>
      <c r="AL80" s="26">
        <v>4.29</v>
      </c>
      <c r="AM80" s="282"/>
      <c r="AN80" s="15">
        <v>5.0000000000000001E-3</v>
      </c>
      <c r="AO80" s="15">
        <v>5.0000000000000001E-3</v>
      </c>
      <c r="AP80" s="16">
        <f t="shared" si="119"/>
        <v>2.9950000000000002E-4</v>
      </c>
      <c r="AQ80" s="15">
        <f t="shared" si="120"/>
        <v>0.01</v>
      </c>
      <c r="AR80" s="15">
        <v>3.23</v>
      </c>
      <c r="AS80" s="282"/>
      <c r="AT80" s="13">
        <f t="shared" si="121"/>
        <v>38.910000000000004</v>
      </c>
      <c r="AU80" s="13">
        <f t="shared" si="122"/>
        <v>38.910000000000004</v>
      </c>
      <c r="AV80" s="13">
        <f t="shared" si="123"/>
        <v>2.3307090000000001</v>
      </c>
      <c r="AW80" s="13">
        <f t="shared" si="124"/>
        <v>77.820000000000007</v>
      </c>
      <c r="AX80" s="13">
        <f t="shared" si="125"/>
        <v>25135.86</v>
      </c>
      <c r="AY80" s="26">
        <f t="shared" si="126"/>
        <v>5.8047046623997352E-2</v>
      </c>
      <c r="AZ80" s="26">
        <f t="shared" si="127"/>
        <v>5.8047046623997352E-2</v>
      </c>
      <c r="BA80" s="26">
        <f t="shared" si="128"/>
        <v>0.22239105207893098</v>
      </c>
      <c r="BB80" s="26">
        <f t="shared" si="129"/>
        <v>0.12168858080229351</v>
      </c>
      <c r="BC80" s="26">
        <f t="shared" si="130"/>
        <v>4.6982506481001414</v>
      </c>
      <c r="BD80" s="282"/>
      <c r="BE80" s="108">
        <f t="shared" si="131"/>
        <v>2212686.7143218592</v>
      </c>
      <c r="BF80" s="108">
        <f t="shared" si="132"/>
        <v>710560.74896061211</v>
      </c>
      <c r="BG80" s="108">
        <f t="shared" si="92"/>
        <v>118616.83213040825</v>
      </c>
      <c r="BH80" s="108">
        <f t="shared" si="93"/>
        <v>19726.157984387002</v>
      </c>
      <c r="BI80" s="108">
        <f t="shared" si="94"/>
        <v>7036.6410475849771</v>
      </c>
      <c r="BJ80" s="127">
        <f t="shared" si="89"/>
        <v>38222.557798231879</v>
      </c>
      <c r="BK80" s="108">
        <f>SUMIF('20.01'!$K:$K,$B:$B,'20.01'!$E:$E)</f>
        <v>526958.55999999994</v>
      </c>
      <c r="BL80" s="108">
        <f t="shared" si="133"/>
        <v>13952.73</v>
      </c>
      <c r="BM80" s="108">
        <f>SUMIF('20.01'!$AI:$AI,$B:$B,'20.01'!$E:$E)</f>
        <v>0</v>
      </c>
      <c r="BN80" s="108">
        <f>SUMIF('20.01'!$L:$L,$B:$B,'20.01'!$E:$E)</f>
        <v>13952.73</v>
      </c>
      <c r="BO80" s="108">
        <f>SUMIF('20.01'!$M:$M,$B:$B,'20.01'!$E:$E)</f>
        <v>0</v>
      </c>
      <c r="BP80" s="108">
        <f>SUMIF('20.01'!$N:$N,$B:$B,'20.01'!$E:$E)</f>
        <v>0</v>
      </c>
      <c r="BQ80" s="108">
        <f>SUMIF('20.01'!$O:$O,$B:$B,'20.01'!$E:$E)</f>
        <v>0</v>
      </c>
      <c r="BR80" s="108">
        <f>SUMIF('20.01'!$T:$T,$B:$B,'20.01'!$E:$E)</f>
        <v>51316.67</v>
      </c>
      <c r="BS80" s="108">
        <f>SUMIF('20.01'!$AT:$AT,$B:$B,'20.01'!$E:$E)</f>
        <v>0</v>
      </c>
      <c r="BT80" s="108">
        <f>SUMIF('20.01'!$AO:$AO,$B:$B,'20.01'!$E:$E)</f>
        <v>2378.6</v>
      </c>
      <c r="BU80" s="108">
        <f t="shared" si="134"/>
        <v>0</v>
      </c>
      <c r="BV80" s="108">
        <f>SUMIF('20.01'!$AE:$AE,$B:$B,'20.01'!$E:$E)</f>
        <v>0</v>
      </c>
      <c r="BW80" s="108">
        <f>SUMIF('20.01'!$AF:$AF,$B:$B,'20.01'!$E:$E)</f>
        <v>0</v>
      </c>
      <c r="BX80" s="108">
        <f>SUMIF('20.01'!$AG:$AG,$B:$B,'20.01'!$E:$E)</f>
        <v>0</v>
      </c>
      <c r="BY80" s="108">
        <f t="shared" si="135"/>
        <v>157296.47</v>
      </c>
      <c r="BZ80" s="108">
        <f>SUMIF('20.01'!$AH:$AH,$B:$B,'20.01'!$E:$E)</f>
        <v>88713.08</v>
      </c>
      <c r="CA80" s="108">
        <f>SUMIF('20.01'!$AP:$AP,$B:$B,'20.01'!$E:$E)</f>
        <v>0</v>
      </c>
      <c r="CB80" s="108">
        <f>SUMIF('20.01'!$AD:$AD,$B:$B,'20.01'!$E:$E)</f>
        <v>68583.39</v>
      </c>
      <c r="CC80" s="108">
        <f t="shared" si="136"/>
        <v>101139.21</v>
      </c>
      <c r="CD80" s="108">
        <f>SUMIF('20.01'!$Z:$Z,$B:$B,'20.01'!$E:$E)</f>
        <v>0</v>
      </c>
      <c r="CE80" s="108">
        <f>SUMIF('20.01'!$S:$S,$B:$B,'20.01'!$E:$E)</f>
        <v>101139.21</v>
      </c>
      <c r="CF80" s="108">
        <f t="shared" si="137"/>
        <v>260753.68</v>
      </c>
      <c r="CG80" s="108">
        <f>SUMIF('20.01'!$AJ:$AJ,$B:$B,'20.01'!$E:$E)</f>
        <v>243590.35</v>
      </c>
      <c r="CH80" s="108">
        <f>SUMIF('20.01'!$AL:$AL,$B:$B,'20.01'!$E:$E)</f>
        <v>0</v>
      </c>
      <c r="CI80" s="108">
        <f>SUMIF('20.01'!$AM:$AM,$B:$B,'20.01'!$E:$E)</f>
        <v>0</v>
      </c>
      <c r="CJ80" s="108">
        <f>SUMIF('20.01'!$W:$W,$B:$B,'20.01'!$E:$E)</f>
        <v>0</v>
      </c>
      <c r="CK80" s="108">
        <f>SUMIF('20.01'!$AR:$AR,$B:$B,'20.01'!$E:$E)</f>
        <v>17163.330000000002</v>
      </c>
      <c r="CL80" s="108">
        <f t="shared" si="138"/>
        <v>0</v>
      </c>
      <c r="CM80" s="108">
        <f>SUMIF('20.01'!$P:$P,$B:$B,'20.01'!$E:$E)</f>
        <v>0</v>
      </c>
      <c r="CN80" s="108">
        <f>SUMIF('20.01'!$Q:$Q,$B:$B,'20.01'!$E:$E)</f>
        <v>0</v>
      </c>
      <c r="CO80" s="108">
        <f>SUMIF('20.01'!$AK:$AK,$B:$B,'20.01'!$E:$E)</f>
        <v>0</v>
      </c>
      <c r="CP80" s="108">
        <f>SUMIF('20.01'!$U:$U,$B:$B,'20.01'!$E:$E)</f>
        <v>698944.18</v>
      </c>
      <c r="CQ80" s="108">
        <f>SUMIF('20.01'!$R:$R,$B:$B,'20.01'!$E:$E)</f>
        <v>0</v>
      </c>
      <c r="CR80" s="108">
        <f>SUMIF('20.01'!$V:$V,$B:$B,'20.01'!$E:$E)</f>
        <v>0</v>
      </c>
      <c r="CS80" s="108">
        <f t="shared" si="139"/>
        <v>45911.8</v>
      </c>
      <c r="CT80" s="108">
        <f>SUMIF('20.01'!$AQ:$AQ,$B:$B,'20.01'!$E:$E)</f>
        <v>0</v>
      </c>
      <c r="CU80" s="108">
        <f>SUMIF('20.01'!$AC:$AC,$B:$B,'20.01'!$E:$E)</f>
        <v>0</v>
      </c>
      <c r="CV80" s="108">
        <f>SUMIF('20.01'!$AS:$AS,$B:$B,'20.01'!$E:$E)</f>
        <v>45911.8</v>
      </c>
      <c r="CW80" s="108">
        <f t="shared" si="140"/>
        <v>0</v>
      </c>
      <c r="CX80" s="108">
        <f>SUMIF('20.01'!$AB:$AB,$B:$B,'20.01'!$E:$E)</f>
        <v>0</v>
      </c>
      <c r="CY80" s="108">
        <f>SUMIF('20.01'!$AA:$AA,$B:$B,'20.01'!$E:$E)</f>
        <v>0</v>
      </c>
      <c r="CZ80" s="108">
        <f>SUMIF('20.01'!$AN:$AN,$B:$B,'20.01'!$E:$E)</f>
        <v>0</v>
      </c>
      <c r="DA80" s="108">
        <f>SUMIF('20.01'!$X:$X,$B:$B,'20.01'!$E:$E)</f>
        <v>0</v>
      </c>
      <c r="DB80" s="108">
        <f>SUMIF('20.01'!$Y:$Y,$B:$B,'20.01'!$E:$E)</f>
        <v>155390.44</v>
      </c>
      <c r="DC80" s="108">
        <f t="shared" si="141"/>
        <v>15042.185361246817</v>
      </c>
      <c r="DD80" s="127">
        <f t="shared" si="142"/>
        <v>2067858.6352541407</v>
      </c>
      <c r="DE80" s="108">
        <f t="shared" si="90"/>
        <v>1604089.7720466575</v>
      </c>
      <c r="DF80" s="127">
        <f t="shared" si="143"/>
        <v>3554.5549519722854</v>
      </c>
      <c r="DG80" s="127">
        <f t="shared" si="95"/>
        <v>1628.4507482459123</v>
      </c>
      <c r="DH80" s="127">
        <f t="shared" si="96"/>
        <v>1926.1042037263728</v>
      </c>
      <c r="DI80" s="108">
        <f>SUMIF('20.01'!$AZ:$AZ,$B:$B,'20.01'!$E:$E)+FH80*$DI$249</f>
        <v>2280.7794638599703</v>
      </c>
      <c r="DJ80" s="108">
        <f>SUMIF('20.01'!$AY:$AY,$B:$B,'20.01'!$E:$E)</f>
        <v>0</v>
      </c>
      <c r="DK80" s="108">
        <f t="shared" si="97"/>
        <v>3275.680035311424</v>
      </c>
      <c r="DL80" s="108">
        <f>SUMIF('20.01'!$AX:$AX,$B:$B,'20.01'!$E:$E)</f>
        <v>81681.37</v>
      </c>
      <c r="DM80" s="108">
        <f t="shared" si="98"/>
        <v>367197.54149858659</v>
      </c>
      <c r="DN80" s="108">
        <f>SUMIF('20.01'!$BA:$BA,$B:$B,'20.01'!$E:$E)</f>
        <v>0</v>
      </c>
      <c r="DO80" s="108">
        <f t="shared" si="99"/>
        <v>3278.9372577529011</v>
      </c>
      <c r="DP80" s="108">
        <f>SUMIF('20.01'!$AW:$AW,$B:$B,'20.01'!$E:$E)</f>
        <v>2500</v>
      </c>
      <c r="DQ80" s="108">
        <f t="shared" si="144"/>
        <v>1737698.1726403765</v>
      </c>
      <c r="DR80" s="108">
        <f t="shared" si="145"/>
        <v>1438908.7293469675</v>
      </c>
      <c r="DS80" s="108">
        <f t="shared" si="100"/>
        <v>462742.44365672639</v>
      </c>
      <c r="DT80" s="108">
        <f t="shared" si="101"/>
        <v>976166.28569024114</v>
      </c>
      <c r="DU80" s="108">
        <f t="shared" si="146"/>
        <v>244260.38663177079</v>
      </c>
      <c r="DV80" s="108">
        <f t="shared" si="147"/>
        <v>145026.28854052149</v>
      </c>
      <c r="DW80" s="108">
        <f t="shared" si="148"/>
        <v>99234.098091249296</v>
      </c>
      <c r="DX80" s="108">
        <f t="shared" si="149"/>
        <v>20561.759532226635</v>
      </c>
      <c r="DY80" s="108">
        <f t="shared" si="150"/>
        <v>12108.181555781572</v>
      </c>
      <c r="DZ80" s="108">
        <f t="shared" si="151"/>
        <v>8453.5779764450617</v>
      </c>
      <c r="EA80" s="108">
        <f t="shared" si="152"/>
        <v>16263.181361393965</v>
      </c>
      <c r="EB80" s="108">
        <f t="shared" si="153"/>
        <v>1283.6409634430586</v>
      </c>
      <c r="EC80" s="108">
        <f t="shared" si="154"/>
        <v>16420.474804574485</v>
      </c>
      <c r="ED80" s="108">
        <f t="shared" si="155"/>
        <v>295618.74831464596</v>
      </c>
      <c r="EE80" s="108">
        <f t="shared" si="102"/>
        <v>2298183.7512535909</v>
      </c>
      <c r="EF80" s="108">
        <f t="shared" si="156"/>
        <v>947626.0620225867</v>
      </c>
      <c r="EG80" s="108">
        <f t="shared" si="103"/>
        <v>807237.01579701819</v>
      </c>
      <c r="EH80" s="108">
        <f t="shared" si="104"/>
        <v>543320.67343398579</v>
      </c>
      <c r="EI80" s="108">
        <f t="shared" si="157"/>
        <v>832656.72652373603</v>
      </c>
      <c r="EJ80" s="108">
        <f t="shared" si="105"/>
        <v>788483.78430998605</v>
      </c>
      <c r="EK80" s="108">
        <f t="shared" si="106"/>
        <v>2334.442213750031</v>
      </c>
      <c r="EL80" s="108">
        <f>SUMIF('20.01'!$BF:$BF,$B:$B,'20.01'!$E:$E)</f>
        <v>41838.5</v>
      </c>
      <c r="EM80" s="108">
        <f>SUMIF('20.01'!$BH:$BH,$B:$B,'20.01'!$E:$E)</f>
        <v>0</v>
      </c>
      <c r="EO80" s="115">
        <v>3.4286982223643764E-2</v>
      </c>
      <c r="EP80" s="107">
        <v>3.4064173940403486</v>
      </c>
      <c r="EQ80" s="108">
        <f t="shared" si="158"/>
        <v>22951.700000000008</v>
      </c>
      <c r="ER80" s="107">
        <v>3.0862314306866563</v>
      </c>
      <c r="ES80" s="108">
        <f t="shared" si="107"/>
        <v>22951.700000000008</v>
      </c>
      <c r="ET80" s="107">
        <v>1.6009272811401074</v>
      </c>
      <c r="EU80" s="108">
        <f t="shared" si="108"/>
        <v>22951.700000000008</v>
      </c>
      <c r="EV80" s="108">
        <f t="shared" si="85"/>
        <v>22951.7</v>
      </c>
      <c r="EW80" s="108">
        <f t="shared" si="86"/>
        <v>22951.7</v>
      </c>
      <c r="EX80" s="108">
        <f t="shared" si="109"/>
        <v>22951.7</v>
      </c>
      <c r="EY80" s="108">
        <f t="shared" si="110"/>
        <v>22951.7</v>
      </c>
      <c r="EZ80" s="108">
        <f t="shared" si="111"/>
        <v>22951.7</v>
      </c>
      <c r="FA80" s="108">
        <f t="shared" si="112"/>
        <v>22951.7</v>
      </c>
      <c r="FB80" s="108">
        <f t="shared" si="113"/>
        <v>22951.7</v>
      </c>
      <c r="FC80" s="108">
        <f t="shared" si="114"/>
        <v>22951.7</v>
      </c>
      <c r="FD80" s="108">
        <f t="shared" si="115"/>
        <v>22951.7</v>
      </c>
      <c r="FE80" s="108">
        <f t="shared" si="116"/>
        <v>22951.7</v>
      </c>
      <c r="FF80" s="108">
        <f t="shared" si="117"/>
        <v>22951.7</v>
      </c>
      <c r="FG80" s="108">
        <f t="shared" si="118"/>
        <v>22951.7</v>
      </c>
      <c r="FH80" s="108">
        <f t="shared" si="159"/>
        <v>22951.700000000008</v>
      </c>
      <c r="FI80" s="108">
        <v>22951.700000000008</v>
      </c>
    </row>
    <row r="81" spans="1:165" ht="12" customHeight="1" x14ac:dyDescent="0.25">
      <c r="A81" s="22">
        <f t="shared" si="160"/>
        <v>76</v>
      </c>
      <c r="B81" s="10" t="s">
        <v>74</v>
      </c>
      <c r="C81" s="28">
        <v>2021</v>
      </c>
      <c r="D81" s="282"/>
      <c r="E81" s="126">
        <f t="shared" si="91"/>
        <v>3520.6</v>
      </c>
      <c r="F81" s="11">
        <f>SUMIF(Площади!$A:$A,$B:$B,Площади!$C:$C)</f>
        <v>3520.6</v>
      </c>
      <c r="G81" s="11">
        <f>SUMIF(Площади!$A:$A,$B:$B,Площади!$G:$G)</f>
        <v>0</v>
      </c>
      <c r="H81" s="11">
        <f>SUMIF(Площади!$A:$A,$B:$B,Площади!$F:$F)</f>
        <v>328.2</v>
      </c>
      <c r="I81" s="124" t="s">
        <v>494</v>
      </c>
      <c r="J81" s="12">
        <v>27.35</v>
      </c>
      <c r="K81" s="26">
        <v>4.4800000000000004</v>
      </c>
      <c r="L81" s="26">
        <v>5.83</v>
      </c>
      <c r="M81" s="26">
        <v>7.93</v>
      </c>
      <c r="N81" s="26">
        <v>6.1</v>
      </c>
      <c r="O81" s="26">
        <v>2.78</v>
      </c>
      <c r="P81" s="26">
        <v>0</v>
      </c>
      <c r="Q81" s="26">
        <v>0</v>
      </c>
      <c r="R81" s="26">
        <v>0.23</v>
      </c>
      <c r="S81" s="35">
        <f t="shared" si="84"/>
        <v>28.444000000000003</v>
      </c>
      <c r="T81" s="33">
        <f t="shared" si="84"/>
        <v>4.6592000000000002</v>
      </c>
      <c r="U81" s="33">
        <f t="shared" si="84"/>
        <v>6.0632000000000001</v>
      </c>
      <c r="V81" s="33">
        <f t="shared" si="83"/>
        <v>8.2471999999999994</v>
      </c>
      <c r="W81" s="33">
        <f t="shared" si="83"/>
        <v>6.3439999999999994</v>
      </c>
      <c r="X81" s="33">
        <f t="shared" si="83"/>
        <v>2.8912</v>
      </c>
      <c r="Y81" s="33">
        <f t="shared" si="83"/>
        <v>0</v>
      </c>
      <c r="Z81" s="33">
        <f t="shared" si="83"/>
        <v>0</v>
      </c>
      <c r="AA81" s="33">
        <f t="shared" si="83"/>
        <v>0.23920000000000002</v>
      </c>
      <c r="AB81" s="36"/>
      <c r="AC81" s="36"/>
      <c r="AD81" s="122" t="s">
        <v>396</v>
      </c>
      <c r="AE81" s="37">
        <v>0</v>
      </c>
      <c r="AF81" s="38" t="s">
        <v>396</v>
      </c>
      <c r="AG81" s="282"/>
      <c r="AH81" s="26">
        <v>34.24</v>
      </c>
      <c r="AI81" s="26">
        <v>34.24</v>
      </c>
      <c r="AJ81" s="26">
        <v>2190</v>
      </c>
      <c r="AK81" s="26">
        <v>35.89</v>
      </c>
      <c r="AL81" s="26">
        <v>5.93</v>
      </c>
      <c r="AM81" s="282"/>
      <c r="AN81" s="15">
        <v>1.2999999999999999E-2</v>
      </c>
      <c r="AO81" s="15">
        <v>1.2999999999999999E-2</v>
      </c>
      <c r="AP81" s="16">
        <f t="shared" si="119"/>
        <v>7.7870000000000001E-4</v>
      </c>
      <c r="AQ81" s="15">
        <f t="shared" si="120"/>
        <v>2.5999999999999999E-2</v>
      </c>
      <c r="AR81" s="15">
        <v>0.68300000000000005</v>
      </c>
      <c r="AS81" s="282"/>
      <c r="AT81" s="13">
        <f t="shared" si="121"/>
        <v>4.2665999999999995</v>
      </c>
      <c r="AU81" s="13">
        <f t="shared" si="122"/>
        <v>4.2665999999999995</v>
      </c>
      <c r="AV81" s="13">
        <f t="shared" si="123"/>
        <v>0.25556933999999998</v>
      </c>
      <c r="AW81" s="13">
        <f t="shared" si="124"/>
        <v>8.533199999999999</v>
      </c>
      <c r="AX81" s="13">
        <f t="shared" si="125"/>
        <v>224.16060000000002</v>
      </c>
      <c r="AY81" s="26">
        <f t="shared" si="126"/>
        <v>4.1495308754189629E-2</v>
      </c>
      <c r="AZ81" s="26">
        <f t="shared" si="127"/>
        <v>4.1495308754189629E-2</v>
      </c>
      <c r="BA81" s="26">
        <f t="shared" si="128"/>
        <v>0.15897768976878943</v>
      </c>
      <c r="BB81" s="26">
        <f t="shared" si="129"/>
        <v>8.698987331704823E-2</v>
      </c>
      <c r="BC81" s="26">
        <f t="shared" si="130"/>
        <v>0.37756983411918421</v>
      </c>
      <c r="BD81" s="282"/>
      <c r="BE81" s="108">
        <f t="shared" si="131"/>
        <v>82784.389641409158</v>
      </c>
      <c r="BF81" s="108">
        <f t="shared" si="132"/>
        <v>82784.389641409158</v>
      </c>
      <c r="BG81" s="108">
        <f t="shared" si="92"/>
        <v>18194.83607742847</v>
      </c>
      <c r="BH81" s="108">
        <f t="shared" si="93"/>
        <v>3025.8286662788742</v>
      </c>
      <c r="BI81" s="108">
        <f t="shared" si="94"/>
        <v>1079.3622464622513</v>
      </c>
      <c r="BJ81" s="127">
        <f t="shared" si="89"/>
        <v>5863.0226512395629</v>
      </c>
      <c r="BK81" s="108">
        <f>SUMIF('20.01'!$K:$K,$B:$B,'20.01'!$E:$E)</f>
        <v>54621.34</v>
      </c>
      <c r="BL81" s="108">
        <f t="shared" si="133"/>
        <v>0</v>
      </c>
      <c r="BM81" s="108">
        <f>SUMIF('20.01'!$AI:$AI,$B:$B,'20.01'!$E:$E)</f>
        <v>0</v>
      </c>
      <c r="BN81" s="108">
        <f>SUMIF('20.01'!$L:$L,$B:$B,'20.01'!$E:$E)</f>
        <v>0</v>
      </c>
      <c r="BO81" s="108">
        <f>SUMIF('20.01'!$M:$M,$B:$B,'20.01'!$E:$E)</f>
        <v>0</v>
      </c>
      <c r="BP81" s="108">
        <f>SUMIF('20.01'!$N:$N,$B:$B,'20.01'!$E:$E)</f>
        <v>0</v>
      </c>
      <c r="BQ81" s="108">
        <f>SUMIF('20.01'!$O:$O,$B:$B,'20.01'!$E:$E)</f>
        <v>0</v>
      </c>
      <c r="BR81" s="108">
        <f>SUMIF('20.01'!$T:$T,$B:$B,'20.01'!$E:$E)</f>
        <v>0</v>
      </c>
      <c r="BS81" s="108">
        <f>SUMIF('20.01'!$AT:$AT,$B:$B,'20.01'!$E:$E)</f>
        <v>0</v>
      </c>
      <c r="BT81" s="108">
        <f>SUMIF('20.01'!$AO:$AO,$B:$B,'20.01'!$E:$E)</f>
        <v>0</v>
      </c>
      <c r="BU81" s="108">
        <f t="shared" si="134"/>
        <v>0</v>
      </c>
      <c r="BV81" s="108">
        <f>SUMIF('20.01'!$AE:$AE,$B:$B,'20.01'!$E:$E)</f>
        <v>0</v>
      </c>
      <c r="BW81" s="108">
        <f>SUMIF('20.01'!$AF:$AF,$B:$B,'20.01'!$E:$E)</f>
        <v>0</v>
      </c>
      <c r="BX81" s="108">
        <f>SUMIF('20.01'!$AG:$AG,$B:$B,'20.01'!$E:$E)</f>
        <v>0</v>
      </c>
      <c r="BY81" s="108">
        <f t="shared" si="135"/>
        <v>0</v>
      </c>
      <c r="BZ81" s="108">
        <f>SUMIF('20.01'!$AH:$AH,$B:$B,'20.01'!$E:$E)</f>
        <v>0</v>
      </c>
      <c r="CA81" s="108">
        <f>SUMIF('20.01'!$AP:$AP,$B:$B,'20.01'!$E:$E)</f>
        <v>0</v>
      </c>
      <c r="CB81" s="108">
        <f>SUMIF('20.01'!$AD:$AD,$B:$B,'20.01'!$E:$E)</f>
        <v>0</v>
      </c>
      <c r="CC81" s="108">
        <f t="shared" si="136"/>
        <v>0</v>
      </c>
      <c r="CD81" s="108">
        <f>SUMIF('20.01'!$Z:$Z,$B:$B,'20.01'!$E:$E)</f>
        <v>0</v>
      </c>
      <c r="CE81" s="108">
        <f>SUMIF('20.01'!$S:$S,$B:$B,'20.01'!$E:$E)</f>
        <v>0</v>
      </c>
      <c r="CF81" s="108">
        <f t="shared" si="137"/>
        <v>0</v>
      </c>
      <c r="CG81" s="108">
        <f>SUMIF('20.01'!$AJ:$AJ,$B:$B,'20.01'!$E:$E)</f>
        <v>0</v>
      </c>
      <c r="CH81" s="108">
        <f>SUMIF('20.01'!$AL:$AL,$B:$B,'20.01'!$E:$E)</f>
        <v>0</v>
      </c>
      <c r="CI81" s="108">
        <f>SUMIF('20.01'!$AM:$AM,$B:$B,'20.01'!$E:$E)</f>
        <v>0</v>
      </c>
      <c r="CJ81" s="108">
        <f>SUMIF('20.01'!$W:$W,$B:$B,'20.01'!$E:$E)</f>
        <v>0</v>
      </c>
      <c r="CK81" s="108">
        <f>SUMIF('20.01'!$AR:$AR,$B:$B,'20.01'!$E:$E)</f>
        <v>0</v>
      </c>
      <c r="CL81" s="108">
        <f t="shared" si="138"/>
        <v>0</v>
      </c>
      <c r="CM81" s="108">
        <f>SUMIF('20.01'!$P:$P,$B:$B,'20.01'!$E:$E)</f>
        <v>0</v>
      </c>
      <c r="CN81" s="108">
        <f>SUMIF('20.01'!$Q:$Q,$B:$B,'20.01'!$E:$E)</f>
        <v>0</v>
      </c>
      <c r="CO81" s="108">
        <f>SUMIF('20.01'!$AK:$AK,$B:$B,'20.01'!$E:$E)</f>
        <v>0</v>
      </c>
      <c r="CP81" s="108">
        <f>SUMIF('20.01'!$U:$U,$B:$B,'20.01'!$E:$E)</f>
        <v>0</v>
      </c>
      <c r="CQ81" s="108">
        <f>SUMIF('20.01'!$R:$R,$B:$B,'20.01'!$E:$E)</f>
        <v>0</v>
      </c>
      <c r="CR81" s="108">
        <f>SUMIF('20.01'!$V:$V,$B:$B,'20.01'!$E:$E)</f>
        <v>0</v>
      </c>
      <c r="CS81" s="108">
        <f t="shared" si="139"/>
        <v>0</v>
      </c>
      <c r="CT81" s="108">
        <f>SUMIF('20.01'!$AQ:$AQ,$B:$B,'20.01'!$E:$E)</f>
        <v>0</v>
      </c>
      <c r="CU81" s="108">
        <f>SUMIF('20.01'!$AC:$AC,$B:$B,'20.01'!$E:$E)</f>
        <v>0</v>
      </c>
      <c r="CV81" s="108">
        <f>SUMIF('20.01'!$AS:$AS,$B:$B,'20.01'!$E:$E)</f>
        <v>0</v>
      </c>
      <c r="CW81" s="108">
        <f t="shared" si="140"/>
        <v>0</v>
      </c>
      <c r="CX81" s="108">
        <f>SUMIF('20.01'!$AB:$AB,$B:$B,'20.01'!$E:$E)</f>
        <v>0</v>
      </c>
      <c r="CY81" s="108">
        <f>SUMIF('20.01'!$AA:$AA,$B:$B,'20.01'!$E:$E)</f>
        <v>0</v>
      </c>
      <c r="CZ81" s="108">
        <f>SUMIF('20.01'!$AN:$AN,$B:$B,'20.01'!$E:$E)</f>
        <v>0</v>
      </c>
      <c r="DA81" s="108">
        <f>SUMIF('20.01'!$X:$X,$B:$B,'20.01'!$E:$E)</f>
        <v>0</v>
      </c>
      <c r="DB81" s="108">
        <f>SUMIF('20.01'!$Y:$Y,$B:$B,'20.01'!$E:$E)</f>
        <v>0</v>
      </c>
      <c r="DC81" s="108">
        <f t="shared" si="141"/>
        <v>0</v>
      </c>
      <c r="DD81" s="127">
        <f t="shared" si="142"/>
        <v>331656.22369182773</v>
      </c>
      <c r="DE81" s="108">
        <f t="shared" si="90"/>
        <v>246054.03745550261</v>
      </c>
      <c r="DF81" s="127">
        <f t="shared" si="143"/>
        <v>545.23918332470441</v>
      </c>
      <c r="DG81" s="127">
        <f t="shared" si="95"/>
        <v>249.79080871022865</v>
      </c>
      <c r="DH81" s="127">
        <f t="shared" si="96"/>
        <v>295.44837461447577</v>
      </c>
      <c r="DI81" s="108">
        <f>SUMIF('20.01'!$AZ:$AZ,$B:$B,'20.01'!$E:$E)+FH81*$DI$249</f>
        <v>27726.472611373683</v>
      </c>
      <c r="DJ81" s="108">
        <f>SUMIF('20.01'!$AY:$AY,$B:$B,'20.01'!$E:$E)</f>
        <v>0</v>
      </c>
      <c r="DK81" s="108">
        <f t="shared" si="97"/>
        <v>502.46208918369416</v>
      </c>
      <c r="DL81" s="108">
        <f>SUMIF('20.01'!$AX:$AX,$B:$B,'20.01'!$E:$E)</f>
        <v>0</v>
      </c>
      <c r="DM81" s="108">
        <f t="shared" si="98"/>
        <v>56325.05063241168</v>
      </c>
      <c r="DN81" s="108">
        <f>SUMIF('20.01'!$BA:$BA,$B:$B,'20.01'!$E:$E)</f>
        <v>0</v>
      </c>
      <c r="DO81" s="108">
        <f t="shared" si="99"/>
        <v>502.96172003140754</v>
      </c>
      <c r="DP81" s="108">
        <f>SUMIF('20.01'!$AW:$AW,$B:$B,'20.01'!$E:$E)</f>
        <v>0</v>
      </c>
      <c r="DQ81" s="108">
        <f t="shared" si="144"/>
        <v>266548.45552171324</v>
      </c>
      <c r="DR81" s="108">
        <f t="shared" si="145"/>
        <v>220716.63852956123</v>
      </c>
      <c r="DS81" s="108">
        <f t="shared" si="100"/>
        <v>70980.844431474354</v>
      </c>
      <c r="DT81" s="108">
        <f t="shared" si="101"/>
        <v>149735.79409808689</v>
      </c>
      <c r="DU81" s="108">
        <f t="shared" si="146"/>
        <v>37467.51295877045</v>
      </c>
      <c r="DV81" s="108">
        <f t="shared" si="147"/>
        <v>22245.827169044544</v>
      </c>
      <c r="DW81" s="108">
        <f t="shared" si="148"/>
        <v>15221.685789725905</v>
      </c>
      <c r="DX81" s="108">
        <f t="shared" si="149"/>
        <v>3154.0029979982764</v>
      </c>
      <c r="DY81" s="108">
        <f t="shared" si="150"/>
        <v>1857.2944045663098</v>
      </c>
      <c r="DZ81" s="108">
        <f t="shared" si="151"/>
        <v>1296.7085934319664</v>
      </c>
      <c r="EA81" s="108">
        <f t="shared" si="152"/>
        <v>2494.636837398692</v>
      </c>
      <c r="EB81" s="108">
        <f t="shared" si="153"/>
        <v>196.89985386257356</v>
      </c>
      <c r="EC81" s="108">
        <f t="shared" si="154"/>
        <v>2518.7643441219993</v>
      </c>
      <c r="ED81" s="108">
        <f t="shared" si="155"/>
        <v>45345.458737982015</v>
      </c>
      <c r="EE81" s="108">
        <f t="shared" si="102"/>
        <v>269181.40929742448</v>
      </c>
      <c r="EF81" s="108">
        <f t="shared" si="156"/>
        <v>145357.96102060922</v>
      </c>
      <c r="EG81" s="108">
        <f t="shared" si="103"/>
        <v>123823.44827681524</v>
      </c>
      <c r="EH81" s="108">
        <f t="shared" si="104"/>
        <v>0</v>
      </c>
      <c r="EI81" s="108">
        <f t="shared" si="157"/>
        <v>0</v>
      </c>
      <c r="EJ81" s="108">
        <f t="shared" si="105"/>
        <v>0</v>
      </c>
      <c r="EK81" s="108">
        <f t="shared" si="106"/>
        <v>0</v>
      </c>
      <c r="EL81" s="108">
        <f>SUMIF('20.01'!$BF:$BF,$B:$B,'20.01'!$E:$E)</f>
        <v>0</v>
      </c>
      <c r="EM81" s="108">
        <f>SUMIF('20.01'!$BH:$BH,$B:$B,'20.01'!$E:$E)</f>
        <v>0</v>
      </c>
      <c r="EO81" s="115">
        <v>0</v>
      </c>
      <c r="EP81" s="107">
        <v>3.406416781628772</v>
      </c>
      <c r="EQ81" s="108">
        <f t="shared" si="158"/>
        <v>3520.599999999999</v>
      </c>
      <c r="ER81" s="107">
        <v>3.0862313434954158</v>
      </c>
      <c r="ES81" s="108">
        <f t="shared" si="107"/>
        <v>3520.599999999999</v>
      </c>
      <c r="ET81" s="107">
        <v>0</v>
      </c>
      <c r="EU81" s="108">
        <f t="shared" si="108"/>
        <v>0</v>
      </c>
      <c r="EV81" s="108">
        <f t="shared" si="85"/>
        <v>3520.6</v>
      </c>
      <c r="EW81" s="108">
        <f t="shared" si="86"/>
        <v>3520.6</v>
      </c>
      <c r="EX81" s="108">
        <f t="shared" si="109"/>
        <v>3520.6</v>
      </c>
      <c r="EY81" s="108">
        <f t="shared" si="110"/>
        <v>3520.6</v>
      </c>
      <c r="EZ81" s="108">
        <f t="shared" si="111"/>
        <v>3520.6</v>
      </c>
      <c r="FA81" s="108">
        <f t="shared" si="112"/>
        <v>3520.6</v>
      </c>
      <c r="FB81" s="108">
        <f t="shared" si="113"/>
        <v>3520.6</v>
      </c>
      <c r="FC81" s="108">
        <f t="shared" si="114"/>
        <v>3520.6</v>
      </c>
      <c r="FD81" s="108">
        <f t="shared" si="115"/>
        <v>3520.6</v>
      </c>
      <c r="FE81" s="108">
        <f t="shared" si="116"/>
        <v>3520.6</v>
      </c>
      <c r="FF81" s="108">
        <f t="shared" si="117"/>
        <v>3520.6</v>
      </c>
      <c r="FG81" s="108">
        <f t="shared" si="118"/>
        <v>3520.6</v>
      </c>
      <c r="FH81" s="108">
        <f t="shared" si="159"/>
        <v>3520.599999999999</v>
      </c>
      <c r="FI81" s="108">
        <v>0</v>
      </c>
    </row>
    <row r="82" spans="1:165" ht="12" customHeight="1" x14ac:dyDescent="0.25">
      <c r="A82" s="22">
        <f t="shared" si="160"/>
        <v>77</v>
      </c>
      <c r="B82" s="10" t="s">
        <v>75</v>
      </c>
      <c r="C82" s="28">
        <v>2021</v>
      </c>
      <c r="D82" s="282"/>
      <c r="E82" s="126">
        <f t="shared" si="91"/>
        <v>3523.58</v>
      </c>
      <c r="F82" s="11">
        <f>SUMIF(Площади!$A:$A,$B:$B,Площади!$C:$C)</f>
        <v>3523.58</v>
      </c>
      <c r="G82" s="11">
        <f>SUMIF(Площади!$A:$A,$B:$B,Площади!$G:$G)</f>
        <v>0</v>
      </c>
      <c r="H82" s="11">
        <f>SUMIF(Площади!$A:$A,$B:$B,Площади!$F:$F)</f>
        <v>313.8</v>
      </c>
      <c r="I82" s="124" t="s">
        <v>494</v>
      </c>
      <c r="J82" s="12">
        <v>27.35</v>
      </c>
      <c r="K82" s="26">
        <v>4.4800000000000004</v>
      </c>
      <c r="L82" s="26">
        <v>5.83</v>
      </c>
      <c r="M82" s="26">
        <v>7.93</v>
      </c>
      <c r="N82" s="26">
        <v>6.1</v>
      </c>
      <c r="O82" s="26">
        <v>2.78</v>
      </c>
      <c r="P82" s="26">
        <v>0</v>
      </c>
      <c r="Q82" s="26">
        <v>0</v>
      </c>
      <c r="R82" s="26">
        <v>0.23</v>
      </c>
      <c r="S82" s="35">
        <f t="shared" si="84"/>
        <v>28.444000000000003</v>
      </c>
      <c r="T82" s="33">
        <f t="shared" si="84"/>
        <v>4.6592000000000002</v>
      </c>
      <c r="U82" s="33">
        <f t="shared" si="84"/>
        <v>6.0632000000000001</v>
      </c>
      <c r="V82" s="33">
        <f t="shared" si="83"/>
        <v>8.2471999999999994</v>
      </c>
      <c r="W82" s="33">
        <f t="shared" si="83"/>
        <v>6.3439999999999994</v>
      </c>
      <c r="X82" s="33">
        <f t="shared" si="83"/>
        <v>2.8912</v>
      </c>
      <c r="Y82" s="33">
        <f t="shared" si="83"/>
        <v>0</v>
      </c>
      <c r="Z82" s="33">
        <f t="shared" si="83"/>
        <v>0</v>
      </c>
      <c r="AA82" s="33">
        <f t="shared" si="83"/>
        <v>0.23920000000000002</v>
      </c>
      <c r="AB82" s="36"/>
      <c r="AC82" s="36"/>
      <c r="AD82" s="122" t="s">
        <v>396</v>
      </c>
      <c r="AE82" s="37">
        <v>0</v>
      </c>
      <c r="AF82" s="38" t="s">
        <v>396</v>
      </c>
      <c r="AG82" s="282"/>
      <c r="AH82" s="26">
        <v>34.24</v>
      </c>
      <c r="AI82" s="26">
        <v>34.24</v>
      </c>
      <c r="AJ82" s="26">
        <v>2190</v>
      </c>
      <c r="AK82" s="26">
        <v>35.89</v>
      </c>
      <c r="AL82" s="26">
        <v>5.93</v>
      </c>
      <c r="AM82" s="282"/>
      <c r="AN82" s="15">
        <v>1.2999999999999999E-2</v>
      </c>
      <c r="AO82" s="15">
        <v>1.2999999999999999E-2</v>
      </c>
      <c r="AP82" s="16">
        <f t="shared" si="119"/>
        <v>7.7870000000000001E-4</v>
      </c>
      <c r="AQ82" s="15">
        <f t="shared" si="120"/>
        <v>2.5999999999999999E-2</v>
      </c>
      <c r="AR82" s="15">
        <v>0.68300000000000005</v>
      </c>
      <c r="AS82" s="282"/>
      <c r="AT82" s="13">
        <f t="shared" si="121"/>
        <v>4.0793999999999997</v>
      </c>
      <c r="AU82" s="13">
        <f t="shared" si="122"/>
        <v>4.0793999999999997</v>
      </c>
      <c r="AV82" s="13">
        <f t="shared" si="123"/>
        <v>0.24435606000000001</v>
      </c>
      <c r="AW82" s="13">
        <f t="shared" si="124"/>
        <v>8.1587999999999994</v>
      </c>
      <c r="AX82" s="13">
        <f t="shared" si="125"/>
        <v>214.32540000000003</v>
      </c>
      <c r="AY82" s="26">
        <f t="shared" si="126"/>
        <v>3.9641119543191869E-2</v>
      </c>
      <c r="AZ82" s="26">
        <f t="shared" si="127"/>
        <v>3.9641119543191869E-2</v>
      </c>
      <c r="BA82" s="26">
        <f t="shared" si="128"/>
        <v>0.15187388150687656</v>
      </c>
      <c r="BB82" s="26">
        <f t="shared" si="129"/>
        <v>8.3102790911516122E-2</v>
      </c>
      <c r="BC82" s="26">
        <f t="shared" si="130"/>
        <v>0.36069838686790145</v>
      </c>
      <c r="BD82" s="282"/>
      <c r="BE82" s="108">
        <f t="shared" si="131"/>
        <v>932518.44740542164</v>
      </c>
      <c r="BF82" s="108">
        <f t="shared" si="132"/>
        <v>72813.128159824046</v>
      </c>
      <c r="BG82" s="108">
        <f t="shared" si="92"/>
        <v>18210.237035080794</v>
      </c>
      <c r="BH82" s="108">
        <f t="shared" si="93"/>
        <v>3028.3898687516112</v>
      </c>
      <c r="BI82" s="108">
        <f t="shared" si="94"/>
        <v>1080.2758689966092</v>
      </c>
      <c r="BJ82" s="127">
        <f t="shared" si="89"/>
        <v>5867.985386995033</v>
      </c>
      <c r="BK82" s="108">
        <f>SUMIF('20.01'!$K:$K,$B:$B,'20.01'!$E:$E)</f>
        <v>44626.239999999998</v>
      </c>
      <c r="BL82" s="108">
        <f t="shared" si="133"/>
        <v>0</v>
      </c>
      <c r="BM82" s="108">
        <f>SUMIF('20.01'!$AI:$AI,$B:$B,'20.01'!$E:$E)</f>
        <v>0</v>
      </c>
      <c r="BN82" s="108">
        <f>SUMIF('20.01'!$L:$L,$B:$B,'20.01'!$E:$E)</f>
        <v>0</v>
      </c>
      <c r="BO82" s="108">
        <f>SUMIF('20.01'!$M:$M,$B:$B,'20.01'!$E:$E)</f>
        <v>0</v>
      </c>
      <c r="BP82" s="108">
        <f>SUMIF('20.01'!$N:$N,$B:$B,'20.01'!$E:$E)</f>
        <v>0</v>
      </c>
      <c r="BQ82" s="108">
        <f>SUMIF('20.01'!$O:$O,$B:$B,'20.01'!$E:$E)</f>
        <v>0</v>
      </c>
      <c r="BR82" s="108">
        <f>SUMIF('20.01'!$T:$T,$B:$B,'20.01'!$E:$E)</f>
        <v>0</v>
      </c>
      <c r="BS82" s="108">
        <f>SUMIF('20.01'!$AT:$AT,$B:$B,'20.01'!$E:$E)</f>
        <v>0</v>
      </c>
      <c r="BT82" s="108">
        <f>SUMIF('20.01'!$AO:$AO,$B:$B,'20.01'!$E:$E)</f>
        <v>0</v>
      </c>
      <c r="BU82" s="108">
        <f t="shared" si="134"/>
        <v>11238.18</v>
      </c>
      <c r="BV82" s="108">
        <f>SUMIF('20.01'!$AE:$AE,$B:$B,'20.01'!$E:$E)</f>
        <v>0</v>
      </c>
      <c r="BW82" s="108">
        <f>SUMIF('20.01'!$AF:$AF,$B:$B,'20.01'!$E:$E)</f>
        <v>11238.18</v>
      </c>
      <c r="BX82" s="108">
        <f>SUMIF('20.01'!$AG:$AG,$B:$B,'20.01'!$E:$E)</f>
        <v>0</v>
      </c>
      <c r="BY82" s="108">
        <f t="shared" si="135"/>
        <v>0</v>
      </c>
      <c r="BZ82" s="108">
        <f>SUMIF('20.01'!$AH:$AH,$B:$B,'20.01'!$E:$E)</f>
        <v>0</v>
      </c>
      <c r="CA82" s="108">
        <f>SUMIF('20.01'!$AP:$AP,$B:$B,'20.01'!$E:$E)</f>
        <v>0</v>
      </c>
      <c r="CB82" s="108">
        <f>SUMIF('20.01'!$AD:$AD,$B:$B,'20.01'!$E:$E)</f>
        <v>0</v>
      </c>
      <c r="CC82" s="108">
        <f t="shared" si="136"/>
        <v>0</v>
      </c>
      <c r="CD82" s="108">
        <f>SUMIF('20.01'!$Z:$Z,$B:$B,'20.01'!$E:$E)</f>
        <v>0</v>
      </c>
      <c r="CE82" s="108">
        <f>SUMIF('20.01'!$S:$S,$B:$B,'20.01'!$E:$E)</f>
        <v>0</v>
      </c>
      <c r="CF82" s="108">
        <f t="shared" si="137"/>
        <v>613831.11</v>
      </c>
      <c r="CG82" s="108">
        <f>SUMIF('20.01'!$AJ:$AJ,$B:$B,'20.01'!$E:$E)</f>
        <v>0</v>
      </c>
      <c r="CH82" s="108">
        <f>SUMIF('20.01'!$AL:$AL,$B:$B,'20.01'!$E:$E)</f>
        <v>613831.11</v>
      </c>
      <c r="CI82" s="108">
        <f>SUMIF('20.01'!$AM:$AM,$B:$B,'20.01'!$E:$E)</f>
        <v>0</v>
      </c>
      <c r="CJ82" s="108">
        <f>SUMIF('20.01'!$W:$W,$B:$B,'20.01'!$E:$E)</f>
        <v>0</v>
      </c>
      <c r="CK82" s="108">
        <f>SUMIF('20.01'!$AR:$AR,$B:$B,'20.01'!$E:$E)</f>
        <v>0</v>
      </c>
      <c r="CL82" s="108">
        <f t="shared" si="138"/>
        <v>0</v>
      </c>
      <c r="CM82" s="108">
        <f>SUMIF('20.01'!$P:$P,$B:$B,'20.01'!$E:$E)</f>
        <v>0</v>
      </c>
      <c r="CN82" s="108">
        <f>SUMIF('20.01'!$Q:$Q,$B:$B,'20.01'!$E:$E)</f>
        <v>0</v>
      </c>
      <c r="CO82" s="108">
        <f>SUMIF('20.01'!$AK:$AK,$B:$B,'20.01'!$E:$E)</f>
        <v>0</v>
      </c>
      <c r="CP82" s="108">
        <f>SUMIF('20.01'!$U:$U,$B:$B,'20.01'!$E:$E)</f>
        <v>0</v>
      </c>
      <c r="CQ82" s="108">
        <f>SUMIF('20.01'!$R:$R,$B:$B,'20.01'!$E:$E)</f>
        <v>0</v>
      </c>
      <c r="CR82" s="108">
        <f>SUMIF('20.01'!$V:$V,$B:$B,'20.01'!$E:$E)</f>
        <v>0</v>
      </c>
      <c r="CS82" s="108">
        <f t="shared" si="139"/>
        <v>0</v>
      </c>
      <c r="CT82" s="108">
        <f>SUMIF('20.01'!$AQ:$AQ,$B:$B,'20.01'!$E:$E)</f>
        <v>0</v>
      </c>
      <c r="CU82" s="108">
        <f>SUMIF('20.01'!$AC:$AC,$B:$B,'20.01'!$E:$E)</f>
        <v>0</v>
      </c>
      <c r="CV82" s="108">
        <f>SUMIF('20.01'!$AS:$AS,$B:$B,'20.01'!$E:$E)</f>
        <v>0</v>
      </c>
      <c r="CW82" s="108">
        <f t="shared" si="140"/>
        <v>232326.73</v>
      </c>
      <c r="CX82" s="108">
        <f>SUMIF('20.01'!$AB:$AB,$B:$B,'20.01'!$E:$E)</f>
        <v>232326.73</v>
      </c>
      <c r="CY82" s="108">
        <f>SUMIF('20.01'!$AA:$AA,$B:$B,'20.01'!$E:$E)</f>
        <v>0</v>
      </c>
      <c r="CZ82" s="108">
        <f>SUMIF('20.01'!$AN:$AN,$B:$B,'20.01'!$E:$E)</f>
        <v>0</v>
      </c>
      <c r="DA82" s="108">
        <f>SUMIF('20.01'!$X:$X,$B:$B,'20.01'!$E:$E)</f>
        <v>0</v>
      </c>
      <c r="DB82" s="108">
        <f>SUMIF('20.01'!$Y:$Y,$B:$B,'20.01'!$E:$E)</f>
        <v>0</v>
      </c>
      <c r="DC82" s="108">
        <f t="shared" si="141"/>
        <v>2309.2992455975836</v>
      </c>
      <c r="DD82" s="127">
        <f t="shared" si="142"/>
        <v>332184.83013646863</v>
      </c>
      <c r="DE82" s="108">
        <f t="shared" si="90"/>
        <v>246262.30906591503</v>
      </c>
      <c r="DF82" s="127">
        <f t="shared" si="143"/>
        <v>545.70069919311004</v>
      </c>
      <c r="DG82" s="127">
        <f t="shared" si="95"/>
        <v>250.00224329807082</v>
      </c>
      <c r="DH82" s="127">
        <f t="shared" si="96"/>
        <v>295.69845589503927</v>
      </c>
      <c r="DI82" s="108">
        <f>SUMIF('20.01'!$AZ:$AZ,$B:$B,'20.01'!$E:$E)+FH82*$DI$249</f>
        <v>27997.818742937023</v>
      </c>
      <c r="DJ82" s="108">
        <f>SUMIF('20.01'!$AY:$AY,$B:$B,'20.01'!$E:$E)</f>
        <v>0</v>
      </c>
      <c r="DK82" s="108">
        <f t="shared" si="97"/>
        <v>502.88739652499066</v>
      </c>
      <c r="DL82" s="108">
        <f>SUMIF('20.01'!$AX:$AX,$B:$B,'20.01'!$E:$E)</f>
        <v>0</v>
      </c>
      <c r="DM82" s="108">
        <f t="shared" si="98"/>
        <v>56372.72678161486</v>
      </c>
      <c r="DN82" s="108">
        <f>SUMIF('20.01'!$BA:$BA,$B:$B,'20.01'!$E:$E)</f>
        <v>0</v>
      </c>
      <c r="DO82" s="108">
        <f t="shared" si="99"/>
        <v>503.38745028355055</v>
      </c>
      <c r="DP82" s="108">
        <f>SUMIF('20.01'!$AW:$AW,$B:$B,'20.01'!$E:$E)</f>
        <v>0</v>
      </c>
      <c r="DQ82" s="108">
        <f t="shared" si="144"/>
        <v>266774.07456319919</v>
      </c>
      <c r="DR82" s="108">
        <f t="shared" si="145"/>
        <v>220903.46338407998</v>
      </c>
      <c r="DS82" s="108">
        <f t="shared" si="100"/>
        <v>71040.92592792552</v>
      </c>
      <c r="DT82" s="108">
        <f t="shared" si="101"/>
        <v>149862.53745615444</v>
      </c>
      <c r="DU82" s="108">
        <f t="shared" si="146"/>
        <v>37499.227208789547</v>
      </c>
      <c r="DV82" s="108">
        <f t="shared" si="147"/>
        <v>22264.657074448114</v>
      </c>
      <c r="DW82" s="108">
        <f t="shared" si="148"/>
        <v>15234.570134341431</v>
      </c>
      <c r="DX82" s="108">
        <f t="shared" si="149"/>
        <v>3156.6726932019465</v>
      </c>
      <c r="DY82" s="108">
        <f t="shared" si="150"/>
        <v>1858.8665051530313</v>
      </c>
      <c r="DZ82" s="108">
        <f t="shared" si="151"/>
        <v>1297.8061880489154</v>
      </c>
      <c r="EA82" s="108">
        <f t="shared" si="152"/>
        <v>2496.748414338831</v>
      </c>
      <c r="EB82" s="108">
        <f t="shared" si="153"/>
        <v>197.06651908001118</v>
      </c>
      <c r="EC82" s="108">
        <f t="shared" si="154"/>
        <v>2520.8963437088564</v>
      </c>
      <c r="ED82" s="108">
        <f t="shared" si="155"/>
        <v>45383.841248644771</v>
      </c>
      <c r="EE82" s="108">
        <f t="shared" si="102"/>
        <v>269409.25699375663</v>
      </c>
      <c r="EF82" s="108">
        <f t="shared" si="156"/>
        <v>145480.99877662858</v>
      </c>
      <c r="EG82" s="108">
        <f t="shared" si="103"/>
        <v>123928.25821712802</v>
      </c>
      <c r="EH82" s="108">
        <f t="shared" si="104"/>
        <v>0</v>
      </c>
      <c r="EI82" s="108">
        <f t="shared" si="157"/>
        <v>0</v>
      </c>
      <c r="EJ82" s="108">
        <f t="shared" si="105"/>
        <v>0</v>
      </c>
      <c r="EK82" s="108">
        <f t="shared" si="106"/>
        <v>0</v>
      </c>
      <c r="EL82" s="108">
        <f>SUMIF('20.01'!$BF:$BF,$B:$B,'20.01'!$E:$E)</f>
        <v>0</v>
      </c>
      <c r="EM82" s="108">
        <f>SUMIF('20.01'!$BH:$BH,$B:$B,'20.01'!$E:$E)</f>
        <v>0</v>
      </c>
      <c r="EO82" s="115">
        <v>0</v>
      </c>
      <c r="EP82" s="107">
        <v>3.4064178116788408</v>
      </c>
      <c r="EQ82" s="108">
        <f t="shared" si="158"/>
        <v>3523.5800000000013</v>
      </c>
      <c r="ER82" s="107">
        <v>3.0862309774743335</v>
      </c>
      <c r="ES82" s="108">
        <f t="shared" si="107"/>
        <v>3523.5800000000013</v>
      </c>
      <c r="ET82" s="107">
        <v>0</v>
      </c>
      <c r="EU82" s="108">
        <f t="shared" si="108"/>
        <v>0</v>
      </c>
      <c r="EV82" s="108">
        <f t="shared" si="85"/>
        <v>3523.58</v>
      </c>
      <c r="EW82" s="108">
        <f t="shared" si="86"/>
        <v>3523.58</v>
      </c>
      <c r="EX82" s="108">
        <f t="shared" si="109"/>
        <v>3523.58</v>
      </c>
      <c r="EY82" s="108">
        <f t="shared" si="110"/>
        <v>3523.58</v>
      </c>
      <c r="EZ82" s="108">
        <f t="shared" si="111"/>
        <v>3523.58</v>
      </c>
      <c r="FA82" s="108">
        <f t="shared" si="112"/>
        <v>3523.58</v>
      </c>
      <c r="FB82" s="108">
        <f t="shared" si="113"/>
        <v>3523.58</v>
      </c>
      <c r="FC82" s="108">
        <f t="shared" si="114"/>
        <v>3523.58</v>
      </c>
      <c r="FD82" s="108">
        <f t="shared" si="115"/>
        <v>3523.58</v>
      </c>
      <c r="FE82" s="108">
        <f t="shared" si="116"/>
        <v>3523.58</v>
      </c>
      <c r="FF82" s="108">
        <f t="shared" si="117"/>
        <v>3523.58</v>
      </c>
      <c r="FG82" s="108">
        <f t="shared" si="118"/>
        <v>3523.58</v>
      </c>
      <c r="FH82" s="108">
        <f t="shared" si="159"/>
        <v>3523.5800000000013</v>
      </c>
      <c r="FI82" s="108">
        <v>3523.5800000000013</v>
      </c>
    </row>
    <row r="83" spans="1:165" ht="12" customHeight="1" x14ac:dyDescent="0.25">
      <c r="A83" s="22">
        <f t="shared" si="160"/>
        <v>78</v>
      </c>
      <c r="B83" s="10" t="s">
        <v>76</v>
      </c>
      <c r="C83" s="28">
        <v>2021</v>
      </c>
      <c r="D83" s="282"/>
      <c r="E83" s="126">
        <f t="shared" si="91"/>
        <v>3477.26</v>
      </c>
      <c r="F83" s="11">
        <f>SUMIF(Площади!$A:$A,$B:$B,Площади!$C:$C)</f>
        <v>3477.26</v>
      </c>
      <c r="G83" s="11">
        <f>SUMIF(Площади!$A:$A,$B:$B,Площади!$G:$G)</f>
        <v>0</v>
      </c>
      <c r="H83" s="11">
        <f>SUMIF(Площади!$A:$A,$B:$B,Площади!$F:$F)</f>
        <v>363.6</v>
      </c>
      <c r="I83" s="124" t="s">
        <v>494</v>
      </c>
      <c r="J83" s="12">
        <v>27.35</v>
      </c>
      <c r="K83" s="26">
        <v>4.4800000000000004</v>
      </c>
      <c r="L83" s="26">
        <v>5.83</v>
      </c>
      <c r="M83" s="26">
        <v>7.93</v>
      </c>
      <c r="N83" s="26">
        <v>6.1</v>
      </c>
      <c r="O83" s="26">
        <v>2.78</v>
      </c>
      <c r="P83" s="26">
        <v>0</v>
      </c>
      <c r="Q83" s="26">
        <v>0</v>
      </c>
      <c r="R83" s="26">
        <v>0.23</v>
      </c>
      <c r="S83" s="35">
        <f t="shared" si="84"/>
        <v>28.444000000000003</v>
      </c>
      <c r="T83" s="33">
        <f t="shared" si="84"/>
        <v>4.6592000000000002</v>
      </c>
      <c r="U83" s="33">
        <f t="shared" si="84"/>
        <v>6.0632000000000001</v>
      </c>
      <c r="V83" s="33">
        <f t="shared" si="83"/>
        <v>8.2471999999999994</v>
      </c>
      <c r="W83" s="33">
        <f t="shared" si="83"/>
        <v>6.3439999999999994</v>
      </c>
      <c r="X83" s="33">
        <f t="shared" si="83"/>
        <v>2.8912</v>
      </c>
      <c r="Y83" s="33">
        <f t="shared" si="83"/>
        <v>0</v>
      </c>
      <c r="Z83" s="33">
        <f t="shared" si="83"/>
        <v>0</v>
      </c>
      <c r="AA83" s="33">
        <f t="shared" si="83"/>
        <v>0.23920000000000002</v>
      </c>
      <c r="AB83" s="36"/>
      <c r="AC83" s="36"/>
      <c r="AD83" s="122" t="s">
        <v>396</v>
      </c>
      <c r="AE83" s="37">
        <v>0</v>
      </c>
      <c r="AF83" s="38" t="s">
        <v>396</v>
      </c>
      <c r="AG83" s="282"/>
      <c r="AH83" s="26">
        <v>34.24</v>
      </c>
      <c r="AI83" s="26">
        <v>34.24</v>
      </c>
      <c r="AJ83" s="26">
        <v>2190</v>
      </c>
      <c r="AK83" s="26">
        <v>35.89</v>
      </c>
      <c r="AL83" s="26">
        <v>5.93</v>
      </c>
      <c r="AM83" s="282"/>
      <c r="AN83" s="15">
        <v>1.2999999999999999E-2</v>
      </c>
      <c r="AO83" s="15">
        <v>1.2999999999999999E-2</v>
      </c>
      <c r="AP83" s="16">
        <f t="shared" si="119"/>
        <v>7.7870000000000001E-4</v>
      </c>
      <c r="AQ83" s="15">
        <f t="shared" si="120"/>
        <v>2.5999999999999999E-2</v>
      </c>
      <c r="AR83" s="15">
        <v>0.68300000000000005</v>
      </c>
      <c r="AS83" s="282"/>
      <c r="AT83" s="13">
        <f t="shared" si="121"/>
        <v>4.7267999999999999</v>
      </c>
      <c r="AU83" s="13">
        <f t="shared" si="122"/>
        <v>4.7267999999999999</v>
      </c>
      <c r="AV83" s="13">
        <f t="shared" si="123"/>
        <v>0.28313532000000002</v>
      </c>
      <c r="AW83" s="13">
        <f t="shared" si="124"/>
        <v>9.4535999999999998</v>
      </c>
      <c r="AX83" s="13">
        <f t="shared" si="125"/>
        <v>248.33880000000002</v>
      </c>
      <c r="AY83" s="26">
        <f t="shared" si="126"/>
        <v>4.6544012239521919E-2</v>
      </c>
      <c r="AZ83" s="26">
        <f t="shared" si="127"/>
        <v>4.6544012239521919E-2</v>
      </c>
      <c r="BA83" s="26">
        <f t="shared" si="128"/>
        <v>0.17832038754651652</v>
      </c>
      <c r="BB83" s="26">
        <f t="shared" si="129"/>
        <v>9.7573866780165983E-2</v>
      </c>
      <c r="BC83" s="26">
        <f t="shared" si="130"/>
        <v>0.42350847621403059</v>
      </c>
      <c r="BD83" s="282"/>
      <c r="BE83" s="108">
        <f t="shared" si="131"/>
        <v>1015298.6230307745</v>
      </c>
      <c r="BF83" s="108">
        <f t="shared" si="132"/>
        <v>251283.15118902642</v>
      </c>
      <c r="BG83" s="108">
        <f t="shared" si="92"/>
        <v>17970.850337612614</v>
      </c>
      <c r="BH83" s="108">
        <f t="shared" si="93"/>
        <v>2988.5795001150045</v>
      </c>
      <c r="BI83" s="108">
        <f t="shared" si="94"/>
        <v>1066.0748636974752</v>
      </c>
      <c r="BJ83" s="127">
        <f t="shared" si="89"/>
        <v>5790.8464876013459</v>
      </c>
      <c r="BK83" s="108">
        <f>SUMIF('20.01'!$K:$K,$B:$B,'20.01'!$E:$E)</f>
        <v>223466.8</v>
      </c>
      <c r="BL83" s="108">
        <f t="shared" si="133"/>
        <v>0</v>
      </c>
      <c r="BM83" s="108">
        <f>SUMIF('20.01'!$AI:$AI,$B:$B,'20.01'!$E:$E)</f>
        <v>0</v>
      </c>
      <c r="BN83" s="108">
        <f>SUMIF('20.01'!$L:$L,$B:$B,'20.01'!$E:$E)</f>
        <v>0</v>
      </c>
      <c r="BO83" s="108">
        <f>SUMIF('20.01'!$M:$M,$B:$B,'20.01'!$E:$E)</f>
        <v>0</v>
      </c>
      <c r="BP83" s="108">
        <f>SUMIF('20.01'!$N:$N,$B:$B,'20.01'!$E:$E)</f>
        <v>0</v>
      </c>
      <c r="BQ83" s="108">
        <f>SUMIF('20.01'!$O:$O,$B:$B,'20.01'!$E:$E)</f>
        <v>0</v>
      </c>
      <c r="BR83" s="108">
        <f>SUMIF('20.01'!$T:$T,$B:$B,'20.01'!$E:$E)</f>
        <v>0</v>
      </c>
      <c r="BS83" s="108">
        <f>SUMIF('20.01'!$AT:$AT,$B:$B,'20.01'!$E:$E)</f>
        <v>0</v>
      </c>
      <c r="BT83" s="108">
        <f>SUMIF('20.01'!$AO:$AO,$B:$B,'20.01'!$E:$E)</f>
        <v>0</v>
      </c>
      <c r="BU83" s="108">
        <f t="shared" si="134"/>
        <v>33640.639999999999</v>
      </c>
      <c r="BV83" s="108">
        <f>SUMIF('20.01'!$AE:$AE,$B:$B,'20.01'!$E:$E)</f>
        <v>0</v>
      </c>
      <c r="BW83" s="108">
        <f>SUMIF('20.01'!$AF:$AF,$B:$B,'20.01'!$E:$E)</f>
        <v>33640.639999999999</v>
      </c>
      <c r="BX83" s="108">
        <f>SUMIF('20.01'!$AG:$AG,$B:$B,'20.01'!$E:$E)</f>
        <v>0</v>
      </c>
      <c r="BY83" s="108">
        <f t="shared" si="135"/>
        <v>117854.63</v>
      </c>
      <c r="BZ83" s="108">
        <f>SUMIF('20.01'!$AH:$AH,$B:$B,'20.01'!$E:$E)</f>
        <v>0</v>
      </c>
      <c r="CA83" s="108">
        <f>SUMIF('20.01'!$AP:$AP,$B:$B,'20.01'!$E:$E)</f>
        <v>117854.63</v>
      </c>
      <c r="CB83" s="108">
        <f>SUMIF('20.01'!$AD:$AD,$B:$B,'20.01'!$E:$E)</f>
        <v>0</v>
      </c>
      <c r="CC83" s="108">
        <f t="shared" si="136"/>
        <v>0</v>
      </c>
      <c r="CD83" s="108">
        <f>SUMIF('20.01'!$Z:$Z,$B:$B,'20.01'!$E:$E)</f>
        <v>0</v>
      </c>
      <c r="CE83" s="108">
        <f>SUMIF('20.01'!$S:$S,$B:$B,'20.01'!$E:$E)</f>
        <v>0</v>
      </c>
      <c r="CF83" s="108">
        <f t="shared" si="137"/>
        <v>610241.26</v>
      </c>
      <c r="CG83" s="108">
        <f>SUMIF('20.01'!$AJ:$AJ,$B:$B,'20.01'!$E:$E)</f>
        <v>0</v>
      </c>
      <c r="CH83" s="108">
        <f>SUMIF('20.01'!$AL:$AL,$B:$B,'20.01'!$E:$E)</f>
        <v>610241.26</v>
      </c>
      <c r="CI83" s="108">
        <f>SUMIF('20.01'!$AM:$AM,$B:$B,'20.01'!$E:$E)</f>
        <v>0</v>
      </c>
      <c r="CJ83" s="108">
        <f>SUMIF('20.01'!$W:$W,$B:$B,'20.01'!$E:$E)</f>
        <v>0</v>
      </c>
      <c r="CK83" s="108">
        <f>SUMIF('20.01'!$AR:$AR,$B:$B,'20.01'!$E:$E)</f>
        <v>0</v>
      </c>
      <c r="CL83" s="108">
        <f t="shared" si="138"/>
        <v>0</v>
      </c>
      <c r="CM83" s="108">
        <f>SUMIF('20.01'!$P:$P,$B:$B,'20.01'!$E:$E)</f>
        <v>0</v>
      </c>
      <c r="CN83" s="108">
        <f>SUMIF('20.01'!$Q:$Q,$B:$B,'20.01'!$E:$E)</f>
        <v>0</v>
      </c>
      <c r="CO83" s="108">
        <f>SUMIF('20.01'!$AK:$AK,$B:$B,'20.01'!$E:$E)</f>
        <v>0</v>
      </c>
      <c r="CP83" s="108">
        <f>SUMIF('20.01'!$U:$U,$B:$B,'20.01'!$E:$E)</f>
        <v>0</v>
      </c>
      <c r="CQ83" s="108">
        <f>SUMIF('20.01'!$R:$R,$B:$B,'20.01'!$E:$E)</f>
        <v>0</v>
      </c>
      <c r="CR83" s="108">
        <f>SUMIF('20.01'!$V:$V,$B:$B,'20.01'!$E:$E)</f>
        <v>0</v>
      </c>
      <c r="CS83" s="108">
        <f t="shared" si="139"/>
        <v>0</v>
      </c>
      <c r="CT83" s="108">
        <f>SUMIF('20.01'!$AQ:$AQ,$B:$B,'20.01'!$E:$E)</f>
        <v>0</v>
      </c>
      <c r="CU83" s="108">
        <f>SUMIF('20.01'!$AC:$AC,$B:$B,'20.01'!$E:$E)</f>
        <v>0</v>
      </c>
      <c r="CV83" s="108">
        <f>SUMIF('20.01'!$AS:$AS,$B:$B,'20.01'!$E:$E)</f>
        <v>0</v>
      </c>
      <c r="CW83" s="108">
        <f t="shared" si="140"/>
        <v>0</v>
      </c>
      <c r="CX83" s="108">
        <f>SUMIF('20.01'!$AB:$AB,$B:$B,'20.01'!$E:$E)</f>
        <v>0</v>
      </c>
      <c r="CY83" s="108">
        <f>SUMIF('20.01'!$AA:$AA,$B:$B,'20.01'!$E:$E)</f>
        <v>0</v>
      </c>
      <c r="CZ83" s="108">
        <f>SUMIF('20.01'!$AN:$AN,$B:$B,'20.01'!$E:$E)</f>
        <v>0</v>
      </c>
      <c r="DA83" s="108">
        <f>SUMIF('20.01'!$X:$X,$B:$B,'20.01'!$E:$E)</f>
        <v>0</v>
      </c>
      <c r="DB83" s="108">
        <f>SUMIF('20.01'!$Y:$Y,$B:$B,'20.01'!$E:$E)</f>
        <v>0</v>
      </c>
      <c r="DC83" s="108">
        <f t="shared" si="141"/>
        <v>2278.941841748067</v>
      </c>
      <c r="DD83" s="127">
        <f t="shared" si="142"/>
        <v>329618.07956071297</v>
      </c>
      <c r="DE83" s="108">
        <f t="shared" si="90"/>
        <v>243025.01343024531</v>
      </c>
      <c r="DF83" s="127">
        <f t="shared" si="143"/>
        <v>538.5270699902469</v>
      </c>
      <c r="DG83" s="127">
        <f t="shared" si="95"/>
        <v>246.71578353000351</v>
      </c>
      <c r="DH83" s="127">
        <f t="shared" si="96"/>
        <v>291.81128646024337</v>
      </c>
      <c r="DI83" s="108">
        <f>SUMIF('20.01'!$AZ:$AZ,$B:$B,'20.01'!$E:$E)+FH83*$DI$249</f>
        <v>29429.825785214241</v>
      </c>
      <c r="DJ83" s="108">
        <f>SUMIF('20.01'!$AY:$AY,$B:$B,'20.01'!$E:$E)</f>
        <v>0</v>
      </c>
      <c r="DK83" s="108">
        <f t="shared" si="97"/>
        <v>496.27657905893699</v>
      </c>
      <c r="DL83" s="108">
        <f>SUMIF('20.01'!$AX:$AX,$B:$B,'20.01'!$E:$E)</f>
        <v>0</v>
      </c>
      <c r="DM83" s="108">
        <f t="shared" si="98"/>
        <v>55631.666636953923</v>
      </c>
      <c r="DN83" s="108">
        <f>SUMIF('20.01'!$BA:$BA,$B:$B,'20.01'!$E:$E)</f>
        <v>0</v>
      </c>
      <c r="DO83" s="108">
        <f t="shared" si="99"/>
        <v>496.77005925024525</v>
      </c>
      <c r="DP83" s="108">
        <f>SUMIF('20.01'!$AW:$AW,$B:$B,'20.01'!$E:$E)</f>
        <v>0</v>
      </c>
      <c r="DQ83" s="108">
        <f t="shared" si="144"/>
        <v>263267.1369787631</v>
      </c>
      <c r="DR83" s="108">
        <f t="shared" si="145"/>
        <v>217999.52806149598</v>
      </c>
      <c r="DS83" s="108">
        <f t="shared" si="100"/>
        <v>70107.041728054508</v>
      </c>
      <c r="DT83" s="108">
        <f t="shared" si="101"/>
        <v>147892.48633344145</v>
      </c>
      <c r="DU83" s="108">
        <f t="shared" si="146"/>
        <v>37006.272825942804</v>
      </c>
      <c r="DV83" s="108">
        <f t="shared" si="147"/>
        <v>21971.972101866697</v>
      </c>
      <c r="DW83" s="108">
        <f t="shared" si="148"/>
        <v>15034.300724076107</v>
      </c>
      <c r="DX83" s="108">
        <f t="shared" si="149"/>
        <v>3115.1759543315043</v>
      </c>
      <c r="DY83" s="108">
        <f t="shared" si="150"/>
        <v>1834.430364489647</v>
      </c>
      <c r="DZ83" s="108">
        <f t="shared" si="151"/>
        <v>1280.7455898418573</v>
      </c>
      <c r="EA83" s="108">
        <f t="shared" si="152"/>
        <v>2463.9268559941434</v>
      </c>
      <c r="EB83" s="108">
        <f t="shared" si="153"/>
        <v>194.47593757943903</v>
      </c>
      <c r="EC83" s="108">
        <f t="shared" si="154"/>
        <v>2487.75734341921</v>
      </c>
      <c r="ED83" s="108">
        <f t="shared" si="155"/>
        <v>44787.237928544979</v>
      </c>
      <c r="EE83" s="108">
        <f t="shared" si="102"/>
        <v>265867.67803600605</v>
      </c>
      <c r="EF83" s="108">
        <f t="shared" si="156"/>
        <v>143568.54613944326</v>
      </c>
      <c r="EG83" s="108">
        <f t="shared" si="103"/>
        <v>122299.13189656277</v>
      </c>
      <c r="EH83" s="108">
        <f t="shared" si="104"/>
        <v>0</v>
      </c>
      <c r="EI83" s="108">
        <f t="shared" si="157"/>
        <v>0</v>
      </c>
      <c r="EJ83" s="108">
        <f t="shared" si="105"/>
        <v>0</v>
      </c>
      <c r="EK83" s="108">
        <f t="shared" si="106"/>
        <v>0</v>
      </c>
      <c r="EL83" s="108">
        <f>SUMIF('20.01'!$BF:$BF,$B:$B,'20.01'!$E:$E)</f>
        <v>0</v>
      </c>
      <c r="EM83" s="108">
        <f>SUMIF('20.01'!$BH:$BH,$B:$B,'20.01'!$E:$E)</f>
        <v>0</v>
      </c>
      <c r="EO83" s="115">
        <v>0</v>
      </c>
      <c r="EP83" s="107">
        <v>3.4064188134044349</v>
      </c>
      <c r="EQ83" s="108">
        <f t="shared" si="158"/>
        <v>3477.2600000000016</v>
      </c>
      <c r="ER83" s="107">
        <v>3.086229707688926</v>
      </c>
      <c r="ES83" s="108">
        <f t="shared" si="107"/>
        <v>3477.2600000000016</v>
      </c>
      <c r="ET83" s="107">
        <v>0</v>
      </c>
      <c r="EU83" s="108">
        <f t="shared" si="108"/>
        <v>0</v>
      </c>
      <c r="EV83" s="108">
        <f t="shared" si="85"/>
        <v>3477.26</v>
      </c>
      <c r="EW83" s="108">
        <f t="shared" si="86"/>
        <v>3477.26</v>
      </c>
      <c r="EX83" s="108">
        <f t="shared" si="109"/>
        <v>3477.26</v>
      </c>
      <c r="EY83" s="108">
        <f t="shared" si="110"/>
        <v>3477.26</v>
      </c>
      <c r="EZ83" s="108">
        <f t="shared" si="111"/>
        <v>3477.26</v>
      </c>
      <c r="FA83" s="108">
        <f t="shared" si="112"/>
        <v>3477.26</v>
      </c>
      <c r="FB83" s="108">
        <f t="shared" si="113"/>
        <v>3477.26</v>
      </c>
      <c r="FC83" s="108">
        <f t="shared" si="114"/>
        <v>3477.26</v>
      </c>
      <c r="FD83" s="108">
        <f t="shared" si="115"/>
        <v>3477.26</v>
      </c>
      <c r="FE83" s="108">
        <f t="shared" si="116"/>
        <v>3477.26</v>
      </c>
      <c r="FF83" s="108">
        <f t="shared" si="117"/>
        <v>3477.26</v>
      </c>
      <c r="FG83" s="108">
        <f t="shared" si="118"/>
        <v>3477.26</v>
      </c>
      <c r="FH83" s="108">
        <f t="shared" si="159"/>
        <v>3477.2600000000016</v>
      </c>
      <c r="FI83" s="108">
        <v>3477.2600000000016</v>
      </c>
    </row>
    <row r="84" spans="1:165" ht="12" customHeight="1" x14ac:dyDescent="0.25">
      <c r="A84" s="22">
        <f t="shared" si="160"/>
        <v>79</v>
      </c>
      <c r="B84" s="10" t="s">
        <v>77</v>
      </c>
      <c r="C84" s="28">
        <v>2021</v>
      </c>
      <c r="D84" s="282"/>
      <c r="E84" s="126">
        <f t="shared" si="91"/>
        <v>6103.8</v>
      </c>
      <c r="F84" s="11">
        <f>SUMIF(Площади!$A:$A,$B:$B,Площади!$C:$C)</f>
        <v>6103.8</v>
      </c>
      <c r="G84" s="11">
        <f>SUMIF(Площади!$A:$A,$B:$B,Площади!$G:$G)</f>
        <v>0</v>
      </c>
      <c r="H84" s="11">
        <f>SUMIF(Площади!$A:$A,$B:$B,Площади!$F:$F)</f>
        <v>678.1</v>
      </c>
      <c r="I84" s="124" t="s">
        <v>494</v>
      </c>
      <c r="J84" s="12">
        <v>39.75</v>
      </c>
      <c r="K84" s="27">
        <v>4.49</v>
      </c>
      <c r="L84" s="27">
        <v>7.61</v>
      </c>
      <c r="M84" s="27">
        <v>11.85</v>
      </c>
      <c r="N84" s="27">
        <v>6.1</v>
      </c>
      <c r="O84" s="27">
        <v>2.78</v>
      </c>
      <c r="P84" s="27">
        <v>1.6</v>
      </c>
      <c r="Q84" s="27">
        <v>5.09</v>
      </c>
      <c r="R84" s="27">
        <v>0.23</v>
      </c>
      <c r="S84" s="35">
        <f t="shared" si="84"/>
        <v>41.34</v>
      </c>
      <c r="T84" s="33">
        <f t="shared" si="84"/>
        <v>4.6696</v>
      </c>
      <c r="U84" s="33">
        <f t="shared" si="84"/>
        <v>7.9144000000000005</v>
      </c>
      <c r="V84" s="33">
        <f t="shared" si="83"/>
        <v>12.324</v>
      </c>
      <c r="W84" s="33">
        <f t="shared" si="83"/>
        <v>6.3439999999999994</v>
      </c>
      <c r="X84" s="33">
        <f t="shared" si="83"/>
        <v>2.8912</v>
      </c>
      <c r="Y84" s="33">
        <f t="shared" si="83"/>
        <v>1.6640000000000001</v>
      </c>
      <c r="Z84" s="33">
        <f t="shared" si="83"/>
        <v>5.2935999999999996</v>
      </c>
      <c r="AA84" s="33">
        <f t="shared" si="83"/>
        <v>0.23920000000000002</v>
      </c>
      <c r="AB84" s="36"/>
      <c r="AC84" s="36"/>
      <c r="AD84" s="122" t="s">
        <v>395</v>
      </c>
      <c r="AE84" s="37">
        <v>2</v>
      </c>
      <c r="AF84" s="38" t="s">
        <v>396</v>
      </c>
      <c r="AG84" s="282"/>
      <c r="AH84" s="26">
        <v>34.24</v>
      </c>
      <c r="AI84" s="26">
        <v>34.24</v>
      </c>
      <c r="AJ84" s="26">
        <v>2190</v>
      </c>
      <c r="AK84" s="26">
        <v>35.89</v>
      </c>
      <c r="AL84" s="26">
        <v>5.93</v>
      </c>
      <c r="AM84" s="282"/>
      <c r="AN84" s="15">
        <v>1.2E-2</v>
      </c>
      <c r="AO84" s="15">
        <v>1.2E-2</v>
      </c>
      <c r="AP84" s="16">
        <f t="shared" si="119"/>
        <v>7.1880000000000002E-4</v>
      </c>
      <c r="AQ84" s="15">
        <f t="shared" si="120"/>
        <v>2.4E-2</v>
      </c>
      <c r="AR84" s="15">
        <v>3.23</v>
      </c>
      <c r="AS84" s="282"/>
      <c r="AT84" s="13">
        <f t="shared" si="121"/>
        <v>8.1372</v>
      </c>
      <c r="AU84" s="13">
        <f t="shared" si="122"/>
        <v>8.1372</v>
      </c>
      <c r="AV84" s="13">
        <f t="shared" si="123"/>
        <v>0.48741828000000004</v>
      </c>
      <c r="AW84" s="13">
        <f t="shared" si="124"/>
        <v>16.2744</v>
      </c>
      <c r="AX84" s="13">
        <f t="shared" si="125"/>
        <v>2190.2629999999999</v>
      </c>
      <c r="AY84" s="26">
        <f t="shared" si="126"/>
        <v>4.5646601789049446E-2</v>
      </c>
      <c r="AZ84" s="26">
        <f t="shared" si="127"/>
        <v>4.5646601789049446E-2</v>
      </c>
      <c r="BA84" s="26">
        <f t="shared" si="128"/>
        <v>0.17488220996756118</v>
      </c>
      <c r="BB84" s="26">
        <f t="shared" si="129"/>
        <v>9.5692554801926677E-2</v>
      </c>
      <c r="BC84" s="26">
        <f t="shared" si="130"/>
        <v>2.1278973082342145</v>
      </c>
      <c r="BD84" s="282"/>
      <c r="BE84" s="108">
        <f t="shared" si="131"/>
        <v>319901.53043115593</v>
      </c>
      <c r="BF84" s="108">
        <f t="shared" si="132"/>
        <v>115309.1153358045</v>
      </c>
      <c r="BG84" s="108">
        <f t="shared" si="92"/>
        <v>31545.089032951189</v>
      </c>
      <c r="BH84" s="108">
        <f t="shared" si="93"/>
        <v>5245.995856738341</v>
      </c>
      <c r="BI84" s="108">
        <f t="shared" si="94"/>
        <v>1871.3319547680208</v>
      </c>
      <c r="BJ84" s="127">
        <f t="shared" si="89"/>
        <v>10164.948491346948</v>
      </c>
      <c r="BK84" s="108">
        <f>SUMIF('20.01'!$K:$K,$B:$B,'20.01'!$E:$E)</f>
        <v>66481.75</v>
      </c>
      <c r="BL84" s="108">
        <f t="shared" si="133"/>
        <v>0</v>
      </c>
      <c r="BM84" s="108">
        <f>SUMIF('20.01'!$AI:$AI,$B:$B,'20.01'!$E:$E)</f>
        <v>0</v>
      </c>
      <c r="BN84" s="108">
        <f>SUMIF('20.01'!$L:$L,$B:$B,'20.01'!$E:$E)</f>
        <v>0</v>
      </c>
      <c r="BO84" s="108">
        <f>SUMIF('20.01'!$M:$M,$B:$B,'20.01'!$E:$E)</f>
        <v>0</v>
      </c>
      <c r="BP84" s="108">
        <f>SUMIF('20.01'!$N:$N,$B:$B,'20.01'!$E:$E)</f>
        <v>0</v>
      </c>
      <c r="BQ84" s="108">
        <f>SUMIF('20.01'!$O:$O,$B:$B,'20.01'!$E:$E)</f>
        <v>0</v>
      </c>
      <c r="BR84" s="108">
        <f>SUMIF('20.01'!$T:$T,$B:$B,'20.01'!$E:$E)</f>
        <v>0</v>
      </c>
      <c r="BS84" s="108">
        <f>SUMIF('20.01'!$AT:$AT,$B:$B,'20.01'!$E:$E)</f>
        <v>0</v>
      </c>
      <c r="BT84" s="108">
        <f>SUMIF('20.01'!$AO:$AO,$B:$B,'20.01'!$E:$E)</f>
        <v>0</v>
      </c>
      <c r="BU84" s="108">
        <f t="shared" si="134"/>
        <v>0</v>
      </c>
      <c r="BV84" s="108">
        <f>SUMIF('20.01'!$AE:$AE,$B:$B,'20.01'!$E:$E)</f>
        <v>0</v>
      </c>
      <c r="BW84" s="108">
        <f>SUMIF('20.01'!$AF:$AF,$B:$B,'20.01'!$E:$E)</f>
        <v>0</v>
      </c>
      <c r="BX84" s="108">
        <f>SUMIF('20.01'!$AG:$AG,$B:$B,'20.01'!$E:$E)</f>
        <v>0</v>
      </c>
      <c r="BY84" s="108">
        <f t="shared" si="135"/>
        <v>0</v>
      </c>
      <c r="BZ84" s="108">
        <f>SUMIF('20.01'!$AH:$AH,$B:$B,'20.01'!$E:$E)</f>
        <v>0</v>
      </c>
      <c r="CA84" s="108">
        <f>SUMIF('20.01'!$AP:$AP,$B:$B,'20.01'!$E:$E)</f>
        <v>0</v>
      </c>
      <c r="CB84" s="108">
        <f>SUMIF('20.01'!$AD:$AD,$B:$B,'20.01'!$E:$E)</f>
        <v>0</v>
      </c>
      <c r="CC84" s="108">
        <f t="shared" si="136"/>
        <v>0</v>
      </c>
      <c r="CD84" s="108">
        <f>SUMIF('20.01'!$Z:$Z,$B:$B,'20.01'!$E:$E)</f>
        <v>0</v>
      </c>
      <c r="CE84" s="108">
        <f>SUMIF('20.01'!$S:$S,$B:$B,'20.01'!$E:$E)</f>
        <v>0</v>
      </c>
      <c r="CF84" s="108">
        <f t="shared" si="137"/>
        <v>0</v>
      </c>
      <c r="CG84" s="108">
        <f>SUMIF('20.01'!$AJ:$AJ,$B:$B,'20.01'!$E:$E)</f>
        <v>0</v>
      </c>
      <c r="CH84" s="108">
        <f>SUMIF('20.01'!$AL:$AL,$B:$B,'20.01'!$E:$E)</f>
        <v>0</v>
      </c>
      <c r="CI84" s="108">
        <f>SUMIF('20.01'!$AM:$AM,$B:$B,'20.01'!$E:$E)</f>
        <v>0</v>
      </c>
      <c r="CJ84" s="108">
        <f>SUMIF('20.01'!$W:$W,$B:$B,'20.01'!$E:$E)</f>
        <v>0</v>
      </c>
      <c r="CK84" s="108">
        <f>SUMIF('20.01'!$AR:$AR,$B:$B,'20.01'!$E:$E)</f>
        <v>0</v>
      </c>
      <c r="CL84" s="108">
        <f t="shared" si="138"/>
        <v>0</v>
      </c>
      <c r="CM84" s="108">
        <f>SUMIF('20.01'!$P:$P,$B:$B,'20.01'!$E:$E)</f>
        <v>0</v>
      </c>
      <c r="CN84" s="108">
        <f>SUMIF('20.01'!$Q:$Q,$B:$B,'20.01'!$E:$E)</f>
        <v>0</v>
      </c>
      <c r="CO84" s="108">
        <f>SUMIF('20.01'!$AK:$AK,$B:$B,'20.01'!$E:$E)</f>
        <v>0</v>
      </c>
      <c r="CP84" s="108">
        <f>SUMIF('20.01'!$U:$U,$B:$B,'20.01'!$E:$E)</f>
        <v>0</v>
      </c>
      <c r="CQ84" s="108">
        <f>SUMIF('20.01'!$R:$R,$B:$B,'20.01'!$E:$E)</f>
        <v>0</v>
      </c>
      <c r="CR84" s="108">
        <f>SUMIF('20.01'!$V:$V,$B:$B,'20.01'!$E:$E)</f>
        <v>0</v>
      </c>
      <c r="CS84" s="108">
        <f t="shared" si="139"/>
        <v>0</v>
      </c>
      <c r="CT84" s="108">
        <f>SUMIF('20.01'!$AQ:$AQ,$B:$B,'20.01'!$E:$E)</f>
        <v>0</v>
      </c>
      <c r="CU84" s="108">
        <f>SUMIF('20.01'!$AC:$AC,$B:$B,'20.01'!$E:$E)</f>
        <v>0</v>
      </c>
      <c r="CV84" s="108">
        <f>SUMIF('20.01'!$AS:$AS,$B:$B,'20.01'!$E:$E)</f>
        <v>0</v>
      </c>
      <c r="CW84" s="108">
        <f t="shared" si="140"/>
        <v>200592.08</v>
      </c>
      <c r="CX84" s="108">
        <f>SUMIF('20.01'!$AB:$AB,$B:$B,'20.01'!$E:$E)</f>
        <v>200592.08</v>
      </c>
      <c r="CY84" s="108">
        <f>SUMIF('20.01'!$AA:$AA,$B:$B,'20.01'!$E:$E)</f>
        <v>0</v>
      </c>
      <c r="CZ84" s="108">
        <f>SUMIF('20.01'!$AN:$AN,$B:$B,'20.01'!$E:$E)</f>
        <v>0</v>
      </c>
      <c r="DA84" s="108">
        <f>SUMIF('20.01'!$X:$X,$B:$B,'20.01'!$E:$E)</f>
        <v>0</v>
      </c>
      <c r="DB84" s="108">
        <f>SUMIF('20.01'!$Y:$Y,$B:$B,'20.01'!$E:$E)</f>
        <v>0</v>
      </c>
      <c r="DC84" s="108">
        <f t="shared" si="141"/>
        <v>4000.3350953514691</v>
      </c>
      <c r="DD84" s="127">
        <f t="shared" si="142"/>
        <v>527541.28416013741</v>
      </c>
      <c r="DE84" s="108">
        <f t="shared" si="90"/>
        <v>426593.37437394127</v>
      </c>
      <c r="DF84" s="127">
        <f t="shared" si="143"/>
        <v>945.30220052756147</v>
      </c>
      <c r="DG84" s="127">
        <f t="shared" si="95"/>
        <v>433.07195881539928</v>
      </c>
      <c r="DH84" s="127">
        <f t="shared" si="96"/>
        <v>512.23024171216218</v>
      </c>
      <c r="DI84" s="108">
        <f>SUMIF('20.01'!$AZ:$AZ,$B:$B,'20.01'!$E:$E)+FH84*$DI$249</f>
        <v>606.55296520556146</v>
      </c>
      <c r="DJ84" s="108">
        <f>SUMIF('20.01'!$AY:$AY,$B:$B,'20.01'!$E:$E)</f>
        <v>0</v>
      </c>
      <c r="DK84" s="108">
        <f t="shared" si="97"/>
        <v>871.13790261871111</v>
      </c>
      <c r="DL84" s="108">
        <f>SUMIF('20.01'!$AX:$AX,$B:$B,'20.01'!$E:$E)</f>
        <v>0</v>
      </c>
      <c r="DM84" s="108">
        <f t="shared" si="98"/>
        <v>97652.912585955419</v>
      </c>
      <c r="DN84" s="108">
        <f>SUMIF('20.01'!$BA:$BA,$B:$B,'20.01'!$E:$E)</f>
        <v>0</v>
      </c>
      <c r="DO84" s="108">
        <f t="shared" si="99"/>
        <v>872.00413188879941</v>
      </c>
      <c r="DP84" s="108">
        <f>SUMIF('20.01'!$AW:$AW,$B:$B,'20.01'!$E:$E)</f>
        <v>0</v>
      </c>
      <c r="DQ84" s="108">
        <f t="shared" si="144"/>
        <v>462125.3373894887</v>
      </c>
      <c r="DR84" s="108">
        <f t="shared" si="145"/>
        <v>382664.94866123295</v>
      </c>
      <c r="DS84" s="108">
        <f t="shared" si="100"/>
        <v>123062.22752963513</v>
      </c>
      <c r="DT84" s="108">
        <f t="shared" si="101"/>
        <v>259602.72113159782</v>
      </c>
      <c r="DU84" s="108">
        <f t="shared" si="146"/>
        <v>64958.87223704574</v>
      </c>
      <c r="DV84" s="108">
        <f t="shared" si="147"/>
        <v>38568.448524232852</v>
      </c>
      <c r="DW84" s="108">
        <f t="shared" si="148"/>
        <v>26390.423712812884</v>
      </c>
      <c r="DX84" s="108">
        <f t="shared" si="149"/>
        <v>5468.2166389768481</v>
      </c>
      <c r="DY84" s="108">
        <f t="shared" si="150"/>
        <v>3220.0629400079101</v>
      </c>
      <c r="DZ84" s="108">
        <f t="shared" si="151"/>
        <v>2248.1536989689375</v>
      </c>
      <c r="EA84" s="108">
        <f t="shared" si="152"/>
        <v>4325.0480963796354</v>
      </c>
      <c r="EB84" s="108">
        <f t="shared" si="153"/>
        <v>341.37287053524318</v>
      </c>
      <c r="EC84" s="108">
        <f t="shared" si="154"/>
        <v>4366.8788853183751</v>
      </c>
      <c r="ED84" s="108">
        <f t="shared" si="155"/>
        <v>78617.170665481681</v>
      </c>
      <c r="EE84" s="108">
        <f t="shared" si="102"/>
        <v>611181.48027822189</v>
      </c>
      <c r="EF84" s="108">
        <f t="shared" si="156"/>
        <v>252012.70308401837</v>
      </c>
      <c r="EG84" s="108">
        <f t="shared" si="103"/>
        <v>214677.48781231191</v>
      </c>
      <c r="EH84" s="108">
        <f t="shared" si="104"/>
        <v>144491.28938189166</v>
      </c>
      <c r="EI84" s="108">
        <f t="shared" si="157"/>
        <v>222801.20944164507</v>
      </c>
      <c r="EJ84" s="108">
        <f t="shared" si="105"/>
        <v>218851.76106306649</v>
      </c>
      <c r="EK84" s="108">
        <f t="shared" si="106"/>
        <v>647.94837857857931</v>
      </c>
      <c r="EL84" s="108">
        <f>SUMIF('20.01'!$BF:$BF,$B:$B,'20.01'!$E:$E)</f>
        <v>3301.5</v>
      </c>
      <c r="EM84" s="108">
        <f>SUMIF('20.01'!$BH:$BH,$B:$B,'20.01'!$E:$E)</f>
        <v>0</v>
      </c>
      <c r="EO84" s="115">
        <v>9.516703565120431E-3</v>
      </c>
      <c r="EP84" s="107">
        <v>3.4064170053511056</v>
      </c>
      <c r="EQ84" s="108">
        <f t="shared" si="158"/>
        <v>6103.800000000002</v>
      </c>
      <c r="ER84" s="107">
        <v>3.0862325202718228</v>
      </c>
      <c r="ES84" s="108">
        <f t="shared" si="107"/>
        <v>6103.800000000002</v>
      </c>
      <c r="ET84" s="107">
        <v>1.600927822461508</v>
      </c>
      <c r="EU84" s="108">
        <f t="shared" si="108"/>
        <v>6103.800000000002</v>
      </c>
      <c r="EV84" s="108">
        <f t="shared" si="85"/>
        <v>6103.8</v>
      </c>
      <c r="EW84" s="108">
        <f t="shared" si="86"/>
        <v>6103.8</v>
      </c>
      <c r="EX84" s="108">
        <f t="shared" si="109"/>
        <v>6103.8</v>
      </c>
      <c r="EY84" s="108">
        <f t="shared" si="110"/>
        <v>6103.8</v>
      </c>
      <c r="EZ84" s="108">
        <f t="shared" si="111"/>
        <v>6103.8</v>
      </c>
      <c r="FA84" s="108">
        <f t="shared" si="112"/>
        <v>6103.8</v>
      </c>
      <c r="FB84" s="108">
        <f t="shared" si="113"/>
        <v>6103.8</v>
      </c>
      <c r="FC84" s="108">
        <f t="shared" si="114"/>
        <v>6103.8</v>
      </c>
      <c r="FD84" s="108">
        <f t="shared" si="115"/>
        <v>6103.8</v>
      </c>
      <c r="FE84" s="108">
        <f t="shared" si="116"/>
        <v>6103.8</v>
      </c>
      <c r="FF84" s="108">
        <f t="shared" si="117"/>
        <v>6103.8</v>
      </c>
      <c r="FG84" s="108">
        <f t="shared" si="118"/>
        <v>6103.8</v>
      </c>
      <c r="FH84" s="108">
        <f t="shared" si="159"/>
        <v>6103.800000000002</v>
      </c>
      <c r="FI84" s="108">
        <v>6103.800000000002</v>
      </c>
    </row>
    <row r="85" spans="1:165" ht="12" customHeight="1" x14ac:dyDescent="0.25">
      <c r="A85" s="22">
        <f t="shared" si="160"/>
        <v>80</v>
      </c>
      <c r="B85" s="10" t="s">
        <v>78</v>
      </c>
      <c r="C85" s="28">
        <v>2021</v>
      </c>
      <c r="D85" s="282"/>
      <c r="E85" s="126">
        <f t="shared" si="91"/>
        <v>8991.1</v>
      </c>
      <c r="F85" s="11">
        <f>SUMIF(Площади!$A:$A,$B:$B,Площади!$C:$C)</f>
        <v>8991.1</v>
      </c>
      <c r="G85" s="11">
        <f>SUMIF(Площади!$A:$A,$B:$B,Площади!$G:$G)</f>
        <v>0</v>
      </c>
      <c r="H85" s="11">
        <f>SUMIF(Площади!$A:$A,$B:$B,Площади!$F:$F)</f>
        <v>835.8</v>
      </c>
      <c r="I85" s="124" t="s">
        <v>494</v>
      </c>
      <c r="J85" s="12">
        <v>39.75</v>
      </c>
      <c r="K85" s="27">
        <v>4.49</v>
      </c>
      <c r="L85" s="27">
        <v>7.61</v>
      </c>
      <c r="M85" s="27">
        <v>11.85</v>
      </c>
      <c r="N85" s="27">
        <v>6.1</v>
      </c>
      <c r="O85" s="27">
        <v>2.78</v>
      </c>
      <c r="P85" s="27">
        <v>1.6</v>
      </c>
      <c r="Q85" s="27">
        <v>5.09</v>
      </c>
      <c r="R85" s="27">
        <v>0.23</v>
      </c>
      <c r="S85" s="35">
        <f t="shared" si="84"/>
        <v>41.34</v>
      </c>
      <c r="T85" s="33">
        <f t="shared" si="84"/>
        <v>4.6696</v>
      </c>
      <c r="U85" s="33">
        <f t="shared" si="84"/>
        <v>7.9144000000000005</v>
      </c>
      <c r="V85" s="33">
        <f t="shared" si="83"/>
        <v>12.324</v>
      </c>
      <c r="W85" s="33">
        <f t="shared" si="83"/>
        <v>6.3439999999999994</v>
      </c>
      <c r="X85" s="33">
        <f t="shared" si="83"/>
        <v>2.8912</v>
      </c>
      <c r="Y85" s="33">
        <f t="shared" si="83"/>
        <v>1.6640000000000001</v>
      </c>
      <c r="Z85" s="33">
        <f t="shared" si="83"/>
        <v>5.2935999999999996</v>
      </c>
      <c r="AA85" s="33">
        <f t="shared" si="83"/>
        <v>0.23920000000000002</v>
      </c>
      <c r="AB85" s="36"/>
      <c r="AC85" s="36"/>
      <c r="AD85" s="122" t="s">
        <v>395</v>
      </c>
      <c r="AE85" s="37">
        <v>6</v>
      </c>
      <c r="AF85" s="38" t="s">
        <v>396</v>
      </c>
      <c r="AG85" s="282"/>
      <c r="AH85" s="26">
        <v>34.24</v>
      </c>
      <c r="AI85" s="26">
        <v>34.24</v>
      </c>
      <c r="AJ85" s="26">
        <v>2190</v>
      </c>
      <c r="AK85" s="26">
        <v>35.89</v>
      </c>
      <c r="AL85" s="26">
        <v>5.93</v>
      </c>
      <c r="AM85" s="282"/>
      <c r="AN85" s="15">
        <v>1.2E-2</v>
      </c>
      <c r="AO85" s="15">
        <v>1.2E-2</v>
      </c>
      <c r="AP85" s="16">
        <f t="shared" si="119"/>
        <v>7.1880000000000002E-4</v>
      </c>
      <c r="AQ85" s="15">
        <f t="shared" si="120"/>
        <v>2.4E-2</v>
      </c>
      <c r="AR85" s="15">
        <v>3.23</v>
      </c>
      <c r="AS85" s="282"/>
      <c r="AT85" s="13">
        <f t="shared" si="121"/>
        <v>10.0296</v>
      </c>
      <c r="AU85" s="13">
        <f t="shared" si="122"/>
        <v>10.0296</v>
      </c>
      <c r="AV85" s="13">
        <f t="shared" si="123"/>
        <v>0.60077303999999998</v>
      </c>
      <c r="AW85" s="13">
        <f t="shared" si="124"/>
        <v>20.059200000000001</v>
      </c>
      <c r="AX85" s="13">
        <f t="shared" si="125"/>
        <v>2699.634</v>
      </c>
      <c r="AY85" s="26">
        <f t="shared" si="126"/>
        <v>3.8194826439479045E-2</v>
      </c>
      <c r="AZ85" s="26">
        <f t="shared" si="127"/>
        <v>3.8194826439479045E-2</v>
      </c>
      <c r="BA85" s="26">
        <f t="shared" si="128"/>
        <v>0.14633281329314543</v>
      </c>
      <c r="BB85" s="26">
        <f t="shared" si="129"/>
        <v>8.0070813137435914E-2</v>
      </c>
      <c r="BC85" s="26">
        <f t="shared" si="130"/>
        <v>1.7805195826984461</v>
      </c>
      <c r="BD85" s="282"/>
      <c r="BE85" s="108">
        <f t="shared" si="131"/>
        <v>193863.38621523743</v>
      </c>
      <c r="BF85" s="108">
        <f t="shared" si="132"/>
        <v>148970.75983891211</v>
      </c>
      <c r="BG85" s="108">
        <f t="shared" si="92"/>
        <v>46466.963203933192</v>
      </c>
      <c r="BH85" s="108">
        <f t="shared" si="93"/>
        <v>7727.5260243651646</v>
      </c>
      <c r="BI85" s="108">
        <f t="shared" si="94"/>
        <v>2756.5340834422409</v>
      </c>
      <c r="BJ85" s="127">
        <f t="shared" si="89"/>
        <v>14973.306527171522</v>
      </c>
      <c r="BK85" s="108">
        <f>SUMIF('20.01'!$K:$K,$B:$B,'20.01'!$E:$E)</f>
        <v>77046.430000000008</v>
      </c>
      <c r="BL85" s="108">
        <f t="shared" si="133"/>
        <v>0</v>
      </c>
      <c r="BM85" s="108">
        <f>SUMIF('20.01'!$AI:$AI,$B:$B,'20.01'!$E:$E)</f>
        <v>0</v>
      </c>
      <c r="BN85" s="108">
        <f>SUMIF('20.01'!$L:$L,$B:$B,'20.01'!$E:$E)</f>
        <v>0</v>
      </c>
      <c r="BO85" s="108">
        <f>SUMIF('20.01'!$M:$M,$B:$B,'20.01'!$E:$E)</f>
        <v>0</v>
      </c>
      <c r="BP85" s="108">
        <f>SUMIF('20.01'!$N:$N,$B:$B,'20.01'!$E:$E)</f>
        <v>0</v>
      </c>
      <c r="BQ85" s="108">
        <f>SUMIF('20.01'!$O:$O,$B:$B,'20.01'!$E:$E)</f>
        <v>0</v>
      </c>
      <c r="BR85" s="108">
        <f>SUMIF('20.01'!$T:$T,$B:$B,'20.01'!$E:$E)</f>
        <v>0</v>
      </c>
      <c r="BS85" s="108">
        <f>SUMIF('20.01'!$AT:$AT,$B:$B,'20.01'!$E:$E)</f>
        <v>0</v>
      </c>
      <c r="BT85" s="108">
        <f>SUMIF('20.01'!$AO:$AO,$B:$B,'20.01'!$E:$E)</f>
        <v>0</v>
      </c>
      <c r="BU85" s="108">
        <f t="shared" si="134"/>
        <v>0</v>
      </c>
      <c r="BV85" s="108">
        <f>SUMIF('20.01'!$AE:$AE,$B:$B,'20.01'!$E:$E)</f>
        <v>0</v>
      </c>
      <c r="BW85" s="108">
        <f>SUMIF('20.01'!$AF:$AF,$B:$B,'20.01'!$E:$E)</f>
        <v>0</v>
      </c>
      <c r="BX85" s="108">
        <f>SUMIF('20.01'!$AG:$AG,$B:$B,'20.01'!$E:$E)</f>
        <v>0</v>
      </c>
      <c r="BY85" s="108">
        <f t="shared" si="135"/>
        <v>0</v>
      </c>
      <c r="BZ85" s="108">
        <f>SUMIF('20.01'!$AH:$AH,$B:$B,'20.01'!$E:$E)</f>
        <v>0</v>
      </c>
      <c r="CA85" s="108">
        <f>SUMIF('20.01'!$AP:$AP,$B:$B,'20.01'!$E:$E)</f>
        <v>0</v>
      </c>
      <c r="CB85" s="108">
        <f>SUMIF('20.01'!$AD:$AD,$B:$B,'20.01'!$E:$E)</f>
        <v>0</v>
      </c>
      <c r="CC85" s="108">
        <f t="shared" si="136"/>
        <v>0</v>
      </c>
      <c r="CD85" s="108">
        <f>SUMIF('20.01'!$Z:$Z,$B:$B,'20.01'!$E:$E)</f>
        <v>0</v>
      </c>
      <c r="CE85" s="108">
        <f>SUMIF('20.01'!$S:$S,$B:$B,'20.01'!$E:$E)</f>
        <v>0</v>
      </c>
      <c r="CF85" s="108">
        <f t="shared" si="137"/>
        <v>0</v>
      </c>
      <c r="CG85" s="108">
        <f>SUMIF('20.01'!$AJ:$AJ,$B:$B,'20.01'!$E:$E)</f>
        <v>0</v>
      </c>
      <c r="CH85" s="108">
        <f>SUMIF('20.01'!$AL:$AL,$B:$B,'20.01'!$E:$E)</f>
        <v>0</v>
      </c>
      <c r="CI85" s="108">
        <f>SUMIF('20.01'!$AM:$AM,$B:$B,'20.01'!$E:$E)</f>
        <v>0</v>
      </c>
      <c r="CJ85" s="108">
        <f>SUMIF('20.01'!$W:$W,$B:$B,'20.01'!$E:$E)</f>
        <v>0</v>
      </c>
      <c r="CK85" s="108">
        <f>SUMIF('20.01'!$AR:$AR,$B:$B,'20.01'!$E:$E)</f>
        <v>0</v>
      </c>
      <c r="CL85" s="108">
        <f t="shared" si="138"/>
        <v>0</v>
      </c>
      <c r="CM85" s="108">
        <f>SUMIF('20.01'!$P:$P,$B:$B,'20.01'!$E:$E)</f>
        <v>0</v>
      </c>
      <c r="CN85" s="108">
        <f>SUMIF('20.01'!$Q:$Q,$B:$B,'20.01'!$E:$E)</f>
        <v>0</v>
      </c>
      <c r="CO85" s="108">
        <f>SUMIF('20.01'!$AK:$AK,$B:$B,'20.01'!$E:$E)</f>
        <v>0</v>
      </c>
      <c r="CP85" s="108">
        <f>SUMIF('20.01'!$U:$U,$B:$B,'20.01'!$E:$E)</f>
        <v>0</v>
      </c>
      <c r="CQ85" s="108">
        <f>SUMIF('20.01'!$R:$R,$B:$B,'20.01'!$E:$E)</f>
        <v>0</v>
      </c>
      <c r="CR85" s="108">
        <f>SUMIF('20.01'!$V:$V,$B:$B,'20.01'!$E:$E)</f>
        <v>0</v>
      </c>
      <c r="CS85" s="108">
        <f t="shared" si="139"/>
        <v>0</v>
      </c>
      <c r="CT85" s="108">
        <f>SUMIF('20.01'!$AQ:$AQ,$B:$B,'20.01'!$E:$E)</f>
        <v>0</v>
      </c>
      <c r="CU85" s="108">
        <f>SUMIF('20.01'!$AC:$AC,$B:$B,'20.01'!$E:$E)</f>
        <v>0</v>
      </c>
      <c r="CV85" s="108">
        <f>SUMIF('20.01'!$AS:$AS,$B:$B,'20.01'!$E:$E)</f>
        <v>0</v>
      </c>
      <c r="CW85" s="108">
        <f t="shared" si="140"/>
        <v>39000</v>
      </c>
      <c r="CX85" s="108">
        <f>SUMIF('20.01'!$AB:$AB,$B:$B,'20.01'!$E:$E)</f>
        <v>0</v>
      </c>
      <c r="CY85" s="108">
        <f>SUMIF('20.01'!$AA:$AA,$B:$B,'20.01'!$E:$E)</f>
        <v>39000</v>
      </c>
      <c r="CZ85" s="108">
        <f>SUMIF('20.01'!$AN:$AN,$B:$B,'20.01'!$E:$E)</f>
        <v>0</v>
      </c>
      <c r="DA85" s="108">
        <f>SUMIF('20.01'!$X:$X,$B:$B,'20.01'!$E:$E)</f>
        <v>0</v>
      </c>
      <c r="DB85" s="108">
        <f>SUMIF('20.01'!$Y:$Y,$B:$B,'20.01'!$E:$E)</f>
        <v>0</v>
      </c>
      <c r="DC85" s="108">
        <f t="shared" si="141"/>
        <v>5892.6263763253373</v>
      </c>
      <c r="DD85" s="127">
        <f t="shared" si="142"/>
        <v>777085.82194898429</v>
      </c>
      <c r="DE85" s="108">
        <f t="shared" si="90"/>
        <v>628386.20012673142</v>
      </c>
      <c r="DF85" s="127">
        <f t="shared" si="143"/>
        <v>1392.4615182613056</v>
      </c>
      <c r="DG85" s="127">
        <f t="shared" si="95"/>
        <v>637.92937004900818</v>
      </c>
      <c r="DH85" s="127">
        <f t="shared" si="96"/>
        <v>754.53214821229756</v>
      </c>
      <c r="DI85" s="108">
        <f>SUMIF('20.01'!$AZ:$AZ,$B:$B,'20.01'!$E:$E)+FH85*$DI$249</f>
        <v>893.47265071917877</v>
      </c>
      <c r="DJ85" s="108">
        <f>SUMIF('20.01'!$AY:$AY,$B:$B,'20.01'!$E:$E)</f>
        <v>0</v>
      </c>
      <c r="DK85" s="108">
        <f t="shared" si="97"/>
        <v>1283.215045747746</v>
      </c>
      <c r="DL85" s="108">
        <f>SUMIF('20.01'!$AX:$AX,$B:$B,'20.01'!$E:$E)</f>
        <v>0</v>
      </c>
      <c r="DM85" s="108">
        <f t="shared" si="98"/>
        <v>143845.98157730981</v>
      </c>
      <c r="DN85" s="108">
        <f>SUMIF('20.01'!$BA:$BA,$B:$B,'20.01'!$E:$E)</f>
        <v>0</v>
      </c>
      <c r="DO85" s="108">
        <f t="shared" si="99"/>
        <v>1284.4910302148471</v>
      </c>
      <c r="DP85" s="108">
        <f>SUMIF('20.01'!$AW:$AW,$B:$B,'20.01'!$E:$E)</f>
        <v>0</v>
      </c>
      <c r="DQ85" s="108">
        <f t="shared" si="144"/>
        <v>680725.96104109439</v>
      </c>
      <c r="DR85" s="108">
        <f t="shared" si="145"/>
        <v>563678.17096038722</v>
      </c>
      <c r="DS85" s="108">
        <f t="shared" si="100"/>
        <v>181274.74588644816</v>
      </c>
      <c r="DT85" s="108">
        <f t="shared" si="101"/>
        <v>382403.42507393903</v>
      </c>
      <c r="DU85" s="108">
        <f t="shared" si="146"/>
        <v>95686.574948475027</v>
      </c>
      <c r="DV85" s="108">
        <f t="shared" si="147"/>
        <v>56812.604857012018</v>
      </c>
      <c r="DW85" s="108">
        <f t="shared" si="148"/>
        <v>38873.970091463008</v>
      </c>
      <c r="DX85" s="108">
        <f t="shared" si="149"/>
        <v>8054.8646126519106</v>
      </c>
      <c r="DY85" s="108">
        <f t="shared" si="150"/>
        <v>4743.2595923695271</v>
      </c>
      <c r="DZ85" s="108">
        <f t="shared" si="151"/>
        <v>3311.6050202823835</v>
      </c>
      <c r="EA85" s="108">
        <f t="shared" si="152"/>
        <v>6370.939404855817</v>
      </c>
      <c r="EB85" s="108">
        <f t="shared" si="153"/>
        <v>502.8535692960819</v>
      </c>
      <c r="EC85" s="108">
        <f t="shared" si="154"/>
        <v>6432.5575454284271</v>
      </c>
      <c r="ED85" s="108">
        <f t="shared" si="155"/>
        <v>115805.70188577808</v>
      </c>
      <c r="EE85" s="108">
        <f t="shared" si="102"/>
        <v>900290.60705290502</v>
      </c>
      <c r="EF85" s="108">
        <f t="shared" si="156"/>
        <v>371223.07655865484</v>
      </c>
      <c r="EG85" s="108">
        <f t="shared" si="103"/>
        <v>316227.06521663186</v>
      </c>
      <c r="EH85" s="108">
        <f t="shared" si="104"/>
        <v>212840.4652776182</v>
      </c>
      <c r="EI85" s="108">
        <f t="shared" si="157"/>
        <v>336701.81662949541</v>
      </c>
      <c r="EJ85" s="108">
        <f t="shared" si="105"/>
        <v>322765.5136668979</v>
      </c>
      <c r="EK85" s="108">
        <f t="shared" si="106"/>
        <v>955.60296259751033</v>
      </c>
      <c r="EL85" s="108">
        <f>SUMIF('20.01'!$BF:$BF,$B:$B,'20.01'!$E:$E)</f>
        <v>12980.7</v>
      </c>
      <c r="EM85" s="108">
        <f>SUMIF('20.01'!$BH:$BH,$B:$B,'20.01'!$E:$E)</f>
        <v>0</v>
      </c>
      <c r="EO85" s="115">
        <v>1.4035362108539458E-2</v>
      </c>
      <c r="EP85" s="107">
        <v>3.4064172978744702</v>
      </c>
      <c r="EQ85" s="108">
        <f t="shared" si="158"/>
        <v>8991.1000000000022</v>
      </c>
      <c r="ER85" s="107">
        <v>3.0862322355322722</v>
      </c>
      <c r="ES85" s="108">
        <f t="shared" si="107"/>
        <v>8991.1000000000022</v>
      </c>
      <c r="ET85" s="107">
        <v>1.6009277497858898</v>
      </c>
      <c r="EU85" s="108">
        <f t="shared" si="108"/>
        <v>8991.1000000000022</v>
      </c>
      <c r="EV85" s="108">
        <f t="shared" ref="EV85:EV116" si="161">E85</f>
        <v>8991.1</v>
      </c>
      <c r="EW85" s="108">
        <f t="shared" ref="EW85:EW116" si="162">E85</f>
        <v>8991.1</v>
      </c>
      <c r="EX85" s="108">
        <f t="shared" si="109"/>
        <v>8991.1</v>
      </c>
      <c r="EY85" s="108">
        <f t="shared" si="110"/>
        <v>8991.1</v>
      </c>
      <c r="EZ85" s="108">
        <f t="shared" si="111"/>
        <v>8991.1</v>
      </c>
      <c r="FA85" s="108">
        <f t="shared" si="112"/>
        <v>8991.1</v>
      </c>
      <c r="FB85" s="108">
        <f t="shared" si="113"/>
        <v>8991.1</v>
      </c>
      <c r="FC85" s="108">
        <f t="shared" si="114"/>
        <v>8991.1</v>
      </c>
      <c r="FD85" s="108">
        <f t="shared" si="115"/>
        <v>8991.1</v>
      </c>
      <c r="FE85" s="108">
        <f t="shared" si="116"/>
        <v>8991.1</v>
      </c>
      <c r="FF85" s="108">
        <f t="shared" si="117"/>
        <v>8991.1</v>
      </c>
      <c r="FG85" s="108">
        <f t="shared" si="118"/>
        <v>8991.1</v>
      </c>
      <c r="FH85" s="108">
        <f t="shared" si="159"/>
        <v>8991.1000000000022</v>
      </c>
      <c r="FI85" s="108">
        <v>8991.1000000000022</v>
      </c>
    </row>
    <row r="86" spans="1:165" ht="12" customHeight="1" x14ac:dyDescent="0.25">
      <c r="A86" s="22">
        <f t="shared" si="160"/>
        <v>81</v>
      </c>
      <c r="B86" s="10" t="s">
        <v>79</v>
      </c>
      <c r="C86" s="28">
        <v>2021</v>
      </c>
      <c r="D86" s="282"/>
      <c r="E86" s="126">
        <f t="shared" si="91"/>
        <v>3125.9</v>
      </c>
      <c r="F86" s="11">
        <f>SUMIF(Площади!$A:$A,$B:$B,Площади!$C:$C)</f>
        <v>2596.4</v>
      </c>
      <c r="G86" s="11">
        <f>SUMIF(Площади!$A:$A,$B:$B,Площади!$G:$G)</f>
        <v>529.5</v>
      </c>
      <c r="H86" s="11">
        <f>SUMIF(Площади!$A:$A,$B:$B,Площади!$F:$F)</f>
        <v>305.5</v>
      </c>
      <c r="I86" s="124" t="s">
        <v>494</v>
      </c>
      <c r="J86" s="12">
        <v>27.35</v>
      </c>
      <c r="K86" s="26">
        <v>4.4800000000000004</v>
      </c>
      <c r="L86" s="26">
        <v>5.83</v>
      </c>
      <c r="M86" s="26">
        <v>7.93</v>
      </c>
      <c r="N86" s="26">
        <v>6.1</v>
      </c>
      <c r="O86" s="26">
        <v>2.78</v>
      </c>
      <c r="P86" s="26">
        <v>0</v>
      </c>
      <c r="Q86" s="26">
        <v>0</v>
      </c>
      <c r="R86" s="26">
        <v>0.23</v>
      </c>
      <c r="S86" s="35">
        <f t="shared" si="84"/>
        <v>28.444000000000003</v>
      </c>
      <c r="T86" s="33">
        <f t="shared" si="84"/>
        <v>4.6592000000000002</v>
      </c>
      <c r="U86" s="33">
        <f t="shared" si="84"/>
        <v>6.0632000000000001</v>
      </c>
      <c r="V86" s="33">
        <f t="shared" si="83"/>
        <v>8.2471999999999994</v>
      </c>
      <c r="W86" s="33">
        <f t="shared" si="83"/>
        <v>6.3439999999999994</v>
      </c>
      <c r="X86" s="33">
        <f t="shared" si="83"/>
        <v>2.8912</v>
      </c>
      <c r="Y86" s="33">
        <f t="shared" si="83"/>
        <v>0</v>
      </c>
      <c r="Z86" s="33">
        <f t="shared" si="83"/>
        <v>0</v>
      </c>
      <c r="AA86" s="33">
        <f t="shared" si="83"/>
        <v>0.23920000000000002</v>
      </c>
      <c r="AB86" s="36"/>
      <c r="AC86" s="36"/>
      <c r="AD86" s="122" t="s">
        <v>396</v>
      </c>
      <c r="AE86" s="37">
        <v>0</v>
      </c>
      <c r="AF86" s="38" t="s">
        <v>396</v>
      </c>
      <c r="AG86" s="282"/>
      <c r="AH86" s="26">
        <v>34.24</v>
      </c>
      <c r="AI86" s="26">
        <v>34.24</v>
      </c>
      <c r="AJ86" s="26">
        <v>2190</v>
      </c>
      <c r="AK86" s="26">
        <v>35.89</v>
      </c>
      <c r="AL86" s="26">
        <v>5.93</v>
      </c>
      <c r="AM86" s="282"/>
      <c r="AN86" s="15">
        <v>1.2999999999999999E-2</v>
      </c>
      <c r="AO86" s="15">
        <v>1.2999999999999999E-2</v>
      </c>
      <c r="AP86" s="16">
        <f t="shared" si="119"/>
        <v>7.7870000000000001E-4</v>
      </c>
      <c r="AQ86" s="15">
        <f t="shared" si="120"/>
        <v>2.5999999999999999E-2</v>
      </c>
      <c r="AR86" s="15">
        <v>0.68300000000000005</v>
      </c>
      <c r="AS86" s="282"/>
      <c r="AT86" s="13">
        <f t="shared" si="121"/>
        <v>3.9714999999999998</v>
      </c>
      <c r="AU86" s="13">
        <f t="shared" si="122"/>
        <v>3.9714999999999998</v>
      </c>
      <c r="AV86" s="13">
        <f t="shared" si="123"/>
        <v>0.23789284999999999</v>
      </c>
      <c r="AW86" s="13">
        <f t="shared" si="124"/>
        <v>7.9429999999999996</v>
      </c>
      <c r="AX86" s="13">
        <f t="shared" si="125"/>
        <v>208.65650000000002</v>
      </c>
      <c r="AY86" s="26">
        <f t="shared" si="126"/>
        <v>4.3502402508077673E-2</v>
      </c>
      <c r="AZ86" s="26">
        <f t="shared" si="127"/>
        <v>4.3502402508077673E-2</v>
      </c>
      <c r="BA86" s="26">
        <f t="shared" si="128"/>
        <v>0.16666730909498062</v>
      </c>
      <c r="BB86" s="26">
        <f t="shared" si="129"/>
        <v>9.1197501519562366E-2</v>
      </c>
      <c r="BC86" s="26">
        <f t="shared" si="130"/>
        <v>0.3958325746185099</v>
      </c>
      <c r="BD86" s="282"/>
      <c r="BE86" s="108">
        <f t="shared" si="131"/>
        <v>72782.875876862163</v>
      </c>
      <c r="BF86" s="108">
        <f t="shared" si="132"/>
        <v>72782.875876862163</v>
      </c>
      <c r="BG86" s="108">
        <f t="shared" si="92"/>
        <v>16154.984404486078</v>
      </c>
      <c r="BH86" s="108">
        <f t="shared" si="93"/>
        <v>2686.5982582290344</v>
      </c>
      <c r="BI86" s="108">
        <f t="shared" si="94"/>
        <v>958.35324837140081</v>
      </c>
      <c r="BJ86" s="127">
        <f t="shared" si="89"/>
        <v>5205.7099657756517</v>
      </c>
      <c r="BK86" s="108">
        <f>SUMIF('20.01'!$K:$K,$B:$B,'20.01'!$E:$E)</f>
        <v>47777.23</v>
      </c>
      <c r="BL86" s="108">
        <f t="shared" si="133"/>
        <v>0</v>
      </c>
      <c r="BM86" s="108">
        <f>SUMIF('20.01'!$AI:$AI,$B:$B,'20.01'!$E:$E)</f>
        <v>0</v>
      </c>
      <c r="BN86" s="108">
        <f>SUMIF('20.01'!$L:$L,$B:$B,'20.01'!$E:$E)</f>
        <v>0</v>
      </c>
      <c r="BO86" s="108">
        <f>SUMIF('20.01'!$M:$M,$B:$B,'20.01'!$E:$E)</f>
        <v>0</v>
      </c>
      <c r="BP86" s="108">
        <f>SUMIF('20.01'!$N:$N,$B:$B,'20.01'!$E:$E)</f>
        <v>0</v>
      </c>
      <c r="BQ86" s="108">
        <f>SUMIF('20.01'!$O:$O,$B:$B,'20.01'!$E:$E)</f>
        <v>0</v>
      </c>
      <c r="BR86" s="108">
        <f>SUMIF('20.01'!$T:$T,$B:$B,'20.01'!$E:$E)</f>
        <v>0</v>
      </c>
      <c r="BS86" s="108">
        <f>SUMIF('20.01'!$AT:$AT,$B:$B,'20.01'!$E:$E)</f>
        <v>0</v>
      </c>
      <c r="BT86" s="108">
        <f>SUMIF('20.01'!$AO:$AO,$B:$B,'20.01'!$E:$E)</f>
        <v>0</v>
      </c>
      <c r="BU86" s="108">
        <f t="shared" si="134"/>
        <v>0</v>
      </c>
      <c r="BV86" s="108">
        <f>SUMIF('20.01'!$AE:$AE,$B:$B,'20.01'!$E:$E)</f>
        <v>0</v>
      </c>
      <c r="BW86" s="108">
        <f>SUMIF('20.01'!$AF:$AF,$B:$B,'20.01'!$E:$E)</f>
        <v>0</v>
      </c>
      <c r="BX86" s="108">
        <f>SUMIF('20.01'!$AG:$AG,$B:$B,'20.01'!$E:$E)</f>
        <v>0</v>
      </c>
      <c r="BY86" s="108">
        <f t="shared" si="135"/>
        <v>0</v>
      </c>
      <c r="BZ86" s="108">
        <f>SUMIF('20.01'!$AH:$AH,$B:$B,'20.01'!$E:$E)</f>
        <v>0</v>
      </c>
      <c r="CA86" s="108">
        <f>SUMIF('20.01'!$AP:$AP,$B:$B,'20.01'!$E:$E)</f>
        <v>0</v>
      </c>
      <c r="CB86" s="108">
        <f>SUMIF('20.01'!$AD:$AD,$B:$B,'20.01'!$E:$E)</f>
        <v>0</v>
      </c>
      <c r="CC86" s="108">
        <f t="shared" si="136"/>
        <v>0</v>
      </c>
      <c r="CD86" s="108">
        <f>SUMIF('20.01'!$Z:$Z,$B:$B,'20.01'!$E:$E)</f>
        <v>0</v>
      </c>
      <c r="CE86" s="108">
        <f>SUMIF('20.01'!$S:$S,$B:$B,'20.01'!$E:$E)</f>
        <v>0</v>
      </c>
      <c r="CF86" s="108">
        <f t="shared" si="137"/>
        <v>0</v>
      </c>
      <c r="CG86" s="108">
        <f>SUMIF('20.01'!$AJ:$AJ,$B:$B,'20.01'!$E:$E)</f>
        <v>0</v>
      </c>
      <c r="CH86" s="108">
        <f>SUMIF('20.01'!$AL:$AL,$B:$B,'20.01'!$E:$E)</f>
        <v>0</v>
      </c>
      <c r="CI86" s="108">
        <f>SUMIF('20.01'!$AM:$AM,$B:$B,'20.01'!$E:$E)</f>
        <v>0</v>
      </c>
      <c r="CJ86" s="108">
        <f>SUMIF('20.01'!$W:$W,$B:$B,'20.01'!$E:$E)</f>
        <v>0</v>
      </c>
      <c r="CK86" s="108">
        <f>SUMIF('20.01'!$AR:$AR,$B:$B,'20.01'!$E:$E)</f>
        <v>0</v>
      </c>
      <c r="CL86" s="108">
        <f t="shared" si="138"/>
        <v>0</v>
      </c>
      <c r="CM86" s="108">
        <f>SUMIF('20.01'!$P:$P,$B:$B,'20.01'!$E:$E)</f>
        <v>0</v>
      </c>
      <c r="CN86" s="108">
        <f>SUMIF('20.01'!$Q:$Q,$B:$B,'20.01'!$E:$E)</f>
        <v>0</v>
      </c>
      <c r="CO86" s="108">
        <f>SUMIF('20.01'!$AK:$AK,$B:$B,'20.01'!$E:$E)</f>
        <v>0</v>
      </c>
      <c r="CP86" s="108">
        <f>SUMIF('20.01'!$U:$U,$B:$B,'20.01'!$E:$E)</f>
        <v>0</v>
      </c>
      <c r="CQ86" s="108">
        <f>SUMIF('20.01'!$R:$R,$B:$B,'20.01'!$E:$E)</f>
        <v>0</v>
      </c>
      <c r="CR86" s="108">
        <f>SUMIF('20.01'!$V:$V,$B:$B,'20.01'!$E:$E)</f>
        <v>0</v>
      </c>
      <c r="CS86" s="108">
        <f t="shared" si="139"/>
        <v>0</v>
      </c>
      <c r="CT86" s="108">
        <f>SUMIF('20.01'!$AQ:$AQ,$B:$B,'20.01'!$E:$E)</f>
        <v>0</v>
      </c>
      <c r="CU86" s="108">
        <f>SUMIF('20.01'!$AC:$AC,$B:$B,'20.01'!$E:$E)</f>
        <v>0</v>
      </c>
      <c r="CV86" s="108">
        <f>SUMIF('20.01'!$AS:$AS,$B:$B,'20.01'!$E:$E)</f>
        <v>0</v>
      </c>
      <c r="CW86" s="108">
        <f t="shared" si="140"/>
        <v>0</v>
      </c>
      <c r="CX86" s="108">
        <f>SUMIF('20.01'!$AB:$AB,$B:$B,'20.01'!$E:$E)</f>
        <v>0</v>
      </c>
      <c r="CY86" s="108">
        <f>SUMIF('20.01'!$AA:$AA,$B:$B,'20.01'!$E:$E)</f>
        <v>0</v>
      </c>
      <c r="CZ86" s="108">
        <f>SUMIF('20.01'!$AN:$AN,$B:$B,'20.01'!$E:$E)</f>
        <v>0</v>
      </c>
      <c r="DA86" s="108">
        <f>SUMIF('20.01'!$X:$X,$B:$B,'20.01'!$E:$E)</f>
        <v>0</v>
      </c>
      <c r="DB86" s="108">
        <f>SUMIF('20.01'!$Y:$Y,$B:$B,'20.01'!$E:$E)</f>
        <v>0</v>
      </c>
      <c r="DC86" s="108">
        <f t="shared" si="141"/>
        <v>0</v>
      </c>
      <c r="DD86" s="127">
        <f t="shared" si="142"/>
        <v>322714.60902751953</v>
      </c>
      <c r="DE86" s="108">
        <f t="shared" si="90"/>
        <v>218468.53254620126</v>
      </c>
      <c r="DF86" s="127">
        <f t="shared" si="143"/>
        <v>484.1115614255225</v>
      </c>
      <c r="DG86" s="127">
        <f t="shared" si="95"/>
        <v>221.78636850176227</v>
      </c>
      <c r="DH86" s="127">
        <f t="shared" si="96"/>
        <v>262.32519292376026</v>
      </c>
      <c r="DI86" s="108">
        <f>SUMIF('20.01'!$AZ:$AZ,$B:$B,'20.01'!$E:$E)+FH86*$DI$249</f>
        <v>52858.900085182358</v>
      </c>
      <c r="DJ86" s="108">
        <f>SUMIF('20.01'!$AY:$AY,$B:$B,'20.01'!$E:$E)</f>
        <v>0</v>
      </c>
      <c r="DK86" s="108">
        <f t="shared" si="97"/>
        <v>446.13027454959678</v>
      </c>
      <c r="DL86" s="108">
        <f>SUMIF('20.01'!$AX:$AX,$B:$B,'20.01'!$E:$E)</f>
        <v>0</v>
      </c>
      <c r="DM86" s="108">
        <f t="shared" si="98"/>
        <v>50010.36066916315</v>
      </c>
      <c r="DN86" s="108">
        <f>SUMIF('20.01'!$BA:$BA,$B:$B,'20.01'!$E:$E)</f>
        <v>0</v>
      </c>
      <c r="DO86" s="108">
        <f t="shared" si="99"/>
        <v>446.57389099760769</v>
      </c>
      <c r="DP86" s="108">
        <f>SUMIF('20.01'!$AW:$AW,$B:$B,'20.01'!$E:$E)</f>
        <v>0</v>
      </c>
      <c r="DQ86" s="108">
        <f t="shared" si="144"/>
        <v>236665.28918801449</v>
      </c>
      <c r="DR86" s="108">
        <f t="shared" si="145"/>
        <v>195971.74924148037</v>
      </c>
      <c r="DS86" s="108">
        <f t="shared" si="100"/>
        <v>63023.07038810027</v>
      </c>
      <c r="DT86" s="108">
        <f t="shared" si="101"/>
        <v>132948.67885338012</v>
      </c>
      <c r="DU86" s="108">
        <f t="shared" si="146"/>
        <v>33266.971186110502</v>
      </c>
      <c r="DV86" s="108">
        <f t="shared" si="147"/>
        <v>19751.812517104012</v>
      </c>
      <c r="DW86" s="108">
        <f t="shared" si="148"/>
        <v>13515.158669006487</v>
      </c>
      <c r="DX86" s="108">
        <f t="shared" si="149"/>
        <v>2800.4027641432763</v>
      </c>
      <c r="DY86" s="108">
        <f t="shared" si="150"/>
        <v>1649.0702094057353</v>
      </c>
      <c r="DZ86" s="108">
        <f t="shared" si="151"/>
        <v>1151.3325547375409</v>
      </c>
      <c r="EA86" s="108">
        <f t="shared" si="152"/>
        <v>2214.9591802603463</v>
      </c>
      <c r="EB86" s="108">
        <f t="shared" si="153"/>
        <v>174.82510174090186</v>
      </c>
      <c r="EC86" s="108">
        <f t="shared" si="154"/>
        <v>2236.3817142790895</v>
      </c>
      <c r="ED86" s="108">
        <f t="shared" si="155"/>
        <v>40261.708080741366</v>
      </c>
      <c r="EE86" s="108">
        <f t="shared" si="102"/>
        <v>239003.05837721401</v>
      </c>
      <c r="EF86" s="108">
        <f t="shared" si="156"/>
        <v>129061.65152369556</v>
      </c>
      <c r="EG86" s="108">
        <f t="shared" si="103"/>
        <v>109941.40685351843</v>
      </c>
      <c r="EH86" s="108">
        <f t="shared" si="104"/>
        <v>0</v>
      </c>
      <c r="EI86" s="108">
        <f t="shared" si="157"/>
        <v>0</v>
      </c>
      <c r="EJ86" s="108">
        <f t="shared" si="105"/>
        <v>0</v>
      </c>
      <c r="EK86" s="108">
        <f t="shared" si="106"/>
        <v>0</v>
      </c>
      <c r="EL86" s="108">
        <f>SUMIF('20.01'!$BF:$BF,$B:$B,'20.01'!$E:$E)</f>
        <v>0</v>
      </c>
      <c r="EM86" s="108">
        <f>SUMIF('20.01'!$BH:$BH,$B:$B,'20.01'!$E:$E)</f>
        <v>0</v>
      </c>
      <c r="EO86" s="115">
        <v>0</v>
      </c>
      <c r="EP86" s="107">
        <v>3.4064189147683646</v>
      </c>
      <c r="EQ86" s="108">
        <f t="shared" si="158"/>
        <v>3125.900000000001</v>
      </c>
      <c r="ER86" s="107">
        <v>3.0862344509854109</v>
      </c>
      <c r="ES86" s="108">
        <f t="shared" si="107"/>
        <v>3125.900000000001</v>
      </c>
      <c r="ET86" s="107">
        <v>0</v>
      </c>
      <c r="EU86" s="108">
        <f t="shared" si="108"/>
        <v>0</v>
      </c>
      <c r="EV86" s="108">
        <f t="shared" si="161"/>
        <v>3125.9</v>
      </c>
      <c r="EW86" s="108">
        <f t="shared" si="162"/>
        <v>3125.9</v>
      </c>
      <c r="EX86" s="108">
        <f t="shared" si="109"/>
        <v>3125.9</v>
      </c>
      <c r="EY86" s="108">
        <f t="shared" si="110"/>
        <v>3125.9</v>
      </c>
      <c r="EZ86" s="108">
        <f t="shared" si="111"/>
        <v>3125.9</v>
      </c>
      <c r="FA86" s="108">
        <f t="shared" si="112"/>
        <v>3125.9</v>
      </c>
      <c r="FB86" s="108">
        <f t="shared" si="113"/>
        <v>3125.9</v>
      </c>
      <c r="FC86" s="108">
        <f t="shared" si="114"/>
        <v>3125.9</v>
      </c>
      <c r="FD86" s="108">
        <f t="shared" si="115"/>
        <v>3125.9</v>
      </c>
      <c r="FE86" s="108">
        <f t="shared" si="116"/>
        <v>3125.9</v>
      </c>
      <c r="FF86" s="108">
        <f t="shared" si="117"/>
        <v>3125.9</v>
      </c>
      <c r="FG86" s="108">
        <f t="shared" si="118"/>
        <v>3125.9</v>
      </c>
      <c r="FH86" s="108">
        <f t="shared" si="159"/>
        <v>3125.900000000001</v>
      </c>
      <c r="FI86" s="108">
        <v>0</v>
      </c>
    </row>
    <row r="87" spans="1:165" ht="12" customHeight="1" x14ac:dyDescent="0.25">
      <c r="A87" s="22">
        <f t="shared" si="160"/>
        <v>82</v>
      </c>
      <c r="B87" s="10" t="s">
        <v>80</v>
      </c>
      <c r="C87" s="28">
        <v>2021</v>
      </c>
      <c r="D87" s="282"/>
      <c r="E87" s="126">
        <f t="shared" si="91"/>
        <v>3473.1</v>
      </c>
      <c r="F87" s="11">
        <f>SUMIF(Площади!$A:$A,$B:$B,Площади!$C:$C)</f>
        <v>3473.1</v>
      </c>
      <c r="G87" s="11">
        <f>SUMIF(Площади!$A:$A,$B:$B,Площади!$G:$G)</f>
        <v>0</v>
      </c>
      <c r="H87" s="11">
        <f>SUMIF(Площади!$A:$A,$B:$B,Площади!$F:$F)</f>
        <v>325.60000000000002</v>
      </c>
      <c r="I87" s="124" t="s">
        <v>494</v>
      </c>
      <c r="J87" s="12">
        <v>27.35</v>
      </c>
      <c r="K87" s="26">
        <v>4.4800000000000004</v>
      </c>
      <c r="L87" s="26">
        <v>5.83</v>
      </c>
      <c r="M87" s="26">
        <v>7.93</v>
      </c>
      <c r="N87" s="26">
        <v>6.1</v>
      </c>
      <c r="O87" s="26">
        <v>2.78</v>
      </c>
      <c r="P87" s="26">
        <v>0</v>
      </c>
      <c r="Q87" s="26">
        <v>0</v>
      </c>
      <c r="R87" s="26">
        <v>0.23</v>
      </c>
      <c r="S87" s="35">
        <f t="shared" si="84"/>
        <v>28.444000000000003</v>
      </c>
      <c r="T87" s="33">
        <f t="shared" si="84"/>
        <v>4.6592000000000002</v>
      </c>
      <c r="U87" s="33">
        <f t="shared" si="84"/>
        <v>6.0632000000000001</v>
      </c>
      <c r="V87" s="33">
        <f t="shared" si="83"/>
        <v>8.2471999999999994</v>
      </c>
      <c r="W87" s="33">
        <f t="shared" si="83"/>
        <v>6.3439999999999994</v>
      </c>
      <c r="X87" s="33">
        <f t="shared" si="83"/>
        <v>2.8912</v>
      </c>
      <c r="Y87" s="33">
        <f t="shared" si="83"/>
        <v>0</v>
      </c>
      <c r="Z87" s="33">
        <f t="shared" si="83"/>
        <v>0</v>
      </c>
      <c r="AA87" s="33">
        <f t="shared" si="83"/>
        <v>0.23920000000000002</v>
      </c>
      <c r="AB87" s="36"/>
      <c r="AC87" s="36"/>
      <c r="AD87" s="122" t="s">
        <v>396</v>
      </c>
      <c r="AE87" s="37">
        <v>0</v>
      </c>
      <c r="AF87" s="38" t="s">
        <v>396</v>
      </c>
      <c r="AG87" s="282"/>
      <c r="AH87" s="26">
        <v>34.24</v>
      </c>
      <c r="AI87" s="26">
        <v>34.24</v>
      </c>
      <c r="AJ87" s="26">
        <v>2190</v>
      </c>
      <c r="AK87" s="26">
        <v>35.89</v>
      </c>
      <c r="AL87" s="26">
        <v>5.93</v>
      </c>
      <c r="AM87" s="282"/>
      <c r="AN87" s="15">
        <v>1.2999999999999999E-2</v>
      </c>
      <c r="AO87" s="15">
        <v>1.2999999999999999E-2</v>
      </c>
      <c r="AP87" s="16">
        <f t="shared" si="119"/>
        <v>7.7870000000000001E-4</v>
      </c>
      <c r="AQ87" s="15">
        <f t="shared" si="120"/>
        <v>2.5999999999999999E-2</v>
      </c>
      <c r="AR87" s="15">
        <v>0.68300000000000005</v>
      </c>
      <c r="AS87" s="282"/>
      <c r="AT87" s="13">
        <f t="shared" si="121"/>
        <v>4.2328000000000001</v>
      </c>
      <c r="AU87" s="13">
        <f t="shared" si="122"/>
        <v>4.2328000000000001</v>
      </c>
      <c r="AV87" s="13">
        <f t="shared" si="123"/>
        <v>0.25354472</v>
      </c>
      <c r="AW87" s="13">
        <f t="shared" si="124"/>
        <v>8.4656000000000002</v>
      </c>
      <c r="AX87" s="13">
        <f t="shared" si="125"/>
        <v>222.38480000000004</v>
      </c>
      <c r="AY87" s="26">
        <f t="shared" si="126"/>
        <v>4.1729599493248115E-2</v>
      </c>
      <c r="AZ87" s="26">
        <f t="shared" si="127"/>
        <v>4.1729599493248115E-2</v>
      </c>
      <c r="BA87" s="26">
        <f t="shared" si="128"/>
        <v>0.15987530932020388</v>
      </c>
      <c r="BB87" s="26">
        <f t="shared" si="129"/>
        <v>8.748103538625436E-2</v>
      </c>
      <c r="BC87" s="26">
        <f t="shared" si="130"/>
        <v>0.37970166825026636</v>
      </c>
      <c r="BD87" s="282"/>
      <c r="BE87" s="108">
        <f t="shared" si="131"/>
        <v>555999.45870006352</v>
      </c>
      <c r="BF87" s="108">
        <f t="shared" si="132"/>
        <v>52054.21325727948</v>
      </c>
      <c r="BG87" s="108">
        <f t="shared" si="92"/>
        <v>17949.351014178497</v>
      </c>
      <c r="BH87" s="108">
        <f t="shared" si="93"/>
        <v>2985.0041302201776</v>
      </c>
      <c r="BI87" s="108">
        <f t="shared" si="94"/>
        <v>1064.7994711662914</v>
      </c>
      <c r="BJ87" s="127">
        <f t="shared" si="89"/>
        <v>5783.9186417145165</v>
      </c>
      <c r="BK87" s="108">
        <f>SUMIF('20.01'!$K:$K,$B:$B,'20.01'!$E:$E)</f>
        <v>24271.14</v>
      </c>
      <c r="BL87" s="108">
        <f t="shared" si="133"/>
        <v>20959.099999999999</v>
      </c>
      <c r="BM87" s="108">
        <f>SUMIF('20.01'!$AI:$AI,$B:$B,'20.01'!$E:$E)</f>
        <v>0</v>
      </c>
      <c r="BN87" s="108">
        <f>SUMIF('20.01'!$L:$L,$B:$B,'20.01'!$E:$E)</f>
        <v>20959.099999999999</v>
      </c>
      <c r="BO87" s="108">
        <f>SUMIF('20.01'!$M:$M,$B:$B,'20.01'!$E:$E)</f>
        <v>0</v>
      </c>
      <c r="BP87" s="108">
        <f>SUMIF('20.01'!$N:$N,$B:$B,'20.01'!$E:$E)</f>
        <v>0</v>
      </c>
      <c r="BQ87" s="108">
        <f>SUMIF('20.01'!$O:$O,$B:$B,'20.01'!$E:$E)</f>
        <v>0</v>
      </c>
      <c r="BR87" s="108">
        <f>SUMIF('20.01'!$T:$T,$B:$B,'20.01'!$E:$E)</f>
        <v>0</v>
      </c>
      <c r="BS87" s="108">
        <f>SUMIF('20.01'!$AT:$AT,$B:$B,'20.01'!$E:$E)</f>
        <v>0</v>
      </c>
      <c r="BT87" s="108">
        <f>SUMIF('20.01'!$AO:$AO,$B:$B,'20.01'!$E:$E)</f>
        <v>0</v>
      </c>
      <c r="BU87" s="108">
        <f t="shared" si="134"/>
        <v>0</v>
      </c>
      <c r="BV87" s="108">
        <f>SUMIF('20.01'!$AE:$AE,$B:$B,'20.01'!$E:$E)</f>
        <v>0</v>
      </c>
      <c r="BW87" s="108">
        <f>SUMIF('20.01'!$AF:$AF,$B:$B,'20.01'!$E:$E)</f>
        <v>0</v>
      </c>
      <c r="BX87" s="108">
        <f>SUMIF('20.01'!$AG:$AG,$B:$B,'20.01'!$E:$E)</f>
        <v>0</v>
      </c>
      <c r="BY87" s="108">
        <f t="shared" si="135"/>
        <v>0</v>
      </c>
      <c r="BZ87" s="108">
        <f>SUMIF('20.01'!$AH:$AH,$B:$B,'20.01'!$E:$E)</f>
        <v>0</v>
      </c>
      <c r="CA87" s="108">
        <f>SUMIF('20.01'!$AP:$AP,$B:$B,'20.01'!$E:$E)</f>
        <v>0</v>
      </c>
      <c r="CB87" s="108">
        <f>SUMIF('20.01'!$AD:$AD,$B:$B,'20.01'!$E:$E)</f>
        <v>0</v>
      </c>
      <c r="CC87" s="108">
        <f t="shared" si="136"/>
        <v>0</v>
      </c>
      <c r="CD87" s="108">
        <f>SUMIF('20.01'!$Z:$Z,$B:$B,'20.01'!$E:$E)</f>
        <v>0</v>
      </c>
      <c r="CE87" s="108">
        <f>SUMIF('20.01'!$S:$S,$B:$B,'20.01'!$E:$E)</f>
        <v>0</v>
      </c>
      <c r="CF87" s="108">
        <f t="shared" si="137"/>
        <v>480709.93</v>
      </c>
      <c r="CG87" s="108">
        <f>SUMIF('20.01'!$AJ:$AJ,$B:$B,'20.01'!$E:$E)</f>
        <v>0</v>
      </c>
      <c r="CH87" s="108">
        <f>SUMIF('20.01'!$AL:$AL,$B:$B,'20.01'!$E:$E)</f>
        <v>480709.93</v>
      </c>
      <c r="CI87" s="108">
        <f>SUMIF('20.01'!$AM:$AM,$B:$B,'20.01'!$E:$E)</f>
        <v>0</v>
      </c>
      <c r="CJ87" s="108">
        <f>SUMIF('20.01'!$W:$W,$B:$B,'20.01'!$E:$E)</f>
        <v>0</v>
      </c>
      <c r="CK87" s="108">
        <f>SUMIF('20.01'!$AR:$AR,$B:$B,'20.01'!$E:$E)</f>
        <v>0</v>
      </c>
      <c r="CL87" s="108">
        <f t="shared" si="138"/>
        <v>0</v>
      </c>
      <c r="CM87" s="108">
        <f>SUMIF('20.01'!$P:$P,$B:$B,'20.01'!$E:$E)</f>
        <v>0</v>
      </c>
      <c r="CN87" s="108">
        <f>SUMIF('20.01'!$Q:$Q,$B:$B,'20.01'!$E:$E)</f>
        <v>0</v>
      </c>
      <c r="CO87" s="108">
        <f>SUMIF('20.01'!$AK:$AK,$B:$B,'20.01'!$E:$E)</f>
        <v>0</v>
      </c>
      <c r="CP87" s="108">
        <f>SUMIF('20.01'!$U:$U,$B:$B,'20.01'!$E:$E)</f>
        <v>0</v>
      </c>
      <c r="CQ87" s="108">
        <f>SUMIF('20.01'!$R:$R,$B:$B,'20.01'!$E:$E)</f>
        <v>0</v>
      </c>
      <c r="CR87" s="108">
        <f>SUMIF('20.01'!$V:$V,$B:$B,'20.01'!$E:$E)</f>
        <v>0</v>
      </c>
      <c r="CS87" s="108">
        <f t="shared" si="139"/>
        <v>0</v>
      </c>
      <c r="CT87" s="108">
        <f>SUMIF('20.01'!$AQ:$AQ,$B:$B,'20.01'!$E:$E)</f>
        <v>0</v>
      </c>
      <c r="CU87" s="108">
        <f>SUMIF('20.01'!$AC:$AC,$B:$B,'20.01'!$E:$E)</f>
        <v>0</v>
      </c>
      <c r="CV87" s="108">
        <f>SUMIF('20.01'!$AS:$AS,$B:$B,'20.01'!$E:$E)</f>
        <v>0</v>
      </c>
      <c r="CW87" s="108">
        <f t="shared" si="140"/>
        <v>0</v>
      </c>
      <c r="CX87" s="108">
        <f>SUMIF('20.01'!$AB:$AB,$B:$B,'20.01'!$E:$E)</f>
        <v>0</v>
      </c>
      <c r="CY87" s="108">
        <f>SUMIF('20.01'!$AA:$AA,$B:$B,'20.01'!$E:$E)</f>
        <v>0</v>
      </c>
      <c r="CZ87" s="108">
        <f>SUMIF('20.01'!$AN:$AN,$B:$B,'20.01'!$E:$E)</f>
        <v>0</v>
      </c>
      <c r="DA87" s="108">
        <f>SUMIF('20.01'!$X:$X,$B:$B,'20.01'!$E:$E)</f>
        <v>0</v>
      </c>
      <c r="DB87" s="108">
        <f>SUMIF('20.01'!$Y:$Y,$B:$B,'20.01'!$E:$E)</f>
        <v>0</v>
      </c>
      <c r="DC87" s="108">
        <f t="shared" si="141"/>
        <v>2276.2154427840328</v>
      </c>
      <c r="DD87" s="127">
        <f t="shared" si="142"/>
        <v>326412.44767826138</v>
      </c>
      <c r="DE87" s="108">
        <f t="shared" si="90"/>
        <v>242734.27185329379</v>
      </c>
      <c r="DF87" s="127">
        <f t="shared" si="143"/>
        <v>537.88280622764046</v>
      </c>
      <c r="DG87" s="127">
        <f t="shared" si="95"/>
        <v>246.42062652147223</v>
      </c>
      <c r="DH87" s="127">
        <f t="shared" si="96"/>
        <v>291.46217970616823</v>
      </c>
      <c r="DI87" s="108">
        <f>SUMIF('20.01'!$AZ:$AZ,$B:$B,'20.01'!$E:$E)+FH87*$DI$249</f>
        <v>26583.322393501658</v>
      </c>
      <c r="DJ87" s="108">
        <f>SUMIF('20.01'!$AY:$AY,$B:$B,'20.01'!$E:$E)</f>
        <v>0</v>
      </c>
      <c r="DK87" s="108">
        <f t="shared" si="97"/>
        <v>495.68286142813389</v>
      </c>
      <c r="DL87" s="108">
        <f>SUMIF('20.01'!$AX:$AX,$B:$B,'20.01'!$E:$E)</f>
        <v>0</v>
      </c>
      <c r="DM87" s="108">
        <f t="shared" si="98"/>
        <v>55565.112012562917</v>
      </c>
      <c r="DN87" s="108">
        <f>SUMIF('20.01'!$BA:$BA,$B:$B,'20.01'!$E:$E)</f>
        <v>0</v>
      </c>
      <c r="DO87" s="108">
        <f t="shared" si="99"/>
        <v>496.17575124725374</v>
      </c>
      <c r="DP87" s="108">
        <f>SUMIF('20.01'!$AW:$AW,$B:$B,'20.01'!$E:$E)</f>
        <v>0</v>
      </c>
      <c r="DQ87" s="108">
        <f t="shared" si="144"/>
        <v>262952.17885373579</v>
      </c>
      <c r="DR87" s="108">
        <f t="shared" si="145"/>
        <v>217738.72558002023</v>
      </c>
      <c r="DS87" s="108">
        <f t="shared" si="100"/>
        <v>70023.169571934777</v>
      </c>
      <c r="DT87" s="108">
        <f t="shared" si="101"/>
        <v>147715.55600808543</v>
      </c>
      <c r="DU87" s="108">
        <f t="shared" si="146"/>
        <v>36962.000584305417</v>
      </c>
      <c r="DV87" s="108">
        <f t="shared" si="147"/>
        <v>21945.686059424133</v>
      </c>
      <c r="DW87" s="108">
        <f t="shared" si="148"/>
        <v>15016.314524881283</v>
      </c>
      <c r="DX87" s="108">
        <f t="shared" si="149"/>
        <v>3111.4491314968509</v>
      </c>
      <c r="DY87" s="108">
        <f t="shared" si="150"/>
        <v>1832.2357542746267</v>
      </c>
      <c r="DZ87" s="108">
        <f t="shared" si="151"/>
        <v>1279.2133772222242</v>
      </c>
      <c r="EA87" s="108">
        <f t="shared" si="152"/>
        <v>2460.9791512723391</v>
      </c>
      <c r="EB87" s="108">
        <f t="shared" si="153"/>
        <v>194.24327741013016</v>
      </c>
      <c r="EC87" s="108">
        <f t="shared" si="154"/>
        <v>2484.7811292308461</v>
      </c>
      <c r="ED87" s="108">
        <f t="shared" si="155"/>
        <v>44733.656974062753</v>
      </c>
      <c r="EE87" s="108">
        <f t="shared" si="102"/>
        <v>265549.60876864311</v>
      </c>
      <c r="EF87" s="108">
        <f t="shared" si="156"/>
        <v>143396.78873506727</v>
      </c>
      <c r="EG87" s="108">
        <f t="shared" si="103"/>
        <v>122152.82003357582</v>
      </c>
      <c r="EH87" s="108">
        <f t="shared" si="104"/>
        <v>0</v>
      </c>
      <c r="EI87" s="108">
        <f t="shared" si="157"/>
        <v>0</v>
      </c>
      <c r="EJ87" s="108">
        <f t="shared" si="105"/>
        <v>0</v>
      </c>
      <c r="EK87" s="108">
        <f t="shared" si="106"/>
        <v>0</v>
      </c>
      <c r="EL87" s="108">
        <f>SUMIF('20.01'!$BF:$BF,$B:$B,'20.01'!$E:$E)</f>
        <v>0</v>
      </c>
      <c r="EM87" s="108">
        <f>SUMIF('20.01'!$BH:$BH,$B:$B,'20.01'!$E:$E)</f>
        <v>0</v>
      </c>
      <c r="EO87" s="115">
        <v>0</v>
      </c>
      <c r="EP87" s="107">
        <v>3.4064198779223775</v>
      </c>
      <c r="EQ87" s="108">
        <f t="shared" si="158"/>
        <v>3473.099999999999</v>
      </c>
      <c r="ER87" s="107">
        <v>3.0862314868133134</v>
      </c>
      <c r="ES87" s="108">
        <f t="shared" si="107"/>
        <v>3473.099999999999</v>
      </c>
      <c r="ET87" s="107">
        <v>0</v>
      </c>
      <c r="EU87" s="108">
        <f t="shared" si="108"/>
        <v>0</v>
      </c>
      <c r="EV87" s="108">
        <f t="shared" si="161"/>
        <v>3473.1</v>
      </c>
      <c r="EW87" s="108">
        <f t="shared" si="162"/>
        <v>3473.1</v>
      </c>
      <c r="EX87" s="108">
        <f t="shared" si="109"/>
        <v>3473.1</v>
      </c>
      <c r="EY87" s="108">
        <f t="shared" si="110"/>
        <v>3473.1</v>
      </c>
      <c r="EZ87" s="108">
        <f t="shared" si="111"/>
        <v>3473.1</v>
      </c>
      <c r="FA87" s="108">
        <f t="shared" si="112"/>
        <v>3473.1</v>
      </c>
      <c r="FB87" s="108">
        <f t="shared" si="113"/>
        <v>3473.1</v>
      </c>
      <c r="FC87" s="108">
        <f t="shared" si="114"/>
        <v>3473.1</v>
      </c>
      <c r="FD87" s="108">
        <f t="shared" si="115"/>
        <v>3473.1</v>
      </c>
      <c r="FE87" s="108">
        <f t="shared" si="116"/>
        <v>3473.1</v>
      </c>
      <c r="FF87" s="108">
        <f t="shared" si="117"/>
        <v>3473.1</v>
      </c>
      <c r="FG87" s="108">
        <f t="shared" si="118"/>
        <v>3473.1</v>
      </c>
      <c r="FH87" s="108">
        <f t="shared" si="159"/>
        <v>3473.099999999999</v>
      </c>
      <c r="FI87" s="108">
        <v>3473.099999999999</v>
      </c>
    </row>
    <row r="88" spans="1:165" ht="12" customHeight="1" x14ac:dyDescent="0.25">
      <c r="A88" s="22">
        <f t="shared" si="160"/>
        <v>83</v>
      </c>
      <c r="B88" s="10" t="s">
        <v>81</v>
      </c>
      <c r="C88" s="28">
        <v>2021</v>
      </c>
      <c r="D88" s="282"/>
      <c r="E88" s="126">
        <f t="shared" si="91"/>
        <v>3480.2</v>
      </c>
      <c r="F88" s="11">
        <f>SUMIF(Площади!$A:$A,$B:$B,Площади!$C:$C)</f>
        <v>3480.2</v>
      </c>
      <c r="G88" s="11">
        <f>SUMIF(Площади!$A:$A,$B:$B,Площади!$G:$G)</f>
        <v>0</v>
      </c>
      <c r="H88" s="11">
        <f>SUMIF(Площади!$A:$A,$B:$B,Площади!$F:$F)</f>
        <v>307.7</v>
      </c>
      <c r="I88" s="124" t="s">
        <v>494</v>
      </c>
      <c r="J88" s="12">
        <v>27.35</v>
      </c>
      <c r="K88" s="26">
        <v>4.4800000000000004</v>
      </c>
      <c r="L88" s="26">
        <v>5.83</v>
      </c>
      <c r="M88" s="26">
        <v>7.93</v>
      </c>
      <c r="N88" s="26">
        <v>6.1</v>
      </c>
      <c r="O88" s="26">
        <v>2.78</v>
      </c>
      <c r="P88" s="26">
        <v>0</v>
      </c>
      <c r="Q88" s="26">
        <v>0</v>
      </c>
      <c r="R88" s="26">
        <v>0.23</v>
      </c>
      <c r="S88" s="35">
        <f t="shared" si="84"/>
        <v>28.444000000000003</v>
      </c>
      <c r="T88" s="33">
        <f t="shared" si="84"/>
        <v>4.6592000000000002</v>
      </c>
      <c r="U88" s="33">
        <f t="shared" si="84"/>
        <v>6.0632000000000001</v>
      </c>
      <c r="V88" s="33">
        <f t="shared" si="83"/>
        <v>8.2471999999999994</v>
      </c>
      <c r="W88" s="33">
        <f t="shared" si="83"/>
        <v>6.3439999999999994</v>
      </c>
      <c r="X88" s="33">
        <f t="shared" si="83"/>
        <v>2.8912</v>
      </c>
      <c r="Y88" s="33">
        <f t="shared" si="83"/>
        <v>0</v>
      </c>
      <c r="Z88" s="33">
        <f t="shared" si="83"/>
        <v>0</v>
      </c>
      <c r="AA88" s="33">
        <f t="shared" si="83"/>
        <v>0.23920000000000002</v>
      </c>
      <c r="AB88" s="36"/>
      <c r="AC88" s="36"/>
      <c r="AD88" s="122" t="s">
        <v>396</v>
      </c>
      <c r="AE88" s="37">
        <v>0</v>
      </c>
      <c r="AF88" s="38" t="s">
        <v>396</v>
      </c>
      <c r="AG88" s="282"/>
      <c r="AH88" s="26">
        <v>34.24</v>
      </c>
      <c r="AI88" s="26">
        <v>34.24</v>
      </c>
      <c r="AJ88" s="26">
        <v>2190</v>
      </c>
      <c r="AK88" s="26">
        <v>35.89</v>
      </c>
      <c r="AL88" s="26">
        <v>5.93</v>
      </c>
      <c r="AM88" s="282"/>
      <c r="AN88" s="15">
        <v>1.2999999999999999E-2</v>
      </c>
      <c r="AO88" s="15">
        <v>1.2999999999999999E-2</v>
      </c>
      <c r="AP88" s="16">
        <f t="shared" si="119"/>
        <v>7.7870000000000001E-4</v>
      </c>
      <c r="AQ88" s="15">
        <f t="shared" si="120"/>
        <v>2.5999999999999999E-2</v>
      </c>
      <c r="AR88" s="15">
        <v>0.68300000000000005</v>
      </c>
      <c r="AS88" s="282"/>
      <c r="AT88" s="13">
        <f t="shared" si="121"/>
        <v>4.0000999999999998</v>
      </c>
      <c r="AU88" s="13">
        <f t="shared" si="122"/>
        <v>4.0000999999999998</v>
      </c>
      <c r="AV88" s="13">
        <f t="shared" si="123"/>
        <v>0.23960598999999999</v>
      </c>
      <c r="AW88" s="13">
        <f t="shared" si="124"/>
        <v>8.0001999999999995</v>
      </c>
      <c r="AX88" s="13">
        <f t="shared" si="125"/>
        <v>210.1591</v>
      </c>
      <c r="AY88" s="26">
        <f t="shared" si="126"/>
        <v>3.9355043962990638E-2</v>
      </c>
      <c r="AZ88" s="26">
        <f t="shared" si="127"/>
        <v>3.9355043962990638E-2</v>
      </c>
      <c r="BA88" s="26">
        <f t="shared" si="128"/>
        <v>0.15077786279524166</v>
      </c>
      <c r="BB88" s="26">
        <f t="shared" si="129"/>
        <v>8.250306821447044E-2</v>
      </c>
      <c r="BC88" s="26">
        <f t="shared" si="130"/>
        <v>0.35809535745072124</v>
      </c>
      <c r="BD88" s="282"/>
      <c r="BE88" s="108">
        <f t="shared" si="131"/>
        <v>73567.518399113498</v>
      </c>
      <c r="BF88" s="108">
        <f t="shared" si="132"/>
        <v>67162.939727328339</v>
      </c>
      <c r="BG88" s="108">
        <f t="shared" si="92"/>
        <v>17986.044571001126</v>
      </c>
      <c r="BH88" s="108">
        <f t="shared" si="93"/>
        <v>2991.1063240310568</v>
      </c>
      <c r="BI88" s="108">
        <f t="shared" si="94"/>
        <v>1066.9762228421087</v>
      </c>
      <c r="BJ88" s="127">
        <f t="shared" si="89"/>
        <v>5795.7426094540497</v>
      </c>
      <c r="BK88" s="108">
        <f>SUMIF('20.01'!$K:$K,$B:$B,'20.01'!$E:$E)</f>
        <v>39323.07</v>
      </c>
      <c r="BL88" s="108">
        <f t="shared" si="133"/>
        <v>0</v>
      </c>
      <c r="BM88" s="108">
        <f>SUMIF('20.01'!$AI:$AI,$B:$B,'20.01'!$E:$E)</f>
        <v>0</v>
      </c>
      <c r="BN88" s="108">
        <f>SUMIF('20.01'!$L:$L,$B:$B,'20.01'!$E:$E)</f>
        <v>0</v>
      </c>
      <c r="BO88" s="108">
        <f>SUMIF('20.01'!$M:$M,$B:$B,'20.01'!$E:$E)</f>
        <v>0</v>
      </c>
      <c r="BP88" s="108">
        <f>SUMIF('20.01'!$N:$N,$B:$B,'20.01'!$E:$E)</f>
        <v>0</v>
      </c>
      <c r="BQ88" s="108">
        <f>SUMIF('20.01'!$O:$O,$B:$B,'20.01'!$E:$E)</f>
        <v>0</v>
      </c>
      <c r="BR88" s="108">
        <f>SUMIF('20.01'!$T:$T,$B:$B,'20.01'!$E:$E)</f>
        <v>0</v>
      </c>
      <c r="BS88" s="108">
        <f>SUMIF('20.01'!$AT:$AT,$B:$B,'20.01'!$E:$E)</f>
        <v>0</v>
      </c>
      <c r="BT88" s="108">
        <f>SUMIF('20.01'!$AO:$AO,$B:$B,'20.01'!$E:$E)</f>
        <v>0</v>
      </c>
      <c r="BU88" s="108">
        <f t="shared" si="134"/>
        <v>0</v>
      </c>
      <c r="BV88" s="108">
        <f>SUMIF('20.01'!$AE:$AE,$B:$B,'20.01'!$E:$E)</f>
        <v>0</v>
      </c>
      <c r="BW88" s="108">
        <f>SUMIF('20.01'!$AF:$AF,$B:$B,'20.01'!$E:$E)</f>
        <v>0</v>
      </c>
      <c r="BX88" s="108">
        <f>SUMIF('20.01'!$AG:$AG,$B:$B,'20.01'!$E:$E)</f>
        <v>0</v>
      </c>
      <c r="BY88" s="108">
        <f t="shared" si="135"/>
        <v>0</v>
      </c>
      <c r="BZ88" s="108">
        <f>SUMIF('20.01'!$AH:$AH,$B:$B,'20.01'!$E:$E)</f>
        <v>0</v>
      </c>
      <c r="CA88" s="108">
        <f>SUMIF('20.01'!$AP:$AP,$B:$B,'20.01'!$E:$E)</f>
        <v>0</v>
      </c>
      <c r="CB88" s="108">
        <f>SUMIF('20.01'!$AD:$AD,$B:$B,'20.01'!$E:$E)</f>
        <v>0</v>
      </c>
      <c r="CC88" s="108">
        <f t="shared" si="136"/>
        <v>0</v>
      </c>
      <c r="CD88" s="108">
        <f>SUMIF('20.01'!$Z:$Z,$B:$B,'20.01'!$E:$E)</f>
        <v>0</v>
      </c>
      <c r="CE88" s="108">
        <f>SUMIF('20.01'!$S:$S,$B:$B,'20.01'!$E:$E)</f>
        <v>0</v>
      </c>
      <c r="CF88" s="108">
        <f t="shared" si="137"/>
        <v>0</v>
      </c>
      <c r="CG88" s="108">
        <f>SUMIF('20.01'!$AJ:$AJ,$B:$B,'20.01'!$E:$E)</f>
        <v>0</v>
      </c>
      <c r="CH88" s="108">
        <f>SUMIF('20.01'!$AL:$AL,$B:$B,'20.01'!$E:$E)</f>
        <v>0</v>
      </c>
      <c r="CI88" s="108">
        <f>SUMIF('20.01'!$AM:$AM,$B:$B,'20.01'!$E:$E)</f>
        <v>0</v>
      </c>
      <c r="CJ88" s="108">
        <f>SUMIF('20.01'!$W:$W,$B:$B,'20.01'!$E:$E)</f>
        <v>0</v>
      </c>
      <c r="CK88" s="108">
        <f>SUMIF('20.01'!$AR:$AR,$B:$B,'20.01'!$E:$E)</f>
        <v>0</v>
      </c>
      <c r="CL88" s="108">
        <f t="shared" si="138"/>
        <v>0</v>
      </c>
      <c r="CM88" s="108">
        <f>SUMIF('20.01'!$P:$P,$B:$B,'20.01'!$E:$E)</f>
        <v>0</v>
      </c>
      <c r="CN88" s="108">
        <f>SUMIF('20.01'!$Q:$Q,$B:$B,'20.01'!$E:$E)</f>
        <v>0</v>
      </c>
      <c r="CO88" s="108">
        <f>SUMIF('20.01'!$AK:$AK,$B:$B,'20.01'!$E:$E)</f>
        <v>0</v>
      </c>
      <c r="CP88" s="108">
        <f>SUMIF('20.01'!$U:$U,$B:$B,'20.01'!$E:$E)</f>
        <v>0</v>
      </c>
      <c r="CQ88" s="108">
        <f>SUMIF('20.01'!$R:$R,$B:$B,'20.01'!$E:$E)</f>
        <v>0</v>
      </c>
      <c r="CR88" s="108">
        <f>SUMIF('20.01'!$V:$V,$B:$B,'20.01'!$E:$E)</f>
        <v>0</v>
      </c>
      <c r="CS88" s="108">
        <f t="shared" si="139"/>
        <v>4123.71</v>
      </c>
      <c r="CT88" s="108">
        <f>SUMIF('20.01'!$AQ:$AQ,$B:$B,'20.01'!$E:$E)</f>
        <v>0</v>
      </c>
      <c r="CU88" s="108">
        <f>SUMIF('20.01'!$AC:$AC,$B:$B,'20.01'!$E:$E)</f>
        <v>4123.71</v>
      </c>
      <c r="CV88" s="108">
        <f>SUMIF('20.01'!$AS:$AS,$B:$B,'20.01'!$E:$E)</f>
        <v>0</v>
      </c>
      <c r="CW88" s="108">
        <f t="shared" si="140"/>
        <v>0</v>
      </c>
      <c r="CX88" s="108">
        <f>SUMIF('20.01'!$AB:$AB,$B:$B,'20.01'!$E:$E)</f>
        <v>0</v>
      </c>
      <c r="CY88" s="108">
        <f>SUMIF('20.01'!$AA:$AA,$B:$B,'20.01'!$E:$E)</f>
        <v>0</v>
      </c>
      <c r="CZ88" s="108">
        <f>SUMIF('20.01'!$AN:$AN,$B:$B,'20.01'!$E:$E)</f>
        <v>0</v>
      </c>
      <c r="DA88" s="108">
        <f>SUMIF('20.01'!$X:$X,$B:$B,'20.01'!$E:$E)</f>
        <v>0</v>
      </c>
      <c r="DB88" s="108">
        <f>SUMIF('20.01'!$Y:$Y,$B:$B,'20.01'!$E:$E)</f>
        <v>0</v>
      </c>
      <c r="DC88" s="108">
        <f t="shared" si="141"/>
        <v>2280.8686717851465</v>
      </c>
      <c r="DD88" s="127">
        <f t="shared" si="142"/>
        <v>328435.56887186819</v>
      </c>
      <c r="DE88" s="108">
        <f t="shared" si="90"/>
        <v>243230.48944857132</v>
      </c>
      <c r="DF88" s="127">
        <f t="shared" si="143"/>
        <v>538.98239101478066</v>
      </c>
      <c r="DG88" s="127">
        <f t="shared" si="95"/>
        <v>246.92438006968638</v>
      </c>
      <c r="DH88" s="127">
        <f t="shared" si="96"/>
        <v>292.05801094509422</v>
      </c>
      <c r="DI88" s="108">
        <f>SUMIF('20.01'!$AZ:$AZ,$B:$B,'20.01'!$E:$E)+FH88*$DI$249</f>
        <v>27993.507941857268</v>
      </c>
      <c r="DJ88" s="108">
        <f>SUMIF('20.01'!$AY:$AY,$B:$B,'20.01'!$E:$E)</f>
        <v>0</v>
      </c>
      <c r="DK88" s="108">
        <f t="shared" si="97"/>
        <v>496.69617757685978</v>
      </c>
      <c r="DL88" s="108">
        <f>SUMIF('20.01'!$AX:$AX,$B:$B,'20.01'!$E:$E)</f>
        <v>0</v>
      </c>
      <c r="DM88" s="108">
        <f t="shared" si="98"/>
        <v>55678.70283784558</v>
      </c>
      <c r="DN88" s="108">
        <f>SUMIF('20.01'!$BA:$BA,$B:$B,'20.01'!$E:$E)</f>
        <v>0</v>
      </c>
      <c r="DO88" s="108">
        <f t="shared" si="99"/>
        <v>497.19007500235887</v>
      </c>
      <c r="DP88" s="108">
        <f>SUMIF('20.01'!$AW:$AW,$B:$B,'20.01'!$E:$E)</f>
        <v>0</v>
      </c>
      <c r="DQ88" s="108">
        <f t="shared" si="144"/>
        <v>263489.72757673875</v>
      </c>
      <c r="DR88" s="108">
        <f t="shared" si="145"/>
        <v>218183.84519984637</v>
      </c>
      <c r="DS88" s="108">
        <f t="shared" si="100"/>
        <v>70166.316761465961</v>
      </c>
      <c r="DT88" s="108">
        <f t="shared" si="101"/>
        <v>148017.5284383804</v>
      </c>
      <c r="DU88" s="108">
        <f t="shared" si="146"/>
        <v>37037.561381330721</v>
      </c>
      <c r="DV88" s="108">
        <f t="shared" si="147"/>
        <v>21990.549256862134</v>
      </c>
      <c r="DW88" s="108">
        <f t="shared" si="148"/>
        <v>15047.012124468585</v>
      </c>
      <c r="DX88" s="108">
        <f t="shared" si="149"/>
        <v>3117.809814700222</v>
      </c>
      <c r="DY88" s="108">
        <f t="shared" si="150"/>
        <v>1835.981363055068</v>
      </c>
      <c r="DZ88" s="108">
        <f t="shared" si="151"/>
        <v>1281.8284516451542</v>
      </c>
      <c r="EA88" s="108">
        <f t="shared" si="152"/>
        <v>2466.0100896196468</v>
      </c>
      <c r="EB88" s="108">
        <f t="shared" si="153"/>
        <v>194.64036567986381</v>
      </c>
      <c r="EC88" s="108">
        <f t="shared" si="154"/>
        <v>2489.8607255619449</v>
      </c>
      <c r="ED88" s="108">
        <f t="shared" si="155"/>
        <v>44825.105237722273</v>
      </c>
      <c r="EE88" s="108">
        <f t="shared" si="102"/>
        <v>266092.46737399779</v>
      </c>
      <c r="EF88" s="108">
        <f t="shared" si="156"/>
        <v>143689.93238195882</v>
      </c>
      <c r="EG88" s="108">
        <f t="shared" si="103"/>
        <v>122402.53499203899</v>
      </c>
      <c r="EH88" s="108">
        <f t="shared" si="104"/>
        <v>0</v>
      </c>
      <c r="EI88" s="108">
        <f t="shared" si="157"/>
        <v>0</v>
      </c>
      <c r="EJ88" s="108">
        <f t="shared" si="105"/>
        <v>0</v>
      </c>
      <c r="EK88" s="108">
        <f t="shared" si="106"/>
        <v>0</v>
      </c>
      <c r="EL88" s="108">
        <f>SUMIF('20.01'!$BF:$BF,$B:$B,'20.01'!$E:$E)</f>
        <v>0</v>
      </c>
      <c r="EM88" s="108">
        <f>SUMIF('20.01'!$BH:$BH,$B:$B,'20.01'!$E:$E)</f>
        <v>0</v>
      </c>
      <c r="EO88" s="115">
        <v>0</v>
      </c>
      <c r="EP88" s="107">
        <v>3.4064194045292568</v>
      </c>
      <c r="EQ88" s="108">
        <f t="shared" si="158"/>
        <v>3480.1999999999994</v>
      </c>
      <c r="ER88" s="107">
        <v>3.0862309230946092</v>
      </c>
      <c r="ES88" s="108">
        <f t="shared" si="107"/>
        <v>3480.1999999999994</v>
      </c>
      <c r="ET88" s="107">
        <v>0</v>
      </c>
      <c r="EU88" s="108">
        <f t="shared" si="108"/>
        <v>0</v>
      </c>
      <c r="EV88" s="108">
        <f t="shared" si="161"/>
        <v>3480.2</v>
      </c>
      <c r="EW88" s="108">
        <f t="shared" si="162"/>
        <v>3480.2</v>
      </c>
      <c r="EX88" s="108">
        <f t="shared" si="109"/>
        <v>3480.2</v>
      </c>
      <c r="EY88" s="108">
        <f t="shared" si="110"/>
        <v>3480.2</v>
      </c>
      <c r="EZ88" s="108">
        <f t="shared" si="111"/>
        <v>3480.2</v>
      </c>
      <c r="FA88" s="108">
        <f t="shared" si="112"/>
        <v>3480.2</v>
      </c>
      <c r="FB88" s="108">
        <f t="shared" si="113"/>
        <v>3480.2</v>
      </c>
      <c r="FC88" s="108">
        <f t="shared" si="114"/>
        <v>3480.2</v>
      </c>
      <c r="FD88" s="108">
        <f t="shared" si="115"/>
        <v>3480.2</v>
      </c>
      <c r="FE88" s="108">
        <f t="shared" si="116"/>
        <v>3480.2</v>
      </c>
      <c r="FF88" s="108">
        <f t="shared" si="117"/>
        <v>3480.2</v>
      </c>
      <c r="FG88" s="108">
        <f t="shared" si="118"/>
        <v>3480.2</v>
      </c>
      <c r="FH88" s="108">
        <f t="shared" si="159"/>
        <v>3480.1999999999994</v>
      </c>
      <c r="FI88" s="108">
        <v>3480.1999999999994</v>
      </c>
    </row>
    <row r="89" spans="1:165" ht="12" customHeight="1" x14ac:dyDescent="0.25">
      <c r="A89" s="22">
        <f t="shared" si="160"/>
        <v>84</v>
      </c>
      <c r="B89" s="10" t="s">
        <v>82</v>
      </c>
      <c r="C89" s="28">
        <v>2021</v>
      </c>
      <c r="D89" s="282"/>
      <c r="E89" s="126">
        <f t="shared" si="91"/>
        <v>3501.97</v>
      </c>
      <c r="F89" s="11">
        <f>SUMIF(Площади!$A:$A,$B:$B,Площади!$C:$C)</f>
        <v>3501.97</v>
      </c>
      <c r="G89" s="11">
        <f>SUMIF(Площади!$A:$A,$B:$B,Площади!$G:$G)</f>
        <v>0</v>
      </c>
      <c r="H89" s="11">
        <f>SUMIF(Площади!$A:$A,$B:$B,Площади!$F:$F)</f>
        <v>302.8</v>
      </c>
      <c r="I89" s="124" t="s">
        <v>494</v>
      </c>
      <c r="J89" s="12">
        <v>27.35</v>
      </c>
      <c r="K89" s="26">
        <v>4.4800000000000004</v>
      </c>
      <c r="L89" s="26">
        <v>5.83</v>
      </c>
      <c r="M89" s="26">
        <v>7.93</v>
      </c>
      <c r="N89" s="26">
        <v>6.1</v>
      </c>
      <c r="O89" s="26">
        <v>2.78</v>
      </c>
      <c r="P89" s="26">
        <v>0</v>
      </c>
      <c r="Q89" s="26">
        <v>0</v>
      </c>
      <c r="R89" s="26">
        <v>0.23</v>
      </c>
      <c r="S89" s="35">
        <f t="shared" si="84"/>
        <v>28.444000000000003</v>
      </c>
      <c r="T89" s="33">
        <f t="shared" si="84"/>
        <v>4.6592000000000002</v>
      </c>
      <c r="U89" s="33">
        <f t="shared" si="84"/>
        <v>6.0632000000000001</v>
      </c>
      <c r="V89" s="33">
        <f t="shared" si="83"/>
        <v>8.2471999999999994</v>
      </c>
      <c r="W89" s="33">
        <f t="shared" si="83"/>
        <v>6.3439999999999994</v>
      </c>
      <c r="X89" s="33">
        <f t="shared" si="83"/>
        <v>2.8912</v>
      </c>
      <c r="Y89" s="33">
        <f t="shared" si="83"/>
        <v>0</v>
      </c>
      <c r="Z89" s="33">
        <f t="shared" si="83"/>
        <v>0</v>
      </c>
      <c r="AA89" s="33">
        <f t="shared" si="83"/>
        <v>0.23920000000000002</v>
      </c>
      <c r="AB89" s="36"/>
      <c r="AC89" s="36"/>
      <c r="AD89" s="122" t="s">
        <v>396</v>
      </c>
      <c r="AE89" s="37">
        <v>0</v>
      </c>
      <c r="AF89" s="38" t="s">
        <v>396</v>
      </c>
      <c r="AG89" s="282"/>
      <c r="AH89" s="26">
        <v>34.24</v>
      </c>
      <c r="AI89" s="26">
        <v>34.24</v>
      </c>
      <c r="AJ89" s="26">
        <v>2190</v>
      </c>
      <c r="AK89" s="26">
        <v>35.89</v>
      </c>
      <c r="AL89" s="26">
        <v>5.93</v>
      </c>
      <c r="AM89" s="282"/>
      <c r="AN89" s="15">
        <v>1.2999999999999999E-2</v>
      </c>
      <c r="AO89" s="15">
        <v>1.2999999999999999E-2</v>
      </c>
      <c r="AP89" s="16">
        <f t="shared" si="119"/>
        <v>7.7870000000000001E-4</v>
      </c>
      <c r="AQ89" s="15">
        <f t="shared" si="120"/>
        <v>2.5999999999999999E-2</v>
      </c>
      <c r="AR89" s="15">
        <v>0.68300000000000005</v>
      </c>
      <c r="AS89" s="282"/>
      <c r="AT89" s="13">
        <f t="shared" si="121"/>
        <v>3.9363999999999999</v>
      </c>
      <c r="AU89" s="13">
        <f t="shared" si="122"/>
        <v>3.9363999999999999</v>
      </c>
      <c r="AV89" s="13">
        <f t="shared" si="123"/>
        <v>0.23579036</v>
      </c>
      <c r="AW89" s="13">
        <f t="shared" si="124"/>
        <v>7.8727999999999998</v>
      </c>
      <c r="AX89" s="13">
        <f t="shared" si="125"/>
        <v>206.81240000000003</v>
      </c>
      <c r="AY89" s="26">
        <f t="shared" si="126"/>
        <v>3.8487575850164338E-2</v>
      </c>
      <c r="AZ89" s="26">
        <f t="shared" si="127"/>
        <v>3.8487575850164338E-2</v>
      </c>
      <c r="BA89" s="26">
        <f t="shared" si="128"/>
        <v>0.1474544009229091</v>
      </c>
      <c r="BB89" s="26">
        <f t="shared" si="129"/>
        <v>8.0684526709252219E-2</v>
      </c>
      <c r="BC89" s="26">
        <f t="shared" si="130"/>
        <v>0.3502021810580902</v>
      </c>
      <c r="BD89" s="282"/>
      <c r="BE89" s="108">
        <f t="shared" si="131"/>
        <v>64165.235293242775</v>
      </c>
      <c r="BF89" s="108">
        <f t="shared" si="132"/>
        <v>57746.388903802101</v>
      </c>
      <c r="BG89" s="108">
        <f t="shared" si="92"/>
        <v>18098.554251568541</v>
      </c>
      <c r="BH89" s="108">
        <f t="shared" si="93"/>
        <v>3009.8168535046962</v>
      </c>
      <c r="BI89" s="108">
        <f t="shared" si="94"/>
        <v>1073.6505726988048</v>
      </c>
      <c r="BJ89" s="127">
        <f t="shared" si="89"/>
        <v>5831.9972260300583</v>
      </c>
      <c r="BK89" s="108">
        <f>SUMIF('20.01'!$K:$K,$B:$B,'20.01'!$E:$E)</f>
        <v>29732.37</v>
      </c>
      <c r="BL89" s="108">
        <f t="shared" si="133"/>
        <v>0</v>
      </c>
      <c r="BM89" s="108">
        <f>SUMIF('20.01'!$AI:$AI,$B:$B,'20.01'!$E:$E)</f>
        <v>0</v>
      </c>
      <c r="BN89" s="108">
        <f>SUMIF('20.01'!$L:$L,$B:$B,'20.01'!$E:$E)</f>
        <v>0</v>
      </c>
      <c r="BO89" s="108">
        <f>SUMIF('20.01'!$M:$M,$B:$B,'20.01'!$E:$E)</f>
        <v>0</v>
      </c>
      <c r="BP89" s="108">
        <f>SUMIF('20.01'!$N:$N,$B:$B,'20.01'!$E:$E)</f>
        <v>0</v>
      </c>
      <c r="BQ89" s="108">
        <f>SUMIF('20.01'!$O:$O,$B:$B,'20.01'!$E:$E)</f>
        <v>0</v>
      </c>
      <c r="BR89" s="108">
        <f>SUMIF('20.01'!$T:$T,$B:$B,'20.01'!$E:$E)</f>
        <v>0</v>
      </c>
      <c r="BS89" s="108">
        <f>SUMIF('20.01'!$AT:$AT,$B:$B,'20.01'!$E:$E)</f>
        <v>0</v>
      </c>
      <c r="BT89" s="108">
        <f>SUMIF('20.01'!$AO:$AO,$B:$B,'20.01'!$E:$E)</f>
        <v>0</v>
      </c>
      <c r="BU89" s="108">
        <f t="shared" si="134"/>
        <v>0</v>
      </c>
      <c r="BV89" s="108">
        <f>SUMIF('20.01'!$AE:$AE,$B:$B,'20.01'!$E:$E)</f>
        <v>0</v>
      </c>
      <c r="BW89" s="108">
        <f>SUMIF('20.01'!$AF:$AF,$B:$B,'20.01'!$E:$E)</f>
        <v>0</v>
      </c>
      <c r="BX89" s="108">
        <f>SUMIF('20.01'!$AG:$AG,$B:$B,'20.01'!$E:$E)</f>
        <v>0</v>
      </c>
      <c r="BY89" s="108">
        <f t="shared" si="135"/>
        <v>0</v>
      </c>
      <c r="BZ89" s="108">
        <f>SUMIF('20.01'!$AH:$AH,$B:$B,'20.01'!$E:$E)</f>
        <v>0</v>
      </c>
      <c r="CA89" s="108">
        <f>SUMIF('20.01'!$AP:$AP,$B:$B,'20.01'!$E:$E)</f>
        <v>0</v>
      </c>
      <c r="CB89" s="108">
        <f>SUMIF('20.01'!$AD:$AD,$B:$B,'20.01'!$E:$E)</f>
        <v>0</v>
      </c>
      <c r="CC89" s="108">
        <f t="shared" si="136"/>
        <v>0</v>
      </c>
      <c r="CD89" s="108">
        <f>SUMIF('20.01'!$Z:$Z,$B:$B,'20.01'!$E:$E)</f>
        <v>0</v>
      </c>
      <c r="CE89" s="108">
        <f>SUMIF('20.01'!$S:$S,$B:$B,'20.01'!$E:$E)</f>
        <v>0</v>
      </c>
      <c r="CF89" s="108">
        <f t="shared" si="137"/>
        <v>0</v>
      </c>
      <c r="CG89" s="108">
        <f>SUMIF('20.01'!$AJ:$AJ,$B:$B,'20.01'!$E:$E)</f>
        <v>0</v>
      </c>
      <c r="CH89" s="108">
        <f>SUMIF('20.01'!$AL:$AL,$B:$B,'20.01'!$E:$E)</f>
        <v>0</v>
      </c>
      <c r="CI89" s="108">
        <f>SUMIF('20.01'!$AM:$AM,$B:$B,'20.01'!$E:$E)</f>
        <v>0</v>
      </c>
      <c r="CJ89" s="108">
        <f>SUMIF('20.01'!$W:$W,$B:$B,'20.01'!$E:$E)</f>
        <v>0</v>
      </c>
      <c r="CK89" s="108">
        <f>SUMIF('20.01'!$AR:$AR,$B:$B,'20.01'!$E:$E)</f>
        <v>0</v>
      </c>
      <c r="CL89" s="108">
        <f t="shared" si="138"/>
        <v>0</v>
      </c>
      <c r="CM89" s="108">
        <f>SUMIF('20.01'!$P:$P,$B:$B,'20.01'!$E:$E)</f>
        <v>0</v>
      </c>
      <c r="CN89" s="108">
        <f>SUMIF('20.01'!$Q:$Q,$B:$B,'20.01'!$E:$E)</f>
        <v>0</v>
      </c>
      <c r="CO89" s="108">
        <f>SUMIF('20.01'!$AK:$AK,$B:$B,'20.01'!$E:$E)</f>
        <v>0</v>
      </c>
      <c r="CP89" s="108">
        <f>SUMIF('20.01'!$U:$U,$B:$B,'20.01'!$E:$E)</f>
        <v>0</v>
      </c>
      <c r="CQ89" s="108">
        <f>SUMIF('20.01'!$R:$R,$B:$B,'20.01'!$E:$E)</f>
        <v>0</v>
      </c>
      <c r="CR89" s="108">
        <f>SUMIF('20.01'!$V:$V,$B:$B,'20.01'!$E:$E)</f>
        <v>0</v>
      </c>
      <c r="CS89" s="108">
        <f t="shared" si="139"/>
        <v>4123.71</v>
      </c>
      <c r="CT89" s="108">
        <f>SUMIF('20.01'!$AQ:$AQ,$B:$B,'20.01'!$E:$E)</f>
        <v>0</v>
      </c>
      <c r="CU89" s="108">
        <f>SUMIF('20.01'!$AC:$AC,$B:$B,'20.01'!$E:$E)</f>
        <v>4123.71</v>
      </c>
      <c r="CV89" s="108">
        <f>SUMIF('20.01'!$AS:$AS,$B:$B,'20.01'!$E:$E)</f>
        <v>0</v>
      </c>
      <c r="CW89" s="108">
        <f t="shared" si="140"/>
        <v>0</v>
      </c>
      <c r="CX89" s="108">
        <f>SUMIF('20.01'!$AB:$AB,$B:$B,'20.01'!$E:$E)</f>
        <v>0</v>
      </c>
      <c r="CY89" s="108">
        <f>SUMIF('20.01'!$AA:$AA,$B:$B,'20.01'!$E:$E)</f>
        <v>0</v>
      </c>
      <c r="CZ89" s="108">
        <f>SUMIF('20.01'!$AN:$AN,$B:$B,'20.01'!$E:$E)</f>
        <v>0</v>
      </c>
      <c r="DA89" s="108">
        <f>SUMIF('20.01'!$X:$X,$B:$B,'20.01'!$E:$E)</f>
        <v>0</v>
      </c>
      <c r="DB89" s="108">
        <f>SUMIF('20.01'!$Y:$Y,$B:$B,'20.01'!$E:$E)</f>
        <v>0</v>
      </c>
      <c r="DC89" s="108">
        <f t="shared" si="141"/>
        <v>2295.1363894406736</v>
      </c>
      <c r="DD89" s="127">
        <f t="shared" si="142"/>
        <v>331292.92377113865</v>
      </c>
      <c r="DE89" s="108">
        <f t="shared" si="90"/>
        <v>244751.99044141537</v>
      </c>
      <c r="DF89" s="127">
        <f t="shared" si="143"/>
        <v>542.35393479168783</v>
      </c>
      <c r="DG89" s="127">
        <f t="shared" si="95"/>
        <v>248.46898778019653</v>
      </c>
      <c r="DH89" s="127">
        <f t="shared" si="96"/>
        <v>293.88494701149131</v>
      </c>
      <c r="DI89" s="108">
        <f>SUMIF('20.01'!$AZ:$AZ,$B:$B,'20.01'!$E:$E)+FH89*$DI$249</f>
        <v>28971.481292237771</v>
      </c>
      <c r="DJ89" s="108">
        <f>SUMIF('20.01'!$AY:$AY,$B:$B,'20.01'!$E:$E)</f>
        <v>0</v>
      </c>
      <c r="DK89" s="108">
        <f t="shared" si="97"/>
        <v>499.8032046976715</v>
      </c>
      <c r="DL89" s="108">
        <f>SUMIF('20.01'!$AX:$AX,$B:$B,'20.01'!$E:$E)</f>
        <v>0</v>
      </c>
      <c r="DM89" s="108">
        <f t="shared" si="98"/>
        <v>56026.994706353129</v>
      </c>
      <c r="DN89" s="108">
        <f>SUMIF('20.01'!$BA:$BA,$B:$B,'20.01'!$E:$E)</f>
        <v>0</v>
      </c>
      <c r="DO89" s="108">
        <f t="shared" si="99"/>
        <v>500.30019164301228</v>
      </c>
      <c r="DP89" s="108">
        <f>SUMIF('20.01'!$AW:$AW,$B:$B,'20.01'!$E:$E)</f>
        <v>0</v>
      </c>
      <c r="DQ89" s="108">
        <f t="shared" si="144"/>
        <v>265137.95795698871</v>
      </c>
      <c r="DR89" s="108">
        <f t="shared" si="145"/>
        <v>219548.66972429928</v>
      </c>
      <c r="DS89" s="108">
        <f t="shared" si="100"/>
        <v>70605.234270774978</v>
      </c>
      <c r="DT89" s="108">
        <f t="shared" si="101"/>
        <v>148943.43545352429</v>
      </c>
      <c r="DU89" s="108">
        <f t="shared" si="146"/>
        <v>37269.245684322392</v>
      </c>
      <c r="DV89" s="108">
        <f t="shared" si="147"/>
        <v>22128.108666471329</v>
      </c>
      <c r="DW89" s="108">
        <f t="shared" si="148"/>
        <v>15141.137017851064</v>
      </c>
      <c r="DX89" s="108">
        <f t="shared" si="149"/>
        <v>3137.312923620982</v>
      </c>
      <c r="DY89" s="108">
        <f t="shared" si="150"/>
        <v>1847.4661381466465</v>
      </c>
      <c r="DZ89" s="108">
        <f t="shared" si="151"/>
        <v>1289.8467854743355</v>
      </c>
      <c r="EA89" s="108">
        <f t="shared" si="152"/>
        <v>2481.4359386085043</v>
      </c>
      <c r="EB89" s="108">
        <f t="shared" si="153"/>
        <v>195.85791661396269</v>
      </c>
      <c r="EC89" s="108">
        <f t="shared" si="154"/>
        <v>2505.435769523639</v>
      </c>
      <c r="ED89" s="108">
        <f t="shared" si="155"/>
        <v>45105.503646154335</v>
      </c>
      <c r="EE89" s="108">
        <f t="shared" si="102"/>
        <v>267756.97890055727</v>
      </c>
      <c r="EF89" s="108">
        <f t="shared" si="156"/>
        <v>144588.76860630093</v>
      </c>
      <c r="EG89" s="108">
        <f t="shared" si="103"/>
        <v>123168.21029425635</v>
      </c>
      <c r="EH89" s="108">
        <f t="shared" si="104"/>
        <v>0</v>
      </c>
      <c r="EI89" s="108">
        <f t="shared" si="157"/>
        <v>0</v>
      </c>
      <c r="EJ89" s="108">
        <f t="shared" si="105"/>
        <v>0</v>
      </c>
      <c r="EK89" s="108">
        <f t="shared" si="106"/>
        <v>0</v>
      </c>
      <c r="EL89" s="108">
        <f>SUMIF('20.01'!$BF:$BF,$B:$B,'20.01'!$E:$E)</f>
        <v>0</v>
      </c>
      <c r="EM89" s="108">
        <f>SUMIF('20.01'!$BH:$BH,$B:$B,'20.01'!$E:$E)</f>
        <v>0</v>
      </c>
      <c r="EO89" s="115">
        <v>0</v>
      </c>
      <c r="EP89" s="107">
        <v>3.406417064188155</v>
      </c>
      <c r="EQ89" s="108">
        <f t="shared" si="158"/>
        <v>3501.9700000000007</v>
      </c>
      <c r="ER89" s="107">
        <v>3.0862327782817345</v>
      </c>
      <c r="ES89" s="108">
        <f t="shared" si="107"/>
        <v>3501.9700000000007</v>
      </c>
      <c r="ET89" s="107">
        <v>0</v>
      </c>
      <c r="EU89" s="108">
        <f t="shared" si="108"/>
        <v>0</v>
      </c>
      <c r="EV89" s="108">
        <f t="shared" si="161"/>
        <v>3501.97</v>
      </c>
      <c r="EW89" s="108">
        <f t="shared" si="162"/>
        <v>3501.97</v>
      </c>
      <c r="EX89" s="108">
        <f t="shared" si="109"/>
        <v>3501.97</v>
      </c>
      <c r="EY89" s="108">
        <f t="shared" si="110"/>
        <v>3501.97</v>
      </c>
      <c r="EZ89" s="108">
        <f t="shared" si="111"/>
        <v>3501.97</v>
      </c>
      <c r="FA89" s="108">
        <f t="shared" si="112"/>
        <v>3501.97</v>
      </c>
      <c r="FB89" s="108">
        <f t="shared" si="113"/>
        <v>3501.97</v>
      </c>
      <c r="FC89" s="108">
        <f t="shared" si="114"/>
        <v>3501.97</v>
      </c>
      <c r="FD89" s="108">
        <f t="shared" si="115"/>
        <v>3501.97</v>
      </c>
      <c r="FE89" s="108">
        <f t="shared" si="116"/>
        <v>3501.97</v>
      </c>
      <c r="FF89" s="108">
        <f t="shared" si="117"/>
        <v>3501.97</v>
      </c>
      <c r="FG89" s="108">
        <f t="shared" si="118"/>
        <v>3501.97</v>
      </c>
      <c r="FH89" s="108">
        <f t="shared" si="159"/>
        <v>3501.9700000000007</v>
      </c>
      <c r="FI89" s="108">
        <v>3501.9700000000007</v>
      </c>
    </row>
    <row r="90" spans="1:165" ht="12" customHeight="1" x14ac:dyDescent="0.25">
      <c r="A90" s="22">
        <f t="shared" si="160"/>
        <v>85</v>
      </c>
      <c r="B90" s="10" t="s">
        <v>83</v>
      </c>
      <c r="C90" s="28">
        <v>2021</v>
      </c>
      <c r="D90" s="282"/>
      <c r="E90" s="126">
        <f t="shared" si="91"/>
        <v>3616.7</v>
      </c>
      <c r="F90" s="11">
        <f>SUMIF(Площади!$A:$A,$B:$B,Площади!$C:$C)</f>
        <v>3469</v>
      </c>
      <c r="G90" s="11">
        <f>SUMIF(Площади!$A:$A,$B:$B,Площади!$G:$G)</f>
        <v>147.69999999999999</v>
      </c>
      <c r="H90" s="11">
        <f>SUMIF(Площади!$A:$A,$B:$B,Площади!$F:$F)</f>
        <v>431</v>
      </c>
      <c r="I90" s="124" t="s">
        <v>494</v>
      </c>
      <c r="J90" s="12">
        <v>39.75</v>
      </c>
      <c r="K90" s="27">
        <v>4.49</v>
      </c>
      <c r="L90" s="27">
        <v>7.61</v>
      </c>
      <c r="M90" s="27">
        <v>11.85</v>
      </c>
      <c r="N90" s="27">
        <v>6.1</v>
      </c>
      <c r="O90" s="27">
        <v>2.78</v>
      </c>
      <c r="P90" s="27">
        <v>1.6</v>
      </c>
      <c r="Q90" s="27">
        <v>5.09</v>
      </c>
      <c r="R90" s="27">
        <v>0.23</v>
      </c>
      <c r="S90" s="35">
        <f t="shared" si="84"/>
        <v>41.34</v>
      </c>
      <c r="T90" s="33">
        <f t="shared" si="84"/>
        <v>4.6696</v>
      </c>
      <c r="U90" s="33">
        <f t="shared" si="84"/>
        <v>7.9144000000000005</v>
      </c>
      <c r="V90" s="33">
        <f t="shared" si="83"/>
        <v>12.324</v>
      </c>
      <c r="W90" s="33">
        <f t="shared" si="83"/>
        <v>6.3439999999999994</v>
      </c>
      <c r="X90" s="33">
        <f t="shared" si="83"/>
        <v>2.8912</v>
      </c>
      <c r="Y90" s="33">
        <f t="shared" si="83"/>
        <v>1.6640000000000001</v>
      </c>
      <c r="Z90" s="33">
        <f t="shared" si="83"/>
        <v>5.2935999999999996</v>
      </c>
      <c r="AA90" s="33">
        <f t="shared" si="83"/>
        <v>0.23920000000000002</v>
      </c>
      <c r="AB90" s="36"/>
      <c r="AC90" s="36"/>
      <c r="AD90" s="122" t="s">
        <v>395</v>
      </c>
      <c r="AE90" s="37">
        <v>2</v>
      </c>
      <c r="AF90" s="38" t="s">
        <v>396</v>
      </c>
      <c r="AG90" s="282"/>
      <c r="AH90" s="26">
        <v>34.24</v>
      </c>
      <c r="AI90" s="26">
        <v>34.24</v>
      </c>
      <c r="AJ90" s="26">
        <v>2190</v>
      </c>
      <c r="AK90" s="26">
        <v>35.89</v>
      </c>
      <c r="AL90" s="26">
        <v>5.93</v>
      </c>
      <c r="AM90" s="282"/>
      <c r="AN90" s="15">
        <v>7.0000000000000001E-3</v>
      </c>
      <c r="AO90" s="15">
        <v>7.0000000000000001E-3</v>
      </c>
      <c r="AP90" s="16">
        <f t="shared" si="119"/>
        <v>4.193E-4</v>
      </c>
      <c r="AQ90" s="15">
        <f t="shared" si="120"/>
        <v>1.4E-2</v>
      </c>
      <c r="AR90" s="15">
        <v>3.23</v>
      </c>
      <c r="AS90" s="282"/>
      <c r="AT90" s="13">
        <f t="shared" si="121"/>
        <v>3.0169999999999999</v>
      </c>
      <c r="AU90" s="13">
        <f t="shared" si="122"/>
        <v>3.0169999999999999</v>
      </c>
      <c r="AV90" s="13">
        <f t="shared" si="123"/>
        <v>0.1807183</v>
      </c>
      <c r="AW90" s="13">
        <f t="shared" si="124"/>
        <v>6.0339999999999998</v>
      </c>
      <c r="AX90" s="13">
        <f t="shared" si="125"/>
        <v>1392.1299999999999</v>
      </c>
      <c r="AY90" s="26">
        <f t="shared" si="126"/>
        <v>2.8562523847706474E-2</v>
      </c>
      <c r="AZ90" s="26">
        <f t="shared" si="127"/>
        <v>2.8562523847706474E-2</v>
      </c>
      <c r="BA90" s="26">
        <f t="shared" si="128"/>
        <v>0.10942933530566538</v>
      </c>
      <c r="BB90" s="26">
        <f t="shared" si="129"/>
        <v>5.9877861033538864E-2</v>
      </c>
      <c r="BC90" s="26">
        <f t="shared" si="130"/>
        <v>2.2825589349406914</v>
      </c>
      <c r="BD90" s="282"/>
      <c r="BE90" s="108">
        <f t="shared" si="131"/>
        <v>214407.48111876097</v>
      </c>
      <c r="BF90" s="108">
        <f t="shared" si="132"/>
        <v>50770.073021853692</v>
      </c>
      <c r="BG90" s="108">
        <f t="shared" si="92"/>
        <v>18691.491121182626</v>
      </c>
      <c r="BH90" s="108">
        <f t="shared" si="93"/>
        <v>3108.4231487049947</v>
      </c>
      <c r="BI90" s="108">
        <f t="shared" si="94"/>
        <v>1108.8250402715516</v>
      </c>
      <c r="BJ90" s="127">
        <f t="shared" si="89"/>
        <v>6023.0625526155</v>
      </c>
      <c r="BK90" s="108">
        <f>'20.01'!E1613/(FH90+FH91)*FH90+'20.01'!E1614</f>
        <v>21838.271159079017</v>
      </c>
      <c r="BL90" s="108">
        <f t="shared" si="133"/>
        <v>45563.71</v>
      </c>
      <c r="BM90" s="108">
        <f>SUMIF('20.01'!$AI:$AI,$B:$B,'20.01'!$E:$E)</f>
        <v>0</v>
      </c>
      <c r="BN90" s="108">
        <f>SUMIF('20.01'!$L:$L,$B:$B,'20.01'!$E:$E)</f>
        <v>45563.71</v>
      </c>
      <c r="BO90" s="108">
        <f>SUMIF('20.01'!$M:$M,$B:$B,'20.01'!$E:$E)</f>
        <v>0</v>
      </c>
      <c r="BP90" s="108">
        <f>SUMIF('20.01'!$N:$N,$B:$B,'20.01'!$E:$E)</f>
        <v>0</v>
      </c>
      <c r="BQ90" s="108">
        <f>SUMIF('20.01'!$O:$O,$B:$B,'20.01'!$E:$E)</f>
        <v>0</v>
      </c>
      <c r="BR90" s="108">
        <f>SUMIF('20.01'!$T:$T,$B:$B,'20.01'!$E:$E)</f>
        <v>0</v>
      </c>
      <c r="BS90" s="108">
        <f>SUMIF('20.01'!$AT:$AT,$B:$B,'20.01'!$E:$E)</f>
        <v>0</v>
      </c>
      <c r="BT90" s="108">
        <f>SUMIF('20.01'!$AO:$AO,$B:$B,'20.01'!$E:$E)</f>
        <v>0</v>
      </c>
      <c r="BU90" s="108">
        <f t="shared" si="134"/>
        <v>0</v>
      </c>
      <c r="BV90" s="108">
        <f>SUMIF('20.01'!$AE:$AE,$B:$B,'20.01'!$E:$E)</f>
        <v>0</v>
      </c>
      <c r="BW90" s="108">
        <f>SUMIF('20.01'!$AF:$AF,$B:$B,'20.01'!$E:$E)</f>
        <v>0</v>
      </c>
      <c r="BX90" s="108">
        <f>SUMIF('20.01'!$AG:$AG,$B:$B,'20.01'!$E:$E)</f>
        <v>0</v>
      </c>
      <c r="BY90" s="108">
        <f t="shared" si="135"/>
        <v>0</v>
      </c>
      <c r="BZ90" s="108">
        <f>SUMIF('20.01'!$AH:$AH,$B:$B,'20.01'!$E:$E)</f>
        <v>0</v>
      </c>
      <c r="CA90" s="108">
        <f>SUMIF('20.01'!$AP:$AP,$B:$B,'20.01'!$E:$E)</f>
        <v>0</v>
      </c>
      <c r="CB90" s="108">
        <f>SUMIF('20.01'!$AD:$AD,$B:$B,'20.01'!$E:$E)</f>
        <v>0</v>
      </c>
      <c r="CC90" s="108">
        <f t="shared" si="136"/>
        <v>19974.06981205762</v>
      </c>
      <c r="CD90" s="108">
        <f>SUMIF('20.01'!$Z:$Z,$B:$B,'20.01'!$E:$E)+FH90*$CD$249</f>
        <v>19974.06981205762</v>
      </c>
      <c r="CE90" s="108">
        <f>SUMIF('20.01'!$S:$S,$B:$B,'20.01'!$E:$E)</f>
        <v>0</v>
      </c>
      <c r="CF90" s="108">
        <f t="shared" si="137"/>
        <v>0</v>
      </c>
      <c r="CG90" s="108">
        <f>SUMIF('20.01'!$AJ:$AJ,$B:$B,'20.01'!$E:$E)</f>
        <v>0</v>
      </c>
      <c r="CH90" s="108">
        <f>SUMIF('20.01'!$AL:$AL,$B:$B,'20.01'!$E:$E)</f>
        <v>0</v>
      </c>
      <c r="CI90" s="108">
        <f>SUMIF('20.01'!$AM:$AM,$B:$B,'20.01'!$E:$E)</f>
        <v>0</v>
      </c>
      <c r="CJ90" s="108">
        <f>SUMIF('20.01'!$W:$W,$B:$B,'20.01'!$E:$E)</f>
        <v>0</v>
      </c>
      <c r="CK90" s="108">
        <f>SUMIF('20.01'!$AR:$AR,$B:$B,'20.01'!$E:$E)</f>
        <v>0</v>
      </c>
      <c r="CL90" s="108">
        <f t="shared" si="138"/>
        <v>0</v>
      </c>
      <c r="CM90" s="108">
        <f>SUMIF('20.01'!$P:$P,$B:$B,'20.01'!$E:$E)</f>
        <v>0</v>
      </c>
      <c r="CN90" s="108">
        <f>SUMIF('20.01'!$Q:$Q,$B:$B,'20.01'!$E:$E)</f>
        <v>0</v>
      </c>
      <c r="CO90" s="108">
        <f>SUMIF('20.01'!$AK:$AK,$B:$B,'20.01'!$E:$E)</f>
        <v>0</v>
      </c>
      <c r="CP90" s="108">
        <f>SUMIF('20.01'!$U:$U,$B:$B,'20.01'!$E:$E)</f>
        <v>0</v>
      </c>
      <c r="CQ90" s="108">
        <f>SUMIF('20.01'!$R:$R,$B:$B,'20.01'!$E:$E)</f>
        <v>0</v>
      </c>
      <c r="CR90" s="108">
        <f>SUMIF('20.01'!$V:$V,$B:$B,'20.01'!$E:$E)</f>
        <v>0</v>
      </c>
      <c r="CS90" s="108">
        <f t="shared" si="139"/>
        <v>0</v>
      </c>
      <c r="CT90" s="108">
        <f>SUMIF('20.01'!$AQ:$AQ,$B:$B,'20.01'!$E:$E)</f>
        <v>0</v>
      </c>
      <c r="CU90" s="108">
        <f>SUMIF('20.01'!$AC:$AC,$B:$B,'20.01'!$E:$E)</f>
        <v>0</v>
      </c>
      <c r="CV90" s="108">
        <f>SUMIF('20.01'!$AS:$AS,$B:$B,'20.01'!$E:$E)</f>
        <v>0</v>
      </c>
      <c r="CW90" s="108">
        <f t="shared" si="140"/>
        <v>95729.299647057211</v>
      </c>
      <c r="CX90" s="108">
        <f>'20.01'!E771/(FH90+FH91)*FH90</f>
        <v>95729.299647057211</v>
      </c>
      <c r="CY90" s="108">
        <f>SUMIF('20.01'!$AA:$AA,$B:$B,'20.01'!$E:$E)</f>
        <v>0</v>
      </c>
      <c r="CZ90" s="108">
        <f>SUMIF('20.01'!$AN:$AN,$B:$B,'20.01'!$E:$E)</f>
        <v>0</v>
      </c>
      <c r="DA90" s="108">
        <f>SUMIF('20.01'!$X:$X,$B:$B,'20.01'!$E:$E)</f>
        <v>0</v>
      </c>
      <c r="DB90" s="108">
        <f>SUMIF('20.01'!$Y:$Y,$B:$B,'20.01'!$E:$E)</f>
        <v>0</v>
      </c>
      <c r="DC90" s="108">
        <f t="shared" si="141"/>
        <v>2370.3286377924655</v>
      </c>
      <c r="DD90" s="127">
        <f t="shared" si="142"/>
        <v>312585.36688980105</v>
      </c>
      <c r="DE90" s="108">
        <f t="shared" si="90"/>
        <v>252770.4474422872</v>
      </c>
      <c r="DF90" s="127">
        <f t="shared" si="143"/>
        <v>560.12229572529077</v>
      </c>
      <c r="DG90" s="127">
        <f t="shared" si="95"/>
        <v>256.60921941211274</v>
      </c>
      <c r="DH90" s="127">
        <f t="shared" si="96"/>
        <v>303.51307631317803</v>
      </c>
      <c r="DI90" s="108">
        <f>SUMIF('20.01'!$AZ:$AZ,$B:$B,'20.01'!$E:$E)+FH90*$DI$249</f>
        <v>359.40235742634968</v>
      </c>
      <c r="DJ90" s="108">
        <f>SUMIF('20.01'!$AY:$AY,$B:$B,'20.01'!$E:$E)</f>
        <v>0</v>
      </c>
      <c r="DK90" s="108">
        <f t="shared" si="97"/>
        <v>516.17753733757502</v>
      </c>
      <c r="DL90" s="108">
        <f>SUMIF('20.01'!$AX:$AX,$B:$B,'20.01'!$E:$E)</f>
        <v>0</v>
      </c>
      <c r="DM90" s="108">
        <f t="shared" si="98"/>
        <v>57862.52645067413</v>
      </c>
      <c r="DN90" s="108">
        <f>SUMIF('20.01'!$BA:$BA,$B:$B,'20.01'!$E:$E)</f>
        <v>0</v>
      </c>
      <c r="DO90" s="108">
        <f t="shared" si="99"/>
        <v>516.69080635050614</v>
      </c>
      <c r="DP90" s="108">
        <f>SUMIF('20.01'!$AW:$AW,$B:$B,'20.01'!$E:$E)</f>
        <v>0</v>
      </c>
      <c r="DQ90" s="108">
        <f t="shared" si="144"/>
        <v>273824.29105418973</v>
      </c>
      <c r="DR90" s="108">
        <f t="shared" si="145"/>
        <v>226741.42662326427</v>
      </c>
      <c r="DS90" s="108">
        <f t="shared" si="100"/>
        <v>72918.371884142849</v>
      </c>
      <c r="DT90" s="108">
        <f t="shared" si="101"/>
        <v>153823.05473912143</v>
      </c>
      <c r="DU90" s="108">
        <f t="shared" si="146"/>
        <v>38490.244310056551</v>
      </c>
      <c r="DV90" s="108">
        <f t="shared" si="147"/>
        <v>22853.060024508155</v>
      </c>
      <c r="DW90" s="108">
        <f t="shared" si="148"/>
        <v>15637.184285548397</v>
      </c>
      <c r="DX90" s="108">
        <f t="shared" si="149"/>
        <v>3240.0961889622131</v>
      </c>
      <c r="DY90" s="108">
        <f t="shared" si="150"/>
        <v>1907.9920107353785</v>
      </c>
      <c r="DZ90" s="108">
        <f t="shared" si="151"/>
        <v>1332.1041782268344</v>
      </c>
      <c r="EA90" s="108">
        <f t="shared" si="152"/>
        <v>2562.7316508037975</v>
      </c>
      <c r="EB90" s="108">
        <f t="shared" si="153"/>
        <v>202.27452748530644</v>
      </c>
      <c r="EC90" s="108">
        <f t="shared" si="154"/>
        <v>2587.5177536175756</v>
      </c>
      <c r="ED90" s="108">
        <f t="shared" si="155"/>
        <v>46583.230306669197</v>
      </c>
      <c r="EE90" s="108">
        <f t="shared" si="102"/>
        <v>362144.90312956582</v>
      </c>
      <c r="EF90" s="108">
        <f t="shared" si="156"/>
        <v>149325.72221304249</v>
      </c>
      <c r="EG90" s="108">
        <f t="shared" si="103"/>
        <v>127203.39299629544</v>
      </c>
      <c r="EH90" s="108">
        <f t="shared" si="104"/>
        <v>85615.787920227929</v>
      </c>
      <c r="EI90" s="108">
        <f t="shared" si="157"/>
        <v>135244.95402974135</v>
      </c>
      <c r="EJ90" s="108">
        <f t="shared" si="105"/>
        <v>129850.01068109961</v>
      </c>
      <c r="EK90" s="108">
        <f t="shared" si="106"/>
        <v>384.44334864175119</v>
      </c>
      <c r="EL90" s="108">
        <f>SUMIF('20.01'!$BF:$BF,$B:$B,'20.01'!$E:$E)</f>
        <v>5010.5</v>
      </c>
      <c r="EM90" s="108">
        <f>SUMIF('20.01'!$BH:$BH,$B:$B,'20.01'!$E:$E)</f>
        <v>0</v>
      </c>
      <c r="EO90" s="115">
        <v>5.6464889913480859E-3</v>
      </c>
      <c r="EP90" s="107">
        <v>3.4064186694685619</v>
      </c>
      <c r="EQ90" s="108">
        <f t="shared" si="158"/>
        <v>3616.6999999999994</v>
      </c>
      <c r="ER90" s="107">
        <v>3.0862312669357963</v>
      </c>
      <c r="ES90" s="108">
        <f t="shared" si="107"/>
        <v>3616.6999999999994</v>
      </c>
      <c r="ET90" s="107">
        <v>1.6009279212520051</v>
      </c>
      <c r="EU90" s="108">
        <f t="shared" si="108"/>
        <v>3616.6999999999994</v>
      </c>
      <c r="EV90" s="108">
        <f t="shared" si="161"/>
        <v>3616.7</v>
      </c>
      <c r="EW90" s="108">
        <f t="shared" si="162"/>
        <v>3616.7</v>
      </c>
      <c r="EX90" s="108">
        <f t="shared" si="109"/>
        <v>3616.7</v>
      </c>
      <c r="EY90" s="108">
        <f t="shared" si="110"/>
        <v>3616.7</v>
      </c>
      <c r="EZ90" s="108">
        <f t="shared" si="111"/>
        <v>3616.7</v>
      </c>
      <c r="FA90" s="108">
        <f t="shared" si="112"/>
        <v>3616.7</v>
      </c>
      <c r="FB90" s="108">
        <f t="shared" si="113"/>
        <v>3616.7</v>
      </c>
      <c r="FC90" s="108">
        <f t="shared" si="114"/>
        <v>3616.7</v>
      </c>
      <c r="FD90" s="108">
        <f t="shared" si="115"/>
        <v>3616.7</v>
      </c>
      <c r="FE90" s="108">
        <f t="shared" si="116"/>
        <v>3616.7</v>
      </c>
      <c r="FF90" s="108">
        <f t="shared" si="117"/>
        <v>3616.7</v>
      </c>
      <c r="FG90" s="108">
        <f t="shared" si="118"/>
        <v>3616.7</v>
      </c>
      <c r="FH90" s="108">
        <f t="shared" si="159"/>
        <v>3616.6999999999994</v>
      </c>
      <c r="FI90" s="108">
        <v>3616.6999999999994</v>
      </c>
    </row>
    <row r="91" spans="1:165" ht="12" customHeight="1" x14ac:dyDescent="0.25">
      <c r="A91" s="22">
        <f t="shared" si="160"/>
        <v>86</v>
      </c>
      <c r="B91" s="10" t="s">
        <v>84</v>
      </c>
      <c r="C91" s="28">
        <v>2021</v>
      </c>
      <c r="D91" s="282"/>
      <c r="E91" s="126">
        <f t="shared" si="91"/>
        <v>3645.1</v>
      </c>
      <c r="F91" s="11">
        <f>SUMIF(Площади!$A:$A,$B:$B,Площади!$C:$C)</f>
        <v>3645.1</v>
      </c>
      <c r="G91" s="11">
        <f>SUMIF(Площади!$A:$A,$B:$B,Площади!$G:$G)</f>
        <v>0</v>
      </c>
      <c r="H91" s="11">
        <f>SUMIF(Площади!$A:$A,$B:$B,Площади!$F:$F)</f>
        <v>441.1</v>
      </c>
      <c r="I91" s="124" t="s">
        <v>494</v>
      </c>
      <c r="J91" s="12">
        <v>39.75</v>
      </c>
      <c r="K91" s="27">
        <v>4.49</v>
      </c>
      <c r="L91" s="27">
        <v>7.61</v>
      </c>
      <c r="M91" s="27">
        <v>11.85</v>
      </c>
      <c r="N91" s="27">
        <v>6.1</v>
      </c>
      <c r="O91" s="27">
        <v>2.78</v>
      </c>
      <c r="P91" s="27">
        <v>1.6</v>
      </c>
      <c r="Q91" s="27">
        <v>5.09</v>
      </c>
      <c r="R91" s="27">
        <v>0.23</v>
      </c>
      <c r="S91" s="35">
        <f t="shared" si="84"/>
        <v>41.34</v>
      </c>
      <c r="T91" s="33">
        <f t="shared" si="84"/>
        <v>4.6696</v>
      </c>
      <c r="U91" s="33">
        <f t="shared" si="84"/>
        <v>7.9144000000000005</v>
      </c>
      <c r="V91" s="33">
        <f t="shared" si="83"/>
        <v>12.324</v>
      </c>
      <c r="W91" s="33">
        <f t="shared" si="83"/>
        <v>6.3439999999999994</v>
      </c>
      <c r="X91" s="33">
        <f t="shared" si="83"/>
        <v>2.8912</v>
      </c>
      <c r="Y91" s="33">
        <f t="shared" si="83"/>
        <v>1.6640000000000001</v>
      </c>
      <c r="Z91" s="33">
        <f t="shared" si="83"/>
        <v>5.2935999999999996</v>
      </c>
      <c r="AA91" s="33">
        <f t="shared" si="83"/>
        <v>0.23920000000000002</v>
      </c>
      <c r="AB91" s="36"/>
      <c r="AC91" s="36"/>
      <c r="AD91" s="122" t="s">
        <v>395</v>
      </c>
      <c r="AE91" s="37">
        <v>2</v>
      </c>
      <c r="AF91" s="38" t="s">
        <v>396</v>
      </c>
      <c r="AG91" s="282"/>
      <c r="AH91" s="26">
        <v>34.24</v>
      </c>
      <c r="AI91" s="26">
        <v>34.24</v>
      </c>
      <c r="AJ91" s="26">
        <v>2190</v>
      </c>
      <c r="AK91" s="26">
        <v>35.89</v>
      </c>
      <c r="AL91" s="26">
        <v>5.93</v>
      </c>
      <c r="AM91" s="282"/>
      <c r="AN91" s="15">
        <v>7.0000000000000001E-3</v>
      </c>
      <c r="AO91" s="15">
        <v>7.0000000000000001E-3</v>
      </c>
      <c r="AP91" s="16">
        <f t="shared" si="119"/>
        <v>4.193E-4</v>
      </c>
      <c r="AQ91" s="15">
        <f t="shared" si="120"/>
        <v>1.4E-2</v>
      </c>
      <c r="AR91" s="15">
        <v>3.23</v>
      </c>
      <c r="AS91" s="282"/>
      <c r="AT91" s="13">
        <f t="shared" si="121"/>
        <v>3.0877000000000003</v>
      </c>
      <c r="AU91" s="13">
        <f t="shared" si="122"/>
        <v>3.0877000000000003</v>
      </c>
      <c r="AV91" s="13">
        <f t="shared" si="123"/>
        <v>0.18495323</v>
      </c>
      <c r="AW91" s="13">
        <f t="shared" si="124"/>
        <v>6.1754000000000007</v>
      </c>
      <c r="AX91" s="13">
        <f t="shared" si="125"/>
        <v>1424.7530000000002</v>
      </c>
      <c r="AY91" s="26">
        <f t="shared" si="126"/>
        <v>2.9004100847713373E-2</v>
      </c>
      <c r="AZ91" s="26">
        <f t="shared" si="127"/>
        <v>2.9004100847713373E-2</v>
      </c>
      <c r="BA91" s="26">
        <f t="shared" si="128"/>
        <v>0.11112111429041728</v>
      </c>
      <c r="BB91" s="26">
        <f t="shared" si="129"/>
        <v>6.0803573564511271E-2</v>
      </c>
      <c r="BC91" s="26">
        <f t="shared" si="130"/>
        <v>2.3178473265479687</v>
      </c>
      <c r="BD91" s="282"/>
      <c r="BE91" s="108">
        <f t="shared" si="131"/>
        <v>172504.81626786728</v>
      </c>
      <c r="BF91" s="108">
        <f t="shared" si="132"/>
        <v>52086.116583891082</v>
      </c>
      <c r="BG91" s="108">
        <f t="shared" si="92"/>
        <v>18838.265348473135</v>
      </c>
      <c r="BH91" s="108">
        <f t="shared" si="93"/>
        <v>3132.8319239485099</v>
      </c>
      <c r="BI91" s="108">
        <f t="shared" si="94"/>
        <v>1117.5320469748203</v>
      </c>
      <c r="BJ91" s="127">
        <f t="shared" si="89"/>
        <v>6070.3584235736325</v>
      </c>
      <c r="BK91" s="108">
        <f>'20.01'!E1613/(FH90+FH91)*FH91+'20.01'!E1615</f>
        <v>22927.128840920985</v>
      </c>
      <c r="BL91" s="108">
        <f t="shared" si="133"/>
        <v>2102.6</v>
      </c>
      <c r="BM91" s="108">
        <f>SUMIF('20.01'!$AI:$AI,$B:$B,'20.01'!$E:$E)</f>
        <v>0</v>
      </c>
      <c r="BN91" s="108">
        <f>SUMIF('20.01'!$L:$L,$B:$B,'20.01'!$E:$E)</f>
        <v>2102.6</v>
      </c>
      <c r="BO91" s="108">
        <f>SUMIF('20.01'!$M:$M,$B:$B,'20.01'!$E:$E)</f>
        <v>0</v>
      </c>
      <c r="BP91" s="108">
        <f>SUMIF('20.01'!$N:$N,$B:$B,'20.01'!$E:$E)</f>
        <v>0</v>
      </c>
      <c r="BQ91" s="108">
        <f>SUMIF('20.01'!$O:$O,$B:$B,'20.01'!$E:$E)</f>
        <v>0</v>
      </c>
      <c r="BR91" s="108">
        <f>SUMIF('20.01'!$T:$T,$B:$B,'20.01'!$E:$E)</f>
        <v>0</v>
      </c>
      <c r="BS91" s="108">
        <f>SUMIF('20.01'!$AT:$AT,$B:$B,'20.01'!$E:$E)</f>
        <v>0</v>
      </c>
      <c r="BT91" s="108">
        <f>SUMIF('20.01'!$AO:$AO,$B:$B,'20.01'!$E:$E)</f>
        <v>0</v>
      </c>
      <c r="BU91" s="108">
        <f t="shared" si="134"/>
        <v>0</v>
      </c>
      <c r="BV91" s="108">
        <f>SUMIF('20.01'!$AE:$AE,$B:$B,'20.01'!$E:$E)</f>
        <v>0</v>
      </c>
      <c r="BW91" s="108">
        <f>SUMIF('20.01'!$AF:$AF,$B:$B,'20.01'!$E:$E)</f>
        <v>0</v>
      </c>
      <c r="BX91" s="108">
        <f>SUMIF('20.01'!$AG:$AG,$B:$B,'20.01'!$E:$E)</f>
        <v>0</v>
      </c>
      <c r="BY91" s="108">
        <f t="shared" si="135"/>
        <v>0</v>
      </c>
      <c r="BZ91" s="108">
        <f>SUMIF('20.01'!$AH:$AH,$B:$B,'20.01'!$E:$E)</f>
        <v>0</v>
      </c>
      <c r="CA91" s="108">
        <f>SUMIF('20.01'!$AP:$AP,$B:$B,'20.01'!$E:$E)</f>
        <v>0</v>
      </c>
      <c r="CB91" s="108">
        <f>SUMIF('20.01'!$AD:$AD,$B:$B,'20.01'!$E:$E)</f>
        <v>0</v>
      </c>
      <c r="CC91" s="108">
        <f t="shared" si="136"/>
        <v>19446.147777236496</v>
      </c>
      <c r="CD91" s="108">
        <f>SUMIF('20.01'!$Z:$Z,$B:$B,'20.01'!$E:$E)+FH91*$CD$249</f>
        <v>19446.147777236496</v>
      </c>
      <c r="CE91" s="108">
        <f>SUMIF('20.01'!$S:$S,$B:$B,'20.01'!$E:$E)</f>
        <v>0</v>
      </c>
      <c r="CF91" s="108">
        <f t="shared" si="137"/>
        <v>0</v>
      </c>
      <c r="CG91" s="108">
        <f>SUMIF('20.01'!$AJ:$AJ,$B:$B,'20.01'!$E:$E)</f>
        <v>0</v>
      </c>
      <c r="CH91" s="108">
        <f>SUMIF('20.01'!$AL:$AL,$B:$B,'20.01'!$E:$E)</f>
        <v>0</v>
      </c>
      <c r="CI91" s="108">
        <f>SUMIF('20.01'!$AM:$AM,$B:$B,'20.01'!$E:$E)</f>
        <v>0</v>
      </c>
      <c r="CJ91" s="108">
        <f>SUMIF('20.01'!$W:$W,$B:$B,'20.01'!$E:$E)</f>
        <v>0</v>
      </c>
      <c r="CK91" s="108">
        <f>SUMIF('20.01'!$AR:$AR,$B:$B,'20.01'!$E:$E)</f>
        <v>0</v>
      </c>
      <c r="CL91" s="108">
        <f t="shared" si="138"/>
        <v>0</v>
      </c>
      <c r="CM91" s="108">
        <f>SUMIF('20.01'!$P:$P,$B:$B,'20.01'!$E:$E)</f>
        <v>0</v>
      </c>
      <c r="CN91" s="108">
        <f>SUMIF('20.01'!$Q:$Q,$B:$B,'20.01'!$E:$E)</f>
        <v>0</v>
      </c>
      <c r="CO91" s="108">
        <f>SUMIF('20.01'!$AK:$AK,$B:$B,'20.01'!$E:$E)</f>
        <v>0</v>
      </c>
      <c r="CP91" s="108">
        <f>SUMIF('20.01'!$U:$U,$B:$B,'20.01'!$E:$E)</f>
        <v>0</v>
      </c>
      <c r="CQ91" s="108">
        <f>SUMIF('20.01'!$R:$R,$B:$B,'20.01'!$E:$E)</f>
        <v>0</v>
      </c>
      <c r="CR91" s="108">
        <f>SUMIF('20.01'!$V:$V,$B:$B,'20.01'!$E:$E)</f>
        <v>0</v>
      </c>
      <c r="CS91" s="108">
        <f t="shared" si="139"/>
        <v>0</v>
      </c>
      <c r="CT91" s="108">
        <f>SUMIF('20.01'!$AQ:$AQ,$B:$B,'20.01'!$E:$E)</f>
        <v>0</v>
      </c>
      <c r="CU91" s="108">
        <f>SUMIF('20.01'!$AC:$AC,$B:$B,'20.01'!$E:$E)</f>
        <v>0</v>
      </c>
      <c r="CV91" s="108">
        <f>SUMIF('20.01'!$AS:$AS,$B:$B,'20.01'!$E:$E)</f>
        <v>0</v>
      </c>
      <c r="CW91" s="108">
        <f t="shared" si="140"/>
        <v>96481.010352942787</v>
      </c>
      <c r="CX91" s="108">
        <f>'20.01'!E771/(FH90+FH91)*FH91</f>
        <v>96481.010352942787</v>
      </c>
      <c r="CY91" s="108">
        <f>SUMIF('20.01'!$AA:$AA,$B:$B,'20.01'!$E:$E)</f>
        <v>0</v>
      </c>
      <c r="CZ91" s="108">
        <f>SUMIF('20.01'!$AN:$AN,$B:$B,'20.01'!$E:$E)</f>
        <v>0</v>
      </c>
      <c r="DA91" s="108">
        <f>SUMIF('20.01'!$X:$X,$B:$B,'20.01'!$E:$E)</f>
        <v>0</v>
      </c>
      <c r="DB91" s="108">
        <f>SUMIF('20.01'!$Y:$Y,$B:$B,'20.01'!$E:$E)</f>
        <v>0</v>
      </c>
      <c r="DC91" s="108">
        <f t="shared" si="141"/>
        <v>2388.9415537969185</v>
      </c>
      <c r="DD91" s="127">
        <f t="shared" si="142"/>
        <v>315039.93166422809</v>
      </c>
      <c r="DE91" s="108">
        <f t="shared" si="90"/>
        <v>254755.31782339732</v>
      </c>
      <c r="DF91" s="127">
        <f t="shared" si="143"/>
        <v>564.52063487385112</v>
      </c>
      <c r="DG91" s="127">
        <f t="shared" si="95"/>
        <v>258.62423360496916</v>
      </c>
      <c r="DH91" s="127">
        <f t="shared" si="96"/>
        <v>305.8964012688819</v>
      </c>
      <c r="DI91" s="108">
        <f>SUMIF('20.01'!$AZ:$AZ,$B:$B,'20.01'!$E:$E)+FH91*$DI$249</f>
        <v>362.22455084878123</v>
      </c>
      <c r="DJ91" s="108">
        <f>SUMIF('20.01'!$AY:$AY,$B:$B,'20.01'!$E:$E)</f>
        <v>0</v>
      </c>
      <c r="DK91" s="108">
        <f t="shared" si="97"/>
        <v>520.23080193247847</v>
      </c>
      <c r="DL91" s="108">
        <f>SUMIF('20.01'!$AX:$AX,$B:$B,'20.01'!$E:$E)</f>
        <v>0</v>
      </c>
      <c r="DM91" s="108">
        <f t="shared" si="98"/>
        <v>58316.889751804752</v>
      </c>
      <c r="DN91" s="108">
        <f>SUMIF('20.01'!$BA:$BA,$B:$B,'20.01'!$E:$E)</f>
        <v>0</v>
      </c>
      <c r="DO91" s="108">
        <f t="shared" si="99"/>
        <v>520.74810137092641</v>
      </c>
      <c r="DP91" s="108">
        <f>SUMIF('20.01'!$AW:$AW,$B:$B,'20.01'!$E:$E)</f>
        <v>0</v>
      </c>
      <c r="DQ91" s="108">
        <f t="shared" si="144"/>
        <v>275974.48594620154</v>
      </c>
      <c r="DR91" s="108">
        <f t="shared" si="145"/>
        <v>228521.90510256879</v>
      </c>
      <c r="DS91" s="108">
        <f t="shared" si="100"/>
        <v>73490.960642267557</v>
      </c>
      <c r="DT91" s="108">
        <f t="shared" si="101"/>
        <v>155030.94446030122</v>
      </c>
      <c r="DU91" s="108">
        <f t="shared" si="146"/>
        <v>38792.487498157745</v>
      </c>
      <c r="DV91" s="108">
        <f t="shared" si="147"/>
        <v>23032.512814260146</v>
      </c>
      <c r="DW91" s="108">
        <f t="shared" si="148"/>
        <v>15759.974683897603</v>
      </c>
      <c r="DX91" s="108">
        <f t="shared" si="149"/>
        <v>3265.5389217756965</v>
      </c>
      <c r="DY91" s="108">
        <f t="shared" si="150"/>
        <v>1922.9744458571427</v>
      </c>
      <c r="DZ91" s="108">
        <f t="shared" si="151"/>
        <v>1342.5644759185539</v>
      </c>
      <c r="EA91" s="108">
        <f t="shared" si="152"/>
        <v>2582.8554041930274</v>
      </c>
      <c r="EB91" s="108">
        <f t="shared" si="153"/>
        <v>203.86288056424101</v>
      </c>
      <c r="EC91" s="108">
        <f t="shared" si="154"/>
        <v>2607.8361389419701</v>
      </c>
      <c r="ED91" s="108">
        <f t="shared" si="155"/>
        <v>46949.023361307234</v>
      </c>
      <c r="EE91" s="108">
        <f t="shared" si="102"/>
        <v>364988.63228843431</v>
      </c>
      <c r="EF91" s="108">
        <f t="shared" si="156"/>
        <v>150498.2968006086</v>
      </c>
      <c r="EG91" s="108">
        <f t="shared" si="103"/>
        <v>128202.25283014806</v>
      </c>
      <c r="EH91" s="108">
        <f t="shared" si="104"/>
        <v>86288.082657677674</v>
      </c>
      <c r="EI91" s="108">
        <f t="shared" si="157"/>
        <v>136271.07421658412</v>
      </c>
      <c r="EJ91" s="108">
        <f t="shared" si="105"/>
        <v>130873.10183016834</v>
      </c>
      <c r="EK91" s="108">
        <f t="shared" si="106"/>
        <v>387.4723864158002</v>
      </c>
      <c r="EL91" s="108">
        <f>SUMIF('20.01'!$BF:$BF,$B:$B,'20.01'!$E:$E)</f>
        <v>5010.5</v>
      </c>
      <c r="EM91" s="108">
        <f>SUMIF('20.01'!$BH:$BH,$B:$B,'20.01'!$E:$E)</f>
        <v>0</v>
      </c>
      <c r="EO91" s="115">
        <v>5.6909778048650122E-3</v>
      </c>
      <c r="EP91" s="107">
        <v>3.4064171814142301</v>
      </c>
      <c r="EQ91" s="108">
        <f t="shared" si="158"/>
        <v>3645.099999999999</v>
      </c>
      <c r="ER91" s="107">
        <v>3.0862299413023209</v>
      </c>
      <c r="ES91" s="108">
        <f t="shared" si="107"/>
        <v>3645.099999999999</v>
      </c>
      <c r="ET91" s="107">
        <v>1.6009271819628066</v>
      </c>
      <c r="EU91" s="108">
        <f t="shared" si="108"/>
        <v>3645.099999999999</v>
      </c>
      <c r="EV91" s="108">
        <f t="shared" si="161"/>
        <v>3645.1</v>
      </c>
      <c r="EW91" s="108">
        <f t="shared" si="162"/>
        <v>3645.1</v>
      </c>
      <c r="EX91" s="108">
        <f t="shared" si="109"/>
        <v>3645.1</v>
      </c>
      <c r="EY91" s="108">
        <f t="shared" si="110"/>
        <v>3645.1</v>
      </c>
      <c r="EZ91" s="108">
        <f t="shared" si="111"/>
        <v>3645.1</v>
      </c>
      <c r="FA91" s="108">
        <f t="shared" si="112"/>
        <v>3645.1</v>
      </c>
      <c r="FB91" s="108">
        <f t="shared" si="113"/>
        <v>3645.1</v>
      </c>
      <c r="FC91" s="108">
        <f t="shared" si="114"/>
        <v>3645.1</v>
      </c>
      <c r="FD91" s="108">
        <f t="shared" si="115"/>
        <v>3645.1</v>
      </c>
      <c r="FE91" s="108">
        <f t="shared" si="116"/>
        <v>3645.1</v>
      </c>
      <c r="FF91" s="108">
        <f t="shared" si="117"/>
        <v>3645.1</v>
      </c>
      <c r="FG91" s="108">
        <f t="shared" si="118"/>
        <v>3645.1</v>
      </c>
      <c r="FH91" s="108">
        <f t="shared" si="159"/>
        <v>3645.099999999999</v>
      </c>
      <c r="FI91" s="108">
        <v>3645.099999999999</v>
      </c>
    </row>
    <row r="92" spans="1:165" ht="12" customHeight="1" x14ac:dyDescent="0.25">
      <c r="A92" s="22">
        <f t="shared" si="160"/>
        <v>87</v>
      </c>
      <c r="B92" s="10" t="s">
        <v>85</v>
      </c>
      <c r="C92" s="28">
        <v>2021</v>
      </c>
      <c r="D92" s="282"/>
      <c r="E92" s="126">
        <f t="shared" si="91"/>
        <v>8979.0300000000007</v>
      </c>
      <c r="F92" s="11">
        <f>SUMIF(Площади!$A:$A,$B:$B,Площади!$C:$C)</f>
        <v>8979.0300000000007</v>
      </c>
      <c r="G92" s="11">
        <f>SUMIF(Площади!$A:$A,$B:$B,Площади!$G:$G)</f>
        <v>0</v>
      </c>
      <c r="H92" s="11">
        <f>SUMIF(Площади!$A:$A,$B:$B,Площади!$F:$F)</f>
        <v>907.9</v>
      </c>
      <c r="I92" s="124" t="s">
        <v>494</v>
      </c>
      <c r="J92" s="12">
        <v>39.75</v>
      </c>
      <c r="K92" s="27">
        <v>4.49</v>
      </c>
      <c r="L92" s="27">
        <v>7.61</v>
      </c>
      <c r="M92" s="27">
        <v>11.85</v>
      </c>
      <c r="N92" s="27">
        <v>6.1</v>
      </c>
      <c r="O92" s="27">
        <v>2.78</v>
      </c>
      <c r="P92" s="27">
        <v>1.6</v>
      </c>
      <c r="Q92" s="27">
        <v>5.09</v>
      </c>
      <c r="R92" s="27">
        <v>0.23</v>
      </c>
      <c r="S92" s="35">
        <f t="shared" si="84"/>
        <v>41.34</v>
      </c>
      <c r="T92" s="33">
        <f t="shared" si="84"/>
        <v>4.6696</v>
      </c>
      <c r="U92" s="33">
        <f t="shared" si="84"/>
        <v>7.9144000000000005</v>
      </c>
      <c r="V92" s="33">
        <f t="shared" si="83"/>
        <v>12.324</v>
      </c>
      <c r="W92" s="33">
        <f t="shared" si="83"/>
        <v>6.3439999999999994</v>
      </c>
      <c r="X92" s="33">
        <f t="shared" si="83"/>
        <v>2.8912</v>
      </c>
      <c r="Y92" s="33">
        <f t="shared" si="83"/>
        <v>1.6640000000000001</v>
      </c>
      <c r="Z92" s="33">
        <f t="shared" si="83"/>
        <v>5.2935999999999996</v>
      </c>
      <c r="AA92" s="33">
        <f t="shared" si="83"/>
        <v>0.23920000000000002</v>
      </c>
      <c r="AB92" s="36"/>
      <c r="AC92" s="36"/>
      <c r="AD92" s="122" t="s">
        <v>395</v>
      </c>
      <c r="AE92" s="37">
        <v>6</v>
      </c>
      <c r="AF92" s="38" t="s">
        <v>396</v>
      </c>
      <c r="AG92" s="282"/>
      <c r="AH92" s="26">
        <v>34.24</v>
      </c>
      <c r="AI92" s="26">
        <v>34.24</v>
      </c>
      <c r="AJ92" s="26">
        <v>2190</v>
      </c>
      <c r="AK92" s="26">
        <v>35.89</v>
      </c>
      <c r="AL92" s="26">
        <v>5.93</v>
      </c>
      <c r="AM92" s="282"/>
      <c r="AN92" s="15">
        <v>1.2E-2</v>
      </c>
      <c r="AO92" s="15">
        <v>1.2E-2</v>
      </c>
      <c r="AP92" s="16">
        <f t="shared" si="119"/>
        <v>7.1880000000000002E-4</v>
      </c>
      <c r="AQ92" s="15">
        <f t="shared" si="120"/>
        <v>2.4E-2</v>
      </c>
      <c r="AR92" s="15">
        <v>3.23</v>
      </c>
      <c r="AS92" s="282"/>
      <c r="AT92" s="13">
        <f t="shared" si="121"/>
        <v>10.8948</v>
      </c>
      <c r="AU92" s="13">
        <f t="shared" si="122"/>
        <v>10.8948</v>
      </c>
      <c r="AV92" s="13">
        <f t="shared" si="123"/>
        <v>0.65259851999999996</v>
      </c>
      <c r="AW92" s="13">
        <f t="shared" si="124"/>
        <v>21.7896</v>
      </c>
      <c r="AX92" s="13">
        <f t="shared" si="125"/>
        <v>2932.5169999999998</v>
      </c>
      <c r="AY92" s="26">
        <f t="shared" si="126"/>
        <v>4.1545462260400061E-2</v>
      </c>
      <c r="AZ92" s="26">
        <f t="shared" si="127"/>
        <v>4.1545462260400061E-2</v>
      </c>
      <c r="BA92" s="26">
        <f t="shared" si="128"/>
        <v>0.15916983892469452</v>
      </c>
      <c r="BB92" s="26">
        <f t="shared" si="129"/>
        <v>8.7095014049401759E-2</v>
      </c>
      <c r="BC92" s="26">
        <f t="shared" si="130"/>
        <v>1.9367154146940144</v>
      </c>
      <c r="BD92" s="282"/>
      <c r="BE92" s="108">
        <f t="shared" si="131"/>
        <v>1808084.2817268523</v>
      </c>
      <c r="BF92" s="108">
        <f t="shared" si="132"/>
        <v>110266.58583982904</v>
      </c>
      <c r="BG92" s="108">
        <f t="shared" si="92"/>
        <v>46404.584157334713</v>
      </c>
      <c r="BH92" s="108">
        <f t="shared" si="93"/>
        <v>7717.1522948866696</v>
      </c>
      <c r="BI92" s="108">
        <f t="shared" si="94"/>
        <v>2752.8336055933514</v>
      </c>
      <c r="BJ92" s="127">
        <f t="shared" si="89"/>
        <v>14953.205782014313</v>
      </c>
      <c r="BK92" s="108">
        <f>SUMIF('20.01'!$K:$K,$B:$B,'20.01'!$E:$E)</f>
        <v>38438.81</v>
      </c>
      <c r="BL92" s="108">
        <f t="shared" si="133"/>
        <v>0</v>
      </c>
      <c r="BM92" s="108">
        <f>SUMIF('20.01'!$AI:$AI,$B:$B,'20.01'!$E:$E)</f>
        <v>0</v>
      </c>
      <c r="BN92" s="108">
        <f>SUMIF('20.01'!$L:$L,$B:$B,'20.01'!$E:$E)</f>
        <v>0</v>
      </c>
      <c r="BO92" s="108">
        <f>SUMIF('20.01'!$M:$M,$B:$B,'20.01'!$E:$E)</f>
        <v>0</v>
      </c>
      <c r="BP92" s="108">
        <f>SUMIF('20.01'!$N:$N,$B:$B,'20.01'!$E:$E)</f>
        <v>0</v>
      </c>
      <c r="BQ92" s="108">
        <f>SUMIF('20.01'!$O:$O,$B:$B,'20.01'!$E:$E)</f>
        <v>0</v>
      </c>
      <c r="BR92" s="108">
        <f>SUMIF('20.01'!$T:$T,$B:$B,'20.01'!$E:$E)</f>
        <v>0</v>
      </c>
      <c r="BS92" s="108">
        <f>SUMIF('20.01'!$AT:$AT,$B:$B,'20.01'!$E:$E)</f>
        <v>0</v>
      </c>
      <c r="BT92" s="108">
        <f>SUMIF('20.01'!$AO:$AO,$B:$B,'20.01'!$E:$E)</f>
        <v>0</v>
      </c>
      <c r="BU92" s="108">
        <f t="shared" si="134"/>
        <v>0</v>
      </c>
      <c r="BV92" s="108">
        <f>SUMIF('20.01'!$AE:$AE,$B:$B,'20.01'!$E:$E)</f>
        <v>0</v>
      </c>
      <c r="BW92" s="108">
        <f>SUMIF('20.01'!$AF:$AF,$B:$B,'20.01'!$E:$E)</f>
        <v>0</v>
      </c>
      <c r="BX92" s="108">
        <f>SUMIF('20.01'!$AG:$AG,$B:$B,'20.01'!$E:$E)</f>
        <v>0</v>
      </c>
      <c r="BY92" s="108">
        <f t="shared" si="135"/>
        <v>0</v>
      </c>
      <c r="BZ92" s="108">
        <f>SUMIF('20.01'!$AH:$AH,$B:$B,'20.01'!$E:$E)</f>
        <v>0</v>
      </c>
      <c r="CA92" s="108">
        <f>SUMIF('20.01'!$AP:$AP,$B:$B,'20.01'!$E:$E)</f>
        <v>0</v>
      </c>
      <c r="CB92" s="108">
        <f>SUMIF('20.01'!$AD:$AD,$B:$B,'20.01'!$E:$E)</f>
        <v>0</v>
      </c>
      <c r="CC92" s="108">
        <f t="shared" si="136"/>
        <v>0</v>
      </c>
      <c r="CD92" s="108">
        <f>SUMIF('20.01'!$Z:$Z,$B:$B,'20.01'!$E:$E)</f>
        <v>0</v>
      </c>
      <c r="CE92" s="108">
        <f>SUMIF('20.01'!$S:$S,$B:$B,'20.01'!$E:$E)</f>
        <v>0</v>
      </c>
      <c r="CF92" s="108">
        <f t="shared" si="137"/>
        <v>1469124.04</v>
      </c>
      <c r="CG92" s="108">
        <f>SUMIF('20.01'!$AJ:$AJ,$B:$B,'20.01'!$E:$E)</f>
        <v>32350.799999999999</v>
      </c>
      <c r="CH92" s="108">
        <f>SUMIF('20.01'!$AL:$AL,$B:$B,'20.01'!$E:$E)</f>
        <v>1436773.24</v>
      </c>
      <c r="CI92" s="108">
        <f>SUMIF('20.01'!$AM:$AM,$B:$B,'20.01'!$E:$E)</f>
        <v>0</v>
      </c>
      <c r="CJ92" s="108">
        <f>SUMIF('20.01'!$W:$W,$B:$B,'20.01'!$E:$E)</f>
        <v>0</v>
      </c>
      <c r="CK92" s="108">
        <f>SUMIF('20.01'!$AR:$AR,$B:$B,'20.01'!$E:$E)</f>
        <v>0</v>
      </c>
      <c r="CL92" s="108">
        <f t="shared" si="138"/>
        <v>0</v>
      </c>
      <c r="CM92" s="108">
        <f>SUMIF('20.01'!$P:$P,$B:$B,'20.01'!$E:$E)</f>
        <v>0</v>
      </c>
      <c r="CN92" s="108">
        <f>SUMIF('20.01'!$Q:$Q,$B:$B,'20.01'!$E:$E)</f>
        <v>0</v>
      </c>
      <c r="CO92" s="108">
        <f>SUMIF('20.01'!$AK:$AK,$B:$B,'20.01'!$E:$E)</f>
        <v>0</v>
      </c>
      <c r="CP92" s="108">
        <f>SUMIF('20.01'!$U:$U,$B:$B,'20.01'!$E:$E)</f>
        <v>0</v>
      </c>
      <c r="CQ92" s="108">
        <f>SUMIF('20.01'!$R:$R,$B:$B,'20.01'!$E:$E)</f>
        <v>0</v>
      </c>
      <c r="CR92" s="108">
        <f>SUMIF('20.01'!$V:$V,$B:$B,'20.01'!$E:$E)</f>
        <v>0</v>
      </c>
      <c r="CS92" s="108">
        <f t="shared" si="139"/>
        <v>0</v>
      </c>
      <c r="CT92" s="108">
        <f>SUMIF('20.01'!$AQ:$AQ,$B:$B,'20.01'!$E:$E)</f>
        <v>0</v>
      </c>
      <c r="CU92" s="108">
        <f>SUMIF('20.01'!$AC:$AC,$B:$B,'20.01'!$E:$E)</f>
        <v>0</v>
      </c>
      <c r="CV92" s="108">
        <f>SUMIF('20.01'!$AS:$AS,$B:$B,'20.01'!$E:$E)</f>
        <v>0</v>
      </c>
      <c r="CW92" s="108">
        <f t="shared" si="140"/>
        <v>222808.94</v>
      </c>
      <c r="CX92" s="108">
        <f>SUMIF('20.01'!$AB:$AB,$B:$B,'20.01'!$E:$E)</f>
        <v>205808.94</v>
      </c>
      <c r="CY92" s="108">
        <f>SUMIF('20.01'!$AA:$AA,$B:$B,'20.01'!$E:$E)</f>
        <v>17000</v>
      </c>
      <c r="CZ92" s="108">
        <f>SUMIF('20.01'!$AN:$AN,$B:$B,'20.01'!$E:$E)</f>
        <v>0</v>
      </c>
      <c r="DA92" s="108">
        <f>SUMIF('20.01'!$X:$X,$B:$B,'20.01'!$E:$E)</f>
        <v>0</v>
      </c>
      <c r="DB92" s="108">
        <f>SUMIF('20.01'!$Y:$Y,$B:$B,'20.01'!$E:$E)</f>
        <v>0</v>
      </c>
      <c r="DC92" s="108">
        <f t="shared" si="141"/>
        <v>5884.7158870234434</v>
      </c>
      <c r="DD92" s="127">
        <f t="shared" si="142"/>
        <v>776042.63191985269</v>
      </c>
      <c r="DE92" s="108">
        <f t="shared" si="90"/>
        <v>627542.6302147595</v>
      </c>
      <c r="DF92" s="127">
        <f t="shared" si="143"/>
        <v>1390.5922241231674</v>
      </c>
      <c r="DG92" s="127">
        <f t="shared" si="95"/>
        <v>637.07298901704405</v>
      </c>
      <c r="DH92" s="127">
        <f t="shared" si="96"/>
        <v>753.51923510612323</v>
      </c>
      <c r="DI92" s="108">
        <f>SUMIF('20.01'!$AZ:$AZ,$B:$B,'20.01'!$E:$E)+FH92*$DI$249</f>
        <v>892.27321851464524</v>
      </c>
      <c r="DJ92" s="108">
        <f>SUMIF('20.01'!$AY:$AY,$B:$B,'20.01'!$E:$E)</f>
        <v>0</v>
      </c>
      <c r="DK92" s="108">
        <f t="shared" si="97"/>
        <v>1281.4924082949119</v>
      </c>
      <c r="DL92" s="108">
        <f>SUMIF('20.01'!$AX:$AX,$B:$B,'20.01'!$E:$E)</f>
        <v>0</v>
      </c>
      <c r="DM92" s="108">
        <f t="shared" si="98"/>
        <v>143652.87717432927</v>
      </c>
      <c r="DN92" s="108">
        <f>SUMIF('20.01'!$BA:$BA,$B:$B,'20.01'!$E:$E)</f>
        <v>0</v>
      </c>
      <c r="DO92" s="108">
        <f t="shared" si="99"/>
        <v>1282.7666798311682</v>
      </c>
      <c r="DP92" s="108">
        <f>SUMIF('20.01'!$AW:$AW,$B:$B,'20.01'!$E:$E)</f>
        <v>0</v>
      </c>
      <c r="DQ92" s="108">
        <f t="shared" si="144"/>
        <v>679812.1282119893</v>
      </c>
      <c r="DR92" s="108">
        <f t="shared" si="145"/>
        <v>562921.46760668256</v>
      </c>
      <c r="DS92" s="108">
        <f t="shared" si="100"/>
        <v>181031.39566424512</v>
      </c>
      <c r="DT92" s="108">
        <f t="shared" si="101"/>
        <v>381890.0719424375</v>
      </c>
      <c r="DU92" s="108">
        <f t="shared" si="146"/>
        <v>95558.121593532007</v>
      </c>
      <c r="DV92" s="108">
        <f t="shared" si="147"/>
        <v>56736.337421367411</v>
      </c>
      <c r="DW92" s="108">
        <f t="shared" si="148"/>
        <v>38821.784172164589</v>
      </c>
      <c r="DX92" s="108">
        <f t="shared" si="149"/>
        <v>8044.0514512061782</v>
      </c>
      <c r="DY92" s="108">
        <f t="shared" si="150"/>
        <v>4736.8920574427766</v>
      </c>
      <c r="DZ92" s="108">
        <f t="shared" si="151"/>
        <v>3307.159393763402</v>
      </c>
      <c r="EA92" s="108">
        <f t="shared" si="152"/>
        <v>6362.3868096653932</v>
      </c>
      <c r="EB92" s="108">
        <f t="shared" si="153"/>
        <v>502.17851923753466</v>
      </c>
      <c r="EC92" s="108">
        <f t="shared" si="154"/>
        <v>6423.9222316655587</v>
      </c>
      <c r="ED92" s="108">
        <f t="shared" si="155"/>
        <v>115650.23983755689</v>
      </c>
      <c r="EE92" s="108">
        <f t="shared" si="102"/>
        <v>899082.0221603855</v>
      </c>
      <c r="EF92" s="108">
        <f t="shared" si="156"/>
        <v>370724.73235893919</v>
      </c>
      <c r="EG92" s="108">
        <f t="shared" si="103"/>
        <v>315802.54978724441</v>
      </c>
      <c r="EH92" s="108">
        <f t="shared" si="104"/>
        <v>212554.74001420202</v>
      </c>
      <c r="EI92" s="108">
        <f t="shared" si="157"/>
        <v>336929.24319906399</v>
      </c>
      <c r="EJ92" s="108">
        <f t="shared" si="105"/>
        <v>322310.6868297506</v>
      </c>
      <c r="EK92" s="108">
        <f t="shared" si="106"/>
        <v>954.25636931339818</v>
      </c>
      <c r="EL92" s="108">
        <f>SUMIF('20.01'!$BF:$BF,$B:$B,'20.01'!$E:$E)</f>
        <v>13664.3</v>
      </c>
      <c r="EM92" s="108">
        <f>SUMIF('20.01'!$BH:$BH,$B:$B,'20.01'!$E:$E)</f>
        <v>0</v>
      </c>
      <c r="EO92" s="115">
        <v>1.4015584099161937E-2</v>
      </c>
      <c r="EP92" s="107">
        <v>3.4064174551535356</v>
      </c>
      <c r="EQ92" s="108">
        <f t="shared" si="158"/>
        <v>8979.0300000000007</v>
      </c>
      <c r="ER92" s="107">
        <v>3.0862323810709786</v>
      </c>
      <c r="ES92" s="108">
        <f t="shared" si="107"/>
        <v>8979.0300000000007</v>
      </c>
      <c r="ET92" s="107">
        <v>1.6009278075877085</v>
      </c>
      <c r="EU92" s="108">
        <f t="shared" si="108"/>
        <v>8979.0300000000007</v>
      </c>
      <c r="EV92" s="108">
        <f t="shared" si="161"/>
        <v>8979.0300000000007</v>
      </c>
      <c r="EW92" s="108">
        <f t="shared" si="162"/>
        <v>8979.0300000000007</v>
      </c>
      <c r="EX92" s="108">
        <f t="shared" si="109"/>
        <v>8979.0300000000007</v>
      </c>
      <c r="EY92" s="108">
        <f t="shared" si="110"/>
        <v>8979.0300000000007</v>
      </c>
      <c r="EZ92" s="108">
        <f t="shared" si="111"/>
        <v>8979.0300000000007</v>
      </c>
      <c r="FA92" s="108">
        <f t="shared" si="112"/>
        <v>8979.0300000000007</v>
      </c>
      <c r="FB92" s="108">
        <f t="shared" si="113"/>
        <v>8979.0300000000007</v>
      </c>
      <c r="FC92" s="108">
        <f t="shared" si="114"/>
        <v>8979.0300000000007</v>
      </c>
      <c r="FD92" s="108">
        <f t="shared" si="115"/>
        <v>8979.0300000000007</v>
      </c>
      <c r="FE92" s="108">
        <f t="shared" si="116"/>
        <v>8979.0300000000007</v>
      </c>
      <c r="FF92" s="108">
        <f t="shared" si="117"/>
        <v>8979.0300000000007</v>
      </c>
      <c r="FG92" s="108">
        <f t="shared" si="118"/>
        <v>8979.0300000000007</v>
      </c>
      <c r="FH92" s="108">
        <f t="shared" si="159"/>
        <v>8979.0300000000007</v>
      </c>
      <c r="FI92" s="108">
        <v>8979.0300000000007</v>
      </c>
    </row>
    <row r="93" spans="1:165" ht="12" customHeight="1" x14ac:dyDescent="0.25">
      <c r="A93" s="22">
        <f t="shared" si="160"/>
        <v>88</v>
      </c>
      <c r="B93" s="10" t="s">
        <v>86</v>
      </c>
      <c r="C93" s="28">
        <v>2021</v>
      </c>
      <c r="D93" s="282"/>
      <c r="E93" s="126">
        <f t="shared" si="91"/>
        <v>8841.4</v>
      </c>
      <c r="F93" s="11">
        <f>SUMIF(Площади!$A:$A,$B:$B,Площади!$C:$C)</f>
        <v>6806.3</v>
      </c>
      <c r="G93" s="11">
        <f>SUMIF(Площади!$A:$A,$B:$B,Площади!$G:$G)</f>
        <v>2035.1</v>
      </c>
      <c r="H93" s="11">
        <f>SUMIF(Площади!$A:$A,$B:$B,Площади!$F:$F)</f>
        <v>891.3</v>
      </c>
      <c r="I93" s="124" t="s">
        <v>494</v>
      </c>
      <c r="J93" s="12">
        <v>39.75</v>
      </c>
      <c r="K93" s="27">
        <v>4.49</v>
      </c>
      <c r="L93" s="27">
        <v>7.61</v>
      </c>
      <c r="M93" s="27">
        <v>11.85</v>
      </c>
      <c r="N93" s="27">
        <v>6.1</v>
      </c>
      <c r="O93" s="27">
        <v>2.78</v>
      </c>
      <c r="P93" s="27">
        <v>1.6</v>
      </c>
      <c r="Q93" s="27">
        <v>5.09</v>
      </c>
      <c r="R93" s="27">
        <v>0.23</v>
      </c>
      <c r="S93" s="35">
        <f t="shared" si="84"/>
        <v>41.34</v>
      </c>
      <c r="T93" s="33">
        <f t="shared" si="84"/>
        <v>4.6696</v>
      </c>
      <c r="U93" s="33">
        <f t="shared" si="84"/>
        <v>7.9144000000000005</v>
      </c>
      <c r="V93" s="33">
        <f t="shared" si="83"/>
        <v>12.324</v>
      </c>
      <c r="W93" s="33">
        <f t="shared" si="83"/>
        <v>6.3439999999999994</v>
      </c>
      <c r="X93" s="33">
        <f t="shared" si="83"/>
        <v>2.8912</v>
      </c>
      <c r="Y93" s="33">
        <f t="shared" ref="Y93:AA156" si="163">P93*$S$1+P93</f>
        <v>1.6640000000000001</v>
      </c>
      <c r="Z93" s="33">
        <f t="shared" si="163"/>
        <v>5.2935999999999996</v>
      </c>
      <c r="AA93" s="33">
        <f t="shared" si="163"/>
        <v>0.23920000000000002</v>
      </c>
      <c r="AB93" s="36"/>
      <c r="AC93" s="36"/>
      <c r="AD93" s="122" t="s">
        <v>395</v>
      </c>
      <c r="AE93" s="37">
        <v>4</v>
      </c>
      <c r="AF93" s="38" t="s">
        <v>396</v>
      </c>
      <c r="AG93" s="282"/>
      <c r="AH93" s="26">
        <v>34.24</v>
      </c>
      <c r="AI93" s="26">
        <v>34.24</v>
      </c>
      <c r="AJ93" s="26">
        <v>2190</v>
      </c>
      <c r="AK93" s="26">
        <v>35.89</v>
      </c>
      <c r="AL93" s="26">
        <v>5.93</v>
      </c>
      <c r="AM93" s="282"/>
      <c r="AN93" s="15">
        <v>7.0000000000000001E-3</v>
      </c>
      <c r="AO93" s="15">
        <v>7.0000000000000001E-3</v>
      </c>
      <c r="AP93" s="16">
        <f t="shared" si="119"/>
        <v>4.193E-4</v>
      </c>
      <c r="AQ93" s="15">
        <f t="shared" si="120"/>
        <v>1.4E-2</v>
      </c>
      <c r="AR93" s="15">
        <v>3.23</v>
      </c>
      <c r="AS93" s="282"/>
      <c r="AT93" s="13">
        <f t="shared" si="121"/>
        <v>6.2390999999999996</v>
      </c>
      <c r="AU93" s="13">
        <f t="shared" si="122"/>
        <v>6.2390999999999996</v>
      </c>
      <c r="AV93" s="13">
        <f t="shared" si="123"/>
        <v>0.37372209000000001</v>
      </c>
      <c r="AW93" s="13">
        <f t="shared" si="124"/>
        <v>12.478199999999999</v>
      </c>
      <c r="AX93" s="13">
        <f t="shared" si="125"/>
        <v>2878.8989999999999</v>
      </c>
      <c r="AY93" s="26">
        <f t="shared" si="126"/>
        <v>2.4162099215056437E-2</v>
      </c>
      <c r="AZ93" s="26">
        <f t="shared" si="127"/>
        <v>2.4162099215056437E-2</v>
      </c>
      <c r="BA93" s="26">
        <f t="shared" si="128"/>
        <v>9.2570336948899504E-2</v>
      </c>
      <c r="BB93" s="26">
        <f t="shared" si="129"/>
        <v>5.0652905422218196E-2</v>
      </c>
      <c r="BC93" s="26">
        <f t="shared" si="130"/>
        <v>1.9309013357613045</v>
      </c>
      <c r="BD93" s="282"/>
      <c r="BE93" s="108">
        <f t="shared" si="131"/>
        <v>215943.11960287401</v>
      </c>
      <c r="BF93" s="108">
        <f t="shared" si="132"/>
        <v>126464.17426619184</v>
      </c>
      <c r="BG93" s="108">
        <f t="shared" si="92"/>
        <v>45693.297646701154</v>
      </c>
      <c r="BH93" s="108">
        <f t="shared" si="93"/>
        <v>7598.8642759864906</v>
      </c>
      <c r="BI93" s="108">
        <f t="shared" si="94"/>
        <v>2710.638347404235</v>
      </c>
      <c r="BJ93" s="127">
        <f t="shared" si="89"/>
        <v>14724.003996099947</v>
      </c>
      <c r="BK93" s="108">
        <f>SUMIF('20.01'!$K:$K,$B:$B,'20.01'!$E:$E)</f>
        <v>55737.37</v>
      </c>
      <c r="BL93" s="108">
        <f t="shared" si="133"/>
        <v>21288.449999999997</v>
      </c>
      <c r="BM93" s="108">
        <f>SUMIF('20.01'!$AI:$AI,$B:$B,'20.01'!$E:$E)</f>
        <v>0</v>
      </c>
      <c r="BN93" s="108">
        <f>SUMIF('20.01'!$L:$L,$B:$B,'20.01'!$E:$E)</f>
        <v>21288.449999999997</v>
      </c>
      <c r="BO93" s="108">
        <f>SUMIF('20.01'!$M:$M,$B:$B,'20.01'!$E:$E)</f>
        <v>0</v>
      </c>
      <c r="BP93" s="108">
        <f>SUMIF('20.01'!$N:$N,$B:$B,'20.01'!$E:$E)</f>
        <v>0</v>
      </c>
      <c r="BQ93" s="108">
        <f>SUMIF('20.01'!$O:$O,$B:$B,'20.01'!$E:$E)</f>
        <v>0</v>
      </c>
      <c r="BR93" s="108">
        <f>SUMIF('20.01'!$T:$T,$B:$B,'20.01'!$E:$E)</f>
        <v>0</v>
      </c>
      <c r="BS93" s="108">
        <f>SUMIF('20.01'!$AT:$AT,$B:$B,'20.01'!$E:$E)</f>
        <v>0</v>
      </c>
      <c r="BT93" s="108">
        <f>SUMIF('20.01'!$AO:$AO,$B:$B,'20.01'!$E:$E)</f>
        <v>0</v>
      </c>
      <c r="BU93" s="108">
        <f t="shared" si="134"/>
        <v>62395.98</v>
      </c>
      <c r="BV93" s="108">
        <f>SUMIF('20.01'!$AE:$AE,$B:$B,'20.01'!$E:$E)</f>
        <v>62395.98</v>
      </c>
      <c r="BW93" s="108">
        <f>SUMIF('20.01'!$AF:$AF,$B:$B,'20.01'!$E:$E)</f>
        <v>0</v>
      </c>
      <c r="BX93" s="108">
        <f>SUMIF('20.01'!$AG:$AG,$B:$B,'20.01'!$E:$E)</f>
        <v>0</v>
      </c>
      <c r="BY93" s="108">
        <f t="shared" si="135"/>
        <v>0</v>
      </c>
      <c r="BZ93" s="108">
        <f>SUMIF('20.01'!$AH:$AH,$B:$B,'20.01'!$E:$E)</f>
        <v>0</v>
      </c>
      <c r="CA93" s="108">
        <f>SUMIF('20.01'!$AP:$AP,$B:$B,'20.01'!$E:$E)</f>
        <v>0</v>
      </c>
      <c r="CB93" s="108">
        <f>SUMIF('20.01'!$AD:$AD,$B:$B,'20.01'!$E:$E)</f>
        <v>0</v>
      </c>
      <c r="CC93" s="108">
        <f t="shared" si="136"/>
        <v>0</v>
      </c>
      <c r="CD93" s="108">
        <f>SUMIF('20.01'!$Z:$Z,$B:$B,'20.01'!$E:$E)</f>
        <v>0</v>
      </c>
      <c r="CE93" s="108">
        <f>SUMIF('20.01'!$S:$S,$B:$B,'20.01'!$E:$E)</f>
        <v>0</v>
      </c>
      <c r="CF93" s="108">
        <f t="shared" si="137"/>
        <v>0</v>
      </c>
      <c r="CG93" s="108">
        <f>SUMIF('20.01'!$AJ:$AJ,$B:$B,'20.01'!$E:$E)</f>
        <v>0</v>
      </c>
      <c r="CH93" s="108">
        <f>SUMIF('20.01'!$AL:$AL,$B:$B,'20.01'!$E:$E)</f>
        <v>0</v>
      </c>
      <c r="CI93" s="108">
        <f>SUMIF('20.01'!$AM:$AM,$B:$B,'20.01'!$E:$E)</f>
        <v>0</v>
      </c>
      <c r="CJ93" s="108">
        <f>SUMIF('20.01'!$W:$W,$B:$B,'20.01'!$E:$E)</f>
        <v>0</v>
      </c>
      <c r="CK93" s="108">
        <f>SUMIF('20.01'!$AR:$AR,$B:$B,'20.01'!$E:$E)</f>
        <v>0</v>
      </c>
      <c r="CL93" s="108">
        <f t="shared" si="138"/>
        <v>0</v>
      </c>
      <c r="CM93" s="108">
        <f>SUMIF('20.01'!$P:$P,$B:$B,'20.01'!$E:$E)</f>
        <v>0</v>
      </c>
      <c r="CN93" s="108">
        <f>SUMIF('20.01'!$Q:$Q,$B:$B,'20.01'!$E:$E)</f>
        <v>0</v>
      </c>
      <c r="CO93" s="108">
        <f>SUMIF('20.01'!$AK:$AK,$B:$B,'20.01'!$E:$E)</f>
        <v>0</v>
      </c>
      <c r="CP93" s="108">
        <f>SUMIF('20.01'!$U:$U,$B:$B,'20.01'!$E:$E)</f>
        <v>0</v>
      </c>
      <c r="CQ93" s="108">
        <f>SUMIF('20.01'!$R:$R,$B:$B,'20.01'!$E:$E)</f>
        <v>0</v>
      </c>
      <c r="CR93" s="108">
        <f>SUMIF('20.01'!$V:$V,$B:$B,'20.01'!$E:$E)</f>
        <v>0</v>
      </c>
      <c r="CS93" s="108">
        <f t="shared" si="139"/>
        <v>0</v>
      </c>
      <c r="CT93" s="108">
        <f>SUMIF('20.01'!$AQ:$AQ,$B:$B,'20.01'!$E:$E)</f>
        <v>0</v>
      </c>
      <c r="CU93" s="108">
        <f>SUMIF('20.01'!$AC:$AC,$B:$B,'20.01'!$E:$E)</f>
        <v>0</v>
      </c>
      <c r="CV93" s="108">
        <f>SUMIF('20.01'!$AS:$AS,$B:$B,'20.01'!$E:$E)</f>
        <v>0</v>
      </c>
      <c r="CW93" s="108">
        <f t="shared" si="140"/>
        <v>0</v>
      </c>
      <c r="CX93" s="108">
        <f>SUMIF('20.01'!$AB:$AB,$B:$B,'20.01'!$E:$E)</f>
        <v>0</v>
      </c>
      <c r="CY93" s="108">
        <f>SUMIF('20.01'!$AA:$AA,$B:$B,'20.01'!$E:$E)</f>
        <v>0</v>
      </c>
      <c r="CZ93" s="108">
        <f>SUMIF('20.01'!$AN:$AN,$B:$B,'20.01'!$E:$E)</f>
        <v>0</v>
      </c>
      <c r="DA93" s="108">
        <f>SUMIF('20.01'!$X:$X,$B:$B,'20.01'!$E:$E)</f>
        <v>0</v>
      </c>
      <c r="DB93" s="108">
        <f>SUMIF('20.01'!$Y:$Y,$B:$B,'20.01'!$E:$E)</f>
        <v>0</v>
      </c>
      <c r="DC93" s="108">
        <f t="shared" si="141"/>
        <v>5794.5153366821423</v>
      </c>
      <c r="DD93" s="127">
        <f t="shared" si="142"/>
        <v>764147.49988096522</v>
      </c>
      <c r="DE93" s="108">
        <f t="shared" si="90"/>
        <v>617923.69674461195</v>
      </c>
      <c r="DF93" s="127">
        <f t="shared" si="143"/>
        <v>1369.2773150732949</v>
      </c>
      <c r="DG93" s="127">
        <f t="shared" si="95"/>
        <v>627.30797481412708</v>
      </c>
      <c r="DH93" s="127">
        <f t="shared" si="96"/>
        <v>741.96934025916778</v>
      </c>
      <c r="DI93" s="108">
        <f>SUMIF('20.01'!$AZ:$AZ,$B:$B,'20.01'!$E:$E)+FH93*$DI$249</f>
        <v>878.59651144671329</v>
      </c>
      <c r="DJ93" s="108">
        <f>SUMIF('20.01'!$AY:$AY,$B:$B,'20.01'!$E:$E)</f>
        <v>0</v>
      </c>
      <c r="DK93" s="108">
        <f t="shared" si="97"/>
        <v>1261.849774273906</v>
      </c>
      <c r="DL93" s="108">
        <f>SUMIF('20.01'!$AX:$AX,$B:$B,'20.01'!$E:$E)</f>
        <v>0</v>
      </c>
      <c r="DM93" s="108">
        <f t="shared" si="98"/>
        <v>141450.97502170218</v>
      </c>
      <c r="DN93" s="108">
        <f>SUMIF('20.01'!$BA:$BA,$B:$B,'20.01'!$E:$E)</f>
        <v>0</v>
      </c>
      <c r="DO93" s="108">
        <f t="shared" si="99"/>
        <v>1263.1045138572081</v>
      </c>
      <c r="DP93" s="108">
        <f>SUMIF('20.01'!$AW:$AW,$B:$B,'20.01'!$E:$E)</f>
        <v>0</v>
      </c>
      <c r="DQ93" s="108">
        <f t="shared" si="144"/>
        <v>669392.01120538416</v>
      </c>
      <c r="DR93" s="108">
        <f t="shared" si="145"/>
        <v>554293.04320151755</v>
      </c>
      <c r="DS93" s="108">
        <f t="shared" si="100"/>
        <v>178256.55796069914</v>
      </c>
      <c r="DT93" s="108">
        <f t="shared" si="101"/>
        <v>376036.48524081847</v>
      </c>
      <c r="DU93" s="108">
        <f t="shared" si="146"/>
        <v>94093.41279147676</v>
      </c>
      <c r="DV93" s="108">
        <f t="shared" si="147"/>
        <v>55866.686454692506</v>
      </c>
      <c r="DW93" s="108">
        <f t="shared" si="148"/>
        <v>38226.726336784246</v>
      </c>
      <c r="DX93" s="108">
        <f t="shared" si="149"/>
        <v>7920.7527428568883</v>
      </c>
      <c r="DY93" s="108">
        <f t="shared" si="150"/>
        <v>4664.2852776607888</v>
      </c>
      <c r="DZ93" s="108">
        <f t="shared" si="151"/>
        <v>3256.4674651960995</v>
      </c>
      <c r="EA93" s="108">
        <f t="shared" si="152"/>
        <v>6264.8645498428659</v>
      </c>
      <c r="EB93" s="108">
        <f t="shared" si="153"/>
        <v>494.48115887648635</v>
      </c>
      <c r="EC93" s="108">
        <f t="shared" si="154"/>
        <v>6325.4567608135676</v>
      </c>
      <c r="ED93" s="108">
        <f t="shared" si="155"/>
        <v>113877.56032664722</v>
      </c>
      <c r="EE93" s="108">
        <f t="shared" si="102"/>
        <v>885300.95018379844</v>
      </c>
      <c r="EF93" s="108">
        <f t="shared" si="156"/>
        <v>365042.28727137827</v>
      </c>
      <c r="EG93" s="108">
        <f t="shared" si="103"/>
        <v>310961.94841635926</v>
      </c>
      <c r="EH93" s="108">
        <f t="shared" si="104"/>
        <v>209296.71449606083</v>
      </c>
      <c r="EI93" s="108">
        <f t="shared" si="157"/>
        <v>331031.8478002582</v>
      </c>
      <c r="EJ93" s="108">
        <f t="shared" si="105"/>
        <v>317072.10116716818</v>
      </c>
      <c r="EK93" s="108">
        <f t="shared" si="106"/>
        <v>938.74663308999584</v>
      </c>
      <c r="EL93" s="108">
        <f>SUMIF('20.01'!$BF:$BF,$B:$B,'20.01'!$E:$E)</f>
        <v>13021</v>
      </c>
      <c r="EM93" s="108">
        <f>SUMIF('20.01'!$BH:$BH,$B:$B,'20.01'!$E:$E)</f>
        <v>0</v>
      </c>
      <c r="EO93" s="115">
        <v>1.3787785763845274E-2</v>
      </c>
      <c r="EP93" s="107">
        <v>3.4064168931159422</v>
      </c>
      <c r="EQ93" s="108">
        <f t="shared" si="158"/>
        <v>8841.3999999999978</v>
      </c>
      <c r="ER93" s="107">
        <v>3.0862315126811595</v>
      </c>
      <c r="ES93" s="108">
        <f t="shared" si="107"/>
        <v>8841.3999999999978</v>
      </c>
      <c r="ET93" s="107">
        <v>1.6009269021739132</v>
      </c>
      <c r="EU93" s="108">
        <f t="shared" si="108"/>
        <v>8841.3999999999978</v>
      </c>
      <c r="EV93" s="108">
        <f t="shared" si="161"/>
        <v>8841.4</v>
      </c>
      <c r="EW93" s="108">
        <f t="shared" si="162"/>
        <v>8841.4</v>
      </c>
      <c r="EX93" s="108">
        <f t="shared" si="109"/>
        <v>8841.4</v>
      </c>
      <c r="EY93" s="108">
        <f t="shared" si="110"/>
        <v>8841.4</v>
      </c>
      <c r="EZ93" s="108">
        <f t="shared" si="111"/>
        <v>8841.4</v>
      </c>
      <c r="FA93" s="108">
        <f t="shared" si="112"/>
        <v>8841.4</v>
      </c>
      <c r="FB93" s="108">
        <f t="shared" si="113"/>
        <v>8841.4</v>
      </c>
      <c r="FC93" s="108">
        <f t="shared" si="114"/>
        <v>8841.4</v>
      </c>
      <c r="FD93" s="108">
        <f t="shared" si="115"/>
        <v>8841.4</v>
      </c>
      <c r="FE93" s="108">
        <f t="shared" si="116"/>
        <v>8841.4</v>
      </c>
      <c r="FF93" s="108">
        <f t="shared" si="117"/>
        <v>8841.4</v>
      </c>
      <c r="FG93" s="108">
        <f t="shared" si="118"/>
        <v>8841.4</v>
      </c>
      <c r="FH93" s="108">
        <f t="shared" si="159"/>
        <v>8841.3999999999978</v>
      </c>
      <c r="FI93" s="108">
        <v>8841.3999999999978</v>
      </c>
    </row>
    <row r="94" spans="1:165" ht="12" customHeight="1" x14ac:dyDescent="0.25">
      <c r="A94" s="22">
        <f t="shared" si="160"/>
        <v>89</v>
      </c>
      <c r="B94" s="10" t="s">
        <v>87</v>
      </c>
      <c r="C94" s="28">
        <v>2021</v>
      </c>
      <c r="D94" s="282"/>
      <c r="E94" s="126">
        <f t="shared" si="91"/>
        <v>6132.4</v>
      </c>
      <c r="F94" s="11">
        <f>SUMIF(Площади!$A:$A,$B:$B,Площади!$C:$C)</f>
        <v>5040.3999999999996</v>
      </c>
      <c r="G94" s="11">
        <f>SUMIF(Площади!$A:$A,$B:$B,Площади!$G:$G)</f>
        <v>1092</v>
      </c>
      <c r="H94" s="11">
        <f>SUMIF(Площади!$A:$A,$B:$B,Площади!$F:$F)</f>
        <v>913.65</v>
      </c>
      <c r="I94" s="124" t="s">
        <v>494</v>
      </c>
      <c r="J94" s="12">
        <v>39.75</v>
      </c>
      <c r="K94" s="27">
        <v>4.49</v>
      </c>
      <c r="L94" s="27">
        <v>7.61</v>
      </c>
      <c r="M94" s="27">
        <v>11.85</v>
      </c>
      <c r="N94" s="27">
        <v>6.1</v>
      </c>
      <c r="O94" s="27">
        <v>2.78</v>
      </c>
      <c r="P94" s="27">
        <v>1.6</v>
      </c>
      <c r="Q94" s="27">
        <v>5.09</v>
      </c>
      <c r="R94" s="27">
        <v>0.23</v>
      </c>
      <c r="S94" s="35">
        <f t="shared" si="84"/>
        <v>41.34</v>
      </c>
      <c r="T94" s="33">
        <f t="shared" si="84"/>
        <v>4.6696</v>
      </c>
      <c r="U94" s="33">
        <f t="shared" si="84"/>
        <v>7.9144000000000005</v>
      </c>
      <c r="V94" s="33">
        <f t="shared" si="84"/>
        <v>12.324</v>
      </c>
      <c r="W94" s="33">
        <f t="shared" si="84"/>
        <v>6.3439999999999994</v>
      </c>
      <c r="X94" s="33">
        <f t="shared" si="84"/>
        <v>2.8912</v>
      </c>
      <c r="Y94" s="33">
        <f t="shared" si="163"/>
        <v>1.6640000000000001</v>
      </c>
      <c r="Z94" s="33">
        <f t="shared" si="163"/>
        <v>5.2935999999999996</v>
      </c>
      <c r="AA94" s="33">
        <f t="shared" si="163"/>
        <v>0.23920000000000002</v>
      </c>
      <c r="AB94" s="36"/>
      <c r="AC94" s="36"/>
      <c r="AD94" s="122" t="s">
        <v>395</v>
      </c>
      <c r="AE94" s="37">
        <v>2</v>
      </c>
      <c r="AF94" s="38" t="s">
        <v>396</v>
      </c>
      <c r="AG94" s="282"/>
      <c r="AH94" s="26">
        <v>34.24</v>
      </c>
      <c r="AI94" s="26">
        <v>34.24</v>
      </c>
      <c r="AJ94" s="26">
        <v>2190</v>
      </c>
      <c r="AK94" s="26">
        <v>35.89</v>
      </c>
      <c r="AL94" s="26">
        <v>5.93</v>
      </c>
      <c r="AM94" s="282"/>
      <c r="AN94" s="15">
        <v>7.0000000000000001E-3</v>
      </c>
      <c r="AO94" s="15">
        <v>7.0000000000000001E-3</v>
      </c>
      <c r="AP94" s="16">
        <f t="shared" si="119"/>
        <v>4.193E-4</v>
      </c>
      <c r="AQ94" s="15">
        <f t="shared" si="120"/>
        <v>1.4E-2</v>
      </c>
      <c r="AR94" s="15">
        <v>3.23</v>
      </c>
      <c r="AS94" s="282"/>
      <c r="AT94" s="13">
        <f t="shared" si="121"/>
        <v>6.3955500000000001</v>
      </c>
      <c r="AU94" s="13">
        <f t="shared" si="122"/>
        <v>6.3955500000000001</v>
      </c>
      <c r="AV94" s="13">
        <f t="shared" si="123"/>
        <v>0.38309344499999998</v>
      </c>
      <c r="AW94" s="13">
        <f t="shared" si="124"/>
        <v>12.7911</v>
      </c>
      <c r="AX94" s="13">
        <f t="shared" si="125"/>
        <v>2951.0895</v>
      </c>
      <c r="AY94" s="26">
        <f t="shared" si="126"/>
        <v>3.5709287065423007E-2</v>
      </c>
      <c r="AZ94" s="26">
        <f t="shared" si="127"/>
        <v>3.5709287065423007E-2</v>
      </c>
      <c r="BA94" s="26">
        <f t="shared" si="128"/>
        <v>0.13681016315798059</v>
      </c>
      <c r="BB94" s="26">
        <f t="shared" si="129"/>
        <v>7.4860181821146704E-2</v>
      </c>
      <c r="BC94" s="26">
        <f t="shared" si="130"/>
        <v>2.8536887246428804</v>
      </c>
      <c r="BD94" s="282"/>
      <c r="BE94" s="108">
        <f t="shared" si="131"/>
        <v>198861.3955721957</v>
      </c>
      <c r="BF94" s="108">
        <f t="shared" si="132"/>
        <v>101054.38930949995</v>
      </c>
      <c r="BG94" s="108">
        <f t="shared" si="92"/>
        <v>31692.896881560639</v>
      </c>
      <c r="BH94" s="108">
        <f t="shared" si="93"/>
        <v>5270.5765247652598</v>
      </c>
      <c r="BI94" s="108">
        <f t="shared" si="94"/>
        <v>1880.1002784199036</v>
      </c>
      <c r="BJ94" s="127">
        <f t="shared" si="89"/>
        <v>10212.577431818869</v>
      </c>
      <c r="BK94" s="108">
        <f>('20.01'!E1618+'20.01'!E2870)/(FH94+FH95)*FH94</f>
        <v>51998.238192935285</v>
      </c>
      <c r="BL94" s="108">
        <f t="shared" si="133"/>
        <v>0</v>
      </c>
      <c r="BM94" s="108">
        <f>SUMIF('20.01'!$AI:$AI,$B:$B,'20.01'!$E:$E)</f>
        <v>0</v>
      </c>
      <c r="BN94" s="108">
        <f>SUMIF('20.01'!$L:$L,$B:$B,'20.01'!$E:$E)</f>
        <v>0</v>
      </c>
      <c r="BO94" s="108">
        <f>SUMIF('20.01'!$M:$M,$B:$B,'20.01'!$E:$E)</f>
        <v>0</v>
      </c>
      <c r="BP94" s="108">
        <f>SUMIF('20.01'!$N:$N,$B:$B,'20.01'!$E:$E)</f>
        <v>0</v>
      </c>
      <c r="BQ94" s="108">
        <f>SUMIF('20.01'!$O:$O,$B:$B,'20.01'!$E:$E)</f>
        <v>0</v>
      </c>
      <c r="BR94" s="108">
        <f>SUMIF('20.01'!$T:$T,$B:$B,'20.01'!$E:$E)</f>
        <v>0</v>
      </c>
      <c r="BS94" s="108">
        <f>SUMIF('20.01'!$AT:$AT,$B:$B,'20.01'!$E:$E)</f>
        <v>0</v>
      </c>
      <c r="BT94" s="108">
        <f>SUMIF('20.01'!$AO:$AO,$B:$B,'20.01'!$E:$E)</f>
        <v>0</v>
      </c>
      <c r="BU94" s="108">
        <f t="shared" si="134"/>
        <v>0</v>
      </c>
      <c r="BV94" s="108">
        <f>SUMIF('20.01'!$AE:$AE,$B:$B,'20.01'!$E:$E)</f>
        <v>0</v>
      </c>
      <c r="BW94" s="108">
        <f>SUMIF('20.01'!$AF:$AF,$B:$B,'20.01'!$E:$E)</f>
        <v>0</v>
      </c>
      <c r="BX94" s="108">
        <f>SUMIF('20.01'!$AG:$AG,$B:$B,'20.01'!$E:$E)</f>
        <v>0</v>
      </c>
      <c r="BY94" s="108">
        <f t="shared" si="135"/>
        <v>0</v>
      </c>
      <c r="BZ94" s="108">
        <f>SUMIF('20.01'!$AH:$AH,$B:$B,'20.01'!$E:$E)</f>
        <v>0</v>
      </c>
      <c r="CA94" s="108">
        <f>SUMIF('20.01'!$AP:$AP,$B:$B,'20.01'!$E:$E)</f>
        <v>0</v>
      </c>
      <c r="CB94" s="108">
        <f>SUMIF('20.01'!$AD:$AD,$B:$B,'20.01'!$E:$E)</f>
        <v>0</v>
      </c>
      <c r="CC94" s="108">
        <f t="shared" si="136"/>
        <v>0</v>
      </c>
      <c r="CD94" s="108">
        <f>SUMIF('20.01'!$Z:$Z,$B:$B,'20.01'!$E:$E)</f>
        <v>0</v>
      </c>
      <c r="CE94" s="108">
        <f>SUMIF('20.01'!$S:$S,$B:$B,'20.01'!$E:$E)</f>
        <v>0</v>
      </c>
      <c r="CF94" s="108">
        <f t="shared" si="137"/>
        <v>93787.92717446656</v>
      </c>
      <c r="CG94" s="108">
        <f>'20.01'!E884/(FH94+FH95)*FH94</f>
        <v>93787.92717446656</v>
      </c>
      <c r="CH94" s="108">
        <f>SUMIF('20.01'!$AL:$AL,$B:$B,'20.01'!$E:$E)</f>
        <v>0</v>
      </c>
      <c r="CI94" s="108">
        <f>SUMIF('20.01'!$AM:$AM,$B:$B,'20.01'!$E:$E)</f>
        <v>0</v>
      </c>
      <c r="CJ94" s="108">
        <f>SUMIF('20.01'!$W:$W,$B:$B,'20.01'!$E:$E)</f>
        <v>0</v>
      </c>
      <c r="CK94" s="108">
        <f>SUMIF('20.01'!$AR:$AR,$B:$B,'20.01'!$E:$E)</f>
        <v>0</v>
      </c>
      <c r="CL94" s="108">
        <f t="shared" si="138"/>
        <v>0</v>
      </c>
      <c r="CM94" s="108">
        <f>SUMIF('20.01'!$P:$P,$B:$B,'20.01'!$E:$E)</f>
        <v>0</v>
      </c>
      <c r="CN94" s="108">
        <f>SUMIF('20.01'!$Q:$Q,$B:$B,'20.01'!$E:$E)</f>
        <v>0</v>
      </c>
      <c r="CO94" s="108">
        <f>SUMIF('20.01'!$AK:$AK,$B:$B,'20.01'!$E:$E)</f>
        <v>0</v>
      </c>
      <c r="CP94" s="108">
        <f>SUMIF('20.01'!$U:$U,$B:$B,'20.01'!$E:$E)</f>
        <v>0</v>
      </c>
      <c r="CQ94" s="108">
        <f>SUMIF('20.01'!$R:$R,$B:$B,'20.01'!$E:$E)</f>
        <v>0</v>
      </c>
      <c r="CR94" s="108">
        <f>SUMIF('20.01'!$V:$V,$B:$B,'20.01'!$E:$E)</f>
        <v>0</v>
      </c>
      <c r="CS94" s="108">
        <f t="shared" si="139"/>
        <v>0</v>
      </c>
      <c r="CT94" s="108">
        <f>SUMIF('20.01'!$AQ:$AQ,$B:$B,'20.01'!$E:$E)</f>
        <v>0</v>
      </c>
      <c r="CU94" s="108">
        <f>SUMIF('20.01'!$AC:$AC,$B:$B,'20.01'!$E:$E)</f>
        <v>0</v>
      </c>
      <c r="CV94" s="108">
        <f>SUMIF('20.01'!$AS:$AS,$B:$B,'20.01'!$E:$E)</f>
        <v>0</v>
      </c>
      <c r="CW94" s="108">
        <f t="shared" si="140"/>
        <v>0</v>
      </c>
      <c r="CX94" s="108">
        <f>SUMIF('20.01'!$AB:$AB,$B:$B,'20.01'!$E:$E)</f>
        <v>0</v>
      </c>
      <c r="CY94" s="108">
        <f>SUMIF('20.01'!$AA:$AA,$B:$B,'20.01'!$E:$E)</f>
        <v>0</v>
      </c>
      <c r="CZ94" s="108">
        <f>SUMIF('20.01'!$AN:$AN,$B:$B,'20.01'!$E:$E)</f>
        <v>0</v>
      </c>
      <c r="DA94" s="108">
        <f>SUMIF('20.01'!$X:$X,$B:$B,'20.01'!$E:$E)</f>
        <v>0</v>
      </c>
      <c r="DB94" s="108">
        <f>SUMIF('20.01'!$Y:$Y,$B:$B,'20.01'!$E:$E)</f>
        <v>0</v>
      </c>
      <c r="DC94" s="108">
        <f t="shared" si="141"/>
        <v>4019.0790882291922</v>
      </c>
      <c r="DD94" s="127">
        <f t="shared" si="142"/>
        <v>530013.13460198976</v>
      </c>
      <c r="DE94" s="108">
        <f t="shared" si="90"/>
        <v>428592.22271548159</v>
      </c>
      <c r="DF94" s="127">
        <f t="shared" si="143"/>
        <v>949.73151389547763</v>
      </c>
      <c r="DG94" s="127">
        <f t="shared" si="95"/>
        <v>435.10116324905039</v>
      </c>
      <c r="DH94" s="127">
        <f t="shared" si="96"/>
        <v>514.63035064642725</v>
      </c>
      <c r="DI94" s="108">
        <f>SUMIF('20.01'!$AZ:$AZ,$B:$B,'20.01'!$E:$E)+FH94*$DI$249</f>
        <v>609.39503322955932</v>
      </c>
      <c r="DJ94" s="108">
        <f>SUMIF('20.01'!$AY:$AY,$B:$B,'20.01'!$E:$E)</f>
        <v>0</v>
      </c>
      <c r="DK94" s="108">
        <f t="shared" si="97"/>
        <v>875.21971133047975</v>
      </c>
      <c r="DL94" s="108">
        <f>SUMIF('20.01'!$AX:$AX,$B:$B,'20.01'!$E:$E)</f>
        <v>0</v>
      </c>
      <c r="DM94" s="108">
        <f t="shared" si="98"/>
        <v>98110.475628643282</v>
      </c>
      <c r="DN94" s="108">
        <f>SUMIF('20.01'!$BA:$BA,$B:$B,'20.01'!$E:$E)</f>
        <v>0</v>
      </c>
      <c r="DO94" s="108">
        <f t="shared" si="99"/>
        <v>876.08999940936337</v>
      </c>
      <c r="DP94" s="108">
        <f>SUMIF('20.01'!$AW:$AW,$B:$B,'20.01'!$E:$E)</f>
        <v>0</v>
      </c>
      <c r="DQ94" s="108">
        <f t="shared" si="144"/>
        <v>464290.67449904978</v>
      </c>
      <c r="DR94" s="108">
        <f t="shared" si="145"/>
        <v>384457.96572137752</v>
      </c>
      <c r="DS94" s="108">
        <f t="shared" si="100"/>
        <v>123638.84860295788</v>
      </c>
      <c r="DT94" s="108">
        <f t="shared" si="101"/>
        <v>260819.11711841967</v>
      </c>
      <c r="DU94" s="108">
        <f t="shared" si="146"/>
        <v>65263.243898302564</v>
      </c>
      <c r="DV94" s="108">
        <f t="shared" si="147"/>
        <v>38749.165066025344</v>
      </c>
      <c r="DW94" s="108">
        <f t="shared" si="148"/>
        <v>26514.07883227722</v>
      </c>
      <c r="DX94" s="108">
        <f t="shared" si="149"/>
        <v>5493.8385459650735</v>
      </c>
      <c r="DY94" s="108">
        <f t="shared" si="150"/>
        <v>3235.1508852361653</v>
      </c>
      <c r="DZ94" s="108">
        <f t="shared" si="151"/>
        <v>2258.6876607289082</v>
      </c>
      <c r="EA94" s="108">
        <f t="shared" si="152"/>
        <v>4345.313566342028</v>
      </c>
      <c r="EB94" s="108">
        <f t="shared" si="153"/>
        <v>342.97240919924064</v>
      </c>
      <c r="EC94" s="108">
        <f t="shared" si="154"/>
        <v>4387.3403578633624</v>
      </c>
      <c r="ED94" s="108">
        <f t="shared" si="155"/>
        <v>78985.539727546726</v>
      </c>
      <c r="EE94" s="108">
        <f t="shared" si="102"/>
        <v>614045.23569877248</v>
      </c>
      <c r="EF94" s="108">
        <f t="shared" si="156"/>
        <v>253193.53523910249</v>
      </c>
      <c r="EG94" s="108">
        <f t="shared" si="103"/>
        <v>215683.38187034655</v>
      </c>
      <c r="EH94" s="108">
        <f t="shared" si="104"/>
        <v>145168.3185893234</v>
      </c>
      <c r="EI94" s="108">
        <f t="shared" si="157"/>
        <v>228779.19595411111</v>
      </c>
      <c r="EJ94" s="108">
        <f t="shared" si="105"/>
        <v>219928.69911471775</v>
      </c>
      <c r="EK94" s="108">
        <f t="shared" si="106"/>
        <v>651.13683939336761</v>
      </c>
      <c r="EL94" s="108">
        <f>SUMIF('20.01'!$BF:$BF,$B:$B,'20.01'!$E:$E)</f>
        <v>8199.36</v>
      </c>
      <c r="EM94" s="108">
        <f>SUMIF('20.01'!$BH:$BH,$B:$B,'20.01'!$E:$E)</f>
        <v>0</v>
      </c>
      <c r="EO94" s="115">
        <v>9.5635338951382456E-3</v>
      </c>
      <c r="EP94" s="107">
        <v>3.4064158621364933</v>
      </c>
      <c r="EQ94" s="108">
        <f t="shared" si="158"/>
        <v>6132.4000000000005</v>
      </c>
      <c r="ER94" s="107">
        <v>3.0862314044192054</v>
      </c>
      <c r="ES94" s="108">
        <f t="shared" si="107"/>
        <v>6132.4000000000005</v>
      </c>
      <c r="ET94" s="107">
        <v>1.6009276542968112</v>
      </c>
      <c r="EU94" s="108">
        <f t="shared" si="108"/>
        <v>6132.4000000000005</v>
      </c>
      <c r="EV94" s="108">
        <f t="shared" si="161"/>
        <v>6132.4</v>
      </c>
      <c r="EW94" s="108">
        <f t="shared" si="162"/>
        <v>6132.4</v>
      </c>
      <c r="EX94" s="108">
        <f t="shared" si="109"/>
        <v>6132.4</v>
      </c>
      <c r="EY94" s="108">
        <f t="shared" si="110"/>
        <v>6132.4</v>
      </c>
      <c r="EZ94" s="108">
        <f t="shared" si="111"/>
        <v>6132.4</v>
      </c>
      <c r="FA94" s="108">
        <f t="shared" si="112"/>
        <v>6132.4</v>
      </c>
      <c r="FB94" s="108">
        <f t="shared" si="113"/>
        <v>6132.4</v>
      </c>
      <c r="FC94" s="108">
        <f t="shared" si="114"/>
        <v>6132.4</v>
      </c>
      <c r="FD94" s="108">
        <f t="shared" si="115"/>
        <v>6132.4</v>
      </c>
      <c r="FE94" s="108">
        <f t="shared" si="116"/>
        <v>6132.4</v>
      </c>
      <c r="FF94" s="108">
        <f t="shared" si="117"/>
        <v>6132.4</v>
      </c>
      <c r="FG94" s="108">
        <f t="shared" si="118"/>
        <v>6132.4</v>
      </c>
      <c r="FH94" s="108">
        <f t="shared" si="159"/>
        <v>6132.4000000000005</v>
      </c>
      <c r="FI94" s="108">
        <v>6132.4000000000005</v>
      </c>
    </row>
    <row r="95" spans="1:165" ht="12" customHeight="1" x14ac:dyDescent="0.25">
      <c r="A95" s="22">
        <f t="shared" si="160"/>
        <v>90</v>
      </c>
      <c r="B95" s="10" t="s">
        <v>88</v>
      </c>
      <c r="C95" s="28">
        <v>2021</v>
      </c>
      <c r="D95" s="282"/>
      <c r="E95" s="126">
        <f t="shared" si="91"/>
        <v>5021.6000000000004</v>
      </c>
      <c r="F95" s="11">
        <f>SUMIF(Площади!$A:$A,$B:$B,Площади!$C:$C)</f>
        <v>5021.6000000000004</v>
      </c>
      <c r="G95" s="11">
        <f>SUMIF(Площади!$A:$A,$B:$B,Площади!$G:$G)</f>
        <v>0</v>
      </c>
      <c r="H95" s="11">
        <f>SUMIF(Площади!$A:$A,$B:$B,Площади!$F:$F)</f>
        <v>913.65</v>
      </c>
      <c r="I95" s="124" t="s">
        <v>494</v>
      </c>
      <c r="J95" s="12">
        <v>39.75</v>
      </c>
      <c r="K95" s="27">
        <v>4.49</v>
      </c>
      <c r="L95" s="27">
        <v>7.61</v>
      </c>
      <c r="M95" s="27">
        <v>11.85</v>
      </c>
      <c r="N95" s="27">
        <v>6.1</v>
      </c>
      <c r="O95" s="27">
        <v>2.78</v>
      </c>
      <c r="P95" s="27">
        <v>1.6</v>
      </c>
      <c r="Q95" s="27">
        <v>5.09</v>
      </c>
      <c r="R95" s="27">
        <v>0.23</v>
      </c>
      <c r="S95" s="35">
        <f t="shared" si="84"/>
        <v>41.34</v>
      </c>
      <c r="T95" s="33">
        <f t="shared" si="84"/>
        <v>4.6696</v>
      </c>
      <c r="U95" s="33">
        <f t="shared" si="84"/>
        <v>7.9144000000000005</v>
      </c>
      <c r="V95" s="33">
        <f t="shared" si="84"/>
        <v>12.324</v>
      </c>
      <c r="W95" s="33">
        <f t="shared" si="84"/>
        <v>6.3439999999999994</v>
      </c>
      <c r="X95" s="33">
        <f t="shared" si="84"/>
        <v>2.8912</v>
      </c>
      <c r="Y95" s="33">
        <f t="shared" si="163"/>
        <v>1.6640000000000001</v>
      </c>
      <c r="Z95" s="33">
        <f t="shared" si="163"/>
        <v>5.2935999999999996</v>
      </c>
      <c r="AA95" s="33">
        <f t="shared" si="163"/>
        <v>0.23920000000000002</v>
      </c>
      <c r="AB95" s="36"/>
      <c r="AC95" s="36"/>
      <c r="AD95" s="122" t="s">
        <v>395</v>
      </c>
      <c r="AE95" s="37">
        <v>2</v>
      </c>
      <c r="AF95" s="38" t="s">
        <v>396</v>
      </c>
      <c r="AG95" s="282"/>
      <c r="AH95" s="26">
        <v>34.24</v>
      </c>
      <c r="AI95" s="26">
        <v>34.24</v>
      </c>
      <c r="AJ95" s="26">
        <v>2190</v>
      </c>
      <c r="AK95" s="26">
        <v>35.89</v>
      </c>
      <c r="AL95" s="26">
        <v>5.93</v>
      </c>
      <c r="AM95" s="282"/>
      <c r="AN95" s="15">
        <v>7.0000000000000001E-3</v>
      </c>
      <c r="AO95" s="15">
        <v>7.0000000000000001E-3</v>
      </c>
      <c r="AP95" s="16">
        <f t="shared" si="119"/>
        <v>4.193E-4</v>
      </c>
      <c r="AQ95" s="15">
        <f t="shared" si="120"/>
        <v>1.4E-2</v>
      </c>
      <c r="AR95" s="15">
        <v>3.23</v>
      </c>
      <c r="AS95" s="282"/>
      <c r="AT95" s="13">
        <f t="shared" si="121"/>
        <v>6.3955500000000001</v>
      </c>
      <c r="AU95" s="13">
        <f t="shared" si="122"/>
        <v>6.3955500000000001</v>
      </c>
      <c r="AV95" s="13">
        <f t="shared" si="123"/>
        <v>0.38309344499999998</v>
      </c>
      <c r="AW95" s="13">
        <f t="shared" si="124"/>
        <v>12.7911</v>
      </c>
      <c r="AX95" s="13">
        <f t="shared" si="125"/>
        <v>2951.0895</v>
      </c>
      <c r="AY95" s="26">
        <f t="shared" si="126"/>
        <v>4.360833837820615E-2</v>
      </c>
      <c r="AZ95" s="26">
        <f t="shared" si="127"/>
        <v>4.360833837820615E-2</v>
      </c>
      <c r="BA95" s="26">
        <f t="shared" si="128"/>
        <v>0.16707317280348891</v>
      </c>
      <c r="BB95" s="26">
        <f t="shared" si="129"/>
        <v>9.1419583200573515E-2</v>
      </c>
      <c r="BC95" s="26">
        <f t="shared" si="130"/>
        <v>3.4849372182173006</v>
      </c>
      <c r="BD95" s="282"/>
      <c r="BE95" s="108">
        <f t="shared" si="131"/>
        <v>211886.35614658822</v>
      </c>
      <c r="BF95" s="108">
        <f t="shared" si="132"/>
        <v>131795.74518697162</v>
      </c>
      <c r="BG95" s="108">
        <f t="shared" si="92"/>
        <v>25952.164076127596</v>
      </c>
      <c r="BH95" s="108">
        <f t="shared" si="93"/>
        <v>4315.8840057336811</v>
      </c>
      <c r="BI95" s="108">
        <f t="shared" si="94"/>
        <v>1539.545945814589</v>
      </c>
      <c r="BJ95" s="127">
        <f t="shared" si="89"/>
        <v>8362.7093522310388</v>
      </c>
      <c r="BK95" s="108">
        <f>('20.01'!E1618+'20.01'!E2870)/(FH94+FH95)*FH95+'20.01'!E1619</f>
        <v>91625.441807064723</v>
      </c>
      <c r="BL95" s="108">
        <f t="shared" si="133"/>
        <v>0</v>
      </c>
      <c r="BM95" s="108">
        <f>SUMIF('20.01'!$AI:$AI,$B:$B,'20.01'!$E:$E)</f>
        <v>0</v>
      </c>
      <c r="BN95" s="108">
        <f>SUMIF('20.01'!$L:$L,$B:$B,'20.01'!$E:$E)</f>
        <v>0</v>
      </c>
      <c r="BO95" s="108">
        <f>SUMIF('20.01'!$M:$M,$B:$B,'20.01'!$E:$E)</f>
        <v>0</v>
      </c>
      <c r="BP95" s="108">
        <f>SUMIF('20.01'!$N:$N,$B:$B,'20.01'!$E:$E)</f>
        <v>0</v>
      </c>
      <c r="BQ95" s="108">
        <f>SUMIF('20.01'!$O:$O,$B:$B,'20.01'!$E:$E)</f>
        <v>0</v>
      </c>
      <c r="BR95" s="108">
        <f>SUMIF('20.01'!$T:$T,$B:$B,'20.01'!$E:$E)</f>
        <v>0</v>
      </c>
      <c r="BS95" s="108">
        <f>SUMIF('20.01'!$AT:$AT,$B:$B,'20.01'!$E:$E)</f>
        <v>0</v>
      </c>
      <c r="BT95" s="108">
        <f>SUMIF('20.01'!$AO:$AO,$B:$B,'20.01'!$E:$E)</f>
        <v>0</v>
      </c>
      <c r="BU95" s="108">
        <f t="shared" si="134"/>
        <v>0</v>
      </c>
      <c r="BV95" s="108">
        <f>SUMIF('20.01'!$AE:$AE,$B:$B,'20.01'!$E:$E)</f>
        <v>0</v>
      </c>
      <c r="BW95" s="108">
        <f>SUMIF('20.01'!$AF:$AF,$B:$B,'20.01'!$E:$E)</f>
        <v>0</v>
      </c>
      <c r="BX95" s="108">
        <f>SUMIF('20.01'!$AG:$AG,$B:$B,'20.01'!$E:$E)</f>
        <v>0</v>
      </c>
      <c r="BY95" s="108">
        <f t="shared" si="135"/>
        <v>0</v>
      </c>
      <c r="BZ95" s="108">
        <f>SUMIF('20.01'!$AH:$AH,$B:$B,'20.01'!$E:$E)</f>
        <v>0</v>
      </c>
      <c r="CA95" s="108">
        <f>SUMIF('20.01'!$AP:$AP,$B:$B,'20.01'!$E:$E)</f>
        <v>0</v>
      </c>
      <c r="CB95" s="108">
        <f>SUMIF('20.01'!$AD:$AD,$B:$B,'20.01'!$E:$E)</f>
        <v>0</v>
      </c>
      <c r="CC95" s="108">
        <f t="shared" si="136"/>
        <v>0</v>
      </c>
      <c r="CD95" s="108">
        <f>SUMIF('20.01'!$Z:$Z,$B:$B,'20.01'!$E:$E)</f>
        <v>0</v>
      </c>
      <c r="CE95" s="108">
        <f>SUMIF('20.01'!$S:$S,$B:$B,'20.01'!$E:$E)</f>
        <v>0</v>
      </c>
      <c r="CF95" s="108">
        <f t="shared" si="137"/>
        <v>76799.532825533432</v>
      </c>
      <c r="CG95" s="108">
        <f>'20.01'!E884/(FH94+FH95)*FH95</f>
        <v>76799.532825533432</v>
      </c>
      <c r="CH95" s="108">
        <f>SUMIF('20.01'!$AL:$AL,$B:$B,'20.01'!$E:$E)</f>
        <v>0</v>
      </c>
      <c r="CI95" s="108">
        <f>SUMIF('20.01'!$AM:$AM,$B:$B,'20.01'!$E:$E)</f>
        <v>0</v>
      </c>
      <c r="CJ95" s="108">
        <f>SUMIF('20.01'!$W:$W,$B:$B,'20.01'!$E:$E)</f>
        <v>0</v>
      </c>
      <c r="CK95" s="108">
        <f>SUMIF('20.01'!$AR:$AR,$B:$B,'20.01'!$E:$E)</f>
        <v>0</v>
      </c>
      <c r="CL95" s="108">
        <f t="shared" si="138"/>
        <v>0</v>
      </c>
      <c r="CM95" s="108">
        <f>SUMIF('20.01'!$P:$P,$B:$B,'20.01'!$E:$E)</f>
        <v>0</v>
      </c>
      <c r="CN95" s="108">
        <f>SUMIF('20.01'!$Q:$Q,$B:$B,'20.01'!$E:$E)</f>
        <v>0</v>
      </c>
      <c r="CO95" s="108">
        <f>SUMIF('20.01'!$AK:$AK,$B:$B,'20.01'!$E:$E)</f>
        <v>0</v>
      </c>
      <c r="CP95" s="108">
        <f>SUMIF('20.01'!$U:$U,$B:$B,'20.01'!$E:$E)</f>
        <v>0</v>
      </c>
      <c r="CQ95" s="108">
        <f>SUMIF('20.01'!$R:$R,$B:$B,'20.01'!$E:$E)</f>
        <v>0</v>
      </c>
      <c r="CR95" s="108">
        <f>SUMIF('20.01'!$V:$V,$B:$B,'20.01'!$E:$E)</f>
        <v>0</v>
      </c>
      <c r="CS95" s="108">
        <f t="shared" si="139"/>
        <v>0</v>
      </c>
      <c r="CT95" s="108">
        <f>SUMIF('20.01'!$AQ:$AQ,$B:$B,'20.01'!$E:$E)</f>
        <v>0</v>
      </c>
      <c r="CU95" s="108">
        <f>SUMIF('20.01'!$AC:$AC,$B:$B,'20.01'!$E:$E)</f>
        <v>0</v>
      </c>
      <c r="CV95" s="108">
        <f>SUMIF('20.01'!$AS:$AS,$B:$B,'20.01'!$E:$E)</f>
        <v>0</v>
      </c>
      <c r="CW95" s="108">
        <f t="shared" si="140"/>
        <v>0</v>
      </c>
      <c r="CX95" s="108">
        <f>SUMIF('20.01'!$AB:$AB,$B:$B,'20.01'!$E:$E)</f>
        <v>0</v>
      </c>
      <c r="CY95" s="108">
        <f>SUMIF('20.01'!$AA:$AA,$B:$B,'20.01'!$E:$E)</f>
        <v>0</v>
      </c>
      <c r="CZ95" s="108">
        <f>SUMIF('20.01'!$AN:$AN,$B:$B,'20.01'!$E:$E)</f>
        <v>0</v>
      </c>
      <c r="DA95" s="108">
        <f>SUMIF('20.01'!$X:$X,$B:$B,'20.01'!$E:$E)</f>
        <v>0</v>
      </c>
      <c r="DB95" s="108">
        <f>SUMIF('20.01'!$Y:$Y,$B:$B,'20.01'!$E:$E)</f>
        <v>0</v>
      </c>
      <c r="DC95" s="108">
        <f t="shared" si="141"/>
        <v>3291.0781340831822</v>
      </c>
      <c r="DD95" s="127">
        <f t="shared" si="142"/>
        <v>434008.5377205257</v>
      </c>
      <c r="DE95" s="108">
        <f t="shared" si="90"/>
        <v>350958.63048530137</v>
      </c>
      <c r="DF95" s="127">
        <f t="shared" si="143"/>
        <v>777.70069959192642</v>
      </c>
      <c r="DG95" s="127">
        <f t="shared" si="95"/>
        <v>356.28856587493169</v>
      </c>
      <c r="DH95" s="127">
        <f t="shared" si="96"/>
        <v>421.41213371699479</v>
      </c>
      <c r="DI95" s="108">
        <f>SUMIF('20.01'!$AZ:$AZ,$B:$B,'20.01'!$E:$E)+FH95*$DI$249</f>
        <v>499.01149612966452</v>
      </c>
      <c r="DJ95" s="108">
        <f>SUMIF('20.01'!$AY:$AY,$B:$B,'20.01'!$E:$E)</f>
        <v>0</v>
      </c>
      <c r="DK95" s="108">
        <f t="shared" si="97"/>
        <v>716.68568625939861</v>
      </c>
      <c r="DL95" s="108">
        <f>SUMIF('20.01'!$AX:$AX,$B:$B,'20.01'!$E:$E)</f>
        <v>0</v>
      </c>
      <c r="DM95" s="108">
        <f t="shared" si="98"/>
        <v>80339.111019632604</v>
      </c>
      <c r="DN95" s="108">
        <f>SUMIF('20.01'!$BA:$BA,$B:$B,'20.01'!$E:$E)</f>
        <v>0</v>
      </c>
      <c r="DO95" s="108">
        <f t="shared" si="99"/>
        <v>717.39833361066758</v>
      </c>
      <c r="DP95" s="108">
        <f>SUMIF('20.01'!$AW:$AW,$B:$B,'20.01'!$E:$E)</f>
        <v>0</v>
      </c>
      <c r="DQ95" s="108">
        <f t="shared" si="144"/>
        <v>380190.79822980036</v>
      </c>
      <c r="DR95" s="108">
        <f t="shared" si="145"/>
        <v>314818.6877350579</v>
      </c>
      <c r="DS95" s="108">
        <f t="shared" si="100"/>
        <v>101243.36999292499</v>
      </c>
      <c r="DT95" s="108">
        <f t="shared" si="101"/>
        <v>213575.31774213293</v>
      </c>
      <c r="DU95" s="108">
        <f t="shared" si="146"/>
        <v>53441.703991865506</v>
      </c>
      <c r="DV95" s="108">
        <f t="shared" si="147"/>
        <v>31730.286233049508</v>
      </c>
      <c r="DW95" s="108">
        <f t="shared" si="148"/>
        <v>21711.417758816002</v>
      </c>
      <c r="DX95" s="108">
        <f t="shared" si="149"/>
        <v>4498.7051794433182</v>
      </c>
      <c r="DY95" s="108">
        <f t="shared" si="150"/>
        <v>2649.147753783498</v>
      </c>
      <c r="DZ95" s="108">
        <f t="shared" si="151"/>
        <v>1849.5574256598204</v>
      </c>
      <c r="EA95" s="108">
        <f t="shared" si="152"/>
        <v>3558.2197189914427</v>
      </c>
      <c r="EB95" s="108">
        <f t="shared" si="153"/>
        <v>280.84766975978511</v>
      </c>
      <c r="EC95" s="108">
        <f t="shared" si="154"/>
        <v>3592.6339346824502</v>
      </c>
      <c r="ED95" s="108">
        <f t="shared" si="155"/>
        <v>64678.394477830632</v>
      </c>
      <c r="EE95" s="108">
        <f t="shared" si="102"/>
        <v>502819.37831598637</v>
      </c>
      <c r="EF95" s="108">
        <f t="shared" si="156"/>
        <v>207331.0052437344</v>
      </c>
      <c r="EG95" s="108">
        <f t="shared" si="103"/>
        <v>176615.30076318115</v>
      </c>
      <c r="EH95" s="108">
        <f t="shared" si="104"/>
        <v>118873.07230907088</v>
      </c>
      <c r="EI95" s="108">
        <f t="shared" si="157"/>
        <v>183402.28131849007</v>
      </c>
      <c r="EJ95" s="108">
        <f t="shared" si="105"/>
        <v>180135.83810620315</v>
      </c>
      <c r="EK95" s="108">
        <f t="shared" si="106"/>
        <v>533.32321228693695</v>
      </c>
      <c r="EL95" s="108">
        <f>SUMIF('20.01'!$BF:$BF,$B:$B,'20.01'!$E:$E)</f>
        <v>2733.12</v>
      </c>
      <c r="EM95" s="108">
        <f>SUMIF('20.01'!$BH:$BH,$B:$B,'20.01'!$E:$E)</f>
        <v>0</v>
      </c>
      <c r="EO95" s="115">
        <v>7.8331532009799591E-3</v>
      </c>
      <c r="EP95" s="107">
        <v>3.4064167829936589</v>
      </c>
      <c r="EQ95" s="108">
        <f t="shared" si="158"/>
        <v>5021.5999999999995</v>
      </c>
      <c r="ER95" s="107">
        <v>3.0862303035137399</v>
      </c>
      <c r="ES95" s="108">
        <f t="shared" si="107"/>
        <v>5021.5999999999995</v>
      </c>
      <c r="ET95" s="107">
        <v>1.6009280261636023</v>
      </c>
      <c r="EU95" s="108">
        <f t="shared" si="108"/>
        <v>5021.5999999999995</v>
      </c>
      <c r="EV95" s="108">
        <f t="shared" si="161"/>
        <v>5021.6000000000004</v>
      </c>
      <c r="EW95" s="108">
        <f t="shared" si="162"/>
        <v>5021.6000000000004</v>
      </c>
      <c r="EX95" s="108">
        <f t="shared" si="109"/>
        <v>5021.6000000000004</v>
      </c>
      <c r="EY95" s="108">
        <f t="shared" si="110"/>
        <v>5021.6000000000004</v>
      </c>
      <c r="EZ95" s="108">
        <f t="shared" si="111"/>
        <v>5021.6000000000004</v>
      </c>
      <c r="FA95" s="108">
        <f t="shared" si="112"/>
        <v>5021.6000000000004</v>
      </c>
      <c r="FB95" s="108">
        <f t="shared" si="113"/>
        <v>5021.6000000000004</v>
      </c>
      <c r="FC95" s="108">
        <f t="shared" si="114"/>
        <v>5021.6000000000004</v>
      </c>
      <c r="FD95" s="108">
        <f t="shared" si="115"/>
        <v>5021.6000000000004</v>
      </c>
      <c r="FE95" s="108">
        <f t="shared" si="116"/>
        <v>5021.6000000000004</v>
      </c>
      <c r="FF95" s="108">
        <f t="shared" si="117"/>
        <v>5021.6000000000004</v>
      </c>
      <c r="FG95" s="108">
        <f t="shared" si="118"/>
        <v>5021.6000000000004</v>
      </c>
      <c r="FH95" s="108">
        <f t="shared" si="159"/>
        <v>5021.5999999999995</v>
      </c>
      <c r="FI95" s="108">
        <v>5021.5999999999995</v>
      </c>
    </row>
    <row r="96" spans="1:165" ht="12" customHeight="1" x14ac:dyDescent="0.25">
      <c r="A96" s="22">
        <f t="shared" si="160"/>
        <v>91</v>
      </c>
      <c r="B96" s="10" t="s">
        <v>89</v>
      </c>
      <c r="C96" s="28">
        <v>2021</v>
      </c>
      <c r="D96" s="282"/>
      <c r="E96" s="126">
        <f t="shared" si="91"/>
        <v>8658.6</v>
      </c>
      <c r="F96" s="11">
        <f>SUMIF(Площади!$A:$A,$B:$B,Площади!$C:$C)</f>
        <v>5980.5</v>
      </c>
      <c r="G96" s="11">
        <f>SUMIF(Площади!$A:$A,$B:$B,Площади!$G:$G)</f>
        <v>2678.1</v>
      </c>
      <c r="H96" s="11">
        <f>SUMIF(Площади!$A:$A,$B:$B,Площади!$F:$F)</f>
        <v>2125.5</v>
      </c>
      <c r="I96" s="124" t="s">
        <v>494</v>
      </c>
      <c r="J96" s="12">
        <v>36.54</v>
      </c>
      <c r="K96" s="26">
        <v>4.03</v>
      </c>
      <c r="L96" s="26">
        <v>7</v>
      </c>
      <c r="M96" s="26">
        <v>11</v>
      </c>
      <c r="N96" s="26">
        <v>5.4</v>
      </c>
      <c r="O96" s="26">
        <v>2.67</v>
      </c>
      <c r="P96" s="26">
        <v>1.54</v>
      </c>
      <c r="Q96" s="26">
        <v>4.9000000000000004</v>
      </c>
      <c r="R96" s="26">
        <v>0</v>
      </c>
      <c r="S96" s="35">
        <f t="shared" si="84"/>
        <v>38.001599999999996</v>
      </c>
      <c r="T96" s="33">
        <f t="shared" si="84"/>
        <v>4.1912000000000003</v>
      </c>
      <c r="U96" s="33">
        <f t="shared" si="84"/>
        <v>7.28</v>
      </c>
      <c r="V96" s="33">
        <f t="shared" si="84"/>
        <v>11.44</v>
      </c>
      <c r="W96" s="33">
        <f t="shared" si="84"/>
        <v>5.6160000000000005</v>
      </c>
      <c r="X96" s="33">
        <f t="shared" si="84"/>
        <v>2.7767999999999997</v>
      </c>
      <c r="Y96" s="33">
        <f t="shared" si="163"/>
        <v>1.6016000000000001</v>
      </c>
      <c r="Z96" s="33">
        <f t="shared" si="163"/>
        <v>5.0960000000000001</v>
      </c>
      <c r="AA96" s="33">
        <f t="shared" si="163"/>
        <v>0</v>
      </c>
      <c r="AB96" s="36"/>
      <c r="AC96" s="36"/>
      <c r="AD96" s="122" t="s">
        <v>395</v>
      </c>
      <c r="AE96" s="37">
        <v>3</v>
      </c>
      <c r="AF96" s="38" t="s">
        <v>395</v>
      </c>
      <c r="AG96" s="282"/>
      <c r="AH96" s="26">
        <v>34.24</v>
      </c>
      <c r="AI96" s="26">
        <v>34.24</v>
      </c>
      <c r="AJ96" s="26">
        <v>2190</v>
      </c>
      <c r="AK96" s="26">
        <v>35.89</v>
      </c>
      <c r="AL96" s="26">
        <v>4.29</v>
      </c>
      <c r="AM96" s="282"/>
      <c r="AN96" s="15">
        <v>1.2E-2</v>
      </c>
      <c r="AO96" s="15">
        <v>1.2E-2</v>
      </c>
      <c r="AP96" s="16">
        <f t="shared" si="119"/>
        <v>7.1880000000000002E-4</v>
      </c>
      <c r="AQ96" s="15">
        <f t="shared" si="120"/>
        <v>2.4E-2</v>
      </c>
      <c r="AR96" s="15">
        <v>3.23</v>
      </c>
      <c r="AS96" s="282"/>
      <c r="AT96" s="13">
        <f t="shared" si="121"/>
        <v>25.506</v>
      </c>
      <c r="AU96" s="13">
        <f t="shared" si="122"/>
        <v>25.506</v>
      </c>
      <c r="AV96" s="13">
        <f t="shared" si="123"/>
        <v>1.5278094</v>
      </c>
      <c r="AW96" s="13">
        <f t="shared" si="124"/>
        <v>51.012</v>
      </c>
      <c r="AX96" s="13">
        <f t="shared" si="125"/>
        <v>6865.3649999999998</v>
      </c>
      <c r="AY96" s="26">
        <f t="shared" si="126"/>
        <v>0.10086219943177882</v>
      </c>
      <c r="AZ96" s="26">
        <f t="shared" si="127"/>
        <v>0.10086219943177882</v>
      </c>
      <c r="BA96" s="26">
        <f t="shared" si="128"/>
        <v>0.38642535583119675</v>
      </c>
      <c r="BB96" s="26">
        <f t="shared" si="129"/>
        <v>0.21144534682281202</v>
      </c>
      <c r="BC96" s="26">
        <f t="shared" si="130"/>
        <v>3.4015217067424293</v>
      </c>
      <c r="BD96" s="282"/>
      <c r="BE96" s="108">
        <f t="shared" si="131"/>
        <v>288429.38622451702</v>
      </c>
      <c r="BF96" s="108">
        <f t="shared" si="132"/>
        <v>140946.91515000438</v>
      </c>
      <c r="BG96" s="108">
        <f t="shared" si="92"/>
        <v>44748.567761183389</v>
      </c>
      <c r="BH96" s="108">
        <f t="shared" si="93"/>
        <v>7441.7542719542898</v>
      </c>
      <c r="BI96" s="108">
        <f t="shared" si="94"/>
        <v>2654.5946563705206</v>
      </c>
      <c r="BJ96" s="127">
        <f t="shared" ref="BJ96:BJ121" si="164">FH96*$BJ$257</f>
        <v>14419.578460496195</v>
      </c>
      <c r="BK96" s="108">
        <f>SUMIF('20.01'!$K:$K,$B:$B,'20.01'!$E:$E)</f>
        <v>71682.42</v>
      </c>
      <c r="BL96" s="108">
        <f t="shared" si="133"/>
        <v>0</v>
      </c>
      <c r="BM96" s="108">
        <f>SUMIF('20.01'!$AI:$AI,$B:$B,'20.01'!$E:$E)</f>
        <v>0</v>
      </c>
      <c r="BN96" s="108">
        <f>SUMIF('20.01'!$L:$L,$B:$B,'20.01'!$E:$E)</f>
        <v>0</v>
      </c>
      <c r="BO96" s="108">
        <f>SUMIF('20.01'!$M:$M,$B:$B,'20.01'!$E:$E)</f>
        <v>0</v>
      </c>
      <c r="BP96" s="108">
        <f>SUMIF('20.01'!$N:$N,$B:$B,'20.01'!$E:$E)</f>
        <v>0</v>
      </c>
      <c r="BQ96" s="108">
        <f>SUMIF('20.01'!$O:$O,$B:$B,'20.01'!$E:$E)</f>
        <v>0</v>
      </c>
      <c r="BR96" s="108">
        <f>SUMIF('20.01'!$T:$T,$B:$B,'20.01'!$E:$E)</f>
        <v>0</v>
      </c>
      <c r="BS96" s="108">
        <f>SUMIF('20.01'!$AT:$AT,$B:$B,'20.01'!$E:$E)</f>
        <v>0</v>
      </c>
      <c r="BT96" s="108">
        <f>SUMIF('20.01'!$AO:$AO,$B:$B,'20.01'!$E:$E)</f>
        <v>0</v>
      </c>
      <c r="BU96" s="108">
        <f t="shared" si="134"/>
        <v>0</v>
      </c>
      <c r="BV96" s="108">
        <f>SUMIF('20.01'!$AE:$AE,$B:$B,'20.01'!$E:$E)</f>
        <v>0</v>
      </c>
      <c r="BW96" s="108">
        <f>SUMIF('20.01'!$AF:$AF,$B:$B,'20.01'!$E:$E)</f>
        <v>0</v>
      </c>
      <c r="BX96" s="108">
        <f>SUMIF('20.01'!$AG:$AG,$B:$B,'20.01'!$E:$E)</f>
        <v>0</v>
      </c>
      <c r="BY96" s="108">
        <f t="shared" si="135"/>
        <v>141807.76</v>
      </c>
      <c r="BZ96" s="108">
        <f>SUMIF('20.01'!$AH:$AH,$B:$B,'20.01'!$E:$E)</f>
        <v>0</v>
      </c>
      <c r="CA96" s="108">
        <f>SUMIF('20.01'!$AP:$AP,$B:$B,'20.01'!$E:$E)</f>
        <v>0</v>
      </c>
      <c r="CB96" s="108">
        <f>SUMIF('20.01'!$AD:$AD,$B:$B,'20.01'!$E:$E)</f>
        <v>141807.76</v>
      </c>
      <c r="CC96" s="108">
        <f t="shared" si="136"/>
        <v>0</v>
      </c>
      <c r="CD96" s="108">
        <f>SUMIF('20.01'!$Z:$Z,$B:$B,'20.01'!$E:$E)</f>
        <v>0</v>
      </c>
      <c r="CE96" s="108">
        <f>SUMIF('20.01'!$S:$S,$B:$B,'20.01'!$E:$E)</f>
        <v>0</v>
      </c>
      <c r="CF96" s="108">
        <f t="shared" si="137"/>
        <v>0</v>
      </c>
      <c r="CG96" s="108">
        <f>SUMIF('20.01'!$AJ:$AJ,$B:$B,'20.01'!$E:$E)</f>
        <v>0</v>
      </c>
      <c r="CH96" s="108">
        <f>SUMIF('20.01'!$AL:$AL,$B:$B,'20.01'!$E:$E)</f>
        <v>0</v>
      </c>
      <c r="CI96" s="108">
        <f>SUMIF('20.01'!$AM:$AM,$B:$B,'20.01'!$E:$E)</f>
        <v>0</v>
      </c>
      <c r="CJ96" s="108">
        <f>SUMIF('20.01'!$W:$W,$B:$B,'20.01'!$E:$E)</f>
        <v>0</v>
      </c>
      <c r="CK96" s="108">
        <f>SUMIF('20.01'!$AR:$AR,$B:$B,'20.01'!$E:$E)</f>
        <v>0</v>
      </c>
      <c r="CL96" s="108">
        <f t="shared" si="138"/>
        <v>0</v>
      </c>
      <c r="CM96" s="108">
        <f>SUMIF('20.01'!$P:$P,$B:$B,'20.01'!$E:$E)</f>
        <v>0</v>
      </c>
      <c r="CN96" s="108">
        <f>SUMIF('20.01'!$Q:$Q,$B:$B,'20.01'!$E:$E)</f>
        <v>0</v>
      </c>
      <c r="CO96" s="108">
        <f>SUMIF('20.01'!$AK:$AK,$B:$B,'20.01'!$E:$E)</f>
        <v>0</v>
      </c>
      <c r="CP96" s="108">
        <f>SUMIF('20.01'!$U:$U,$B:$B,'20.01'!$E:$E)</f>
        <v>0</v>
      </c>
      <c r="CQ96" s="108">
        <f>SUMIF('20.01'!$R:$R,$B:$B,'20.01'!$E:$E)</f>
        <v>0</v>
      </c>
      <c r="CR96" s="108">
        <f>SUMIF('20.01'!$V:$V,$B:$B,'20.01'!$E:$E)</f>
        <v>0</v>
      </c>
      <c r="CS96" s="108">
        <f t="shared" si="139"/>
        <v>0</v>
      </c>
      <c r="CT96" s="108">
        <f>SUMIF('20.01'!$AQ:$AQ,$B:$B,'20.01'!$E:$E)</f>
        <v>0</v>
      </c>
      <c r="CU96" s="108">
        <f>SUMIF('20.01'!$AC:$AC,$B:$B,'20.01'!$E:$E)</f>
        <v>0</v>
      </c>
      <c r="CV96" s="108">
        <f>SUMIF('20.01'!$AS:$AS,$B:$B,'20.01'!$E:$E)</f>
        <v>0</v>
      </c>
      <c r="CW96" s="108">
        <f t="shared" si="140"/>
        <v>0</v>
      </c>
      <c r="CX96" s="108">
        <f>SUMIF('20.01'!$AB:$AB,$B:$B,'20.01'!$E:$E)</f>
        <v>0</v>
      </c>
      <c r="CY96" s="108">
        <f>SUMIF('20.01'!$AA:$AA,$B:$B,'20.01'!$E:$E)</f>
        <v>0</v>
      </c>
      <c r="CZ96" s="108">
        <f>SUMIF('20.01'!$AN:$AN,$B:$B,'20.01'!$E:$E)</f>
        <v>0</v>
      </c>
      <c r="DA96" s="108">
        <f>SUMIF('20.01'!$X:$X,$B:$B,'20.01'!$E:$E)</f>
        <v>0</v>
      </c>
      <c r="DB96" s="108">
        <f>SUMIF('20.01'!$Y:$Y,$B:$B,'20.01'!$E:$E)</f>
        <v>0</v>
      </c>
      <c r="DC96" s="108">
        <f t="shared" si="141"/>
        <v>5674.7110745126365</v>
      </c>
      <c r="DD96" s="127">
        <f t="shared" si="142"/>
        <v>748348.39985401975</v>
      </c>
      <c r="DE96" s="108">
        <f t="shared" ref="DE96:DE121" si="165">FH96*$DE$251/$DC$251+FH96*$DE$249+FH96*$DE$250</f>
        <v>605147.84091126965</v>
      </c>
      <c r="DF96" s="127">
        <f t="shared" si="143"/>
        <v>1340.9668785818576</v>
      </c>
      <c r="DG96" s="127">
        <f t="shared" si="95"/>
        <v>614.33809472771316</v>
      </c>
      <c r="DH96" s="127">
        <f t="shared" si="96"/>
        <v>726.62878385414456</v>
      </c>
      <c r="DI96" s="108">
        <f>SUMIF('20.01'!$AZ:$AZ,$B:$B,'20.01'!$E:$E)+FH96*$DI$249</f>
        <v>860.43112561500618</v>
      </c>
      <c r="DJ96" s="108">
        <f>SUMIF('20.01'!$AY:$AY,$B:$B,'20.01'!$E:$E)</f>
        <v>0</v>
      </c>
      <c r="DK96" s="108">
        <f t="shared" si="97"/>
        <v>1235.7604514588243</v>
      </c>
      <c r="DL96" s="108">
        <f>SUMIF('20.01'!$AX:$AX,$B:$B,'20.01'!$E:$E)</f>
        <v>0</v>
      </c>
      <c r="DM96" s="108">
        <f t="shared" si="98"/>
        <v>138526.41123836848</v>
      </c>
      <c r="DN96" s="108">
        <f>SUMIF('20.01'!$BA:$BA,$B:$B,'20.01'!$E:$E)</f>
        <v>0</v>
      </c>
      <c r="DO96" s="108">
        <f t="shared" si="99"/>
        <v>1236.9892487257705</v>
      </c>
      <c r="DP96" s="108">
        <f>SUMIF('20.01'!$AW:$AW,$B:$B,'20.01'!$E:$E)</f>
        <v>0</v>
      </c>
      <c r="DQ96" s="108">
        <f t="shared" si="144"/>
        <v>655552.02436525235</v>
      </c>
      <c r="DR96" s="108">
        <f t="shared" si="145"/>
        <v>542832.78031359985</v>
      </c>
      <c r="DS96" s="108">
        <f t="shared" si="100"/>
        <v>174571.02186967112</v>
      </c>
      <c r="DT96" s="108">
        <f t="shared" si="101"/>
        <v>368261.75844392879</v>
      </c>
      <c r="DU96" s="108">
        <f t="shared" si="146"/>
        <v>92147.988327219791</v>
      </c>
      <c r="DV96" s="108">
        <f t="shared" si="147"/>
        <v>54711.617089669147</v>
      </c>
      <c r="DW96" s="108">
        <f t="shared" si="148"/>
        <v>37436.371237550644</v>
      </c>
      <c r="DX96" s="108">
        <f t="shared" si="149"/>
        <v>7756.9875471419327</v>
      </c>
      <c r="DY96" s="108">
        <f t="shared" si="150"/>
        <v>4567.8490403277447</v>
      </c>
      <c r="DZ96" s="108">
        <f t="shared" si="151"/>
        <v>3189.1385068141881</v>
      </c>
      <c r="EA96" s="108">
        <f t="shared" si="152"/>
        <v>6135.3356019713474</v>
      </c>
      <c r="EB96" s="108">
        <f t="shared" si="153"/>
        <v>484.25753412897808</v>
      </c>
      <c r="EC96" s="108">
        <f t="shared" si="154"/>
        <v>6194.6750411903531</v>
      </c>
      <c r="ED96" s="108">
        <f t="shared" si="155"/>
        <v>111523.08953834327</v>
      </c>
      <c r="EE96" s="108">
        <f t="shared" si="102"/>
        <v>866996.94700629311</v>
      </c>
      <c r="EF96" s="108">
        <f t="shared" si="156"/>
        <v>357494.8705598613</v>
      </c>
      <c r="EG96" s="108">
        <f t="shared" si="103"/>
        <v>304532.66751395585</v>
      </c>
      <c r="EH96" s="108">
        <f t="shared" si="104"/>
        <v>204969.40893247598</v>
      </c>
      <c r="EI96" s="108">
        <f t="shared" si="157"/>
        <v>328908.11397111969</v>
      </c>
      <c r="EJ96" s="108">
        <f t="shared" si="105"/>
        <v>321466.00841790537</v>
      </c>
      <c r="EK96" s="108">
        <f t="shared" si="106"/>
        <v>951.75555321433228</v>
      </c>
      <c r="EL96" s="108">
        <f>SUMIF('20.01'!$BF:$BF,$B:$B,'20.01'!$E:$E)</f>
        <v>6490.35</v>
      </c>
      <c r="EM96" s="108">
        <f>SUMIF('20.01'!$BH:$BH,$B:$B,'20.01'!$E:$E)</f>
        <v>0</v>
      </c>
      <c r="EO96" s="115">
        <v>1.3978853510317959E-2</v>
      </c>
      <c r="EP96" s="107">
        <v>3.406417633363183</v>
      </c>
      <c r="EQ96" s="108">
        <f t="shared" si="158"/>
        <v>8658.6000000000022</v>
      </c>
      <c r="ER96" s="107">
        <v>3.0862319662274533</v>
      </c>
      <c r="ES96" s="108">
        <f t="shared" si="107"/>
        <v>8658.6000000000022</v>
      </c>
      <c r="ET96" s="107">
        <v>1.6009269336062431</v>
      </c>
      <c r="EU96" s="108">
        <f t="shared" si="108"/>
        <v>8658.6000000000022</v>
      </c>
      <c r="EV96" s="108">
        <f t="shared" si="161"/>
        <v>8658.6</v>
      </c>
      <c r="EW96" s="108">
        <f t="shared" si="162"/>
        <v>8658.6</v>
      </c>
      <c r="EX96" s="108">
        <f t="shared" si="109"/>
        <v>8658.6</v>
      </c>
      <c r="EY96" s="108">
        <f t="shared" si="110"/>
        <v>8658.6</v>
      </c>
      <c r="EZ96" s="108">
        <f t="shared" si="111"/>
        <v>8658.6</v>
      </c>
      <c r="FA96" s="108">
        <f t="shared" si="112"/>
        <v>8658.6</v>
      </c>
      <c r="FB96" s="108">
        <f t="shared" si="113"/>
        <v>8658.6</v>
      </c>
      <c r="FC96" s="108">
        <f t="shared" si="114"/>
        <v>8658.6</v>
      </c>
      <c r="FD96" s="108">
        <f t="shared" si="115"/>
        <v>8658.6</v>
      </c>
      <c r="FE96" s="108">
        <f t="shared" si="116"/>
        <v>8658.6</v>
      </c>
      <c r="FF96" s="108">
        <f t="shared" si="117"/>
        <v>8658.6</v>
      </c>
      <c r="FG96" s="108">
        <f t="shared" si="118"/>
        <v>8658.6</v>
      </c>
      <c r="FH96" s="108">
        <f t="shared" si="159"/>
        <v>8658.6000000000022</v>
      </c>
      <c r="FI96" s="108">
        <v>8658.6000000000022</v>
      </c>
    </row>
    <row r="97" spans="1:165" ht="12" customHeight="1" x14ac:dyDescent="0.25">
      <c r="A97" s="22">
        <f t="shared" si="160"/>
        <v>92</v>
      </c>
      <c r="B97" s="10" t="s">
        <v>90</v>
      </c>
      <c r="C97" s="28">
        <v>2021</v>
      </c>
      <c r="D97" s="282"/>
      <c r="E97" s="126">
        <f t="shared" si="91"/>
        <v>3361.7</v>
      </c>
      <c r="F97" s="11">
        <f>SUMIF(Площади!$A:$A,$B:$B,Площади!$C:$C)</f>
        <v>3361.7</v>
      </c>
      <c r="G97" s="11">
        <f>SUMIF(Площади!$A:$A,$B:$B,Площади!$G:$G)</f>
        <v>0</v>
      </c>
      <c r="H97" s="11">
        <f>SUMIF(Площади!$A:$A,$B:$B,Площади!$F:$F)</f>
        <v>333.8</v>
      </c>
      <c r="I97" s="124" t="s">
        <v>494</v>
      </c>
      <c r="J97" s="12">
        <v>27.35</v>
      </c>
      <c r="K97" s="26">
        <v>4.4800000000000004</v>
      </c>
      <c r="L97" s="26">
        <v>5.83</v>
      </c>
      <c r="M97" s="26">
        <v>7.93</v>
      </c>
      <c r="N97" s="26">
        <v>6.1</v>
      </c>
      <c r="O97" s="26">
        <v>2.78</v>
      </c>
      <c r="P97" s="26">
        <v>0</v>
      </c>
      <c r="Q97" s="26">
        <v>0</v>
      </c>
      <c r="R97" s="26">
        <v>0.23</v>
      </c>
      <c r="S97" s="35">
        <f t="shared" si="84"/>
        <v>28.444000000000003</v>
      </c>
      <c r="T97" s="33">
        <f t="shared" si="84"/>
        <v>4.6592000000000002</v>
      </c>
      <c r="U97" s="33">
        <f t="shared" si="84"/>
        <v>6.0632000000000001</v>
      </c>
      <c r="V97" s="33">
        <f t="shared" si="84"/>
        <v>8.2471999999999994</v>
      </c>
      <c r="W97" s="33">
        <f t="shared" si="84"/>
        <v>6.3439999999999994</v>
      </c>
      <c r="X97" s="33">
        <f t="shared" si="84"/>
        <v>2.8912</v>
      </c>
      <c r="Y97" s="33">
        <f t="shared" si="163"/>
        <v>0</v>
      </c>
      <c r="Z97" s="33">
        <f t="shared" si="163"/>
        <v>0</v>
      </c>
      <c r="AA97" s="33">
        <f t="shared" si="163"/>
        <v>0.23920000000000002</v>
      </c>
      <c r="AB97" s="36"/>
      <c r="AC97" s="36"/>
      <c r="AD97" s="122" t="s">
        <v>396</v>
      </c>
      <c r="AE97" s="37">
        <v>0</v>
      </c>
      <c r="AF97" s="38" t="s">
        <v>396</v>
      </c>
      <c r="AG97" s="282"/>
      <c r="AH97" s="26">
        <v>34.24</v>
      </c>
      <c r="AI97" s="26">
        <v>34.24</v>
      </c>
      <c r="AJ97" s="26">
        <v>2190</v>
      </c>
      <c r="AK97" s="26">
        <v>35.89</v>
      </c>
      <c r="AL97" s="26">
        <v>5.93</v>
      </c>
      <c r="AM97" s="282"/>
      <c r="AN97" s="15">
        <v>1.2999999999999999E-2</v>
      </c>
      <c r="AO97" s="15">
        <v>1.2999999999999999E-2</v>
      </c>
      <c r="AP97" s="16">
        <f t="shared" si="119"/>
        <v>7.7870000000000001E-4</v>
      </c>
      <c r="AQ97" s="15">
        <f t="shared" si="120"/>
        <v>2.5999999999999999E-2</v>
      </c>
      <c r="AR97" s="15">
        <v>0.68300000000000005</v>
      </c>
      <c r="AS97" s="282"/>
      <c r="AT97" s="13">
        <f t="shared" si="121"/>
        <v>4.3394000000000004</v>
      </c>
      <c r="AU97" s="13">
        <f t="shared" si="122"/>
        <v>4.3394000000000004</v>
      </c>
      <c r="AV97" s="13">
        <f t="shared" si="123"/>
        <v>0.25993006000000002</v>
      </c>
      <c r="AW97" s="13">
        <f t="shared" si="124"/>
        <v>8.6788000000000007</v>
      </c>
      <c r="AX97" s="13">
        <f t="shared" si="125"/>
        <v>227.98540000000003</v>
      </c>
      <c r="AY97" s="26">
        <f t="shared" si="126"/>
        <v>4.4198190201386212E-2</v>
      </c>
      <c r="AZ97" s="26">
        <f t="shared" si="127"/>
        <v>4.4198190201386212E-2</v>
      </c>
      <c r="BA97" s="26">
        <f t="shared" si="128"/>
        <v>0.16933302537406672</v>
      </c>
      <c r="BB97" s="26">
        <f t="shared" si="129"/>
        <v>9.2656135883630308E-2</v>
      </c>
      <c r="BC97" s="26">
        <f t="shared" si="130"/>
        <v>0.40216361424279384</v>
      </c>
      <c r="BD97" s="282"/>
      <c r="BE97" s="108">
        <f t="shared" si="131"/>
        <v>328780.42319461127</v>
      </c>
      <c r="BF97" s="108">
        <f t="shared" si="132"/>
        <v>141113.82864271008</v>
      </c>
      <c r="BG97" s="108">
        <f t="shared" si="92"/>
        <v>17373.623939524878</v>
      </c>
      <c r="BH97" s="108">
        <f t="shared" si="93"/>
        <v>2889.2598498635721</v>
      </c>
      <c r="BI97" s="108">
        <f t="shared" si="94"/>
        <v>1030.6459307879768</v>
      </c>
      <c r="BJ97" s="127">
        <f t="shared" si="164"/>
        <v>5598.3989225336709</v>
      </c>
      <c r="BK97" s="108">
        <f>SUMIF('20.01'!$K:$K,$B:$B,'20.01'!$E:$E)</f>
        <v>114221.9</v>
      </c>
      <c r="BL97" s="108">
        <f t="shared" si="133"/>
        <v>0</v>
      </c>
      <c r="BM97" s="108">
        <f>SUMIF('20.01'!$AI:$AI,$B:$B,'20.01'!$E:$E)</f>
        <v>0</v>
      </c>
      <c r="BN97" s="108">
        <f>SUMIF('20.01'!$L:$L,$B:$B,'20.01'!$E:$E)</f>
        <v>0</v>
      </c>
      <c r="BO97" s="108">
        <f>SUMIF('20.01'!$M:$M,$B:$B,'20.01'!$E:$E)</f>
        <v>0</v>
      </c>
      <c r="BP97" s="108">
        <f>SUMIF('20.01'!$N:$N,$B:$B,'20.01'!$E:$E)</f>
        <v>0</v>
      </c>
      <c r="BQ97" s="108">
        <f>SUMIF('20.01'!$O:$O,$B:$B,'20.01'!$E:$E)</f>
        <v>0</v>
      </c>
      <c r="BR97" s="108">
        <f>SUMIF('20.01'!$T:$T,$B:$B,'20.01'!$E:$E)</f>
        <v>0</v>
      </c>
      <c r="BS97" s="108">
        <f>SUMIF('20.01'!$AT:$AT,$B:$B,'20.01'!$E:$E)</f>
        <v>0</v>
      </c>
      <c r="BT97" s="108">
        <f>SUMIF('20.01'!$AO:$AO,$B:$B,'20.01'!$E:$E)</f>
        <v>0</v>
      </c>
      <c r="BU97" s="108">
        <f t="shared" si="134"/>
        <v>0</v>
      </c>
      <c r="BV97" s="108">
        <f>SUMIF('20.01'!$AE:$AE,$B:$B,'20.01'!$E:$E)</f>
        <v>0</v>
      </c>
      <c r="BW97" s="108">
        <f>SUMIF('20.01'!$AF:$AF,$B:$B,'20.01'!$E:$E)</f>
        <v>0</v>
      </c>
      <c r="BX97" s="108">
        <f>SUMIF('20.01'!$AG:$AG,$B:$B,'20.01'!$E:$E)</f>
        <v>0</v>
      </c>
      <c r="BY97" s="108">
        <f t="shared" si="135"/>
        <v>0</v>
      </c>
      <c r="BZ97" s="108">
        <f>SUMIF('20.01'!$AH:$AH,$B:$B,'20.01'!$E:$E)</f>
        <v>0</v>
      </c>
      <c r="CA97" s="108">
        <f>SUMIF('20.01'!$AP:$AP,$B:$B,'20.01'!$E:$E)</f>
        <v>0</v>
      </c>
      <c r="CB97" s="108">
        <f>SUMIF('20.01'!$AD:$AD,$B:$B,'20.01'!$E:$E)</f>
        <v>0</v>
      </c>
      <c r="CC97" s="108">
        <f t="shared" si="136"/>
        <v>35709.808927528989</v>
      </c>
      <c r="CD97" s="108">
        <f>SUMIF('20.01'!$Z:$Z,$B:$B,'20.01'!$E:$E)+FH97*$CD$249</f>
        <v>35709.808927528989</v>
      </c>
      <c r="CE97" s="108">
        <f>SUMIF('20.01'!$S:$S,$B:$B,'20.01'!$E:$E)</f>
        <v>0</v>
      </c>
      <c r="CF97" s="108">
        <f t="shared" si="137"/>
        <v>149753.57999999999</v>
      </c>
      <c r="CG97" s="108">
        <f>SUMIF('20.01'!$AJ:$AJ,$B:$B,'20.01'!$E:$E)</f>
        <v>0</v>
      </c>
      <c r="CH97" s="108">
        <f>SUMIF('20.01'!$AL:$AL,$B:$B,'20.01'!$E:$E)</f>
        <v>149753.57999999999</v>
      </c>
      <c r="CI97" s="108">
        <f>SUMIF('20.01'!$AM:$AM,$B:$B,'20.01'!$E:$E)</f>
        <v>0</v>
      </c>
      <c r="CJ97" s="108">
        <f>SUMIF('20.01'!$W:$W,$B:$B,'20.01'!$E:$E)</f>
        <v>0</v>
      </c>
      <c r="CK97" s="108">
        <f>SUMIF('20.01'!$AR:$AR,$B:$B,'20.01'!$E:$E)</f>
        <v>0</v>
      </c>
      <c r="CL97" s="108">
        <f t="shared" si="138"/>
        <v>0</v>
      </c>
      <c r="CM97" s="108">
        <f>SUMIF('20.01'!$P:$P,$B:$B,'20.01'!$E:$E)</f>
        <v>0</v>
      </c>
      <c r="CN97" s="108">
        <f>SUMIF('20.01'!$Q:$Q,$B:$B,'20.01'!$E:$E)</f>
        <v>0</v>
      </c>
      <c r="CO97" s="108">
        <f>SUMIF('20.01'!$AK:$AK,$B:$B,'20.01'!$E:$E)</f>
        <v>0</v>
      </c>
      <c r="CP97" s="108">
        <f>SUMIF('20.01'!$U:$U,$B:$B,'20.01'!$E:$E)</f>
        <v>0</v>
      </c>
      <c r="CQ97" s="108">
        <f>SUMIF('20.01'!$R:$R,$B:$B,'20.01'!$E:$E)</f>
        <v>0</v>
      </c>
      <c r="CR97" s="108">
        <f>SUMIF('20.01'!$V:$V,$B:$B,'20.01'!$E:$E)</f>
        <v>0</v>
      </c>
      <c r="CS97" s="108">
        <f t="shared" si="139"/>
        <v>0</v>
      </c>
      <c r="CT97" s="108">
        <f>SUMIF('20.01'!$AQ:$AQ,$B:$B,'20.01'!$E:$E)</f>
        <v>0</v>
      </c>
      <c r="CU97" s="108">
        <f>SUMIF('20.01'!$AC:$AC,$B:$B,'20.01'!$E:$E)</f>
        <v>0</v>
      </c>
      <c r="CV97" s="108">
        <f>SUMIF('20.01'!$AS:$AS,$B:$B,'20.01'!$E:$E)</f>
        <v>0</v>
      </c>
      <c r="CW97" s="108">
        <f t="shared" si="140"/>
        <v>0</v>
      </c>
      <c r="CX97" s="108">
        <f>SUMIF('20.01'!$AB:$AB,$B:$B,'20.01'!$E:$E)</f>
        <v>0</v>
      </c>
      <c r="CY97" s="108">
        <f>SUMIF('20.01'!$AA:$AA,$B:$B,'20.01'!$E:$E)</f>
        <v>0</v>
      </c>
      <c r="CZ97" s="108">
        <f>SUMIF('20.01'!$AN:$AN,$B:$B,'20.01'!$E:$E)</f>
        <v>0</v>
      </c>
      <c r="DA97" s="108">
        <f>SUMIF('20.01'!$X:$X,$B:$B,'20.01'!$E:$E)</f>
        <v>0</v>
      </c>
      <c r="DB97" s="108">
        <f>SUMIF('20.01'!$Y:$Y,$B:$B,'20.01'!$E:$E)</f>
        <v>0</v>
      </c>
      <c r="DC97" s="108">
        <f t="shared" si="141"/>
        <v>2203.2056243721986</v>
      </c>
      <c r="DD97" s="127">
        <f t="shared" si="142"/>
        <v>350272.85092223418</v>
      </c>
      <c r="DE97" s="108">
        <f t="shared" si="165"/>
        <v>234948.54789358724</v>
      </c>
      <c r="DF97" s="127">
        <f t="shared" si="143"/>
        <v>520.63016604631571</v>
      </c>
      <c r="DG97" s="127">
        <f t="shared" si="95"/>
        <v>238.51666239878878</v>
      </c>
      <c r="DH97" s="127">
        <f t="shared" si="96"/>
        <v>282.11350364752695</v>
      </c>
      <c r="DI97" s="108">
        <f>SUMIF('20.01'!$AZ:$AZ,$B:$B,'20.01'!$E:$E)+FH97*$DI$249</f>
        <v>60060.772240429164</v>
      </c>
      <c r="DJ97" s="108">
        <f>SUMIF('20.01'!$AY:$AY,$B:$B,'20.01'!$E:$E)</f>
        <v>0</v>
      </c>
      <c r="DK97" s="108">
        <f t="shared" si="97"/>
        <v>479.78378833404099</v>
      </c>
      <c r="DL97" s="108">
        <f>SUMIF('20.01'!$AX:$AX,$B:$B,'20.01'!$E:$E)</f>
        <v>0</v>
      </c>
      <c r="DM97" s="108">
        <f t="shared" si="98"/>
        <v>53782.855965170245</v>
      </c>
      <c r="DN97" s="108">
        <f>SUMIF('20.01'!$BA:$BA,$B:$B,'20.01'!$E:$E)</f>
        <v>0</v>
      </c>
      <c r="DO97" s="108">
        <f t="shared" si="99"/>
        <v>480.26086866715411</v>
      </c>
      <c r="DP97" s="108">
        <f>SUMIF('20.01'!$AW:$AW,$B:$B,'20.01'!$E:$E)</f>
        <v>0</v>
      </c>
      <c r="DQ97" s="108">
        <f t="shared" si="144"/>
        <v>254517.96367873184</v>
      </c>
      <c r="DR97" s="108">
        <f t="shared" si="145"/>
        <v>210754.73605204397</v>
      </c>
      <c r="DS97" s="108">
        <f t="shared" si="100"/>
        <v>67777.1700066146</v>
      </c>
      <c r="DT97" s="108">
        <f t="shared" si="101"/>
        <v>142977.56604542938</v>
      </c>
      <c r="DU97" s="108">
        <f t="shared" si="146"/>
        <v>35776.44103661269</v>
      </c>
      <c r="DV97" s="108">
        <f t="shared" si="147"/>
        <v>21241.776172861744</v>
      </c>
      <c r="DW97" s="108">
        <f t="shared" si="148"/>
        <v>14534.664863750946</v>
      </c>
      <c r="DX97" s="108">
        <f t="shared" si="149"/>
        <v>3011.6491161650874</v>
      </c>
      <c r="DY97" s="108">
        <f t="shared" si="150"/>
        <v>1773.4666249589741</v>
      </c>
      <c r="DZ97" s="108">
        <f t="shared" si="151"/>
        <v>1238.1824912061131</v>
      </c>
      <c r="EA97" s="108">
        <f t="shared" si="152"/>
        <v>2382.043020020219</v>
      </c>
      <c r="EB97" s="108">
        <f t="shared" si="153"/>
        <v>188.01290653008397</v>
      </c>
      <c r="EC97" s="108">
        <f t="shared" si="154"/>
        <v>2405.0815473598041</v>
      </c>
      <c r="ED97" s="108">
        <f t="shared" si="155"/>
        <v>43298.820837207903</v>
      </c>
      <c r="EE97" s="108">
        <f t="shared" si="102"/>
        <v>257032.08079166958</v>
      </c>
      <c r="EF97" s="108">
        <f t="shared" si="156"/>
        <v>138797.32362750158</v>
      </c>
      <c r="EG97" s="108">
        <f t="shared" si="103"/>
        <v>118234.757164168</v>
      </c>
      <c r="EH97" s="108">
        <f t="shared" si="104"/>
        <v>0</v>
      </c>
      <c r="EI97" s="108">
        <f t="shared" si="157"/>
        <v>0</v>
      </c>
      <c r="EJ97" s="108">
        <f t="shared" si="105"/>
        <v>0</v>
      </c>
      <c r="EK97" s="108">
        <f t="shared" si="106"/>
        <v>0</v>
      </c>
      <c r="EL97" s="108">
        <f>SUMIF('20.01'!$BF:$BF,$B:$B,'20.01'!$E:$E)</f>
        <v>0</v>
      </c>
      <c r="EM97" s="108">
        <f>SUMIF('20.01'!$BH:$BH,$B:$B,'20.01'!$E:$E)</f>
        <v>0</v>
      </c>
      <c r="EO97" s="115">
        <v>0</v>
      </c>
      <c r="EP97" s="107">
        <v>3.4064171019331217</v>
      </c>
      <c r="EQ97" s="108">
        <f t="shared" si="158"/>
        <v>3361.6999999999994</v>
      </c>
      <c r="ER97" s="107">
        <v>3.0862348584112618</v>
      </c>
      <c r="ES97" s="108">
        <f t="shared" si="107"/>
        <v>3361.6999999999994</v>
      </c>
      <c r="ET97" s="107">
        <v>0</v>
      </c>
      <c r="EU97" s="108">
        <f t="shared" si="108"/>
        <v>0</v>
      </c>
      <c r="EV97" s="108">
        <f t="shared" si="161"/>
        <v>3361.7</v>
      </c>
      <c r="EW97" s="108">
        <f t="shared" si="162"/>
        <v>3361.7</v>
      </c>
      <c r="EX97" s="108">
        <f t="shared" si="109"/>
        <v>3361.7</v>
      </c>
      <c r="EY97" s="108">
        <f t="shared" si="110"/>
        <v>3361.7</v>
      </c>
      <c r="EZ97" s="108">
        <f t="shared" si="111"/>
        <v>3361.7</v>
      </c>
      <c r="FA97" s="108">
        <f t="shared" si="112"/>
        <v>3361.7</v>
      </c>
      <c r="FB97" s="108">
        <f t="shared" si="113"/>
        <v>3361.7</v>
      </c>
      <c r="FC97" s="108">
        <f t="shared" si="114"/>
        <v>3361.7</v>
      </c>
      <c r="FD97" s="108">
        <f t="shared" si="115"/>
        <v>3361.7</v>
      </c>
      <c r="FE97" s="108">
        <f t="shared" si="116"/>
        <v>3361.7</v>
      </c>
      <c r="FF97" s="108">
        <f t="shared" si="117"/>
        <v>3361.7</v>
      </c>
      <c r="FG97" s="108">
        <f t="shared" si="118"/>
        <v>3361.7</v>
      </c>
      <c r="FH97" s="108">
        <f t="shared" si="159"/>
        <v>3361.6999999999994</v>
      </c>
      <c r="FI97" s="108">
        <v>3361.6999999999994</v>
      </c>
    </row>
    <row r="98" spans="1:165" ht="12" customHeight="1" x14ac:dyDescent="0.25">
      <c r="A98" s="22">
        <f t="shared" si="160"/>
        <v>93</v>
      </c>
      <c r="B98" s="10" t="s">
        <v>91</v>
      </c>
      <c r="C98" s="28">
        <v>2021</v>
      </c>
      <c r="D98" s="282"/>
      <c r="E98" s="126">
        <f t="shared" si="91"/>
        <v>6079.02</v>
      </c>
      <c r="F98" s="11">
        <f>SUMIF(Площади!$A:$A,$B:$B,Площади!$C:$C)</f>
        <v>6079.02</v>
      </c>
      <c r="G98" s="11">
        <f>SUMIF(Площади!$A:$A,$B:$B,Площади!$G:$G)</f>
        <v>0</v>
      </c>
      <c r="H98" s="11">
        <f>SUMIF(Площади!$A:$A,$B:$B,Площади!$F:$F)</f>
        <v>1096.7</v>
      </c>
      <c r="I98" s="124" t="s">
        <v>494</v>
      </c>
      <c r="J98" s="12">
        <v>39.75</v>
      </c>
      <c r="K98" s="27">
        <v>4.49</v>
      </c>
      <c r="L98" s="27">
        <v>7.61</v>
      </c>
      <c r="M98" s="27">
        <v>11.85</v>
      </c>
      <c r="N98" s="27">
        <v>6.1</v>
      </c>
      <c r="O98" s="27">
        <v>2.78</v>
      </c>
      <c r="P98" s="27">
        <v>1.6</v>
      </c>
      <c r="Q98" s="27">
        <v>5.09</v>
      </c>
      <c r="R98" s="27">
        <v>0.23</v>
      </c>
      <c r="S98" s="35">
        <f t="shared" si="84"/>
        <v>41.34</v>
      </c>
      <c r="T98" s="33">
        <f t="shared" si="84"/>
        <v>4.6696</v>
      </c>
      <c r="U98" s="33">
        <f t="shared" si="84"/>
        <v>7.9144000000000005</v>
      </c>
      <c r="V98" s="33">
        <f t="shared" si="84"/>
        <v>12.324</v>
      </c>
      <c r="W98" s="33">
        <f t="shared" si="84"/>
        <v>6.3439999999999994</v>
      </c>
      <c r="X98" s="33">
        <f t="shared" si="84"/>
        <v>2.8912</v>
      </c>
      <c r="Y98" s="33">
        <f t="shared" si="163"/>
        <v>1.6640000000000001</v>
      </c>
      <c r="Z98" s="33">
        <f t="shared" si="163"/>
        <v>5.2935999999999996</v>
      </c>
      <c r="AA98" s="33">
        <f t="shared" si="163"/>
        <v>0.23920000000000002</v>
      </c>
      <c r="AB98" s="36"/>
      <c r="AC98" s="36"/>
      <c r="AD98" s="122" t="s">
        <v>395</v>
      </c>
      <c r="AE98" s="37">
        <v>2</v>
      </c>
      <c r="AF98" s="38" t="s">
        <v>396</v>
      </c>
      <c r="AG98" s="282"/>
      <c r="AH98" s="26">
        <v>34.24</v>
      </c>
      <c r="AI98" s="26">
        <v>34.24</v>
      </c>
      <c r="AJ98" s="26">
        <v>2190</v>
      </c>
      <c r="AK98" s="26">
        <v>35.89</v>
      </c>
      <c r="AL98" s="26">
        <v>5.93</v>
      </c>
      <c r="AM98" s="282"/>
      <c r="AN98" s="15">
        <v>1.2E-2</v>
      </c>
      <c r="AO98" s="15">
        <v>1.2E-2</v>
      </c>
      <c r="AP98" s="16">
        <f t="shared" si="119"/>
        <v>7.1880000000000002E-4</v>
      </c>
      <c r="AQ98" s="15">
        <f t="shared" si="120"/>
        <v>2.4E-2</v>
      </c>
      <c r="AR98" s="15">
        <v>3.23</v>
      </c>
      <c r="AS98" s="282"/>
      <c r="AT98" s="13">
        <f t="shared" si="121"/>
        <v>13.160400000000001</v>
      </c>
      <c r="AU98" s="13">
        <f t="shared" si="122"/>
        <v>13.160400000000001</v>
      </c>
      <c r="AV98" s="13">
        <f t="shared" si="123"/>
        <v>0.78830796000000003</v>
      </c>
      <c r="AW98" s="13">
        <f t="shared" si="124"/>
        <v>26.320800000000002</v>
      </c>
      <c r="AX98" s="13">
        <f t="shared" si="125"/>
        <v>3542.3410000000003</v>
      </c>
      <c r="AY98" s="26">
        <f t="shared" si="126"/>
        <v>7.4125779484193188E-2</v>
      </c>
      <c r="AZ98" s="26">
        <f t="shared" si="127"/>
        <v>7.4125779484193188E-2</v>
      </c>
      <c r="BA98" s="26">
        <f t="shared" si="128"/>
        <v>0.28399222776039557</v>
      </c>
      <c r="BB98" s="26">
        <f t="shared" si="129"/>
        <v>0.15539569075278581</v>
      </c>
      <c r="BC98" s="26">
        <f t="shared" si="130"/>
        <v>3.4555046915456766</v>
      </c>
      <c r="BD98" s="282"/>
      <c r="BE98" s="108">
        <f t="shared" si="131"/>
        <v>357074.71232658438</v>
      </c>
      <c r="BF98" s="108">
        <f t="shared" si="132"/>
        <v>69696.907655831164</v>
      </c>
      <c r="BG98" s="108">
        <f t="shared" si="92"/>
        <v>31417.023351533622</v>
      </c>
      <c r="BH98" s="108">
        <f t="shared" si="93"/>
        <v>5224.6983408744563</v>
      </c>
      <c r="BI98" s="108">
        <f t="shared" si="94"/>
        <v>1863.7347848346756</v>
      </c>
      <c r="BJ98" s="127">
        <f t="shared" si="164"/>
        <v>10123.681178588407</v>
      </c>
      <c r="BK98" s="108">
        <f>SUMIF('20.01'!$K:$K,$B:$B,'20.01'!$E:$E)</f>
        <v>21067.77</v>
      </c>
      <c r="BL98" s="108">
        <f t="shared" si="133"/>
        <v>0</v>
      </c>
      <c r="BM98" s="108">
        <f>SUMIF('20.01'!$AI:$AI,$B:$B,'20.01'!$E:$E)</f>
        <v>0</v>
      </c>
      <c r="BN98" s="108">
        <f>SUMIF('20.01'!$L:$L,$B:$B,'20.01'!$E:$E)</f>
        <v>0</v>
      </c>
      <c r="BO98" s="108">
        <f>SUMIF('20.01'!$M:$M,$B:$B,'20.01'!$E:$E)</f>
        <v>0</v>
      </c>
      <c r="BP98" s="108">
        <f>SUMIF('20.01'!$N:$N,$B:$B,'20.01'!$E:$E)</f>
        <v>0</v>
      </c>
      <c r="BQ98" s="108">
        <f>SUMIF('20.01'!$O:$O,$B:$B,'20.01'!$E:$E)</f>
        <v>0</v>
      </c>
      <c r="BR98" s="108">
        <f>SUMIF('20.01'!$T:$T,$B:$B,'20.01'!$E:$E)</f>
        <v>0</v>
      </c>
      <c r="BS98" s="108">
        <f>SUMIF('20.01'!$AT:$AT,$B:$B,'20.01'!$E:$E)</f>
        <v>0</v>
      </c>
      <c r="BT98" s="108">
        <f>SUMIF('20.01'!$AO:$AO,$B:$B,'20.01'!$E:$E)</f>
        <v>0</v>
      </c>
      <c r="BU98" s="108">
        <f t="shared" si="134"/>
        <v>0</v>
      </c>
      <c r="BV98" s="108">
        <f>SUMIF('20.01'!$AE:$AE,$B:$B,'20.01'!$E:$E)</f>
        <v>0</v>
      </c>
      <c r="BW98" s="108">
        <f>SUMIF('20.01'!$AF:$AF,$B:$B,'20.01'!$E:$E)</f>
        <v>0</v>
      </c>
      <c r="BX98" s="108">
        <f>SUMIF('20.01'!$AG:$AG,$B:$B,'20.01'!$E:$E)</f>
        <v>0</v>
      </c>
      <c r="BY98" s="108">
        <f t="shared" si="135"/>
        <v>0</v>
      </c>
      <c r="BZ98" s="108">
        <f>SUMIF('20.01'!$AH:$AH,$B:$B,'20.01'!$E:$E)</f>
        <v>0</v>
      </c>
      <c r="CA98" s="108">
        <f>SUMIF('20.01'!$AP:$AP,$B:$B,'20.01'!$E:$E)</f>
        <v>0</v>
      </c>
      <c r="CB98" s="108">
        <f>SUMIF('20.01'!$AD:$AD,$B:$B,'20.01'!$E:$E)</f>
        <v>0</v>
      </c>
      <c r="CC98" s="108">
        <f t="shared" si="136"/>
        <v>0</v>
      </c>
      <c r="CD98" s="108">
        <f>SUMIF('20.01'!$Z:$Z,$B:$B,'20.01'!$E:$E)</f>
        <v>0</v>
      </c>
      <c r="CE98" s="108">
        <f>SUMIF('20.01'!$S:$S,$B:$B,'20.01'!$E:$E)</f>
        <v>0</v>
      </c>
      <c r="CF98" s="108">
        <f t="shared" si="137"/>
        <v>0</v>
      </c>
      <c r="CG98" s="108">
        <f>SUMIF('20.01'!$AJ:$AJ,$B:$B,'20.01'!$E:$E)</f>
        <v>0</v>
      </c>
      <c r="CH98" s="108">
        <f>SUMIF('20.01'!$AL:$AL,$B:$B,'20.01'!$E:$E)</f>
        <v>0</v>
      </c>
      <c r="CI98" s="108">
        <f>SUMIF('20.01'!$AM:$AM,$B:$B,'20.01'!$E:$E)</f>
        <v>0</v>
      </c>
      <c r="CJ98" s="108">
        <f>SUMIF('20.01'!$W:$W,$B:$B,'20.01'!$E:$E)</f>
        <v>0</v>
      </c>
      <c r="CK98" s="108">
        <f>SUMIF('20.01'!$AR:$AR,$B:$B,'20.01'!$E:$E)</f>
        <v>0</v>
      </c>
      <c r="CL98" s="108">
        <f t="shared" si="138"/>
        <v>0</v>
      </c>
      <c r="CM98" s="108">
        <f>SUMIF('20.01'!$P:$P,$B:$B,'20.01'!$E:$E)</f>
        <v>0</v>
      </c>
      <c r="CN98" s="108">
        <f>SUMIF('20.01'!$Q:$Q,$B:$B,'20.01'!$E:$E)</f>
        <v>0</v>
      </c>
      <c r="CO98" s="108">
        <f>SUMIF('20.01'!$AK:$AK,$B:$B,'20.01'!$E:$E)</f>
        <v>0</v>
      </c>
      <c r="CP98" s="108">
        <f>SUMIF('20.01'!$U:$U,$B:$B,'20.01'!$E:$E)</f>
        <v>0</v>
      </c>
      <c r="CQ98" s="108">
        <f>SUMIF('20.01'!$R:$R,$B:$B,'20.01'!$E:$E)</f>
        <v>0</v>
      </c>
      <c r="CR98" s="108">
        <f>SUMIF('20.01'!$V:$V,$B:$B,'20.01'!$E:$E)</f>
        <v>0</v>
      </c>
      <c r="CS98" s="108">
        <f t="shared" si="139"/>
        <v>0</v>
      </c>
      <c r="CT98" s="108">
        <f>SUMIF('20.01'!$AQ:$AQ,$B:$B,'20.01'!$E:$E)</f>
        <v>0</v>
      </c>
      <c r="CU98" s="108">
        <f>SUMIF('20.01'!$AC:$AC,$B:$B,'20.01'!$E:$E)</f>
        <v>0</v>
      </c>
      <c r="CV98" s="108">
        <f>SUMIF('20.01'!$AS:$AS,$B:$B,'20.01'!$E:$E)</f>
        <v>0</v>
      </c>
      <c r="CW98" s="108">
        <f t="shared" si="140"/>
        <v>283393.70999999996</v>
      </c>
      <c r="CX98" s="108">
        <f>SUMIF('20.01'!$AB:$AB,$B:$B,'20.01'!$E:$E)</f>
        <v>244393.71</v>
      </c>
      <c r="CY98" s="108">
        <f>SUMIF('20.01'!$AA:$AA,$B:$B,'20.01'!$E:$E)</f>
        <v>39000</v>
      </c>
      <c r="CZ98" s="108">
        <f>SUMIF('20.01'!$AN:$AN,$B:$B,'20.01'!$E:$E)</f>
        <v>0</v>
      </c>
      <c r="DA98" s="108">
        <f>SUMIF('20.01'!$X:$X,$B:$B,'20.01'!$E:$E)</f>
        <v>0</v>
      </c>
      <c r="DB98" s="108">
        <f>SUMIF('20.01'!$Y:$Y,$B:$B,'20.01'!$E:$E)</f>
        <v>0</v>
      </c>
      <c r="DC98" s="108">
        <f t="shared" si="141"/>
        <v>3984.0946707532171</v>
      </c>
      <c r="DD98" s="127">
        <f t="shared" si="142"/>
        <v>525399.58996611251</v>
      </c>
      <c r="DE98" s="108">
        <f t="shared" si="165"/>
        <v>424861.50507662049</v>
      </c>
      <c r="DF98" s="127">
        <f t="shared" si="143"/>
        <v>941.4644947493457</v>
      </c>
      <c r="DG98" s="127">
        <f t="shared" si="95"/>
        <v>431.313787980928</v>
      </c>
      <c r="DH98" s="127">
        <f t="shared" si="96"/>
        <v>510.15070676841771</v>
      </c>
      <c r="DI98" s="108">
        <f>SUMIF('20.01'!$AZ:$AZ,$B:$B,'20.01'!$E:$E)+FH98*$DI$249</f>
        <v>604.09050207148209</v>
      </c>
      <c r="DJ98" s="108">
        <f>SUMIF('20.01'!$AY:$AY,$B:$B,'20.01'!$E:$E)</f>
        <v>0</v>
      </c>
      <c r="DK98" s="108">
        <f t="shared" si="97"/>
        <v>867.60128653907339</v>
      </c>
      <c r="DL98" s="108">
        <f>SUMIF('20.01'!$AX:$AX,$B:$B,'20.01'!$E:$E)</f>
        <v>0</v>
      </c>
      <c r="DM98" s="108">
        <f t="shared" si="98"/>
        <v>97256.464607011148</v>
      </c>
      <c r="DN98" s="108">
        <f>SUMIF('20.01'!$BA:$BA,$B:$B,'20.01'!$E:$E)</f>
        <v>0</v>
      </c>
      <c r="DO98" s="108">
        <f t="shared" si="99"/>
        <v>868.46399912098173</v>
      </c>
      <c r="DP98" s="108">
        <f>SUMIF('20.01'!$AW:$AW,$B:$B,'20.01'!$E:$E)</f>
        <v>0</v>
      </c>
      <c r="DQ98" s="108">
        <f t="shared" si="144"/>
        <v>460249.21663512074</v>
      </c>
      <c r="DR98" s="108">
        <f t="shared" si="145"/>
        <v>381111.4184951355</v>
      </c>
      <c r="DS98" s="108">
        <f t="shared" si="100"/>
        <v>122562.62367659531</v>
      </c>
      <c r="DT98" s="108">
        <f t="shared" si="101"/>
        <v>258548.79481854019</v>
      </c>
      <c r="DU98" s="108">
        <f t="shared" si="146"/>
        <v>64695.154413061653</v>
      </c>
      <c r="DV98" s="108">
        <f t="shared" si="147"/>
        <v>38411.86964641403</v>
      </c>
      <c r="DW98" s="108">
        <f t="shared" si="148"/>
        <v>26283.284766647623</v>
      </c>
      <c r="DX98" s="108">
        <f t="shared" si="149"/>
        <v>5446.0169587262089</v>
      </c>
      <c r="DY98" s="108">
        <f t="shared" si="150"/>
        <v>3206.990237813638</v>
      </c>
      <c r="DZ98" s="108">
        <f t="shared" si="151"/>
        <v>2239.0267209125709</v>
      </c>
      <c r="EA98" s="108">
        <f t="shared" si="152"/>
        <v>4307.4894129646664</v>
      </c>
      <c r="EB98" s="108">
        <f t="shared" si="153"/>
        <v>339.98697654594741</v>
      </c>
      <c r="EC98" s="108">
        <f t="shared" si="154"/>
        <v>4349.150378686737</v>
      </c>
      <c r="ED98" s="108">
        <f t="shared" si="155"/>
        <v>78298.003345272838</v>
      </c>
      <c r="EE98" s="108">
        <f t="shared" si="102"/>
        <v>608700.2264558007</v>
      </c>
      <c r="EF98" s="108">
        <f t="shared" si="156"/>
        <v>250989.59046852929</v>
      </c>
      <c r="EG98" s="108">
        <f t="shared" si="103"/>
        <v>213805.94743615456</v>
      </c>
      <c r="EH98" s="108">
        <f t="shared" si="104"/>
        <v>143904.68855111682</v>
      </c>
      <c r="EI98" s="108">
        <f t="shared" si="157"/>
        <v>223120.61343879343</v>
      </c>
      <c r="EJ98" s="108">
        <f t="shared" si="105"/>
        <v>218375.03648553553</v>
      </c>
      <c r="EK98" s="108">
        <f t="shared" si="106"/>
        <v>646.53695325789965</v>
      </c>
      <c r="EL98" s="108">
        <f>SUMIF('20.01'!$BF:$BF,$B:$B,'20.01'!$E:$E)</f>
        <v>4099.04</v>
      </c>
      <c r="EM98" s="108">
        <f>SUMIF('20.01'!$BH:$BH,$B:$B,'20.01'!$E:$E)</f>
        <v>0</v>
      </c>
      <c r="EO98" s="115">
        <v>9.4959733390325447E-3</v>
      </c>
      <c r="EP98" s="107">
        <v>3.4064179784494022</v>
      </c>
      <c r="EQ98" s="108">
        <f t="shared" si="158"/>
        <v>6079.0200000000013</v>
      </c>
      <c r="ER98" s="107">
        <v>3.0862326657871852</v>
      </c>
      <c r="ES98" s="108">
        <f t="shared" si="107"/>
        <v>6079.0200000000013</v>
      </c>
      <c r="ET98" s="107">
        <v>1.6009283751748216</v>
      </c>
      <c r="EU98" s="108">
        <f t="shared" si="108"/>
        <v>6079.0200000000013</v>
      </c>
      <c r="EV98" s="108">
        <f t="shared" si="161"/>
        <v>6079.02</v>
      </c>
      <c r="EW98" s="108">
        <f t="shared" si="162"/>
        <v>6079.02</v>
      </c>
      <c r="EX98" s="108">
        <f t="shared" si="109"/>
        <v>6079.02</v>
      </c>
      <c r="EY98" s="108">
        <f t="shared" si="110"/>
        <v>6079.02</v>
      </c>
      <c r="EZ98" s="108">
        <f t="shared" si="111"/>
        <v>6079.02</v>
      </c>
      <c r="FA98" s="108">
        <f t="shared" si="112"/>
        <v>6079.02</v>
      </c>
      <c r="FB98" s="108">
        <f t="shared" si="113"/>
        <v>6079.02</v>
      </c>
      <c r="FC98" s="108">
        <f t="shared" si="114"/>
        <v>6079.02</v>
      </c>
      <c r="FD98" s="108">
        <f t="shared" si="115"/>
        <v>6079.02</v>
      </c>
      <c r="FE98" s="108">
        <f t="shared" si="116"/>
        <v>6079.02</v>
      </c>
      <c r="FF98" s="108">
        <f t="shared" si="117"/>
        <v>6079.02</v>
      </c>
      <c r="FG98" s="108">
        <f t="shared" si="118"/>
        <v>6079.02</v>
      </c>
      <c r="FH98" s="108">
        <f t="shared" si="159"/>
        <v>6079.0200000000013</v>
      </c>
      <c r="FI98" s="108">
        <v>6079.0200000000013</v>
      </c>
    </row>
    <row r="99" spans="1:165" ht="12" customHeight="1" x14ac:dyDescent="0.25">
      <c r="A99" s="22">
        <f t="shared" si="160"/>
        <v>94</v>
      </c>
      <c r="B99" s="10" t="s">
        <v>92</v>
      </c>
      <c r="C99" s="28">
        <v>2021</v>
      </c>
      <c r="D99" s="282"/>
      <c r="E99" s="126">
        <f t="shared" si="91"/>
        <v>4505.5999999999995</v>
      </c>
      <c r="F99" s="11">
        <f>SUMIF(Площади!$A:$A,$B:$B,Площади!$C:$C)</f>
        <v>4185.3999999999996</v>
      </c>
      <c r="G99" s="11">
        <f>SUMIF(Площади!$A:$A,$B:$B,Площади!$G:$G)</f>
        <v>320.2</v>
      </c>
      <c r="H99" s="11">
        <f>SUMIF(Площади!$A:$A,$B:$B,Площади!$F:$F)</f>
        <v>571.5</v>
      </c>
      <c r="I99" s="124" t="s">
        <v>494</v>
      </c>
      <c r="J99" s="12">
        <v>27.35</v>
      </c>
      <c r="K99" s="26">
        <v>4.4800000000000004</v>
      </c>
      <c r="L99" s="26">
        <v>5.83</v>
      </c>
      <c r="M99" s="26">
        <v>7.93</v>
      </c>
      <c r="N99" s="26">
        <v>6.1</v>
      </c>
      <c r="O99" s="26">
        <v>2.78</v>
      </c>
      <c r="P99" s="26">
        <v>0</v>
      </c>
      <c r="Q99" s="26">
        <v>0</v>
      </c>
      <c r="R99" s="26">
        <v>0.23</v>
      </c>
      <c r="S99" s="35">
        <f t="shared" si="84"/>
        <v>28.444000000000003</v>
      </c>
      <c r="T99" s="33">
        <f t="shared" si="84"/>
        <v>4.6592000000000002</v>
      </c>
      <c r="U99" s="33">
        <f t="shared" si="84"/>
        <v>6.0632000000000001</v>
      </c>
      <c r="V99" s="33">
        <f t="shared" si="84"/>
        <v>8.2471999999999994</v>
      </c>
      <c r="W99" s="33">
        <f t="shared" si="84"/>
        <v>6.3439999999999994</v>
      </c>
      <c r="X99" s="33">
        <f t="shared" si="84"/>
        <v>2.8912</v>
      </c>
      <c r="Y99" s="33">
        <f t="shared" si="163"/>
        <v>0</v>
      </c>
      <c r="Z99" s="33">
        <f t="shared" si="163"/>
        <v>0</v>
      </c>
      <c r="AA99" s="33">
        <f t="shared" si="163"/>
        <v>0.23920000000000002</v>
      </c>
      <c r="AB99" s="36"/>
      <c r="AC99" s="36"/>
      <c r="AD99" s="122" t="s">
        <v>396</v>
      </c>
      <c r="AE99" s="37">
        <v>0</v>
      </c>
      <c r="AF99" s="38" t="s">
        <v>396</v>
      </c>
      <c r="AG99" s="282"/>
      <c r="AH99" s="26">
        <v>34.24</v>
      </c>
      <c r="AI99" s="26">
        <v>34.24</v>
      </c>
      <c r="AJ99" s="26">
        <v>2190</v>
      </c>
      <c r="AK99" s="26">
        <v>35.89</v>
      </c>
      <c r="AL99" s="26">
        <v>5.93</v>
      </c>
      <c r="AM99" s="282"/>
      <c r="AN99" s="15">
        <v>1.2999999999999999E-2</v>
      </c>
      <c r="AO99" s="15">
        <v>1.2999999999999999E-2</v>
      </c>
      <c r="AP99" s="16">
        <f t="shared" si="119"/>
        <v>7.7870000000000001E-4</v>
      </c>
      <c r="AQ99" s="15">
        <f t="shared" si="120"/>
        <v>2.5999999999999999E-2</v>
      </c>
      <c r="AR99" s="15">
        <v>0.68300000000000005</v>
      </c>
      <c r="AS99" s="282"/>
      <c r="AT99" s="13">
        <f t="shared" si="121"/>
        <v>7.4295</v>
      </c>
      <c r="AU99" s="13">
        <f t="shared" si="122"/>
        <v>7.4295</v>
      </c>
      <c r="AV99" s="13">
        <f t="shared" si="123"/>
        <v>0.44502704999999998</v>
      </c>
      <c r="AW99" s="13">
        <f t="shared" si="124"/>
        <v>14.859</v>
      </c>
      <c r="AX99" s="13">
        <f t="shared" si="125"/>
        <v>390.33450000000005</v>
      </c>
      <c r="AY99" s="26">
        <f t="shared" si="126"/>
        <v>5.6459978693181825E-2</v>
      </c>
      <c r="AZ99" s="26">
        <f t="shared" si="127"/>
        <v>5.6459978693181825E-2</v>
      </c>
      <c r="BA99" s="26">
        <f t="shared" si="128"/>
        <v>0.216310644420277</v>
      </c>
      <c r="BB99" s="26">
        <f t="shared" si="129"/>
        <v>0.11836148570667615</v>
      </c>
      <c r="BC99" s="26">
        <f t="shared" si="130"/>
        <v>0.51373481556285516</v>
      </c>
      <c r="BD99" s="282"/>
      <c r="BE99" s="108">
        <f t="shared" si="131"/>
        <v>376660.82972387964</v>
      </c>
      <c r="BF99" s="108">
        <f t="shared" si="132"/>
        <v>59112.099922835063</v>
      </c>
      <c r="BG99" s="108">
        <f t="shared" si="92"/>
        <v>23285.421073243688</v>
      </c>
      <c r="BH99" s="108">
        <f t="shared" si="93"/>
        <v>3872.4006245486839</v>
      </c>
      <c r="BI99" s="108">
        <f t="shared" si="94"/>
        <v>1381.3482183890021</v>
      </c>
      <c r="BJ99" s="127">
        <f t="shared" si="164"/>
        <v>7503.3900066536899</v>
      </c>
      <c r="BK99" s="108">
        <f>SUMIF('20.01'!$K:$K,$B:$B,'20.01'!$E:$E)</f>
        <v>23069.54</v>
      </c>
      <c r="BL99" s="108">
        <f t="shared" si="133"/>
        <v>0</v>
      </c>
      <c r="BM99" s="108">
        <f>SUMIF('20.01'!$AI:$AI,$B:$B,'20.01'!$E:$E)</f>
        <v>0</v>
      </c>
      <c r="BN99" s="108">
        <f>SUMIF('20.01'!$L:$L,$B:$B,'20.01'!$E:$E)</f>
        <v>0</v>
      </c>
      <c r="BO99" s="108">
        <f>SUMIF('20.01'!$M:$M,$B:$B,'20.01'!$E:$E)</f>
        <v>0</v>
      </c>
      <c r="BP99" s="108">
        <f>SUMIF('20.01'!$N:$N,$B:$B,'20.01'!$E:$E)</f>
        <v>0</v>
      </c>
      <c r="BQ99" s="108">
        <f>SUMIF('20.01'!$O:$O,$B:$B,'20.01'!$E:$E)</f>
        <v>0</v>
      </c>
      <c r="BR99" s="108">
        <f>SUMIF('20.01'!$T:$T,$B:$B,'20.01'!$E:$E)</f>
        <v>0</v>
      </c>
      <c r="BS99" s="108">
        <f>SUMIF('20.01'!$AT:$AT,$B:$B,'20.01'!$E:$E)</f>
        <v>0</v>
      </c>
      <c r="BT99" s="108">
        <f>SUMIF('20.01'!$AO:$AO,$B:$B,'20.01'!$E:$E)</f>
        <v>0</v>
      </c>
      <c r="BU99" s="108">
        <f t="shared" si="134"/>
        <v>129943.67</v>
      </c>
      <c r="BV99" s="108">
        <f>SUMIF('20.01'!$AE:$AE,$B:$B,'20.01'!$E:$E)</f>
        <v>129943.67</v>
      </c>
      <c r="BW99" s="108">
        <f>SUMIF('20.01'!$AF:$AF,$B:$B,'20.01'!$E:$E)</f>
        <v>0</v>
      </c>
      <c r="BX99" s="108">
        <f>SUMIF('20.01'!$AG:$AG,$B:$B,'20.01'!$E:$E)</f>
        <v>0</v>
      </c>
      <c r="BY99" s="108">
        <f t="shared" si="135"/>
        <v>184652.16</v>
      </c>
      <c r="BZ99" s="108">
        <f>SUMIF('20.01'!$AH:$AH,$B:$B,'20.01'!$E:$E)</f>
        <v>0</v>
      </c>
      <c r="CA99" s="108">
        <f>SUMIF('20.01'!$AP:$AP,$B:$B,'20.01'!$E:$E)</f>
        <v>184652.16</v>
      </c>
      <c r="CB99" s="108">
        <f>SUMIF('20.01'!$AD:$AD,$B:$B,'20.01'!$E:$E)</f>
        <v>0</v>
      </c>
      <c r="CC99" s="108">
        <f t="shared" si="136"/>
        <v>0</v>
      </c>
      <c r="CD99" s="108">
        <f>SUMIF('20.01'!$Z:$Z,$B:$B,'20.01'!$E:$E)</f>
        <v>0</v>
      </c>
      <c r="CE99" s="108">
        <f>SUMIF('20.01'!$S:$S,$B:$B,'20.01'!$E:$E)</f>
        <v>0</v>
      </c>
      <c r="CF99" s="108">
        <f t="shared" si="137"/>
        <v>0</v>
      </c>
      <c r="CG99" s="108">
        <f>SUMIF('20.01'!$AJ:$AJ,$B:$B,'20.01'!$E:$E)</f>
        <v>0</v>
      </c>
      <c r="CH99" s="108">
        <f>SUMIF('20.01'!$AL:$AL,$B:$B,'20.01'!$E:$E)</f>
        <v>0</v>
      </c>
      <c r="CI99" s="108">
        <f>SUMIF('20.01'!$AM:$AM,$B:$B,'20.01'!$E:$E)</f>
        <v>0</v>
      </c>
      <c r="CJ99" s="108">
        <f>SUMIF('20.01'!$W:$W,$B:$B,'20.01'!$E:$E)</f>
        <v>0</v>
      </c>
      <c r="CK99" s="108">
        <f>SUMIF('20.01'!$AR:$AR,$B:$B,'20.01'!$E:$E)</f>
        <v>0</v>
      </c>
      <c r="CL99" s="108">
        <f t="shared" si="138"/>
        <v>0</v>
      </c>
      <c r="CM99" s="108">
        <f>SUMIF('20.01'!$P:$P,$B:$B,'20.01'!$E:$E)</f>
        <v>0</v>
      </c>
      <c r="CN99" s="108">
        <f>SUMIF('20.01'!$Q:$Q,$B:$B,'20.01'!$E:$E)</f>
        <v>0</v>
      </c>
      <c r="CO99" s="108">
        <f>SUMIF('20.01'!$AK:$AK,$B:$B,'20.01'!$E:$E)</f>
        <v>0</v>
      </c>
      <c r="CP99" s="108">
        <f>SUMIF('20.01'!$U:$U,$B:$B,'20.01'!$E:$E)</f>
        <v>0</v>
      </c>
      <c r="CQ99" s="108">
        <f>SUMIF('20.01'!$R:$R,$B:$B,'20.01'!$E:$E)</f>
        <v>0</v>
      </c>
      <c r="CR99" s="108">
        <f>SUMIF('20.01'!$V:$V,$B:$B,'20.01'!$E:$E)</f>
        <v>0</v>
      </c>
      <c r="CS99" s="108">
        <f t="shared" si="139"/>
        <v>0</v>
      </c>
      <c r="CT99" s="108">
        <f>SUMIF('20.01'!$AQ:$AQ,$B:$B,'20.01'!$E:$E)</f>
        <v>0</v>
      </c>
      <c r="CU99" s="108">
        <f>SUMIF('20.01'!$AC:$AC,$B:$B,'20.01'!$E:$E)</f>
        <v>0</v>
      </c>
      <c r="CV99" s="108">
        <f>SUMIF('20.01'!$AS:$AS,$B:$B,'20.01'!$E:$E)</f>
        <v>0</v>
      </c>
      <c r="CW99" s="108">
        <f t="shared" si="140"/>
        <v>0</v>
      </c>
      <c r="CX99" s="108">
        <f>SUMIF('20.01'!$AB:$AB,$B:$B,'20.01'!$E:$E)</f>
        <v>0</v>
      </c>
      <c r="CY99" s="108">
        <f>SUMIF('20.01'!$AA:$AA,$B:$B,'20.01'!$E:$E)</f>
        <v>0</v>
      </c>
      <c r="CZ99" s="108">
        <f>SUMIF('20.01'!$AN:$AN,$B:$B,'20.01'!$E:$E)</f>
        <v>0</v>
      </c>
      <c r="DA99" s="108">
        <f>SUMIF('20.01'!$X:$X,$B:$B,'20.01'!$E:$E)</f>
        <v>0</v>
      </c>
      <c r="DB99" s="108">
        <f>SUMIF('20.01'!$Y:$Y,$B:$B,'20.01'!$E:$E)</f>
        <v>0</v>
      </c>
      <c r="DC99" s="108">
        <f t="shared" si="141"/>
        <v>2952.8998010445248</v>
      </c>
      <c r="DD99" s="127">
        <f t="shared" si="142"/>
        <v>488433.25576262549</v>
      </c>
      <c r="DE99" s="108">
        <f t="shared" si="165"/>
        <v>314895.49257499084</v>
      </c>
      <c r="DF99" s="127">
        <f t="shared" si="143"/>
        <v>697.78721365329454</v>
      </c>
      <c r="DG99" s="127">
        <f t="shared" si="95"/>
        <v>319.67774462444083</v>
      </c>
      <c r="DH99" s="127">
        <f t="shared" si="96"/>
        <v>378.10946902885371</v>
      </c>
      <c r="DI99" s="108">
        <f>SUMIF('20.01'!$AZ:$AZ,$B:$B,'20.01'!$E:$E)+FH99*$DI$249</f>
        <v>99469.4750240883</v>
      </c>
      <c r="DJ99" s="108">
        <f>SUMIF('20.01'!$AY:$AY,$B:$B,'20.01'!$E:$E)</f>
        <v>0</v>
      </c>
      <c r="DK99" s="108">
        <f t="shared" si="97"/>
        <v>643.04186474636504</v>
      </c>
      <c r="DL99" s="108">
        <f>SUMIF('20.01'!$AX:$AX,$B:$B,'20.01'!$E:$E)</f>
        <v>0</v>
      </c>
      <c r="DM99" s="108">
        <f t="shared" si="98"/>
        <v>72083.777801907097</v>
      </c>
      <c r="DN99" s="108">
        <f>SUMIF('20.01'!$BA:$BA,$B:$B,'20.01'!$E:$E)</f>
        <v>0</v>
      </c>
      <c r="DO99" s="108">
        <f t="shared" si="99"/>
        <v>643.68128323964947</v>
      </c>
      <c r="DP99" s="108">
        <f>SUMIF('20.01'!$AW:$AW,$B:$B,'20.01'!$E:$E)</f>
        <v>0</v>
      </c>
      <c r="DQ99" s="108">
        <f t="shared" si="144"/>
        <v>341123.8769524034</v>
      </c>
      <c r="DR99" s="108">
        <f t="shared" si="145"/>
        <v>282469.14916741219</v>
      </c>
      <c r="DS99" s="108">
        <f t="shared" si="100"/>
        <v>90839.996781926631</v>
      </c>
      <c r="DT99" s="108">
        <f t="shared" si="101"/>
        <v>191629.15238548553</v>
      </c>
      <c r="DU99" s="108">
        <f t="shared" si="146"/>
        <v>47950.243250308515</v>
      </c>
      <c r="DV99" s="108">
        <f t="shared" si="147"/>
        <v>28469.805968541474</v>
      </c>
      <c r="DW99" s="108">
        <f t="shared" si="148"/>
        <v>19480.437281767045</v>
      </c>
      <c r="DX99" s="108">
        <f t="shared" si="149"/>
        <v>4036.4358086067814</v>
      </c>
      <c r="DY99" s="108">
        <f t="shared" si="150"/>
        <v>2376.9316790359503</v>
      </c>
      <c r="DZ99" s="108">
        <f t="shared" si="151"/>
        <v>1659.5041295708313</v>
      </c>
      <c r="EA99" s="108">
        <f t="shared" si="152"/>
        <v>3192.5909602293777</v>
      </c>
      <c r="EB99" s="108">
        <f t="shared" si="153"/>
        <v>251.98886029745259</v>
      </c>
      <c r="EC99" s="108">
        <f t="shared" si="154"/>
        <v>3223.4689055490776</v>
      </c>
      <c r="ED99" s="108">
        <f t="shared" si="155"/>
        <v>58032.295316097196</v>
      </c>
      <c r="EE99" s="108">
        <f t="shared" si="102"/>
        <v>344493.48342057486</v>
      </c>
      <c r="EF99" s="108">
        <f t="shared" si="156"/>
        <v>186026.48104711043</v>
      </c>
      <c r="EG99" s="108">
        <f t="shared" si="103"/>
        <v>158467.00237346443</v>
      </c>
      <c r="EH99" s="108">
        <f t="shared" si="104"/>
        <v>0</v>
      </c>
      <c r="EI99" s="108">
        <f t="shared" si="157"/>
        <v>0</v>
      </c>
      <c r="EJ99" s="108">
        <f t="shared" si="105"/>
        <v>0</v>
      </c>
      <c r="EK99" s="108">
        <f t="shared" si="106"/>
        <v>0</v>
      </c>
      <c r="EL99" s="108">
        <f>SUMIF('20.01'!$BF:$BF,$B:$B,'20.01'!$E:$E)</f>
        <v>0</v>
      </c>
      <c r="EM99" s="108">
        <f>SUMIF('20.01'!$BH:$BH,$B:$B,'20.01'!$E:$E)</f>
        <v>0</v>
      </c>
      <c r="EO99" s="115">
        <v>0</v>
      </c>
      <c r="EP99" s="107">
        <v>3.406416350079887</v>
      </c>
      <c r="EQ99" s="108">
        <f t="shared" si="158"/>
        <v>4505.5999999999995</v>
      </c>
      <c r="ER99" s="107">
        <v>3.0862308361441508</v>
      </c>
      <c r="ES99" s="108">
        <f t="shared" si="107"/>
        <v>4505.5999999999995</v>
      </c>
      <c r="ET99" s="107">
        <v>0</v>
      </c>
      <c r="EU99" s="108">
        <f t="shared" si="108"/>
        <v>0</v>
      </c>
      <c r="EV99" s="108">
        <f t="shared" si="161"/>
        <v>4505.5999999999995</v>
      </c>
      <c r="EW99" s="108">
        <f t="shared" si="162"/>
        <v>4505.5999999999995</v>
      </c>
      <c r="EX99" s="108">
        <f t="shared" si="109"/>
        <v>4505.5999999999995</v>
      </c>
      <c r="EY99" s="108">
        <f t="shared" si="110"/>
        <v>4505.5999999999995</v>
      </c>
      <c r="EZ99" s="108">
        <f t="shared" si="111"/>
        <v>4505.5999999999995</v>
      </c>
      <c r="FA99" s="108">
        <f t="shared" si="112"/>
        <v>4505.5999999999995</v>
      </c>
      <c r="FB99" s="108">
        <f t="shared" si="113"/>
        <v>4505.5999999999995</v>
      </c>
      <c r="FC99" s="108">
        <f t="shared" si="114"/>
        <v>4505.5999999999995</v>
      </c>
      <c r="FD99" s="108">
        <f t="shared" si="115"/>
        <v>4505.5999999999995</v>
      </c>
      <c r="FE99" s="108">
        <f t="shared" si="116"/>
        <v>4505.5999999999995</v>
      </c>
      <c r="FF99" s="108">
        <f t="shared" si="117"/>
        <v>4505.5999999999995</v>
      </c>
      <c r="FG99" s="108">
        <f t="shared" si="118"/>
        <v>4505.5999999999995</v>
      </c>
      <c r="FH99" s="108">
        <f t="shared" si="159"/>
        <v>4505.5999999999995</v>
      </c>
      <c r="FI99" s="108">
        <v>4505.5999999999995</v>
      </c>
    </row>
    <row r="100" spans="1:165" ht="12" customHeight="1" x14ac:dyDescent="0.25">
      <c r="A100" s="22">
        <f t="shared" si="160"/>
        <v>95</v>
      </c>
      <c r="B100" s="10" t="s">
        <v>93</v>
      </c>
      <c r="C100" s="28">
        <v>2021</v>
      </c>
      <c r="D100" s="282"/>
      <c r="E100" s="126">
        <f t="shared" si="91"/>
        <v>4500.08</v>
      </c>
      <c r="F100" s="11">
        <f>SUMIF(Площади!$A:$A,$B:$B,Площади!$C:$C)</f>
        <v>4500.08</v>
      </c>
      <c r="G100" s="11">
        <f>SUMIF(Площади!$A:$A,$B:$B,Площади!$G:$G)</f>
        <v>0</v>
      </c>
      <c r="H100" s="11">
        <f>SUMIF(Площади!$A:$A,$B:$B,Площади!$F:$F)</f>
        <v>571.5</v>
      </c>
      <c r="I100" s="124" t="s">
        <v>494</v>
      </c>
      <c r="J100" s="12">
        <v>27.35</v>
      </c>
      <c r="K100" s="26">
        <v>4.4800000000000004</v>
      </c>
      <c r="L100" s="26">
        <v>5.83</v>
      </c>
      <c r="M100" s="26">
        <v>7.93</v>
      </c>
      <c r="N100" s="26">
        <v>6.1</v>
      </c>
      <c r="O100" s="26">
        <v>2.78</v>
      </c>
      <c r="P100" s="26">
        <v>0</v>
      </c>
      <c r="Q100" s="26">
        <v>0</v>
      </c>
      <c r="R100" s="26">
        <v>0.23</v>
      </c>
      <c r="S100" s="35">
        <f t="shared" si="84"/>
        <v>28.444000000000003</v>
      </c>
      <c r="T100" s="33">
        <f t="shared" si="84"/>
        <v>4.6592000000000002</v>
      </c>
      <c r="U100" s="33">
        <f t="shared" si="84"/>
        <v>6.0632000000000001</v>
      </c>
      <c r="V100" s="33">
        <f t="shared" si="84"/>
        <v>8.2471999999999994</v>
      </c>
      <c r="W100" s="33">
        <f t="shared" si="84"/>
        <v>6.3439999999999994</v>
      </c>
      <c r="X100" s="33">
        <f t="shared" si="84"/>
        <v>2.8912</v>
      </c>
      <c r="Y100" s="33">
        <f t="shared" si="163"/>
        <v>0</v>
      </c>
      <c r="Z100" s="33">
        <f t="shared" si="163"/>
        <v>0</v>
      </c>
      <c r="AA100" s="33">
        <f t="shared" si="163"/>
        <v>0.23920000000000002</v>
      </c>
      <c r="AB100" s="36"/>
      <c r="AC100" s="36"/>
      <c r="AD100" s="122" t="s">
        <v>396</v>
      </c>
      <c r="AE100" s="37">
        <v>0</v>
      </c>
      <c r="AF100" s="38" t="s">
        <v>396</v>
      </c>
      <c r="AG100" s="282"/>
      <c r="AH100" s="26">
        <v>34.24</v>
      </c>
      <c r="AI100" s="26">
        <v>34.24</v>
      </c>
      <c r="AJ100" s="26">
        <v>2190</v>
      </c>
      <c r="AK100" s="26">
        <v>35.89</v>
      </c>
      <c r="AL100" s="26">
        <v>5.93</v>
      </c>
      <c r="AM100" s="282"/>
      <c r="AN100" s="15">
        <v>1.2999999999999999E-2</v>
      </c>
      <c r="AO100" s="15">
        <v>1.2999999999999999E-2</v>
      </c>
      <c r="AP100" s="16">
        <f t="shared" si="119"/>
        <v>7.7870000000000001E-4</v>
      </c>
      <c r="AQ100" s="15">
        <f t="shared" si="120"/>
        <v>2.5999999999999999E-2</v>
      </c>
      <c r="AR100" s="15">
        <v>0.68300000000000005</v>
      </c>
      <c r="AS100" s="282"/>
      <c r="AT100" s="13">
        <f t="shared" si="121"/>
        <v>7.4295</v>
      </c>
      <c r="AU100" s="13">
        <f t="shared" si="122"/>
        <v>7.4295</v>
      </c>
      <c r="AV100" s="13">
        <f t="shared" si="123"/>
        <v>0.44502704999999998</v>
      </c>
      <c r="AW100" s="13">
        <f t="shared" si="124"/>
        <v>14.859</v>
      </c>
      <c r="AX100" s="13">
        <f t="shared" si="125"/>
        <v>390.33450000000005</v>
      </c>
      <c r="AY100" s="26">
        <f t="shared" si="126"/>
        <v>5.6529235035821593E-2</v>
      </c>
      <c r="AZ100" s="26">
        <f t="shared" si="127"/>
        <v>5.6529235035821593E-2</v>
      </c>
      <c r="BA100" s="26">
        <f t="shared" si="128"/>
        <v>0.21657598076034201</v>
      </c>
      <c r="BB100" s="26">
        <f t="shared" si="129"/>
        <v>0.11850667321469842</v>
      </c>
      <c r="BC100" s="26">
        <f t="shared" si="130"/>
        <v>0.51436498573358702</v>
      </c>
      <c r="BD100" s="282"/>
      <c r="BE100" s="108">
        <f t="shared" si="131"/>
        <v>61349.702667247795</v>
      </c>
      <c r="BF100" s="108">
        <f t="shared" si="132"/>
        <v>61349.702667247795</v>
      </c>
      <c r="BG100" s="108">
        <f t="shared" si="92"/>
        <v>23256.89312484075</v>
      </c>
      <c r="BH100" s="108">
        <f t="shared" si="93"/>
        <v>3867.6563837267063</v>
      </c>
      <c r="BI100" s="108">
        <f t="shared" si="94"/>
        <v>1379.6558706072403</v>
      </c>
      <c r="BJ100" s="127">
        <f t="shared" si="164"/>
        <v>7494.1972880730964</v>
      </c>
      <c r="BK100" s="108">
        <f>SUMIF('20.01'!$K:$K,$B:$B,'20.01'!$E:$E)</f>
        <v>25351.3</v>
      </c>
      <c r="BL100" s="108">
        <f t="shared" si="133"/>
        <v>0</v>
      </c>
      <c r="BM100" s="108">
        <f>SUMIF('20.01'!$AI:$AI,$B:$B,'20.01'!$E:$E)</f>
        <v>0</v>
      </c>
      <c r="BN100" s="108">
        <f>SUMIF('20.01'!$L:$L,$B:$B,'20.01'!$E:$E)</f>
        <v>0</v>
      </c>
      <c r="BO100" s="108">
        <f>SUMIF('20.01'!$M:$M,$B:$B,'20.01'!$E:$E)</f>
        <v>0</v>
      </c>
      <c r="BP100" s="108">
        <f>SUMIF('20.01'!$N:$N,$B:$B,'20.01'!$E:$E)</f>
        <v>0</v>
      </c>
      <c r="BQ100" s="108">
        <f>SUMIF('20.01'!$O:$O,$B:$B,'20.01'!$E:$E)</f>
        <v>0</v>
      </c>
      <c r="BR100" s="108">
        <f>SUMIF('20.01'!$T:$T,$B:$B,'20.01'!$E:$E)</f>
        <v>0</v>
      </c>
      <c r="BS100" s="108">
        <f>SUMIF('20.01'!$AT:$AT,$B:$B,'20.01'!$E:$E)</f>
        <v>0</v>
      </c>
      <c r="BT100" s="108">
        <f>SUMIF('20.01'!$AO:$AO,$B:$B,'20.01'!$E:$E)</f>
        <v>0</v>
      </c>
      <c r="BU100" s="108">
        <f t="shared" si="134"/>
        <v>0</v>
      </c>
      <c r="BV100" s="108">
        <f>SUMIF('20.01'!$AE:$AE,$B:$B,'20.01'!$E:$E)</f>
        <v>0</v>
      </c>
      <c r="BW100" s="108">
        <f>SUMIF('20.01'!$AF:$AF,$B:$B,'20.01'!$E:$E)</f>
        <v>0</v>
      </c>
      <c r="BX100" s="108">
        <f>SUMIF('20.01'!$AG:$AG,$B:$B,'20.01'!$E:$E)</f>
        <v>0</v>
      </c>
      <c r="BY100" s="108">
        <f t="shared" si="135"/>
        <v>0</v>
      </c>
      <c r="BZ100" s="108">
        <f>SUMIF('20.01'!$AH:$AH,$B:$B,'20.01'!$E:$E)</f>
        <v>0</v>
      </c>
      <c r="CA100" s="108">
        <f>SUMIF('20.01'!$AP:$AP,$B:$B,'20.01'!$E:$E)</f>
        <v>0</v>
      </c>
      <c r="CB100" s="108">
        <f>SUMIF('20.01'!$AD:$AD,$B:$B,'20.01'!$E:$E)</f>
        <v>0</v>
      </c>
      <c r="CC100" s="108">
        <f t="shared" si="136"/>
        <v>0</v>
      </c>
      <c r="CD100" s="108">
        <f>SUMIF('20.01'!$Z:$Z,$B:$B,'20.01'!$E:$E)</f>
        <v>0</v>
      </c>
      <c r="CE100" s="108">
        <f>SUMIF('20.01'!$S:$S,$B:$B,'20.01'!$E:$E)</f>
        <v>0</v>
      </c>
      <c r="CF100" s="108">
        <f t="shared" si="137"/>
        <v>0</v>
      </c>
      <c r="CG100" s="108">
        <f>SUMIF('20.01'!$AJ:$AJ,$B:$B,'20.01'!$E:$E)</f>
        <v>0</v>
      </c>
      <c r="CH100" s="108">
        <f>SUMIF('20.01'!$AL:$AL,$B:$B,'20.01'!$E:$E)</f>
        <v>0</v>
      </c>
      <c r="CI100" s="108">
        <f>SUMIF('20.01'!$AM:$AM,$B:$B,'20.01'!$E:$E)</f>
        <v>0</v>
      </c>
      <c r="CJ100" s="108">
        <f>SUMIF('20.01'!$W:$W,$B:$B,'20.01'!$E:$E)</f>
        <v>0</v>
      </c>
      <c r="CK100" s="108">
        <f>SUMIF('20.01'!$AR:$AR,$B:$B,'20.01'!$E:$E)</f>
        <v>0</v>
      </c>
      <c r="CL100" s="108">
        <f t="shared" si="138"/>
        <v>0</v>
      </c>
      <c r="CM100" s="108">
        <f>SUMIF('20.01'!$P:$P,$B:$B,'20.01'!$E:$E)</f>
        <v>0</v>
      </c>
      <c r="CN100" s="108">
        <f>SUMIF('20.01'!$Q:$Q,$B:$B,'20.01'!$E:$E)</f>
        <v>0</v>
      </c>
      <c r="CO100" s="108">
        <f>SUMIF('20.01'!$AK:$AK,$B:$B,'20.01'!$E:$E)</f>
        <v>0</v>
      </c>
      <c r="CP100" s="108">
        <f>SUMIF('20.01'!$U:$U,$B:$B,'20.01'!$E:$E)</f>
        <v>0</v>
      </c>
      <c r="CQ100" s="108">
        <f>SUMIF('20.01'!$R:$R,$B:$B,'20.01'!$E:$E)</f>
        <v>0</v>
      </c>
      <c r="CR100" s="108">
        <f>SUMIF('20.01'!$V:$V,$B:$B,'20.01'!$E:$E)</f>
        <v>0</v>
      </c>
      <c r="CS100" s="108">
        <f t="shared" si="139"/>
        <v>0</v>
      </c>
      <c r="CT100" s="108">
        <f>SUMIF('20.01'!$AQ:$AQ,$B:$B,'20.01'!$E:$E)</f>
        <v>0</v>
      </c>
      <c r="CU100" s="108">
        <f>SUMIF('20.01'!$AC:$AC,$B:$B,'20.01'!$E:$E)</f>
        <v>0</v>
      </c>
      <c r="CV100" s="108">
        <f>SUMIF('20.01'!$AS:$AS,$B:$B,'20.01'!$E:$E)</f>
        <v>0</v>
      </c>
      <c r="CW100" s="108">
        <f t="shared" si="140"/>
        <v>0</v>
      </c>
      <c r="CX100" s="108">
        <f>SUMIF('20.01'!$AB:$AB,$B:$B,'20.01'!$E:$E)</f>
        <v>0</v>
      </c>
      <c r="CY100" s="108">
        <f>SUMIF('20.01'!$AA:$AA,$B:$B,'20.01'!$E:$E)</f>
        <v>0</v>
      </c>
      <c r="CZ100" s="108">
        <f>SUMIF('20.01'!$AN:$AN,$B:$B,'20.01'!$E:$E)</f>
        <v>0</v>
      </c>
      <c r="DA100" s="108">
        <f>SUMIF('20.01'!$X:$X,$B:$B,'20.01'!$E:$E)</f>
        <v>0</v>
      </c>
      <c r="DB100" s="108">
        <f>SUMIF('20.01'!$Y:$Y,$B:$B,'20.01'!$E:$E)</f>
        <v>0</v>
      </c>
      <c r="DC100" s="108">
        <f t="shared" si="141"/>
        <v>0</v>
      </c>
      <c r="DD100" s="127">
        <f t="shared" si="142"/>
        <v>463203.63134168065</v>
      </c>
      <c r="DE100" s="108">
        <f t="shared" si="165"/>
        <v>314509.70086711319</v>
      </c>
      <c r="DF100" s="127">
        <f t="shared" si="143"/>
        <v>696.93232519906746</v>
      </c>
      <c r="DG100" s="127">
        <f t="shared" si="95"/>
        <v>319.28609397850545</v>
      </c>
      <c r="DH100" s="127">
        <f t="shared" si="96"/>
        <v>377.64623122056207</v>
      </c>
      <c r="DI100" s="108">
        <f>SUMIF('20.01'!$AZ:$AZ,$B:$B,'20.01'!$E:$E)+FH100*$DI$249</f>
        <v>74716.386485085066</v>
      </c>
      <c r="DJ100" s="108">
        <f>SUMIF('20.01'!$AY:$AY,$B:$B,'20.01'!$E:$E)</f>
        <v>0</v>
      </c>
      <c r="DK100" s="108">
        <f t="shared" si="97"/>
        <v>642.25404712087698</v>
      </c>
      <c r="DL100" s="108">
        <f>SUMIF('20.01'!$AX:$AX,$B:$B,'20.01'!$E:$E)</f>
        <v>0</v>
      </c>
      <c r="DM100" s="108">
        <f t="shared" si="98"/>
        <v>71995.4649349268</v>
      </c>
      <c r="DN100" s="108">
        <f>SUMIF('20.01'!$BA:$BA,$B:$B,'20.01'!$E:$E)</f>
        <v>0</v>
      </c>
      <c r="DO100" s="108">
        <f t="shared" si="99"/>
        <v>642.8926822356807</v>
      </c>
      <c r="DP100" s="108">
        <f>SUMIF('20.01'!$AW:$AW,$B:$B,'20.01'!$E:$E)</f>
        <v>0</v>
      </c>
      <c r="DQ100" s="108">
        <f t="shared" si="144"/>
        <v>340705.95174804068</v>
      </c>
      <c r="DR100" s="108">
        <f t="shared" si="145"/>
        <v>282123.08433622349</v>
      </c>
      <c r="DS100" s="108">
        <f t="shared" si="100"/>
        <v>90728.704882460166</v>
      </c>
      <c r="DT100" s="108">
        <f t="shared" si="101"/>
        <v>191394.37945376331</v>
      </c>
      <c r="DU100" s="108">
        <f t="shared" si="146"/>
        <v>47891.497391212804</v>
      </c>
      <c r="DV100" s="108">
        <f t="shared" si="147"/>
        <v>28434.926412223489</v>
      </c>
      <c r="DW100" s="108">
        <f t="shared" si="148"/>
        <v>19456.570978989315</v>
      </c>
      <c r="DX100" s="108">
        <f t="shared" si="149"/>
        <v>4031.4906013838804</v>
      </c>
      <c r="DY100" s="108">
        <f t="shared" si="150"/>
        <v>2374.0196000967912</v>
      </c>
      <c r="DZ100" s="108">
        <f t="shared" si="151"/>
        <v>1657.4710012870892</v>
      </c>
      <c r="EA100" s="108">
        <f t="shared" si="152"/>
        <v>3188.6795828100639</v>
      </c>
      <c r="EB100" s="108">
        <f t="shared" si="153"/>
        <v>251.68013814971607</v>
      </c>
      <c r="EC100" s="108">
        <f t="shared" si="154"/>
        <v>3219.5196982606749</v>
      </c>
      <c r="ED100" s="108">
        <f t="shared" si="155"/>
        <v>57961.197511111233</v>
      </c>
      <c r="EE100" s="108">
        <f t="shared" si="102"/>
        <v>344071.42996965128</v>
      </c>
      <c r="EF100" s="108">
        <f t="shared" si="156"/>
        <v>185798.57218361172</v>
      </c>
      <c r="EG100" s="108">
        <f t="shared" si="103"/>
        <v>158272.85778603959</v>
      </c>
      <c r="EH100" s="108">
        <f t="shared" si="104"/>
        <v>0</v>
      </c>
      <c r="EI100" s="108">
        <f t="shared" si="157"/>
        <v>0</v>
      </c>
      <c r="EJ100" s="108">
        <f t="shared" si="105"/>
        <v>0</v>
      </c>
      <c r="EK100" s="108">
        <f t="shared" si="106"/>
        <v>0</v>
      </c>
      <c r="EL100" s="108">
        <f>SUMIF('20.01'!$BF:$BF,$B:$B,'20.01'!$E:$E)</f>
        <v>0</v>
      </c>
      <c r="EM100" s="108">
        <f>SUMIF('20.01'!$BH:$BH,$B:$B,'20.01'!$E:$E)</f>
        <v>0</v>
      </c>
      <c r="EO100" s="115">
        <v>0</v>
      </c>
      <c r="EP100" s="107">
        <v>3.4064172374099444</v>
      </c>
      <c r="EQ100" s="108">
        <f t="shared" si="158"/>
        <v>4500.0800000000008</v>
      </c>
      <c r="ER100" s="107">
        <v>3.0862328099236001</v>
      </c>
      <c r="ES100" s="108">
        <f t="shared" si="107"/>
        <v>4500.0800000000008</v>
      </c>
      <c r="ET100" s="107">
        <v>0</v>
      </c>
      <c r="EU100" s="108">
        <f t="shared" si="108"/>
        <v>0</v>
      </c>
      <c r="EV100" s="108">
        <f t="shared" si="161"/>
        <v>4500.08</v>
      </c>
      <c r="EW100" s="108">
        <f t="shared" si="162"/>
        <v>4500.08</v>
      </c>
      <c r="EX100" s="108">
        <f t="shared" si="109"/>
        <v>4500.08</v>
      </c>
      <c r="EY100" s="108">
        <f t="shared" si="110"/>
        <v>4500.08</v>
      </c>
      <c r="EZ100" s="108">
        <f t="shared" si="111"/>
        <v>4500.08</v>
      </c>
      <c r="FA100" s="108">
        <f t="shared" si="112"/>
        <v>4500.08</v>
      </c>
      <c r="FB100" s="108">
        <f t="shared" si="113"/>
        <v>4500.08</v>
      </c>
      <c r="FC100" s="108">
        <f t="shared" si="114"/>
        <v>4500.08</v>
      </c>
      <c r="FD100" s="108">
        <f t="shared" si="115"/>
        <v>4500.08</v>
      </c>
      <c r="FE100" s="108">
        <f t="shared" si="116"/>
        <v>4500.08</v>
      </c>
      <c r="FF100" s="108">
        <f t="shared" si="117"/>
        <v>4500.08</v>
      </c>
      <c r="FG100" s="108">
        <f t="shared" si="118"/>
        <v>4500.08</v>
      </c>
      <c r="FH100" s="108">
        <f t="shared" si="159"/>
        <v>4500.0800000000008</v>
      </c>
      <c r="FI100" s="108">
        <v>0</v>
      </c>
    </row>
    <row r="101" spans="1:165" ht="12" customHeight="1" x14ac:dyDescent="0.25">
      <c r="A101" s="22">
        <f t="shared" si="160"/>
        <v>96</v>
      </c>
      <c r="B101" s="10" t="s">
        <v>94</v>
      </c>
      <c r="C101" s="28">
        <v>2021</v>
      </c>
      <c r="D101" s="282"/>
      <c r="E101" s="126">
        <f t="shared" si="91"/>
        <v>6861.78</v>
      </c>
      <c r="F101" s="11">
        <f>SUMIF(Площади!$A:$A,$B:$B,Площади!$C:$C)</f>
        <v>6861.78</v>
      </c>
      <c r="G101" s="11">
        <f>SUMIF(Площади!$A:$A,$B:$B,Площади!$G:$G)</f>
        <v>0</v>
      </c>
      <c r="H101" s="11">
        <f>SUMIF(Площади!$A:$A,$B:$B,Площади!$F:$F)</f>
        <v>706.4</v>
      </c>
      <c r="I101" s="124" t="s">
        <v>494</v>
      </c>
      <c r="J101" s="12">
        <v>27.35</v>
      </c>
      <c r="K101" s="26">
        <v>4.4800000000000004</v>
      </c>
      <c r="L101" s="26">
        <v>5.83</v>
      </c>
      <c r="M101" s="26">
        <v>7.93</v>
      </c>
      <c r="N101" s="26">
        <v>6.1</v>
      </c>
      <c r="O101" s="26">
        <v>2.78</v>
      </c>
      <c r="P101" s="26">
        <v>0</v>
      </c>
      <c r="Q101" s="26">
        <v>0</v>
      </c>
      <c r="R101" s="26">
        <v>0.23</v>
      </c>
      <c r="S101" s="35">
        <f t="shared" si="84"/>
        <v>28.444000000000003</v>
      </c>
      <c r="T101" s="33">
        <f t="shared" si="84"/>
        <v>4.6592000000000002</v>
      </c>
      <c r="U101" s="33">
        <f t="shared" si="84"/>
        <v>6.0632000000000001</v>
      </c>
      <c r="V101" s="33">
        <f t="shared" si="84"/>
        <v>8.2471999999999994</v>
      </c>
      <c r="W101" s="33">
        <f t="shared" si="84"/>
        <v>6.3439999999999994</v>
      </c>
      <c r="X101" s="33">
        <f t="shared" si="84"/>
        <v>2.8912</v>
      </c>
      <c r="Y101" s="33">
        <f t="shared" si="163"/>
        <v>0</v>
      </c>
      <c r="Z101" s="33">
        <f t="shared" si="163"/>
        <v>0</v>
      </c>
      <c r="AA101" s="33">
        <f t="shared" si="163"/>
        <v>0.23920000000000002</v>
      </c>
      <c r="AB101" s="36"/>
      <c r="AC101" s="36"/>
      <c r="AD101" s="122" t="s">
        <v>396</v>
      </c>
      <c r="AE101" s="37">
        <v>0</v>
      </c>
      <c r="AF101" s="38" t="s">
        <v>396</v>
      </c>
      <c r="AG101" s="282"/>
      <c r="AH101" s="26">
        <v>34.24</v>
      </c>
      <c r="AI101" s="26">
        <v>34.24</v>
      </c>
      <c r="AJ101" s="26">
        <v>2190</v>
      </c>
      <c r="AK101" s="26">
        <v>35.89</v>
      </c>
      <c r="AL101" s="26">
        <v>5.93</v>
      </c>
      <c r="AM101" s="282"/>
      <c r="AN101" s="15">
        <v>1.2999999999999999E-2</v>
      </c>
      <c r="AO101" s="15">
        <v>1.2999999999999999E-2</v>
      </c>
      <c r="AP101" s="16">
        <f t="shared" si="119"/>
        <v>7.7870000000000001E-4</v>
      </c>
      <c r="AQ101" s="15">
        <f t="shared" si="120"/>
        <v>2.5999999999999999E-2</v>
      </c>
      <c r="AR101" s="15">
        <v>0.68300000000000005</v>
      </c>
      <c r="AS101" s="282"/>
      <c r="AT101" s="13">
        <f t="shared" si="121"/>
        <v>9.1831999999999994</v>
      </c>
      <c r="AU101" s="13">
        <f t="shared" si="122"/>
        <v>9.1831999999999994</v>
      </c>
      <c r="AV101" s="13">
        <f t="shared" si="123"/>
        <v>0.55007368000000001</v>
      </c>
      <c r="AW101" s="13">
        <f t="shared" si="124"/>
        <v>18.366399999999999</v>
      </c>
      <c r="AX101" s="13">
        <f t="shared" si="125"/>
        <v>482.47120000000001</v>
      </c>
      <c r="AY101" s="26">
        <f t="shared" si="126"/>
        <v>4.5823790328457049E-2</v>
      </c>
      <c r="AZ101" s="26">
        <f t="shared" si="127"/>
        <v>4.5823790328457049E-2</v>
      </c>
      <c r="BA101" s="26">
        <f t="shared" si="128"/>
        <v>0.17556105838426764</v>
      </c>
      <c r="BB101" s="26">
        <f t="shared" si="129"/>
        <v>9.6064009047215154E-2</v>
      </c>
      <c r="BC101" s="26">
        <f t="shared" si="130"/>
        <v>0.41695510727537172</v>
      </c>
      <c r="BD101" s="282"/>
      <c r="BE101" s="108">
        <f t="shared" si="131"/>
        <v>144090.3918235357</v>
      </c>
      <c r="BF101" s="108">
        <f t="shared" si="132"/>
        <v>104162.73848617524</v>
      </c>
      <c r="BG101" s="108">
        <f t="shared" si="92"/>
        <v>35462.410469629365</v>
      </c>
      <c r="BH101" s="108">
        <f t="shared" si="93"/>
        <v>5897.4523165650908</v>
      </c>
      <c r="BI101" s="108">
        <f t="shared" si="94"/>
        <v>2103.7170583223738</v>
      </c>
      <c r="BJ101" s="127">
        <f t="shared" si="164"/>
        <v>11427.248641658416</v>
      </c>
      <c r="BK101" s="108">
        <f>SUMIF('20.01'!$K:$K,$B:$B,'20.01'!$E:$E)</f>
        <v>49271.909999999996</v>
      </c>
      <c r="BL101" s="108">
        <f t="shared" si="133"/>
        <v>0</v>
      </c>
      <c r="BM101" s="108">
        <f>SUMIF('20.01'!$AI:$AI,$B:$B,'20.01'!$E:$E)</f>
        <v>0</v>
      </c>
      <c r="BN101" s="108">
        <f>SUMIF('20.01'!$L:$L,$B:$B,'20.01'!$E:$E)</f>
        <v>0</v>
      </c>
      <c r="BO101" s="108">
        <f>SUMIF('20.01'!$M:$M,$B:$B,'20.01'!$E:$E)</f>
        <v>0</v>
      </c>
      <c r="BP101" s="108">
        <f>SUMIF('20.01'!$N:$N,$B:$B,'20.01'!$E:$E)</f>
        <v>0</v>
      </c>
      <c r="BQ101" s="108">
        <f>SUMIF('20.01'!$O:$O,$B:$B,'20.01'!$E:$E)</f>
        <v>0</v>
      </c>
      <c r="BR101" s="108">
        <f>SUMIF('20.01'!$T:$T,$B:$B,'20.01'!$E:$E)</f>
        <v>0</v>
      </c>
      <c r="BS101" s="108">
        <f>SUMIF('20.01'!$AT:$AT,$B:$B,'20.01'!$E:$E)</f>
        <v>0</v>
      </c>
      <c r="BT101" s="108">
        <f>SUMIF('20.01'!$AO:$AO,$B:$B,'20.01'!$E:$E)</f>
        <v>0</v>
      </c>
      <c r="BU101" s="108">
        <f t="shared" si="134"/>
        <v>0</v>
      </c>
      <c r="BV101" s="108">
        <f>SUMIF('20.01'!$AE:$AE,$B:$B,'20.01'!$E:$E)</f>
        <v>0</v>
      </c>
      <c r="BW101" s="108">
        <f>SUMIF('20.01'!$AF:$AF,$B:$B,'20.01'!$E:$E)</f>
        <v>0</v>
      </c>
      <c r="BX101" s="108">
        <f>SUMIF('20.01'!$AG:$AG,$B:$B,'20.01'!$E:$E)</f>
        <v>0</v>
      </c>
      <c r="BY101" s="108">
        <f t="shared" si="135"/>
        <v>35430.550000000003</v>
      </c>
      <c r="BZ101" s="108">
        <f>SUMIF('20.01'!$AH:$AH,$B:$B,'20.01'!$E:$E)</f>
        <v>0</v>
      </c>
      <c r="CA101" s="108">
        <f>SUMIF('20.01'!$AP:$AP,$B:$B,'20.01'!$E:$E)</f>
        <v>0</v>
      </c>
      <c r="CB101" s="108">
        <f>SUMIF('20.01'!$AD:$AD,$B:$B,'20.01'!$E:$E)</f>
        <v>35430.550000000003</v>
      </c>
      <c r="CC101" s="108">
        <f t="shared" si="136"/>
        <v>0</v>
      </c>
      <c r="CD101" s="108">
        <f>SUMIF('20.01'!$Z:$Z,$B:$B,'20.01'!$E:$E)</f>
        <v>0</v>
      </c>
      <c r="CE101" s="108">
        <f>SUMIF('20.01'!$S:$S,$B:$B,'20.01'!$E:$E)</f>
        <v>0</v>
      </c>
      <c r="CF101" s="108">
        <f t="shared" si="137"/>
        <v>0</v>
      </c>
      <c r="CG101" s="108">
        <f>SUMIF('20.01'!$AJ:$AJ,$B:$B,'20.01'!$E:$E)</f>
        <v>0</v>
      </c>
      <c r="CH101" s="108">
        <f>SUMIF('20.01'!$AL:$AL,$B:$B,'20.01'!$E:$E)</f>
        <v>0</v>
      </c>
      <c r="CI101" s="108">
        <f>SUMIF('20.01'!$AM:$AM,$B:$B,'20.01'!$E:$E)</f>
        <v>0</v>
      </c>
      <c r="CJ101" s="108">
        <f>SUMIF('20.01'!$W:$W,$B:$B,'20.01'!$E:$E)</f>
        <v>0</v>
      </c>
      <c r="CK101" s="108">
        <f>SUMIF('20.01'!$AR:$AR,$B:$B,'20.01'!$E:$E)</f>
        <v>0</v>
      </c>
      <c r="CL101" s="108">
        <f t="shared" si="138"/>
        <v>0</v>
      </c>
      <c r="CM101" s="108">
        <f>SUMIF('20.01'!$P:$P,$B:$B,'20.01'!$E:$E)</f>
        <v>0</v>
      </c>
      <c r="CN101" s="108">
        <f>SUMIF('20.01'!$Q:$Q,$B:$B,'20.01'!$E:$E)</f>
        <v>0</v>
      </c>
      <c r="CO101" s="108">
        <f>SUMIF('20.01'!$AK:$AK,$B:$B,'20.01'!$E:$E)</f>
        <v>0</v>
      </c>
      <c r="CP101" s="108">
        <f>SUMIF('20.01'!$U:$U,$B:$B,'20.01'!$E:$E)</f>
        <v>0</v>
      </c>
      <c r="CQ101" s="108">
        <f>SUMIF('20.01'!$R:$R,$B:$B,'20.01'!$E:$E)</f>
        <v>0</v>
      </c>
      <c r="CR101" s="108">
        <f>SUMIF('20.01'!$V:$V,$B:$B,'20.01'!$E:$E)</f>
        <v>0</v>
      </c>
      <c r="CS101" s="108">
        <f t="shared" si="139"/>
        <v>0</v>
      </c>
      <c r="CT101" s="108">
        <f>SUMIF('20.01'!$AQ:$AQ,$B:$B,'20.01'!$E:$E)</f>
        <v>0</v>
      </c>
      <c r="CU101" s="108">
        <f>SUMIF('20.01'!$AC:$AC,$B:$B,'20.01'!$E:$E)</f>
        <v>0</v>
      </c>
      <c r="CV101" s="108">
        <f>SUMIF('20.01'!$AS:$AS,$B:$B,'20.01'!$E:$E)</f>
        <v>0</v>
      </c>
      <c r="CW101" s="108">
        <f t="shared" si="140"/>
        <v>0</v>
      </c>
      <c r="CX101" s="108">
        <f>SUMIF('20.01'!$AB:$AB,$B:$B,'20.01'!$E:$E)</f>
        <v>0</v>
      </c>
      <c r="CY101" s="108">
        <f>SUMIF('20.01'!$AA:$AA,$B:$B,'20.01'!$E:$E)</f>
        <v>0</v>
      </c>
      <c r="CZ101" s="108">
        <f>SUMIF('20.01'!$AN:$AN,$B:$B,'20.01'!$E:$E)</f>
        <v>0</v>
      </c>
      <c r="DA101" s="108">
        <f>SUMIF('20.01'!$X:$X,$B:$B,'20.01'!$E:$E)</f>
        <v>0</v>
      </c>
      <c r="DB101" s="108">
        <f>SUMIF('20.01'!$Y:$Y,$B:$B,'20.01'!$E:$E)</f>
        <v>0</v>
      </c>
      <c r="DC101" s="108">
        <f t="shared" si="141"/>
        <v>4497.1033373604632</v>
      </c>
      <c r="DD101" s="127">
        <f t="shared" si="142"/>
        <v>650651.54513620143</v>
      </c>
      <c r="DE101" s="108">
        <f t="shared" si="165"/>
        <v>479568.44660893572</v>
      </c>
      <c r="DF101" s="127">
        <f t="shared" si="143"/>
        <v>1062.6913944650887</v>
      </c>
      <c r="DG101" s="127">
        <f t="shared" si="95"/>
        <v>486.85155240347478</v>
      </c>
      <c r="DH101" s="127">
        <f t="shared" si="96"/>
        <v>575.83984206161392</v>
      </c>
      <c r="DI101" s="108">
        <f>SUMIF('20.01'!$AZ:$AZ,$B:$B,'20.01'!$E:$E)+FH101*$DI$249</f>
        <v>58281.185717682136</v>
      </c>
      <c r="DJ101" s="108">
        <f>SUMIF('20.01'!$AY:$AY,$B:$B,'20.01'!$E:$E)</f>
        <v>0</v>
      </c>
      <c r="DK101" s="108">
        <f t="shared" si="97"/>
        <v>979.31725112733329</v>
      </c>
      <c r="DL101" s="108">
        <f>SUMIF('20.01'!$AX:$AX,$B:$B,'20.01'!$E:$E)</f>
        <v>0</v>
      </c>
      <c r="DM101" s="108">
        <f t="shared" si="98"/>
        <v>109779.61311380728</v>
      </c>
      <c r="DN101" s="108">
        <f>SUMIF('20.01'!$BA:$BA,$B:$B,'20.01'!$E:$E)</f>
        <v>0</v>
      </c>
      <c r="DO101" s="108">
        <f t="shared" si="99"/>
        <v>980.29105018380744</v>
      </c>
      <c r="DP101" s="108">
        <f>SUMIF('20.01'!$AW:$AW,$B:$B,'20.01'!$E:$E)</f>
        <v>0</v>
      </c>
      <c r="DQ101" s="108">
        <f t="shared" si="144"/>
        <v>519512.82767987897</v>
      </c>
      <c r="DR101" s="108">
        <f t="shared" si="145"/>
        <v>430184.91618740361</v>
      </c>
      <c r="DS101" s="108">
        <f t="shared" si="100"/>
        <v>138344.29889876788</v>
      </c>
      <c r="DT101" s="108">
        <f t="shared" si="101"/>
        <v>291840.61728863569</v>
      </c>
      <c r="DU101" s="108">
        <f t="shared" si="146"/>
        <v>73025.57264961426</v>
      </c>
      <c r="DV101" s="108">
        <f t="shared" si="147"/>
        <v>43357.942382550282</v>
      </c>
      <c r="DW101" s="108">
        <f t="shared" si="148"/>
        <v>29667.630267063982</v>
      </c>
      <c r="DX101" s="108">
        <f t="shared" si="149"/>
        <v>6147.2688438347486</v>
      </c>
      <c r="DY101" s="108">
        <f t="shared" si="150"/>
        <v>3619.9356925992774</v>
      </c>
      <c r="DZ101" s="108">
        <f t="shared" si="151"/>
        <v>2527.3331512354716</v>
      </c>
      <c r="EA101" s="108">
        <f t="shared" si="152"/>
        <v>4862.1397370123277</v>
      </c>
      <c r="EB101" s="108">
        <f t="shared" si="153"/>
        <v>383.76511936520205</v>
      </c>
      <c r="EC101" s="108">
        <f t="shared" si="154"/>
        <v>4909.1651426488261</v>
      </c>
      <c r="ED101" s="108">
        <f t="shared" si="155"/>
        <v>88379.981213176812</v>
      </c>
      <c r="EE101" s="108">
        <f t="shared" si="102"/>
        <v>524644.55226066057</v>
      </c>
      <c r="EF101" s="108">
        <f t="shared" si="156"/>
        <v>283308.05822075671</v>
      </c>
      <c r="EG101" s="108">
        <f t="shared" si="103"/>
        <v>241336.49403990386</v>
      </c>
      <c r="EH101" s="108">
        <f t="shared" si="104"/>
        <v>0</v>
      </c>
      <c r="EI101" s="108">
        <f t="shared" si="157"/>
        <v>0</v>
      </c>
      <c r="EJ101" s="108">
        <f t="shared" si="105"/>
        <v>0</v>
      </c>
      <c r="EK101" s="108">
        <f t="shared" si="106"/>
        <v>0</v>
      </c>
      <c r="EL101" s="108">
        <f>SUMIF('20.01'!$BF:$BF,$B:$B,'20.01'!$E:$E)</f>
        <v>0</v>
      </c>
      <c r="EM101" s="108">
        <f>SUMIF('20.01'!$BH:$BH,$B:$B,'20.01'!$E:$E)</f>
        <v>0</v>
      </c>
      <c r="EO101" s="115">
        <v>0</v>
      </c>
      <c r="EP101" s="107">
        <v>3.4064166141342116</v>
      </c>
      <c r="EQ101" s="108">
        <f t="shared" si="158"/>
        <v>6861.78</v>
      </c>
      <c r="ER101" s="107">
        <v>3.0862327046053615</v>
      </c>
      <c r="ES101" s="108">
        <f t="shared" si="107"/>
        <v>6861.78</v>
      </c>
      <c r="ET101" s="107">
        <v>0</v>
      </c>
      <c r="EU101" s="108">
        <f t="shared" si="108"/>
        <v>0</v>
      </c>
      <c r="EV101" s="108">
        <f t="shared" si="161"/>
        <v>6861.78</v>
      </c>
      <c r="EW101" s="108">
        <f t="shared" si="162"/>
        <v>6861.78</v>
      </c>
      <c r="EX101" s="108">
        <f t="shared" si="109"/>
        <v>6861.78</v>
      </c>
      <c r="EY101" s="108">
        <f t="shared" si="110"/>
        <v>6861.78</v>
      </c>
      <c r="EZ101" s="108">
        <f t="shared" si="111"/>
        <v>6861.78</v>
      </c>
      <c r="FA101" s="108">
        <f t="shared" si="112"/>
        <v>6861.78</v>
      </c>
      <c r="FB101" s="108">
        <f t="shared" si="113"/>
        <v>6861.78</v>
      </c>
      <c r="FC101" s="108">
        <f t="shared" si="114"/>
        <v>6861.78</v>
      </c>
      <c r="FD101" s="108">
        <f t="shared" si="115"/>
        <v>6861.78</v>
      </c>
      <c r="FE101" s="108">
        <f t="shared" si="116"/>
        <v>6861.78</v>
      </c>
      <c r="FF101" s="108">
        <f t="shared" si="117"/>
        <v>6861.78</v>
      </c>
      <c r="FG101" s="108">
        <f t="shared" si="118"/>
        <v>6861.78</v>
      </c>
      <c r="FH101" s="108">
        <f t="shared" si="159"/>
        <v>6861.78</v>
      </c>
      <c r="FI101" s="108">
        <v>6861.78</v>
      </c>
    </row>
    <row r="102" spans="1:165" ht="12" customHeight="1" x14ac:dyDescent="0.25">
      <c r="A102" s="22">
        <f t="shared" si="160"/>
        <v>97</v>
      </c>
      <c r="B102" s="10" t="s">
        <v>95</v>
      </c>
      <c r="C102" s="28">
        <v>2021</v>
      </c>
      <c r="D102" s="282"/>
      <c r="E102" s="126">
        <f t="shared" si="91"/>
        <v>4576.78</v>
      </c>
      <c r="F102" s="11">
        <f>SUMIF(Площади!$A:$A,$B:$B,Площади!$C:$C)</f>
        <v>4576.78</v>
      </c>
      <c r="G102" s="11">
        <f>SUMIF(Площади!$A:$A,$B:$B,Площади!$G:$G)</f>
        <v>0</v>
      </c>
      <c r="H102" s="11">
        <f>SUMIF(Площади!$A:$A,$B:$B,Площади!$F:$F)</f>
        <v>565.79999999999995</v>
      </c>
      <c r="I102" s="124" t="s">
        <v>494</v>
      </c>
      <c r="J102" s="12">
        <v>27.35</v>
      </c>
      <c r="K102" s="26">
        <v>4.4800000000000004</v>
      </c>
      <c r="L102" s="26">
        <v>5.83</v>
      </c>
      <c r="M102" s="26">
        <v>7.93</v>
      </c>
      <c r="N102" s="26">
        <v>6.1</v>
      </c>
      <c r="O102" s="26">
        <v>2.78</v>
      </c>
      <c r="P102" s="26">
        <v>0</v>
      </c>
      <c r="Q102" s="26">
        <v>0</v>
      </c>
      <c r="R102" s="26">
        <v>0.23</v>
      </c>
      <c r="S102" s="35">
        <f t="shared" si="84"/>
        <v>28.444000000000003</v>
      </c>
      <c r="T102" s="33">
        <f t="shared" si="84"/>
        <v>4.6592000000000002</v>
      </c>
      <c r="U102" s="33">
        <f t="shared" si="84"/>
        <v>6.0632000000000001</v>
      </c>
      <c r="V102" s="33">
        <f t="shared" si="84"/>
        <v>8.2471999999999994</v>
      </c>
      <c r="W102" s="33">
        <f t="shared" si="84"/>
        <v>6.3439999999999994</v>
      </c>
      <c r="X102" s="33">
        <f t="shared" si="84"/>
        <v>2.8912</v>
      </c>
      <c r="Y102" s="33">
        <f t="shared" si="163"/>
        <v>0</v>
      </c>
      <c r="Z102" s="33">
        <f t="shared" si="163"/>
        <v>0</v>
      </c>
      <c r="AA102" s="33">
        <f t="shared" si="163"/>
        <v>0.23920000000000002</v>
      </c>
      <c r="AB102" s="36"/>
      <c r="AC102" s="36"/>
      <c r="AD102" s="122" t="s">
        <v>396</v>
      </c>
      <c r="AE102" s="37">
        <v>0</v>
      </c>
      <c r="AF102" s="38" t="s">
        <v>396</v>
      </c>
      <c r="AG102" s="282"/>
      <c r="AH102" s="26">
        <v>34.24</v>
      </c>
      <c r="AI102" s="26">
        <v>34.24</v>
      </c>
      <c r="AJ102" s="26">
        <v>2190</v>
      </c>
      <c r="AK102" s="26">
        <v>35.89</v>
      </c>
      <c r="AL102" s="26">
        <v>5.93</v>
      </c>
      <c r="AM102" s="282"/>
      <c r="AN102" s="15">
        <v>1.2999999999999999E-2</v>
      </c>
      <c r="AO102" s="15">
        <v>1.2999999999999999E-2</v>
      </c>
      <c r="AP102" s="16">
        <f t="shared" si="119"/>
        <v>7.7870000000000001E-4</v>
      </c>
      <c r="AQ102" s="15">
        <f t="shared" si="120"/>
        <v>2.5999999999999999E-2</v>
      </c>
      <c r="AR102" s="15">
        <v>0.68300000000000005</v>
      </c>
      <c r="AS102" s="282"/>
      <c r="AT102" s="13">
        <f t="shared" si="121"/>
        <v>7.3553999999999995</v>
      </c>
      <c r="AU102" s="13">
        <f t="shared" si="122"/>
        <v>7.3553999999999995</v>
      </c>
      <c r="AV102" s="13">
        <f t="shared" si="123"/>
        <v>0.44058845999999996</v>
      </c>
      <c r="AW102" s="13">
        <f t="shared" si="124"/>
        <v>14.710799999999999</v>
      </c>
      <c r="AX102" s="13">
        <f t="shared" si="125"/>
        <v>386.44139999999999</v>
      </c>
      <c r="AY102" s="26">
        <f t="shared" si="126"/>
        <v>5.5027529398398001E-2</v>
      </c>
      <c r="AZ102" s="26">
        <f t="shared" si="127"/>
        <v>5.5027529398398001E-2</v>
      </c>
      <c r="BA102" s="26">
        <f t="shared" si="128"/>
        <v>0.21082261489518833</v>
      </c>
      <c r="BB102" s="26">
        <f t="shared" si="129"/>
        <v>0.11535852979605749</v>
      </c>
      <c r="BC102" s="26">
        <f t="shared" si="130"/>
        <v>0.50070082066430976</v>
      </c>
      <c r="BD102" s="282"/>
      <c r="BE102" s="108">
        <f t="shared" si="131"/>
        <v>55152.404533831912</v>
      </c>
      <c r="BF102" s="108">
        <f t="shared" si="132"/>
        <v>55152.404533831912</v>
      </c>
      <c r="BG102" s="108">
        <f t="shared" si="92"/>
        <v>23653.286900657014</v>
      </c>
      <c r="BH102" s="108">
        <f t="shared" si="93"/>
        <v>3933.5772661625369</v>
      </c>
      <c r="BI102" s="108">
        <f t="shared" si="94"/>
        <v>1403.1709204009271</v>
      </c>
      <c r="BJ102" s="127">
        <f t="shared" si="164"/>
        <v>7621.9294466114334</v>
      </c>
      <c r="BK102" s="108">
        <f>SUMIF('20.01'!$K:$K,$B:$B,'20.01'!$E:$E)</f>
        <v>18540.439999999999</v>
      </c>
      <c r="BL102" s="108">
        <f t="shared" si="133"/>
        <v>0</v>
      </c>
      <c r="BM102" s="108">
        <f>SUMIF('20.01'!$AI:$AI,$B:$B,'20.01'!$E:$E)</f>
        <v>0</v>
      </c>
      <c r="BN102" s="108">
        <f>SUMIF('20.01'!$L:$L,$B:$B,'20.01'!$E:$E)</f>
        <v>0</v>
      </c>
      <c r="BO102" s="108">
        <f>SUMIF('20.01'!$M:$M,$B:$B,'20.01'!$E:$E)</f>
        <v>0</v>
      </c>
      <c r="BP102" s="108">
        <f>SUMIF('20.01'!$N:$N,$B:$B,'20.01'!$E:$E)</f>
        <v>0</v>
      </c>
      <c r="BQ102" s="108">
        <f>SUMIF('20.01'!$O:$O,$B:$B,'20.01'!$E:$E)</f>
        <v>0</v>
      </c>
      <c r="BR102" s="108">
        <f>SUMIF('20.01'!$T:$T,$B:$B,'20.01'!$E:$E)</f>
        <v>0</v>
      </c>
      <c r="BS102" s="108">
        <f>SUMIF('20.01'!$AT:$AT,$B:$B,'20.01'!$E:$E)</f>
        <v>0</v>
      </c>
      <c r="BT102" s="108">
        <f>SUMIF('20.01'!$AO:$AO,$B:$B,'20.01'!$E:$E)</f>
        <v>0</v>
      </c>
      <c r="BU102" s="108">
        <f t="shared" si="134"/>
        <v>0</v>
      </c>
      <c r="BV102" s="108">
        <f>SUMIF('20.01'!$AE:$AE,$B:$B,'20.01'!$E:$E)</f>
        <v>0</v>
      </c>
      <c r="BW102" s="108">
        <f>SUMIF('20.01'!$AF:$AF,$B:$B,'20.01'!$E:$E)</f>
        <v>0</v>
      </c>
      <c r="BX102" s="108">
        <f>SUMIF('20.01'!$AG:$AG,$B:$B,'20.01'!$E:$E)</f>
        <v>0</v>
      </c>
      <c r="BY102" s="108">
        <f t="shared" si="135"/>
        <v>0</v>
      </c>
      <c r="BZ102" s="108">
        <f>SUMIF('20.01'!$AH:$AH,$B:$B,'20.01'!$E:$E)</f>
        <v>0</v>
      </c>
      <c r="CA102" s="108">
        <f>SUMIF('20.01'!$AP:$AP,$B:$B,'20.01'!$E:$E)</f>
        <v>0</v>
      </c>
      <c r="CB102" s="108">
        <f>SUMIF('20.01'!$AD:$AD,$B:$B,'20.01'!$E:$E)</f>
        <v>0</v>
      </c>
      <c r="CC102" s="108">
        <f t="shared" si="136"/>
        <v>0</v>
      </c>
      <c r="CD102" s="108">
        <f>SUMIF('20.01'!$Z:$Z,$B:$B,'20.01'!$E:$E)</f>
        <v>0</v>
      </c>
      <c r="CE102" s="108">
        <f>SUMIF('20.01'!$S:$S,$B:$B,'20.01'!$E:$E)</f>
        <v>0</v>
      </c>
      <c r="CF102" s="108">
        <f t="shared" si="137"/>
        <v>0</v>
      </c>
      <c r="CG102" s="108">
        <f>SUMIF('20.01'!$AJ:$AJ,$B:$B,'20.01'!$E:$E)</f>
        <v>0</v>
      </c>
      <c r="CH102" s="108">
        <f>SUMIF('20.01'!$AL:$AL,$B:$B,'20.01'!$E:$E)</f>
        <v>0</v>
      </c>
      <c r="CI102" s="108">
        <f>SUMIF('20.01'!$AM:$AM,$B:$B,'20.01'!$E:$E)</f>
        <v>0</v>
      </c>
      <c r="CJ102" s="108">
        <f>SUMIF('20.01'!$W:$W,$B:$B,'20.01'!$E:$E)</f>
        <v>0</v>
      </c>
      <c r="CK102" s="108">
        <f>SUMIF('20.01'!$AR:$AR,$B:$B,'20.01'!$E:$E)</f>
        <v>0</v>
      </c>
      <c r="CL102" s="108">
        <f t="shared" si="138"/>
        <v>0</v>
      </c>
      <c r="CM102" s="108">
        <f>SUMIF('20.01'!$P:$P,$B:$B,'20.01'!$E:$E)</f>
        <v>0</v>
      </c>
      <c r="CN102" s="108">
        <f>SUMIF('20.01'!$Q:$Q,$B:$B,'20.01'!$E:$E)</f>
        <v>0</v>
      </c>
      <c r="CO102" s="108">
        <f>SUMIF('20.01'!$AK:$AK,$B:$B,'20.01'!$E:$E)</f>
        <v>0</v>
      </c>
      <c r="CP102" s="108">
        <f>SUMIF('20.01'!$U:$U,$B:$B,'20.01'!$E:$E)</f>
        <v>0</v>
      </c>
      <c r="CQ102" s="108">
        <f>SUMIF('20.01'!$R:$R,$B:$B,'20.01'!$E:$E)</f>
        <v>0</v>
      </c>
      <c r="CR102" s="108">
        <f>SUMIF('20.01'!$V:$V,$B:$B,'20.01'!$E:$E)</f>
        <v>0</v>
      </c>
      <c r="CS102" s="108">
        <f t="shared" si="139"/>
        <v>0</v>
      </c>
      <c r="CT102" s="108">
        <f>SUMIF('20.01'!$AQ:$AQ,$B:$B,'20.01'!$E:$E)</f>
        <v>0</v>
      </c>
      <c r="CU102" s="108">
        <f>SUMIF('20.01'!$AC:$AC,$B:$B,'20.01'!$E:$E)</f>
        <v>0</v>
      </c>
      <c r="CV102" s="108">
        <f>SUMIF('20.01'!$AS:$AS,$B:$B,'20.01'!$E:$E)</f>
        <v>0</v>
      </c>
      <c r="CW102" s="108">
        <f t="shared" si="140"/>
        <v>0</v>
      </c>
      <c r="CX102" s="108">
        <f>SUMIF('20.01'!$AB:$AB,$B:$B,'20.01'!$E:$E)</f>
        <v>0</v>
      </c>
      <c r="CY102" s="108">
        <f>SUMIF('20.01'!$AA:$AA,$B:$B,'20.01'!$E:$E)</f>
        <v>0</v>
      </c>
      <c r="CZ102" s="108">
        <f>SUMIF('20.01'!$AN:$AN,$B:$B,'20.01'!$E:$E)</f>
        <v>0</v>
      </c>
      <c r="DA102" s="108">
        <f>SUMIF('20.01'!$X:$X,$B:$B,'20.01'!$E:$E)</f>
        <v>0</v>
      </c>
      <c r="DB102" s="108">
        <f>SUMIF('20.01'!$Y:$Y,$B:$B,'20.01'!$E:$E)</f>
        <v>0</v>
      </c>
      <c r="DC102" s="108">
        <f t="shared" si="141"/>
        <v>0</v>
      </c>
      <c r="DD102" s="127">
        <f t="shared" si="142"/>
        <v>432427.06479937618</v>
      </c>
      <c r="DE102" s="108">
        <f t="shared" si="165"/>
        <v>319870.24869215343</v>
      </c>
      <c r="DF102" s="127">
        <f t="shared" si="143"/>
        <v>708.81093832211593</v>
      </c>
      <c r="DG102" s="127">
        <f t="shared" si="95"/>
        <v>324.72805132329734</v>
      </c>
      <c r="DH102" s="127">
        <f t="shared" si="96"/>
        <v>384.08288699881859</v>
      </c>
      <c r="DI102" s="108">
        <f>SUMIF('20.01'!$AZ:$AZ,$B:$B,'20.01'!$E:$E)+FH102*$DI$249</f>
        <v>37318.38839478579</v>
      </c>
      <c r="DJ102" s="108">
        <f>SUMIF('20.01'!$AY:$AY,$B:$B,'20.01'!$E:$E)</f>
        <v>0</v>
      </c>
      <c r="DK102" s="108">
        <f t="shared" si="97"/>
        <v>653.20071593880255</v>
      </c>
      <c r="DL102" s="108">
        <f>SUMIF('20.01'!$AX:$AX,$B:$B,'20.01'!$E:$E)</f>
        <v>0</v>
      </c>
      <c r="DM102" s="108">
        <f t="shared" si="98"/>
        <v>73222.565822135206</v>
      </c>
      <c r="DN102" s="108">
        <f>SUMIF('20.01'!$BA:$BA,$B:$B,'20.01'!$E:$E)</f>
        <v>0</v>
      </c>
      <c r="DO102" s="108">
        <f t="shared" si="99"/>
        <v>653.85023604082994</v>
      </c>
      <c r="DP102" s="108">
        <f>SUMIF('20.01'!$AW:$AW,$B:$B,'20.01'!$E:$E)</f>
        <v>0</v>
      </c>
      <c r="DQ102" s="108">
        <f t="shared" si="144"/>
        <v>346512.99217822723</v>
      </c>
      <c r="DR102" s="108">
        <f t="shared" si="145"/>
        <v>286931.63008842967</v>
      </c>
      <c r="DS102" s="108">
        <f t="shared" si="100"/>
        <v>92275.097760916688</v>
      </c>
      <c r="DT102" s="108">
        <f t="shared" si="101"/>
        <v>194656.53232751298</v>
      </c>
      <c r="DU102" s="108">
        <f t="shared" si="146"/>
        <v>48707.766846401595</v>
      </c>
      <c r="DV102" s="108">
        <f t="shared" si="147"/>
        <v>28919.575319757914</v>
      </c>
      <c r="DW102" s="108">
        <f t="shared" si="148"/>
        <v>19788.191526643681</v>
      </c>
      <c r="DX102" s="108">
        <f t="shared" si="149"/>
        <v>4100.2038973977596</v>
      </c>
      <c r="DY102" s="108">
        <f t="shared" si="150"/>
        <v>2414.4827259362032</v>
      </c>
      <c r="DZ102" s="108">
        <f t="shared" si="151"/>
        <v>1685.7211714615567</v>
      </c>
      <c r="EA102" s="108">
        <f t="shared" si="152"/>
        <v>3243.0278886183</v>
      </c>
      <c r="EB102" s="108">
        <f t="shared" si="153"/>
        <v>255.96981002134567</v>
      </c>
      <c r="EC102" s="108">
        <f t="shared" si="154"/>
        <v>3274.3936473586</v>
      </c>
      <c r="ED102" s="108">
        <f t="shared" si="155"/>
        <v>58949.096359376636</v>
      </c>
      <c r="EE102" s="108">
        <f t="shared" si="102"/>
        <v>349935.83208665188</v>
      </c>
      <c r="EF102" s="108">
        <f t="shared" si="156"/>
        <v>188965.34932679203</v>
      </c>
      <c r="EG102" s="108">
        <f t="shared" si="103"/>
        <v>160970.48275985985</v>
      </c>
      <c r="EH102" s="108">
        <f t="shared" si="104"/>
        <v>0</v>
      </c>
      <c r="EI102" s="108">
        <f t="shared" si="157"/>
        <v>0</v>
      </c>
      <c r="EJ102" s="108">
        <f t="shared" si="105"/>
        <v>0</v>
      </c>
      <c r="EK102" s="108">
        <f t="shared" si="106"/>
        <v>0</v>
      </c>
      <c r="EL102" s="108">
        <f>SUMIF('20.01'!$BF:$BF,$B:$B,'20.01'!$E:$E)</f>
        <v>0</v>
      </c>
      <c r="EM102" s="108">
        <f>SUMIF('20.01'!$BH:$BH,$B:$B,'20.01'!$E:$E)</f>
        <v>0</v>
      </c>
      <c r="EO102" s="115">
        <v>0</v>
      </c>
      <c r="EP102" s="107">
        <v>3.4064161543372369</v>
      </c>
      <c r="EQ102" s="108">
        <f t="shared" si="158"/>
        <v>4576.78</v>
      </c>
      <c r="ER102" s="107">
        <v>3.0862315058549856</v>
      </c>
      <c r="ES102" s="108">
        <f t="shared" si="107"/>
        <v>4576.78</v>
      </c>
      <c r="ET102" s="107">
        <v>0</v>
      </c>
      <c r="EU102" s="108">
        <f t="shared" si="108"/>
        <v>0</v>
      </c>
      <c r="EV102" s="108">
        <f t="shared" si="161"/>
        <v>4576.78</v>
      </c>
      <c r="EW102" s="108">
        <f t="shared" si="162"/>
        <v>4576.78</v>
      </c>
      <c r="EX102" s="108">
        <f t="shared" si="109"/>
        <v>4576.78</v>
      </c>
      <c r="EY102" s="108">
        <f t="shared" si="110"/>
        <v>4576.78</v>
      </c>
      <c r="EZ102" s="108">
        <f t="shared" si="111"/>
        <v>4576.78</v>
      </c>
      <c r="FA102" s="108">
        <f t="shared" si="112"/>
        <v>4576.78</v>
      </c>
      <c r="FB102" s="108">
        <f t="shared" si="113"/>
        <v>4576.78</v>
      </c>
      <c r="FC102" s="108">
        <f t="shared" si="114"/>
        <v>4576.78</v>
      </c>
      <c r="FD102" s="108">
        <f t="shared" si="115"/>
        <v>4576.78</v>
      </c>
      <c r="FE102" s="108">
        <f t="shared" si="116"/>
        <v>4576.78</v>
      </c>
      <c r="FF102" s="108">
        <f t="shared" si="117"/>
        <v>4576.78</v>
      </c>
      <c r="FG102" s="108">
        <f t="shared" si="118"/>
        <v>4576.78</v>
      </c>
      <c r="FH102" s="108">
        <f t="shared" si="159"/>
        <v>4576.78</v>
      </c>
      <c r="FI102" s="108">
        <v>0</v>
      </c>
    </row>
    <row r="103" spans="1:165" ht="12" customHeight="1" x14ac:dyDescent="0.25">
      <c r="A103" s="22">
        <f t="shared" si="160"/>
        <v>98</v>
      </c>
      <c r="B103" s="10" t="s">
        <v>96</v>
      </c>
      <c r="C103" s="28">
        <v>2021</v>
      </c>
      <c r="D103" s="282"/>
      <c r="E103" s="126">
        <f t="shared" si="91"/>
        <v>3516.5</v>
      </c>
      <c r="F103" s="11">
        <f>SUMIF(Площади!$A:$A,$B:$B,Площади!$C:$C)</f>
        <v>3516.5</v>
      </c>
      <c r="G103" s="11">
        <f>SUMIF(Площади!$A:$A,$B:$B,Площади!$G:$G)</f>
        <v>0</v>
      </c>
      <c r="H103" s="11">
        <f>SUMIF(Площади!$A:$A,$B:$B,Площади!$F:$F)</f>
        <v>353.2</v>
      </c>
      <c r="I103" s="124" t="s">
        <v>494</v>
      </c>
      <c r="J103" s="12">
        <v>27.35</v>
      </c>
      <c r="K103" s="26">
        <v>4.4800000000000004</v>
      </c>
      <c r="L103" s="26">
        <v>5.83</v>
      </c>
      <c r="M103" s="26">
        <v>7.93</v>
      </c>
      <c r="N103" s="26">
        <v>6.1</v>
      </c>
      <c r="O103" s="26">
        <v>2.78</v>
      </c>
      <c r="P103" s="26">
        <v>0</v>
      </c>
      <c r="Q103" s="26">
        <v>0</v>
      </c>
      <c r="R103" s="26">
        <v>0.23</v>
      </c>
      <c r="S103" s="35">
        <f t="shared" si="84"/>
        <v>28.444000000000003</v>
      </c>
      <c r="T103" s="33">
        <f t="shared" si="84"/>
        <v>4.6592000000000002</v>
      </c>
      <c r="U103" s="33">
        <f t="shared" si="84"/>
        <v>6.0632000000000001</v>
      </c>
      <c r="V103" s="33">
        <f t="shared" si="84"/>
        <v>8.2471999999999994</v>
      </c>
      <c r="W103" s="33">
        <f t="shared" si="84"/>
        <v>6.3439999999999994</v>
      </c>
      <c r="X103" s="33">
        <f t="shared" si="84"/>
        <v>2.8912</v>
      </c>
      <c r="Y103" s="33">
        <f t="shared" si="163"/>
        <v>0</v>
      </c>
      <c r="Z103" s="33">
        <f t="shared" si="163"/>
        <v>0</v>
      </c>
      <c r="AA103" s="33">
        <f t="shared" si="163"/>
        <v>0.23920000000000002</v>
      </c>
      <c r="AB103" s="36"/>
      <c r="AC103" s="36"/>
      <c r="AD103" s="122" t="s">
        <v>396</v>
      </c>
      <c r="AE103" s="37">
        <v>0</v>
      </c>
      <c r="AF103" s="38" t="s">
        <v>396</v>
      </c>
      <c r="AG103" s="282"/>
      <c r="AH103" s="26">
        <v>34.24</v>
      </c>
      <c r="AI103" s="26">
        <v>34.24</v>
      </c>
      <c r="AJ103" s="26">
        <v>2190</v>
      </c>
      <c r="AK103" s="26">
        <v>35.89</v>
      </c>
      <c r="AL103" s="26">
        <v>5.93</v>
      </c>
      <c r="AM103" s="282"/>
      <c r="AN103" s="15">
        <v>1.2999999999999999E-2</v>
      </c>
      <c r="AO103" s="15">
        <v>1.2999999999999999E-2</v>
      </c>
      <c r="AP103" s="16">
        <f t="shared" si="119"/>
        <v>7.7870000000000001E-4</v>
      </c>
      <c r="AQ103" s="15">
        <f t="shared" si="120"/>
        <v>2.5999999999999999E-2</v>
      </c>
      <c r="AR103" s="15">
        <v>0.68300000000000005</v>
      </c>
      <c r="AS103" s="282"/>
      <c r="AT103" s="13">
        <f t="shared" si="121"/>
        <v>4.5915999999999997</v>
      </c>
      <c r="AU103" s="13">
        <f t="shared" si="122"/>
        <v>4.5915999999999997</v>
      </c>
      <c r="AV103" s="13">
        <f t="shared" si="123"/>
        <v>0.27503684</v>
      </c>
      <c r="AW103" s="13">
        <f t="shared" si="124"/>
        <v>9.1831999999999994</v>
      </c>
      <c r="AX103" s="13">
        <f t="shared" si="125"/>
        <v>241.23560000000001</v>
      </c>
      <c r="AY103" s="26">
        <f t="shared" si="126"/>
        <v>4.4708199630314235E-2</v>
      </c>
      <c r="AZ103" s="26">
        <f t="shared" si="127"/>
        <v>4.4708199630314235E-2</v>
      </c>
      <c r="BA103" s="26">
        <f t="shared" si="128"/>
        <v>0.17128698410351201</v>
      </c>
      <c r="BB103" s="26">
        <f t="shared" si="129"/>
        <v>9.3725308687615527E-2</v>
      </c>
      <c r="BC103" s="26">
        <f t="shared" si="130"/>
        <v>0.40680423944262761</v>
      </c>
      <c r="BD103" s="282"/>
      <c r="BE103" s="108">
        <f t="shared" si="131"/>
        <v>54293.521679831654</v>
      </c>
      <c r="BF103" s="108">
        <f t="shared" si="132"/>
        <v>54293.521679831654</v>
      </c>
      <c r="BG103" s="108">
        <f t="shared" si="92"/>
        <v>18173.646840390054</v>
      </c>
      <c r="BH103" s="108">
        <f t="shared" si="93"/>
        <v>3022.3048642190715</v>
      </c>
      <c r="BI103" s="108">
        <f t="shared" si="94"/>
        <v>1078.105249015653</v>
      </c>
      <c r="BJ103" s="127">
        <f t="shared" si="164"/>
        <v>5856.1947262068761</v>
      </c>
      <c r="BK103" s="108">
        <f>SUMIF('20.01'!$K:$K,$B:$B,'20.01'!$E:$E)</f>
        <v>26163.27</v>
      </c>
      <c r="BL103" s="108">
        <f t="shared" si="133"/>
        <v>0</v>
      </c>
      <c r="BM103" s="108">
        <f>SUMIF('20.01'!$AI:$AI,$B:$B,'20.01'!$E:$E)</f>
        <v>0</v>
      </c>
      <c r="BN103" s="108">
        <f>SUMIF('20.01'!$L:$L,$B:$B,'20.01'!$E:$E)</f>
        <v>0</v>
      </c>
      <c r="BO103" s="108">
        <f>SUMIF('20.01'!$M:$M,$B:$B,'20.01'!$E:$E)</f>
        <v>0</v>
      </c>
      <c r="BP103" s="108">
        <f>SUMIF('20.01'!$N:$N,$B:$B,'20.01'!$E:$E)</f>
        <v>0</v>
      </c>
      <c r="BQ103" s="108">
        <f>SUMIF('20.01'!$O:$O,$B:$B,'20.01'!$E:$E)</f>
        <v>0</v>
      </c>
      <c r="BR103" s="108">
        <f>SUMIF('20.01'!$T:$T,$B:$B,'20.01'!$E:$E)</f>
        <v>0</v>
      </c>
      <c r="BS103" s="108">
        <f>SUMIF('20.01'!$AT:$AT,$B:$B,'20.01'!$E:$E)</f>
        <v>0</v>
      </c>
      <c r="BT103" s="108">
        <f>SUMIF('20.01'!$AO:$AO,$B:$B,'20.01'!$E:$E)</f>
        <v>0</v>
      </c>
      <c r="BU103" s="108">
        <f t="shared" si="134"/>
        <v>0</v>
      </c>
      <c r="BV103" s="108">
        <f>SUMIF('20.01'!$AE:$AE,$B:$B,'20.01'!$E:$E)</f>
        <v>0</v>
      </c>
      <c r="BW103" s="108">
        <f>SUMIF('20.01'!$AF:$AF,$B:$B,'20.01'!$E:$E)</f>
        <v>0</v>
      </c>
      <c r="BX103" s="108">
        <f>SUMIF('20.01'!$AG:$AG,$B:$B,'20.01'!$E:$E)</f>
        <v>0</v>
      </c>
      <c r="BY103" s="108">
        <f t="shared" si="135"/>
        <v>0</v>
      </c>
      <c r="BZ103" s="108">
        <f>SUMIF('20.01'!$AH:$AH,$B:$B,'20.01'!$E:$E)</f>
        <v>0</v>
      </c>
      <c r="CA103" s="108">
        <f>SUMIF('20.01'!$AP:$AP,$B:$B,'20.01'!$E:$E)</f>
        <v>0</v>
      </c>
      <c r="CB103" s="108">
        <f>SUMIF('20.01'!$AD:$AD,$B:$B,'20.01'!$E:$E)</f>
        <v>0</v>
      </c>
      <c r="CC103" s="108">
        <f t="shared" si="136"/>
        <v>0</v>
      </c>
      <c r="CD103" s="108">
        <f>SUMIF('20.01'!$Z:$Z,$B:$B,'20.01'!$E:$E)</f>
        <v>0</v>
      </c>
      <c r="CE103" s="108">
        <f>SUMIF('20.01'!$S:$S,$B:$B,'20.01'!$E:$E)</f>
        <v>0</v>
      </c>
      <c r="CF103" s="108">
        <f t="shared" si="137"/>
        <v>0</v>
      </c>
      <c r="CG103" s="108">
        <f>SUMIF('20.01'!$AJ:$AJ,$B:$B,'20.01'!$E:$E)</f>
        <v>0</v>
      </c>
      <c r="CH103" s="108">
        <f>SUMIF('20.01'!$AL:$AL,$B:$B,'20.01'!$E:$E)</f>
        <v>0</v>
      </c>
      <c r="CI103" s="108">
        <f>SUMIF('20.01'!$AM:$AM,$B:$B,'20.01'!$E:$E)</f>
        <v>0</v>
      </c>
      <c r="CJ103" s="108">
        <f>SUMIF('20.01'!$W:$W,$B:$B,'20.01'!$E:$E)</f>
        <v>0</v>
      </c>
      <c r="CK103" s="108">
        <f>SUMIF('20.01'!$AR:$AR,$B:$B,'20.01'!$E:$E)</f>
        <v>0</v>
      </c>
      <c r="CL103" s="108">
        <f t="shared" si="138"/>
        <v>0</v>
      </c>
      <c r="CM103" s="108">
        <f>SUMIF('20.01'!$P:$P,$B:$B,'20.01'!$E:$E)</f>
        <v>0</v>
      </c>
      <c r="CN103" s="108">
        <f>SUMIF('20.01'!$Q:$Q,$B:$B,'20.01'!$E:$E)</f>
        <v>0</v>
      </c>
      <c r="CO103" s="108">
        <f>SUMIF('20.01'!$AK:$AK,$B:$B,'20.01'!$E:$E)</f>
        <v>0</v>
      </c>
      <c r="CP103" s="108">
        <f>SUMIF('20.01'!$U:$U,$B:$B,'20.01'!$E:$E)</f>
        <v>0</v>
      </c>
      <c r="CQ103" s="108">
        <f>SUMIF('20.01'!$R:$R,$B:$B,'20.01'!$E:$E)</f>
        <v>0</v>
      </c>
      <c r="CR103" s="108">
        <f>SUMIF('20.01'!$V:$V,$B:$B,'20.01'!$E:$E)</f>
        <v>0</v>
      </c>
      <c r="CS103" s="108">
        <f t="shared" si="139"/>
        <v>0</v>
      </c>
      <c r="CT103" s="108">
        <f>SUMIF('20.01'!$AQ:$AQ,$B:$B,'20.01'!$E:$E)</f>
        <v>0</v>
      </c>
      <c r="CU103" s="108">
        <f>SUMIF('20.01'!$AC:$AC,$B:$B,'20.01'!$E:$E)</f>
        <v>0</v>
      </c>
      <c r="CV103" s="108">
        <f>SUMIF('20.01'!$AS:$AS,$B:$B,'20.01'!$E:$E)</f>
        <v>0</v>
      </c>
      <c r="CW103" s="108">
        <f t="shared" si="140"/>
        <v>0</v>
      </c>
      <c r="CX103" s="108">
        <f>SUMIF('20.01'!$AB:$AB,$B:$B,'20.01'!$E:$E)</f>
        <v>0</v>
      </c>
      <c r="CY103" s="108">
        <f>SUMIF('20.01'!$AA:$AA,$B:$B,'20.01'!$E:$E)</f>
        <v>0</v>
      </c>
      <c r="CZ103" s="108">
        <f>SUMIF('20.01'!$AN:$AN,$B:$B,'20.01'!$E:$E)</f>
        <v>0</v>
      </c>
      <c r="DA103" s="108">
        <f>SUMIF('20.01'!$X:$X,$B:$B,'20.01'!$E:$E)</f>
        <v>0</v>
      </c>
      <c r="DB103" s="108">
        <f>SUMIF('20.01'!$Y:$Y,$B:$B,'20.01'!$E:$E)</f>
        <v>0</v>
      </c>
      <c r="DC103" s="108">
        <f t="shared" si="141"/>
        <v>0</v>
      </c>
      <c r="DD103" s="127">
        <f t="shared" si="142"/>
        <v>331166.33750960423</v>
      </c>
      <c r="DE103" s="108">
        <f t="shared" si="165"/>
        <v>245767.48926668044</v>
      </c>
      <c r="DF103" s="127">
        <f t="shared" si="143"/>
        <v>544.60421182790537</v>
      </c>
      <c r="DG103" s="127">
        <f t="shared" si="95"/>
        <v>249.49990877393606</v>
      </c>
      <c r="DH103" s="127">
        <f t="shared" si="96"/>
        <v>295.10430305396932</v>
      </c>
      <c r="DI103" s="108">
        <f>SUMIF('20.01'!$AZ:$AZ,$B:$B,'20.01'!$E:$E)+FH103*$DI$249</f>
        <v>27590.535182041574</v>
      </c>
      <c r="DJ103" s="108">
        <f>SUMIF('20.01'!$AY:$AY,$B:$B,'20.01'!$E:$E)</f>
        <v>0</v>
      </c>
      <c r="DK103" s="108">
        <f t="shared" si="97"/>
        <v>501.8769347879512</v>
      </c>
      <c r="DL103" s="108">
        <f>SUMIF('20.01'!$AX:$AX,$B:$B,'20.01'!$E:$E)</f>
        <v>0</v>
      </c>
      <c r="DM103" s="108">
        <f t="shared" si="98"/>
        <v>56259.455930487908</v>
      </c>
      <c r="DN103" s="108">
        <f>SUMIF('20.01'!$BA:$BA,$B:$B,'20.01'!$E:$E)</f>
        <v>0</v>
      </c>
      <c r="DO103" s="108">
        <f t="shared" si="99"/>
        <v>502.37598377845967</v>
      </c>
      <c r="DP103" s="108">
        <f>SUMIF('20.01'!$AW:$AW,$B:$B,'20.01'!$E:$E)</f>
        <v>0</v>
      </c>
      <c r="DQ103" s="108">
        <f t="shared" si="144"/>
        <v>266238.04006195103</v>
      </c>
      <c r="DR103" s="108">
        <f t="shared" si="145"/>
        <v>220459.59762233775</v>
      </c>
      <c r="DS103" s="108">
        <f t="shared" si="100"/>
        <v>70898.18196991412</v>
      </c>
      <c r="DT103" s="108">
        <f t="shared" si="101"/>
        <v>149561.41565242363</v>
      </c>
      <c r="DU103" s="108">
        <f t="shared" si="146"/>
        <v>37423.879259079797</v>
      </c>
      <c r="DV103" s="108">
        <f t="shared" si="147"/>
        <v>22219.920252214157</v>
      </c>
      <c r="DW103" s="108">
        <f t="shared" si="148"/>
        <v>15203.959006865638</v>
      </c>
      <c r="DX103" s="108">
        <f t="shared" si="149"/>
        <v>3150.329927416049</v>
      </c>
      <c r="DY103" s="108">
        <f t="shared" si="150"/>
        <v>1855.1314473832388</v>
      </c>
      <c r="DZ103" s="108">
        <f t="shared" si="151"/>
        <v>1295.19848003281</v>
      </c>
      <c r="EA103" s="108">
        <f t="shared" si="152"/>
        <v>2491.731647648839</v>
      </c>
      <c r="EB103" s="108">
        <f t="shared" si="153"/>
        <v>196.67054936878375</v>
      </c>
      <c r="EC103" s="108">
        <f t="shared" si="154"/>
        <v>2515.8310560998166</v>
      </c>
      <c r="ED103" s="108">
        <f t="shared" si="155"/>
        <v>45292.650585727941</v>
      </c>
      <c r="EE103" s="108">
        <f t="shared" si="102"/>
        <v>268867.92756757181</v>
      </c>
      <c r="EF103" s="108">
        <f t="shared" si="156"/>
        <v>145188.68088648879</v>
      </c>
      <c r="EG103" s="108">
        <f t="shared" si="103"/>
        <v>123679.24668108304</v>
      </c>
      <c r="EH103" s="108">
        <f t="shared" si="104"/>
        <v>0</v>
      </c>
      <c r="EI103" s="108">
        <f t="shared" si="157"/>
        <v>0</v>
      </c>
      <c r="EJ103" s="108">
        <f t="shared" si="105"/>
        <v>0</v>
      </c>
      <c r="EK103" s="108">
        <f t="shared" si="106"/>
        <v>0</v>
      </c>
      <c r="EL103" s="108">
        <f>SUMIF('20.01'!$BF:$BF,$B:$B,'20.01'!$E:$E)</f>
        <v>0</v>
      </c>
      <c r="EM103" s="108">
        <f>SUMIF('20.01'!$BH:$BH,$B:$B,'20.01'!$E:$E)</f>
        <v>0</v>
      </c>
      <c r="EO103" s="115">
        <v>0</v>
      </c>
      <c r="EP103" s="107">
        <v>3.4064198226869751</v>
      </c>
      <c r="EQ103" s="108">
        <f t="shared" si="158"/>
        <v>3516.5</v>
      </c>
      <c r="ER103" s="107">
        <v>3.0862340986587862</v>
      </c>
      <c r="ES103" s="108">
        <f t="shared" si="107"/>
        <v>3516.5</v>
      </c>
      <c r="ET103" s="107">
        <v>0</v>
      </c>
      <c r="EU103" s="108">
        <f t="shared" si="108"/>
        <v>0</v>
      </c>
      <c r="EV103" s="108">
        <f t="shared" si="161"/>
        <v>3516.5</v>
      </c>
      <c r="EW103" s="108">
        <f t="shared" si="162"/>
        <v>3516.5</v>
      </c>
      <c r="EX103" s="108">
        <f t="shared" si="109"/>
        <v>3516.5</v>
      </c>
      <c r="EY103" s="108">
        <f t="shared" si="110"/>
        <v>3516.5</v>
      </c>
      <c r="EZ103" s="108">
        <f t="shared" si="111"/>
        <v>3516.5</v>
      </c>
      <c r="FA103" s="108">
        <f t="shared" si="112"/>
        <v>3516.5</v>
      </c>
      <c r="FB103" s="108">
        <f t="shared" si="113"/>
        <v>3516.5</v>
      </c>
      <c r="FC103" s="108">
        <f t="shared" si="114"/>
        <v>3516.5</v>
      </c>
      <c r="FD103" s="108">
        <f t="shared" si="115"/>
        <v>3516.5</v>
      </c>
      <c r="FE103" s="108">
        <f t="shared" si="116"/>
        <v>3516.5</v>
      </c>
      <c r="FF103" s="108">
        <f t="shared" si="117"/>
        <v>3516.5</v>
      </c>
      <c r="FG103" s="108">
        <f t="shared" si="118"/>
        <v>3516.5</v>
      </c>
      <c r="FH103" s="108">
        <f t="shared" si="159"/>
        <v>3516.5</v>
      </c>
      <c r="FI103" s="108">
        <v>0</v>
      </c>
    </row>
    <row r="104" spans="1:165" ht="12" customHeight="1" x14ac:dyDescent="0.25">
      <c r="A104" s="22">
        <f t="shared" si="160"/>
        <v>99</v>
      </c>
      <c r="B104" s="10" t="s">
        <v>97</v>
      </c>
      <c r="C104" s="28">
        <v>2021</v>
      </c>
      <c r="D104" s="282"/>
      <c r="E104" s="126">
        <f t="shared" si="91"/>
        <v>2721.6</v>
      </c>
      <c r="F104" s="11">
        <f>SUMIF(Площади!$A:$A,$B:$B,Площади!$C:$C)</f>
        <v>2721.6</v>
      </c>
      <c r="G104" s="11">
        <f>SUMIF(Площади!$A:$A,$B:$B,Площади!$G:$G)</f>
        <v>0</v>
      </c>
      <c r="H104" s="11">
        <f>SUMIF(Площади!$A:$A,$B:$B,Площади!$F:$F)</f>
        <v>355</v>
      </c>
      <c r="I104" s="124" t="s">
        <v>494</v>
      </c>
      <c r="J104" s="12">
        <v>27.35</v>
      </c>
      <c r="K104" s="26">
        <v>4.4800000000000004</v>
      </c>
      <c r="L104" s="26">
        <v>5.83</v>
      </c>
      <c r="M104" s="26">
        <v>7.93</v>
      </c>
      <c r="N104" s="26">
        <v>6.1</v>
      </c>
      <c r="O104" s="26">
        <v>2.78</v>
      </c>
      <c r="P104" s="26">
        <v>0</v>
      </c>
      <c r="Q104" s="26">
        <v>0</v>
      </c>
      <c r="R104" s="26">
        <v>0.23</v>
      </c>
      <c r="S104" s="35">
        <f t="shared" si="84"/>
        <v>28.444000000000003</v>
      </c>
      <c r="T104" s="33">
        <f t="shared" si="84"/>
        <v>4.6592000000000002</v>
      </c>
      <c r="U104" s="33">
        <f t="shared" si="84"/>
        <v>6.0632000000000001</v>
      </c>
      <c r="V104" s="33">
        <f t="shared" si="84"/>
        <v>8.2471999999999994</v>
      </c>
      <c r="W104" s="33">
        <f t="shared" si="84"/>
        <v>6.3439999999999994</v>
      </c>
      <c r="X104" s="33">
        <f t="shared" si="84"/>
        <v>2.8912</v>
      </c>
      <c r="Y104" s="33">
        <f t="shared" si="163"/>
        <v>0</v>
      </c>
      <c r="Z104" s="33">
        <f t="shared" si="163"/>
        <v>0</v>
      </c>
      <c r="AA104" s="33">
        <f t="shared" si="163"/>
        <v>0.23920000000000002</v>
      </c>
      <c r="AB104" s="36"/>
      <c r="AC104" s="36"/>
      <c r="AD104" s="122" t="s">
        <v>396</v>
      </c>
      <c r="AE104" s="37">
        <v>0</v>
      </c>
      <c r="AF104" s="38" t="s">
        <v>396</v>
      </c>
      <c r="AG104" s="282"/>
      <c r="AH104" s="26">
        <v>34.24</v>
      </c>
      <c r="AI104" s="26">
        <v>34.24</v>
      </c>
      <c r="AJ104" s="26">
        <v>2190</v>
      </c>
      <c r="AK104" s="26">
        <v>35.89</v>
      </c>
      <c r="AL104" s="26">
        <v>5.93</v>
      </c>
      <c r="AM104" s="282"/>
      <c r="AN104" s="15">
        <v>1.2999999999999999E-2</v>
      </c>
      <c r="AO104" s="15">
        <v>1.2999999999999999E-2</v>
      </c>
      <c r="AP104" s="16">
        <f t="shared" si="119"/>
        <v>7.7870000000000001E-4</v>
      </c>
      <c r="AQ104" s="15">
        <f t="shared" si="120"/>
        <v>2.5999999999999999E-2</v>
      </c>
      <c r="AR104" s="15">
        <v>0.68300000000000005</v>
      </c>
      <c r="AS104" s="282"/>
      <c r="AT104" s="13">
        <f t="shared" si="121"/>
        <v>4.6150000000000002</v>
      </c>
      <c r="AU104" s="13">
        <f t="shared" si="122"/>
        <v>4.6150000000000002</v>
      </c>
      <c r="AV104" s="13">
        <f t="shared" si="123"/>
        <v>0.27643849999999998</v>
      </c>
      <c r="AW104" s="13">
        <f t="shared" si="124"/>
        <v>9.23</v>
      </c>
      <c r="AX104" s="13">
        <f t="shared" si="125"/>
        <v>242.46500000000003</v>
      </c>
      <c r="AY104" s="26">
        <f t="shared" si="126"/>
        <v>5.806055261610818E-2</v>
      </c>
      <c r="AZ104" s="26">
        <f t="shared" si="127"/>
        <v>5.806055261610818E-2</v>
      </c>
      <c r="BA104" s="26">
        <f t="shared" si="128"/>
        <v>0.22244279651675483</v>
      </c>
      <c r="BB104" s="26">
        <f t="shared" si="129"/>
        <v>0.12171689447383893</v>
      </c>
      <c r="BC104" s="26">
        <f t="shared" si="130"/>
        <v>0.52829859273956503</v>
      </c>
      <c r="BD104" s="282"/>
      <c r="BE104" s="108">
        <f t="shared" si="131"/>
        <v>597895.29097667593</v>
      </c>
      <c r="BF104" s="108">
        <f t="shared" si="132"/>
        <v>76501.516885206831</v>
      </c>
      <c r="BG104" s="108">
        <f t="shared" si="92"/>
        <v>14065.5189082342</v>
      </c>
      <c r="BH104" s="108">
        <f t="shared" si="93"/>
        <v>2339.1169965757495</v>
      </c>
      <c r="BI104" s="108">
        <f t="shared" si="94"/>
        <v>834.40103674704983</v>
      </c>
      <c r="BJ104" s="127">
        <f t="shared" si="164"/>
        <v>4532.4099436498309</v>
      </c>
      <c r="BK104" s="108">
        <f>SUMIF('20.01'!$K:$K,$B:$B,'20.01'!$E:$E)</f>
        <v>54730.07</v>
      </c>
      <c r="BL104" s="108">
        <f t="shared" si="133"/>
        <v>0</v>
      </c>
      <c r="BM104" s="108">
        <f>SUMIF('20.01'!$AI:$AI,$B:$B,'20.01'!$E:$E)</f>
        <v>0</v>
      </c>
      <c r="BN104" s="108">
        <f>SUMIF('20.01'!$L:$L,$B:$B,'20.01'!$E:$E)</f>
        <v>0</v>
      </c>
      <c r="BO104" s="108">
        <f>SUMIF('20.01'!$M:$M,$B:$B,'20.01'!$E:$E)</f>
        <v>0</v>
      </c>
      <c r="BP104" s="108">
        <f>SUMIF('20.01'!$N:$N,$B:$B,'20.01'!$E:$E)</f>
        <v>0</v>
      </c>
      <c r="BQ104" s="108">
        <f>SUMIF('20.01'!$O:$O,$B:$B,'20.01'!$E:$E)</f>
        <v>0</v>
      </c>
      <c r="BR104" s="108">
        <f>SUMIF('20.01'!$T:$T,$B:$B,'20.01'!$E:$E)</f>
        <v>0</v>
      </c>
      <c r="BS104" s="108">
        <f>SUMIF('20.01'!$AT:$AT,$B:$B,'20.01'!$E:$E)</f>
        <v>0</v>
      </c>
      <c r="BT104" s="108">
        <f>SUMIF('20.01'!$AO:$AO,$B:$B,'20.01'!$E:$E)</f>
        <v>0</v>
      </c>
      <c r="BU104" s="108">
        <f t="shared" si="134"/>
        <v>0</v>
      </c>
      <c r="BV104" s="108">
        <f>SUMIF('20.01'!$AE:$AE,$B:$B,'20.01'!$E:$E)</f>
        <v>0</v>
      </c>
      <c r="BW104" s="108">
        <f>SUMIF('20.01'!$AF:$AF,$B:$B,'20.01'!$E:$E)</f>
        <v>0</v>
      </c>
      <c r="BX104" s="108">
        <f>SUMIF('20.01'!$AG:$AG,$B:$B,'20.01'!$E:$E)</f>
        <v>0</v>
      </c>
      <c r="BY104" s="108">
        <f t="shared" si="135"/>
        <v>0</v>
      </c>
      <c r="BZ104" s="108">
        <f>SUMIF('20.01'!$AH:$AH,$B:$B,'20.01'!$E:$E)</f>
        <v>0</v>
      </c>
      <c r="CA104" s="108">
        <f>SUMIF('20.01'!$AP:$AP,$B:$B,'20.01'!$E:$E)</f>
        <v>0</v>
      </c>
      <c r="CB104" s="108">
        <f>SUMIF('20.01'!$AD:$AD,$B:$B,'20.01'!$E:$E)</f>
        <v>0</v>
      </c>
      <c r="CC104" s="108">
        <f t="shared" si="136"/>
        <v>0</v>
      </c>
      <c r="CD104" s="108">
        <f>SUMIF('20.01'!$Z:$Z,$B:$B,'20.01'!$E:$E)</f>
        <v>0</v>
      </c>
      <c r="CE104" s="108">
        <f>SUMIF('20.01'!$S:$S,$B:$B,'20.01'!$E:$E)</f>
        <v>0</v>
      </c>
      <c r="CF104" s="108">
        <f t="shared" si="137"/>
        <v>519610.08</v>
      </c>
      <c r="CG104" s="108">
        <f>SUMIF('20.01'!$AJ:$AJ,$B:$B,'20.01'!$E:$E)</f>
        <v>0</v>
      </c>
      <c r="CH104" s="108">
        <f>SUMIF('20.01'!$AL:$AL,$B:$B,'20.01'!$E:$E)</f>
        <v>519610.08</v>
      </c>
      <c r="CI104" s="108">
        <f>SUMIF('20.01'!$AM:$AM,$B:$B,'20.01'!$E:$E)</f>
        <v>0</v>
      </c>
      <c r="CJ104" s="108">
        <f>SUMIF('20.01'!$W:$W,$B:$B,'20.01'!$E:$E)</f>
        <v>0</v>
      </c>
      <c r="CK104" s="108">
        <f>SUMIF('20.01'!$AR:$AR,$B:$B,'20.01'!$E:$E)</f>
        <v>0</v>
      </c>
      <c r="CL104" s="108">
        <f t="shared" si="138"/>
        <v>0</v>
      </c>
      <c r="CM104" s="108">
        <f>SUMIF('20.01'!$P:$P,$B:$B,'20.01'!$E:$E)</f>
        <v>0</v>
      </c>
      <c r="CN104" s="108">
        <f>SUMIF('20.01'!$Q:$Q,$B:$B,'20.01'!$E:$E)</f>
        <v>0</v>
      </c>
      <c r="CO104" s="108">
        <f>SUMIF('20.01'!$AK:$AK,$B:$B,'20.01'!$E:$E)</f>
        <v>0</v>
      </c>
      <c r="CP104" s="108">
        <f>SUMIF('20.01'!$U:$U,$B:$B,'20.01'!$E:$E)</f>
        <v>0</v>
      </c>
      <c r="CQ104" s="108">
        <f>SUMIF('20.01'!$R:$R,$B:$B,'20.01'!$E:$E)</f>
        <v>0</v>
      </c>
      <c r="CR104" s="108">
        <f>SUMIF('20.01'!$V:$V,$B:$B,'20.01'!$E:$E)</f>
        <v>0</v>
      </c>
      <c r="CS104" s="108">
        <f t="shared" si="139"/>
        <v>0</v>
      </c>
      <c r="CT104" s="108">
        <f>SUMIF('20.01'!$AQ:$AQ,$B:$B,'20.01'!$E:$E)</f>
        <v>0</v>
      </c>
      <c r="CU104" s="108">
        <f>SUMIF('20.01'!$AC:$AC,$B:$B,'20.01'!$E:$E)</f>
        <v>0</v>
      </c>
      <c r="CV104" s="108">
        <f>SUMIF('20.01'!$AS:$AS,$B:$B,'20.01'!$E:$E)</f>
        <v>0</v>
      </c>
      <c r="CW104" s="108">
        <f t="shared" si="140"/>
        <v>0</v>
      </c>
      <c r="CX104" s="108">
        <f>SUMIF('20.01'!$AB:$AB,$B:$B,'20.01'!$E:$E)</f>
        <v>0</v>
      </c>
      <c r="CY104" s="108">
        <f>SUMIF('20.01'!$AA:$AA,$B:$B,'20.01'!$E:$E)</f>
        <v>0</v>
      </c>
      <c r="CZ104" s="108">
        <f>SUMIF('20.01'!$AN:$AN,$B:$B,'20.01'!$E:$E)</f>
        <v>0</v>
      </c>
      <c r="DA104" s="108">
        <f>SUMIF('20.01'!$X:$X,$B:$B,'20.01'!$E:$E)</f>
        <v>0</v>
      </c>
      <c r="DB104" s="108">
        <f>SUMIF('20.01'!$Y:$Y,$B:$B,'20.01'!$E:$E)</f>
        <v>0</v>
      </c>
      <c r="DC104" s="108">
        <f t="shared" si="141"/>
        <v>1783.6940914690115</v>
      </c>
      <c r="DD104" s="127">
        <f t="shared" si="142"/>
        <v>260160.48232678481</v>
      </c>
      <c r="DE104" s="108">
        <f t="shared" si="165"/>
        <v>190212.08553624267</v>
      </c>
      <c r="DF104" s="127">
        <f t="shared" si="143"/>
        <v>421.49717699724926</v>
      </c>
      <c r="DG104" s="127">
        <f t="shared" si="95"/>
        <v>193.10079673514696</v>
      </c>
      <c r="DH104" s="127">
        <f t="shared" si="96"/>
        <v>228.3963802621023</v>
      </c>
      <c r="DI104" s="108">
        <f>SUMIF('20.01'!$AZ:$AZ,$B:$B,'20.01'!$E:$E)+FH104*$DI$249</f>
        <v>25207.573578115836</v>
      </c>
      <c r="DJ104" s="108">
        <f>SUMIF('20.01'!$AY:$AY,$B:$B,'20.01'!$E:$E)</f>
        <v>0</v>
      </c>
      <c r="DK104" s="108">
        <f t="shared" si="97"/>
        <v>388.42834230595412</v>
      </c>
      <c r="DL104" s="108">
        <f>SUMIF('20.01'!$AX:$AX,$B:$B,'20.01'!$E:$E)</f>
        <v>0</v>
      </c>
      <c r="DM104" s="108">
        <f t="shared" si="98"/>
        <v>43542.083111166176</v>
      </c>
      <c r="DN104" s="108">
        <f>SUMIF('20.01'!$BA:$BA,$B:$B,'20.01'!$E:$E)</f>
        <v>0</v>
      </c>
      <c r="DO104" s="108">
        <f t="shared" si="99"/>
        <v>388.81458195690476</v>
      </c>
      <c r="DP104" s="108">
        <f>SUMIF('20.01'!$AW:$AW,$B:$B,'20.01'!$E:$E)</f>
        <v>0</v>
      </c>
      <c r="DQ104" s="108">
        <f t="shared" si="144"/>
        <v>206055.29641194528</v>
      </c>
      <c r="DR104" s="108">
        <f t="shared" si="145"/>
        <v>170625.00807307102</v>
      </c>
      <c r="DS104" s="108">
        <f t="shared" si="100"/>
        <v>54871.745215219169</v>
      </c>
      <c r="DT104" s="108">
        <f t="shared" si="101"/>
        <v>115753.26285785186</v>
      </c>
      <c r="DU104" s="108">
        <f t="shared" si="146"/>
        <v>28964.262701979678</v>
      </c>
      <c r="DV104" s="108">
        <f t="shared" si="147"/>
        <v>17197.137767219119</v>
      </c>
      <c r="DW104" s="108">
        <f t="shared" si="148"/>
        <v>11767.124934760561</v>
      </c>
      <c r="DX104" s="108">
        <f t="shared" si="149"/>
        <v>2438.2021699006164</v>
      </c>
      <c r="DY104" s="108">
        <f t="shared" si="150"/>
        <v>1435.7815291335764</v>
      </c>
      <c r="DZ104" s="108">
        <f t="shared" si="151"/>
        <v>1002.4206407670397</v>
      </c>
      <c r="EA104" s="108">
        <f t="shared" si="152"/>
        <v>1928.479127610146</v>
      </c>
      <c r="EB104" s="108">
        <f t="shared" si="153"/>
        <v>152.21344153620981</v>
      </c>
      <c r="EC104" s="108">
        <f t="shared" si="154"/>
        <v>1947.1308978476493</v>
      </c>
      <c r="ED104" s="108">
        <f t="shared" si="155"/>
        <v>35054.309067003313</v>
      </c>
      <c r="EE104" s="108">
        <f t="shared" si="102"/>
        <v>208090.70145539695</v>
      </c>
      <c r="EF104" s="108">
        <f t="shared" si="156"/>
        <v>112368.97878591435</v>
      </c>
      <c r="EG104" s="108">
        <f t="shared" si="103"/>
        <v>95721.72266948258</v>
      </c>
      <c r="EH104" s="108">
        <f t="shared" si="104"/>
        <v>0</v>
      </c>
      <c r="EI104" s="108">
        <f t="shared" si="157"/>
        <v>0</v>
      </c>
      <c r="EJ104" s="108">
        <f t="shared" si="105"/>
        <v>0</v>
      </c>
      <c r="EK104" s="108">
        <f t="shared" si="106"/>
        <v>0</v>
      </c>
      <c r="EL104" s="108">
        <f>SUMIF('20.01'!$BF:$BF,$B:$B,'20.01'!$E:$E)</f>
        <v>0</v>
      </c>
      <c r="EM104" s="108">
        <f>SUMIF('20.01'!$BH:$BH,$B:$B,'20.01'!$E:$E)</f>
        <v>0</v>
      </c>
      <c r="EO104" s="115">
        <v>0</v>
      </c>
      <c r="EP104" s="107">
        <v>3.4064174131559501</v>
      </c>
      <c r="EQ104" s="108">
        <f t="shared" si="158"/>
        <v>2721.5999999999995</v>
      </c>
      <c r="ER104" s="107">
        <v>3.0862323133776797</v>
      </c>
      <c r="ES104" s="108">
        <f t="shared" si="107"/>
        <v>2721.5999999999995</v>
      </c>
      <c r="ET104" s="107">
        <v>0</v>
      </c>
      <c r="EU104" s="108">
        <f t="shared" si="108"/>
        <v>0</v>
      </c>
      <c r="EV104" s="108">
        <f t="shared" si="161"/>
        <v>2721.6</v>
      </c>
      <c r="EW104" s="108">
        <f t="shared" si="162"/>
        <v>2721.6</v>
      </c>
      <c r="EX104" s="108">
        <f t="shared" si="109"/>
        <v>2721.6</v>
      </c>
      <c r="EY104" s="108">
        <f t="shared" si="110"/>
        <v>2721.6</v>
      </c>
      <c r="EZ104" s="108">
        <f t="shared" si="111"/>
        <v>2721.6</v>
      </c>
      <c r="FA104" s="108">
        <f t="shared" si="112"/>
        <v>2721.6</v>
      </c>
      <c r="FB104" s="108">
        <f t="shared" si="113"/>
        <v>2721.6</v>
      </c>
      <c r="FC104" s="108">
        <f t="shared" si="114"/>
        <v>2721.6</v>
      </c>
      <c r="FD104" s="108">
        <f t="shared" si="115"/>
        <v>2721.6</v>
      </c>
      <c r="FE104" s="108">
        <f t="shared" si="116"/>
        <v>2721.6</v>
      </c>
      <c r="FF104" s="108">
        <f t="shared" si="117"/>
        <v>2721.6</v>
      </c>
      <c r="FG104" s="108">
        <f t="shared" si="118"/>
        <v>2721.6</v>
      </c>
      <c r="FH104" s="108">
        <f t="shared" si="159"/>
        <v>2721.5999999999995</v>
      </c>
      <c r="FI104" s="108">
        <v>2721.5999999999995</v>
      </c>
    </row>
    <row r="105" spans="1:165" ht="12" customHeight="1" x14ac:dyDescent="0.25">
      <c r="A105" s="22">
        <f t="shared" si="160"/>
        <v>100</v>
      </c>
      <c r="B105" s="10" t="s">
        <v>98</v>
      </c>
      <c r="C105" s="28">
        <v>2021</v>
      </c>
      <c r="D105" s="282"/>
      <c r="E105" s="126">
        <f t="shared" si="91"/>
        <v>3502</v>
      </c>
      <c r="F105" s="11">
        <f>SUMIF(Площади!$A:$A,$B:$B,Площади!$C:$C)</f>
        <v>3502</v>
      </c>
      <c r="G105" s="11">
        <f>SUMIF(Площади!$A:$A,$B:$B,Площади!$G:$G)</f>
        <v>0</v>
      </c>
      <c r="H105" s="11">
        <f>SUMIF(Площади!$A:$A,$B:$B,Площади!$F:$F)</f>
        <v>353.2</v>
      </c>
      <c r="I105" s="124" t="s">
        <v>494</v>
      </c>
      <c r="J105" s="12">
        <v>27.35</v>
      </c>
      <c r="K105" s="26">
        <v>4.4800000000000004</v>
      </c>
      <c r="L105" s="26">
        <v>5.83</v>
      </c>
      <c r="M105" s="26">
        <v>7.93</v>
      </c>
      <c r="N105" s="26">
        <v>6.1</v>
      </c>
      <c r="O105" s="26">
        <v>2.78</v>
      </c>
      <c r="P105" s="26">
        <v>0</v>
      </c>
      <c r="Q105" s="26">
        <v>0</v>
      </c>
      <c r="R105" s="26">
        <v>0.23</v>
      </c>
      <c r="S105" s="35">
        <f t="shared" si="84"/>
        <v>28.444000000000003</v>
      </c>
      <c r="T105" s="33">
        <f t="shared" si="84"/>
        <v>4.6592000000000002</v>
      </c>
      <c r="U105" s="33">
        <f t="shared" si="84"/>
        <v>6.0632000000000001</v>
      </c>
      <c r="V105" s="33">
        <f t="shared" si="84"/>
        <v>8.2471999999999994</v>
      </c>
      <c r="W105" s="33">
        <f t="shared" si="84"/>
        <v>6.3439999999999994</v>
      </c>
      <c r="X105" s="33">
        <f t="shared" si="84"/>
        <v>2.8912</v>
      </c>
      <c r="Y105" s="33">
        <f t="shared" si="163"/>
        <v>0</v>
      </c>
      <c r="Z105" s="33">
        <f t="shared" si="163"/>
        <v>0</v>
      </c>
      <c r="AA105" s="33">
        <f t="shared" si="163"/>
        <v>0.23920000000000002</v>
      </c>
      <c r="AB105" s="36"/>
      <c r="AC105" s="36"/>
      <c r="AD105" s="122" t="s">
        <v>396</v>
      </c>
      <c r="AE105" s="37">
        <v>0</v>
      </c>
      <c r="AF105" s="38" t="s">
        <v>396</v>
      </c>
      <c r="AG105" s="282"/>
      <c r="AH105" s="26">
        <v>34.24</v>
      </c>
      <c r="AI105" s="26">
        <v>34.24</v>
      </c>
      <c r="AJ105" s="26">
        <v>2190</v>
      </c>
      <c r="AK105" s="26">
        <v>35.89</v>
      </c>
      <c r="AL105" s="26">
        <v>5.93</v>
      </c>
      <c r="AM105" s="282"/>
      <c r="AN105" s="15">
        <v>1.2999999999999999E-2</v>
      </c>
      <c r="AO105" s="15">
        <v>1.2999999999999999E-2</v>
      </c>
      <c r="AP105" s="16">
        <f t="shared" si="119"/>
        <v>7.7870000000000001E-4</v>
      </c>
      <c r="AQ105" s="15">
        <f t="shared" si="120"/>
        <v>2.5999999999999999E-2</v>
      </c>
      <c r="AR105" s="15">
        <v>0.68300000000000005</v>
      </c>
      <c r="AS105" s="282"/>
      <c r="AT105" s="13">
        <f t="shared" si="121"/>
        <v>4.5915999999999997</v>
      </c>
      <c r="AU105" s="13">
        <f t="shared" si="122"/>
        <v>4.5915999999999997</v>
      </c>
      <c r="AV105" s="13">
        <f t="shared" si="123"/>
        <v>0.27503684</v>
      </c>
      <c r="AW105" s="13">
        <f t="shared" si="124"/>
        <v>9.1831999999999994</v>
      </c>
      <c r="AX105" s="13">
        <f t="shared" si="125"/>
        <v>241.23560000000001</v>
      </c>
      <c r="AY105" s="26">
        <f t="shared" si="126"/>
        <v>4.489331353512279E-2</v>
      </c>
      <c r="AZ105" s="26">
        <f t="shared" si="127"/>
        <v>4.489331353512279E-2</v>
      </c>
      <c r="BA105" s="26">
        <f t="shared" si="128"/>
        <v>0.17199619634494576</v>
      </c>
      <c r="BB105" s="26">
        <f t="shared" si="129"/>
        <v>9.4113377498572251E-2</v>
      </c>
      <c r="BC105" s="26">
        <f t="shared" si="130"/>
        <v>0.40848860879497428</v>
      </c>
      <c r="BD105" s="282"/>
      <c r="BE105" s="108">
        <f t="shared" si="131"/>
        <v>93838.274939858486</v>
      </c>
      <c r="BF105" s="108">
        <f t="shared" si="132"/>
        <v>55591.898888886812</v>
      </c>
      <c r="BG105" s="108">
        <f t="shared" si="92"/>
        <v>18098.70929476638</v>
      </c>
      <c r="BH105" s="108">
        <f t="shared" si="93"/>
        <v>3009.8426374222063</v>
      </c>
      <c r="BI105" s="108">
        <f t="shared" si="94"/>
        <v>1073.6597702410968</v>
      </c>
      <c r="BJ105" s="127">
        <f t="shared" si="164"/>
        <v>5832.0471864571255</v>
      </c>
      <c r="BK105" s="108">
        <f>SUMIF('20.01'!$K:$K,$B:$B,'20.01'!$E:$E)</f>
        <v>27577.64</v>
      </c>
      <c r="BL105" s="108">
        <f t="shared" si="133"/>
        <v>35951.22</v>
      </c>
      <c r="BM105" s="108">
        <f>SUMIF('20.01'!$AI:$AI,$B:$B,'20.01'!$E:$E)</f>
        <v>0</v>
      </c>
      <c r="BN105" s="108">
        <f>SUMIF('20.01'!$L:$L,$B:$B,'20.01'!$E:$E)</f>
        <v>35951.22</v>
      </c>
      <c r="BO105" s="108">
        <f>SUMIF('20.01'!$M:$M,$B:$B,'20.01'!$E:$E)</f>
        <v>0</v>
      </c>
      <c r="BP105" s="108">
        <f>SUMIF('20.01'!$N:$N,$B:$B,'20.01'!$E:$E)</f>
        <v>0</v>
      </c>
      <c r="BQ105" s="108">
        <f>SUMIF('20.01'!$O:$O,$B:$B,'20.01'!$E:$E)</f>
        <v>0</v>
      </c>
      <c r="BR105" s="108">
        <f>SUMIF('20.01'!$T:$T,$B:$B,'20.01'!$E:$E)</f>
        <v>0</v>
      </c>
      <c r="BS105" s="108">
        <f>SUMIF('20.01'!$AT:$AT,$B:$B,'20.01'!$E:$E)</f>
        <v>0</v>
      </c>
      <c r="BT105" s="108">
        <f>SUMIF('20.01'!$AO:$AO,$B:$B,'20.01'!$E:$E)</f>
        <v>0</v>
      </c>
      <c r="BU105" s="108">
        <f t="shared" si="134"/>
        <v>0</v>
      </c>
      <c r="BV105" s="108">
        <f>SUMIF('20.01'!$AE:$AE,$B:$B,'20.01'!$E:$E)</f>
        <v>0</v>
      </c>
      <c r="BW105" s="108">
        <f>SUMIF('20.01'!$AF:$AF,$B:$B,'20.01'!$E:$E)</f>
        <v>0</v>
      </c>
      <c r="BX105" s="108">
        <f>SUMIF('20.01'!$AG:$AG,$B:$B,'20.01'!$E:$E)</f>
        <v>0</v>
      </c>
      <c r="BY105" s="108">
        <f t="shared" si="135"/>
        <v>0</v>
      </c>
      <c r="BZ105" s="108">
        <f>SUMIF('20.01'!$AH:$AH,$B:$B,'20.01'!$E:$E)</f>
        <v>0</v>
      </c>
      <c r="CA105" s="108">
        <f>SUMIF('20.01'!$AP:$AP,$B:$B,'20.01'!$E:$E)</f>
        <v>0</v>
      </c>
      <c r="CB105" s="108">
        <f>SUMIF('20.01'!$AD:$AD,$B:$B,'20.01'!$E:$E)</f>
        <v>0</v>
      </c>
      <c r="CC105" s="108">
        <f t="shared" si="136"/>
        <v>0</v>
      </c>
      <c r="CD105" s="108">
        <f>SUMIF('20.01'!$Z:$Z,$B:$B,'20.01'!$E:$E)</f>
        <v>0</v>
      </c>
      <c r="CE105" s="108">
        <f>SUMIF('20.01'!$S:$S,$B:$B,'20.01'!$E:$E)</f>
        <v>0</v>
      </c>
      <c r="CF105" s="108">
        <f t="shared" si="137"/>
        <v>0</v>
      </c>
      <c r="CG105" s="108">
        <f>SUMIF('20.01'!$AJ:$AJ,$B:$B,'20.01'!$E:$E)</f>
        <v>0</v>
      </c>
      <c r="CH105" s="108">
        <f>SUMIF('20.01'!$AL:$AL,$B:$B,'20.01'!$E:$E)</f>
        <v>0</v>
      </c>
      <c r="CI105" s="108">
        <f>SUMIF('20.01'!$AM:$AM,$B:$B,'20.01'!$E:$E)</f>
        <v>0</v>
      </c>
      <c r="CJ105" s="108">
        <f>SUMIF('20.01'!$W:$W,$B:$B,'20.01'!$E:$E)</f>
        <v>0</v>
      </c>
      <c r="CK105" s="108">
        <f>SUMIF('20.01'!$AR:$AR,$B:$B,'20.01'!$E:$E)</f>
        <v>0</v>
      </c>
      <c r="CL105" s="108">
        <f t="shared" si="138"/>
        <v>0</v>
      </c>
      <c r="CM105" s="108">
        <f>SUMIF('20.01'!$P:$P,$B:$B,'20.01'!$E:$E)</f>
        <v>0</v>
      </c>
      <c r="CN105" s="108">
        <f>SUMIF('20.01'!$Q:$Q,$B:$B,'20.01'!$E:$E)</f>
        <v>0</v>
      </c>
      <c r="CO105" s="108">
        <f>SUMIF('20.01'!$AK:$AK,$B:$B,'20.01'!$E:$E)</f>
        <v>0</v>
      </c>
      <c r="CP105" s="108">
        <f>SUMIF('20.01'!$U:$U,$B:$B,'20.01'!$E:$E)</f>
        <v>0</v>
      </c>
      <c r="CQ105" s="108">
        <f>SUMIF('20.01'!$R:$R,$B:$B,'20.01'!$E:$E)</f>
        <v>0</v>
      </c>
      <c r="CR105" s="108">
        <f>SUMIF('20.01'!$V:$V,$B:$B,'20.01'!$E:$E)</f>
        <v>0</v>
      </c>
      <c r="CS105" s="108">
        <f t="shared" si="139"/>
        <v>0</v>
      </c>
      <c r="CT105" s="108">
        <f>SUMIF('20.01'!$AQ:$AQ,$B:$B,'20.01'!$E:$E)</f>
        <v>0</v>
      </c>
      <c r="CU105" s="108">
        <f>SUMIF('20.01'!$AC:$AC,$B:$B,'20.01'!$E:$E)</f>
        <v>0</v>
      </c>
      <c r="CV105" s="108">
        <f>SUMIF('20.01'!$AS:$AS,$B:$B,'20.01'!$E:$E)</f>
        <v>0</v>
      </c>
      <c r="CW105" s="108">
        <f t="shared" si="140"/>
        <v>0</v>
      </c>
      <c r="CX105" s="108">
        <f>SUMIF('20.01'!$AB:$AB,$B:$B,'20.01'!$E:$E)</f>
        <v>0</v>
      </c>
      <c r="CY105" s="108">
        <f>SUMIF('20.01'!$AA:$AA,$B:$B,'20.01'!$E:$E)</f>
        <v>0</v>
      </c>
      <c r="CZ105" s="108">
        <f>SUMIF('20.01'!$AN:$AN,$B:$B,'20.01'!$E:$E)</f>
        <v>0</v>
      </c>
      <c r="DA105" s="108">
        <f>SUMIF('20.01'!$X:$X,$B:$B,'20.01'!$E:$E)</f>
        <v>0</v>
      </c>
      <c r="DB105" s="108">
        <f>SUMIF('20.01'!$Y:$Y,$B:$B,'20.01'!$E:$E)</f>
        <v>0</v>
      </c>
      <c r="DC105" s="108">
        <f t="shared" si="141"/>
        <v>2295.1560509716637</v>
      </c>
      <c r="DD105" s="127">
        <f t="shared" si="142"/>
        <v>313252.93662125239</v>
      </c>
      <c r="DE105" s="108">
        <f t="shared" si="165"/>
        <v>244754.08713547984</v>
      </c>
      <c r="DF105" s="127">
        <f t="shared" si="143"/>
        <v>542.35858092459114</v>
      </c>
      <c r="DG105" s="127">
        <f t="shared" si="95"/>
        <v>248.47111631631569</v>
      </c>
      <c r="DH105" s="127">
        <f t="shared" si="96"/>
        <v>293.88746460827542</v>
      </c>
      <c r="DI105" s="108">
        <f>SUMIF('20.01'!$AZ:$AZ,$B:$B,'20.01'!$E:$E)+FH105*$DI$249</f>
        <v>10928.904273428008</v>
      </c>
      <c r="DJ105" s="108">
        <f>SUMIF('20.01'!$AY:$AY,$B:$B,'20.01'!$E:$E)</f>
        <v>0</v>
      </c>
      <c r="DK105" s="108">
        <f t="shared" si="97"/>
        <v>499.80748631520123</v>
      </c>
      <c r="DL105" s="108">
        <f>SUMIF('20.01'!$AX:$AX,$B:$B,'20.01'!$E:$E)</f>
        <v>0</v>
      </c>
      <c r="DM105" s="108">
        <f t="shared" si="98"/>
        <v>56027.474667586706</v>
      </c>
      <c r="DN105" s="108">
        <f>SUMIF('20.01'!$BA:$BA,$B:$B,'20.01'!$E:$E)</f>
        <v>0</v>
      </c>
      <c r="DO105" s="108">
        <f t="shared" si="99"/>
        <v>500.30447751803376</v>
      </c>
      <c r="DP105" s="108">
        <f>SUMIF('20.01'!$AW:$AW,$B:$B,'20.01'!$E:$E)</f>
        <v>0</v>
      </c>
      <c r="DQ105" s="108">
        <f t="shared" si="144"/>
        <v>265140.22928962106</v>
      </c>
      <c r="DR105" s="108">
        <f t="shared" si="145"/>
        <v>219550.55051142522</v>
      </c>
      <c r="DS105" s="108">
        <f t="shared" si="100"/>
        <v>70605.839118054661</v>
      </c>
      <c r="DT105" s="108">
        <f t="shared" si="101"/>
        <v>148944.71139337056</v>
      </c>
      <c r="DU105" s="108">
        <f t="shared" si="146"/>
        <v>37269.564955295733</v>
      </c>
      <c r="DV105" s="108">
        <f t="shared" si="147"/>
        <v>22128.2982292774</v>
      </c>
      <c r="DW105" s="108">
        <f t="shared" si="148"/>
        <v>15141.266726018332</v>
      </c>
      <c r="DX105" s="108">
        <f t="shared" si="149"/>
        <v>3137.339799747193</v>
      </c>
      <c r="DY105" s="108">
        <f t="shared" si="150"/>
        <v>1847.4819646626197</v>
      </c>
      <c r="DZ105" s="108">
        <f t="shared" si="151"/>
        <v>1289.857835084573</v>
      </c>
      <c r="EA105" s="108">
        <f t="shared" si="152"/>
        <v>2481.4571960944786</v>
      </c>
      <c r="EB105" s="108">
        <f t="shared" si="153"/>
        <v>195.85959445172207</v>
      </c>
      <c r="EC105" s="108">
        <f t="shared" si="154"/>
        <v>2505.4572326067273</v>
      </c>
      <c r="ED105" s="108">
        <f t="shared" si="155"/>
        <v>45105.890047268382</v>
      </c>
      <c r="EE105" s="108">
        <f t="shared" si="102"/>
        <v>267759.27266931225</v>
      </c>
      <c r="EF105" s="108">
        <f t="shared" si="156"/>
        <v>144590.00724142863</v>
      </c>
      <c r="EG105" s="108">
        <f t="shared" si="103"/>
        <v>123169.26542788363</v>
      </c>
      <c r="EH105" s="108">
        <f t="shared" si="104"/>
        <v>0</v>
      </c>
      <c r="EI105" s="108">
        <f t="shared" si="157"/>
        <v>0</v>
      </c>
      <c r="EJ105" s="108">
        <f t="shared" si="105"/>
        <v>0</v>
      </c>
      <c r="EK105" s="108">
        <f t="shared" si="106"/>
        <v>0</v>
      </c>
      <c r="EL105" s="108">
        <f>SUMIF('20.01'!$BF:$BF,$B:$B,'20.01'!$E:$E)</f>
        <v>0</v>
      </c>
      <c r="EM105" s="108">
        <f>SUMIF('20.01'!$BH:$BH,$B:$B,'20.01'!$E:$E)</f>
        <v>0</v>
      </c>
      <c r="EO105" s="115">
        <v>0</v>
      </c>
      <c r="EP105" s="107">
        <v>3.4064187146529568</v>
      </c>
      <c r="EQ105" s="108">
        <f t="shared" si="158"/>
        <v>3502</v>
      </c>
      <c r="ER105" s="107">
        <v>3.0862308140531276</v>
      </c>
      <c r="ES105" s="108">
        <f t="shared" si="107"/>
        <v>3502</v>
      </c>
      <c r="ET105" s="107">
        <v>0</v>
      </c>
      <c r="EU105" s="108">
        <f t="shared" si="108"/>
        <v>0</v>
      </c>
      <c r="EV105" s="108">
        <f t="shared" si="161"/>
        <v>3502</v>
      </c>
      <c r="EW105" s="108">
        <f t="shared" si="162"/>
        <v>3502</v>
      </c>
      <c r="EX105" s="108">
        <f t="shared" si="109"/>
        <v>3502</v>
      </c>
      <c r="EY105" s="108">
        <f t="shared" si="110"/>
        <v>3502</v>
      </c>
      <c r="EZ105" s="108">
        <f t="shared" si="111"/>
        <v>3502</v>
      </c>
      <c r="FA105" s="108">
        <f t="shared" si="112"/>
        <v>3502</v>
      </c>
      <c r="FB105" s="108">
        <f t="shared" si="113"/>
        <v>3502</v>
      </c>
      <c r="FC105" s="108">
        <f t="shared" si="114"/>
        <v>3502</v>
      </c>
      <c r="FD105" s="108">
        <f t="shared" si="115"/>
        <v>3502</v>
      </c>
      <c r="FE105" s="108">
        <f t="shared" si="116"/>
        <v>3502</v>
      </c>
      <c r="FF105" s="108">
        <f t="shared" si="117"/>
        <v>3502</v>
      </c>
      <c r="FG105" s="108">
        <f t="shared" si="118"/>
        <v>3502</v>
      </c>
      <c r="FH105" s="108">
        <f t="shared" si="159"/>
        <v>3502</v>
      </c>
      <c r="FI105" s="108">
        <v>3502</v>
      </c>
    </row>
    <row r="106" spans="1:165" ht="12" customHeight="1" x14ac:dyDescent="0.25">
      <c r="A106" s="22">
        <f t="shared" si="160"/>
        <v>101</v>
      </c>
      <c r="B106" s="10" t="s">
        <v>99</v>
      </c>
      <c r="C106" s="28">
        <v>2021</v>
      </c>
      <c r="D106" s="282"/>
      <c r="E106" s="126">
        <f t="shared" si="91"/>
        <v>3431.8</v>
      </c>
      <c r="F106" s="11">
        <f>SUMIF(Площади!$A:$A,$B:$B,Площади!$C:$C)</f>
        <v>3431.8</v>
      </c>
      <c r="G106" s="11">
        <f>SUMIF(Площади!$A:$A,$B:$B,Площади!$G:$G)</f>
        <v>0</v>
      </c>
      <c r="H106" s="11">
        <f>SUMIF(Площади!$A:$A,$B:$B,Площади!$F:$F)</f>
        <v>335.3</v>
      </c>
      <c r="I106" s="124" t="s">
        <v>494</v>
      </c>
      <c r="J106" s="12">
        <v>27.35</v>
      </c>
      <c r="K106" s="26">
        <v>4.4800000000000004</v>
      </c>
      <c r="L106" s="26">
        <v>5.83</v>
      </c>
      <c r="M106" s="26">
        <v>7.93</v>
      </c>
      <c r="N106" s="26">
        <v>6.1</v>
      </c>
      <c r="O106" s="26">
        <v>2.78</v>
      </c>
      <c r="P106" s="26">
        <v>0</v>
      </c>
      <c r="Q106" s="26">
        <v>0</v>
      </c>
      <c r="R106" s="26">
        <v>0.23</v>
      </c>
      <c r="S106" s="35">
        <f t="shared" si="84"/>
        <v>28.444000000000003</v>
      </c>
      <c r="T106" s="33">
        <f t="shared" si="84"/>
        <v>4.6592000000000002</v>
      </c>
      <c r="U106" s="33">
        <f t="shared" si="84"/>
        <v>6.0632000000000001</v>
      </c>
      <c r="V106" s="33">
        <f t="shared" si="84"/>
        <v>8.2471999999999994</v>
      </c>
      <c r="W106" s="33">
        <f t="shared" si="84"/>
        <v>6.3439999999999994</v>
      </c>
      <c r="X106" s="33">
        <f t="shared" si="84"/>
        <v>2.8912</v>
      </c>
      <c r="Y106" s="33">
        <f t="shared" si="163"/>
        <v>0</v>
      </c>
      <c r="Z106" s="33">
        <f t="shared" si="163"/>
        <v>0</v>
      </c>
      <c r="AA106" s="33">
        <f t="shared" si="163"/>
        <v>0.23920000000000002</v>
      </c>
      <c r="AB106" s="36"/>
      <c r="AC106" s="36"/>
      <c r="AD106" s="122" t="s">
        <v>396</v>
      </c>
      <c r="AE106" s="37">
        <v>0</v>
      </c>
      <c r="AF106" s="38" t="s">
        <v>396</v>
      </c>
      <c r="AG106" s="282"/>
      <c r="AH106" s="26">
        <v>34.24</v>
      </c>
      <c r="AI106" s="26">
        <v>34.24</v>
      </c>
      <c r="AJ106" s="26">
        <v>2190</v>
      </c>
      <c r="AK106" s="26">
        <v>35.89</v>
      </c>
      <c r="AL106" s="26">
        <v>5.93</v>
      </c>
      <c r="AM106" s="282"/>
      <c r="AN106" s="15">
        <v>1.2999999999999999E-2</v>
      </c>
      <c r="AO106" s="15">
        <v>1.2999999999999999E-2</v>
      </c>
      <c r="AP106" s="16">
        <f t="shared" si="119"/>
        <v>7.7870000000000001E-4</v>
      </c>
      <c r="AQ106" s="15">
        <f t="shared" si="120"/>
        <v>2.5999999999999999E-2</v>
      </c>
      <c r="AR106" s="15">
        <v>0.68300000000000005</v>
      </c>
      <c r="AS106" s="282"/>
      <c r="AT106" s="13">
        <f t="shared" si="121"/>
        <v>4.3589000000000002</v>
      </c>
      <c r="AU106" s="13">
        <f t="shared" si="122"/>
        <v>4.3589000000000002</v>
      </c>
      <c r="AV106" s="13">
        <f t="shared" si="123"/>
        <v>0.26109810999999999</v>
      </c>
      <c r="AW106" s="13">
        <f t="shared" si="124"/>
        <v>8.7178000000000004</v>
      </c>
      <c r="AX106" s="13">
        <f t="shared" si="125"/>
        <v>229.00990000000002</v>
      </c>
      <c r="AY106" s="26">
        <f t="shared" si="126"/>
        <v>4.3489928317501023E-2</v>
      </c>
      <c r="AZ106" s="26">
        <f t="shared" si="127"/>
        <v>4.3489928317501023E-2</v>
      </c>
      <c r="BA106" s="26">
        <f t="shared" si="128"/>
        <v>0.16661951771665015</v>
      </c>
      <c r="BB106" s="26">
        <f t="shared" si="129"/>
        <v>9.1171350894574274E-2</v>
      </c>
      <c r="BC106" s="26">
        <f t="shared" si="130"/>
        <v>0.39571907075004364</v>
      </c>
      <c r="BD106" s="282"/>
      <c r="BE106" s="108">
        <f t="shared" si="131"/>
        <v>53174.04379065727</v>
      </c>
      <c r="BF106" s="108">
        <f t="shared" si="132"/>
        <v>53174.04379065727</v>
      </c>
      <c r="BG106" s="108">
        <f t="shared" si="92"/>
        <v>17735.908211815899</v>
      </c>
      <c r="BH106" s="108">
        <f t="shared" si="93"/>
        <v>2949.5082704470387</v>
      </c>
      <c r="BI106" s="108">
        <f t="shared" si="94"/>
        <v>1052.1375212773835</v>
      </c>
      <c r="BJ106" s="127">
        <f t="shared" si="164"/>
        <v>5715.139787116952</v>
      </c>
      <c r="BK106" s="108">
        <f>SUMIF('20.01'!$K:$K,$B:$B,'20.01'!$E:$E)</f>
        <v>25721.35</v>
      </c>
      <c r="BL106" s="108">
        <f t="shared" si="133"/>
        <v>0</v>
      </c>
      <c r="BM106" s="108">
        <f>SUMIF('20.01'!$AI:$AI,$B:$B,'20.01'!$E:$E)</f>
        <v>0</v>
      </c>
      <c r="BN106" s="108">
        <f>SUMIF('20.01'!$L:$L,$B:$B,'20.01'!$E:$E)</f>
        <v>0</v>
      </c>
      <c r="BO106" s="108">
        <f>SUMIF('20.01'!$M:$M,$B:$B,'20.01'!$E:$E)</f>
        <v>0</v>
      </c>
      <c r="BP106" s="108">
        <f>SUMIF('20.01'!$N:$N,$B:$B,'20.01'!$E:$E)</f>
        <v>0</v>
      </c>
      <c r="BQ106" s="108">
        <f>SUMIF('20.01'!$O:$O,$B:$B,'20.01'!$E:$E)</f>
        <v>0</v>
      </c>
      <c r="BR106" s="108">
        <f>SUMIF('20.01'!$T:$T,$B:$B,'20.01'!$E:$E)</f>
        <v>0</v>
      </c>
      <c r="BS106" s="108">
        <f>SUMIF('20.01'!$AT:$AT,$B:$B,'20.01'!$E:$E)</f>
        <v>0</v>
      </c>
      <c r="BT106" s="108">
        <f>SUMIF('20.01'!$AO:$AO,$B:$B,'20.01'!$E:$E)</f>
        <v>0</v>
      </c>
      <c r="BU106" s="108">
        <f t="shared" si="134"/>
        <v>0</v>
      </c>
      <c r="BV106" s="108">
        <f>SUMIF('20.01'!$AE:$AE,$B:$B,'20.01'!$E:$E)</f>
        <v>0</v>
      </c>
      <c r="BW106" s="108">
        <f>SUMIF('20.01'!$AF:$AF,$B:$B,'20.01'!$E:$E)</f>
        <v>0</v>
      </c>
      <c r="BX106" s="108">
        <f>SUMIF('20.01'!$AG:$AG,$B:$B,'20.01'!$E:$E)</f>
        <v>0</v>
      </c>
      <c r="BY106" s="108">
        <f t="shared" si="135"/>
        <v>0</v>
      </c>
      <c r="BZ106" s="108">
        <f>SUMIF('20.01'!$AH:$AH,$B:$B,'20.01'!$E:$E)</f>
        <v>0</v>
      </c>
      <c r="CA106" s="108">
        <f>SUMIF('20.01'!$AP:$AP,$B:$B,'20.01'!$E:$E)</f>
        <v>0</v>
      </c>
      <c r="CB106" s="108">
        <f>SUMIF('20.01'!$AD:$AD,$B:$B,'20.01'!$E:$E)</f>
        <v>0</v>
      </c>
      <c r="CC106" s="108">
        <f t="shared" si="136"/>
        <v>0</v>
      </c>
      <c r="CD106" s="108">
        <f>SUMIF('20.01'!$Z:$Z,$B:$B,'20.01'!$E:$E)</f>
        <v>0</v>
      </c>
      <c r="CE106" s="108">
        <f>SUMIF('20.01'!$S:$S,$B:$B,'20.01'!$E:$E)</f>
        <v>0</v>
      </c>
      <c r="CF106" s="108">
        <f t="shared" si="137"/>
        <v>0</v>
      </c>
      <c r="CG106" s="108">
        <f>SUMIF('20.01'!$AJ:$AJ,$B:$B,'20.01'!$E:$E)</f>
        <v>0</v>
      </c>
      <c r="CH106" s="108">
        <f>SUMIF('20.01'!$AL:$AL,$B:$B,'20.01'!$E:$E)</f>
        <v>0</v>
      </c>
      <c r="CI106" s="108">
        <f>SUMIF('20.01'!$AM:$AM,$B:$B,'20.01'!$E:$E)</f>
        <v>0</v>
      </c>
      <c r="CJ106" s="108">
        <f>SUMIF('20.01'!$W:$W,$B:$B,'20.01'!$E:$E)</f>
        <v>0</v>
      </c>
      <c r="CK106" s="108">
        <f>SUMIF('20.01'!$AR:$AR,$B:$B,'20.01'!$E:$E)</f>
        <v>0</v>
      </c>
      <c r="CL106" s="108">
        <f t="shared" si="138"/>
        <v>0</v>
      </c>
      <c r="CM106" s="108">
        <f>SUMIF('20.01'!$P:$P,$B:$B,'20.01'!$E:$E)</f>
        <v>0</v>
      </c>
      <c r="CN106" s="108">
        <f>SUMIF('20.01'!$Q:$Q,$B:$B,'20.01'!$E:$E)</f>
        <v>0</v>
      </c>
      <c r="CO106" s="108">
        <f>SUMIF('20.01'!$AK:$AK,$B:$B,'20.01'!$E:$E)</f>
        <v>0</v>
      </c>
      <c r="CP106" s="108">
        <f>SUMIF('20.01'!$U:$U,$B:$B,'20.01'!$E:$E)</f>
        <v>0</v>
      </c>
      <c r="CQ106" s="108">
        <f>SUMIF('20.01'!$R:$R,$B:$B,'20.01'!$E:$E)</f>
        <v>0</v>
      </c>
      <c r="CR106" s="108">
        <f>SUMIF('20.01'!$V:$V,$B:$B,'20.01'!$E:$E)</f>
        <v>0</v>
      </c>
      <c r="CS106" s="108">
        <f t="shared" si="139"/>
        <v>0</v>
      </c>
      <c r="CT106" s="108">
        <f>SUMIF('20.01'!$AQ:$AQ,$B:$B,'20.01'!$E:$E)</f>
        <v>0</v>
      </c>
      <c r="CU106" s="108">
        <f>SUMIF('20.01'!$AC:$AC,$B:$B,'20.01'!$E:$E)</f>
        <v>0</v>
      </c>
      <c r="CV106" s="108">
        <f>SUMIF('20.01'!$AS:$AS,$B:$B,'20.01'!$E:$E)</f>
        <v>0</v>
      </c>
      <c r="CW106" s="108">
        <f t="shared" si="140"/>
        <v>0</v>
      </c>
      <c r="CX106" s="108">
        <f>SUMIF('20.01'!$AB:$AB,$B:$B,'20.01'!$E:$E)</f>
        <v>0</v>
      </c>
      <c r="CY106" s="108">
        <f>SUMIF('20.01'!$AA:$AA,$B:$B,'20.01'!$E:$E)</f>
        <v>0</v>
      </c>
      <c r="CZ106" s="108">
        <f>SUMIF('20.01'!$AN:$AN,$B:$B,'20.01'!$E:$E)</f>
        <v>0</v>
      </c>
      <c r="DA106" s="108">
        <f>SUMIF('20.01'!$X:$X,$B:$B,'20.01'!$E:$E)</f>
        <v>0</v>
      </c>
      <c r="DB106" s="108">
        <f>SUMIF('20.01'!$Y:$Y,$B:$B,'20.01'!$E:$E)</f>
        <v>0</v>
      </c>
      <c r="DC106" s="108">
        <f t="shared" si="141"/>
        <v>0</v>
      </c>
      <c r="DD106" s="127">
        <f t="shared" si="142"/>
        <v>296604.76735488698</v>
      </c>
      <c r="DE106" s="108">
        <f t="shared" si="165"/>
        <v>239847.82302442603</v>
      </c>
      <c r="DF106" s="127">
        <f t="shared" si="143"/>
        <v>531.48662993061453</v>
      </c>
      <c r="DG106" s="127">
        <f t="shared" si="95"/>
        <v>243.49034179735361</v>
      </c>
      <c r="DH106" s="127">
        <f t="shared" si="96"/>
        <v>287.99628813326092</v>
      </c>
      <c r="DI106" s="108">
        <f>SUMIF('20.01'!$AZ:$AZ,$B:$B,'20.01'!$E:$E)+FH106*$DI$249</f>
        <v>341.02828827819485</v>
      </c>
      <c r="DJ106" s="108">
        <f>SUMIF('20.01'!$AY:$AY,$B:$B,'20.01'!$E:$E)</f>
        <v>0</v>
      </c>
      <c r="DK106" s="108">
        <f t="shared" si="97"/>
        <v>489.78850129540484</v>
      </c>
      <c r="DL106" s="108">
        <f>SUMIF('20.01'!$AX:$AX,$B:$B,'20.01'!$E:$E)</f>
        <v>0</v>
      </c>
      <c r="DM106" s="108">
        <f t="shared" si="98"/>
        <v>54904.365380989177</v>
      </c>
      <c r="DN106" s="108">
        <f>SUMIF('20.01'!$BA:$BA,$B:$B,'20.01'!$E:$E)</f>
        <v>0</v>
      </c>
      <c r="DO106" s="108">
        <f t="shared" si="99"/>
        <v>490.2755299675581</v>
      </c>
      <c r="DP106" s="108">
        <f>SUMIF('20.01'!$AW:$AW,$B:$B,'20.01'!$E:$E)</f>
        <v>0</v>
      </c>
      <c r="DQ106" s="108">
        <f t="shared" si="144"/>
        <v>259825.31092978918</v>
      </c>
      <c r="DR106" s="108">
        <f t="shared" si="145"/>
        <v>215149.50863652461</v>
      </c>
      <c r="DS106" s="108">
        <f t="shared" si="100"/>
        <v>69190.496483535142</v>
      </c>
      <c r="DT106" s="108">
        <f t="shared" si="101"/>
        <v>145959.01215298948</v>
      </c>
      <c r="DU106" s="108">
        <f t="shared" si="146"/>
        <v>36522.470877665313</v>
      </c>
      <c r="DV106" s="108">
        <f t="shared" si="147"/>
        <v>21684.721263059451</v>
      </c>
      <c r="DW106" s="108">
        <f t="shared" si="148"/>
        <v>14837.74961460586</v>
      </c>
      <c r="DX106" s="108">
        <f t="shared" si="149"/>
        <v>3074.4496644124551</v>
      </c>
      <c r="DY106" s="108">
        <f t="shared" si="150"/>
        <v>1810.4479172841745</v>
      </c>
      <c r="DZ106" s="108">
        <f t="shared" si="151"/>
        <v>1264.0017471282806</v>
      </c>
      <c r="EA106" s="108">
        <f t="shared" si="152"/>
        <v>2431.7146789140584</v>
      </c>
      <c r="EB106" s="108">
        <f t="shared" si="153"/>
        <v>191.93345409463734</v>
      </c>
      <c r="EC106" s="108">
        <f t="shared" si="154"/>
        <v>2455.2336181781179</v>
      </c>
      <c r="ED106" s="108">
        <f t="shared" si="155"/>
        <v>44201.711440381398</v>
      </c>
      <c r="EE106" s="108">
        <f t="shared" si="102"/>
        <v>262391.85378256597</v>
      </c>
      <c r="EF106" s="108">
        <f t="shared" si="156"/>
        <v>141691.60104258562</v>
      </c>
      <c r="EG106" s="108">
        <f t="shared" si="103"/>
        <v>120700.25273998034</v>
      </c>
      <c r="EH106" s="108">
        <f t="shared" si="104"/>
        <v>0</v>
      </c>
      <c r="EI106" s="108">
        <f t="shared" si="157"/>
        <v>0</v>
      </c>
      <c r="EJ106" s="108">
        <f t="shared" si="105"/>
        <v>0</v>
      </c>
      <c r="EK106" s="108">
        <f t="shared" si="106"/>
        <v>0</v>
      </c>
      <c r="EL106" s="108">
        <f>SUMIF('20.01'!$BF:$BF,$B:$B,'20.01'!$E:$E)</f>
        <v>0</v>
      </c>
      <c r="EM106" s="108">
        <f>SUMIF('20.01'!$BH:$BH,$B:$B,'20.01'!$E:$E)</f>
        <v>0</v>
      </c>
      <c r="EO106" s="115">
        <v>0</v>
      </c>
      <c r="EP106" s="107">
        <v>3.4064162819383257</v>
      </c>
      <c r="EQ106" s="108">
        <f t="shared" si="158"/>
        <v>3431.8000000000006</v>
      </c>
      <c r="ER106" s="107">
        <v>3.0862329985315715</v>
      </c>
      <c r="ES106" s="108">
        <f t="shared" si="107"/>
        <v>3431.8000000000006</v>
      </c>
      <c r="ET106" s="107">
        <v>0</v>
      </c>
      <c r="EU106" s="108">
        <f t="shared" si="108"/>
        <v>0</v>
      </c>
      <c r="EV106" s="108">
        <f t="shared" si="161"/>
        <v>3431.8</v>
      </c>
      <c r="EW106" s="108">
        <f t="shared" si="162"/>
        <v>3431.8</v>
      </c>
      <c r="EX106" s="108">
        <f t="shared" si="109"/>
        <v>3431.8</v>
      </c>
      <c r="EY106" s="108">
        <f t="shared" si="110"/>
        <v>3431.8</v>
      </c>
      <c r="EZ106" s="108">
        <f t="shared" si="111"/>
        <v>3431.8</v>
      </c>
      <c r="FA106" s="108">
        <f t="shared" si="112"/>
        <v>3431.8</v>
      </c>
      <c r="FB106" s="108">
        <f t="shared" si="113"/>
        <v>3431.8</v>
      </c>
      <c r="FC106" s="108">
        <f t="shared" si="114"/>
        <v>3431.8</v>
      </c>
      <c r="FD106" s="108">
        <f t="shared" si="115"/>
        <v>3431.8</v>
      </c>
      <c r="FE106" s="108">
        <f t="shared" si="116"/>
        <v>3431.8</v>
      </c>
      <c r="FF106" s="108">
        <f t="shared" si="117"/>
        <v>3431.8</v>
      </c>
      <c r="FG106" s="108">
        <f t="shared" si="118"/>
        <v>3431.8</v>
      </c>
      <c r="FH106" s="108">
        <f t="shared" si="159"/>
        <v>3431.8000000000006</v>
      </c>
      <c r="FI106" s="108">
        <v>0</v>
      </c>
    </row>
    <row r="107" spans="1:165" ht="12" customHeight="1" x14ac:dyDescent="0.25">
      <c r="A107" s="22">
        <f t="shared" si="160"/>
        <v>102</v>
      </c>
      <c r="B107" s="10" t="s">
        <v>100</v>
      </c>
      <c r="C107" s="28">
        <v>2021</v>
      </c>
      <c r="D107" s="282"/>
      <c r="E107" s="126">
        <f t="shared" si="91"/>
        <v>3484.23</v>
      </c>
      <c r="F107" s="11">
        <f>SUMIF(Площади!$A:$A,$B:$B,Площади!$C:$C)</f>
        <v>3484.23</v>
      </c>
      <c r="G107" s="11">
        <f>SUMIF(Площади!$A:$A,$B:$B,Площади!$G:$G)</f>
        <v>0</v>
      </c>
      <c r="H107" s="11">
        <f>SUMIF(Площади!$A:$A,$B:$B,Площади!$F:$F)</f>
        <v>291.60000000000002</v>
      </c>
      <c r="I107" s="124" t="s">
        <v>494</v>
      </c>
      <c r="J107" s="12">
        <v>27.35</v>
      </c>
      <c r="K107" s="26">
        <v>4.4800000000000004</v>
      </c>
      <c r="L107" s="26">
        <v>5.83</v>
      </c>
      <c r="M107" s="26">
        <v>7.93</v>
      </c>
      <c r="N107" s="26">
        <v>6.1</v>
      </c>
      <c r="O107" s="26">
        <v>2.78</v>
      </c>
      <c r="P107" s="26">
        <v>0</v>
      </c>
      <c r="Q107" s="26">
        <v>0</v>
      </c>
      <c r="R107" s="26">
        <v>0.23</v>
      </c>
      <c r="S107" s="35">
        <f t="shared" si="84"/>
        <v>28.444000000000003</v>
      </c>
      <c r="T107" s="33">
        <f t="shared" si="84"/>
        <v>4.6592000000000002</v>
      </c>
      <c r="U107" s="33">
        <f t="shared" si="84"/>
        <v>6.0632000000000001</v>
      </c>
      <c r="V107" s="33">
        <f t="shared" si="84"/>
        <v>8.2471999999999994</v>
      </c>
      <c r="W107" s="33">
        <f t="shared" si="84"/>
        <v>6.3439999999999994</v>
      </c>
      <c r="X107" s="33">
        <f t="shared" si="84"/>
        <v>2.8912</v>
      </c>
      <c r="Y107" s="33">
        <f t="shared" si="163"/>
        <v>0</v>
      </c>
      <c r="Z107" s="33">
        <f t="shared" si="163"/>
        <v>0</v>
      </c>
      <c r="AA107" s="33">
        <f t="shared" si="163"/>
        <v>0.23920000000000002</v>
      </c>
      <c r="AB107" s="36"/>
      <c r="AC107" s="36"/>
      <c r="AD107" s="122" t="s">
        <v>396</v>
      </c>
      <c r="AE107" s="37">
        <v>0</v>
      </c>
      <c r="AF107" s="38" t="s">
        <v>396</v>
      </c>
      <c r="AG107" s="282"/>
      <c r="AH107" s="26">
        <v>34.24</v>
      </c>
      <c r="AI107" s="26">
        <v>34.24</v>
      </c>
      <c r="AJ107" s="26">
        <v>2190</v>
      </c>
      <c r="AK107" s="26">
        <v>35.89</v>
      </c>
      <c r="AL107" s="26">
        <v>5.93</v>
      </c>
      <c r="AM107" s="282"/>
      <c r="AN107" s="15">
        <v>1.2999999999999999E-2</v>
      </c>
      <c r="AO107" s="15">
        <v>1.2999999999999999E-2</v>
      </c>
      <c r="AP107" s="16">
        <f t="shared" si="119"/>
        <v>7.7870000000000001E-4</v>
      </c>
      <c r="AQ107" s="15">
        <f t="shared" si="120"/>
        <v>2.5999999999999999E-2</v>
      </c>
      <c r="AR107" s="15">
        <v>0.68300000000000005</v>
      </c>
      <c r="AS107" s="282"/>
      <c r="AT107" s="13">
        <f t="shared" si="121"/>
        <v>3.7907999999999999</v>
      </c>
      <c r="AU107" s="13">
        <f t="shared" si="122"/>
        <v>3.7907999999999999</v>
      </c>
      <c r="AV107" s="13">
        <f t="shared" si="123"/>
        <v>0.22706892000000001</v>
      </c>
      <c r="AW107" s="13">
        <f t="shared" si="124"/>
        <v>7.5815999999999999</v>
      </c>
      <c r="AX107" s="13">
        <f t="shared" si="125"/>
        <v>199.16280000000003</v>
      </c>
      <c r="AY107" s="26">
        <f t="shared" si="126"/>
        <v>3.7252704901800396E-2</v>
      </c>
      <c r="AZ107" s="26">
        <f t="shared" si="127"/>
        <v>3.7252704901800396E-2</v>
      </c>
      <c r="BA107" s="26">
        <f t="shared" si="128"/>
        <v>0.14272333766714596</v>
      </c>
      <c r="BB107" s="26">
        <f t="shared" si="129"/>
        <v>7.8095769797057013E-2</v>
      </c>
      <c r="BC107" s="26">
        <f t="shared" si="130"/>
        <v>0.33896597067357787</v>
      </c>
      <c r="BD107" s="282"/>
      <c r="BE107" s="108">
        <f t="shared" si="131"/>
        <v>49016.77772370819</v>
      </c>
      <c r="BF107" s="108">
        <f t="shared" si="132"/>
        <v>49016.77772370819</v>
      </c>
      <c r="BG107" s="108">
        <f t="shared" si="92"/>
        <v>18006.87204057792</v>
      </c>
      <c r="BH107" s="108">
        <f t="shared" si="93"/>
        <v>2994.5699636166696</v>
      </c>
      <c r="BI107" s="108">
        <f t="shared" si="94"/>
        <v>1068.2117593566927</v>
      </c>
      <c r="BJ107" s="127">
        <f t="shared" si="164"/>
        <v>5802.4539601569149</v>
      </c>
      <c r="BK107" s="108">
        <f>SUMIF('20.01'!$K:$K,$B:$B,'20.01'!$E:$E)</f>
        <v>21144.67</v>
      </c>
      <c r="BL107" s="108">
        <f t="shared" si="133"/>
        <v>0</v>
      </c>
      <c r="BM107" s="108">
        <f>SUMIF('20.01'!$AI:$AI,$B:$B,'20.01'!$E:$E)</f>
        <v>0</v>
      </c>
      <c r="BN107" s="108">
        <f>SUMIF('20.01'!$L:$L,$B:$B,'20.01'!$E:$E)</f>
        <v>0</v>
      </c>
      <c r="BO107" s="108">
        <f>SUMIF('20.01'!$M:$M,$B:$B,'20.01'!$E:$E)</f>
        <v>0</v>
      </c>
      <c r="BP107" s="108">
        <f>SUMIF('20.01'!$N:$N,$B:$B,'20.01'!$E:$E)</f>
        <v>0</v>
      </c>
      <c r="BQ107" s="108">
        <f>SUMIF('20.01'!$O:$O,$B:$B,'20.01'!$E:$E)</f>
        <v>0</v>
      </c>
      <c r="BR107" s="108">
        <f>SUMIF('20.01'!$T:$T,$B:$B,'20.01'!$E:$E)</f>
        <v>0</v>
      </c>
      <c r="BS107" s="108">
        <f>SUMIF('20.01'!$AT:$AT,$B:$B,'20.01'!$E:$E)</f>
        <v>0</v>
      </c>
      <c r="BT107" s="108">
        <f>SUMIF('20.01'!$AO:$AO,$B:$B,'20.01'!$E:$E)</f>
        <v>0</v>
      </c>
      <c r="BU107" s="108">
        <f t="shared" si="134"/>
        <v>0</v>
      </c>
      <c r="BV107" s="108">
        <f>SUMIF('20.01'!$AE:$AE,$B:$B,'20.01'!$E:$E)</f>
        <v>0</v>
      </c>
      <c r="BW107" s="108">
        <f>SUMIF('20.01'!$AF:$AF,$B:$B,'20.01'!$E:$E)</f>
        <v>0</v>
      </c>
      <c r="BX107" s="108">
        <f>SUMIF('20.01'!$AG:$AG,$B:$B,'20.01'!$E:$E)</f>
        <v>0</v>
      </c>
      <c r="BY107" s="108">
        <f t="shared" si="135"/>
        <v>0</v>
      </c>
      <c r="BZ107" s="108">
        <f>SUMIF('20.01'!$AH:$AH,$B:$B,'20.01'!$E:$E)</f>
        <v>0</v>
      </c>
      <c r="CA107" s="108">
        <f>SUMIF('20.01'!$AP:$AP,$B:$B,'20.01'!$E:$E)</f>
        <v>0</v>
      </c>
      <c r="CB107" s="108">
        <f>SUMIF('20.01'!$AD:$AD,$B:$B,'20.01'!$E:$E)</f>
        <v>0</v>
      </c>
      <c r="CC107" s="108">
        <f t="shared" si="136"/>
        <v>0</v>
      </c>
      <c r="CD107" s="108">
        <f>SUMIF('20.01'!$Z:$Z,$B:$B,'20.01'!$E:$E)</f>
        <v>0</v>
      </c>
      <c r="CE107" s="108">
        <f>SUMIF('20.01'!$S:$S,$B:$B,'20.01'!$E:$E)</f>
        <v>0</v>
      </c>
      <c r="CF107" s="108">
        <f t="shared" si="137"/>
        <v>0</v>
      </c>
      <c r="CG107" s="108">
        <f>SUMIF('20.01'!$AJ:$AJ,$B:$B,'20.01'!$E:$E)</f>
        <v>0</v>
      </c>
      <c r="CH107" s="108">
        <f>SUMIF('20.01'!$AL:$AL,$B:$B,'20.01'!$E:$E)</f>
        <v>0</v>
      </c>
      <c r="CI107" s="108">
        <f>SUMIF('20.01'!$AM:$AM,$B:$B,'20.01'!$E:$E)</f>
        <v>0</v>
      </c>
      <c r="CJ107" s="108">
        <f>SUMIF('20.01'!$W:$W,$B:$B,'20.01'!$E:$E)</f>
        <v>0</v>
      </c>
      <c r="CK107" s="108">
        <f>SUMIF('20.01'!$AR:$AR,$B:$B,'20.01'!$E:$E)</f>
        <v>0</v>
      </c>
      <c r="CL107" s="108">
        <f t="shared" si="138"/>
        <v>0</v>
      </c>
      <c r="CM107" s="108">
        <f>SUMIF('20.01'!$P:$P,$B:$B,'20.01'!$E:$E)</f>
        <v>0</v>
      </c>
      <c r="CN107" s="108">
        <f>SUMIF('20.01'!$Q:$Q,$B:$B,'20.01'!$E:$E)</f>
        <v>0</v>
      </c>
      <c r="CO107" s="108">
        <f>SUMIF('20.01'!$AK:$AK,$B:$B,'20.01'!$E:$E)</f>
        <v>0</v>
      </c>
      <c r="CP107" s="108">
        <f>SUMIF('20.01'!$U:$U,$B:$B,'20.01'!$E:$E)</f>
        <v>0</v>
      </c>
      <c r="CQ107" s="108">
        <f>SUMIF('20.01'!$R:$R,$B:$B,'20.01'!$E:$E)</f>
        <v>0</v>
      </c>
      <c r="CR107" s="108">
        <f>SUMIF('20.01'!$V:$V,$B:$B,'20.01'!$E:$E)</f>
        <v>0</v>
      </c>
      <c r="CS107" s="108">
        <f t="shared" si="139"/>
        <v>0</v>
      </c>
      <c r="CT107" s="108">
        <f>SUMIF('20.01'!$AQ:$AQ,$B:$B,'20.01'!$E:$E)</f>
        <v>0</v>
      </c>
      <c r="CU107" s="108">
        <f>SUMIF('20.01'!$AC:$AC,$B:$B,'20.01'!$E:$E)</f>
        <v>0</v>
      </c>
      <c r="CV107" s="108">
        <f>SUMIF('20.01'!$AS:$AS,$B:$B,'20.01'!$E:$E)</f>
        <v>0</v>
      </c>
      <c r="CW107" s="108">
        <f t="shared" si="140"/>
        <v>0</v>
      </c>
      <c r="CX107" s="108">
        <f>SUMIF('20.01'!$AB:$AB,$B:$B,'20.01'!$E:$E)</f>
        <v>0</v>
      </c>
      <c r="CY107" s="108">
        <f>SUMIF('20.01'!$AA:$AA,$B:$B,'20.01'!$E:$E)</f>
        <v>0</v>
      </c>
      <c r="CZ107" s="108">
        <f>SUMIF('20.01'!$AN:$AN,$B:$B,'20.01'!$E:$E)</f>
        <v>0</v>
      </c>
      <c r="DA107" s="108">
        <f>SUMIF('20.01'!$X:$X,$B:$B,'20.01'!$E:$E)</f>
        <v>0</v>
      </c>
      <c r="DB107" s="108">
        <f>SUMIF('20.01'!$Y:$Y,$B:$B,'20.01'!$E:$E)</f>
        <v>0</v>
      </c>
      <c r="DC107" s="108">
        <f t="shared" si="141"/>
        <v>0</v>
      </c>
      <c r="DD107" s="127">
        <f t="shared" si="142"/>
        <v>301136.20507049293</v>
      </c>
      <c r="DE107" s="108">
        <f t="shared" si="165"/>
        <v>243512.14535124303</v>
      </c>
      <c r="DF107" s="127">
        <f t="shared" si="143"/>
        <v>539.60652153480544</v>
      </c>
      <c r="DG107" s="127">
        <f t="shared" si="95"/>
        <v>247.21031342170099</v>
      </c>
      <c r="DH107" s="127">
        <f t="shared" si="96"/>
        <v>292.39620811310442</v>
      </c>
      <c r="DI107" s="108">
        <f>SUMIF('20.01'!$AZ:$AZ,$B:$B,'20.01'!$E:$E)+FH107*$DI$249</f>
        <v>346.23841507883179</v>
      </c>
      <c r="DJ107" s="108">
        <f>SUMIF('20.01'!$AY:$AY,$B:$B,'20.01'!$E:$E)</f>
        <v>0</v>
      </c>
      <c r="DK107" s="108">
        <f t="shared" si="97"/>
        <v>497.27134153170016</v>
      </c>
      <c r="DL107" s="108">
        <f>SUMIF('20.01'!$AX:$AX,$B:$B,'20.01'!$E:$E)</f>
        <v>0</v>
      </c>
      <c r="DM107" s="108">
        <f t="shared" si="98"/>
        <v>55743.177630224352</v>
      </c>
      <c r="DN107" s="108">
        <f>SUMIF('20.01'!$BA:$BA,$B:$B,'20.01'!$E:$E)</f>
        <v>0</v>
      </c>
      <c r="DO107" s="108">
        <f t="shared" si="99"/>
        <v>497.76581088025677</v>
      </c>
      <c r="DP107" s="108">
        <f>SUMIF('20.01'!$AW:$AW,$B:$B,'20.01'!$E:$E)</f>
        <v>0</v>
      </c>
      <c r="DQ107" s="108">
        <f t="shared" si="144"/>
        <v>263794.8432603589</v>
      </c>
      <c r="DR107" s="108">
        <f t="shared" si="145"/>
        <v>218436.49760377593</v>
      </c>
      <c r="DS107" s="108">
        <f t="shared" si="100"/>
        <v>70247.567912706931</v>
      </c>
      <c r="DT107" s="108">
        <f t="shared" si="101"/>
        <v>148188.929691069</v>
      </c>
      <c r="DU107" s="108">
        <f t="shared" si="146"/>
        <v>37080.450115416927</v>
      </c>
      <c r="DV107" s="108">
        <f t="shared" si="147"/>
        <v>22016.013860478361</v>
      </c>
      <c r="DW107" s="108">
        <f t="shared" si="148"/>
        <v>15064.436254938568</v>
      </c>
      <c r="DX107" s="108">
        <f t="shared" si="149"/>
        <v>3121.4201743212916</v>
      </c>
      <c r="DY107" s="108">
        <f t="shared" si="150"/>
        <v>1838.1073917008684</v>
      </c>
      <c r="DZ107" s="108">
        <f t="shared" si="151"/>
        <v>1283.3127826204234</v>
      </c>
      <c r="EA107" s="108">
        <f t="shared" si="152"/>
        <v>2468.8656785688941</v>
      </c>
      <c r="EB107" s="108">
        <f t="shared" si="153"/>
        <v>194.86575521888173</v>
      </c>
      <c r="EC107" s="108">
        <f t="shared" si="154"/>
        <v>2492.7439330569218</v>
      </c>
      <c r="ED107" s="108">
        <f t="shared" si="155"/>
        <v>44877.011787376912</v>
      </c>
      <c r="EE107" s="108">
        <f t="shared" si="102"/>
        <v>266400.59697675559</v>
      </c>
      <c r="EF107" s="108">
        <f t="shared" si="156"/>
        <v>143856.32236744801</v>
      </c>
      <c r="EG107" s="108">
        <f t="shared" si="103"/>
        <v>122544.27460930757</v>
      </c>
      <c r="EH107" s="108">
        <f t="shared" si="104"/>
        <v>0</v>
      </c>
      <c r="EI107" s="108">
        <f t="shared" si="157"/>
        <v>0</v>
      </c>
      <c r="EJ107" s="108">
        <f t="shared" si="105"/>
        <v>0</v>
      </c>
      <c r="EK107" s="108">
        <f t="shared" si="106"/>
        <v>0</v>
      </c>
      <c r="EL107" s="108">
        <f>SUMIF('20.01'!$BF:$BF,$B:$B,'20.01'!$E:$E)</f>
        <v>0</v>
      </c>
      <c r="EM107" s="108">
        <f>SUMIF('20.01'!$BH:$BH,$B:$B,'20.01'!$E:$E)</f>
        <v>0</v>
      </c>
      <c r="EO107" s="115">
        <v>0</v>
      </c>
      <c r="EP107" s="107">
        <v>3.4064165601693239</v>
      </c>
      <c r="EQ107" s="108">
        <f t="shared" si="158"/>
        <v>3484.2300000000009</v>
      </c>
      <c r="ER107" s="107">
        <v>3.0862304190873875</v>
      </c>
      <c r="ES107" s="108">
        <f t="shared" si="107"/>
        <v>3484.2300000000009</v>
      </c>
      <c r="ET107" s="107">
        <v>0</v>
      </c>
      <c r="EU107" s="108">
        <f t="shared" si="108"/>
        <v>0</v>
      </c>
      <c r="EV107" s="108">
        <f t="shared" si="161"/>
        <v>3484.23</v>
      </c>
      <c r="EW107" s="108">
        <f t="shared" si="162"/>
        <v>3484.23</v>
      </c>
      <c r="EX107" s="108">
        <f t="shared" si="109"/>
        <v>3484.23</v>
      </c>
      <c r="EY107" s="108">
        <f t="shared" si="110"/>
        <v>3484.23</v>
      </c>
      <c r="EZ107" s="108">
        <f t="shared" si="111"/>
        <v>3484.23</v>
      </c>
      <c r="FA107" s="108">
        <f t="shared" si="112"/>
        <v>3484.23</v>
      </c>
      <c r="FB107" s="108">
        <f t="shared" si="113"/>
        <v>3484.23</v>
      </c>
      <c r="FC107" s="108">
        <f t="shared" si="114"/>
        <v>3484.23</v>
      </c>
      <c r="FD107" s="108">
        <f t="shared" si="115"/>
        <v>3484.23</v>
      </c>
      <c r="FE107" s="108">
        <f t="shared" si="116"/>
        <v>3484.23</v>
      </c>
      <c r="FF107" s="108">
        <f t="shared" si="117"/>
        <v>3484.23</v>
      </c>
      <c r="FG107" s="108">
        <f t="shared" si="118"/>
        <v>3484.23</v>
      </c>
      <c r="FH107" s="108">
        <f t="shared" si="159"/>
        <v>3484.2300000000009</v>
      </c>
      <c r="FI107" s="108">
        <v>0</v>
      </c>
    </row>
    <row r="108" spans="1:165" ht="12" customHeight="1" x14ac:dyDescent="0.25">
      <c r="A108" s="22">
        <f t="shared" si="160"/>
        <v>103</v>
      </c>
      <c r="B108" s="10" t="s">
        <v>101</v>
      </c>
      <c r="C108" s="28">
        <v>2021</v>
      </c>
      <c r="D108" s="282"/>
      <c r="E108" s="126">
        <f t="shared" si="91"/>
        <v>6382.42</v>
      </c>
      <c r="F108" s="11">
        <f>SUMIF(Площади!$A:$A,$B:$B,Площади!$C:$C)</f>
        <v>5726.02</v>
      </c>
      <c r="G108" s="11">
        <f>SUMIF(Площади!$A:$A,$B:$B,Площади!$G:$G)</f>
        <v>656.4</v>
      </c>
      <c r="H108" s="11">
        <f>SUMIF(Площади!$A:$A,$B:$B,Площади!$F:$F)</f>
        <v>666.2</v>
      </c>
      <c r="I108" s="124" t="s">
        <v>494</v>
      </c>
      <c r="J108" s="12">
        <v>39.75</v>
      </c>
      <c r="K108" s="27">
        <v>4.49</v>
      </c>
      <c r="L108" s="27">
        <v>7.61</v>
      </c>
      <c r="M108" s="27">
        <v>11.85</v>
      </c>
      <c r="N108" s="27">
        <v>6.1</v>
      </c>
      <c r="O108" s="27">
        <v>2.78</v>
      </c>
      <c r="P108" s="27">
        <v>1.6</v>
      </c>
      <c r="Q108" s="27">
        <v>5.09</v>
      </c>
      <c r="R108" s="27">
        <v>0.23</v>
      </c>
      <c r="S108" s="35">
        <f t="shared" si="84"/>
        <v>41.34</v>
      </c>
      <c r="T108" s="33">
        <f t="shared" si="84"/>
        <v>4.6696</v>
      </c>
      <c r="U108" s="33">
        <f t="shared" si="84"/>
        <v>7.9144000000000005</v>
      </c>
      <c r="V108" s="33">
        <f t="shared" si="84"/>
        <v>12.324</v>
      </c>
      <c r="W108" s="33">
        <f t="shared" si="84"/>
        <v>6.3439999999999994</v>
      </c>
      <c r="X108" s="33">
        <f t="shared" si="84"/>
        <v>2.8912</v>
      </c>
      <c r="Y108" s="33">
        <f t="shared" si="163"/>
        <v>1.6640000000000001</v>
      </c>
      <c r="Z108" s="33">
        <f t="shared" si="163"/>
        <v>5.2935999999999996</v>
      </c>
      <c r="AA108" s="33">
        <f t="shared" si="163"/>
        <v>0.23920000000000002</v>
      </c>
      <c r="AB108" s="36"/>
      <c r="AC108" s="36"/>
      <c r="AD108" s="122" t="s">
        <v>395</v>
      </c>
      <c r="AE108" s="37">
        <v>2</v>
      </c>
      <c r="AF108" s="38" t="s">
        <v>396</v>
      </c>
      <c r="AG108" s="282"/>
      <c r="AH108" s="26">
        <v>34.24</v>
      </c>
      <c r="AI108" s="26">
        <v>34.24</v>
      </c>
      <c r="AJ108" s="26">
        <v>2190</v>
      </c>
      <c r="AK108" s="26">
        <v>35.89</v>
      </c>
      <c r="AL108" s="26">
        <v>5.93</v>
      </c>
      <c r="AM108" s="282"/>
      <c r="AN108" s="15">
        <v>1.2E-2</v>
      </c>
      <c r="AO108" s="15">
        <v>1.2E-2</v>
      </c>
      <c r="AP108" s="16">
        <f t="shared" si="119"/>
        <v>7.1880000000000002E-4</v>
      </c>
      <c r="AQ108" s="15">
        <f t="shared" si="120"/>
        <v>2.4E-2</v>
      </c>
      <c r="AR108" s="15">
        <v>3.23</v>
      </c>
      <c r="AS108" s="282"/>
      <c r="AT108" s="13">
        <f t="shared" si="121"/>
        <v>7.9944000000000006</v>
      </c>
      <c r="AU108" s="13">
        <f t="shared" si="122"/>
        <v>7.9944000000000006</v>
      </c>
      <c r="AV108" s="13">
        <f t="shared" si="123"/>
        <v>0.47886456000000005</v>
      </c>
      <c r="AW108" s="13">
        <f t="shared" si="124"/>
        <v>15.988800000000001</v>
      </c>
      <c r="AX108" s="13">
        <f t="shared" si="125"/>
        <v>2151.826</v>
      </c>
      <c r="AY108" s="26">
        <f t="shared" si="126"/>
        <v>4.2887847556256097E-2</v>
      </c>
      <c r="AZ108" s="26">
        <f t="shared" si="127"/>
        <v>4.2887847556256097E-2</v>
      </c>
      <c r="BA108" s="26">
        <f t="shared" si="128"/>
        <v>0.16431281338426493</v>
      </c>
      <c r="BB108" s="26">
        <f t="shared" si="129"/>
        <v>8.9909161728623316E-2</v>
      </c>
      <c r="BC108" s="26">
        <f t="shared" si="130"/>
        <v>1.9992930863214891</v>
      </c>
      <c r="BD108" s="282"/>
      <c r="BE108" s="108">
        <f t="shared" si="131"/>
        <v>334460.10510007181</v>
      </c>
      <c r="BF108" s="108">
        <f t="shared" si="132"/>
        <v>120474.0468125668</v>
      </c>
      <c r="BG108" s="108">
        <f t="shared" si="92"/>
        <v>32985.026892376591</v>
      </c>
      <c r="BH108" s="108">
        <f t="shared" si="93"/>
        <v>5485.4596932998957</v>
      </c>
      <c r="BI108" s="108">
        <f t="shared" si="94"/>
        <v>1956.7525958829754</v>
      </c>
      <c r="BJ108" s="127">
        <f t="shared" si="164"/>
        <v>10628.947631007333</v>
      </c>
      <c r="BK108" s="108">
        <f>SUMIF('20.01'!$K:$K,$B:$B,'20.01'!$E:$E)</f>
        <v>69417.86</v>
      </c>
      <c r="BL108" s="108">
        <f t="shared" si="133"/>
        <v>0</v>
      </c>
      <c r="BM108" s="108">
        <f>SUMIF('20.01'!$AI:$AI,$B:$B,'20.01'!$E:$E)</f>
        <v>0</v>
      </c>
      <c r="BN108" s="108">
        <f>SUMIF('20.01'!$L:$L,$B:$B,'20.01'!$E:$E)</f>
        <v>0</v>
      </c>
      <c r="BO108" s="108">
        <f>SUMIF('20.01'!$M:$M,$B:$B,'20.01'!$E:$E)</f>
        <v>0</v>
      </c>
      <c r="BP108" s="108">
        <f>SUMIF('20.01'!$N:$N,$B:$B,'20.01'!$E:$E)</f>
        <v>0</v>
      </c>
      <c r="BQ108" s="108">
        <f>SUMIF('20.01'!$O:$O,$B:$B,'20.01'!$E:$E)</f>
        <v>0</v>
      </c>
      <c r="BR108" s="108">
        <f>SUMIF('20.01'!$T:$T,$B:$B,'20.01'!$E:$E)</f>
        <v>0</v>
      </c>
      <c r="BS108" s="108">
        <f>SUMIF('20.01'!$AT:$AT,$B:$B,'20.01'!$E:$E)</f>
        <v>0</v>
      </c>
      <c r="BT108" s="108">
        <f>SUMIF('20.01'!$AO:$AO,$B:$B,'20.01'!$E:$E)</f>
        <v>0</v>
      </c>
      <c r="BU108" s="108">
        <f t="shared" si="134"/>
        <v>0</v>
      </c>
      <c r="BV108" s="108">
        <f>SUMIF('20.01'!$AE:$AE,$B:$B,'20.01'!$E:$E)</f>
        <v>0</v>
      </c>
      <c r="BW108" s="108">
        <f>SUMIF('20.01'!$AF:$AF,$B:$B,'20.01'!$E:$E)</f>
        <v>0</v>
      </c>
      <c r="BX108" s="108">
        <f>SUMIF('20.01'!$AG:$AG,$B:$B,'20.01'!$E:$E)</f>
        <v>0</v>
      </c>
      <c r="BY108" s="108">
        <f t="shared" si="135"/>
        <v>0</v>
      </c>
      <c r="BZ108" s="108">
        <f>SUMIF('20.01'!$AH:$AH,$B:$B,'20.01'!$E:$E)</f>
        <v>0</v>
      </c>
      <c r="CA108" s="108">
        <f>SUMIF('20.01'!$AP:$AP,$B:$B,'20.01'!$E:$E)</f>
        <v>0</v>
      </c>
      <c r="CB108" s="108">
        <f>SUMIF('20.01'!$AD:$AD,$B:$B,'20.01'!$E:$E)</f>
        <v>0</v>
      </c>
      <c r="CC108" s="108">
        <f t="shared" si="136"/>
        <v>0</v>
      </c>
      <c r="CD108" s="108">
        <f>SUMIF('20.01'!$Z:$Z,$B:$B,'20.01'!$E:$E)</f>
        <v>0</v>
      </c>
      <c r="CE108" s="108">
        <f>SUMIF('20.01'!$S:$S,$B:$B,'20.01'!$E:$E)</f>
        <v>0</v>
      </c>
      <c r="CF108" s="108">
        <f t="shared" si="137"/>
        <v>0</v>
      </c>
      <c r="CG108" s="108">
        <f>SUMIF('20.01'!$AJ:$AJ,$B:$B,'20.01'!$E:$E)</f>
        <v>0</v>
      </c>
      <c r="CH108" s="108">
        <f>SUMIF('20.01'!$AL:$AL,$B:$B,'20.01'!$E:$E)</f>
        <v>0</v>
      </c>
      <c r="CI108" s="108">
        <f>SUMIF('20.01'!$AM:$AM,$B:$B,'20.01'!$E:$E)</f>
        <v>0</v>
      </c>
      <c r="CJ108" s="108">
        <f>SUMIF('20.01'!$W:$W,$B:$B,'20.01'!$E:$E)</f>
        <v>0</v>
      </c>
      <c r="CK108" s="108">
        <f>SUMIF('20.01'!$AR:$AR,$B:$B,'20.01'!$E:$E)</f>
        <v>0</v>
      </c>
      <c r="CL108" s="108">
        <f t="shared" si="138"/>
        <v>0</v>
      </c>
      <c r="CM108" s="108">
        <f>SUMIF('20.01'!$P:$P,$B:$B,'20.01'!$E:$E)</f>
        <v>0</v>
      </c>
      <c r="CN108" s="108">
        <f>SUMIF('20.01'!$Q:$Q,$B:$B,'20.01'!$E:$E)</f>
        <v>0</v>
      </c>
      <c r="CO108" s="108">
        <f>SUMIF('20.01'!$AK:$AK,$B:$B,'20.01'!$E:$E)</f>
        <v>0</v>
      </c>
      <c r="CP108" s="108">
        <f>SUMIF('20.01'!$U:$U,$B:$B,'20.01'!$E:$E)</f>
        <v>0</v>
      </c>
      <c r="CQ108" s="108">
        <f>SUMIF('20.01'!$R:$R,$B:$B,'20.01'!$E:$E)</f>
        <v>0</v>
      </c>
      <c r="CR108" s="108">
        <f>SUMIF('20.01'!$V:$V,$B:$B,'20.01'!$E:$E)</f>
        <v>0</v>
      </c>
      <c r="CS108" s="108">
        <f t="shared" si="139"/>
        <v>0</v>
      </c>
      <c r="CT108" s="108">
        <f>SUMIF('20.01'!$AQ:$AQ,$B:$B,'20.01'!$E:$E)</f>
        <v>0</v>
      </c>
      <c r="CU108" s="108">
        <f>SUMIF('20.01'!$AC:$AC,$B:$B,'20.01'!$E:$E)</f>
        <v>0</v>
      </c>
      <c r="CV108" s="108">
        <f>SUMIF('20.01'!$AS:$AS,$B:$B,'20.01'!$E:$E)</f>
        <v>0</v>
      </c>
      <c r="CW108" s="108">
        <f t="shared" si="140"/>
        <v>209803.12</v>
      </c>
      <c r="CX108" s="108">
        <f>SUMIF('20.01'!$AB:$AB,$B:$B,'20.01'!$E:$E)</f>
        <v>209803.12</v>
      </c>
      <c r="CY108" s="108">
        <f>SUMIF('20.01'!$AA:$AA,$B:$B,'20.01'!$E:$E)</f>
        <v>0</v>
      </c>
      <c r="CZ108" s="108">
        <f>SUMIF('20.01'!$AN:$AN,$B:$B,'20.01'!$E:$E)</f>
        <v>0</v>
      </c>
      <c r="DA108" s="108">
        <f>SUMIF('20.01'!$X:$X,$B:$B,'20.01'!$E:$E)</f>
        <v>0</v>
      </c>
      <c r="DB108" s="108">
        <f>SUMIF('20.01'!$Y:$Y,$B:$B,'20.01'!$E:$E)</f>
        <v>0</v>
      </c>
      <c r="DC108" s="108">
        <f t="shared" si="141"/>
        <v>4182.9382875050151</v>
      </c>
      <c r="DD108" s="127">
        <f t="shared" si="142"/>
        <v>551621.94745066052</v>
      </c>
      <c r="DE108" s="108">
        <f t="shared" si="165"/>
        <v>446066.07104946574</v>
      </c>
      <c r="DF108" s="127">
        <f t="shared" si="143"/>
        <v>988.45238551248667</v>
      </c>
      <c r="DG108" s="127">
        <f t="shared" si="95"/>
        <v>452.84038326658458</v>
      </c>
      <c r="DH108" s="127">
        <f t="shared" si="96"/>
        <v>535.61200224590209</v>
      </c>
      <c r="DI108" s="108">
        <f>SUMIF('20.01'!$AZ:$AZ,$B:$B,'20.01'!$E:$E)+FH108*$DI$249</f>
        <v>634.24027264774043</v>
      </c>
      <c r="DJ108" s="108">
        <f>SUMIF('20.01'!$AY:$AY,$B:$B,'20.01'!$E:$E)</f>
        <v>0</v>
      </c>
      <c r="DK108" s="108">
        <f t="shared" si="97"/>
        <v>910.90271182406229</v>
      </c>
      <c r="DL108" s="108">
        <f>SUMIF('20.01'!$AX:$AX,$B:$B,'20.01'!$E:$E)</f>
        <v>0</v>
      </c>
      <c r="DM108" s="108">
        <f t="shared" si="98"/>
        <v>102110.47254937142</v>
      </c>
      <c r="DN108" s="108">
        <f>SUMIF('20.01'!$BA:$BA,$B:$B,'20.01'!$E:$E)</f>
        <v>0</v>
      </c>
      <c r="DO108" s="108">
        <f t="shared" si="99"/>
        <v>911.8084818391344</v>
      </c>
      <c r="DP108" s="108">
        <f>SUMIF('20.01'!$AW:$AW,$B:$B,'20.01'!$E:$E)</f>
        <v>0</v>
      </c>
      <c r="DQ108" s="108">
        <f t="shared" si="144"/>
        <v>483219.96065752802</v>
      </c>
      <c r="DR108" s="108">
        <f t="shared" si="145"/>
        <v>400132.44562967744</v>
      </c>
      <c r="DS108" s="108">
        <f t="shared" si="100"/>
        <v>128679.64583205438</v>
      </c>
      <c r="DT108" s="108">
        <f t="shared" si="101"/>
        <v>271452.79979762307</v>
      </c>
      <c r="DU108" s="108">
        <f t="shared" si="146"/>
        <v>67924.048190170928</v>
      </c>
      <c r="DV108" s="108">
        <f t="shared" si="147"/>
        <v>40328.981491863124</v>
      </c>
      <c r="DW108" s="108">
        <f t="shared" si="148"/>
        <v>27595.066698307797</v>
      </c>
      <c r="DX108" s="108">
        <f t="shared" si="149"/>
        <v>5717.824181811101</v>
      </c>
      <c r="DY108" s="108">
        <f t="shared" si="150"/>
        <v>3367.0490693609354</v>
      </c>
      <c r="DZ108" s="108">
        <f t="shared" si="151"/>
        <v>2350.7751124501656</v>
      </c>
      <c r="EA108" s="108">
        <f t="shared" si="152"/>
        <v>4522.4734544538323</v>
      </c>
      <c r="EB108" s="108">
        <f t="shared" si="153"/>
        <v>356.95550908639632</v>
      </c>
      <c r="EC108" s="108">
        <f t="shared" si="154"/>
        <v>4566.2136923283342</v>
      </c>
      <c r="ED108" s="108">
        <f t="shared" si="155"/>
        <v>82205.806612074986</v>
      </c>
      <c r="EE108" s="108">
        <f t="shared" si="102"/>
        <v>639080.06542765617</v>
      </c>
      <c r="EF108" s="108">
        <f t="shared" si="156"/>
        <v>263516.3203934434</v>
      </c>
      <c r="EG108" s="108">
        <f t="shared" si="103"/>
        <v>224476.86552034065</v>
      </c>
      <c r="EH108" s="108">
        <f t="shared" si="104"/>
        <v>151086.87951387209</v>
      </c>
      <c r="EI108" s="108">
        <f t="shared" si="157"/>
        <v>233691.45157412798</v>
      </c>
      <c r="EJ108" s="108">
        <f t="shared" si="105"/>
        <v>228914.670217696</v>
      </c>
      <c r="EK108" s="108">
        <f t="shared" si="106"/>
        <v>677.741356431962</v>
      </c>
      <c r="EL108" s="108">
        <f>SUMIF('20.01'!$BF:$BF,$B:$B,'20.01'!$E:$E)</f>
        <v>4099.04</v>
      </c>
      <c r="EM108" s="108">
        <f>SUMIF('20.01'!$BH:$BH,$B:$B,'20.01'!$E:$E)</f>
        <v>0</v>
      </c>
      <c r="EO108" s="115">
        <v>9.9542861688069004E-3</v>
      </c>
      <c r="EP108" s="107">
        <v>3.4064166535781824</v>
      </c>
      <c r="EQ108" s="108">
        <f t="shared" si="158"/>
        <v>6382.4199999999992</v>
      </c>
      <c r="ER108" s="107">
        <v>3.0862332807699806</v>
      </c>
      <c r="ES108" s="108">
        <f t="shared" si="107"/>
        <v>6382.4199999999992</v>
      </c>
      <c r="ET108" s="107">
        <v>1.6009271924258512</v>
      </c>
      <c r="EU108" s="108">
        <f t="shared" si="108"/>
        <v>6382.4199999999992</v>
      </c>
      <c r="EV108" s="108">
        <f t="shared" si="161"/>
        <v>6382.42</v>
      </c>
      <c r="EW108" s="108">
        <f t="shared" si="162"/>
        <v>6382.42</v>
      </c>
      <c r="EX108" s="108">
        <f t="shared" si="109"/>
        <v>6382.42</v>
      </c>
      <c r="EY108" s="108">
        <f t="shared" si="110"/>
        <v>6382.42</v>
      </c>
      <c r="EZ108" s="108">
        <f t="shared" si="111"/>
        <v>6382.42</v>
      </c>
      <c r="FA108" s="108">
        <f t="shared" si="112"/>
        <v>6382.42</v>
      </c>
      <c r="FB108" s="108">
        <f t="shared" si="113"/>
        <v>6382.42</v>
      </c>
      <c r="FC108" s="108">
        <f t="shared" si="114"/>
        <v>6382.42</v>
      </c>
      <c r="FD108" s="108">
        <f t="shared" si="115"/>
        <v>6382.42</v>
      </c>
      <c r="FE108" s="108">
        <f t="shared" si="116"/>
        <v>6382.42</v>
      </c>
      <c r="FF108" s="108">
        <f t="shared" si="117"/>
        <v>6382.42</v>
      </c>
      <c r="FG108" s="108">
        <f t="shared" si="118"/>
        <v>6382.42</v>
      </c>
      <c r="FH108" s="108">
        <f t="shared" si="159"/>
        <v>6382.4199999999992</v>
      </c>
      <c r="FI108" s="108">
        <v>6382.4199999999992</v>
      </c>
    </row>
    <row r="109" spans="1:165" ht="12" customHeight="1" x14ac:dyDescent="0.25">
      <c r="A109" s="22">
        <f t="shared" si="160"/>
        <v>104</v>
      </c>
      <c r="B109" s="10" t="s">
        <v>102</v>
      </c>
      <c r="C109" s="28">
        <v>2021</v>
      </c>
      <c r="D109" s="282"/>
      <c r="E109" s="126">
        <f t="shared" si="91"/>
        <v>6073.4</v>
      </c>
      <c r="F109" s="11">
        <f>SUMIF(Площади!$A:$A,$B:$B,Площади!$C:$C)</f>
        <v>6037.7</v>
      </c>
      <c r="G109" s="11">
        <f>SUMIF(Площади!$A:$A,$B:$B,Площади!$G:$G)</f>
        <v>35.700000000000003</v>
      </c>
      <c r="H109" s="11">
        <f>SUMIF(Площади!$A:$A,$B:$B,Площади!$F:$F)</f>
        <v>653.79999999999995</v>
      </c>
      <c r="I109" s="124" t="s">
        <v>494</v>
      </c>
      <c r="J109" s="12">
        <v>39.75</v>
      </c>
      <c r="K109" s="27">
        <v>4.49</v>
      </c>
      <c r="L109" s="27">
        <v>7.61</v>
      </c>
      <c r="M109" s="27">
        <v>11.85</v>
      </c>
      <c r="N109" s="27">
        <v>6.1</v>
      </c>
      <c r="O109" s="27">
        <v>2.78</v>
      </c>
      <c r="P109" s="27">
        <v>1.6</v>
      </c>
      <c r="Q109" s="27">
        <v>5.09</v>
      </c>
      <c r="R109" s="27">
        <v>0.23</v>
      </c>
      <c r="S109" s="35">
        <f t="shared" si="84"/>
        <v>41.34</v>
      </c>
      <c r="T109" s="33">
        <f t="shared" si="84"/>
        <v>4.6696</v>
      </c>
      <c r="U109" s="33">
        <f t="shared" si="84"/>
        <v>7.9144000000000005</v>
      </c>
      <c r="V109" s="33">
        <f t="shared" si="84"/>
        <v>12.324</v>
      </c>
      <c r="W109" s="33">
        <f t="shared" si="84"/>
        <v>6.3439999999999994</v>
      </c>
      <c r="X109" s="33">
        <f t="shared" si="84"/>
        <v>2.8912</v>
      </c>
      <c r="Y109" s="33">
        <f t="shared" si="163"/>
        <v>1.6640000000000001</v>
      </c>
      <c r="Z109" s="33">
        <f t="shared" si="163"/>
        <v>5.2935999999999996</v>
      </c>
      <c r="AA109" s="33">
        <f t="shared" si="163"/>
        <v>0.23920000000000002</v>
      </c>
      <c r="AB109" s="36"/>
      <c r="AC109" s="36"/>
      <c r="AD109" s="122" t="s">
        <v>395</v>
      </c>
      <c r="AE109" s="37">
        <v>2</v>
      </c>
      <c r="AF109" s="38" t="s">
        <v>396</v>
      </c>
      <c r="AG109" s="282"/>
      <c r="AH109" s="26">
        <v>34.24</v>
      </c>
      <c r="AI109" s="26">
        <v>34.24</v>
      </c>
      <c r="AJ109" s="26">
        <v>2190</v>
      </c>
      <c r="AK109" s="26">
        <v>35.89</v>
      </c>
      <c r="AL109" s="26">
        <v>5.93</v>
      </c>
      <c r="AM109" s="282"/>
      <c r="AN109" s="15">
        <v>1.2E-2</v>
      </c>
      <c r="AO109" s="15">
        <v>1.2E-2</v>
      </c>
      <c r="AP109" s="16">
        <f t="shared" si="119"/>
        <v>7.1880000000000002E-4</v>
      </c>
      <c r="AQ109" s="15">
        <f t="shared" si="120"/>
        <v>2.4E-2</v>
      </c>
      <c r="AR109" s="15">
        <v>3.23</v>
      </c>
      <c r="AS109" s="282"/>
      <c r="AT109" s="13">
        <f t="shared" si="121"/>
        <v>7.8455999999999992</v>
      </c>
      <c r="AU109" s="13">
        <f t="shared" si="122"/>
        <v>7.8455999999999992</v>
      </c>
      <c r="AV109" s="13">
        <f t="shared" si="123"/>
        <v>0.46995144</v>
      </c>
      <c r="AW109" s="13">
        <f t="shared" si="124"/>
        <v>15.691199999999998</v>
      </c>
      <c r="AX109" s="13">
        <f t="shared" si="125"/>
        <v>2111.7739999999999</v>
      </c>
      <c r="AY109" s="26">
        <f t="shared" si="126"/>
        <v>4.4231129844897424E-2</v>
      </c>
      <c r="AZ109" s="26">
        <f t="shared" si="127"/>
        <v>4.4231129844897424E-2</v>
      </c>
      <c r="BA109" s="26">
        <f t="shared" si="128"/>
        <v>0.16945922442124675</v>
      </c>
      <c r="BB109" s="26">
        <f t="shared" si="129"/>
        <v>9.2725189844238803E-2</v>
      </c>
      <c r="BC109" s="26">
        <f t="shared" si="130"/>
        <v>2.0619125728586951</v>
      </c>
      <c r="BD109" s="282"/>
      <c r="BE109" s="108">
        <f t="shared" si="131"/>
        <v>478407.11186057585</v>
      </c>
      <c r="BF109" s="108">
        <f t="shared" si="132"/>
        <v>83598.19044996149</v>
      </c>
      <c r="BG109" s="108">
        <f t="shared" si="92"/>
        <v>31387.978592471198</v>
      </c>
      <c r="BH109" s="108">
        <f t="shared" si="93"/>
        <v>5219.8681536607737</v>
      </c>
      <c r="BI109" s="108">
        <f t="shared" si="94"/>
        <v>1862.0117785786058</v>
      </c>
      <c r="BJ109" s="127">
        <f t="shared" si="164"/>
        <v>10114.321925250915</v>
      </c>
      <c r="BK109" s="108">
        <f>SUMIF('20.01'!$K:$K,$B:$B,'20.01'!$E:$E)</f>
        <v>35014.01</v>
      </c>
      <c r="BL109" s="108">
        <f t="shared" si="133"/>
        <v>0</v>
      </c>
      <c r="BM109" s="108">
        <f>SUMIF('20.01'!$AI:$AI,$B:$B,'20.01'!$E:$E)</f>
        <v>0</v>
      </c>
      <c r="BN109" s="108">
        <f>SUMIF('20.01'!$L:$L,$B:$B,'20.01'!$E:$E)</f>
        <v>0</v>
      </c>
      <c r="BO109" s="108">
        <f>SUMIF('20.01'!$M:$M,$B:$B,'20.01'!$E:$E)</f>
        <v>0</v>
      </c>
      <c r="BP109" s="108">
        <f>SUMIF('20.01'!$N:$N,$B:$B,'20.01'!$E:$E)</f>
        <v>0</v>
      </c>
      <c r="BQ109" s="108">
        <f>SUMIF('20.01'!$O:$O,$B:$B,'20.01'!$E:$E)</f>
        <v>0</v>
      </c>
      <c r="BR109" s="108">
        <f>SUMIF('20.01'!$T:$T,$B:$B,'20.01'!$E:$E)</f>
        <v>0</v>
      </c>
      <c r="BS109" s="108">
        <f>SUMIF('20.01'!$AT:$AT,$B:$B,'20.01'!$E:$E)</f>
        <v>0</v>
      </c>
      <c r="BT109" s="108">
        <f>SUMIF('20.01'!$AO:$AO,$B:$B,'20.01'!$E:$E)</f>
        <v>3194.11</v>
      </c>
      <c r="BU109" s="108">
        <f t="shared" si="134"/>
        <v>0</v>
      </c>
      <c r="BV109" s="108">
        <f>SUMIF('20.01'!$AE:$AE,$B:$B,'20.01'!$E:$E)</f>
        <v>0</v>
      </c>
      <c r="BW109" s="108">
        <f>SUMIF('20.01'!$AF:$AF,$B:$B,'20.01'!$E:$E)</f>
        <v>0</v>
      </c>
      <c r="BX109" s="108">
        <f>SUMIF('20.01'!$AG:$AG,$B:$B,'20.01'!$E:$E)</f>
        <v>0</v>
      </c>
      <c r="BY109" s="108">
        <f t="shared" si="135"/>
        <v>0</v>
      </c>
      <c r="BZ109" s="108">
        <f>SUMIF('20.01'!$AH:$AH,$B:$B,'20.01'!$E:$E)</f>
        <v>0</v>
      </c>
      <c r="CA109" s="108">
        <f>SUMIF('20.01'!$AP:$AP,$B:$B,'20.01'!$E:$E)</f>
        <v>0</v>
      </c>
      <c r="CB109" s="108">
        <f>SUMIF('20.01'!$AD:$AD,$B:$B,'20.01'!$E:$E)</f>
        <v>0</v>
      </c>
      <c r="CC109" s="108">
        <f t="shared" si="136"/>
        <v>0</v>
      </c>
      <c r="CD109" s="108">
        <f>SUMIF('20.01'!$Z:$Z,$B:$B,'20.01'!$E:$E)</f>
        <v>0</v>
      </c>
      <c r="CE109" s="108">
        <f>SUMIF('20.01'!$S:$S,$B:$B,'20.01'!$E:$E)</f>
        <v>0</v>
      </c>
      <c r="CF109" s="108">
        <f t="shared" si="137"/>
        <v>0</v>
      </c>
      <c r="CG109" s="108">
        <f>SUMIF('20.01'!$AJ:$AJ,$B:$B,'20.01'!$E:$E)</f>
        <v>0</v>
      </c>
      <c r="CH109" s="108">
        <f>SUMIF('20.01'!$AL:$AL,$B:$B,'20.01'!$E:$E)</f>
        <v>0</v>
      </c>
      <c r="CI109" s="108">
        <f>SUMIF('20.01'!$AM:$AM,$B:$B,'20.01'!$E:$E)</f>
        <v>0</v>
      </c>
      <c r="CJ109" s="108">
        <f>SUMIF('20.01'!$W:$W,$B:$B,'20.01'!$E:$E)</f>
        <v>0</v>
      </c>
      <c r="CK109" s="108">
        <f>SUMIF('20.01'!$AR:$AR,$B:$B,'20.01'!$E:$E)</f>
        <v>0</v>
      </c>
      <c r="CL109" s="108">
        <f t="shared" si="138"/>
        <v>0</v>
      </c>
      <c r="CM109" s="108">
        <f>SUMIF('20.01'!$P:$P,$B:$B,'20.01'!$E:$E)</f>
        <v>0</v>
      </c>
      <c r="CN109" s="108">
        <f>SUMIF('20.01'!$Q:$Q,$B:$B,'20.01'!$E:$E)</f>
        <v>0</v>
      </c>
      <c r="CO109" s="108">
        <f>SUMIF('20.01'!$AK:$AK,$B:$B,'20.01'!$E:$E)</f>
        <v>0</v>
      </c>
      <c r="CP109" s="108">
        <f>SUMIF('20.01'!$U:$U,$B:$B,'20.01'!$E:$E)</f>
        <v>0</v>
      </c>
      <c r="CQ109" s="108">
        <f>SUMIF('20.01'!$R:$R,$B:$B,'20.01'!$E:$E)</f>
        <v>0</v>
      </c>
      <c r="CR109" s="108">
        <f>SUMIF('20.01'!$V:$V,$B:$B,'20.01'!$E:$E)</f>
        <v>0</v>
      </c>
      <c r="CS109" s="108">
        <f t="shared" si="139"/>
        <v>0</v>
      </c>
      <c r="CT109" s="108">
        <f>SUMIF('20.01'!$AQ:$AQ,$B:$B,'20.01'!$E:$E)</f>
        <v>0</v>
      </c>
      <c r="CU109" s="108">
        <f>SUMIF('20.01'!$AC:$AC,$B:$B,'20.01'!$E:$E)</f>
        <v>0</v>
      </c>
      <c r="CV109" s="108">
        <f>SUMIF('20.01'!$AS:$AS,$B:$B,'20.01'!$E:$E)</f>
        <v>0</v>
      </c>
      <c r="CW109" s="108">
        <f t="shared" si="140"/>
        <v>387634.4</v>
      </c>
      <c r="CX109" s="108">
        <f>SUMIF('20.01'!$AB:$AB,$B:$B,'20.01'!$E:$E)</f>
        <v>387634.4</v>
      </c>
      <c r="CY109" s="108">
        <f>SUMIF('20.01'!$AA:$AA,$B:$B,'20.01'!$E:$E)</f>
        <v>0</v>
      </c>
      <c r="CZ109" s="108">
        <f>SUMIF('20.01'!$AN:$AN,$B:$B,'20.01'!$E:$E)</f>
        <v>0</v>
      </c>
      <c r="DA109" s="108">
        <f>SUMIF('20.01'!$X:$X,$B:$B,'20.01'!$E:$E)</f>
        <v>0</v>
      </c>
      <c r="DB109" s="108">
        <f>SUMIF('20.01'!$Y:$Y,$B:$B,'20.01'!$E:$E)</f>
        <v>0</v>
      </c>
      <c r="DC109" s="108">
        <f t="shared" si="141"/>
        <v>3980.411410614307</v>
      </c>
      <c r="DD109" s="127">
        <f t="shared" si="142"/>
        <v>524913.86271145474</v>
      </c>
      <c r="DE109" s="108">
        <f t="shared" si="165"/>
        <v>424468.72438852751</v>
      </c>
      <c r="DF109" s="127">
        <f t="shared" si="143"/>
        <v>940.59411918544038</v>
      </c>
      <c r="DG109" s="127">
        <f t="shared" si="95"/>
        <v>430.91504221459502</v>
      </c>
      <c r="DH109" s="127">
        <f t="shared" si="96"/>
        <v>509.6790769708453</v>
      </c>
      <c r="DI109" s="108">
        <f>SUMIF('20.01'!$AZ:$AZ,$B:$B,'20.01'!$E:$E)+FH109*$DI$249</f>
        <v>603.5320257674656</v>
      </c>
      <c r="DJ109" s="108">
        <f>SUMIF('20.01'!$AY:$AY,$B:$B,'20.01'!$E:$E)</f>
        <v>0</v>
      </c>
      <c r="DK109" s="108">
        <f t="shared" si="97"/>
        <v>866.79919685515233</v>
      </c>
      <c r="DL109" s="108">
        <f>SUMIF('20.01'!$AX:$AX,$B:$B,'20.01'!$E:$E)</f>
        <v>0</v>
      </c>
      <c r="DM109" s="108">
        <f t="shared" si="98"/>
        <v>97166.551869252187</v>
      </c>
      <c r="DN109" s="108">
        <f>SUMIF('20.01'!$BA:$BA,$B:$B,'20.01'!$E:$E)</f>
        <v>0</v>
      </c>
      <c r="DO109" s="108">
        <f t="shared" si="99"/>
        <v>867.6611118669407</v>
      </c>
      <c r="DP109" s="108">
        <f>SUMIF('20.01'!$AW:$AW,$B:$B,'20.01'!$E:$E)</f>
        <v>0</v>
      </c>
      <c r="DQ109" s="108">
        <f t="shared" si="144"/>
        <v>459823.7203219831</v>
      </c>
      <c r="DR109" s="108">
        <f t="shared" si="145"/>
        <v>380759.08437352657</v>
      </c>
      <c r="DS109" s="108">
        <f t="shared" si="100"/>
        <v>122449.31561952976</v>
      </c>
      <c r="DT109" s="108">
        <f t="shared" si="101"/>
        <v>258309.76875399682</v>
      </c>
      <c r="DU109" s="108">
        <f t="shared" si="146"/>
        <v>64635.344317388095</v>
      </c>
      <c r="DV109" s="108">
        <f t="shared" si="147"/>
        <v>38376.358214075779</v>
      </c>
      <c r="DW109" s="108">
        <f t="shared" si="148"/>
        <v>26258.98610331232</v>
      </c>
      <c r="DX109" s="108">
        <f t="shared" si="149"/>
        <v>5440.9821644159347</v>
      </c>
      <c r="DY109" s="108">
        <f t="shared" si="150"/>
        <v>3204.0254038212324</v>
      </c>
      <c r="DZ109" s="108">
        <f t="shared" si="151"/>
        <v>2236.9567605947018</v>
      </c>
      <c r="EA109" s="108">
        <f t="shared" si="152"/>
        <v>4303.5071772587689</v>
      </c>
      <c r="EB109" s="108">
        <f t="shared" si="153"/>
        <v>339.67266160567931</v>
      </c>
      <c r="EC109" s="108">
        <f t="shared" si="154"/>
        <v>4345.1296277880356</v>
      </c>
      <c r="ED109" s="108">
        <f t="shared" si="155"/>
        <v>78225.617536573336</v>
      </c>
      <c r="EE109" s="108">
        <f t="shared" si="102"/>
        <v>608137.48850253155</v>
      </c>
      <c r="EF109" s="108">
        <f t="shared" si="156"/>
        <v>250757.55282127147</v>
      </c>
      <c r="EG109" s="108">
        <f t="shared" si="103"/>
        <v>213608.28573663865</v>
      </c>
      <c r="EH109" s="108">
        <f t="shared" si="104"/>
        <v>143771.64994462149</v>
      </c>
      <c r="EI109" s="108">
        <f t="shared" si="157"/>
        <v>222759.85118362974</v>
      </c>
      <c r="EJ109" s="108">
        <f t="shared" si="105"/>
        <v>218015.33917628397</v>
      </c>
      <c r="EK109" s="108">
        <f t="shared" si="106"/>
        <v>645.47200734576029</v>
      </c>
      <c r="EL109" s="108">
        <f>SUMIF('20.01'!$BF:$BF,$B:$B,'20.01'!$E:$E)</f>
        <v>4099.04</v>
      </c>
      <c r="EM109" s="108">
        <f>SUMIF('20.01'!$BH:$BH,$B:$B,'20.01'!$E:$E)</f>
        <v>0</v>
      </c>
      <c r="EO109" s="115">
        <v>9.4803320088065936E-3</v>
      </c>
      <c r="EP109" s="107">
        <v>3.4064174979396737</v>
      </c>
      <c r="EQ109" s="108">
        <f t="shared" si="158"/>
        <v>6073.4000000000005</v>
      </c>
      <c r="ER109" s="107">
        <v>3.0862326685346955</v>
      </c>
      <c r="ES109" s="108">
        <f t="shared" si="107"/>
        <v>6073.4000000000005</v>
      </c>
      <c r="ET109" s="107">
        <v>1.6009277600131864</v>
      </c>
      <c r="EU109" s="108">
        <f t="shared" si="108"/>
        <v>6073.4000000000005</v>
      </c>
      <c r="EV109" s="108">
        <f t="shared" si="161"/>
        <v>6073.4</v>
      </c>
      <c r="EW109" s="108">
        <f t="shared" si="162"/>
        <v>6073.4</v>
      </c>
      <c r="EX109" s="108">
        <f t="shared" si="109"/>
        <v>6073.4</v>
      </c>
      <c r="EY109" s="108">
        <f t="shared" si="110"/>
        <v>6073.4</v>
      </c>
      <c r="EZ109" s="108">
        <f t="shared" si="111"/>
        <v>6073.4</v>
      </c>
      <c r="FA109" s="108">
        <f t="shared" si="112"/>
        <v>6073.4</v>
      </c>
      <c r="FB109" s="108">
        <f t="shared" si="113"/>
        <v>6073.4</v>
      </c>
      <c r="FC109" s="108">
        <f t="shared" si="114"/>
        <v>6073.4</v>
      </c>
      <c r="FD109" s="108">
        <f t="shared" si="115"/>
        <v>6073.4</v>
      </c>
      <c r="FE109" s="108">
        <f t="shared" si="116"/>
        <v>6073.4</v>
      </c>
      <c r="FF109" s="108">
        <f t="shared" si="117"/>
        <v>6073.4</v>
      </c>
      <c r="FG109" s="108">
        <f t="shared" si="118"/>
        <v>6073.4</v>
      </c>
      <c r="FH109" s="108">
        <f t="shared" si="159"/>
        <v>6073.4000000000005</v>
      </c>
      <c r="FI109" s="108">
        <v>6073.4000000000005</v>
      </c>
    </row>
    <row r="110" spans="1:165" ht="12" customHeight="1" x14ac:dyDescent="0.25">
      <c r="A110" s="22">
        <f t="shared" si="160"/>
        <v>105</v>
      </c>
      <c r="B110" s="10" t="s">
        <v>103</v>
      </c>
      <c r="C110" s="28">
        <v>2021</v>
      </c>
      <c r="D110" s="282"/>
      <c r="E110" s="126">
        <f t="shared" si="91"/>
        <v>7571.2</v>
      </c>
      <c r="F110" s="11">
        <f>SUMIF(Площади!$A:$A,$B:$B,Площади!$C:$C)</f>
        <v>6822.3</v>
      </c>
      <c r="G110" s="11">
        <f>SUMIF(Площади!$A:$A,$B:$B,Площади!$G:$G)</f>
        <v>748.9</v>
      </c>
      <c r="H110" s="11">
        <f>SUMIF(Площади!$A:$A,$B:$B,Площади!$F:$F)</f>
        <v>613.20000000000005</v>
      </c>
      <c r="I110" s="124" t="s">
        <v>494</v>
      </c>
      <c r="J110" s="12">
        <v>39.75</v>
      </c>
      <c r="K110" s="27">
        <v>4.49</v>
      </c>
      <c r="L110" s="27">
        <v>7.61</v>
      </c>
      <c r="M110" s="27">
        <v>11.85</v>
      </c>
      <c r="N110" s="27">
        <v>6.1</v>
      </c>
      <c r="O110" s="27">
        <v>2.78</v>
      </c>
      <c r="P110" s="27">
        <v>1.6</v>
      </c>
      <c r="Q110" s="27">
        <v>5.09</v>
      </c>
      <c r="R110" s="27">
        <v>0.23</v>
      </c>
      <c r="S110" s="35">
        <f t="shared" si="84"/>
        <v>41.34</v>
      </c>
      <c r="T110" s="33">
        <f t="shared" si="84"/>
        <v>4.6696</v>
      </c>
      <c r="U110" s="33">
        <f t="shared" si="84"/>
        <v>7.9144000000000005</v>
      </c>
      <c r="V110" s="33">
        <f t="shared" si="84"/>
        <v>12.324</v>
      </c>
      <c r="W110" s="33">
        <f t="shared" si="84"/>
        <v>6.3439999999999994</v>
      </c>
      <c r="X110" s="33">
        <f t="shared" si="84"/>
        <v>2.8912</v>
      </c>
      <c r="Y110" s="33">
        <f t="shared" si="163"/>
        <v>1.6640000000000001</v>
      </c>
      <c r="Z110" s="33">
        <f t="shared" si="163"/>
        <v>5.2935999999999996</v>
      </c>
      <c r="AA110" s="33">
        <f t="shared" si="163"/>
        <v>0.23920000000000002</v>
      </c>
      <c r="AB110" s="36"/>
      <c r="AC110" s="36"/>
      <c r="AD110" s="122" t="s">
        <v>395</v>
      </c>
      <c r="AE110" s="37">
        <v>4</v>
      </c>
      <c r="AF110" s="38" t="s">
        <v>396</v>
      </c>
      <c r="AG110" s="282"/>
      <c r="AH110" s="26">
        <v>34.24</v>
      </c>
      <c r="AI110" s="26">
        <v>34.24</v>
      </c>
      <c r="AJ110" s="26">
        <v>2190</v>
      </c>
      <c r="AK110" s="26">
        <v>35.89</v>
      </c>
      <c r="AL110" s="26">
        <v>5.93</v>
      </c>
      <c r="AM110" s="282"/>
      <c r="AN110" s="15">
        <v>1.2E-2</v>
      </c>
      <c r="AO110" s="15">
        <v>1.2E-2</v>
      </c>
      <c r="AP110" s="16">
        <f t="shared" si="119"/>
        <v>7.1880000000000002E-4</v>
      </c>
      <c r="AQ110" s="15">
        <f t="shared" si="120"/>
        <v>2.4E-2</v>
      </c>
      <c r="AR110" s="15">
        <v>3.23</v>
      </c>
      <c r="AS110" s="282"/>
      <c r="AT110" s="13">
        <f t="shared" si="121"/>
        <v>7.3584000000000005</v>
      </c>
      <c r="AU110" s="13">
        <f t="shared" si="122"/>
        <v>7.3584000000000005</v>
      </c>
      <c r="AV110" s="13">
        <f t="shared" si="123"/>
        <v>0.44076816000000002</v>
      </c>
      <c r="AW110" s="13">
        <f t="shared" si="124"/>
        <v>14.716800000000001</v>
      </c>
      <c r="AX110" s="13">
        <f t="shared" si="125"/>
        <v>1980.6360000000002</v>
      </c>
      <c r="AY110" s="26">
        <f t="shared" si="126"/>
        <v>3.3277633136094678E-2</v>
      </c>
      <c r="AZ110" s="26">
        <f t="shared" si="127"/>
        <v>3.3277633136094678E-2</v>
      </c>
      <c r="BA110" s="26">
        <f t="shared" si="128"/>
        <v>0.1274939600591716</v>
      </c>
      <c r="BB110" s="26">
        <f t="shared" si="129"/>
        <v>6.976251479289941E-2</v>
      </c>
      <c r="BC110" s="26">
        <f t="shared" si="130"/>
        <v>1.5512958949704143</v>
      </c>
      <c r="BD110" s="282"/>
      <c r="BE110" s="108">
        <f t="shared" si="131"/>
        <v>134695.62189396244</v>
      </c>
      <c r="BF110" s="108">
        <f t="shared" si="132"/>
        <v>118733.57577942312</v>
      </c>
      <c r="BG110" s="108">
        <f t="shared" si="92"/>
        <v>39128.768650067155</v>
      </c>
      <c r="BH110" s="108">
        <f t="shared" si="93"/>
        <v>6507.1732085810972</v>
      </c>
      <c r="BI110" s="108">
        <f t="shared" si="94"/>
        <v>2321.2144067531094</v>
      </c>
      <c r="BJ110" s="127">
        <f t="shared" si="164"/>
        <v>12608.679514021751</v>
      </c>
      <c r="BK110" s="108">
        <f>SUMIF('20.01'!$K:$K,$B:$B,'20.01'!$E:$E)</f>
        <v>58167.74</v>
      </c>
      <c r="BL110" s="108">
        <f t="shared" si="133"/>
        <v>0</v>
      </c>
      <c r="BM110" s="108">
        <f>SUMIF('20.01'!$AI:$AI,$B:$B,'20.01'!$E:$E)</f>
        <v>0</v>
      </c>
      <c r="BN110" s="108">
        <f>SUMIF('20.01'!$L:$L,$B:$B,'20.01'!$E:$E)</f>
        <v>0</v>
      </c>
      <c r="BO110" s="108">
        <f>SUMIF('20.01'!$M:$M,$B:$B,'20.01'!$E:$E)</f>
        <v>0</v>
      </c>
      <c r="BP110" s="108">
        <f>SUMIF('20.01'!$N:$N,$B:$B,'20.01'!$E:$E)</f>
        <v>0</v>
      </c>
      <c r="BQ110" s="108">
        <f>SUMIF('20.01'!$O:$O,$B:$B,'20.01'!$E:$E)</f>
        <v>0</v>
      </c>
      <c r="BR110" s="108">
        <f>SUMIF('20.01'!$T:$T,$B:$B,'20.01'!$E:$E)</f>
        <v>0</v>
      </c>
      <c r="BS110" s="108">
        <f>SUMIF('20.01'!$AT:$AT,$B:$B,'20.01'!$E:$E)</f>
        <v>0</v>
      </c>
      <c r="BT110" s="108">
        <f>SUMIF('20.01'!$AO:$AO,$B:$B,'20.01'!$E:$E)</f>
        <v>0</v>
      </c>
      <c r="BU110" s="108">
        <f t="shared" si="134"/>
        <v>0</v>
      </c>
      <c r="BV110" s="108">
        <f>SUMIF('20.01'!$AE:$AE,$B:$B,'20.01'!$E:$E)</f>
        <v>0</v>
      </c>
      <c r="BW110" s="108">
        <f>SUMIF('20.01'!$AF:$AF,$B:$B,'20.01'!$E:$E)</f>
        <v>0</v>
      </c>
      <c r="BX110" s="108">
        <f>SUMIF('20.01'!$AG:$AG,$B:$B,'20.01'!$E:$E)</f>
        <v>0</v>
      </c>
      <c r="BY110" s="108">
        <f t="shared" si="135"/>
        <v>0</v>
      </c>
      <c r="BZ110" s="108">
        <f>SUMIF('20.01'!$AH:$AH,$B:$B,'20.01'!$E:$E)</f>
        <v>0</v>
      </c>
      <c r="CA110" s="108">
        <f>SUMIF('20.01'!$AP:$AP,$B:$B,'20.01'!$E:$E)</f>
        <v>0</v>
      </c>
      <c r="CB110" s="108">
        <f>SUMIF('20.01'!$AD:$AD,$B:$B,'20.01'!$E:$E)</f>
        <v>0</v>
      </c>
      <c r="CC110" s="108">
        <f t="shared" si="136"/>
        <v>0</v>
      </c>
      <c r="CD110" s="108">
        <f>SUMIF('20.01'!$Z:$Z,$B:$B,'20.01'!$E:$E)</f>
        <v>0</v>
      </c>
      <c r="CE110" s="108">
        <f>SUMIF('20.01'!$S:$S,$B:$B,'20.01'!$E:$E)</f>
        <v>0</v>
      </c>
      <c r="CF110" s="108">
        <f t="shared" si="137"/>
        <v>0</v>
      </c>
      <c r="CG110" s="108">
        <f>SUMIF('20.01'!$AJ:$AJ,$B:$B,'20.01'!$E:$E)</f>
        <v>0</v>
      </c>
      <c r="CH110" s="108">
        <f>SUMIF('20.01'!$AL:$AL,$B:$B,'20.01'!$E:$E)</f>
        <v>0</v>
      </c>
      <c r="CI110" s="108">
        <f>SUMIF('20.01'!$AM:$AM,$B:$B,'20.01'!$E:$E)</f>
        <v>0</v>
      </c>
      <c r="CJ110" s="108">
        <f>SUMIF('20.01'!$W:$W,$B:$B,'20.01'!$E:$E)</f>
        <v>0</v>
      </c>
      <c r="CK110" s="108">
        <f>SUMIF('20.01'!$AR:$AR,$B:$B,'20.01'!$E:$E)</f>
        <v>0</v>
      </c>
      <c r="CL110" s="108">
        <f t="shared" si="138"/>
        <v>0</v>
      </c>
      <c r="CM110" s="108">
        <f>SUMIF('20.01'!$P:$P,$B:$B,'20.01'!$E:$E)</f>
        <v>0</v>
      </c>
      <c r="CN110" s="108">
        <f>SUMIF('20.01'!$Q:$Q,$B:$B,'20.01'!$E:$E)</f>
        <v>0</v>
      </c>
      <c r="CO110" s="108">
        <f>SUMIF('20.01'!$AK:$AK,$B:$B,'20.01'!$E:$E)</f>
        <v>0</v>
      </c>
      <c r="CP110" s="108">
        <f>SUMIF('20.01'!$U:$U,$B:$B,'20.01'!$E:$E)</f>
        <v>0</v>
      </c>
      <c r="CQ110" s="108">
        <f>SUMIF('20.01'!$R:$R,$B:$B,'20.01'!$E:$E)</f>
        <v>0</v>
      </c>
      <c r="CR110" s="108">
        <f>SUMIF('20.01'!$V:$V,$B:$B,'20.01'!$E:$E)</f>
        <v>11000</v>
      </c>
      <c r="CS110" s="108">
        <f t="shared" si="139"/>
        <v>0</v>
      </c>
      <c r="CT110" s="108">
        <f>SUMIF('20.01'!$AQ:$AQ,$B:$B,'20.01'!$E:$E)</f>
        <v>0</v>
      </c>
      <c r="CU110" s="108">
        <f>SUMIF('20.01'!$AC:$AC,$B:$B,'20.01'!$E:$E)</f>
        <v>0</v>
      </c>
      <c r="CV110" s="108">
        <f>SUMIF('20.01'!$AS:$AS,$B:$B,'20.01'!$E:$E)</f>
        <v>0</v>
      </c>
      <c r="CW110" s="108">
        <f t="shared" si="140"/>
        <v>0</v>
      </c>
      <c r="CX110" s="108">
        <f>SUMIF('20.01'!$AB:$AB,$B:$B,'20.01'!$E:$E)</f>
        <v>0</v>
      </c>
      <c r="CY110" s="108">
        <f>SUMIF('20.01'!$AA:$AA,$B:$B,'20.01'!$E:$E)</f>
        <v>0</v>
      </c>
      <c r="CZ110" s="108">
        <f>SUMIF('20.01'!$AN:$AN,$B:$B,'20.01'!$E:$E)</f>
        <v>0</v>
      </c>
      <c r="DA110" s="108">
        <f>SUMIF('20.01'!$X:$X,$B:$B,'20.01'!$E:$E)</f>
        <v>0</v>
      </c>
      <c r="DB110" s="108">
        <f>SUMIF('20.01'!$Y:$Y,$B:$B,'20.01'!$E:$E)</f>
        <v>0</v>
      </c>
      <c r="DC110" s="108">
        <f t="shared" si="141"/>
        <v>4962.0461145393074</v>
      </c>
      <c r="DD110" s="127">
        <f t="shared" si="142"/>
        <v>654366.22606134356</v>
      </c>
      <c r="DE110" s="108">
        <f t="shared" si="165"/>
        <v>529149.67005144048</v>
      </c>
      <c r="DF110" s="127">
        <f t="shared" si="143"/>
        <v>1172.560047942965</v>
      </c>
      <c r="DG110" s="127">
        <f t="shared" si="95"/>
        <v>537.1857555265816</v>
      </c>
      <c r="DH110" s="127">
        <f t="shared" si="96"/>
        <v>635.37429241638335</v>
      </c>
      <c r="DI110" s="108">
        <f>SUMIF('20.01'!$AZ:$AZ,$B:$B,'20.01'!$E:$E)+FH110*$DI$249</f>
        <v>752.37291689838207</v>
      </c>
      <c r="DJ110" s="108">
        <f>SUMIF('20.01'!$AY:$AY,$B:$B,'20.01'!$E:$E)</f>
        <v>0</v>
      </c>
      <c r="DK110" s="108">
        <f t="shared" si="97"/>
        <v>1080.566088061008</v>
      </c>
      <c r="DL110" s="108">
        <f>SUMIF('20.01'!$AX:$AX,$B:$B,'20.01'!$E:$E)</f>
        <v>0</v>
      </c>
      <c r="DM110" s="108">
        <f t="shared" si="98"/>
        <v>121129.41639155694</v>
      </c>
      <c r="DN110" s="108">
        <f>SUMIF('20.01'!$BA:$BA,$B:$B,'20.01'!$E:$E)</f>
        <v>0</v>
      </c>
      <c r="DO110" s="108">
        <f t="shared" si="99"/>
        <v>1081.6405654438995</v>
      </c>
      <c r="DP110" s="108">
        <f>SUMIF('20.01'!$AW:$AW,$B:$B,'20.01'!$E:$E)</f>
        <v>0</v>
      </c>
      <c r="DQ110" s="108">
        <f t="shared" si="144"/>
        <v>573223.7875492801</v>
      </c>
      <c r="DR110" s="108">
        <f t="shared" si="145"/>
        <v>474660.51628558035</v>
      </c>
      <c r="DS110" s="108">
        <f t="shared" si="100"/>
        <v>152647.32413781135</v>
      </c>
      <c r="DT110" s="108">
        <f t="shared" si="101"/>
        <v>322013.19214776898</v>
      </c>
      <c r="DU110" s="108">
        <f t="shared" si="146"/>
        <v>80575.479779992849</v>
      </c>
      <c r="DV110" s="108">
        <f t="shared" si="147"/>
        <v>47840.597245432611</v>
      </c>
      <c r="DW110" s="108">
        <f t="shared" si="148"/>
        <v>32734.882534560242</v>
      </c>
      <c r="DX110" s="108">
        <f t="shared" si="149"/>
        <v>6782.8175590650881</v>
      </c>
      <c r="DY110" s="108">
        <f t="shared" si="150"/>
        <v>3994.1905913345581</v>
      </c>
      <c r="DZ110" s="108">
        <f t="shared" si="151"/>
        <v>2788.6269677305299</v>
      </c>
      <c r="EA110" s="108">
        <f t="shared" si="152"/>
        <v>5364.8225936808994</v>
      </c>
      <c r="EB110" s="108">
        <f t="shared" si="153"/>
        <v>423.44150814188401</v>
      </c>
      <c r="EC110" s="108">
        <f t="shared" si="154"/>
        <v>5416.7098228189752</v>
      </c>
      <c r="ED110" s="108">
        <f t="shared" si="155"/>
        <v>97517.337157589456</v>
      </c>
      <c r="EE110" s="108">
        <f t="shared" si="102"/>
        <v>758114.16224032105</v>
      </c>
      <c r="EF110" s="108">
        <f t="shared" si="156"/>
        <v>312598.47596410738</v>
      </c>
      <c r="EG110" s="108">
        <f t="shared" si="103"/>
        <v>266287.59063609148</v>
      </c>
      <c r="EH110" s="108">
        <f t="shared" si="104"/>
        <v>179228.09564012213</v>
      </c>
      <c r="EI110" s="108">
        <f t="shared" si="157"/>
        <v>281216.52457739448</v>
      </c>
      <c r="EJ110" s="108">
        <f t="shared" si="105"/>
        <v>271758.1377471881</v>
      </c>
      <c r="EK110" s="108">
        <f t="shared" si="106"/>
        <v>804.58683020641672</v>
      </c>
      <c r="EL110" s="108">
        <f>SUMIF('20.01'!$BF:$BF,$B:$B,'20.01'!$E:$E)</f>
        <v>8653.7999999999993</v>
      </c>
      <c r="EM110" s="108">
        <f>SUMIF('20.01'!$BH:$BH,$B:$B,'20.01'!$E:$E)</f>
        <v>0</v>
      </c>
      <c r="EO110" s="115">
        <v>1.1817321577795654E-2</v>
      </c>
      <c r="EP110" s="107">
        <v>3.4064175252692084</v>
      </c>
      <c r="EQ110" s="108">
        <f t="shared" si="158"/>
        <v>7571.199999999998</v>
      </c>
      <c r="ER110" s="107">
        <v>3.0862323155182665</v>
      </c>
      <c r="ES110" s="108">
        <f t="shared" si="107"/>
        <v>7571.199999999998</v>
      </c>
      <c r="ET110" s="107">
        <v>1.6009274968619938</v>
      </c>
      <c r="EU110" s="108">
        <f t="shared" si="108"/>
        <v>7571.199999999998</v>
      </c>
      <c r="EV110" s="108">
        <f t="shared" si="161"/>
        <v>7571.2</v>
      </c>
      <c r="EW110" s="108">
        <f t="shared" si="162"/>
        <v>7571.2</v>
      </c>
      <c r="EX110" s="108">
        <f t="shared" si="109"/>
        <v>7571.2</v>
      </c>
      <c r="EY110" s="108">
        <f t="shared" si="110"/>
        <v>7571.2</v>
      </c>
      <c r="EZ110" s="108">
        <f t="shared" si="111"/>
        <v>7571.2</v>
      </c>
      <c r="FA110" s="108">
        <f t="shared" si="112"/>
        <v>7571.2</v>
      </c>
      <c r="FB110" s="108">
        <f t="shared" si="113"/>
        <v>7571.2</v>
      </c>
      <c r="FC110" s="108">
        <f t="shared" si="114"/>
        <v>7571.2</v>
      </c>
      <c r="FD110" s="108">
        <f t="shared" si="115"/>
        <v>7571.2</v>
      </c>
      <c r="FE110" s="108">
        <f t="shared" si="116"/>
        <v>7571.2</v>
      </c>
      <c r="FF110" s="108">
        <f t="shared" si="117"/>
        <v>7571.2</v>
      </c>
      <c r="FG110" s="108">
        <f t="shared" si="118"/>
        <v>7571.2</v>
      </c>
      <c r="FH110" s="108">
        <f t="shared" si="159"/>
        <v>7571.199999999998</v>
      </c>
      <c r="FI110" s="108">
        <v>7571.199999999998</v>
      </c>
    </row>
    <row r="111" spans="1:165" ht="12" customHeight="1" x14ac:dyDescent="0.25">
      <c r="A111" s="22">
        <f t="shared" si="160"/>
        <v>106</v>
      </c>
      <c r="B111" s="10" t="s">
        <v>104</v>
      </c>
      <c r="C111" s="28">
        <v>2021</v>
      </c>
      <c r="D111" s="282"/>
      <c r="E111" s="126">
        <f t="shared" si="91"/>
        <v>3463.8</v>
      </c>
      <c r="F111" s="11">
        <f>SUMIF(Площади!$A:$A,$B:$B,Площади!$C:$C)</f>
        <v>3463.8</v>
      </c>
      <c r="G111" s="11">
        <f>SUMIF(Площади!$A:$A,$B:$B,Площади!$G:$G)</f>
        <v>0</v>
      </c>
      <c r="H111" s="11">
        <f>SUMIF(Площади!$A:$A,$B:$B,Площади!$F:$F)</f>
        <v>299.2</v>
      </c>
      <c r="I111" s="124" t="s">
        <v>494</v>
      </c>
      <c r="J111" s="12">
        <v>27.35</v>
      </c>
      <c r="K111" s="26">
        <v>4.4800000000000004</v>
      </c>
      <c r="L111" s="26">
        <v>5.83</v>
      </c>
      <c r="M111" s="26">
        <v>7.93</v>
      </c>
      <c r="N111" s="26">
        <v>6.1</v>
      </c>
      <c r="O111" s="26">
        <v>2.78</v>
      </c>
      <c r="P111" s="26">
        <v>0</v>
      </c>
      <c r="Q111" s="26">
        <v>0</v>
      </c>
      <c r="R111" s="26">
        <v>0.23</v>
      </c>
      <c r="S111" s="35">
        <f t="shared" si="84"/>
        <v>28.444000000000003</v>
      </c>
      <c r="T111" s="33">
        <f t="shared" si="84"/>
        <v>4.6592000000000002</v>
      </c>
      <c r="U111" s="33">
        <f t="shared" si="84"/>
        <v>6.0632000000000001</v>
      </c>
      <c r="V111" s="33">
        <f t="shared" si="84"/>
        <v>8.2471999999999994</v>
      </c>
      <c r="W111" s="33">
        <f t="shared" si="84"/>
        <v>6.3439999999999994</v>
      </c>
      <c r="X111" s="33">
        <f t="shared" si="84"/>
        <v>2.8912</v>
      </c>
      <c r="Y111" s="33">
        <f t="shared" si="163"/>
        <v>0</v>
      </c>
      <c r="Z111" s="33">
        <f t="shared" si="163"/>
        <v>0</v>
      </c>
      <c r="AA111" s="33">
        <f t="shared" si="163"/>
        <v>0.23920000000000002</v>
      </c>
      <c r="AB111" s="36"/>
      <c r="AC111" s="36"/>
      <c r="AD111" s="122" t="s">
        <v>396</v>
      </c>
      <c r="AE111" s="37">
        <v>0</v>
      </c>
      <c r="AF111" s="38" t="s">
        <v>396</v>
      </c>
      <c r="AG111" s="282"/>
      <c r="AH111" s="26">
        <v>34.24</v>
      </c>
      <c r="AI111" s="26">
        <v>34.24</v>
      </c>
      <c r="AJ111" s="26">
        <v>2190</v>
      </c>
      <c r="AK111" s="26">
        <v>35.89</v>
      </c>
      <c r="AL111" s="26">
        <v>5.93</v>
      </c>
      <c r="AM111" s="282"/>
      <c r="AN111" s="15">
        <v>1.2999999999999999E-2</v>
      </c>
      <c r="AO111" s="15">
        <v>1.2999999999999999E-2</v>
      </c>
      <c r="AP111" s="16">
        <f t="shared" si="119"/>
        <v>7.7870000000000001E-4</v>
      </c>
      <c r="AQ111" s="15">
        <f t="shared" si="120"/>
        <v>2.5999999999999999E-2</v>
      </c>
      <c r="AR111" s="15">
        <v>0.68300000000000005</v>
      </c>
      <c r="AS111" s="282"/>
      <c r="AT111" s="13">
        <f t="shared" si="121"/>
        <v>3.8895999999999997</v>
      </c>
      <c r="AU111" s="13">
        <f t="shared" si="122"/>
        <v>3.8895999999999997</v>
      </c>
      <c r="AV111" s="13">
        <f t="shared" si="123"/>
        <v>0.23298704000000001</v>
      </c>
      <c r="AW111" s="13">
        <f t="shared" si="124"/>
        <v>7.7791999999999994</v>
      </c>
      <c r="AX111" s="13">
        <f t="shared" si="125"/>
        <v>204.3536</v>
      </c>
      <c r="AY111" s="26">
        <f t="shared" si="126"/>
        <v>3.8449074426929956E-2</v>
      </c>
      <c r="AZ111" s="26">
        <f t="shared" si="127"/>
        <v>3.8449074426929956E-2</v>
      </c>
      <c r="BA111" s="26">
        <f t="shared" si="128"/>
        <v>0.14730689346959985</v>
      </c>
      <c r="BB111" s="26">
        <f t="shared" si="129"/>
        <v>8.060381315318435E-2</v>
      </c>
      <c r="BC111" s="26">
        <f t="shared" si="130"/>
        <v>0.34985185287834164</v>
      </c>
      <c r="BD111" s="282"/>
      <c r="BE111" s="108">
        <f t="shared" si="131"/>
        <v>51240.237881018315</v>
      </c>
      <c r="BF111" s="108">
        <f t="shared" si="132"/>
        <v>51240.237881018315</v>
      </c>
      <c r="BG111" s="108">
        <f t="shared" si="92"/>
        <v>17901.28762284746</v>
      </c>
      <c r="BH111" s="108">
        <f t="shared" si="93"/>
        <v>2977.011115791845</v>
      </c>
      <c r="BI111" s="108">
        <f t="shared" si="94"/>
        <v>1061.9482330557144</v>
      </c>
      <c r="BJ111" s="127">
        <f t="shared" si="164"/>
        <v>5768.4309093232996</v>
      </c>
      <c r="BK111" s="108">
        <f>SUMIF('20.01'!$K:$K,$B:$B,'20.01'!$E:$E)</f>
        <v>23531.56</v>
      </c>
      <c r="BL111" s="108">
        <f t="shared" si="133"/>
        <v>0</v>
      </c>
      <c r="BM111" s="108">
        <f>SUMIF('20.01'!$AI:$AI,$B:$B,'20.01'!$E:$E)</f>
        <v>0</v>
      </c>
      <c r="BN111" s="108">
        <f>SUMIF('20.01'!$L:$L,$B:$B,'20.01'!$E:$E)</f>
        <v>0</v>
      </c>
      <c r="BO111" s="108">
        <f>SUMIF('20.01'!$M:$M,$B:$B,'20.01'!$E:$E)</f>
        <v>0</v>
      </c>
      <c r="BP111" s="108">
        <f>SUMIF('20.01'!$N:$N,$B:$B,'20.01'!$E:$E)</f>
        <v>0</v>
      </c>
      <c r="BQ111" s="108">
        <f>SUMIF('20.01'!$O:$O,$B:$B,'20.01'!$E:$E)</f>
        <v>0</v>
      </c>
      <c r="BR111" s="108">
        <f>SUMIF('20.01'!$T:$T,$B:$B,'20.01'!$E:$E)</f>
        <v>0</v>
      </c>
      <c r="BS111" s="108">
        <f>SUMIF('20.01'!$AT:$AT,$B:$B,'20.01'!$E:$E)</f>
        <v>0</v>
      </c>
      <c r="BT111" s="108">
        <f>SUMIF('20.01'!$AO:$AO,$B:$B,'20.01'!$E:$E)</f>
        <v>0</v>
      </c>
      <c r="BU111" s="108">
        <f t="shared" si="134"/>
        <v>0</v>
      </c>
      <c r="BV111" s="108">
        <f>SUMIF('20.01'!$AE:$AE,$B:$B,'20.01'!$E:$E)</f>
        <v>0</v>
      </c>
      <c r="BW111" s="108">
        <f>SUMIF('20.01'!$AF:$AF,$B:$B,'20.01'!$E:$E)</f>
        <v>0</v>
      </c>
      <c r="BX111" s="108">
        <f>SUMIF('20.01'!$AG:$AG,$B:$B,'20.01'!$E:$E)</f>
        <v>0</v>
      </c>
      <c r="BY111" s="108">
        <f t="shared" si="135"/>
        <v>0</v>
      </c>
      <c r="BZ111" s="108">
        <f>SUMIF('20.01'!$AH:$AH,$B:$B,'20.01'!$E:$E)</f>
        <v>0</v>
      </c>
      <c r="CA111" s="108">
        <f>SUMIF('20.01'!$AP:$AP,$B:$B,'20.01'!$E:$E)</f>
        <v>0</v>
      </c>
      <c r="CB111" s="108">
        <f>SUMIF('20.01'!$AD:$AD,$B:$B,'20.01'!$E:$E)</f>
        <v>0</v>
      </c>
      <c r="CC111" s="108">
        <f t="shared" si="136"/>
        <v>0</v>
      </c>
      <c r="CD111" s="108">
        <f>SUMIF('20.01'!$Z:$Z,$B:$B,'20.01'!$E:$E)</f>
        <v>0</v>
      </c>
      <c r="CE111" s="108">
        <f>SUMIF('20.01'!$S:$S,$B:$B,'20.01'!$E:$E)</f>
        <v>0</v>
      </c>
      <c r="CF111" s="108">
        <f t="shared" si="137"/>
        <v>0</v>
      </c>
      <c r="CG111" s="108">
        <f>SUMIF('20.01'!$AJ:$AJ,$B:$B,'20.01'!$E:$E)</f>
        <v>0</v>
      </c>
      <c r="CH111" s="108">
        <f>SUMIF('20.01'!$AL:$AL,$B:$B,'20.01'!$E:$E)</f>
        <v>0</v>
      </c>
      <c r="CI111" s="108">
        <f>SUMIF('20.01'!$AM:$AM,$B:$B,'20.01'!$E:$E)</f>
        <v>0</v>
      </c>
      <c r="CJ111" s="108">
        <f>SUMIF('20.01'!$W:$W,$B:$B,'20.01'!$E:$E)</f>
        <v>0</v>
      </c>
      <c r="CK111" s="108">
        <f>SUMIF('20.01'!$AR:$AR,$B:$B,'20.01'!$E:$E)</f>
        <v>0</v>
      </c>
      <c r="CL111" s="108">
        <f t="shared" si="138"/>
        <v>0</v>
      </c>
      <c r="CM111" s="108">
        <f>SUMIF('20.01'!$P:$P,$B:$B,'20.01'!$E:$E)</f>
        <v>0</v>
      </c>
      <c r="CN111" s="108">
        <f>SUMIF('20.01'!$Q:$Q,$B:$B,'20.01'!$E:$E)</f>
        <v>0</v>
      </c>
      <c r="CO111" s="108">
        <f>SUMIF('20.01'!$AK:$AK,$B:$B,'20.01'!$E:$E)</f>
        <v>0</v>
      </c>
      <c r="CP111" s="108">
        <f>SUMIF('20.01'!$U:$U,$B:$B,'20.01'!$E:$E)</f>
        <v>0</v>
      </c>
      <c r="CQ111" s="108">
        <f>SUMIF('20.01'!$R:$R,$B:$B,'20.01'!$E:$E)</f>
        <v>0</v>
      </c>
      <c r="CR111" s="108">
        <f>SUMIF('20.01'!$V:$V,$B:$B,'20.01'!$E:$E)</f>
        <v>0</v>
      </c>
      <c r="CS111" s="108">
        <f t="shared" si="139"/>
        <v>0</v>
      </c>
      <c r="CT111" s="108">
        <f>SUMIF('20.01'!$AQ:$AQ,$B:$B,'20.01'!$E:$E)</f>
        <v>0</v>
      </c>
      <c r="CU111" s="108">
        <f>SUMIF('20.01'!$AC:$AC,$B:$B,'20.01'!$E:$E)</f>
        <v>0</v>
      </c>
      <c r="CV111" s="108">
        <f>SUMIF('20.01'!$AS:$AS,$B:$B,'20.01'!$E:$E)</f>
        <v>0</v>
      </c>
      <c r="CW111" s="108">
        <f t="shared" si="140"/>
        <v>0</v>
      </c>
      <c r="CX111" s="108">
        <f>SUMIF('20.01'!$AB:$AB,$B:$B,'20.01'!$E:$E)</f>
        <v>0</v>
      </c>
      <c r="CY111" s="108">
        <f>SUMIF('20.01'!$AA:$AA,$B:$B,'20.01'!$E:$E)</f>
        <v>0</v>
      </c>
      <c r="CZ111" s="108">
        <f>SUMIF('20.01'!$AN:$AN,$B:$B,'20.01'!$E:$E)</f>
        <v>0</v>
      </c>
      <c r="DA111" s="108">
        <f>SUMIF('20.01'!$X:$X,$B:$B,'20.01'!$E:$E)</f>
        <v>0</v>
      </c>
      <c r="DB111" s="108">
        <f>SUMIF('20.01'!$Y:$Y,$B:$B,'20.01'!$E:$E)</f>
        <v>0</v>
      </c>
      <c r="DC111" s="108">
        <f t="shared" si="141"/>
        <v>0</v>
      </c>
      <c r="DD111" s="127">
        <f t="shared" si="142"/>
        <v>299370.47414297378</v>
      </c>
      <c r="DE111" s="108">
        <f t="shared" si="165"/>
        <v>242084.29669328249</v>
      </c>
      <c r="DF111" s="127">
        <f t="shared" si="143"/>
        <v>536.44250502758393</v>
      </c>
      <c r="DG111" s="127">
        <f t="shared" si="95"/>
        <v>245.76078032451582</v>
      </c>
      <c r="DH111" s="127">
        <f t="shared" si="96"/>
        <v>290.68172470306814</v>
      </c>
      <c r="DI111" s="108">
        <f>SUMIF('20.01'!$AZ:$AZ,$B:$B,'20.01'!$E:$E)+FH111*$DI$249</f>
        <v>344.20822452882197</v>
      </c>
      <c r="DJ111" s="108">
        <f>SUMIF('20.01'!$AY:$AY,$B:$B,'20.01'!$E:$E)</f>
        <v>0</v>
      </c>
      <c r="DK111" s="108">
        <f t="shared" si="97"/>
        <v>494.35555999388754</v>
      </c>
      <c r="DL111" s="108">
        <f>SUMIF('20.01'!$AX:$AX,$B:$B,'20.01'!$E:$E)</f>
        <v>0</v>
      </c>
      <c r="DM111" s="108">
        <f t="shared" si="98"/>
        <v>55416.324030150448</v>
      </c>
      <c r="DN111" s="108">
        <f>SUMIF('20.01'!$BA:$BA,$B:$B,'20.01'!$E:$E)</f>
        <v>0</v>
      </c>
      <c r="DO111" s="108">
        <f t="shared" si="99"/>
        <v>494.847129990567</v>
      </c>
      <c r="DP111" s="108">
        <f>SUMIF('20.01'!$AW:$AW,$B:$B,'20.01'!$E:$E)</f>
        <v>0</v>
      </c>
      <c r="DQ111" s="108">
        <f t="shared" si="144"/>
        <v>262248.06573768979</v>
      </c>
      <c r="DR111" s="108">
        <f t="shared" si="145"/>
        <v>217155.68157095226</v>
      </c>
      <c r="DS111" s="108">
        <f t="shared" si="100"/>
        <v>69835.666915224952</v>
      </c>
      <c r="DT111" s="108">
        <f t="shared" si="101"/>
        <v>147320.01465572731</v>
      </c>
      <c r="DU111" s="108">
        <f t="shared" si="146"/>
        <v>36863.026582568069</v>
      </c>
      <c r="DV111" s="108">
        <f t="shared" si="147"/>
        <v>21886.921589540569</v>
      </c>
      <c r="DW111" s="108">
        <f t="shared" si="148"/>
        <v>14976.1049930275</v>
      </c>
      <c r="DX111" s="108">
        <f t="shared" si="149"/>
        <v>3103.1175323713101</v>
      </c>
      <c r="DY111" s="108">
        <f t="shared" si="150"/>
        <v>1827.3295343227821</v>
      </c>
      <c r="DZ111" s="108">
        <f t="shared" si="151"/>
        <v>1275.7879980485279</v>
      </c>
      <c r="EA111" s="108">
        <f t="shared" si="152"/>
        <v>2454.3893306202331</v>
      </c>
      <c r="EB111" s="108">
        <f t="shared" si="153"/>
        <v>193.72314770470447</v>
      </c>
      <c r="EC111" s="108">
        <f t="shared" si="154"/>
        <v>2478.1275734732108</v>
      </c>
      <c r="ED111" s="108">
        <f t="shared" si="155"/>
        <v>44613.872628705954</v>
      </c>
      <c r="EE111" s="108">
        <f t="shared" si="102"/>
        <v>264838.54045458708</v>
      </c>
      <c r="EF111" s="108">
        <f t="shared" si="156"/>
        <v>143012.81184547703</v>
      </c>
      <c r="EG111" s="108">
        <f t="shared" si="103"/>
        <v>121825.72860911005</v>
      </c>
      <c r="EH111" s="108">
        <f t="shared" si="104"/>
        <v>0</v>
      </c>
      <c r="EI111" s="108">
        <f t="shared" si="157"/>
        <v>0</v>
      </c>
      <c r="EJ111" s="108">
        <f t="shared" si="105"/>
        <v>0</v>
      </c>
      <c r="EK111" s="108">
        <f t="shared" si="106"/>
        <v>0</v>
      </c>
      <c r="EL111" s="108">
        <f>SUMIF('20.01'!$BF:$BF,$B:$B,'20.01'!$E:$E)</f>
        <v>0</v>
      </c>
      <c r="EM111" s="108">
        <f>SUMIF('20.01'!$BH:$BH,$B:$B,'20.01'!$E:$E)</f>
        <v>0</v>
      </c>
      <c r="EO111" s="115">
        <v>0</v>
      </c>
      <c r="EP111" s="107">
        <v>3.4064171561986569</v>
      </c>
      <c r="EQ111" s="108">
        <f t="shared" si="158"/>
        <v>3463.8000000000006</v>
      </c>
      <c r="ER111" s="107">
        <v>3.0862321275185201</v>
      </c>
      <c r="ES111" s="108">
        <f t="shared" si="107"/>
        <v>3463.8000000000006</v>
      </c>
      <c r="ET111" s="107">
        <v>0</v>
      </c>
      <c r="EU111" s="108">
        <f t="shared" si="108"/>
        <v>0</v>
      </c>
      <c r="EV111" s="108">
        <f t="shared" si="161"/>
        <v>3463.8</v>
      </c>
      <c r="EW111" s="108">
        <f t="shared" si="162"/>
        <v>3463.8</v>
      </c>
      <c r="EX111" s="108">
        <f t="shared" si="109"/>
        <v>3463.8</v>
      </c>
      <c r="EY111" s="108">
        <f t="shared" si="110"/>
        <v>3463.8</v>
      </c>
      <c r="EZ111" s="108">
        <f t="shared" si="111"/>
        <v>3463.8</v>
      </c>
      <c r="FA111" s="108">
        <f t="shared" si="112"/>
        <v>3463.8</v>
      </c>
      <c r="FB111" s="108">
        <f t="shared" si="113"/>
        <v>3463.8</v>
      </c>
      <c r="FC111" s="108">
        <f t="shared" si="114"/>
        <v>3463.8</v>
      </c>
      <c r="FD111" s="108">
        <f t="shared" si="115"/>
        <v>3463.8</v>
      </c>
      <c r="FE111" s="108">
        <f t="shared" si="116"/>
        <v>3463.8</v>
      </c>
      <c r="FF111" s="108">
        <f t="shared" si="117"/>
        <v>3463.8</v>
      </c>
      <c r="FG111" s="108">
        <f t="shared" si="118"/>
        <v>3463.8</v>
      </c>
      <c r="FH111" s="108">
        <f t="shared" si="159"/>
        <v>3463.8000000000006</v>
      </c>
      <c r="FI111" s="108">
        <v>0</v>
      </c>
    </row>
    <row r="112" spans="1:165" ht="12" customHeight="1" x14ac:dyDescent="0.25">
      <c r="A112" s="22">
        <f t="shared" si="160"/>
        <v>107</v>
      </c>
      <c r="B112" s="10" t="s">
        <v>105</v>
      </c>
      <c r="C112" s="28">
        <v>2021</v>
      </c>
      <c r="D112" s="282"/>
      <c r="E112" s="126">
        <f t="shared" si="91"/>
        <v>3498.58</v>
      </c>
      <c r="F112" s="11">
        <f>SUMIF(Площади!$A:$A,$B:$B,Площади!$C:$C)</f>
        <v>3498.58</v>
      </c>
      <c r="G112" s="11">
        <f>SUMIF(Площади!$A:$A,$B:$B,Площади!$G:$G)</f>
        <v>0</v>
      </c>
      <c r="H112" s="11">
        <f>SUMIF(Площади!$A:$A,$B:$B,Площади!$F:$F)</f>
        <v>483</v>
      </c>
      <c r="I112" s="124" t="s">
        <v>494</v>
      </c>
      <c r="J112" s="12">
        <v>27.35</v>
      </c>
      <c r="K112" s="26">
        <v>4.4800000000000004</v>
      </c>
      <c r="L112" s="26">
        <v>5.83</v>
      </c>
      <c r="M112" s="26">
        <v>7.93</v>
      </c>
      <c r="N112" s="26">
        <v>6.1</v>
      </c>
      <c r="O112" s="26">
        <v>2.78</v>
      </c>
      <c r="P112" s="26">
        <v>0</v>
      </c>
      <c r="Q112" s="26">
        <v>0</v>
      </c>
      <c r="R112" s="26">
        <v>0.23</v>
      </c>
      <c r="S112" s="35">
        <f t="shared" si="84"/>
        <v>28.444000000000003</v>
      </c>
      <c r="T112" s="33">
        <f t="shared" si="84"/>
        <v>4.6592000000000002</v>
      </c>
      <c r="U112" s="33">
        <f t="shared" si="84"/>
        <v>6.0632000000000001</v>
      </c>
      <c r="V112" s="33">
        <f t="shared" si="84"/>
        <v>8.2471999999999994</v>
      </c>
      <c r="W112" s="33">
        <f t="shared" si="84"/>
        <v>6.3439999999999994</v>
      </c>
      <c r="X112" s="33">
        <f t="shared" si="84"/>
        <v>2.8912</v>
      </c>
      <c r="Y112" s="33">
        <f t="shared" si="163"/>
        <v>0</v>
      </c>
      <c r="Z112" s="33">
        <f t="shared" si="163"/>
        <v>0</v>
      </c>
      <c r="AA112" s="33">
        <f t="shared" si="163"/>
        <v>0.23920000000000002</v>
      </c>
      <c r="AB112" s="36"/>
      <c r="AC112" s="36"/>
      <c r="AD112" s="122" t="s">
        <v>396</v>
      </c>
      <c r="AE112" s="37">
        <v>0</v>
      </c>
      <c r="AF112" s="38" t="s">
        <v>396</v>
      </c>
      <c r="AG112" s="282"/>
      <c r="AH112" s="26">
        <v>34.24</v>
      </c>
      <c r="AI112" s="26">
        <v>34.24</v>
      </c>
      <c r="AJ112" s="26">
        <v>2190</v>
      </c>
      <c r="AK112" s="26">
        <v>35.89</v>
      </c>
      <c r="AL112" s="26">
        <v>5.93</v>
      </c>
      <c r="AM112" s="282"/>
      <c r="AN112" s="15">
        <v>1.2999999999999999E-2</v>
      </c>
      <c r="AO112" s="15">
        <v>1.2999999999999999E-2</v>
      </c>
      <c r="AP112" s="16">
        <f t="shared" si="119"/>
        <v>7.7870000000000001E-4</v>
      </c>
      <c r="AQ112" s="15">
        <f t="shared" si="120"/>
        <v>2.5999999999999999E-2</v>
      </c>
      <c r="AR112" s="15">
        <v>0.68300000000000005</v>
      </c>
      <c r="AS112" s="282"/>
      <c r="AT112" s="13">
        <f t="shared" si="121"/>
        <v>6.2789999999999999</v>
      </c>
      <c r="AU112" s="13">
        <f t="shared" si="122"/>
        <v>6.2789999999999999</v>
      </c>
      <c r="AV112" s="13">
        <f t="shared" si="123"/>
        <v>0.3761121</v>
      </c>
      <c r="AW112" s="13">
        <f t="shared" si="124"/>
        <v>12.558</v>
      </c>
      <c r="AX112" s="13">
        <f t="shared" si="125"/>
        <v>329.88900000000001</v>
      </c>
      <c r="AY112" s="26">
        <f t="shared" si="126"/>
        <v>6.145149174808065E-2</v>
      </c>
      <c r="AZ112" s="26">
        <f t="shared" si="127"/>
        <v>6.145149174808065E-2</v>
      </c>
      <c r="BA112" s="26">
        <f t="shared" si="128"/>
        <v>0.23543423303168715</v>
      </c>
      <c r="BB112" s="26">
        <f t="shared" si="129"/>
        <v>0.12882558638076019</v>
      </c>
      <c r="BC112" s="26">
        <f t="shared" si="130"/>
        <v>0.55915307639099299</v>
      </c>
      <c r="BD112" s="282"/>
      <c r="BE112" s="108">
        <f t="shared" si="131"/>
        <v>130186.9952256682</v>
      </c>
      <c r="BF112" s="108">
        <f t="shared" si="132"/>
        <v>60675.93058922948</v>
      </c>
      <c r="BG112" s="108">
        <f t="shared" si="92"/>
        <v>18081.03437021239</v>
      </c>
      <c r="BH112" s="108">
        <f t="shared" si="93"/>
        <v>3006.9032708259815</v>
      </c>
      <c r="BI112" s="108">
        <f t="shared" si="94"/>
        <v>1072.6112504197881</v>
      </c>
      <c r="BJ112" s="127">
        <f t="shared" si="164"/>
        <v>5826.3516977713243</v>
      </c>
      <c r="BK112" s="108">
        <f>SUMIF('20.01'!$K:$K,$B:$B,'20.01'!$E:$E)</f>
        <v>32689.03</v>
      </c>
      <c r="BL112" s="108">
        <f t="shared" si="133"/>
        <v>0</v>
      </c>
      <c r="BM112" s="108">
        <f>SUMIF('20.01'!$AI:$AI,$B:$B,'20.01'!$E:$E)</f>
        <v>0</v>
      </c>
      <c r="BN112" s="108">
        <f>SUMIF('20.01'!$L:$L,$B:$B,'20.01'!$E:$E)</f>
        <v>0</v>
      </c>
      <c r="BO112" s="108">
        <f>SUMIF('20.01'!$M:$M,$B:$B,'20.01'!$E:$E)</f>
        <v>0</v>
      </c>
      <c r="BP112" s="108">
        <f>SUMIF('20.01'!$N:$N,$B:$B,'20.01'!$E:$E)</f>
        <v>0</v>
      </c>
      <c r="BQ112" s="108">
        <f>SUMIF('20.01'!$O:$O,$B:$B,'20.01'!$E:$E)</f>
        <v>0</v>
      </c>
      <c r="BR112" s="108">
        <f>SUMIF('20.01'!$T:$T,$B:$B,'20.01'!$E:$E)</f>
        <v>0</v>
      </c>
      <c r="BS112" s="108">
        <f>SUMIF('20.01'!$AT:$AT,$B:$B,'20.01'!$E:$E)</f>
        <v>0</v>
      </c>
      <c r="BT112" s="108">
        <f>SUMIF('20.01'!$AO:$AO,$B:$B,'20.01'!$E:$E)</f>
        <v>0</v>
      </c>
      <c r="BU112" s="108">
        <f t="shared" si="134"/>
        <v>22045.19</v>
      </c>
      <c r="BV112" s="108">
        <f>SUMIF('20.01'!$AE:$AE,$B:$B,'20.01'!$E:$E)</f>
        <v>0</v>
      </c>
      <c r="BW112" s="108">
        <f>SUMIF('20.01'!$AF:$AF,$B:$B,'20.01'!$E:$E)</f>
        <v>22045.19</v>
      </c>
      <c r="BX112" s="108">
        <f>SUMIF('20.01'!$AG:$AG,$B:$B,'20.01'!$E:$E)</f>
        <v>0</v>
      </c>
      <c r="BY112" s="108">
        <f t="shared" si="135"/>
        <v>45172.959999999999</v>
      </c>
      <c r="BZ112" s="108">
        <f>SUMIF('20.01'!$AH:$AH,$B:$B,'20.01'!$E:$E)</f>
        <v>0</v>
      </c>
      <c r="CA112" s="108">
        <f>SUMIF('20.01'!$AP:$AP,$B:$B,'20.01'!$E:$E)</f>
        <v>0</v>
      </c>
      <c r="CB112" s="108">
        <f>SUMIF('20.01'!$AD:$AD,$B:$B,'20.01'!$E:$E)</f>
        <v>45172.959999999999</v>
      </c>
      <c r="CC112" s="108">
        <f t="shared" si="136"/>
        <v>0</v>
      </c>
      <c r="CD112" s="108">
        <f>SUMIF('20.01'!$Z:$Z,$B:$B,'20.01'!$E:$E)</f>
        <v>0</v>
      </c>
      <c r="CE112" s="108">
        <f>SUMIF('20.01'!$S:$S,$B:$B,'20.01'!$E:$E)</f>
        <v>0</v>
      </c>
      <c r="CF112" s="108">
        <f t="shared" si="137"/>
        <v>0</v>
      </c>
      <c r="CG112" s="108">
        <f>SUMIF('20.01'!$AJ:$AJ,$B:$B,'20.01'!$E:$E)</f>
        <v>0</v>
      </c>
      <c r="CH112" s="108">
        <f>SUMIF('20.01'!$AL:$AL,$B:$B,'20.01'!$E:$E)</f>
        <v>0</v>
      </c>
      <c r="CI112" s="108">
        <f>SUMIF('20.01'!$AM:$AM,$B:$B,'20.01'!$E:$E)</f>
        <v>0</v>
      </c>
      <c r="CJ112" s="108">
        <f>SUMIF('20.01'!$W:$W,$B:$B,'20.01'!$E:$E)</f>
        <v>0</v>
      </c>
      <c r="CK112" s="108">
        <f>SUMIF('20.01'!$AR:$AR,$B:$B,'20.01'!$E:$E)</f>
        <v>0</v>
      </c>
      <c r="CL112" s="108">
        <f t="shared" si="138"/>
        <v>0</v>
      </c>
      <c r="CM112" s="108">
        <f>SUMIF('20.01'!$P:$P,$B:$B,'20.01'!$E:$E)</f>
        <v>0</v>
      </c>
      <c r="CN112" s="108">
        <f>SUMIF('20.01'!$Q:$Q,$B:$B,'20.01'!$E:$E)</f>
        <v>0</v>
      </c>
      <c r="CO112" s="108">
        <f>SUMIF('20.01'!$AK:$AK,$B:$B,'20.01'!$E:$E)</f>
        <v>0</v>
      </c>
      <c r="CP112" s="108">
        <f>SUMIF('20.01'!$U:$U,$B:$B,'20.01'!$E:$E)</f>
        <v>0</v>
      </c>
      <c r="CQ112" s="108">
        <f>SUMIF('20.01'!$R:$R,$B:$B,'20.01'!$E:$E)</f>
        <v>0</v>
      </c>
      <c r="CR112" s="108">
        <f>SUMIF('20.01'!$V:$V,$B:$B,'20.01'!$E:$E)</f>
        <v>0</v>
      </c>
      <c r="CS112" s="108">
        <f t="shared" si="139"/>
        <v>0</v>
      </c>
      <c r="CT112" s="108">
        <f>SUMIF('20.01'!$AQ:$AQ,$B:$B,'20.01'!$E:$E)</f>
        <v>0</v>
      </c>
      <c r="CU112" s="108">
        <f>SUMIF('20.01'!$AC:$AC,$B:$B,'20.01'!$E:$E)</f>
        <v>0</v>
      </c>
      <c r="CV112" s="108">
        <f>SUMIF('20.01'!$AS:$AS,$B:$B,'20.01'!$E:$E)</f>
        <v>0</v>
      </c>
      <c r="CW112" s="108">
        <f t="shared" si="140"/>
        <v>0</v>
      </c>
      <c r="CX112" s="108">
        <f>SUMIF('20.01'!$AB:$AB,$B:$B,'20.01'!$E:$E)</f>
        <v>0</v>
      </c>
      <c r="CY112" s="108">
        <f>SUMIF('20.01'!$AA:$AA,$B:$B,'20.01'!$E:$E)</f>
        <v>0</v>
      </c>
      <c r="CZ112" s="108">
        <f>SUMIF('20.01'!$AN:$AN,$B:$B,'20.01'!$E:$E)</f>
        <v>0</v>
      </c>
      <c r="DA112" s="108">
        <f>SUMIF('20.01'!$X:$X,$B:$B,'20.01'!$E:$E)</f>
        <v>0</v>
      </c>
      <c r="DB112" s="108">
        <f>SUMIF('20.01'!$Y:$Y,$B:$B,'20.01'!$E:$E)</f>
        <v>0</v>
      </c>
      <c r="DC112" s="108">
        <f t="shared" si="141"/>
        <v>2292.9146364387339</v>
      </c>
      <c r="DD112" s="127">
        <f t="shared" si="142"/>
        <v>302376.45170827571</v>
      </c>
      <c r="DE112" s="108">
        <f t="shared" si="165"/>
        <v>244515.06401212091</v>
      </c>
      <c r="DF112" s="127">
        <f t="shared" si="143"/>
        <v>541.8289217736027</v>
      </c>
      <c r="DG112" s="127">
        <f t="shared" si="95"/>
        <v>248.22846319872531</v>
      </c>
      <c r="DH112" s="127">
        <f t="shared" si="96"/>
        <v>293.60045857487739</v>
      </c>
      <c r="DI112" s="108">
        <f>SUMIF('20.01'!$AZ:$AZ,$B:$B,'20.01'!$E:$E)+FH112*$DI$249</f>
        <v>347.66441774122245</v>
      </c>
      <c r="DJ112" s="108">
        <f>SUMIF('20.01'!$AY:$AY,$B:$B,'20.01'!$E:$E)</f>
        <v>0</v>
      </c>
      <c r="DK112" s="108">
        <f t="shared" si="97"/>
        <v>499.31938191680104</v>
      </c>
      <c r="DL112" s="108">
        <f>SUMIF('20.01'!$AX:$AX,$B:$B,'20.01'!$E:$E)</f>
        <v>0</v>
      </c>
      <c r="DM112" s="108">
        <f t="shared" si="98"/>
        <v>55972.759086957616</v>
      </c>
      <c r="DN112" s="108">
        <f>SUMIF('20.01'!$BA:$BA,$B:$B,'20.01'!$E:$E)</f>
        <v>0</v>
      </c>
      <c r="DO112" s="108">
        <f t="shared" si="99"/>
        <v>499.81588776557487</v>
      </c>
      <c r="DP112" s="108">
        <f>SUMIF('20.01'!$AW:$AW,$B:$B,'20.01'!$E:$E)</f>
        <v>0</v>
      </c>
      <c r="DQ112" s="108">
        <f t="shared" si="144"/>
        <v>264881.29736952682</v>
      </c>
      <c r="DR112" s="108">
        <f t="shared" si="145"/>
        <v>219336.14077905836</v>
      </c>
      <c r="DS112" s="108">
        <f t="shared" si="100"/>
        <v>70536.886528167845</v>
      </c>
      <c r="DT112" s="108">
        <f t="shared" si="101"/>
        <v>148799.25425089052</v>
      </c>
      <c r="DU112" s="108">
        <f t="shared" si="146"/>
        <v>37233.168064334262</v>
      </c>
      <c r="DV112" s="108">
        <f t="shared" si="147"/>
        <v>22106.688069384738</v>
      </c>
      <c r="DW112" s="108">
        <f t="shared" si="148"/>
        <v>15126.479994949525</v>
      </c>
      <c r="DX112" s="108">
        <f t="shared" si="149"/>
        <v>3134.2759213590916</v>
      </c>
      <c r="DY112" s="108">
        <f t="shared" si="150"/>
        <v>1845.6777418416193</v>
      </c>
      <c r="DZ112" s="108">
        <f t="shared" si="151"/>
        <v>1288.5981795174721</v>
      </c>
      <c r="EA112" s="108">
        <f t="shared" si="152"/>
        <v>2479.0338426933822</v>
      </c>
      <c r="EB112" s="108">
        <f t="shared" si="153"/>
        <v>195.66832094714624</v>
      </c>
      <c r="EC112" s="108">
        <f t="shared" si="154"/>
        <v>2503.0104411345651</v>
      </c>
      <c r="ED112" s="108">
        <f t="shared" si="155"/>
        <v>45061.840320266208</v>
      </c>
      <c r="EE112" s="108">
        <f t="shared" si="102"/>
        <v>267497.78303124011</v>
      </c>
      <c r="EF112" s="108">
        <f t="shared" si="156"/>
        <v>144448.80283686967</v>
      </c>
      <c r="EG112" s="108">
        <f t="shared" si="103"/>
        <v>123048.98019437044</v>
      </c>
      <c r="EH112" s="108">
        <f t="shared" si="104"/>
        <v>0</v>
      </c>
      <c r="EI112" s="108">
        <f t="shared" si="157"/>
        <v>0</v>
      </c>
      <c r="EJ112" s="108">
        <f t="shared" si="105"/>
        <v>0</v>
      </c>
      <c r="EK112" s="108">
        <f t="shared" si="106"/>
        <v>0</v>
      </c>
      <c r="EL112" s="108">
        <f>SUMIF('20.01'!$BF:$BF,$B:$B,'20.01'!$E:$E)</f>
        <v>0</v>
      </c>
      <c r="EM112" s="108">
        <f>SUMIF('20.01'!$BH:$BH,$B:$B,'20.01'!$E:$E)</f>
        <v>0</v>
      </c>
      <c r="EO112" s="115">
        <v>0</v>
      </c>
      <c r="EP112" s="107">
        <v>3.4064180237009616</v>
      </c>
      <c r="EQ112" s="108">
        <f t="shared" si="158"/>
        <v>3498.5800000000013</v>
      </c>
      <c r="ER112" s="107">
        <v>3.0862331470625208</v>
      </c>
      <c r="ES112" s="108">
        <f t="shared" si="107"/>
        <v>3498.5800000000013</v>
      </c>
      <c r="ET112" s="107">
        <v>0</v>
      </c>
      <c r="EU112" s="108">
        <f t="shared" si="108"/>
        <v>0</v>
      </c>
      <c r="EV112" s="108">
        <f t="shared" si="161"/>
        <v>3498.58</v>
      </c>
      <c r="EW112" s="108">
        <f t="shared" si="162"/>
        <v>3498.58</v>
      </c>
      <c r="EX112" s="108">
        <f t="shared" si="109"/>
        <v>3498.58</v>
      </c>
      <c r="EY112" s="108">
        <f t="shared" si="110"/>
        <v>3498.58</v>
      </c>
      <c r="EZ112" s="108">
        <f t="shared" si="111"/>
        <v>3498.58</v>
      </c>
      <c r="FA112" s="108">
        <f t="shared" si="112"/>
        <v>3498.58</v>
      </c>
      <c r="FB112" s="108">
        <f t="shared" si="113"/>
        <v>3498.58</v>
      </c>
      <c r="FC112" s="108">
        <f t="shared" si="114"/>
        <v>3498.58</v>
      </c>
      <c r="FD112" s="108">
        <f t="shared" si="115"/>
        <v>3498.58</v>
      </c>
      <c r="FE112" s="108">
        <f t="shared" si="116"/>
        <v>3498.58</v>
      </c>
      <c r="FF112" s="108">
        <f t="shared" si="117"/>
        <v>3498.58</v>
      </c>
      <c r="FG112" s="108">
        <f t="shared" si="118"/>
        <v>3498.58</v>
      </c>
      <c r="FH112" s="108">
        <f t="shared" si="159"/>
        <v>3498.5800000000013</v>
      </c>
      <c r="FI112" s="108">
        <v>3498.5800000000013</v>
      </c>
    </row>
    <row r="113" spans="1:165" ht="12" customHeight="1" x14ac:dyDescent="0.25">
      <c r="A113" s="22">
        <f t="shared" si="160"/>
        <v>108</v>
      </c>
      <c r="B113" s="10" t="s">
        <v>106</v>
      </c>
      <c r="C113" s="28">
        <v>2021</v>
      </c>
      <c r="D113" s="282"/>
      <c r="E113" s="126">
        <f t="shared" si="91"/>
        <v>7018.23</v>
      </c>
      <c r="F113" s="11">
        <f>SUMIF(Площади!$A:$A,$B:$B,Площади!$C:$C)</f>
        <v>7018.23</v>
      </c>
      <c r="G113" s="11">
        <f>SUMIF(Площади!$A:$A,$B:$B,Площади!$G:$G)</f>
        <v>0</v>
      </c>
      <c r="H113" s="11">
        <f>SUMIF(Площади!$A:$A,$B:$B,Площади!$F:$F)</f>
        <v>983.6</v>
      </c>
      <c r="I113" s="124" t="s">
        <v>494</v>
      </c>
      <c r="J113" s="12">
        <v>27.35</v>
      </c>
      <c r="K113" s="26">
        <v>4.4800000000000004</v>
      </c>
      <c r="L113" s="26">
        <v>5.83</v>
      </c>
      <c r="M113" s="26">
        <v>7.93</v>
      </c>
      <c r="N113" s="26">
        <v>6.1</v>
      </c>
      <c r="O113" s="26">
        <v>2.78</v>
      </c>
      <c r="P113" s="26">
        <v>0</v>
      </c>
      <c r="Q113" s="26">
        <v>0</v>
      </c>
      <c r="R113" s="26">
        <v>0.23</v>
      </c>
      <c r="S113" s="35">
        <f t="shared" si="84"/>
        <v>28.444000000000003</v>
      </c>
      <c r="T113" s="33">
        <f t="shared" si="84"/>
        <v>4.6592000000000002</v>
      </c>
      <c r="U113" s="33">
        <f t="shared" si="84"/>
        <v>6.0632000000000001</v>
      </c>
      <c r="V113" s="33">
        <f t="shared" si="84"/>
        <v>8.2471999999999994</v>
      </c>
      <c r="W113" s="33">
        <f t="shared" si="84"/>
        <v>6.3439999999999994</v>
      </c>
      <c r="X113" s="33">
        <f t="shared" si="84"/>
        <v>2.8912</v>
      </c>
      <c r="Y113" s="33">
        <f t="shared" si="163"/>
        <v>0</v>
      </c>
      <c r="Z113" s="33">
        <f t="shared" si="163"/>
        <v>0</v>
      </c>
      <c r="AA113" s="33">
        <f t="shared" si="163"/>
        <v>0.23920000000000002</v>
      </c>
      <c r="AB113" s="36"/>
      <c r="AC113" s="36"/>
      <c r="AD113" s="122" t="s">
        <v>396</v>
      </c>
      <c r="AE113" s="37">
        <v>0</v>
      </c>
      <c r="AF113" s="38" t="s">
        <v>396</v>
      </c>
      <c r="AG113" s="282"/>
      <c r="AH113" s="26">
        <v>34.24</v>
      </c>
      <c r="AI113" s="26">
        <v>34.24</v>
      </c>
      <c r="AJ113" s="26">
        <v>2190</v>
      </c>
      <c r="AK113" s="26">
        <v>35.89</v>
      </c>
      <c r="AL113" s="26">
        <v>5.93</v>
      </c>
      <c r="AM113" s="282"/>
      <c r="AN113" s="15">
        <v>1.2999999999999999E-2</v>
      </c>
      <c r="AO113" s="15">
        <v>1.2999999999999999E-2</v>
      </c>
      <c r="AP113" s="16">
        <f t="shared" si="119"/>
        <v>7.7870000000000001E-4</v>
      </c>
      <c r="AQ113" s="15">
        <f t="shared" si="120"/>
        <v>2.5999999999999999E-2</v>
      </c>
      <c r="AR113" s="15">
        <v>0.68300000000000005</v>
      </c>
      <c r="AS113" s="282"/>
      <c r="AT113" s="13">
        <f t="shared" si="121"/>
        <v>12.786799999999999</v>
      </c>
      <c r="AU113" s="13">
        <f t="shared" si="122"/>
        <v>12.786799999999999</v>
      </c>
      <c r="AV113" s="13">
        <f t="shared" si="123"/>
        <v>0.76592932000000002</v>
      </c>
      <c r="AW113" s="13">
        <f t="shared" si="124"/>
        <v>25.573599999999999</v>
      </c>
      <c r="AX113" s="13">
        <f t="shared" si="125"/>
        <v>671.79880000000003</v>
      </c>
      <c r="AY113" s="26">
        <f t="shared" si="126"/>
        <v>6.2383255037238738E-2</v>
      </c>
      <c r="AZ113" s="26">
        <f t="shared" si="127"/>
        <v>6.2383255037238738E-2</v>
      </c>
      <c r="BA113" s="26">
        <f t="shared" si="128"/>
        <v>0.23900402392056119</v>
      </c>
      <c r="BB113" s="26">
        <f t="shared" si="129"/>
        <v>0.13077891491159452</v>
      </c>
      <c r="BC113" s="26">
        <f t="shared" si="130"/>
        <v>0.5676312808215177</v>
      </c>
      <c r="BD113" s="282"/>
      <c r="BE113" s="108">
        <f t="shared" si="131"/>
        <v>78884.250702956022</v>
      </c>
      <c r="BF113" s="108">
        <f t="shared" si="132"/>
        <v>78884.250702956022</v>
      </c>
      <c r="BG113" s="108">
        <f t="shared" si="92"/>
        <v>36270.960746375837</v>
      </c>
      <c r="BH113" s="108">
        <f t="shared" si="93"/>
        <v>6031.9154463836785</v>
      </c>
      <c r="BI113" s="108">
        <f t="shared" si="94"/>
        <v>2151.6822413761192</v>
      </c>
      <c r="BJ113" s="127">
        <f t="shared" si="164"/>
        <v>11687.79226882038</v>
      </c>
      <c r="BK113" s="108">
        <f>SUMIF('20.01'!$K:$K,$B:$B,'20.01'!$E:$E)</f>
        <v>22741.9</v>
      </c>
      <c r="BL113" s="108">
        <f t="shared" si="133"/>
        <v>0</v>
      </c>
      <c r="BM113" s="108">
        <f>SUMIF('20.01'!$AI:$AI,$B:$B,'20.01'!$E:$E)</f>
        <v>0</v>
      </c>
      <c r="BN113" s="108">
        <f>SUMIF('20.01'!$L:$L,$B:$B,'20.01'!$E:$E)</f>
        <v>0</v>
      </c>
      <c r="BO113" s="108">
        <f>SUMIF('20.01'!$M:$M,$B:$B,'20.01'!$E:$E)</f>
        <v>0</v>
      </c>
      <c r="BP113" s="108">
        <f>SUMIF('20.01'!$N:$N,$B:$B,'20.01'!$E:$E)</f>
        <v>0</v>
      </c>
      <c r="BQ113" s="108">
        <f>SUMIF('20.01'!$O:$O,$B:$B,'20.01'!$E:$E)</f>
        <v>0</v>
      </c>
      <c r="BR113" s="108">
        <f>SUMIF('20.01'!$T:$T,$B:$B,'20.01'!$E:$E)</f>
        <v>0</v>
      </c>
      <c r="BS113" s="108">
        <f>SUMIF('20.01'!$AT:$AT,$B:$B,'20.01'!$E:$E)</f>
        <v>0</v>
      </c>
      <c r="BT113" s="108">
        <f>SUMIF('20.01'!$AO:$AO,$B:$B,'20.01'!$E:$E)</f>
        <v>0</v>
      </c>
      <c r="BU113" s="108">
        <f t="shared" si="134"/>
        <v>0</v>
      </c>
      <c r="BV113" s="108">
        <f>SUMIF('20.01'!$AE:$AE,$B:$B,'20.01'!$E:$E)</f>
        <v>0</v>
      </c>
      <c r="BW113" s="108">
        <f>SUMIF('20.01'!$AF:$AF,$B:$B,'20.01'!$E:$E)</f>
        <v>0</v>
      </c>
      <c r="BX113" s="108">
        <f>SUMIF('20.01'!$AG:$AG,$B:$B,'20.01'!$E:$E)</f>
        <v>0</v>
      </c>
      <c r="BY113" s="108">
        <f t="shared" si="135"/>
        <v>0</v>
      </c>
      <c r="BZ113" s="108">
        <f>SUMIF('20.01'!$AH:$AH,$B:$B,'20.01'!$E:$E)</f>
        <v>0</v>
      </c>
      <c r="CA113" s="108">
        <f>SUMIF('20.01'!$AP:$AP,$B:$B,'20.01'!$E:$E)</f>
        <v>0</v>
      </c>
      <c r="CB113" s="108">
        <f>SUMIF('20.01'!$AD:$AD,$B:$B,'20.01'!$E:$E)</f>
        <v>0</v>
      </c>
      <c r="CC113" s="108">
        <f t="shared" si="136"/>
        <v>0</v>
      </c>
      <c r="CD113" s="108">
        <f>SUMIF('20.01'!$Z:$Z,$B:$B,'20.01'!$E:$E)</f>
        <v>0</v>
      </c>
      <c r="CE113" s="108">
        <f>SUMIF('20.01'!$S:$S,$B:$B,'20.01'!$E:$E)</f>
        <v>0</v>
      </c>
      <c r="CF113" s="108">
        <f t="shared" si="137"/>
        <v>0</v>
      </c>
      <c r="CG113" s="108">
        <f>SUMIF('20.01'!$AJ:$AJ,$B:$B,'20.01'!$E:$E)</f>
        <v>0</v>
      </c>
      <c r="CH113" s="108">
        <f>SUMIF('20.01'!$AL:$AL,$B:$B,'20.01'!$E:$E)</f>
        <v>0</v>
      </c>
      <c r="CI113" s="108">
        <f>SUMIF('20.01'!$AM:$AM,$B:$B,'20.01'!$E:$E)</f>
        <v>0</v>
      </c>
      <c r="CJ113" s="108">
        <f>SUMIF('20.01'!$W:$W,$B:$B,'20.01'!$E:$E)</f>
        <v>0</v>
      </c>
      <c r="CK113" s="108">
        <f>SUMIF('20.01'!$AR:$AR,$B:$B,'20.01'!$E:$E)</f>
        <v>0</v>
      </c>
      <c r="CL113" s="108">
        <f t="shared" si="138"/>
        <v>0</v>
      </c>
      <c r="CM113" s="108">
        <f>SUMIF('20.01'!$P:$P,$B:$B,'20.01'!$E:$E)</f>
        <v>0</v>
      </c>
      <c r="CN113" s="108">
        <f>SUMIF('20.01'!$Q:$Q,$B:$B,'20.01'!$E:$E)</f>
        <v>0</v>
      </c>
      <c r="CO113" s="108">
        <f>SUMIF('20.01'!$AK:$AK,$B:$B,'20.01'!$E:$E)</f>
        <v>0</v>
      </c>
      <c r="CP113" s="108">
        <f>SUMIF('20.01'!$U:$U,$B:$B,'20.01'!$E:$E)</f>
        <v>0</v>
      </c>
      <c r="CQ113" s="108">
        <f>SUMIF('20.01'!$R:$R,$B:$B,'20.01'!$E:$E)</f>
        <v>0</v>
      </c>
      <c r="CR113" s="108">
        <f>SUMIF('20.01'!$V:$V,$B:$B,'20.01'!$E:$E)</f>
        <v>0</v>
      </c>
      <c r="CS113" s="108">
        <f t="shared" si="139"/>
        <v>0</v>
      </c>
      <c r="CT113" s="108">
        <f>SUMIF('20.01'!$AQ:$AQ,$B:$B,'20.01'!$E:$E)</f>
        <v>0</v>
      </c>
      <c r="CU113" s="108">
        <f>SUMIF('20.01'!$AC:$AC,$B:$B,'20.01'!$E:$E)</f>
        <v>0</v>
      </c>
      <c r="CV113" s="108">
        <f>SUMIF('20.01'!$AS:$AS,$B:$B,'20.01'!$E:$E)</f>
        <v>0</v>
      </c>
      <c r="CW113" s="108">
        <f t="shared" si="140"/>
        <v>0</v>
      </c>
      <c r="CX113" s="108">
        <f>SUMIF('20.01'!$AB:$AB,$B:$B,'20.01'!$E:$E)</f>
        <v>0</v>
      </c>
      <c r="CY113" s="108">
        <f>SUMIF('20.01'!$AA:$AA,$B:$B,'20.01'!$E:$E)</f>
        <v>0</v>
      </c>
      <c r="CZ113" s="108">
        <f>SUMIF('20.01'!$AN:$AN,$B:$B,'20.01'!$E:$E)</f>
        <v>0</v>
      </c>
      <c r="DA113" s="108">
        <f>SUMIF('20.01'!$X:$X,$B:$B,'20.01'!$E:$E)</f>
        <v>0</v>
      </c>
      <c r="DB113" s="108">
        <f>SUMIF('20.01'!$Y:$Y,$B:$B,'20.01'!$E:$E)</f>
        <v>0</v>
      </c>
      <c r="DC113" s="108">
        <f t="shared" si="141"/>
        <v>0</v>
      </c>
      <c r="DD113" s="127">
        <f t="shared" si="142"/>
        <v>606573.9484798318</v>
      </c>
      <c r="DE113" s="108">
        <f t="shared" si="165"/>
        <v>490502.70615557907</v>
      </c>
      <c r="DF113" s="127">
        <f t="shared" si="143"/>
        <v>1086.9209775563654</v>
      </c>
      <c r="DG113" s="127">
        <f t="shared" si="95"/>
        <v>497.95186826517858</v>
      </c>
      <c r="DH113" s="127">
        <f t="shared" si="96"/>
        <v>588.96910929118678</v>
      </c>
      <c r="DI113" s="108">
        <f>SUMIF('20.01'!$AZ:$AZ,$B:$B,'20.01'!$E:$E)+FH113*$DI$249</f>
        <v>697.42262475746656</v>
      </c>
      <c r="DJ113" s="108">
        <f>SUMIF('20.01'!$AY:$AY,$B:$B,'20.01'!$E:$E)</f>
        <v>0</v>
      </c>
      <c r="DK113" s="108">
        <f t="shared" si="97"/>
        <v>1001.6458865453835</v>
      </c>
      <c r="DL113" s="108">
        <f>SUMIF('20.01'!$AX:$AX,$B:$B,'20.01'!$E:$E)</f>
        <v>0</v>
      </c>
      <c r="DM113" s="108">
        <f t="shared" si="98"/>
        <v>112282.61094697227</v>
      </c>
      <c r="DN113" s="108">
        <f>SUMIF('20.01'!$BA:$BA,$B:$B,'20.01'!$E:$E)</f>
        <v>0</v>
      </c>
      <c r="DO113" s="108">
        <f t="shared" si="99"/>
        <v>1002.6418884212989</v>
      </c>
      <c r="DP113" s="108">
        <f>SUMIF('20.01'!$AW:$AW,$B:$B,'20.01'!$E:$E)</f>
        <v>0</v>
      </c>
      <c r="DQ113" s="108">
        <f t="shared" si="144"/>
        <v>531357.82735788031</v>
      </c>
      <c r="DR113" s="108">
        <f t="shared" si="145"/>
        <v>439993.22104962857</v>
      </c>
      <c r="DS113" s="108">
        <f t="shared" si="100"/>
        <v>141498.57746245133</v>
      </c>
      <c r="DT113" s="108">
        <f t="shared" si="101"/>
        <v>298494.64358717721</v>
      </c>
      <c r="DU113" s="108">
        <f t="shared" si="146"/>
        <v>74690.570775615372</v>
      </c>
      <c r="DV113" s="108">
        <f t="shared" si="147"/>
        <v>44346.512416236852</v>
      </c>
      <c r="DW113" s="108">
        <f t="shared" si="148"/>
        <v>30344.058359378523</v>
      </c>
      <c r="DX113" s="108">
        <f t="shared" si="149"/>
        <v>6287.4278420273358</v>
      </c>
      <c r="DY113" s="108">
        <f t="shared" si="150"/>
        <v>3702.4709734020935</v>
      </c>
      <c r="DZ113" s="108">
        <f t="shared" si="151"/>
        <v>2584.9568686252424</v>
      </c>
      <c r="EA113" s="108">
        <f t="shared" si="152"/>
        <v>4972.9975263695442</v>
      </c>
      <c r="EB113" s="108">
        <f t="shared" si="153"/>
        <v>392.51504328067074</v>
      </c>
      <c r="EC113" s="108">
        <f t="shared" si="154"/>
        <v>5021.0951209587392</v>
      </c>
      <c r="ED113" s="108">
        <f t="shared" si="155"/>
        <v>90395.0630229698</v>
      </c>
      <c r="EE113" s="108">
        <f t="shared" si="102"/>
        <v>536606.55631808867</v>
      </c>
      <c r="EF113" s="108">
        <f t="shared" si="156"/>
        <v>289767.5404117679</v>
      </c>
      <c r="EG113" s="108">
        <f t="shared" si="103"/>
        <v>246839.01590632077</v>
      </c>
      <c r="EH113" s="108">
        <f t="shared" si="104"/>
        <v>0</v>
      </c>
      <c r="EI113" s="108">
        <f t="shared" si="157"/>
        <v>0</v>
      </c>
      <c r="EJ113" s="108">
        <f t="shared" si="105"/>
        <v>0</v>
      </c>
      <c r="EK113" s="108">
        <f t="shared" si="106"/>
        <v>0</v>
      </c>
      <c r="EL113" s="108">
        <f>SUMIF('20.01'!$BF:$BF,$B:$B,'20.01'!$E:$E)</f>
        <v>0</v>
      </c>
      <c r="EM113" s="108">
        <f>SUMIF('20.01'!$BH:$BH,$B:$B,'20.01'!$E:$E)</f>
        <v>0</v>
      </c>
      <c r="EO113" s="115">
        <v>0</v>
      </c>
      <c r="EP113" s="107">
        <v>3.4064172028551774</v>
      </c>
      <c r="EQ113" s="108">
        <f t="shared" si="158"/>
        <v>7018.2299999999968</v>
      </c>
      <c r="ER113" s="107">
        <v>3.086230200435029</v>
      </c>
      <c r="ES113" s="108">
        <f t="shared" si="107"/>
        <v>7018.2299999999968</v>
      </c>
      <c r="ET113" s="107">
        <v>0</v>
      </c>
      <c r="EU113" s="108">
        <f t="shared" si="108"/>
        <v>0</v>
      </c>
      <c r="EV113" s="108">
        <f t="shared" si="161"/>
        <v>7018.23</v>
      </c>
      <c r="EW113" s="108">
        <f t="shared" si="162"/>
        <v>7018.23</v>
      </c>
      <c r="EX113" s="108">
        <f t="shared" si="109"/>
        <v>7018.23</v>
      </c>
      <c r="EY113" s="108">
        <f t="shared" si="110"/>
        <v>7018.23</v>
      </c>
      <c r="EZ113" s="108">
        <f t="shared" si="111"/>
        <v>7018.23</v>
      </c>
      <c r="FA113" s="108">
        <f t="shared" si="112"/>
        <v>7018.23</v>
      </c>
      <c r="FB113" s="108">
        <f t="shared" si="113"/>
        <v>7018.23</v>
      </c>
      <c r="FC113" s="108">
        <f t="shared" si="114"/>
        <v>7018.23</v>
      </c>
      <c r="FD113" s="108">
        <f t="shared" si="115"/>
        <v>7018.23</v>
      </c>
      <c r="FE113" s="108">
        <f t="shared" si="116"/>
        <v>7018.23</v>
      </c>
      <c r="FF113" s="108">
        <f t="shared" si="117"/>
        <v>7018.23</v>
      </c>
      <c r="FG113" s="108">
        <f t="shared" si="118"/>
        <v>7018.23</v>
      </c>
      <c r="FH113" s="108">
        <f t="shared" si="159"/>
        <v>7018.2299999999968</v>
      </c>
      <c r="FI113" s="108">
        <v>0</v>
      </c>
    </row>
    <row r="114" spans="1:165" ht="12" customHeight="1" x14ac:dyDescent="0.25">
      <c r="A114" s="22">
        <f t="shared" si="160"/>
        <v>109</v>
      </c>
      <c r="B114" s="10" t="s">
        <v>107</v>
      </c>
      <c r="C114" s="28">
        <v>2021</v>
      </c>
      <c r="D114" s="282"/>
      <c r="E114" s="126">
        <f t="shared" si="91"/>
        <v>3521.8</v>
      </c>
      <c r="F114" s="11">
        <f>SUMIF(Площади!$A:$A,$B:$B,Площади!$C:$C)</f>
        <v>3521.8</v>
      </c>
      <c r="G114" s="11">
        <f>SUMIF(Площади!$A:$A,$B:$B,Площади!$G:$G)</f>
        <v>0</v>
      </c>
      <c r="H114" s="11">
        <f>SUMIF(Площади!$A:$A,$B:$B,Площади!$F:$F)</f>
        <v>491.8</v>
      </c>
      <c r="I114" s="124" t="s">
        <v>494</v>
      </c>
      <c r="J114" s="12">
        <v>27.35</v>
      </c>
      <c r="K114" s="26">
        <v>4.4800000000000004</v>
      </c>
      <c r="L114" s="26">
        <v>5.83</v>
      </c>
      <c r="M114" s="26">
        <v>7.93</v>
      </c>
      <c r="N114" s="26">
        <v>6.1</v>
      </c>
      <c r="O114" s="26">
        <v>2.78</v>
      </c>
      <c r="P114" s="26">
        <v>0</v>
      </c>
      <c r="Q114" s="26">
        <v>0</v>
      </c>
      <c r="R114" s="26">
        <v>0.23</v>
      </c>
      <c r="S114" s="35">
        <f t="shared" si="84"/>
        <v>28.444000000000003</v>
      </c>
      <c r="T114" s="33">
        <f t="shared" si="84"/>
        <v>4.6592000000000002</v>
      </c>
      <c r="U114" s="33">
        <f t="shared" si="84"/>
        <v>6.0632000000000001</v>
      </c>
      <c r="V114" s="33">
        <f t="shared" si="84"/>
        <v>8.2471999999999994</v>
      </c>
      <c r="W114" s="33">
        <f t="shared" si="84"/>
        <v>6.3439999999999994</v>
      </c>
      <c r="X114" s="33">
        <f t="shared" si="84"/>
        <v>2.8912</v>
      </c>
      <c r="Y114" s="33">
        <f t="shared" si="163"/>
        <v>0</v>
      </c>
      <c r="Z114" s="33">
        <f t="shared" si="163"/>
        <v>0</v>
      </c>
      <c r="AA114" s="33">
        <f t="shared" si="163"/>
        <v>0.23920000000000002</v>
      </c>
      <c r="AB114" s="36"/>
      <c r="AC114" s="36"/>
      <c r="AD114" s="122" t="s">
        <v>396</v>
      </c>
      <c r="AE114" s="37">
        <v>0</v>
      </c>
      <c r="AF114" s="38" t="s">
        <v>396</v>
      </c>
      <c r="AG114" s="282"/>
      <c r="AH114" s="26">
        <v>34.24</v>
      </c>
      <c r="AI114" s="26">
        <v>34.24</v>
      </c>
      <c r="AJ114" s="26">
        <v>2190</v>
      </c>
      <c r="AK114" s="26">
        <v>35.89</v>
      </c>
      <c r="AL114" s="26">
        <v>5.93</v>
      </c>
      <c r="AM114" s="282"/>
      <c r="AN114" s="15">
        <v>1.2999999999999999E-2</v>
      </c>
      <c r="AO114" s="15">
        <v>1.2999999999999999E-2</v>
      </c>
      <c r="AP114" s="16">
        <f t="shared" si="119"/>
        <v>7.7870000000000001E-4</v>
      </c>
      <c r="AQ114" s="15">
        <f t="shared" si="120"/>
        <v>2.5999999999999999E-2</v>
      </c>
      <c r="AR114" s="15">
        <v>0.68300000000000005</v>
      </c>
      <c r="AS114" s="282"/>
      <c r="AT114" s="13">
        <f t="shared" si="121"/>
        <v>6.3933999999999997</v>
      </c>
      <c r="AU114" s="13">
        <f t="shared" si="122"/>
        <v>6.3933999999999997</v>
      </c>
      <c r="AV114" s="13">
        <f t="shared" si="123"/>
        <v>0.38296466000000001</v>
      </c>
      <c r="AW114" s="13">
        <f t="shared" si="124"/>
        <v>12.786799999999999</v>
      </c>
      <c r="AX114" s="13">
        <f t="shared" si="125"/>
        <v>335.89940000000001</v>
      </c>
      <c r="AY114" s="26">
        <f t="shared" si="126"/>
        <v>6.2158559827361008E-2</v>
      </c>
      <c r="AZ114" s="26">
        <f t="shared" si="127"/>
        <v>6.2158559827361008E-2</v>
      </c>
      <c r="BA114" s="26">
        <f t="shared" si="128"/>
        <v>0.2381431669600772</v>
      </c>
      <c r="BB114" s="26">
        <f t="shared" si="129"/>
        <v>0.13030786870350389</v>
      </c>
      <c r="BC114" s="26">
        <f t="shared" si="130"/>
        <v>0.56558675733999664</v>
      </c>
      <c r="BD114" s="282"/>
      <c r="BE114" s="108">
        <f t="shared" si="131"/>
        <v>238970.22170622324</v>
      </c>
      <c r="BF114" s="108">
        <f t="shared" si="132"/>
        <v>65996.299044797721</v>
      </c>
      <c r="BG114" s="108">
        <f t="shared" si="92"/>
        <v>18201.037805342163</v>
      </c>
      <c r="BH114" s="108">
        <f t="shared" si="93"/>
        <v>3026.8600229793055</v>
      </c>
      <c r="BI114" s="108">
        <f t="shared" si="94"/>
        <v>1079.7301481539394</v>
      </c>
      <c r="BJ114" s="127">
        <f t="shared" si="164"/>
        <v>5865.021068322304</v>
      </c>
      <c r="BK114" s="108">
        <f>SUMIF('20.01'!$K:$K,$B:$B,'20.01'!$E:$E)</f>
        <v>37823.65</v>
      </c>
      <c r="BL114" s="108">
        <f t="shared" si="133"/>
        <v>19962.45</v>
      </c>
      <c r="BM114" s="108">
        <f>SUMIF('20.01'!$AI:$AI,$B:$B,'20.01'!$E:$E)</f>
        <v>0</v>
      </c>
      <c r="BN114" s="108">
        <f>SUMIF('20.01'!$L:$L,$B:$B,'20.01'!$E:$E)</f>
        <v>19962.45</v>
      </c>
      <c r="BO114" s="108">
        <f>SUMIF('20.01'!$M:$M,$B:$B,'20.01'!$E:$E)</f>
        <v>0</v>
      </c>
      <c r="BP114" s="108">
        <f>SUMIF('20.01'!$N:$N,$B:$B,'20.01'!$E:$E)</f>
        <v>0</v>
      </c>
      <c r="BQ114" s="108">
        <f>SUMIF('20.01'!$O:$O,$B:$B,'20.01'!$E:$E)</f>
        <v>0</v>
      </c>
      <c r="BR114" s="108">
        <f>SUMIF('20.01'!$T:$T,$B:$B,'20.01'!$E:$E)</f>
        <v>0</v>
      </c>
      <c r="BS114" s="108">
        <f>SUMIF('20.01'!$AT:$AT,$B:$B,'20.01'!$E:$E)</f>
        <v>0</v>
      </c>
      <c r="BT114" s="108">
        <f>SUMIF('20.01'!$AO:$AO,$B:$B,'20.01'!$E:$E)</f>
        <v>0</v>
      </c>
      <c r="BU114" s="108">
        <f t="shared" si="134"/>
        <v>70419.88</v>
      </c>
      <c r="BV114" s="108">
        <f>SUMIF('20.01'!$AE:$AE,$B:$B,'20.01'!$E:$E)</f>
        <v>44681.02</v>
      </c>
      <c r="BW114" s="108">
        <f>SUMIF('20.01'!$AF:$AF,$B:$B,'20.01'!$E:$E)</f>
        <v>25738.86</v>
      </c>
      <c r="BX114" s="108">
        <f>SUMIF('20.01'!$AG:$AG,$B:$B,'20.01'!$E:$E)</f>
        <v>0</v>
      </c>
      <c r="BY114" s="108">
        <f t="shared" si="135"/>
        <v>0</v>
      </c>
      <c r="BZ114" s="108">
        <f>SUMIF('20.01'!$AH:$AH,$B:$B,'20.01'!$E:$E)</f>
        <v>0</v>
      </c>
      <c r="CA114" s="108">
        <f>SUMIF('20.01'!$AP:$AP,$B:$B,'20.01'!$E:$E)</f>
        <v>0</v>
      </c>
      <c r="CB114" s="108">
        <f>SUMIF('20.01'!$AD:$AD,$B:$B,'20.01'!$E:$E)</f>
        <v>0</v>
      </c>
      <c r="CC114" s="108">
        <f t="shared" si="136"/>
        <v>0</v>
      </c>
      <c r="CD114" s="108">
        <f>SUMIF('20.01'!$Z:$Z,$B:$B,'20.01'!$E:$E)</f>
        <v>0</v>
      </c>
      <c r="CE114" s="108">
        <f>SUMIF('20.01'!$S:$S,$B:$B,'20.01'!$E:$E)</f>
        <v>0</v>
      </c>
      <c r="CF114" s="108">
        <f t="shared" si="137"/>
        <v>0</v>
      </c>
      <c r="CG114" s="108">
        <f>SUMIF('20.01'!$AJ:$AJ,$B:$B,'20.01'!$E:$E)</f>
        <v>0</v>
      </c>
      <c r="CH114" s="108">
        <f>SUMIF('20.01'!$AL:$AL,$B:$B,'20.01'!$E:$E)</f>
        <v>0</v>
      </c>
      <c r="CI114" s="108">
        <f>SUMIF('20.01'!$AM:$AM,$B:$B,'20.01'!$E:$E)</f>
        <v>0</v>
      </c>
      <c r="CJ114" s="108">
        <f>SUMIF('20.01'!$W:$W,$B:$B,'20.01'!$E:$E)</f>
        <v>0</v>
      </c>
      <c r="CK114" s="108">
        <f>SUMIF('20.01'!$AR:$AR,$B:$B,'20.01'!$E:$E)</f>
        <v>0</v>
      </c>
      <c r="CL114" s="108">
        <f t="shared" si="138"/>
        <v>0</v>
      </c>
      <c r="CM114" s="108">
        <f>SUMIF('20.01'!$P:$P,$B:$B,'20.01'!$E:$E)</f>
        <v>0</v>
      </c>
      <c r="CN114" s="108">
        <f>SUMIF('20.01'!$Q:$Q,$B:$B,'20.01'!$E:$E)</f>
        <v>0</v>
      </c>
      <c r="CO114" s="108">
        <f>SUMIF('20.01'!$AK:$AK,$B:$B,'20.01'!$E:$E)</f>
        <v>0</v>
      </c>
      <c r="CP114" s="108">
        <f>SUMIF('20.01'!$U:$U,$B:$B,'20.01'!$E:$E)</f>
        <v>0</v>
      </c>
      <c r="CQ114" s="108">
        <f>SUMIF('20.01'!$R:$R,$B:$B,'20.01'!$E:$E)</f>
        <v>0</v>
      </c>
      <c r="CR114" s="108">
        <f>SUMIF('20.01'!$V:$V,$B:$B,'20.01'!$E:$E)</f>
        <v>0</v>
      </c>
      <c r="CS114" s="108">
        <f t="shared" si="139"/>
        <v>0</v>
      </c>
      <c r="CT114" s="108">
        <f>SUMIF('20.01'!$AQ:$AQ,$B:$B,'20.01'!$E:$E)</f>
        <v>0</v>
      </c>
      <c r="CU114" s="108">
        <f>SUMIF('20.01'!$AC:$AC,$B:$B,'20.01'!$E:$E)</f>
        <v>0</v>
      </c>
      <c r="CV114" s="108">
        <f>SUMIF('20.01'!$AS:$AS,$B:$B,'20.01'!$E:$E)</f>
        <v>0</v>
      </c>
      <c r="CW114" s="108">
        <f t="shared" si="140"/>
        <v>80283.460000000006</v>
      </c>
      <c r="CX114" s="108">
        <f>SUMIF('20.01'!$AB:$AB,$B:$B,'20.01'!$E:$E)</f>
        <v>80283.460000000006</v>
      </c>
      <c r="CY114" s="108">
        <f>SUMIF('20.01'!$AA:$AA,$B:$B,'20.01'!$E:$E)</f>
        <v>0</v>
      </c>
      <c r="CZ114" s="108">
        <f>SUMIF('20.01'!$AN:$AN,$B:$B,'20.01'!$E:$E)</f>
        <v>0</v>
      </c>
      <c r="DA114" s="108">
        <f>SUMIF('20.01'!$X:$X,$B:$B,'20.01'!$E:$E)</f>
        <v>0</v>
      </c>
      <c r="DB114" s="108">
        <f>SUMIF('20.01'!$Y:$Y,$B:$B,'20.01'!$E:$E)</f>
        <v>0</v>
      </c>
      <c r="DC114" s="108">
        <f t="shared" si="141"/>
        <v>2308.1326614254731</v>
      </c>
      <c r="DD114" s="127">
        <f t="shared" si="142"/>
        <v>304383.31769638113</v>
      </c>
      <c r="DE114" s="108">
        <f t="shared" si="165"/>
        <v>246137.90521808481</v>
      </c>
      <c r="DF114" s="127">
        <f t="shared" si="143"/>
        <v>545.42502864084099</v>
      </c>
      <c r="DG114" s="127">
        <f t="shared" si="95"/>
        <v>249.87595015499738</v>
      </c>
      <c r="DH114" s="127">
        <f t="shared" si="96"/>
        <v>295.54907848584367</v>
      </c>
      <c r="DI114" s="108">
        <f>SUMIF('20.01'!$AZ:$AZ,$B:$B,'20.01'!$E:$E)+FH114*$DI$249</f>
        <v>349.97185898308368</v>
      </c>
      <c r="DJ114" s="108">
        <f>SUMIF('20.01'!$AY:$AY,$B:$B,'20.01'!$E:$E)</f>
        <v>0</v>
      </c>
      <c r="DK114" s="108">
        <f t="shared" si="97"/>
        <v>502.63335388488747</v>
      </c>
      <c r="DL114" s="108">
        <f>SUMIF('20.01'!$AX:$AX,$B:$B,'20.01'!$E:$E)</f>
        <v>0</v>
      </c>
      <c r="DM114" s="108">
        <f t="shared" si="98"/>
        <v>56344.249081755253</v>
      </c>
      <c r="DN114" s="108">
        <f>SUMIF('20.01'!$BA:$BA,$B:$B,'20.01'!$E:$E)</f>
        <v>0</v>
      </c>
      <c r="DO114" s="108">
        <f t="shared" si="99"/>
        <v>503.13315503227057</v>
      </c>
      <c r="DP114" s="108">
        <f>SUMIF('20.01'!$AW:$AW,$B:$B,'20.01'!$E:$E)</f>
        <v>0</v>
      </c>
      <c r="DQ114" s="108">
        <f t="shared" si="144"/>
        <v>266639.30882700958</v>
      </c>
      <c r="DR114" s="108">
        <f t="shared" si="145"/>
        <v>220791.87001460238</v>
      </c>
      <c r="DS114" s="108">
        <f t="shared" si="100"/>
        <v>71005.03832266276</v>
      </c>
      <c r="DT114" s="108">
        <f t="shared" si="101"/>
        <v>149786.83169193962</v>
      </c>
      <c r="DU114" s="108">
        <f t="shared" si="146"/>
        <v>37480.283797704324</v>
      </c>
      <c r="DV114" s="108">
        <f t="shared" si="147"/>
        <v>22253.409681287598</v>
      </c>
      <c r="DW114" s="108">
        <f t="shared" si="148"/>
        <v>15226.874116416724</v>
      </c>
      <c r="DX114" s="108">
        <f t="shared" si="149"/>
        <v>3155.0780430467348</v>
      </c>
      <c r="DY114" s="108">
        <f t="shared" si="150"/>
        <v>1857.9274652052586</v>
      </c>
      <c r="DZ114" s="108">
        <f t="shared" si="151"/>
        <v>1297.1505778414762</v>
      </c>
      <c r="EA114" s="108">
        <f t="shared" si="152"/>
        <v>2495.4871368376744</v>
      </c>
      <c r="EB114" s="108">
        <f t="shared" si="153"/>
        <v>196.96696737295116</v>
      </c>
      <c r="EC114" s="108">
        <f t="shared" si="154"/>
        <v>2519.6228674455665</v>
      </c>
      <c r="ED114" s="108">
        <f t="shared" si="155"/>
        <v>45360.914782544205</v>
      </c>
      <c r="EE114" s="108">
        <f t="shared" si="102"/>
        <v>269273.16004762537</v>
      </c>
      <c r="EF114" s="108">
        <f t="shared" si="156"/>
        <v>145407.5064257177</v>
      </c>
      <c r="EG114" s="108">
        <f t="shared" si="103"/>
        <v>123865.65362190767</v>
      </c>
      <c r="EH114" s="108">
        <f t="shared" si="104"/>
        <v>0</v>
      </c>
      <c r="EI114" s="108">
        <f t="shared" si="157"/>
        <v>0</v>
      </c>
      <c r="EJ114" s="108">
        <f t="shared" si="105"/>
        <v>0</v>
      </c>
      <c r="EK114" s="108">
        <f t="shared" si="106"/>
        <v>0</v>
      </c>
      <c r="EL114" s="108">
        <f>SUMIF('20.01'!$BF:$BF,$B:$B,'20.01'!$E:$E)</f>
        <v>0</v>
      </c>
      <c r="EM114" s="108">
        <f>SUMIF('20.01'!$BH:$BH,$B:$B,'20.01'!$E:$E)</f>
        <v>0</v>
      </c>
      <c r="EO114" s="115">
        <v>0</v>
      </c>
      <c r="EP114" s="107">
        <v>3.406416781628772</v>
      </c>
      <c r="EQ114" s="108">
        <f t="shared" si="158"/>
        <v>3521.8000000000006</v>
      </c>
      <c r="ER114" s="107">
        <v>3.0862313434954158</v>
      </c>
      <c r="ES114" s="108">
        <f t="shared" si="107"/>
        <v>3521.8000000000006</v>
      </c>
      <c r="ET114" s="107">
        <v>0</v>
      </c>
      <c r="EU114" s="108">
        <f t="shared" si="108"/>
        <v>0</v>
      </c>
      <c r="EV114" s="108">
        <f t="shared" si="161"/>
        <v>3521.8</v>
      </c>
      <c r="EW114" s="108">
        <f t="shared" si="162"/>
        <v>3521.8</v>
      </c>
      <c r="EX114" s="108">
        <f t="shared" si="109"/>
        <v>3521.8</v>
      </c>
      <c r="EY114" s="108">
        <f t="shared" si="110"/>
        <v>3521.8</v>
      </c>
      <c r="EZ114" s="108">
        <f t="shared" si="111"/>
        <v>3521.8</v>
      </c>
      <c r="FA114" s="108">
        <f t="shared" si="112"/>
        <v>3521.8</v>
      </c>
      <c r="FB114" s="108">
        <f t="shared" si="113"/>
        <v>3521.8</v>
      </c>
      <c r="FC114" s="108">
        <f t="shared" si="114"/>
        <v>3521.8</v>
      </c>
      <c r="FD114" s="108">
        <f t="shared" si="115"/>
        <v>3521.8</v>
      </c>
      <c r="FE114" s="108">
        <f t="shared" si="116"/>
        <v>3521.8</v>
      </c>
      <c r="FF114" s="108">
        <f t="shared" si="117"/>
        <v>3521.8</v>
      </c>
      <c r="FG114" s="108">
        <f t="shared" si="118"/>
        <v>3521.8</v>
      </c>
      <c r="FH114" s="108">
        <f t="shared" si="159"/>
        <v>3521.8000000000006</v>
      </c>
      <c r="FI114" s="108">
        <v>3521.8000000000006</v>
      </c>
    </row>
    <row r="115" spans="1:165" ht="12" customHeight="1" x14ac:dyDescent="0.25">
      <c r="A115" s="22">
        <f t="shared" si="160"/>
        <v>110</v>
      </c>
      <c r="B115" s="10" t="s">
        <v>108</v>
      </c>
      <c r="C115" s="28">
        <v>2021</v>
      </c>
      <c r="D115" s="282"/>
      <c r="E115" s="126">
        <f t="shared" si="91"/>
        <v>3540.1</v>
      </c>
      <c r="F115" s="11">
        <f>SUMIF(Площади!$A:$A,$B:$B,Площади!$C:$C)</f>
        <v>3540.1</v>
      </c>
      <c r="G115" s="11">
        <f>SUMIF(Площади!$A:$A,$B:$B,Площади!$G:$G)</f>
        <v>0</v>
      </c>
      <c r="H115" s="11">
        <f>SUMIF(Площади!$A:$A,$B:$B,Площади!$F:$F)</f>
        <v>317.60000000000002</v>
      </c>
      <c r="I115" s="124" t="s">
        <v>494</v>
      </c>
      <c r="J115" s="12">
        <v>27.35</v>
      </c>
      <c r="K115" s="26">
        <v>4.4800000000000004</v>
      </c>
      <c r="L115" s="26">
        <v>5.83</v>
      </c>
      <c r="M115" s="26">
        <v>7.93</v>
      </c>
      <c r="N115" s="26">
        <v>6.1</v>
      </c>
      <c r="O115" s="26">
        <v>2.78</v>
      </c>
      <c r="P115" s="26">
        <v>0</v>
      </c>
      <c r="Q115" s="26">
        <v>0</v>
      </c>
      <c r="R115" s="26">
        <v>0.23</v>
      </c>
      <c r="S115" s="35">
        <f t="shared" si="84"/>
        <v>28.444000000000003</v>
      </c>
      <c r="T115" s="33">
        <f t="shared" si="84"/>
        <v>4.6592000000000002</v>
      </c>
      <c r="U115" s="33">
        <f t="shared" si="84"/>
        <v>6.0632000000000001</v>
      </c>
      <c r="V115" s="33">
        <f t="shared" ref="V115:AA178" si="166">M115*$S$1+M115</f>
        <v>8.2471999999999994</v>
      </c>
      <c r="W115" s="33">
        <f t="shared" si="166"/>
        <v>6.3439999999999994</v>
      </c>
      <c r="X115" s="33">
        <f t="shared" si="166"/>
        <v>2.8912</v>
      </c>
      <c r="Y115" s="33">
        <f t="shared" si="163"/>
        <v>0</v>
      </c>
      <c r="Z115" s="33">
        <f t="shared" si="163"/>
        <v>0</v>
      </c>
      <c r="AA115" s="33">
        <f t="shared" si="163"/>
        <v>0.23920000000000002</v>
      </c>
      <c r="AB115" s="36"/>
      <c r="AC115" s="36"/>
      <c r="AD115" s="122" t="s">
        <v>396</v>
      </c>
      <c r="AE115" s="37">
        <v>0</v>
      </c>
      <c r="AF115" s="38" t="s">
        <v>396</v>
      </c>
      <c r="AG115" s="282"/>
      <c r="AH115" s="26">
        <v>34.24</v>
      </c>
      <c r="AI115" s="26">
        <v>34.24</v>
      </c>
      <c r="AJ115" s="26">
        <v>2190</v>
      </c>
      <c r="AK115" s="26">
        <v>35.89</v>
      </c>
      <c r="AL115" s="26">
        <v>5.93</v>
      </c>
      <c r="AM115" s="282"/>
      <c r="AN115" s="15">
        <v>1.2999999999999999E-2</v>
      </c>
      <c r="AO115" s="15">
        <v>1.2999999999999999E-2</v>
      </c>
      <c r="AP115" s="16">
        <f t="shared" si="119"/>
        <v>7.7870000000000001E-4</v>
      </c>
      <c r="AQ115" s="15">
        <f t="shared" si="120"/>
        <v>2.5999999999999999E-2</v>
      </c>
      <c r="AR115" s="15">
        <v>0.68300000000000005</v>
      </c>
      <c r="AS115" s="282"/>
      <c r="AT115" s="13">
        <f t="shared" si="121"/>
        <v>4.1288</v>
      </c>
      <c r="AU115" s="13">
        <f t="shared" si="122"/>
        <v>4.1288</v>
      </c>
      <c r="AV115" s="13">
        <f t="shared" si="123"/>
        <v>0.24731512000000003</v>
      </c>
      <c r="AW115" s="13">
        <f t="shared" si="124"/>
        <v>8.2576000000000001</v>
      </c>
      <c r="AX115" s="13">
        <f t="shared" si="125"/>
        <v>216.92080000000004</v>
      </c>
      <c r="AY115" s="26">
        <f t="shared" si="126"/>
        <v>3.9933931809835885E-2</v>
      </c>
      <c r="AZ115" s="26">
        <f t="shared" si="127"/>
        <v>3.9933931809835885E-2</v>
      </c>
      <c r="BA115" s="26">
        <f t="shared" si="128"/>
        <v>0.15299570995169628</v>
      </c>
      <c r="BB115" s="26">
        <f t="shared" si="129"/>
        <v>8.3716636253213197E-2</v>
      </c>
      <c r="BC115" s="26">
        <f t="shared" si="130"/>
        <v>0.36336271404762582</v>
      </c>
      <c r="BD115" s="282"/>
      <c r="BE115" s="108">
        <f t="shared" si="131"/>
        <v>300792.26614180265</v>
      </c>
      <c r="BF115" s="108">
        <f t="shared" si="132"/>
        <v>58758.369946472922</v>
      </c>
      <c r="BG115" s="108">
        <f t="shared" si="92"/>
        <v>18295.614156025826</v>
      </c>
      <c r="BH115" s="108">
        <f t="shared" si="93"/>
        <v>3042.5882126608653</v>
      </c>
      <c r="BI115" s="108">
        <f t="shared" si="94"/>
        <v>1085.3406489521717</v>
      </c>
      <c r="BJ115" s="127">
        <f t="shared" si="164"/>
        <v>5895.4969288340553</v>
      </c>
      <c r="BK115" s="108">
        <f>SUMIF('20.01'!$K:$K,$B:$B,'20.01'!$E:$E)</f>
        <v>30439.33</v>
      </c>
      <c r="BL115" s="108">
        <f t="shared" si="133"/>
        <v>0</v>
      </c>
      <c r="BM115" s="108">
        <f>SUMIF('20.01'!$AI:$AI,$B:$B,'20.01'!$E:$E)</f>
        <v>0</v>
      </c>
      <c r="BN115" s="108">
        <f>SUMIF('20.01'!$L:$L,$B:$B,'20.01'!$E:$E)</f>
        <v>0</v>
      </c>
      <c r="BO115" s="108">
        <f>SUMIF('20.01'!$M:$M,$B:$B,'20.01'!$E:$E)</f>
        <v>0</v>
      </c>
      <c r="BP115" s="108">
        <f>SUMIF('20.01'!$N:$N,$B:$B,'20.01'!$E:$E)</f>
        <v>0</v>
      </c>
      <c r="BQ115" s="108">
        <f>SUMIF('20.01'!$O:$O,$B:$B,'20.01'!$E:$E)</f>
        <v>0</v>
      </c>
      <c r="BR115" s="108">
        <f>SUMIF('20.01'!$T:$T,$B:$B,'20.01'!$E:$E)</f>
        <v>0</v>
      </c>
      <c r="BS115" s="108">
        <f>SUMIF('20.01'!$AT:$AT,$B:$B,'20.01'!$E:$E)</f>
        <v>0</v>
      </c>
      <c r="BT115" s="108">
        <f>SUMIF('20.01'!$AO:$AO,$B:$B,'20.01'!$E:$E)</f>
        <v>0</v>
      </c>
      <c r="BU115" s="108">
        <f t="shared" si="134"/>
        <v>0</v>
      </c>
      <c r="BV115" s="108">
        <f>SUMIF('20.01'!$AE:$AE,$B:$B,'20.01'!$E:$E)</f>
        <v>0</v>
      </c>
      <c r="BW115" s="108">
        <f>SUMIF('20.01'!$AF:$AF,$B:$B,'20.01'!$E:$E)</f>
        <v>0</v>
      </c>
      <c r="BX115" s="108">
        <f>SUMIF('20.01'!$AG:$AG,$B:$B,'20.01'!$E:$E)</f>
        <v>0</v>
      </c>
      <c r="BY115" s="108">
        <f t="shared" si="135"/>
        <v>0</v>
      </c>
      <c r="BZ115" s="108">
        <f>SUMIF('20.01'!$AH:$AH,$B:$B,'20.01'!$E:$E)</f>
        <v>0</v>
      </c>
      <c r="CA115" s="108">
        <f>SUMIF('20.01'!$AP:$AP,$B:$B,'20.01'!$E:$E)</f>
        <v>0</v>
      </c>
      <c r="CB115" s="108">
        <f>SUMIF('20.01'!$AD:$AD,$B:$B,'20.01'!$E:$E)</f>
        <v>0</v>
      </c>
      <c r="CC115" s="108">
        <f t="shared" si="136"/>
        <v>0</v>
      </c>
      <c r="CD115" s="108">
        <f>SUMIF('20.01'!$Z:$Z,$B:$B,'20.01'!$E:$E)</f>
        <v>0</v>
      </c>
      <c r="CE115" s="108">
        <f>SUMIF('20.01'!$S:$S,$B:$B,'20.01'!$E:$E)</f>
        <v>0</v>
      </c>
      <c r="CF115" s="108">
        <f t="shared" si="137"/>
        <v>0</v>
      </c>
      <c r="CG115" s="108">
        <f>SUMIF('20.01'!$AJ:$AJ,$B:$B,'20.01'!$E:$E)</f>
        <v>0</v>
      </c>
      <c r="CH115" s="108">
        <f>SUMIF('20.01'!$AL:$AL,$B:$B,'20.01'!$E:$E)</f>
        <v>0</v>
      </c>
      <c r="CI115" s="108">
        <f>SUMIF('20.01'!$AM:$AM,$B:$B,'20.01'!$E:$E)</f>
        <v>0</v>
      </c>
      <c r="CJ115" s="108">
        <f>SUMIF('20.01'!$W:$W,$B:$B,'20.01'!$E:$E)</f>
        <v>0</v>
      </c>
      <c r="CK115" s="108">
        <f>SUMIF('20.01'!$AR:$AR,$B:$B,'20.01'!$E:$E)</f>
        <v>0</v>
      </c>
      <c r="CL115" s="108">
        <f t="shared" si="138"/>
        <v>0</v>
      </c>
      <c r="CM115" s="108">
        <f>SUMIF('20.01'!$P:$P,$B:$B,'20.01'!$E:$E)</f>
        <v>0</v>
      </c>
      <c r="CN115" s="108">
        <f>SUMIF('20.01'!$Q:$Q,$B:$B,'20.01'!$E:$E)</f>
        <v>0</v>
      </c>
      <c r="CO115" s="108">
        <f>SUMIF('20.01'!$AK:$AK,$B:$B,'20.01'!$E:$E)</f>
        <v>0</v>
      </c>
      <c r="CP115" s="108">
        <f>SUMIF('20.01'!$U:$U,$B:$B,'20.01'!$E:$E)</f>
        <v>0</v>
      </c>
      <c r="CQ115" s="108">
        <f>SUMIF('20.01'!$R:$R,$B:$B,'20.01'!$E:$E)</f>
        <v>0</v>
      </c>
      <c r="CR115" s="108">
        <f>SUMIF('20.01'!$V:$V,$B:$B,'20.01'!$E:$E)</f>
        <v>0</v>
      </c>
      <c r="CS115" s="108">
        <f t="shared" si="139"/>
        <v>0</v>
      </c>
      <c r="CT115" s="108">
        <f>SUMIF('20.01'!$AQ:$AQ,$B:$B,'20.01'!$E:$E)</f>
        <v>0</v>
      </c>
      <c r="CU115" s="108">
        <f>SUMIF('20.01'!$AC:$AC,$B:$B,'20.01'!$E:$E)</f>
        <v>0</v>
      </c>
      <c r="CV115" s="108">
        <f>SUMIF('20.01'!$AS:$AS,$B:$B,'20.01'!$E:$E)</f>
        <v>0</v>
      </c>
      <c r="CW115" s="108">
        <f t="shared" si="140"/>
        <v>239713.77</v>
      </c>
      <c r="CX115" s="108">
        <f>SUMIF('20.01'!$AB:$AB,$B:$B,'20.01'!$E:$E)</f>
        <v>239713.77</v>
      </c>
      <c r="CY115" s="108">
        <f>SUMIF('20.01'!$AA:$AA,$B:$B,'20.01'!$E:$E)</f>
        <v>0</v>
      </c>
      <c r="CZ115" s="108">
        <f>SUMIF('20.01'!$AN:$AN,$B:$B,'20.01'!$E:$E)</f>
        <v>0</v>
      </c>
      <c r="DA115" s="108">
        <f>SUMIF('20.01'!$X:$X,$B:$B,'20.01'!$E:$E)</f>
        <v>0</v>
      </c>
      <c r="DB115" s="108">
        <f>SUMIF('20.01'!$Y:$Y,$B:$B,'20.01'!$E:$E)</f>
        <v>0</v>
      </c>
      <c r="DC115" s="108">
        <f t="shared" si="141"/>
        <v>2320.1261953297499</v>
      </c>
      <c r="DD115" s="127">
        <f t="shared" si="142"/>
        <v>305964.95626581815</v>
      </c>
      <c r="DE115" s="108">
        <f t="shared" si="165"/>
        <v>247416.88859746204</v>
      </c>
      <c r="DF115" s="127">
        <f t="shared" si="143"/>
        <v>548.25916971192021</v>
      </c>
      <c r="DG115" s="127">
        <f t="shared" si="95"/>
        <v>251.17435718771813</v>
      </c>
      <c r="DH115" s="127">
        <f t="shared" si="96"/>
        <v>297.08481252420205</v>
      </c>
      <c r="DI115" s="108">
        <f>SUMIF('20.01'!$AZ:$AZ,$B:$B,'20.01'!$E:$E)+FH115*$DI$249</f>
        <v>351.79038502641095</v>
      </c>
      <c r="DJ115" s="108">
        <f>SUMIF('20.01'!$AY:$AY,$B:$B,'20.01'!$E:$E)</f>
        <v>0</v>
      </c>
      <c r="DK115" s="108">
        <f t="shared" si="97"/>
        <v>505.24514057808204</v>
      </c>
      <c r="DL115" s="108">
        <f>SUMIF('20.01'!$AX:$AX,$B:$B,'20.01'!$E:$E)</f>
        <v>0</v>
      </c>
      <c r="DM115" s="108">
        <f t="shared" si="98"/>
        <v>56637.02543424433</v>
      </c>
      <c r="DN115" s="108">
        <f>SUMIF('20.01'!$BA:$BA,$B:$B,'20.01'!$E:$E)</f>
        <v>0</v>
      </c>
      <c r="DO115" s="108">
        <f t="shared" si="99"/>
        <v>505.74753879542857</v>
      </c>
      <c r="DP115" s="108">
        <f>SUMIF('20.01'!$AW:$AW,$B:$B,'20.01'!$E:$E)</f>
        <v>0</v>
      </c>
      <c r="DQ115" s="108">
        <f t="shared" si="144"/>
        <v>268024.82173277764</v>
      </c>
      <c r="DR115" s="108">
        <f t="shared" si="145"/>
        <v>221939.15016147809</v>
      </c>
      <c r="DS115" s="108">
        <f t="shared" si="100"/>
        <v>71373.995163285334</v>
      </c>
      <c r="DT115" s="108">
        <f t="shared" si="101"/>
        <v>150565.15499819274</v>
      </c>
      <c r="DU115" s="108">
        <f t="shared" si="146"/>
        <v>37675.039091445564</v>
      </c>
      <c r="DV115" s="108">
        <f t="shared" si="147"/>
        <v>22369.042992993975</v>
      </c>
      <c r="DW115" s="108">
        <f t="shared" si="148"/>
        <v>15305.996098451593</v>
      </c>
      <c r="DX115" s="108">
        <f t="shared" si="149"/>
        <v>3171.4724800357035</v>
      </c>
      <c r="DY115" s="108">
        <f t="shared" si="150"/>
        <v>1867.5816399492114</v>
      </c>
      <c r="DZ115" s="108">
        <f t="shared" si="151"/>
        <v>1303.8908400864921</v>
      </c>
      <c r="EA115" s="108">
        <f t="shared" si="152"/>
        <v>2508.4542032821419</v>
      </c>
      <c r="EB115" s="108">
        <f t="shared" si="153"/>
        <v>197.9904484062082</v>
      </c>
      <c r="EC115" s="108">
        <f t="shared" si="154"/>
        <v>2532.7153481299465</v>
      </c>
      <c r="ED115" s="108">
        <f t="shared" si="155"/>
        <v>45596.619462117291</v>
      </c>
      <c r="EE115" s="108">
        <f t="shared" si="102"/>
        <v>270672.35898818733</v>
      </c>
      <c r="EF115" s="108">
        <f t="shared" si="156"/>
        <v>146163.07385362117</v>
      </c>
      <c r="EG115" s="108">
        <f t="shared" si="103"/>
        <v>124509.28513456616</v>
      </c>
      <c r="EH115" s="108">
        <f t="shared" si="104"/>
        <v>0</v>
      </c>
      <c r="EI115" s="108">
        <f t="shared" si="157"/>
        <v>0</v>
      </c>
      <c r="EJ115" s="108">
        <f t="shared" si="105"/>
        <v>0</v>
      </c>
      <c r="EK115" s="108">
        <f t="shared" si="106"/>
        <v>0</v>
      </c>
      <c r="EL115" s="108">
        <f>SUMIF('20.01'!$BF:$BF,$B:$B,'20.01'!$E:$E)</f>
        <v>0</v>
      </c>
      <c r="EM115" s="108">
        <f>SUMIF('20.01'!$BH:$BH,$B:$B,'20.01'!$E:$E)</f>
        <v>0</v>
      </c>
      <c r="EO115" s="115">
        <v>0</v>
      </c>
      <c r="EP115" s="107">
        <v>3.4064161839911842</v>
      </c>
      <c r="EQ115" s="108">
        <f t="shared" si="158"/>
        <v>3540.099999999999</v>
      </c>
      <c r="ER115" s="107">
        <v>3.0862341819003758</v>
      </c>
      <c r="ES115" s="108">
        <f t="shared" si="107"/>
        <v>3540.099999999999</v>
      </c>
      <c r="ET115" s="107">
        <v>0</v>
      </c>
      <c r="EU115" s="108">
        <f t="shared" si="108"/>
        <v>0</v>
      </c>
      <c r="EV115" s="108">
        <f t="shared" si="161"/>
        <v>3540.1</v>
      </c>
      <c r="EW115" s="108">
        <f t="shared" si="162"/>
        <v>3540.1</v>
      </c>
      <c r="EX115" s="108">
        <f t="shared" si="109"/>
        <v>3540.1</v>
      </c>
      <c r="EY115" s="108">
        <f t="shared" si="110"/>
        <v>3540.1</v>
      </c>
      <c r="EZ115" s="108">
        <f t="shared" si="111"/>
        <v>3540.1</v>
      </c>
      <c r="FA115" s="108">
        <f t="shared" si="112"/>
        <v>3540.1</v>
      </c>
      <c r="FB115" s="108">
        <f t="shared" si="113"/>
        <v>3540.1</v>
      </c>
      <c r="FC115" s="108">
        <f t="shared" si="114"/>
        <v>3540.1</v>
      </c>
      <c r="FD115" s="108">
        <f t="shared" si="115"/>
        <v>3540.1</v>
      </c>
      <c r="FE115" s="108">
        <f t="shared" si="116"/>
        <v>3540.1</v>
      </c>
      <c r="FF115" s="108">
        <f t="shared" si="117"/>
        <v>3540.1</v>
      </c>
      <c r="FG115" s="108">
        <f t="shared" si="118"/>
        <v>3540.1</v>
      </c>
      <c r="FH115" s="108">
        <f t="shared" si="159"/>
        <v>3540.099999999999</v>
      </c>
      <c r="FI115" s="108">
        <v>3540.099999999999</v>
      </c>
    </row>
    <row r="116" spans="1:165" ht="12" customHeight="1" x14ac:dyDescent="0.25">
      <c r="A116" s="22">
        <f t="shared" si="160"/>
        <v>111</v>
      </c>
      <c r="B116" s="10" t="s">
        <v>109</v>
      </c>
      <c r="C116" s="28">
        <v>2021</v>
      </c>
      <c r="D116" s="282"/>
      <c r="E116" s="126">
        <f t="shared" si="91"/>
        <v>3333.4</v>
      </c>
      <c r="F116" s="11">
        <f>SUMIF(Площади!$A:$A,$B:$B,Площади!$C:$C)</f>
        <v>3333.4</v>
      </c>
      <c r="G116" s="11">
        <f>SUMIF(Площади!$A:$A,$B:$B,Площади!$G:$G)</f>
        <v>0</v>
      </c>
      <c r="H116" s="11">
        <f>SUMIF(Площади!$A:$A,$B:$B,Площади!$F:$F)</f>
        <v>327.10000000000002</v>
      </c>
      <c r="I116" s="124" t="s">
        <v>494</v>
      </c>
      <c r="J116" s="12">
        <v>27.35</v>
      </c>
      <c r="K116" s="26">
        <v>4.4800000000000004</v>
      </c>
      <c r="L116" s="26">
        <v>5.83</v>
      </c>
      <c r="M116" s="26">
        <v>7.93</v>
      </c>
      <c r="N116" s="26">
        <v>6.1</v>
      </c>
      <c r="O116" s="26">
        <v>2.78</v>
      </c>
      <c r="P116" s="26">
        <v>0</v>
      </c>
      <c r="Q116" s="26">
        <v>0</v>
      </c>
      <c r="R116" s="26">
        <v>0.23</v>
      </c>
      <c r="S116" s="35">
        <f t="shared" ref="S116:X179" si="167">J116*$S$1+J116</f>
        <v>28.444000000000003</v>
      </c>
      <c r="T116" s="33">
        <f t="shared" si="167"/>
        <v>4.6592000000000002</v>
      </c>
      <c r="U116" s="33">
        <f t="shared" si="167"/>
        <v>6.0632000000000001</v>
      </c>
      <c r="V116" s="33">
        <f t="shared" si="166"/>
        <v>8.2471999999999994</v>
      </c>
      <c r="W116" s="33">
        <f t="shared" si="166"/>
        <v>6.3439999999999994</v>
      </c>
      <c r="X116" s="33">
        <f t="shared" si="166"/>
        <v>2.8912</v>
      </c>
      <c r="Y116" s="33">
        <f t="shared" si="163"/>
        <v>0</v>
      </c>
      <c r="Z116" s="33">
        <f t="shared" si="163"/>
        <v>0</v>
      </c>
      <c r="AA116" s="33">
        <f t="shared" si="163"/>
        <v>0.23920000000000002</v>
      </c>
      <c r="AB116" s="36"/>
      <c r="AC116" s="36"/>
      <c r="AD116" s="122" t="s">
        <v>396</v>
      </c>
      <c r="AE116" s="37">
        <v>0</v>
      </c>
      <c r="AF116" s="38" t="s">
        <v>396</v>
      </c>
      <c r="AG116" s="282"/>
      <c r="AH116" s="26">
        <v>34.24</v>
      </c>
      <c r="AI116" s="26">
        <v>34.24</v>
      </c>
      <c r="AJ116" s="26">
        <v>2190</v>
      </c>
      <c r="AK116" s="26">
        <v>35.89</v>
      </c>
      <c r="AL116" s="26">
        <v>5.93</v>
      </c>
      <c r="AM116" s="282"/>
      <c r="AN116" s="15">
        <v>1.2999999999999999E-2</v>
      </c>
      <c r="AO116" s="15">
        <v>1.2999999999999999E-2</v>
      </c>
      <c r="AP116" s="16">
        <f t="shared" si="119"/>
        <v>7.7870000000000001E-4</v>
      </c>
      <c r="AQ116" s="15">
        <f t="shared" si="120"/>
        <v>2.5999999999999999E-2</v>
      </c>
      <c r="AR116" s="15">
        <v>0.68300000000000005</v>
      </c>
      <c r="AS116" s="282"/>
      <c r="AT116" s="13">
        <f t="shared" si="121"/>
        <v>4.2523</v>
      </c>
      <c r="AU116" s="13">
        <f t="shared" si="122"/>
        <v>4.2523</v>
      </c>
      <c r="AV116" s="13">
        <f t="shared" si="123"/>
        <v>0.25471277000000003</v>
      </c>
      <c r="AW116" s="13">
        <f t="shared" si="124"/>
        <v>8.5045999999999999</v>
      </c>
      <c r="AX116" s="13">
        <f t="shared" si="125"/>
        <v>223.40930000000003</v>
      </c>
      <c r="AY116" s="26">
        <f t="shared" si="126"/>
        <v>4.3678752024959501E-2</v>
      </c>
      <c r="AZ116" s="26">
        <f t="shared" si="127"/>
        <v>4.3678752024959501E-2</v>
      </c>
      <c r="BA116" s="26">
        <f t="shared" si="128"/>
        <v>0.16734294303113939</v>
      </c>
      <c r="BB116" s="26">
        <f t="shared" si="129"/>
        <v>9.1567196856062877E-2</v>
      </c>
      <c r="BC116" s="26">
        <f t="shared" si="130"/>
        <v>0.3974371959560809</v>
      </c>
      <c r="BD116" s="282"/>
      <c r="BE116" s="108">
        <f t="shared" si="131"/>
        <v>114389.23095960144</v>
      </c>
      <c r="BF116" s="108">
        <f t="shared" si="132"/>
        <v>58141.182712797061</v>
      </c>
      <c r="BG116" s="108">
        <f t="shared" si="92"/>
        <v>17227.366522893852</v>
      </c>
      <c r="BH116" s="108">
        <f t="shared" si="93"/>
        <v>2864.9370210117609</v>
      </c>
      <c r="BI116" s="108">
        <f t="shared" si="94"/>
        <v>1021.9695825590157</v>
      </c>
      <c r="BJ116" s="127">
        <f t="shared" si="164"/>
        <v>5551.2695863324352</v>
      </c>
      <c r="BK116" s="108">
        <f>SUMIF('20.01'!$K:$K,$B:$B,'20.01'!$E:$E)</f>
        <v>31475.64</v>
      </c>
      <c r="BL116" s="108">
        <f t="shared" si="133"/>
        <v>0</v>
      </c>
      <c r="BM116" s="108">
        <f>SUMIF('20.01'!$AI:$AI,$B:$B,'20.01'!$E:$E)</f>
        <v>0</v>
      </c>
      <c r="BN116" s="108">
        <f>SUMIF('20.01'!$L:$L,$B:$B,'20.01'!$E:$E)</f>
        <v>0</v>
      </c>
      <c r="BO116" s="108">
        <f>SUMIF('20.01'!$M:$M,$B:$B,'20.01'!$E:$E)</f>
        <v>0</v>
      </c>
      <c r="BP116" s="108">
        <f>SUMIF('20.01'!$N:$N,$B:$B,'20.01'!$E:$E)</f>
        <v>0</v>
      </c>
      <c r="BQ116" s="108">
        <f>SUMIF('20.01'!$O:$O,$B:$B,'20.01'!$E:$E)</f>
        <v>0</v>
      </c>
      <c r="BR116" s="108">
        <f>SUMIF('20.01'!$T:$T,$B:$B,'20.01'!$E:$E)</f>
        <v>0</v>
      </c>
      <c r="BS116" s="108">
        <f>SUMIF('20.01'!$AT:$AT,$B:$B,'20.01'!$E:$E)</f>
        <v>0</v>
      </c>
      <c r="BT116" s="108">
        <f>SUMIF('20.01'!$AO:$AO,$B:$B,'20.01'!$E:$E)</f>
        <v>0</v>
      </c>
      <c r="BU116" s="108">
        <f t="shared" si="134"/>
        <v>0</v>
      </c>
      <c r="BV116" s="108">
        <f>SUMIF('20.01'!$AE:$AE,$B:$B,'20.01'!$E:$E)</f>
        <v>0</v>
      </c>
      <c r="BW116" s="108">
        <f>SUMIF('20.01'!$AF:$AF,$B:$B,'20.01'!$E:$E)</f>
        <v>0</v>
      </c>
      <c r="BX116" s="108">
        <f>SUMIF('20.01'!$AG:$AG,$B:$B,'20.01'!$E:$E)</f>
        <v>0</v>
      </c>
      <c r="BY116" s="108">
        <f t="shared" si="135"/>
        <v>54063.39</v>
      </c>
      <c r="BZ116" s="108">
        <f>SUMIF('20.01'!$AH:$AH,$B:$B,'20.01'!$E:$E)</f>
        <v>0</v>
      </c>
      <c r="CA116" s="108">
        <f>SUMIF('20.01'!$AP:$AP,$B:$B,'20.01'!$E:$E)</f>
        <v>0</v>
      </c>
      <c r="CB116" s="108">
        <f>SUMIF('20.01'!$AD:$AD,$B:$B,'20.01'!$E:$E)</f>
        <v>54063.39</v>
      </c>
      <c r="CC116" s="108">
        <f t="shared" si="136"/>
        <v>0</v>
      </c>
      <c r="CD116" s="108">
        <f>SUMIF('20.01'!$Z:$Z,$B:$B,'20.01'!$E:$E)</f>
        <v>0</v>
      </c>
      <c r="CE116" s="108">
        <f>SUMIF('20.01'!$S:$S,$B:$B,'20.01'!$E:$E)</f>
        <v>0</v>
      </c>
      <c r="CF116" s="108">
        <f t="shared" si="137"/>
        <v>0</v>
      </c>
      <c r="CG116" s="108">
        <f>SUMIF('20.01'!$AJ:$AJ,$B:$B,'20.01'!$E:$E)</f>
        <v>0</v>
      </c>
      <c r="CH116" s="108">
        <f>SUMIF('20.01'!$AL:$AL,$B:$B,'20.01'!$E:$E)</f>
        <v>0</v>
      </c>
      <c r="CI116" s="108">
        <f>SUMIF('20.01'!$AM:$AM,$B:$B,'20.01'!$E:$E)</f>
        <v>0</v>
      </c>
      <c r="CJ116" s="108">
        <f>SUMIF('20.01'!$W:$W,$B:$B,'20.01'!$E:$E)</f>
        <v>0</v>
      </c>
      <c r="CK116" s="108">
        <f>SUMIF('20.01'!$AR:$AR,$B:$B,'20.01'!$E:$E)</f>
        <v>0</v>
      </c>
      <c r="CL116" s="108">
        <f t="shared" si="138"/>
        <v>0</v>
      </c>
      <c r="CM116" s="108">
        <f>SUMIF('20.01'!$P:$P,$B:$B,'20.01'!$E:$E)</f>
        <v>0</v>
      </c>
      <c r="CN116" s="108">
        <f>SUMIF('20.01'!$Q:$Q,$B:$B,'20.01'!$E:$E)</f>
        <v>0</v>
      </c>
      <c r="CO116" s="108">
        <f>SUMIF('20.01'!$AK:$AK,$B:$B,'20.01'!$E:$E)</f>
        <v>0</v>
      </c>
      <c r="CP116" s="108">
        <f>SUMIF('20.01'!$U:$U,$B:$B,'20.01'!$E:$E)</f>
        <v>0</v>
      </c>
      <c r="CQ116" s="108">
        <f>SUMIF('20.01'!$R:$R,$B:$B,'20.01'!$E:$E)</f>
        <v>0</v>
      </c>
      <c r="CR116" s="108">
        <f>SUMIF('20.01'!$V:$V,$B:$B,'20.01'!$E:$E)</f>
        <v>0</v>
      </c>
      <c r="CS116" s="108">
        <f t="shared" si="139"/>
        <v>0</v>
      </c>
      <c r="CT116" s="108">
        <f>SUMIF('20.01'!$AQ:$AQ,$B:$B,'20.01'!$E:$E)</f>
        <v>0</v>
      </c>
      <c r="CU116" s="108">
        <f>SUMIF('20.01'!$AC:$AC,$B:$B,'20.01'!$E:$E)</f>
        <v>0</v>
      </c>
      <c r="CV116" s="108">
        <f>SUMIF('20.01'!$AS:$AS,$B:$B,'20.01'!$E:$E)</f>
        <v>0</v>
      </c>
      <c r="CW116" s="108">
        <f t="shared" si="140"/>
        <v>0</v>
      </c>
      <c r="CX116" s="108">
        <f>SUMIF('20.01'!$AB:$AB,$B:$B,'20.01'!$E:$E)</f>
        <v>0</v>
      </c>
      <c r="CY116" s="108">
        <f>SUMIF('20.01'!$AA:$AA,$B:$B,'20.01'!$E:$E)</f>
        <v>0</v>
      </c>
      <c r="CZ116" s="108">
        <f>SUMIF('20.01'!$AN:$AN,$B:$B,'20.01'!$E:$E)</f>
        <v>0</v>
      </c>
      <c r="DA116" s="108">
        <f>SUMIF('20.01'!$X:$X,$B:$B,'20.01'!$E:$E)</f>
        <v>0</v>
      </c>
      <c r="DB116" s="108">
        <f>SUMIF('20.01'!$Y:$Y,$B:$B,'20.01'!$E:$E)</f>
        <v>0</v>
      </c>
      <c r="DC116" s="108">
        <f t="shared" si="141"/>
        <v>2184.6582468043821</v>
      </c>
      <c r="DD116" s="127">
        <f t="shared" si="142"/>
        <v>326340.64898152003</v>
      </c>
      <c r="DE116" s="108">
        <f t="shared" si="165"/>
        <v>232970.66649269243</v>
      </c>
      <c r="DF116" s="127">
        <f t="shared" si="143"/>
        <v>516.24731400743372</v>
      </c>
      <c r="DG116" s="127">
        <f t="shared" si="95"/>
        <v>236.50874332632981</v>
      </c>
      <c r="DH116" s="127">
        <f t="shared" si="96"/>
        <v>279.73857068110385</v>
      </c>
      <c r="DI116" s="108">
        <f>SUMIF('20.01'!$AZ:$AZ,$B:$B,'20.01'!$E:$E)+FH116*$DI$249</f>
        <v>38571.679984307513</v>
      </c>
      <c r="DJ116" s="108">
        <f>SUMIF('20.01'!$AY:$AY,$B:$B,'20.01'!$E:$E)</f>
        <v>0</v>
      </c>
      <c r="DK116" s="108">
        <f t="shared" si="97"/>
        <v>475.74479579757059</v>
      </c>
      <c r="DL116" s="108">
        <f>SUMIF('20.01'!$AX:$AX,$B:$B,'20.01'!$E:$E)</f>
        <v>0</v>
      </c>
      <c r="DM116" s="108">
        <f t="shared" si="98"/>
        <v>53330.092534818272</v>
      </c>
      <c r="DN116" s="108">
        <f>SUMIF('20.01'!$BA:$BA,$B:$B,'20.01'!$E:$E)</f>
        <v>0</v>
      </c>
      <c r="DO116" s="108">
        <f t="shared" si="99"/>
        <v>476.21785989680586</v>
      </c>
      <c r="DP116" s="108">
        <f>SUMIF('20.01'!$AW:$AW,$B:$B,'20.01'!$E:$E)</f>
        <v>0</v>
      </c>
      <c r="DQ116" s="108">
        <f t="shared" si="144"/>
        <v>252375.33989549489</v>
      </c>
      <c r="DR116" s="108">
        <f t="shared" si="145"/>
        <v>208980.52686315961</v>
      </c>
      <c r="DS116" s="108">
        <f t="shared" si="100"/>
        <v>67206.597406088942</v>
      </c>
      <c r="DT116" s="108">
        <f t="shared" si="101"/>
        <v>141773.92945707068</v>
      </c>
      <c r="DU116" s="108">
        <f t="shared" si="146"/>
        <v>35475.262085089329</v>
      </c>
      <c r="DV116" s="108">
        <f t="shared" si="147"/>
        <v>21062.955259130013</v>
      </c>
      <c r="DW116" s="108">
        <f t="shared" si="148"/>
        <v>14412.306825959315</v>
      </c>
      <c r="DX116" s="108">
        <f t="shared" si="149"/>
        <v>2986.2959704389764</v>
      </c>
      <c r="DY116" s="108">
        <f t="shared" si="150"/>
        <v>1758.5369448904564</v>
      </c>
      <c r="DZ116" s="108">
        <f t="shared" si="151"/>
        <v>1227.75902554852</v>
      </c>
      <c r="EA116" s="108">
        <f t="shared" si="152"/>
        <v>2361.9901249175718</v>
      </c>
      <c r="EB116" s="108">
        <f t="shared" si="153"/>
        <v>186.43014624368092</v>
      </c>
      <c r="EC116" s="108">
        <f t="shared" si="154"/>
        <v>2384.8347056457073</v>
      </c>
      <c r="ED116" s="108">
        <f t="shared" si="155"/>
        <v>42934.315786283398</v>
      </c>
      <c r="EE116" s="108">
        <f t="shared" si="102"/>
        <v>254868.29226610099</v>
      </c>
      <c r="EF116" s="108">
        <f t="shared" si="156"/>
        <v>137628.87782369455</v>
      </c>
      <c r="EG116" s="108">
        <f t="shared" si="103"/>
        <v>117239.41444240646</v>
      </c>
      <c r="EH116" s="108">
        <f t="shared" si="104"/>
        <v>0</v>
      </c>
      <c r="EI116" s="108">
        <f t="shared" si="157"/>
        <v>0</v>
      </c>
      <c r="EJ116" s="108">
        <f t="shared" si="105"/>
        <v>0</v>
      </c>
      <c r="EK116" s="108">
        <f t="shared" si="106"/>
        <v>0</v>
      </c>
      <c r="EL116" s="108">
        <f>SUMIF('20.01'!$BF:$BF,$B:$B,'20.01'!$E:$E)</f>
        <v>0</v>
      </c>
      <c r="EM116" s="108">
        <f>SUMIF('20.01'!$BH:$BH,$B:$B,'20.01'!$E:$E)</f>
        <v>0</v>
      </c>
      <c r="EO116" s="115">
        <v>0</v>
      </c>
      <c r="EP116" s="107">
        <v>3.4064151015875876</v>
      </c>
      <c r="EQ116" s="108">
        <f t="shared" si="158"/>
        <v>3333.400000000001</v>
      </c>
      <c r="ER116" s="107">
        <v>3.0862328501545577</v>
      </c>
      <c r="ES116" s="108">
        <f t="shared" si="107"/>
        <v>3333.400000000001</v>
      </c>
      <c r="ET116" s="107">
        <v>0</v>
      </c>
      <c r="EU116" s="108">
        <f t="shared" si="108"/>
        <v>0</v>
      </c>
      <c r="EV116" s="108">
        <f t="shared" si="161"/>
        <v>3333.4</v>
      </c>
      <c r="EW116" s="108">
        <f t="shared" si="162"/>
        <v>3333.4</v>
      </c>
      <c r="EX116" s="108">
        <f t="shared" si="109"/>
        <v>3333.4</v>
      </c>
      <c r="EY116" s="108">
        <f t="shared" si="110"/>
        <v>3333.4</v>
      </c>
      <c r="EZ116" s="108">
        <f t="shared" si="111"/>
        <v>3333.4</v>
      </c>
      <c r="FA116" s="108">
        <f t="shared" si="112"/>
        <v>3333.4</v>
      </c>
      <c r="FB116" s="108">
        <f t="shared" si="113"/>
        <v>3333.4</v>
      </c>
      <c r="FC116" s="108">
        <f t="shared" si="114"/>
        <v>3333.4</v>
      </c>
      <c r="FD116" s="108">
        <f t="shared" si="115"/>
        <v>3333.4</v>
      </c>
      <c r="FE116" s="108">
        <f t="shared" si="116"/>
        <v>3333.4</v>
      </c>
      <c r="FF116" s="108">
        <f t="shared" si="117"/>
        <v>3333.4</v>
      </c>
      <c r="FG116" s="108">
        <f t="shared" si="118"/>
        <v>3333.4</v>
      </c>
      <c r="FH116" s="108">
        <f t="shared" si="159"/>
        <v>3333.400000000001</v>
      </c>
      <c r="FI116" s="108">
        <v>3333.400000000001</v>
      </c>
    </row>
    <row r="117" spans="1:165" ht="12" customHeight="1" x14ac:dyDescent="0.25">
      <c r="A117" s="22">
        <f t="shared" si="160"/>
        <v>112</v>
      </c>
      <c r="B117" s="10" t="s">
        <v>110</v>
      </c>
      <c r="C117" s="28">
        <v>2021</v>
      </c>
      <c r="D117" s="282"/>
      <c r="E117" s="126">
        <f t="shared" si="91"/>
        <v>3184.5</v>
      </c>
      <c r="F117" s="11">
        <f>SUMIF(Площади!$A:$A,$B:$B,Площади!$C:$C)</f>
        <v>3184.5</v>
      </c>
      <c r="G117" s="11">
        <f>SUMIF(Площади!$A:$A,$B:$B,Площади!$G:$G)</f>
        <v>0</v>
      </c>
      <c r="H117" s="11">
        <f>SUMIF(Площади!$A:$A,$B:$B,Площади!$F:$F)</f>
        <v>255.5</v>
      </c>
      <c r="I117" s="124" t="s">
        <v>494</v>
      </c>
      <c r="J117" s="12">
        <v>27.35</v>
      </c>
      <c r="K117" s="26">
        <v>4.4800000000000004</v>
      </c>
      <c r="L117" s="26">
        <v>5.83</v>
      </c>
      <c r="M117" s="26">
        <v>7.93</v>
      </c>
      <c r="N117" s="26">
        <v>6.1</v>
      </c>
      <c r="O117" s="26">
        <v>2.78</v>
      </c>
      <c r="P117" s="26">
        <v>0</v>
      </c>
      <c r="Q117" s="26">
        <v>0</v>
      </c>
      <c r="R117" s="26">
        <v>0.23</v>
      </c>
      <c r="S117" s="35">
        <f t="shared" si="167"/>
        <v>28.444000000000003</v>
      </c>
      <c r="T117" s="33">
        <f t="shared" si="167"/>
        <v>4.6592000000000002</v>
      </c>
      <c r="U117" s="33">
        <f t="shared" si="167"/>
        <v>6.0632000000000001</v>
      </c>
      <c r="V117" s="33">
        <f t="shared" si="166"/>
        <v>8.2471999999999994</v>
      </c>
      <c r="W117" s="33">
        <f t="shared" si="166"/>
        <v>6.3439999999999994</v>
      </c>
      <c r="X117" s="33">
        <f t="shared" si="166"/>
        <v>2.8912</v>
      </c>
      <c r="Y117" s="33">
        <f t="shared" si="163"/>
        <v>0</v>
      </c>
      <c r="Z117" s="33">
        <f t="shared" si="163"/>
        <v>0</v>
      </c>
      <c r="AA117" s="33">
        <f t="shared" si="163"/>
        <v>0.23920000000000002</v>
      </c>
      <c r="AB117" s="36"/>
      <c r="AC117" s="36"/>
      <c r="AD117" s="122" t="s">
        <v>396</v>
      </c>
      <c r="AE117" s="37">
        <v>0</v>
      </c>
      <c r="AF117" s="38" t="s">
        <v>396</v>
      </c>
      <c r="AG117" s="282"/>
      <c r="AH117" s="26">
        <v>34.24</v>
      </c>
      <c r="AI117" s="26">
        <v>34.24</v>
      </c>
      <c r="AJ117" s="26">
        <v>2190</v>
      </c>
      <c r="AK117" s="26">
        <v>35.89</v>
      </c>
      <c r="AL117" s="26">
        <v>5.93</v>
      </c>
      <c r="AM117" s="282"/>
      <c r="AN117" s="15">
        <v>1.2999999999999999E-2</v>
      </c>
      <c r="AO117" s="15">
        <v>1.2999999999999999E-2</v>
      </c>
      <c r="AP117" s="16">
        <f t="shared" si="119"/>
        <v>7.7870000000000001E-4</v>
      </c>
      <c r="AQ117" s="15">
        <f t="shared" si="120"/>
        <v>2.5999999999999999E-2</v>
      </c>
      <c r="AR117" s="15">
        <v>0.68300000000000005</v>
      </c>
      <c r="AS117" s="282"/>
      <c r="AT117" s="13">
        <f t="shared" si="121"/>
        <v>3.3214999999999999</v>
      </c>
      <c r="AU117" s="13">
        <f t="shared" si="122"/>
        <v>3.3214999999999999</v>
      </c>
      <c r="AV117" s="13">
        <f t="shared" si="123"/>
        <v>0.19895784999999999</v>
      </c>
      <c r="AW117" s="13">
        <f t="shared" si="124"/>
        <v>6.6429999999999998</v>
      </c>
      <c r="AX117" s="13">
        <f t="shared" si="125"/>
        <v>174.50650000000002</v>
      </c>
      <c r="AY117" s="26">
        <f t="shared" si="126"/>
        <v>3.5713035013345898E-2</v>
      </c>
      <c r="AZ117" s="26">
        <f t="shared" si="127"/>
        <v>3.5713035013345898E-2</v>
      </c>
      <c r="BA117" s="26">
        <f t="shared" si="128"/>
        <v>0.13682452237399903</v>
      </c>
      <c r="BB117" s="26">
        <f t="shared" si="129"/>
        <v>7.4868038938608883E-2</v>
      </c>
      <c r="BC117" s="26">
        <f t="shared" si="130"/>
        <v>0.32495636520646887</v>
      </c>
      <c r="BD117" s="282"/>
      <c r="BE117" s="108">
        <f t="shared" si="131"/>
        <v>83374.028256990103</v>
      </c>
      <c r="BF117" s="108">
        <f t="shared" si="132"/>
        <v>44631.266742335822</v>
      </c>
      <c r="BG117" s="108">
        <f t="shared" si="92"/>
        <v>16457.835450937619</v>
      </c>
      <c r="BH117" s="108">
        <f t="shared" si="93"/>
        <v>2736.9628437667093</v>
      </c>
      <c r="BI117" s="108">
        <f t="shared" si="94"/>
        <v>976.31911431546905</v>
      </c>
      <c r="BJ117" s="127">
        <f t="shared" si="164"/>
        <v>5303.2993333160239</v>
      </c>
      <c r="BK117" s="108">
        <f>SUMIF('20.01'!$K:$K,$B:$B,'20.01'!$E:$E)</f>
        <v>19156.849999999999</v>
      </c>
      <c r="BL117" s="108">
        <f t="shared" si="133"/>
        <v>0</v>
      </c>
      <c r="BM117" s="108">
        <f>SUMIF('20.01'!$AI:$AI,$B:$B,'20.01'!$E:$E)</f>
        <v>0</v>
      </c>
      <c r="BN117" s="108">
        <f>SUMIF('20.01'!$L:$L,$B:$B,'20.01'!$E:$E)</f>
        <v>0</v>
      </c>
      <c r="BO117" s="108">
        <f>SUMIF('20.01'!$M:$M,$B:$B,'20.01'!$E:$E)</f>
        <v>0</v>
      </c>
      <c r="BP117" s="108">
        <f>SUMIF('20.01'!$N:$N,$B:$B,'20.01'!$E:$E)</f>
        <v>0</v>
      </c>
      <c r="BQ117" s="108">
        <f>SUMIF('20.01'!$O:$O,$B:$B,'20.01'!$E:$E)</f>
        <v>0</v>
      </c>
      <c r="BR117" s="108">
        <f>SUMIF('20.01'!$T:$T,$B:$B,'20.01'!$E:$E)</f>
        <v>0</v>
      </c>
      <c r="BS117" s="108">
        <f>SUMIF('20.01'!$AT:$AT,$B:$B,'20.01'!$E:$E)</f>
        <v>0</v>
      </c>
      <c r="BT117" s="108">
        <f>SUMIF('20.01'!$AO:$AO,$B:$B,'20.01'!$E:$E)</f>
        <v>0</v>
      </c>
      <c r="BU117" s="108">
        <f t="shared" si="134"/>
        <v>36655.69</v>
      </c>
      <c r="BV117" s="108">
        <f>SUMIF('20.01'!$AE:$AE,$B:$B,'20.01'!$E:$E)</f>
        <v>0</v>
      </c>
      <c r="BW117" s="108">
        <f>SUMIF('20.01'!$AF:$AF,$B:$B,'20.01'!$E:$E)</f>
        <v>0</v>
      </c>
      <c r="BX117" s="108">
        <f>SUMIF('20.01'!$AG:$AG,$B:$B,'20.01'!$E:$E)</f>
        <v>36655.69</v>
      </c>
      <c r="BY117" s="108">
        <f t="shared" si="135"/>
        <v>0</v>
      </c>
      <c r="BZ117" s="108">
        <f>SUMIF('20.01'!$AH:$AH,$B:$B,'20.01'!$E:$E)</f>
        <v>0</v>
      </c>
      <c r="CA117" s="108">
        <f>SUMIF('20.01'!$AP:$AP,$B:$B,'20.01'!$E:$E)</f>
        <v>0</v>
      </c>
      <c r="CB117" s="108">
        <f>SUMIF('20.01'!$AD:$AD,$B:$B,'20.01'!$E:$E)</f>
        <v>0</v>
      </c>
      <c r="CC117" s="108">
        <f t="shared" si="136"/>
        <v>0</v>
      </c>
      <c r="CD117" s="108">
        <f>SUMIF('20.01'!$Z:$Z,$B:$B,'20.01'!$E:$E)</f>
        <v>0</v>
      </c>
      <c r="CE117" s="108">
        <f>SUMIF('20.01'!$S:$S,$B:$B,'20.01'!$E:$E)</f>
        <v>0</v>
      </c>
      <c r="CF117" s="108">
        <f t="shared" si="137"/>
        <v>0</v>
      </c>
      <c r="CG117" s="108">
        <f>SUMIF('20.01'!$AJ:$AJ,$B:$B,'20.01'!$E:$E)</f>
        <v>0</v>
      </c>
      <c r="CH117" s="108">
        <f>SUMIF('20.01'!$AL:$AL,$B:$B,'20.01'!$E:$E)</f>
        <v>0</v>
      </c>
      <c r="CI117" s="108">
        <f>SUMIF('20.01'!$AM:$AM,$B:$B,'20.01'!$E:$E)</f>
        <v>0</v>
      </c>
      <c r="CJ117" s="108">
        <f>SUMIF('20.01'!$W:$W,$B:$B,'20.01'!$E:$E)</f>
        <v>0</v>
      </c>
      <c r="CK117" s="108">
        <f>SUMIF('20.01'!$AR:$AR,$B:$B,'20.01'!$E:$E)</f>
        <v>0</v>
      </c>
      <c r="CL117" s="108">
        <f t="shared" si="138"/>
        <v>0</v>
      </c>
      <c r="CM117" s="108">
        <f>SUMIF('20.01'!$P:$P,$B:$B,'20.01'!$E:$E)</f>
        <v>0</v>
      </c>
      <c r="CN117" s="108">
        <f>SUMIF('20.01'!$Q:$Q,$B:$B,'20.01'!$E:$E)</f>
        <v>0</v>
      </c>
      <c r="CO117" s="108">
        <f>SUMIF('20.01'!$AK:$AK,$B:$B,'20.01'!$E:$E)</f>
        <v>0</v>
      </c>
      <c r="CP117" s="108">
        <f>SUMIF('20.01'!$U:$U,$B:$B,'20.01'!$E:$E)</f>
        <v>0</v>
      </c>
      <c r="CQ117" s="108">
        <f>SUMIF('20.01'!$R:$R,$B:$B,'20.01'!$E:$E)</f>
        <v>0</v>
      </c>
      <c r="CR117" s="108">
        <f>SUMIF('20.01'!$V:$V,$B:$B,'20.01'!$E:$E)</f>
        <v>0</v>
      </c>
      <c r="CS117" s="108">
        <f t="shared" si="139"/>
        <v>0</v>
      </c>
      <c r="CT117" s="108">
        <f>SUMIF('20.01'!$AQ:$AQ,$B:$B,'20.01'!$E:$E)</f>
        <v>0</v>
      </c>
      <c r="CU117" s="108">
        <f>SUMIF('20.01'!$AC:$AC,$B:$B,'20.01'!$E:$E)</f>
        <v>0</v>
      </c>
      <c r="CV117" s="108">
        <f>SUMIF('20.01'!$AS:$AS,$B:$B,'20.01'!$E:$E)</f>
        <v>0</v>
      </c>
      <c r="CW117" s="108">
        <f t="shared" si="140"/>
        <v>0</v>
      </c>
      <c r="CX117" s="108">
        <f>SUMIF('20.01'!$AB:$AB,$B:$B,'20.01'!$E:$E)</f>
        <v>0</v>
      </c>
      <c r="CY117" s="108">
        <f>SUMIF('20.01'!$AA:$AA,$B:$B,'20.01'!$E:$E)</f>
        <v>0</v>
      </c>
      <c r="CZ117" s="108">
        <f>SUMIF('20.01'!$AN:$AN,$B:$B,'20.01'!$E:$E)</f>
        <v>0</v>
      </c>
      <c r="DA117" s="108">
        <f>SUMIF('20.01'!$X:$X,$B:$B,'20.01'!$E:$E)</f>
        <v>0</v>
      </c>
      <c r="DB117" s="108">
        <f>SUMIF('20.01'!$Y:$Y,$B:$B,'20.01'!$E:$E)</f>
        <v>0</v>
      </c>
      <c r="DC117" s="108">
        <f t="shared" si="141"/>
        <v>2087.0715146542725</v>
      </c>
      <c r="DD117" s="127">
        <f t="shared" si="142"/>
        <v>308046.63958320336</v>
      </c>
      <c r="DE117" s="108">
        <f t="shared" si="165"/>
        <v>222564.07495229456</v>
      </c>
      <c r="DF117" s="127">
        <f t="shared" si="143"/>
        <v>493.18700769684767</v>
      </c>
      <c r="DG117" s="127">
        <f t="shared" si="95"/>
        <v>225.944109054628</v>
      </c>
      <c r="DH117" s="127">
        <f t="shared" si="96"/>
        <v>267.24289864221964</v>
      </c>
      <c r="DI117" s="108">
        <f>SUMIF('20.01'!$AZ:$AZ,$B:$B,'20.01'!$E:$E)+FH117*$DI$249</f>
        <v>33132.053343441316</v>
      </c>
      <c r="DJ117" s="108">
        <f>SUMIF('20.01'!$AY:$AY,$B:$B,'20.01'!$E:$E)</f>
        <v>0</v>
      </c>
      <c r="DK117" s="108">
        <f t="shared" si="97"/>
        <v>454.49370079119308</v>
      </c>
      <c r="DL117" s="108">
        <f>SUMIF('20.01'!$AX:$AX,$B:$B,'20.01'!$E:$E)</f>
        <v>0</v>
      </c>
      <c r="DM117" s="108">
        <f t="shared" si="98"/>
        <v>50947.884945439713</v>
      </c>
      <c r="DN117" s="108">
        <f>SUMIF('20.01'!$BA:$BA,$B:$B,'20.01'!$E:$E)</f>
        <v>0</v>
      </c>
      <c r="DO117" s="108">
        <f t="shared" si="99"/>
        <v>454.94563353974257</v>
      </c>
      <c r="DP117" s="108">
        <f>SUMIF('20.01'!$AW:$AW,$B:$B,'20.01'!$E:$E)</f>
        <v>0</v>
      </c>
      <c r="DQ117" s="108">
        <f t="shared" si="144"/>
        <v>241101.95892998244</v>
      </c>
      <c r="DR117" s="108">
        <f t="shared" si="145"/>
        <v>199645.55342765097</v>
      </c>
      <c r="DS117" s="108">
        <f t="shared" si="100"/>
        <v>64204.538741132237</v>
      </c>
      <c r="DT117" s="108">
        <f t="shared" si="101"/>
        <v>135441.01468651873</v>
      </c>
      <c r="DU117" s="108">
        <f t="shared" si="146"/>
        <v>33890.613820713668</v>
      </c>
      <c r="DV117" s="108">
        <f t="shared" si="147"/>
        <v>20122.091864972554</v>
      </c>
      <c r="DW117" s="108">
        <f t="shared" si="148"/>
        <v>13768.521955741113</v>
      </c>
      <c r="DX117" s="108">
        <f t="shared" si="149"/>
        <v>2852.9007973429284</v>
      </c>
      <c r="DY117" s="108">
        <f t="shared" si="150"/>
        <v>1679.9846706076848</v>
      </c>
      <c r="DZ117" s="108">
        <f t="shared" si="151"/>
        <v>1172.9161267352436</v>
      </c>
      <c r="EA117" s="108">
        <f t="shared" si="152"/>
        <v>2256.4821361972777</v>
      </c>
      <c r="EB117" s="108">
        <f t="shared" si="153"/>
        <v>178.10247816433724</v>
      </c>
      <c r="EC117" s="108">
        <f t="shared" si="154"/>
        <v>2278.3062699132279</v>
      </c>
      <c r="ED117" s="108">
        <f t="shared" si="155"/>
        <v>41016.478256860697</v>
      </c>
      <c r="EE117" s="108">
        <f t="shared" si="102"/>
        <v>243483.55334535261</v>
      </c>
      <c r="EF117" s="108">
        <f t="shared" si="156"/>
        <v>131481.11880649041</v>
      </c>
      <c r="EG117" s="108">
        <f t="shared" si="103"/>
        <v>112002.4345388622</v>
      </c>
      <c r="EH117" s="108">
        <f t="shared" si="104"/>
        <v>0</v>
      </c>
      <c r="EI117" s="108">
        <f t="shared" si="157"/>
        <v>0</v>
      </c>
      <c r="EJ117" s="108">
        <f t="shared" si="105"/>
        <v>0</v>
      </c>
      <c r="EK117" s="108">
        <f t="shared" si="106"/>
        <v>0</v>
      </c>
      <c r="EL117" s="108">
        <f>SUMIF('20.01'!$BF:$BF,$B:$B,'20.01'!$E:$E)</f>
        <v>0</v>
      </c>
      <c r="EM117" s="108">
        <f>SUMIF('20.01'!$BH:$BH,$B:$B,'20.01'!$E:$E)</f>
        <v>0</v>
      </c>
      <c r="EO117" s="115">
        <v>0</v>
      </c>
      <c r="EP117" s="107">
        <v>3.4064179950362856</v>
      </c>
      <c r="EQ117" s="108">
        <f t="shared" si="158"/>
        <v>3184.5</v>
      </c>
      <c r="ER117" s="107">
        <v>3.0862293990135403</v>
      </c>
      <c r="ES117" s="108">
        <f t="shared" si="107"/>
        <v>3184.5</v>
      </c>
      <c r="ET117" s="107">
        <v>0</v>
      </c>
      <c r="EU117" s="108">
        <f t="shared" si="108"/>
        <v>0</v>
      </c>
      <c r="EV117" s="108">
        <f t="shared" ref="EV117:EV148" si="168">E117</f>
        <v>3184.5</v>
      </c>
      <c r="EW117" s="108">
        <f t="shared" ref="EW117:EW148" si="169">E117</f>
        <v>3184.5</v>
      </c>
      <c r="EX117" s="108">
        <f t="shared" si="109"/>
        <v>3184.5</v>
      </c>
      <c r="EY117" s="108">
        <f t="shared" si="110"/>
        <v>3184.5</v>
      </c>
      <c r="EZ117" s="108">
        <f t="shared" si="111"/>
        <v>3184.5</v>
      </c>
      <c r="FA117" s="108">
        <f t="shared" si="112"/>
        <v>3184.5</v>
      </c>
      <c r="FB117" s="108">
        <f t="shared" si="113"/>
        <v>3184.5</v>
      </c>
      <c r="FC117" s="108">
        <f t="shared" si="114"/>
        <v>3184.5</v>
      </c>
      <c r="FD117" s="108">
        <f t="shared" si="115"/>
        <v>3184.5</v>
      </c>
      <c r="FE117" s="108">
        <f t="shared" si="116"/>
        <v>3184.5</v>
      </c>
      <c r="FF117" s="108">
        <f t="shared" si="117"/>
        <v>3184.5</v>
      </c>
      <c r="FG117" s="108">
        <f t="shared" si="118"/>
        <v>3184.5</v>
      </c>
      <c r="FH117" s="108">
        <f t="shared" si="159"/>
        <v>3184.5</v>
      </c>
      <c r="FI117" s="108">
        <v>3184.5</v>
      </c>
    </row>
    <row r="118" spans="1:165" ht="12" customHeight="1" x14ac:dyDescent="0.25">
      <c r="A118" s="22">
        <f t="shared" si="160"/>
        <v>113</v>
      </c>
      <c r="B118" s="10" t="s">
        <v>111</v>
      </c>
      <c r="C118" s="28">
        <v>2021</v>
      </c>
      <c r="D118" s="282"/>
      <c r="E118" s="126">
        <f t="shared" si="91"/>
        <v>6134.2800000000007</v>
      </c>
      <c r="F118" s="11">
        <f>SUMIF(Площади!$A:$A,$B:$B,Площади!$C:$C)</f>
        <v>5064.1000000000004</v>
      </c>
      <c r="G118" s="11">
        <f>SUMIF(Площади!$A:$A,$B:$B,Площади!$G:$G)</f>
        <v>1070.18</v>
      </c>
      <c r="H118" s="11">
        <f>SUMIF(Площади!$A:$A,$B:$B,Площади!$F:$F)</f>
        <v>1137.2</v>
      </c>
      <c r="I118" s="124" t="s">
        <v>494</v>
      </c>
      <c r="J118" s="12">
        <v>39.520000000000003</v>
      </c>
      <c r="K118" s="27">
        <v>4.49</v>
      </c>
      <c r="L118" s="27">
        <v>7.61</v>
      </c>
      <c r="M118" s="27">
        <v>11.85</v>
      </c>
      <c r="N118" s="27">
        <v>6.1</v>
      </c>
      <c r="O118" s="27">
        <v>2.78</v>
      </c>
      <c r="P118" s="27">
        <v>1.6</v>
      </c>
      <c r="Q118" s="27">
        <v>5.09</v>
      </c>
      <c r="R118" s="27">
        <v>0</v>
      </c>
      <c r="S118" s="35">
        <f t="shared" si="167"/>
        <v>41.100800000000007</v>
      </c>
      <c r="T118" s="33">
        <f t="shared" si="167"/>
        <v>4.6696</v>
      </c>
      <c r="U118" s="33">
        <f t="shared" si="167"/>
        <v>7.9144000000000005</v>
      </c>
      <c r="V118" s="33">
        <f t="shared" si="166"/>
        <v>12.324</v>
      </c>
      <c r="W118" s="33">
        <f t="shared" si="166"/>
        <v>6.3439999999999994</v>
      </c>
      <c r="X118" s="33">
        <f t="shared" si="166"/>
        <v>2.8912</v>
      </c>
      <c r="Y118" s="33">
        <f t="shared" si="163"/>
        <v>1.6640000000000001</v>
      </c>
      <c r="Z118" s="33">
        <f t="shared" si="163"/>
        <v>5.2935999999999996</v>
      </c>
      <c r="AA118" s="33">
        <f t="shared" si="163"/>
        <v>0</v>
      </c>
      <c r="AB118" s="36"/>
      <c r="AC118" s="36"/>
      <c r="AD118" s="122" t="s">
        <v>395</v>
      </c>
      <c r="AE118" s="37">
        <v>2</v>
      </c>
      <c r="AF118" s="38" t="s">
        <v>396</v>
      </c>
      <c r="AG118" s="282"/>
      <c r="AH118" s="26">
        <v>34.24</v>
      </c>
      <c r="AI118" s="26">
        <v>34.24</v>
      </c>
      <c r="AJ118" s="26">
        <v>2190</v>
      </c>
      <c r="AK118" s="26">
        <v>35.89</v>
      </c>
      <c r="AL118" s="26">
        <v>4.29</v>
      </c>
      <c r="AM118" s="282"/>
      <c r="AN118" s="15">
        <v>7.0000000000000001E-3</v>
      </c>
      <c r="AO118" s="15">
        <v>7.0000000000000001E-3</v>
      </c>
      <c r="AP118" s="16">
        <f t="shared" si="119"/>
        <v>4.193E-4</v>
      </c>
      <c r="AQ118" s="15">
        <f t="shared" si="120"/>
        <v>1.4E-2</v>
      </c>
      <c r="AR118" s="15">
        <v>3.23</v>
      </c>
      <c r="AS118" s="282"/>
      <c r="AT118" s="13">
        <f t="shared" si="121"/>
        <v>7.9604000000000008</v>
      </c>
      <c r="AU118" s="13">
        <f t="shared" si="122"/>
        <v>7.9604000000000008</v>
      </c>
      <c r="AV118" s="13">
        <f t="shared" si="123"/>
        <v>0.47682796</v>
      </c>
      <c r="AW118" s="13">
        <f t="shared" si="124"/>
        <v>15.920800000000002</v>
      </c>
      <c r="AX118" s="13">
        <f t="shared" si="125"/>
        <v>3673.1559999999999</v>
      </c>
      <c r="AY118" s="26">
        <f t="shared" si="126"/>
        <v>4.443294013315336E-2</v>
      </c>
      <c r="AZ118" s="26">
        <f t="shared" si="127"/>
        <v>4.443294013315336E-2</v>
      </c>
      <c r="BA118" s="26">
        <f t="shared" si="128"/>
        <v>0.17023240419413521</v>
      </c>
      <c r="BB118" s="26">
        <f t="shared" si="129"/>
        <v>9.3148260594560411E-2</v>
      </c>
      <c r="BC118" s="26">
        <f t="shared" si="130"/>
        <v>2.568816428333887</v>
      </c>
      <c r="BD118" s="282"/>
      <c r="BE118" s="108">
        <f t="shared" si="131"/>
        <v>485993.30139271129</v>
      </c>
      <c r="BF118" s="108">
        <f t="shared" si="132"/>
        <v>120008.42018187337</v>
      </c>
      <c r="BG118" s="108">
        <f t="shared" si="92"/>
        <v>31702.612921958738</v>
      </c>
      <c r="BH118" s="108">
        <f t="shared" si="93"/>
        <v>5272.1923169292668</v>
      </c>
      <c r="BI118" s="108">
        <f t="shared" si="94"/>
        <v>1880.6766577368803</v>
      </c>
      <c r="BJ118" s="127">
        <f t="shared" si="164"/>
        <v>10215.708285248491</v>
      </c>
      <c r="BK118" s="108">
        <f>SUMIF('20.01'!$K:$K,$B:$B,'20.01'!$E:$E)</f>
        <v>70937.23</v>
      </c>
      <c r="BL118" s="108">
        <f t="shared" si="133"/>
        <v>14539.91</v>
      </c>
      <c r="BM118" s="108">
        <f>SUMIF('20.01'!$AI:$AI,$B:$B,'20.01'!$E:$E)</f>
        <v>0</v>
      </c>
      <c r="BN118" s="108">
        <f>SUMIF('20.01'!$L:$L,$B:$B,'20.01'!$E:$E)</f>
        <v>14539.91</v>
      </c>
      <c r="BO118" s="108">
        <f>SUMIF('20.01'!$M:$M,$B:$B,'20.01'!$E:$E)</f>
        <v>0</v>
      </c>
      <c r="BP118" s="108">
        <f>SUMIF('20.01'!$N:$N,$B:$B,'20.01'!$E:$E)</f>
        <v>0</v>
      </c>
      <c r="BQ118" s="108">
        <f>SUMIF('20.01'!$O:$O,$B:$B,'20.01'!$E:$E)</f>
        <v>0</v>
      </c>
      <c r="BR118" s="108">
        <f>SUMIF('20.01'!$T:$T,$B:$B,'20.01'!$E:$E)</f>
        <v>0</v>
      </c>
      <c r="BS118" s="108">
        <f>SUMIF('20.01'!$AT:$AT,$B:$B,'20.01'!$E:$E)</f>
        <v>0</v>
      </c>
      <c r="BT118" s="108">
        <f>SUMIF('20.01'!$AO:$AO,$B:$B,'20.01'!$E:$E)</f>
        <v>229118.45</v>
      </c>
      <c r="BU118" s="108">
        <f t="shared" si="134"/>
        <v>0</v>
      </c>
      <c r="BV118" s="108">
        <f>SUMIF('20.01'!$AE:$AE,$B:$B,'20.01'!$E:$E)</f>
        <v>0</v>
      </c>
      <c r="BW118" s="108">
        <f>SUMIF('20.01'!$AF:$AF,$B:$B,'20.01'!$E:$E)</f>
        <v>0</v>
      </c>
      <c r="BX118" s="108">
        <f>SUMIF('20.01'!$AG:$AG,$B:$B,'20.01'!$E:$E)</f>
        <v>0</v>
      </c>
      <c r="BY118" s="108">
        <f t="shared" si="135"/>
        <v>0</v>
      </c>
      <c r="BZ118" s="108">
        <f>SUMIF('20.01'!$AH:$AH,$B:$B,'20.01'!$E:$E)</f>
        <v>0</v>
      </c>
      <c r="CA118" s="108">
        <f>SUMIF('20.01'!$AP:$AP,$B:$B,'20.01'!$E:$E)</f>
        <v>0</v>
      </c>
      <c r="CB118" s="108">
        <f>SUMIF('20.01'!$AD:$AD,$B:$B,'20.01'!$E:$E)</f>
        <v>0</v>
      </c>
      <c r="CC118" s="108">
        <f t="shared" si="136"/>
        <v>0</v>
      </c>
      <c r="CD118" s="108">
        <f>SUMIF('20.01'!$Z:$Z,$B:$B,'20.01'!$E:$E)</f>
        <v>0</v>
      </c>
      <c r="CE118" s="108">
        <f>SUMIF('20.01'!$S:$S,$B:$B,'20.01'!$E:$E)</f>
        <v>0</v>
      </c>
      <c r="CF118" s="108">
        <f t="shared" si="137"/>
        <v>118306.21</v>
      </c>
      <c r="CG118" s="108">
        <f>SUMIF('20.01'!$AJ:$AJ,$B:$B,'20.01'!$E:$E)</f>
        <v>118306.21</v>
      </c>
      <c r="CH118" s="108">
        <f>SUMIF('20.01'!$AL:$AL,$B:$B,'20.01'!$E:$E)</f>
        <v>0</v>
      </c>
      <c r="CI118" s="108">
        <f>SUMIF('20.01'!$AM:$AM,$B:$B,'20.01'!$E:$E)</f>
        <v>0</v>
      </c>
      <c r="CJ118" s="108">
        <f>SUMIF('20.01'!$W:$W,$B:$B,'20.01'!$E:$E)</f>
        <v>0</v>
      </c>
      <c r="CK118" s="108">
        <f>SUMIF('20.01'!$AR:$AR,$B:$B,'20.01'!$E:$E)</f>
        <v>0</v>
      </c>
      <c r="CL118" s="108">
        <f t="shared" si="138"/>
        <v>0</v>
      </c>
      <c r="CM118" s="108">
        <f>SUMIF('20.01'!$P:$P,$B:$B,'20.01'!$E:$E)</f>
        <v>0</v>
      </c>
      <c r="CN118" s="108">
        <f>SUMIF('20.01'!$Q:$Q,$B:$B,'20.01'!$E:$E)</f>
        <v>0</v>
      </c>
      <c r="CO118" s="108">
        <f>SUMIF('20.01'!$AK:$AK,$B:$B,'20.01'!$E:$E)</f>
        <v>0</v>
      </c>
      <c r="CP118" s="108">
        <f>SUMIF('20.01'!$U:$U,$B:$B,'20.01'!$E:$E)</f>
        <v>0</v>
      </c>
      <c r="CQ118" s="108">
        <f>SUMIF('20.01'!$R:$R,$B:$B,'20.01'!$E:$E)</f>
        <v>0</v>
      </c>
      <c r="CR118" s="108">
        <f>SUMIF('20.01'!$V:$V,$B:$B,'20.01'!$E:$E)</f>
        <v>0</v>
      </c>
      <c r="CS118" s="108">
        <f t="shared" si="139"/>
        <v>0</v>
      </c>
      <c r="CT118" s="108">
        <f>SUMIF('20.01'!$AQ:$AQ,$B:$B,'20.01'!$E:$E)</f>
        <v>0</v>
      </c>
      <c r="CU118" s="108">
        <f>SUMIF('20.01'!$AC:$AC,$B:$B,'20.01'!$E:$E)</f>
        <v>0</v>
      </c>
      <c r="CV118" s="108">
        <f>SUMIF('20.01'!$AS:$AS,$B:$B,'20.01'!$E:$E)</f>
        <v>0</v>
      </c>
      <c r="CW118" s="108">
        <f t="shared" si="140"/>
        <v>0</v>
      </c>
      <c r="CX118" s="108">
        <f>SUMIF('20.01'!$AB:$AB,$B:$B,'20.01'!$E:$E)</f>
        <v>0</v>
      </c>
      <c r="CY118" s="108">
        <f>SUMIF('20.01'!$AA:$AA,$B:$B,'20.01'!$E:$E)</f>
        <v>0</v>
      </c>
      <c r="CZ118" s="108">
        <f>SUMIF('20.01'!$AN:$AN,$B:$B,'20.01'!$E:$E)</f>
        <v>0</v>
      </c>
      <c r="DA118" s="108">
        <f>SUMIF('20.01'!$X:$X,$B:$B,'20.01'!$E:$E)</f>
        <v>0</v>
      </c>
      <c r="DB118" s="108">
        <f>SUMIF('20.01'!$Y:$Y,$B:$B,'20.01'!$E:$E)</f>
        <v>0</v>
      </c>
      <c r="DC118" s="108">
        <f t="shared" si="141"/>
        <v>4020.3112108379373</v>
      </c>
      <c r="DD118" s="127">
        <f t="shared" si="142"/>
        <v>530175.61987578985</v>
      </c>
      <c r="DE118" s="108">
        <f t="shared" si="165"/>
        <v>428723.61554352695</v>
      </c>
      <c r="DF118" s="127">
        <f t="shared" si="143"/>
        <v>950.02267155742447</v>
      </c>
      <c r="DG118" s="127">
        <f t="shared" si="95"/>
        <v>435.23455151252108</v>
      </c>
      <c r="DH118" s="127">
        <f t="shared" si="96"/>
        <v>514.78812004490339</v>
      </c>
      <c r="DI118" s="108">
        <f>SUMIF('20.01'!$AZ:$AZ,$B:$B,'20.01'!$E:$E)+FH118*$DI$249</f>
        <v>609.58185448428367</v>
      </c>
      <c r="DJ118" s="108">
        <f>SUMIF('20.01'!$AY:$AY,$B:$B,'20.01'!$E:$E)</f>
        <v>0</v>
      </c>
      <c r="DK118" s="108">
        <f t="shared" si="97"/>
        <v>875.48802602901549</v>
      </c>
      <c r="DL118" s="108">
        <f>SUMIF('20.01'!$AX:$AX,$B:$B,'20.01'!$E:$E)</f>
        <v>0</v>
      </c>
      <c r="DM118" s="108">
        <f t="shared" si="98"/>
        <v>98140.553199281494</v>
      </c>
      <c r="DN118" s="108">
        <f>SUMIF('20.01'!$BA:$BA,$B:$B,'20.01'!$E:$E)</f>
        <v>0</v>
      </c>
      <c r="DO118" s="108">
        <f t="shared" si="99"/>
        <v>876.35858091071498</v>
      </c>
      <c r="DP118" s="108">
        <f>SUMIF('20.01'!$AW:$AW,$B:$B,'20.01'!$E:$E)</f>
        <v>0</v>
      </c>
      <c r="DQ118" s="108">
        <f t="shared" si="144"/>
        <v>464433.01134401391</v>
      </c>
      <c r="DR118" s="108">
        <f t="shared" si="145"/>
        <v>384575.82838127512</v>
      </c>
      <c r="DS118" s="108">
        <f t="shared" si="100"/>
        <v>123676.75236581963</v>
      </c>
      <c r="DT118" s="108">
        <f t="shared" si="101"/>
        <v>260899.0760154555</v>
      </c>
      <c r="DU118" s="108">
        <f t="shared" si="146"/>
        <v>65283.251545965592</v>
      </c>
      <c r="DV118" s="108">
        <f t="shared" si="147"/>
        <v>38761.044335206105</v>
      </c>
      <c r="DW118" s="108">
        <f t="shared" si="148"/>
        <v>26522.207210759487</v>
      </c>
      <c r="DX118" s="108">
        <f t="shared" si="149"/>
        <v>5495.5227832076553</v>
      </c>
      <c r="DY118" s="108">
        <f t="shared" si="150"/>
        <v>3236.142680237183</v>
      </c>
      <c r="DZ118" s="108">
        <f t="shared" si="151"/>
        <v>2259.3801029704723</v>
      </c>
      <c r="EA118" s="108">
        <f t="shared" si="152"/>
        <v>4346.6457021297647</v>
      </c>
      <c r="EB118" s="108">
        <f t="shared" si="153"/>
        <v>343.07755369883199</v>
      </c>
      <c r="EC118" s="108">
        <f t="shared" si="154"/>
        <v>4388.6853777369488</v>
      </c>
      <c r="ED118" s="108">
        <f t="shared" si="155"/>
        <v>79009.754197360788</v>
      </c>
      <c r="EE118" s="108">
        <f t="shared" si="102"/>
        <v>614233.48255858477</v>
      </c>
      <c r="EF118" s="108">
        <f t="shared" si="156"/>
        <v>253271.15637377233</v>
      </c>
      <c r="EG118" s="108">
        <f t="shared" si="103"/>
        <v>215749.50357765789</v>
      </c>
      <c r="EH118" s="108">
        <f t="shared" si="104"/>
        <v>145212.82260715455</v>
      </c>
      <c r="EI118" s="108">
        <f t="shared" si="157"/>
        <v>226868.33888400794</v>
      </c>
      <c r="EJ118" s="108">
        <f t="shared" si="105"/>
        <v>220294.14009357808</v>
      </c>
      <c r="EK118" s="108">
        <f t="shared" si="106"/>
        <v>652.21879042985256</v>
      </c>
      <c r="EL118" s="108">
        <f>SUMIF('20.01'!$BF:$BF,$B:$B,'20.01'!$E:$E)</f>
        <v>5921.98</v>
      </c>
      <c r="EM118" s="108">
        <f>SUMIF('20.01'!$BH:$BH,$B:$B,'20.01'!$E:$E)</f>
        <v>0</v>
      </c>
      <c r="EO118" s="115">
        <v>9.5794249871242916E-3</v>
      </c>
      <c r="EP118" s="107">
        <v>3.4064177925803536</v>
      </c>
      <c r="EQ118" s="108">
        <f t="shared" si="158"/>
        <v>6134.28</v>
      </c>
      <c r="ER118" s="107">
        <v>3.0862309678846271</v>
      </c>
      <c r="ES118" s="108">
        <f t="shared" si="107"/>
        <v>6134.28</v>
      </c>
      <c r="ET118" s="107">
        <v>1.6009269939568196</v>
      </c>
      <c r="EU118" s="108">
        <f t="shared" si="108"/>
        <v>6134.28</v>
      </c>
      <c r="EV118" s="108">
        <f t="shared" si="168"/>
        <v>6134.2800000000007</v>
      </c>
      <c r="EW118" s="108">
        <f t="shared" si="169"/>
        <v>6134.2800000000007</v>
      </c>
      <c r="EX118" s="108">
        <f t="shared" si="109"/>
        <v>6134.2800000000007</v>
      </c>
      <c r="EY118" s="108">
        <f t="shared" si="110"/>
        <v>6134.2800000000007</v>
      </c>
      <c r="EZ118" s="108">
        <f t="shared" si="111"/>
        <v>6134.2800000000007</v>
      </c>
      <c r="FA118" s="108">
        <f t="shared" si="112"/>
        <v>6134.2800000000007</v>
      </c>
      <c r="FB118" s="108">
        <f t="shared" si="113"/>
        <v>6134.2800000000007</v>
      </c>
      <c r="FC118" s="108">
        <f t="shared" si="114"/>
        <v>6134.2800000000007</v>
      </c>
      <c r="FD118" s="108">
        <f t="shared" si="115"/>
        <v>6134.2800000000007</v>
      </c>
      <c r="FE118" s="108">
        <f t="shared" si="116"/>
        <v>6134.2800000000007</v>
      </c>
      <c r="FF118" s="108">
        <f t="shared" si="117"/>
        <v>6134.2800000000007</v>
      </c>
      <c r="FG118" s="108">
        <f t="shared" si="118"/>
        <v>6134.2800000000007</v>
      </c>
      <c r="FH118" s="108">
        <f t="shared" si="159"/>
        <v>6134.28</v>
      </c>
      <c r="FI118" s="108">
        <v>6134.28</v>
      </c>
    </row>
    <row r="119" spans="1:165" ht="12" customHeight="1" x14ac:dyDescent="0.25">
      <c r="A119" s="22">
        <f t="shared" si="160"/>
        <v>114</v>
      </c>
      <c r="B119" s="10" t="s">
        <v>112</v>
      </c>
      <c r="C119" s="28">
        <v>2021</v>
      </c>
      <c r="D119" s="282"/>
      <c r="E119" s="126">
        <f t="shared" si="91"/>
        <v>3498.95</v>
      </c>
      <c r="F119" s="11">
        <f>SUMIF(Площади!$A:$A,$B:$B,Площади!$C:$C)</f>
        <v>3498.95</v>
      </c>
      <c r="G119" s="11">
        <f>SUMIF(Площади!$A:$A,$B:$B,Площади!$G:$G)</f>
        <v>0</v>
      </c>
      <c r="H119" s="11">
        <f>SUMIF(Площади!$A:$A,$B:$B,Площади!$F:$F)</f>
        <v>384</v>
      </c>
      <c r="I119" s="124" t="s">
        <v>494</v>
      </c>
      <c r="J119" s="12">
        <v>27.35</v>
      </c>
      <c r="K119" s="26">
        <v>4.4800000000000004</v>
      </c>
      <c r="L119" s="26">
        <v>5.83</v>
      </c>
      <c r="M119" s="26">
        <v>7.93</v>
      </c>
      <c r="N119" s="26">
        <v>6.1</v>
      </c>
      <c r="O119" s="26">
        <v>2.78</v>
      </c>
      <c r="P119" s="26">
        <v>0</v>
      </c>
      <c r="Q119" s="26">
        <v>0</v>
      </c>
      <c r="R119" s="26">
        <v>0.23</v>
      </c>
      <c r="S119" s="35">
        <f t="shared" si="167"/>
        <v>28.444000000000003</v>
      </c>
      <c r="T119" s="33">
        <f t="shared" si="167"/>
        <v>4.6592000000000002</v>
      </c>
      <c r="U119" s="33">
        <f t="shared" si="167"/>
        <v>6.0632000000000001</v>
      </c>
      <c r="V119" s="33">
        <f t="shared" si="166"/>
        <v>8.2471999999999994</v>
      </c>
      <c r="W119" s="33">
        <f t="shared" si="166"/>
        <v>6.3439999999999994</v>
      </c>
      <c r="X119" s="33">
        <f t="shared" si="166"/>
        <v>2.8912</v>
      </c>
      <c r="Y119" s="33">
        <f t="shared" si="163"/>
        <v>0</v>
      </c>
      <c r="Z119" s="33">
        <f t="shared" si="163"/>
        <v>0</v>
      </c>
      <c r="AA119" s="33">
        <f t="shared" si="163"/>
        <v>0.23920000000000002</v>
      </c>
      <c r="AB119" s="36"/>
      <c r="AC119" s="36"/>
      <c r="AD119" s="122" t="s">
        <v>396</v>
      </c>
      <c r="AE119" s="37">
        <v>0</v>
      </c>
      <c r="AF119" s="38" t="s">
        <v>396</v>
      </c>
      <c r="AG119" s="282"/>
      <c r="AH119" s="26">
        <v>34.24</v>
      </c>
      <c r="AI119" s="26">
        <v>34.24</v>
      </c>
      <c r="AJ119" s="26">
        <v>2190</v>
      </c>
      <c r="AK119" s="26">
        <v>35.89</v>
      </c>
      <c r="AL119" s="26">
        <v>5.93</v>
      </c>
      <c r="AM119" s="282"/>
      <c r="AN119" s="15">
        <v>1.2999999999999999E-2</v>
      </c>
      <c r="AO119" s="15">
        <v>1.2999999999999999E-2</v>
      </c>
      <c r="AP119" s="16">
        <f t="shared" si="119"/>
        <v>7.7870000000000001E-4</v>
      </c>
      <c r="AQ119" s="15">
        <f t="shared" si="120"/>
        <v>2.5999999999999999E-2</v>
      </c>
      <c r="AR119" s="15">
        <v>0.68300000000000005</v>
      </c>
      <c r="AS119" s="282"/>
      <c r="AT119" s="13">
        <f t="shared" si="121"/>
        <v>4.992</v>
      </c>
      <c r="AU119" s="13">
        <f t="shared" si="122"/>
        <v>4.992</v>
      </c>
      <c r="AV119" s="13">
        <f t="shared" si="123"/>
        <v>0.29902079999999998</v>
      </c>
      <c r="AW119" s="13">
        <f t="shared" si="124"/>
        <v>9.984</v>
      </c>
      <c r="AX119" s="13">
        <f t="shared" si="125"/>
        <v>262.27200000000005</v>
      </c>
      <c r="AY119" s="26">
        <f t="shared" si="126"/>
        <v>4.885067806056103E-2</v>
      </c>
      <c r="AZ119" s="26">
        <f t="shared" si="127"/>
        <v>4.885067806056103E-2</v>
      </c>
      <c r="BA119" s="26">
        <f t="shared" si="128"/>
        <v>0.18715773360579602</v>
      </c>
      <c r="BB119" s="26">
        <f t="shared" si="129"/>
        <v>0.10240951142485603</v>
      </c>
      <c r="BC119" s="26">
        <f t="shared" si="130"/>
        <v>0.44449705197273476</v>
      </c>
      <c r="BD119" s="282"/>
      <c r="BE119" s="108">
        <f t="shared" si="131"/>
        <v>1007410.9375339285</v>
      </c>
      <c r="BF119" s="108">
        <f t="shared" si="132"/>
        <v>91353.900405274268</v>
      </c>
      <c r="BG119" s="108">
        <f t="shared" si="92"/>
        <v>18082.946569652431</v>
      </c>
      <c r="BH119" s="108">
        <f t="shared" si="93"/>
        <v>3007.221272475279</v>
      </c>
      <c r="BI119" s="108">
        <f t="shared" si="94"/>
        <v>1072.7246867747244</v>
      </c>
      <c r="BJ119" s="127">
        <f t="shared" si="164"/>
        <v>5826.9678763718321</v>
      </c>
      <c r="BK119" s="108">
        <f>SUMIF('20.01'!$K:$K,$B:$B,'20.01'!$E:$E)</f>
        <v>63364.04</v>
      </c>
      <c r="BL119" s="108">
        <f t="shared" si="133"/>
        <v>0</v>
      </c>
      <c r="BM119" s="108">
        <f>SUMIF('20.01'!$AI:$AI,$B:$B,'20.01'!$E:$E)</f>
        <v>0</v>
      </c>
      <c r="BN119" s="108">
        <f>SUMIF('20.01'!$L:$L,$B:$B,'20.01'!$E:$E)</f>
        <v>0</v>
      </c>
      <c r="BO119" s="108">
        <f>SUMIF('20.01'!$M:$M,$B:$B,'20.01'!$E:$E)</f>
        <v>0</v>
      </c>
      <c r="BP119" s="108">
        <f>SUMIF('20.01'!$N:$N,$B:$B,'20.01'!$E:$E)</f>
        <v>0</v>
      </c>
      <c r="BQ119" s="108">
        <f>SUMIF('20.01'!$O:$O,$B:$B,'20.01'!$E:$E)</f>
        <v>0</v>
      </c>
      <c r="BR119" s="108">
        <f>SUMIF('20.01'!$T:$T,$B:$B,'20.01'!$E:$E)</f>
        <v>0</v>
      </c>
      <c r="BS119" s="108">
        <f>SUMIF('20.01'!$AT:$AT,$B:$B,'20.01'!$E:$E)</f>
        <v>0</v>
      </c>
      <c r="BT119" s="108">
        <f>SUMIF('20.01'!$AO:$AO,$B:$B,'20.01'!$E:$E)</f>
        <v>0</v>
      </c>
      <c r="BU119" s="108">
        <f t="shared" si="134"/>
        <v>0</v>
      </c>
      <c r="BV119" s="108">
        <f>SUMIF('20.01'!$AE:$AE,$B:$B,'20.01'!$E:$E)</f>
        <v>0</v>
      </c>
      <c r="BW119" s="108">
        <f>SUMIF('20.01'!$AF:$AF,$B:$B,'20.01'!$E:$E)</f>
        <v>0</v>
      </c>
      <c r="BX119" s="108">
        <f>SUMIF('20.01'!$AG:$AG,$B:$B,'20.01'!$E:$E)</f>
        <v>0</v>
      </c>
      <c r="BY119" s="108">
        <f t="shared" si="135"/>
        <v>0</v>
      </c>
      <c r="BZ119" s="108">
        <f>SUMIF('20.01'!$AH:$AH,$B:$B,'20.01'!$E:$E)</f>
        <v>0</v>
      </c>
      <c r="CA119" s="108">
        <f>SUMIF('20.01'!$AP:$AP,$B:$B,'20.01'!$E:$E)</f>
        <v>0</v>
      </c>
      <c r="CB119" s="108">
        <f>SUMIF('20.01'!$AD:$AD,$B:$B,'20.01'!$E:$E)</f>
        <v>0</v>
      </c>
      <c r="CC119" s="108">
        <f t="shared" si="136"/>
        <v>0</v>
      </c>
      <c r="CD119" s="108">
        <f>SUMIF('20.01'!$Z:$Z,$B:$B,'20.01'!$E:$E)</f>
        <v>0</v>
      </c>
      <c r="CE119" s="108">
        <f>SUMIF('20.01'!$S:$S,$B:$B,'20.01'!$E:$E)</f>
        <v>0</v>
      </c>
      <c r="CF119" s="108">
        <f t="shared" si="137"/>
        <v>913763.88</v>
      </c>
      <c r="CG119" s="108">
        <f>SUMIF('20.01'!$AJ:$AJ,$B:$B,'20.01'!$E:$E)</f>
        <v>160946.07999999999</v>
      </c>
      <c r="CH119" s="108">
        <f>SUMIF('20.01'!$AL:$AL,$B:$B,'20.01'!$E:$E)</f>
        <v>752817.8</v>
      </c>
      <c r="CI119" s="108">
        <f>SUMIF('20.01'!$AM:$AM,$B:$B,'20.01'!$E:$E)</f>
        <v>0</v>
      </c>
      <c r="CJ119" s="108">
        <f>SUMIF('20.01'!$W:$W,$B:$B,'20.01'!$E:$E)</f>
        <v>0</v>
      </c>
      <c r="CK119" s="108">
        <f>SUMIF('20.01'!$AR:$AR,$B:$B,'20.01'!$E:$E)</f>
        <v>0</v>
      </c>
      <c r="CL119" s="108">
        <f t="shared" si="138"/>
        <v>0</v>
      </c>
      <c r="CM119" s="108">
        <f>SUMIF('20.01'!$P:$P,$B:$B,'20.01'!$E:$E)</f>
        <v>0</v>
      </c>
      <c r="CN119" s="108">
        <f>SUMIF('20.01'!$Q:$Q,$B:$B,'20.01'!$E:$E)</f>
        <v>0</v>
      </c>
      <c r="CO119" s="108">
        <f>SUMIF('20.01'!$AK:$AK,$B:$B,'20.01'!$E:$E)</f>
        <v>0</v>
      </c>
      <c r="CP119" s="108">
        <f>SUMIF('20.01'!$U:$U,$B:$B,'20.01'!$E:$E)</f>
        <v>0</v>
      </c>
      <c r="CQ119" s="108">
        <f>SUMIF('20.01'!$R:$R,$B:$B,'20.01'!$E:$E)</f>
        <v>0</v>
      </c>
      <c r="CR119" s="108">
        <f>SUMIF('20.01'!$V:$V,$B:$B,'20.01'!$E:$E)</f>
        <v>0</v>
      </c>
      <c r="CS119" s="108">
        <f t="shared" si="139"/>
        <v>0</v>
      </c>
      <c r="CT119" s="108">
        <f>SUMIF('20.01'!$AQ:$AQ,$B:$B,'20.01'!$E:$E)</f>
        <v>0</v>
      </c>
      <c r="CU119" s="108">
        <f>SUMIF('20.01'!$AC:$AC,$B:$B,'20.01'!$E:$E)</f>
        <v>0</v>
      </c>
      <c r="CV119" s="108">
        <f>SUMIF('20.01'!$AS:$AS,$B:$B,'20.01'!$E:$E)</f>
        <v>0</v>
      </c>
      <c r="CW119" s="108">
        <f t="shared" si="140"/>
        <v>0</v>
      </c>
      <c r="CX119" s="108">
        <f>SUMIF('20.01'!$AB:$AB,$B:$B,'20.01'!$E:$E)</f>
        <v>0</v>
      </c>
      <c r="CY119" s="108">
        <f>SUMIF('20.01'!$AA:$AA,$B:$B,'20.01'!$E:$E)</f>
        <v>0</v>
      </c>
      <c r="CZ119" s="108">
        <f>SUMIF('20.01'!$AN:$AN,$B:$B,'20.01'!$E:$E)</f>
        <v>0</v>
      </c>
      <c r="DA119" s="108">
        <f>SUMIF('20.01'!$X:$X,$B:$B,'20.01'!$E:$E)</f>
        <v>0</v>
      </c>
      <c r="DB119" s="108">
        <f>SUMIF('20.01'!$Y:$Y,$B:$B,'20.01'!$E:$E)</f>
        <v>0</v>
      </c>
      <c r="DC119" s="108">
        <f t="shared" si="141"/>
        <v>2293.1571286542835</v>
      </c>
      <c r="DD119" s="127">
        <f t="shared" si="142"/>
        <v>374530.76019301289</v>
      </c>
      <c r="DE119" s="108">
        <f t="shared" si="165"/>
        <v>244540.92323891693</v>
      </c>
      <c r="DF119" s="127">
        <f t="shared" si="143"/>
        <v>541.88622407941114</v>
      </c>
      <c r="DG119" s="127">
        <f t="shared" si="95"/>
        <v>248.2547151441955</v>
      </c>
      <c r="DH119" s="127">
        <f t="shared" si="96"/>
        <v>293.63150893521561</v>
      </c>
      <c r="DI119" s="108">
        <f>SUMIF('20.01'!$AZ:$AZ,$B:$B,'20.01'!$E:$E)+FH119*$DI$249</f>
        <v>72470.031185754124</v>
      </c>
      <c r="DJ119" s="108">
        <f>SUMIF('20.01'!$AY:$AY,$B:$B,'20.01'!$E:$E)</f>
        <v>0</v>
      </c>
      <c r="DK119" s="108">
        <f t="shared" si="97"/>
        <v>499.37218853300197</v>
      </c>
      <c r="DL119" s="108">
        <f>SUMIF('20.01'!$AX:$AX,$B:$B,'20.01'!$E:$E)</f>
        <v>0</v>
      </c>
      <c r="DM119" s="108">
        <f t="shared" si="98"/>
        <v>55978.678608838512</v>
      </c>
      <c r="DN119" s="108">
        <f>SUMIF('20.01'!$BA:$BA,$B:$B,'20.01'!$E:$E)</f>
        <v>0</v>
      </c>
      <c r="DO119" s="108">
        <f t="shared" si="99"/>
        <v>499.86874689084061</v>
      </c>
      <c r="DP119" s="108">
        <f>SUMIF('20.01'!$AW:$AW,$B:$B,'20.01'!$E:$E)</f>
        <v>0</v>
      </c>
      <c r="DQ119" s="108">
        <f t="shared" si="144"/>
        <v>264909.31047199306</v>
      </c>
      <c r="DR119" s="108">
        <f t="shared" si="145"/>
        <v>219359.33715361258</v>
      </c>
      <c r="DS119" s="108">
        <f t="shared" si="100"/>
        <v>70544.346311284215</v>
      </c>
      <c r="DT119" s="108">
        <f t="shared" si="101"/>
        <v>148814.99084232835</v>
      </c>
      <c r="DU119" s="108">
        <f t="shared" si="146"/>
        <v>37237.105739672181</v>
      </c>
      <c r="DV119" s="108">
        <f t="shared" si="147"/>
        <v>22109.026010659665</v>
      </c>
      <c r="DW119" s="108">
        <f t="shared" si="148"/>
        <v>15128.079729012516</v>
      </c>
      <c r="DX119" s="108">
        <f t="shared" si="149"/>
        <v>3134.6073935823638</v>
      </c>
      <c r="DY119" s="108">
        <f t="shared" si="150"/>
        <v>1845.8729355386272</v>
      </c>
      <c r="DZ119" s="108">
        <f t="shared" si="151"/>
        <v>1288.7344580437366</v>
      </c>
      <c r="EA119" s="108">
        <f t="shared" si="152"/>
        <v>2479.2960183537334</v>
      </c>
      <c r="EB119" s="108">
        <f t="shared" si="153"/>
        <v>195.68901427951252</v>
      </c>
      <c r="EC119" s="108">
        <f t="shared" si="154"/>
        <v>2503.2751524926634</v>
      </c>
      <c r="ED119" s="108">
        <f t="shared" si="155"/>
        <v>45066.605934006191</v>
      </c>
      <c r="EE119" s="108">
        <f t="shared" si="102"/>
        <v>267526.07284588518</v>
      </c>
      <c r="EF119" s="108">
        <f t="shared" si="156"/>
        <v>144464.079336778</v>
      </c>
      <c r="EG119" s="108">
        <f t="shared" si="103"/>
        <v>123061.99350910718</v>
      </c>
      <c r="EH119" s="108">
        <f t="shared" si="104"/>
        <v>0</v>
      </c>
      <c r="EI119" s="108">
        <f t="shared" si="157"/>
        <v>0</v>
      </c>
      <c r="EJ119" s="108">
        <f t="shared" si="105"/>
        <v>0</v>
      </c>
      <c r="EK119" s="108">
        <f t="shared" si="106"/>
        <v>0</v>
      </c>
      <c r="EL119" s="108">
        <f>SUMIF('20.01'!$BF:$BF,$B:$B,'20.01'!$E:$E)</f>
        <v>0</v>
      </c>
      <c r="EM119" s="108">
        <f>SUMIF('20.01'!$BH:$BH,$B:$B,'20.01'!$E:$E)</f>
        <v>0</v>
      </c>
      <c r="EO119" s="115">
        <v>0</v>
      </c>
      <c r="EP119" s="107">
        <v>3.4064191828977268</v>
      </c>
      <c r="EQ119" s="108">
        <f t="shared" si="158"/>
        <v>3498.9499999999994</v>
      </c>
      <c r="ER119" s="107">
        <v>3.0862284971205654</v>
      </c>
      <c r="ES119" s="108">
        <f t="shared" si="107"/>
        <v>3498.9499999999994</v>
      </c>
      <c r="ET119" s="107">
        <v>0</v>
      </c>
      <c r="EU119" s="108">
        <f t="shared" si="108"/>
        <v>0</v>
      </c>
      <c r="EV119" s="108">
        <f t="shared" si="168"/>
        <v>3498.95</v>
      </c>
      <c r="EW119" s="108">
        <f t="shared" si="169"/>
        <v>3498.95</v>
      </c>
      <c r="EX119" s="108">
        <f t="shared" si="109"/>
        <v>3498.95</v>
      </c>
      <c r="EY119" s="108">
        <f t="shared" si="110"/>
        <v>3498.95</v>
      </c>
      <c r="EZ119" s="108">
        <f t="shared" si="111"/>
        <v>3498.95</v>
      </c>
      <c r="FA119" s="108">
        <f t="shared" si="112"/>
        <v>3498.95</v>
      </c>
      <c r="FB119" s="108">
        <f t="shared" si="113"/>
        <v>3498.95</v>
      </c>
      <c r="FC119" s="108">
        <f t="shared" si="114"/>
        <v>3498.95</v>
      </c>
      <c r="FD119" s="108">
        <f t="shared" si="115"/>
        <v>3498.95</v>
      </c>
      <c r="FE119" s="108">
        <f t="shared" si="116"/>
        <v>3498.95</v>
      </c>
      <c r="FF119" s="108">
        <f t="shared" si="117"/>
        <v>3498.95</v>
      </c>
      <c r="FG119" s="108">
        <f t="shared" si="118"/>
        <v>3498.95</v>
      </c>
      <c r="FH119" s="108">
        <f t="shared" si="159"/>
        <v>3498.9499999999994</v>
      </c>
      <c r="FI119" s="108">
        <v>3498.9499999999994</v>
      </c>
    </row>
    <row r="120" spans="1:165" ht="12" customHeight="1" x14ac:dyDescent="0.25">
      <c r="A120" s="22">
        <f t="shared" si="160"/>
        <v>115</v>
      </c>
      <c r="B120" s="10" t="s">
        <v>113</v>
      </c>
      <c r="C120" s="28">
        <v>2021</v>
      </c>
      <c r="D120" s="282"/>
      <c r="E120" s="126">
        <f t="shared" si="91"/>
        <v>3161</v>
      </c>
      <c r="F120" s="11">
        <f>SUMIF(Площади!$A:$A,$B:$B,Площади!$C:$C)</f>
        <v>3161</v>
      </c>
      <c r="G120" s="11">
        <f>SUMIF(Площади!$A:$A,$B:$B,Площади!$G:$G)</f>
        <v>0</v>
      </c>
      <c r="H120" s="11">
        <f>SUMIF(Площади!$A:$A,$B:$B,Площади!$F:$F)</f>
        <v>297.60000000000002</v>
      </c>
      <c r="I120" s="124" t="s">
        <v>494</v>
      </c>
      <c r="J120" s="12">
        <v>27.35</v>
      </c>
      <c r="K120" s="26">
        <v>4.4800000000000004</v>
      </c>
      <c r="L120" s="26">
        <v>5.83</v>
      </c>
      <c r="M120" s="26">
        <v>7.93</v>
      </c>
      <c r="N120" s="26">
        <v>6.1</v>
      </c>
      <c r="O120" s="26">
        <v>2.78</v>
      </c>
      <c r="P120" s="26">
        <v>0</v>
      </c>
      <c r="Q120" s="26">
        <v>0</v>
      </c>
      <c r="R120" s="26">
        <v>0.23</v>
      </c>
      <c r="S120" s="35">
        <f t="shared" si="167"/>
        <v>28.444000000000003</v>
      </c>
      <c r="T120" s="33">
        <f t="shared" si="167"/>
        <v>4.6592000000000002</v>
      </c>
      <c r="U120" s="33">
        <f t="shared" si="167"/>
        <v>6.0632000000000001</v>
      </c>
      <c r="V120" s="33">
        <f t="shared" si="166"/>
        <v>8.2471999999999994</v>
      </c>
      <c r="W120" s="33">
        <f t="shared" si="166"/>
        <v>6.3439999999999994</v>
      </c>
      <c r="X120" s="33">
        <f t="shared" si="166"/>
        <v>2.8912</v>
      </c>
      <c r="Y120" s="33">
        <f t="shared" si="163"/>
        <v>0</v>
      </c>
      <c r="Z120" s="33">
        <f t="shared" si="163"/>
        <v>0</v>
      </c>
      <c r="AA120" s="33">
        <f t="shared" si="163"/>
        <v>0.23920000000000002</v>
      </c>
      <c r="AB120" s="36"/>
      <c r="AC120" s="36"/>
      <c r="AD120" s="122" t="s">
        <v>396</v>
      </c>
      <c r="AE120" s="37">
        <v>0</v>
      </c>
      <c r="AF120" s="38" t="s">
        <v>396</v>
      </c>
      <c r="AG120" s="282"/>
      <c r="AH120" s="26">
        <v>34.24</v>
      </c>
      <c r="AI120" s="26">
        <v>34.24</v>
      </c>
      <c r="AJ120" s="26">
        <v>2190</v>
      </c>
      <c r="AK120" s="26">
        <v>35.89</v>
      </c>
      <c r="AL120" s="26">
        <v>5.93</v>
      </c>
      <c r="AM120" s="282"/>
      <c r="AN120" s="15">
        <v>1.2999999999999999E-2</v>
      </c>
      <c r="AO120" s="15">
        <v>1.2999999999999999E-2</v>
      </c>
      <c r="AP120" s="16">
        <f t="shared" si="119"/>
        <v>7.7870000000000001E-4</v>
      </c>
      <c r="AQ120" s="15">
        <f t="shared" si="120"/>
        <v>2.5999999999999999E-2</v>
      </c>
      <c r="AR120" s="15">
        <v>0.68300000000000005</v>
      </c>
      <c r="AS120" s="282"/>
      <c r="AT120" s="13">
        <f t="shared" si="121"/>
        <v>3.8688000000000002</v>
      </c>
      <c r="AU120" s="13">
        <f t="shared" si="122"/>
        <v>3.8688000000000002</v>
      </c>
      <c r="AV120" s="13">
        <f t="shared" si="123"/>
        <v>0.23174112000000002</v>
      </c>
      <c r="AW120" s="13">
        <f t="shared" si="124"/>
        <v>7.7376000000000005</v>
      </c>
      <c r="AX120" s="13">
        <f t="shared" si="125"/>
        <v>203.26080000000002</v>
      </c>
      <c r="AY120" s="26">
        <f t="shared" si="126"/>
        <v>4.1906900347991147E-2</v>
      </c>
      <c r="AZ120" s="26">
        <f t="shared" si="127"/>
        <v>4.1906900347991147E-2</v>
      </c>
      <c r="BA120" s="26">
        <f t="shared" si="128"/>
        <v>0.16055458804175896</v>
      </c>
      <c r="BB120" s="26">
        <f t="shared" si="129"/>
        <v>8.785272508699779E-2</v>
      </c>
      <c r="BC120" s="26">
        <f t="shared" si="130"/>
        <v>0.3813149459031952</v>
      </c>
      <c r="BD120" s="282"/>
      <c r="BE120" s="108">
        <f t="shared" si="131"/>
        <v>596529.19840802194</v>
      </c>
      <c r="BF120" s="108">
        <f t="shared" si="132"/>
        <v>75709.138425976926</v>
      </c>
      <c r="BG120" s="108">
        <f t="shared" si="92"/>
        <v>16336.384945961316</v>
      </c>
      <c r="BH120" s="108">
        <f t="shared" si="93"/>
        <v>2716.7654417166173</v>
      </c>
      <c r="BI120" s="108">
        <f t="shared" si="94"/>
        <v>969.11437285325724</v>
      </c>
      <c r="BJ120" s="127">
        <f t="shared" si="164"/>
        <v>5264.1636654457379</v>
      </c>
      <c r="BK120" s="108">
        <f>SUMIF('20.01'!$K:$K,$B:$B,'20.01'!$E:$E)</f>
        <v>50422.71</v>
      </c>
      <c r="BL120" s="108">
        <f t="shared" si="133"/>
        <v>0</v>
      </c>
      <c r="BM120" s="108">
        <f>SUMIF('20.01'!$AI:$AI,$B:$B,'20.01'!$E:$E)</f>
        <v>0</v>
      </c>
      <c r="BN120" s="108">
        <f>SUMIF('20.01'!$L:$L,$B:$B,'20.01'!$E:$E)</f>
        <v>0</v>
      </c>
      <c r="BO120" s="108">
        <f>SUMIF('20.01'!$M:$M,$B:$B,'20.01'!$E:$E)</f>
        <v>0</v>
      </c>
      <c r="BP120" s="108">
        <f>SUMIF('20.01'!$N:$N,$B:$B,'20.01'!$E:$E)</f>
        <v>0</v>
      </c>
      <c r="BQ120" s="108">
        <f>SUMIF('20.01'!$O:$O,$B:$B,'20.01'!$E:$E)</f>
        <v>0</v>
      </c>
      <c r="BR120" s="108">
        <f>SUMIF('20.01'!$T:$T,$B:$B,'20.01'!$E:$E)</f>
        <v>0</v>
      </c>
      <c r="BS120" s="108">
        <f>SUMIF('20.01'!$AT:$AT,$B:$B,'20.01'!$E:$E)</f>
        <v>0</v>
      </c>
      <c r="BT120" s="108">
        <f>SUMIF('20.01'!$AO:$AO,$B:$B,'20.01'!$E:$E)</f>
        <v>0</v>
      </c>
      <c r="BU120" s="108">
        <f t="shared" si="134"/>
        <v>0</v>
      </c>
      <c r="BV120" s="108">
        <f>SUMIF('20.01'!$AE:$AE,$B:$B,'20.01'!$E:$E)</f>
        <v>0</v>
      </c>
      <c r="BW120" s="108">
        <f>SUMIF('20.01'!$AF:$AF,$B:$B,'20.01'!$E:$E)</f>
        <v>0</v>
      </c>
      <c r="BX120" s="108">
        <f>SUMIF('20.01'!$AG:$AG,$B:$B,'20.01'!$E:$E)</f>
        <v>0</v>
      </c>
      <c r="BY120" s="108">
        <f t="shared" si="135"/>
        <v>27724.61</v>
      </c>
      <c r="BZ120" s="108">
        <f>SUMIF('20.01'!$AH:$AH,$B:$B,'20.01'!$E:$E)</f>
        <v>0</v>
      </c>
      <c r="CA120" s="108">
        <f>SUMIF('20.01'!$AP:$AP,$B:$B,'20.01'!$E:$E)</f>
        <v>0</v>
      </c>
      <c r="CB120" s="108">
        <f>SUMIF('20.01'!$AD:$AD,$B:$B,'20.01'!$E:$E)</f>
        <v>27724.61</v>
      </c>
      <c r="CC120" s="108">
        <f t="shared" si="136"/>
        <v>0</v>
      </c>
      <c r="CD120" s="108">
        <f>SUMIF('20.01'!$Z:$Z,$B:$B,'20.01'!$E:$E)</f>
        <v>0</v>
      </c>
      <c r="CE120" s="108">
        <f>SUMIF('20.01'!$S:$S,$B:$B,'20.01'!$E:$E)</f>
        <v>0</v>
      </c>
      <c r="CF120" s="108">
        <f t="shared" si="137"/>
        <v>457435.75</v>
      </c>
      <c r="CG120" s="108">
        <f>SUMIF('20.01'!$AJ:$AJ,$B:$B,'20.01'!$E:$E)</f>
        <v>0</v>
      </c>
      <c r="CH120" s="108">
        <f>SUMIF('20.01'!$AL:$AL,$B:$B,'20.01'!$E:$E)</f>
        <v>457435.75</v>
      </c>
      <c r="CI120" s="108">
        <f>SUMIF('20.01'!$AM:$AM,$B:$B,'20.01'!$E:$E)</f>
        <v>0</v>
      </c>
      <c r="CJ120" s="108">
        <f>SUMIF('20.01'!$W:$W,$B:$B,'20.01'!$E:$E)</f>
        <v>0</v>
      </c>
      <c r="CK120" s="108">
        <f>SUMIF('20.01'!$AR:$AR,$B:$B,'20.01'!$E:$E)</f>
        <v>0</v>
      </c>
      <c r="CL120" s="108">
        <f t="shared" si="138"/>
        <v>0</v>
      </c>
      <c r="CM120" s="108">
        <f>SUMIF('20.01'!$P:$P,$B:$B,'20.01'!$E:$E)</f>
        <v>0</v>
      </c>
      <c r="CN120" s="108">
        <f>SUMIF('20.01'!$Q:$Q,$B:$B,'20.01'!$E:$E)</f>
        <v>0</v>
      </c>
      <c r="CO120" s="108">
        <f>SUMIF('20.01'!$AK:$AK,$B:$B,'20.01'!$E:$E)</f>
        <v>0</v>
      </c>
      <c r="CP120" s="108">
        <f>SUMIF('20.01'!$U:$U,$B:$B,'20.01'!$E:$E)</f>
        <v>0</v>
      </c>
      <c r="CQ120" s="108">
        <f>SUMIF('20.01'!$R:$R,$B:$B,'20.01'!$E:$E)</f>
        <v>33588.03</v>
      </c>
      <c r="CR120" s="108">
        <f>SUMIF('20.01'!$V:$V,$B:$B,'20.01'!$E:$E)</f>
        <v>0</v>
      </c>
      <c r="CS120" s="108">
        <f t="shared" si="139"/>
        <v>0</v>
      </c>
      <c r="CT120" s="108">
        <f>SUMIF('20.01'!$AQ:$AQ,$B:$B,'20.01'!$E:$E)</f>
        <v>0</v>
      </c>
      <c r="CU120" s="108">
        <f>SUMIF('20.01'!$AC:$AC,$B:$B,'20.01'!$E:$E)</f>
        <v>0</v>
      </c>
      <c r="CV120" s="108">
        <f>SUMIF('20.01'!$AS:$AS,$B:$B,'20.01'!$E:$E)</f>
        <v>0</v>
      </c>
      <c r="CW120" s="108">
        <f t="shared" si="140"/>
        <v>0</v>
      </c>
      <c r="CX120" s="108">
        <f>SUMIF('20.01'!$AB:$AB,$B:$B,'20.01'!$E:$E)</f>
        <v>0</v>
      </c>
      <c r="CY120" s="108">
        <f>SUMIF('20.01'!$AA:$AA,$B:$B,'20.01'!$E:$E)</f>
        <v>0</v>
      </c>
      <c r="CZ120" s="108">
        <f>SUMIF('20.01'!$AN:$AN,$B:$B,'20.01'!$E:$E)</f>
        <v>0</v>
      </c>
      <c r="DA120" s="108">
        <f>SUMIF('20.01'!$X:$X,$B:$B,'20.01'!$E:$E)</f>
        <v>0</v>
      </c>
      <c r="DB120" s="108">
        <f>SUMIF('20.01'!$Y:$Y,$B:$B,'20.01'!$E:$E)</f>
        <v>0</v>
      </c>
      <c r="DC120" s="108">
        <f t="shared" si="141"/>
        <v>2071.6699820449539</v>
      </c>
      <c r="DD120" s="127">
        <f t="shared" si="142"/>
        <v>369484.22366070212</v>
      </c>
      <c r="DE120" s="108">
        <f t="shared" si="165"/>
        <v>220921.66460172812</v>
      </c>
      <c r="DF120" s="127">
        <f t="shared" si="143"/>
        <v>489.54753692251074</v>
      </c>
      <c r="DG120" s="127">
        <f t="shared" si="95"/>
        <v>224.27675576124327</v>
      </c>
      <c r="DH120" s="127">
        <f t="shared" si="96"/>
        <v>265.27078116126745</v>
      </c>
      <c r="DI120" s="108">
        <f>SUMIF('20.01'!$AZ:$AZ,$B:$B,'20.01'!$E:$E)+FH120*$DI$249</f>
        <v>96598.368077757259</v>
      </c>
      <c r="DJ120" s="108">
        <f>SUMIF('20.01'!$AY:$AY,$B:$B,'20.01'!$E:$E)</f>
        <v>0</v>
      </c>
      <c r="DK120" s="108">
        <f t="shared" si="97"/>
        <v>451.13976705949489</v>
      </c>
      <c r="DL120" s="108">
        <f>SUMIF('20.01'!$AX:$AX,$B:$B,'20.01'!$E:$E)</f>
        <v>0</v>
      </c>
      <c r="DM120" s="108">
        <f t="shared" si="98"/>
        <v>50571.915312461904</v>
      </c>
      <c r="DN120" s="108">
        <f>SUMIF('20.01'!$BA:$BA,$B:$B,'20.01'!$E:$E)</f>
        <v>0</v>
      </c>
      <c r="DO120" s="108">
        <f t="shared" si="99"/>
        <v>451.58836477284541</v>
      </c>
      <c r="DP120" s="108">
        <f>SUMIF('20.01'!$AW:$AW,$B:$B,'20.01'!$E:$E)</f>
        <v>0</v>
      </c>
      <c r="DQ120" s="108">
        <f t="shared" si="144"/>
        <v>239322.74836793041</v>
      </c>
      <c r="DR120" s="108">
        <f t="shared" si="145"/>
        <v>198172.27017893066</v>
      </c>
      <c r="DS120" s="108">
        <f t="shared" si="100"/>
        <v>63730.741705360022</v>
      </c>
      <c r="DT120" s="108">
        <f t="shared" si="101"/>
        <v>134441.52847357062</v>
      </c>
      <c r="DU120" s="108">
        <f t="shared" si="146"/>
        <v>33640.518224925705</v>
      </c>
      <c r="DV120" s="108">
        <f t="shared" si="147"/>
        <v>19973.601000212981</v>
      </c>
      <c r="DW120" s="108">
        <f t="shared" si="148"/>
        <v>13666.917224712721</v>
      </c>
      <c r="DX120" s="108">
        <f t="shared" si="149"/>
        <v>2831.8478318106445</v>
      </c>
      <c r="DY120" s="108">
        <f t="shared" si="150"/>
        <v>1667.5872330949574</v>
      </c>
      <c r="DZ120" s="108">
        <f t="shared" si="151"/>
        <v>1164.2605987156869</v>
      </c>
      <c r="EA120" s="108">
        <f t="shared" si="152"/>
        <v>2239.8304388505558</v>
      </c>
      <c r="EB120" s="108">
        <f t="shared" si="153"/>
        <v>176.78817191944418</v>
      </c>
      <c r="EC120" s="108">
        <f t="shared" si="154"/>
        <v>2261.4935214933939</v>
      </c>
      <c r="ED120" s="108">
        <f t="shared" si="155"/>
        <v>40713.797384184851</v>
      </c>
      <c r="EE120" s="108">
        <f t="shared" si="102"/>
        <v>241686.76782058709</v>
      </c>
      <c r="EF120" s="108">
        <f t="shared" si="156"/>
        <v>130510.85462311705</v>
      </c>
      <c r="EG120" s="108">
        <f t="shared" si="103"/>
        <v>111175.91319747006</v>
      </c>
      <c r="EH120" s="108">
        <f t="shared" si="104"/>
        <v>0</v>
      </c>
      <c r="EI120" s="108">
        <f t="shared" si="157"/>
        <v>0</v>
      </c>
      <c r="EJ120" s="108">
        <f t="shared" si="105"/>
        <v>0</v>
      </c>
      <c r="EK120" s="108">
        <f t="shared" si="106"/>
        <v>0</v>
      </c>
      <c r="EL120" s="108">
        <f>SUMIF('20.01'!$BF:$BF,$B:$B,'20.01'!$E:$E)</f>
        <v>0</v>
      </c>
      <c r="EM120" s="108">
        <f>SUMIF('20.01'!$BH:$BH,$B:$B,'20.01'!$E:$E)</f>
        <v>0</v>
      </c>
      <c r="EO120" s="115">
        <v>0</v>
      </c>
      <c r="EP120" s="107">
        <v>3.4064165569620255</v>
      </c>
      <c r="EQ120" s="108">
        <f t="shared" si="158"/>
        <v>3161</v>
      </c>
      <c r="ER120" s="107">
        <v>3.0862319493670891</v>
      </c>
      <c r="ES120" s="108">
        <f t="shared" si="107"/>
        <v>3161</v>
      </c>
      <c r="ET120" s="107">
        <v>0</v>
      </c>
      <c r="EU120" s="108">
        <f t="shared" si="108"/>
        <v>0</v>
      </c>
      <c r="EV120" s="108">
        <f t="shared" si="168"/>
        <v>3161</v>
      </c>
      <c r="EW120" s="108">
        <f t="shared" si="169"/>
        <v>3161</v>
      </c>
      <c r="EX120" s="108">
        <f t="shared" si="109"/>
        <v>3161</v>
      </c>
      <c r="EY120" s="108">
        <f t="shared" si="110"/>
        <v>3161</v>
      </c>
      <c r="EZ120" s="108">
        <f t="shared" si="111"/>
        <v>3161</v>
      </c>
      <c r="FA120" s="108">
        <f t="shared" si="112"/>
        <v>3161</v>
      </c>
      <c r="FB120" s="108">
        <f t="shared" si="113"/>
        <v>3161</v>
      </c>
      <c r="FC120" s="108">
        <f t="shared" si="114"/>
        <v>3161</v>
      </c>
      <c r="FD120" s="108">
        <f t="shared" si="115"/>
        <v>3161</v>
      </c>
      <c r="FE120" s="108">
        <f t="shared" si="116"/>
        <v>3161</v>
      </c>
      <c r="FF120" s="108">
        <f t="shared" si="117"/>
        <v>3161</v>
      </c>
      <c r="FG120" s="108">
        <f t="shared" si="118"/>
        <v>3161</v>
      </c>
      <c r="FH120" s="108">
        <f t="shared" si="159"/>
        <v>3161</v>
      </c>
      <c r="FI120" s="108">
        <v>3161</v>
      </c>
    </row>
    <row r="121" spans="1:165" ht="12" customHeight="1" x14ac:dyDescent="0.25">
      <c r="A121" s="22">
        <f t="shared" si="160"/>
        <v>116</v>
      </c>
      <c r="B121" s="10" t="s">
        <v>114</v>
      </c>
      <c r="C121" s="28">
        <v>2021</v>
      </c>
      <c r="D121" s="282"/>
      <c r="E121" s="126">
        <f t="shared" si="91"/>
        <v>3543.8</v>
      </c>
      <c r="F121" s="11">
        <f>SUMIF(Площади!$A:$A,$B:$B,Площади!$C:$C)</f>
        <v>3543.8</v>
      </c>
      <c r="G121" s="11">
        <f>SUMIF(Площади!$A:$A,$B:$B,Площади!$G:$G)</f>
        <v>0</v>
      </c>
      <c r="H121" s="11">
        <f>SUMIF(Площади!$A:$A,$B:$B,Площади!$F:$F)</f>
        <v>310</v>
      </c>
      <c r="I121" s="124" t="s">
        <v>494</v>
      </c>
      <c r="J121" s="12">
        <v>27.35</v>
      </c>
      <c r="K121" s="26">
        <v>4.4800000000000004</v>
      </c>
      <c r="L121" s="26">
        <v>5.83</v>
      </c>
      <c r="M121" s="26">
        <v>7.93</v>
      </c>
      <c r="N121" s="26">
        <v>6.1</v>
      </c>
      <c r="O121" s="26">
        <v>2.78</v>
      </c>
      <c r="P121" s="26">
        <v>0</v>
      </c>
      <c r="Q121" s="26">
        <v>0</v>
      </c>
      <c r="R121" s="26">
        <v>0.23</v>
      </c>
      <c r="S121" s="35">
        <f t="shared" si="167"/>
        <v>28.444000000000003</v>
      </c>
      <c r="T121" s="33">
        <f t="shared" si="167"/>
        <v>4.6592000000000002</v>
      </c>
      <c r="U121" s="33">
        <f t="shared" si="167"/>
        <v>6.0632000000000001</v>
      </c>
      <c r="V121" s="33">
        <f t="shared" si="166"/>
        <v>8.2471999999999994</v>
      </c>
      <c r="W121" s="33">
        <f t="shared" si="166"/>
        <v>6.3439999999999994</v>
      </c>
      <c r="X121" s="33">
        <f t="shared" si="166"/>
        <v>2.8912</v>
      </c>
      <c r="Y121" s="33">
        <f t="shared" si="163"/>
        <v>0</v>
      </c>
      <c r="Z121" s="33">
        <f t="shared" si="163"/>
        <v>0</v>
      </c>
      <c r="AA121" s="33">
        <f t="shared" si="163"/>
        <v>0.23920000000000002</v>
      </c>
      <c r="AB121" s="36"/>
      <c r="AC121" s="36"/>
      <c r="AD121" s="122" t="s">
        <v>396</v>
      </c>
      <c r="AE121" s="37">
        <v>0</v>
      </c>
      <c r="AF121" s="38" t="s">
        <v>396</v>
      </c>
      <c r="AG121" s="282"/>
      <c r="AH121" s="26">
        <v>34.24</v>
      </c>
      <c r="AI121" s="26">
        <v>34.24</v>
      </c>
      <c r="AJ121" s="26">
        <v>2190</v>
      </c>
      <c r="AK121" s="26">
        <v>35.89</v>
      </c>
      <c r="AL121" s="26">
        <v>5.93</v>
      </c>
      <c r="AM121" s="282"/>
      <c r="AN121" s="15">
        <v>1.2999999999999999E-2</v>
      </c>
      <c r="AO121" s="15">
        <v>1.2999999999999999E-2</v>
      </c>
      <c r="AP121" s="16">
        <f t="shared" si="119"/>
        <v>7.7870000000000001E-4</v>
      </c>
      <c r="AQ121" s="15">
        <f t="shared" si="120"/>
        <v>2.5999999999999999E-2</v>
      </c>
      <c r="AR121" s="15">
        <v>0.68300000000000005</v>
      </c>
      <c r="AS121" s="282"/>
      <c r="AT121" s="13">
        <f t="shared" si="121"/>
        <v>4.03</v>
      </c>
      <c r="AU121" s="13">
        <f t="shared" si="122"/>
        <v>4.03</v>
      </c>
      <c r="AV121" s="13">
        <f t="shared" si="123"/>
        <v>0.241397</v>
      </c>
      <c r="AW121" s="13">
        <f t="shared" si="124"/>
        <v>8.06</v>
      </c>
      <c r="AX121" s="13">
        <f t="shared" si="125"/>
        <v>211.73000000000002</v>
      </c>
      <c r="AY121" s="26">
        <f t="shared" si="126"/>
        <v>3.8937637564196624E-2</v>
      </c>
      <c r="AZ121" s="26">
        <f t="shared" si="127"/>
        <v>3.8937637564196624E-2</v>
      </c>
      <c r="BA121" s="26">
        <f t="shared" si="128"/>
        <v>0.14917868672046955</v>
      </c>
      <c r="BB121" s="26">
        <f t="shared" si="129"/>
        <v>8.1628026412325749E-2</v>
      </c>
      <c r="BC121" s="26">
        <f t="shared" si="130"/>
        <v>0.35429733619278742</v>
      </c>
      <c r="BD121" s="282"/>
      <c r="BE121" s="108">
        <f t="shared" si="131"/>
        <v>213819.53810692095</v>
      </c>
      <c r="BF121" s="108">
        <f t="shared" si="132"/>
        <v>213819.53810692095</v>
      </c>
      <c r="BG121" s="108">
        <f t="shared" si="92"/>
        <v>18314.736150426357</v>
      </c>
      <c r="BH121" s="108">
        <f t="shared" si="93"/>
        <v>3045.7682291538599</v>
      </c>
      <c r="BI121" s="108">
        <f t="shared" si="94"/>
        <v>1086.4750125015419</v>
      </c>
      <c r="BJ121" s="127">
        <f t="shared" si="164"/>
        <v>5901.6587148391673</v>
      </c>
      <c r="BK121" s="108">
        <f>SUMIF('20.01'!$K:$K,$B:$B,'20.01'!$E:$E)</f>
        <v>185470.90000000002</v>
      </c>
      <c r="BL121" s="108">
        <f t="shared" si="133"/>
        <v>0</v>
      </c>
      <c r="BM121" s="108">
        <f>SUMIF('20.01'!$AI:$AI,$B:$B,'20.01'!$E:$E)</f>
        <v>0</v>
      </c>
      <c r="BN121" s="108">
        <f>SUMIF('20.01'!$L:$L,$B:$B,'20.01'!$E:$E)</f>
        <v>0</v>
      </c>
      <c r="BO121" s="108">
        <f>SUMIF('20.01'!$M:$M,$B:$B,'20.01'!$E:$E)</f>
        <v>0</v>
      </c>
      <c r="BP121" s="108">
        <f>SUMIF('20.01'!$N:$N,$B:$B,'20.01'!$E:$E)</f>
        <v>0</v>
      </c>
      <c r="BQ121" s="108">
        <f>SUMIF('20.01'!$O:$O,$B:$B,'20.01'!$E:$E)</f>
        <v>0</v>
      </c>
      <c r="BR121" s="108">
        <f>SUMIF('20.01'!$T:$T,$B:$B,'20.01'!$E:$E)</f>
        <v>0</v>
      </c>
      <c r="BS121" s="108">
        <f>SUMIF('20.01'!$AT:$AT,$B:$B,'20.01'!$E:$E)</f>
        <v>0</v>
      </c>
      <c r="BT121" s="108">
        <f>SUMIF('20.01'!$AO:$AO,$B:$B,'20.01'!$E:$E)</f>
        <v>0</v>
      </c>
      <c r="BU121" s="108">
        <f t="shared" si="134"/>
        <v>0</v>
      </c>
      <c r="BV121" s="108">
        <f>SUMIF('20.01'!$AE:$AE,$B:$B,'20.01'!$E:$E)</f>
        <v>0</v>
      </c>
      <c r="BW121" s="108">
        <f>SUMIF('20.01'!$AF:$AF,$B:$B,'20.01'!$E:$E)</f>
        <v>0</v>
      </c>
      <c r="BX121" s="108">
        <f>SUMIF('20.01'!$AG:$AG,$B:$B,'20.01'!$E:$E)</f>
        <v>0</v>
      </c>
      <c r="BY121" s="108">
        <f t="shared" si="135"/>
        <v>0</v>
      </c>
      <c r="BZ121" s="108">
        <f>SUMIF('20.01'!$AH:$AH,$B:$B,'20.01'!$E:$E)</f>
        <v>0</v>
      </c>
      <c r="CA121" s="108">
        <f>SUMIF('20.01'!$AP:$AP,$B:$B,'20.01'!$E:$E)</f>
        <v>0</v>
      </c>
      <c r="CB121" s="108">
        <f>SUMIF('20.01'!$AD:$AD,$B:$B,'20.01'!$E:$E)</f>
        <v>0</v>
      </c>
      <c r="CC121" s="108">
        <f t="shared" si="136"/>
        <v>0</v>
      </c>
      <c r="CD121" s="108">
        <f>SUMIF('20.01'!$Z:$Z,$B:$B,'20.01'!$E:$E)</f>
        <v>0</v>
      </c>
      <c r="CE121" s="108">
        <f>SUMIF('20.01'!$S:$S,$B:$B,'20.01'!$E:$E)</f>
        <v>0</v>
      </c>
      <c r="CF121" s="108">
        <f t="shared" si="137"/>
        <v>0</v>
      </c>
      <c r="CG121" s="108">
        <f>SUMIF('20.01'!$AJ:$AJ,$B:$B,'20.01'!$E:$E)</f>
        <v>0</v>
      </c>
      <c r="CH121" s="108">
        <f>SUMIF('20.01'!$AL:$AL,$B:$B,'20.01'!$E:$E)</f>
        <v>0</v>
      </c>
      <c r="CI121" s="108">
        <f>SUMIF('20.01'!$AM:$AM,$B:$B,'20.01'!$E:$E)</f>
        <v>0</v>
      </c>
      <c r="CJ121" s="108">
        <f>SUMIF('20.01'!$W:$W,$B:$B,'20.01'!$E:$E)</f>
        <v>0</v>
      </c>
      <c r="CK121" s="108">
        <f>SUMIF('20.01'!$AR:$AR,$B:$B,'20.01'!$E:$E)</f>
        <v>0</v>
      </c>
      <c r="CL121" s="108">
        <f t="shared" si="138"/>
        <v>0</v>
      </c>
      <c r="CM121" s="108">
        <f>SUMIF('20.01'!$P:$P,$B:$B,'20.01'!$E:$E)</f>
        <v>0</v>
      </c>
      <c r="CN121" s="108">
        <f>SUMIF('20.01'!$Q:$Q,$B:$B,'20.01'!$E:$E)</f>
        <v>0</v>
      </c>
      <c r="CO121" s="108">
        <f>SUMIF('20.01'!$AK:$AK,$B:$B,'20.01'!$E:$E)</f>
        <v>0</v>
      </c>
      <c r="CP121" s="108">
        <f>SUMIF('20.01'!$U:$U,$B:$B,'20.01'!$E:$E)</f>
        <v>0</v>
      </c>
      <c r="CQ121" s="108">
        <f>SUMIF('20.01'!$R:$R,$B:$B,'20.01'!$E:$E)</f>
        <v>0</v>
      </c>
      <c r="CR121" s="108">
        <f>SUMIF('20.01'!$V:$V,$B:$B,'20.01'!$E:$E)</f>
        <v>0</v>
      </c>
      <c r="CS121" s="108">
        <f t="shared" si="139"/>
        <v>0</v>
      </c>
      <c r="CT121" s="108">
        <f>SUMIF('20.01'!$AQ:$AQ,$B:$B,'20.01'!$E:$E)</f>
        <v>0</v>
      </c>
      <c r="CU121" s="108">
        <f>SUMIF('20.01'!$AC:$AC,$B:$B,'20.01'!$E:$E)</f>
        <v>0</v>
      </c>
      <c r="CV121" s="108">
        <f>SUMIF('20.01'!$AS:$AS,$B:$B,'20.01'!$E:$E)</f>
        <v>0</v>
      </c>
      <c r="CW121" s="108">
        <f t="shared" si="140"/>
        <v>0</v>
      </c>
      <c r="CX121" s="108">
        <f>SUMIF('20.01'!$AB:$AB,$B:$B,'20.01'!$E:$E)</f>
        <v>0</v>
      </c>
      <c r="CY121" s="108">
        <f>SUMIF('20.01'!$AA:$AA,$B:$B,'20.01'!$E:$E)</f>
        <v>0</v>
      </c>
      <c r="CZ121" s="108">
        <f>SUMIF('20.01'!$AN:$AN,$B:$B,'20.01'!$E:$E)</f>
        <v>0</v>
      </c>
      <c r="DA121" s="108">
        <f>SUMIF('20.01'!$X:$X,$B:$B,'20.01'!$E:$E)</f>
        <v>0</v>
      </c>
      <c r="DB121" s="108">
        <f>SUMIF('20.01'!$Y:$Y,$B:$B,'20.01'!$E:$E)</f>
        <v>0</v>
      </c>
      <c r="DC121" s="108">
        <f t="shared" si="141"/>
        <v>0</v>
      </c>
      <c r="DD121" s="127">
        <f t="shared" si="142"/>
        <v>329667.37111319089</v>
      </c>
      <c r="DE121" s="108">
        <f t="shared" si="165"/>
        <v>247675.48086542368</v>
      </c>
      <c r="DF121" s="127">
        <f t="shared" si="143"/>
        <v>548.83219277000751</v>
      </c>
      <c r="DG121" s="127">
        <f t="shared" si="95"/>
        <v>251.4368766424214</v>
      </c>
      <c r="DH121" s="127">
        <f t="shared" si="96"/>
        <v>297.39531612758611</v>
      </c>
      <c r="DI121" s="108">
        <f>SUMIF('20.01'!$AZ:$AZ,$B:$B,'20.01'!$E:$E)+FH121*$DI$249</f>
        <v>23734.78806515539</v>
      </c>
      <c r="DJ121" s="108">
        <f>SUMIF('20.01'!$AY:$AY,$B:$B,'20.01'!$E:$E)</f>
        <v>0</v>
      </c>
      <c r="DK121" s="108">
        <f t="shared" si="97"/>
        <v>505.77320674009434</v>
      </c>
      <c r="DL121" s="108">
        <f>SUMIF('20.01'!$AX:$AX,$B:$B,'20.01'!$E:$E)</f>
        <v>0</v>
      </c>
      <c r="DM121" s="108">
        <f t="shared" si="98"/>
        <v>56696.220653053628</v>
      </c>
      <c r="DN121" s="108">
        <f>SUMIF('20.01'!$BA:$BA,$B:$B,'20.01'!$E:$E)</f>
        <v>0</v>
      </c>
      <c r="DO121" s="108">
        <f t="shared" si="99"/>
        <v>506.27613004808916</v>
      </c>
      <c r="DP121" s="108">
        <f>SUMIF('20.01'!$AW:$AW,$B:$B,'20.01'!$E:$E)</f>
        <v>0</v>
      </c>
      <c r="DQ121" s="108">
        <f t="shared" si="144"/>
        <v>268304.95275744126</v>
      </c>
      <c r="DR121" s="108">
        <f t="shared" si="145"/>
        <v>222171.11390702135</v>
      </c>
      <c r="DS121" s="108">
        <f t="shared" si="100"/>
        <v>71448.5929944495</v>
      </c>
      <c r="DT121" s="108">
        <f t="shared" si="101"/>
        <v>150722.52091257187</v>
      </c>
      <c r="DU121" s="108">
        <f t="shared" si="146"/>
        <v>37714.415844824965</v>
      </c>
      <c r="DV121" s="108">
        <f t="shared" si="147"/>
        <v>22392.422405743364</v>
      </c>
      <c r="DW121" s="108">
        <f t="shared" si="148"/>
        <v>15321.993439081603</v>
      </c>
      <c r="DX121" s="108">
        <f t="shared" si="149"/>
        <v>3174.7872022684478</v>
      </c>
      <c r="DY121" s="108">
        <f t="shared" si="150"/>
        <v>1869.5335769193011</v>
      </c>
      <c r="DZ121" s="108">
        <f t="shared" si="151"/>
        <v>1305.2536253491464</v>
      </c>
      <c r="EA121" s="108">
        <f t="shared" si="152"/>
        <v>2511.0759598856694</v>
      </c>
      <c r="EB121" s="108">
        <f t="shared" si="153"/>
        <v>198.19738172987232</v>
      </c>
      <c r="EC121" s="108">
        <f t="shared" si="154"/>
        <v>2535.3624617109431</v>
      </c>
      <c r="ED121" s="108">
        <f t="shared" si="155"/>
        <v>45644.275599517336</v>
      </c>
      <c r="EE121" s="108">
        <f t="shared" si="102"/>
        <v>270955.25713463989</v>
      </c>
      <c r="EF121" s="108">
        <f t="shared" si="156"/>
        <v>146315.83885270555</v>
      </c>
      <c r="EG121" s="108">
        <f t="shared" si="103"/>
        <v>124639.41828193434</v>
      </c>
      <c r="EH121" s="108">
        <f t="shared" si="104"/>
        <v>0</v>
      </c>
      <c r="EI121" s="108">
        <f t="shared" si="157"/>
        <v>0</v>
      </c>
      <c r="EJ121" s="108">
        <f t="shared" si="105"/>
        <v>0</v>
      </c>
      <c r="EK121" s="108">
        <f t="shared" si="106"/>
        <v>0</v>
      </c>
      <c r="EL121" s="108">
        <f>SUMIF('20.01'!$BF:$BF,$B:$B,'20.01'!$E:$E)</f>
        <v>0</v>
      </c>
      <c r="EM121" s="108">
        <f>SUMIF('20.01'!$BH:$BH,$B:$B,'20.01'!$E:$E)</f>
        <v>0</v>
      </c>
      <c r="EO121" s="115">
        <v>0</v>
      </c>
      <c r="EP121" s="107">
        <v>3.4064158548341368</v>
      </c>
      <c r="EQ121" s="108">
        <f t="shared" si="158"/>
        <v>3543.8000000000006</v>
      </c>
      <c r="ER121" s="107">
        <v>3.0862328324354977</v>
      </c>
      <c r="ES121" s="108">
        <f t="shared" si="107"/>
        <v>3543.8000000000006</v>
      </c>
      <c r="ET121" s="107">
        <v>0</v>
      </c>
      <c r="EU121" s="108">
        <f t="shared" si="108"/>
        <v>0</v>
      </c>
      <c r="EV121" s="108">
        <f t="shared" si="168"/>
        <v>3543.8</v>
      </c>
      <c r="EW121" s="108">
        <f t="shared" si="169"/>
        <v>3543.8</v>
      </c>
      <c r="EX121" s="108">
        <f t="shared" si="109"/>
        <v>3543.8</v>
      </c>
      <c r="EY121" s="108">
        <f t="shared" si="110"/>
        <v>3543.8</v>
      </c>
      <c r="EZ121" s="108">
        <f t="shared" si="111"/>
        <v>3543.8</v>
      </c>
      <c r="FA121" s="108">
        <f t="shared" si="112"/>
        <v>3543.8</v>
      </c>
      <c r="FB121" s="108">
        <f t="shared" si="113"/>
        <v>3543.8</v>
      </c>
      <c r="FC121" s="108">
        <f t="shared" si="114"/>
        <v>3543.8</v>
      </c>
      <c r="FD121" s="108">
        <f t="shared" si="115"/>
        <v>3543.8</v>
      </c>
      <c r="FE121" s="108">
        <f t="shared" si="116"/>
        <v>3543.8</v>
      </c>
      <c r="FF121" s="108">
        <f t="shared" si="117"/>
        <v>3543.8</v>
      </c>
      <c r="FG121" s="108">
        <f t="shared" si="118"/>
        <v>3543.8</v>
      </c>
      <c r="FH121" s="108">
        <f t="shared" si="159"/>
        <v>3543.8000000000006</v>
      </c>
      <c r="FI121" s="108">
        <v>0</v>
      </c>
    </row>
    <row r="122" spans="1:165" ht="12" customHeight="1" x14ac:dyDescent="0.25">
      <c r="A122" s="22">
        <f t="shared" si="160"/>
        <v>117</v>
      </c>
      <c r="B122" s="10" t="s">
        <v>115</v>
      </c>
      <c r="C122" s="28">
        <v>2021</v>
      </c>
      <c r="D122" s="282"/>
      <c r="E122" s="126">
        <f t="shared" si="91"/>
        <v>3333</v>
      </c>
      <c r="F122" s="11">
        <f>SUMIF(Площади!$A:$A,$B:$B,Площади!$C:$C)</f>
        <v>3333</v>
      </c>
      <c r="G122" s="11">
        <f>SUMIF(Площади!$A:$A,$B:$B,Площади!$G:$G)</f>
        <v>0</v>
      </c>
      <c r="H122" s="11">
        <f>SUMIF(Площади!$A:$A,$B:$B,Площади!$F:$F)</f>
        <v>246</v>
      </c>
      <c r="I122" s="124" t="s">
        <v>493</v>
      </c>
      <c r="J122" s="12">
        <v>27.35</v>
      </c>
      <c r="K122" s="26">
        <v>4.4800000000000004</v>
      </c>
      <c r="L122" s="26">
        <v>5.83</v>
      </c>
      <c r="M122" s="26">
        <v>7.93</v>
      </c>
      <c r="N122" s="26">
        <v>6.1</v>
      </c>
      <c r="O122" s="26">
        <v>2.78</v>
      </c>
      <c r="P122" s="26">
        <v>0</v>
      </c>
      <c r="Q122" s="26">
        <v>0</v>
      </c>
      <c r="R122" s="26">
        <v>0.23</v>
      </c>
      <c r="S122" s="35">
        <f t="shared" si="167"/>
        <v>28.444000000000003</v>
      </c>
      <c r="T122" s="33">
        <f t="shared" si="167"/>
        <v>4.6592000000000002</v>
      </c>
      <c r="U122" s="33">
        <f t="shared" si="167"/>
        <v>6.0632000000000001</v>
      </c>
      <c r="V122" s="33">
        <f t="shared" si="166"/>
        <v>8.2471999999999994</v>
      </c>
      <c r="W122" s="33">
        <f t="shared" si="166"/>
        <v>6.3439999999999994</v>
      </c>
      <c r="X122" s="33">
        <f t="shared" si="166"/>
        <v>2.8912</v>
      </c>
      <c r="Y122" s="33">
        <f t="shared" si="163"/>
        <v>0</v>
      </c>
      <c r="Z122" s="33">
        <f t="shared" si="163"/>
        <v>0</v>
      </c>
      <c r="AA122" s="33">
        <f t="shared" si="163"/>
        <v>0.23920000000000002</v>
      </c>
      <c r="AB122" s="36"/>
      <c r="AC122" s="36"/>
      <c r="AD122" s="122" t="s">
        <v>396</v>
      </c>
      <c r="AE122" s="37">
        <v>0</v>
      </c>
      <c r="AF122" s="38" t="s">
        <v>396</v>
      </c>
      <c r="AG122" s="282"/>
      <c r="AH122" s="26">
        <v>34.24</v>
      </c>
      <c r="AI122" s="26">
        <v>34.24</v>
      </c>
      <c r="AJ122" s="26">
        <v>2190</v>
      </c>
      <c r="AK122" s="26">
        <v>35.89</v>
      </c>
      <c r="AL122" s="26">
        <v>5.93</v>
      </c>
      <c r="AM122" s="282"/>
      <c r="AN122" s="15">
        <v>1.2999999999999999E-2</v>
      </c>
      <c r="AO122" s="15">
        <v>1.2999999999999999E-2</v>
      </c>
      <c r="AP122" s="16">
        <f t="shared" si="119"/>
        <v>7.7870000000000001E-4</v>
      </c>
      <c r="AQ122" s="15">
        <f t="shared" si="120"/>
        <v>2.5999999999999999E-2</v>
      </c>
      <c r="AR122" s="15">
        <v>0.68300000000000005</v>
      </c>
      <c r="AS122" s="282"/>
      <c r="AT122" s="13">
        <f t="shared" si="121"/>
        <v>3.198</v>
      </c>
      <c r="AU122" s="13">
        <f t="shared" si="122"/>
        <v>3.198</v>
      </c>
      <c r="AV122" s="13">
        <f t="shared" si="123"/>
        <v>0.19156020000000001</v>
      </c>
      <c r="AW122" s="13">
        <f t="shared" si="124"/>
        <v>6.3959999999999999</v>
      </c>
      <c r="AX122" s="13">
        <f t="shared" si="125"/>
        <v>168.018</v>
      </c>
      <c r="AY122" s="26">
        <f t="shared" si="126"/>
        <v>3.2853141314131418E-2</v>
      </c>
      <c r="AZ122" s="26">
        <f t="shared" si="127"/>
        <v>3.2853141314131418E-2</v>
      </c>
      <c r="BA122" s="26">
        <f t="shared" si="128"/>
        <v>0.12586763816381638</v>
      </c>
      <c r="BB122" s="26">
        <f t="shared" si="129"/>
        <v>6.8872619261926199E-2</v>
      </c>
      <c r="BC122" s="26">
        <f t="shared" si="130"/>
        <v>0.29893391539153913</v>
      </c>
      <c r="BD122" s="282"/>
      <c r="BE122" s="108">
        <f t="shared" si="131"/>
        <v>103952.56311209797</v>
      </c>
      <c r="BF122" s="108">
        <f t="shared" si="132"/>
        <v>59257.557019040134</v>
      </c>
      <c r="BG122" s="108">
        <f t="shared" si="92"/>
        <v>17225.299280255953</v>
      </c>
      <c r="BH122" s="108">
        <f t="shared" si="93"/>
        <v>2864.5932354449496</v>
      </c>
      <c r="BI122" s="108">
        <f t="shared" si="94"/>
        <v>1021.8469486617863</v>
      </c>
      <c r="BJ122" s="108">
        <f t="shared" ref="BJ122:BJ127" si="170">FH122*$BJ$260</f>
        <v>12549.277554677445</v>
      </c>
      <c r="BK122" s="108">
        <f>SUMIF('20.01'!$K:$K,$B:$B,'20.01'!$E:$E)</f>
        <v>25596.54</v>
      </c>
      <c r="BL122" s="108">
        <f t="shared" si="133"/>
        <v>9533.81</v>
      </c>
      <c r="BM122" s="108">
        <f>SUMIF('20.01'!$AI:$AI,$B:$B,'20.01'!$E:$E)</f>
        <v>0</v>
      </c>
      <c r="BN122" s="108">
        <f>SUMIF('20.01'!$L:$L,$B:$B,'20.01'!$E:$E)</f>
        <v>9533.81</v>
      </c>
      <c r="BO122" s="108">
        <f>SUMIF('20.01'!$M:$M,$B:$B,'20.01'!$E:$E)</f>
        <v>0</v>
      </c>
      <c r="BP122" s="108">
        <f>SUMIF('20.01'!$N:$N,$B:$B,'20.01'!$E:$E)</f>
        <v>0</v>
      </c>
      <c r="BQ122" s="108">
        <f>SUMIF('20.01'!$O:$O,$B:$B,'20.01'!$E:$E)</f>
        <v>0</v>
      </c>
      <c r="BR122" s="108">
        <f>SUMIF('20.01'!$T:$T,$B:$B,'20.01'!$E:$E)</f>
        <v>0</v>
      </c>
      <c r="BS122" s="108">
        <f>SUMIF('20.01'!$AT:$AT,$B:$B,'20.01'!$E:$E)</f>
        <v>0</v>
      </c>
      <c r="BT122" s="108">
        <f>SUMIF('20.01'!$AO:$AO,$B:$B,'20.01'!$E:$E)</f>
        <v>0</v>
      </c>
      <c r="BU122" s="108">
        <f t="shared" si="134"/>
        <v>32976.800000000003</v>
      </c>
      <c r="BV122" s="108">
        <f>SUMIF('20.01'!$AE:$AE,$B:$B,'20.01'!$E:$E)</f>
        <v>0</v>
      </c>
      <c r="BW122" s="108">
        <f>SUMIF('20.01'!$AF:$AF,$B:$B,'20.01'!$E:$E)</f>
        <v>0</v>
      </c>
      <c r="BX122" s="108">
        <f>SUMIF('20.01'!$AG:$AG,$B:$B,'20.01'!$E:$E)</f>
        <v>32976.800000000003</v>
      </c>
      <c r="BY122" s="108">
        <f t="shared" si="135"/>
        <v>0</v>
      </c>
      <c r="BZ122" s="108">
        <f>SUMIF('20.01'!$AH:$AH,$B:$B,'20.01'!$E:$E)</f>
        <v>0</v>
      </c>
      <c r="CA122" s="108">
        <f>SUMIF('20.01'!$AP:$AP,$B:$B,'20.01'!$E:$E)</f>
        <v>0</v>
      </c>
      <c r="CB122" s="108">
        <f>SUMIF('20.01'!$AD:$AD,$B:$B,'20.01'!$E:$E)</f>
        <v>0</v>
      </c>
      <c r="CC122" s="108">
        <f t="shared" si="136"/>
        <v>0</v>
      </c>
      <c r="CD122" s="108">
        <f>SUMIF('20.01'!$Z:$Z,$B:$B,'20.01'!$E:$E)</f>
        <v>0</v>
      </c>
      <c r="CE122" s="108">
        <f>SUMIF('20.01'!$S:$S,$B:$B,'20.01'!$E:$E)</f>
        <v>0</v>
      </c>
      <c r="CF122" s="108">
        <f t="shared" si="137"/>
        <v>0</v>
      </c>
      <c r="CG122" s="108">
        <f>SUMIF('20.01'!$AJ:$AJ,$B:$B,'20.01'!$E:$E)</f>
        <v>0</v>
      </c>
      <c r="CH122" s="108">
        <f>SUMIF('20.01'!$AL:$AL,$B:$B,'20.01'!$E:$E)</f>
        <v>0</v>
      </c>
      <c r="CI122" s="108">
        <f>SUMIF('20.01'!$AM:$AM,$B:$B,'20.01'!$E:$E)</f>
        <v>0</v>
      </c>
      <c r="CJ122" s="108">
        <f>SUMIF('20.01'!$W:$W,$B:$B,'20.01'!$E:$E)</f>
        <v>0</v>
      </c>
      <c r="CK122" s="108">
        <f>SUMIF('20.01'!$AR:$AR,$B:$B,'20.01'!$E:$E)</f>
        <v>0</v>
      </c>
      <c r="CL122" s="108">
        <f t="shared" si="138"/>
        <v>0</v>
      </c>
      <c r="CM122" s="108">
        <f>SUMIF('20.01'!$P:$P,$B:$B,'20.01'!$E:$E)</f>
        <v>0</v>
      </c>
      <c r="CN122" s="108">
        <f>SUMIF('20.01'!$Q:$Q,$B:$B,'20.01'!$E:$E)</f>
        <v>0</v>
      </c>
      <c r="CO122" s="108">
        <f>SUMIF('20.01'!$AK:$AK,$B:$B,'20.01'!$E:$E)</f>
        <v>0</v>
      </c>
      <c r="CP122" s="108">
        <f>SUMIF('20.01'!$U:$U,$B:$B,'20.01'!$E:$E)</f>
        <v>0</v>
      </c>
      <c r="CQ122" s="108">
        <f>SUMIF('20.01'!$R:$R,$B:$B,'20.01'!$E:$E)</f>
        <v>0</v>
      </c>
      <c r="CR122" s="108">
        <f>SUMIF('20.01'!$V:$V,$B:$B,'20.01'!$E:$E)</f>
        <v>0</v>
      </c>
      <c r="CS122" s="108">
        <f t="shared" si="139"/>
        <v>0</v>
      </c>
      <c r="CT122" s="108">
        <f>SUMIF('20.01'!$AQ:$AQ,$B:$B,'20.01'!$E:$E)</f>
        <v>0</v>
      </c>
      <c r="CU122" s="108">
        <f>SUMIF('20.01'!$AC:$AC,$B:$B,'20.01'!$E:$E)</f>
        <v>0</v>
      </c>
      <c r="CV122" s="108">
        <f>SUMIF('20.01'!$AS:$AS,$B:$B,'20.01'!$E:$E)</f>
        <v>0</v>
      </c>
      <c r="CW122" s="108">
        <f t="shared" si="140"/>
        <v>0</v>
      </c>
      <c r="CX122" s="108">
        <f>SUMIF('20.01'!$AB:$AB,$B:$B,'20.01'!$E:$E)</f>
        <v>0</v>
      </c>
      <c r="CY122" s="108">
        <f>SUMIF('20.01'!$AA:$AA,$B:$B,'20.01'!$E:$E)</f>
        <v>0</v>
      </c>
      <c r="CZ122" s="108">
        <f>SUMIF('20.01'!$AN:$AN,$B:$B,'20.01'!$E:$E)</f>
        <v>0</v>
      </c>
      <c r="DA122" s="108">
        <f>SUMIF('20.01'!$X:$X,$B:$B,'20.01'!$E:$E)</f>
        <v>0</v>
      </c>
      <c r="DB122" s="108">
        <f>SUMIF('20.01'!$Y:$Y,$B:$B,'20.01'!$E:$E)</f>
        <v>0</v>
      </c>
      <c r="DC122" s="108">
        <f t="shared" si="141"/>
        <v>2184.3960930578396</v>
      </c>
      <c r="DD122" s="127">
        <f t="shared" si="142"/>
        <v>403388.56514321378</v>
      </c>
      <c r="DE122" s="127">
        <f t="shared" ref="DE122:DE127" si="171">FH122*$DE$254/$DC$254+FH122*$DE$249+FH122*$DE$250</f>
        <v>300231.80806837656</v>
      </c>
      <c r="DF122" s="127">
        <f t="shared" si="143"/>
        <v>516.18536556872141</v>
      </c>
      <c r="DG122" s="127">
        <f t="shared" si="95"/>
        <v>236.4803628447402</v>
      </c>
      <c r="DH122" s="127">
        <f t="shared" si="96"/>
        <v>279.70500272398118</v>
      </c>
      <c r="DI122" s="108">
        <f>SUMIF('20.01'!$AZ:$AZ,$B:$B,'20.01'!$E:$E)+FH122*$DI$249</f>
        <v>48365.030235104387</v>
      </c>
      <c r="DJ122" s="108">
        <f>SUMIF('20.01'!$AY:$AY,$B:$B,'20.01'!$E:$E)</f>
        <v>0</v>
      </c>
      <c r="DK122" s="108">
        <f t="shared" si="97"/>
        <v>475.68770756383941</v>
      </c>
      <c r="DL122" s="108">
        <f>SUMIF('20.01'!$AX:$AX,$B:$B,'20.01'!$E:$E)</f>
        <v>0</v>
      </c>
      <c r="DM122" s="108">
        <f t="shared" si="98"/>
        <v>53323.69305170374</v>
      </c>
      <c r="DN122" s="108">
        <f>SUMIF('20.01'!$BA:$BA,$B:$B,'20.01'!$E:$E)</f>
        <v>0</v>
      </c>
      <c r="DO122" s="108">
        <f t="shared" si="99"/>
        <v>476.16071489651813</v>
      </c>
      <c r="DP122" s="108">
        <f>SUMIF('20.01'!$AW:$AW,$B:$B,'20.01'!$E:$E)</f>
        <v>0</v>
      </c>
      <c r="DQ122" s="108">
        <f t="shared" si="144"/>
        <v>252345.05546039608</v>
      </c>
      <c r="DR122" s="108">
        <f t="shared" si="145"/>
        <v>208955.44970147923</v>
      </c>
      <c r="DS122" s="108">
        <f t="shared" si="100"/>
        <v>67198.532775692802</v>
      </c>
      <c r="DT122" s="108">
        <f t="shared" si="101"/>
        <v>141756.91692578644</v>
      </c>
      <c r="DU122" s="108">
        <f t="shared" si="146"/>
        <v>35471.005138778033</v>
      </c>
      <c r="DV122" s="108">
        <f t="shared" si="147"/>
        <v>21060.427755048993</v>
      </c>
      <c r="DW122" s="108">
        <f t="shared" si="148"/>
        <v>14410.57738372904</v>
      </c>
      <c r="DX122" s="108">
        <f t="shared" si="149"/>
        <v>2985.9376220894897</v>
      </c>
      <c r="DY122" s="108">
        <f t="shared" si="150"/>
        <v>1758.3259246774733</v>
      </c>
      <c r="DZ122" s="108">
        <f t="shared" si="151"/>
        <v>1227.6116974120164</v>
      </c>
      <c r="EA122" s="108">
        <f t="shared" si="152"/>
        <v>2361.7066917712441</v>
      </c>
      <c r="EB122" s="108">
        <f t="shared" si="153"/>
        <v>186.40777507355503</v>
      </c>
      <c r="EC122" s="108">
        <f t="shared" si="154"/>
        <v>2384.548531204518</v>
      </c>
      <c r="ED122" s="108">
        <f t="shared" si="155"/>
        <v>42929.163771429332</v>
      </c>
      <c r="EE122" s="108">
        <f t="shared" si="102"/>
        <v>254837.7086827007</v>
      </c>
      <c r="EF122" s="108">
        <f t="shared" si="156"/>
        <v>137612.36268865838</v>
      </c>
      <c r="EG122" s="108">
        <f t="shared" si="103"/>
        <v>117225.34599404231</v>
      </c>
      <c r="EH122" s="108">
        <f t="shared" si="104"/>
        <v>0</v>
      </c>
      <c r="EI122" s="108">
        <f t="shared" si="157"/>
        <v>0</v>
      </c>
      <c r="EJ122" s="108">
        <f t="shared" si="105"/>
        <v>0</v>
      </c>
      <c r="EK122" s="108">
        <f t="shared" si="106"/>
        <v>0</v>
      </c>
      <c r="EL122" s="108">
        <f>SUMIF('20.01'!$BF:$BF,$B:$B,'20.01'!$E:$E)</f>
        <v>0</v>
      </c>
      <c r="EM122" s="108">
        <f>SUMIF('20.01'!$BH:$BH,$B:$B,'20.01'!$E:$E)</f>
        <v>7600</v>
      </c>
      <c r="EO122" s="115">
        <v>0</v>
      </c>
      <c r="EP122" s="107">
        <v>3.4064173323330835</v>
      </c>
      <c r="EQ122" s="108">
        <f t="shared" si="158"/>
        <v>3333</v>
      </c>
      <c r="ER122" s="107">
        <v>3.0862307576894228</v>
      </c>
      <c r="ES122" s="108">
        <f t="shared" si="107"/>
        <v>3333</v>
      </c>
      <c r="ET122" s="107">
        <v>0</v>
      </c>
      <c r="EU122" s="108">
        <f t="shared" si="108"/>
        <v>0</v>
      </c>
      <c r="EV122" s="108">
        <f t="shared" si="168"/>
        <v>3333</v>
      </c>
      <c r="EW122" s="108">
        <f t="shared" si="169"/>
        <v>3333</v>
      </c>
      <c r="EX122" s="108">
        <f t="shared" si="109"/>
        <v>3333</v>
      </c>
      <c r="EY122" s="108">
        <f t="shared" si="110"/>
        <v>3333</v>
      </c>
      <c r="EZ122" s="108">
        <f t="shared" si="111"/>
        <v>3333</v>
      </c>
      <c r="FA122" s="108">
        <f t="shared" si="112"/>
        <v>3333</v>
      </c>
      <c r="FB122" s="108">
        <f t="shared" si="113"/>
        <v>3333</v>
      </c>
      <c r="FC122" s="108">
        <f t="shared" si="114"/>
        <v>3333</v>
      </c>
      <c r="FD122" s="108">
        <f t="shared" si="115"/>
        <v>3333</v>
      </c>
      <c r="FE122" s="108">
        <f t="shared" si="116"/>
        <v>3333</v>
      </c>
      <c r="FF122" s="108">
        <f t="shared" si="117"/>
        <v>3333</v>
      </c>
      <c r="FG122" s="108">
        <f t="shared" si="118"/>
        <v>3333</v>
      </c>
      <c r="FH122" s="108">
        <f t="shared" si="159"/>
        <v>3333</v>
      </c>
      <c r="FI122" s="108">
        <v>3333</v>
      </c>
    </row>
    <row r="123" spans="1:165" ht="12" customHeight="1" x14ac:dyDescent="0.25">
      <c r="A123" s="22">
        <f t="shared" si="160"/>
        <v>118</v>
      </c>
      <c r="B123" s="10" t="s">
        <v>116</v>
      </c>
      <c r="C123" s="28">
        <v>2021</v>
      </c>
      <c r="D123" s="282"/>
      <c r="E123" s="126">
        <f t="shared" si="91"/>
        <v>3360.2</v>
      </c>
      <c r="F123" s="11">
        <f>SUMIF(Площади!$A:$A,$B:$B,Площади!$C:$C)</f>
        <v>3360.2</v>
      </c>
      <c r="G123" s="11">
        <f>SUMIF(Площади!$A:$A,$B:$B,Площади!$G:$G)</f>
        <v>0</v>
      </c>
      <c r="H123" s="11">
        <f>SUMIF(Площади!$A:$A,$B:$B,Площади!$F:$F)</f>
        <v>382.8</v>
      </c>
      <c r="I123" s="124" t="s">
        <v>493</v>
      </c>
      <c r="J123" s="12">
        <v>27.35</v>
      </c>
      <c r="K123" s="26">
        <v>4.4800000000000004</v>
      </c>
      <c r="L123" s="26">
        <v>5.83</v>
      </c>
      <c r="M123" s="26">
        <v>7.93</v>
      </c>
      <c r="N123" s="26">
        <v>6.1</v>
      </c>
      <c r="O123" s="26">
        <v>2.78</v>
      </c>
      <c r="P123" s="26">
        <v>0</v>
      </c>
      <c r="Q123" s="26">
        <v>0</v>
      </c>
      <c r="R123" s="26">
        <v>0.23</v>
      </c>
      <c r="S123" s="35">
        <f t="shared" si="167"/>
        <v>28.444000000000003</v>
      </c>
      <c r="T123" s="33">
        <f t="shared" si="167"/>
        <v>4.6592000000000002</v>
      </c>
      <c r="U123" s="33">
        <f t="shared" si="167"/>
        <v>6.0632000000000001</v>
      </c>
      <c r="V123" s="33">
        <f t="shared" si="166"/>
        <v>8.2471999999999994</v>
      </c>
      <c r="W123" s="33">
        <f t="shared" si="166"/>
        <v>6.3439999999999994</v>
      </c>
      <c r="X123" s="33">
        <f t="shared" si="166"/>
        <v>2.8912</v>
      </c>
      <c r="Y123" s="33">
        <f t="shared" si="163"/>
        <v>0</v>
      </c>
      <c r="Z123" s="33">
        <f t="shared" si="163"/>
        <v>0</v>
      </c>
      <c r="AA123" s="33">
        <f t="shared" si="163"/>
        <v>0.23920000000000002</v>
      </c>
      <c r="AB123" s="36"/>
      <c r="AC123" s="36"/>
      <c r="AD123" s="122" t="s">
        <v>396</v>
      </c>
      <c r="AE123" s="37">
        <v>0</v>
      </c>
      <c r="AF123" s="38" t="s">
        <v>396</v>
      </c>
      <c r="AG123" s="282"/>
      <c r="AH123" s="26">
        <v>34.24</v>
      </c>
      <c r="AI123" s="26">
        <v>34.24</v>
      </c>
      <c r="AJ123" s="26">
        <v>2190</v>
      </c>
      <c r="AK123" s="26">
        <v>35.89</v>
      </c>
      <c r="AL123" s="26">
        <v>5.93</v>
      </c>
      <c r="AM123" s="282"/>
      <c r="AN123" s="15">
        <v>1.2999999999999999E-2</v>
      </c>
      <c r="AO123" s="15">
        <v>1.2999999999999999E-2</v>
      </c>
      <c r="AP123" s="16">
        <f t="shared" si="119"/>
        <v>7.7870000000000001E-4</v>
      </c>
      <c r="AQ123" s="15">
        <f t="shared" si="120"/>
        <v>2.5999999999999999E-2</v>
      </c>
      <c r="AR123" s="15">
        <v>0.68300000000000005</v>
      </c>
      <c r="AS123" s="282"/>
      <c r="AT123" s="13">
        <f t="shared" si="121"/>
        <v>4.9763999999999999</v>
      </c>
      <c r="AU123" s="13">
        <f t="shared" si="122"/>
        <v>4.9763999999999999</v>
      </c>
      <c r="AV123" s="13">
        <f t="shared" si="123"/>
        <v>0.29808635999999999</v>
      </c>
      <c r="AW123" s="13">
        <f t="shared" si="124"/>
        <v>9.9527999999999999</v>
      </c>
      <c r="AX123" s="13">
        <f t="shared" si="125"/>
        <v>261.45240000000001</v>
      </c>
      <c r="AY123" s="26">
        <f t="shared" si="126"/>
        <v>5.0708867329325641E-2</v>
      </c>
      <c r="AZ123" s="26">
        <f t="shared" si="127"/>
        <v>5.0708867329325641E-2</v>
      </c>
      <c r="BA123" s="26">
        <f t="shared" si="128"/>
        <v>0.19427686697220403</v>
      </c>
      <c r="BB123" s="26">
        <f t="shared" si="129"/>
        <v>0.10630497946550801</v>
      </c>
      <c r="BC123" s="26">
        <f t="shared" si="130"/>
        <v>0.4614048961371347</v>
      </c>
      <c r="BD123" s="282"/>
      <c r="BE123" s="108">
        <f t="shared" si="131"/>
        <v>62090.078388052396</v>
      </c>
      <c r="BF123" s="108">
        <f t="shared" si="132"/>
        <v>62090.078388052396</v>
      </c>
      <c r="BG123" s="108">
        <f t="shared" si="92"/>
        <v>17365.871779632776</v>
      </c>
      <c r="BH123" s="108">
        <f t="shared" si="93"/>
        <v>2887.9706539880344</v>
      </c>
      <c r="BI123" s="108">
        <f t="shared" si="94"/>
        <v>1030.1860536733675</v>
      </c>
      <c r="BJ123" s="108">
        <f t="shared" si="170"/>
        <v>12651.68990075822</v>
      </c>
      <c r="BK123" s="108">
        <f>SUMIF('20.01'!$K:$K,$B:$B,'20.01'!$E:$E)</f>
        <v>28154.36</v>
      </c>
      <c r="BL123" s="108">
        <f t="shared" si="133"/>
        <v>0</v>
      </c>
      <c r="BM123" s="108">
        <f>SUMIF('20.01'!$AI:$AI,$B:$B,'20.01'!$E:$E)</f>
        <v>0</v>
      </c>
      <c r="BN123" s="108">
        <f>SUMIF('20.01'!$L:$L,$B:$B,'20.01'!$E:$E)</f>
        <v>0</v>
      </c>
      <c r="BO123" s="108">
        <f>SUMIF('20.01'!$M:$M,$B:$B,'20.01'!$E:$E)</f>
        <v>0</v>
      </c>
      <c r="BP123" s="108">
        <f>SUMIF('20.01'!$N:$N,$B:$B,'20.01'!$E:$E)</f>
        <v>0</v>
      </c>
      <c r="BQ123" s="108">
        <f>SUMIF('20.01'!$O:$O,$B:$B,'20.01'!$E:$E)</f>
        <v>0</v>
      </c>
      <c r="BR123" s="108">
        <f>SUMIF('20.01'!$T:$T,$B:$B,'20.01'!$E:$E)</f>
        <v>0</v>
      </c>
      <c r="BS123" s="108">
        <f>SUMIF('20.01'!$AT:$AT,$B:$B,'20.01'!$E:$E)</f>
        <v>0</v>
      </c>
      <c r="BT123" s="108">
        <f>SUMIF('20.01'!$AO:$AO,$B:$B,'20.01'!$E:$E)</f>
        <v>0</v>
      </c>
      <c r="BU123" s="108">
        <f t="shared" si="134"/>
        <v>0</v>
      </c>
      <c r="BV123" s="108">
        <f>SUMIF('20.01'!$AE:$AE,$B:$B,'20.01'!$E:$E)</f>
        <v>0</v>
      </c>
      <c r="BW123" s="108">
        <f>SUMIF('20.01'!$AF:$AF,$B:$B,'20.01'!$E:$E)</f>
        <v>0</v>
      </c>
      <c r="BX123" s="108">
        <f>SUMIF('20.01'!$AG:$AG,$B:$B,'20.01'!$E:$E)</f>
        <v>0</v>
      </c>
      <c r="BY123" s="108">
        <f t="shared" si="135"/>
        <v>0</v>
      </c>
      <c r="BZ123" s="108">
        <f>SUMIF('20.01'!$AH:$AH,$B:$B,'20.01'!$E:$E)</f>
        <v>0</v>
      </c>
      <c r="CA123" s="108">
        <f>SUMIF('20.01'!$AP:$AP,$B:$B,'20.01'!$E:$E)</f>
        <v>0</v>
      </c>
      <c r="CB123" s="108">
        <f>SUMIF('20.01'!$AD:$AD,$B:$B,'20.01'!$E:$E)</f>
        <v>0</v>
      </c>
      <c r="CC123" s="108">
        <f t="shared" si="136"/>
        <v>0</v>
      </c>
      <c r="CD123" s="108">
        <f>SUMIF('20.01'!$Z:$Z,$B:$B,'20.01'!$E:$E)</f>
        <v>0</v>
      </c>
      <c r="CE123" s="108">
        <f>SUMIF('20.01'!$S:$S,$B:$B,'20.01'!$E:$E)</f>
        <v>0</v>
      </c>
      <c r="CF123" s="108">
        <f t="shared" si="137"/>
        <v>0</v>
      </c>
      <c r="CG123" s="108">
        <f>SUMIF('20.01'!$AJ:$AJ,$B:$B,'20.01'!$E:$E)</f>
        <v>0</v>
      </c>
      <c r="CH123" s="108">
        <f>SUMIF('20.01'!$AL:$AL,$B:$B,'20.01'!$E:$E)</f>
        <v>0</v>
      </c>
      <c r="CI123" s="108">
        <f>SUMIF('20.01'!$AM:$AM,$B:$B,'20.01'!$E:$E)</f>
        <v>0</v>
      </c>
      <c r="CJ123" s="108">
        <f>SUMIF('20.01'!$W:$W,$B:$B,'20.01'!$E:$E)</f>
        <v>0</v>
      </c>
      <c r="CK123" s="108">
        <f>SUMIF('20.01'!$AR:$AR,$B:$B,'20.01'!$E:$E)</f>
        <v>0</v>
      </c>
      <c r="CL123" s="108">
        <f t="shared" si="138"/>
        <v>0</v>
      </c>
      <c r="CM123" s="108">
        <f>SUMIF('20.01'!$P:$P,$B:$B,'20.01'!$E:$E)</f>
        <v>0</v>
      </c>
      <c r="CN123" s="108">
        <f>SUMIF('20.01'!$Q:$Q,$B:$B,'20.01'!$E:$E)</f>
        <v>0</v>
      </c>
      <c r="CO123" s="108">
        <f>SUMIF('20.01'!$AK:$AK,$B:$B,'20.01'!$E:$E)</f>
        <v>0</v>
      </c>
      <c r="CP123" s="108">
        <f>SUMIF('20.01'!$U:$U,$B:$B,'20.01'!$E:$E)</f>
        <v>0</v>
      </c>
      <c r="CQ123" s="108">
        <f>SUMIF('20.01'!$R:$R,$B:$B,'20.01'!$E:$E)</f>
        <v>0</v>
      </c>
      <c r="CR123" s="108">
        <f>SUMIF('20.01'!$V:$V,$B:$B,'20.01'!$E:$E)</f>
        <v>0</v>
      </c>
      <c r="CS123" s="108">
        <f t="shared" si="139"/>
        <v>0</v>
      </c>
      <c r="CT123" s="108">
        <f>SUMIF('20.01'!$AQ:$AQ,$B:$B,'20.01'!$E:$E)</f>
        <v>0</v>
      </c>
      <c r="CU123" s="108">
        <f>SUMIF('20.01'!$AC:$AC,$B:$B,'20.01'!$E:$E)</f>
        <v>0</v>
      </c>
      <c r="CV123" s="108">
        <f>SUMIF('20.01'!$AS:$AS,$B:$B,'20.01'!$E:$E)</f>
        <v>0</v>
      </c>
      <c r="CW123" s="108">
        <f t="shared" si="140"/>
        <v>0</v>
      </c>
      <c r="CX123" s="108">
        <f>SUMIF('20.01'!$AB:$AB,$B:$B,'20.01'!$E:$E)</f>
        <v>0</v>
      </c>
      <c r="CY123" s="108">
        <f>SUMIF('20.01'!$AA:$AA,$B:$B,'20.01'!$E:$E)</f>
        <v>0</v>
      </c>
      <c r="CZ123" s="108">
        <f>SUMIF('20.01'!$AN:$AN,$B:$B,'20.01'!$E:$E)</f>
        <v>0</v>
      </c>
      <c r="DA123" s="108">
        <f>SUMIF('20.01'!$X:$X,$B:$B,'20.01'!$E:$E)</f>
        <v>0</v>
      </c>
      <c r="DB123" s="108">
        <f>SUMIF('20.01'!$Y:$Y,$B:$B,'20.01'!$E:$E)</f>
        <v>0</v>
      </c>
      <c r="DC123" s="108">
        <f t="shared" si="141"/>
        <v>0</v>
      </c>
      <c r="DD123" s="127">
        <f t="shared" si="142"/>
        <v>404677.24986205413</v>
      </c>
      <c r="DE123" s="127">
        <f t="shared" si="171"/>
        <v>302681.94463587116</v>
      </c>
      <c r="DF123" s="127">
        <f t="shared" si="143"/>
        <v>520.3978594011453</v>
      </c>
      <c r="DG123" s="127">
        <f t="shared" si="95"/>
        <v>238.41023559282803</v>
      </c>
      <c r="DH123" s="127">
        <f t="shared" si="96"/>
        <v>281.98762380831721</v>
      </c>
      <c r="DI123" s="108">
        <f>SUMIF('20.01'!$AZ:$AZ,$B:$B,'20.01'!$E:$E)+FH123*$DI$249</f>
        <v>46756.433180917411</v>
      </c>
      <c r="DJ123" s="108">
        <f>SUMIF('20.01'!$AY:$AY,$B:$B,'20.01'!$E:$E)</f>
        <v>0</v>
      </c>
      <c r="DK123" s="108">
        <f t="shared" si="97"/>
        <v>479.56970745754961</v>
      </c>
      <c r="DL123" s="108">
        <f>SUMIF('20.01'!$AX:$AX,$B:$B,'20.01'!$E:$E)</f>
        <v>0</v>
      </c>
      <c r="DM123" s="108">
        <f t="shared" si="98"/>
        <v>53758.857903490811</v>
      </c>
      <c r="DN123" s="108">
        <f>SUMIF('20.01'!$BA:$BA,$B:$B,'20.01'!$E:$E)</f>
        <v>0</v>
      </c>
      <c r="DO123" s="108">
        <f t="shared" si="99"/>
        <v>480.0465749160756</v>
      </c>
      <c r="DP123" s="108">
        <f>SUMIF('20.01'!$AW:$AW,$B:$B,'20.01'!$E:$E)</f>
        <v>0</v>
      </c>
      <c r="DQ123" s="108">
        <f t="shared" si="144"/>
        <v>254404.39704711153</v>
      </c>
      <c r="DR123" s="108">
        <f t="shared" si="145"/>
        <v>210660.69669574269</v>
      </c>
      <c r="DS123" s="108">
        <f t="shared" si="100"/>
        <v>67746.927642629133</v>
      </c>
      <c r="DT123" s="108">
        <f t="shared" si="101"/>
        <v>142913.76905311356</v>
      </c>
      <c r="DU123" s="108">
        <f t="shared" si="146"/>
        <v>35760.477487945376</v>
      </c>
      <c r="DV123" s="108">
        <f t="shared" si="147"/>
        <v>21232.298032557941</v>
      </c>
      <c r="DW123" s="108">
        <f t="shared" si="148"/>
        <v>14528.179455387432</v>
      </c>
      <c r="DX123" s="108">
        <f t="shared" si="149"/>
        <v>3010.3053098545161</v>
      </c>
      <c r="DY123" s="108">
        <f t="shared" si="150"/>
        <v>1772.6752991602893</v>
      </c>
      <c r="DZ123" s="108">
        <f t="shared" si="151"/>
        <v>1237.6300106942265</v>
      </c>
      <c r="EA123" s="108">
        <f t="shared" si="152"/>
        <v>2380.9801457214921</v>
      </c>
      <c r="EB123" s="108">
        <f t="shared" si="153"/>
        <v>187.92901464211207</v>
      </c>
      <c r="EC123" s="108">
        <f t="shared" si="154"/>
        <v>2404.0083932053467</v>
      </c>
      <c r="ED123" s="108">
        <f t="shared" si="155"/>
        <v>43279.500781505194</v>
      </c>
      <c r="EE123" s="108">
        <f t="shared" si="102"/>
        <v>256917.39235391858</v>
      </c>
      <c r="EF123" s="108">
        <f t="shared" si="156"/>
        <v>138735.39187111604</v>
      </c>
      <c r="EG123" s="108">
        <f t="shared" si="103"/>
        <v>118182.00048280254</v>
      </c>
      <c r="EH123" s="108">
        <f t="shared" si="104"/>
        <v>0</v>
      </c>
      <c r="EI123" s="108">
        <f t="shared" si="157"/>
        <v>0</v>
      </c>
      <c r="EJ123" s="108">
        <f t="shared" si="105"/>
        <v>0</v>
      </c>
      <c r="EK123" s="108">
        <f t="shared" si="106"/>
        <v>0</v>
      </c>
      <c r="EL123" s="108">
        <f>SUMIF('20.01'!$BF:$BF,$B:$B,'20.01'!$E:$E)</f>
        <v>0</v>
      </c>
      <c r="EM123" s="108">
        <f>SUMIF('20.01'!$BH:$BH,$B:$B,'20.01'!$E:$E)</f>
        <v>6936.8</v>
      </c>
      <c r="EO123" s="115">
        <v>0</v>
      </c>
      <c r="EP123" s="107">
        <v>3.406416779222325</v>
      </c>
      <c r="EQ123" s="108">
        <f t="shared" si="158"/>
        <v>3360.1999999999994</v>
      </c>
      <c r="ER123" s="107">
        <v>3.086231398566031</v>
      </c>
      <c r="ES123" s="108">
        <f t="shared" si="107"/>
        <v>3360.1999999999994</v>
      </c>
      <c r="ET123" s="107">
        <v>0</v>
      </c>
      <c r="EU123" s="108">
        <f t="shared" si="108"/>
        <v>0</v>
      </c>
      <c r="EV123" s="108">
        <f t="shared" si="168"/>
        <v>3360.2</v>
      </c>
      <c r="EW123" s="108">
        <f t="shared" si="169"/>
        <v>3360.2</v>
      </c>
      <c r="EX123" s="108">
        <f t="shared" si="109"/>
        <v>3360.2</v>
      </c>
      <c r="EY123" s="108">
        <f t="shared" si="110"/>
        <v>3360.2</v>
      </c>
      <c r="EZ123" s="108">
        <f t="shared" si="111"/>
        <v>3360.2</v>
      </c>
      <c r="FA123" s="108">
        <f t="shared" si="112"/>
        <v>3360.2</v>
      </c>
      <c r="FB123" s="108">
        <f t="shared" si="113"/>
        <v>3360.2</v>
      </c>
      <c r="FC123" s="108">
        <f t="shared" si="114"/>
        <v>3360.2</v>
      </c>
      <c r="FD123" s="108">
        <f t="shared" si="115"/>
        <v>3360.2</v>
      </c>
      <c r="FE123" s="108">
        <f t="shared" si="116"/>
        <v>3360.2</v>
      </c>
      <c r="FF123" s="108">
        <f t="shared" si="117"/>
        <v>3360.2</v>
      </c>
      <c r="FG123" s="108">
        <f t="shared" si="118"/>
        <v>3360.2</v>
      </c>
      <c r="FH123" s="108">
        <f t="shared" si="159"/>
        <v>3360.1999999999994</v>
      </c>
      <c r="FI123" s="108">
        <v>0</v>
      </c>
    </row>
    <row r="124" spans="1:165" ht="12" customHeight="1" x14ac:dyDescent="0.25">
      <c r="A124" s="22">
        <f t="shared" si="160"/>
        <v>119</v>
      </c>
      <c r="B124" s="10" t="s">
        <v>117</v>
      </c>
      <c r="C124" s="28">
        <v>2021</v>
      </c>
      <c r="D124" s="282"/>
      <c r="E124" s="126">
        <f t="shared" si="91"/>
        <v>6396.9</v>
      </c>
      <c r="F124" s="11">
        <f>SUMIF(Площади!$A:$A,$B:$B,Площади!$C:$C)</f>
        <v>6396.9</v>
      </c>
      <c r="G124" s="11">
        <f>SUMIF(Площади!$A:$A,$B:$B,Площади!$G:$G)</f>
        <v>0</v>
      </c>
      <c r="H124" s="11">
        <f>SUMIF(Площади!$A:$A,$B:$B,Площади!$F:$F)</f>
        <v>1625.4</v>
      </c>
      <c r="I124" s="124" t="s">
        <v>493</v>
      </c>
      <c r="J124" s="12">
        <v>39.75</v>
      </c>
      <c r="K124" s="27">
        <v>4.49</v>
      </c>
      <c r="L124" s="27">
        <v>7.61</v>
      </c>
      <c r="M124" s="27">
        <v>11.85</v>
      </c>
      <c r="N124" s="27">
        <v>6.1</v>
      </c>
      <c r="O124" s="27">
        <v>2.78</v>
      </c>
      <c r="P124" s="27">
        <v>1.6</v>
      </c>
      <c r="Q124" s="27">
        <v>5.09</v>
      </c>
      <c r="R124" s="27">
        <v>0.23</v>
      </c>
      <c r="S124" s="35">
        <f t="shared" si="167"/>
        <v>41.34</v>
      </c>
      <c r="T124" s="33">
        <f t="shared" si="167"/>
        <v>4.6696</v>
      </c>
      <c r="U124" s="33">
        <f t="shared" si="167"/>
        <v>7.9144000000000005</v>
      </c>
      <c r="V124" s="33">
        <f t="shared" si="166"/>
        <v>12.324</v>
      </c>
      <c r="W124" s="33">
        <f t="shared" si="166"/>
        <v>6.3439999999999994</v>
      </c>
      <c r="X124" s="33">
        <f t="shared" si="166"/>
        <v>2.8912</v>
      </c>
      <c r="Y124" s="33">
        <f t="shared" si="163"/>
        <v>1.6640000000000001</v>
      </c>
      <c r="Z124" s="33">
        <f t="shared" si="163"/>
        <v>5.2935999999999996</v>
      </c>
      <c r="AA124" s="33">
        <f t="shared" si="163"/>
        <v>0.23920000000000002</v>
      </c>
      <c r="AB124" s="36"/>
      <c r="AC124" s="36"/>
      <c r="AD124" s="122" t="s">
        <v>395</v>
      </c>
      <c r="AE124" s="37">
        <v>2</v>
      </c>
      <c r="AF124" s="38" t="s">
        <v>396</v>
      </c>
      <c r="AG124" s="282"/>
      <c r="AH124" s="26">
        <v>34.24</v>
      </c>
      <c r="AI124" s="26">
        <v>34.24</v>
      </c>
      <c r="AJ124" s="26">
        <v>2190</v>
      </c>
      <c r="AK124" s="26">
        <v>35.89</v>
      </c>
      <c r="AL124" s="26">
        <v>5.93</v>
      </c>
      <c r="AM124" s="282"/>
      <c r="AN124" s="15">
        <v>1.2E-2</v>
      </c>
      <c r="AO124" s="15">
        <v>1.2E-2</v>
      </c>
      <c r="AP124" s="16">
        <f t="shared" si="119"/>
        <v>7.1880000000000002E-4</v>
      </c>
      <c r="AQ124" s="15">
        <f t="shared" si="120"/>
        <v>2.4E-2</v>
      </c>
      <c r="AR124" s="15">
        <v>3.23</v>
      </c>
      <c r="AS124" s="282"/>
      <c r="AT124" s="13">
        <f t="shared" si="121"/>
        <v>19.504800000000003</v>
      </c>
      <c r="AU124" s="13">
        <f t="shared" si="122"/>
        <v>19.504800000000003</v>
      </c>
      <c r="AV124" s="13">
        <f t="shared" si="123"/>
        <v>1.1683375200000001</v>
      </c>
      <c r="AW124" s="13">
        <f t="shared" si="124"/>
        <v>39.009600000000006</v>
      </c>
      <c r="AX124" s="13">
        <f t="shared" si="125"/>
        <v>5250.0420000000004</v>
      </c>
      <c r="AY124" s="26">
        <f t="shared" si="126"/>
        <v>0.10440124935515643</v>
      </c>
      <c r="AZ124" s="26">
        <f t="shared" si="127"/>
        <v>0.10440124935515643</v>
      </c>
      <c r="BA124" s="26">
        <f t="shared" si="128"/>
        <v>0.39998423749003431</v>
      </c>
      <c r="BB124" s="26">
        <f t="shared" si="129"/>
        <v>0.2188645350091451</v>
      </c>
      <c r="BC124" s="26">
        <f t="shared" si="130"/>
        <v>4.8668494208132067</v>
      </c>
      <c r="BD124" s="282"/>
      <c r="BE124" s="108">
        <f t="shared" si="131"/>
        <v>104512.40836156551</v>
      </c>
      <c r="BF124" s="108">
        <f t="shared" si="132"/>
        <v>104512.40836156551</v>
      </c>
      <c r="BG124" s="108">
        <f t="shared" si="92"/>
        <v>33059.861075868379</v>
      </c>
      <c r="BH124" s="108">
        <f t="shared" si="93"/>
        <v>5497.9047308184217</v>
      </c>
      <c r="BI124" s="108">
        <f t="shared" si="94"/>
        <v>1961.1919429626707</v>
      </c>
      <c r="BJ124" s="108">
        <f t="shared" si="170"/>
        <v>24085.350611916037</v>
      </c>
      <c r="BK124" s="108">
        <f>SUMIF('20.01'!$K:$K,$B:$B,'20.01'!$E:$E)</f>
        <v>39908.1</v>
      </c>
      <c r="BL124" s="108">
        <f t="shared" si="133"/>
        <v>0</v>
      </c>
      <c r="BM124" s="108">
        <f>SUMIF('20.01'!$AI:$AI,$B:$B,'20.01'!$E:$E)</f>
        <v>0</v>
      </c>
      <c r="BN124" s="108">
        <f>SUMIF('20.01'!$L:$L,$B:$B,'20.01'!$E:$E)</f>
        <v>0</v>
      </c>
      <c r="BO124" s="108">
        <f>SUMIF('20.01'!$M:$M,$B:$B,'20.01'!$E:$E)</f>
        <v>0</v>
      </c>
      <c r="BP124" s="108">
        <f>SUMIF('20.01'!$N:$N,$B:$B,'20.01'!$E:$E)</f>
        <v>0</v>
      </c>
      <c r="BQ124" s="108">
        <f>SUMIF('20.01'!$O:$O,$B:$B,'20.01'!$E:$E)</f>
        <v>0</v>
      </c>
      <c r="BR124" s="108">
        <f>SUMIF('20.01'!$T:$T,$B:$B,'20.01'!$E:$E)</f>
        <v>0</v>
      </c>
      <c r="BS124" s="108">
        <f>SUMIF('20.01'!$AT:$AT,$B:$B,'20.01'!$E:$E)</f>
        <v>0</v>
      </c>
      <c r="BT124" s="108">
        <f>SUMIF('20.01'!$AO:$AO,$B:$B,'20.01'!$E:$E)</f>
        <v>0</v>
      </c>
      <c r="BU124" s="108">
        <f t="shared" si="134"/>
        <v>0</v>
      </c>
      <c r="BV124" s="108">
        <f>SUMIF('20.01'!$AE:$AE,$B:$B,'20.01'!$E:$E)</f>
        <v>0</v>
      </c>
      <c r="BW124" s="108">
        <f>SUMIF('20.01'!$AF:$AF,$B:$B,'20.01'!$E:$E)</f>
        <v>0</v>
      </c>
      <c r="BX124" s="108">
        <f>SUMIF('20.01'!$AG:$AG,$B:$B,'20.01'!$E:$E)</f>
        <v>0</v>
      </c>
      <c r="BY124" s="108">
        <f t="shared" si="135"/>
        <v>0</v>
      </c>
      <c r="BZ124" s="108">
        <f>SUMIF('20.01'!$AH:$AH,$B:$B,'20.01'!$E:$E)</f>
        <v>0</v>
      </c>
      <c r="CA124" s="108">
        <f>SUMIF('20.01'!$AP:$AP,$B:$B,'20.01'!$E:$E)</f>
        <v>0</v>
      </c>
      <c r="CB124" s="108">
        <f>SUMIF('20.01'!$AD:$AD,$B:$B,'20.01'!$E:$E)</f>
        <v>0</v>
      </c>
      <c r="CC124" s="108">
        <f t="shared" si="136"/>
        <v>0</v>
      </c>
      <c r="CD124" s="108">
        <f>SUMIF('20.01'!$Z:$Z,$B:$B,'20.01'!$E:$E)</f>
        <v>0</v>
      </c>
      <c r="CE124" s="108">
        <f>SUMIF('20.01'!$S:$S,$B:$B,'20.01'!$E:$E)</f>
        <v>0</v>
      </c>
      <c r="CF124" s="108">
        <f t="shared" si="137"/>
        <v>0</v>
      </c>
      <c r="CG124" s="108">
        <f>SUMIF('20.01'!$AJ:$AJ,$B:$B,'20.01'!$E:$E)</f>
        <v>0</v>
      </c>
      <c r="CH124" s="108">
        <f>SUMIF('20.01'!$AL:$AL,$B:$B,'20.01'!$E:$E)</f>
        <v>0</v>
      </c>
      <c r="CI124" s="108">
        <f>SUMIF('20.01'!$AM:$AM,$B:$B,'20.01'!$E:$E)</f>
        <v>0</v>
      </c>
      <c r="CJ124" s="108">
        <f>SUMIF('20.01'!$W:$W,$B:$B,'20.01'!$E:$E)</f>
        <v>0</v>
      </c>
      <c r="CK124" s="108">
        <f>SUMIF('20.01'!$AR:$AR,$B:$B,'20.01'!$E:$E)</f>
        <v>0</v>
      </c>
      <c r="CL124" s="108">
        <f t="shared" si="138"/>
        <v>0</v>
      </c>
      <c r="CM124" s="108">
        <f>SUMIF('20.01'!$P:$P,$B:$B,'20.01'!$E:$E)</f>
        <v>0</v>
      </c>
      <c r="CN124" s="108">
        <f>SUMIF('20.01'!$Q:$Q,$B:$B,'20.01'!$E:$E)</f>
        <v>0</v>
      </c>
      <c r="CO124" s="108">
        <f>SUMIF('20.01'!$AK:$AK,$B:$B,'20.01'!$E:$E)</f>
        <v>0</v>
      </c>
      <c r="CP124" s="108">
        <f>SUMIF('20.01'!$U:$U,$B:$B,'20.01'!$E:$E)</f>
        <v>0</v>
      </c>
      <c r="CQ124" s="108">
        <f>SUMIF('20.01'!$R:$R,$B:$B,'20.01'!$E:$E)</f>
        <v>0</v>
      </c>
      <c r="CR124" s="108">
        <f>SUMIF('20.01'!$V:$V,$B:$B,'20.01'!$E:$E)</f>
        <v>0</v>
      </c>
      <c r="CS124" s="108">
        <f t="shared" si="139"/>
        <v>0</v>
      </c>
      <c r="CT124" s="108">
        <f>SUMIF('20.01'!$AQ:$AQ,$B:$B,'20.01'!$E:$E)</f>
        <v>0</v>
      </c>
      <c r="CU124" s="108">
        <f>SUMIF('20.01'!$AC:$AC,$B:$B,'20.01'!$E:$E)</f>
        <v>0</v>
      </c>
      <c r="CV124" s="108">
        <f>SUMIF('20.01'!$AS:$AS,$B:$B,'20.01'!$E:$E)</f>
        <v>0</v>
      </c>
      <c r="CW124" s="108">
        <f t="shared" si="140"/>
        <v>0</v>
      </c>
      <c r="CX124" s="108">
        <f>SUMIF('20.01'!$AB:$AB,$B:$B,'20.01'!$E:$E)</f>
        <v>0</v>
      </c>
      <c r="CY124" s="108">
        <f>SUMIF('20.01'!$AA:$AA,$B:$B,'20.01'!$E:$E)</f>
        <v>0</v>
      </c>
      <c r="CZ124" s="108">
        <f>SUMIF('20.01'!$AN:$AN,$B:$B,'20.01'!$E:$E)</f>
        <v>0</v>
      </c>
      <c r="DA124" s="108">
        <f>SUMIF('20.01'!$X:$X,$B:$B,'20.01'!$E:$E)</f>
        <v>0</v>
      </c>
      <c r="DB124" s="108">
        <f>SUMIF('20.01'!$Y:$Y,$B:$B,'20.01'!$E:$E)</f>
        <v>0</v>
      </c>
      <c r="DC124" s="108">
        <f t="shared" si="141"/>
        <v>0</v>
      </c>
      <c r="DD124" s="127">
        <f t="shared" si="142"/>
        <v>682018.83264525176</v>
      </c>
      <c r="DE124" s="127">
        <f t="shared" si="171"/>
        <v>576223.47825760522</v>
      </c>
      <c r="DF124" s="127">
        <f t="shared" si="143"/>
        <v>990.69491899386549</v>
      </c>
      <c r="DG124" s="127">
        <f t="shared" si="95"/>
        <v>453.8677567001256</v>
      </c>
      <c r="DH124" s="127">
        <f t="shared" si="96"/>
        <v>536.82716229373989</v>
      </c>
      <c r="DI124" s="108">
        <f>SUMIF('20.01'!$AZ:$AZ,$B:$B,'20.01'!$E:$E)+FH124*$DI$249</f>
        <v>635.67919380114938</v>
      </c>
      <c r="DJ124" s="108">
        <f>SUMIF('20.01'!$AY:$AY,$B:$B,'20.01'!$E:$E)</f>
        <v>0</v>
      </c>
      <c r="DK124" s="108">
        <f t="shared" si="97"/>
        <v>912.96930588512589</v>
      </c>
      <c r="DL124" s="108">
        <f>SUMIF('20.01'!$AX:$AX,$B:$B,'20.01'!$E:$E)</f>
        <v>0</v>
      </c>
      <c r="DM124" s="108">
        <f t="shared" si="98"/>
        <v>102342.13383811692</v>
      </c>
      <c r="DN124" s="108">
        <f>SUMIF('20.01'!$BA:$BA,$B:$B,'20.01'!$E:$E)</f>
        <v>0</v>
      </c>
      <c r="DO124" s="108">
        <f t="shared" si="99"/>
        <v>913.87713084954612</v>
      </c>
      <c r="DP124" s="108">
        <f>SUMIF('20.01'!$AW:$AW,$B:$B,'20.01'!$E:$E)</f>
        <v>0</v>
      </c>
      <c r="DQ124" s="108">
        <f t="shared" si="144"/>
        <v>484316.25720810314</v>
      </c>
      <c r="DR124" s="108">
        <f t="shared" si="145"/>
        <v>401040.23888250603</v>
      </c>
      <c r="DS124" s="108">
        <f t="shared" si="100"/>
        <v>128971.58545239404</v>
      </c>
      <c r="DT124" s="108">
        <f t="shared" si="101"/>
        <v>272068.653430112</v>
      </c>
      <c r="DU124" s="108">
        <f t="shared" si="146"/>
        <v>68078.149646639431</v>
      </c>
      <c r="DV124" s="108">
        <f t="shared" si="147"/>
        <v>40420.477139595838</v>
      </c>
      <c r="DW124" s="108">
        <f t="shared" si="148"/>
        <v>27657.672507043597</v>
      </c>
      <c r="DX124" s="108">
        <f t="shared" si="149"/>
        <v>5730.7963920624843</v>
      </c>
      <c r="DY124" s="108">
        <f t="shared" si="150"/>
        <v>3374.688001070906</v>
      </c>
      <c r="DZ124" s="108">
        <f t="shared" si="151"/>
        <v>2356.1083909915778</v>
      </c>
      <c r="EA124" s="108">
        <f t="shared" si="152"/>
        <v>4532.7337343508771</v>
      </c>
      <c r="EB124" s="108">
        <f t="shared" si="153"/>
        <v>357.76534544495178</v>
      </c>
      <c r="EC124" s="108">
        <f t="shared" si="154"/>
        <v>4576.5732070993654</v>
      </c>
      <c r="ED124" s="108">
        <f t="shared" si="155"/>
        <v>82392.309549791869</v>
      </c>
      <c r="EE124" s="108">
        <f t="shared" si="102"/>
        <v>640529.9667734456</v>
      </c>
      <c r="EF124" s="108">
        <f t="shared" si="156"/>
        <v>264114.1682817518</v>
      </c>
      <c r="EG124" s="108">
        <f t="shared" si="103"/>
        <v>224986.14335112189</v>
      </c>
      <c r="EH124" s="108">
        <f t="shared" si="104"/>
        <v>151429.65514057185</v>
      </c>
      <c r="EI124" s="108">
        <f t="shared" si="157"/>
        <v>234627.8745663056</v>
      </c>
      <c r="EJ124" s="108">
        <f t="shared" si="105"/>
        <v>229621.14157957915</v>
      </c>
      <c r="EK124" s="108">
        <f t="shared" si="106"/>
        <v>679.83298672646299</v>
      </c>
      <c r="EL124" s="108">
        <f>SUMIF('20.01'!$BF:$BF,$B:$B,'20.01'!$E:$E)</f>
        <v>4326.8999999999996</v>
      </c>
      <c r="EM124" s="108">
        <f>SUMIF('20.01'!$BH:$BH,$B:$B,'20.01'!$E:$E)</f>
        <v>11970</v>
      </c>
      <c r="EO124" s="115">
        <v>9.9850068652985839E-3</v>
      </c>
      <c r="EP124" s="107">
        <v>3.4064168040454188</v>
      </c>
      <c r="EQ124" s="108">
        <f t="shared" si="158"/>
        <v>6396.9000000000005</v>
      </c>
      <c r="ER124" s="107">
        <v>3.086232626373016</v>
      </c>
      <c r="ES124" s="108">
        <f t="shared" si="107"/>
        <v>6396.9000000000005</v>
      </c>
      <c r="ET124" s="107">
        <v>1.600926978717099</v>
      </c>
      <c r="EU124" s="108">
        <f t="shared" si="108"/>
        <v>6396.9000000000005</v>
      </c>
      <c r="EV124" s="108">
        <f t="shared" si="168"/>
        <v>6396.9</v>
      </c>
      <c r="EW124" s="108">
        <f t="shared" si="169"/>
        <v>6396.9</v>
      </c>
      <c r="EX124" s="108">
        <f t="shared" si="109"/>
        <v>6396.9</v>
      </c>
      <c r="EY124" s="108">
        <f t="shared" si="110"/>
        <v>6396.9</v>
      </c>
      <c r="EZ124" s="108">
        <f t="shared" si="111"/>
        <v>6396.9</v>
      </c>
      <c r="FA124" s="108">
        <f t="shared" si="112"/>
        <v>6396.9</v>
      </c>
      <c r="FB124" s="108">
        <f t="shared" si="113"/>
        <v>6396.9</v>
      </c>
      <c r="FC124" s="108">
        <f t="shared" si="114"/>
        <v>6396.9</v>
      </c>
      <c r="FD124" s="108">
        <f t="shared" si="115"/>
        <v>6396.9</v>
      </c>
      <c r="FE124" s="108">
        <f t="shared" si="116"/>
        <v>6396.9</v>
      </c>
      <c r="FF124" s="108">
        <f t="shared" si="117"/>
        <v>6396.9</v>
      </c>
      <c r="FG124" s="108">
        <f t="shared" si="118"/>
        <v>6396.9</v>
      </c>
      <c r="FH124" s="108">
        <f t="shared" si="159"/>
        <v>6396.9000000000005</v>
      </c>
      <c r="FI124" s="108">
        <v>0</v>
      </c>
    </row>
    <row r="125" spans="1:165" ht="12" customHeight="1" x14ac:dyDescent="0.25">
      <c r="A125" s="22">
        <f t="shared" si="160"/>
        <v>120</v>
      </c>
      <c r="B125" s="10" t="s">
        <v>118</v>
      </c>
      <c r="C125" s="28">
        <v>2021</v>
      </c>
      <c r="D125" s="282"/>
      <c r="E125" s="126">
        <f t="shared" si="91"/>
        <v>4686.3</v>
      </c>
      <c r="F125" s="11">
        <f>SUMIF(Площади!$A:$A,$B:$B,Площади!$C:$C)</f>
        <v>3481.8</v>
      </c>
      <c r="G125" s="11">
        <f>SUMIF(Площади!$A:$A,$B:$B,Площади!$G:$G)</f>
        <v>1204.5</v>
      </c>
      <c r="H125" s="11">
        <f>SUMIF(Площади!$A:$A,$B:$B,Площади!$F:$F)</f>
        <v>477.7</v>
      </c>
      <c r="I125" s="124" t="s">
        <v>493</v>
      </c>
      <c r="J125" s="12">
        <v>39.75</v>
      </c>
      <c r="K125" s="27">
        <v>4.49</v>
      </c>
      <c r="L125" s="27">
        <v>7.61</v>
      </c>
      <c r="M125" s="27">
        <v>11.85</v>
      </c>
      <c r="N125" s="27">
        <v>6.1</v>
      </c>
      <c r="O125" s="27">
        <v>2.78</v>
      </c>
      <c r="P125" s="27">
        <v>1.6</v>
      </c>
      <c r="Q125" s="27">
        <v>5.09</v>
      </c>
      <c r="R125" s="27">
        <v>0.23</v>
      </c>
      <c r="S125" s="35">
        <f t="shared" si="167"/>
        <v>41.34</v>
      </c>
      <c r="T125" s="33">
        <f t="shared" si="167"/>
        <v>4.6696</v>
      </c>
      <c r="U125" s="33">
        <f t="shared" si="167"/>
        <v>7.9144000000000005</v>
      </c>
      <c r="V125" s="33">
        <f t="shared" si="166"/>
        <v>12.324</v>
      </c>
      <c r="W125" s="33">
        <f t="shared" si="166"/>
        <v>6.3439999999999994</v>
      </c>
      <c r="X125" s="33">
        <f t="shared" si="166"/>
        <v>2.8912</v>
      </c>
      <c r="Y125" s="33">
        <f t="shared" si="163"/>
        <v>1.6640000000000001</v>
      </c>
      <c r="Z125" s="33">
        <f t="shared" si="163"/>
        <v>5.2935999999999996</v>
      </c>
      <c r="AA125" s="33">
        <f t="shared" si="163"/>
        <v>0.23920000000000002</v>
      </c>
      <c r="AB125" s="36"/>
      <c r="AC125" s="36"/>
      <c r="AD125" s="122" t="s">
        <v>395</v>
      </c>
      <c r="AE125" s="37">
        <v>2</v>
      </c>
      <c r="AF125" s="38" t="s">
        <v>396</v>
      </c>
      <c r="AG125" s="282"/>
      <c r="AH125" s="26">
        <v>34.24</v>
      </c>
      <c r="AI125" s="26">
        <v>34.24</v>
      </c>
      <c r="AJ125" s="26">
        <v>2190</v>
      </c>
      <c r="AK125" s="26">
        <v>35.89</v>
      </c>
      <c r="AL125" s="26">
        <v>5.93</v>
      </c>
      <c r="AM125" s="282"/>
      <c r="AN125" s="15">
        <v>7.0000000000000001E-3</v>
      </c>
      <c r="AO125" s="15">
        <v>7.0000000000000001E-3</v>
      </c>
      <c r="AP125" s="16">
        <f t="shared" si="119"/>
        <v>4.193E-4</v>
      </c>
      <c r="AQ125" s="15">
        <f t="shared" si="120"/>
        <v>1.4E-2</v>
      </c>
      <c r="AR125" s="15">
        <v>3.23</v>
      </c>
      <c r="AS125" s="282"/>
      <c r="AT125" s="13">
        <f t="shared" si="121"/>
        <v>3.3439000000000001</v>
      </c>
      <c r="AU125" s="13">
        <f t="shared" si="122"/>
        <v>3.3439000000000001</v>
      </c>
      <c r="AV125" s="13">
        <f t="shared" si="123"/>
        <v>0.20029960999999999</v>
      </c>
      <c r="AW125" s="13">
        <f t="shared" si="124"/>
        <v>6.6878000000000002</v>
      </c>
      <c r="AX125" s="13">
        <f t="shared" si="125"/>
        <v>1542.971</v>
      </c>
      <c r="AY125" s="26">
        <f t="shared" si="126"/>
        <v>2.4431883575528668E-2</v>
      </c>
      <c r="AZ125" s="26">
        <f t="shared" si="127"/>
        <v>2.4431883575528668E-2</v>
      </c>
      <c r="BA125" s="26">
        <f t="shared" si="128"/>
        <v>9.3603940400742575E-2</v>
      </c>
      <c r="BB125" s="26">
        <f t="shared" si="129"/>
        <v>5.1218475556409106E-2</v>
      </c>
      <c r="BC125" s="26">
        <f t="shared" si="130"/>
        <v>1.9524610097518296</v>
      </c>
      <c r="BD125" s="282"/>
      <c r="BE125" s="108">
        <f t="shared" si="131"/>
        <v>68194.18005890424</v>
      </c>
      <c r="BF125" s="108">
        <f t="shared" si="132"/>
        <v>68194.18005890424</v>
      </c>
      <c r="BG125" s="108">
        <f t="shared" si="92"/>
        <v>24219.297934912538</v>
      </c>
      <c r="BH125" s="108">
        <f t="shared" si="93"/>
        <v>4027.7057543551368</v>
      </c>
      <c r="BI125" s="108">
        <f t="shared" si="94"/>
        <v>1436.7480814622652</v>
      </c>
      <c r="BJ125" s="108">
        <f t="shared" si="170"/>
        <v>17644.668288174296</v>
      </c>
      <c r="BK125" s="108">
        <f>SUMIF('20.01'!$K:$K,$B:$B,'20.01'!$E:$E)</f>
        <v>20865.759999999998</v>
      </c>
      <c r="BL125" s="108">
        <f t="shared" si="133"/>
        <v>0</v>
      </c>
      <c r="BM125" s="108">
        <f>SUMIF('20.01'!$AI:$AI,$B:$B,'20.01'!$E:$E)</f>
        <v>0</v>
      </c>
      <c r="BN125" s="108">
        <f>SUMIF('20.01'!$L:$L,$B:$B,'20.01'!$E:$E)</f>
        <v>0</v>
      </c>
      <c r="BO125" s="108">
        <f>SUMIF('20.01'!$M:$M,$B:$B,'20.01'!$E:$E)</f>
        <v>0</v>
      </c>
      <c r="BP125" s="108">
        <f>SUMIF('20.01'!$N:$N,$B:$B,'20.01'!$E:$E)</f>
        <v>0</v>
      </c>
      <c r="BQ125" s="108">
        <f>SUMIF('20.01'!$O:$O,$B:$B,'20.01'!$E:$E)</f>
        <v>0</v>
      </c>
      <c r="BR125" s="108">
        <f>SUMIF('20.01'!$T:$T,$B:$B,'20.01'!$E:$E)</f>
        <v>0</v>
      </c>
      <c r="BS125" s="108">
        <f>SUMIF('20.01'!$AT:$AT,$B:$B,'20.01'!$E:$E)</f>
        <v>0</v>
      </c>
      <c r="BT125" s="108">
        <f>SUMIF('20.01'!$AO:$AO,$B:$B,'20.01'!$E:$E)</f>
        <v>0</v>
      </c>
      <c r="BU125" s="108">
        <f t="shared" si="134"/>
        <v>0</v>
      </c>
      <c r="BV125" s="108">
        <f>SUMIF('20.01'!$AE:$AE,$B:$B,'20.01'!$E:$E)</f>
        <v>0</v>
      </c>
      <c r="BW125" s="108">
        <f>SUMIF('20.01'!$AF:$AF,$B:$B,'20.01'!$E:$E)</f>
        <v>0</v>
      </c>
      <c r="BX125" s="108">
        <f>SUMIF('20.01'!$AG:$AG,$B:$B,'20.01'!$E:$E)</f>
        <v>0</v>
      </c>
      <c r="BY125" s="108">
        <f t="shared" si="135"/>
        <v>0</v>
      </c>
      <c r="BZ125" s="108">
        <f>SUMIF('20.01'!$AH:$AH,$B:$B,'20.01'!$E:$E)</f>
        <v>0</v>
      </c>
      <c r="CA125" s="108">
        <f>SUMIF('20.01'!$AP:$AP,$B:$B,'20.01'!$E:$E)</f>
        <v>0</v>
      </c>
      <c r="CB125" s="108">
        <f>SUMIF('20.01'!$AD:$AD,$B:$B,'20.01'!$E:$E)</f>
        <v>0</v>
      </c>
      <c r="CC125" s="108">
        <f t="shared" si="136"/>
        <v>0</v>
      </c>
      <c r="CD125" s="108">
        <f>SUMIF('20.01'!$Z:$Z,$B:$B,'20.01'!$E:$E)</f>
        <v>0</v>
      </c>
      <c r="CE125" s="108">
        <f>SUMIF('20.01'!$S:$S,$B:$B,'20.01'!$E:$E)</f>
        <v>0</v>
      </c>
      <c r="CF125" s="108">
        <f t="shared" si="137"/>
        <v>0</v>
      </c>
      <c r="CG125" s="108">
        <f>SUMIF('20.01'!$AJ:$AJ,$B:$B,'20.01'!$E:$E)</f>
        <v>0</v>
      </c>
      <c r="CH125" s="108">
        <f>SUMIF('20.01'!$AL:$AL,$B:$B,'20.01'!$E:$E)</f>
        <v>0</v>
      </c>
      <c r="CI125" s="108">
        <f>SUMIF('20.01'!$AM:$AM,$B:$B,'20.01'!$E:$E)</f>
        <v>0</v>
      </c>
      <c r="CJ125" s="108">
        <f>SUMIF('20.01'!$W:$W,$B:$B,'20.01'!$E:$E)</f>
        <v>0</v>
      </c>
      <c r="CK125" s="108">
        <f>SUMIF('20.01'!$AR:$AR,$B:$B,'20.01'!$E:$E)</f>
        <v>0</v>
      </c>
      <c r="CL125" s="108">
        <f t="shared" si="138"/>
        <v>0</v>
      </c>
      <c r="CM125" s="108">
        <f>SUMIF('20.01'!$P:$P,$B:$B,'20.01'!$E:$E)</f>
        <v>0</v>
      </c>
      <c r="CN125" s="108">
        <f>SUMIF('20.01'!$Q:$Q,$B:$B,'20.01'!$E:$E)</f>
        <v>0</v>
      </c>
      <c r="CO125" s="108">
        <f>SUMIF('20.01'!$AK:$AK,$B:$B,'20.01'!$E:$E)</f>
        <v>0</v>
      </c>
      <c r="CP125" s="108">
        <f>SUMIF('20.01'!$U:$U,$B:$B,'20.01'!$E:$E)</f>
        <v>0</v>
      </c>
      <c r="CQ125" s="108">
        <f>SUMIF('20.01'!$R:$R,$B:$B,'20.01'!$E:$E)</f>
        <v>0</v>
      </c>
      <c r="CR125" s="108">
        <f>SUMIF('20.01'!$V:$V,$B:$B,'20.01'!$E:$E)</f>
        <v>0</v>
      </c>
      <c r="CS125" s="108">
        <f t="shared" si="139"/>
        <v>0</v>
      </c>
      <c r="CT125" s="108">
        <f>SUMIF('20.01'!$AQ:$AQ,$B:$B,'20.01'!$E:$E)</f>
        <v>0</v>
      </c>
      <c r="CU125" s="108">
        <f>SUMIF('20.01'!$AC:$AC,$B:$B,'20.01'!$E:$E)</f>
        <v>0</v>
      </c>
      <c r="CV125" s="108">
        <f>SUMIF('20.01'!$AS:$AS,$B:$B,'20.01'!$E:$E)</f>
        <v>0</v>
      </c>
      <c r="CW125" s="108">
        <f t="shared" si="140"/>
        <v>0</v>
      </c>
      <c r="CX125" s="108">
        <f>SUMIF('20.01'!$AB:$AB,$B:$B,'20.01'!$E:$E)</f>
        <v>0</v>
      </c>
      <c r="CY125" s="108">
        <f>SUMIF('20.01'!$AA:$AA,$B:$B,'20.01'!$E:$E)</f>
        <v>0</v>
      </c>
      <c r="CZ125" s="108">
        <f>SUMIF('20.01'!$AN:$AN,$B:$B,'20.01'!$E:$E)</f>
        <v>0</v>
      </c>
      <c r="DA125" s="108">
        <f>SUMIF('20.01'!$X:$X,$B:$B,'20.01'!$E:$E)</f>
        <v>0</v>
      </c>
      <c r="DB125" s="108">
        <f>SUMIF('20.01'!$Y:$Y,$B:$B,'20.01'!$E:$E)</f>
        <v>0</v>
      </c>
      <c r="DC125" s="108">
        <f t="shared" si="141"/>
        <v>0</v>
      </c>
      <c r="DD125" s="127">
        <f t="shared" si="142"/>
        <v>499639.64661405428</v>
      </c>
      <c r="DE125" s="127">
        <f t="shared" si="171"/>
        <v>422135.11015626561</v>
      </c>
      <c r="DF125" s="127">
        <f t="shared" si="143"/>
        <v>725.77242084149395</v>
      </c>
      <c r="DG125" s="127">
        <f t="shared" si="95"/>
        <v>332.49862718251012</v>
      </c>
      <c r="DH125" s="127">
        <f t="shared" si="96"/>
        <v>393.27379365898383</v>
      </c>
      <c r="DI125" s="108">
        <f>SUMIF('20.01'!$AZ:$AZ,$B:$B,'20.01'!$E:$E)+FH125*$DI$249</f>
        <v>465.69172660356213</v>
      </c>
      <c r="DJ125" s="108">
        <f>SUMIF('20.01'!$AY:$AY,$B:$B,'20.01'!$E:$E)</f>
        <v>0</v>
      </c>
      <c r="DK125" s="108">
        <f t="shared" si="97"/>
        <v>668.83147433435977</v>
      </c>
      <c r="DL125" s="108">
        <f>SUMIF('20.01'!$AX:$AX,$B:$B,'20.01'!$E:$E)</f>
        <v>0</v>
      </c>
      <c r="DM125" s="108">
        <f t="shared" si="98"/>
        <v>74974.74429888968</v>
      </c>
      <c r="DN125" s="108">
        <f>SUMIF('20.01'!$BA:$BA,$B:$B,'20.01'!$E:$E)</f>
        <v>0</v>
      </c>
      <c r="DO125" s="108">
        <f t="shared" si="99"/>
        <v>669.49653711957797</v>
      </c>
      <c r="DP125" s="108">
        <f>SUMIF('20.01'!$AW:$AW,$B:$B,'20.01'!$E:$E)</f>
        <v>0</v>
      </c>
      <c r="DQ125" s="108">
        <f t="shared" si="144"/>
        <v>354804.87050826719</v>
      </c>
      <c r="DR125" s="108">
        <f t="shared" si="145"/>
        <v>293797.75695650838</v>
      </c>
      <c r="DS125" s="108">
        <f t="shared" si="100"/>
        <v>94483.193563375113</v>
      </c>
      <c r="DT125" s="108">
        <f t="shared" si="101"/>
        <v>199314.56339313326</v>
      </c>
      <c r="DU125" s="108">
        <f t="shared" si="146"/>
        <v>49873.318746431309</v>
      </c>
      <c r="DV125" s="108">
        <f t="shared" si="147"/>
        <v>29611.605937139549</v>
      </c>
      <c r="DW125" s="108">
        <f t="shared" si="148"/>
        <v>20261.712809291756</v>
      </c>
      <c r="DX125" s="108">
        <f t="shared" si="149"/>
        <v>4198.3196754869423</v>
      </c>
      <c r="DY125" s="108">
        <f t="shared" si="150"/>
        <v>2472.2600602508387</v>
      </c>
      <c r="DZ125" s="108">
        <f t="shared" si="151"/>
        <v>1726.0596152361038</v>
      </c>
      <c r="EA125" s="108">
        <f t="shared" si="152"/>
        <v>3320.6318840826834</v>
      </c>
      <c r="EB125" s="108">
        <f t="shared" si="153"/>
        <v>262.09503640180054</v>
      </c>
      <c r="EC125" s="108">
        <f t="shared" si="154"/>
        <v>3352.7482093560566</v>
      </c>
      <c r="ED125" s="108">
        <f t="shared" si="155"/>
        <v>60359.718026417439</v>
      </c>
      <c r="EE125" s="108">
        <f t="shared" si="102"/>
        <v>469245.35060582438</v>
      </c>
      <c r="EF125" s="108">
        <f t="shared" si="156"/>
        <v>193487.19329968793</v>
      </c>
      <c r="EG125" s="108">
        <f t="shared" si="103"/>
        <v>164822.42392195636</v>
      </c>
      <c r="EH125" s="108">
        <f t="shared" si="104"/>
        <v>110935.73338418014</v>
      </c>
      <c r="EI125" s="108">
        <f t="shared" si="157"/>
        <v>173765.86588598945</v>
      </c>
      <c r="EJ125" s="108">
        <f t="shared" si="105"/>
        <v>168257.21139648964</v>
      </c>
      <c r="EK125" s="108">
        <f t="shared" si="106"/>
        <v>498.15448949982112</v>
      </c>
      <c r="EL125" s="108">
        <f>SUMIF('20.01'!$BF:$BF,$B:$B,'20.01'!$E:$E)</f>
        <v>5010.5</v>
      </c>
      <c r="EM125" s="108">
        <f>SUMIF('20.01'!$BH:$BH,$B:$B,'20.01'!$E:$E)</f>
        <v>7886.8</v>
      </c>
      <c r="EO125" s="115">
        <v>7.3166146608834538E-3</v>
      </c>
      <c r="EP125" s="107">
        <v>3.4064185252374348</v>
      </c>
      <c r="EQ125" s="108">
        <f t="shared" si="158"/>
        <v>4686.3000000000011</v>
      </c>
      <c r="ER125" s="107">
        <v>3.0862312069149507</v>
      </c>
      <c r="ES125" s="108">
        <f t="shared" si="107"/>
        <v>4686.3000000000011</v>
      </c>
      <c r="ET125" s="107">
        <v>1.6009272350869705</v>
      </c>
      <c r="EU125" s="108">
        <f t="shared" si="108"/>
        <v>4686.3000000000011</v>
      </c>
      <c r="EV125" s="108">
        <f t="shared" si="168"/>
        <v>4686.3</v>
      </c>
      <c r="EW125" s="108">
        <f t="shared" si="169"/>
        <v>4686.3</v>
      </c>
      <c r="EX125" s="108">
        <f t="shared" si="109"/>
        <v>4686.3</v>
      </c>
      <c r="EY125" s="108">
        <f t="shared" si="110"/>
        <v>4686.3</v>
      </c>
      <c r="EZ125" s="108">
        <f t="shared" si="111"/>
        <v>4686.3</v>
      </c>
      <c r="FA125" s="108">
        <f t="shared" si="112"/>
        <v>4686.3</v>
      </c>
      <c r="FB125" s="108">
        <f t="shared" si="113"/>
        <v>4686.3</v>
      </c>
      <c r="FC125" s="108">
        <f t="shared" si="114"/>
        <v>4686.3</v>
      </c>
      <c r="FD125" s="108">
        <f t="shared" si="115"/>
        <v>4686.3</v>
      </c>
      <c r="FE125" s="108">
        <f t="shared" si="116"/>
        <v>4686.3</v>
      </c>
      <c r="FF125" s="108">
        <f t="shared" si="117"/>
        <v>4686.3</v>
      </c>
      <c r="FG125" s="108">
        <f t="shared" si="118"/>
        <v>4686.3</v>
      </c>
      <c r="FH125" s="108">
        <f t="shared" si="159"/>
        <v>4686.3000000000011</v>
      </c>
      <c r="FI125" s="108">
        <v>0</v>
      </c>
    </row>
    <row r="126" spans="1:165" ht="12" customHeight="1" x14ac:dyDescent="0.25">
      <c r="A126" s="22">
        <f t="shared" si="160"/>
        <v>121</v>
      </c>
      <c r="B126" s="10" t="s">
        <v>119</v>
      </c>
      <c r="C126" s="28">
        <v>2021</v>
      </c>
      <c r="D126" s="282"/>
      <c r="E126" s="126">
        <f t="shared" si="91"/>
        <v>6397</v>
      </c>
      <c r="F126" s="11">
        <f>SUMIF(Площади!$A:$A,$B:$B,Площади!$C:$C)</f>
        <v>6397</v>
      </c>
      <c r="G126" s="11">
        <f>SUMIF(Площади!$A:$A,$B:$B,Площади!$G:$G)</f>
        <v>0</v>
      </c>
      <c r="H126" s="11">
        <f>SUMIF(Площади!$A:$A,$B:$B,Площади!$F:$F)</f>
        <v>654.4</v>
      </c>
      <c r="I126" s="124" t="s">
        <v>493</v>
      </c>
      <c r="J126" s="12">
        <v>27.35</v>
      </c>
      <c r="K126" s="26">
        <v>4.4800000000000004</v>
      </c>
      <c r="L126" s="26">
        <v>5.83</v>
      </c>
      <c r="M126" s="26">
        <v>7.93</v>
      </c>
      <c r="N126" s="26">
        <v>6.1</v>
      </c>
      <c r="O126" s="26">
        <v>2.78</v>
      </c>
      <c r="P126" s="26">
        <v>0</v>
      </c>
      <c r="Q126" s="26">
        <v>0</v>
      </c>
      <c r="R126" s="26">
        <v>0.23</v>
      </c>
      <c r="S126" s="35">
        <f t="shared" si="167"/>
        <v>28.444000000000003</v>
      </c>
      <c r="T126" s="33">
        <f t="shared" si="167"/>
        <v>4.6592000000000002</v>
      </c>
      <c r="U126" s="33">
        <f t="shared" si="167"/>
        <v>6.0632000000000001</v>
      </c>
      <c r="V126" s="33">
        <f t="shared" si="166"/>
        <v>8.2471999999999994</v>
      </c>
      <c r="W126" s="33">
        <f t="shared" si="166"/>
        <v>6.3439999999999994</v>
      </c>
      <c r="X126" s="33">
        <f t="shared" si="166"/>
        <v>2.8912</v>
      </c>
      <c r="Y126" s="33">
        <f t="shared" si="163"/>
        <v>0</v>
      </c>
      <c r="Z126" s="33">
        <f t="shared" si="163"/>
        <v>0</v>
      </c>
      <c r="AA126" s="33">
        <f t="shared" si="163"/>
        <v>0.23920000000000002</v>
      </c>
      <c r="AB126" s="36"/>
      <c r="AC126" s="36"/>
      <c r="AD126" s="122" t="s">
        <v>396</v>
      </c>
      <c r="AE126" s="37">
        <v>0</v>
      </c>
      <c r="AF126" s="38" t="s">
        <v>396</v>
      </c>
      <c r="AG126" s="282"/>
      <c r="AH126" s="26">
        <v>34.24</v>
      </c>
      <c r="AI126" s="26">
        <v>34.24</v>
      </c>
      <c r="AJ126" s="26">
        <v>2190</v>
      </c>
      <c r="AK126" s="26">
        <v>35.89</v>
      </c>
      <c r="AL126" s="26">
        <v>5.93</v>
      </c>
      <c r="AM126" s="282"/>
      <c r="AN126" s="15">
        <v>1.2999999999999999E-2</v>
      </c>
      <c r="AO126" s="15">
        <v>1.2999999999999999E-2</v>
      </c>
      <c r="AP126" s="16">
        <f t="shared" si="119"/>
        <v>7.7870000000000001E-4</v>
      </c>
      <c r="AQ126" s="15">
        <f t="shared" si="120"/>
        <v>2.5999999999999999E-2</v>
      </c>
      <c r="AR126" s="15">
        <v>0.68300000000000005</v>
      </c>
      <c r="AS126" s="282"/>
      <c r="AT126" s="13">
        <f t="shared" si="121"/>
        <v>8.5071999999999992</v>
      </c>
      <c r="AU126" s="13">
        <f t="shared" si="122"/>
        <v>8.5071999999999992</v>
      </c>
      <c r="AV126" s="13">
        <f t="shared" si="123"/>
        <v>0.50958128000000003</v>
      </c>
      <c r="AW126" s="13">
        <f t="shared" si="124"/>
        <v>17.014399999999998</v>
      </c>
      <c r="AX126" s="13">
        <f t="shared" si="125"/>
        <v>446.95519999999999</v>
      </c>
      <c r="AY126" s="26">
        <f t="shared" si="126"/>
        <v>4.5534864467719247E-2</v>
      </c>
      <c r="AZ126" s="26">
        <f t="shared" si="127"/>
        <v>4.5534864467719247E-2</v>
      </c>
      <c r="BA126" s="26">
        <f t="shared" si="128"/>
        <v>0.17445411961857124</v>
      </c>
      <c r="BB126" s="26">
        <f t="shared" si="129"/>
        <v>9.5458311083320299E-2</v>
      </c>
      <c r="BC126" s="26">
        <f t="shared" si="130"/>
        <v>0.41432614287947472</v>
      </c>
      <c r="BD126" s="282"/>
      <c r="BE126" s="108">
        <f t="shared" si="131"/>
        <v>148297.13829306923</v>
      </c>
      <c r="BF126" s="108">
        <f t="shared" si="132"/>
        <v>148297.13829306923</v>
      </c>
      <c r="BG126" s="108">
        <f t="shared" si="92"/>
        <v>33060.377886527851</v>
      </c>
      <c r="BH126" s="108">
        <f t="shared" si="93"/>
        <v>5497.990677210124</v>
      </c>
      <c r="BI126" s="108">
        <f t="shared" si="94"/>
        <v>1961.2226014369778</v>
      </c>
      <c r="BJ126" s="108">
        <f t="shared" si="170"/>
        <v>24085.727127894275</v>
      </c>
      <c r="BK126" s="108">
        <f>SUMIF('20.01'!$K:$K,$B:$B,'20.01'!$E:$E)</f>
        <v>83691.820000000007</v>
      </c>
      <c r="BL126" s="108">
        <f t="shared" si="133"/>
        <v>0</v>
      </c>
      <c r="BM126" s="108">
        <f>SUMIF('20.01'!$AI:$AI,$B:$B,'20.01'!$E:$E)</f>
        <v>0</v>
      </c>
      <c r="BN126" s="108">
        <f>SUMIF('20.01'!$L:$L,$B:$B,'20.01'!$E:$E)</f>
        <v>0</v>
      </c>
      <c r="BO126" s="108">
        <f>SUMIF('20.01'!$M:$M,$B:$B,'20.01'!$E:$E)</f>
        <v>0</v>
      </c>
      <c r="BP126" s="108">
        <f>SUMIF('20.01'!$N:$N,$B:$B,'20.01'!$E:$E)</f>
        <v>0</v>
      </c>
      <c r="BQ126" s="108">
        <f>SUMIF('20.01'!$O:$O,$B:$B,'20.01'!$E:$E)</f>
        <v>0</v>
      </c>
      <c r="BR126" s="108">
        <f>SUMIF('20.01'!$T:$T,$B:$B,'20.01'!$E:$E)</f>
        <v>0</v>
      </c>
      <c r="BS126" s="108">
        <f>SUMIF('20.01'!$AT:$AT,$B:$B,'20.01'!$E:$E)</f>
        <v>0</v>
      </c>
      <c r="BT126" s="108">
        <f>SUMIF('20.01'!$AO:$AO,$B:$B,'20.01'!$E:$E)</f>
        <v>0</v>
      </c>
      <c r="BU126" s="108">
        <f t="shared" si="134"/>
        <v>0</v>
      </c>
      <c r="BV126" s="108">
        <f>SUMIF('20.01'!$AE:$AE,$B:$B,'20.01'!$E:$E)</f>
        <v>0</v>
      </c>
      <c r="BW126" s="108">
        <f>SUMIF('20.01'!$AF:$AF,$B:$B,'20.01'!$E:$E)</f>
        <v>0</v>
      </c>
      <c r="BX126" s="108">
        <f>SUMIF('20.01'!$AG:$AG,$B:$B,'20.01'!$E:$E)</f>
        <v>0</v>
      </c>
      <c r="BY126" s="108">
        <f t="shared" si="135"/>
        <v>0</v>
      </c>
      <c r="BZ126" s="108">
        <f>SUMIF('20.01'!$AH:$AH,$B:$B,'20.01'!$E:$E)</f>
        <v>0</v>
      </c>
      <c r="CA126" s="108">
        <f>SUMIF('20.01'!$AP:$AP,$B:$B,'20.01'!$E:$E)</f>
        <v>0</v>
      </c>
      <c r="CB126" s="108">
        <f>SUMIF('20.01'!$AD:$AD,$B:$B,'20.01'!$E:$E)</f>
        <v>0</v>
      </c>
      <c r="CC126" s="108">
        <f t="shared" si="136"/>
        <v>0</v>
      </c>
      <c r="CD126" s="108">
        <f>SUMIF('20.01'!$Z:$Z,$B:$B,'20.01'!$E:$E)</f>
        <v>0</v>
      </c>
      <c r="CE126" s="108">
        <f>SUMIF('20.01'!$S:$S,$B:$B,'20.01'!$E:$E)</f>
        <v>0</v>
      </c>
      <c r="CF126" s="108">
        <f t="shared" si="137"/>
        <v>0</v>
      </c>
      <c r="CG126" s="108">
        <f>SUMIF('20.01'!$AJ:$AJ,$B:$B,'20.01'!$E:$E)</f>
        <v>0</v>
      </c>
      <c r="CH126" s="108">
        <f>SUMIF('20.01'!$AL:$AL,$B:$B,'20.01'!$E:$E)</f>
        <v>0</v>
      </c>
      <c r="CI126" s="108">
        <f>SUMIF('20.01'!$AM:$AM,$B:$B,'20.01'!$E:$E)</f>
        <v>0</v>
      </c>
      <c r="CJ126" s="108">
        <f>SUMIF('20.01'!$W:$W,$B:$B,'20.01'!$E:$E)</f>
        <v>0</v>
      </c>
      <c r="CK126" s="108">
        <f>SUMIF('20.01'!$AR:$AR,$B:$B,'20.01'!$E:$E)</f>
        <v>0</v>
      </c>
      <c r="CL126" s="108">
        <f t="shared" si="138"/>
        <v>0</v>
      </c>
      <c r="CM126" s="108">
        <f>SUMIF('20.01'!$P:$P,$B:$B,'20.01'!$E:$E)</f>
        <v>0</v>
      </c>
      <c r="CN126" s="108">
        <f>SUMIF('20.01'!$Q:$Q,$B:$B,'20.01'!$E:$E)</f>
        <v>0</v>
      </c>
      <c r="CO126" s="108">
        <f>SUMIF('20.01'!$AK:$AK,$B:$B,'20.01'!$E:$E)</f>
        <v>0</v>
      </c>
      <c r="CP126" s="108">
        <f>SUMIF('20.01'!$U:$U,$B:$B,'20.01'!$E:$E)</f>
        <v>0</v>
      </c>
      <c r="CQ126" s="108">
        <f>SUMIF('20.01'!$R:$R,$B:$B,'20.01'!$E:$E)</f>
        <v>0</v>
      </c>
      <c r="CR126" s="108">
        <f>SUMIF('20.01'!$V:$V,$B:$B,'20.01'!$E:$E)</f>
        <v>0</v>
      </c>
      <c r="CS126" s="108">
        <f t="shared" si="139"/>
        <v>0</v>
      </c>
      <c r="CT126" s="108">
        <f>SUMIF('20.01'!$AQ:$AQ,$B:$B,'20.01'!$E:$E)</f>
        <v>0</v>
      </c>
      <c r="CU126" s="108">
        <f>SUMIF('20.01'!$AC:$AC,$B:$B,'20.01'!$E:$E)</f>
        <v>0</v>
      </c>
      <c r="CV126" s="108">
        <f>SUMIF('20.01'!$AS:$AS,$B:$B,'20.01'!$E:$E)</f>
        <v>0</v>
      </c>
      <c r="CW126" s="108">
        <f t="shared" si="140"/>
        <v>0</v>
      </c>
      <c r="CX126" s="108">
        <f>SUMIF('20.01'!$AB:$AB,$B:$B,'20.01'!$E:$E)</f>
        <v>0</v>
      </c>
      <c r="CY126" s="108">
        <f>SUMIF('20.01'!$AA:$AA,$B:$B,'20.01'!$E:$E)</f>
        <v>0</v>
      </c>
      <c r="CZ126" s="108">
        <f>SUMIF('20.01'!$AN:$AN,$B:$B,'20.01'!$E:$E)</f>
        <v>0</v>
      </c>
      <c r="DA126" s="108">
        <f>SUMIF('20.01'!$X:$X,$B:$B,'20.01'!$E:$E)</f>
        <v>0</v>
      </c>
      <c r="DB126" s="108">
        <f>SUMIF('20.01'!$Y:$Y,$B:$B,'20.01'!$E:$E)</f>
        <v>0</v>
      </c>
      <c r="DC126" s="108">
        <f t="shared" si="141"/>
        <v>0</v>
      </c>
      <c r="DD126" s="127">
        <f t="shared" si="142"/>
        <v>771082.66435377684</v>
      </c>
      <c r="DE126" s="127">
        <f t="shared" si="171"/>
        <v>576232.48611263279</v>
      </c>
      <c r="DF126" s="127">
        <f t="shared" si="143"/>
        <v>990.71040610354351</v>
      </c>
      <c r="DG126" s="127">
        <f t="shared" si="95"/>
        <v>453.87485182052296</v>
      </c>
      <c r="DH126" s="127">
        <f t="shared" si="96"/>
        <v>536.83555428302054</v>
      </c>
      <c r="DI126" s="108">
        <f>SUMIF('20.01'!$AZ:$AZ,$B:$B,'20.01'!$E:$E)+FH126*$DI$249</f>
        <v>89688.859131101926</v>
      </c>
      <c r="DJ126" s="108">
        <f>SUMIF('20.01'!$AY:$AY,$B:$B,'20.01'!$E:$E)</f>
        <v>0</v>
      </c>
      <c r="DK126" s="108">
        <f t="shared" si="97"/>
        <v>912.98357794355854</v>
      </c>
      <c r="DL126" s="108">
        <f>SUMIF('20.01'!$AX:$AX,$B:$B,'20.01'!$E:$E)</f>
        <v>0</v>
      </c>
      <c r="DM126" s="108">
        <f t="shared" si="98"/>
        <v>102343.73370889554</v>
      </c>
      <c r="DN126" s="108">
        <f>SUMIF('20.01'!$BA:$BA,$B:$B,'20.01'!$E:$E)</f>
        <v>0</v>
      </c>
      <c r="DO126" s="108">
        <f t="shared" si="99"/>
        <v>913.89141709961791</v>
      </c>
      <c r="DP126" s="108">
        <f>SUMIF('20.01'!$AW:$AW,$B:$B,'20.01'!$E:$E)</f>
        <v>0</v>
      </c>
      <c r="DQ126" s="108">
        <f t="shared" si="144"/>
        <v>484323.82831687783</v>
      </c>
      <c r="DR126" s="108">
        <f t="shared" si="145"/>
        <v>401046.50817292614</v>
      </c>
      <c r="DS126" s="108">
        <f t="shared" si="100"/>
        <v>128973.60160999306</v>
      </c>
      <c r="DT126" s="108">
        <f t="shared" si="101"/>
        <v>272072.90656293306</v>
      </c>
      <c r="DU126" s="108">
        <f t="shared" si="146"/>
        <v>68079.21388321725</v>
      </c>
      <c r="DV126" s="108">
        <f t="shared" si="147"/>
        <v>40421.109015616086</v>
      </c>
      <c r="DW126" s="108">
        <f t="shared" si="148"/>
        <v>27658.10486760116</v>
      </c>
      <c r="DX126" s="108">
        <f t="shared" si="149"/>
        <v>5730.8859791498544</v>
      </c>
      <c r="DY126" s="108">
        <f t="shared" si="150"/>
        <v>3374.7407561241516</v>
      </c>
      <c r="DZ126" s="108">
        <f t="shared" si="151"/>
        <v>2356.1452230257032</v>
      </c>
      <c r="EA126" s="108">
        <f t="shared" si="152"/>
        <v>4532.804592637458</v>
      </c>
      <c r="EB126" s="108">
        <f t="shared" si="153"/>
        <v>357.77093823748322</v>
      </c>
      <c r="EC126" s="108">
        <f t="shared" si="154"/>
        <v>4576.6447507096618</v>
      </c>
      <c r="ED126" s="108">
        <f>FH126*$ED$249</f>
        <v>82393.597553505373</v>
      </c>
      <c r="EE126" s="108">
        <f t="shared" si="102"/>
        <v>489107.95752872375</v>
      </c>
      <c r="EF126" s="108">
        <f t="shared" si="156"/>
        <v>264118.29706551082</v>
      </c>
      <c r="EG126" s="108">
        <f t="shared" si="103"/>
        <v>224989.6604632129</v>
      </c>
      <c r="EH126" s="108">
        <f t="shared" si="104"/>
        <v>0</v>
      </c>
      <c r="EI126" s="108">
        <f t="shared" si="157"/>
        <v>0</v>
      </c>
      <c r="EJ126" s="108">
        <f t="shared" si="105"/>
        <v>0</v>
      </c>
      <c r="EK126" s="108">
        <f t="shared" si="106"/>
        <v>0</v>
      </c>
      <c r="EL126" s="108">
        <f>SUMIF('20.01'!$BF:$BF,$B:$B,'20.01'!$E:$E)</f>
        <v>0</v>
      </c>
      <c r="EM126" s="108">
        <f>SUMIF('20.01'!$BH:$BH,$B:$B,'20.01'!$E:$E)</f>
        <v>14726.8</v>
      </c>
      <c r="EO126" s="115">
        <v>0</v>
      </c>
      <c r="EP126" s="107">
        <v>3.4064160606334029</v>
      </c>
      <c r="EQ126" s="108">
        <f t="shared" si="158"/>
        <v>6397</v>
      </c>
      <c r="ER126" s="107">
        <v>3.0862310445426933</v>
      </c>
      <c r="ES126" s="108">
        <f t="shared" si="107"/>
        <v>6397</v>
      </c>
      <c r="ET126" s="107">
        <v>0</v>
      </c>
      <c r="EU126" s="108">
        <f t="shared" si="108"/>
        <v>0</v>
      </c>
      <c r="EV126" s="108">
        <f t="shared" si="168"/>
        <v>6397</v>
      </c>
      <c r="EW126" s="108">
        <f t="shared" si="169"/>
        <v>6397</v>
      </c>
      <c r="EX126" s="108">
        <f t="shared" si="109"/>
        <v>6397</v>
      </c>
      <c r="EY126" s="108">
        <f t="shared" si="110"/>
        <v>6397</v>
      </c>
      <c r="EZ126" s="108">
        <f t="shared" si="111"/>
        <v>6397</v>
      </c>
      <c r="FA126" s="108">
        <f t="shared" si="112"/>
        <v>6397</v>
      </c>
      <c r="FB126" s="108">
        <f t="shared" si="113"/>
        <v>6397</v>
      </c>
      <c r="FC126" s="108">
        <f t="shared" si="114"/>
        <v>6397</v>
      </c>
      <c r="FD126" s="108">
        <f t="shared" si="115"/>
        <v>6397</v>
      </c>
      <c r="FE126" s="108">
        <f t="shared" si="116"/>
        <v>6397</v>
      </c>
      <c r="FF126" s="108">
        <f t="shared" si="117"/>
        <v>6397</v>
      </c>
      <c r="FG126" s="108">
        <f t="shared" si="118"/>
        <v>6397</v>
      </c>
      <c r="FH126" s="108">
        <f t="shared" si="159"/>
        <v>6397</v>
      </c>
      <c r="FI126" s="108">
        <v>0</v>
      </c>
    </row>
    <row r="127" spans="1:165" ht="12" customHeight="1" x14ac:dyDescent="0.25">
      <c r="A127" s="22">
        <f t="shared" si="160"/>
        <v>122</v>
      </c>
      <c r="B127" s="10" t="s">
        <v>120</v>
      </c>
      <c r="C127" s="28">
        <v>2021</v>
      </c>
      <c r="D127" s="282"/>
      <c r="E127" s="126">
        <f t="shared" si="91"/>
        <v>4049.3</v>
      </c>
      <c r="F127" s="11">
        <f>SUMIF(Площади!$A:$A,$B:$B,Площади!$C:$C)</f>
        <v>3428</v>
      </c>
      <c r="G127" s="11">
        <f>SUMIF(Площади!$A:$A,$B:$B,Площади!$G:$G)</f>
        <v>621.29999999999995</v>
      </c>
      <c r="H127" s="11">
        <f>SUMIF(Площади!$A:$A,$B:$B,Площади!$F:$F)</f>
        <v>540.6</v>
      </c>
      <c r="I127" s="124" t="s">
        <v>493</v>
      </c>
      <c r="J127" s="12">
        <v>39.75</v>
      </c>
      <c r="K127" s="27">
        <v>4.49</v>
      </c>
      <c r="L127" s="27">
        <v>7.61</v>
      </c>
      <c r="M127" s="27">
        <v>11.85</v>
      </c>
      <c r="N127" s="27">
        <v>6.1</v>
      </c>
      <c r="O127" s="27">
        <v>2.78</v>
      </c>
      <c r="P127" s="27">
        <v>1.6</v>
      </c>
      <c r="Q127" s="27">
        <v>5.09</v>
      </c>
      <c r="R127" s="27">
        <v>0.23</v>
      </c>
      <c r="S127" s="35">
        <f t="shared" si="167"/>
        <v>41.34</v>
      </c>
      <c r="T127" s="33">
        <f t="shared" si="167"/>
        <v>4.6696</v>
      </c>
      <c r="U127" s="33">
        <f t="shared" si="167"/>
        <v>7.9144000000000005</v>
      </c>
      <c r="V127" s="33">
        <f t="shared" si="166"/>
        <v>12.324</v>
      </c>
      <c r="W127" s="33">
        <f t="shared" si="166"/>
        <v>6.3439999999999994</v>
      </c>
      <c r="X127" s="33">
        <f t="shared" si="166"/>
        <v>2.8912</v>
      </c>
      <c r="Y127" s="33">
        <f t="shared" si="163"/>
        <v>1.6640000000000001</v>
      </c>
      <c r="Z127" s="33">
        <f t="shared" si="163"/>
        <v>5.2935999999999996</v>
      </c>
      <c r="AA127" s="33">
        <f t="shared" si="163"/>
        <v>0.23920000000000002</v>
      </c>
      <c r="AB127" s="36"/>
      <c r="AC127" s="36"/>
      <c r="AD127" s="122" t="s">
        <v>395</v>
      </c>
      <c r="AE127" s="37">
        <v>2</v>
      </c>
      <c r="AF127" s="38" t="s">
        <v>396</v>
      </c>
      <c r="AG127" s="282"/>
      <c r="AH127" s="26">
        <v>34.24</v>
      </c>
      <c r="AI127" s="26">
        <v>34.24</v>
      </c>
      <c r="AJ127" s="26">
        <v>2190</v>
      </c>
      <c r="AK127" s="26">
        <v>35.89</v>
      </c>
      <c r="AL127" s="26">
        <v>5.93</v>
      </c>
      <c r="AM127" s="282"/>
      <c r="AN127" s="15">
        <v>7.0000000000000001E-3</v>
      </c>
      <c r="AO127" s="15">
        <v>7.0000000000000001E-3</v>
      </c>
      <c r="AP127" s="16">
        <f t="shared" si="119"/>
        <v>4.193E-4</v>
      </c>
      <c r="AQ127" s="15">
        <f t="shared" si="120"/>
        <v>1.4E-2</v>
      </c>
      <c r="AR127" s="15">
        <v>3.23</v>
      </c>
      <c r="AS127" s="282"/>
      <c r="AT127" s="13">
        <f t="shared" si="121"/>
        <v>3.7842000000000002</v>
      </c>
      <c r="AU127" s="13">
        <f t="shared" si="122"/>
        <v>3.7842000000000002</v>
      </c>
      <c r="AV127" s="13">
        <f t="shared" si="123"/>
        <v>0.22667358000000001</v>
      </c>
      <c r="AW127" s="13">
        <f t="shared" si="124"/>
        <v>7.5684000000000005</v>
      </c>
      <c r="AX127" s="13">
        <f t="shared" si="125"/>
        <v>1746.1380000000001</v>
      </c>
      <c r="AY127" s="26">
        <f t="shared" si="126"/>
        <v>3.1998372064307411E-2</v>
      </c>
      <c r="AZ127" s="26">
        <f t="shared" si="127"/>
        <v>3.1998372064307411E-2</v>
      </c>
      <c r="BA127" s="26">
        <f t="shared" si="128"/>
        <v>0.12259282843948337</v>
      </c>
      <c r="BB127" s="26">
        <f t="shared" si="129"/>
        <v>6.7080699380139774E-2</v>
      </c>
      <c r="BC127" s="26">
        <f t="shared" si="130"/>
        <v>2.5571329217395595</v>
      </c>
      <c r="BD127" s="282"/>
      <c r="BE127" s="108">
        <f t="shared" si="131"/>
        <v>57482.456380197793</v>
      </c>
      <c r="BF127" s="108">
        <f t="shared" si="132"/>
        <v>57482.456380197793</v>
      </c>
      <c r="BG127" s="108">
        <f t="shared" si="92"/>
        <v>20927.214034065539</v>
      </c>
      <c r="BH127" s="108">
        <f t="shared" si="93"/>
        <v>3480.2272392100922</v>
      </c>
      <c r="BI127" s="108">
        <f t="shared" si="94"/>
        <v>1241.4536001248641</v>
      </c>
      <c r="BJ127" s="108">
        <f t="shared" si="170"/>
        <v>15246.261506797297</v>
      </c>
      <c r="BK127" s="108">
        <f>SUMIF('20.01'!$K:$K,$B:$B,'20.01'!$E:$E)</f>
        <v>16587.3</v>
      </c>
      <c r="BL127" s="108">
        <f t="shared" si="133"/>
        <v>0</v>
      </c>
      <c r="BM127" s="108">
        <f>SUMIF('20.01'!$AI:$AI,$B:$B,'20.01'!$E:$E)</f>
        <v>0</v>
      </c>
      <c r="BN127" s="108">
        <f>SUMIF('20.01'!$L:$L,$B:$B,'20.01'!$E:$E)</f>
        <v>0</v>
      </c>
      <c r="BO127" s="108">
        <f>SUMIF('20.01'!$M:$M,$B:$B,'20.01'!$E:$E)</f>
        <v>0</v>
      </c>
      <c r="BP127" s="108">
        <f>SUMIF('20.01'!$N:$N,$B:$B,'20.01'!$E:$E)</f>
        <v>0</v>
      </c>
      <c r="BQ127" s="108">
        <f>SUMIF('20.01'!$O:$O,$B:$B,'20.01'!$E:$E)</f>
        <v>0</v>
      </c>
      <c r="BR127" s="108">
        <f>SUMIF('20.01'!$T:$T,$B:$B,'20.01'!$E:$E)</f>
        <v>0</v>
      </c>
      <c r="BS127" s="108">
        <f>SUMIF('20.01'!$AT:$AT,$B:$B,'20.01'!$E:$E)</f>
        <v>0</v>
      </c>
      <c r="BT127" s="108">
        <f>SUMIF('20.01'!$AO:$AO,$B:$B,'20.01'!$E:$E)</f>
        <v>0</v>
      </c>
      <c r="BU127" s="108">
        <f t="shared" si="134"/>
        <v>0</v>
      </c>
      <c r="BV127" s="108">
        <f>SUMIF('20.01'!$AE:$AE,$B:$B,'20.01'!$E:$E)</f>
        <v>0</v>
      </c>
      <c r="BW127" s="108">
        <f>SUMIF('20.01'!$AF:$AF,$B:$B,'20.01'!$E:$E)</f>
        <v>0</v>
      </c>
      <c r="BX127" s="108">
        <f>SUMIF('20.01'!$AG:$AG,$B:$B,'20.01'!$E:$E)</f>
        <v>0</v>
      </c>
      <c r="BY127" s="108">
        <f t="shared" si="135"/>
        <v>0</v>
      </c>
      <c r="BZ127" s="108">
        <f>SUMIF('20.01'!$AH:$AH,$B:$B,'20.01'!$E:$E)</f>
        <v>0</v>
      </c>
      <c r="CA127" s="108">
        <f>SUMIF('20.01'!$AP:$AP,$B:$B,'20.01'!$E:$E)</f>
        <v>0</v>
      </c>
      <c r="CB127" s="108">
        <f>SUMIF('20.01'!$AD:$AD,$B:$B,'20.01'!$E:$E)</f>
        <v>0</v>
      </c>
      <c r="CC127" s="108">
        <f t="shared" si="136"/>
        <v>0</v>
      </c>
      <c r="CD127" s="108">
        <f>SUMIF('20.01'!$Z:$Z,$B:$B,'20.01'!$E:$E)</f>
        <v>0</v>
      </c>
      <c r="CE127" s="108">
        <f>SUMIF('20.01'!$S:$S,$B:$B,'20.01'!$E:$E)</f>
        <v>0</v>
      </c>
      <c r="CF127" s="108">
        <f t="shared" si="137"/>
        <v>0</v>
      </c>
      <c r="CG127" s="108">
        <f>SUMIF('20.01'!$AJ:$AJ,$B:$B,'20.01'!$E:$E)</f>
        <v>0</v>
      </c>
      <c r="CH127" s="108">
        <f>SUMIF('20.01'!$AL:$AL,$B:$B,'20.01'!$E:$E)</f>
        <v>0</v>
      </c>
      <c r="CI127" s="108">
        <f>SUMIF('20.01'!$AM:$AM,$B:$B,'20.01'!$E:$E)</f>
        <v>0</v>
      </c>
      <c r="CJ127" s="108">
        <f>SUMIF('20.01'!$W:$W,$B:$B,'20.01'!$E:$E)</f>
        <v>0</v>
      </c>
      <c r="CK127" s="108">
        <f>SUMIF('20.01'!$AR:$AR,$B:$B,'20.01'!$E:$E)</f>
        <v>0</v>
      </c>
      <c r="CL127" s="108">
        <f t="shared" si="138"/>
        <v>0</v>
      </c>
      <c r="CM127" s="108">
        <f>SUMIF('20.01'!$P:$P,$B:$B,'20.01'!$E:$E)</f>
        <v>0</v>
      </c>
      <c r="CN127" s="108">
        <f>SUMIF('20.01'!$Q:$Q,$B:$B,'20.01'!$E:$E)</f>
        <v>0</v>
      </c>
      <c r="CO127" s="108">
        <f>SUMIF('20.01'!$AK:$AK,$B:$B,'20.01'!$E:$E)</f>
        <v>0</v>
      </c>
      <c r="CP127" s="108">
        <f>SUMIF('20.01'!$U:$U,$B:$B,'20.01'!$E:$E)</f>
        <v>0</v>
      </c>
      <c r="CQ127" s="108">
        <f>SUMIF('20.01'!$R:$R,$B:$B,'20.01'!$E:$E)</f>
        <v>0</v>
      </c>
      <c r="CR127" s="108">
        <f>SUMIF('20.01'!$V:$V,$B:$B,'20.01'!$E:$E)</f>
        <v>0</v>
      </c>
      <c r="CS127" s="108">
        <f t="shared" si="139"/>
        <v>0</v>
      </c>
      <c r="CT127" s="108">
        <f>SUMIF('20.01'!$AQ:$AQ,$B:$B,'20.01'!$E:$E)</f>
        <v>0</v>
      </c>
      <c r="CU127" s="108">
        <f>SUMIF('20.01'!$AC:$AC,$B:$B,'20.01'!$E:$E)</f>
        <v>0</v>
      </c>
      <c r="CV127" s="108">
        <f>SUMIF('20.01'!$AS:$AS,$B:$B,'20.01'!$E:$E)</f>
        <v>0</v>
      </c>
      <c r="CW127" s="108">
        <f t="shared" si="140"/>
        <v>0</v>
      </c>
      <c r="CX127" s="108">
        <f>SUMIF('20.01'!$AB:$AB,$B:$B,'20.01'!$E:$E)</f>
        <v>0</v>
      </c>
      <c r="CY127" s="108">
        <f>SUMIF('20.01'!$AA:$AA,$B:$B,'20.01'!$E:$E)</f>
        <v>0</v>
      </c>
      <c r="CZ127" s="108">
        <f>SUMIF('20.01'!$AN:$AN,$B:$B,'20.01'!$E:$E)</f>
        <v>0</v>
      </c>
      <c r="DA127" s="108">
        <f>SUMIF('20.01'!$X:$X,$B:$B,'20.01'!$E:$E)</f>
        <v>0</v>
      </c>
      <c r="DB127" s="108">
        <f>SUMIF('20.01'!$Y:$Y,$B:$B,'20.01'!$E:$E)</f>
        <v>0</v>
      </c>
      <c r="DC127" s="108">
        <f t="shared" si="141"/>
        <v>0</v>
      </c>
      <c r="DD127" s="127">
        <f t="shared" si="142"/>
        <v>431724.56330885564</v>
      </c>
      <c r="DE127" s="127">
        <f t="shared" si="171"/>
        <v>364755.07363074628</v>
      </c>
      <c r="DF127" s="127">
        <f t="shared" si="143"/>
        <v>627.1195321924464</v>
      </c>
      <c r="DG127" s="127">
        <f t="shared" si="95"/>
        <v>287.30271025118714</v>
      </c>
      <c r="DH127" s="127">
        <f t="shared" si="96"/>
        <v>339.81682194125926</v>
      </c>
      <c r="DI127" s="108">
        <f>SUMIF('20.01'!$AZ:$AZ,$B:$B,'20.01'!$E:$E)+FH127*$DI$249</f>
        <v>402.3911206145155</v>
      </c>
      <c r="DJ127" s="108">
        <f>SUMIF('20.01'!$AY:$AY,$B:$B,'20.01'!$E:$E)</f>
        <v>0</v>
      </c>
      <c r="DK127" s="108">
        <f t="shared" si="97"/>
        <v>577.91846211768836</v>
      </c>
      <c r="DL127" s="108">
        <f>SUMIF('20.01'!$AX:$AX,$B:$B,'20.01'!$E:$E)</f>
        <v>0</v>
      </c>
      <c r="DM127" s="108">
        <f t="shared" si="98"/>
        <v>64783.5674390231</v>
      </c>
      <c r="DN127" s="108">
        <f>SUMIF('20.01'!$BA:$BA,$B:$B,'20.01'!$E:$E)</f>
        <v>0</v>
      </c>
      <c r="DO127" s="108">
        <f t="shared" si="99"/>
        <v>578.49312416155749</v>
      </c>
      <c r="DP127" s="108">
        <f>SUMIF('20.01'!$AW:$AW,$B:$B,'20.01'!$E:$E)</f>
        <v>0</v>
      </c>
      <c r="DQ127" s="108">
        <f t="shared" si="144"/>
        <v>306576.90761349589</v>
      </c>
      <c r="DR127" s="108">
        <f t="shared" si="145"/>
        <v>253862.37698055804</v>
      </c>
      <c r="DS127" s="108">
        <f t="shared" si="100"/>
        <v>81640.269657549623</v>
      </c>
      <c r="DT127" s="108">
        <f t="shared" si="101"/>
        <v>172222.10732300841</v>
      </c>
      <c r="DU127" s="108">
        <f t="shared" si="146"/>
        <v>43094.131745710743</v>
      </c>
      <c r="DV127" s="108">
        <f t="shared" si="147"/>
        <v>25586.555688124783</v>
      </c>
      <c r="DW127" s="108">
        <f t="shared" si="148"/>
        <v>17507.57605758596</v>
      </c>
      <c r="DX127" s="108">
        <f t="shared" si="149"/>
        <v>3627.649928930985</v>
      </c>
      <c r="DY127" s="108">
        <f t="shared" si="150"/>
        <v>2136.2103710760557</v>
      </c>
      <c r="DZ127" s="108">
        <f t="shared" si="151"/>
        <v>1491.4395578549293</v>
      </c>
      <c r="EA127" s="108">
        <f t="shared" si="152"/>
        <v>2869.264598556646</v>
      </c>
      <c r="EB127" s="108">
        <f t="shared" si="153"/>
        <v>226.46894797640158</v>
      </c>
      <c r="EC127" s="108">
        <f t="shared" si="154"/>
        <v>2897.0154117631132</v>
      </c>
      <c r="ED127" s="108">
        <f t="shared" ref="ED127:ED149" si="172">FH127*$ED$249</f>
        <v>52155.134371331776</v>
      </c>
      <c r="EE127" s="108">
        <f t="shared" si="102"/>
        <v>405461.70714810502</v>
      </c>
      <c r="EF127" s="108">
        <f t="shared" si="156"/>
        <v>167186.84075463077</v>
      </c>
      <c r="EG127" s="108">
        <f t="shared" si="103"/>
        <v>142418.41990209286</v>
      </c>
      <c r="EH127" s="108">
        <f t="shared" si="104"/>
        <v>95856.446491381401</v>
      </c>
      <c r="EI127" s="108">
        <f t="shared" si="157"/>
        <v>150701.5644231308</v>
      </c>
      <c r="EJ127" s="108">
        <f t="shared" si="105"/>
        <v>145260.99420022941</v>
      </c>
      <c r="EK127" s="108">
        <f t="shared" si="106"/>
        <v>430.07022290137314</v>
      </c>
      <c r="EL127" s="108">
        <f>SUMIF('20.01'!$BF:$BF,$B:$B,'20.01'!$E:$E)</f>
        <v>5010.5</v>
      </c>
      <c r="EM127" s="108">
        <f>SUMIF('20.01'!$BH:$BH,$B:$B,'20.01'!$E:$E)</f>
        <v>7600</v>
      </c>
      <c r="EO127" s="115">
        <v>6.3166310139030303E-3</v>
      </c>
      <c r="EP127" s="107">
        <v>3.406415775817333</v>
      </c>
      <c r="EQ127" s="108">
        <f t="shared" si="158"/>
        <v>4049.3000000000006</v>
      </c>
      <c r="ER127" s="107">
        <v>3.0862338399189464</v>
      </c>
      <c r="ES127" s="108">
        <f t="shared" si="107"/>
        <v>4049.3000000000006</v>
      </c>
      <c r="ET127" s="107">
        <v>1.6009259297699363</v>
      </c>
      <c r="EU127" s="108">
        <f t="shared" si="108"/>
        <v>4049.3000000000006</v>
      </c>
      <c r="EV127" s="108">
        <f t="shared" si="168"/>
        <v>4049.3</v>
      </c>
      <c r="EW127" s="108">
        <f t="shared" si="169"/>
        <v>4049.3</v>
      </c>
      <c r="EX127" s="108">
        <f t="shared" si="109"/>
        <v>4049.3</v>
      </c>
      <c r="EY127" s="108">
        <f t="shared" si="110"/>
        <v>4049.3</v>
      </c>
      <c r="EZ127" s="108">
        <f t="shared" si="111"/>
        <v>4049.3</v>
      </c>
      <c r="FA127" s="108">
        <f t="shared" si="112"/>
        <v>4049.3</v>
      </c>
      <c r="FB127" s="108">
        <f t="shared" si="113"/>
        <v>4049.3</v>
      </c>
      <c r="FC127" s="108">
        <f t="shared" si="114"/>
        <v>4049.3</v>
      </c>
      <c r="FD127" s="108">
        <f t="shared" si="115"/>
        <v>4049.3</v>
      </c>
      <c r="FE127" s="108">
        <f t="shared" si="116"/>
        <v>4049.3</v>
      </c>
      <c r="FF127" s="108">
        <f t="shared" si="117"/>
        <v>4049.3</v>
      </c>
      <c r="FG127" s="108">
        <f t="shared" si="118"/>
        <v>4049.3</v>
      </c>
      <c r="FH127" s="108">
        <f t="shared" si="159"/>
        <v>4049.3000000000006</v>
      </c>
      <c r="FI127" s="108">
        <v>0</v>
      </c>
    </row>
    <row r="128" spans="1:165" ht="12" customHeight="1" x14ac:dyDescent="0.25">
      <c r="A128" s="22">
        <f t="shared" si="160"/>
        <v>123</v>
      </c>
      <c r="B128" s="10" t="s">
        <v>121</v>
      </c>
      <c r="C128" s="28">
        <v>2021</v>
      </c>
      <c r="D128" s="282"/>
      <c r="E128" s="126">
        <f t="shared" si="91"/>
        <v>3494.4</v>
      </c>
      <c r="F128" s="11">
        <f>SUMIF(Площади!$A:$A,$B:$B,Площади!$C:$C)</f>
        <v>3494.4</v>
      </c>
      <c r="G128" s="11">
        <f>SUMIF(Площади!$A:$A,$B:$B,Площади!$G:$G)</f>
        <v>0</v>
      </c>
      <c r="H128" s="11">
        <f>SUMIF(Площади!$A:$A,$B:$B,Площади!$F:$F)</f>
        <v>393.2</v>
      </c>
      <c r="I128" s="124" t="s">
        <v>494</v>
      </c>
      <c r="J128" s="12">
        <v>27.35</v>
      </c>
      <c r="K128" s="26">
        <v>4.4800000000000004</v>
      </c>
      <c r="L128" s="26">
        <v>5.83</v>
      </c>
      <c r="M128" s="26">
        <v>7.93</v>
      </c>
      <c r="N128" s="26">
        <v>6.1</v>
      </c>
      <c r="O128" s="26">
        <v>2.78</v>
      </c>
      <c r="P128" s="26">
        <v>0</v>
      </c>
      <c r="Q128" s="26">
        <v>0</v>
      </c>
      <c r="R128" s="26">
        <v>0.23</v>
      </c>
      <c r="S128" s="35">
        <f t="shared" si="167"/>
        <v>28.444000000000003</v>
      </c>
      <c r="T128" s="33">
        <f t="shared" si="167"/>
        <v>4.6592000000000002</v>
      </c>
      <c r="U128" s="33">
        <f t="shared" si="167"/>
        <v>6.0632000000000001</v>
      </c>
      <c r="V128" s="33">
        <f t="shared" si="166"/>
        <v>8.2471999999999994</v>
      </c>
      <c r="W128" s="33">
        <f t="shared" si="166"/>
        <v>6.3439999999999994</v>
      </c>
      <c r="X128" s="33">
        <f t="shared" si="166"/>
        <v>2.8912</v>
      </c>
      <c r="Y128" s="33">
        <f t="shared" si="163"/>
        <v>0</v>
      </c>
      <c r="Z128" s="33">
        <f t="shared" si="163"/>
        <v>0</v>
      </c>
      <c r="AA128" s="33">
        <f t="shared" si="163"/>
        <v>0.23920000000000002</v>
      </c>
      <c r="AB128" s="36"/>
      <c r="AC128" s="36"/>
      <c r="AD128" s="122" t="s">
        <v>396</v>
      </c>
      <c r="AE128" s="37">
        <v>0</v>
      </c>
      <c r="AF128" s="38" t="s">
        <v>396</v>
      </c>
      <c r="AG128" s="282"/>
      <c r="AH128" s="26">
        <v>34.24</v>
      </c>
      <c r="AI128" s="26">
        <v>34.24</v>
      </c>
      <c r="AJ128" s="26">
        <v>2190</v>
      </c>
      <c r="AK128" s="26">
        <v>35.89</v>
      </c>
      <c r="AL128" s="26">
        <v>5.93</v>
      </c>
      <c r="AM128" s="282"/>
      <c r="AN128" s="15">
        <v>1.2999999999999999E-2</v>
      </c>
      <c r="AO128" s="15">
        <v>1.2999999999999999E-2</v>
      </c>
      <c r="AP128" s="16">
        <f t="shared" si="119"/>
        <v>7.7870000000000001E-4</v>
      </c>
      <c r="AQ128" s="15">
        <f t="shared" si="120"/>
        <v>2.5999999999999999E-2</v>
      </c>
      <c r="AR128" s="15">
        <v>0.68300000000000005</v>
      </c>
      <c r="AS128" s="282"/>
      <c r="AT128" s="13">
        <f t="shared" si="121"/>
        <v>5.1115999999999993</v>
      </c>
      <c r="AU128" s="13">
        <f t="shared" si="122"/>
        <v>5.1115999999999993</v>
      </c>
      <c r="AV128" s="13">
        <f t="shared" si="123"/>
        <v>0.30618484000000001</v>
      </c>
      <c r="AW128" s="13">
        <f t="shared" si="124"/>
        <v>10.223199999999999</v>
      </c>
      <c r="AX128" s="13">
        <f t="shared" si="125"/>
        <v>268.55560000000003</v>
      </c>
      <c r="AY128" s="26">
        <f t="shared" si="126"/>
        <v>5.0086190476190472E-2</v>
      </c>
      <c r="AZ128" s="26">
        <f t="shared" si="127"/>
        <v>5.0086190476190472E-2</v>
      </c>
      <c r="BA128" s="26">
        <f t="shared" si="128"/>
        <v>0.1918912544642857</v>
      </c>
      <c r="BB128" s="26">
        <f t="shared" si="129"/>
        <v>0.10499961309523807</v>
      </c>
      <c r="BC128" s="26">
        <f t="shared" si="130"/>
        <v>0.45573909913003663</v>
      </c>
      <c r="BD128" s="282"/>
      <c r="BE128" s="108">
        <f t="shared" si="131"/>
        <v>572593.24779721349</v>
      </c>
      <c r="BF128" s="108">
        <f t="shared" si="132"/>
        <v>51568.902667426068</v>
      </c>
      <c r="BG128" s="108">
        <f t="shared" si="92"/>
        <v>18059.431684646388</v>
      </c>
      <c r="BH128" s="108">
        <f t="shared" si="93"/>
        <v>3003.3107116528158</v>
      </c>
      <c r="BI128" s="108">
        <f t="shared" si="94"/>
        <v>1071.3297261937435</v>
      </c>
      <c r="BJ128" s="127">
        <f>FH128*$BJ$257</f>
        <v>5819.3905449331196</v>
      </c>
      <c r="BK128" s="108">
        <f>SUMIF('20.01'!$K:$K,$B:$B,'20.01'!$E:$E)</f>
        <v>23615.440000000002</v>
      </c>
      <c r="BL128" s="108">
        <f t="shared" si="133"/>
        <v>10867.15</v>
      </c>
      <c r="BM128" s="108">
        <f>SUMIF('20.01'!$AI:$AI,$B:$B,'20.01'!$E:$E)</f>
        <v>0</v>
      </c>
      <c r="BN128" s="108">
        <f>SUMIF('20.01'!$L:$L,$B:$B,'20.01'!$E:$E)</f>
        <v>10867.15</v>
      </c>
      <c r="BO128" s="108">
        <f>SUMIF('20.01'!$M:$M,$B:$B,'20.01'!$E:$E)</f>
        <v>0</v>
      </c>
      <c r="BP128" s="108">
        <f>SUMIF('20.01'!$N:$N,$B:$B,'20.01'!$E:$E)</f>
        <v>0</v>
      </c>
      <c r="BQ128" s="108">
        <f>SUMIF('20.01'!$O:$O,$B:$B,'20.01'!$E:$E)</f>
        <v>0</v>
      </c>
      <c r="BR128" s="108">
        <f>SUMIF('20.01'!$T:$T,$B:$B,'20.01'!$E:$E)</f>
        <v>0</v>
      </c>
      <c r="BS128" s="108">
        <f>SUMIF('20.01'!$AT:$AT,$B:$B,'20.01'!$E:$E)</f>
        <v>0</v>
      </c>
      <c r="BT128" s="108">
        <f>SUMIF('20.01'!$AO:$AO,$B:$B,'20.01'!$E:$E)</f>
        <v>0</v>
      </c>
      <c r="BU128" s="108">
        <f t="shared" si="134"/>
        <v>0</v>
      </c>
      <c r="BV128" s="108">
        <f>SUMIF('20.01'!$AE:$AE,$B:$B,'20.01'!$E:$E)</f>
        <v>0</v>
      </c>
      <c r="BW128" s="108">
        <f>SUMIF('20.01'!$AF:$AF,$B:$B,'20.01'!$E:$E)</f>
        <v>0</v>
      </c>
      <c r="BX128" s="108">
        <f>SUMIF('20.01'!$AG:$AG,$B:$B,'20.01'!$E:$E)</f>
        <v>0</v>
      </c>
      <c r="BY128" s="108">
        <f t="shared" si="135"/>
        <v>0</v>
      </c>
      <c r="BZ128" s="108">
        <f>SUMIF('20.01'!$AH:$AH,$B:$B,'20.01'!$E:$E)</f>
        <v>0</v>
      </c>
      <c r="CA128" s="108">
        <f>SUMIF('20.01'!$AP:$AP,$B:$B,'20.01'!$E:$E)</f>
        <v>0</v>
      </c>
      <c r="CB128" s="108">
        <f>SUMIF('20.01'!$AD:$AD,$B:$B,'20.01'!$E:$E)</f>
        <v>0</v>
      </c>
      <c r="CC128" s="108">
        <f t="shared" si="136"/>
        <v>0</v>
      </c>
      <c r="CD128" s="108">
        <f>SUMIF('20.01'!$Z:$Z,$B:$B,'20.01'!$E:$E)</f>
        <v>0</v>
      </c>
      <c r="CE128" s="108">
        <f>SUMIF('20.01'!$S:$S,$B:$B,'20.01'!$E:$E)</f>
        <v>0</v>
      </c>
      <c r="CF128" s="108">
        <f t="shared" si="137"/>
        <v>474278.98</v>
      </c>
      <c r="CG128" s="108">
        <f>SUMIF('20.01'!$AJ:$AJ,$B:$B,'20.01'!$E:$E)</f>
        <v>0</v>
      </c>
      <c r="CH128" s="108">
        <f>SUMIF('20.01'!$AL:$AL,$B:$B,'20.01'!$E:$E)</f>
        <v>474278.98</v>
      </c>
      <c r="CI128" s="108">
        <f>SUMIF('20.01'!$AM:$AM,$B:$B,'20.01'!$E:$E)</f>
        <v>0</v>
      </c>
      <c r="CJ128" s="108">
        <f>SUMIF('20.01'!$W:$W,$B:$B,'20.01'!$E:$E)</f>
        <v>0</v>
      </c>
      <c r="CK128" s="108">
        <f>SUMIF('20.01'!$AR:$AR,$B:$B,'20.01'!$E:$E)</f>
        <v>0</v>
      </c>
      <c r="CL128" s="108">
        <f t="shared" si="138"/>
        <v>0</v>
      </c>
      <c r="CM128" s="108">
        <f>SUMIF('20.01'!$P:$P,$B:$B,'20.01'!$E:$E)</f>
        <v>0</v>
      </c>
      <c r="CN128" s="108">
        <f>SUMIF('20.01'!$Q:$Q,$B:$B,'20.01'!$E:$E)</f>
        <v>0</v>
      </c>
      <c r="CO128" s="108">
        <f>SUMIF('20.01'!$AK:$AK,$B:$B,'20.01'!$E:$E)</f>
        <v>0</v>
      </c>
      <c r="CP128" s="108">
        <f>SUMIF('20.01'!$U:$U,$B:$B,'20.01'!$E:$E)</f>
        <v>0</v>
      </c>
      <c r="CQ128" s="108">
        <f>SUMIF('20.01'!$R:$R,$B:$B,'20.01'!$E:$E)</f>
        <v>33588.04</v>
      </c>
      <c r="CR128" s="108">
        <f>SUMIF('20.01'!$V:$V,$B:$B,'20.01'!$E:$E)</f>
        <v>0</v>
      </c>
      <c r="CS128" s="108">
        <f t="shared" si="139"/>
        <v>0</v>
      </c>
      <c r="CT128" s="108">
        <f>SUMIF('20.01'!$AQ:$AQ,$B:$B,'20.01'!$E:$E)</f>
        <v>0</v>
      </c>
      <c r="CU128" s="108">
        <f>SUMIF('20.01'!$AC:$AC,$B:$B,'20.01'!$E:$E)</f>
        <v>0</v>
      </c>
      <c r="CV128" s="108">
        <f>SUMIF('20.01'!$AS:$AS,$B:$B,'20.01'!$E:$E)</f>
        <v>0</v>
      </c>
      <c r="CW128" s="108">
        <f t="shared" si="140"/>
        <v>0</v>
      </c>
      <c r="CX128" s="108">
        <f>SUMIF('20.01'!$AB:$AB,$B:$B,'20.01'!$E:$E)</f>
        <v>0</v>
      </c>
      <c r="CY128" s="108">
        <f>SUMIF('20.01'!$AA:$AA,$B:$B,'20.01'!$E:$E)</f>
        <v>0</v>
      </c>
      <c r="CZ128" s="108">
        <f>SUMIF('20.01'!$AN:$AN,$B:$B,'20.01'!$E:$E)</f>
        <v>0</v>
      </c>
      <c r="DA128" s="108">
        <f>SUMIF('20.01'!$X:$X,$B:$B,'20.01'!$E:$E)</f>
        <v>0</v>
      </c>
      <c r="DB128" s="108">
        <f>SUMIF('20.01'!$Y:$Y,$B:$B,'20.01'!$E:$E)</f>
        <v>0</v>
      </c>
      <c r="DC128" s="108">
        <f t="shared" si="141"/>
        <v>2290.1751297873739</v>
      </c>
      <c r="DD128" s="127">
        <f t="shared" si="142"/>
        <v>327120.73125908186</v>
      </c>
      <c r="DE128" s="108">
        <f>FH128*$DE$251/$DC$251+FH128*$DE$249+FH128*$DE$250</f>
        <v>244222.92463912649</v>
      </c>
      <c r="DF128" s="127">
        <f t="shared" si="143"/>
        <v>541.18156058906106</v>
      </c>
      <c r="DG128" s="127">
        <f t="shared" si="95"/>
        <v>247.93188716611473</v>
      </c>
      <c r="DH128" s="127">
        <f t="shared" si="96"/>
        <v>293.24967342294633</v>
      </c>
      <c r="DI128" s="108">
        <f>SUMIF('20.01'!$AZ:$AZ,$B:$B,'20.01'!$E:$E)+FH128*$DI$249</f>
        <v>25452.799038568483</v>
      </c>
      <c r="DJ128" s="108">
        <f>SUMIF('20.01'!$AY:$AY,$B:$B,'20.01'!$E:$E)</f>
        <v>0</v>
      </c>
      <c r="DK128" s="108">
        <f t="shared" si="97"/>
        <v>498.72280987431168</v>
      </c>
      <c r="DL128" s="108">
        <f>SUMIF('20.01'!$AX:$AX,$B:$B,'20.01'!$E:$E)</f>
        <v>0</v>
      </c>
      <c r="DM128" s="108">
        <f t="shared" si="98"/>
        <v>55905.88448841092</v>
      </c>
      <c r="DN128" s="108">
        <f>SUMIF('20.01'!$BA:$BA,$B:$B,'20.01'!$E:$E)</f>
        <v>0</v>
      </c>
      <c r="DO128" s="108">
        <f t="shared" si="99"/>
        <v>499.21872251256929</v>
      </c>
      <c r="DP128" s="108">
        <f>SUMIF('20.01'!$AW:$AW,$B:$B,'20.01'!$E:$E)</f>
        <v>0</v>
      </c>
      <c r="DQ128" s="108">
        <f t="shared" si="144"/>
        <v>264564.82502274471</v>
      </c>
      <c r="DR128" s="108">
        <f t="shared" si="145"/>
        <v>219074.08443949872</v>
      </c>
      <c r="DS128" s="108">
        <f t="shared" si="100"/>
        <v>70452.611140528359</v>
      </c>
      <c r="DT128" s="108">
        <f t="shared" si="101"/>
        <v>148621.47329897038</v>
      </c>
      <c r="DU128" s="108">
        <f t="shared" si="146"/>
        <v>37188.682975381336</v>
      </c>
      <c r="DV128" s="108">
        <f t="shared" si="147"/>
        <v>22080.275651738142</v>
      </c>
      <c r="DW128" s="108">
        <f t="shared" si="148"/>
        <v>15108.407323643196</v>
      </c>
      <c r="DX128" s="108">
        <f t="shared" si="149"/>
        <v>3130.5311811069655</v>
      </c>
      <c r="DY128" s="108">
        <f t="shared" si="150"/>
        <v>1843.4725806159508</v>
      </c>
      <c r="DZ128" s="108">
        <f t="shared" si="151"/>
        <v>1287.0586004910147</v>
      </c>
      <c r="EA128" s="108">
        <f t="shared" si="152"/>
        <v>2476.0719663142627</v>
      </c>
      <c r="EB128" s="108">
        <f t="shared" si="153"/>
        <v>195.43454221933121</v>
      </c>
      <c r="EC128" s="108">
        <f t="shared" si="154"/>
        <v>2500.0199182241436</v>
      </c>
      <c r="ED128" s="108">
        <f t="shared" si="172"/>
        <v>45008.001765041314</v>
      </c>
      <c r="EE128" s="108">
        <f t="shared" si="102"/>
        <v>267178.18458470731</v>
      </c>
      <c r="EF128" s="108">
        <f t="shared" si="156"/>
        <v>144276.21967574194</v>
      </c>
      <c r="EG128" s="108">
        <f t="shared" si="103"/>
        <v>122901.96490896535</v>
      </c>
      <c r="EH128" s="108">
        <f t="shared" si="104"/>
        <v>0</v>
      </c>
      <c r="EI128" s="108">
        <f t="shared" si="157"/>
        <v>0</v>
      </c>
      <c r="EJ128" s="108">
        <f t="shared" si="105"/>
        <v>0</v>
      </c>
      <c r="EK128" s="108">
        <f t="shared" si="106"/>
        <v>0</v>
      </c>
      <c r="EL128" s="108">
        <f>SUMIF('20.01'!$BF:$BF,$B:$B,'20.01'!$E:$E)</f>
        <v>0</v>
      </c>
      <c r="EM128" s="108">
        <f>SUMIF('20.01'!$BH:$BH,$B:$B,'20.01'!$E:$E)</f>
        <v>0</v>
      </c>
      <c r="EO128" s="115">
        <v>0</v>
      </c>
      <c r="EP128" s="107">
        <v>3.4064159386271253</v>
      </c>
      <c r="EQ128" s="108">
        <f t="shared" si="158"/>
        <v>3494.400000000001</v>
      </c>
      <c r="ER128" s="107">
        <v>3.0862342245376997</v>
      </c>
      <c r="ES128" s="108">
        <f t="shared" si="107"/>
        <v>3494.400000000001</v>
      </c>
      <c r="ET128" s="107">
        <v>0</v>
      </c>
      <c r="EU128" s="108">
        <f t="shared" si="108"/>
        <v>0</v>
      </c>
      <c r="EV128" s="108">
        <f t="shared" si="168"/>
        <v>3494.4</v>
      </c>
      <c r="EW128" s="108">
        <f t="shared" si="169"/>
        <v>3494.4</v>
      </c>
      <c r="EX128" s="108">
        <f t="shared" si="109"/>
        <v>3494.4</v>
      </c>
      <c r="EY128" s="108">
        <f t="shared" si="110"/>
        <v>3494.4</v>
      </c>
      <c r="EZ128" s="108">
        <f t="shared" si="111"/>
        <v>3494.4</v>
      </c>
      <c r="FA128" s="108">
        <f t="shared" si="112"/>
        <v>3494.4</v>
      </c>
      <c r="FB128" s="108">
        <f t="shared" si="113"/>
        <v>3494.4</v>
      </c>
      <c r="FC128" s="108">
        <f t="shared" si="114"/>
        <v>3494.4</v>
      </c>
      <c r="FD128" s="108">
        <f t="shared" si="115"/>
        <v>3494.4</v>
      </c>
      <c r="FE128" s="108">
        <f t="shared" si="116"/>
        <v>3494.4</v>
      </c>
      <c r="FF128" s="108">
        <f t="shared" si="117"/>
        <v>3494.4</v>
      </c>
      <c r="FG128" s="108">
        <f t="shared" si="118"/>
        <v>3494.4</v>
      </c>
      <c r="FH128" s="108">
        <f t="shared" si="159"/>
        <v>3494.400000000001</v>
      </c>
      <c r="FI128" s="108">
        <v>3494.400000000001</v>
      </c>
    </row>
    <row r="129" spans="1:165" ht="12" customHeight="1" x14ac:dyDescent="0.25">
      <c r="A129" s="22">
        <f t="shared" si="160"/>
        <v>124</v>
      </c>
      <c r="B129" s="10" t="s">
        <v>122</v>
      </c>
      <c r="C129" s="28">
        <v>2021</v>
      </c>
      <c r="D129" s="282"/>
      <c r="E129" s="126">
        <f t="shared" si="91"/>
        <v>7612.76</v>
      </c>
      <c r="F129" s="11">
        <f>SUMIF(Площади!$A:$A,$B:$B,Площади!$C:$C)</f>
        <v>7612.76</v>
      </c>
      <c r="G129" s="11">
        <f>SUMIF(Площади!$A:$A,$B:$B,Площади!$G:$G)</f>
        <v>0</v>
      </c>
      <c r="H129" s="11">
        <f>SUMIF(Площади!$A:$A,$B:$B,Площади!$F:$F)</f>
        <v>1937.4</v>
      </c>
      <c r="I129" s="124" t="s">
        <v>493</v>
      </c>
      <c r="J129" s="12">
        <v>39.75</v>
      </c>
      <c r="K129" s="27">
        <v>4.49</v>
      </c>
      <c r="L129" s="27">
        <v>7.61</v>
      </c>
      <c r="M129" s="27">
        <v>11.85</v>
      </c>
      <c r="N129" s="27">
        <v>6.1</v>
      </c>
      <c r="O129" s="27">
        <v>2.78</v>
      </c>
      <c r="P129" s="27">
        <v>1.6</v>
      </c>
      <c r="Q129" s="27">
        <v>5.09</v>
      </c>
      <c r="R129" s="27">
        <v>0.23</v>
      </c>
      <c r="S129" s="35">
        <f t="shared" si="167"/>
        <v>41.34</v>
      </c>
      <c r="T129" s="33">
        <f t="shared" si="167"/>
        <v>4.6696</v>
      </c>
      <c r="U129" s="33">
        <f t="shared" si="167"/>
        <v>7.9144000000000005</v>
      </c>
      <c r="V129" s="33">
        <f t="shared" si="166"/>
        <v>12.324</v>
      </c>
      <c r="W129" s="33">
        <f t="shared" si="166"/>
        <v>6.3439999999999994</v>
      </c>
      <c r="X129" s="33">
        <f t="shared" si="166"/>
        <v>2.8912</v>
      </c>
      <c r="Y129" s="33">
        <f t="shared" si="163"/>
        <v>1.6640000000000001</v>
      </c>
      <c r="Z129" s="33">
        <f t="shared" si="163"/>
        <v>5.2935999999999996</v>
      </c>
      <c r="AA129" s="33">
        <f t="shared" si="163"/>
        <v>0.23920000000000002</v>
      </c>
      <c r="AB129" s="36"/>
      <c r="AC129" s="36"/>
      <c r="AD129" s="122" t="s">
        <v>395</v>
      </c>
      <c r="AE129" s="37">
        <v>4</v>
      </c>
      <c r="AF129" s="38" t="s">
        <v>396</v>
      </c>
      <c r="AG129" s="282"/>
      <c r="AH129" s="26">
        <v>34.24</v>
      </c>
      <c r="AI129" s="26">
        <v>34.24</v>
      </c>
      <c r="AJ129" s="26">
        <v>2190</v>
      </c>
      <c r="AK129" s="26">
        <v>35.89</v>
      </c>
      <c r="AL129" s="26">
        <v>5.93</v>
      </c>
      <c r="AM129" s="282"/>
      <c r="AN129" s="15">
        <v>7.0000000000000001E-3</v>
      </c>
      <c r="AO129" s="15">
        <v>7.0000000000000001E-3</v>
      </c>
      <c r="AP129" s="16">
        <f t="shared" si="119"/>
        <v>4.193E-4</v>
      </c>
      <c r="AQ129" s="15">
        <f t="shared" si="120"/>
        <v>1.4E-2</v>
      </c>
      <c r="AR129" s="15">
        <v>3.23</v>
      </c>
      <c r="AS129" s="282"/>
      <c r="AT129" s="13">
        <f t="shared" si="121"/>
        <v>13.561800000000002</v>
      </c>
      <c r="AU129" s="13">
        <f t="shared" si="122"/>
        <v>13.561800000000002</v>
      </c>
      <c r="AV129" s="13">
        <f t="shared" si="123"/>
        <v>0.81235182000000006</v>
      </c>
      <c r="AW129" s="13">
        <f t="shared" si="124"/>
        <v>27.123600000000003</v>
      </c>
      <c r="AX129" s="13">
        <f t="shared" si="125"/>
        <v>6257.8020000000006</v>
      </c>
      <c r="AY129" s="26">
        <f t="shared" si="126"/>
        <v>6.0997067029566157E-2</v>
      </c>
      <c r="AZ129" s="26">
        <f t="shared" si="127"/>
        <v>6.0997067029566157E-2</v>
      </c>
      <c r="BA129" s="26">
        <f t="shared" si="128"/>
        <v>0.23369323160062841</v>
      </c>
      <c r="BB129" s="26">
        <f t="shared" si="129"/>
        <v>0.12787294016887438</v>
      </c>
      <c r="BC129" s="26">
        <f t="shared" si="130"/>
        <v>4.8745482400601094</v>
      </c>
      <c r="BD129" s="282"/>
      <c r="BE129" s="108">
        <f t="shared" si="131"/>
        <v>341604.5754315196</v>
      </c>
      <c r="BF129" s="108">
        <f t="shared" si="132"/>
        <v>134836.14154271464</v>
      </c>
      <c r="BG129" s="108">
        <f t="shared" si="92"/>
        <v>39343.555160144402</v>
      </c>
      <c r="BH129" s="108">
        <f t="shared" si="93"/>
        <v>6542.8925289726649</v>
      </c>
      <c r="BI129" s="108">
        <f t="shared" si="94"/>
        <v>2333.9560686752175</v>
      </c>
      <c r="BJ129" s="108">
        <f t="shared" ref="BJ129:BJ164" si="173">FH129*$BJ$260</f>
        <v>28663.257784922371</v>
      </c>
      <c r="BK129" s="108">
        <f>SUMIF('20.01'!$K:$K,$B:$B,'20.01'!$E:$E)</f>
        <v>57952.480000000003</v>
      </c>
      <c r="BL129" s="108">
        <f t="shared" si="133"/>
        <v>0</v>
      </c>
      <c r="BM129" s="108">
        <f>SUMIF('20.01'!$AI:$AI,$B:$B,'20.01'!$E:$E)</f>
        <v>0</v>
      </c>
      <c r="BN129" s="108">
        <f>SUMIF('20.01'!$L:$L,$B:$B,'20.01'!$E:$E)</f>
        <v>0</v>
      </c>
      <c r="BO129" s="108">
        <f>SUMIF('20.01'!$M:$M,$B:$B,'20.01'!$E:$E)</f>
        <v>0</v>
      </c>
      <c r="BP129" s="108">
        <f>SUMIF('20.01'!$N:$N,$B:$B,'20.01'!$E:$E)</f>
        <v>0</v>
      </c>
      <c r="BQ129" s="108">
        <f>SUMIF('20.01'!$O:$O,$B:$B,'20.01'!$E:$E)</f>
        <v>0</v>
      </c>
      <c r="BR129" s="108">
        <f>SUMIF('20.01'!$T:$T,$B:$B,'20.01'!$E:$E)</f>
        <v>0</v>
      </c>
      <c r="BS129" s="108">
        <f>SUMIF('20.01'!$AT:$AT,$B:$B,'20.01'!$E:$E)</f>
        <v>0</v>
      </c>
      <c r="BT129" s="108">
        <f>SUMIF('20.01'!$AO:$AO,$B:$B,'20.01'!$E:$E)</f>
        <v>0</v>
      </c>
      <c r="BU129" s="108">
        <f t="shared" si="134"/>
        <v>0</v>
      </c>
      <c r="BV129" s="108">
        <f>SUMIF('20.01'!$AE:$AE,$B:$B,'20.01'!$E:$E)</f>
        <v>0</v>
      </c>
      <c r="BW129" s="108">
        <f>SUMIF('20.01'!$AF:$AF,$B:$B,'20.01'!$E:$E)</f>
        <v>0</v>
      </c>
      <c r="BX129" s="108">
        <f>SUMIF('20.01'!$AG:$AG,$B:$B,'20.01'!$E:$E)</f>
        <v>0</v>
      </c>
      <c r="BY129" s="108">
        <f t="shared" si="135"/>
        <v>0</v>
      </c>
      <c r="BZ129" s="108">
        <f>SUMIF('20.01'!$AH:$AH,$B:$B,'20.01'!$E:$E)</f>
        <v>0</v>
      </c>
      <c r="CA129" s="108">
        <f>SUMIF('20.01'!$AP:$AP,$B:$B,'20.01'!$E:$E)</f>
        <v>0</v>
      </c>
      <c r="CB129" s="108">
        <f>SUMIF('20.01'!$AD:$AD,$B:$B,'20.01'!$E:$E)</f>
        <v>0</v>
      </c>
      <c r="CC129" s="108">
        <f t="shared" si="136"/>
        <v>0</v>
      </c>
      <c r="CD129" s="108">
        <f>SUMIF('20.01'!$Z:$Z,$B:$B,'20.01'!$E:$E)</f>
        <v>0</v>
      </c>
      <c r="CE129" s="108">
        <f>SUMIF('20.01'!$S:$S,$B:$B,'20.01'!$E:$E)</f>
        <v>0</v>
      </c>
      <c r="CF129" s="108">
        <f t="shared" si="137"/>
        <v>0</v>
      </c>
      <c r="CG129" s="108">
        <f>SUMIF('20.01'!$AJ:$AJ,$B:$B,'20.01'!$E:$E)</f>
        <v>0</v>
      </c>
      <c r="CH129" s="108">
        <f>SUMIF('20.01'!$AL:$AL,$B:$B,'20.01'!$E:$E)</f>
        <v>0</v>
      </c>
      <c r="CI129" s="108">
        <f>SUMIF('20.01'!$AM:$AM,$B:$B,'20.01'!$E:$E)</f>
        <v>0</v>
      </c>
      <c r="CJ129" s="108">
        <f>SUMIF('20.01'!$W:$W,$B:$B,'20.01'!$E:$E)</f>
        <v>0</v>
      </c>
      <c r="CK129" s="108">
        <f>SUMIF('20.01'!$AR:$AR,$B:$B,'20.01'!$E:$E)</f>
        <v>0</v>
      </c>
      <c r="CL129" s="108">
        <f t="shared" si="138"/>
        <v>0</v>
      </c>
      <c r="CM129" s="108">
        <f>SUMIF('20.01'!$P:$P,$B:$B,'20.01'!$E:$E)</f>
        <v>0</v>
      </c>
      <c r="CN129" s="108">
        <f>SUMIF('20.01'!$Q:$Q,$B:$B,'20.01'!$E:$E)</f>
        <v>0</v>
      </c>
      <c r="CO129" s="108">
        <f>SUMIF('20.01'!$AK:$AK,$B:$B,'20.01'!$E:$E)</f>
        <v>0</v>
      </c>
      <c r="CP129" s="108">
        <f>SUMIF('20.01'!$U:$U,$B:$B,'20.01'!$E:$E)</f>
        <v>0</v>
      </c>
      <c r="CQ129" s="108">
        <f>SUMIF('20.01'!$R:$R,$B:$B,'20.01'!$E:$E)</f>
        <v>0</v>
      </c>
      <c r="CR129" s="108">
        <f>SUMIF('20.01'!$V:$V,$B:$B,'20.01'!$E:$E)</f>
        <v>0</v>
      </c>
      <c r="CS129" s="108">
        <f t="shared" si="139"/>
        <v>0</v>
      </c>
      <c r="CT129" s="108">
        <f>SUMIF('20.01'!$AQ:$AQ,$B:$B,'20.01'!$E:$E)</f>
        <v>0</v>
      </c>
      <c r="CU129" s="108">
        <f>SUMIF('20.01'!$AC:$AC,$B:$B,'20.01'!$E:$E)</f>
        <v>0</v>
      </c>
      <c r="CV129" s="108">
        <f>SUMIF('20.01'!$AS:$AS,$B:$B,'20.01'!$E:$E)</f>
        <v>0</v>
      </c>
      <c r="CW129" s="108">
        <f t="shared" si="140"/>
        <v>201779.15</v>
      </c>
      <c r="CX129" s="108">
        <f>SUMIF('20.01'!$AB:$AB,$B:$B,'20.01'!$E:$E)</f>
        <v>201779.15</v>
      </c>
      <c r="CY129" s="108">
        <f>SUMIF('20.01'!$AA:$AA,$B:$B,'20.01'!$E:$E)</f>
        <v>0</v>
      </c>
      <c r="CZ129" s="108">
        <f>SUMIF('20.01'!$AN:$AN,$B:$B,'20.01'!$E:$E)</f>
        <v>0</v>
      </c>
      <c r="DA129" s="108">
        <f>SUMIF('20.01'!$X:$X,$B:$B,'20.01'!$E:$E)</f>
        <v>0</v>
      </c>
      <c r="DB129" s="108">
        <f>SUMIF('20.01'!$Y:$Y,$B:$B,'20.01'!$E:$E)</f>
        <v>0</v>
      </c>
      <c r="DC129" s="108">
        <f t="shared" si="141"/>
        <v>4989.2838888049801</v>
      </c>
      <c r="DD129" s="127">
        <f t="shared" si="142"/>
        <v>811650.28191912721</v>
      </c>
      <c r="DE129" s="127">
        <f t="shared" ref="DE129:DE164" si="174">FH129*$DE$254/$DC$254+FH129*$DE$249+FH129*$DE$250</f>
        <v>685746.3843956237</v>
      </c>
      <c r="DF129" s="127">
        <f t="shared" si="143"/>
        <v>1178.9964907251542</v>
      </c>
      <c r="DG129" s="127">
        <f t="shared" si="95"/>
        <v>540.13448756373373</v>
      </c>
      <c r="DH129" s="127">
        <f t="shared" si="96"/>
        <v>638.86200316142049</v>
      </c>
      <c r="DI129" s="108">
        <f>SUMIF('20.01'!$AZ:$AZ,$B:$B,'20.01'!$E:$E)+FH129*$DI$249</f>
        <v>756.50285910388425</v>
      </c>
      <c r="DJ129" s="108">
        <f>SUMIF('20.01'!$AY:$AY,$B:$B,'20.01'!$E:$E)</f>
        <v>0</v>
      </c>
      <c r="DK129" s="108">
        <f t="shared" si="97"/>
        <v>1086.4975555456626</v>
      </c>
      <c r="DL129" s="108">
        <f>SUMIF('20.01'!$AX:$AX,$B:$B,'20.01'!$E:$E)</f>
        <v>0</v>
      </c>
      <c r="DM129" s="108">
        <f t="shared" si="98"/>
        <v>121794.32268715516</v>
      </c>
      <c r="DN129" s="108">
        <f>SUMIF('20.01'!$BA:$BA,$B:$B,'20.01'!$E:$E)</f>
        <v>0</v>
      </c>
      <c r="DO129" s="108">
        <f t="shared" si="99"/>
        <v>1087.5779309737825</v>
      </c>
      <c r="DP129" s="108">
        <f>SUMIF('20.01'!$AW:$AW,$B:$B,'20.01'!$E:$E)</f>
        <v>0</v>
      </c>
      <c r="DQ129" s="108">
        <f t="shared" si="144"/>
        <v>576370.34035604098</v>
      </c>
      <c r="DR129" s="108">
        <f t="shared" si="145"/>
        <v>477266.03338416829</v>
      </c>
      <c r="DS129" s="108">
        <f t="shared" si="100"/>
        <v>153485.23923596853</v>
      </c>
      <c r="DT129" s="108">
        <f t="shared" si="101"/>
        <v>323780.79414819978</v>
      </c>
      <c r="DU129" s="108">
        <f t="shared" si="146"/>
        <v>81017.776501735323</v>
      </c>
      <c r="DV129" s="108">
        <f t="shared" si="147"/>
        <v>48103.20491944997</v>
      </c>
      <c r="DW129" s="108">
        <f t="shared" si="148"/>
        <v>32914.571582285353</v>
      </c>
      <c r="DX129" s="108">
        <f t="shared" si="149"/>
        <v>6820.0499525766518</v>
      </c>
      <c r="DY129" s="108">
        <f t="shared" si="150"/>
        <v>4016.1155914634505</v>
      </c>
      <c r="DZ129" s="108">
        <f t="shared" si="151"/>
        <v>2803.9343611132017</v>
      </c>
      <c r="EA129" s="108">
        <f t="shared" si="152"/>
        <v>5394.2712975842951</v>
      </c>
      <c r="EB129" s="108">
        <f t="shared" si="153"/>
        <v>425.76587271795881</v>
      </c>
      <c r="EC129" s="108">
        <f t="shared" si="154"/>
        <v>5446.4433472584778</v>
      </c>
      <c r="ED129" s="108">
        <f t="shared" si="172"/>
        <v>98052.631500925985</v>
      </c>
      <c r="EE129" s="108">
        <f t="shared" si="102"/>
        <v>762275.61941787647</v>
      </c>
      <c r="EF129" s="108">
        <f t="shared" si="156"/>
        <v>314314.39849436266</v>
      </c>
      <c r="EG129" s="108">
        <f t="shared" si="103"/>
        <v>267749.30242112372</v>
      </c>
      <c r="EH129" s="108">
        <f t="shared" si="104"/>
        <v>180211.91850239015</v>
      </c>
      <c r="EI129" s="108">
        <f t="shared" si="157"/>
        <v>283410.38140160183</v>
      </c>
      <c r="EJ129" s="108">
        <f t="shared" si="105"/>
        <v>272582.35433605185</v>
      </c>
      <c r="EK129" s="108">
        <f t="shared" si="106"/>
        <v>807.02706555000123</v>
      </c>
      <c r="EL129" s="108">
        <f>SUMIF('20.01'!$BF:$BF,$B:$B,'20.01'!$E:$E)</f>
        <v>10021</v>
      </c>
      <c r="EM129" s="108">
        <f>SUMIF('20.01'!$BH:$BH,$B:$B,'20.01'!$E:$E)</f>
        <v>15960</v>
      </c>
      <c r="EO129" s="115">
        <v>1.1853162390369286E-2</v>
      </c>
      <c r="EP129" s="107">
        <v>3.4064172563145934</v>
      </c>
      <c r="EQ129" s="108">
        <f t="shared" si="158"/>
        <v>7612.7599999999993</v>
      </c>
      <c r="ER129" s="107">
        <v>3.086231628000057</v>
      </c>
      <c r="ES129" s="108">
        <f t="shared" si="107"/>
        <v>7612.7599999999993</v>
      </c>
      <c r="ET129" s="107">
        <v>1.6009281415726802</v>
      </c>
      <c r="EU129" s="108">
        <f t="shared" si="108"/>
        <v>7612.7599999999993</v>
      </c>
      <c r="EV129" s="108">
        <f t="shared" si="168"/>
        <v>7612.76</v>
      </c>
      <c r="EW129" s="108">
        <f t="shared" si="169"/>
        <v>7612.76</v>
      </c>
      <c r="EX129" s="108">
        <f t="shared" si="109"/>
        <v>7612.76</v>
      </c>
      <c r="EY129" s="108">
        <f t="shared" si="110"/>
        <v>7612.76</v>
      </c>
      <c r="EZ129" s="108">
        <f t="shared" si="111"/>
        <v>7612.76</v>
      </c>
      <c r="FA129" s="108">
        <f t="shared" si="112"/>
        <v>7612.76</v>
      </c>
      <c r="FB129" s="108">
        <f t="shared" si="113"/>
        <v>7612.76</v>
      </c>
      <c r="FC129" s="108">
        <f t="shared" si="114"/>
        <v>7612.76</v>
      </c>
      <c r="FD129" s="108">
        <f t="shared" si="115"/>
        <v>7612.76</v>
      </c>
      <c r="FE129" s="108">
        <f t="shared" si="116"/>
        <v>7612.76</v>
      </c>
      <c r="FF129" s="108">
        <f t="shared" si="117"/>
        <v>7612.76</v>
      </c>
      <c r="FG129" s="108">
        <f t="shared" si="118"/>
        <v>7612.76</v>
      </c>
      <c r="FH129" s="108">
        <f t="shared" si="159"/>
        <v>7612.7599999999993</v>
      </c>
      <c r="FI129" s="108">
        <v>7612.7599999999993</v>
      </c>
    </row>
    <row r="130" spans="1:165" ht="12" customHeight="1" x14ac:dyDescent="0.25">
      <c r="A130" s="22">
        <f t="shared" si="160"/>
        <v>125</v>
      </c>
      <c r="B130" s="10" t="s">
        <v>123</v>
      </c>
      <c r="C130" s="28">
        <v>2021</v>
      </c>
      <c r="D130" s="282"/>
      <c r="E130" s="126">
        <f t="shared" si="91"/>
        <v>5021.08</v>
      </c>
      <c r="F130" s="11">
        <f>SUMIF(Площади!$A:$A,$B:$B,Площади!$C:$C)</f>
        <v>5021.08</v>
      </c>
      <c r="G130" s="11">
        <f>SUMIF(Площади!$A:$A,$B:$B,Площади!$G:$G)</f>
        <v>0</v>
      </c>
      <c r="H130" s="11">
        <f>SUMIF(Площади!$A:$A,$B:$B,Площади!$F:$F)</f>
        <v>860.8</v>
      </c>
      <c r="I130" s="124" t="s">
        <v>493</v>
      </c>
      <c r="J130" s="12">
        <v>39.520000000000003</v>
      </c>
      <c r="K130" s="27">
        <v>4.49</v>
      </c>
      <c r="L130" s="27">
        <v>7.61</v>
      </c>
      <c r="M130" s="27">
        <v>11.85</v>
      </c>
      <c r="N130" s="27">
        <v>6.1</v>
      </c>
      <c r="O130" s="27">
        <v>2.78</v>
      </c>
      <c r="P130" s="27">
        <v>1.6</v>
      </c>
      <c r="Q130" s="27">
        <v>5.09</v>
      </c>
      <c r="R130" s="27">
        <v>0</v>
      </c>
      <c r="S130" s="35">
        <f t="shared" si="167"/>
        <v>41.100800000000007</v>
      </c>
      <c r="T130" s="33">
        <f t="shared" si="167"/>
        <v>4.6696</v>
      </c>
      <c r="U130" s="33">
        <f t="shared" si="167"/>
        <v>7.9144000000000005</v>
      </c>
      <c r="V130" s="33">
        <f t="shared" si="166"/>
        <v>12.324</v>
      </c>
      <c r="W130" s="33">
        <f t="shared" si="166"/>
        <v>6.3439999999999994</v>
      </c>
      <c r="X130" s="33">
        <f t="shared" si="166"/>
        <v>2.8912</v>
      </c>
      <c r="Y130" s="33">
        <f t="shared" si="163"/>
        <v>1.6640000000000001</v>
      </c>
      <c r="Z130" s="33">
        <f t="shared" si="163"/>
        <v>5.2935999999999996</v>
      </c>
      <c r="AA130" s="33">
        <f t="shared" si="163"/>
        <v>0</v>
      </c>
      <c r="AB130" s="36"/>
      <c r="AC130" s="36"/>
      <c r="AD130" s="122" t="s">
        <v>395</v>
      </c>
      <c r="AE130" s="37">
        <v>4</v>
      </c>
      <c r="AF130" s="38" t="s">
        <v>396</v>
      </c>
      <c r="AG130" s="282"/>
      <c r="AH130" s="26">
        <v>34.24</v>
      </c>
      <c r="AI130" s="26">
        <v>34.24</v>
      </c>
      <c r="AJ130" s="26">
        <v>2190</v>
      </c>
      <c r="AK130" s="26">
        <v>35.89</v>
      </c>
      <c r="AL130" s="26">
        <v>4.29</v>
      </c>
      <c r="AM130" s="282"/>
      <c r="AN130" s="15">
        <v>7.0000000000000001E-3</v>
      </c>
      <c r="AO130" s="15">
        <v>7.0000000000000001E-3</v>
      </c>
      <c r="AP130" s="16">
        <f t="shared" si="119"/>
        <v>4.193E-4</v>
      </c>
      <c r="AQ130" s="15">
        <f t="shared" si="120"/>
        <v>1.4E-2</v>
      </c>
      <c r="AR130" s="15">
        <v>3.23</v>
      </c>
      <c r="AS130" s="282"/>
      <c r="AT130" s="13">
        <f t="shared" si="121"/>
        <v>6.0255999999999998</v>
      </c>
      <c r="AU130" s="13">
        <f t="shared" si="122"/>
        <v>6.0255999999999998</v>
      </c>
      <c r="AV130" s="13">
        <f t="shared" si="123"/>
        <v>0.36093343999999999</v>
      </c>
      <c r="AW130" s="13">
        <f t="shared" si="124"/>
        <v>12.0512</v>
      </c>
      <c r="AX130" s="13">
        <f t="shared" si="125"/>
        <v>2780.384</v>
      </c>
      <c r="AY130" s="26">
        <f t="shared" si="126"/>
        <v>4.1090073052012718E-2</v>
      </c>
      <c r="AZ130" s="26">
        <f t="shared" si="127"/>
        <v>4.1090073052012718E-2</v>
      </c>
      <c r="BA130" s="26">
        <f t="shared" si="128"/>
        <v>0.15742514231997898</v>
      </c>
      <c r="BB130" s="26">
        <f t="shared" si="129"/>
        <v>8.6140345901678517E-2</v>
      </c>
      <c r="BC130" s="26">
        <f t="shared" si="130"/>
        <v>2.3755541357636205</v>
      </c>
      <c r="BD130" s="282"/>
      <c r="BE130" s="108">
        <f t="shared" si="131"/>
        <v>321622.076081276</v>
      </c>
      <c r="BF130" s="108">
        <f t="shared" si="132"/>
        <v>121548.58874706332</v>
      </c>
      <c r="BG130" s="108">
        <f t="shared" si="92"/>
        <v>25949.476660698339</v>
      </c>
      <c r="BH130" s="108">
        <f t="shared" si="93"/>
        <v>4315.4370844968289</v>
      </c>
      <c r="BI130" s="108">
        <f t="shared" si="94"/>
        <v>1539.3865217481916</v>
      </c>
      <c r="BJ130" s="108">
        <f t="shared" si="173"/>
        <v>18905.168480119963</v>
      </c>
      <c r="BK130" s="108">
        <f>SUMIF('20.01'!$K:$K,$B:$B,'20.01'!$E:$E)</f>
        <v>70839.12</v>
      </c>
      <c r="BL130" s="108">
        <f t="shared" si="133"/>
        <v>184257.75</v>
      </c>
      <c r="BM130" s="108">
        <f>SUMIF('20.01'!$AI:$AI,$B:$B,'20.01'!$E:$E)</f>
        <v>0</v>
      </c>
      <c r="BN130" s="108">
        <f>SUMIF('20.01'!$L:$L,$B:$B,'20.01'!$E:$E)</f>
        <v>184257.75</v>
      </c>
      <c r="BO130" s="108">
        <f>SUMIF('20.01'!$M:$M,$B:$B,'20.01'!$E:$E)</f>
        <v>0</v>
      </c>
      <c r="BP130" s="108">
        <f>SUMIF('20.01'!$N:$N,$B:$B,'20.01'!$E:$E)</f>
        <v>0</v>
      </c>
      <c r="BQ130" s="108">
        <f>SUMIF('20.01'!$O:$O,$B:$B,'20.01'!$E:$E)</f>
        <v>0</v>
      </c>
      <c r="BR130" s="108">
        <f>SUMIF('20.01'!$T:$T,$B:$B,'20.01'!$E:$E)</f>
        <v>0</v>
      </c>
      <c r="BS130" s="108">
        <f>SUMIF('20.01'!$AT:$AT,$B:$B,'20.01'!$E:$E)</f>
        <v>0</v>
      </c>
      <c r="BT130" s="108">
        <f>SUMIF('20.01'!$AO:$AO,$B:$B,'20.01'!$E:$E)</f>
        <v>0</v>
      </c>
      <c r="BU130" s="108">
        <f t="shared" si="134"/>
        <v>0</v>
      </c>
      <c r="BV130" s="108">
        <f>SUMIF('20.01'!$AE:$AE,$B:$B,'20.01'!$E:$E)</f>
        <v>0</v>
      </c>
      <c r="BW130" s="108">
        <f>SUMIF('20.01'!$AF:$AF,$B:$B,'20.01'!$E:$E)</f>
        <v>0</v>
      </c>
      <c r="BX130" s="108">
        <f>SUMIF('20.01'!$AG:$AG,$B:$B,'20.01'!$E:$E)</f>
        <v>0</v>
      </c>
      <c r="BY130" s="108">
        <f t="shared" si="135"/>
        <v>0</v>
      </c>
      <c r="BZ130" s="108">
        <f>SUMIF('20.01'!$AH:$AH,$B:$B,'20.01'!$E:$E)</f>
        <v>0</v>
      </c>
      <c r="CA130" s="108">
        <f>SUMIF('20.01'!$AP:$AP,$B:$B,'20.01'!$E:$E)</f>
        <v>0</v>
      </c>
      <c r="CB130" s="108">
        <f>SUMIF('20.01'!$AD:$AD,$B:$B,'20.01'!$E:$E)</f>
        <v>0</v>
      </c>
      <c r="CC130" s="108">
        <f t="shared" si="136"/>
        <v>0</v>
      </c>
      <c r="CD130" s="108">
        <f>SUMIF('20.01'!$Z:$Z,$B:$B,'20.01'!$E:$E)</f>
        <v>0</v>
      </c>
      <c r="CE130" s="108">
        <f>SUMIF('20.01'!$S:$S,$B:$B,'20.01'!$E:$E)</f>
        <v>0</v>
      </c>
      <c r="CF130" s="108">
        <f t="shared" si="137"/>
        <v>0</v>
      </c>
      <c r="CG130" s="108">
        <f>SUMIF('20.01'!$AJ:$AJ,$B:$B,'20.01'!$E:$E)</f>
        <v>0</v>
      </c>
      <c r="CH130" s="108">
        <f>SUMIF('20.01'!$AL:$AL,$B:$B,'20.01'!$E:$E)</f>
        <v>0</v>
      </c>
      <c r="CI130" s="108">
        <f>SUMIF('20.01'!$AM:$AM,$B:$B,'20.01'!$E:$E)</f>
        <v>0</v>
      </c>
      <c r="CJ130" s="108">
        <f>SUMIF('20.01'!$W:$W,$B:$B,'20.01'!$E:$E)</f>
        <v>0</v>
      </c>
      <c r="CK130" s="108">
        <f>SUMIF('20.01'!$AR:$AR,$B:$B,'20.01'!$E:$E)</f>
        <v>0</v>
      </c>
      <c r="CL130" s="108">
        <f t="shared" si="138"/>
        <v>12525</v>
      </c>
      <c r="CM130" s="108">
        <f>SUMIF('20.01'!$P:$P,$B:$B,'20.01'!$E:$E)</f>
        <v>12525</v>
      </c>
      <c r="CN130" s="108">
        <f>SUMIF('20.01'!$Q:$Q,$B:$B,'20.01'!$E:$E)</f>
        <v>0</v>
      </c>
      <c r="CO130" s="108">
        <f>SUMIF('20.01'!$AK:$AK,$B:$B,'20.01'!$E:$E)</f>
        <v>0</v>
      </c>
      <c r="CP130" s="108">
        <f>SUMIF('20.01'!$U:$U,$B:$B,'20.01'!$E:$E)</f>
        <v>0</v>
      </c>
      <c r="CQ130" s="108">
        <f>SUMIF('20.01'!$R:$R,$B:$B,'20.01'!$E:$E)</f>
        <v>0</v>
      </c>
      <c r="CR130" s="108">
        <f>SUMIF('20.01'!$V:$V,$B:$B,'20.01'!$E:$E)</f>
        <v>0</v>
      </c>
      <c r="CS130" s="108">
        <f t="shared" si="139"/>
        <v>0</v>
      </c>
      <c r="CT130" s="108">
        <f>SUMIF('20.01'!$AQ:$AQ,$B:$B,'20.01'!$E:$E)</f>
        <v>0</v>
      </c>
      <c r="CU130" s="108">
        <f>SUMIF('20.01'!$AC:$AC,$B:$B,'20.01'!$E:$E)</f>
        <v>0</v>
      </c>
      <c r="CV130" s="108">
        <f>SUMIF('20.01'!$AS:$AS,$B:$B,'20.01'!$E:$E)</f>
        <v>0</v>
      </c>
      <c r="CW130" s="108">
        <f t="shared" si="140"/>
        <v>0</v>
      </c>
      <c r="CX130" s="108">
        <f>SUMIF('20.01'!$AB:$AB,$B:$B,'20.01'!$E:$E)</f>
        <v>0</v>
      </c>
      <c r="CY130" s="108">
        <f>SUMIF('20.01'!$AA:$AA,$B:$B,'20.01'!$E:$E)</f>
        <v>0</v>
      </c>
      <c r="CZ130" s="108">
        <f>SUMIF('20.01'!$AN:$AN,$B:$B,'20.01'!$E:$E)</f>
        <v>0</v>
      </c>
      <c r="DA130" s="108">
        <f>SUMIF('20.01'!$X:$X,$B:$B,'20.01'!$E:$E)</f>
        <v>0</v>
      </c>
      <c r="DB130" s="108">
        <f>SUMIF('20.01'!$Y:$Y,$B:$B,'20.01'!$E:$E)</f>
        <v>0</v>
      </c>
      <c r="DC130" s="108">
        <f t="shared" si="141"/>
        <v>3290.7373342126793</v>
      </c>
      <c r="DD130" s="127">
        <f t="shared" si="142"/>
        <v>535332.91441454785</v>
      </c>
      <c r="DE130" s="127">
        <f t="shared" si="174"/>
        <v>452291.6072175111</v>
      </c>
      <c r="DF130" s="127">
        <f t="shared" si="143"/>
        <v>777.6201666216009</v>
      </c>
      <c r="DG130" s="127">
        <f t="shared" si="95"/>
        <v>356.25167124886536</v>
      </c>
      <c r="DH130" s="127">
        <f t="shared" si="96"/>
        <v>421.36849537273554</v>
      </c>
      <c r="DI130" s="108">
        <f>SUMIF('20.01'!$AZ:$AZ,$B:$B,'20.01'!$E:$E)+FH130*$DI$249</f>
        <v>498.95982216559196</v>
      </c>
      <c r="DJ130" s="108">
        <f>SUMIF('20.01'!$AY:$AY,$B:$B,'20.01'!$E:$E)</f>
        <v>0</v>
      </c>
      <c r="DK130" s="108">
        <f t="shared" si="97"/>
        <v>716.61147155554852</v>
      </c>
      <c r="DL130" s="108">
        <f>SUMIF('20.01'!$AX:$AX,$B:$B,'20.01'!$E:$E)</f>
        <v>0</v>
      </c>
      <c r="DM130" s="108">
        <f t="shared" si="98"/>
        <v>80330.791691583756</v>
      </c>
      <c r="DN130" s="108">
        <f>SUMIF('20.01'!$BA:$BA,$B:$B,'20.01'!$E:$E)</f>
        <v>0</v>
      </c>
      <c r="DO130" s="108">
        <f t="shared" si="99"/>
        <v>717.32404511029392</v>
      </c>
      <c r="DP130" s="108">
        <f>SUMIF('20.01'!$AW:$AW,$B:$B,'20.01'!$E:$E)</f>
        <v>0</v>
      </c>
      <c r="DQ130" s="108">
        <f t="shared" si="144"/>
        <v>380151.42846417212</v>
      </c>
      <c r="DR130" s="108">
        <f t="shared" si="145"/>
        <v>314786.08742487355</v>
      </c>
      <c r="DS130" s="108">
        <f t="shared" si="100"/>
        <v>101232.88597341004</v>
      </c>
      <c r="DT130" s="108">
        <f t="shared" si="101"/>
        <v>213553.20145146351</v>
      </c>
      <c r="DU130" s="108">
        <f t="shared" si="146"/>
        <v>53436.16996166086</v>
      </c>
      <c r="DV130" s="108">
        <f t="shared" si="147"/>
        <v>31727.000477744201</v>
      </c>
      <c r="DW130" s="108">
        <f t="shared" si="148"/>
        <v>21709.169483916659</v>
      </c>
      <c r="DX130" s="108">
        <f t="shared" si="149"/>
        <v>4498.2393265889878</v>
      </c>
      <c r="DY130" s="108">
        <f t="shared" si="150"/>
        <v>2648.8734275066213</v>
      </c>
      <c r="DZ130" s="108">
        <f t="shared" si="151"/>
        <v>1849.3658990823669</v>
      </c>
      <c r="EA130" s="108">
        <f t="shared" si="152"/>
        <v>3557.8512559012183</v>
      </c>
      <c r="EB130" s="108">
        <f t="shared" si="153"/>
        <v>280.8185872386216</v>
      </c>
      <c r="EC130" s="108">
        <f t="shared" si="154"/>
        <v>3592.2619079089059</v>
      </c>
      <c r="ED130" s="108">
        <f t="shared" si="172"/>
        <v>64671.696858520379</v>
      </c>
      <c r="EE130" s="108">
        <f t="shared" si="102"/>
        <v>502767.31003561296</v>
      </c>
      <c r="EF130" s="108">
        <f t="shared" si="156"/>
        <v>207309.53556818748</v>
      </c>
      <c r="EG130" s="108">
        <f t="shared" si="103"/>
        <v>176597.01178030783</v>
      </c>
      <c r="EH130" s="108">
        <f t="shared" si="104"/>
        <v>118860.7626871176</v>
      </c>
      <c r="EI130" s="108">
        <f t="shared" si="157"/>
        <v>231723.33557222786</v>
      </c>
      <c r="EJ130" s="108">
        <f t="shared" si="105"/>
        <v>180257.17312668913</v>
      </c>
      <c r="EK130" s="108">
        <f t="shared" si="106"/>
        <v>533.68244553873615</v>
      </c>
      <c r="EL130" s="108">
        <f>SUMIF('20.01'!$BF:$BF,$B:$B,'20.01'!$E:$E)</f>
        <v>50932.480000000003</v>
      </c>
      <c r="EM130" s="108">
        <f>SUMIF('20.01'!$BH:$BH,$B:$B,'20.01'!$E:$E)</f>
        <v>0</v>
      </c>
      <c r="EO130" s="115">
        <v>7.8384294181619626E-3</v>
      </c>
      <c r="EP130" s="107">
        <v>3.406418059654531</v>
      </c>
      <c r="EQ130" s="108">
        <f t="shared" si="158"/>
        <v>5021.0800000000008</v>
      </c>
      <c r="ER130" s="107">
        <v>3.0862313933064898</v>
      </c>
      <c r="ES130" s="108">
        <f t="shared" si="107"/>
        <v>5021.0800000000008</v>
      </c>
      <c r="ET130" s="107">
        <v>1.600926784000255</v>
      </c>
      <c r="EU130" s="108">
        <f t="shared" si="108"/>
        <v>5021.0800000000008</v>
      </c>
      <c r="EV130" s="108">
        <f t="shared" si="168"/>
        <v>5021.08</v>
      </c>
      <c r="EW130" s="108">
        <f t="shared" si="169"/>
        <v>5021.08</v>
      </c>
      <c r="EX130" s="108">
        <f t="shared" si="109"/>
        <v>5021.08</v>
      </c>
      <c r="EY130" s="108">
        <f t="shared" si="110"/>
        <v>5021.08</v>
      </c>
      <c r="EZ130" s="108">
        <f t="shared" si="111"/>
        <v>5021.08</v>
      </c>
      <c r="FA130" s="108">
        <f t="shared" si="112"/>
        <v>5021.08</v>
      </c>
      <c r="FB130" s="108">
        <f t="shared" si="113"/>
        <v>5021.08</v>
      </c>
      <c r="FC130" s="108">
        <f t="shared" si="114"/>
        <v>5021.08</v>
      </c>
      <c r="FD130" s="108">
        <f t="shared" si="115"/>
        <v>5021.08</v>
      </c>
      <c r="FE130" s="108">
        <f t="shared" si="116"/>
        <v>5021.08</v>
      </c>
      <c r="FF130" s="108">
        <f t="shared" si="117"/>
        <v>5021.08</v>
      </c>
      <c r="FG130" s="108">
        <f t="shared" si="118"/>
        <v>5021.08</v>
      </c>
      <c r="FH130" s="108">
        <f t="shared" si="159"/>
        <v>5021.0800000000008</v>
      </c>
      <c r="FI130" s="108">
        <v>5021.0800000000008</v>
      </c>
    </row>
    <row r="131" spans="1:165" ht="12" customHeight="1" x14ac:dyDescent="0.25">
      <c r="A131" s="22">
        <f t="shared" si="160"/>
        <v>126</v>
      </c>
      <c r="B131" s="10" t="s">
        <v>124</v>
      </c>
      <c r="C131" s="28">
        <v>2021</v>
      </c>
      <c r="D131" s="282"/>
      <c r="E131" s="126">
        <f t="shared" si="91"/>
        <v>9624.6799999999985</v>
      </c>
      <c r="F131" s="11">
        <f>SUMIF(Площади!$A:$A,$B:$B,Площади!$C:$C)</f>
        <v>9549.3799999999992</v>
      </c>
      <c r="G131" s="11">
        <f>SUMIF(Площади!$A:$A,$B:$B,Площади!$G:$G)</f>
        <v>75.3</v>
      </c>
      <c r="H131" s="11">
        <f>SUMIF(Площади!$A:$A,$B:$B,Площади!$F:$F)</f>
        <v>1379.8</v>
      </c>
      <c r="I131" s="124" t="s">
        <v>493</v>
      </c>
      <c r="J131" s="12">
        <v>39.75</v>
      </c>
      <c r="K131" s="27">
        <v>4.49</v>
      </c>
      <c r="L131" s="27">
        <v>7.61</v>
      </c>
      <c r="M131" s="27">
        <v>11.85</v>
      </c>
      <c r="N131" s="27">
        <v>6.1</v>
      </c>
      <c r="O131" s="27">
        <v>2.78</v>
      </c>
      <c r="P131" s="27">
        <v>1.6</v>
      </c>
      <c r="Q131" s="27">
        <v>5.09</v>
      </c>
      <c r="R131" s="27">
        <v>0.23</v>
      </c>
      <c r="S131" s="35">
        <f t="shared" si="167"/>
        <v>41.34</v>
      </c>
      <c r="T131" s="33">
        <f t="shared" si="167"/>
        <v>4.6696</v>
      </c>
      <c r="U131" s="33">
        <f t="shared" si="167"/>
        <v>7.9144000000000005</v>
      </c>
      <c r="V131" s="33">
        <f t="shared" si="166"/>
        <v>12.324</v>
      </c>
      <c r="W131" s="33">
        <f t="shared" si="166"/>
        <v>6.3439999999999994</v>
      </c>
      <c r="X131" s="33">
        <f t="shared" si="166"/>
        <v>2.8912</v>
      </c>
      <c r="Y131" s="33">
        <f t="shared" si="163"/>
        <v>1.6640000000000001</v>
      </c>
      <c r="Z131" s="33">
        <f t="shared" si="163"/>
        <v>5.2935999999999996</v>
      </c>
      <c r="AA131" s="33">
        <f t="shared" si="163"/>
        <v>0.23920000000000002</v>
      </c>
      <c r="AB131" s="36"/>
      <c r="AC131" s="36"/>
      <c r="AD131" s="122" t="s">
        <v>395</v>
      </c>
      <c r="AE131" s="37">
        <v>8</v>
      </c>
      <c r="AF131" s="38" t="s">
        <v>396</v>
      </c>
      <c r="AG131" s="282"/>
      <c r="AH131" s="26">
        <v>34.24</v>
      </c>
      <c r="AI131" s="26">
        <v>34.24</v>
      </c>
      <c r="AJ131" s="26">
        <v>2190</v>
      </c>
      <c r="AK131" s="26">
        <v>35.89</v>
      </c>
      <c r="AL131" s="26">
        <v>5.93</v>
      </c>
      <c r="AM131" s="282"/>
      <c r="AN131" s="15">
        <v>7.0000000000000001E-3</v>
      </c>
      <c r="AO131" s="15">
        <v>7.0000000000000001E-3</v>
      </c>
      <c r="AP131" s="16">
        <f t="shared" si="119"/>
        <v>4.193E-4</v>
      </c>
      <c r="AQ131" s="15">
        <f t="shared" si="120"/>
        <v>1.4E-2</v>
      </c>
      <c r="AR131" s="15">
        <v>3.23</v>
      </c>
      <c r="AS131" s="282"/>
      <c r="AT131" s="13">
        <f t="shared" si="121"/>
        <v>9.6585999999999999</v>
      </c>
      <c r="AU131" s="13">
        <f t="shared" si="122"/>
        <v>9.6585999999999999</v>
      </c>
      <c r="AV131" s="13">
        <f t="shared" si="123"/>
        <v>0.57855013999999994</v>
      </c>
      <c r="AW131" s="13">
        <f t="shared" si="124"/>
        <v>19.3172</v>
      </c>
      <c r="AX131" s="13">
        <f t="shared" si="125"/>
        <v>4456.7539999999999</v>
      </c>
      <c r="AY131" s="26">
        <f t="shared" si="126"/>
        <v>3.4360671108026458E-2</v>
      </c>
      <c r="AZ131" s="26">
        <f t="shared" si="127"/>
        <v>3.4360671108026458E-2</v>
      </c>
      <c r="BA131" s="26">
        <f t="shared" si="128"/>
        <v>0.13164331765835333</v>
      </c>
      <c r="BB131" s="26">
        <f t="shared" si="129"/>
        <v>7.2032972317001717E-2</v>
      </c>
      <c r="BC131" s="26">
        <f t="shared" si="130"/>
        <v>2.7459147961282868</v>
      </c>
      <c r="BD131" s="282"/>
      <c r="BE131" s="108">
        <f t="shared" si="131"/>
        <v>159276.38025554968</v>
      </c>
      <c r="BF131" s="108">
        <f t="shared" si="132"/>
        <v>136191.62545238977</v>
      </c>
      <c r="BG131" s="108">
        <f t="shared" si="92"/>
        <v>49741.372180226164</v>
      </c>
      <c r="BH131" s="108">
        <f t="shared" si="93"/>
        <v>8272.0651729139772</v>
      </c>
      <c r="BI131" s="108">
        <f t="shared" si="94"/>
        <v>2950.780044958331</v>
      </c>
      <c r="BJ131" s="108">
        <f t="shared" si="173"/>
        <v>36238.458054291288</v>
      </c>
      <c r="BK131" s="108">
        <f>SUMIF('20.01'!$K:$K,$B:$B,'20.01'!$E:$E)</f>
        <v>38988.949999999997</v>
      </c>
      <c r="BL131" s="108">
        <f t="shared" si="133"/>
        <v>16776.89</v>
      </c>
      <c r="BM131" s="108">
        <f>SUMIF('20.01'!$AI:$AI,$B:$B,'20.01'!$E:$E)</f>
        <v>0</v>
      </c>
      <c r="BN131" s="108">
        <f>SUMIF('20.01'!$L:$L,$B:$B,'20.01'!$E:$E)</f>
        <v>16776.89</v>
      </c>
      <c r="BO131" s="108">
        <f>SUMIF('20.01'!$M:$M,$B:$B,'20.01'!$E:$E)</f>
        <v>0</v>
      </c>
      <c r="BP131" s="108">
        <f>SUMIF('20.01'!$N:$N,$B:$B,'20.01'!$E:$E)</f>
        <v>0</v>
      </c>
      <c r="BQ131" s="108">
        <f>SUMIF('20.01'!$O:$O,$B:$B,'20.01'!$E:$E)</f>
        <v>0</v>
      </c>
      <c r="BR131" s="108">
        <f>SUMIF('20.01'!$T:$T,$B:$B,'20.01'!$E:$E)</f>
        <v>0</v>
      </c>
      <c r="BS131" s="108">
        <f>SUMIF('20.01'!$AT:$AT,$B:$B,'20.01'!$E:$E)</f>
        <v>0</v>
      </c>
      <c r="BT131" s="108">
        <f>SUMIF('20.01'!$AO:$AO,$B:$B,'20.01'!$E:$E)</f>
        <v>0</v>
      </c>
      <c r="BU131" s="108">
        <f t="shared" si="134"/>
        <v>0</v>
      </c>
      <c r="BV131" s="108">
        <f>SUMIF('20.01'!$AE:$AE,$B:$B,'20.01'!$E:$E)</f>
        <v>0</v>
      </c>
      <c r="BW131" s="108">
        <f>SUMIF('20.01'!$AF:$AF,$B:$B,'20.01'!$E:$E)</f>
        <v>0</v>
      </c>
      <c r="BX131" s="108">
        <f>SUMIF('20.01'!$AG:$AG,$B:$B,'20.01'!$E:$E)</f>
        <v>0</v>
      </c>
      <c r="BY131" s="108">
        <f t="shared" si="135"/>
        <v>0</v>
      </c>
      <c r="BZ131" s="108">
        <f>SUMIF('20.01'!$AH:$AH,$B:$B,'20.01'!$E:$E)</f>
        <v>0</v>
      </c>
      <c r="CA131" s="108">
        <f>SUMIF('20.01'!$AP:$AP,$B:$B,'20.01'!$E:$E)</f>
        <v>0</v>
      </c>
      <c r="CB131" s="108">
        <f>SUMIF('20.01'!$AD:$AD,$B:$B,'20.01'!$E:$E)</f>
        <v>0</v>
      </c>
      <c r="CC131" s="108">
        <f t="shared" si="136"/>
        <v>0</v>
      </c>
      <c r="CD131" s="108">
        <f>SUMIF('20.01'!$Z:$Z,$B:$B,'20.01'!$E:$E)</f>
        <v>0</v>
      </c>
      <c r="CE131" s="108">
        <f>SUMIF('20.01'!$S:$S,$B:$B,'20.01'!$E:$E)</f>
        <v>0</v>
      </c>
      <c r="CF131" s="108">
        <f t="shared" si="137"/>
        <v>0</v>
      </c>
      <c r="CG131" s="108">
        <f>SUMIF('20.01'!$AJ:$AJ,$B:$B,'20.01'!$E:$E)</f>
        <v>0</v>
      </c>
      <c r="CH131" s="108">
        <f>SUMIF('20.01'!$AL:$AL,$B:$B,'20.01'!$E:$E)</f>
        <v>0</v>
      </c>
      <c r="CI131" s="108">
        <f>SUMIF('20.01'!$AM:$AM,$B:$B,'20.01'!$E:$E)</f>
        <v>0</v>
      </c>
      <c r="CJ131" s="108">
        <f>SUMIF('20.01'!$W:$W,$B:$B,'20.01'!$E:$E)</f>
        <v>0</v>
      </c>
      <c r="CK131" s="108">
        <f>SUMIF('20.01'!$AR:$AR,$B:$B,'20.01'!$E:$E)</f>
        <v>0</v>
      </c>
      <c r="CL131" s="108">
        <f t="shared" si="138"/>
        <v>0</v>
      </c>
      <c r="CM131" s="108">
        <f>SUMIF('20.01'!$P:$P,$B:$B,'20.01'!$E:$E)</f>
        <v>0</v>
      </c>
      <c r="CN131" s="108">
        <f>SUMIF('20.01'!$Q:$Q,$B:$B,'20.01'!$E:$E)</f>
        <v>0</v>
      </c>
      <c r="CO131" s="108">
        <f>SUMIF('20.01'!$AK:$AK,$B:$B,'20.01'!$E:$E)</f>
        <v>0</v>
      </c>
      <c r="CP131" s="108">
        <f>SUMIF('20.01'!$U:$U,$B:$B,'20.01'!$E:$E)</f>
        <v>0</v>
      </c>
      <c r="CQ131" s="108">
        <f>SUMIF('20.01'!$R:$R,$B:$B,'20.01'!$E:$E)</f>
        <v>0</v>
      </c>
      <c r="CR131" s="108">
        <f>SUMIF('20.01'!$V:$V,$B:$B,'20.01'!$E:$E)</f>
        <v>0</v>
      </c>
      <c r="CS131" s="108">
        <f t="shared" si="139"/>
        <v>0</v>
      </c>
      <c r="CT131" s="108">
        <f>SUMIF('20.01'!$AQ:$AQ,$B:$B,'20.01'!$E:$E)</f>
        <v>0</v>
      </c>
      <c r="CU131" s="108">
        <f>SUMIF('20.01'!$AC:$AC,$B:$B,'20.01'!$E:$E)</f>
        <v>0</v>
      </c>
      <c r="CV131" s="108">
        <f>SUMIF('20.01'!$AS:$AS,$B:$B,'20.01'!$E:$E)</f>
        <v>0</v>
      </c>
      <c r="CW131" s="108">
        <f t="shared" si="140"/>
        <v>0</v>
      </c>
      <c r="CX131" s="108">
        <f>SUMIF('20.01'!$AB:$AB,$B:$B,'20.01'!$E:$E)</f>
        <v>0</v>
      </c>
      <c r="CY131" s="108">
        <f>SUMIF('20.01'!$AA:$AA,$B:$B,'20.01'!$E:$E)</f>
        <v>0</v>
      </c>
      <c r="CZ131" s="108">
        <f>SUMIF('20.01'!$AN:$AN,$B:$B,'20.01'!$E:$E)</f>
        <v>0</v>
      </c>
      <c r="DA131" s="108">
        <f>SUMIF('20.01'!$X:$X,$B:$B,'20.01'!$E:$E)</f>
        <v>0</v>
      </c>
      <c r="DB131" s="108">
        <f>SUMIF('20.01'!$Y:$Y,$B:$B,'20.01'!$E:$E)</f>
        <v>0</v>
      </c>
      <c r="DC131" s="108">
        <f t="shared" si="141"/>
        <v>6307.8648031598923</v>
      </c>
      <c r="DD131" s="127">
        <f t="shared" si="142"/>
        <v>1026155.3280783034</v>
      </c>
      <c r="DE131" s="127">
        <f t="shared" si="174"/>
        <v>866977.22126598901</v>
      </c>
      <c r="DF131" s="127">
        <f t="shared" si="143"/>
        <v>1490.5847477593638</v>
      </c>
      <c r="DG131" s="127">
        <f t="shared" si="95"/>
        <v>682.88263386274025</v>
      </c>
      <c r="DH131" s="127">
        <f t="shared" si="96"/>
        <v>807.70211389662347</v>
      </c>
      <c r="DI131" s="108">
        <f>SUMIF('20.01'!$AZ:$AZ,$B:$B,'20.01'!$E:$E)+FH131*$DI$249</f>
        <v>956.43340102143907</v>
      </c>
      <c r="DJ131" s="108">
        <f>SUMIF('20.01'!$AY:$AY,$B:$B,'20.01'!$E:$E)</f>
        <v>0</v>
      </c>
      <c r="DK131" s="108">
        <f t="shared" si="97"/>
        <v>1373.6399535660164</v>
      </c>
      <c r="DL131" s="108">
        <f>SUMIF('20.01'!$AX:$AX,$B:$B,'20.01'!$E:$E)</f>
        <v>0</v>
      </c>
      <c r="DM131" s="108">
        <f t="shared" si="98"/>
        <v>153982.44285654719</v>
      </c>
      <c r="DN131" s="108">
        <f>SUMIF('20.01'!$BA:$BA,$B:$B,'20.01'!$E:$E)</f>
        <v>0</v>
      </c>
      <c r="DO131" s="108">
        <f t="shared" si="99"/>
        <v>1375.0058534204077</v>
      </c>
      <c r="DP131" s="108">
        <f>SUMIF('20.01'!$AW:$AW,$B:$B,'20.01'!$E:$E)</f>
        <v>0</v>
      </c>
      <c r="DQ131" s="108">
        <f t="shared" si="144"/>
        <v>728694.99201577099</v>
      </c>
      <c r="DR131" s="108">
        <f t="shared" si="145"/>
        <v>603399.14120397018</v>
      </c>
      <c r="DS131" s="108">
        <f t="shared" si="100"/>
        <v>194048.71720238667</v>
      </c>
      <c r="DT131" s="108">
        <f t="shared" si="101"/>
        <v>409350.42400158348</v>
      </c>
      <c r="DU131" s="108">
        <f t="shared" si="146"/>
        <v>102429.36505823403</v>
      </c>
      <c r="DV131" s="108">
        <f t="shared" si="147"/>
        <v>60816.044946134076</v>
      </c>
      <c r="DW131" s="108">
        <f t="shared" si="148"/>
        <v>41613.320112099958</v>
      </c>
      <c r="DX131" s="108">
        <f t="shared" si="149"/>
        <v>8622.4704808197603</v>
      </c>
      <c r="DY131" s="108">
        <f t="shared" si="150"/>
        <v>5077.5050587233054</v>
      </c>
      <c r="DZ131" s="108">
        <f t="shared" si="151"/>
        <v>3544.9654220964544</v>
      </c>
      <c r="EA131" s="108">
        <f t="shared" si="152"/>
        <v>6819.8833369807535</v>
      </c>
      <c r="EB131" s="108">
        <f t="shared" si="153"/>
        <v>538.28838421690455</v>
      </c>
      <c r="EC131" s="108">
        <f t="shared" si="154"/>
        <v>6885.8435515492029</v>
      </c>
      <c r="ED131" s="108">
        <f t="shared" si="172"/>
        <v>123966.23581386148</v>
      </c>
      <c r="EE131" s="108">
        <f t="shared" si="102"/>
        <v>963731.80143585848</v>
      </c>
      <c r="EF131" s="108">
        <f t="shared" si="156"/>
        <v>397382.22469915269</v>
      </c>
      <c r="EG131" s="108">
        <f t="shared" si="103"/>
        <v>338510.78400298191</v>
      </c>
      <c r="EH131" s="108">
        <f t="shared" si="104"/>
        <v>227838.79273372391</v>
      </c>
      <c r="EI131" s="108">
        <f t="shared" si="157"/>
        <v>366195.59077669185</v>
      </c>
      <c r="EJ131" s="108">
        <f t="shared" si="105"/>
        <v>345358.95603184059</v>
      </c>
      <c r="EK131" s="108">
        <f t="shared" si="106"/>
        <v>1022.4947448512276</v>
      </c>
      <c r="EL131" s="108">
        <f>SUMIF('20.01'!$BF:$BF,$B:$B,'20.01'!$E:$E)</f>
        <v>19814.14</v>
      </c>
      <c r="EM131" s="108">
        <f>SUMIF('20.01'!$BH:$BH,$B:$B,'20.01'!$E:$E)</f>
        <v>18050</v>
      </c>
      <c r="EO131" s="115">
        <v>1.501783121209322E-2</v>
      </c>
      <c r="EP131" s="107">
        <v>3.4064165987792809</v>
      </c>
      <c r="EQ131" s="108">
        <f t="shared" si="158"/>
        <v>9624.6799999999967</v>
      </c>
      <c r="ER131" s="107">
        <v>3.0862319617992462</v>
      </c>
      <c r="ES131" s="108">
        <f t="shared" si="107"/>
        <v>9624.6799999999967</v>
      </c>
      <c r="ET131" s="107">
        <v>1.6009266189575007</v>
      </c>
      <c r="EU131" s="108">
        <f t="shared" si="108"/>
        <v>9624.6799999999967</v>
      </c>
      <c r="EV131" s="108">
        <f t="shared" si="168"/>
        <v>9624.6799999999985</v>
      </c>
      <c r="EW131" s="108">
        <f t="shared" si="169"/>
        <v>9624.6799999999985</v>
      </c>
      <c r="EX131" s="108">
        <f t="shared" si="109"/>
        <v>9624.6799999999985</v>
      </c>
      <c r="EY131" s="108">
        <f t="shared" si="110"/>
        <v>9624.6799999999985</v>
      </c>
      <c r="EZ131" s="108">
        <f t="shared" si="111"/>
        <v>9624.6799999999985</v>
      </c>
      <c r="FA131" s="108">
        <f t="shared" si="112"/>
        <v>9624.6799999999985</v>
      </c>
      <c r="FB131" s="108">
        <f t="shared" si="113"/>
        <v>9624.6799999999985</v>
      </c>
      <c r="FC131" s="108">
        <f t="shared" si="114"/>
        <v>9624.6799999999985</v>
      </c>
      <c r="FD131" s="108">
        <f t="shared" si="115"/>
        <v>9624.6799999999985</v>
      </c>
      <c r="FE131" s="108">
        <f t="shared" si="116"/>
        <v>9624.6799999999985</v>
      </c>
      <c r="FF131" s="108">
        <f t="shared" si="117"/>
        <v>9624.6799999999985</v>
      </c>
      <c r="FG131" s="108">
        <f t="shared" si="118"/>
        <v>9624.6799999999985</v>
      </c>
      <c r="FH131" s="108">
        <f t="shared" si="159"/>
        <v>9624.6799999999967</v>
      </c>
      <c r="FI131" s="108">
        <v>9624.6799999999967</v>
      </c>
    </row>
    <row r="132" spans="1:165" ht="12" customHeight="1" x14ac:dyDescent="0.25">
      <c r="A132" s="22">
        <f t="shared" si="160"/>
        <v>127</v>
      </c>
      <c r="B132" s="10" t="s">
        <v>125</v>
      </c>
      <c r="C132" s="28">
        <v>2021</v>
      </c>
      <c r="D132" s="282"/>
      <c r="E132" s="126">
        <f t="shared" si="91"/>
        <v>3036.2</v>
      </c>
      <c r="F132" s="11">
        <f>SUMIF(Площади!$A:$A,$B:$B,Площади!$C:$C)</f>
        <v>3036.2</v>
      </c>
      <c r="G132" s="11">
        <f>SUMIF(Площади!$A:$A,$B:$B,Площади!$G:$G)</f>
        <v>0</v>
      </c>
      <c r="H132" s="11">
        <f>SUMIF(Площади!$A:$A,$B:$B,Площади!$F:$F)</f>
        <v>498</v>
      </c>
      <c r="I132" s="124" t="s">
        <v>493</v>
      </c>
      <c r="J132" s="12">
        <v>39.75</v>
      </c>
      <c r="K132" s="27">
        <v>4.49</v>
      </c>
      <c r="L132" s="27">
        <v>7.61</v>
      </c>
      <c r="M132" s="27">
        <v>11.85</v>
      </c>
      <c r="N132" s="27">
        <v>6.1</v>
      </c>
      <c r="O132" s="27">
        <v>2.78</v>
      </c>
      <c r="P132" s="27">
        <v>1.6</v>
      </c>
      <c r="Q132" s="27">
        <v>5.09</v>
      </c>
      <c r="R132" s="27">
        <v>0.23</v>
      </c>
      <c r="S132" s="35">
        <f t="shared" si="167"/>
        <v>41.34</v>
      </c>
      <c r="T132" s="33">
        <f t="shared" si="167"/>
        <v>4.6696</v>
      </c>
      <c r="U132" s="33">
        <f t="shared" si="167"/>
        <v>7.9144000000000005</v>
      </c>
      <c r="V132" s="33">
        <f t="shared" si="166"/>
        <v>12.324</v>
      </c>
      <c r="W132" s="33">
        <f t="shared" si="166"/>
        <v>6.3439999999999994</v>
      </c>
      <c r="X132" s="33">
        <f t="shared" si="166"/>
        <v>2.8912</v>
      </c>
      <c r="Y132" s="33">
        <f t="shared" si="163"/>
        <v>1.6640000000000001</v>
      </c>
      <c r="Z132" s="33">
        <f t="shared" si="163"/>
        <v>5.2935999999999996</v>
      </c>
      <c r="AA132" s="33">
        <f t="shared" si="163"/>
        <v>0.23920000000000002</v>
      </c>
      <c r="AB132" s="36"/>
      <c r="AC132" s="36"/>
      <c r="AD132" s="122" t="s">
        <v>395</v>
      </c>
      <c r="AE132" s="37">
        <v>1</v>
      </c>
      <c r="AF132" s="38" t="s">
        <v>396</v>
      </c>
      <c r="AG132" s="282"/>
      <c r="AH132" s="26">
        <v>34.24</v>
      </c>
      <c r="AI132" s="26">
        <v>34.24</v>
      </c>
      <c r="AJ132" s="26">
        <v>2190</v>
      </c>
      <c r="AK132" s="26">
        <v>35.89</v>
      </c>
      <c r="AL132" s="26">
        <v>5.93</v>
      </c>
      <c r="AM132" s="282"/>
      <c r="AN132" s="15">
        <v>1.2E-2</v>
      </c>
      <c r="AO132" s="15">
        <v>1.2E-2</v>
      </c>
      <c r="AP132" s="16">
        <f t="shared" si="119"/>
        <v>7.1880000000000002E-4</v>
      </c>
      <c r="AQ132" s="15">
        <f t="shared" si="120"/>
        <v>2.4E-2</v>
      </c>
      <c r="AR132" s="15">
        <v>3.23</v>
      </c>
      <c r="AS132" s="282"/>
      <c r="AT132" s="13">
        <f t="shared" si="121"/>
        <v>5.976</v>
      </c>
      <c r="AU132" s="13">
        <f t="shared" si="122"/>
        <v>5.976</v>
      </c>
      <c r="AV132" s="13">
        <f t="shared" si="123"/>
        <v>0.35796240000000001</v>
      </c>
      <c r="AW132" s="13">
        <f t="shared" si="124"/>
        <v>11.952</v>
      </c>
      <c r="AX132" s="13">
        <f t="shared" si="125"/>
        <v>1608.54</v>
      </c>
      <c r="AY132" s="26">
        <f t="shared" si="126"/>
        <v>6.7392872669784609E-2</v>
      </c>
      <c r="AZ132" s="26">
        <f t="shared" si="127"/>
        <v>6.7392872669784609E-2</v>
      </c>
      <c r="BA132" s="26">
        <f t="shared" si="128"/>
        <v>0.25819697516632634</v>
      </c>
      <c r="BB132" s="26">
        <f t="shared" si="129"/>
        <v>0.14128096963309403</v>
      </c>
      <c r="BC132" s="26">
        <f t="shared" si="130"/>
        <v>3.1416382978723405</v>
      </c>
      <c r="BD132" s="282"/>
      <c r="BE132" s="108">
        <f t="shared" si="131"/>
        <v>64531.850315994496</v>
      </c>
      <c r="BF132" s="108">
        <f t="shared" si="132"/>
        <v>64531.850315994496</v>
      </c>
      <c r="BG132" s="108">
        <f t="shared" si="92"/>
        <v>15691.405242938232</v>
      </c>
      <c r="BH132" s="108">
        <f t="shared" si="93"/>
        <v>2609.5043448718743</v>
      </c>
      <c r="BI132" s="108">
        <f t="shared" si="94"/>
        <v>930.8525969177665</v>
      </c>
      <c r="BJ132" s="108">
        <f t="shared" si="173"/>
        <v>11431.778131266625</v>
      </c>
      <c r="BK132" s="108">
        <f>SUMIF('20.01'!$K:$K,$B:$B,'20.01'!$E:$E)</f>
        <v>33868.31</v>
      </c>
      <c r="BL132" s="108">
        <f t="shared" si="133"/>
        <v>0</v>
      </c>
      <c r="BM132" s="108">
        <f>SUMIF('20.01'!$AI:$AI,$B:$B,'20.01'!$E:$E)</f>
        <v>0</v>
      </c>
      <c r="BN132" s="108">
        <f>SUMIF('20.01'!$L:$L,$B:$B,'20.01'!$E:$E)</f>
        <v>0</v>
      </c>
      <c r="BO132" s="108">
        <f>SUMIF('20.01'!$M:$M,$B:$B,'20.01'!$E:$E)</f>
        <v>0</v>
      </c>
      <c r="BP132" s="108">
        <f>SUMIF('20.01'!$N:$N,$B:$B,'20.01'!$E:$E)</f>
        <v>0</v>
      </c>
      <c r="BQ132" s="108">
        <f>SUMIF('20.01'!$O:$O,$B:$B,'20.01'!$E:$E)</f>
        <v>0</v>
      </c>
      <c r="BR132" s="108">
        <f>SUMIF('20.01'!$T:$T,$B:$B,'20.01'!$E:$E)</f>
        <v>0</v>
      </c>
      <c r="BS132" s="108">
        <f>SUMIF('20.01'!$AT:$AT,$B:$B,'20.01'!$E:$E)</f>
        <v>0</v>
      </c>
      <c r="BT132" s="108">
        <f>SUMIF('20.01'!$AO:$AO,$B:$B,'20.01'!$E:$E)</f>
        <v>0</v>
      </c>
      <c r="BU132" s="108">
        <f t="shared" si="134"/>
        <v>0</v>
      </c>
      <c r="BV132" s="108">
        <f>SUMIF('20.01'!$AE:$AE,$B:$B,'20.01'!$E:$E)</f>
        <v>0</v>
      </c>
      <c r="BW132" s="108">
        <f>SUMIF('20.01'!$AF:$AF,$B:$B,'20.01'!$E:$E)</f>
        <v>0</v>
      </c>
      <c r="BX132" s="108">
        <f>SUMIF('20.01'!$AG:$AG,$B:$B,'20.01'!$E:$E)</f>
        <v>0</v>
      </c>
      <c r="BY132" s="108">
        <f t="shared" si="135"/>
        <v>0</v>
      </c>
      <c r="BZ132" s="108">
        <f>SUMIF('20.01'!$AH:$AH,$B:$B,'20.01'!$E:$E)</f>
        <v>0</v>
      </c>
      <c r="CA132" s="108">
        <f>SUMIF('20.01'!$AP:$AP,$B:$B,'20.01'!$E:$E)</f>
        <v>0</v>
      </c>
      <c r="CB132" s="108">
        <f>SUMIF('20.01'!$AD:$AD,$B:$B,'20.01'!$E:$E)</f>
        <v>0</v>
      </c>
      <c r="CC132" s="108">
        <f t="shared" si="136"/>
        <v>0</v>
      </c>
      <c r="CD132" s="108">
        <f>SUMIF('20.01'!$Z:$Z,$B:$B,'20.01'!$E:$E)</f>
        <v>0</v>
      </c>
      <c r="CE132" s="108">
        <f>SUMIF('20.01'!$S:$S,$B:$B,'20.01'!$E:$E)</f>
        <v>0</v>
      </c>
      <c r="CF132" s="108">
        <f t="shared" si="137"/>
        <v>0</v>
      </c>
      <c r="CG132" s="108">
        <f>SUMIF('20.01'!$AJ:$AJ,$B:$B,'20.01'!$E:$E)</f>
        <v>0</v>
      </c>
      <c r="CH132" s="108">
        <f>SUMIF('20.01'!$AL:$AL,$B:$B,'20.01'!$E:$E)</f>
        <v>0</v>
      </c>
      <c r="CI132" s="108">
        <f>SUMIF('20.01'!$AM:$AM,$B:$B,'20.01'!$E:$E)</f>
        <v>0</v>
      </c>
      <c r="CJ132" s="108">
        <f>SUMIF('20.01'!$W:$W,$B:$B,'20.01'!$E:$E)</f>
        <v>0</v>
      </c>
      <c r="CK132" s="108">
        <f>SUMIF('20.01'!$AR:$AR,$B:$B,'20.01'!$E:$E)</f>
        <v>0</v>
      </c>
      <c r="CL132" s="108">
        <f t="shared" si="138"/>
        <v>0</v>
      </c>
      <c r="CM132" s="108">
        <f>SUMIF('20.01'!$P:$P,$B:$B,'20.01'!$E:$E)</f>
        <v>0</v>
      </c>
      <c r="CN132" s="108">
        <f>SUMIF('20.01'!$Q:$Q,$B:$B,'20.01'!$E:$E)</f>
        <v>0</v>
      </c>
      <c r="CO132" s="108">
        <f>SUMIF('20.01'!$AK:$AK,$B:$B,'20.01'!$E:$E)</f>
        <v>0</v>
      </c>
      <c r="CP132" s="108">
        <f>SUMIF('20.01'!$U:$U,$B:$B,'20.01'!$E:$E)</f>
        <v>0</v>
      </c>
      <c r="CQ132" s="108">
        <f>SUMIF('20.01'!$R:$R,$B:$B,'20.01'!$E:$E)</f>
        <v>0</v>
      </c>
      <c r="CR132" s="108">
        <f>SUMIF('20.01'!$V:$V,$B:$B,'20.01'!$E:$E)</f>
        <v>0</v>
      </c>
      <c r="CS132" s="108">
        <f t="shared" si="139"/>
        <v>0</v>
      </c>
      <c r="CT132" s="108">
        <f>SUMIF('20.01'!$AQ:$AQ,$B:$B,'20.01'!$E:$E)</f>
        <v>0</v>
      </c>
      <c r="CU132" s="108">
        <f>SUMIF('20.01'!$AC:$AC,$B:$B,'20.01'!$E:$E)</f>
        <v>0</v>
      </c>
      <c r="CV132" s="108">
        <f>SUMIF('20.01'!$AS:$AS,$B:$B,'20.01'!$E:$E)</f>
        <v>0</v>
      </c>
      <c r="CW132" s="108">
        <f t="shared" si="140"/>
        <v>0</v>
      </c>
      <c r="CX132" s="108">
        <f>SUMIF('20.01'!$AB:$AB,$B:$B,'20.01'!$E:$E)</f>
        <v>0</v>
      </c>
      <c r="CY132" s="108">
        <f>SUMIF('20.01'!$AA:$AA,$B:$B,'20.01'!$E:$E)</f>
        <v>0</v>
      </c>
      <c r="CZ132" s="108">
        <f>SUMIF('20.01'!$AN:$AN,$B:$B,'20.01'!$E:$E)</f>
        <v>0</v>
      </c>
      <c r="DA132" s="108">
        <f>SUMIF('20.01'!$X:$X,$B:$B,'20.01'!$E:$E)</f>
        <v>0</v>
      </c>
      <c r="DB132" s="108">
        <f>SUMIF('20.01'!$Y:$Y,$B:$B,'20.01'!$E:$E)</f>
        <v>0</v>
      </c>
      <c r="DC132" s="108">
        <f t="shared" si="141"/>
        <v>0</v>
      </c>
      <c r="DD132" s="127">
        <f t="shared" si="142"/>
        <v>323710.79424057173</v>
      </c>
      <c r="DE132" s="127">
        <f t="shared" si="174"/>
        <v>273496.49434659613</v>
      </c>
      <c r="DF132" s="127">
        <f t="shared" si="143"/>
        <v>470.21962404433003</v>
      </c>
      <c r="DG132" s="127">
        <f t="shared" si="95"/>
        <v>215.42204550531062</v>
      </c>
      <c r="DH132" s="127">
        <f t="shared" si="96"/>
        <v>254.79757853901941</v>
      </c>
      <c r="DI132" s="108">
        <f>SUMIF('20.01'!$AZ:$AZ,$B:$B,'20.01'!$E:$E)+FH132*$DI$249</f>
        <v>301.71632637981673</v>
      </c>
      <c r="DJ132" s="108">
        <f>SUMIF('20.01'!$AY:$AY,$B:$B,'20.01'!$E:$E)</f>
        <v>0</v>
      </c>
      <c r="DK132" s="108">
        <f t="shared" si="97"/>
        <v>433.32823813541233</v>
      </c>
      <c r="DL132" s="108">
        <f>SUMIF('20.01'!$AX:$AX,$B:$B,'20.01'!$E:$E)</f>
        <v>0</v>
      </c>
      <c r="DM132" s="108">
        <f t="shared" si="98"/>
        <v>48575.276580732949</v>
      </c>
      <c r="DN132" s="108">
        <f>SUMIF('20.01'!$BA:$BA,$B:$B,'20.01'!$E:$E)</f>
        <v>0</v>
      </c>
      <c r="DO132" s="108">
        <f t="shared" si="99"/>
        <v>433.75912468311083</v>
      </c>
      <c r="DP132" s="108">
        <f>SUMIF('20.01'!$AW:$AW,$B:$B,'20.01'!$E:$E)</f>
        <v>0</v>
      </c>
      <c r="DQ132" s="108">
        <f t="shared" si="144"/>
        <v>229874.0046171181</v>
      </c>
      <c r="DR132" s="108">
        <f t="shared" si="145"/>
        <v>190348.19573466288</v>
      </c>
      <c r="DS132" s="108">
        <f t="shared" si="100"/>
        <v>61214.577021769728</v>
      </c>
      <c r="DT132" s="108">
        <f t="shared" si="101"/>
        <v>129133.61871289313</v>
      </c>
      <c r="DU132" s="108">
        <f t="shared" si="146"/>
        <v>32312.350975804944</v>
      </c>
      <c r="DV132" s="108">
        <f t="shared" si="147"/>
        <v>19185.019726936622</v>
      </c>
      <c r="DW132" s="108">
        <f t="shared" si="148"/>
        <v>13127.331248868322</v>
      </c>
      <c r="DX132" s="108">
        <f t="shared" si="149"/>
        <v>2720.0431467711101</v>
      </c>
      <c r="DY132" s="108">
        <f t="shared" si="150"/>
        <v>1601.7489266443879</v>
      </c>
      <c r="DZ132" s="108">
        <f t="shared" si="151"/>
        <v>1118.2942201267222</v>
      </c>
      <c r="EA132" s="108">
        <f t="shared" si="152"/>
        <v>2151.3992971964753</v>
      </c>
      <c r="EB132" s="108">
        <f t="shared" si="153"/>
        <v>169.80836684018237</v>
      </c>
      <c r="EC132" s="108">
        <f t="shared" si="154"/>
        <v>2172.207095842532</v>
      </c>
      <c r="ED132" s="108">
        <f t="shared" si="172"/>
        <v>39106.368749719091</v>
      </c>
      <c r="EE132" s="108">
        <f t="shared" si="102"/>
        <v>304018.67859706032</v>
      </c>
      <c r="EF132" s="108">
        <f t="shared" si="156"/>
        <v>125358.13249184056</v>
      </c>
      <c r="EG132" s="108">
        <f t="shared" si="103"/>
        <v>106786.55730786416</v>
      </c>
      <c r="EH132" s="108">
        <f t="shared" si="104"/>
        <v>71873.988797355632</v>
      </c>
      <c r="EI132" s="108">
        <f t="shared" si="157"/>
        <v>111450.65053131622</v>
      </c>
      <c r="EJ132" s="108">
        <f t="shared" si="105"/>
        <v>108964.59206607593</v>
      </c>
      <c r="EK132" s="108">
        <f t="shared" si="106"/>
        <v>322.60846524028858</v>
      </c>
      <c r="EL132" s="108">
        <f>SUMIF('20.01'!$BF:$BF,$B:$B,'20.01'!$E:$E)</f>
        <v>2163.4499999999998</v>
      </c>
      <c r="EM132" s="108">
        <f>SUMIF('20.01'!$BH:$BH,$B:$B,'20.01'!$E:$E)</f>
        <v>7126.8</v>
      </c>
      <c r="EO132" s="115">
        <v>4.7382927912025833E-3</v>
      </c>
      <c r="EP132" s="107">
        <v>3.4064179757511868</v>
      </c>
      <c r="EQ132" s="108">
        <f t="shared" si="158"/>
        <v>3036.2000000000003</v>
      </c>
      <c r="ER132" s="107">
        <v>3.0862337374802324</v>
      </c>
      <c r="ES132" s="108">
        <f t="shared" si="107"/>
        <v>3036.2000000000003</v>
      </c>
      <c r="ET132" s="107">
        <v>1.6009284132841333</v>
      </c>
      <c r="EU132" s="108">
        <f t="shared" si="108"/>
        <v>3036.2000000000003</v>
      </c>
      <c r="EV132" s="108">
        <f t="shared" si="168"/>
        <v>3036.2</v>
      </c>
      <c r="EW132" s="108">
        <f t="shared" si="169"/>
        <v>3036.2</v>
      </c>
      <c r="EX132" s="108">
        <f t="shared" si="109"/>
        <v>3036.2</v>
      </c>
      <c r="EY132" s="108">
        <f t="shared" si="110"/>
        <v>3036.2</v>
      </c>
      <c r="EZ132" s="108">
        <f t="shared" si="111"/>
        <v>3036.2</v>
      </c>
      <c r="FA132" s="108">
        <f t="shared" si="112"/>
        <v>3036.2</v>
      </c>
      <c r="FB132" s="108">
        <f t="shared" si="113"/>
        <v>3036.2</v>
      </c>
      <c r="FC132" s="108">
        <f t="shared" si="114"/>
        <v>3036.2</v>
      </c>
      <c r="FD132" s="108">
        <f t="shared" si="115"/>
        <v>3036.2</v>
      </c>
      <c r="FE132" s="108">
        <f t="shared" si="116"/>
        <v>3036.2</v>
      </c>
      <c r="FF132" s="108">
        <f t="shared" si="117"/>
        <v>3036.2</v>
      </c>
      <c r="FG132" s="108">
        <f t="shared" si="118"/>
        <v>3036.2</v>
      </c>
      <c r="FH132" s="108">
        <f t="shared" si="159"/>
        <v>3036.2000000000003</v>
      </c>
      <c r="FI132" s="108">
        <v>0</v>
      </c>
    </row>
    <row r="133" spans="1:165" ht="12" customHeight="1" x14ac:dyDescent="0.25">
      <c r="A133" s="22">
        <f t="shared" si="160"/>
        <v>128</v>
      </c>
      <c r="B133" s="10" t="s">
        <v>126</v>
      </c>
      <c r="C133" s="28">
        <v>2021</v>
      </c>
      <c r="D133" s="282"/>
      <c r="E133" s="126">
        <f t="shared" si="91"/>
        <v>3037.3</v>
      </c>
      <c r="F133" s="11">
        <f>SUMIF(Площади!$A:$A,$B:$B,Площади!$C:$C)</f>
        <v>3037.3</v>
      </c>
      <c r="G133" s="11">
        <f>SUMIF(Площади!$A:$A,$B:$B,Площади!$G:$G)</f>
        <v>0</v>
      </c>
      <c r="H133" s="11">
        <f>SUMIF(Площади!$A:$A,$B:$B,Площади!$F:$F)</f>
        <v>489.8</v>
      </c>
      <c r="I133" s="124" t="s">
        <v>493</v>
      </c>
      <c r="J133" s="12">
        <v>39.75</v>
      </c>
      <c r="K133" s="27">
        <v>4.49</v>
      </c>
      <c r="L133" s="27">
        <v>7.61</v>
      </c>
      <c r="M133" s="27">
        <v>11.85</v>
      </c>
      <c r="N133" s="27">
        <v>6.1</v>
      </c>
      <c r="O133" s="27">
        <v>2.78</v>
      </c>
      <c r="P133" s="27">
        <v>1.6</v>
      </c>
      <c r="Q133" s="27">
        <v>5.09</v>
      </c>
      <c r="R133" s="27">
        <v>0.23</v>
      </c>
      <c r="S133" s="35">
        <f t="shared" si="167"/>
        <v>41.34</v>
      </c>
      <c r="T133" s="33">
        <f t="shared" si="167"/>
        <v>4.6696</v>
      </c>
      <c r="U133" s="33">
        <f t="shared" si="167"/>
        <v>7.9144000000000005</v>
      </c>
      <c r="V133" s="33">
        <f t="shared" si="166"/>
        <v>12.324</v>
      </c>
      <c r="W133" s="33">
        <f t="shared" si="166"/>
        <v>6.3439999999999994</v>
      </c>
      <c r="X133" s="33">
        <f t="shared" si="166"/>
        <v>2.8912</v>
      </c>
      <c r="Y133" s="33">
        <f t="shared" si="163"/>
        <v>1.6640000000000001</v>
      </c>
      <c r="Z133" s="33">
        <f t="shared" si="163"/>
        <v>5.2935999999999996</v>
      </c>
      <c r="AA133" s="33">
        <f t="shared" si="163"/>
        <v>0.23920000000000002</v>
      </c>
      <c r="AB133" s="36"/>
      <c r="AC133" s="36"/>
      <c r="AD133" s="122" t="s">
        <v>395</v>
      </c>
      <c r="AE133" s="37">
        <v>1</v>
      </c>
      <c r="AF133" s="38" t="s">
        <v>396</v>
      </c>
      <c r="AG133" s="282"/>
      <c r="AH133" s="26">
        <v>34.24</v>
      </c>
      <c r="AI133" s="26">
        <v>34.24</v>
      </c>
      <c r="AJ133" s="26">
        <v>2190</v>
      </c>
      <c r="AK133" s="26">
        <v>35.89</v>
      </c>
      <c r="AL133" s="26">
        <v>5.93</v>
      </c>
      <c r="AM133" s="282"/>
      <c r="AN133" s="15">
        <v>1.2E-2</v>
      </c>
      <c r="AO133" s="15">
        <v>1.2E-2</v>
      </c>
      <c r="AP133" s="16">
        <f t="shared" si="119"/>
        <v>7.1880000000000002E-4</v>
      </c>
      <c r="AQ133" s="15">
        <f t="shared" si="120"/>
        <v>2.4E-2</v>
      </c>
      <c r="AR133" s="15">
        <v>3.23</v>
      </c>
      <c r="AS133" s="282"/>
      <c r="AT133" s="13">
        <f t="shared" si="121"/>
        <v>5.8776000000000002</v>
      </c>
      <c r="AU133" s="13">
        <f t="shared" si="122"/>
        <v>5.8776000000000002</v>
      </c>
      <c r="AV133" s="13">
        <f t="shared" si="123"/>
        <v>0.35206824000000003</v>
      </c>
      <c r="AW133" s="13">
        <f t="shared" si="124"/>
        <v>11.7552</v>
      </c>
      <c r="AX133" s="13">
        <f t="shared" si="125"/>
        <v>1582.0540000000001</v>
      </c>
      <c r="AY133" s="26">
        <f t="shared" si="126"/>
        <v>6.6259185460771072E-2</v>
      </c>
      <c r="AZ133" s="26">
        <f t="shared" si="127"/>
        <v>6.6259185460771072E-2</v>
      </c>
      <c r="BA133" s="26">
        <f t="shared" si="128"/>
        <v>0.25385356915681689</v>
      </c>
      <c r="BB133" s="26">
        <f t="shared" si="129"/>
        <v>0.13890433213709544</v>
      </c>
      <c r="BC133" s="26">
        <f t="shared" si="130"/>
        <v>3.0887894577420734</v>
      </c>
      <c r="BD133" s="282"/>
      <c r="BE133" s="108">
        <f t="shared" si="131"/>
        <v>87026.558498462386</v>
      </c>
      <c r="BF133" s="108">
        <f t="shared" si="132"/>
        <v>75035.959562535427</v>
      </c>
      <c r="BG133" s="108">
        <f t="shared" si="92"/>
        <v>15697.090160192438</v>
      </c>
      <c r="BH133" s="108">
        <f t="shared" si="93"/>
        <v>2610.4497551806016</v>
      </c>
      <c r="BI133" s="108">
        <f t="shared" si="94"/>
        <v>931.18984013514648</v>
      </c>
      <c r="BJ133" s="108">
        <f t="shared" si="173"/>
        <v>11435.919807027243</v>
      </c>
      <c r="BK133" s="108">
        <f>SUMIF('20.01'!$K:$K,$B:$B,'20.01'!$E:$E)</f>
        <v>44361.310000000005</v>
      </c>
      <c r="BL133" s="108">
        <f t="shared" si="133"/>
        <v>0</v>
      </c>
      <c r="BM133" s="108">
        <f>SUMIF('20.01'!$AI:$AI,$B:$B,'20.01'!$E:$E)</f>
        <v>0</v>
      </c>
      <c r="BN133" s="108">
        <f>SUMIF('20.01'!$L:$L,$B:$B,'20.01'!$E:$E)</f>
        <v>0</v>
      </c>
      <c r="BO133" s="108">
        <f>SUMIF('20.01'!$M:$M,$B:$B,'20.01'!$E:$E)</f>
        <v>0</v>
      </c>
      <c r="BP133" s="108">
        <f>SUMIF('20.01'!$N:$N,$B:$B,'20.01'!$E:$E)</f>
        <v>0</v>
      </c>
      <c r="BQ133" s="108">
        <f>SUMIF('20.01'!$O:$O,$B:$B,'20.01'!$E:$E)</f>
        <v>0</v>
      </c>
      <c r="BR133" s="108">
        <f>SUMIF('20.01'!$T:$T,$B:$B,'20.01'!$E:$E)</f>
        <v>0</v>
      </c>
      <c r="BS133" s="108">
        <f>SUMIF('20.01'!$AT:$AT,$B:$B,'20.01'!$E:$E)</f>
        <v>0</v>
      </c>
      <c r="BT133" s="108">
        <f>SUMIF('20.01'!$AO:$AO,$B:$B,'20.01'!$E:$E)</f>
        <v>0</v>
      </c>
      <c r="BU133" s="108">
        <f t="shared" si="134"/>
        <v>0</v>
      </c>
      <c r="BV133" s="108">
        <f>SUMIF('20.01'!$AE:$AE,$B:$B,'20.01'!$E:$E)</f>
        <v>0</v>
      </c>
      <c r="BW133" s="108">
        <f>SUMIF('20.01'!$AF:$AF,$B:$B,'20.01'!$E:$E)</f>
        <v>0</v>
      </c>
      <c r="BX133" s="108">
        <f>SUMIF('20.01'!$AG:$AG,$B:$B,'20.01'!$E:$E)</f>
        <v>0</v>
      </c>
      <c r="BY133" s="108">
        <f t="shared" si="135"/>
        <v>0</v>
      </c>
      <c r="BZ133" s="108">
        <f>SUMIF('20.01'!$AH:$AH,$B:$B,'20.01'!$E:$E)</f>
        <v>0</v>
      </c>
      <c r="CA133" s="108">
        <f>SUMIF('20.01'!$AP:$AP,$B:$B,'20.01'!$E:$E)</f>
        <v>0</v>
      </c>
      <c r="CB133" s="108">
        <f>SUMIF('20.01'!$AD:$AD,$B:$B,'20.01'!$E:$E)</f>
        <v>0</v>
      </c>
      <c r="CC133" s="108">
        <f t="shared" si="136"/>
        <v>0</v>
      </c>
      <c r="CD133" s="108">
        <f>SUMIF('20.01'!$Z:$Z,$B:$B,'20.01'!$E:$E)</f>
        <v>0</v>
      </c>
      <c r="CE133" s="108">
        <f>SUMIF('20.01'!$S:$S,$B:$B,'20.01'!$E:$E)</f>
        <v>0</v>
      </c>
      <c r="CF133" s="108">
        <f t="shared" si="137"/>
        <v>0</v>
      </c>
      <c r="CG133" s="108">
        <f>SUMIF('20.01'!$AJ:$AJ,$B:$B,'20.01'!$E:$E)</f>
        <v>0</v>
      </c>
      <c r="CH133" s="108">
        <f>SUMIF('20.01'!$AL:$AL,$B:$B,'20.01'!$E:$E)</f>
        <v>0</v>
      </c>
      <c r="CI133" s="108">
        <f>SUMIF('20.01'!$AM:$AM,$B:$B,'20.01'!$E:$E)</f>
        <v>0</v>
      </c>
      <c r="CJ133" s="108">
        <f>SUMIF('20.01'!$W:$W,$B:$B,'20.01'!$E:$E)</f>
        <v>0</v>
      </c>
      <c r="CK133" s="108">
        <f>SUMIF('20.01'!$AR:$AR,$B:$B,'20.01'!$E:$E)</f>
        <v>0</v>
      </c>
      <c r="CL133" s="108">
        <f t="shared" si="138"/>
        <v>0</v>
      </c>
      <c r="CM133" s="108">
        <f>SUMIF('20.01'!$P:$P,$B:$B,'20.01'!$E:$E)</f>
        <v>0</v>
      </c>
      <c r="CN133" s="108">
        <f>SUMIF('20.01'!$Q:$Q,$B:$B,'20.01'!$E:$E)</f>
        <v>0</v>
      </c>
      <c r="CO133" s="108">
        <f>SUMIF('20.01'!$AK:$AK,$B:$B,'20.01'!$E:$E)</f>
        <v>0</v>
      </c>
      <c r="CP133" s="108">
        <f>SUMIF('20.01'!$U:$U,$B:$B,'20.01'!$E:$E)</f>
        <v>0</v>
      </c>
      <c r="CQ133" s="108">
        <f>SUMIF('20.01'!$R:$R,$B:$B,'20.01'!$E:$E)</f>
        <v>0</v>
      </c>
      <c r="CR133" s="108">
        <f>SUMIF('20.01'!$V:$V,$B:$B,'20.01'!$E:$E)</f>
        <v>0</v>
      </c>
      <c r="CS133" s="108">
        <f t="shared" si="139"/>
        <v>0</v>
      </c>
      <c r="CT133" s="108">
        <f>SUMIF('20.01'!$AQ:$AQ,$B:$B,'20.01'!$E:$E)</f>
        <v>0</v>
      </c>
      <c r="CU133" s="108">
        <f>SUMIF('20.01'!$AC:$AC,$B:$B,'20.01'!$E:$E)</f>
        <v>0</v>
      </c>
      <c r="CV133" s="108">
        <f>SUMIF('20.01'!$AS:$AS,$B:$B,'20.01'!$E:$E)</f>
        <v>0</v>
      </c>
      <c r="CW133" s="108">
        <f t="shared" si="140"/>
        <v>10000</v>
      </c>
      <c r="CX133" s="108">
        <f>SUMIF('20.01'!$AB:$AB,$B:$B,'20.01'!$E:$E)</f>
        <v>0</v>
      </c>
      <c r="CY133" s="108">
        <f>SUMIF('20.01'!$AA:$AA,$B:$B,'20.01'!$E:$E)</f>
        <v>10000</v>
      </c>
      <c r="CZ133" s="108">
        <f>SUMIF('20.01'!$AN:$AN,$B:$B,'20.01'!$E:$E)</f>
        <v>0</v>
      </c>
      <c r="DA133" s="108">
        <f>SUMIF('20.01'!$X:$X,$B:$B,'20.01'!$E:$E)</f>
        <v>0</v>
      </c>
      <c r="DB133" s="108">
        <f>SUMIF('20.01'!$Y:$Y,$B:$B,'20.01'!$E:$E)</f>
        <v>0</v>
      </c>
      <c r="DC133" s="108">
        <f t="shared" si="141"/>
        <v>1990.5989359269656</v>
      </c>
      <c r="DD133" s="127">
        <f t="shared" si="142"/>
        <v>323828.07303434832</v>
      </c>
      <c r="DE133" s="127">
        <f t="shared" si="174"/>
        <v>273595.58075189916</v>
      </c>
      <c r="DF133" s="127">
        <f t="shared" si="143"/>
        <v>470.38998225078825</v>
      </c>
      <c r="DG133" s="127">
        <f t="shared" si="95"/>
        <v>215.50009182968176</v>
      </c>
      <c r="DH133" s="127">
        <f t="shared" si="96"/>
        <v>254.88989042110649</v>
      </c>
      <c r="DI133" s="108">
        <f>SUMIF('20.01'!$AZ:$AZ,$B:$B,'20.01'!$E:$E)+FH133*$DI$249</f>
        <v>301.82563668843198</v>
      </c>
      <c r="DJ133" s="108">
        <f>SUMIF('20.01'!$AY:$AY,$B:$B,'20.01'!$E:$E)</f>
        <v>0</v>
      </c>
      <c r="DK133" s="108">
        <f t="shared" si="97"/>
        <v>433.48523077817259</v>
      </c>
      <c r="DL133" s="108">
        <f>SUMIF('20.01'!$AX:$AX,$B:$B,'20.01'!$E:$E)</f>
        <v>0</v>
      </c>
      <c r="DM133" s="108">
        <f t="shared" si="98"/>
        <v>48592.875159297859</v>
      </c>
      <c r="DN133" s="108">
        <f>SUMIF('20.01'!$BA:$BA,$B:$B,'20.01'!$E:$E)</f>
        <v>0</v>
      </c>
      <c r="DO133" s="108">
        <f t="shared" si="99"/>
        <v>433.91627343390172</v>
      </c>
      <c r="DP133" s="108">
        <f>SUMIF('20.01'!$AW:$AW,$B:$B,'20.01'!$E:$E)</f>
        <v>0</v>
      </c>
      <c r="DQ133" s="108">
        <f t="shared" si="144"/>
        <v>229957.28681363963</v>
      </c>
      <c r="DR133" s="108">
        <f t="shared" si="145"/>
        <v>190417.15792928377</v>
      </c>
      <c r="DS133" s="108">
        <f t="shared" si="100"/>
        <v>61236.754755359056</v>
      </c>
      <c r="DT133" s="108">
        <f t="shared" si="101"/>
        <v>129180.40317392471</v>
      </c>
      <c r="DU133" s="108">
        <f t="shared" si="146"/>
        <v>32324.05757816097</v>
      </c>
      <c r="DV133" s="108">
        <f t="shared" si="147"/>
        <v>19191.970363159406</v>
      </c>
      <c r="DW133" s="108">
        <f t="shared" si="148"/>
        <v>13132.087215001564</v>
      </c>
      <c r="DX133" s="108">
        <f t="shared" si="149"/>
        <v>2721.0286047321952</v>
      </c>
      <c r="DY133" s="108">
        <f t="shared" si="150"/>
        <v>1602.3292322300897</v>
      </c>
      <c r="DZ133" s="108">
        <f t="shared" si="151"/>
        <v>1118.6993725021055</v>
      </c>
      <c r="EA133" s="108">
        <f t="shared" si="152"/>
        <v>2152.1787383488745</v>
      </c>
      <c r="EB133" s="108">
        <f t="shared" si="153"/>
        <v>169.86988755802841</v>
      </c>
      <c r="EC133" s="108">
        <f t="shared" si="154"/>
        <v>2172.9940755558005</v>
      </c>
      <c r="ED133" s="108">
        <f t="shared" si="172"/>
        <v>39120.536790567741</v>
      </c>
      <c r="EE133" s="108">
        <f t="shared" si="102"/>
        <v>304128.82303631224</v>
      </c>
      <c r="EF133" s="108">
        <f t="shared" si="156"/>
        <v>125403.54911318992</v>
      </c>
      <c r="EG133" s="108">
        <f t="shared" si="103"/>
        <v>106825.24554086548</v>
      </c>
      <c r="EH133" s="108">
        <f t="shared" si="104"/>
        <v>71900.028382256845</v>
      </c>
      <c r="EI133" s="108">
        <f t="shared" si="157"/>
        <v>111469.93613452038</v>
      </c>
      <c r="EJ133" s="108">
        <f t="shared" si="105"/>
        <v>109097.4144257796</v>
      </c>
      <c r="EK133" s="108">
        <f t="shared" si="106"/>
        <v>323.00170874077918</v>
      </c>
      <c r="EL133" s="108">
        <f>SUMIF('20.01'!$BF:$BF,$B:$B,'20.01'!$E:$E)</f>
        <v>2049.52</v>
      </c>
      <c r="EM133" s="108">
        <f>SUMIF('20.01'!$BH:$BH,$B:$B,'20.01'!$E:$E)</f>
        <v>7126.8</v>
      </c>
      <c r="EO133" s="115">
        <v>4.7440685319047812E-3</v>
      </c>
      <c r="EP133" s="107">
        <v>3.4064167335394333</v>
      </c>
      <c r="EQ133" s="108">
        <f t="shared" si="158"/>
        <v>3037.2999999999997</v>
      </c>
      <c r="ER133" s="107">
        <v>3.0862316121818067</v>
      </c>
      <c r="ES133" s="108">
        <f t="shared" si="107"/>
        <v>3037.2999999999997</v>
      </c>
      <c r="ET133" s="107">
        <v>1.6009256067881341</v>
      </c>
      <c r="EU133" s="108">
        <f t="shared" si="108"/>
        <v>3037.2999999999997</v>
      </c>
      <c r="EV133" s="108">
        <f t="shared" si="168"/>
        <v>3037.3</v>
      </c>
      <c r="EW133" s="108">
        <f t="shared" si="169"/>
        <v>3037.3</v>
      </c>
      <c r="EX133" s="108">
        <f t="shared" si="109"/>
        <v>3037.3</v>
      </c>
      <c r="EY133" s="108">
        <f t="shared" si="110"/>
        <v>3037.3</v>
      </c>
      <c r="EZ133" s="108">
        <f t="shared" si="111"/>
        <v>3037.3</v>
      </c>
      <c r="FA133" s="108">
        <f t="shared" si="112"/>
        <v>3037.3</v>
      </c>
      <c r="FB133" s="108">
        <f t="shared" si="113"/>
        <v>3037.3</v>
      </c>
      <c r="FC133" s="108">
        <f t="shared" si="114"/>
        <v>3037.3</v>
      </c>
      <c r="FD133" s="108">
        <f t="shared" si="115"/>
        <v>3037.3</v>
      </c>
      <c r="FE133" s="108">
        <f t="shared" si="116"/>
        <v>3037.3</v>
      </c>
      <c r="FF133" s="108">
        <f t="shared" si="117"/>
        <v>3037.3</v>
      </c>
      <c r="FG133" s="108">
        <f t="shared" si="118"/>
        <v>3037.3</v>
      </c>
      <c r="FH133" s="108">
        <f t="shared" si="159"/>
        <v>3037.2999999999997</v>
      </c>
      <c r="FI133" s="108">
        <v>3037.2999999999997</v>
      </c>
    </row>
    <row r="134" spans="1:165" ht="12" customHeight="1" x14ac:dyDescent="0.25">
      <c r="A134" s="22">
        <f t="shared" si="160"/>
        <v>129</v>
      </c>
      <c r="B134" s="10" t="s">
        <v>127</v>
      </c>
      <c r="C134" s="28">
        <v>2021</v>
      </c>
      <c r="D134" s="282"/>
      <c r="E134" s="126">
        <f t="shared" ref="E134:E197" si="175">SUM(F134:G134)</f>
        <v>2736.2</v>
      </c>
      <c r="F134" s="11">
        <f>SUMIF(Площади!$A:$A,$B:$B,Площади!$C:$C)</f>
        <v>2736.2</v>
      </c>
      <c r="G134" s="11">
        <f>SUMIF(Площади!$A:$A,$B:$B,Площади!$G:$G)</f>
        <v>0</v>
      </c>
      <c r="H134" s="11">
        <f>SUMIF(Площади!$A:$A,$B:$B,Площади!$F:$F)</f>
        <v>362.6</v>
      </c>
      <c r="I134" s="124" t="s">
        <v>493</v>
      </c>
      <c r="J134" s="12">
        <v>27.35</v>
      </c>
      <c r="K134" s="26">
        <v>4.4800000000000004</v>
      </c>
      <c r="L134" s="26">
        <v>5.83</v>
      </c>
      <c r="M134" s="26">
        <v>7.93</v>
      </c>
      <c r="N134" s="26">
        <v>6.1</v>
      </c>
      <c r="O134" s="26">
        <v>2.78</v>
      </c>
      <c r="P134" s="26">
        <v>0</v>
      </c>
      <c r="Q134" s="26">
        <v>0</v>
      </c>
      <c r="R134" s="26">
        <v>0.23</v>
      </c>
      <c r="S134" s="35">
        <f t="shared" si="167"/>
        <v>28.444000000000003</v>
      </c>
      <c r="T134" s="33">
        <f t="shared" si="167"/>
        <v>4.6592000000000002</v>
      </c>
      <c r="U134" s="33">
        <f t="shared" si="167"/>
        <v>6.0632000000000001</v>
      </c>
      <c r="V134" s="33">
        <f t="shared" si="166"/>
        <v>8.2471999999999994</v>
      </c>
      <c r="W134" s="33">
        <f t="shared" si="166"/>
        <v>6.3439999999999994</v>
      </c>
      <c r="X134" s="33">
        <f t="shared" si="166"/>
        <v>2.8912</v>
      </c>
      <c r="Y134" s="33">
        <f t="shared" si="163"/>
        <v>0</v>
      </c>
      <c r="Z134" s="33">
        <f t="shared" si="163"/>
        <v>0</v>
      </c>
      <c r="AA134" s="33">
        <f t="shared" si="163"/>
        <v>0.23920000000000002</v>
      </c>
      <c r="AB134" s="36"/>
      <c r="AC134" s="36"/>
      <c r="AD134" s="122" t="s">
        <v>396</v>
      </c>
      <c r="AE134" s="37">
        <v>0</v>
      </c>
      <c r="AF134" s="38" t="s">
        <v>396</v>
      </c>
      <c r="AG134" s="282"/>
      <c r="AH134" s="26">
        <v>34.24</v>
      </c>
      <c r="AI134" s="26">
        <v>34.24</v>
      </c>
      <c r="AJ134" s="26">
        <v>2190</v>
      </c>
      <c r="AK134" s="26">
        <v>35.89</v>
      </c>
      <c r="AL134" s="26">
        <v>5.93</v>
      </c>
      <c r="AM134" s="282"/>
      <c r="AN134" s="15">
        <v>1.2999999999999999E-2</v>
      </c>
      <c r="AO134" s="15">
        <v>1.2999999999999999E-2</v>
      </c>
      <c r="AP134" s="16">
        <f t="shared" si="119"/>
        <v>7.7870000000000001E-4</v>
      </c>
      <c r="AQ134" s="15">
        <f t="shared" si="120"/>
        <v>2.5999999999999999E-2</v>
      </c>
      <c r="AR134" s="15">
        <v>0.68300000000000005</v>
      </c>
      <c r="AS134" s="282"/>
      <c r="AT134" s="13">
        <f t="shared" si="121"/>
        <v>4.7138</v>
      </c>
      <c r="AU134" s="13">
        <f t="shared" si="122"/>
        <v>4.7138</v>
      </c>
      <c r="AV134" s="13">
        <f t="shared" si="123"/>
        <v>0.28235662</v>
      </c>
      <c r="AW134" s="13">
        <f t="shared" si="124"/>
        <v>9.4276</v>
      </c>
      <c r="AX134" s="13">
        <f t="shared" si="125"/>
        <v>247.65580000000003</v>
      </c>
      <c r="AY134" s="26">
        <f t="shared" si="126"/>
        <v>5.8987103281923844E-2</v>
      </c>
      <c r="AZ134" s="26">
        <f t="shared" si="127"/>
        <v>5.8987103281923844E-2</v>
      </c>
      <c r="BA134" s="26">
        <f t="shared" si="128"/>
        <v>0.22599261669468607</v>
      </c>
      <c r="BB134" s="26">
        <f t="shared" si="129"/>
        <v>0.12365929537314525</v>
      </c>
      <c r="BC134" s="26">
        <f t="shared" si="130"/>
        <v>0.53672936700533602</v>
      </c>
      <c r="BD134" s="282"/>
      <c r="BE134" s="108">
        <f t="shared" si="131"/>
        <v>53531.835804829767</v>
      </c>
      <c r="BF134" s="108">
        <f t="shared" si="132"/>
        <v>53531.835804829767</v>
      </c>
      <c r="BG134" s="108">
        <f t="shared" ref="BG134:BG197" si="176">FH134*$BG$249</f>
        <v>14140.973264517354</v>
      </c>
      <c r="BH134" s="108">
        <f t="shared" ref="BH134:BH197" si="177">FH134*$BH$249</f>
        <v>2351.6651697643179</v>
      </c>
      <c r="BI134" s="108">
        <f t="shared" ref="BI134:BI197" si="178">FH134*$BI$249</f>
        <v>838.87717399591361</v>
      </c>
      <c r="BJ134" s="108">
        <f t="shared" si="173"/>
        <v>10302.230196552184</v>
      </c>
      <c r="BK134" s="108">
        <f>SUMIF('20.01'!$K:$K,$B:$B,'20.01'!$E:$E)</f>
        <v>25898.09</v>
      </c>
      <c r="BL134" s="108">
        <f t="shared" si="133"/>
        <v>0</v>
      </c>
      <c r="BM134" s="108">
        <f>SUMIF('20.01'!$AI:$AI,$B:$B,'20.01'!$E:$E)</f>
        <v>0</v>
      </c>
      <c r="BN134" s="108">
        <f>SUMIF('20.01'!$L:$L,$B:$B,'20.01'!$E:$E)</f>
        <v>0</v>
      </c>
      <c r="BO134" s="108">
        <f>SUMIF('20.01'!$M:$M,$B:$B,'20.01'!$E:$E)</f>
        <v>0</v>
      </c>
      <c r="BP134" s="108">
        <f>SUMIF('20.01'!$N:$N,$B:$B,'20.01'!$E:$E)</f>
        <v>0</v>
      </c>
      <c r="BQ134" s="108">
        <f>SUMIF('20.01'!$O:$O,$B:$B,'20.01'!$E:$E)</f>
        <v>0</v>
      </c>
      <c r="BR134" s="108">
        <f>SUMIF('20.01'!$T:$T,$B:$B,'20.01'!$E:$E)</f>
        <v>0</v>
      </c>
      <c r="BS134" s="108">
        <f>SUMIF('20.01'!$AT:$AT,$B:$B,'20.01'!$E:$E)</f>
        <v>0</v>
      </c>
      <c r="BT134" s="108">
        <f>SUMIF('20.01'!$AO:$AO,$B:$B,'20.01'!$E:$E)</f>
        <v>0</v>
      </c>
      <c r="BU134" s="108">
        <f t="shared" si="134"/>
        <v>0</v>
      </c>
      <c r="BV134" s="108">
        <f>SUMIF('20.01'!$AE:$AE,$B:$B,'20.01'!$E:$E)</f>
        <v>0</v>
      </c>
      <c r="BW134" s="108">
        <f>SUMIF('20.01'!$AF:$AF,$B:$B,'20.01'!$E:$E)</f>
        <v>0</v>
      </c>
      <c r="BX134" s="108">
        <f>SUMIF('20.01'!$AG:$AG,$B:$B,'20.01'!$E:$E)</f>
        <v>0</v>
      </c>
      <c r="BY134" s="108">
        <f t="shared" si="135"/>
        <v>0</v>
      </c>
      <c r="BZ134" s="108">
        <f>SUMIF('20.01'!$AH:$AH,$B:$B,'20.01'!$E:$E)</f>
        <v>0</v>
      </c>
      <c r="CA134" s="108">
        <f>SUMIF('20.01'!$AP:$AP,$B:$B,'20.01'!$E:$E)</f>
        <v>0</v>
      </c>
      <c r="CB134" s="108">
        <f>SUMIF('20.01'!$AD:$AD,$B:$B,'20.01'!$E:$E)</f>
        <v>0</v>
      </c>
      <c r="CC134" s="108">
        <f t="shared" si="136"/>
        <v>0</v>
      </c>
      <c r="CD134" s="108">
        <f>SUMIF('20.01'!$Z:$Z,$B:$B,'20.01'!$E:$E)</f>
        <v>0</v>
      </c>
      <c r="CE134" s="108">
        <f>SUMIF('20.01'!$S:$S,$B:$B,'20.01'!$E:$E)</f>
        <v>0</v>
      </c>
      <c r="CF134" s="108">
        <f t="shared" si="137"/>
        <v>0</v>
      </c>
      <c r="CG134" s="108">
        <f>SUMIF('20.01'!$AJ:$AJ,$B:$B,'20.01'!$E:$E)</f>
        <v>0</v>
      </c>
      <c r="CH134" s="108">
        <f>SUMIF('20.01'!$AL:$AL,$B:$B,'20.01'!$E:$E)</f>
        <v>0</v>
      </c>
      <c r="CI134" s="108">
        <f>SUMIF('20.01'!$AM:$AM,$B:$B,'20.01'!$E:$E)</f>
        <v>0</v>
      </c>
      <c r="CJ134" s="108">
        <f>SUMIF('20.01'!$W:$W,$B:$B,'20.01'!$E:$E)</f>
        <v>0</v>
      </c>
      <c r="CK134" s="108">
        <f>SUMIF('20.01'!$AR:$AR,$B:$B,'20.01'!$E:$E)</f>
        <v>0</v>
      </c>
      <c r="CL134" s="108">
        <f t="shared" si="138"/>
        <v>0</v>
      </c>
      <c r="CM134" s="108">
        <f>SUMIF('20.01'!$P:$P,$B:$B,'20.01'!$E:$E)</f>
        <v>0</v>
      </c>
      <c r="CN134" s="108">
        <f>SUMIF('20.01'!$Q:$Q,$B:$B,'20.01'!$E:$E)</f>
        <v>0</v>
      </c>
      <c r="CO134" s="108">
        <f>SUMIF('20.01'!$AK:$AK,$B:$B,'20.01'!$E:$E)</f>
        <v>0</v>
      </c>
      <c r="CP134" s="108">
        <f>SUMIF('20.01'!$U:$U,$B:$B,'20.01'!$E:$E)</f>
        <v>0</v>
      </c>
      <c r="CQ134" s="108">
        <f>SUMIF('20.01'!$R:$R,$B:$B,'20.01'!$E:$E)</f>
        <v>0</v>
      </c>
      <c r="CR134" s="108">
        <f>SUMIF('20.01'!$V:$V,$B:$B,'20.01'!$E:$E)</f>
        <v>0</v>
      </c>
      <c r="CS134" s="108">
        <f t="shared" si="139"/>
        <v>0</v>
      </c>
      <c r="CT134" s="108">
        <f>SUMIF('20.01'!$AQ:$AQ,$B:$B,'20.01'!$E:$E)</f>
        <v>0</v>
      </c>
      <c r="CU134" s="108">
        <f>SUMIF('20.01'!$AC:$AC,$B:$B,'20.01'!$E:$E)</f>
        <v>0</v>
      </c>
      <c r="CV134" s="108">
        <f>SUMIF('20.01'!$AS:$AS,$B:$B,'20.01'!$E:$E)</f>
        <v>0</v>
      </c>
      <c r="CW134" s="108">
        <f t="shared" si="140"/>
        <v>0</v>
      </c>
      <c r="CX134" s="108">
        <f>SUMIF('20.01'!$AB:$AB,$B:$B,'20.01'!$E:$E)</f>
        <v>0</v>
      </c>
      <c r="CY134" s="108">
        <f>SUMIF('20.01'!$AA:$AA,$B:$B,'20.01'!$E:$E)</f>
        <v>0</v>
      </c>
      <c r="CZ134" s="108">
        <f>SUMIF('20.01'!$AN:$AN,$B:$B,'20.01'!$E:$E)</f>
        <v>0</v>
      </c>
      <c r="DA134" s="108">
        <f>SUMIF('20.01'!$X:$X,$B:$B,'20.01'!$E:$E)</f>
        <v>0</v>
      </c>
      <c r="DB134" s="108">
        <f>SUMIF('20.01'!$Y:$Y,$B:$B,'20.01'!$E:$E)</f>
        <v>0</v>
      </c>
      <c r="DC134" s="108">
        <f t="shared" si="141"/>
        <v>0</v>
      </c>
      <c r="DD134" s="127">
        <f t="shared" si="142"/>
        <v>322477.49866512505</v>
      </c>
      <c r="DE134" s="127">
        <f t="shared" si="174"/>
        <v>246472.929263934</v>
      </c>
      <c r="DF134" s="127">
        <f t="shared" si="143"/>
        <v>423.75829501024168</v>
      </c>
      <c r="DG134" s="127">
        <f t="shared" ref="DG134:DG197" si="179">FH134*$DG$249+FH134*$DG$250</f>
        <v>194.13668431316478</v>
      </c>
      <c r="DH134" s="127">
        <f t="shared" ref="DH134:DH197" si="180">FH134*$DH$249</f>
        <v>229.6216106970769</v>
      </c>
      <c r="DI134" s="108">
        <f>SUMIF('20.01'!$AZ:$AZ,$B:$B,'20.01'!$E:$E)+FH134*$DI$249</f>
        <v>31023.73442403019</v>
      </c>
      <c r="DJ134" s="108">
        <f>SUMIF('20.01'!$AY:$AY,$B:$B,'20.01'!$E:$E)</f>
        <v>0</v>
      </c>
      <c r="DK134" s="108">
        <f t="shared" ref="DK134:DK197" si="181">FH134*$DK$249</f>
        <v>390.51206283713697</v>
      </c>
      <c r="DL134" s="108">
        <f>SUMIF('20.01'!$AX:$AX,$B:$B,'20.01'!$E:$E)</f>
        <v>0</v>
      </c>
      <c r="DM134" s="108">
        <f t="shared" ref="DM134:DM197" si="182">FH134*$DM$249</f>
        <v>43775.664244846019</v>
      </c>
      <c r="DN134" s="108">
        <f>SUMIF('20.01'!$BA:$BA,$B:$B,'20.01'!$E:$E)</f>
        <v>0</v>
      </c>
      <c r="DO134" s="108">
        <f t="shared" ref="DO134:DO197" si="183">FH134*$DO$249</f>
        <v>390.90037446740263</v>
      </c>
      <c r="DP134" s="108">
        <f>SUMIF('20.01'!$AW:$AW,$B:$B,'20.01'!$E:$E)</f>
        <v>0</v>
      </c>
      <c r="DQ134" s="108">
        <f t="shared" si="144"/>
        <v>207160.67829305003</v>
      </c>
      <c r="DR134" s="108">
        <f t="shared" si="145"/>
        <v>171540.32447440369</v>
      </c>
      <c r="DS134" s="108">
        <f t="shared" ref="DS134:DS197" si="184">FH134*$DS$249</f>
        <v>55166.104224677671</v>
      </c>
      <c r="DT134" s="108">
        <f t="shared" ref="DT134:DT197" si="185">FH134*$DT$249</f>
        <v>116374.22024972603</v>
      </c>
      <c r="DU134" s="108">
        <f t="shared" si="146"/>
        <v>29119.641242341575</v>
      </c>
      <c r="DV134" s="108">
        <f t="shared" si="147"/>
        <v>17289.391666176136</v>
      </c>
      <c r="DW134" s="108">
        <f t="shared" si="148"/>
        <v>11830.249576165437</v>
      </c>
      <c r="DX134" s="108">
        <f t="shared" si="149"/>
        <v>2451.2818846568443</v>
      </c>
      <c r="DY134" s="108">
        <f t="shared" si="150"/>
        <v>1443.4837669074416</v>
      </c>
      <c r="DZ134" s="108">
        <f t="shared" si="151"/>
        <v>1007.7981177494029</v>
      </c>
      <c r="EA134" s="108">
        <f t="shared" si="152"/>
        <v>1938.8244374510887</v>
      </c>
      <c r="EB134" s="108">
        <f t="shared" si="153"/>
        <v>153.02998924580297</v>
      </c>
      <c r="EC134" s="108">
        <f t="shared" si="154"/>
        <v>1957.5762649510361</v>
      </c>
      <c r="ED134" s="108">
        <f t="shared" si="172"/>
        <v>35242.357609176397</v>
      </c>
      <c r="EE134" s="108">
        <f t="shared" ref="EE134:EE197" si="186">SUM(EF134:EH134)</f>
        <v>209207.00224950665</v>
      </c>
      <c r="EF134" s="108">
        <f t="shared" si="156"/>
        <v>112971.78121473359</v>
      </c>
      <c r="EG134" s="108">
        <f t="shared" ref="EG134:EG197" si="187">IF(ER134&gt;0,$EF$247*0.46/$ES$246*ES134,0)</f>
        <v>96235.221034773043</v>
      </c>
      <c r="EH134" s="108">
        <f t="shared" ref="EH134:EH197" si="188">IF(ET134&gt;0,$EH$247/$EU$246*EU134,0)</f>
        <v>0</v>
      </c>
      <c r="EI134" s="108">
        <f t="shared" si="157"/>
        <v>0</v>
      </c>
      <c r="EJ134" s="108">
        <f t="shared" ref="EJ134:EJ197" si="189">$EJ$247*EO134</f>
        <v>0</v>
      </c>
      <c r="EK134" s="108">
        <f t="shared" ref="EK134:EK197" si="190">$EK$247*EO134</f>
        <v>0</v>
      </c>
      <c r="EL134" s="108">
        <f>SUMIF('20.01'!$BF:$BF,$B:$B,'20.01'!$E:$E)</f>
        <v>0</v>
      </c>
      <c r="EM134" s="108">
        <f>SUMIF('20.01'!$BH:$BH,$B:$B,'20.01'!$E:$E)</f>
        <v>5986.8</v>
      </c>
      <c r="EO134" s="115">
        <v>0</v>
      </c>
      <c r="EP134" s="107">
        <v>3.4064150777996933</v>
      </c>
      <c r="EQ134" s="108">
        <f t="shared" si="158"/>
        <v>2736.2000000000003</v>
      </c>
      <c r="ER134" s="107">
        <v>3.0862299948864051</v>
      </c>
      <c r="ES134" s="108">
        <f t="shared" ref="ES134:ES197" si="191">IF(ER134&gt;0,FH134,0)</f>
        <v>2736.2000000000003</v>
      </c>
      <c r="ET134" s="107">
        <v>0</v>
      </c>
      <c r="EU134" s="108">
        <f t="shared" ref="EU134:EU197" si="192">IF(ET134&gt;0,FH134,0)</f>
        <v>0</v>
      </c>
      <c r="EV134" s="108">
        <f t="shared" si="168"/>
        <v>2736.2</v>
      </c>
      <c r="EW134" s="108">
        <f t="shared" si="169"/>
        <v>2736.2</v>
      </c>
      <c r="EX134" s="108">
        <f t="shared" ref="EX134:EX197" si="193">E134</f>
        <v>2736.2</v>
      </c>
      <c r="EY134" s="108">
        <f t="shared" ref="EY134:EY197" si="194">E134</f>
        <v>2736.2</v>
      </c>
      <c r="EZ134" s="108">
        <f t="shared" ref="EZ134:EZ197" si="195">E134</f>
        <v>2736.2</v>
      </c>
      <c r="FA134" s="108">
        <f t="shared" ref="FA134:FA197" si="196">E134</f>
        <v>2736.2</v>
      </c>
      <c r="FB134" s="108">
        <f t="shared" ref="FB134:FB197" si="197">E134</f>
        <v>2736.2</v>
      </c>
      <c r="FC134" s="108">
        <f t="shared" ref="FC134:FC197" si="198">E134</f>
        <v>2736.2</v>
      </c>
      <c r="FD134" s="108">
        <f t="shared" ref="FD134:FD197" si="199">E134</f>
        <v>2736.2</v>
      </c>
      <c r="FE134" s="108">
        <f t="shared" ref="FE134:FE197" si="200">E134</f>
        <v>2736.2</v>
      </c>
      <c r="FF134" s="108">
        <f t="shared" ref="FF134:FF197" si="201">E134</f>
        <v>2736.2</v>
      </c>
      <c r="FG134" s="108">
        <f t="shared" ref="FG134:FG197" si="202">E134</f>
        <v>2736.2</v>
      </c>
      <c r="FH134" s="108">
        <f t="shared" si="159"/>
        <v>2736.2000000000003</v>
      </c>
      <c r="FI134" s="108">
        <v>0</v>
      </c>
    </row>
    <row r="135" spans="1:165" ht="12" customHeight="1" x14ac:dyDescent="0.25">
      <c r="A135" s="22">
        <f t="shared" si="160"/>
        <v>130</v>
      </c>
      <c r="B135" s="10" t="s">
        <v>128</v>
      </c>
      <c r="C135" s="28">
        <v>2021</v>
      </c>
      <c r="D135" s="282"/>
      <c r="E135" s="126">
        <f t="shared" si="175"/>
        <v>3003.8</v>
      </c>
      <c r="F135" s="11">
        <f>SUMIF(Площади!$A:$A,$B:$B,Площади!$C:$C)</f>
        <v>3003.8</v>
      </c>
      <c r="G135" s="11">
        <f>SUMIF(Площади!$A:$A,$B:$B,Площади!$G:$G)</f>
        <v>0</v>
      </c>
      <c r="H135" s="11">
        <f>SUMIF(Площади!$A:$A,$B:$B,Площади!$F:$F)</f>
        <v>516.70000000000005</v>
      </c>
      <c r="I135" s="124" t="s">
        <v>493</v>
      </c>
      <c r="J135" s="12">
        <v>39.75</v>
      </c>
      <c r="K135" s="27">
        <v>4.49</v>
      </c>
      <c r="L135" s="27">
        <v>7.61</v>
      </c>
      <c r="M135" s="27">
        <v>11.85</v>
      </c>
      <c r="N135" s="27">
        <v>6.1</v>
      </c>
      <c r="O135" s="27">
        <v>2.78</v>
      </c>
      <c r="P135" s="27">
        <v>1.6</v>
      </c>
      <c r="Q135" s="27">
        <v>5.09</v>
      </c>
      <c r="R135" s="27">
        <v>0.23</v>
      </c>
      <c r="S135" s="35">
        <f t="shared" si="167"/>
        <v>41.34</v>
      </c>
      <c r="T135" s="33">
        <f t="shared" si="167"/>
        <v>4.6696</v>
      </c>
      <c r="U135" s="33">
        <f t="shared" si="167"/>
        <v>7.9144000000000005</v>
      </c>
      <c r="V135" s="33">
        <f t="shared" si="166"/>
        <v>12.324</v>
      </c>
      <c r="W135" s="33">
        <f t="shared" si="166"/>
        <v>6.3439999999999994</v>
      </c>
      <c r="X135" s="33">
        <f t="shared" si="166"/>
        <v>2.8912</v>
      </c>
      <c r="Y135" s="33">
        <f t="shared" si="163"/>
        <v>1.6640000000000001</v>
      </c>
      <c r="Z135" s="33">
        <f t="shared" si="163"/>
        <v>5.2935999999999996</v>
      </c>
      <c r="AA135" s="33">
        <f t="shared" si="163"/>
        <v>0.23920000000000002</v>
      </c>
      <c r="AB135" s="36"/>
      <c r="AC135" s="36"/>
      <c r="AD135" s="122" t="s">
        <v>395</v>
      </c>
      <c r="AE135" s="37">
        <v>1</v>
      </c>
      <c r="AF135" s="38" t="s">
        <v>396</v>
      </c>
      <c r="AG135" s="282"/>
      <c r="AH135" s="26">
        <v>34.24</v>
      </c>
      <c r="AI135" s="26">
        <v>34.24</v>
      </c>
      <c r="AJ135" s="26">
        <v>2190</v>
      </c>
      <c r="AK135" s="26">
        <v>35.89</v>
      </c>
      <c r="AL135" s="26">
        <v>5.93</v>
      </c>
      <c r="AM135" s="282"/>
      <c r="AN135" s="15">
        <v>1.2E-2</v>
      </c>
      <c r="AO135" s="15">
        <v>1.2E-2</v>
      </c>
      <c r="AP135" s="16">
        <f t="shared" ref="AP135:AP198" si="203">AO135*0.0599</f>
        <v>7.1880000000000002E-4</v>
      </c>
      <c r="AQ135" s="15">
        <f t="shared" ref="AQ135:AQ198" si="204">SUM(AN135:AO135)</f>
        <v>2.4E-2</v>
      </c>
      <c r="AR135" s="15">
        <v>3.23</v>
      </c>
      <c r="AS135" s="282"/>
      <c r="AT135" s="13">
        <f t="shared" ref="AT135:AT198" si="205">H135*AN135</f>
        <v>6.200400000000001</v>
      </c>
      <c r="AU135" s="13">
        <f t="shared" ref="AU135:AU198" si="206">H135*AO135</f>
        <v>6.200400000000001</v>
      </c>
      <c r="AV135" s="13">
        <f t="shared" ref="AV135:AV198" si="207">H135*AP135</f>
        <v>0.37140396000000003</v>
      </c>
      <c r="AW135" s="13">
        <f t="shared" ref="AW135:AW198" si="208">H135*AQ135</f>
        <v>12.400800000000002</v>
      </c>
      <c r="AX135" s="13">
        <f t="shared" ref="AX135:AX198" si="209">H135*AR135</f>
        <v>1668.941</v>
      </c>
      <c r="AY135" s="26">
        <f t="shared" ref="AY135:AY198" si="210">AT135/E135*AH135</f>
        <v>7.0677706904587537E-2</v>
      </c>
      <c r="AZ135" s="26">
        <f t="shared" ref="AZ135:AZ198" si="211">AU135/E135*AI135</f>
        <v>7.0677706904587537E-2</v>
      </c>
      <c r="BA135" s="26">
        <f t="shared" ref="BA135:BA198" si="212">AV135/E135*AJ135</f>
        <v>0.27078190039283573</v>
      </c>
      <c r="BB135" s="26">
        <f t="shared" ref="BB135:BB198" si="213">AW135/E135*AK135</f>
        <v>0.14816722551434849</v>
      </c>
      <c r="BC135" s="26">
        <f t="shared" ref="BC135:BC198" si="214">AX135/E135*AL135</f>
        <v>3.2947666722151938</v>
      </c>
      <c r="BD135" s="282"/>
      <c r="BE135" s="108">
        <f t="shared" ref="BE135:BE198" si="215">SUM(BF135,BL135,BR135,BS135,BT135,BU135,BY135,CC135,CF135,CL135,CO135,CP135,CQ135,CR135,CS135,CW135,CZ135,DA135,DB135,DC135)</f>
        <v>64969.212508788696</v>
      </c>
      <c r="BF135" s="108">
        <f t="shared" ref="BF135:BF198" si="216">SUM(BG135:BK135)</f>
        <v>64969.212508788696</v>
      </c>
      <c r="BG135" s="108">
        <f t="shared" si="176"/>
        <v>15523.958589268774</v>
      </c>
      <c r="BH135" s="108">
        <f t="shared" si="177"/>
        <v>2581.6577139602578</v>
      </c>
      <c r="BI135" s="108">
        <f t="shared" si="178"/>
        <v>920.9192512422062</v>
      </c>
      <c r="BJ135" s="108">
        <f t="shared" si="173"/>
        <v>11309.786954317464</v>
      </c>
      <c r="BK135" s="108">
        <f>SUMIF('20.01'!$K:$K,$B:$B,'20.01'!$E:$E)</f>
        <v>34632.89</v>
      </c>
      <c r="BL135" s="108">
        <f t="shared" ref="BL135:BL198" si="217">SUM(BM135:BQ135)</f>
        <v>0</v>
      </c>
      <c r="BM135" s="108">
        <f>SUMIF('20.01'!$AI:$AI,$B:$B,'20.01'!$E:$E)</f>
        <v>0</v>
      </c>
      <c r="BN135" s="108">
        <f>SUMIF('20.01'!$L:$L,$B:$B,'20.01'!$E:$E)</f>
        <v>0</v>
      </c>
      <c r="BO135" s="108">
        <f>SUMIF('20.01'!$M:$M,$B:$B,'20.01'!$E:$E)</f>
        <v>0</v>
      </c>
      <c r="BP135" s="108">
        <f>SUMIF('20.01'!$N:$N,$B:$B,'20.01'!$E:$E)</f>
        <v>0</v>
      </c>
      <c r="BQ135" s="108">
        <f>SUMIF('20.01'!$O:$O,$B:$B,'20.01'!$E:$E)</f>
        <v>0</v>
      </c>
      <c r="BR135" s="108">
        <f>SUMIF('20.01'!$T:$T,$B:$B,'20.01'!$E:$E)</f>
        <v>0</v>
      </c>
      <c r="BS135" s="108">
        <f>SUMIF('20.01'!$AT:$AT,$B:$B,'20.01'!$E:$E)</f>
        <v>0</v>
      </c>
      <c r="BT135" s="108">
        <f>SUMIF('20.01'!$AO:$AO,$B:$B,'20.01'!$E:$E)</f>
        <v>0</v>
      </c>
      <c r="BU135" s="108">
        <f t="shared" ref="BU135:BU198" si="218">SUM(BV135:BX135)</f>
        <v>0</v>
      </c>
      <c r="BV135" s="108">
        <f>SUMIF('20.01'!$AE:$AE,$B:$B,'20.01'!$E:$E)</f>
        <v>0</v>
      </c>
      <c r="BW135" s="108">
        <f>SUMIF('20.01'!$AF:$AF,$B:$B,'20.01'!$E:$E)</f>
        <v>0</v>
      </c>
      <c r="BX135" s="108">
        <f>SUMIF('20.01'!$AG:$AG,$B:$B,'20.01'!$E:$E)</f>
        <v>0</v>
      </c>
      <c r="BY135" s="108">
        <f t="shared" ref="BY135:BY198" si="219">SUM(BZ135:CB135)</f>
        <v>0</v>
      </c>
      <c r="BZ135" s="108">
        <f>SUMIF('20.01'!$AH:$AH,$B:$B,'20.01'!$E:$E)</f>
        <v>0</v>
      </c>
      <c r="CA135" s="108">
        <f>SUMIF('20.01'!$AP:$AP,$B:$B,'20.01'!$E:$E)</f>
        <v>0</v>
      </c>
      <c r="CB135" s="108">
        <f>SUMIF('20.01'!$AD:$AD,$B:$B,'20.01'!$E:$E)</f>
        <v>0</v>
      </c>
      <c r="CC135" s="108">
        <f t="shared" ref="CC135:CC198" si="220">SUM(CD135:CE135)</f>
        <v>0</v>
      </c>
      <c r="CD135" s="108">
        <f>SUMIF('20.01'!$Z:$Z,$B:$B,'20.01'!$E:$E)</f>
        <v>0</v>
      </c>
      <c r="CE135" s="108">
        <f>SUMIF('20.01'!$S:$S,$B:$B,'20.01'!$E:$E)</f>
        <v>0</v>
      </c>
      <c r="CF135" s="108">
        <f t="shared" ref="CF135:CF198" si="221">SUM(CG135:CK135)</f>
        <v>0</v>
      </c>
      <c r="CG135" s="108">
        <f>SUMIF('20.01'!$AJ:$AJ,$B:$B,'20.01'!$E:$E)</f>
        <v>0</v>
      </c>
      <c r="CH135" s="108">
        <f>SUMIF('20.01'!$AL:$AL,$B:$B,'20.01'!$E:$E)</f>
        <v>0</v>
      </c>
      <c r="CI135" s="108">
        <f>SUMIF('20.01'!$AM:$AM,$B:$B,'20.01'!$E:$E)</f>
        <v>0</v>
      </c>
      <c r="CJ135" s="108">
        <f>SUMIF('20.01'!$W:$W,$B:$B,'20.01'!$E:$E)</f>
        <v>0</v>
      </c>
      <c r="CK135" s="108">
        <f>SUMIF('20.01'!$AR:$AR,$B:$B,'20.01'!$E:$E)</f>
        <v>0</v>
      </c>
      <c r="CL135" s="108">
        <f t="shared" ref="CL135:CL198" si="222">SUM(CM135:CN135)</f>
        <v>0</v>
      </c>
      <c r="CM135" s="108">
        <f>SUMIF('20.01'!$P:$P,$B:$B,'20.01'!$E:$E)</f>
        <v>0</v>
      </c>
      <c r="CN135" s="108">
        <f>SUMIF('20.01'!$Q:$Q,$B:$B,'20.01'!$E:$E)</f>
        <v>0</v>
      </c>
      <c r="CO135" s="108">
        <f>SUMIF('20.01'!$AK:$AK,$B:$B,'20.01'!$E:$E)</f>
        <v>0</v>
      </c>
      <c r="CP135" s="108">
        <f>SUMIF('20.01'!$U:$U,$B:$B,'20.01'!$E:$E)</f>
        <v>0</v>
      </c>
      <c r="CQ135" s="108">
        <f>SUMIF('20.01'!$R:$R,$B:$B,'20.01'!$E:$E)</f>
        <v>0</v>
      </c>
      <c r="CR135" s="108">
        <f>SUMIF('20.01'!$V:$V,$B:$B,'20.01'!$E:$E)</f>
        <v>0</v>
      </c>
      <c r="CS135" s="108">
        <f t="shared" ref="CS135:CS198" si="223">SUM(CT135:CV135)</f>
        <v>0</v>
      </c>
      <c r="CT135" s="108">
        <f>SUMIF('20.01'!$AQ:$AQ,$B:$B,'20.01'!$E:$E)</f>
        <v>0</v>
      </c>
      <c r="CU135" s="108">
        <f>SUMIF('20.01'!$AC:$AC,$B:$B,'20.01'!$E:$E)</f>
        <v>0</v>
      </c>
      <c r="CV135" s="108">
        <f>SUMIF('20.01'!$AS:$AS,$B:$B,'20.01'!$E:$E)</f>
        <v>0</v>
      </c>
      <c r="CW135" s="108">
        <f t="shared" ref="CW135:CW198" si="224">SUM(CX135:CY135)</f>
        <v>0</v>
      </c>
      <c r="CX135" s="108">
        <f>SUMIF('20.01'!$AB:$AB,$B:$B,'20.01'!$E:$E)</f>
        <v>0</v>
      </c>
      <c r="CY135" s="108">
        <f>SUMIF('20.01'!$AA:$AA,$B:$B,'20.01'!$E:$E)</f>
        <v>0</v>
      </c>
      <c r="CZ135" s="108">
        <f>SUMIF('20.01'!$AN:$AN,$B:$B,'20.01'!$E:$E)</f>
        <v>0</v>
      </c>
      <c r="DA135" s="108">
        <f>SUMIF('20.01'!$X:$X,$B:$B,'20.01'!$E:$E)</f>
        <v>0</v>
      </c>
      <c r="DB135" s="108">
        <f>SUMIF('20.01'!$Y:$Y,$B:$B,'20.01'!$E:$E)</f>
        <v>0</v>
      </c>
      <c r="DC135" s="108">
        <f t="shared" ref="DC135:DC198" si="225">FI135*$DC$249</f>
        <v>0</v>
      </c>
      <c r="DD135" s="127">
        <f t="shared" ref="DD135:DD198" si="226">SUM(DE135,DF135,DI135,DJ135,DK135,DL135,DM135,DN135,DO135,DP135)</f>
        <v>320256.40067842347</v>
      </c>
      <c r="DE135" s="127">
        <f t="shared" si="174"/>
        <v>270577.94931766856</v>
      </c>
      <c r="DF135" s="127">
        <f t="shared" ref="DF135:DF198" si="227">SUM(DG135:DH135)</f>
        <v>465.20180050864838</v>
      </c>
      <c r="DG135" s="127">
        <f t="shared" si="179"/>
        <v>213.1232264965588</v>
      </c>
      <c r="DH135" s="127">
        <f t="shared" si="180"/>
        <v>252.07857401208958</v>
      </c>
      <c r="DI135" s="108">
        <f>SUMIF('20.01'!$AZ:$AZ,$B:$B,'20.01'!$E:$E)+FH135*$DI$249</f>
        <v>298.49664092605667</v>
      </c>
      <c r="DJ135" s="108">
        <f>SUMIF('20.01'!$AY:$AY,$B:$B,'20.01'!$E:$E)</f>
        <v>0</v>
      </c>
      <c r="DK135" s="108">
        <f t="shared" si="181"/>
        <v>428.70409120319852</v>
      </c>
      <c r="DL135" s="108">
        <f>SUMIF('20.01'!$AX:$AX,$B:$B,'20.01'!$E:$E)</f>
        <v>0</v>
      </c>
      <c r="DM135" s="108">
        <f t="shared" si="182"/>
        <v>48056.918448457152</v>
      </c>
      <c r="DN135" s="108">
        <f>SUMIF('20.01'!$BA:$BA,$B:$B,'20.01'!$E:$E)</f>
        <v>0</v>
      </c>
      <c r="DO135" s="108">
        <f t="shared" si="183"/>
        <v>429.13037965981431</v>
      </c>
      <c r="DP135" s="108">
        <f>SUMIF('20.01'!$AW:$AW,$B:$B,'20.01'!$E:$E)</f>
        <v>0</v>
      </c>
      <c r="DQ135" s="108">
        <f t="shared" ref="DQ135:DQ198" si="228">SUM(DR135,DU135,DX135,EA135,EB135,EC135)</f>
        <v>227420.96537411874</v>
      </c>
      <c r="DR135" s="108">
        <f t="shared" ref="DR135:DR198" si="229">SUM(DS135:DT135)</f>
        <v>188316.94563855484</v>
      </c>
      <c r="DS135" s="108">
        <f t="shared" si="184"/>
        <v>60561.341959683778</v>
      </c>
      <c r="DT135" s="108">
        <f t="shared" si="185"/>
        <v>127755.60367887106</v>
      </c>
      <c r="DU135" s="108">
        <f t="shared" ref="DU135:DU198" si="230">SUM(DV135:DW135)</f>
        <v>31967.538324590892</v>
      </c>
      <c r="DV135" s="108">
        <f t="shared" ref="DV135:DV198" si="231">FH135*$DV$249</f>
        <v>18980.291896374485</v>
      </c>
      <c r="DW135" s="108">
        <f t="shared" ref="DW135:DW198" si="232">FH135*$DW$249</f>
        <v>12987.246428216407</v>
      </c>
      <c r="DX135" s="108">
        <f t="shared" ref="DX135:DX198" si="233">SUM(DY135:DZ135)</f>
        <v>2691.0169304627689</v>
      </c>
      <c r="DY135" s="108">
        <f t="shared" ref="DY135:DY198" si="234">FH135*$DY$249</f>
        <v>1584.6562893927974</v>
      </c>
      <c r="DZ135" s="108">
        <f t="shared" ref="DZ135:DZ198" si="235">FH135*$DZ$249</f>
        <v>1106.3606410699715</v>
      </c>
      <c r="EA135" s="108">
        <f t="shared" ref="EA135:EA198" si="236">FH135*$EA$249</f>
        <v>2128.4412123439733</v>
      </c>
      <c r="EB135" s="108">
        <f t="shared" ref="EB135:EB198" si="237">FH135*$EB$249</f>
        <v>167.99630205998938</v>
      </c>
      <c r="EC135" s="108">
        <f t="shared" ref="EC135:EC198" si="238">FH135*$EC$249</f>
        <v>2149.0269661062498</v>
      </c>
      <c r="ED135" s="108">
        <f t="shared" si="172"/>
        <v>38689.055546540476</v>
      </c>
      <c r="EE135" s="108">
        <f t="shared" si="186"/>
        <v>300774.42420454836</v>
      </c>
      <c r="EF135" s="108">
        <f t="shared" ref="EF135:EF198" si="239">IF(EP135&gt;0,$EF$247*0.54/$EQ$246*EQ135,0)</f>
        <v>124020.40655391298</v>
      </c>
      <c r="EG135" s="108">
        <f t="shared" si="187"/>
        <v>105647.01299037031</v>
      </c>
      <c r="EH135" s="108">
        <f t="shared" si="188"/>
        <v>71107.004660265069</v>
      </c>
      <c r="EI135" s="108">
        <f t="shared" ref="EI135:EI198" si="240">SUM(EJ135:EL135)</f>
        <v>110312.91727151869</v>
      </c>
      <c r="EJ135" s="108">
        <f t="shared" si="189"/>
        <v>107830.21731833664</v>
      </c>
      <c r="EK135" s="108">
        <f t="shared" si="190"/>
        <v>319.24995318204498</v>
      </c>
      <c r="EL135" s="108">
        <f>SUMIF('20.01'!$BF:$BF,$B:$B,'20.01'!$E:$E)</f>
        <v>2163.4499999999998</v>
      </c>
      <c r="EM135" s="108">
        <f>SUMIF('20.01'!$BH:$BH,$B:$B,'20.01'!$E:$E)</f>
        <v>7126.8</v>
      </c>
      <c r="EO135" s="115">
        <v>4.6889648435838203E-3</v>
      </c>
      <c r="EP135" s="107">
        <v>3.4064189784426753</v>
      </c>
      <c r="EQ135" s="108">
        <f t="shared" ref="EQ135:EQ198" si="241">IF(EP135&gt;0,FH135,0)</f>
        <v>3003.7999999999997</v>
      </c>
      <c r="ER135" s="107">
        <v>3.0862334588345055</v>
      </c>
      <c r="ES135" s="108">
        <f t="shared" si="191"/>
        <v>3003.7999999999997</v>
      </c>
      <c r="ET135" s="107">
        <v>1.6009275980408491</v>
      </c>
      <c r="EU135" s="108">
        <f t="shared" si="192"/>
        <v>3003.7999999999997</v>
      </c>
      <c r="EV135" s="108">
        <f t="shared" si="168"/>
        <v>3003.8</v>
      </c>
      <c r="EW135" s="108">
        <f t="shared" si="169"/>
        <v>3003.8</v>
      </c>
      <c r="EX135" s="108">
        <f t="shared" si="193"/>
        <v>3003.8</v>
      </c>
      <c r="EY135" s="108">
        <f t="shared" si="194"/>
        <v>3003.8</v>
      </c>
      <c r="EZ135" s="108">
        <f t="shared" si="195"/>
        <v>3003.8</v>
      </c>
      <c r="FA135" s="108">
        <f t="shared" si="196"/>
        <v>3003.8</v>
      </c>
      <c r="FB135" s="108">
        <f t="shared" si="197"/>
        <v>3003.8</v>
      </c>
      <c r="FC135" s="108">
        <f t="shared" si="198"/>
        <v>3003.8</v>
      </c>
      <c r="FD135" s="108">
        <f t="shared" si="199"/>
        <v>3003.8</v>
      </c>
      <c r="FE135" s="108">
        <f t="shared" si="200"/>
        <v>3003.8</v>
      </c>
      <c r="FF135" s="108">
        <f t="shared" si="201"/>
        <v>3003.8</v>
      </c>
      <c r="FG135" s="108">
        <f t="shared" si="202"/>
        <v>3003.8</v>
      </c>
      <c r="FH135" s="108">
        <f t="shared" ref="FH135:FH198" si="242">AVERAGE(EV135:FG135)</f>
        <v>3003.7999999999997</v>
      </c>
      <c r="FI135" s="108">
        <v>0</v>
      </c>
    </row>
    <row r="136" spans="1:165" ht="12" customHeight="1" x14ac:dyDescent="0.25">
      <c r="A136" s="22">
        <f t="shared" ref="A136:A199" si="243">A135+1</f>
        <v>131</v>
      </c>
      <c r="B136" s="10" t="s">
        <v>129</v>
      </c>
      <c r="C136" s="28">
        <v>2021</v>
      </c>
      <c r="D136" s="282"/>
      <c r="E136" s="126">
        <f t="shared" si="175"/>
        <v>6958.5999999999995</v>
      </c>
      <c r="F136" s="11">
        <f>SUMIF(Площади!$A:$A,$B:$B,Площади!$C:$C)</f>
        <v>6929.9</v>
      </c>
      <c r="G136" s="11">
        <f>SUMIF(Площади!$A:$A,$B:$B,Площади!$G:$G)</f>
        <v>28.7</v>
      </c>
      <c r="H136" s="11">
        <f>SUMIF(Площади!$A:$A,$B:$B,Площади!$F:$F)</f>
        <v>1296.2</v>
      </c>
      <c r="I136" s="124" t="s">
        <v>493</v>
      </c>
      <c r="J136" s="12">
        <v>39.75</v>
      </c>
      <c r="K136" s="27">
        <v>4.49</v>
      </c>
      <c r="L136" s="27">
        <v>7.61</v>
      </c>
      <c r="M136" s="27">
        <v>11.85</v>
      </c>
      <c r="N136" s="27">
        <v>6.1</v>
      </c>
      <c r="O136" s="27">
        <v>2.78</v>
      </c>
      <c r="P136" s="27">
        <v>1.6</v>
      </c>
      <c r="Q136" s="27">
        <v>5.09</v>
      </c>
      <c r="R136" s="27">
        <v>0.23</v>
      </c>
      <c r="S136" s="35">
        <f t="shared" si="167"/>
        <v>41.34</v>
      </c>
      <c r="T136" s="33">
        <f t="shared" si="167"/>
        <v>4.6696</v>
      </c>
      <c r="U136" s="33">
        <f t="shared" si="167"/>
        <v>7.9144000000000005</v>
      </c>
      <c r="V136" s="33">
        <f t="shared" si="166"/>
        <v>12.324</v>
      </c>
      <c r="W136" s="33">
        <f t="shared" si="166"/>
        <v>6.3439999999999994</v>
      </c>
      <c r="X136" s="33">
        <f t="shared" si="166"/>
        <v>2.8912</v>
      </c>
      <c r="Y136" s="33">
        <f t="shared" si="163"/>
        <v>1.6640000000000001</v>
      </c>
      <c r="Z136" s="33">
        <f t="shared" si="163"/>
        <v>5.2935999999999996</v>
      </c>
      <c r="AA136" s="33">
        <f t="shared" si="163"/>
        <v>0.23920000000000002</v>
      </c>
      <c r="AB136" s="36"/>
      <c r="AC136" s="36"/>
      <c r="AD136" s="122" t="s">
        <v>395</v>
      </c>
      <c r="AE136" s="37">
        <v>4</v>
      </c>
      <c r="AF136" s="38" t="s">
        <v>396</v>
      </c>
      <c r="AG136" s="282"/>
      <c r="AH136" s="26">
        <v>34.24</v>
      </c>
      <c r="AI136" s="26">
        <v>34.24</v>
      </c>
      <c r="AJ136" s="26">
        <v>2190</v>
      </c>
      <c r="AK136" s="26">
        <v>35.89</v>
      </c>
      <c r="AL136" s="26">
        <v>5.93</v>
      </c>
      <c r="AM136" s="282"/>
      <c r="AN136" s="15">
        <v>1.2E-2</v>
      </c>
      <c r="AO136" s="15">
        <v>1.2E-2</v>
      </c>
      <c r="AP136" s="16">
        <f t="shared" si="203"/>
        <v>7.1880000000000002E-4</v>
      </c>
      <c r="AQ136" s="15">
        <f t="shared" si="204"/>
        <v>2.4E-2</v>
      </c>
      <c r="AR136" s="15">
        <v>3.23</v>
      </c>
      <c r="AS136" s="282"/>
      <c r="AT136" s="13">
        <f t="shared" si="205"/>
        <v>15.554400000000001</v>
      </c>
      <c r="AU136" s="13">
        <f t="shared" si="206"/>
        <v>15.554400000000001</v>
      </c>
      <c r="AV136" s="13">
        <f t="shared" si="207"/>
        <v>0.93170856000000002</v>
      </c>
      <c r="AW136" s="13">
        <f t="shared" si="208"/>
        <v>31.108800000000002</v>
      </c>
      <c r="AX136" s="13">
        <f t="shared" si="209"/>
        <v>4186.7260000000006</v>
      </c>
      <c r="AY136" s="26">
        <f t="shared" si="210"/>
        <v>7.6535891702353934E-2</v>
      </c>
      <c r="AZ136" s="26">
        <f t="shared" si="211"/>
        <v>7.6535891702353934E-2</v>
      </c>
      <c r="BA136" s="26">
        <f t="shared" si="212"/>
        <v>0.29322589980743258</v>
      </c>
      <c r="BB136" s="26">
        <f t="shared" si="213"/>
        <v>0.16044819820078754</v>
      </c>
      <c r="BC136" s="26">
        <f t="shared" si="214"/>
        <v>3.5678563475411726</v>
      </c>
      <c r="BD136" s="282"/>
      <c r="BE136" s="108">
        <f t="shared" si="215"/>
        <v>132609.20126968049</v>
      </c>
      <c r="BF136" s="108">
        <f t="shared" si="216"/>
        <v>127215.31361796962</v>
      </c>
      <c r="BG136" s="108">
        <f t="shared" si="176"/>
        <v>35962.786550131743</v>
      </c>
      <c r="BH136" s="108">
        <f t="shared" si="177"/>
        <v>5980.6656130114707</v>
      </c>
      <c r="BI136" s="108">
        <f t="shared" si="178"/>
        <v>2133.4005931466868</v>
      </c>
      <c r="BJ136" s="108">
        <f t="shared" si="173"/>
        <v>26200.240861679715</v>
      </c>
      <c r="BK136" s="108">
        <f>SUMIF('20.01'!$K:$K,$B:$B,'20.01'!$E:$E)</f>
        <v>56938.22</v>
      </c>
      <c r="BL136" s="108">
        <f t="shared" si="217"/>
        <v>0</v>
      </c>
      <c r="BM136" s="108">
        <f>SUMIF('20.01'!$AI:$AI,$B:$B,'20.01'!$E:$E)</f>
        <v>0</v>
      </c>
      <c r="BN136" s="108">
        <f>SUMIF('20.01'!$L:$L,$B:$B,'20.01'!$E:$E)</f>
        <v>0</v>
      </c>
      <c r="BO136" s="108">
        <f>SUMIF('20.01'!$M:$M,$B:$B,'20.01'!$E:$E)</f>
        <v>0</v>
      </c>
      <c r="BP136" s="108">
        <f>SUMIF('20.01'!$N:$N,$B:$B,'20.01'!$E:$E)</f>
        <v>0</v>
      </c>
      <c r="BQ136" s="108">
        <f>SUMIF('20.01'!$O:$O,$B:$B,'20.01'!$E:$E)</f>
        <v>0</v>
      </c>
      <c r="BR136" s="108">
        <f>SUMIF('20.01'!$T:$T,$B:$B,'20.01'!$E:$E)</f>
        <v>0</v>
      </c>
      <c r="BS136" s="108">
        <f>SUMIF('20.01'!$AT:$AT,$B:$B,'20.01'!$E:$E)</f>
        <v>0</v>
      </c>
      <c r="BT136" s="108">
        <f>SUMIF('20.01'!$AO:$AO,$B:$B,'20.01'!$E:$E)</f>
        <v>0</v>
      </c>
      <c r="BU136" s="108">
        <f t="shared" si="218"/>
        <v>0</v>
      </c>
      <c r="BV136" s="108">
        <f>SUMIF('20.01'!$AE:$AE,$B:$B,'20.01'!$E:$E)</f>
        <v>0</v>
      </c>
      <c r="BW136" s="108">
        <f>SUMIF('20.01'!$AF:$AF,$B:$B,'20.01'!$E:$E)</f>
        <v>0</v>
      </c>
      <c r="BX136" s="108">
        <f>SUMIF('20.01'!$AG:$AG,$B:$B,'20.01'!$E:$E)</f>
        <v>0</v>
      </c>
      <c r="BY136" s="108">
        <f t="shared" si="219"/>
        <v>0</v>
      </c>
      <c r="BZ136" s="108">
        <f>SUMIF('20.01'!$AH:$AH,$B:$B,'20.01'!$E:$E)</f>
        <v>0</v>
      </c>
      <c r="CA136" s="108">
        <f>SUMIF('20.01'!$AP:$AP,$B:$B,'20.01'!$E:$E)</f>
        <v>0</v>
      </c>
      <c r="CB136" s="108">
        <f>SUMIF('20.01'!$AD:$AD,$B:$B,'20.01'!$E:$E)</f>
        <v>0</v>
      </c>
      <c r="CC136" s="108">
        <f t="shared" si="220"/>
        <v>0</v>
      </c>
      <c r="CD136" s="108">
        <f>SUMIF('20.01'!$Z:$Z,$B:$B,'20.01'!$E:$E)</f>
        <v>0</v>
      </c>
      <c r="CE136" s="108">
        <f>SUMIF('20.01'!$S:$S,$B:$B,'20.01'!$E:$E)</f>
        <v>0</v>
      </c>
      <c r="CF136" s="108">
        <f t="shared" si="221"/>
        <v>833.33</v>
      </c>
      <c r="CG136" s="108">
        <f>SUMIF('20.01'!$AJ:$AJ,$B:$B,'20.01'!$E:$E)</f>
        <v>0</v>
      </c>
      <c r="CH136" s="108">
        <f>SUMIF('20.01'!$AL:$AL,$B:$B,'20.01'!$E:$E)</f>
        <v>0</v>
      </c>
      <c r="CI136" s="108">
        <f>SUMIF('20.01'!$AM:$AM,$B:$B,'20.01'!$E:$E)</f>
        <v>0</v>
      </c>
      <c r="CJ136" s="108">
        <f>SUMIF('20.01'!$W:$W,$B:$B,'20.01'!$E:$E)</f>
        <v>0</v>
      </c>
      <c r="CK136" s="108">
        <f>SUMIF('20.01'!$AR:$AR,$B:$B,'20.01'!$E:$E)</f>
        <v>833.33</v>
      </c>
      <c r="CL136" s="108">
        <f t="shared" si="222"/>
        <v>0</v>
      </c>
      <c r="CM136" s="108">
        <f>SUMIF('20.01'!$P:$P,$B:$B,'20.01'!$E:$E)</f>
        <v>0</v>
      </c>
      <c r="CN136" s="108">
        <f>SUMIF('20.01'!$Q:$Q,$B:$B,'20.01'!$E:$E)</f>
        <v>0</v>
      </c>
      <c r="CO136" s="108">
        <f>SUMIF('20.01'!$AK:$AK,$B:$B,'20.01'!$E:$E)</f>
        <v>0</v>
      </c>
      <c r="CP136" s="108">
        <f>SUMIF('20.01'!$U:$U,$B:$B,'20.01'!$E:$E)</f>
        <v>0</v>
      </c>
      <c r="CQ136" s="108">
        <f>SUMIF('20.01'!$R:$R,$B:$B,'20.01'!$E:$E)</f>
        <v>0</v>
      </c>
      <c r="CR136" s="108">
        <f>SUMIF('20.01'!$V:$V,$B:$B,'20.01'!$E:$E)</f>
        <v>0</v>
      </c>
      <c r="CS136" s="108">
        <f t="shared" si="223"/>
        <v>0</v>
      </c>
      <c r="CT136" s="108">
        <f>SUMIF('20.01'!$AQ:$AQ,$B:$B,'20.01'!$E:$E)</f>
        <v>0</v>
      </c>
      <c r="CU136" s="108">
        <f>SUMIF('20.01'!$AC:$AC,$B:$B,'20.01'!$E:$E)</f>
        <v>0</v>
      </c>
      <c r="CV136" s="108">
        <f>SUMIF('20.01'!$AS:$AS,$B:$B,'20.01'!$E:$E)</f>
        <v>0</v>
      </c>
      <c r="CW136" s="108">
        <f t="shared" si="224"/>
        <v>0</v>
      </c>
      <c r="CX136" s="108">
        <f>SUMIF('20.01'!$AB:$AB,$B:$B,'20.01'!$E:$E)</f>
        <v>0</v>
      </c>
      <c r="CY136" s="108">
        <f>SUMIF('20.01'!$AA:$AA,$B:$B,'20.01'!$E:$E)</f>
        <v>0</v>
      </c>
      <c r="CZ136" s="108">
        <f>SUMIF('20.01'!$AN:$AN,$B:$B,'20.01'!$E:$E)</f>
        <v>0</v>
      </c>
      <c r="DA136" s="108">
        <f>SUMIF('20.01'!$X:$X,$B:$B,'20.01'!$E:$E)</f>
        <v>0</v>
      </c>
      <c r="DB136" s="108">
        <f>SUMIF('20.01'!$Y:$Y,$B:$B,'20.01'!$E:$E)</f>
        <v>0</v>
      </c>
      <c r="DC136" s="108">
        <f t="shared" si="225"/>
        <v>4560.5576517108575</v>
      </c>
      <c r="DD136" s="127">
        <f t="shared" si="226"/>
        <v>741905.6494310135</v>
      </c>
      <c r="DE136" s="127">
        <f t="shared" si="174"/>
        <v>626820.59994737641</v>
      </c>
      <c r="DF136" s="127">
        <f t="shared" si="227"/>
        <v>1077.6860140553572</v>
      </c>
      <c r="DG136" s="127">
        <f t="shared" si="179"/>
        <v>493.72104797222005</v>
      </c>
      <c r="DH136" s="127">
        <f t="shared" si="180"/>
        <v>583.96496608313703</v>
      </c>
      <c r="DI136" s="108">
        <f>SUMIF('20.01'!$AZ:$AZ,$B:$B,'20.01'!$E:$E)+FH136*$DI$249</f>
        <v>691.497012300439</v>
      </c>
      <c r="DJ136" s="108">
        <f>SUMIF('20.01'!$AY:$AY,$B:$B,'20.01'!$E:$E)</f>
        <v>0</v>
      </c>
      <c r="DK136" s="108">
        <f t="shared" si="181"/>
        <v>993.13545810193023</v>
      </c>
      <c r="DL136" s="108">
        <f>SUMIF('20.01'!$AX:$AX,$B:$B,'20.01'!$E:$E)</f>
        <v>0</v>
      </c>
      <c r="DM136" s="108">
        <f t="shared" si="182"/>
        <v>111328.60800167588</v>
      </c>
      <c r="DN136" s="108">
        <f>SUMIF('20.01'!$BA:$BA,$B:$B,'20.01'!$E:$E)</f>
        <v>0</v>
      </c>
      <c r="DO136" s="108">
        <f t="shared" si="183"/>
        <v>994.12299750342379</v>
      </c>
      <c r="DP136" s="108">
        <f>SUMIF('20.01'!$AW:$AW,$B:$B,'20.01'!$E:$E)</f>
        <v>0</v>
      </c>
      <c r="DQ136" s="108">
        <f t="shared" si="228"/>
        <v>526843.17519553332</v>
      </c>
      <c r="DR136" s="108">
        <f t="shared" si="229"/>
        <v>436254.84317213134</v>
      </c>
      <c r="DS136" s="108">
        <f t="shared" si="184"/>
        <v>140296.34268614944</v>
      </c>
      <c r="DT136" s="108">
        <f t="shared" si="185"/>
        <v>295958.50048598187</v>
      </c>
      <c r="DU136" s="108">
        <f t="shared" si="230"/>
        <v>74055.966504260694</v>
      </c>
      <c r="DV136" s="108">
        <f t="shared" si="231"/>
        <v>43969.724745359723</v>
      </c>
      <c r="DW136" s="108">
        <f t="shared" si="232"/>
        <v>30086.241758900964</v>
      </c>
      <c r="DX136" s="108">
        <f t="shared" si="233"/>
        <v>6234.0070618277605</v>
      </c>
      <c r="DY136" s="108">
        <f t="shared" si="234"/>
        <v>3671.0131351517157</v>
      </c>
      <c r="DZ136" s="108">
        <f t="shared" si="235"/>
        <v>2562.9939266760452</v>
      </c>
      <c r="EA136" s="108">
        <f t="shared" si="236"/>
        <v>4930.7447300808226</v>
      </c>
      <c r="EB136" s="108">
        <f t="shared" si="237"/>
        <v>389.18006109416149</v>
      </c>
      <c r="EC136" s="108">
        <f t="shared" si="238"/>
        <v>4978.4336661385423</v>
      </c>
      <c r="ED136" s="108">
        <f t="shared" si="172"/>
        <v>89627.026408601319</v>
      </c>
      <c r="EE136" s="108">
        <f t="shared" si="186"/>
        <v>696773.72270782699</v>
      </c>
      <c r="EF136" s="108">
        <f t="shared" si="239"/>
        <v>287305.54665625509</v>
      </c>
      <c r="EG136" s="108">
        <f t="shared" si="187"/>
        <v>244741.76196643952</v>
      </c>
      <c r="EH136" s="108">
        <f t="shared" si="188"/>
        <v>164726.41408513239</v>
      </c>
      <c r="EI136" s="108">
        <f t="shared" si="240"/>
        <v>259221.54836187718</v>
      </c>
      <c r="EJ136" s="108">
        <f t="shared" si="189"/>
        <v>249828.08922206258</v>
      </c>
      <c r="EK136" s="108">
        <f t="shared" si="190"/>
        <v>739.65913981460903</v>
      </c>
      <c r="EL136" s="108">
        <f>SUMIF('20.01'!$BF:$BF,$B:$B,'20.01'!$E:$E)</f>
        <v>8653.7999999999993</v>
      </c>
      <c r="EM136" s="108">
        <f>SUMIF('20.01'!$BH:$BH,$B:$B,'20.01'!$E:$E)</f>
        <v>13490</v>
      </c>
      <c r="EO136" s="115">
        <v>1.0863699957532865E-2</v>
      </c>
      <c r="EP136" s="107">
        <v>3.4064173228346464</v>
      </c>
      <c r="EQ136" s="108">
        <f t="shared" si="241"/>
        <v>6958.6000000000013</v>
      </c>
      <c r="ER136" s="107">
        <v>3.0862314960629926</v>
      </c>
      <c r="ES136" s="108">
        <f t="shared" si="191"/>
        <v>6958.6000000000013</v>
      </c>
      <c r="ET136" s="107">
        <v>1.6009275590551182</v>
      </c>
      <c r="EU136" s="108">
        <f t="shared" si="192"/>
        <v>6958.6000000000013</v>
      </c>
      <c r="EV136" s="108">
        <f t="shared" si="168"/>
        <v>6958.5999999999995</v>
      </c>
      <c r="EW136" s="108">
        <f t="shared" si="169"/>
        <v>6958.5999999999995</v>
      </c>
      <c r="EX136" s="108">
        <f t="shared" si="193"/>
        <v>6958.5999999999995</v>
      </c>
      <c r="EY136" s="108">
        <f t="shared" si="194"/>
        <v>6958.5999999999995</v>
      </c>
      <c r="EZ136" s="108">
        <f t="shared" si="195"/>
        <v>6958.5999999999995</v>
      </c>
      <c r="FA136" s="108">
        <f t="shared" si="196"/>
        <v>6958.5999999999995</v>
      </c>
      <c r="FB136" s="108">
        <f t="shared" si="197"/>
        <v>6958.5999999999995</v>
      </c>
      <c r="FC136" s="108">
        <f t="shared" si="198"/>
        <v>6958.5999999999995</v>
      </c>
      <c r="FD136" s="108">
        <f t="shared" si="199"/>
        <v>6958.5999999999995</v>
      </c>
      <c r="FE136" s="108">
        <f t="shared" si="200"/>
        <v>6958.5999999999995</v>
      </c>
      <c r="FF136" s="108">
        <f t="shared" si="201"/>
        <v>6958.5999999999995</v>
      </c>
      <c r="FG136" s="108">
        <f t="shared" si="202"/>
        <v>6958.5999999999995</v>
      </c>
      <c r="FH136" s="108">
        <f t="shared" si="242"/>
        <v>6958.6000000000013</v>
      </c>
      <c r="FI136" s="108">
        <v>6958.6000000000013</v>
      </c>
    </row>
    <row r="137" spans="1:165" ht="12" customHeight="1" x14ac:dyDescent="0.25">
      <c r="A137" s="22">
        <f t="shared" si="243"/>
        <v>132</v>
      </c>
      <c r="B137" s="10" t="s">
        <v>130</v>
      </c>
      <c r="C137" s="28">
        <v>2021</v>
      </c>
      <c r="D137" s="282"/>
      <c r="E137" s="126">
        <f t="shared" si="175"/>
        <v>3314.2</v>
      </c>
      <c r="F137" s="11">
        <f>SUMIF(Площади!$A:$A,$B:$B,Площади!$C:$C)</f>
        <v>3314.2</v>
      </c>
      <c r="G137" s="11">
        <f>SUMIF(Площади!$A:$A,$B:$B,Площади!$G:$G)</f>
        <v>0</v>
      </c>
      <c r="H137" s="11">
        <f>SUMIF(Площади!$A:$A,$B:$B,Площади!$F:$F)</f>
        <v>845.1</v>
      </c>
      <c r="I137" s="124" t="s">
        <v>493</v>
      </c>
      <c r="J137" s="12">
        <v>39.75</v>
      </c>
      <c r="K137" s="27">
        <v>4.49</v>
      </c>
      <c r="L137" s="27">
        <v>7.61</v>
      </c>
      <c r="M137" s="27">
        <v>11.85</v>
      </c>
      <c r="N137" s="27">
        <v>6.1</v>
      </c>
      <c r="O137" s="27">
        <v>2.78</v>
      </c>
      <c r="P137" s="27">
        <v>1.6</v>
      </c>
      <c r="Q137" s="27">
        <v>5.09</v>
      </c>
      <c r="R137" s="27">
        <v>0.23</v>
      </c>
      <c r="S137" s="35">
        <f t="shared" si="167"/>
        <v>41.34</v>
      </c>
      <c r="T137" s="33">
        <f t="shared" si="167"/>
        <v>4.6696</v>
      </c>
      <c r="U137" s="33">
        <f t="shared" si="167"/>
        <v>7.9144000000000005</v>
      </c>
      <c r="V137" s="33">
        <f t="shared" si="166"/>
        <v>12.324</v>
      </c>
      <c r="W137" s="33">
        <f t="shared" si="166"/>
        <v>6.3439999999999994</v>
      </c>
      <c r="X137" s="33">
        <f t="shared" si="166"/>
        <v>2.8912</v>
      </c>
      <c r="Y137" s="33">
        <f t="shared" si="163"/>
        <v>1.6640000000000001</v>
      </c>
      <c r="Z137" s="33">
        <f t="shared" si="163"/>
        <v>5.2935999999999996</v>
      </c>
      <c r="AA137" s="33">
        <f t="shared" si="163"/>
        <v>0.23920000000000002</v>
      </c>
      <c r="AB137" s="36"/>
      <c r="AC137" s="36"/>
      <c r="AD137" s="122" t="s">
        <v>395</v>
      </c>
      <c r="AE137" s="37">
        <v>2</v>
      </c>
      <c r="AF137" s="38" t="s">
        <v>396</v>
      </c>
      <c r="AG137" s="282"/>
      <c r="AH137" s="26">
        <v>34.24</v>
      </c>
      <c r="AI137" s="26">
        <v>34.24</v>
      </c>
      <c r="AJ137" s="26">
        <v>2190</v>
      </c>
      <c r="AK137" s="26">
        <v>35.89</v>
      </c>
      <c r="AL137" s="26">
        <v>5.93</v>
      </c>
      <c r="AM137" s="282"/>
      <c r="AN137" s="15">
        <v>7.0000000000000001E-3</v>
      </c>
      <c r="AO137" s="15">
        <v>7.0000000000000001E-3</v>
      </c>
      <c r="AP137" s="16">
        <f t="shared" si="203"/>
        <v>4.193E-4</v>
      </c>
      <c r="AQ137" s="15">
        <f t="shared" si="204"/>
        <v>1.4E-2</v>
      </c>
      <c r="AR137" s="15">
        <v>3.23</v>
      </c>
      <c r="AS137" s="282"/>
      <c r="AT137" s="13">
        <f t="shared" si="205"/>
        <v>5.9157000000000002</v>
      </c>
      <c r="AU137" s="13">
        <f t="shared" si="206"/>
        <v>5.9157000000000002</v>
      </c>
      <c r="AV137" s="13">
        <f t="shared" si="207"/>
        <v>0.35435042999999999</v>
      </c>
      <c r="AW137" s="13">
        <f t="shared" si="208"/>
        <v>11.8314</v>
      </c>
      <c r="AX137" s="13">
        <f t="shared" si="209"/>
        <v>2729.6730000000002</v>
      </c>
      <c r="AY137" s="26">
        <f t="shared" si="210"/>
        <v>6.1116881298654287E-2</v>
      </c>
      <c r="AZ137" s="26">
        <f t="shared" si="211"/>
        <v>6.1116881298654287E-2</v>
      </c>
      <c r="BA137" s="26">
        <f t="shared" si="212"/>
        <v>0.23415226651982379</v>
      </c>
      <c r="BB137" s="26">
        <f t="shared" si="213"/>
        <v>0.12812411622714381</v>
      </c>
      <c r="BC137" s="26">
        <f t="shared" si="214"/>
        <v>4.8841231337879432</v>
      </c>
      <c r="BD137" s="282"/>
      <c r="BE137" s="108">
        <f t="shared" si="215"/>
        <v>231345.91476331087</v>
      </c>
      <c r="BF137" s="108">
        <f t="shared" si="216"/>
        <v>83187.569896340472</v>
      </c>
      <c r="BG137" s="108">
        <f t="shared" si="176"/>
        <v>17128.138876274908</v>
      </c>
      <c r="BH137" s="108">
        <f t="shared" si="177"/>
        <v>2848.4353138048755</v>
      </c>
      <c r="BI137" s="108">
        <f t="shared" si="178"/>
        <v>1016.0831554920167</v>
      </c>
      <c r="BJ137" s="108">
        <f t="shared" si="173"/>
        <v>12478.492550768671</v>
      </c>
      <c r="BK137" s="108">
        <f>SUMIF('20.01'!$K:$K,$B:$B,'20.01'!$E:$E)</f>
        <v>49716.42</v>
      </c>
      <c r="BL137" s="108">
        <f t="shared" si="217"/>
        <v>51186.27</v>
      </c>
      <c r="BM137" s="108">
        <f>SUMIF('20.01'!$AI:$AI,$B:$B,'20.01'!$E:$E)</f>
        <v>0</v>
      </c>
      <c r="BN137" s="108">
        <f>SUMIF('20.01'!$L:$L,$B:$B,'20.01'!$E:$E)</f>
        <v>51186.27</v>
      </c>
      <c r="BO137" s="108">
        <f>SUMIF('20.01'!$M:$M,$B:$B,'20.01'!$E:$E)</f>
        <v>0</v>
      </c>
      <c r="BP137" s="108">
        <f>SUMIF('20.01'!$N:$N,$B:$B,'20.01'!$E:$E)</f>
        <v>0</v>
      </c>
      <c r="BQ137" s="108">
        <f>SUMIF('20.01'!$O:$O,$B:$B,'20.01'!$E:$E)</f>
        <v>0</v>
      </c>
      <c r="BR137" s="108">
        <f>SUMIF('20.01'!$T:$T,$B:$B,'20.01'!$E:$E)</f>
        <v>0</v>
      </c>
      <c r="BS137" s="108">
        <f>SUMIF('20.01'!$AT:$AT,$B:$B,'20.01'!$E:$E)</f>
        <v>0</v>
      </c>
      <c r="BT137" s="108">
        <f>SUMIF('20.01'!$AO:$AO,$B:$B,'20.01'!$E:$E)</f>
        <v>0</v>
      </c>
      <c r="BU137" s="108">
        <f t="shared" si="218"/>
        <v>0</v>
      </c>
      <c r="BV137" s="108">
        <f>SUMIF('20.01'!$AE:$AE,$B:$B,'20.01'!$E:$E)</f>
        <v>0</v>
      </c>
      <c r="BW137" s="108">
        <f>SUMIF('20.01'!$AF:$AF,$B:$B,'20.01'!$E:$E)</f>
        <v>0</v>
      </c>
      <c r="BX137" s="108">
        <f>SUMIF('20.01'!$AG:$AG,$B:$B,'20.01'!$E:$E)</f>
        <v>0</v>
      </c>
      <c r="BY137" s="108">
        <f t="shared" si="219"/>
        <v>0</v>
      </c>
      <c r="BZ137" s="108">
        <f>SUMIF('20.01'!$AH:$AH,$B:$B,'20.01'!$E:$E)</f>
        <v>0</v>
      </c>
      <c r="CA137" s="108">
        <f>SUMIF('20.01'!$AP:$AP,$B:$B,'20.01'!$E:$E)</f>
        <v>0</v>
      </c>
      <c r="CB137" s="108">
        <f>SUMIF('20.01'!$AD:$AD,$B:$B,'20.01'!$E:$E)</f>
        <v>0</v>
      </c>
      <c r="CC137" s="108">
        <f t="shared" si="220"/>
        <v>0</v>
      </c>
      <c r="CD137" s="108">
        <f>SUMIF('20.01'!$Z:$Z,$B:$B,'20.01'!$E:$E)</f>
        <v>0</v>
      </c>
      <c r="CE137" s="108">
        <f>SUMIF('20.01'!$S:$S,$B:$B,'20.01'!$E:$E)</f>
        <v>0</v>
      </c>
      <c r="CF137" s="108">
        <f t="shared" si="221"/>
        <v>0</v>
      </c>
      <c r="CG137" s="108">
        <f>SUMIF('20.01'!$AJ:$AJ,$B:$B,'20.01'!$E:$E)</f>
        <v>0</v>
      </c>
      <c r="CH137" s="108">
        <f>SUMIF('20.01'!$AL:$AL,$B:$B,'20.01'!$E:$E)</f>
        <v>0</v>
      </c>
      <c r="CI137" s="108">
        <f>SUMIF('20.01'!$AM:$AM,$B:$B,'20.01'!$E:$E)</f>
        <v>0</v>
      </c>
      <c r="CJ137" s="108">
        <f>SUMIF('20.01'!$W:$W,$B:$B,'20.01'!$E:$E)</f>
        <v>0</v>
      </c>
      <c r="CK137" s="108">
        <f>SUMIF('20.01'!$AR:$AR,$B:$B,'20.01'!$E:$E)</f>
        <v>0</v>
      </c>
      <c r="CL137" s="108">
        <f t="shared" si="222"/>
        <v>94800</v>
      </c>
      <c r="CM137" s="108">
        <f>SUMIF('20.01'!$P:$P,$B:$B,'20.01'!$E:$E)</f>
        <v>94800</v>
      </c>
      <c r="CN137" s="108">
        <f>SUMIF('20.01'!$Q:$Q,$B:$B,'20.01'!$E:$E)</f>
        <v>0</v>
      </c>
      <c r="CO137" s="108">
        <f>SUMIF('20.01'!$AK:$AK,$B:$B,'20.01'!$E:$E)</f>
        <v>0</v>
      </c>
      <c r="CP137" s="108">
        <f>SUMIF('20.01'!$U:$U,$B:$B,'20.01'!$E:$E)</f>
        <v>0</v>
      </c>
      <c r="CQ137" s="108">
        <f>SUMIF('20.01'!$R:$R,$B:$B,'20.01'!$E:$E)</f>
        <v>0</v>
      </c>
      <c r="CR137" s="108">
        <f>SUMIF('20.01'!$V:$V,$B:$B,'20.01'!$E:$E)</f>
        <v>0</v>
      </c>
      <c r="CS137" s="108">
        <f t="shared" si="223"/>
        <v>0</v>
      </c>
      <c r="CT137" s="108">
        <f>SUMIF('20.01'!$AQ:$AQ,$B:$B,'20.01'!$E:$E)</f>
        <v>0</v>
      </c>
      <c r="CU137" s="108">
        <f>SUMIF('20.01'!$AC:$AC,$B:$B,'20.01'!$E:$E)</f>
        <v>0</v>
      </c>
      <c r="CV137" s="108">
        <f>SUMIF('20.01'!$AS:$AS,$B:$B,'20.01'!$E:$E)</f>
        <v>0</v>
      </c>
      <c r="CW137" s="108">
        <f t="shared" si="224"/>
        <v>0</v>
      </c>
      <c r="CX137" s="108">
        <f>SUMIF('20.01'!$AB:$AB,$B:$B,'20.01'!$E:$E)</f>
        <v>0</v>
      </c>
      <c r="CY137" s="108">
        <f>SUMIF('20.01'!$AA:$AA,$B:$B,'20.01'!$E:$E)</f>
        <v>0</v>
      </c>
      <c r="CZ137" s="108">
        <f>SUMIF('20.01'!$AN:$AN,$B:$B,'20.01'!$E:$E)</f>
        <v>0</v>
      </c>
      <c r="DA137" s="108">
        <f>SUMIF('20.01'!$X:$X,$B:$B,'20.01'!$E:$E)</f>
        <v>0</v>
      </c>
      <c r="DB137" s="108">
        <f>SUMIF('20.01'!$Y:$Y,$B:$B,'20.01'!$E:$E)</f>
        <v>0</v>
      </c>
      <c r="DC137" s="108">
        <f t="shared" si="225"/>
        <v>2172.0748669703844</v>
      </c>
      <c r="DD137" s="127">
        <f t="shared" si="226"/>
        <v>353350.34394048573</v>
      </c>
      <c r="DE137" s="127">
        <f t="shared" si="174"/>
        <v>298538.33132319635</v>
      </c>
      <c r="DF137" s="127">
        <f t="shared" si="227"/>
        <v>513.27378894925175</v>
      </c>
      <c r="DG137" s="127">
        <f t="shared" si="179"/>
        <v>235.14648021003237</v>
      </c>
      <c r="DH137" s="127">
        <f t="shared" si="180"/>
        <v>278.12730873921936</v>
      </c>
      <c r="DI137" s="108">
        <f>SUMIF('20.01'!$AZ:$AZ,$B:$B,'20.01'!$E:$E)+FH137*$DI$249</f>
        <v>329.34202255713996</v>
      </c>
      <c r="DJ137" s="108">
        <f>SUMIF('20.01'!$AY:$AY,$B:$B,'20.01'!$E:$E)</f>
        <v>0</v>
      </c>
      <c r="DK137" s="108">
        <f t="shared" si="181"/>
        <v>473.00456057848072</v>
      </c>
      <c r="DL137" s="108">
        <f>SUMIF('20.01'!$AX:$AX,$B:$B,'20.01'!$E:$E)</f>
        <v>0</v>
      </c>
      <c r="DM137" s="108">
        <f t="shared" si="182"/>
        <v>53022.917345321483</v>
      </c>
      <c r="DN137" s="108">
        <f>SUMIF('20.01'!$BA:$BA,$B:$B,'20.01'!$E:$E)</f>
        <v>0</v>
      </c>
      <c r="DO137" s="108">
        <f t="shared" si="183"/>
        <v>473.47489988300032</v>
      </c>
      <c r="DP137" s="108">
        <f>SUMIF('20.01'!$AW:$AW,$B:$B,'20.01'!$E:$E)</f>
        <v>0</v>
      </c>
      <c r="DQ137" s="108">
        <f t="shared" si="228"/>
        <v>250921.68701075445</v>
      </c>
      <c r="DR137" s="108">
        <f t="shared" si="229"/>
        <v>207776.82310250297</v>
      </c>
      <c r="DS137" s="108">
        <f t="shared" si="184"/>
        <v>66819.495147075024</v>
      </c>
      <c r="DT137" s="108">
        <f t="shared" si="185"/>
        <v>140957.32795542793</v>
      </c>
      <c r="DU137" s="108">
        <f t="shared" si="230"/>
        <v>35270.928662147657</v>
      </c>
      <c r="DV137" s="108">
        <f t="shared" si="231"/>
        <v>20941.635063241334</v>
      </c>
      <c r="DW137" s="108">
        <f t="shared" si="232"/>
        <v>14329.293598906323</v>
      </c>
      <c r="DX137" s="108">
        <f t="shared" si="233"/>
        <v>2969.0952496636619</v>
      </c>
      <c r="DY137" s="108">
        <f t="shared" si="234"/>
        <v>1748.407974667291</v>
      </c>
      <c r="DZ137" s="108">
        <f t="shared" si="235"/>
        <v>1220.6872749963709</v>
      </c>
      <c r="EA137" s="108">
        <f t="shared" si="236"/>
        <v>2348.3853338938661</v>
      </c>
      <c r="EB137" s="108">
        <f t="shared" si="237"/>
        <v>185.35633007764056</v>
      </c>
      <c r="EC137" s="108">
        <f t="shared" si="238"/>
        <v>2371.0983324686508</v>
      </c>
      <c r="ED137" s="108">
        <f t="shared" si="172"/>
        <v>42687.019073288648</v>
      </c>
      <c r="EE137" s="108">
        <f t="shared" si="186"/>
        <v>331855.18233528</v>
      </c>
      <c r="EF137" s="108">
        <f t="shared" si="239"/>
        <v>136836.15134195963</v>
      </c>
      <c r="EG137" s="108">
        <f t="shared" si="187"/>
        <v>116564.12892092858</v>
      </c>
      <c r="EH137" s="108">
        <f t="shared" si="188"/>
        <v>78454.902072391793</v>
      </c>
      <c r="EI137" s="108">
        <f t="shared" si="240"/>
        <v>123897.93836237522</v>
      </c>
      <c r="EJ137" s="108">
        <f t="shared" si="189"/>
        <v>118990.88532694925</v>
      </c>
      <c r="EK137" s="108">
        <f t="shared" si="190"/>
        <v>352.2930354259683</v>
      </c>
      <c r="EL137" s="108">
        <f>SUMIF('20.01'!$BF:$BF,$B:$B,'20.01'!$E:$E)</f>
        <v>4554.76</v>
      </c>
      <c r="EM137" s="108">
        <f>SUMIF('20.01'!$BH:$BH,$B:$B,'20.01'!$E:$E)</f>
        <v>6555</v>
      </c>
      <c r="EO137" s="115">
        <v>5.1742831636684451E-3</v>
      </c>
      <c r="EP137" s="107">
        <v>3.406414747876378</v>
      </c>
      <c r="EQ137" s="108">
        <f t="shared" si="241"/>
        <v>3314.1999999999994</v>
      </c>
      <c r="ER137" s="107">
        <v>3.0862314115308154</v>
      </c>
      <c r="ES137" s="108">
        <f t="shared" si="191"/>
        <v>3314.1999999999994</v>
      </c>
      <c r="ET137" s="107">
        <v>1.6009265859389119</v>
      </c>
      <c r="EU137" s="108">
        <f t="shared" si="192"/>
        <v>3314.1999999999994</v>
      </c>
      <c r="EV137" s="108">
        <f t="shared" si="168"/>
        <v>3314.2</v>
      </c>
      <c r="EW137" s="108">
        <f t="shared" si="169"/>
        <v>3314.2</v>
      </c>
      <c r="EX137" s="108">
        <f t="shared" si="193"/>
        <v>3314.2</v>
      </c>
      <c r="EY137" s="108">
        <f t="shared" si="194"/>
        <v>3314.2</v>
      </c>
      <c r="EZ137" s="108">
        <f t="shared" si="195"/>
        <v>3314.2</v>
      </c>
      <c r="FA137" s="108">
        <f t="shared" si="196"/>
        <v>3314.2</v>
      </c>
      <c r="FB137" s="108">
        <f t="shared" si="197"/>
        <v>3314.2</v>
      </c>
      <c r="FC137" s="108">
        <f t="shared" si="198"/>
        <v>3314.2</v>
      </c>
      <c r="FD137" s="108">
        <f t="shared" si="199"/>
        <v>3314.2</v>
      </c>
      <c r="FE137" s="108">
        <f t="shared" si="200"/>
        <v>3314.2</v>
      </c>
      <c r="FF137" s="108">
        <f t="shared" si="201"/>
        <v>3314.2</v>
      </c>
      <c r="FG137" s="108">
        <f t="shared" si="202"/>
        <v>3314.2</v>
      </c>
      <c r="FH137" s="108">
        <f t="shared" si="242"/>
        <v>3314.1999999999994</v>
      </c>
      <c r="FI137" s="108">
        <v>3314.1999999999994</v>
      </c>
    </row>
    <row r="138" spans="1:165" ht="12" customHeight="1" x14ac:dyDescent="0.25">
      <c r="A138" s="22">
        <f t="shared" si="243"/>
        <v>133</v>
      </c>
      <c r="B138" s="10" t="s">
        <v>131</v>
      </c>
      <c r="C138" s="28">
        <v>2021</v>
      </c>
      <c r="D138" s="282"/>
      <c r="E138" s="126">
        <f t="shared" si="175"/>
        <v>7068.4</v>
      </c>
      <c r="F138" s="11">
        <f>SUMIF(Площади!$A:$A,$B:$B,Площади!$C:$C)</f>
        <v>7068.4</v>
      </c>
      <c r="G138" s="11">
        <f>SUMIF(Площади!$A:$A,$B:$B,Площади!$G:$G)</f>
        <v>0</v>
      </c>
      <c r="H138" s="11">
        <f>SUMIF(Площади!$A:$A,$B:$B,Площади!$F:$F)</f>
        <v>1732.7</v>
      </c>
      <c r="I138" s="124" t="s">
        <v>493</v>
      </c>
      <c r="J138" s="12">
        <v>39.75</v>
      </c>
      <c r="K138" s="27">
        <v>4.49</v>
      </c>
      <c r="L138" s="27">
        <v>7.61</v>
      </c>
      <c r="M138" s="27">
        <v>11.85</v>
      </c>
      <c r="N138" s="27">
        <v>6.1</v>
      </c>
      <c r="O138" s="27">
        <v>2.78</v>
      </c>
      <c r="P138" s="27">
        <v>1.6</v>
      </c>
      <c r="Q138" s="27">
        <v>5.09</v>
      </c>
      <c r="R138" s="27">
        <v>0.23</v>
      </c>
      <c r="S138" s="35">
        <f t="shared" si="167"/>
        <v>41.34</v>
      </c>
      <c r="T138" s="33">
        <f t="shared" si="167"/>
        <v>4.6696</v>
      </c>
      <c r="U138" s="33">
        <f t="shared" si="167"/>
        <v>7.9144000000000005</v>
      </c>
      <c r="V138" s="33">
        <f t="shared" si="166"/>
        <v>12.324</v>
      </c>
      <c r="W138" s="33">
        <f t="shared" si="166"/>
        <v>6.3439999999999994</v>
      </c>
      <c r="X138" s="33">
        <f t="shared" si="166"/>
        <v>2.8912</v>
      </c>
      <c r="Y138" s="33">
        <f t="shared" si="163"/>
        <v>1.6640000000000001</v>
      </c>
      <c r="Z138" s="33">
        <f t="shared" si="163"/>
        <v>5.2935999999999996</v>
      </c>
      <c r="AA138" s="33">
        <f t="shared" si="163"/>
        <v>0.23920000000000002</v>
      </c>
      <c r="AB138" s="36"/>
      <c r="AC138" s="36"/>
      <c r="AD138" s="122" t="s">
        <v>395</v>
      </c>
      <c r="AE138" s="37">
        <v>4</v>
      </c>
      <c r="AF138" s="38" t="s">
        <v>396</v>
      </c>
      <c r="AG138" s="282"/>
      <c r="AH138" s="26">
        <v>34.24</v>
      </c>
      <c r="AI138" s="26">
        <v>34.24</v>
      </c>
      <c r="AJ138" s="26">
        <v>2190</v>
      </c>
      <c r="AK138" s="26">
        <v>35.89</v>
      </c>
      <c r="AL138" s="26">
        <v>5.93</v>
      </c>
      <c r="AM138" s="282"/>
      <c r="AN138" s="15">
        <v>1.2E-2</v>
      </c>
      <c r="AO138" s="15">
        <v>1.2E-2</v>
      </c>
      <c r="AP138" s="16">
        <f t="shared" si="203"/>
        <v>7.1880000000000002E-4</v>
      </c>
      <c r="AQ138" s="15">
        <f t="shared" si="204"/>
        <v>2.4E-2</v>
      </c>
      <c r="AR138" s="15">
        <v>3.23</v>
      </c>
      <c r="AS138" s="282"/>
      <c r="AT138" s="13">
        <f t="shared" si="205"/>
        <v>20.792400000000001</v>
      </c>
      <c r="AU138" s="13">
        <f t="shared" si="206"/>
        <v>20.792400000000001</v>
      </c>
      <c r="AV138" s="13">
        <f t="shared" si="207"/>
        <v>1.2454647600000002</v>
      </c>
      <c r="AW138" s="13">
        <f t="shared" si="208"/>
        <v>41.584800000000001</v>
      </c>
      <c r="AX138" s="13">
        <f t="shared" si="209"/>
        <v>5596.6210000000001</v>
      </c>
      <c r="AY138" s="26">
        <f t="shared" si="210"/>
        <v>0.10072035764812406</v>
      </c>
      <c r="AZ138" s="26">
        <f t="shared" si="211"/>
        <v>0.10072035764812406</v>
      </c>
      <c r="BA138" s="26">
        <f t="shared" si="212"/>
        <v>0.38588192864014492</v>
      </c>
      <c r="BB138" s="26">
        <f t="shared" si="213"/>
        <v>0.21114799275649374</v>
      </c>
      <c r="BC138" s="26">
        <f t="shared" si="214"/>
        <v>4.6952581248938943</v>
      </c>
      <c r="BD138" s="282"/>
      <c r="BE138" s="108">
        <f t="shared" si="215"/>
        <v>132918.31726419239</v>
      </c>
      <c r="BF138" s="108">
        <f t="shared" si="216"/>
        <v>111049.22840905587</v>
      </c>
      <c r="BG138" s="108">
        <f t="shared" si="176"/>
        <v>36530.244654233771</v>
      </c>
      <c r="BH138" s="108">
        <f t="shared" si="177"/>
        <v>6075.034751100834</v>
      </c>
      <c r="BI138" s="108">
        <f t="shared" si="178"/>
        <v>2167.0635979360841</v>
      </c>
      <c r="BJ138" s="108">
        <f t="shared" si="173"/>
        <v>26613.65540578519</v>
      </c>
      <c r="BK138" s="108">
        <f>SUMIF('20.01'!$K:$K,$B:$B,'20.01'!$E:$E)</f>
        <v>39663.229999999996</v>
      </c>
      <c r="BL138" s="108">
        <f t="shared" si="217"/>
        <v>10802.41</v>
      </c>
      <c r="BM138" s="108">
        <f>SUMIF('20.01'!$AI:$AI,$B:$B,'20.01'!$E:$E)</f>
        <v>0</v>
      </c>
      <c r="BN138" s="108">
        <f>SUMIF('20.01'!$L:$L,$B:$B,'20.01'!$E:$E)</f>
        <v>10802.41</v>
      </c>
      <c r="BO138" s="108">
        <f>SUMIF('20.01'!$M:$M,$B:$B,'20.01'!$E:$E)</f>
        <v>0</v>
      </c>
      <c r="BP138" s="108">
        <f>SUMIF('20.01'!$N:$N,$B:$B,'20.01'!$E:$E)</f>
        <v>0</v>
      </c>
      <c r="BQ138" s="108">
        <f>SUMIF('20.01'!$O:$O,$B:$B,'20.01'!$E:$E)</f>
        <v>0</v>
      </c>
      <c r="BR138" s="108">
        <f>SUMIF('20.01'!$T:$T,$B:$B,'20.01'!$E:$E)</f>
        <v>2083.33</v>
      </c>
      <c r="BS138" s="108">
        <f>SUMIF('20.01'!$AT:$AT,$B:$B,'20.01'!$E:$E)</f>
        <v>0</v>
      </c>
      <c r="BT138" s="108">
        <f>SUMIF('20.01'!$AO:$AO,$B:$B,'20.01'!$E:$E)</f>
        <v>0</v>
      </c>
      <c r="BU138" s="108">
        <f t="shared" si="218"/>
        <v>0</v>
      </c>
      <c r="BV138" s="108">
        <f>SUMIF('20.01'!$AE:$AE,$B:$B,'20.01'!$E:$E)</f>
        <v>0</v>
      </c>
      <c r="BW138" s="108">
        <f>SUMIF('20.01'!$AF:$AF,$B:$B,'20.01'!$E:$E)</f>
        <v>0</v>
      </c>
      <c r="BX138" s="108">
        <f>SUMIF('20.01'!$AG:$AG,$B:$B,'20.01'!$E:$E)</f>
        <v>0</v>
      </c>
      <c r="BY138" s="108">
        <f t="shared" si="219"/>
        <v>0</v>
      </c>
      <c r="BZ138" s="108">
        <f>SUMIF('20.01'!$AH:$AH,$B:$B,'20.01'!$E:$E)</f>
        <v>0</v>
      </c>
      <c r="CA138" s="108">
        <f>SUMIF('20.01'!$AP:$AP,$B:$B,'20.01'!$E:$E)</f>
        <v>0</v>
      </c>
      <c r="CB138" s="108">
        <f>SUMIF('20.01'!$AD:$AD,$B:$B,'20.01'!$E:$E)</f>
        <v>0</v>
      </c>
      <c r="CC138" s="108">
        <f t="shared" si="220"/>
        <v>0</v>
      </c>
      <c r="CD138" s="108">
        <f>SUMIF('20.01'!$Z:$Z,$B:$B,'20.01'!$E:$E)</f>
        <v>0</v>
      </c>
      <c r="CE138" s="108">
        <f>SUMIF('20.01'!$S:$S,$B:$B,'20.01'!$E:$E)</f>
        <v>0</v>
      </c>
      <c r="CF138" s="108">
        <f t="shared" si="221"/>
        <v>4350.83</v>
      </c>
      <c r="CG138" s="108">
        <f>SUMIF('20.01'!$AJ:$AJ,$B:$B,'20.01'!$E:$E)</f>
        <v>0</v>
      </c>
      <c r="CH138" s="108">
        <f>SUMIF('20.01'!$AL:$AL,$B:$B,'20.01'!$E:$E)</f>
        <v>0</v>
      </c>
      <c r="CI138" s="108">
        <f>SUMIF('20.01'!$AM:$AM,$B:$B,'20.01'!$E:$E)</f>
        <v>0</v>
      </c>
      <c r="CJ138" s="108">
        <f>SUMIF('20.01'!$W:$W,$B:$B,'20.01'!$E:$E)</f>
        <v>0</v>
      </c>
      <c r="CK138" s="108">
        <f>SUMIF('20.01'!$AR:$AR,$B:$B,'20.01'!$E:$E)</f>
        <v>4350.83</v>
      </c>
      <c r="CL138" s="108">
        <f t="shared" si="222"/>
        <v>0</v>
      </c>
      <c r="CM138" s="108">
        <f>SUMIF('20.01'!$P:$P,$B:$B,'20.01'!$E:$E)</f>
        <v>0</v>
      </c>
      <c r="CN138" s="108">
        <f>SUMIF('20.01'!$Q:$Q,$B:$B,'20.01'!$E:$E)</f>
        <v>0</v>
      </c>
      <c r="CO138" s="108">
        <f>SUMIF('20.01'!$AK:$AK,$B:$B,'20.01'!$E:$E)</f>
        <v>0</v>
      </c>
      <c r="CP138" s="108">
        <f>SUMIF('20.01'!$U:$U,$B:$B,'20.01'!$E:$E)</f>
        <v>0</v>
      </c>
      <c r="CQ138" s="108">
        <f>SUMIF('20.01'!$R:$R,$B:$B,'20.01'!$E:$E)</f>
        <v>0</v>
      </c>
      <c r="CR138" s="108">
        <f>SUMIF('20.01'!$V:$V,$B:$B,'20.01'!$E:$E)</f>
        <v>0</v>
      </c>
      <c r="CS138" s="108">
        <f t="shared" si="223"/>
        <v>0</v>
      </c>
      <c r="CT138" s="108">
        <f>SUMIF('20.01'!$AQ:$AQ,$B:$B,'20.01'!$E:$E)</f>
        <v>0</v>
      </c>
      <c r="CU138" s="108">
        <f>SUMIF('20.01'!$AC:$AC,$B:$B,'20.01'!$E:$E)</f>
        <v>0</v>
      </c>
      <c r="CV138" s="108">
        <f>SUMIF('20.01'!$AS:$AS,$B:$B,'20.01'!$E:$E)</f>
        <v>0</v>
      </c>
      <c r="CW138" s="108">
        <f t="shared" si="224"/>
        <v>0</v>
      </c>
      <c r="CX138" s="108">
        <f>SUMIF('20.01'!$AB:$AB,$B:$B,'20.01'!$E:$E)</f>
        <v>0</v>
      </c>
      <c r="CY138" s="108">
        <f>SUMIF('20.01'!$AA:$AA,$B:$B,'20.01'!$E:$E)</f>
        <v>0</v>
      </c>
      <c r="CZ138" s="108">
        <f>SUMIF('20.01'!$AN:$AN,$B:$B,'20.01'!$E:$E)</f>
        <v>0</v>
      </c>
      <c r="DA138" s="108">
        <f>SUMIF('20.01'!$X:$X,$B:$B,'20.01'!$E:$E)</f>
        <v>0</v>
      </c>
      <c r="DB138" s="108">
        <f>SUMIF('20.01'!$Y:$Y,$B:$B,'20.01'!$E:$E)</f>
        <v>0</v>
      </c>
      <c r="DC138" s="108">
        <f t="shared" si="225"/>
        <v>4632.5188551365236</v>
      </c>
      <c r="DD138" s="127">
        <f t="shared" si="226"/>
        <v>753612.20539162669</v>
      </c>
      <c r="DE138" s="127">
        <f t="shared" si="174"/>
        <v>636711.22476763057</v>
      </c>
      <c r="DF138" s="127">
        <f t="shared" si="227"/>
        <v>1094.6908604818332</v>
      </c>
      <c r="DG138" s="127">
        <f t="shared" si="179"/>
        <v>501.51149016854527</v>
      </c>
      <c r="DH138" s="127">
        <f t="shared" si="180"/>
        <v>593.17937031328779</v>
      </c>
      <c r="DI138" s="108">
        <f>SUMIF('20.01'!$AZ:$AZ,$B:$B,'20.01'!$E:$E)+FH138*$DI$249</f>
        <v>702.40816856040317</v>
      </c>
      <c r="DJ138" s="108">
        <f>SUMIF('20.01'!$AY:$AY,$B:$B,'20.01'!$E:$E)</f>
        <v>0</v>
      </c>
      <c r="DK138" s="108">
        <f t="shared" si="181"/>
        <v>1008.8061782610987</v>
      </c>
      <c r="DL138" s="108">
        <f>SUMIF('20.01'!$AX:$AX,$B:$B,'20.01'!$E:$E)</f>
        <v>0</v>
      </c>
      <c r="DM138" s="108">
        <f t="shared" si="182"/>
        <v>113085.26611661045</v>
      </c>
      <c r="DN138" s="108">
        <f>SUMIF('20.01'!$BA:$BA,$B:$B,'20.01'!$E:$E)</f>
        <v>0</v>
      </c>
      <c r="DO138" s="108">
        <f t="shared" si="183"/>
        <v>1009.8093000823727</v>
      </c>
      <c r="DP138" s="108">
        <f>SUMIF('20.01'!$AW:$AW,$B:$B,'20.01'!$E:$E)</f>
        <v>0</v>
      </c>
      <c r="DQ138" s="108">
        <f t="shared" si="228"/>
        <v>535156.25263014203</v>
      </c>
      <c r="DR138" s="108">
        <f t="shared" si="229"/>
        <v>443138.52405338606</v>
      </c>
      <c r="DS138" s="108">
        <f t="shared" si="184"/>
        <v>142510.08372988508</v>
      </c>
      <c r="DT138" s="108">
        <f t="shared" si="185"/>
        <v>300628.44032350095</v>
      </c>
      <c r="DU138" s="108">
        <f t="shared" si="230"/>
        <v>75224.498266708251</v>
      </c>
      <c r="DV138" s="108">
        <f t="shared" si="231"/>
        <v>44663.524615598042</v>
      </c>
      <c r="DW138" s="108">
        <f t="shared" si="232"/>
        <v>30560.973651110209</v>
      </c>
      <c r="DX138" s="108">
        <f t="shared" si="233"/>
        <v>6332.3736837615797</v>
      </c>
      <c r="DY138" s="108">
        <f t="shared" si="234"/>
        <v>3728.9381836154366</v>
      </c>
      <c r="DZ138" s="108">
        <f t="shared" si="235"/>
        <v>2603.4355001461436</v>
      </c>
      <c r="EA138" s="108">
        <f t="shared" si="236"/>
        <v>5008.5471287476321</v>
      </c>
      <c r="EB138" s="108">
        <f t="shared" si="237"/>
        <v>395.32094729370419</v>
      </c>
      <c r="EC138" s="108">
        <f t="shared" si="238"/>
        <v>5056.9885502448287</v>
      </c>
      <c r="ED138" s="108">
        <f t="shared" si="172"/>
        <v>91041.254486039907</v>
      </c>
      <c r="EE138" s="108">
        <f t="shared" si="186"/>
        <v>707768.14037133951</v>
      </c>
      <c r="EF138" s="108">
        <f t="shared" si="239"/>
        <v>291838.95122367615</v>
      </c>
      <c r="EG138" s="108">
        <f t="shared" si="187"/>
        <v>248603.55104239078</v>
      </c>
      <c r="EH138" s="108">
        <f t="shared" si="188"/>
        <v>167325.63810527252</v>
      </c>
      <c r="EI138" s="108">
        <f t="shared" si="240"/>
        <v>263545.65483344969</v>
      </c>
      <c r="EJ138" s="108">
        <f t="shared" si="189"/>
        <v>254139.43122217321</v>
      </c>
      <c r="EK138" s="108">
        <f t="shared" si="190"/>
        <v>752.4236112764786</v>
      </c>
      <c r="EL138" s="108">
        <f>SUMIF('20.01'!$BF:$BF,$B:$B,'20.01'!$E:$E)</f>
        <v>8653.7999999999993</v>
      </c>
      <c r="EM138" s="108">
        <f>SUMIF('20.01'!$BH:$BH,$B:$B,'20.01'!$E:$E)</f>
        <v>13680</v>
      </c>
      <c r="EO138" s="115">
        <v>1.1051177378704188E-2</v>
      </c>
      <c r="EP138" s="107">
        <v>3.4064162377468294</v>
      </c>
      <c r="EQ138" s="108">
        <f t="shared" si="241"/>
        <v>7068.3999999999987</v>
      </c>
      <c r="ER138" s="107">
        <v>3.0862312268708152</v>
      </c>
      <c r="ES138" s="108">
        <f t="shared" si="191"/>
        <v>7068.3999999999987</v>
      </c>
      <c r="ET138" s="107">
        <v>1.6009266024463966</v>
      </c>
      <c r="EU138" s="108">
        <f t="shared" si="192"/>
        <v>7068.3999999999987</v>
      </c>
      <c r="EV138" s="108">
        <f t="shared" si="168"/>
        <v>7068.4</v>
      </c>
      <c r="EW138" s="108">
        <f t="shared" si="169"/>
        <v>7068.4</v>
      </c>
      <c r="EX138" s="108">
        <f t="shared" si="193"/>
        <v>7068.4</v>
      </c>
      <c r="EY138" s="108">
        <f t="shared" si="194"/>
        <v>7068.4</v>
      </c>
      <c r="EZ138" s="108">
        <f t="shared" si="195"/>
        <v>7068.4</v>
      </c>
      <c r="FA138" s="108">
        <f t="shared" si="196"/>
        <v>7068.4</v>
      </c>
      <c r="FB138" s="108">
        <f t="shared" si="197"/>
        <v>7068.4</v>
      </c>
      <c r="FC138" s="108">
        <f t="shared" si="198"/>
        <v>7068.4</v>
      </c>
      <c r="FD138" s="108">
        <f t="shared" si="199"/>
        <v>7068.4</v>
      </c>
      <c r="FE138" s="108">
        <f t="shared" si="200"/>
        <v>7068.4</v>
      </c>
      <c r="FF138" s="108">
        <f t="shared" si="201"/>
        <v>7068.4</v>
      </c>
      <c r="FG138" s="108">
        <f t="shared" si="202"/>
        <v>7068.4</v>
      </c>
      <c r="FH138" s="108">
        <f t="shared" si="242"/>
        <v>7068.3999999999987</v>
      </c>
      <c r="FI138" s="108">
        <v>7068.3999999999987</v>
      </c>
    </row>
    <row r="139" spans="1:165" ht="12" customHeight="1" x14ac:dyDescent="0.25">
      <c r="A139" s="22">
        <f t="shared" si="243"/>
        <v>134</v>
      </c>
      <c r="B139" s="10" t="s">
        <v>132</v>
      </c>
      <c r="C139" s="28">
        <v>2021</v>
      </c>
      <c r="D139" s="282"/>
      <c r="E139" s="126">
        <f t="shared" si="175"/>
        <v>6953.73</v>
      </c>
      <c r="F139" s="11">
        <f>SUMIF(Площади!$A:$A,$B:$B,Площади!$C:$C)</f>
        <v>6953.73</v>
      </c>
      <c r="G139" s="11">
        <f>SUMIF(Площади!$A:$A,$B:$B,Площади!$G:$G)</f>
        <v>0</v>
      </c>
      <c r="H139" s="11">
        <f>SUMIF(Площади!$A:$A,$B:$B,Площади!$F:$F)</f>
        <v>1296.2</v>
      </c>
      <c r="I139" s="124" t="s">
        <v>493</v>
      </c>
      <c r="J139" s="12">
        <v>39.75</v>
      </c>
      <c r="K139" s="27">
        <v>4.49</v>
      </c>
      <c r="L139" s="27">
        <v>7.61</v>
      </c>
      <c r="M139" s="27">
        <v>11.85</v>
      </c>
      <c r="N139" s="27">
        <v>6.1</v>
      </c>
      <c r="O139" s="27">
        <v>2.78</v>
      </c>
      <c r="P139" s="27">
        <v>1.6</v>
      </c>
      <c r="Q139" s="27">
        <v>5.09</v>
      </c>
      <c r="R139" s="27">
        <v>0.23</v>
      </c>
      <c r="S139" s="35">
        <f t="shared" si="167"/>
        <v>41.34</v>
      </c>
      <c r="T139" s="33">
        <f t="shared" si="167"/>
        <v>4.6696</v>
      </c>
      <c r="U139" s="33">
        <f t="shared" si="167"/>
        <v>7.9144000000000005</v>
      </c>
      <c r="V139" s="33">
        <f t="shared" si="166"/>
        <v>12.324</v>
      </c>
      <c r="W139" s="33">
        <f t="shared" si="166"/>
        <v>6.3439999999999994</v>
      </c>
      <c r="X139" s="33">
        <f t="shared" si="166"/>
        <v>2.8912</v>
      </c>
      <c r="Y139" s="33">
        <f t="shared" si="163"/>
        <v>1.6640000000000001</v>
      </c>
      <c r="Z139" s="33">
        <f t="shared" si="163"/>
        <v>5.2935999999999996</v>
      </c>
      <c r="AA139" s="33">
        <f t="shared" si="163"/>
        <v>0.23920000000000002</v>
      </c>
      <c r="AB139" s="36"/>
      <c r="AC139" s="36"/>
      <c r="AD139" s="122" t="s">
        <v>395</v>
      </c>
      <c r="AE139" s="37">
        <v>4</v>
      </c>
      <c r="AF139" s="38" t="s">
        <v>396</v>
      </c>
      <c r="AG139" s="282"/>
      <c r="AH139" s="26">
        <v>34.24</v>
      </c>
      <c r="AI139" s="26">
        <v>34.24</v>
      </c>
      <c r="AJ139" s="26">
        <v>2190</v>
      </c>
      <c r="AK139" s="26">
        <v>35.89</v>
      </c>
      <c r="AL139" s="26">
        <v>5.93</v>
      </c>
      <c r="AM139" s="282"/>
      <c r="AN139" s="15">
        <v>1.2E-2</v>
      </c>
      <c r="AO139" s="15">
        <v>1.2E-2</v>
      </c>
      <c r="AP139" s="16">
        <f t="shared" si="203"/>
        <v>7.1880000000000002E-4</v>
      </c>
      <c r="AQ139" s="15">
        <f t="shared" si="204"/>
        <v>2.4E-2</v>
      </c>
      <c r="AR139" s="15">
        <v>3.23</v>
      </c>
      <c r="AS139" s="282"/>
      <c r="AT139" s="13">
        <f t="shared" si="205"/>
        <v>15.554400000000001</v>
      </c>
      <c r="AU139" s="13">
        <f t="shared" si="206"/>
        <v>15.554400000000001</v>
      </c>
      <c r="AV139" s="13">
        <f t="shared" si="207"/>
        <v>0.93170856000000002</v>
      </c>
      <c r="AW139" s="13">
        <f t="shared" si="208"/>
        <v>31.108800000000002</v>
      </c>
      <c r="AX139" s="13">
        <f t="shared" si="209"/>
        <v>4186.7260000000006</v>
      </c>
      <c r="AY139" s="26">
        <f t="shared" si="210"/>
        <v>7.6589493120958113E-2</v>
      </c>
      <c r="AZ139" s="26">
        <f t="shared" si="211"/>
        <v>7.6589493120958113E-2</v>
      </c>
      <c r="BA139" s="26">
        <f t="shared" si="212"/>
        <v>0.29343125867699787</v>
      </c>
      <c r="BB139" s="26">
        <f t="shared" si="213"/>
        <v>0.1605605670625693</v>
      </c>
      <c r="BC139" s="26">
        <f t="shared" si="214"/>
        <v>3.5703550727451319</v>
      </c>
      <c r="BD139" s="282"/>
      <c r="BE139" s="108">
        <f t="shared" si="215"/>
        <v>1324286.0758835853</v>
      </c>
      <c r="BF139" s="108">
        <f t="shared" si="216"/>
        <v>147847.24995373833</v>
      </c>
      <c r="BG139" s="108">
        <f t="shared" si="176"/>
        <v>35937.617871015354</v>
      </c>
      <c r="BH139" s="108">
        <f t="shared" si="177"/>
        <v>5976.4800237355539</v>
      </c>
      <c r="BI139" s="108">
        <f t="shared" si="178"/>
        <v>2131.9075254479208</v>
      </c>
      <c r="BJ139" s="108">
        <f t="shared" si="173"/>
        <v>26181.904533539499</v>
      </c>
      <c r="BK139" s="108">
        <f>SUMIF('20.01'!$K:$K,$B:$B,'20.01'!$E:$E)</f>
        <v>77619.34</v>
      </c>
      <c r="BL139" s="108">
        <f t="shared" si="217"/>
        <v>0</v>
      </c>
      <c r="BM139" s="108">
        <f>SUMIF('20.01'!$AI:$AI,$B:$B,'20.01'!$E:$E)</f>
        <v>0</v>
      </c>
      <c r="BN139" s="108">
        <f>SUMIF('20.01'!$L:$L,$B:$B,'20.01'!$E:$E)</f>
        <v>0</v>
      </c>
      <c r="BO139" s="108">
        <f>SUMIF('20.01'!$M:$M,$B:$B,'20.01'!$E:$E)</f>
        <v>0</v>
      </c>
      <c r="BP139" s="108">
        <f>SUMIF('20.01'!$N:$N,$B:$B,'20.01'!$E:$E)</f>
        <v>0</v>
      </c>
      <c r="BQ139" s="108">
        <f>SUMIF('20.01'!$O:$O,$B:$B,'20.01'!$E:$E)</f>
        <v>0</v>
      </c>
      <c r="BR139" s="108">
        <f>SUMIF('20.01'!$T:$T,$B:$B,'20.01'!$E:$E)</f>
        <v>0</v>
      </c>
      <c r="BS139" s="108">
        <f>SUMIF('20.01'!$AT:$AT,$B:$B,'20.01'!$E:$E)</f>
        <v>0</v>
      </c>
      <c r="BT139" s="108">
        <f>SUMIF('20.01'!$AO:$AO,$B:$B,'20.01'!$E:$E)</f>
        <v>0</v>
      </c>
      <c r="BU139" s="108">
        <f t="shared" si="218"/>
        <v>0</v>
      </c>
      <c r="BV139" s="108">
        <f>SUMIF('20.01'!$AE:$AE,$B:$B,'20.01'!$E:$E)</f>
        <v>0</v>
      </c>
      <c r="BW139" s="108">
        <f>SUMIF('20.01'!$AF:$AF,$B:$B,'20.01'!$E:$E)</f>
        <v>0</v>
      </c>
      <c r="BX139" s="108">
        <f>SUMIF('20.01'!$AG:$AG,$B:$B,'20.01'!$E:$E)</f>
        <v>0</v>
      </c>
      <c r="BY139" s="108">
        <f t="shared" si="219"/>
        <v>0</v>
      </c>
      <c r="BZ139" s="108">
        <f>SUMIF('20.01'!$AH:$AH,$B:$B,'20.01'!$E:$E)</f>
        <v>0</v>
      </c>
      <c r="CA139" s="108">
        <f>SUMIF('20.01'!$AP:$AP,$B:$B,'20.01'!$E:$E)</f>
        <v>0</v>
      </c>
      <c r="CB139" s="108">
        <f>SUMIF('20.01'!$AD:$AD,$B:$B,'20.01'!$E:$E)</f>
        <v>0</v>
      </c>
      <c r="CC139" s="108">
        <f t="shared" si="220"/>
        <v>0</v>
      </c>
      <c r="CD139" s="108">
        <f>SUMIF('20.01'!$Z:$Z,$B:$B,'20.01'!$E:$E)</f>
        <v>0</v>
      </c>
      <c r="CE139" s="108">
        <f>SUMIF('20.01'!$S:$S,$B:$B,'20.01'!$E:$E)</f>
        <v>0</v>
      </c>
      <c r="CF139" s="108">
        <f t="shared" si="221"/>
        <v>1077550.6300000001</v>
      </c>
      <c r="CG139" s="108">
        <f>SUMIF('20.01'!$AJ:$AJ,$B:$B,'20.01'!$E:$E)</f>
        <v>29033.96</v>
      </c>
      <c r="CH139" s="108">
        <f>SUMIF('20.01'!$AL:$AL,$B:$B,'20.01'!$E:$E)</f>
        <v>1048516.67</v>
      </c>
      <c r="CI139" s="108">
        <f>SUMIF('20.01'!$AM:$AM,$B:$B,'20.01'!$E:$E)</f>
        <v>0</v>
      </c>
      <c r="CJ139" s="108">
        <f>SUMIF('20.01'!$W:$W,$B:$B,'20.01'!$E:$E)</f>
        <v>0</v>
      </c>
      <c r="CK139" s="108">
        <f>SUMIF('20.01'!$AR:$AR,$B:$B,'20.01'!$E:$E)</f>
        <v>0</v>
      </c>
      <c r="CL139" s="108">
        <f t="shared" si="222"/>
        <v>0</v>
      </c>
      <c r="CM139" s="108">
        <f>SUMIF('20.01'!$P:$P,$B:$B,'20.01'!$E:$E)</f>
        <v>0</v>
      </c>
      <c r="CN139" s="108">
        <f>SUMIF('20.01'!$Q:$Q,$B:$B,'20.01'!$E:$E)</f>
        <v>0</v>
      </c>
      <c r="CO139" s="108">
        <f>SUMIF('20.01'!$AK:$AK,$B:$B,'20.01'!$E:$E)</f>
        <v>94330.83</v>
      </c>
      <c r="CP139" s="108">
        <f>SUMIF('20.01'!$U:$U,$B:$B,'20.01'!$E:$E)</f>
        <v>0</v>
      </c>
      <c r="CQ139" s="108">
        <f>SUMIF('20.01'!$R:$R,$B:$B,'20.01'!$E:$E)</f>
        <v>0</v>
      </c>
      <c r="CR139" s="108">
        <f>SUMIF('20.01'!$V:$V,$B:$B,'20.01'!$E:$E)</f>
        <v>0</v>
      </c>
      <c r="CS139" s="108">
        <f t="shared" si="223"/>
        <v>0</v>
      </c>
      <c r="CT139" s="108">
        <f>SUMIF('20.01'!$AQ:$AQ,$B:$B,'20.01'!$E:$E)</f>
        <v>0</v>
      </c>
      <c r="CU139" s="108">
        <f>SUMIF('20.01'!$AC:$AC,$B:$B,'20.01'!$E:$E)</f>
        <v>0</v>
      </c>
      <c r="CV139" s="108">
        <f>SUMIF('20.01'!$AS:$AS,$B:$B,'20.01'!$E:$E)</f>
        <v>0</v>
      </c>
      <c r="CW139" s="108">
        <f t="shared" si="224"/>
        <v>0</v>
      </c>
      <c r="CX139" s="108">
        <f>SUMIF('20.01'!$AB:$AB,$B:$B,'20.01'!$E:$E)</f>
        <v>0</v>
      </c>
      <c r="CY139" s="108">
        <f>SUMIF('20.01'!$AA:$AA,$B:$B,'20.01'!$E:$E)</f>
        <v>0</v>
      </c>
      <c r="CZ139" s="108">
        <f>SUMIF('20.01'!$AN:$AN,$B:$B,'20.01'!$E:$E)</f>
        <v>0</v>
      </c>
      <c r="DA139" s="108">
        <f>SUMIF('20.01'!$X:$X,$B:$B,'20.01'!$E:$E)</f>
        <v>0</v>
      </c>
      <c r="DB139" s="108">
        <f>SUMIF('20.01'!$Y:$Y,$B:$B,'20.01'!$E:$E)</f>
        <v>0</v>
      </c>
      <c r="DC139" s="108">
        <f t="shared" si="225"/>
        <v>4557.3659298467101</v>
      </c>
      <c r="DD139" s="127">
        <f t="shared" si="226"/>
        <v>741386.42422583827</v>
      </c>
      <c r="DE139" s="127">
        <f t="shared" si="174"/>
        <v>626381.91740753409</v>
      </c>
      <c r="DF139" s="127">
        <f t="shared" si="227"/>
        <v>1076.9317918140364</v>
      </c>
      <c r="DG139" s="127">
        <f t="shared" si="179"/>
        <v>493.37551560886726</v>
      </c>
      <c r="DH139" s="127">
        <f t="shared" si="180"/>
        <v>583.55627620516907</v>
      </c>
      <c r="DI139" s="108">
        <f>SUMIF('20.01'!$AZ:$AZ,$B:$B,'20.01'!$E:$E)+FH139*$DI$249</f>
        <v>691.01306575229626</v>
      </c>
      <c r="DJ139" s="108">
        <f>SUMIF('20.01'!$AY:$AY,$B:$B,'20.01'!$E:$E)</f>
        <v>0</v>
      </c>
      <c r="DK139" s="108">
        <f t="shared" si="181"/>
        <v>992.44040885625429</v>
      </c>
      <c r="DL139" s="108">
        <f>SUMIF('20.01'!$AX:$AX,$B:$B,'20.01'!$E:$E)</f>
        <v>0</v>
      </c>
      <c r="DM139" s="108">
        <f t="shared" si="182"/>
        <v>111250.69429475658</v>
      </c>
      <c r="DN139" s="108">
        <f>SUMIF('20.01'!$BA:$BA,$B:$B,'20.01'!$E:$E)</f>
        <v>0</v>
      </c>
      <c r="DO139" s="108">
        <f t="shared" si="183"/>
        <v>993.42725712492154</v>
      </c>
      <c r="DP139" s="108">
        <f>SUMIF('20.01'!$AW:$AW,$B:$B,'20.01'!$E:$E)</f>
        <v>0</v>
      </c>
      <c r="DQ139" s="108">
        <f t="shared" si="228"/>
        <v>526474.46219820564</v>
      </c>
      <c r="DR139" s="108">
        <f t="shared" si="229"/>
        <v>435949.52872867289</v>
      </c>
      <c r="DS139" s="108">
        <f t="shared" si="184"/>
        <v>140198.15581107655</v>
      </c>
      <c r="DT139" s="108">
        <f t="shared" si="185"/>
        <v>295751.37291759631</v>
      </c>
      <c r="DU139" s="108">
        <f t="shared" si="230"/>
        <v>74004.138182920753</v>
      </c>
      <c r="DV139" s="108">
        <f t="shared" si="231"/>
        <v>43938.952383173346</v>
      </c>
      <c r="DW139" s="108">
        <f t="shared" si="232"/>
        <v>30065.185799747404</v>
      </c>
      <c r="DX139" s="108">
        <f t="shared" si="233"/>
        <v>6229.6441706727692</v>
      </c>
      <c r="DY139" s="108">
        <f t="shared" si="234"/>
        <v>3668.4439640586502</v>
      </c>
      <c r="DZ139" s="108">
        <f t="shared" si="235"/>
        <v>2561.2002066141185</v>
      </c>
      <c r="EA139" s="108">
        <f t="shared" si="236"/>
        <v>4927.2939315242866</v>
      </c>
      <c r="EB139" s="108">
        <f t="shared" si="237"/>
        <v>388.90769209787913</v>
      </c>
      <c r="EC139" s="108">
        <f t="shared" si="238"/>
        <v>4974.9494923170678</v>
      </c>
      <c r="ED139" s="108">
        <f t="shared" si="172"/>
        <v>89564.300627753109</v>
      </c>
      <c r="EE139" s="108">
        <f t="shared" si="186"/>
        <v>696286.08323586569</v>
      </c>
      <c r="EF139" s="108">
        <f t="shared" si="239"/>
        <v>287104.47488718986</v>
      </c>
      <c r="EG139" s="108">
        <f t="shared" si="187"/>
        <v>244570.47860760617</v>
      </c>
      <c r="EH139" s="108">
        <f t="shared" si="188"/>
        <v>164611.1297410696</v>
      </c>
      <c r="EI139" s="108">
        <f t="shared" si="240"/>
        <v>259111.01541543487</v>
      </c>
      <c r="EJ139" s="108">
        <f t="shared" si="189"/>
        <v>249717.88256144366</v>
      </c>
      <c r="EK139" s="108">
        <f t="shared" si="190"/>
        <v>739.33285399122917</v>
      </c>
      <c r="EL139" s="108">
        <f>SUMIF('20.01'!$BF:$BF,$B:$B,'20.01'!$E:$E)</f>
        <v>8653.7999999999993</v>
      </c>
      <c r="EM139" s="108">
        <f>SUMIF('20.01'!$BH:$BH,$B:$B,'20.01'!$E:$E)</f>
        <v>13585</v>
      </c>
      <c r="EO139" s="115">
        <v>1.0858907653761045E-2</v>
      </c>
      <c r="EP139" s="107">
        <v>3.4064174024003311</v>
      </c>
      <c r="EQ139" s="108">
        <f t="shared" si="241"/>
        <v>6953.7299999999968</v>
      </c>
      <c r="ER139" s="107">
        <v>3.0862325838046627</v>
      </c>
      <c r="ES139" s="108">
        <f t="shared" si="191"/>
        <v>6953.7299999999968</v>
      </c>
      <c r="ET139" s="107">
        <v>1.6009272428380927</v>
      </c>
      <c r="EU139" s="108">
        <f t="shared" si="192"/>
        <v>6953.7299999999968</v>
      </c>
      <c r="EV139" s="108">
        <f t="shared" si="168"/>
        <v>6953.73</v>
      </c>
      <c r="EW139" s="108">
        <f t="shared" si="169"/>
        <v>6953.73</v>
      </c>
      <c r="EX139" s="108">
        <f t="shared" si="193"/>
        <v>6953.73</v>
      </c>
      <c r="EY139" s="108">
        <f t="shared" si="194"/>
        <v>6953.73</v>
      </c>
      <c r="EZ139" s="108">
        <f t="shared" si="195"/>
        <v>6953.73</v>
      </c>
      <c r="FA139" s="108">
        <f t="shared" si="196"/>
        <v>6953.73</v>
      </c>
      <c r="FB139" s="108">
        <f t="shared" si="197"/>
        <v>6953.73</v>
      </c>
      <c r="FC139" s="108">
        <f t="shared" si="198"/>
        <v>6953.73</v>
      </c>
      <c r="FD139" s="108">
        <f t="shared" si="199"/>
        <v>6953.73</v>
      </c>
      <c r="FE139" s="108">
        <f t="shared" si="200"/>
        <v>6953.73</v>
      </c>
      <c r="FF139" s="108">
        <f t="shared" si="201"/>
        <v>6953.73</v>
      </c>
      <c r="FG139" s="108">
        <f t="shared" si="202"/>
        <v>6953.73</v>
      </c>
      <c r="FH139" s="108">
        <f t="shared" si="242"/>
        <v>6953.7299999999968</v>
      </c>
      <c r="FI139" s="108">
        <v>6953.7299999999968</v>
      </c>
    </row>
    <row r="140" spans="1:165" ht="12" customHeight="1" x14ac:dyDescent="0.25">
      <c r="A140" s="22">
        <f t="shared" si="243"/>
        <v>135</v>
      </c>
      <c r="B140" s="10" t="s">
        <v>133</v>
      </c>
      <c r="C140" s="28">
        <v>2021</v>
      </c>
      <c r="D140" s="282"/>
      <c r="E140" s="126">
        <f t="shared" si="175"/>
        <v>2231.3000000000002</v>
      </c>
      <c r="F140" s="11">
        <f>SUMIF(Площади!$A:$A,$B:$B,Площади!$C:$C)</f>
        <v>2231.3000000000002</v>
      </c>
      <c r="G140" s="11">
        <f>SUMIF(Площади!$A:$A,$B:$B,Площади!$G:$G)</f>
        <v>0</v>
      </c>
      <c r="H140" s="11">
        <f>SUMIF(Площади!$A:$A,$B:$B,Площади!$F:$F)</f>
        <v>485.7</v>
      </c>
      <c r="I140" s="124" t="s">
        <v>493</v>
      </c>
      <c r="J140" s="12">
        <v>39.75</v>
      </c>
      <c r="K140" s="27">
        <v>4.49</v>
      </c>
      <c r="L140" s="27">
        <v>7.61</v>
      </c>
      <c r="M140" s="27">
        <v>11.85</v>
      </c>
      <c r="N140" s="27">
        <v>6.1</v>
      </c>
      <c r="O140" s="27">
        <v>2.78</v>
      </c>
      <c r="P140" s="27">
        <v>1.6</v>
      </c>
      <c r="Q140" s="27">
        <v>5.09</v>
      </c>
      <c r="R140" s="27">
        <v>0.23</v>
      </c>
      <c r="S140" s="35">
        <f t="shared" si="167"/>
        <v>41.34</v>
      </c>
      <c r="T140" s="33">
        <f t="shared" si="167"/>
        <v>4.6696</v>
      </c>
      <c r="U140" s="33">
        <f t="shared" si="167"/>
        <v>7.9144000000000005</v>
      </c>
      <c r="V140" s="33">
        <f t="shared" si="166"/>
        <v>12.324</v>
      </c>
      <c r="W140" s="33">
        <f t="shared" si="166"/>
        <v>6.3439999999999994</v>
      </c>
      <c r="X140" s="33">
        <f t="shared" si="166"/>
        <v>2.8912</v>
      </c>
      <c r="Y140" s="33">
        <f t="shared" si="163"/>
        <v>1.6640000000000001</v>
      </c>
      <c r="Z140" s="33">
        <f t="shared" si="163"/>
        <v>5.2935999999999996</v>
      </c>
      <c r="AA140" s="33">
        <f t="shared" si="163"/>
        <v>0.23920000000000002</v>
      </c>
      <c r="AB140" s="36"/>
      <c r="AC140" s="36"/>
      <c r="AD140" s="122" t="s">
        <v>395</v>
      </c>
      <c r="AE140" s="37">
        <v>1</v>
      </c>
      <c r="AF140" s="38" t="s">
        <v>396</v>
      </c>
      <c r="AG140" s="282"/>
      <c r="AH140" s="26">
        <v>34.24</v>
      </c>
      <c r="AI140" s="26">
        <v>34.24</v>
      </c>
      <c r="AJ140" s="26">
        <v>2190</v>
      </c>
      <c r="AK140" s="26">
        <v>35.89</v>
      </c>
      <c r="AL140" s="26">
        <v>5.93</v>
      </c>
      <c r="AM140" s="282"/>
      <c r="AN140" s="15">
        <v>1.2E-2</v>
      </c>
      <c r="AO140" s="15">
        <v>1.2E-2</v>
      </c>
      <c r="AP140" s="16">
        <f t="shared" si="203"/>
        <v>7.1880000000000002E-4</v>
      </c>
      <c r="AQ140" s="15">
        <f t="shared" si="204"/>
        <v>2.4E-2</v>
      </c>
      <c r="AR140" s="15">
        <v>3.23</v>
      </c>
      <c r="AS140" s="282"/>
      <c r="AT140" s="13">
        <f t="shared" si="205"/>
        <v>5.8284000000000002</v>
      </c>
      <c r="AU140" s="13">
        <f t="shared" si="206"/>
        <v>5.8284000000000002</v>
      </c>
      <c r="AV140" s="13">
        <f t="shared" si="207"/>
        <v>0.34912115999999999</v>
      </c>
      <c r="AW140" s="13">
        <f t="shared" si="208"/>
        <v>11.6568</v>
      </c>
      <c r="AX140" s="13">
        <f t="shared" si="209"/>
        <v>1568.8109999999999</v>
      </c>
      <c r="AY140" s="26">
        <f t="shared" si="210"/>
        <v>8.9438630394837099E-2</v>
      </c>
      <c r="AZ140" s="26">
        <f t="shared" si="211"/>
        <v>8.9438630394837099E-2</v>
      </c>
      <c r="BA140" s="26">
        <f t="shared" si="212"/>
        <v>0.34265914059068703</v>
      </c>
      <c r="BB140" s="26">
        <f t="shared" si="213"/>
        <v>0.18749722224712051</v>
      </c>
      <c r="BC140" s="26">
        <f t="shared" si="214"/>
        <v>4.169340397974274</v>
      </c>
      <c r="BD140" s="282"/>
      <c r="BE140" s="108">
        <f t="shared" si="215"/>
        <v>531560.79077918525</v>
      </c>
      <c r="BF140" s="108">
        <f t="shared" si="216"/>
        <v>37734.86164253953</v>
      </c>
      <c r="BG140" s="108">
        <f t="shared" si="176"/>
        <v>11531.596244835015</v>
      </c>
      <c r="BH140" s="108">
        <f t="shared" si="177"/>
        <v>1917.7218380583004</v>
      </c>
      <c r="BI140" s="108">
        <f t="shared" si="178"/>
        <v>684.08253721843482</v>
      </c>
      <c r="BJ140" s="108">
        <f t="shared" si="173"/>
        <v>8401.2010224277765</v>
      </c>
      <c r="BK140" s="108">
        <f>SUMIF('20.01'!$K:$K,$B:$B,'20.01'!$E:$E)</f>
        <v>15200.26</v>
      </c>
      <c r="BL140" s="108">
        <f t="shared" si="217"/>
        <v>0</v>
      </c>
      <c r="BM140" s="108">
        <f>SUMIF('20.01'!$AI:$AI,$B:$B,'20.01'!$E:$E)</f>
        <v>0</v>
      </c>
      <c r="BN140" s="108">
        <f>SUMIF('20.01'!$L:$L,$B:$B,'20.01'!$E:$E)</f>
        <v>0</v>
      </c>
      <c r="BO140" s="108">
        <f>SUMIF('20.01'!$M:$M,$B:$B,'20.01'!$E:$E)</f>
        <v>0</v>
      </c>
      <c r="BP140" s="108">
        <f>SUMIF('20.01'!$N:$N,$B:$B,'20.01'!$E:$E)</f>
        <v>0</v>
      </c>
      <c r="BQ140" s="108">
        <f>SUMIF('20.01'!$O:$O,$B:$B,'20.01'!$E:$E)</f>
        <v>0</v>
      </c>
      <c r="BR140" s="108">
        <f>SUMIF('20.01'!$T:$T,$B:$B,'20.01'!$E:$E)</f>
        <v>0</v>
      </c>
      <c r="BS140" s="108">
        <f>SUMIF('20.01'!$AT:$AT,$B:$B,'20.01'!$E:$E)</f>
        <v>0</v>
      </c>
      <c r="BT140" s="108">
        <f>SUMIF('20.01'!$AO:$AO,$B:$B,'20.01'!$E:$E)</f>
        <v>0</v>
      </c>
      <c r="BU140" s="108">
        <f t="shared" si="218"/>
        <v>0</v>
      </c>
      <c r="BV140" s="108">
        <f>SUMIF('20.01'!$AE:$AE,$B:$B,'20.01'!$E:$E)</f>
        <v>0</v>
      </c>
      <c r="BW140" s="108">
        <f>SUMIF('20.01'!$AF:$AF,$B:$B,'20.01'!$E:$E)</f>
        <v>0</v>
      </c>
      <c r="BX140" s="108">
        <f>SUMIF('20.01'!$AG:$AG,$B:$B,'20.01'!$E:$E)</f>
        <v>0</v>
      </c>
      <c r="BY140" s="108">
        <f t="shared" si="219"/>
        <v>0</v>
      </c>
      <c r="BZ140" s="108">
        <f>SUMIF('20.01'!$AH:$AH,$B:$B,'20.01'!$E:$E)</f>
        <v>0</v>
      </c>
      <c r="CA140" s="108">
        <f>SUMIF('20.01'!$AP:$AP,$B:$B,'20.01'!$E:$E)</f>
        <v>0</v>
      </c>
      <c r="CB140" s="108">
        <f>SUMIF('20.01'!$AD:$AD,$B:$B,'20.01'!$E:$E)</f>
        <v>0</v>
      </c>
      <c r="CC140" s="108">
        <f t="shared" si="220"/>
        <v>0</v>
      </c>
      <c r="CD140" s="108">
        <f>SUMIF('20.01'!$Z:$Z,$B:$B,'20.01'!$E:$E)</f>
        <v>0</v>
      </c>
      <c r="CE140" s="108">
        <f>SUMIF('20.01'!$S:$S,$B:$B,'20.01'!$E:$E)</f>
        <v>0</v>
      </c>
      <c r="CF140" s="108">
        <f t="shared" si="221"/>
        <v>492363.57</v>
      </c>
      <c r="CG140" s="108">
        <f>SUMIF('20.01'!$AJ:$AJ,$B:$B,'20.01'!$E:$E)</f>
        <v>0</v>
      </c>
      <c r="CH140" s="108">
        <f>SUMIF('20.01'!$AL:$AL,$B:$B,'20.01'!$E:$E)</f>
        <v>492363.57</v>
      </c>
      <c r="CI140" s="108">
        <f>SUMIF('20.01'!$AM:$AM,$B:$B,'20.01'!$E:$E)</f>
        <v>0</v>
      </c>
      <c r="CJ140" s="108">
        <f>SUMIF('20.01'!$W:$W,$B:$B,'20.01'!$E:$E)</f>
        <v>0</v>
      </c>
      <c r="CK140" s="108">
        <f>SUMIF('20.01'!$AR:$AR,$B:$B,'20.01'!$E:$E)</f>
        <v>0</v>
      </c>
      <c r="CL140" s="108">
        <f t="shared" si="222"/>
        <v>0</v>
      </c>
      <c r="CM140" s="108">
        <f>SUMIF('20.01'!$P:$P,$B:$B,'20.01'!$E:$E)</f>
        <v>0</v>
      </c>
      <c r="CN140" s="108">
        <f>SUMIF('20.01'!$Q:$Q,$B:$B,'20.01'!$E:$E)</f>
        <v>0</v>
      </c>
      <c r="CO140" s="108">
        <f>SUMIF('20.01'!$AK:$AK,$B:$B,'20.01'!$E:$E)</f>
        <v>0</v>
      </c>
      <c r="CP140" s="108">
        <f>SUMIF('20.01'!$U:$U,$B:$B,'20.01'!$E:$E)</f>
        <v>0</v>
      </c>
      <c r="CQ140" s="108">
        <f>SUMIF('20.01'!$R:$R,$B:$B,'20.01'!$E:$E)</f>
        <v>0</v>
      </c>
      <c r="CR140" s="108">
        <f>SUMIF('20.01'!$V:$V,$B:$B,'20.01'!$E:$E)</f>
        <v>0</v>
      </c>
      <c r="CS140" s="108">
        <f t="shared" si="223"/>
        <v>0</v>
      </c>
      <c r="CT140" s="108">
        <f>SUMIF('20.01'!$AQ:$AQ,$B:$B,'20.01'!$E:$E)</f>
        <v>0</v>
      </c>
      <c r="CU140" s="108">
        <f>SUMIF('20.01'!$AC:$AC,$B:$B,'20.01'!$E:$E)</f>
        <v>0</v>
      </c>
      <c r="CV140" s="108">
        <f>SUMIF('20.01'!$AS:$AS,$B:$B,'20.01'!$E:$E)</f>
        <v>0</v>
      </c>
      <c r="CW140" s="108">
        <f t="shared" si="224"/>
        <v>0</v>
      </c>
      <c r="CX140" s="108">
        <f>SUMIF('20.01'!$AB:$AB,$B:$B,'20.01'!$E:$E)</f>
        <v>0</v>
      </c>
      <c r="CY140" s="108">
        <f>SUMIF('20.01'!$AA:$AA,$B:$B,'20.01'!$E:$E)</f>
        <v>0</v>
      </c>
      <c r="CZ140" s="108">
        <f>SUMIF('20.01'!$AN:$AN,$B:$B,'20.01'!$E:$E)</f>
        <v>0</v>
      </c>
      <c r="DA140" s="108">
        <f>SUMIF('20.01'!$X:$X,$B:$B,'20.01'!$E:$E)</f>
        <v>0</v>
      </c>
      <c r="DB140" s="108">
        <f>SUMIF('20.01'!$Y:$Y,$B:$B,'20.01'!$E:$E)</f>
        <v>0</v>
      </c>
      <c r="DC140" s="108">
        <f t="shared" si="225"/>
        <v>1462.3591366456517</v>
      </c>
      <c r="DD140" s="127">
        <f t="shared" si="226"/>
        <v>237894.70232164804</v>
      </c>
      <c r="DE140" s="127">
        <f t="shared" si="174"/>
        <v>200992.26922981357</v>
      </c>
      <c r="DF140" s="127">
        <f t="shared" si="227"/>
        <v>345.56387824587091</v>
      </c>
      <c r="DG140" s="127">
        <f t="shared" si="179"/>
        <v>158.31342142678329</v>
      </c>
      <c r="DH140" s="127">
        <f t="shared" si="180"/>
        <v>187.25045681908762</v>
      </c>
      <c r="DI140" s="108">
        <f>SUMIF('20.01'!$AZ:$AZ,$B:$B,'20.01'!$E:$E)+FH140*$DI$249</f>
        <v>221.73099237576079</v>
      </c>
      <c r="DJ140" s="108">
        <f>SUMIF('20.01'!$AY:$AY,$B:$B,'20.01'!$E:$E)</f>
        <v>0</v>
      </c>
      <c r="DK140" s="108">
        <f t="shared" si="181"/>
        <v>318.45243981013942</v>
      </c>
      <c r="DL140" s="108">
        <f>SUMIF('20.01'!$AX:$AX,$B:$B,'20.01'!$E:$E)</f>
        <v>0</v>
      </c>
      <c r="DM140" s="108">
        <f t="shared" si="182"/>
        <v>35697.916683548319</v>
      </c>
      <c r="DN140" s="108">
        <f>SUMIF('20.01'!$BA:$BA,$B:$B,'20.01'!$E:$E)</f>
        <v>0</v>
      </c>
      <c r="DO140" s="108">
        <f t="shared" si="183"/>
        <v>318.76909785436567</v>
      </c>
      <c r="DP140" s="108">
        <f>SUMIF('20.01'!$AW:$AW,$B:$B,'20.01'!$E:$E)</f>
        <v>0</v>
      </c>
      <c r="DQ140" s="108">
        <f t="shared" si="228"/>
        <v>168934.15008964349</v>
      </c>
      <c r="DR140" s="108">
        <f t="shared" si="229"/>
        <v>139886.6771433875</v>
      </c>
      <c r="DS140" s="108">
        <f t="shared" si="184"/>
        <v>44986.524507171722</v>
      </c>
      <c r="DT140" s="108">
        <f t="shared" si="185"/>
        <v>94900.152636215789</v>
      </c>
      <c r="DU140" s="108">
        <f t="shared" si="230"/>
        <v>23746.310760922719</v>
      </c>
      <c r="DV140" s="108">
        <f t="shared" si="231"/>
        <v>14099.049639916237</v>
      </c>
      <c r="DW140" s="108">
        <f t="shared" si="232"/>
        <v>9647.2611210064824</v>
      </c>
      <c r="DX140" s="108">
        <f t="shared" si="233"/>
        <v>1998.9566805185352</v>
      </c>
      <c r="DY140" s="108">
        <f t="shared" si="234"/>
        <v>1177.1235030701607</v>
      </c>
      <c r="DZ140" s="108">
        <f t="shared" si="235"/>
        <v>821.8331774483745</v>
      </c>
      <c r="EA140" s="108">
        <f t="shared" si="236"/>
        <v>1581.060948499603</v>
      </c>
      <c r="EB140" s="108">
        <f t="shared" si="237"/>
        <v>124.79197975446243</v>
      </c>
      <c r="EC140" s="108">
        <f t="shared" si="238"/>
        <v>1596.3525765606482</v>
      </c>
      <c r="ED140" s="108">
        <f t="shared" si="172"/>
        <v>28739.22685964304</v>
      </c>
      <c r="EE140" s="108">
        <f t="shared" si="186"/>
        <v>223422.98845715719</v>
      </c>
      <c r="EF140" s="108">
        <f t="shared" si="239"/>
        <v>92125.552015362555</v>
      </c>
      <c r="EG140" s="108">
        <f t="shared" si="187"/>
        <v>78477.322087160675</v>
      </c>
      <c r="EH140" s="108">
        <f t="shared" si="188"/>
        <v>52820.114354633952</v>
      </c>
      <c r="EI140" s="108">
        <f t="shared" si="240"/>
        <v>84670.310418933965</v>
      </c>
      <c r="EJ140" s="108">
        <f t="shared" si="189"/>
        <v>80106.242075327289</v>
      </c>
      <c r="EK140" s="108">
        <f t="shared" si="190"/>
        <v>237.1683436066759</v>
      </c>
      <c r="EL140" s="108">
        <f>SUMIF('20.01'!$BF:$BF,$B:$B,'20.01'!$E:$E)</f>
        <v>4326.8999999999996</v>
      </c>
      <c r="EM140" s="108">
        <f>SUMIF('20.01'!$BH:$BH,$B:$B,'20.01'!$E:$E)</f>
        <v>5416.8</v>
      </c>
      <c r="EO140" s="115">
        <v>3.4833960478251849E-3</v>
      </c>
      <c r="EP140" s="107">
        <v>3.4064157375873818</v>
      </c>
      <c r="EQ140" s="108">
        <f t="shared" si="241"/>
        <v>2231.2999999999997</v>
      </c>
      <c r="ER140" s="107">
        <v>3.0862350241978849</v>
      </c>
      <c r="ES140" s="108">
        <f t="shared" si="191"/>
        <v>2231.2999999999997</v>
      </c>
      <c r="ET140" s="107">
        <v>1.6009281233195916</v>
      </c>
      <c r="EU140" s="108">
        <f t="shared" si="192"/>
        <v>2231.2999999999997</v>
      </c>
      <c r="EV140" s="108">
        <f t="shared" si="168"/>
        <v>2231.3000000000002</v>
      </c>
      <c r="EW140" s="108">
        <f t="shared" si="169"/>
        <v>2231.3000000000002</v>
      </c>
      <c r="EX140" s="108">
        <f t="shared" si="193"/>
        <v>2231.3000000000002</v>
      </c>
      <c r="EY140" s="108">
        <f t="shared" si="194"/>
        <v>2231.3000000000002</v>
      </c>
      <c r="EZ140" s="108">
        <f t="shared" si="195"/>
        <v>2231.3000000000002</v>
      </c>
      <c r="FA140" s="108">
        <f t="shared" si="196"/>
        <v>2231.3000000000002</v>
      </c>
      <c r="FB140" s="108">
        <f t="shared" si="197"/>
        <v>2231.3000000000002</v>
      </c>
      <c r="FC140" s="108">
        <f t="shared" si="198"/>
        <v>2231.3000000000002</v>
      </c>
      <c r="FD140" s="108">
        <f t="shared" si="199"/>
        <v>2231.3000000000002</v>
      </c>
      <c r="FE140" s="108">
        <f t="shared" si="200"/>
        <v>2231.3000000000002</v>
      </c>
      <c r="FF140" s="108">
        <f t="shared" si="201"/>
        <v>2231.3000000000002</v>
      </c>
      <c r="FG140" s="108">
        <f t="shared" si="202"/>
        <v>2231.3000000000002</v>
      </c>
      <c r="FH140" s="108">
        <f t="shared" si="242"/>
        <v>2231.2999999999997</v>
      </c>
      <c r="FI140" s="108">
        <v>2231.2999999999997</v>
      </c>
    </row>
    <row r="141" spans="1:165" ht="12" customHeight="1" x14ac:dyDescent="0.25">
      <c r="A141" s="22">
        <f t="shared" si="243"/>
        <v>136</v>
      </c>
      <c r="B141" s="10" t="s">
        <v>134</v>
      </c>
      <c r="C141" s="28">
        <v>2021</v>
      </c>
      <c r="D141" s="282"/>
      <c r="E141" s="126">
        <f t="shared" si="175"/>
        <v>3459.3</v>
      </c>
      <c r="F141" s="11">
        <f>SUMIF(Площади!$A:$A,$B:$B,Площади!$C:$C)</f>
        <v>3413.3</v>
      </c>
      <c r="G141" s="11">
        <f>SUMIF(Площади!$A:$A,$B:$B,Площади!$G:$G)</f>
        <v>46</v>
      </c>
      <c r="H141" s="11">
        <f>SUMIF(Площади!$A:$A,$B:$B,Площади!$F:$F)</f>
        <v>221.6</v>
      </c>
      <c r="I141" s="124" t="s">
        <v>493</v>
      </c>
      <c r="J141" s="12">
        <v>27.35</v>
      </c>
      <c r="K141" s="26">
        <v>4.4800000000000004</v>
      </c>
      <c r="L141" s="26">
        <v>5.83</v>
      </c>
      <c r="M141" s="26">
        <v>7.93</v>
      </c>
      <c r="N141" s="26">
        <v>6.1</v>
      </c>
      <c r="O141" s="26">
        <v>2.78</v>
      </c>
      <c r="P141" s="26">
        <v>0</v>
      </c>
      <c r="Q141" s="26">
        <v>0</v>
      </c>
      <c r="R141" s="26">
        <v>0.23</v>
      </c>
      <c r="S141" s="35">
        <f t="shared" si="167"/>
        <v>28.444000000000003</v>
      </c>
      <c r="T141" s="33">
        <f t="shared" si="167"/>
        <v>4.6592000000000002</v>
      </c>
      <c r="U141" s="33">
        <f t="shared" si="167"/>
        <v>6.0632000000000001</v>
      </c>
      <c r="V141" s="33">
        <f t="shared" si="166"/>
        <v>8.2471999999999994</v>
      </c>
      <c r="W141" s="33">
        <f t="shared" si="166"/>
        <v>6.3439999999999994</v>
      </c>
      <c r="X141" s="33">
        <f t="shared" si="166"/>
        <v>2.8912</v>
      </c>
      <c r="Y141" s="33">
        <f t="shared" si="163"/>
        <v>0</v>
      </c>
      <c r="Z141" s="33">
        <f t="shared" si="163"/>
        <v>0</v>
      </c>
      <c r="AA141" s="33">
        <f t="shared" si="163"/>
        <v>0.23920000000000002</v>
      </c>
      <c r="AB141" s="36"/>
      <c r="AC141" s="36"/>
      <c r="AD141" s="122" t="s">
        <v>396</v>
      </c>
      <c r="AE141" s="37">
        <v>0</v>
      </c>
      <c r="AF141" s="38" t="s">
        <v>396</v>
      </c>
      <c r="AG141" s="282"/>
      <c r="AH141" s="26">
        <v>34.24</v>
      </c>
      <c r="AI141" s="26">
        <v>34.24</v>
      </c>
      <c r="AJ141" s="26">
        <v>2190</v>
      </c>
      <c r="AK141" s="26">
        <v>35.89</v>
      </c>
      <c r="AL141" s="26">
        <v>5.93</v>
      </c>
      <c r="AM141" s="282"/>
      <c r="AN141" s="15">
        <v>1.2999999999999999E-2</v>
      </c>
      <c r="AO141" s="15">
        <v>1.2999999999999999E-2</v>
      </c>
      <c r="AP141" s="16">
        <f t="shared" si="203"/>
        <v>7.7870000000000001E-4</v>
      </c>
      <c r="AQ141" s="15">
        <f t="shared" si="204"/>
        <v>2.5999999999999999E-2</v>
      </c>
      <c r="AR141" s="15">
        <v>0.68300000000000005</v>
      </c>
      <c r="AS141" s="282"/>
      <c r="AT141" s="13">
        <f t="shared" si="205"/>
        <v>2.8807999999999998</v>
      </c>
      <c r="AU141" s="13">
        <f t="shared" si="206"/>
        <v>2.8807999999999998</v>
      </c>
      <c r="AV141" s="13">
        <f t="shared" si="207"/>
        <v>0.17255992000000001</v>
      </c>
      <c r="AW141" s="13">
        <f t="shared" si="208"/>
        <v>5.7615999999999996</v>
      </c>
      <c r="AX141" s="13">
        <f t="shared" si="209"/>
        <v>151.3528</v>
      </c>
      <c r="AY141" s="26">
        <f t="shared" si="210"/>
        <v>2.8514032318677187E-2</v>
      </c>
      <c r="AZ141" s="26">
        <f t="shared" si="211"/>
        <v>2.8514032318677187E-2</v>
      </c>
      <c r="BA141" s="26">
        <f t="shared" si="212"/>
        <v>0.1092435535512965</v>
      </c>
      <c r="BB141" s="26">
        <f t="shared" si="213"/>
        <v>5.9776204434423143E-2</v>
      </c>
      <c r="BC141" s="26">
        <f t="shared" si="214"/>
        <v>0.25945194230046542</v>
      </c>
      <c r="BD141" s="282"/>
      <c r="BE141" s="108">
        <f t="shared" si="215"/>
        <v>317706.9716467688</v>
      </c>
      <c r="BF141" s="108">
        <f t="shared" si="216"/>
        <v>68125.830508240484</v>
      </c>
      <c r="BG141" s="108">
        <f t="shared" si="176"/>
        <v>17878.031143171145</v>
      </c>
      <c r="BH141" s="108">
        <f t="shared" si="177"/>
        <v>2973.1435281652316</v>
      </c>
      <c r="BI141" s="108">
        <f t="shared" si="178"/>
        <v>1060.5686017118865</v>
      </c>
      <c r="BJ141" s="108">
        <f t="shared" si="173"/>
        <v>13024.817235192228</v>
      </c>
      <c r="BK141" s="108">
        <f>SUMIF('20.01'!$K:$K,$B:$B,'20.01'!$E:$E)</f>
        <v>33189.269999999997</v>
      </c>
      <c r="BL141" s="108">
        <f t="shared" si="217"/>
        <v>0</v>
      </c>
      <c r="BM141" s="108">
        <f>SUMIF('20.01'!$AI:$AI,$B:$B,'20.01'!$E:$E)</f>
        <v>0</v>
      </c>
      <c r="BN141" s="108">
        <f>SUMIF('20.01'!$L:$L,$B:$B,'20.01'!$E:$E)</f>
        <v>0</v>
      </c>
      <c r="BO141" s="108">
        <f>SUMIF('20.01'!$M:$M,$B:$B,'20.01'!$E:$E)</f>
        <v>0</v>
      </c>
      <c r="BP141" s="108">
        <f>SUMIF('20.01'!$N:$N,$B:$B,'20.01'!$E:$E)</f>
        <v>0</v>
      </c>
      <c r="BQ141" s="108">
        <f>SUMIF('20.01'!$O:$O,$B:$B,'20.01'!$E:$E)</f>
        <v>0</v>
      </c>
      <c r="BR141" s="108">
        <f>SUMIF('20.01'!$T:$T,$B:$B,'20.01'!$E:$E)</f>
        <v>0</v>
      </c>
      <c r="BS141" s="108">
        <f>SUMIF('20.01'!$AT:$AT,$B:$B,'20.01'!$E:$E)</f>
        <v>0</v>
      </c>
      <c r="BT141" s="108">
        <f>SUMIF('20.01'!$AO:$AO,$B:$B,'20.01'!$E:$E)</f>
        <v>0</v>
      </c>
      <c r="BU141" s="108">
        <f t="shared" si="218"/>
        <v>0</v>
      </c>
      <c r="BV141" s="108">
        <f>SUMIF('20.01'!$AE:$AE,$B:$B,'20.01'!$E:$E)</f>
        <v>0</v>
      </c>
      <c r="BW141" s="108">
        <f>SUMIF('20.01'!$AF:$AF,$B:$B,'20.01'!$E:$E)</f>
        <v>0</v>
      </c>
      <c r="BX141" s="108">
        <f>SUMIF('20.01'!$AG:$AG,$B:$B,'20.01'!$E:$E)</f>
        <v>0</v>
      </c>
      <c r="BY141" s="108">
        <f t="shared" si="219"/>
        <v>0</v>
      </c>
      <c r="BZ141" s="108">
        <f>SUMIF('20.01'!$AH:$AH,$B:$B,'20.01'!$E:$E)</f>
        <v>0</v>
      </c>
      <c r="CA141" s="108">
        <f>SUMIF('20.01'!$AP:$AP,$B:$B,'20.01'!$E:$E)</f>
        <v>0</v>
      </c>
      <c r="CB141" s="108">
        <f>SUMIF('20.01'!$AD:$AD,$B:$B,'20.01'!$E:$E)</f>
        <v>0</v>
      </c>
      <c r="CC141" s="108">
        <f t="shared" si="220"/>
        <v>0</v>
      </c>
      <c r="CD141" s="108">
        <f>SUMIF('20.01'!$Z:$Z,$B:$B,'20.01'!$E:$E)</f>
        <v>0</v>
      </c>
      <c r="CE141" s="108">
        <f>SUMIF('20.01'!$S:$S,$B:$B,'20.01'!$E:$E)</f>
        <v>0</v>
      </c>
      <c r="CF141" s="108">
        <f t="shared" si="221"/>
        <v>0</v>
      </c>
      <c r="CG141" s="108">
        <f>SUMIF('20.01'!$AJ:$AJ,$B:$B,'20.01'!$E:$E)</f>
        <v>0</v>
      </c>
      <c r="CH141" s="108">
        <f>SUMIF('20.01'!$AL:$AL,$B:$B,'20.01'!$E:$E)</f>
        <v>0</v>
      </c>
      <c r="CI141" s="108">
        <f>SUMIF('20.01'!$AM:$AM,$B:$B,'20.01'!$E:$E)</f>
        <v>0</v>
      </c>
      <c r="CJ141" s="108">
        <f>SUMIF('20.01'!$W:$W,$B:$B,'20.01'!$E:$E)</f>
        <v>0</v>
      </c>
      <c r="CK141" s="108">
        <f>SUMIF('20.01'!$AR:$AR,$B:$B,'20.01'!$E:$E)</f>
        <v>0</v>
      </c>
      <c r="CL141" s="108">
        <f t="shared" si="222"/>
        <v>0</v>
      </c>
      <c r="CM141" s="108">
        <f>SUMIF('20.01'!$P:$P,$B:$B,'20.01'!$E:$E)</f>
        <v>0</v>
      </c>
      <c r="CN141" s="108">
        <f>SUMIF('20.01'!$Q:$Q,$B:$B,'20.01'!$E:$E)</f>
        <v>0</v>
      </c>
      <c r="CO141" s="108">
        <f>SUMIF('20.01'!$AK:$AK,$B:$B,'20.01'!$E:$E)</f>
        <v>0</v>
      </c>
      <c r="CP141" s="108">
        <f>SUMIF('20.01'!$U:$U,$B:$B,'20.01'!$E:$E)</f>
        <v>0</v>
      </c>
      <c r="CQ141" s="108">
        <f>SUMIF('20.01'!$R:$R,$B:$B,'20.01'!$E:$E)</f>
        <v>0</v>
      </c>
      <c r="CR141" s="108">
        <f>SUMIF('20.01'!$V:$V,$B:$B,'20.01'!$E:$E)</f>
        <v>0</v>
      </c>
      <c r="CS141" s="108">
        <f t="shared" si="223"/>
        <v>0</v>
      </c>
      <c r="CT141" s="108">
        <f>SUMIF('20.01'!$AQ:$AQ,$B:$B,'20.01'!$E:$E)</f>
        <v>0</v>
      </c>
      <c r="CU141" s="108">
        <f>SUMIF('20.01'!$AC:$AC,$B:$B,'20.01'!$E:$E)</f>
        <v>0</v>
      </c>
      <c r="CV141" s="108">
        <f>SUMIF('20.01'!$AS:$AS,$B:$B,'20.01'!$E:$E)</f>
        <v>0</v>
      </c>
      <c r="CW141" s="108">
        <f t="shared" si="224"/>
        <v>247313.97</v>
      </c>
      <c r="CX141" s="108">
        <f>SUMIF('20.01'!$AB:$AB,$B:$B,'20.01'!$E:$E)</f>
        <v>247313.97</v>
      </c>
      <c r="CY141" s="108">
        <f>SUMIF('20.01'!$AA:$AA,$B:$B,'20.01'!$E:$E)</f>
        <v>0</v>
      </c>
      <c r="CZ141" s="108">
        <f>SUMIF('20.01'!$AN:$AN,$B:$B,'20.01'!$E:$E)</f>
        <v>0</v>
      </c>
      <c r="DA141" s="108">
        <f>SUMIF('20.01'!$X:$X,$B:$B,'20.01'!$E:$E)</f>
        <v>0</v>
      </c>
      <c r="DB141" s="108">
        <f>SUMIF('20.01'!$Y:$Y,$B:$B,'20.01'!$E:$E)</f>
        <v>0</v>
      </c>
      <c r="DC141" s="108">
        <f t="shared" si="225"/>
        <v>2267.1711385283488</v>
      </c>
      <c r="DD141" s="127">
        <f t="shared" si="226"/>
        <v>419039.9630104769</v>
      </c>
      <c r="DE141" s="127">
        <f t="shared" si="174"/>
        <v>311608.7289681774</v>
      </c>
      <c r="DF141" s="127">
        <f t="shared" si="227"/>
        <v>535.7455850920727</v>
      </c>
      <c r="DG141" s="127">
        <f t="shared" si="179"/>
        <v>245.44149990663365</v>
      </c>
      <c r="DH141" s="127">
        <f t="shared" si="180"/>
        <v>290.30408518543902</v>
      </c>
      <c r="DI141" s="108">
        <f>SUMIF('20.01'!$AZ:$AZ,$B:$B,'20.01'!$E:$E)+FH141*$DI$249</f>
        <v>50563.241045993578</v>
      </c>
      <c r="DJ141" s="108">
        <f>SUMIF('20.01'!$AY:$AY,$B:$B,'20.01'!$E:$E)</f>
        <v>0</v>
      </c>
      <c r="DK141" s="108">
        <f t="shared" si="181"/>
        <v>493.71331736441346</v>
      </c>
      <c r="DL141" s="108">
        <f>SUMIF('20.01'!$AX:$AX,$B:$B,'20.01'!$E:$E)</f>
        <v>0</v>
      </c>
      <c r="DM141" s="108">
        <f t="shared" si="182"/>
        <v>55344.329845112145</v>
      </c>
      <c r="DN141" s="108">
        <f>SUMIF('20.01'!$BA:$BA,$B:$B,'20.01'!$E:$E)</f>
        <v>0</v>
      </c>
      <c r="DO141" s="108">
        <f t="shared" si="183"/>
        <v>494.2042487373314</v>
      </c>
      <c r="DP141" s="108">
        <f>SUMIF('20.01'!$AW:$AW,$B:$B,'20.01'!$E:$E)</f>
        <v>0</v>
      </c>
      <c r="DQ141" s="108">
        <f t="shared" si="228"/>
        <v>261907.36584282873</v>
      </c>
      <c r="DR141" s="108">
        <f t="shared" si="229"/>
        <v>216873.56350204838</v>
      </c>
      <c r="DS141" s="108">
        <f t="shared" si="184"/>
        <v>69744.939823268578</v>
      </c>
      <c r="DT141" s="108">
        <f t="shared" si="185"/>
        <v>147128.62367877981</v>
      </c>
      <c r="DU141" s="108">
        <f t="shared" si="230"/>
        <v>36815.135936566119</v>
      </c>
      <c r="DV141" s="108">
        <f t="shared" si="231"/>
        <v>21858.487168629163</v>
      </c>
      <c r="DW141" s="108">
        <f t="shared" si="232"/>
        <v>14956.648767936957</v>
      </c>
      <c r="DX141" s="108">
        <f t="shared" si="233"/>
        <v>3099.0861134395964</v>
      </c>
      <c r="DY141" s="108">
        <f t="shared" si="234"/>
        <v>1824.9555569267279</v>
      </c>
      <c r="DZ141" s="108">
        <f t="shared" si="235"/>
        <v>1274.1305565128682</v>
      </c>
      <c r="EA141" s="108">
        <f t="shared" si="236"/>
        <v>2451.2007077240523</v>
      </c>
      <c r="EB141" s="108">
        <f t="shared" si="237"/>
        <v>193.4714720407888</v>
      </c>
      <c r="EC141" s="108">
        <f t="shared" si="238"/>
        <v>2474.9081110098382</v>
      </c>
      <c r="ED141" s="108">
        <f t="shared" si="172"/>
        <v>44555.912461597814</v>
      </c>
      <c r="EE141" s="108">
        <f t="shared" si="186"/>
        <v>264494.47514133411</v>
      </c>
      <c r="EF141" s="108">
        <f t="shared" si="239"/>
        <v>142827.01657632043</v>
      </c>
      <c r="EG141" s="108">
        <f t="shared" si="187"/>
        <v>121667.45856501369</v>
      </c>
      <c r="EH141" s="108">
        <f t="shared" si="188"/>
        <v>0</v>
      </c>
      <c r="EI141" s="108">
        <f t="shared" si="240"/>
        <v>0</v>
      </c>
      <c r="EJ141" s="108">
        <f t="shared" si="189"/>
        <v>0</v>
      </c>
      <c r="EK141" s="108">
        <f t="shared" si="190"/>
        <v>0</v>
      </c>
      <c r="EL141" s="108">
        <f>SUMIF('20.01'!$BF:$BF,$B:$B,'20.01'!$E:$E)</f>
        <v>0</v>
      </c>
      <c r="EM141" s="108">
        <f>SUMIF('20.01'!$BH:$BH,$B:$B,'20.01'!$E:$E)</f>
        <v>7791.8</v>
      </c>
      <c r="EO141" s="115">
        <v>0</v>
      </c>
      <c r="EP141" s="107">
        <v>3.4064183179623577</v>
      </c>
      <c r="EQ141" s="108">
        <f t="shared" si="241"/>
        <v>3459.3000000000006</v>
      </c>
      <c r="ER141" s="107">
        <v>3.0862338431293184</v>
      </c>
      <c r="ES141" s="108">
        <f t="shared" si="191"/>
        <v>3459.3000000000006</v>
      </c>
      <c r="ET141" s="107">
        <v>0</v>
      </c>
      <c r="EU141" s="108">
        <f t="shared" si="192"/>
        <v>0</v>
      </c>
      <c r="EV141" s="108">
        <f t="shared" si="168"/>
        <v>3459.3</v>
      </c>
      <c r="EW141" s="108">
        <f t="shared" si="169"/>
        <v>3459.3</v>
      </c>
      <c r="EX141" s="108">
        <f t="shared" si="193"/>
        <v>3459.3</v>
      </c>
      <c r="EY141" s="108">
        <f t="shared" si="194"/>
        <v>3459.3</v>
      </c>
      <c r="EZ141" s="108">
        <f t="shared" si="195"/>
        <v>3459.3</v>
      </c>
      <c r="FA141" s="108">
        <f t="shared" si="196"/>
        <v>3459.3</v>
      </c>
      <c r="FB141" s="108">
        <f t="shared" si="197"/>
        <v>3459.3</v>
      </c>
      <c r="FC141" s="108">
        <f t="shared" si="198"/>
        <v>3459.3</v>
      </c>
      <c r="FD141" s="108">
        <f t="shared" si="199"/>
        <v>3459.3</v>
      </c>
      <c r="FE141" s="108">
        <f t="shared" si="200"/>
        <v>3459.3</v>
      </c>
      <c r="FF141" s="108">
        <f t="shared" si="201"/>
        <v>3459.3</v>
      </c>
      <c r="FG141" s="108">
        <f t="shared" si="202"/>
        <v>3459.3</v>
      </c>
      <c r="FH141" s="108">
        <f t="shared" si="242"/>
        <v>3459.3000000000006</v>
      </c>
      <c r="FI141" s="108">
        <v>3459.3000000000006</v>
      </c>
    </row>
    <row r="142" spans="1:165" ht="12" customHeight="1" x14ac:dyDescent="0.25">
      <c r="A142" s="22">
        <f t="shared" si="243"/>
        <v>137</v>
      </c>
      <c r="B142" s="10" t="s">
        <v>135</v>
      </c>
      <c r="C142" s="28">
        <v>2021</v>
      </c>
      <c r="D142" s="282"/>
      <c r="E142" s="126">
        <f t="shared" si="175"/>
        <v>4927</v>
      </c>
      <c r="F142" s="11">
        <f>SUMIF(Площади!$A:$A,$B:$B,Площади!$C:$C)</f>
        <v>4927</v>
      </c>
      <c r="G142" s="11">
        <f>SUMIF(Площади!$A:$A,$B:$B,Площади!$G:$G)</f>
        <v>0</v>
      </c>
      <c r="H142" s="11">
        <f>SUMIF(Площади!$A:$A,$B:$B,Площади!$F:$F)</f>
        <v>436.6</v>
      </c>
      <c r="I142" s="124" t="s">
        <v>493</v>
      </c>
      <c r="J142" s="12">
        <v>27.35</v>
      </c>
      <c r="K142" s="26">
        <v>4.4800000000000004</v>
      </c>
      <c r="L142" s="26">
        <v>5.83</v>
      </c>
      <c r="M142" s="26">
        <v>7.93</v>
      </c>
      <c r="N142" s="26">
        <v>6.1</v>
      </c>
      <c r="O142" s="26">
        <v>2.78</v>
      </c>
      <c r="P142" s="26">
        <v>0</v>
      </c>
      <c r="Q142" s="26">
        <v>0</v>
      </c>
      <c r="R142" s="26">
        <v>0.23</v>
      </c>
      <c r="S142" s="35">
        <f t="shared" si="167"/>
        <v>28.444000000000003</v>
      </c>
      <c r="T142" s="33">
        <f t="shared" si="167"/>
        <v>4.6592000000000002</v>
      </c>
      <c r="U142" s="33">
        <f t="shared" si="167"/>
        <v>6.0632000000000001</v>
      </c>
      <c r="V142" s="33">
        <f t="shared" si="166"/>
        <v>8.2471999999999994</v>
      </c>
      <c r="W142" s="33">
        <f t="shared" si="166"/>
        <v>6.3439999999999994</v>
      </c>
      <c r="X142" s="33">
        <f t="shared" si="166"/>
        <v>2.8912</v>
      </c>
      <c r="Y142" s="33">
        <f t="shared" si="163"/>
        <v>0</v>
      </c>
      <c r="Z142" s="33">
        <f t="shared" si="163"/>
        <v>0</v>
      </c>
      <c r="AA142" s="33">
        <f t="shared" si="163"/>
        <v>0.23920000000000002</v>
      </c>
      <c r="AB142" s="36"/>
      <c r="AC142" s="36"/>
      <c r="AD142" s="122" t="s">
        <v>396</v>
      </c>
      <c r="AE142" s="37">
        <v>0</v>
      </c>
      <c r="AF142" s="38" t="s">
        <v>396</v>
      </c>
      <c r="AG142" s="282"/>
      <c r="AH142" s="26">
        <v>34.24</v>
      </c>
      <c r="AI142" s="26">
        <v>34.24</v>
      </c>
      <c r="AJ142" s="26">
        <v>2190</v>
      </c>
      <c r="AK142" s="26">
        <v>35.89</v>
      </c>
      <c r="AL142" s="26">
        <v>5.93</v>
      </c>
      <c r="AM142" s="282"/>
      <c r="AN142" s="15">
        <v>1.2999999999999999E-2</v>
      </c>
      <c r="AO142" s="15">
        <v>1.2999999999999999E-2</v>
      </c>
      <c r="AP142" s="16">
        <f t="shared" si="203"/>
        <v>7.7870000000000001E-4</v>
      </c>
      <c r="AQ142" s="15">
        <f t="shared" si="204"/>
        <v>2.5999999999999999E-2</v>
      </c>
      <c r="AR142" s="15">
        <v>0.68300000000000005</v>
      </c>
      <c r="AS142" s="282"/>
      <c r="AT142" s="13">
        <f t="shared" si="205"/>
        <v>5.6757999999999997</v>
      </c>
      <c r="AU142" s="13">
        <f t="shared" si="206"/>
        <v>5.6757999999999997</v>
      </c>
      <c r="AV142" s="13">
        <f t="shared" si="207"/>
        <v>0.33998042000000001</v>
      </c>
      <c r="AW142" s="13">
        <f t="shared" si="208"/>
        <v>11.351599999999999</v>
      </c>
      <c r="AX142" s="13">
        <f t="shared" si="209"/>
        <v>298.19780000000003</v>
      </c>
      <c r="AY142" s="26">
        <f t="shared" si="210"/>
        <v>3.9443757255936678E-2</v>
      </c>
      <c r="AZ142" s="26">
        <f t="shared" si="211"/>
        <v>3.9443757255936678E-2</v>
      </c>
      <c r="BA142" s="26">
        <f t="shared" si="212"/>
        <v>0.15111774300791558</v>
      </c>
      <c r="BB142" s="26">
        <f t="shared" si="213"/>
        <v>8.2689044854881266E-2</v>
      </c>
      <c r="BC142" s="26">
        <f t="shared" si="214"/>
        <v>0.35890256829713824</v>
      </c>
      <c r="BD142" s="282"/>
      <c r="BE142" s="108">
        <f t="shared" si="215"/>
        <v>329627.21396138816</v>
      </c>
      <c r="BF142" s="108">
        <f t="shared" si="216"/>
        <v>93719.985188362058</v>
      </c>
      <c r="BG142" s="108">
        <f t="shared" si="176"/>
        <v>25463.261192265549</v>
      </c>
      <c r="BH142" s="108">
        <f t="shared" si="177"/>
        <v>4234.5787191830987</v>
      </c>
      <c r="BI142" s="108">
        <f t="shared" si="178"/>
        <v>1510.5430291198984</v>
      </c>
      <c r="BJ142" s="108">
        <f t="shared" si="173"/>
        <v>18550.942247793511</v>
      </c>
      <c r="BK142" s="108">
        <f>SUMIF('20.01'!$K:$K,$B:$B,'20.01'!$E:$E)</f>
        <v>43960.66</v>
      </c>
      <c r="BL142" s="108">
        <f t="shared" si="217"/>
        <v>0</v>
      </c>
      <c r="BM142" s="108">
        <f>SUMIF('20.01'!$AI:$AI,$B:$B,'20.01'!$E:$E)</f>
        <v>0</v>
      </c>
      <c r="BN142" s="108">
        <f>SUMIF('20.01'!$L:$L,$B:$B,'20.01'!$E:$E)</f>
        <v>0</v>
      </c>
      <c r="BO142" s="108">
        <f>SUMIF('20.01'!$M:$M,$B:$B,'20.01'!$E:$E)</f>
        <v>0</v>
      </c>
      <c r="BP142" s="108">
        <f>SUMIF('20.01'!$N:$N,$B:$B,'20.01'!$E:$E)</f>
        <v>0</v>
      </c>
      <c r="BQ142" s="108">
        <f>SUMIF('20.01'!$O:$O,$B:$B,'20.01'!$E:$E)</f>
        <v>0</v>
      </c>
      <c r="BR142" s="108">
        <f>SUMIF('20.01'!$T:$T,$B:$B,'20.01'!$E:$E)</f>
        <v>0</v>
      </c>
      <c r="BS142" s="108">
        <f>SUMIF('20.01'!$AT:$AT,$B:$B,'20.01'!$E:$E)</f>
        <v>0</v>
      </c>
      <c r="BT142" s="108">
        <f>SUMIF('20.01'!$AO:$AO,$B:$B,'20.01'!$E:$E)</f>
        <v>0</v>
      </c>
      <c r="BU142" s="108">
        <f t="shared" si="218"/>
        <v>0</v>
      </c>
      <c r="BV142" s="108">
        <f>SUMIF('20.01'!$AE:$AE,$B:$B,'20.01'!$E:$E)</f>
        <v>0</v>
      </c>
      <c r="BW142" s="108">
        <f>SUMIF('20.01'!$AF:$AF,$B:$B,'20.01'!$E:$E)</f>
        <v>0</v>
      </c>
      <c r="BX142" s="108">
        <f>SUMIF('20.01'!$AG:$AG,$B:$B,'20.01'!$E:$E)</f>
        <v>0</v>
      </c>
      <c r="BY142" s="108">
        <f t="shared" si="219"/>
        <v>0</v>
      </c>
      <c r="BZ142" s="108">
        <f>SUMIF('20.01'!$AH:$AH,$B:$B,'20.01'!$E:$E)</f>
        <v>0</v>
      </c>
      <c r="CA142" s="108">
        <f>SUMIF('20.01'!$AP:$AP,$B:$B,'20.01'!$E:$E)</f>
        <v>0</v>
      </c>
      <c r="CB142" s="108">
        <f>SUMIF('20.01'!$AD:$AD,$B:$B,'20.01'!$E:$E)</f>
        <v>0</v>
      </c>
      <c r="CC142" s="108">
        <f t="shared" si="220"/>
        <v>0</v>
      </c>
      <c r="CD142" s="108">
        <f>SUMIF('20.01'!$Z:$Z,$B:$B,'20.01'!$E:$E)</f>
        <v>0</v>
      </c>
      <c r="CE142" s="108">
        <f>SUMIF('20.01'!$S:$S,$B:$B,'20.01'!$E:$E)</f>
        <v>0</v>
      </c>
      <c r="CF142" s="108">
        <f t="shared" si="221"/>
        <v>232678.15</v>
      </c>
      <c r="CG142" s="108">
        <f>SUMIF('20.01'!$AJ:$AJ,$B:$B,'20.01'!$E:$E)</f>
        <v>0</v>
      </c>
      <c r="CH142" s="108">
        <f>SUMIF('20.01'!$AL:$AL,$B:$B,'20.01'!$E:$E)</f>
        <v>232678.15</v>
      </c>
      <c r="CI142" s="108">
        <f>SUMIF('20.01'!$AM:$AM,$B:$B,'20.01'!$E:$E)</f>
        <v>0</v>
      </c>
      <c r="CJ142" s="108">
        <f>SUMIF('20.01'!$W:$W,$B:$B,'20.01'!$E:$E)</f>
        <v>0</v>
      </c>
      <c r="CK142" s="108">
        <f>SUMIF('20.01'!$AR:$AR,$B:$B,'20.01'!$E:$E)</f>
        <v>0</v>
      </c>
      <c r="CL142" s="108">
        <f t="shared" si="222"/>
        <v>0</v>
      </c>
      <c r="CM142" s="108">
        <f>SUMIF('20.01'!$P:$P,$B:$B,'20.01'!$E:$E)</f>
        <v>0</v>
      </c>
      <c r="CN142" s="108">
        <f>SUMIF('20.01'!$Q:$Q,$B:$B,'20.01'!$E:$E)</f>
        <v>0</v>
      </c>
      <c r="CO142" s="108">
        <f>SUMIF('20.01'!$AK:$AK,$B:$B,'20.01'!$E:$E)</f>
        <v>0</v>
      </c>
      <c r="CP142" s="108">
        <f>SUMIF('20.01'!$U:$U,$B:$B,'20.01'!$E:$E)</f>
        <v>0</v>
      </c>
      <c r="CQ142" s="108">
        <f>SUMIF('20.01'!$R:$R,$B:$B,'20.01'!$E:$E)</f>
        <v>0</v>
      </c>
      <c r="CR142" s="108">
        <f>SUMIF('20.01'!$V:$V,$B:$B,'20.01'!$E:$E)</f>
        <v>0</v>
      </c>
      <c r="CS142" s="108">
        <f t="shared" si="223"/>
        <v>0</v>
      </c>
      <c r="CT142" s="108">
        <f>SUMIF('20.01'!$AQ:$AQ,$B:$B,'20.01'!$E:$E)</f>
        <v>0</v>
      </c>
      <c r="CU142" s="108">
        <f>SUMIF('20.01'!$AC:$AC,$B:$B,'20.01'!$E:$E)</f>
        <v>0</v>
      </c>
      <c r="CV142" s="108">
        <f>SUMIF('20.01'!$AS:$AS,$B:$B,'20.01'!$E:$E)</f>
        <v>0</v>
      </c>
      <c r="CW142" s="108">
        <f t="shared" si="224"/>
        <v>0</v>
      </c>
      <c r="CX142" s="108">
        <f>SUMIF('20.01'!$AB:$AB,$B:$B,'20.01'!$E:$E)</f>
        <v>0</v>
      </c>
      <c r="CY142" s="108">
        <f>SUMIF('20.01'!$AA:$AA,$B:$B,'20.01'!$E:$E)</f>
        <v>0</v>
      </c>
      <c r="CZ142" s="108">
        <f>SUMIF('20.01'!$AN:$AN,$B:$B,'20.01'!$E:$E)</f>
        <v>0</v>
      </c>
      <c r="DA142" s="108">
        <f>SUMIF('20.01'!$X:$X,$B:$B,'20.01'!$E:$E)</f>
        <v>0</v>
      </c>
      <c r="DB142" s="108">
        <f>SUMIF('20.01'!$Y:$Y,$B:$B,'20.01'!$E:$E)</f>
        <v>0</v>
      </c>
      <c r="DC142" s="108">
        <f t="shared" si="225"/>
        <v>3229.0787730260954</v>
      </c>
      <c r="DD142" s="127">
        <f t="shared" si="226"/>
        <v>599614.98903408763</v>
      </c>
      <c r="DE142" s="127">
        <f t="shared" si="174"/>
        <v>443817.01720758807</v>
      </c>
      <c r="DF142" s="127">
        <f t="shared" si="227"/>
        <v>763.04989383651059</v>
      </c>
      <c r="DG142" s="127">
        <f t="shared" si="179"/>
        <v>349.57658197900838</v>
      </c>
      <c r="DH142" s="127">
        <f t="shared" si="180"/>
        <v>413.47331185750227</v>
      </c>
      <c r="DI142" s="108">
        <f>SUMIF('20.01'!$AZ:$AZ,$B:$B,'20.01'!$E:$E)+FH142*$DI$249</f>
        <v>74802.220809588747</v>
      </c>
      <c r="DJ142" s="108">
        <f>SUMIF('20.01'!$AY:$AY,$B:$B,'20.01'!$E:$E)</f>
        <v>0</v>
      </c>
      <c r="DK142" s="108">
        <f t="shared" si="181"/>
        <v>703.18431898200924</v>
      </c>
      <c r="DL142" s="108">
        <f>SUMIF('20.01'!$AX:$AX,$B:$B,'20.01'!$E:$E)</f>
        <v>0</v>
      </c>
      <c r="DM142" s="108">
        <f t="shared" si="182"/>
        <v>78825.633263049604</v>
      </c>
      <c r="DN142" s="108">
        <f>SUMIF('20.01'!$BA:$BA,$B:$B,'20.01'!$E:$E)</f>
        <v>0</v>
      </c>
      <c r="DO142" s="108">
        <f t="shared" si="183"/>
        <v>703.88354104264772</v>
      </c>
      <c r="DP142" s="108">
        <f>SUMIF('20.01'!$AW:$AW,$B:$B,'20.01'!$E:$E)</f>
        <v>0</v>
      </c>
      <c r="DQ142" s="108">
        <f t="shared" si="228"/>
        <v>373028.52932894434</v>
      </c>
      <c r="DR142" s="108">
        <f t="shared" si="229"/>
        <v>308887.93899765622</v>
      </c>
      <c r="DS142" s="108">
        <f t="shared" si="184"/>
        <v>99336.084904241958</v>
      </c>
      <c r="DT142" s="108">
        <f t="shared" si="185"/>
        <v>209551.85409341427</v>
      </c>
      <c r="DU142" s="108">
        <f t="shared" si="230"/>
        <v>52434.936189246742</v>
      </c>
      <c r="DV142" s="108">
        <f t="shared" si="231"/>
        <v>31132.531517889707</v>
      </c>
      <c r="DW142" s="108">
        <f t="shared" si="232"/>
        <v>21302.404671357031</v>
      </c>
      <c r="DX142" s="108">
        <f t="shared" si="233"/>
        <v>4413.9557947899539</v>
      </c>
      <c r="DY142" s="108">
        <f t="shared" si="234"/>
        <v>2599.2414734131148</v>
      </c>
      <c r="DZ142" s="108">
        <f t="shared" si="235"/>
        <v>1814.7143213768393</v>
      </c>
      <c r="EA142" s="108">
        <f t="shared" si="236"/>
        <v>3491.1877798850646</v>
      </c>
      <c r="EB142" s="108">
        <f t="shared" si="237"/>
        <v>275.55688802502419</v>
      </c>
      <c r="EC142" s="108">
        <f t="shared" si="238"/>
        <v>3524.9536793413322</v>
      </c>
      <c r="ED142" s="108">
        <f t="shared" si="172"/>
        <v>63459.942964846174</v>
      </c>
      <c r="EE142" s="108">
        <f t="shared" si="186"/>
        <v>376713.28853275313</v>
      </c>
      <c r="EF142" s="108">
        <f t="shared" si="239"/>
        <v>203425.1758076867</v>
      </c>
      <c r="EG142" s="108">
        <f t="shared" si="187"/>
        <v>173288.11272506643</v>
      </c>
      <c r="EH142" s="108">
        <f t="shared" si="188"/>
        <v>0</v>
      </c>
      <c r="EI142" s="108">
        <f t="shared" si="240"/>
        <v>0</v>
      </c>
      <c r="EJ142" s="108">
        <f t="shared" si="189"/>
        <v>0</v>
      </c>
      <c r="EK142" s="108">
        <f t="shared" si="190"/>
        <v>0</v>
      </c>
      <c r="EL142" s="108">
        <f>SUMIF('20.01'!$BF:$BF,$B:$B,'20.01'!$E:$E)</f>
        <v>0</v>
      </c>
      <c r="EM142" s="108">
        <f>SUMIF('20.01'!$BH:$BH,$B:$B,'20.01'!$E:$E)</f>
        <v>11591.8</v>
      </c>
      <c r="EO142" s="115">
        <v>0</v>
      </c>
      <c r="EP142" s="107">
        <v>3.4064166774926927</v>
      </c>
      <c r="EQ142" s="108">
        <f t="shared" si="241"/>
        <v>4927</v>
      </c>
      <c r="ER142" s="107">
        <v>3.0862331276388439</v>
      </c>
      <c r="ES142" s="108">
        <f t="shared" si="191"/>
        <v>4927</v>
      </c>
      <c r="ET142" s="107">
        <v>0</v>
      </c>
      <c r="EU142" s="108">
        <f t="shared" si="192"/>
        <v>0</v>
      </c>
      <c r="EV142" s="108">
        <f t="shared" si="168"/>
        <v>4927</v>
      </c>
      <c r="EW142" s="108">
        <f t="shared" si="169"/>
        <v>4927</v>
      </c>
      <c r="EX142" s="108">
        <f t="shared" si="193"/>
        <v>4927</v>
      </c>
      <c r="EY142" s="108">
        <f t="shared" si="194"/>
        <v>4927</v>
      </c>
      <c r="EZ142" s="108">
        <f t="shared" si="195"/>
        <v>4927</v>
      </c>
      <c r="FA142" s="108">
        <f t="shared" si="196"/>
        <v>4927</v>
      </c>
      <c r="FB142" s="108">
        <f t="shared" si="197"/>
        <v>4927</v>
      </c>
      <c r="FC142" s="108">
        <f t="shared" si="198"/>
        <v>4927</v>
      </c>
      <c r="FD142" s="108">
        <f t="shared" si="199"/>
        <v>4927</v>
      </c>
      <c r="FE142" s="108">
        <f t="shared" si="200"/>
        <v>4927</v>
      </c>
      <c r="FF142" s="108">
        <f t="shared" si="201"/>
        <v>4927</v>
      </c>
      <c r="FG142" s="108">
        <f t="shared" si="202"/>
        <v>4927</v>
      </c>
      <c r="FH142" s="108">
        <f t="shared" si="242"/>
        <v>4927</v>
      </c>
      <c r="FI142" s="108">
        <v>4927</v>
      </c>
    </row>
    <row r="143" spans="1:165" ht="12" customHeight="1" x14ac:dyDescent="0.25">
      <c r="A143" s="22">
        <f t="shared" si="243"/>
        <v>138</v>
      </c>
      <c r="B143" s="10" t="s">
        <v>136</v>
      </c>
      <c r="C143" s="28">
        <v>2021</v>
      </c>
      <c r="D143" s="282"/>
      <c r="E143" s="126">
        <f t="shared" si="175"/>
        <v>4940.66</v>
      </c>
      <c r="F143" s="11">
        <f>SUMIF(Площади!$A:$A,$B:$B,Площади!$C:$C)</f>
        <v>4940.66</v>
      </c>
      <c r="G143" s="11">
        <f>SUMIF(Площади!$A:$A,$B:$B,Площади!$G:$G)</f>
        <v>0</v>
      </c>
      <c r="H143" s="11">
        <f>SUMIF(Площади!$A:$A,$B:$B,Площади!$F:$F)</f>
        <v>452.8</v>
      </c>
      <c r="I143" s="124" t="s">
        <v>493</v>
      </c>
      <c r="J143" s="12">
        <v>27.35</v>
      </c>
      <c r="K143" s="26">
        <v>4.4800000000000004</v>
      </c>
      <c r="L143" s="26">
        <v>5.83</v>
      </c>
      <c r="M143" s="26">
        <v>7.93</v>
      </c>
      <c r="N143" s="26">
        <v>6.1</v>
      </c>
      <c r="O143" s="26">
        <v>2.78</v>
      </c>
      <c r="P143" s="26">
        <v>0</v>
      </c>
      <c r="Q143" s="26">
        <v>0</v>
      </c>
      <c r="R143" s="26">
        <v>0.23</v>
      </c>
      <c r="S143" s="35">
        <f t="shared" si="167"/>
        <v>28.444000000000003</v>
      </c>
      <c r="T143" s="33">
        <f t="shared" si="167"/>
        <v>4.6592000000000002</v>
      </c>
      <c r="U143" s="33">
        <f t="shared" si="167"/>
        <v>6.0632000000000001</v>
      </c>
      <c r="V143" s="33">
        <f t="shared" si="166"/>
        <v>8.2471999999999994</v>
      </c>
      <c r="W143" s="33">
        <f t="shared" si="166"/>
        <v>6.3439999999999994</v>
      </c>
      <c r="X143" s="33">
        <f t="shared" si="166"/>
        <v>2.8912</v>
      </c>
      <c r="Y143" s="33">
        <f t="shared" si="163"/>
        <v>0</v>
      </c>
      <c r="Z143" s="33">
        <f t="shared" si="163"/>
        <v>0</v>
      </c>
      <c r="AA143" s="33">
        <f t="shared" si="163"/>
        <v>0.23920000000000002</v>
      </c>
      <c r="AB143" s="36"/>
      <c r="AC143" s="36"/>
      <c r="AD143" s="122" t="s">
        <v>396</v>
      </c>
      <c r="AE143" s="37">
        <v>0</v>
      </c>
      <c r="AF143" s="38" t="s">
        <v>396</v>
      </c>
      <c r="AG143" s="282"/>
      <c r="AH143" s="26">
        <v>34.24</v>
      </c>
      <c r="AI143" s="26">
        <v>34.24</v>
      </c>
      <c r="AJ143" s="26">
        <v>2190</v>
      </c>
      <c r="AK143" s="26">
        <v>35.89</v>
      </c>
      <c r="AL143" s="26">
        <v>5.93</v>
      </c>
      <c r="AM143" s="282"/>
      <c r="AN143" s="15">
        <v>1.2999999999999999E-2</v>
      </c>
      <c r="AO143" s="15">
        <v>1.2999999999999999E-2</v>
      </c>
      <c r="AP143" s="16">
        <f t="shared" si="203"/>
        <v>7.7870000000000001E-4</v>
      </c>
      <c r="AQ143" s="15">
        <f t="shared" si="204"/>
        <v>2.5999999999999999E-2</v>
      </c>
      <c r="AR143" s="15">
        <v>0.68300000000000005</v>
      </c>
      <c r="AS143" s="282"/>
      <c r="AT143" s="13">
        <f t="shared" si="205"/>
        <v>5.8864000000000001</v>
      </c>
      <c r="AU143" s="13">
        <f t="shared" si="206"/>
        <v>5.8864000000000001</v>
      </c>
      <c r="AV143" s="13">
        <f t="shared" si="207"/>
        <v>0.35259536000000002</v>
      </c>
      <c r="AW143" s="13">
        <f t="shared" si="208"/>
        <v>11.7728</v>
      </c>
      <c r="AX143" s="13">
        <f t="shared" si="209"/>
        <v>309.26240000000001</v>
      </c>
      <c r="AY143" s="26">
        <f t="shared" si="210"/>
        <v>4.0794212918921768E-2</v>
      </c>
      <c r="AZ143" s="26">
        <f t="shared" si="211"/>
        <v>4.0794212918921768E-2</v>
      </c>
      <c r="BA143" s="26">
        <f t="shared" si="212"/>
        <v>0.15629163682584921</v>
      </c>
      <c r="BB143" s="26">
        <f t="shared" si="213"/>
        <v>8.5520111078276992E-2</v>
      </c>
      <c r="BC143" s="26">
        <f t="shared" si="214"/>
        <v>0.37119049519699798</v>
      </c>
      <c r="BD143" s="282"/>
      <c r="BE143" s="108">
        <f t="shared" si="215"/>
        <v>180005.52315524092</v>
      </c>
      <c r="BF143" s="108">
        <f t="shared" si="216"/>
        <v>110659.16183177043</v>
      </c>
      <c r="BG143" s="108">
        <f t="shared" si="176"/>
        <v>25533.85752834965</v>
      </c>
      <c r="BH143" s="108">
        <f t="shared" si="177"/>
        <v>4246.3189962896631</v>
      </c>
      <c r="BI143" s="108">
        <f t="shared" si="178"/>
        <v>1514.7309767102736</v>
      </c>
      <c r="BJ143" s="108">
        <f t="shared" si="173"/>
        <v>18602.374330420844</v>
      </c>
      <c r="BK143" s="108">
        <f>SUMIF('20.01'!$K:$K,$B:$B,'20.01'!$E:$E)</f>
        <v>60761.88</v>
      </c>
      <c r="BL143" s="108">
        <f t="shared" si="217"/>
        <v>0</v>
      </c>
      <c r="BM143" s="108">
        <f>SUMIF('20.01'!$AI:$AI,$B:$B,'20.01'!$E:$E)</f>
        <v>0</v>
      </c>
      <c r="BN143" s="108">
        <f>SUMIF('20.01'!$L:$L,$B:$B,'20.01'!$E:$E)</f>
        <v>0</v>
      </c>
      <c r="BO143" s="108">
        <f>SUMIF('20.01'!$M:$M,$B:$B,'20.01'!$E:$E)</f>
        <v>0</v>
      </c>
      <c r="BP143" s="108">
        <f>SUMIF('20.01'!$N:$N,$B:$B,'20.01'!$E:$E)</f>
        <v>0</v>
      </c>
      <c r="BQ143" s="108">
        <f>SUMIF('20.01'!$O:$O,$B:$B,'20.01'!$E:$E)</f>
        <v>0</v>
      </c>
      <c r="BR143" s="108">
        <f>SUMIF('20.01'!$T:$T,$B:$B,'20.01'!$E:$E)</f>
        <v>0</v>
      </c>
      <c r="BS143" s="108">
        <f>SUMIF('20.01'!$AT:$AT,$B:$B,'20.01'!$E:$E)</f>
        <v>0</v>
      </c>
      <c r="BT143" s="108">
        <f>SUMIF('20.01'!$AO:$AO,$B:$B,'20.01'!$E:$E)</f>
        <v>0</v>
      </c>
      <c r="BU143" s="108">
        <f t="shared" si="218"/>
        <v>0</v>
      </c>
      <c r="BV143" s="108">
        <f>SUMIF('20.01'!$AE:$AE,$B:$B,'20.01'!$E:$E)</f>
        <v>0</v>
      </c>
      <c r="BW143" s="108">
        <f>SUMIF('20.01'!$AF:$AF,$B:$B,'20.01'!$E:$E)</f>
        <v>0</v>
      </c>
      <c r="BX143" s="108">
        <f>SUMIF('20.01'!$AG:$AG,$B:$B,'20.01'!$E:$E)</f>
        <v>0</v>
      </c>
      <c r="BY143" s="108">
        <f t="shared" si="219"/>
        <v>0</v>
      </c>
      <c r="BZ143" s="108">
        <f>SUMIF('20.01'!$AH:$AH,$B:$B,'20.01'!$E:$E)</f>
        <v>0</v>
      </c>
      <c r="CA143" s="108">
        <f>SUMIF('20.01'!$AP:$AP,$B:$B,'20.01'!$E:$E)</f>
        <v>0</v>
      </c>
      <c r="CB143" s="108">
        <f>SUMIF('20.01'!$AD:$AD,$B:$B,'20.01'!$E:$E)</f>
        <v>0</v>
      </c>
      <c r="CC143" s="108">
        <f t="shared" si="220"/>
        <v>0</v>
      </c>
      <c r="CD143" s="108">
        <f>SUMIF('20.01'!$Z:$Z,$B:$B,'20.01'!$E:$E)</f>
        <v>0</v>
      </c>
      <c r="CE143" s="108">
        <f>SUMIF('20.01'!$S:$S,$B:$B,'20.01'!$E:$E)</f>
        <v>0</v>
      </c>
      <c r="CF143" s="108">
        <f t="shared" si="221"/>
        <v>0</v>
      </c>
      <c r="CG143" s="108">
        <f>SUMIF('20.01'!$AJ:$AJ,$B:$B,'20.01'!$E:$E)</f>
        <v>0</v>
      </c>
      <c r="CH143" s="108">
        <f>SUMIF('20.01'!$AL:$AL,$B:$B,'20.01'!$E:$E)</f>
        <v>0</v>
      </c>
      <c r="CI143" s="108">
        <f>SUMIF('20.01'!$AM:$AM,$B:$B,'20.01'!$E:$E)</f>
        <v>0</v>
      </c>
      <c r="CJ143" s="108">
        <f>SUMIF('20.01'!$W:$W,$B:$B,'20.01'!$E:$E)</f>
        <v>0</v>
      </c>
      <c r="CK143" s="108">
        <f>SUMIF('20.01'!$AR:$AR,$B:$B,'20.01'!$E:$E)</f>
        <v>0</v>
      </c>
      <c r="CL143" s="108">
        <f t="shared" si="222"/>
        <v>66108.33</v>
      </c>
      <c r="CM143" s="108">
        <f>SUMIF('20.01'!$P:$P,$B:$B,'20.01'!$E:$E)</f>
        <v>66108.33</v>
      </c>
      <c r="CN143" s="108">
        <f>SUMIF('20.01'!$Q:$Q,$B:$B,'20.01'!$E:$E)</f>
        <v>0</v>
      </c>
      <c r="CO143" s="108">
        <f>SUMIF('20.01'!$AK:$AK,$B:$B,'20.01'!$E:$E)</f>
        <v>0</v>
      </c>
      <c r="CP143" s="108">
        <f>SUMIF('20.01'!$U:$U,$B:$B,'20.01'!$E:$E)</f>
        <v>0</v>
      </c>
      <c r="CQ143" s="108">
        <f>SUMIF('20.01'!$R:$R,$B:$B,'20.01'!$E:$E)</f>
        <v>0</v>
      </c>
      <c r="CR143" s="108">
        <f>SUMIF('20.01'!$V:$V,$B:$B,'20.01'!$E:$E)</f>
        <v>0</v>
      </c>
      <c r="CS143" s="108">
        <f t="shared" si="223"/>
        <v>0</v>
      </c>
      <c r="CT143" s="108">
        <f>SUMIF('20.01'!$AQ:$AQ,$B:$B,'20.01'!$E:$E)</f>
        <v>0</v>
      </c>
      <c r="CU143" s="108">
        <f>SUMIF('20.01'!$AC:$AC,$B:$B,'20.01'!$E:$E)</f>
        <v>0</v>
      </c>
      <c r="CV143" s="108">
        <f>SUMIF('20.01'!$AS:$AS,$B:$B,'20.01'!$E:$E)</f>
        <v>0</v>
      </c>
      <c r="CW143" s="108">
        <f t="shared" si="224"/>
        <v>0</v>
      </c>
      <c r="CX143" s="108">
        <f>SUMIF('20.01'!$AB:$AB,$B:$B,'20.01'!$E:$E)</f>
        <v>0</v>
      </c>
      <c r="CY143" s="108">
        <f>SUMIF('20.01'!$AA:$AA,$B:$B,'20.01'!$E:$E)</f>
        <v>0</v>
      </c>
      <c r="CZ143" s="108">
        <f>SUMIF('20.01'!$AN:$AN,$B:$B,'20.01'!$E:$E)</f>
        <v>0</v>
      </c>
      <c r="DA143" s="108">
        <f>SUMIF('20.01'!$X:$X,$B:$B,'20.01'!$E:$E)</f>
        <v>0</v>
      </c>
      <c r="DB143" s="108">
        <f>SUMIF('20.01'!$Y:$Y,$B:$B,'20.01'!$E:$E)</f>
        <v>0</v>
      </c>
      <c r="DC143" s="108">
        <f t="shared" si="225"/>
        <v>3238.0313234704918</v>
      </c>
      <c r="DD143" s="127">
        <f t="shared" si="226"/>
        <v>601071.378418623</v>
      </c>
      <c r="DE143" s="127">
        <f t="shared" si="174"/>
        <v>445047.49020435207</v>
      </c>
      <c r="DF143" s="127">
        <f t="shared" si="227"/>
        <v>765.1654330185296</v>
      </c>
      <c r="DG143" s="127">
        <f t="shared" si="179"/>
        <v>350.5457754252908</v>
      </c>
      <c r="DH143" s="127">
        <f t="shared" si="180"/>
        <v>414.6196575932388</v>
      </c>
      <c r="DI143" s="108">
        <f>SUMIF('20.01'!$AZ:$AZ,$B:$B,'20.01'!$E:$E)+FH143*$DI$249</f>
        <v>74803.578244875738</v>
      </c>
      <c r="DJ143" s="108">
        <f>SUMIF('20.01'!$AY:$AY,$B:$B,'20.01'!$E:$E)</f>
        <v>0</v>
      </c>
      <c r="DK143" s="108">
        <f t="shared" si="181"/>
        <v>705.13388216392411</v>
      </c>
      <c r="DL143" s="108">
        <f>SUMIF('20.01'!$AX:$AX,$B:$B,'20.01'!$E:$E)</f>
        <v>0</v>
      </c>
      <c r="DM143" s="108">
        <f t="shared" si="182"/>
        <v>79044.175611410334</v>
      </c>
      <c r="DN143" s="108">
        <f>SUMIF('20.01'!$BA:$BA,$B:$B,'20.01'!$E:$E)</f>
        <v>0</v>
      </c>
      <c r="DO143" s="108">
        <f t="shared" si="183"/>
        <v>705.83504280246973</v>
      </c>
      <c r="DP143" s="108">
        <f>SUMIF('20.01'!$AW:$AW,$B:$B,'20.01'!$E:$E)</f>
        <v>0</v>
      </c>
      <c r="DQ143" s="108">
        <f t="shared" si="228"/>
        <v>374062.74278756697</v>
      </c>
      <c r="DR143" s="108">
        <f t="shared" si="229"/>
        <v>309744.32406904007</v>
      </c>
      <c r="DS143" s="108">
        <f t="shared" si="184"/>
        <v>99611.492032269569</v>
      </c>
      <c r="DT143" s="108">
        <f t="shared" si="185"/>
        <v>210132.8320367705</v>
      </c>
      <c r="DU143" s="108">
        <f t="shared" si="230"/>
        <v>52580.310905777107</v>
      </c>
      <c r="DV143" s="108">
        <f t="shared" si="231"/>
        <v>31218.84578225634</v>
      </c>
      <c r="DW143" s="108">
        <f t="shared" si="232"/>
        <v>21361.465123520771</v>
      </c>
      <c r="DX143" s="108">
        <f t="shared" si="233"/>
        <v>4426.193390924891</v>
      </c>
      <c r="DY143" s="108">
        <f t="shared" si="234"/>
        <v>2606.4478136864705</v>
      </c>
      <c r="DZ143" s="108">
        <f t="shared" si="235"/>
        <v>1819.7455772384201</v>
      </c>
      <c r="EA143" s="108">
        <f t="shared" si="236"/>
        <v>3500.8670218321381</v>
      </c>
      <c r="EB143" s="108">
        <f t="shared" si="237"/>
        <v>276.32086348482164</v>
      </c>
      <c r="EC143" s="108">
        <f t="shared" si="238"/>
        <v>3534.7265365079256</v>
      </c>
      <c r="ED143" s="108">
        <f t="shared" si="172"/>
        <v>63635.884272112227</v>
      </c>
      <c r="EE143" s="108">
        <f t="shared" si="186"/>
        <v>377757.71790587221</v>
      </c>
      <c r="EF143" s="108">
        <f t="shared" si="239"/>
        <v>203989.167669171</v>
      </c>
      <c r="EG143" s="108">
        <f t="shared" si="187"/>
        <v>173768.55023670121</v>
      </c>
      <c r="EH143" s="108">
        <f t="shared" si="188"/>
        <v>0</v>
      </c>
      <c r="EI143" s="108">
        <f t="shared" si="240"/>
        <v>0</v>
      </c>
      <c r="EJ143" s="108">
        <f t="shared" si="189"/>
        <v>0</v>
      </c>
      <c r="EK143" s="108">
        <f t="shared" si="190"/>
        <v>0</v>
      </c>
      <c r="EL143" s="108">
        <f>SUMIF('20.01'!$BF:$BF,$B:$B,'20.01'!$E:$E)</f>
        <v>0</v>
      </c>
      <c r="EM143" s="108">
        <f>SUMIF('20.01'!$BH:$BH,$B:$B,'20.01'!$E:$E)</f>
        <v>11591.8</v>
      </c>
      <c r="EO143" s="115">
        <v>0</v>
      </c>
      <c r="EP143" s="107">
        <v>3.4064161623684952</v>
      </c>
      <c r="EQ143" s="108">
        <f t="shared" si="241"/>
        <v>4940.6600000000008</v>
      </c>
      <c r="ER143" s="107">
        <v>3.0862313524366214</v>
      </c>
      <c r="ES143" s="108">
        <f t="shared" si="191"/>
        <v>4940.6600000000008</v>
      </c>
      <c r="ET143" s="107">
        <v>0</v>
      </c>
      <c r="EU143" s="108">
        <f t="shared" si="192"/>
        <v>0</v>
      </c>
      <c r="EV143" s="108">
        <f t="shared" si="168"/>
        <v>4940.66</v>
      </c>
      <c r="EW143" s="108">
        <f t="shared" si="169"/>
        <v>4940.66</v>
      </c>
      <c r="EX143" s="108">
        <f t="shared" si="193"/>
        <v>4940.66</v>
      </c>
      <c r="EY143" s="108">
        <f t="shared" si="194"/>
        <v>4940.66</v>
      </c>
      <c r="EZ143" s="108">
        <f t="shared" si="195"/>
        <v>4940.66</v>
      </c>
      <c r="FA143" s="108">
        <f t="shared" si="196"/>
        <v>4940.66</v>
      </c>
      <c r="FB143" s="108">
        <f t="shared" si="197"/>
        <v>4940.66</v>
      </c>
      <c r="FC143" s="108">
        <f t="shared" si="198"/>
        <v>4940.66</v>
      </c>
      <c r="FD143" s="108">
        <f t="shared" si="199"/>
        <v>4940.66</v>
      </c>
      <c r="FE143" s="108">
        <f t="shared" si="200"/>
        <v>4940.66</v>
      </c>
      <c r="FF143" s="108">
        <f t="shared" si="201"/>
        <v>4940.66</v>
      </c>
      <c r="FG143" s="108">
        <f t="shared" si="202"/>
        <v>4940.66</v>
      </c>
      <c r="FH143" s="108">
        <f t="shared" si="242"/>
        <v>4940.6600000000008</v>
      </c>
      <c r="FI143" s="108">
        <v>4940.6600000000008</v>
      </c>
    </row>
    <row r="144" spans="1:165" ht="12" customHeight="1" x14ac:dyDescent="0.25">
      <c r="A144" s="22">
        <f t="shared" si="243"/>
        <v>139</v>
      </c>
      <c r="B144" s="10" t="s">
        <v>137</v>
      </c>
      <c r="C144" s="28">
        <v>2021</v>
      </c>
      <c r="D144" s="282"/>
      <c r="E144" s="126">
        <f t="shared" si="175"/>
        <v>3458.19</v>
      </c>
      <c r="F144" s="11">
        <f>SUMIF(Площади!$A:$A,$B:$B,Площади!$C:$C)</f>
        <v>3458.19</v>
      </c>
      <c r="G144" s="11">
        <f>SUMIF(Площади!$A:$A,$B:$B,Площади!$G:$G)</f>
        <v>0</v>
      </c>
      <c r="H144" s="11">
        <f>SUMIF(Площади!$A:$A,$B:$B,Площади!$F:$F)</f>
        <v>619</v>
      </c>
      <c r="I144" s="124" t="s">
        <v>493</v>
      </c>
      <c r="J144" s="12">
        <v>27.35</v>
      </c>
      <c r="K144" s="26">
        <v>4.4800000000000004</v>
      </c>
      <c r="L144" s="26">
        <v>5.83</v>
      </c>
      <c r="M144" s="26">
        <v>7.93</v>
      </c>
      <c r="N144" s="26">
        <v>6.1</v>
      </c>
      <c r="O144" s="26">
        <v>2.78</v>
      </c>
      <c r="P144" s="26">
        <v>0</v>
      </c>
      <c r="Q144" s="26">
        <v>0</v>
      </c>
      <c r="R144" s="26">
        <v>0.23</v>
      </c>
      <c r="S144" s="35">
        <f t="shared" si="167"/>
        <v>28.444000000000003</v>
      </c>
      <c r="T144" s="33">
        <f t="shared" si="167"/>
        <v>4.6592000000000002</v>
      </c>
      <c r="U144" s="33">
        <f t="shared" si="167"/>
        <v>6.0632000000000001</v>
      </c>
      <c r="V144" s="33">
        <f t="shared" si="166"/>
        <v>8.2471999999999994</v>
      </c>
      <c r="W144" s="33">
        <f t="shared" si="166"/>
        <v>6.3439999999999994</v>
      </c>
      <c r="X144" s="33">
        <f t="shared" si="166"/>
        <v>2.8912</v>
      </c>
      <c r="Y144" s="33">
        <f t="shared" si="163"/>
        <v>0</v>
      </c>
      <c r="Z144" s="33">
        <f t="shared" si="163"/>
        <v>0</v>
      </c>
      <c r="AA144" s="33">
        <f t="shared" si="163"/>
        <v>0.23920000000000002</v>
      </c>
      <c r="AB144" s="36"/>
      <c r="AC144" s="36"/>
      <c r="AD144" s="122" t="s">
        <v>396</v>
      </c>
      <c r="AE144" s="37">
        <v>0</v>
      </c>
      <c r="AF144" s="38" t="s">
        <v>396</v>
      </c>
      <c r="AG144" s="282"/>
      <c r="AH144" s="26">
        <v>34.24</v>
      </c>
      <c r="AI144" s="26">
        <v>34.24</v>
      </c>
      <c r="AJ144" s="26">
        <v>2190</v>
      </c>
      <c r="AK144" s="26">
        <v>35.89</v>
      </c>
      <c r="AL144" s="26">
        <v>5.93</v>
      </c>
      <c r="AM144" s="282"/>
      <c r="AN144" s="15">
        <v>1.2999999999999999E-2</v>
      </c>
      <c r="AO144" s="15">
        <v>1.2999999999999999E-2</v>
      </c>
      <c r="AP144" s="16">
        <f t="shared" si="203"/>
        <v>7.7870000000000001E-4</v>
      </c>
      <c r="AQ144" s="15">
        <f t="shared" si="204"/>
        <v>2.5999999999999999E-2</v>
      </c>
      <c r="AR144" s="15">
        <v>0.68300000000000005</v>
      </c>
      <c r="AS144" s="282"/>
      <c r="AT144" s="13">
        <f t="shared" si="205"/>
        <v>8.0469999999999988</v>
      </c>
      <c r="AU144" s="13">
        <f t="shared" si="206"/>
        <v>8.0469999999999988</v>
      </c>
      <c r="AV144" s="13">
        <f t="shared" si="207"/>
        <v>0.48201529999999998</v>
      </c>
      <c r="AW144" s="13">
        <f t="shared" si="208"/>
        <v>16.093999999999998</v>
      </c>
      <c r="AX144" s="13">
        <f t="shared" si="209"/>
        <v>422.77700000000004</v>
      </c>
      <c r="AY144" s="26">
        <f t="shared" si="210"/>
        <v>7.9674419277136296E-2</v>
      </c>
      <c r="AZ144" s="26">
        <f t="shared" si="211"/>
        <v>7.9674419277136296E-2</v>
      </c>
      <c r="BA144" s="26">
        <f t="shared" si="212"/>
        <v>0.30525029191571312</v>
      </c>
      <c r="BB144" s="26">
        <f t="shared" si="213"/>
        <v>0.16702773994488443</v>
      </c>
      <c r="BC144" s="26">
        <f t="shared" si="214"/>
        <v>0.72496525928303535</v>
      </c>
      <c r="BD144" s="282"/>
      <c r="BE144" s="108">
        <f t="shared" si="215"/>
        <v>56840.670268549176</v>
      </c>
      <c r="BF144" s="108">
        <f t="shared" si="216"/>
        <v>56840.670268549176</v>
      </c>
      <c r="BG144" s="108">
        <f t="shared" si="176"/>
        <v>17872.294544850985</v>
      </c>
      <c r="BH144" s="108">
        <f t="shared" si="177"/>
        <v>2972.1895232173329</v>
      </c>
      <c r="BI144" s="108">
        <f t="shared" si="178"/>
        <v>1060.2282926470755</v>
      </c>
      <c r="BJ144" s="108">
        <f t="shared" si="173"/>
        <v>13020.637907833781</v>
      </c>
      <c r="BK144" s="108">
        <f>SUMIF('20.01'!$K:$K,$B:$B,'20.01'!$E:$E)</f>
        <v>21915.32</v>
      </c>
      <c r="BL144" s="108">
        <f t="shared" si="217"/>
        <v>0</v>
      </c>
      <c r="BM144" s="108">
        <f>SUMIF('20.01'!$AI:$AI,$B:$B,'20.01'!$E:$E)</f>
        <v>0</v>
      </c>
      <c r="BN144" s="108">
        <f>SUMIF('20.01'!$L:$L,$B:$B,'20.01'!$E:$E)</f>
        <v>0</v>
      </c>
      <c r="BO144" s="108">
        <f>SUMIF('20.01'!$M:$M,$B:$B,'20.01'!$E:$E)</f>
        <v>0</v>
      </c>
      <c r="BP144" s="108">
        <f>SUMIF('20.01'!$N:$N,$B:$B,'20.01'!$E:$E)</f>
        <v>0</v>
      </c>
      <c r="BQ144" s="108">
        <f>SUMIF('20.01'!$O:$O,$B:$B,'20.01'!$E:$E)</f>
        <v>0</v>
      </c>
      <c r="BR144" s="108">
        <f>SUMIF('20.01'!$T:$T,$B:$B,'20.01'!$E:$E)</f>
        <v>0</v>
      </c>
      <c r="BS144" s="108">
        <f>SUMIF('20.01'!$AT:$AT,$B:$B,'20.01'!$E:$E)</f>
        <v>0</v>
      </c>
      <c r="BT144" s="108">
        <f>SUMIF('20.01'!$AO:$AO,$B:$B,'20.01'!$E:$E)</f>
        <v>0</v>
      </c>
      <c r="BU144" s="108">
        <f t="shared" si="218"/>
        <v>0</v>
      </c>
      <c r="BV144" s="108">
        <f>SUMIF('20.01'!$AE:$AE,$B:$B,'20.01'!$E:$E)</f>
        <v>0</v>
      </c>
      <c r="BW144" s="108">
        <f>SUMIF('20.01'!$AF:$AF,$B:$B,'20.01'!$E:$E)</f>
        <v>0</v>
      </c>
      <c r="BX144" s="108">
        <f>SUMIF('20.01'!$AG:$AG,$B:$B,'20.01'!$E:$E)</f>
        <v>0</v>
      </c>
      <c r="BY144" s="108">
        <f t="shared" si="219"/>
        <v>0</v>
      </c>
      <c r="BZ144" s="108">
        <f>SUMIF('20.01'!$AH:$AH,$B:$B,'20.01'!$E:$E)</f>
        <v>0</v>
      </c>
      <c r="CA144" s="108">
        <f>SUMIF('20.01'!$AP:$AP,$B:$B,'20.01'!$E:$E)</f>
        <v>0</v>
      </c>
      <c r="CB144" s="108">
        <f>SUMIF('20.01'!$AD:$AD,$B:$B,'20.01'!$E:$E)</f>
        <v>0</v>
      </c>
      <c r="CC144" s="108">
        <f t="shared" si="220"/>
        <v>0</v>
      </c>
      <c r="CD144" s="108">
        <f>SUMIF('20.01'!$Z:$Z,$B:$B,'20.01'!$E:$E)</f>
        <v>0</v>
      </c>
      <c r="CE144" s="108">
        <f>SUMIF('20.01'!$S:$S,$B:$B,'20.01'!$E:$E)</f>
        <v>0</v>
      </c>
      <c r="CF144" s="108">
        <f t="shared" si="221"/>
        <v>0</v>
      </c>
      <c r="CG144" s="108">
        <f>SUMIF('20.01'!$AJ:$AJ,$B:$B,'20.01'!$E:$E)</f>
        <v>0</v>
      </c>
      <c r="CH144" s="108">
        <f>SUMIF('20.01'!$AL:$AL,$B:$B,'20.01'!$E:$E)</f>
        <v>0</v>
      </c>
      <c r="CI144" s="108">
        <f>SUMIF('20.01'!$AM:$AM,$B:$B,'20.01'!$E:$E)</f>
        <v>0</v>
      </c>
      <c r="CJ144" s="108">
        <f>SUMIF('20.01'!$W:$W,$B:$B,'20.01'!$E:$E)</f>
        <v>0</v>
      </c>
      <c r="CK144" s="108">
        <f>SUMIF('20.01'!$AR:$AR,$B:$B,'20.01'!$E:$E)</f>
        <v>0</v>
      </c>
      <c r="CL144" s="108">
        <f t="shared" si="222"/>
        <v>0</v>
      </c>
      <c r="CM144" s="108">
        <f>SUMIF('20.01'!$P:$P,$B:$B,'20.01'!$E:$E)</f>
        <v>0</v>
      </c>
      <c r="CN144" s="108">
        <f>SUMIF('20.01'!$Q:$Q,$B:$B,'20.01'!$E:$E)</f>
        <v>0</v>
      </c>
      <c r="CO144" s="108">
        <f>SUMIF('20.01'!$AK:$AK,$B:$B,'20.01'!$E:$E)</f>
        <v>0</v>
      </c>
      <c r="CP144" s="108">
        <f>SUMIF('20.01'!$U:$U,$B:$B,'20.01'!$E:$E)</f>
        <v>0</v>
      </c>
      <c r="CQ144" s="108">
        <f>SUMIF('20.01'!$R:$R,$B:$B,'20.01'!$E:$E)</f>
        <v>0</v>
      </c>
      <c r="CR144" s="108">
        <f>SUMIF('20.01'!$V:$V,$B:$B,'20.01'!$E:$E)</f>
        <v>0</v>
      </c>
      <c r="CS144" s="108">
        <f t="shared" si="223"/>
        <v>0</v>
      </c>
      <c r="CT144" s="108">
        <f>SUMIF('20.01'!$AQ:$AQ,$B:$B,'20.01'!$E:$E)</f>
        <v>0</v>
      </c>
      <c r="CU144" s="108">
        <f>SUMIF('20.01'!$AC:$AC,$B:$B,'20.01'!$E:$E)</f>
        <v>0</v>
      </c>
      <c r="CV144" s="108">
        <f>SUMIF('20.01'!$AS:$AS,$B:$B,'20.01'!$E:$E)</f>
        <v>0</v>
      </c>
      <c r="CW144" s="108">
        <f t="shared" si="224"/>
        <v>0</v>
      </c>
      <c r="CX144" s="108">
        <f>SUMIF('20.01'!$AB:$AB,$B:$B,'20.01'!$E:$E)</f>
        <v>0</v>
      </c>
      <c r="CY144" s="108">
        <f>SUMIF('20.01'!$AA:$AA,$B:$B,'20.01'!$E:$E)</f>
        <v>0</v>
      </c>
      <c r="CZ144" s="108">
        <f>SUMIF('20.01'!$AN:$AN,$B:$B,'20.01'!$E:$E)</f>
        <v>0</v>
      </c>
      <c r="DA144" s="108">
        <f>SUMIF('20.01'!$X:$X,$B:$B,'20.01'!$E:$E)</f>
        <v>0</v>
      </c>
      <c r="DB144" s="108">
        <f>SUMIF('20.01'!$Y:$Y,$B:$B,'20.01'!$E:$E)</f>
        <v>0</v>
      </c>
      <c r="DC144" s="108">
        <f t="shared" si="225"/>
        <v>0</v>
      </c>
      <c r="DD144" s="127">
        <f t="shared" si="226"/>
        <v>419548.39804584772</v>
      </c>
      <c r="DE144" s="127">
        <f t="shared" si="174"/>
        <v>311508.7417773715</v>
      </c>
      <c r="DF144" s="127">
        <f t="shared" si="227"/>
        <v>535.57367817464637</v>
      </c>
      <c r="DG144" s="127">
        <f t="shared" si="179"/>
        <v>245.36274407022267</v>
      </c>
      <c r="DH144" s="127">
        <f t="shared" si="180"/>
        <v>290.21093410442376</v>
      </c>
      <c r="DI144" s="108">
        <f>SUMIF('20.01'!$AZ:$AZ,$B:$B,'20.01'!$E:$E)+FH144*$DI$249</f>
        <v>51189.910741954889</v>
      </c>
      <c r="DJ144" s="108">
        <f>SUMIF('20.01'!$AY:$AY,$B:$B,'20.01'!$E:$E)</f>
        <v>0</v>
      </c>
      <c r="DK144" s="108">
        <f t="shared" si="181"/>
        <v>493.55489751580973</v>
      </c>
      <c r="DL144" s="108">
        <f>SUMIF('20.01'!$AX:$AX,$B:$B,'20.01'!$E:$E)</f>
        <v>0</v>
      </c>
      <c r="DM144" s="108">
        <f t="shared" si="182"/>
        <v>55326.571279469354</v>
      </c>
      <c r="DN144" s="108">
        <f>SUMIF('20.01'!$BA:$BA,$B:$B,'20.01'!$E:$E)</f>
        <v>0</v>
      </c>
      <c r="DO144" s="108">
        <f t="shared" si="183"/>
        <v>494.04567136153315</v>
      </c>
      <c r="DP144" s="108">
        <f>SUMIF('20.01'!$AW:$AW,$B:$B,'20.01'!$E:$E)</f>
        <v>0</v>
      </c>
      <c r="DQ144" s="108">
        <f t="shared" si="228"/>
        <v>261823.32653542966</v>
      </c>
      <c r="DR144" s="108">
        <f t="shared" si="229"/>
        <v>216803.97437838538</v>
      </c>
      <c r="DS144" s="108">
        <f t="shared" si="184"/>
        <v>69722.560473919322</v>
      </c>
      <c r="DT144" s="108">
        <f t="shared" si="185"/>
        <v>147081.41390446606</v>
      </c>
      <c r="DU144" s="108">
        <f t="shared" si="230"/>
        <v>36803.322910552299</v>
      </c>
      <c r="DV144" s="108">
        <f t="shared" si="231"/>
        <v>21851.473344804344</v>
      </c>
      <c r="DW144" s="108">
        <f t="shared" si="232"/>
        <v>14951.849565747954</v>
      </c>
      <c r="DX144" s="108">
        <f t="shared" si="233"/>
        <v>3098.0916967697731</v>
      </c>
      <c r="DY144" s="108">
        <f t="shared" si="234"/>
        <v>1824.3699758357011</v>
      </c>
      <c r="DZ144" s="108">
        <f t="shared" si="235"/>
        <v>1273.7217209340718</v>
      </c>
      <c r="EA144" s="108">
        <f t="shared" si="236"/>
        <v>2450.4141807429942</v>
      </c>
      <c r="EB144" s="108">
        <f t="shared" si="237"/>
        <v>193.40939204368956</v>
      </c>
      <c r="EC144" s="108">
        <f t="shared" si="238"/>
        <v>2474.1139769355395</v>
      </c>
      <c r="ED144" s="108">
        <f t="shared" si="172"/>
        <v>44541.615620377794</v>
      </c>
      <c r="EE144" s="108">
        <f t="shared" si="186"/>
        <v>264409.60569739831</v>
      </c>
      <c r="EF144" s="108">
        <f t="shared" si="239"/>
        <v>142781.18707659512</v>
      </c>
      <c r="EG144" s="108">
        <f t="shared" si="187"/>
        <v>121628.41862080322</v>
      </c>
      <c r="EH144" s="108">
        <f t="shared" si="188"/>
        <v>0</v>
      </c>
      <c r="EI144" s="108">
        <f t="shared" si="240"/>
        <v>0</v>
      </c>
      <c r="EJ144" s="108">
        <f t="shared" si="189"/>
        <v>0</v>
      </c>
      <c r="EK144" s="108">
        <f t="shared" si="190"/>
        <v>0</v>
      </c>
      <c r="EL144" s="108">
        <f>SUMIF('20.01'!$BF:$BF,$B:$B,'20.01'!$E:$E)</f>
        <v>0</v>
      </c>
      <c r="EM144" s="108">
        <f>SUMIF('20.01'!$BH:$BH,$B:$B,'20.01'!$E:$E)</f>
        <v>7791.8</v>
      </c>
      <c r="EO144" s="115">
        <v>0</v>
      </c>
      <c r="EP144" s="107">
        <v>3.4064187146529568</v>
      </c>
      <c r="EQ144" s="108">
        <f t="shared" si="241"/>
        <v>3458.19</v>
      </c>
      <c r="ER144" s="107">
        <v>3.0862308140531276</v>
      </c>
      <c r="ES144" s="108">
        <f t="shared" si="191"/>
        <v>3458.19</v>
      </c>
      <c r="ET144" s="107">
        <v>0</v>
      </c>
      <c r="EU144" s="108">
        <f t="shared" si="192"/>
        <v>0</v>
      </c>
      <c r="EV144" s="108">
        <f t="shared" si="168"/>
        <v>3458.19</v>
      </c>
      <c r="EW144" s="108">
        <f t="shared" si="169"/>
        <v>3458.19</v>
      </c>
      <c r="EX144" s="108">
        <f t="shared" si="193"/>
        <v>3458.19</v>
      </c>
      <c r="EY144" s="108">
        <f t="shared" si="194"/>
        <v>3458.19</v>
      </c>
      <c r="EZ144" s="108">
        <f t="shared" si="195"/>
        <v>3458.19</v>
      </c>
      <c r="FA144" s="108">
        <f t="shared" si="196"/>
        <v>3458.19</v>
      </c>
      <c r="FB144" s="108">
        <f t="shared" si="197"/>
        <v>3458.19</v>
      </c>
      <c r="FC144" s="108">
        <f t="shared" si="198"/>
        <v>3458.19</v>
      </c>
      <c r="FD144" s="108">
        <f t="shared" si="199"/>
        <v>3458.19</v>
      </c>
      <c r="FE144" s="108">
        <f t="shared" si="200"/>
        <v>3458.19</v>
      </c>
      <c r="FF144" s="108">
        <f t="shared" si="201"/>
        <v>3458.19</v>
      </c>
      <c r="FG144" s="108">
        <f t="shared" si="202"/>
        <v>3458.19</v>
      </c>
      <c r="FH144" s="108">
        <f t="shared" si="242"/>
        <v>3458.19</v>
      </c>
      <c r="FI144" s="108">
        <v>0</v>
      </c>
    </row>
    <row r="145" spans="1:165" ht="12" customHeight="1" x14ac:dyDescent="0.25">
      <c r="A145" s="22">
        <f t="shared" si="243"/>
        <v>140</v>
      </c>
      <c r="B145" s="10" t="s">
        <v>138</v>
      </c>
      <c r="C145" s="28">
        <v>2021</v>
      </c>
      <c r="D145" s="282"/>
      <c r="E145" s="126">
        <f t="shared" si="175"/>
        <v>3483.9</v>
      </c>
      <c r="F145" s="11">
        <f>SUMIF(Площади!$A:$A,$B:$B,Площади!$C:$C)</f>
        <v>3483.9</v>
      </c>
      <c r="G145" s="11">
        <f>SUMIF(Площади!$A:$A,$B:$B,Площади!$G:$G)</f>
        <v>0</v>
      </c>
      <c r="H145" s="11">
        <f>SUMIF(Площади!$A:$A,$B:$B,Площади!$F:$F)</f>
        <v>445.9</v>
      </c>
      <c r="I145" s="124" t="s">
        <v>493</v>
      </c>
      <c r="J145" s="12">
        <v>27.35</v>
      </c>
      <c r="K145" s="26">
        <v>4.4800000000000004</v>
      </c>
      <c r="L145" s="26">
        <v>5.83</v>
      </c>
      <c r="M145" s="26">
        <v>7.93</v>
      </c>
      <c r="N145" s="26">
        <v>6.1</v>
      </c>
      <c r="O145" s="26">
        <v>2.78</v>
      </c>
      <c r="P145" s="26">
        <v>0</v>
      </c>
      <c r="Q145" s="26">
        <v>0</v>
      </c>
      <c r="R145" s="26">
        <v>0.23</v>
      </c>
      <c r="S145" s="35">
        <f t="shared" si="167"/>
        <v>28.444000000000003</v>
      </c>
      <c r="T145" s="33">
        <f t="shared" si="167"/>
        <v>4.6592000000000002</v>
      </c>
      <c r="U145" s="33">
        <f t="shared" si="167"/>
        <v>6.0632000000000001</v>
      </c>
      <c r="V145" s="33">
        <f t="shared" si="166"/>
        <v>8.2471999999999994</v>
      </c>
      <c r="W145" s="33">
        <f t="shared" si="166"/>
        <v>6.3439999999999994</v>
      </c>
      <c r="X145" s="33">
        <f t="shared" si="166"/>
        <v>2.8912</v>
      </c>
      <c r="Y145" s="33">
        <f t="shared" si="163"/>
        <v>0</v>
      </c>
      <c r="Z145" s="33">
        <f t="shared" si="163"/>
        <v>0</v>
      </c>
      <c r="AA145" s="33">
        <f t="shared" si="163"/>
        <v>0.23920000000000002</v>
      </c>
      <c r="AB145" s="36"/>
      <c r="AC145" s="36"/>
      <c r="AD145" s="122" t="s">
        <v>396</v>
      </c>
      <c r="AE145" s="37">
        <v>0</v>
      </c>
      <c r="AF145" s="38" t="s">
        <v>396</v>
      </c>
      <c r="AG145" s="282"/>
      <c r="AH145" s="26">
        <v>34.24</v>
      </c>
      <c r="AI145" s="26">
        <v>34.24</v>
      </c>
      <c r="AJ145" s="26">
        <v>2190</v>
      </c>
      <c r="AK145" s="26">
        <v>35.89</v>
      </c>
      <c r="AL145" s="26">
        <v>5.93</v>
      </c>
      <c r="AM145" s="282"/>
      <c r="AN145" s="15">
        <v>1.2999999999999999E-2</v>
      </c>
      <c r="AO145" s="15">
        <v>1.2999999999999999E-2</v>
      </c>
      <c r="AP145" s="16">
        <f t="shared" si="203"/>
        <v>7.7870000000000001E-4</v>
      </c>
      <c r="AQ145" s="15">
        <f t="shared" si="204"/>
        <v>2.5999999999999999E-2</v>
      </c>
      <c r="AR145" s="15">
        <v>0.68300000000000005</v>
      </c>
      <c r="AS145" s="282"/>
      <c r="AT145" s="13">
        <f t="shared" si="205"/>
        <v>5.7966999999999995</v>
      </c>
      <c r="AU145" s="13">
        <f t="shared" si="206"/>
        <v>5.7966999999999995</v>
      </c>
      <c r="AV145" s="13">
        <f t="shared" si="207"/>
        <v>0.34722232999999997</v>
      </c>
      <c r="AW145" s="13">
        <f t="shared" si="208"/>
        <v>11.593399999999999</v>
      </c>
      <c r="AX145" s="13">
        <f t="shared" si="209"/>
        <v>304.54970000000003</v>
      </c>
      <c r="AY145" s="26">
        <f t="shared" si="210"/>
        <v>5.6970351617440219E-2</v>
      </c>
      <c r="AZ145" s="26">
        <f t="shared" si="211"/>
        <v>5.6970351617440219E-2</v>
      </c>
      <c r="BA145" s="26">
        <f t="shared" si="212"/>
        <v>0.21826599578059069</v>
      </c>
      <c r="BB145" s="26">
        <f t="shared" si="213"/>
        <v>0.11943142053445849</v>
      </c>
      <c r="BC145" s="26">
        <f t="shared" si="214"/>
        <v>0.51837874824191288</v>
      </c>
      <c r="BD145" s="282"/>
      <c r="BE145" s="108">
        <f t="shared" si="215"/>
        <v>67478.683658155991</v>
      </c>
      <c r="BF145" s="108">
        <f t="shared" si="216"/>
        <v>67478.683658155991</v>
      </c>
      <c r="BG145" s="108">
        <f t="shared" si="176"/>
        <v>18005.166565401658</v>
      </c>
      <c r="BH145" s="108">
        <f t="shared" si="177"/>
        <v>2994.2863405240514</v>
      </c>
      <c r="BI145" s="108">
        <f t="shared" si="178"/>
        <v>1068.1105863914786</v>
      </c>
      <c r="BJ145" s="108">
        <f t="shared" si="173"/>
        <v>13117.440165838812</v>
      </c>
      <c r="BK145" s="108">
        <f>SUMIF('20.01'!$K:$K,$B:$B,'20.01'!$E:$E)</f>
        <v>32293.68</v>
      </c>
      <c r="BL145" s="108">
        <f t="shared" si="217"/>
        <v>0</v>
      </c>
      <c r="BM145" s="108">
        <f>SUMIF('20.01'!$AI:$AI,$B:$B,'20.01'!$E:$E)</f>
        <v>0</v>
      </c>
      <c r="BN145" s="108">
        <f>SUMIF('20.01'!$L:$L,$B:$B,'20.01'!$E:$E)</f>
        <v>0</v>
      </c>
      <c r="BO145" s="108">
        <f>SUMIF('20.01'!$M:$M,$B:$B,'20.01'!$E:$E)</f>
        <v>0</v>
      </c>
      <c r="BP145" s="108">
        <f>SUMIF('20.01'!$N:$N,$B:$B,'20.01'!$E:$E)</f>
        <v>0</v>
      </c>
      <c r="BQ145" s="108">
        <f>SUMIF('20.01'!$O:$O,$B:$B,'20.01'!$E:$E)</f>
        <v>0</v>
      </c>
      <c r="BR145" s="108">
        <f>SUMIF('20.01'!$T:$T,$B:$B,'20.01'!$E:$E)</f>
        <v>0</v>
      </c>
      <c r="BS145" s="108">
        <f>SUMIF('20.01'!$AT:$AT,$B:$B,'20.01'!$E:$E)</f>
        <v>0</v>
      </c>
      <c r="BT145" s="108">
        <f>SUMIF('20.01'!$AO:$AO,$B:$B,'20.01'!$E:$E)</f>
        <v>0</v>
      </c>
      <c r="BU145" s="108">
        <f t="shared" si="218"/>
        <v>0</v>
      </c>
      <c r="BV145" s="108">
        <f>SUMIF('20.01'!$AE:$AE,$B:$B,'20.01'!$E:$E)</f>
        <v>0</v>
      </c>
      <c r="BW145" s="108">
        <f>SUMIF('20.01'!$AF:$AF,$B:$B,'20.01'!$E:$E)</f>
        <v>0</v>
      </c>
      <c r="BX145" s="108">
        <f>SUMIF('20.01'!$AG:$AG,$B:$B,'20.01'!$E:$E)</f>
        <v>0</v>
      </c>
      <c r="BY145" s="108">
        <f t="shared" si="219"/>
        <v>0</v>
      </c>
      <c r="BZ145" s="108">
        <f>SUMIF('20.01'!$AH:$AH,$B:$B,'20.01'!$E:$E)</f>
        <v>0</v>
      </c>
      <c r="CA145" s="108">
        <f>SUMIF('20.01'!$AP:$AP,$B:$B,'20.01'!$E:$E)</f>
        <v>0</v>
      </c>
      <c r="CB145" s="108">
        <f>SUMIF('20.01'!$AD:$AD,$B:$B,'20.01'!$E:$E)</f>
        <v>0</v>
      </c>
      <c r="CC145" s="108">
        <f t="shared" si="220"/>
        <v>0</v>
      </c>
      <c r="CD145" s="108">
        <f>SUMIF('20.01'!$Z:$Z,$B:$B,'20.01'!$E:$E)</f>
        <v>0</v>
      </c>
      <c r="CE145" s="108">
        <f>SUMIF('20.01'!$S:$S,$B:$B,'20.01'!$E:$E)</f>
        <v>0</v>
      </c>
      <c r="CF145" s="108">
        <f t="shared" si="221"/>
        <v>0</v>
      </c>
      <c r="CG145" s="108">
        <f>SUMIF('20.01'!$AJ:$AJ,$B:$B,'20.01'!$E:$E)</f>
        <v>0</v>
      </c>
      <c r="CH145" s="108">
        <f>SUMIF('20.01'!$AL:$AL,$B:$B,'20.01'!$E:$E)</f>
        <v>0</v>
      </c>
      <c r="CI145" s="108">
        <f>SUMIF('20.01'!$AM:$AM,$B:$B,'20.01'!$E:$E)</f>
        <v>0</v>
      </c>
      <c r="CJ145" s="108">
        <f>SUMIF('20.01'!$W:$W,$B:$B,'20.01'!$E:$E)</f>
        <v>0</v>
      </c>
      <c r="CK145" s="108">
        <f>SUMIF('20.01'!$AR:$AR,$B:$B,'20.01'!$E:$E)</f>
        <v>0</v>
      </c>
      <c r="CL145" s="108">
        <f t="shared" si="222"/>
        <v>0</v>
      </c>
      <c r="CM145" s="108">
        <f>SUMIF('20.01'!$P:$P,$B:$B,'20.01'!$E:$E)</f>
        <v>0</v>
      </c>
      <c r="CN145" s="108">
        <f>SUMIF('20.01'!$Q:$Q,$B:$B,'20.01'!$E:$E)</f>
        <v>0</v>
      </c>
      <c r="CO145" s="108">
        <f>SUMIF('20.01'!$AK:$AK,$B:$B,'20.01'!$E:$E)</f>
        <v>0</v>
      </c>
      <c r="CP145" s="108">
        <f>SUMIF('20.01'!$U:$U,$B:$B,'20.01'!$E:$E)</f>
        <v>0</v>
      </c>
      <c r="CQ145" s="108">
        <f>SUMIF('20.01'!$R:$R,$B:$B,'20.01'!$E:$E)</f>
        <v>0</v>
      </c>
      <c r="CR145" s="108">
        <f>SUMIF('20.01'!$V:$V,$B:$B,'20.01'!$E:$E)</f>
        <v>0</v>
      </c>
      <c r="CS145" s="108">
        <f t="shared" si="223"/>
        <v>0</v>
      </c>
      <c r="CT145" s="108">
        <f>SUMIF('20.01'!$AQ:$AQ,$B:$B,'20.01'!$E:$E)</f>
        <v>0</v>
      </c>
      <c r="CU145" s="108">
        <f>SUMIF('20.01'!$AC:$AC,$B:$B,'20.01'!$E:$E)</f>
        <v>0</v>
      </c>
      <c r="CV145" s="108">
        <f>SUMIF('20.01'!$AS:$AS,$B:$B,'20.01'!$E:$E)</f>
        <v>0</v>
      </c>
      <c r="CW145" s="108">
        <f t="shared" si="224"/>
        <v>0</v>
      </c>
      <c r="CX145" s="108">
        <f>SUMIF('20.01'!$AB:$AB,$B:$B,'20.01'!$E:$E)</f>
        <v>0</v>
      </c>
      <c r="CY145" s="108">
        <f>SUMIF('20.01'!$AA:$AA,$B:$B,'20.01'!$E:$E)</f>
        <v>0</v>
      </c>
      <c r="CZ145" s="108">
        <f>SUMIF('20.01'!$AN:$AN,$B:$B,'20.01'!$E:$E)</f>
        <v>0</v>
      </c>
      <c r="DA145" s="108">
        <f>SUMIF('20.01'!$X:$X,$B:$B,'20.01'!$E:$E)</f>
        <v>0</v>
      </c>
      <c r="DB145" s="108">
        <f>SUMIF('20.01'!$Y:$Y,$B:$B,'20.01'!$E:$E)</f>
        <v>0</v>
      </c>
      <c r="DC145" s="108">
        <f t="shared" si="225"/>
        <v>0</v>
      </c>
      <c r="DD145" s="127">
        <f t="shared" si="226"/>
        <v>422526.85330766364</v>
      </c>
      <c r="DE145" s="127">
        <f t="shared" si="174"/>
        <v>313824.66130495572</v>
      </c>
      <c r="DF145" s="127">
        <f t="shared" si="227"/>
        <v>539.55541407286796</v>
      </c>
      <c r="DG145" s="127">
        <f t="shared" si="179"/>
        <v>247.18689952438964</v>
      </c>
      <c r="DH145" s="127">
        <f t="shared" si="180"/>
        <v>292.36851454847829</v>
      </c>
      <c r="DI145" s="108">
        <f>SUMIF('20.01'!$AZ:$AZ,$B:$B,'20.01'!$E:$E)+FH145*$DI$249</f>
        <v>51429.795621986246</v>
      </c>
      <c r="DJ145" s="108">
        <f>SUMIF('20.01'!$AY:$AY,$B:$B,'20.01'!$E:$E)</f>
        <v>0</v>
      </c>
      <c r="DK145" s="108">
        <f t="shared" si="181"/>
        <v>497.22424373887208</v>
      </c>
      <c r="DL145" s="108">
        <f>SUMIF('20.01'!$AX:$AX,$B:$B,'20.01'!$E:$E)</f>
        <v>0</v>
      </c>
      <c r="DM145" s="108">
        <f t="shared" si="182"/>
        <v>55737.898056654878</v>
      </c>
      <c r="DN145" s="108">
        <f>SUMIF('20.01'!$BA:$BA,$B:$B,'20.01'!$E:$E)</f>
        <v>0</v>
      </c>
      <c r="DO145" s="108">
        <f t="shared" si="183"/>
        <v>497.71866625501951</v>
      </c>
      <c r="DP145" s="108">
        <f>SUMIF('20.01'!$AW:$AW,$B:$B,'20.01'!$E:$E)</f>
        <v>0</v>
      </c>
      <c r="DQ145" s="108">
        <f t="shared" si="228"/>
        <v>263769.85860140237</v>
      </c>
      <c r="DR145" s="108">
        <f t="shared" si="229"/>
        <v>218415.80894538964</v>
      </c>
      <c r="DS145" s="108">
        <f t="shared" si="184"/>
        <v>70240.914592630128</v>
      </c>
      <c r="DT145" s="108">
        <f t="shared" si="185"/>
        <v>148174.89435275953</v>
      </c>
      <c r="DU145" s="108">
        <f t="shared" si="230"/>
        <v>37076.938134710115</v>
      </c>
      <c r="DV145" s="108">
        <f t="shared" si="231"/>
        <v>22013.928669611523</v>
      </c>
      <c r="DW145" s="108">
        <f t="shared" si="232"/>
        <v>15063.009465098596</v>
      </c>
      <c r="DX145" s="108">
        <f t="shared" si="233"/>
        <v>3121.1245369329663</v>
      </c>
      <c r="DY145" s="108">
        <f t="shared" si="234"/>
        <v>1837.9333000251579</v>
      </c>
      <c r="DZ145" s="108">
        <f t="shared" si="235"/>
        <v>1283.1912369078084</v>
      </c>
      <c r="EA145" s="108">
        <f t="shared" si="236"/>
        <v>2468.6318462231743</v>
      </c>
      <c r="EB145" s="108">
        <f t="shared" si="237"/>
        <v>194.84729900352792</v>
      </c>
      <c r="EC145" s="108">
        <f t="shared" si="238"/>
        <v>2492.5078391429411</v>
      </c>
      <c r="ED145" s="108">
        <f t="shared" si="172"/>
        <v>44872.761375122318</v>
      </c>
      <c r="EE145" s="108">
        <f t="shared" si="186"/>
        <v>266375.3655204504</v>
      </c>
      <c r="EF145" s="108">
        <f t="shared" si="239"/>
        <v>143842.69738104322</v>
      </c>
      <c r="EG145" s="108">
        <f t="shared" si="187"/>
        <v>122532.66813940716</v>
      </c>
      <c r="EH145" s="108">
        <f t="shared" si="188"/>
        <v>0</v>
      </c>
      <c r="EI145" s="108">
        <f t="shared" si="240"/>
        <v>0</v>
      </c>
      <c r="EJ145" s="108">
        <f t="shared" si="189"/>
        <v>0</v>
      </c>
      <c r="EK145" s="108">
        <f t="shared" si="190"/>
        <v>0</v>
      </c>
      <c r="EL145" s="108">
        <f>SUMIF('20.01'!$BF:$BF,$B:$B,'20.01'!$E:$E)</f>
        <v>0</v>
      </c>
      <c r="EM145" s="108">
        <f>SUMIF('20.01'!$BH:$BH,$B:$B,'20.01'!$E:$E)</f>
        <v>7886.8</v>
      </c>
      <c r="EO145" s="115">
        <v>0</v>
      </c>
      <c r="EP145" s="107">
        <v>3.4064193307696722</v>
      </c>
      <c r="EQ145" s="108">
        <f t="shared" si="241"/>
        <v>3483.900000000001</v>
      </c>
      <c r="ER145" s="107">
        <v>3.086231073867876</v>
      </c>
      <c r="ES145" s="108">
        <f t="shared" si="191"/>
        <v>3483.900000000001</v>
      </c>
      <c r="ET145" s="107">
        <v>0</v>
      </c>
      <c r="EU145" s="108">
        <f t="shared" si="192"/>
        <v>0</v>
      </c>
      <c r="EV145" s="108">
        <f t="shared" si="168"/>
        <v>3483.9</v>
      </c>
      <c r="EW145" s="108">
        <f t="shared" si="169"/>
        <v>3483.9</v>
      </c>
      <c r="EX145" s="108">
        <f t="shared" si="193"/>
        <v>3483.9</v>
      </c>
      <c r="EY145" s="108">
        <f t="shared" si="194"/>
        <v>3483.9</v>
      </c>
      <c r="EZ145" s="108">
        <f t="shared" si="195"/>
        <v>3483.9</v>
      </c>
      <c r="FA145" s="108">
        <f t="shared" si="196"/>
        <v>3483.9</v>
      </c>
      <c r="FB145" s="108">
        <f t="shared" si="197"/>
        <v>3483.9</v>
      </c>
      <c r="FC145" s="108">
        <f t="shared" si="198"/>
        <v>3483.9</v>
      </c>
      <c r="FD145" s="108">
        <f t="shared" si="199"/>
        <v>3483.9</v>
      </c>
      <c r="FE145" s="108">
        <f t="shared" si="200"/>
        <v>3483.9</v>
      </c>
      <c r="FF145" s="108">
        <f t="shared" si="201"/>
        <v>3483.9</v>
      </c>
      <c r="FG145" s="108">
        <f t="shared" si="202"/>
        <v>3483.9</v>
      </c>
      <c r="FH145" s="108">
        <f t="shared" si="242"/>
        <v>3483.900000000001</v>
      </c>
      <c r="FI145" s="108">
        <v>0</v>
      </c>
    </row>
    <row r="146" spans="1:165" ht="12" customHeight="1" x14ac:dyDescent="0.25">
      <c r="A146" s="22">
        <f t="shared" si="243"/>
        <v>141</v>
      </c>
      <c r="B146" s="10" t="s">
        <v>139</v>
      </c>
      <c r="C146" s="28">
        <v>2021</v>
      </c>
      <c r="D146" s="282"/>
      <c r="E146" s="126">
        <f t="shared" si="175"/>
        <v>4950.6000000000004</v>
      </c>
      <c r="F146" s="11">
        <f>SUMIF(Площади!$A:$A,$B:$B,Площади!$C:$C)</f>
        <v>4950.6000000000004</v>
      </c>
      <c r="G146" s="11">
        <f>SUMIF(Площади!$A:$A,$B:$B,Площади!$G:$G)</f>
        <v>0</v>
      </c>
      <c r="H146" s="11">
        <f>SUMIF(Площади!$A:$A,$B:$B,Площади!$F:$F)</f>
        <v>456</v>
      </c>
      <c r="I146" s="124" t="s">
        <v>493</v>
      </c>
      <c r="J146" s="12">
        <v>27.35</v>
      </c>
      <c r="K146" s="26">
        <v>4.4800000000000004</v>
      </c>
      <c r="L146" s="26">
        <v>5.83</v>
      </c>
      <c r="M146" s="26">
        <v>7.93</v>
      </c>
      <c r="N146" s="26">
        <v>6.1</v>
      </c>
      <c r="O146" s="26">
        <v>2.78</v>
      </c>
      <c r="P146" s="26">
        <v>0</v>
      </c>
      <c r="Q146" s="26">
        <v>0</v>
      </c>
      <c r="R146" s="26">
        <v>0.23</v>
      </c>
      <c r="S146" s="35">
        <f t="shared" si="167"/>
        <v>28.444000000000003</v>
      </c>
      <c r="T146" s="33">
        <f t="shared" si="167"/>
        <v>4.6592000000000002</v>
      </c>
      <c r="U146" s="33">
        <f t="shared" si="167"/>
        <v>6.0632000000000001</v>
      </c>
      <c r="V146" s="33">
        <f t="shared" si="166"/>
        <v>8.2471999999999994</v>
      </c>
      <c r="W146" s="33">
        <f t="shared" si="166"/>
        <v>6.3439999999999994</v>
      </c>
      <c r="X146" s="33">
        <f t="shared" si="166"/>
        <v>2.8912</v>
      </c>
      <c r="Y146" s="33">
        <f t="shared" si="163"/>
        <v>0</v>
      </c>
      <c r="Z146" s="33">
        <f t="shared" si="163"/>
        <v>0</v>
      </c>
      <c r="AA146" s="33">
        <f t="shared" si="163"/>
        <v>0.23920000000000002</v>
      </c>
      <c r="AB146" s="36"/>
      <c r="AC146" s="36"/>
      <c r="AD146" s="122" t="s">
        <v>396</v>
      </c>
      <c r="AE146" s="37">
        <v>0</v>
      </c>
      <c r="AF146" s="38" t="s">
        <v>396</v>
      </c>
      <c r="AG146" s="282"/>
      <c r="AH146" s="26">
        <v>34.24</v>
      </c>
      <c r="AI146" s="26">
        <v>34.24</v>
      </c>
      <c r="AJ146" s="26">
        <v>2190</v>
      </c>
      <c r="AK146" s="26">
        <v>35.89</v>
      </c>
      <c r="AL146" s="26">
        <v>5.93</v>
      </c>
      <c r="AM146" s="282"/>
      <c r="AN146" s="15">
        <v>1.2999999999999999E-2</v>
      </c>
      <c r="AO146" s="15">
        <v>1.2999999999999999E-2</v>
      </c>
      <c r="AP146" s="16">
        <f t="shared" si="203"/>
        <v>7.7870000000000001E-4</v>
      </c>
      <c r="AQ146" s="15">
        <f t="shared" si="204"/>
        <v>2.5999999999999999E-2</v>
      </c>
      <c r="AR146" s="15">
        <v>0.68300000000000005</v>
      </c>
      <c r="AS146" s="282"/>
      <c r="AT146" s="13">
        <f t="shared" si="205"/>
        <v>5.9279999999999999</v>
      </c>
      <c r="AU146" s="13">
        <f t="shared" si="206"/>
        <v>5.9279999999999999</v>
      </c>
      <c r="AV146" s="13">
        <f t="shared" si="207"/>
        <v>0.35508719999999999</v>
      </c>
      <c r="AW146" s="13">
        <f t="shared" si="208"/>
        <v>11.856</v>
      </c>
      <c r="AX146" s="13">
        <f t="shared" si="209"/>
        <v>311.44800000000004</v>
      </c>
      <c r="AY146" s="26">
        <f t="shared" si="210"/>
        <v>4.1000024239486128E-2</v>
      </c>
      <c r="AZ146" s="26">
        <f t="shared" si="211"/>
        <v>4.1000024239486128E-2</v>
      </c>
      <c r="BA146" s="26">
        <f t="shared" si="212"/>
        <v>0.15708014543691673</v>
      </c>
      <c r="BB146" s="26">
        <f t="shared" si="213"/>
        <v>8.5951569506726458E-2</v>
      </c>
      <c r="BC146" s="26">
        <f t="shared" si="214"/>
        <v>0.37306319234032237</v>
      </c>
      <c r="BD146" s="282"/>
      <c r="BE146" s="108">
        <f t="shared" si="215"/>
        <v>83969.884867312387</v>
      </c>
      <c r="BF146" s="108">
        <f t="shared" si="216"/>
        <v>76158.079023240338</v>
      </c>
      <c r="BG146" s="108">
        <f t="shared" si="176"/>
        <v>25585.228507901324</v>
      </c>
      <c r="BH146" s="108">
        <f t="shared" si="177"/>
        <v>4254.862067624892</v>
      </c>
      <c r="BI146" s="108">
        <f t="shared" si="178"/>
        <v>1517.7784290564173</v>
      </c>
      <c r="BJ146" s="108">
        <f t="shared" si="173"/>
        <v>18639.800018657712</v>
      </c>
      <c r="BK146" s="108">
        <f>SUMIF('20.01'!$K:$K,$B:$B,'20.01'!$E:$E)</f>
        <v>26160.41</v>
      </c>
      <c r="BL146" s="108">
        <f t="shared" si="217"/>
        <v>0</v>
      </c>
      <c r="BM146" s="108">
        <f>SUMIF('20.01'!$AI:$AI,$B:$B,'20.01'!$E:$E)</f>
        <v>0</v>
      </c>
      <c r="BN146" s="108">
        <f>SUMIF('20.01'!$L:$L,$B:$B,'20.01'!$E:$E)</f>
        <v>0</v>
      </c>
      <c r="BO146" s="108">
        <f>SUMIF('20.01'!$M:$M,$B:$B,'20.01'!$E:$E)</f>
        <v>0</v>
      </c>
      <c r="BP146" s="108">
        <f>SUMIF('20.01'!$N:$N,$B:$B,'20.01'!$E:$E)</f>
        <v>0</v>
      </c>
      <c r="BQ146" s="108">
        <f>SUMIF('20.01'!$O:$O,$B:$B,'20.01'!$E:$E)</f>
        <v>0</v>
      </c>
      <c r="BR146" s="108">
        <f>SUMIF('20.01'!$T:$T,$B:$B,'20.01'!$E:$E)</f>
        <v>0</v>
      </c>
      <c r="BS146" s="108">
        <f>SUMIF('20.01'!$AT:$AT,$B:$B,'20.01'!$E:$E)</f>
        <v>0</v>
      </c>
      <c r="BT146" s="108">
        <f>SUMIF('20.01'!$AO:$AO,$B:$B,'20.01'!$E:$E)</f>
        <v>0</v>
      </c>
      <c r="BU146" s="108">
        <f t="shared" si="218"/>
        <v>0</v>
      </c>
      <c r="BV146" s="108">
        <f>SUMIF('20.01'!$AE:$AE,$B:$B,'20.01'!$E:$E)</f>
        <v>0</v>
      </c>
      <c r="BW146" s="108">
        <f>SUMIF('20.01'!$AF:$AF,$B:$B,'20.01'!$E:$E)</f>
        <v>0</v>
      </c>
      <c r="BX146" s="108">
        <f>SUMIF('20.01'!$AG:$AG,$B:$B,'20.01'!$E:$E)</f>
        <v>0</v>
      </c>
      <c r="BY146" s="108">
        <f t="shared" si="219"/>
        <v>0</v>
      </c>
      <c r="BZ146" s="108">
        <f>SUMIF('20.01'!$AH:$AH,$B:$B,'20.01'!$E:$E)</f>
        <v>0</v>
      </c>
      <c r="CA146" s="108">
        <f>SUMIF('20.01'!$AP:$AP,$B:$B,'20.01'!$E:$E)</f>
        <v>0</v>
      </c>
      <c r="CB146" s="108">
        <f>SUMIF('20.01'!$AD:$AD,$B:$B,'20.01'!$E:$E)</f>
        <v>0</v>
      </c>
      <c r="CC146" s="108">
        <f t="shared" si="220"/>
        <v>0</v>
      </c>
      <c r="CD146" s="108">
        <f>SUMIF('20.01'!$Z:$Z,$B:$B,'20.01'!$E:$E)</f>
        <v>0</v>
      </c>
      <c r="CE146" s="108">
        <f>SUMIF('20.01'!$S:$S,$B:$B,'20.01'!$E:$E)</f>
        <v>0</v>
      </c>
      <c r="CF146" s="108">
        <f t="shared" si="221"/>
        <v>0</v>
      </c>
      <c r="CG146" s="108">
        <f>SUMIF('20.01'!$AJ:$AJ,$B:$B,'20.01'!$E:$E)</f>
        <v>0</v>
      </c>
      <c r="CH146" s="108">
        <f>SUMIF('20.01'!$AL:$AL,$B:$B,'20.01'!$E:$E)</f>
        <v>0</v>
      </c>
      <c r="CI146" s="108">
        <f>SUMIF('20.01'!$AM:$AM,$B:$B,'20.01'!$E:$E)</f>
        <v>0</v>
      </c>
      <c r="CJ146" s="108">
        <f>SUMIF('20.01'!$W:$W,$B:$B,'20.01'!$E:$E)</f>
        <v>0</v>
      </c>
      <c r="CK146" s="108">
        <f>SUMIF('20.01'!$AR:$AR,$B:$B,'20.01'!$E:$E)</f>
        <v>0</v>
      </c>
      <c r="CL146" s="108">
        <f t="shared" si="222"/>
        <v>0</v>
      </c>
      <c r="CM146" s="108">
        <f>SUMIF('20.01'!$P:$P,$B:$B,'20.01'!$E:$E)</f>
        <v>0</v>
      </c>
      <c r="CN146" s="108">
        <f>SUMIF('20.01'!$Q:$Q,$B:$B,'20.01'!$E:$E)</f>
        <v>0</v>
      </c>
      <c r="CO146" s="108">
        <f>SUMIF('20.01'!$AK:$AK,$B:$B,'20.01'!$E:$E)</f>
        <v>0</v>
      </c>
      <c r="CP146" s="108">
        <f>SUMIF('20.01'!$U:$U,$B:$B,'20.01'!$E:$E)</f>
        <v>0</v>
      </c>
      <c r="CQ146" s="108">
        <f>SUMIF('20.01'!$R:$R,$B:$B,'20.01'!$E:$E)</f>
        <v>0</v>
      </c>
      <c r="CR146" s="108">
        <f>SUMIF('20.01'!$V:$V,$B:$B,'20.01'!$E:$E)</f>
        <v>0</v>
      </c>
      <c r="CS146" s="108">
        <f t="shared" si="223"/>
        <v>4567.26</v>
      </c>
      <c r="CT146" s="108">
        <f>SUMIF('20.01'!$AQ:$AQ,$B:$B,'20.01'!$E:$E)</f>
        <v>0</v>
      </c>
      <c r="CU146" s="108">
        <f>SUMIF('20.01'!$AC:$AC,$B:$B,'20.01'!$E:$E)</f>
        <v>4567.26</v>
      </c>
      <c r="CV146" s="108">
        <f>SUMIF('20.01'!$AS:$AS,$B:$B,'20.01'!$E:$E)</f>
        <v>0</v>
      </c>
      <c r="CW146" s="108">
        <f t="shared" si="224"/>
        <v>0</v>
      </c>
      <c r="CX146" s="108">
        <f>SUMIF('20.01'!$AB:$AB,$B:$B,'20.01'!$E:$E)</f>
        <v>0</v>
      </c>
      <c r="CY146" s="108">
        <f>SUMIF('20.01'!$AA:$AA,$B:$B,'20.01'!$E:$E)</f>
        <v>0</v>
      </c>
      <c r="CZ146" s="108">
        <f>SUMIF('20.01'!$AN:$AN,$B:$B,'20.01'!$E:$E)</f>
        <v>0</v>
      </c>
      <c r="DA146" s="108">
        <f>SUMIF('20.01'!$X:$X,$B:$B,'20.01'!$E:$E)</f>
        <v>0</v>
      </c>
      <c r="DB146" s="108">
        <f>SUMIF('20.01'!$Y:$Y,$B:$B,'20.01'!$E:$E)</f>
        <v>0</v>
      </c>
      <c r="DC146" s="108">
        <f t="shared" si="225"/>
        <v>3244.5458440720495</v>
      </c>
      <c r="DD146" s="127">
        <f t="shared" si="226"/>
        <v>601521.23224602279</v>
      </c>
      <c r="DE146" s="127">
        <f t="shared" si="174"/>
        <v>445942.87099409086</v>
      </c>
      <c r="DF146" s="127">
        <f t="shared" si="227"/>
        <v>766.70485172052554</v>
      </c>
      <c r="DG146" s="127">
        <f t="shared" si="179"/>
        <v>351.25103039279054</v>
      </c>
      <c r="DH146" s="127">
        <f t="shared" si="180"/>
        <v>415.45382132773506</v>
      </c>
      <c r="DI146" s="108">
        <f>SUMIF('20.01'!$AZ:$AZ,$B:$B,'20.01'!$E:$E)+FH146*$DI$249</f>
        <v>74194.64601257359</v>
      </c>
      <c r="DJ146" s="108">
        <f>SUMIF('20.01'!$AY:$AY,$B:$B,'20.01'!$E:$E)</f>
        <v>0</v>
      </c>
      <c r="DK146" s="108">
        <f t="shared" si="181"/>
        <v>706.55252477214015</v>
      </c>
      <c r="DL146" s="108">
        <f>SUMIF('20.01'!$AX:$AX,$B:$B,'20.01'!$E:$E)</f>
        <v>0</v>
      </c>
      <c r="DM146" s="108">
        <f t="shared" si="182"/>
        <v>79203.202766806033</v>
      </c>
      <c r="DN146" s="108">
        <f>SUMIF('20.01'!$BA:$BA,$B:$B,'20.01'!$E:$E)</f>
        <v>0</v>
      </c>
      <c r="DO146" s="108">
        <f t="shared" si="183"/>
        <v>707.25509605961668</v>
      </c>
      <c r="DP146" s="108">
        <f>SUMIF('20.01'!$AW:$AW,$B:$B,'20.01'!$E:$E)</f>
        <v>0</v>
      </c>
      <c r="DQ146" s="108">
        <f t="shared" si="228"/>
        <v>374815.310999771</v>
      </c>
      <c r="DR146" s="108">
        <f t="shared" si="229"/>
        <v>310367.49153679656</v>
      </c>
      <c r="DS146" s="108">
        <f t="shared" si="184"/>
        <v>99811.898097613186</v>
      </c>
      <c r="DT146" s="108">
        <f t="shared" si="185"/>
        <v>210555.5934391834</v>
      </c>
      <c r="DU146" s="108">
        <f t="shared" si="230"/>
        <v>52686.096021612517</v>
      </c>
      <c r="DV146" s="108">
        <f t="shared" si="231"/>
        <v>31281.654258669529</v>
      </c>
      <c r="DW146" s="108">
        <f t="shared" si="232"/>
        <v>21404.441762942988</v>
      </c>
      <c r="DX146" s="108">
        <f t="shared" si="233"/>
        <v>4435.0983474096083</v>
      </c>
      <c r="DY146" s="108">
        <f t="shared" si="234"/>
        <v>2611.6916659790872</v>
      </c>
      <c r="DZ146" s="108">
        <f t="shared" si="235"/>
        <v>1823.4066814305215</v>
      </c>
      <c r="EA146" s="108">
        <f t="shared" si="236"/>
        <v>3507.9103355183679</v>
      </c>
      <c r="EB146" s="108">
        <f t="shared" si="237"/>
        <v>276.87678706244867</v>
      </c>
      <c r="EC146" s="108">
        <f t="shared" si="238"/>
        <v>3541.837971371463</v>
      </c>
      <c r="ED146" s="108">
        <f t="shared" si="172"/>
        <v>63763.911841235531</v>
      </c>
      <c r="EE146" s="108">
        <f t="shared" si="186"/>
        <v>378517.71995336865</v>
      </c>
      <c r="EF146" s="108">
        <f t="shared" si="239"/>
        <v>204399.56877481908</v>
      </c>
      <c r="EG146" s="108">
        <f t="shared" si="187"/>
        <v>174118.15117854957</v>
      </c>
      <c r="EH146" s="108">
        <f t="shared" si="188"/>
        <v>0</v>
      </c>
      <c r="EI146" s="108">
        <f t="shared" si="240"/>
        <v>0</v>
      </c>
      <c r="EJ146" s="108">
        <f t="shared" si="189"/>
        <v>0</v>
      </c>
      <c r="EK146" s="108">
        <f t="shared" si="190"/>
        <v>0</v>
      </c>
      <c r="EL146" s="108">
        <f>SUMIF('20.01'!$BF:$BF,$B:$B,'20.01'!$E:$E)</f>
        <v>0</v>
      </c>
      <c r="EM146" s="108">
        <f>SUMIF('20.01'!$BH:$BH,$B:$B,'20.01'!$E:$E)</f>
        <v>11591.8</v>
      </c>
      <c r="EO146" s="115">
        <v>0</v>
      </c>
      <c r="EP146" s="107">
        <v>3.4064178101955762</v>
      </c>
      <c r="EQ146" s="108">
        <f t="shared" si="241"/>
        <v>4950.5999999999995</v>
      </c>
      <c r="ER146" s="107">
        <v>3.0862335684514273</v>
      </c>
      <c r="ES146" s="108">
        <f t="shared" si="191"/>
        <v>4950.5999999999995</v>
      </c>
      <c r="ET146" s="107">
        <v>0</v>
      </c>
      <c r="EU146" s="108">
        <f t="shared" si="192"/>
        <v>0</v>
      </c>
      <c r="EV146" s="108">
        <f t="shared" si="168"/>
        <v>4950.6000000000004</v>
      </c>
      <c r="EW146" s="108">
        <f t="shared" si="169"/>
        <v>4950.6000000000004</v>
      </c>
      <c r="EX146" s="108">
        <f t="shared" si="193"/>
        <v>4950.6000000000004</v>
      </c>
      <c r="EY146" s="108">
        <f t="shared" si="194"/>
        <v>4950.6000000000004</v>
      </c>
      <c r="EZ146" s="108">
        <f t="shared" si="195"/>
        <v>4950.6000000000004</v>
      </c>
      <c r="FA146" s="108">
        <f t="shared" si="196"/>
        <v>4950.6000000000004</v>
      </c>
      <c r="FB146" s="108">
        <f t="shared" si="197"/>
        <v>4950.6000000000004</v>
      </c>
      <c r="FC146" s="108">
        <f t="shared" si="198"/>
        <v>4950.6000000000004</v>
      </c>
      <c r="FD146" s="108">
        <f t="shared" si="199"/>
        <v>4950.6000000000004</v>
      </c>
      <c r="FE146" s="108">
        <f t="shared" si="200"/>
        <v>4950.6000000000004</v>
      </c>
      <c r="FF146" s="108">
        <f t="shared" si="201"/>
        <v>4950.6000000000004</v>
      </c>
      <c r="FG146" s="108">
        <f t="shared" si="202"/>
        <v>4950.6000000000004</v>
      </c>
      <c r="FH146" s="108">
        <f t="shared" si="242"/>
        <v>4950.5999999999995</v>
      </c>
      <c r="FI146" s="108">
        <v>4950.5999999999995</v>
      </c>
    </row>
    <row r="147" spans="1:165" ht="12" customHeight="1" x14ac:dyDescent="0.25">
      <c r="A147" s="22">
        <f t="shared" si="243"/>
        <v>142</v>
      </c>
      <c r="B147" s="10" t="s">
        <v>140</v>
      </c>
      <c r="C147" s="28">
        <v>2021</v>
      </c>
      <c r="D147" s="282"/>
      <c r="E147" s="126">
        <f t="shared" si="175"/>
        <v>4924.3999999999996</v>
      </c>
      <c r="F147" s="11">
        <f>SUMIF(Площади!$A:$A,$B:$B,Площади!$C:$C)</f>
        <v>4924.3999999999996</v>
      </c>
      <c r="G147" s="11">
        <f>SUMIF(Площади!$A:$A,$B:$B,Площади!$G:$G)</f>
        <v>0</v>
      </c>
      <c r="H147" s="11">
        <f>SUMIF(Площади!$A:$A,$B:$B,Площади!$F:$F)</f>
        <v>716.4</v>
      </c>
      <c r="I147" s="124" t="s">
        <v>493</v>
      </c>
      <c r="J147" s="12">
        <v>27.35</v>
      </c>
      <c r="K147" s="26">
        <v>4.4800000000000004</v>
      </c>
      <c r="L147" s="26">
        <v>5.83</v>
      </c>
      <c r="M147" s="26">
        <v>7.93</v>
      </c>
      <c r="N147" s="26">
        <v>6.1</v>
      </c>
      <c r="O147" s="26">
        <v>2.78</v>
      </c>
      <c r="P147" s="26">
        <v>0</v>
      </c>
      <c r="Q147" s="26">
        <v>0</v>
      </c>
      <c r="R147" s="26">
        <v>0.23</v>
      </c>
      <c r="S147" s="35">
        <f t="shared" si="167"/>
        <v>28.444000000000003</v>
      </c>
      <c r="T147" s="33">
        <f t="shared" si="167"/>
        <v>4.6592000000000002</v>
      </c>
      <c r="U147" s="33">
        <f t="shared" si="167"/>
        <v>6.0632000000000001</v>
      </c>
      <c r="V147" s="33">
        <f t="shared" si="166"/>
        <v>8.2471999999999994</v>
      </c>
      <c r="W147" s="33">
        <f t="shared" si="166"/>
        <v>6.3439999999999994</v>
      </c>
      <c r="X147" s="33">
        <f t="shared" si="166"/>
        <v>2.8912</v>
      </c>
      <c r="Y147" s="33">
        <f t="shared" si="163"/>
        <v>0</v>
      </c>
      <c r="Z147" s="33">
        <f t="shared" si="163"/>
        <v>0</v>
      </c>
      <c r="AA147" s="33">
        <f t="shared" si="163"/>
        <v>0.23920000000000002</v>
      </c>
      <c r="AB147" s="36"/>
      <c r="AC147" s="36"/>
      <c r="AD147" s="122" t="s">
        <v>396</v>
      </c>
      <c r="AE147" s="37">
        <v>0</v>
      </c>
      <c r="AF147" s="38" t="s">
        <v>396</v>
      </c>
      <c r="AG147" s="282"/>
      <c r="AH147" s="26">
        <v>34.24</v>
      </c>
      <c r="AI147" s="26">
        <v>34.24</v>
      </c>
      <c r="AJ147" s="26">
        <v>2190</v>
      </c>
      <c r="AK147" s="26">
        <v>35.89</v>
      </c>
      <c r="AL147" s="26">
        <v>5.93</v>
      </c>
      <c r="AM147" s="282"/>
      <c r="AN147" s="15">
        <v>1.2999999999999999E-2</v>
      </c>
      <c r="AO147" s="15">
        <v>1.2999999999999999E-2</v>
      </c>
      <c r="AP147" s="16">
        <f t="shared" si="203"/>
        <v>7.7870000000000001E-4</v>
      </c>
      <c r="AQ147" s="15">
        <f t="shared" si="204"/>
        <v>2.5999999999999999E-2</v>
      </c>
      <c r="AR147" s="15">
        <v>0.68300000000000005</v>
      </c>
      <c r="AS147" s="282"/>
      <c r="AT147" s="13">
        <f t="shared" si="205"/>
        <v>9.3132000000000001</v>
      </c>
      <c r="AU147" s="13">
        <f t="shared" si="206"/>
        <v>9.3132000000000001</v>
      </c>
      <c r="AV147" s="13">
        <f t="shared" si="207"/>
        <v>0.55786068</v>
      </c>
      <c r="AW147" s="13">
        <f t="shared" si="208"/>
        <v>18.6264</v>
      </c>
      <c r="AX147" s="13">
        <f t="shared" si="209"/>
        <v>489.30119999999999</v>
      </c>
      <c r="AY147" s="26">
        <f t="shared" si="210"/>
        <v>6.4755902851108771E-2</v>
      </c>
      <c r="AZ147" s="26">
        <f t="shared" si="211"/>
        <v>6.4755902851108771E-2</v>
      </c>
      <c r="BA147" s="26">
        <f t="shared" si="212"/>
        <v>0.24809416156283001</v>
      </c>
      <c r="BB147" s="26">
        <f t="shared" si="213"/>
        <v>0.1357528827877508</v>
      </c>
      <c r="BC147" s="26">
        <f t="shared" si="214"/>
        <v>0.58922023312484773</v>
      </c>
      <c r="BD147" s="282"/>
      <c r="BE147" s="108">
        <f t="shared" si="215"/>
        <v>80009.49696926531</v>
      </c>
      <c r="BF147" s="108">
        <f t="shared" si="216"/>
        <v>80009.49696926531</v>
      </c>
      <c r="BG147" s="108">
        <f t="shared" si="176"/>
        <v>25449.824115119238</v>
      </c>
      <c r="BH147" s="108">
        <f t="shared" si="177"/>
        <v>4232.3441129988332</v>
      </c>
      <c r="BI147" s="108">
        <f t="shared" si="178"/>
        <v>1509.745908787909</v>
      </c>
      <c r="BJ147" s="108">
        <f t="shared" si="173"/>
        <v>18541.152832359323</v>
      </c>
      <c r="BK147" s="108">
        <f>SUMIF('20.01'!$K:$K,$B:$B,'20.01'!$E:$E)</f>
        <v>30276.43</v>
      </c>
      <c r="BL147" s="108">
        <f t="shared" si="217"/>
        <v>0</v>
      </c>
      <c r="BM147" s="108">
        <f>SUMIF('20.01'!$AI:$AI,$B:$B,'20.01'!$E:$E)</f>
        <v>0</v>
      </c>
      <c r="BN147" s="108">
        <f>SUMIF('20.01'!$L:$L,$B:$B,'20.01'!$E:$E)</f>
        <v>0</v>
      </c>
      <c r="BO147" s="108">
        <f>SUMIF('20.01'!$M:$M,$B:$B,'20.01'!$E:$E)</f>
        <v>0</v>
      </c>
      <c r="BP147" s="108">
        <f>SUMIF('20.01'!$N:$N,$B:$B,'20.01'!$E:$E)</f>
        <v>0</v>
      </c>
      <c r="BQ147" s="108">
        <f>SUMIF('20.01'!$O:$O,$B:$B,'20.01'!$E:$E)</f>
        <v>0</v>
      </c>
      <c r="BR147" s="108">
        <f>SUMIF('20.01'!$T:$T,$B:$B,'20.01'!$E:$E)</f>
        <v>0</v>
      </c>
      <c r="BS147" s="108">
        <f>SUMIF('20.01'!$AT:$AT,$B:$B,'20.01'!$E:$E)</f>
        <v>0</v>
      </c>
      <c r="BT147" s="108">
        <f>SUMIF('20.01'!$AO:$AO,$B:$B,'20.01'!$E:$E)</f>
        <v>0</v>
      </c>
      <c r="BU147" s="108">
        <f t="shared" si="218"/>
        <v>0</v>
      </c>
      <c r="BV147" s="108">
        <f>SUMIF('20.01'!$AE:$AE,$B:$B,'20.01'!$E:$E)</f>
        <v>0</v>
      </c>
      <c r="BW147" s="108">
        <f>SUMIF('20.01'!$AF:$AF,$B:$B,'20.01'!$E:$E)</f>
        <v>0</v>
      </c>
      <c r="BX147" s="108">
        <f>SUMIF('20.01'!$AG:$AG,$B:$B,'20.01'!$E:$E)</f>
        <v>0</v>
      </c>
      <c r="BY147" s="108">
        <f t="shared" si="219"/>
        <v>0</v>
      </c>
      <c r="BZ147" s="108">
        <f>SUMIF('20.01'!$AH:$AH,$B:$B,'20.01'!$E:$E)</f>
        <v>0</v>
      </c>
      <c r="CA147" s="108">
        <f>SUMIF('20.01'!$AP:$AP,$B:$B,'20.01'!$E:$E)</f>
        <v>0</v>
      </c>
      <c r="CB147" s="108">
        <f>SUMIF('20.01'!$AD:$AD,$B:$B,'20.01'!$E:$E)</f>
        <v>0</v>
      </c>
      <c r="CC147" s="108">
        <f t="shared" si="220"/>
        <v>0</v>
      </c>
      <c r="CD147" s="108">
        <f>SUMIF('20.01'!$Z:$Z,$B:$B,'20.01'!$E:$E)</f>
        <v>0</v>
      </c>
      <c r="CE147" s="108">
        <f>SUMIF('20.01'!$S:$S,$B:$B,'20.01'!$E:$E)</f>
        <v>0</v>
      </c>
      <c r="CF147" s="108">
        <f t="shared" si="221"/>
        <v>0</v>
      </c>
      <c r="CG147" s="108">
        <f>SUMIF('20.01'!$AJ:$AJ,$B:$B,'20.01'!$E:$E)</f>
        <v>0</v>
      </c>
      <c r="CH147" s="108">
        <f>SUMIF('20.01'!$AL:$AL,$B:$B,'20.01'!$E:$E)</f>
        <v>0</v>
      </c>
      <c r="CI147" s="108">
        <f>SUMIF('20.01'!$AM:$AM,$B:$B,'20.01'!$E:$E)</f>
        <v>0</v>
      </c>
      <c r="CJ147" s="108">
        <f>SUMIF('20.01'!$W:$W,$B:$B,'20.01'!$E:$E)</f>
        <v>0</v>
      </c>
      <c r="CK147" s="108">
        <f>SUMIF('20.01'!$AR:$AR,$B:$B,'20.01'!$E:$E)</f>
        <v>0</v>
      </c>
      <c r="CL147" s="108">
        <f t="shared" si="222"/>
        <v>0</v>
      </c>
      <c r="CM147" s="108">
        <f>SUMIF('20.01'!$P:$P,$B:$B,'20.01'!$E:$E)</f>
        <v>0</v>
      </c>
      <c r="CN147" s="108">
        <f>SUMIF('20.01'!$Q:$Q,$B:$B,'20.01'!$E:$E)</f>
        <v>0</v>
      </c>
      <c r="CO147" s="108">
        <f>SUMIF('20.01'!$AK:$AK,$B:$B,'20.01'!$E:$E)</f>
        <v>0</v>
      </c>
      <c r="CP147" s="108">
        <f>SUMIF('20.01'!$U:$U,$B:$B,'20.01'!$E:$E)</f>
        <v>0</v>
      </c>
      <c r="CQ147" s="108">
        <f>SUMIF('20.01'!$R:$R,$B:$B,'20.01'!$E:$E)</f>
        <v>0</v>
      </c>
      <c r="CR147" s="108">
        <f>SUMIF('20.01'!$V:$V,$B:$B,'20.01'!$E:$E)</f>
        <v>0</v>
      </c>
      <c r="CS147" s="108">
        <f t="shared" si="223"/>
        <v>0</v>
      </c>
      <c r="CT147" s="108">
        <f>SUMIF('20.01'!$AQ:$AQ,$B:$B,'20.01'!$E:$E)</f>
        <v>0</v>
      </c>
      <c r="CU147" s="108">
        <f>SUMIF('20.01'!$AC:$AC,$B:$B,'20.01'!$E:$E)</f>
        <v>0</v>
      </c>
      <c r="CV147" s="108">
        <f>SUMIF('20.01'!$AS:$AS,$B:$B,'20.01'!$E:$E)</f>
        <v>0</v>
      </c>
      <c r="CW147" s="108">
        <f t="shared" si="224"/>
        <v>0</v>
      </c>
      <c r="CX147" s="108">
        <f>SUMIF('20.01'!$AB:$AB,$B:$B,'20.01'!$E:$E)</f>
        <v>0</v>
      </c>
      <c r="CY147" s="108">
        <f>SUMIF('20.01'!$AA:$AA,$B:$B,'20.01'!$E:$E)</f>
        <v>0</v>
      </c>
      <c r="CZ147" s="108">
        <f>SUMIF('20.01'!$AN:$AN,$B:$B,'20.01'!$E:$E)</f>
        <v>0</v>
      </c>
      <c r="DA147" s="108">
        <f>SUMIF('20.01'!$X:$X,$B:$B,'20.01'!$E:$E)</f>
        <v>0</v>
      </c>
      <c r="DB147" s="108">
        <f>SUMIF('20.01'!$Y:$Y,$B:$B,'20.01'!$E:$E)</f>
        <v>0</v>
      </c>
      <c r="DC147" s="108">
        <f t="shared" si="225"/>
        <v>0</v>
      </c>
      <c r="DD147" s="127">
        <f t="shared" si="226"/>
        <v>589427.63461243385</v>
      </c>
      <c r="DE147" s="127">
        <f t="shared" si="174"/>
        <v>443582.81297687173</v>
      </c>
      <c r="DF147" s="127">
        <f t="shared" si="227"/>
        <v>762.64722898488196</v>
      </c>
      <c r="DG147" s="127">
        <f t="shared" si="179"/>
        <v>349.39210884867646</v>
      </c>
      <c r="DH147" s="127">
        <f t="shared" si="180"/>
        <v>413.25512013620551</v>
      </c>
      <c r="DI147" s="108">
        <f>SUMIF('20.01'!$AZ:$AZ,$B:$B,'20.01'!$E:$E)+FH147*$DI$249</f>
        <v>64891.812439768386</v>
      </c>
      <c r="DJ147" s="108">
        <f>SUMIF('20.01'!$AY:$AY,$B:$B,'20.01'!$E:$E)</f>
        <v>0</v>
      </c>
      <c r="DK147" s="108">
        <f t="shared" si="181"/>
        <v>702.81324546275755</v>
      </c>
      <c r="DL147" s="108">
        <f>SUMIF('20.01'!$AX:$AX,$B:$B,'20.01'!$E:$E)</f>
        <v>0</v>
      </c>
      <c r="DM147" s="108">
        <f t="shared" si="182"/>
        <v>78784.036622805259</v>
      </c>
      <c r="DN147" s="108">
        <f>SUMIF('20.01'!$BA:$BA,$B:$B,'20.01'!$E:$E)</f>
        <v>0</v>
      </c>
      <c r="DO147" s="108">
        <f t="shared" si="183"/>
        <v>703.51209854077831</v>
      </c>
      <c r="DP147" s="108">
        <f>SUMIF('20.01'!$AW:$AW,$B:$B,'20.01'!$E:$E)</f>
        <v>0</v>
      </c>
      <c r="DQ147" s="108">
        <f t="shared" si="228"/>
        <v>372831.68050080241</v>
      </c>
      <c r="DR147" s="108">
        <f t="shared" si="229"/>
        <v>308724.93744673399</v>
      </c>
      <c r="DS147" s="108">
        <f t="shared" si="184"/>
        <v>99283.664806667177</v>
      </c>
      <c r="DT147" s="108">
        <f t="shared" si="185"/>
        <v>209441.27264006683</v>
      </c>
      <c r="DU147" s="108">
        <f t="shared" si="230"/>
        <v>52407.266038223395</v>
      </c>
      <c r="DV147" s="108">
        <f t="shared" si="231"/>
        <v>31116.10274136312</v>
      </c>
      <c r="DW147" s="108">
        <f t="shared" si="232"/>
        <v>21291.163296860275</v>
      </c>
      <c r="DX147" s="108">
        <f t="shared" si="233"/>
        <v>4411.6265305182969</v>
      </c>
      <c r="DY147" s="108">
        <f t="shared" si="234"/>
        <v>2597.8698420287278</v>
      </c>
      <c r="DZ147" s="108">
        <f t="shared" si="235"/>
        <v>1813.7566884895693</v>
      </c>
      <c r="EA147" s="108">
        <f t="shared" si="236"/>
        <v>3489.3454644339381</v>
      </c>
      <c r="EB147" s="108">
        <f t="shared" si="237"/>
        <v>275.41147541920628</v>
      </c>
      <c r="EC147" s="108">
        <f t="shared" si="238"/>
        <v>3523.0935454736064</v>
      </c>
      <c r="ED147" s="108">
        <f t="shared" si="172"/>
        <v>63426.454868294815</v>
      </c>
      <c r="EE147" s="108">
        <f t="shared" si="186"/>
        <v>376514.49524065148</v>
      </c>
      <c r="EF147" s="108">
        <f t="shared" si="239"/>
        <v>203317.82742995181</v>
      </c>
      <c r="EG147" s="108">
        <f t="shared" si="187"/>
        <v>173196.66781069967</v>
      </c>
      <c r="EH147" s="108">
        <f t="shared" si="188"/>
        <v>0</v>
      </c>
      <c r="EI147" s="108">
        <f t="shared" si="240"/>
        <v>0</v>
      </c>
      <c r="EJ147" s="108">
        <f t="shared" si="189"/>
        <v>0</v>
      </c>
      <c r="EK147" s="108">
        <f t="shared" si="190"/>
        <v>0</v>
      </c>
      <c r="EL147" s="108">
        <f>SUMIF('20.01'!$BF:$BF,$B:$B,'20.01'!$E:$E)</f>
        <v>0</v>
      </c>
      <c r="EM147" s="108">
        <f>SUMIF('20.01'!$BH:$BH,$B:$B,'20.01'!$E:$E)</f>
        <v>11591.8</v>
      </c>
      <c r="EO147" s="115">
        <v>0</v>
      </c>
      <c r="EP147" s="107">
        <v>3.4064164459250836</v>
      </c>
      <c r="EQ147" s="108">
        <f t="shared" si="241"/>
        <v>4924.4000000000005</v>
      </c>
      <c r="ER147" s="107">
        <v>3.0862302917039086</v>
      </c>
      <c r="ES147" s="108">
        <f t="shared" si="191"/>
        <v>4924.4000000000005</v>
      </c>
      <c r="ET147" s="107">
        <v>0</v>
      </c>
      <c r="EU147" s="108">
        <f t="shared" si="192"/>
        <v>0</v>
      </c>
      <c r="EV147" s="108">
        <f t="shared" si="168"/>
        <v>4924.3999999999996</v>
      </c>
      <c r="EW147" s="108">
        <f t="shared" si="169"/>
        <v>4924.3999999999996</v>
      </c>
      <c r="EX147" s="108">
        <f t="shared" si="193"/>
        <v>4924.3999999999996</v>
      </c>
      <c r="EY147" s="108">
        <f t="shared" si="194"/>
        <v>4924.3999999999996</v>
      </c>
      <c r="EZ147" s="108">
        <f t="shared" si="195"/>
        <v>4924.3999999999996</v>
      </c>
      <c r="FA147" s="108">
        <f t="shared" si="196"/>
        <v>4924.3999999999996</v>
      </c>
      <c r="FB147" s="108">
        <f t="shared" si="197"/>
        <v>4924.3999999999996</v>
      </c>
      <c r="FC147" s="108">
        <f t="shared" si="198"/>
        <v>4924.3999999999996</v>
      </c>
      <c r="FD147" s="108">
        <f t="shared" si="199"/>
        <v>4924.3999999999996</v>
      </c>
      <c r="FE147" s="108">
        <f t="shared" si="200"/>
        <v>4924.3999999999996</v>
      </c>
      <c r="FF147" s="108">
        <f t="shared" si="201"/>
        <v>4924.3999999999996</v>
      </c>
      <c r="FG147" s="108">
        <f t="shared" si="202"/>
        <v>4924.3999999999996</v>
      </c>
      <c r="FH147" s="108">
        <f t="shared" si="242"/>
        <v>4924.4000000000005</v>
      </c>
      <c r="FI147" s="108">
        <v>0</v>
      </c>
    </row>
    <row r="148" spans="1:165" ht="12" customHeight="1" x14ac:dyDescent="0.25">
      <c r="A148" s="22">
        <f t="shared" si="243"/>
        <v>143</v>
      </c>
      <c r="B148" s="10" t="s">
        <v>141</v>
      </c>
      <c r="C148" s="28">
        <v>2021</v>
      </c>
      <c r="D148" s="282"/>
      <c r="E148" s="126">
        <f t="shared" si="175"/>
        <v>3199.04</v>
      </c>
      <c r="F148" s="11">
        <f>SUMIF(Площади!$A:$A,$B:$B,Площади!$C:$C)</f>
        <v>3120.24</v>
      </c>
      <c r="G148" s="11">
        <f>SUMIF(Площади!$A:$A,$B:$B,Площади!$G:$G)</f>
        <v>78.8</v>
      </c>
      <c r="H148" s="11">
        <f>SUMIF(Площади!$A:$A,$B:$B,Площади!$F:$F)</f>
        <v>325.39999999999998</v>
      </c>
      <c r="I148" s="124" t="s">
        <v>493</v>
      </c>
      <c r="J148" s="12">
        <v>27.35</v>
      </c>
      <c r="K148" s="26">
        <v>4.4800000000000004</v>
      </c>
      <c r="L148" s="26">
        <v>5.83</v>
      </c>
      <c r="M148" s="26">
        <v>7.93</v>
      </c>
      <c r="N148" s="26">
        <v>6.1</v>
      </c>
      <c r="O148" s="26">
        <v>2.78</v>
      </c>
      <c r="P148" s="26">
        <v>0</v>
      </c>
      <c r="Q148" s="26">
        <v>0</v>
      </c>
      <c r="R148" s="26">
        <v>0.23</v>
      </c>
      <c r="S148" s="35">
        <f t="shared" si="167"/>
        <v>28.444000000000003</v>
      </c>
      <c r="T148" s="33">
        <f t="shared" si="167"/>
        <v>4.6592000000000002</v>
      </c>
      <c r="U148" s="33">
        <f t="shared" si="167"/>
        <v>6.0632000000000001</v>
      </c>
      <c r="V148" s="33">
        <f t="shared" si="166"/>
        <v>8.2471999999999994</v>
      </c>
      <c r="W148" s="33">
        <f t="shared" si="166"/>
        <v>6.3439999999999994</v>
      </c>
      <c r="X148" s="33">
        <f t="shared" si="166"/>
        <v>2.8912</v>
      </c>
      <c r="Y148" s="33">
        <f t="shared" si="163"/>
        <v>0</v>
      </c>
      <c r="Z148" s="33">
        <f t="shared" si="163"/>
        <v>0</v>
      </c>
      <c r="AA148" s="33">
        <f t="shared" si="163"/>
        <v>0.23920000000000002</v>
      </c>
      <c r="AB148" s="36"/>
      <c r="AC148" s="36"/>
      <c r="AD148" s="122" t="s">
        <v>396</v>
      </c>
      <c r="AE148" s="37">
        <v>0</v>
      </c>
      <c r="AF148" s="38" t="s">
        <v>396</v>
      </c>
      <c r="AG148" s="282"/>
      <c r="AH148" s="26">
        <v>34.24</v>
      </c>
      <c r="AI148" s="26">
        <v>34.24</v>
      </c>
      <c r="AJ148" s="26">
        <v>2190</v>
      </c>
      <c r="AK148" s="26">
        <v>35.89</v>
      </c>
      <c r="AL148" s="26">
        <v>5.93</v>
      </c>
      <c r="AM148" s="282"/>
      <c r="AN148" s="15">
        <v>1.2999999999999999E-2</v>
      </c>
      <c r="AO148" s="15">
        <v>1.2999999999999999E-2</v>
      </c>
      <c r="AP148" s="16">
        <f t="shared" si="203"/>
        <v>7.7870000000000001E-4</v>
      </c>
      <c r="AQ148" s="15">
        <f t="shared" si="204"/>
        <v>2.5999999999999999E-2</v>
      </c>
      <c r="AR148" s="15">
        <v>0.68300000000000005</v>
      </c>
      <c r="AS148" s="282"/>
      <c r="AT148" s="13">
        <f t="shared" si="205"/>
        <v>4.2301999999999991</v>
      </c>
      <c r="AU148" s="13">
        <f t="shared" si="206"/>
        <v>4.2301999999999991</v>
      </c>
      <c r="AV148" s="13">
        <f t="shared" si="207"/>
        <v>0.25338897999999999</v>
      </c>
      <c r="AW148" s="13">
        <f t="shared" si="208"/>
        <v>8.4603999999999981</v>
      </c>
      <c r="AX148" s="13">
        <f t="shared" si="209"/>
        <v>222.2482</v>
      </c>
      <c r="AY148" s="26">
        <f t="shared" si="210"/>
        <v>4.5276723016905066E-2</v>
      </c>
      <c r="AZ148" s="26">
        <f t="shared" si="211"/>
        <v>4.5276723016905066E-2</v>
      </c>
      <c r="BA148" s="26">
        <f t="shared" si="212"/>
        <v>0.17346512272431727</v>
      </c>
      <c r="BB148" s="26">
        <f t="shared" si="213"/>
        <v>9.4917148894668374E-2</v>
      </c>
      <c r="BC148" s="26">
        <f t="shared" si="214"/>
        <v>0.41197728881164347</v>
      </c>
      <c r="BD148" s="282"/>
      <c r="BE148" s="108">
        <f t="shared" si="215"/>
        <v>48722.852776654719</v>
      </c>
      <c r="BF148" s="108">
        <f t="shared" si="216"/>
        <v>48722.852776654719</v>
      </c>
      <c r="BG148" s="108">
        <f t="shared" si="176"/>
        <v>16532.979720825086</v>
      </c>
      <c r="BH148" s="108">
        <f t="shared" si="177"/>
        <v>2749.4594491202561</v>
      </c>
      <c r="BI148" s="108">
        <f t="shared" si="178"/>
        <v>980.77685647974829</v>
      </c>
      <c r="BJ148" s="108">
        <f t="shared" si="173"/>
        <v>12044.896750229625</v>
      </c>
      <c r="BK148" s="108">
        <f>SUMIF('20.01'!$K:$K,$B:$B,'20.01'!$E:$E)</f>
        <v>16414.740000000002</v>
      </c>
      <c r="BL148" s="108">
        <f t="shared" si="217"/>
        <v>0</v>
      </c>
      <c r="BM148" s="108">
        <f>SUMIF('20.01'!$AI:$AI,$B:$B,'20.01'!$E:$E)</f>
        <v>0</v>
      </c>
      <c r="BN148" s="108">
        <f>SUMIF('20.01'!$L:$L,$B:$B,'20.01'!$E:$E)</f>
        <v>0</v>
      </c>
      <c r="BO148" s="108">
        <f>SUMIF('20.01'!$M:$M,$B:$B,'20.01'!$E:$E)</f>
        <v>0</v>
      </c>
      <c r="BP148" s="108">
        <f>SUMIF('20.01'!$N:$N,$B:$B,'20.01'!$E:$E)</f>
        <v>0</v>
      </c>
      <c r="BQ148" s="108">
        <f>SUMIF('20.01'!$O:$O,$B:$B,'20.01'!$E:$E)</f>
        <v>0</v>
      </c>
      <c r="BR148" s="108">
        <f>SUMIF('20.01'!$T:$T,$B:$B,'20.01'!$E:$E)</f>
        <v>0</v>
      </c>
      <c r="BS148" s="108">
        <f>SUMIF('20.01'!$AT:$AT,$B:$B,'20.01'!$E:$E)</f>
        <v>0</v>
      </c>
      <c r="BT148" s="108">
        <f>SUMIF('20.01'!$AO:$AO,$B:$B,'20.01'!$E:$E)</f>
        <v>0</v>
      </c>
      <c r="BU148" s="108">
        <f t="shared" si="218"/>
        <v>0</v>
      </c>
      <c r="BV148" s="108">
        <f>SUMIF('20.01'!$AE:$AE,$B:$B,'20.01'!$E:$E)</f>
        <v>0</v>
      </c>
      <c r="BW148" s="108">
        <f>SUMIF('20.01'!$AF:$AF,$B:$B,'20.01'!$E:$E)</f>
        <v>0</v>
      </c>
      <c r="BX148" s="108">
        <f>SUMIF('20.01'!$AG:$AG,$B:$B,'20.01'!$E:$E)</f>
        <v>0</v>
      </c>
      <c r="BY148" s="108">
        <f t="shared" si="219"/>
        <v>0</v>
      </c>
      <c r="BZ148" s="108">
        <f>SUMIF('20.01'!$AH:$AH,$B:$B,'20.01'!$E:$E)</f>
        <v>0</v>
      </c>
      <c r="CA148" s="108">
        <f>SUMIF('20.01'!$AP:$AP,$B:$B,'20.01'!$E:$E)</f>
        <v>0</v>
      </c>
      <c r="CB148" s="108">
        <f>SUMIF('20.01'!$AD:$AD,$B:$B,'20.01'!$E:$E)</f>
        <v>0</v>
      </c>
      <c r="CC148" s="108">
        <f t="shared" si="220"/>
        <v>0</v>
      </c>
      <c r="CD148" s="108">
        <f>SUMIF('20.01'!$Z:$Z,$B:$B,'20.01'!$E:$E)</f>
        <v>0</v>
      </c>
      <c r="CE148" s="108">
        <f>SUMIF('20.01'!$S:$S,$B:$B,'20.01'!$E:$E)</f>
        <v>0</v>
      </c>
      <c r="CF148" s="108">
        <f t="shared" si="221"/>
        <v>0</v>
      </c>
      <c r="CG148" s="108">
        <f>SUMIF('20.01'!$AJ:$AJ,$B:$B,'20.01'!$E:$E)</f>
        <v>0</v>
      </c>
      <c r="CH148" s="108">
        <f>SUMIF('20.01'!$AL:$AL,$B:$B,'20.01'!$E:$E)</f>
        <v>0</v>
      </c>
      <c r="CI148" s="108">
        <f>SUMIF('20.01'!$AM:$AM,$B:$B,'20.01'!$E:$E)</f>
        <v>0</v>
      </c>
      <c r="CJ148" s="108">
        <f>SUMIF('20.01'!$W:$W,$B:$B,'20.01'!$E:$E)</f>
        <v>0</v>
      </c>
      <c r="CK148" s="108">
        <f>SUMIF('20.01'!$AR:$AR,$B:$B,'20.01'!$E:$E)</f>
        <v>0</v>
      </c>
      <c r="CL148" s="108">
        <f t="shared" si="222"/>
        <v>0</v>
      </c>
      <c r="CM148" s="108">
        <f>SUMIF('20.01'!$P:$P,$B:$B,'20.01'!$E:$E)</f>
        <v>0</v>
      </c>
      <c r="CN148" s="108">
        <f>SUMIF('20.01'!$Q:$Q,$B:$B,'20.01'!$E:$E)</f>
        <v>0</v>
      </c>
      <c r="CO148" s="108">
        <f>SUMIF('20.01'!$AK:$AK,$B:$B,'20.01'!$E:$E)</f>
        <v>0</v>
      </c>
      <c r="CP148" s="108">
        <f>SUMIF('20.01'!$U:$U,$B:$B,'20.01'!$E:$E)</f>
        <v>0</v>
      </c>
      <c r="CQ148" s="108">
        <f>SUMIF('20.01'!$R:$R,$B:$B,'20.01'!$E:$E)</f>
        <v>0</v>
      </c>
      <c r="CR148" s="108">
        <f>SUMIF('20.01'!$V:$V,$B:$B,'20.01'!$E:$E)</f>
        <v>0</v>
      </c>
      <c r="CS148" s="108">
        <f t="shared" si="223"/>
        <v>0</v>
      </c>
      <c r="CT148" s="108">
        <f>SUMIF('20.01'!$AQ:$AQ,$B:$B,'20.01'!$E:$E)</f>
        <v>0</v>
      </c>
      <c r="CU148" s="108">
        <f>SUMIF('20.01'!$AC:$AC,$B:$B,'20.01'!$E:$E)</f>
        <v>0</v>
      </c>
      <c r="CV148" s="108">
        <f>SUMIF('20.01'!$AS:$AS,$B:$B,'20.01'!$E:$E)</f>
        <v>0</v>
      </c>
      <c r="CW148" s="108">
        <f t="shared" si="224"/>
        <v>0</v>
      </c>
      <c r="CX148" s="108">
        <f>SUMIF('20.01'!$AB:$AB,$B:$B,'20.01'!$E:$E)</f>
        <v>0</v>
      </c>
      <c r="CY148" s="108">
        <f>SUMIF('20.01'!$AA:$AA,$B:$B,'20.01'!$E:$E)</f>
        <v>0</v>
      </c>
      <c r="CZ148" s="108">
        <f>SUMIF('20.01'!$AN:$AN,$B:$B,'20.01'!$E:$E)</f>
        <v>0</v>
      </c>
      <c r="DA148" s="108">
        <f>SUMIF('20.01'!$X:$X,$B:$B,'20.01'!$E:$E)</f>
        <v>0</v>
      </c>
      <c r="DB148" s="108">
        <f>SUMIF('20.01'!$Y:$Y,$B:$B,'20.01'!$E:$E)</f>
        <v>0</v>
      </c>
      <c r="DC148" s="108">
        <f t="shared" si="225"/>
        <v>0</v>
      </c>
      <c r="DD148" s="127">
        <f t="shared" si="226"/>
        <v>390275.21040292428</v>
      </c>
      <c r="DE148" s="127">
        <f t="shared" si="174"/>
        <v>288164.8854734652</v>
      </c>
      <c r="DF148" s="127">
        <f t="shared" si="227"/>
        <v>495.43883344403315</v>
      </c>
      <c r="DG148" s="127">
        <f t="shared" si="179"/>
        <v>226.97573956040736</v>
      </c>
      <c r="DH148" s="127">
        <f t="shared" si="180"/>
        <v>268.46309388362579</v>
      </c>
      <c r="DI148" s="108">
        <f>SUMIF('20.01'!$AZ:$AZ,$B:$B,'20.01'!$E:$E)+FH148*$DI$249</f>
        <v>49520.788226975194</v>
      </c>
      <c r="DJ148" s="108">
        <f>SUMIF('20.01'!$AY:$AY,$B:$B,'20.01'!$E:$E)</f>
        <v>0</v>
      </c>
      <c r="DK148" s="108">
        <f t="shared" si="181"/>
        <v>456.56885808731624</v>
      </c>
      <c r="DL148" s="108">
        <f>SUMIF('20.01'!$AX:$AX,$B:$B,'20.01'!$E:$E)</f>
        <v>0</v>
      </c>
      <c r="DM148" s="108">
        <f t="shared" si="182"/>
        <v>51180.506156652373</v>
      </c>
      <c r="DN148" s="108">
        <f>SUMIF('20.01'!$BA:$BA,$B:$B,'20.01'!$E:$E)</f>
        <v>0</v>
      </c>
      <c r="DO148" s="108">
        <f t="shared" si="183"/>
        <v>457.02285430019731</v>
      </c>
      <c r="DP148" s="108">
        <f>SUMIF('20.01'!$AW:$AW,$B:$B,'20.01'!$E:$E)</f>
        <v>0</v>
      </c>
      <c r="DQ148" s="108">
        <f t="shared" si="228"/>
        <v>242202.79814582228</v>
      </c>
      <c r="DR148" s="108">
        <f t="shared" si="229"/>
        <v>200557.10825473155</v>
      </c>
      <c r="DS148" s="108">
        <f t="shared" si="184"/>
        <v>64497.688056031307</v>
      </c>
      <c r="DT148" s="108">
        <f t="shared" si="185"/>
        <v>136059.42019870025</v>
      </c>
      <c r="DU148" s="108">
        <f t="shared" si="230"/>
        <v>34045.353819128861</v>
      </c>
      <c r="DV148" s="108">
        <f t="shared" si="231"/>
        <v>20213.966638317415</v>
      </c>
      <c r="DW148" s="108">
        <f t="shared" si="232"/>
        <v>13831.387180811447</v>
      </c>
      <c r="DX148" s="108">
        <f t="shared" si="233"/>
        <v>2865.9267598467331</v>
      </c>
      <c r="DY148" s="108">
        <f t="shared" si="234"/>
        <v>1687.6552553496024</v>
      </c>
      <c r="DZ148" s="108">
        <f t="shared" si="235"/>
        <v>1178.271504497131</v>
      </c>
      <c r="EA148" s="108">
        <f t="shared" si="236"/>
        <v>2266.7849310662714</v>
      </c>
      <c r="EB148" s="108">
        <f t="shared" si="237"/>
        <v>178.9156701984115</v>
      </c>
      <c r="EC148" s="108">
        <f t="shared" si="238"/>
        <v>2288.7087108504361</v>
      </c>
      <c r="ED148" s="108">
        <f t="shared" si="172"/>
        <v>41203.753996805674</v>
      </c>
      <c r="EE148" s="108">
        <f t="shared" si="186"/>
        <v>244595.26660195226</v>
      </c>
      <c r="EF148" s="108">
        <f t="shared" si="239"/>
        <v>132081.44396505423</v>
      </c>
      <c r="EG148" s="108">
        <f t="shared" si="187"/>
        <v>112513.82263689802</v>
      </c>
      <c r="EH148" s="108">
        <f t="shared" si="188"/>
        <v>0</v>
      </c>
      <c r="EI148" s="108">
        <f t="shared" si="240"/>
        <v>0</v>
      </c>
      <c r="EJ148" s="108">
        <f t="shared" si="189"/>
        <v>0</v>
      </c>
      <c r="EK148" s="108">
        <f t="shared" si="190"/>
        <v>0</v>
      </c>
      <c r="EL148" s="108">
        <f>SUMIF('20.01'!$BF:$BF,$B:$B,'20.01'!$E:$E)</f>
        <v>0</v>
      </c>
      <c r="EM148" s="108">
        <f>SUMIF('20.01'!$BH:$BH,$B:$B,'20.01'!$E:$E)</f>
        <v>6556.8</v>
      </c>
      <c r="EO148" s="115">
        <v>0</v>
      </c>
      <c r="EP148" s="107">
        <v>3.4064154167896232</v>
      </c>
      <c r="EQ148" s="108">
        <f t="shared" si="241"/>
        <v>3199.0400000000004</v>
      </c>
      <c r="ER148" s="107">
        <v>3.0862325605265521</v>
      </c>
      <c r="ES148" s="108">
        <f t="shared" si="191"/>
        <v>3199.0400000000004</v>
      </c>
      <c r="ET148" s="107">
        <v>0</v>
      </c>
      <c r="EU148" s="108">
        <f t="shared" si="192"/>
        <v>0</v>
      </c>
      <c r="EV148" s="108">
        <f t="shared" si="168"/>
        <v>3199.04</v>
      </c>
      <c r="EW148" s="108">
        <f t="shared" si="169"/>
        <v>3199.04</v>
      </c>
      <c r="EX148" s="108">
        <f t="shared" si="193"/>
        <v>3199.04</v>
      </c>
      <c r="EY148" s="108">
        <f t="shared" si="194"/>
        <v>3199.04</v>
      </c>
      <c r="EZ148" s="108">
        <f t="shared" si="195"/>
        <v>3199.04</v>
      </c>
      <c r="FA148" s="108">
        <f t="shared" si="196"/>
        <v>3199.04</v>
      </c>
      <c r="FB148" s="108">
        <f t="shared" si="197"/>
        <v>3199.04</v>
      </c>
      <c r="FC148" s="108">
        <f t="shared" si="198"/>
        <v>3199.04</v>
      </c>
      <c r="FD148" s="108">
        <f t="shared" si="199"/>
        <v>3199.04</v>
      </c>
      <c r="FE148" s="108">
        <f t="shared" si="200"/>
        <v>3199.04</v>
      </c>
      <c r="FF148" s="108">
        <f t="shared" si="201"/>
        <v>3199.04</v>
      </c>
      <c r="FG148" s="108">
        <f t="shared" si="202"/>
        <v>3199.04</v>
      </c>
      <c r="FH148" s="108">
        <f t="shared" si="242"/>
        <v>3199.0400000000004</v>
      </c>
      <c r="FI148" s="108">
        <v>0</v>
      </c>
    </row>
    <row r="149" spans="1:165" ht="12" customHeight="1" x14ac:dyDescent="0.25">
      <c r="A149" s="22">
        <f t="shared" si="243"/>
        <v>144</v>
      </c>
      <c r="B149" s="10" t="s">
        <v>142</v>
      </c>
      <c r="C149" s="28">
        <v>2021</v>
      </c>
      <c r="D149" s="282"/>
      <c r="E149" s="126">
        <f t="shared" si="175"/>
        <v>2713.99</v>
      </c>
      <c r="F149" s="11">
        <f>SUMIF(Площади!$A:$A,$B:$B,Площади!$C:$C)</f>
        <v>2713.99</v>
      </c>
      <c r="G149" s="11">
        <f>SUMIF(Площади!$A:$A,$B:$B,Площади!$G:$G)</f>
        <v>0</v>
      </c>
      <c r="H149" s="11">
        <f>SUMIF(Площади!$A:$A,$B:$B,Площади!$F:$F)</f>
        <v>379.4</v>
      </c>
      <c r="I149" s="124" t="s">
        <v>493</v>
      </c>
      <c r="J149" s="21">
        <v>30.97</v>
      </c>
      <c r="K149" s="27">
        <v>4.4800000000000004</v>
      </c>
      <c r="L149" s="27">
        <v>5.83</v>
      </c>
      <c r="M149" s="27">
        <v>9.9499999999999993</v>
      </c>
      <c r="N149" s="27">
        <v>6.1</v>
      </c>
      <c r="O149" s="27">
        <v>2.78</v>
      </c>
      <c r="P149" s="27">
        <v>1.6</v>
      </c>
      <c r="Q149" s="27">
        <v>0</v>
      </c>
      <c r="R149" s="27">
        <v>0.23</v>
      </c>
      <c r="S149" s="35">
        <f t="shared" si="167"/>
        <v>32.208799999999997</v>
      </c>
      <c r="T149" s="33">
        <f t="shared" si="167"/>
        <v>4.6592000000000002</v>
      </c>
      <c r="U149" s="33">
        <f t="shared" si="167"/>
        <v>6.0632000000000001</v>
      </c>
      <c r="V149" s="33">
        <f t="shared" si="166"/>
        <v>10.347999999999999</v>
      </c>
      <c r="W149" s="33">
        <f t="shared" si="166"/>
        <v>6.3439999999999994</v>
      </c>
      <c r="X149" s="33">
        <f t="shared" si="166"/>
        <v>2.8912</v>
      </c>
      <c r="Y149" s="33">
        <f t="shared" si="163"/>
        <v>1.6640000000000001</v>
      </c>
      <c r="Z149" s="33">
        <f t="shared" si="163"/>
        <v>0</v>
      </c>
      <c r="AA149" s="33">
        <f t="shared" si="163"/>
        <v>0.23920000000000002</v>
      </c>
      <c r="AB149" s="36"/>
      <c r="AC149" s="36"/>
      <c r="AD149" s="122" t="s">
        <v>395</v>
      </c>
      <c r="AE149" s="37">
        <v>0</v>
      </c>
      <c r="AF149" s="38" t="s">
        <v>396</v>
      </c>
      <c r="AG149" s="282"/>
      <c r="AH149" s="26">
        <v>34.24</v>
      </c>
      <c r="AI149" s="26">
        <v>34.24</v>
      </c>
      <c r="AJ149" s="26">
        <v>2190</v>
      </c>
      <c r="AK149" s="26">
        <v>35.89</v>
      </c>
      <c r="AL149" s="26">
        <v>5.93</v>
      </c>
      <c r="AM149" s="282"/>
      <c r="AN149" s="15">
        <v>1.2999999999999999E-2</v>
      </c>
      <c r="AO149" s="15">
        <v>1.2999999999999999E-2</v>
      </c>
      <c r="AP149" s="16">
        <f t="shared" si="203"/>
        <v>7.7870000000000001E-4</v>
      </c>
      <c r="AQ149" s="15">
        <f t="shared" si="204"/>
        <v>2.5999999999999999E-2</v>
      </c>
      <c r="AR149" s="15">
        <v>0.68300000000000005</v>
      </c>
      <c r="AS149" s="282"/>
      <c r="AT149" s="13">
        <f t="shared" si="205"/>
        <v>4.9321999999999999</v>
      </c>
      <c r="AU149" s="13">
        <f t="shared" si="206"/>
        <v>4.9321999999999999</v>
      </c>
      <c r="AV149" s="13">
        <f t="shared" si="207"/>
        <v>0.29543878000000001</v>
      </c>
      <c r="AW149" s="13">
        <f t="shared" si="208"/>
        <v>9.8643999999999998</v>
      </c>
      <c r="AX149" s="13">
        <f t="shared" si="209"/>
        <v>259.1302</v>
      </c>
      <c r="AY149" s="26">
        <f t="shared" si="210"/>
        <v>6.222518432271306E-2</v>
      </c>
      <c r="AZ149" s="26">
        <f t="shared" si="211"/>
        <v>6.222518432271306E-2</v>
      </c>
      <c r="BA149" s="26">
        <f t="shared" si="212"/>
        <v>0.23839842011208592</v>
      </c>
      <c r="BB149" s="26">
        <f t="shared" si="213"/>
        <v>0.1304475388634446</v>
      </c>
      <c r="BC149" s="26">
        <f t="shared" si="214"/>
        <v>0.56619298007730312</v>
      </c>
      <c r="BD149" s="282"/>
      <c r="BE149" s="108">
        <f t="shared" si="215"/>
        <v>82551.786634294258</v>
      </c>
      <c r="BF149" s="108">
        <f t="shared" si="216"/>
        <v>51861.770017853196</v>
      </c>
      <c r="BG149" s="108">
        <f t="shared" si="176"/>
        <v>14026.189617048256</v>
      </c>
      <c r="BH149" s="108">
        <f t="shared" si="177"/>
        <v>2332.576476167188</v>
      </c>
      <c r="BI149" s="108">
        <f t="shared" si="178"/>
        <v>832.06792685226537</v>
      </c>
      <c r="BJ149" s="108">
        <f t="shared" si="173"/>
        <v>10218.605997785487</v>
      </c>
      <c r="BK149" s="108">
        <f>SUMIF('20.01'!$K:$K,$B:$B,'20.01'!$E:$E)</f>
        <v>24452.33</v>
      </c>
      <c r="BL149" s="108">
        <f t="shared" si="217"/>
        <v>0</v>
      </c>
      <c r="BM149" s="108">
        <f>SUMIF('20.01'!$AI:$AI,$B:$B,'20.01'!$E:$E)</f>
        <v>0</v>
      </c>
      <c r="BN149" s="108">
        <f>SUMIF('20.01'!$L:$L,$B:$B,'20.01'!$E:$E)</f>
        <v>0</v>
      </c>
      <c r="BO149" s="108">
        <f>SUMIF('20.01'!$M:$M,$B:$B,'20.01'!$E:$E)</f>
        <v>0</v>
      </c>
      <c r="BP149" s="108">
        <f>SUMIF('20.01'!$N:$N,$B:$B,'20.01'!$E:$E)</f>
        <v>0</v>
      </c>
      <c r="BQ149" s="108">
        <f>SUMIF('20.01'!$O:$O,$B:$B,'20.01'!$E:$E)</f>
        <v>0</v>
      </c>
      <c r="BR149" s="108">
        <f>SUMIF('20.01'!$T:$T,$B:$B,'20.01'!$E:$E)</f>
        <v>0</v>
      </c>
      <c r="BS149" s="108">
        <f>SUMIF('20.01'!$AT:$AT,$B:$B,'20.01'!$E:$E)</f>
        <v>0</v>
      </c>
      <c r="BT149" s="108">
        <f>SUMIF('20.01'!$AO:$AO,$B:$B,'20.01'!$E:$E)</f>
        <v>0</v>
      </c>
      <c r="BU149" s="108">
        <f t="shared" si="218"/>
        <v>28911.31</v>
      </c>
      <c r="BV149" s="108">
        <f>SUMIF('20.01'!$AE:$AE,$B:$B,'20.01'!$E:$E)</f>
        <v>0</v>
      </c>
      <c r="BW149" s="108">
        <f>SUMIF('20.01'!$AF:$AF,$B:$B,'20.01'!$E:$E)</f>
        <v>0</v>
      </c>
      <c r="BX149" s="108">
        <f>SUMIF('20.01'!$AG:$AG,$B:$B,'20.01'!$E:$E)</f>
        <v>28911.31</v>
      </c>
      <c r="BY149" s="108">
        <f t="shared" si="219"/>
        <v>0</v>
      </c>
      <c r="BZ149" s="108">
        <f>SUMIF('20.01'!$AH:$AH,$B:$B,'20.01'!$E:$E)</f>
        <v>0</v>
      </c>
      <c r="CA149" s="108">
        <f>SUMIF('20.01'!$AP:$AP,$B:$B,'20.01'!$E:$E)</f>
        <v>0</v>
      </c>
      <c r="CB149" s="108">
        <f>SUMIF('20.01'!$AD:$AD,$B:$B,'20.01'!$E:$E)</f>
        <v>0</v>
      </c>
      <c r="CC149" s="108">
        <f t="shared" si="220"/>
        <v>0</v>
      </c>
      <c r="CD149" s="108">
        <f>SUMIF('20.01'!$Z:$Z,$B:$B,'20.01'!$E:$E)</f>
        <v>0</v>
      </c>
      <c r="CE149" s="108">
        <f>SUMIF('20.01'!$S:$S,$B:$B,'20.01'!$E:$E)</f>
        <v>0</v>
      </c>
      <c r="CF149" s="108">
        <f t="shared" si="221"/>
        <v>0</v>
      </c>
      <c r="CG149" s="108">
        <f>SUMIF('20.01'!$AJ:$AJ,$B:$B,'20.01'!$E:$E)</f>
        <v>0</v>
      </c>
      <c r="CH149" s="108">
        <f>SUMIF('20.01'!$AL:$AL,$B:$B,'20.01'!$E:$E)</f>
        <v>0</v>
      </c>
      <c r="CI149" s="108">
        <f>SUMIF('20.01'!$AM:$AM,$B:$B,'20.01'!$E:$E)</f>
        <v>0</v>
      </c>
      <c r="CJ149" s="108">
        <f>SUMIF('20.01'!$W:$W,$B:$B,'20.01'!$E:$E)</f>
        <v>0</v>
      </c>
      <c r="CK149" s="108">
        <f>SUMIF('20.01'!$AR:$AR,$B:$B,'20.01'!$E:$E)</f>
        <v>0</v>
      </c>
      <c r="CL149" s="108">
        <f t="shared" si="222"/>
        <v>0</v>
      </c>
      <c r="CM149" s="108">
        <f>SUMIF('20.01'!$P:$P,$B:$B,'20.01'!$E:$E)</f>
        <v>0</v>
      </c>
      <c r="CN149" s="108">
        <f>SUMIF('20.01'!$Q:$Q,$B:$B,'20.01'!$E:$E)</f>
        <v>0</v>
      </c>
      <c r="CO149" s="108">
        <f>SUMIF('20.01'!$AK:$AK,$B:$B,'20.01'!$E:$E)</f>
        <v>0</v>
      </c>
      <c r="CP149" s="108">
        <f>SUMIF('20.01'!$U:$U,$B:$B,'20.01'!$E:$E)</f>
        <v>0</v>
      </c>
      <c r="CQ149" s="108">
        <f>SUMIF('20.01'!$R:$R,$B:$B,'20.01'!$E:$E)</f>
        <v>0</v>
      </c>
      <c r="CR149" s="108">
        <f>SUMIF('20.01'!$V:$V,$B:$B,'20.01'!$E:$E)</f>
        <v>0</v>
      </c>
      <c r="CS149" s="108">
        <f t="shared" si="223"/>
        <v>0</v>
      </c>
      <c r="CT149" s="108">
        <f>SUMIF('20.01'!$AQ:$AQ,$B:$B,'20.01'!$E:$E)</f>
        <v>0</v>
      </c>
      <c r="CU149" s="108">
        <f>SUMIF('20.01'!$AC:$AC,$B:$B,'20.01'!$E:$E)</f>
        <v>0</v>
      </c>
      <c r="CV149" s="108">
        <f>SUMIF('20.01'!$AS:$AS,$B:$B,'20.01'!$E:$E)</f>
        <v>0</v>
      </c>
      <c r="CW149" s="108">
        <f t="shared" si="224"/>
        <v>0</v>
      </c>
      <c r="CX149" s="108">
        <f>SUMIF('20.01'!$AB:$AB,$B:$B,'20.01'!$E:$E)</f>
        <v>0</v>
      </c>
      <c r="CY149" s="108">
        <f>SUMIF('20.01'!$AA:$AA,$B:$B,'20.01'!$E:$E)</f>
        <v>0</v>
      </c>
      <c r="CZ149" s="108">
        <f>SUMIF('20.01'!$AN:$AN,$B:$B,'20.01'!$E:$E)</f>
        <v>0</v>
      </c>
      <c r="DA149" s="108">
        <f>SUMIF('20.01'!$X:$X,$B:$B,'20.01'!$E:$E)</f>
        <v>0</v>
      </c>
      <c r="DB149" s="108">
        <f>SUMIF('20.01'!$Y:$Y,$B:$B,'20.01'!$E:$E)</f>
        <v>0</v>
      </c>
      <c r="DC149" s="108">
        <f t="shared" si="225"/>
        <v>1778.7066164410576</v>
      </c>
      <c r="DD149" s="127">
        <f t="shared" si="226"/>
        <v>308141.87320168928</v>
      </c>
      <c r="DE149" s="127">
        <f t="shared" si="174"/>
        <v>244472.28466231414</v>
      </c>
      <c r="DF149" s="127">
        <f t="shared" si="227"/>
        <v>420.31860795075119</v>
      </c>
      <c r="DG149" s="127">
        <f t="shared" si="179"/>
        <v>192.56085807290617</v>
      </c>
      <c r="DH149" s="127">
        <f t="shared" si="180"/>
        <v>227.75774987784501</v>
      </c>
      <c r="DI149" s="108">
        <f>SUMIF('20.01'!$AZ:$AZ,$B:$B,'20.01'!$E:$E)+FH149*$DI$249</f>
        <v>19053.867349526234</v>
      </c>
      <c r="DJ149" s="108">
        <f>SUMIF('20.01'!$AY:$AY,$B:$B,'20.01'!$E:$E)</f>
        <v>0</v>
      </c>
      <c r="DK149" s="108">
        <f t="shared" si="181"/>
        <v>387.34223865922121</v>
      </c>
      <c r="DL149" s="108">
        <f>SUMIF('20.01'!$AX:$AX,$B:$B,'20.01'!$E:$E)</f>
        <v>0</v>
      </c>
      <c r="DM149" s="108">
        <f t="shared" si="182"/>
        <v>43420.332944912509</v>
      </c>
      <c r="DN149" s="108">
        <f>SUMIF('20.01'!$BA:$BA,$B:$B,'20.01'!$E:$E)</f>
        <v>0</v>
      </c>
      <c r="DO149" s="108">
        <f t="shared" si="183"/>
        <v>387.72739832643293</v>
      </c>
      <c r="DP149" s="108">
        <f>SUMIF('20.01'!$AW:$AW,$B:$B,'20.01'!$E:$E)</f>
        <v>0</v>
      </c>
      <c r="DQ149" s="108">
        <f t="shared" si="228"/>
        <v>205479.13503419148</v>
      </c>
      <c r="DR149" s="108">
        <f t="shared" si="229"/>
        <v>170147.91507210245</v>
      </c>
      <c r="DS149" s="108">
        <f t="shared" si="184"/>
        <v>54718.315621932932</v>
      </c>
      <c r="DT149" s="108">
        <f t="shared" si="185"/>
        <v>115429.59945016952</v>
      </c>
      <c r="DU149" s="108">
        <f t="shared" si="230"/>
        <v>28883.27429840749</v>
      </c>
      <c r="DV149" s="108">
        <f t="shared" si="231"/>
        <v>17149.052002077828</v>
      </c>
      <c r="DW149" s="108">
        <f t="shared" si="232"/>
        <v>11734.222296329663</v>
      </c>
      <c r="DX149" s="108">
        <f t="shared" si="233"/>
        <v>2431.3845925516507</v>
      </c>
      <c r="DY149" s="108">
        <f t="shared" si="234"/>
        <v>1431.7668695815826</v>
      </c>
      <c r="DZ149" s="108">
        <f t="shared" si="235"/>
        <v>999.61772297006837</v>
      </c>
      <c r="EA149" s="108">
        <f t="shared" si="236"/>
        <v>1923.0868120012713</v>
      </c>
      <c r="EB149" s="108">
        <f t="shared" si="237"/>
        <v>151.78783002456569</v>
      </c>
      <c r="EC149" s="108">
        <f t="shared" si="238"/>
        <v>1941.6864291040349</v>
      </c>
      <c r="ED149" s="108">
        <f t="shared" si="172"/>
        <v>34956.291984404881</v>
      </c>
      <c r="EE149" s="108">
        <f t="shared" si="186"/>
        <v>271755.3697139963</v>
      </c>
      <c r="EF149" s="108">
        <f t="shared" si="239"/>
        <v>112054.77834185174</v>
      </c>
      <c r="EG149" s="108">
        <f t="shared" si="187"/>
        <v>95454.070439355171</v>
      </c>
      <c r="EH149" s="108">
        <f t="shared" si="188"/>
        <v>64246.52093278939</v>
      </c>
      <c r="EI149" s="108">
        <f t="shared" si="240"/>
        <v>0</v>
      </c>
      <c r="EJ149" s="108">
        <f t="shared" si="189"/>
        <v>0</v>
      </c>
      <c r="EK149" s="108">
        <f t="shared" si="190"/>
        <v>0</v>
      </c>
      <c r="EL149" s="108">
        <f>SUMIF('20.01'!$BF:$BF,$B:$B,'20.01'!$E:$E)</f>
        <v>0</v>
      </c>
      <c r="EM149" s="108">
        <f>SUMIF('20.01'!$BH:$BH,$B:$B,'20.01'!$E:$E)</f>
        <v>5986.8</v>
      </c>
      <c r="EO149" s="115">
        <v>0</v>
      </c>
      <c r="EP149" s="107">
        <v>3.4064172445805552</v>
      </c>
      <c r="EQ149" s="108">
        <f t="shared" si="241"/>
        <v>2713.9899999999993</v>
      </c>
      <c r="ER149" s="107">
        <v>3.0862301817146194</v>
      </c>
      <c r="ES149" s="108">
        <f t="shared" si="191"/>
        <v>2713.9899999999993</v>
      </c>
      <c r="ET149" s="107">
        <v>1.6009272068913227</v>
      </c>
      <c r="EU149" s="108">
        <f t="shared" si="192"/>
        <v>2713.9899999999993</v>
      </c>
      <c r="EV149" s="108">
        <f t="shared" ref="EV149:EV180" si="244">E149</f>
        <v>2713.99</v>
      </c>
      <c r="EW149" s="108">
        <f t="shared" ref="EW149:EW180" si="245">E149</f>
        <v>2713.99</v>
      </c>
      <c r="EX149" s="108">
        <f t="shared" si="193"/>
        <v>2713.99</v>
      </c>
      <c r="EY149" s="108">
        <f t="shared" si="194"/>
        <v>2713.99</v>
      </c>
      <c r="EZ149" s="108">
        <f t="shared" si="195"/>
        <v>2713.99</v>
      </c>
      <c r="FA149" s="108">
        <f t="shared" si="196"/>
        <v>2713.99</v>
      </c>
      <c r="FB149" s="108">
        <f t="shared" si="197"/>
        <v>2713.99</v>
      </c>
      <c r="FC149" s="108">
        <f t="shared" si="198"/>
        <v>2713.99</v>
      </c>
      <c r="FD149" s="108">
        <f t="shared" si="199"/>
        <v>2713.99</v>
      </c>
      <c r="FE149" s="108">
        <f t="shared" si="200"/>
        <v>2713.99</v>
      </c>
      <c r="FF149" s="108">
        <f t="shared" si="201"/>
        <v>2713.99</v>
      </c>
      <c r="FG149" s="108">
        <f t="shared" si="202"/>
        <v>2713.99</v>
      </c>
      <c r="FH149" s="108">
        <f t="shared" si="242"/>
        <v>2713.9899999999993</v>
      </c>
      <c r="FI149" s="108">
        <v>2713.9899999999993</v>
      </c>
    </row>
    <row r="150" spans="1:165" ht="12" customHeight="1" x14ac:dyDescent="0.25">
      <c r="A150" s="22">
        <f t="shared" si="243"/>
        <v>145</v>
      </c>
      <c r="B150" s="10" t="s">
        <v>143</v>
      </c>
      <c r="C150" s="28">
        <v>2021</v>
      </c>
      <c r="D150" s="282"/>
      <c r="E150" s="126">
        <f t="shared" si="175"/>
        <v>2709.6</v>
      </c>
      <c r="F150" s="11">
        <f>SUMIF(Площади!$A:$A,$B:$B,Площади!$C:$C)</f>
        <v>2709.6</v>
      </c>
      <c r="G150" s="11">
        <f>SUMIF(Площади!$A:$A,$B:$B,Площади!$G:$G)</f>
        <v>0</v>
      </c>
      <c r="H150" s="11">
        <f>SUMIF(Площади!$A:$A,$B:$B,Площади!$F:$F)</f>
        <v>294.8</v>
      </c>
      <c r="I150" s="124" t="s">
        <v>493</v>
      </c>
      <c r="J150" s="21">
        <v>30.97</v>
      </c>
      <c r="K150" s="27">
        <v>4.4800000000000004</v>
      </c>
      <c r="L150" s="27">
        <v>5.83</v>
      </c>
      <c r="M150" s="27">
        <v>9.9499999999999993</v>
      </c>
      <c r="N150" s="27">
        <v>6.1</v>
      </c>
      <c r="O150" s="27">
        <v>2.78</v>
      </c>
      <c r="P150" s="27">
        <v>1.6</v>
      </c>
      <c r="Q150" s="27">
        <v>0</v>
      </c>
      <c r="R150" s="27">
        <v>0.23</v>
      </c>
      <c r="S150" s="35">
        <f t="shared" si="167"/>
        <v>32.208799999999997</v>
      </c>
      <c r="T150" s="33">
        <f t="shared" si="167"/>
        <v>4.6592000000000002</v>
      </c>
      <c r="U150" s="33">
        <f t="shared" si="167"/>
        <v>6.0632000000000001</v>
      </c>
      <c r="V150" s="33">
        <f t="shared" si="166"/>
        <v>10.347999999999999</v>
      </c>
      <c r="W150" s="33">
        <f t="shared" si="166"/>
        <v>6.3439999999999994</v>
      </c>
      <c r="X150" s="33">
        <f t="shared" si="166"/>
        <v>2.8912</v>
      </c>
      <c r="Y150" s="33">
        <f t="shared" si="163"/>
        <v>1.6640000000000001</v>
      </c>
      <c r="Z150" s="33">
        <f t="shared" si="163"/>
        <v>0</v>
      </c>
      <c r="AA150" s="33">
        <f t="shared" si="163"/>
        <v>0.23920000000000002</v>
      </c>
      <c r="AB150" s="36"/>
      <c r="AC150" s="36"/>
      <c r="AD150" s="122" t="s">
        <v>395</v>
      </c>
      <c r="AE150" s="37">
        <v>0</v>
      </c>
      <c r="AF150" s="38" t="s">
        <v>396</v>
      </c>
      <c r="AG150" s="282"/>
      <c r="AH150" s="26">
        <v>34.24</v>
      </c>
      <c r="AI150" s="26">
        <v>34.24</v>
      </c>
      <c r="AJ150" s="26">
        <v>2190</v>
      </c>
      <c r="AK150" s="26">
        <v>35.89</v>
      </c>
      <c r="AL150" s="26">
        <v>5.93</v>
      </c>
      <c r="AM150" s="282"/>
      <c r="AN150" s="15">
        <v>1.2999999999999999E-2</v>
      </c>
      <c r="AO150" s="15">
        <v>1.2999999999999999E-2</v>
      </c>
      <c r="AP150" s="16">
        <f t="shared" si="203"/>
        <v>7.7870000000000001E-4</v>
      </c>
      <c r="AQ150" s="15">
        <f t="shared" si="204"/>
        <v>2.5999999999999999E-2</v>
      </c>
      <c r="AR150" s="15">
        <v>0.68300000000000005</v>
      </c>
      <c r="AS150" s="282"/>
      <c r="AT150" s="13">
        <f t="shared" si="205"/>
        <v>3.8323999999999998</v>
      </c>
      <c r="AU150" s="13">
        <f t="shared" si="206"/>
        <v>3.8323999999999998</v>
      </c>
      <c r="AV150" s="13">
        <f t="shared" si="207"/>
        <v>0.22956076</v>
      </c>
      <c r="AW150" s="13">
        <f t="shared" si="208"/>
        <v>7.6647999999999996</v>
      </c>
      <c r="AX150" s="13">
        <f t="shared" si="209"/>
        <v>201.34840000000003</v>
      </c>
      <c r="AY150" s="26">
        <f t="shared" si="210"/>
        <v>4.8428320047239445E-2</v>
      </c>
      <c r="AZ150" s="26">
        <f t="shared" si="211"/>
        <v>4.8428320047239445E-2</v>
      </c>
      <c r="BA150" s="26">
        <f t="shared" si="212"/>
        <v>0.18553958680248009</v>
      </c>
      <c r="BB150" s="26">
        <f t="shared" si="213"/>
        <v>0.10152408916445231</v>
      </c>
      <c r="BC150" s="26">
        <f t="shared" si="214"/>
        <v>0.44065397549453794</v>
      </c>
      <c r="BD150" s="282"/>
      <c r="BE150" s="108">
        <f t="shared" si="215"/>
        <v>110782.02350391258</v>
      </c>
      <c r="BF150" s="108">
        <f t="shared" si="216"/>
        <v>52715.574024839822</v>
      </c>
      <c r="BG150" s="108">
        <f t="shared" si="176"/>
        <v>14003.501629097365</v>
      </c>
      <c r="BH150" s="108">
        <f t="shared" si="177"/>
        <v>2328.8034295714474</v>
      </c>
      <c r="BI150" s="108">
        <f t="shared" si="178"/>
        <v>830.72201983017567</v>
      </c>
      <c r="BJ150" s="108">
        <f t="shared" si="173"/>
        <v>10202.076946340834</v>
      </c>
      <c r="BK150" s="108">
        <f>SUMIF('20.01'!$K:$K,$B:$B,'20.01'!$E:$E)</f>
        <v>25350.47</v>
      </c>
      <c r="BL150" s="108">
        <f t="shared" si="217"/>
        <v>0</v>
      </c>
      <c r="BM150" s="108">
        <f>SUMIF('20.01'!$AI:$AI,$B:$B,'20.01'!$E:$E)</f>
        <v>0</v>
      </c>
      <c r="BN150" s="108">
        <f>SUMIF('20.01'!$L:$L,$B:$B,'20.01'!$E:$E)</f>
        <v>0</v>
      </c>
      <c r="BO150" s="108">
        <f>SUMIF('20.01'!$M:$M,$B:$B,'20.01'!$E:$E)</f>
        <v>0</v>
      </c>
      <c r="BP150" s="108">
        <f>SUMIF('20.01'!$N:$N,$B:$B,'20.01'!$E:$E)</f>
        <v>0</v>
      </c>
      <c r="BQ150" s="108">
        <f>SUMIF('20.01'!$O:$O,$B:$B,'20.01'!$E:$E)</f>
        <v>0</v>
      </c>
      <c r="BR150" s="108">
        <f>SUMIF('20.01'!$T:$T,$B:$B,'20.01'!$E:$E)</f>
        <v>0</v>
      </c>
      <c r="BS150" s="108">
        <f>SUMIF('20.01'!$AT:$AT,$B:$B,'20.01'!$E:$E)</f>
        <v>0</v>
      </c>
      <c r="BT150" s="108">
        <f>SUMIF('20.01'!$AO:$AO,$B:$B,'20.01'!$E:$E)</f>
        <v>0</v>
      </c>
      <c r="BU150" s="108">
        <f t="shared" si="218"/>
        <v>56290.62</v>
      </c>
      <c r="BV150" s="108">
        <f>SUMIF('20.01'!$AE:$AE,$B:$B,'20.01'!$E:$E)</f>
        <v>0</v>
      </c>
      <c r="BW150" s="108">
        <f>SUMIF('20.01'!$AF:$AF,$B:$B,'20.01'!$E:$E)</f>
        <v>0</v>
      </c>
      <c r="BX150" s="108">
        <f>SUMIF('20.01'!$AG:$AG,$B:$B,'20.01'!$E:$E)</f>
        <v>56290.62</v>
      </c>
      <c r="BY150" s="108">
        <f t="shared" si="219"/>
        <v>0</v>
      </c>
      <c r="BZ150" s="108">
        <f>SUMIF('20.01'!$AH:$AH,$B:$B,'20.01'!$E:$E)</f>
        <v>0</v>
      </c>
      <c r="CA150" s="108">
        <f>SUMIF('20.01'!$AP:$AP,$B:$B,'20.01'!$E:$E)</f>
        <v>0</v>
      </c>
      <c r="CB150" s="108">
        <f>SUMIF('20.01'!$AD:$AD,$B:$B,'20.01'!$E:$E)</f>
        <v>0</v>
      </c>
      <c r="CC150" s="108">
        <f t="shared" si="220"/>
        <v>0</v>
      </c>
      <c r="CD150" s="108">
        <f>SUMIF('20.01'!$Z:$Z,$B:$B,'20.01'!$E:$E)</f>
        <v>0</v>
      </c>
      <c r="CE150" s="108">
        <f>SUMIF('20.01'!$S:$S,$B:$B,'20.01'!$E:$E)</f>
        <v>0</v>
      </c>
      <c r="CF150" s="108">
        <f t="shared" si="221"/>
        <v>0</v>
      </c>
      <c r="CG150" s="108">
        <f>SUMIF('20.01'!$AJ:$AJ,$B:$B,'20.01'!$E:$E)</f>
        <v>0</v>
      </c>
      <c r="CH150" s="108">
        <f>SUMIF('20.01'!$AL:$AL,$B:$B,'20.01'!$E:$E)</f>
        <v>0</v>
      </c>
      <c r="CI150" s="108">
        <f>SUMIF('20.01'!$AM:$AM,$B:$B,'20.01'!$E:$E)</f>
        <v>0</v>
      </c>
      <c r="CJ150" s="108">
        <f>SUMIF('20.01'!$W:$W,$B:$B,'20.01'!$E:$E)</f>
        <v>0</v>
      </c>
      <c r="CK150" s="108">
        <f>SUMIF('20.01'!$AR:$AR,$B:$B,'20.01'!$E:$E)</f>
        <v>0</v>
      </c>
      <c r="CL150" s="108">
        <f t="shared" si="222"/>
        <v>0</v>
      </c>
      <c r="CM150" s="108">
        <f>SUMIF('20.01'!$P:$P,$B:$B,'20.01'!$E:$E)</f>
        <v>0</v>
      </c>
      <c r="CN150" s="108">
        <f>SUMIF('20.01'!$Q:$Q,$B:$B,'20.01'!$E:$E)</f>
        <v>0</v>
      </c>
      <c r="CO150" s="108">
        <f>SUMIF('20.01'!$AK:$AK,$B:$B,'20.01'!$E:$E)</f>
        <v>0</v>
      </c>
      <c r="CP150" s="108">
        <f>SUMIF('20.01'!$U:$U,$B:$B,'20.01'!$E:$E)</f>
        <v>0</v>
      </c>
      <c r="CQ150" s="108">
        <f>SUMIF('20.01'!$R:$R,$B:$B,'20.01'!$E:$E)</f>
        <v>0</v>
      </c>
      <c r="CR150" s="108">
        <f>SUMIF('20.01'!$V:$V,$B:$B,'20.01'!$E:$E)</f>
        <v>0</v>
      </c>
      <c r="CS150" s="108">
        <f t="shared" si="223"/>
        <v>0</v>
      </c>
      <c r="CT150" s="108">
        <f>SUMIF('20.01'!$AQ:$AQ,$B:$B,'20.01'!$E:$E)</f>
        <v>0</v>
      </c>
      <c r="CU150" s="108">
        <f>SUMIF('20.01'!$AC:$AC,$B:$B,'20.01'!$E:$E)</f>
        <v>0</v>
      </c>
      <c r="CV150" s="108">
        <f>SUMIF('20.01'!$AS:$AS,$B:$B,'20.01'!$E:$E)</f>
        <v>0</v>
      </c>
      <c r="CW150" s="108">
        <f t="shared" si="224"/>
        <v>0</v>
      </c>
      <c r="CX150" s="108">
        <f>SUMIF('20.01'!$AB:$AB,$B:$B,'20.01'!$E:$E)</f>
        <v>0</v>
      </c>
      <c r="CY150" s="108">
        <f>SUMIF('20.01'!$AA:$AA,$B:$B,'20.01'!$E:$E)</f>
        <v>0</v>
      </c>
      <c r="CZ150" s="108">
        <f>SUMIF('20.01'!$AN:$AN,$B:$B,'20.01'!$E:$E)</f>
        <v>0</v>
      </c>
      <c r="DA150" s="108">
        <f>SUMIF('20.01'!$X:$X,$B:$B,'20.01'!$E:$E)</f>
        <v>0</v>
      </c>
      <c r="DB150" s="108">
        <f>SUMIF('20.01'!$Y:$Y,$B:$B,'20.01'!$E:$E)</f>
        <v>0</v>
      </c>
      <c r="DC150" s="108">
        <f t="shared" si="225"/>
        <v>1775.8294790727637</v>
      </c>
      <c r="DD150" s="127">
        <f t="shared" si="226"/>
        <v>307673.82419743529</v>
      </c>
      <c r="DE150" s="127">
        <f t="shared" si="174"/>
        <v>244076.83982660456</v>
      </c>
      <c r="DF150" s="127">
        <f t="shared" si="227"/>
        <v>419.63872383588568</v>
      </c>
      <c r="DG150" s="127">
        <f t="shared" si="179"/>
        <v>192.24938228746112</v>
      </c>
      <c r="DH150" s="127">
        <f t="shared" si="180"/>
        <v>227.3893415484246</v>
      </c>
      <c r="DI150" s="108">
        <f>SUMIF('20.01'!$AZ:$AZ,$B:$B,'20.01'!$E:$E)+FH150*$DI$249</f>
        <v>19053.431102021852</v>
      </c>
      <c r="DJ150" s="108">
        <f>SUMIF('20.01'!$AY:$AY,$B:$B,'20.01'!$E:$E)</f>
        <v>0</v>
      </c>
      <c r="DK150" s="108">
        <f t="shared" si="181"/>
        <v>386.71569529402308</v>
      </c>
      <c r="DL150" s="108">
        <f>SUMIF('20.01'!$AX:$AX,$B:$B,'20.01'!$E:$E)</f>
        <v>0</v>
      </c>
      <c r="DM150" s="108">
        <f t="shared" si="182"/>
        <v>43350.098617730699</v>
      </c>
      <c r="DN150" s="108">
        <f>SUMIF('20.01'!$BA:$BA,$B:$B,'20.01'!$E:$E)</f>
        <v>0</v>
      </c>
      <c r="DO150" s="108">
        <f t="shared" si="183"/>
        <v>387.10023194827642</v>
      </c>
      <c r="DP150" s="108">
        <f>SUMIF('20.01'!$AW:$AW,$B:$B,'20.01'!$E:$E)</f>
        <v>0</v>
      </c>
      <c r="DQ150" s="108">
        <f t="shared" si="228"/>
        <v>205146.76335898266</v>
      </c>
      <c r="DR150" s="108">
        <f t="shared" si="229"/>
        <v>169872.69322266069</v>
      </c>
      <c r="DS150" s="108">
        <f t="shared" si="184"/>
        <v>54629.806303335492</v>
      </c>
      <c r="DT150" s="108">
        <f t="shared" si="185"/>
        <v>115242.88691932519</v>
      </c>
      <c r="DU150" s="108">
        <f t="shared" si="230"/>
        <v>28836.554312641143</v>
      </c>
      <c r="DV150" s="108">
        <f t="shared" si="231"/>
        <v>17121.312644788701</v>
      </c>
      <c r="DW150" s="108">
        <f t="shared" si="232"/>
        <v>11715.241667852444</v>
      </c>
      <c r="DX150" s="108">
        <f t="shared" si="233"/>
        <v>2427.4517194160453</v>
      </c>
      <c r="DY150" s="108">
        <f t="shared" si="234"/>
        <v>1429.4509227440985</v>
      </c>
      <c r="DZ150" s="108">
        <f t="shared" si="235"/>
        <v>998.000796671947</v>
      </c>
      <c r="EA150" s="108">
        <f t="shared" si="236"/>
        <v>1919.9761332203307</v>
      </c>
      <c r="EB150" s="108">
        <f t="shared" si="237"/>
        <v>151.54230643243463</v>
      </c>
      <c r="EC150" s="108">
        <f t="shared" si="238"/>
        <v>1938.5456646119894</v>
      </c>
      <c r="ED150" s="108">
        <f>FH150*$ED$249</f>
        <v>34899.748621381601</v>
      </c>
      <c r="EE150" s="108">
        <f t="shared" si="186"/>
        <v>271315.79327007261</v>
      </c>
      <c r="EF150" s="108">
        <f t="shared" si="239"/>
        <v>111873.52473483008</v>
      </c>
      <c r="EG150" s="108">
        <f t="shared" si="187"/>
        <v>95299.669218558949</v>
      </c>
      <c r="EH150" s="108">
        <f t="shared" si="188"/>
        <v>64142.599316683612</v>
      </c>
      <c r="EI150" s="108">
        <f t="shared" si="240"/>
        <v>0</v>
      </c>
      <c r="EJ150" s="108">
        <f t="shared" si="189"/>
        <v>0</v>
      </c>
      <c r="EK150" s="108">
        <f t="shared" si="190"/>
        <v>0</v>
      </c>
      <c r="EL150" s="108">
        <f>SUMIF('20.01'!$BF:$BF,$B:$B,'20.01'!$E:$E)</f>
        <v>0</v>
      </c>
      <c r="EM150" s="108">
        <f>SUMIF('20.01'!$BH:$BH,$B:$B,'20.01'!$E:$E)</f>
        <v>5986.8</v>
      </c>
      <c r="EO150" s="115">
        <v>0</v>
      </c>
      <c r="EP150" s="107">
        <v>3.4064178328904635</v>
      </c>
      <c r="EQ150" s="108">
        <f t="shared" si="241"/>
        <v>2709.5999999999995</v>
      </c>
      <c r="ER150" s="107">
        <v>3.0862293770298201</v>
      </c>
      <c r="ES150" s="108">
        <f t="shared" si="191"/>
        <v>2709.5999999999995</v>
      </c>
      <c r="ET150" s="107">
        <v>1.6009260997933277</v>
      </c>
      <c r="EU150" s="108">
        <f t="shared" si="192"/>
        <v>2709.5999999999995</v>
      </c>
      <c r="EV150" s="108">
        <f t="shared" si="244"/>
        <v>2709.6</v>
      </c>
      <c r="EW150" s="108">
        <f t="shared" si="245"/>
        <v>2709.6</v>
      </c>
      <c r="EX150" s="108">
        <f t="shared" si="193"/>
        <v>2709.6</v>
      </c>
      <c r="EY150" s="108">
        <f t="shared" si="194"/>
        <v>2709.6</v>
      </c>
      <c r="EZ150" s="108">
        <f t="shared" si="195"/>
        <v>2709.6</v>
      </c>
      <c r="FA150" s="108">
        <f t="shared" si="196"/>
        <v>2709.6</v>
      </c>
      <c r="FB150" s="108">
        <f t="shared" si="197"/>
        <v>2709.6</v>
      </c>
      <c r="FC150" s="108">
        <f t="shared" si="198"/>
        <v>2709.6</v>
      </c>
      <c r="FD150" s="108">
        <f t="shared" si="199"/>
        <v>2709.6</v>
      </c>
      <c r="FE150" s="108">
        <f t="shared" si="200"/>
        <v>2709.6</v>
      </c>
      <c r="FF150" s="108">
        <f t="shared" si="201"/>
        <v>2709.6</v>
      </c>
      <c r="FG150" s="108">
        <f t="shared" si="202"/>
        <v>2709.6</v>
      </c>
      <c r="FH150" s="108">
        <f t="shared" si="242"/>
        <v>2709.5999999999995</v>
      </c>
      <c r="FI150" s="108">
        <v>2709.5999999999995</v>
      </c>
    </row>
    <row r="151" spans="1:165" ht="12" customHeight="1" x14ac:dyDescent="0.25">
      <c r="A151" s="22">
        <f t="shared" si="243"/>
        <v>146</v>
      </c>
      <c r="B151" s="10" t="s">
        <v>144</v>
      </c>
      <c r="C151" s="28">
        <v>2021</v>
      </c>
      <c r="D151" s="282"/>
      <c r="E151" s="126">
        <f t="shared" si="175"/>
        <v>3377.2</v>
      </c>
      <c r="F151" s="11">
        <f>SUMIF(Площади!$A:$A,$B:$B,Площади!$C:$C)</f>
        <v>3377.2</v>
      </c>
      <c r="G151" s="11">
        <f>SUMIF(Площади!$A:$A,$B:$B,Площади!$G:$G)</f>
        <v>0</v>
      </c>
      <c r="H151" s="11">
        <f>SUMIF(Площади!$A:$A,$B:$B,Площади!$F:$F)</f>
        <v>297.8</v>
      </c>
      <c r="I151" s="124" t="s">
        <v>493</v>
      </c>
      <c r="J151" s="12">
        <v>27.35</v>
      </c>
      <c r="K151" s="26">
        <v>4.4800000000000004</v>
      </c>
      <c r="L151" s="26">
        <v>5.83</v>
      </c>
      <c r="M151" s="26">
        <v>7.93</v>
      </c>
      <c r="N151" s="26">
        <v>6.1</v>
      </c>
      <c r="O151" s="26">
        <v>2.78</v>
      </c>
      <c r="P151" s="26">
        <v>0</v>
      </c>
      <c r="Q151" s="26">
        <v>0</v>
      </c>
      <c r="R151" s="26">
        <v>0.23</v>
      </c>
      <c r="S151" s="35">
        <f t="shared" si="167"/>
        <v>28.444000000000003</v>
      </c>
      <c r="T151" s="33">
        <f t="shared" si="167"/>
        <v>4.6592000000000002</v>
      </c>
      <c r="U151" s="33">
        <f t="shared" si="167"/>
        <v>6.0632000000000001</v>
      </c>
      <c r="V151" s="33">
        <f t="shared" si="166"/>
        <v>8.2471999999999994</v>
      </c>
      <c r="W151" s="33">
        <f t="shared" si="166"/>
        <v>6.3439999999999994</v>
      </c>
      <c r="X151" s="33">
        <f t="shared" si="166"/>
        <v>2.8912</v>
      </c>
      <c r="Y151" s="33">
        <f t="shared" si="163"/>
        <v>0</v>
      </c>
      <c r="Z151" s="33">
        <f t="shared" si="163"/>
        <v>0</v>
      </c>
      <c r="AA151" s="33">
        <f t="shared" si="163"/>
        <v>0.23920000000000002</v>
      </c>
      <c r="AB151" s="36"/>
      <c r="AC151" s="36"/>
      <c r="AD151" s="122" t="s">
        <v>396</v>
      </c>
      <c r="AE151" s="37">
        <v>0</v>
      </c>
      <c r="AF151" s="38" t="s">
        <v>396</v>
      </c>
      <c r="AG151" s="282"/>
      <c r="AH151" s="26">
        <v>34.24</v>
      </c>
      <c r="AI151" s="26">
        <v>34.24</v>
      </c>
      <c r="AJ151" s="26">
        <v>2190</v>
      </c>
      <c r="AK151" s="26">
        <v>35.89</v>
      </c>
      <c r="AL151" s="26">
        <v>5.93</v>
      </c>
      <c r="AM151" s="282"/>
      <c r="AN151" s="15">
        <v>1.2999999999999999E-2</v>
      </c>
      <c r="AO151" s="15">
        <v>1.2999999999999999E-2</v>
      </c>
      <c r="AP151" s="16">
        <f t="shared" si="203"/>
        <v>7.7870000000000001E-4</v>
      </c>
      <c r="AQ151" s="15">
        <f t="shared" si="204"/>
        <v>2.5999999999999999E-2</v>
      </c>
      <c r="AR151" s="15">
        <v>0.68300000000000005</v>
      </c>
      <c r="AS151" s="282"/>
      <c r="AT151" s="13">
        <f t="shared" si="205"/>
        <v>3.8714</v>
      </c>
      <c r="AU151" s="13">
        <f t="shared" si="206"/>
        <v>3.8714</v>
      </c>
      <c r="AV151" s="13">
        <f t="shared" si="207"/>
        <v>0.23189686000000001</v>
      </c>
      <c r="AW151" s="13">
        <f t="shared" si="208"/>
        <v>7.7427999999999999</v>
      </c>
      <c r="AX151" s="13">
        <f t="shared" si="209"/>
        <v>203.39740000000003</v>
      </c>
      <c r="AY151" s="26">
        <f t="shared" si="210"/>
        <v>3.9250484424967431E-2</v>
      </c>
      <c r="AZ151" s="26">
        <f t="shared" si="211"/>
        <v>3.9250484424967431E-2</v>
      </c>
      <c r="BA151" s="26">
        <f t="shared" si="212"/>
        <v>0.15037727211891511</v>
      </c>
      <c r="BB151" s="26">
        <f t="shared" si="213"/>
        <v>8.2283871846500059E-2</v>
      </c>
      <c r="BC151" s="26">
        <f t="shared" si="214"/>
        <v>0.35714396008527777</v>
      </c>
      <c r="BD151" s="282"/>
      <c r="BE151" s="108">
        <f t="shared" si="215"/>
        <v>408815.68082573573</v>
      </c>
      <c r="BF151" s="108">
        <f t="shared" si="216"/>
        <v>70065.846743685077</v>
      </c>
      <c r="BG151" s="108">
        <f t="shared" si="176"/>
        <v>17453.729591743293</v>
      </c>
      <c r="BH151" s="108">
        <f t="shared" si="177"/>
        <v>2902.5815405774624</v>
      </c>
      <c r="BI151" s="108">
        <f t="shared" si="178"/>
        <v>1035.3979943056058</v>
      </c>
      <c r="BJ151" s="108">
        <f t="shared" si="173"/>
        <v>12715.697617058704</v>
      </c>
      <c r="BK151" s="108">
        <f>SUMIF('20.01'!$K:$K,$B:$B,'20.01'!$E:$E)</f>
        <v>35958.44</v>
      </c>
      <c r="BL151" s="108">
        <f t="shared" si="217"/>
        <v>0</v>
      </c>
      <c r="BM151" s="108">
        <f>SUMIF('20.01'!$AI:$AI,$B:$B,'20.01'!$E:$E)</f>
        <v>0</v>
      </c>
      <c r="BN151" s="108">
        <f>SUMIF('20.01'!$L:$L,$B:$B,'20.01'!$E:$E)</f>
        <v>0</v>
      </c>
      <c r="BO151" s="108">
        <f>SUMIF('20.01'!$M:$M,$B:$B,'20.01'!$E:$E)</f>
        <v>0</v>
      </c>
      <c r="BP151" s="108">
        <f>SUMIF('20.01'!$N:$N,$B:$B,'20.01'!$E:$E)</f>
        <v>0</v>
      </c>
      <c r="BQ151" s="108">
        <f>SUMIF('20.01'!$O:$O,$B:$B,'20.01'!$E:$E)</f>
        <v>0</v>
      </c>
      <c r="BR151" s="108">
        <f>SUMIF('20.01'!$T:$T,$B:$B,'20.01'!$E:$E)</f>
        <v>0</v>
      </c>
      <c r="BS151" s="108">
        <f>SUMIF('20.01'!$AT:$AT,$B:$B,'20.01'!$E:$E)</f>
        <v>0</v>
      </c>
      <c r="BT151" s="108">
        <f>SUMIF('20.01'!$AO:$AO,$B:$B,'20.01'!$E:$E)</f>
        <v>0</v>
      </c>
      <c r="BU151" s="108">
        <f t="shared" si="218"/>
        <v>0</v>
      </c>
      <c r="BV151" s="108">
        <f>SUMIF('20.01'!$AE:$AE,$B:$B,'20.01'!$E:$E)</f>
        <v>0</v>
      </c>
      <c r="BW151" s="108">
        <f>SUMIF('20.01'!$AF:$AF,$B:$B,'20.01'!$E:$E)</f>
        <v>0</v>
      </c>
      <c r="BX151" s="108">
        <f>SUMIF('20.01'!$AG:$AG,$B:$B,'20.01'!$E:$E)</f>
        <v>0</v>
      </c>
      <c r="BY151" s="108">
        <f t="shared" si="219"/>
        <v>91783.57</v>
      </c>
      <c r="BZ151" s="108">
        <f>SUMIF('20.01'!$AH:$AH,$B:$B,'20.01'!$E:$E)</f>
        <v>0</v>
      </c>
      <c r="CA151" s="108">
        <f>SUMIF('20.01'!$AP:$AP,$B:$B,'20.01'!$E:$E)</f>
        <v>91783.57</v>
      </c>
      <c r="CB151" s="108">
        <f>SUMIF('20.01'!$AD:$AD,$B:$B,'20.01'!$E:$E)</f>
        <v>0</v>
      </c>
      <c r="CC151" s="108">
        <f t="shared" si="220"/>
        <v>0</v>
      </c>
      <c r="CD151" s="108">
        <f>SUMIF('20.01'!$Z:$Z,$B:$B,'20.01'!$E:$E)</f>
        <v>0</v>
      </c>
      <c r="CE151" s="108">
        <f>SUMIF('20.01'!$S:$S,$B:$B,'20.01'!$E:$E)</f>
        <v>0</v>
      </c>
      <c r="CF151" s="108">
        <f t="shared" si="221"/>
        <v>0</v>
      </c>
      <c r="CG151" s="108">
        <f>SUMIF('20.01'!$AJ:$AJ,$B:$B,'20.01'!$E:$E)</f>
        <v>0</v>
      </c>
      <c r="CH151" s="108">
        <f>SUMIF('20.01'!$AL:$AL,$B:$B,'20.01'!$E:$E)</f>
        <v>0</v>
      </c>
      <c r="CI151" s="108">
        <f>SUMIF('20.01'!$AM:$AM,$B:$B,'20.01'!$E:$E)</f>
        <v>0</v>
      </c>
      <c r="CJ151" s="108">
        <f>SUMIF('20.01'!$W:$W,$B:$B,'20.01'!$E:$E)</f>
        <v>0</v>
      </c>
      <c r="CK151" s="108">
        <f>SUMIF('20.01'!$AR:$AR,$B:$B,'20.01'!$E:$E)</f>
        <v>0</v>
      </c>
      <c r="CL151" s="108">
        <f t="shared" si="222"/>
        <v>0</v>
      </c>
      <c r="CM151" s="108">
        <f>SUMIF('20.01'!$P:$P,$B:$B,'20.01'!$E:$E)</f>
        <v>0</v>
      </c>
      <c r="CN151" s="108">
        <f>SUMIF('20.01'!$Q:$Q,$B:$B,'20.01'!$E:$E)</f>
        <v>0</v>
      </c>
      <c r="CO151" s="108">
        <f>SUMIF('20.01'!$AK:$AK,$B:$B,'20.01'!$E:$E)</f>
        <v>0</v>
      </c>
      <c r="CP151" s="108">
        <f>SUMIF('20.01'!$U:$U,$B:$B,'20.01'!$E:$E)</f>
        <v>0</v>
      </c>
      <c r="CQ151" s="108">
        <f>SUMIF('20.01'!$R:$R,$B:$B,'20.01'!$E:$E)</f>
        <v>0</v>
      </c>
      <c r="CR151" s="108">
        <f>SUMIF('20.01'!$V:$V,$B:$B,'20.01'!$E:$E)</f>
        <v>0</v>
      </c>
      <c r="CS151" s="108">
        <f t="shared" si="223"/>
        <v>0</v>
      </c>
      <c r="CT151" s="108">
        <f>SUMIF('20.01'!$AQ:$AQ,$B:$B,'20.01'!$E:$E)</f>
        <v>0</v>
      </c>
      <c r="CU151" s="108">
        <f>SUMIF('20.01'!$AC:$AC,$B:$B,'20.01'!$E:$E)</f>
        <v>0</v>
      </c>
      <c r="CV151" s="108">
        <f>SUMIF('20.01'!$AS:$AS,$B:$B,'20.01'!$E:$E)</f>
        <v>0</v>
      </c>
      <c r="CW151" s="108">
        <f t="shared" si="224"/>
        <v>244752.9</v>
      </c>
      <c r="CX151" s="108">
        <f>SUMIF('20.01'!$AB:$AB,$B:$B,'20.01'!$E:$E)</f>
        <v>244752.9</v>
      </c>
      <c r="CY151" s="108">
        <f>SUMIF('20.01'!$AA:$AA,$B:$B,'20.01'!$E:$E)</f>
        <v>0</v>
      </c>
      <c r="CZ151" s="108">
        <f>SUMIF('20.01'!$AN:$AN,$B:$B,'20.01'!$E:$E)</f>
        <v>0</v>
      </c>
      <c r="DA151" s="108">
        <f>SUMIF('20.01'!$X:$X,$B:$B,'20.01'!$E:$E)</f>
        <v>0</v>
      </c>
      <c r="DB151" s="108">
        <f>SUMIF('20.01'!$Y:$Y,$B:$B,'20.01'!$E:$E)</f>
        <v>0</v>
      </c>
      <c r="DC151" s="108">
        <f t="shared" si="225"/>
        <v>2213.3640820506857</v>
      </c>
      <c r="DD151" s="127">
        <f t="shared" si="226"/>
        <v>389070.17031132948</v>
      </c>
      <c r="DE151" s="127">
        <f t="shared" si="174"/>
        <v>304213.27999055537</v>
      </c>
      <c r="DF151" s="127">
        <f t="shared" si="227"/>
        <v>523.03066804641026</v>
      </c>
      <c r="DG151" s="127">
        <f t="shared" si="179"/>
        <v>239.61640606038299</v>
      </c>
      <c r="DH151" s="127">
        <f t="shared" si="180"/>
        <v>283.41426198602727</v>
      </c>
      <c r="DI151" s="108">
        <f>SUMIF('20.01'!$AZ:$AZ,$B:$B,'20.01'!$E:$E)+FH151*$DI$249</f>
        <v>29338.552522050562</v>
      </c>
      <c r="DJ151" s="108">
        <f>SUMIF('20.01'!$AY:$AY,$B:$B,'20.01'!$E:$E)</f>
        <v>0</v>
      </c>
      <c r="DK151" s="108">
        <f t="shared" si="181"/>
        <v>481.99595739111857</v>
      </c>
      <c r="DL151" s="108">
        <f>SUMIF('20.01'!$AX:$AX,$B:$B,'20.01'!$E:$E)</f>
        <v>0</v>
      </c>
      <c r="DM151" s="108">
        <f t="shared" si="182"/>
        <v>54030.835935857736</v>
      </c>
      <c r="DN151" s="108">
        <f>SUMIF('20.01'!$BA:$BA,$B:$B,'20.01'!$E:$E)</f>
        <v>0</v>
      </c>
      <c r="DO151" s="108">
        <f t="shared" si="183"/>
        <v>482.47523742829907</v>
      </c>
      <c r="DP151" s="108">
        <f>SUMIF('20.01'!$AW:$AW,$B:$B,'20.01'!$E:$E)</f>
        <v>0</v>
      </c>
      <c r="DQ151" s="108">
        <f t="shared" si="228"/>
        <v>255691.48553880875</v>
      </c>
      <c r="DR151" s="108">
        <f t="shared" si="229"/>
        <v>211726.4760671574</v>
      </c>
      <c r="DS151" s="108">
        <f t="shared" si="184"/>
        <v>68089.674434464352</v>
      </c>
      <c r="DT151" s="108">
        <f t="shared" si="185"/>
        <v>143636.80163269304</v>
      </c>
      <c r="DU151" s="108">
        <f t="shared" si="230"/>
        <v>35941.397706174961</v>
      </c>
      <c r="DV151" s="108">
        <f t="shared" si="231"/>
        <v>21339.716956001033</v>
      </c>
      <c r="DW151" s="108">
        <f t="shared" si="232"/>
        <v>14601.680750173929</v>
      </c>
      <c r="DX151" s="108">
        <f t="shared" si="233"/>
        <v>3025.5351147076581</v>
      </c>
      <c r="DY151" s="108">
        <f t="shared" si="234"/>
        <v>1781.6436582120498</v>
      </c>
      <c r="DZ151" s="108">
        <f t="shared" si="235"/>
        <v>1243.8914564956081</v>
      </c>
      <c r="EA151" s="108">
        <f t="shared" si="236"/>
        <v>2393.0260544403973</v>
      </c>
      <c r="EB151" s="108">
        <f t="shared" si="237"/>
        <v>188.87978937246024</v>
      </c>
      <c r="EC151" s="108">
        <f t="shared" si="238"/>
        <v>2416.1708069558649</v>
      </c>
      <c r="ED151" s="108">
        <f t="shared" ref="ED151:ED176" si="246">FH151*$ED$249</f>
        <v>43498.461412802615</v>
      </c>
      <c r="EE151" s="108">
        <f t="shared" si="186"/>
        <v>258217.19464842981</v>
      </c>
      <c r="EF151" s="108">
        <f t="shared" si="239"/>
        <v>139437.28511015209</v>
      </c>
      <c r="EG151" s="108">
        <f t="shared" si="187"/>
        <v>118779.9095382777</v>
      </c>
      <c r="EH151" s="108">
        <f t="shared" si="188"/>
        <v>0</v>
      </c>
      <c r="EI151" s="108">
        <f t="shared" si="240"/>
        <v>0</v>
      </c>
      <c r="EJ151" s="108">
        <f t="shared" si="189"/>
        <v>0</v>
      </c>
      <c r="EK151" s="108">
        <f t="shared" si="190"/>
        <v>0</v>
      </c>
      <c r="EL151" s="108">
        <f>SUMIF('20.01'!$BF:$BF,$B:$B,'20.01'!$E:$E)</f>
        <v>0</v>
      </c>
      <c r="EM151" s="108">
        <f>SUMIF('20.01'!$BH:$BH,$B:$B,'20.01'!$E:$E)</f>
        <v>7886.8</v>
      </c>
      <c r="EO151" s="115">
        <v>0</v>
      </c>
      <c r="EP151" s="107">
        <v>3.4064171946482524</v>
      </c>
      <c r="EQ151" s="108">
        <f t="shared" si="241"/>
        <v>3377.1999999999994</v>
      </c>
      <c r="ER151" s="107">
        <v>3.0862325650985474</v>
      </c>
      <c r="ES151" s="108">
        <f t="shared" si="191"/>
        <v>3377.1999999999994</v>
      </c>
      <c r="ET151" s="107">
        <v>0</v>
      </c>
      <c r="EU151" s="108">
        <f t="shared" si="192"/>
        <v>0</v>
      </c>
      <c r="EV151" s="108">
        <f t="shared" si="244"/>
        <v>3377.2</v>
      </c>
      <c r="EW151" s="108">
        <f t="shared" si="245"/>
        <v>3377.2</v>
      </c>
      <c r="EX151" s="108">
        <f t="shared" si="193"/>
        <v>3377.2</v>
      </c>
      <c r="EY151" s="108">
        <f t="shared" si="194"/>
        <v>3377.2</v>
      </c>
      <c r="EZ151" s="108">
        <f t="shared" si="195"/>
        <v>3377.2</v>
      </c>
      <c r="FA151" s="108">
        <f t="shared" si="196"/>
        <v>3377.2</v>
      </c>
      <c r="FB151" s="108">
        <f t="shared" si="197"/>
        <v>3377.2</v>
      </c>
      <c r="FC151" s="108">
        <f t="shared" si="198"/>
        <v>3377.2</v>
      </c>
      <c r="FD151" s="108">
        <f t="shared" si="199"/>
        <v>3377.2</v>
      </c>
      <c r="FE151" s="108">
        <f t="shared" si="200"/>
        <v>3377.2</v>
      </c>
      <c r="FF151" s="108">
        <f t="shared" si="201"/>
        <v>3377.2</v>
      </c>
      <c r="FG151" s="108">
        <f t="shared" si="202"/>
        <v>3377.2</v>
      </c>
      <c r="FH151" s="108">
        <f t="shared" si="242"/>
        <v>3377.1999999999994</v>
      </c>
      <c r="FI151" s="108">
        <v>3377.1999999999994</v>
      </c>
    </row>
    <row r="152" spans="1:165" ht="12" customHeight="1" x14ac:dyDescent="0.25">
      <c r="A152" s="22">
        <f t="shared" si="243"/>
        <v>147</v>
      </c>
      <c r="B152" s="10" t="s">
        <v>145</v>
      </c>
      <c r="C152" s="28">
        <v>2021</v>
      </c>
      <c r="D152" s="282"/>
      <c r="E152" s="126">
        <f t="shared" si="175"/>
        <v>3351.3</v>
      </c>
      <c r="F152" s="11">
        <f>SUMIF(Площади!$A:$A,$B:$B,Площади!$C:$C)</f>
        <v>3351.3</v>
      </c>
      <c r="G152" s="11">
        <f>SUMIF(Площади!$A:$A,$B:$B,Площади!$G:$G)</f>
        <v>0</v>
      </c>
      <c r="H152" s="11">
        <f>SUMIF(Площади!$A:$A,$B:$B,Площади!$F:$F)</f>
        <v>279.2</v>
      </c>
      <c r="I152" s="124" t="s">
        <v>493</v>
      </c>
      <c r="J152" s="12">
        <v>27.35</v>
      </c>
      <c r="K152" s="26">
        <v>4.4800000000000004</v>
      </c>
      <c r="L152" s="26">
        <v>5.83</v>
      </c>
      <c r="M152" s="26">
        <v>7.93</v>
      </c>
      <c r="N152" s="26">
        <v>6.1</v>
      </c>
      <c r="O152" s="26">
        <v>2.78</v>
      </c>
      <c r="P152" s="26">
        <v>0</v>
      </c>
      <c r="Q152" s="26">
        <v>0</v>
      </c>
      <c r="R152" s="26">
        <v>0.23</v>
      </c>
      <c r="S152" s="35">
        <f t="shared" si="167"/>
        <v>28.444000000000003</v>
      </c>
      <c r="T152" s="33">
        <f t="shared" si="167"/>
        <v>4.6592000000000002</v>
      </c>
      <c r="U152" s="33">
        <f t="shared" si="167"/>
        <v>6.0632000000000001</v>
      </c>
      <c r="V152" s="33">
        <f t="shared" si="166"/>
        <v>8.2471999999999994</v>
      </c>
      <c r="W152" s="33">
        <f t="shared" si="166"/>
        <v>6.3439999999999994</v>
      </c>
      <c r="X152" s="33">
        <f t="shared" si="166"/>
        <v>2.8912</v>
      </c>
      <c r="Y152" s="33">
        <f t="shared" si="163"/>
        <v>0</v>
      </c>
      <c r="Z152" s="33">
        <f t="shared" si="163"/>
        <v>0</v>
      </c>
      <c r="AA152" s="33">
        <f t="shared" si="163"/>
        <v>0.23920000000000002</v>
      </c>
      <c r="AB152" s="36"/>
      <c r="AC152" s="36"/>
      <c r="AD152" s="122" t="s">
        <v>396</v>
      </c>
      <c r="AE152" s="37">
        <v>0</v>
      </c>
      <c r="AF152" s="38" t="s">
        <v>396</v>
      </c>
      <c r="AG152" s="282"/>
      <c r="AH152" s="26">
        <v>34.24</v>
      </c>
      <c r="AI152" s="26">
        <v>34.24</v>
      </c>
      <c r="AJ152" s="26">
        <v>2190</v>
      </c>
      <c r="AK152" s="26">
        <v>35.89</v>
      </c>
      <c r="AL152" s="26">
        <v>5.93</v>
      </c>
      <c r="AM152" s="282"/>
      <c r="AN152" s="15">
        <v>1.2999999999999999E-2</v>
      </c>
      <c r="AO152" s="15">
        <v>1.2999999999999999E-2</v>
      </c>
      <c r="AP152" s="16">
        <f t="shared" si="203"/>
        <v>7.7870000000000001E-4</v>
      </c>
      <c r="AQ152" s="15">
        <f t="shared" si="204"/>
        <v>2.5999999999999999E-2</v>
      </c>
      <c r="AR152" s="15">
        <v>0.68300000000000005</v>
      </c>
      <c r="AS152" s="282"/>
      <c r="AT152" s="13">
        <f t="shared" si="205"/>
        <v>3.6295999999999995</v>
      </c>
      <c r="AU152" s="13">
        <f t="shared" si="206"/>
        <v>3.6295999999999995</v>
      </c>
      <c r="AV152" s="13">
        <f t="shared" si="207"/>
        <v>0.21741304</v>
      </c>
      <c r="AW152" s="13">
        <f t="shared" si="208"/>
        <v>7.259199999999999</v>
      </c>
      <c r="AX152" s="13">
        <f t="shared" si="209"/>
        <v>190.6936</v>
      </c>
      <c r="AY152" s="26">
        <f t="shared" si="210"/>
        <v>3.7083371825858615E-2</v>
      </c>
      <c r="AZ152" s="26">
        <f t="shared" si="211"/>
        <v>3.7083371825858615E-2</v>
      </c>
      <c r="BA152" s="26">
        <f t="shared" si="212"/>
        <v>0.14207458526541938</v>
      </c>
      <c r="BB152" s="26">
        <f t="shared" si="213"/>
        <v>7.7740783576522532E-2</v>
      </c>
      <c r="BC152" s="26">
        <f t="shared" si="214"/>
        <v>0.33742519261182224</v>
      </c>
      <c r="BD152" s="282"/>
      <c r="BE152" s="108">
        <f t="shared" si="215"/>
        <v>120641.42411118331</v>
      </c>
      <c r="BF152" s="108">
        <f t="shared" si="216"/>
        <v>64280.744484221199</v>
      </c>
      <c r="BG152" s="108">
        <f t="shared" si="176"/>
        <v>17319.87563093963</v>
      </c>
      <c r="BH152" s="108">
        <f t="shared" si="177"/>
        <v>2880.3214251265113</v>
      </c>
      <c r="BI152" s="108">
        <f t="shared" si="178"/>
        <v>1027.4574494600195</v>
      </c>
      <c r="BJ152" s="108">
        <f t="shared" si="173"/>
        <v>12618.179978695029</v>
      </c>
      <c r="BK152" s="108">
        <f>SUMIF('20.01'!$K:$K,$B:$B,'20.01'!$E:$E)</f>
        <v>30434.91</v>
      </c>
      <c r="BL152" s="108">
        <f t="shared" si="217"/>
        <v>0</v>
      </c>
      <c r="BM152" s="108">
        <f>SUMIF('20.01'!$AI:$AI,$B:$B,'20.01'!$E:$E)</f>
        <v>0</v>
      </c>
      <c r="BN152" s="108">
        <f>SUMIF('20.01'!$L:$L,$B:$B,'20.01'!$E:$E)</f>
        <v>0</v>
      </c>
      <c r="BO152" s="108">
        <f>SUMIF('20.01'!$M:$M,$B:$B,'20.01'!$E:$E)</f>
        <v>0</v>
      </c>
      <c r="BP152" s="108">
        <f>SUMIF('20.01'!$N:$N,$B:$B,'20.01'!$E:$E)</f>
        <v>0</v>
      </c>
      <c r="BQ152" s="108">
        <f>SUMIF('20.01'!$O:$O,$B:$B,'20.01'!$E:$E)</f>
        <v>0</v>
      </c>
      <c r="BR152" s="108">
        <f>SUMIF('20.01'!$T:$T,$B:$B,'20.01'!$E:$E)</f>
        <v>0</v>
      </c>
      <c r="BS152" s="108">
        <f>SUMIF('20.01'!$AT:$AT,$B:$B,'20.01'!$E:$E)</f>
        <v>0</v>
      </c>
      <c r="BT152" s="108">
        <f>SUMIF('20.01'!$AO:$AO,$B:$B,'20.01'!$E:$E)</f>
        <v>0</v>
      </c>
      <c r="BU152" s="108">
        <f t="shared" si="218"/>
        <v>54164.29</v>
      </c>
      <c r="BV152" s="108">
        <f>SUMIF('20.01'!$AE:$AE,$B:$B,'20.01'!$E:$E)</f>
        <v>0</v>
      </c>
      <c r="BW152" s="108">
        <f>SUMIF('20.01'!$AF:$AF,$B:$B,'20.01'!$E:$E)</f>
        <v>0</v>
      </c>
      <c r="BX152" s="108">
        <f>SUMIF('20.01'!$AG:$AG,$B:$B,'20.01'!$E:$E)</f>
        <v>54164.29</v>
      </c>
      <c r="BY152" s="108">
        <f t="shared" si="219"/>
        <v>0</v>
      </c>
      <c r="BZ152" s="108">
        <f>SUMIF('20.01'!$AH:$AH,$B:$B,'20.01'!$E:$E)</f>
        <v>0</v>
      </c>
      <c r="CA152" s="108">
        <f>SUMIF('20.01'!$AP:$AP,$B:$B,'20.01'!$E:$E)</f>
        <v>0</v>
      </c>
      <c r="CB152" s="108">
        <f>SUMIF('20.01'!$AD:$AD,$B:$B,'20.01'!$E:$E)</f>
        <v>0</v>
      </c>
      <c r="CC152" s="108">
        <f t="shared" si="220"/>
        <v>0</v>
      </c>
      <c r="CD152" s="108">
        <f>SUMIF('20.01'!$Z:$Z,$B:$B,'20.01'!$E:$E)</f>
        <v>0</v>
      </c>
      <c r="CE152" s="108">
        <f>SUMIF('20.01'!$S:$S,$B:$B,'20.01'!$E:$E)</f>
        <v>0</v>
      </c>
      <c r="CF152" s="108">
        <f t="shared" si="221"/>
        <v>0</v>
      </c>
      <c r="CG152" s="108">
        <f>SUMIF('20.01'!$AJ:$AJ,$B:$B,'20.01'!$E:$E)</f>
        <v>0</v>
      </c>
      <c r="CH152" s="108">
        <f>SUMIF('20.01'!$AL:$AL,$B:$B,'20.01'!$E:$E)</f>
        <v>0</v>
      </c>
      <c r="CI152" s="108">
        <f>SUMIF('20.01'!$AM:$AM,$B:$B,'20.01'!$E:$E)</f>
        <v>0</v>
      </c>
      <c r="CJ152" s="108">
        <f>SUMIF('20.01'!$W:$W,$B:$B,'20.01'!$E:$E)</f>
        <v>0</v>
      </c>
      <c r="CK152" s="108">
        <f>SUMIF('20.01'!$AR:$AR,$B:$B,'20.01'!$E:$E)</f>
        <v>0</v>
      </c>
      <c r="CL152" s="108">
        <f t="shared" si="222"/>
        <v>0</v>
      </c>
      <c r="CM152" s="108">
        <f>SUMIF('20.01'!$P:$P,$B:$B,'20.01'!$E:$E)</f>
        <v>0</v>
      </c>
      <c r="CN152" s="108">
        <f>SUMIF('20.01'!$Q:$Q,$B:$B,'20.01'!$E:$E)</f>
        <v>0</v>
      </c>
      <c r="CO152" s="108">
        <f>SUMIF('20.01'!$AK:$AK,$B:$B,'20.01'!$E:$E)</f>
        <v>0</v>
      </c>
      <c r="CP152" s="108">
        <f>SUMIF('20.01'!$U:$U,$B:$B,'20.01'!$E:$E)</f>
        <v>0</v>
      </c>
      <c r="CQ152" s="108">
        <f>SUMIF('20.01'!$R:$R,$B:$B,'20.01'!$E:$E)</f>
        <v>0</v>
      </c>
      <c r="CR152" s="108">
        <f>SUMIF('20.01'!$V:$V,$B:$B,'20.01'!$E:$E)</f>
        <v>0</v>
      </c>
      <c r="CS152" s="108">
        <f t="shared" si="223"/>
        <v>0</v>
      </c>
      <c r="CT152" s="108">
        <f>SUMIF('20.01'!$AQ:$AQ,$B:$B,'20.01'!$E:$E)</f>
        <v>0</v>
      </c>
      <c r="CU152" s="108">
        <f>SUMIF('20.01'!$AC:$AC,$B:$B,'20.01'!$E:$E)</f>
        <v>0</v>
      </c>
      <c r="CV152" s="108">
        <f>SUMIF('20.01'!$AS:$AS,$B:$B,'20.01'!$E:$E)</f>
        <v>0</v>
      </c>
      <c r="CW152" s="108">
        <f t="shared" si="224"/>
        <v>0</v>
      </c>
      <c r="CX152" s="108">
        <f>SUMIF('20.01'!$AB:$AB,$B:$B,'20.01'!$E:$E)</f>
        <v>0</v>
      </c>
      <c r="CY152" s="108">
        <f>SUMIF('20.01'!$AA:$AA,$B:$B,'20.01'!$E:$E)</f>
        <v>0</v>
      </c>
      <c r="CZ152" s="108">
        <f>SUMIF('20.01'!$AN:$AN,$B:$B,'20.01'!$E:$E)</f>
        <v>0</v>
      </c>
      <c r="DA152" s="108">
        <f>SUMIF('20.01'!$X:$X,$B:$B,'20.01'!$E:$E)</f>
        <v>0</v>
      </c>
      <c r="DB152" s="108">
        <f>SUMIF('20.01'!$Y:$Y,$B:$B,'20.01'!$E:$E)</f>
        <v>0</v>
      </c>
      <c r="DC152" s="108">
        <f t="shared" si="225"/>
        <v>2196.3896269621182</v>
      </c>
      <c r="DD152" s="127">
        <f t="shared" si="226"/>
        <v>411490.88780331606</v>
      </c>
      <c r="DE152" s="127">
        <f t="shared" si="174"/>
        <v>301880.245538419</v>
      </c>
      <c r="DF152" s="127">
        <f t="shared" si="227"/>
        <v>519.01950663980085</v>
      </c>
      <c r="DG152" s="127">
        <f t="shared" si="179"/>
        <v>237.77876987746117</v>
      </c>
      <c r="DH152" s="127">
        <f t="shared" si="180"/>
        <v>281.24073676233968</v>
      </c>
      <c r="DI152" s="108">
        <f>SUMIF('20.01'!$AZ:$AZ,$B:$B,'20.01'!$E:$E)+FH152*$DI$249</f>
        <v>54518.078761147714</v>
      </c>
      <c r="DJ152" s="108">
        <f>SUMIF('20.01'!$AY:$AY,$B:$B,'20.01'!$E:$E)</f>
        <v>0</v>
      </c>
      <c r="DK152" s="108">
        <f t="shared" si="181"/>
        <v>478.29949425703433</v>
      </c>
      <c r="DL152" s="108">
        <f>SUMIF('20.01'!$AX:$AX,$B:$B,'20.01'!$E:$E)</f>
        <v>0</v>
      </c>
      <c r="DM152" s="108">
        <f t="shared" si="182"/>
        <v>53616.469404192852</v>
      </c>
      <c r="DN152" s="108">
        <f>SUMIF('20.01'!$BA:$BA,$B:$B,'20.01'!$E:$E)</f>
        <v>0</v>
      </c>
      <c r="DO152" s="108">
        <f t="shared" si="183"/>
        <v>478.77509865967642</v>
      </c>
      <c r="DP152" s="108">
        <f>SUMIF('20.01'!$AW:$AW,$B:$B,'20.01'!$E:$E)</f>
        <v>0</v>
      </c>
      <c r="DQ152" s="108">
        <f t="shared" si="228"/>
        <v>253730.56836616428</v>
      </c>
      <c r="DR152" s="108">
        <f t="shared" si="229"/>
        <v>210102.72984835508</v>
      </c>
      <c r="DS152" s="108">
        <f t="shared" si="184"/>
        <v>67567.489616315434</v>
      </c>
      <c r="DT152" s="108">
        <f t="shared" si="185"/>
        <v>142535.24023203965</v>
      </c>
      <c r="DU152" s="108">
        <f t="shared" si="230"/>
        <v>35665.76043251931</v>
      </c>
      <c r="DV152" s="108">
        <f t="shared" si="231"/>
        <v>21176.061066755388</v>
      </c>
      <c r="DW152" s="108">
        <f t="shared" si="232"/>
        <v>14489.69936576392</v>
      </c>
      <c r="DX152" s="108">
        <f t="shared" si="233"/>
        <v>3002.3320590784606</v>
      </c>
      <c r="DY152" s="108">
        <f t="shared" si="234"/>
        <v>1767.9800994214274</v>
      </c>
      <c r="DZ152" s="108">
        <f t="shared" si="235"/>
        <v>1234.3519596570331</v>
      </c>
      <c r="EA152" s="108">
        <f t="shared" si="236"/>
        <v>2374.6737582157134</v>
      </c>
      <c r="EB152" s="108">
        <f t="shared" si="237"/>
        <v>187.43125610681221</v>
      </c>
      <c r="EC152" s="108">
        <f t="shared" si="238"/>
        <v>2397.6410118888998</v>
      </c>
      <c r="ED152" s="108">
        <f t="shared" si="246"/>
        <v>43164.86845100244</v>
      </c>
      <c r="EE152" s="108">
        <f t="shared" si="186"/>
        <v>256236.90762326278</v>
      </c>
      <c r="EF152" s="108">
        <f t="shared" si="239"/>
        <v>138367.93011656191</v>
      </c>
      <c r="EG152" s="108">
        <f t="shared" si="187"/>
        <v>117868.97750670087</v>
      </c>
      <c r="EH152" s="108">
        <f t="shared" si="188"/>
        <v>0</v>
      </c>
      <c r="EI152" s="108">
        <f t="shared" si="240"/>
        <v>0</v>
      </c>
      <c r="EJ152" s="108">
        <f t="shared" si="189"/>
        <v>0</v>
      </c>
      <c r="EK152" s="108">
        <f t="shared" si="190"/>
        <v>0</v>
      </c>
      <c r="EL152" s="108">
        <f>SUMIF('20.01'!$BF:$BF,$B:$B,'20.01'!$E:$E)</f>
        <v>0</v>
      </c>
      <c r="EM152" s="108">
        <f>SUMIF('20.01'!$BH:$BH,$B:$B,'20.01'!$E:$E)</f>
        <v>6936.8</v>
      </c>
      <c r="EO152" s="115">
        <v>0</v>
      </c>
      <c r="EP152" s="107">
        <v>3.4064175640604959</v>
      </c>
      <c r="EQ152" s="108">
        <f t="shared" si="241"/>
        <v>3351.3000000000006</v>
      </c>
      <c r="ER152" s="107">
        <v>3.0862324254989115</v>
      </c>
      <c r="ES152" s="108">
        <f t="shared" si="191"/>
        <v>3351.3000000000006</v>
      </c>
      <c r="ET152" s="107">
        <v>0</v>
      </c>
      <c r="EU152" s="108">
        <f t="shared" si="192"/>
        <v>0</v>
      </c>
      <c r="EV152" s="108">
        <f t="shared" si="244"/>
        <v>3351.3</v>
      </c>
      <c r="EW152" s="108">
        <f t="shared" si="245"/>
        <v>3351.3</v>
      </c>
      <c r="EX152" s="108">
        <f t="shared" si="193"/>
        <v>3351.3</v>
      </c>
      <c r="EY152" s="108">
        <f t="shared" si="194"/>
        <v>3351.3</v>
      </c>
      <c r="EZ152" s="108">
        <f t="shared" si="195"/>
        <v>3351.3</v>
      </c>
      <c r="FA152" s="108">
        <f t="shared" si="196"/>
        <v>3351.3</v>
      </c>
      <c r="FB152" s="108">
        <f t="shared" si="197"/>
        <v>3351.3</v>
      </c>
      <c r="FC152" s="108">
        <f t="shared" si="198"/>
        <v>3351.3</v>
      </c>
      <c r="FD152" s="108">
        <f t="shared" si="199"/>
        <v>3351.3</v>
      </c>
      <c r="FE152" s="108">
        <f t="shared" si="200"/>
        <v>3351.3</v>
      </c>
      <c r="FF152" s="108">
        <f t="shared" si="201"/>
        <v>3351.3</v>
      </c>
      <c r="FG152" s="108">
        <f t="shared" si="202"/>
        <v>3351.3</v>
      </c>
      <c r="FH152" s="108">
        <f t="shared" si="242"/>
        <v>3351.3000000000006</v>
      </c>
      <c r="FI152" s="108">
        <v>3351.3000000000006</v>
      </c>
    </row>
    <row r="153" spans="1:165" ht="12" customHeight="1" x14ac:dyDescent="0.25">
      <c r="A153" s="22">
        <f t="shared" si="243"/>
        <v>148</v>
      </c>
      <c r="B153" s="10" t="s">
        <v>146</v>
      </c>
      <c r="C153" s="28">
        <v>2021</v>
      </c>
      <c r="D153" s="282"/>
      <c r="E153" s="126">
        <f t="shared" si="175"/>
        <v>3350.1</v>
      </c>
      <c r="F153" s="11">
        <f>SUMIF(Площади!$A:$A,$B:$B,Площади!$C:$C)</f>
        <v>3350.1</v>
      </c>
      <c r="G153" s="11">
        <f>SUMIF(Площади!$A:$A,$B:$B,Площади!$G:$G)</f>
        <v>0</v>
      </c>
      <c r="H153" s="11">
        <f>SUMIF(Площади!$A:$A,$B:$B,Площади!$F:$F)</f>
        <v>279.2</v>
      </c>
      <c r="I153" s="124" t="s">
        <v>493</v>
      </c>
      <c r="J153" s="12">
        <v>27.35</v>
      </c>
      <c r="K153" s="26">
        <v>4.4800000000000004</v>
      </c>
      <c r="L153" s="26">
        <v>5.83</v>
      </c>
      <c r="M153" s="26">
        <v>7.93</v>
      </c>
      <c r="N153" s="26">
        <v>6.1</v>
      </c>
      <c r="O153" s="26">
        <v>2.78</v>
      </c>
      <c r="P153" s="26">
        <v>0</v>
      </c>
      <c r="Q153" s="26">
        <v>0</v>
      </c>
      <c r="R153" s="26">
        <v>0.23</v>
      </c>
      <c r="S153" s="35">
        <f t="shared" si="167"/>
        <v>28.444000000000003</v>
      </c>
      <c r="T153" s="33">
        <f t="shared" si="167"/>
        <v>4.6592000000000002</v>
      </c>
      <c r="U153" s="33">
        <f t="shared" si="167"/>
        <v>6.0632000000000001</v>
      </c>
      <c r="V153" s="33">
        <f t="shared" si="166"/>
        <v>8.2471999999999994</v>
      </c>
      <c r="W153" s="33">
        <f t="shared" si="166"/>
        <v>6.3439999999999994</v>
      </c>
      <c r="X153" s="33">
        <f t="shared" si="166"/>
        <v>2.8912</v>
      </c>
      <c r="Y153" s="33">
        <f t="shared" si="163"/>
        <v>0</v>
      </c>
      <c r="Z153" s="33">
        <f t="shared" si="163"/>
        <v>0</v>
      </c>
      <c r="AA153" s="33">
        <f t="shared" si="163"/>
        <v>0.23920000000000002</v>
      </c>
      <c r="AB153" s="36"/>
      <c r="AC153" s="36"/>
      <c r="AD153" s="122" t="s">
        <v>396</v>
      </c>
      <c r="AE153" s="37">
        <v>0</v>
      </c>
      <c r="AF153" s="38" t="s">
        <v>396</v>
      </c>
      <c r="AG153" s="282"/>
      <c r="AH153" s="26">
        <v>34.24</v>
      </c>
      <c r="AI153" s="26">
        <v>34.24</v>
      </c>
      <c r="AJ153" s="26">
        <v>2190</v>
      </c>
      <c r="AK153" s="26">
        <v>35.89</v>
      </c>
      <c r="AL153" s="26">
        <v>5.93</v>
      </c>
      <c r="AM153" s="282"/>
      <c r="AN153" s="15">
        <v>1.2999999999999999E-2</v>
      </c>
      <c r="AO153" s="15">
        <v>1.2999999999999999E-2</v>
      </c>
      <c r="AP153" s="16">
        <f t="shared" si="203"/>
        <v>7.7870000000000001E-4</v>
      </c>
      <c r="AQ153" s="15">
        <f t="shared" si="204"/>
        <v>2.5999999999999999E-2</v>
      </c>
      <c r="AR153" s="15">
        <v>0.68300000000000005</v>
      </c>
      <c r="AS153" s="282"/>
      <c r="AT153" s="13">
        <f t="shared" si="205"/>
        <v>3.6295999999999995</v>
      </c>
      <c r="AU153" s="13">
        <f t="shared" si="206"/>
        <v>3.6295999999999995</v>
      </c>
      <c r="AV153" s="13">
        <f t="shared" si="207"/>
        <v>0.21741304</v>
      </c>
      <c r="AW153" s="13">
        <f t="shared" si="208"/>
        <v>7.259199999999999</v>
      </c>
      <c r="AX153" s="13">
        <f t="shared" si="209"/>
        <v>190.6936</v>
      </c>
      <c r="AY153" s="26">
        <f t="shared" si="210"/>
        <v>3.7096655025223128E-2</v>
      </c>
      <c r="AZ153" s="26">
        <f t="shared" si="211"/>
        <v>3.7096655025223128E-2</v>
      </c>
      <c r="BA153" s="26">
        <f t="shared" si="212"/>
        <v>0.14212547613504076</v>
      </c>
      <c r="BB153" s="26">
        <f t="shared" si="213"/>
        <v>7.7768630190143573E-2</v>
      </c>
      <c r="BC153" s="26">
        <f t="shared" si="214"/>
        <v>0.33754605772961999</v>
      </c>
      <c r="BD153" s="282"/>
      <c r="BE153" s="108">
        <f t="shared" si="215"/>
        <v>546065.97847189894</v>
      </c>
      <c r="BF153" s="108">
        <f t="shared" si="216"/>
        <v>68010.465306176513</v>
      </c>
      <c r="BG153" s="108">
        <f t="shared" si="176"/>
        <v>17313.673903025938</v>
      </c>
      <c r="BH153" s="108">
        <f t="shared" si="177"/>
        <v>2879.2900684260794</v>
      </c>
      <c r="BI153" s="108">
        <f t="shared" si="178"/>
        <v>1027.0895477683316</v>
      </c>
      <c r="BJ153" s="108">
        <f t="shared" si="173"/>
        <v>12613.661786956165</v>
      </c>
      <c r="BK153" s="108">
        <f>SUMIF('20.01'!$K:$K,$B:$B,'20.01'!$E:$E)</f>
        <v>34176.75</v>
      </c>
      <c r="BL153" s="108">
        <f t="shared" si="217"/>
        <v>0</v>
      </c>
      <c r="BM153" s="108">
        <f>SUMIF('20.01'!$AI:$AI,$B:$B,'20.01'!$E:$E)</f>
        <v>0</v>
      </c>
      <c r="BN153" s="108">
        <f>SUMIF('20.01'!$L:$L,$B:$B,'20.01'!$E:$E)</f>
        <v>0</v>
      </c>
      <c r="BO153" s="108">
        <f>SUMIF('20.01'!$M:$M,$B:$B,'20.01'!$E:$E)</f>
        <v>0</v>
      </c>
      <c r="BP153" s="108">
        <f>SUMIF('20.01'!$N:$N,$B:$B,'20.01'!$E:$E)</f>
        <v>0</v>
      </c>
      <c r="BQ153" s="108">
        <f>SUMIF('20.01'!$O:$O,$B:$B,'20.01'!$E:$E)</f>
        <v>0</v>
      </c>
      <c r="BR153" s="108">
        <f>SUMIF('20.01'!$T:$T,$B:$B,'20.01'!$E:$E)</f>
        <v>0</v>
      </c>
      <c r="BS153" s="108">
        <f>SUMIF('20.01'!$AT:$AT,$B:$B,'20.01'!$E:$E)</f>
        <v>0</v>
      </c>
      <c r="BT153" s="108">
        <f>SUMIF('20.01'!$AO:$AO,$B:$B,'20.01'!$E:$E)</f>
        <v>0</v>
      </c>
      <c r="BU153" s="108">
        <f t="shared" si="218"/>
        <v>0</v>
      </c>
      <c r="BV153" s="108">
        <f>SUMIF('20.01'!$AE:$AE,$B:$B,'20.01'!$E:$E)</f>
        <v>0</v>
      </c>
      <c r="BW153" s="108">
        <f>SUMIF('20.01'!$AF:$AF,$B:$B,'20.01'!$E:$E)</f>
        <v>0</v>
      </c>
      <c r="BX153" s="108">
        <f>SUMIF('20.01'!$AG:$AG,$B:$B,'20.01'!$E:$E)</f>
        <v>0</v>
      </c>
      <c r="BY153" s="108">
        <f t="shared" si="219"/>
        <v>124885.79</v>
      </c>
      <c r="BZ153" s="108">
        <f>SUMIF('20.01'!$AH:$AH,$B:$B,'20.01'!$E:$E)</f>
        <v>0</v>
      </c>
      <c r="CA153" s="108">
        <f>SUMIF('20.01'!$AP:$AP,$B:$B,'20.01'!$E:$E)</f>
        <v>124885.79</v>
      </c>
      <c r="CB153" s="108">
        <f>SUMIF('20.01'!$AD:$AD,$B:$B,'20.01'!$E:$E)</f>
        <v>0</v>
      </c>
      <c r="CC153" s="108">
        <f t="shared" si="220"/>
        <v>0</v>
      </c>
      <c r="CD153" s="108">
        <f>SUMIF('20.01'!$Z:$Z,$B:$B,'20.01'!$E:$E)</f>
        <v>0</v>
      </c>
      <c r="CE153" s="108">
        <f>SUMIF('20.01'!$S:$S,$B:$B,'20.01'!$E:$E)</f>
        <v>0</v>
      </c>
      <c r="CF153" s="108">
        <f t="shared" si="221"/>
        <v>114539.25</v>
      </c>
      <c r="CG153" s="108">
        <f>SUMIF('20.01'!$AJ:$AJ,$B:$B,'20.01'!$E:$E)</f>
        <v>114539.25</v>
      </c>
      <c r="CH153" s="108">
        <f>SUMIF('20.01'!$AL:$AL,$B:$B,'20.01'!$E:$E)</f>
        <v>0</v>
      </c>
      <c r="CI153" s="108">
        <f>SUMIF('20.01'!$AM:$AM,$B:$B,'20.01'!$E:$E)</f>
        <v>0</v>
      </c>
      <c r="CJ153" s="108">
        <f>SUMIF('20.01'!$W:$W,$B:$B,'20.01'!$E:$E)</f>
        <v>0</v>
      </c>
      <c r="CK153" s="108">
        <f>SUMIF('20.01'!$AR:$AR,$B:$B,'20.01'!$E:$E)</f>
        <v>0</v>
      </c>
      <c r="CL153" s="108">
        <f t="shared" si="222"/>
        <v>0</v>
      </c>
      <c r="CM153" s="108">
        <f>SUMIF('20.01'!$P:$P,$B:$B,'20.01'!$E:$E)</f>
        <v>0</v>
      </c>
      <c r="CN153" s="108">
        <f>SUMIF('20.01'!$Q:$Q,$B:$B,'20.01'!$E:$E)</f>
        <v>0</v>
      </c>
      <c r="CO153" s="108">
        <f>SUMIF('20.01'!$AK:$AK,$B:$B,'20.01'!$E:$E)</f>
        <v>0</v>
      </c>
      <c r="CP153" s="108">
        <f>SUMIF('20.01'!$U:$U,$B:$B,'20.01'!$E:$E)</f>
        <v>0</v>
      </c>
      <c r="CQ153" s="108">
        <f>SUMIF('20.01'!$R:$R,$B:$B,'20.01'!$E:$E)</f>
        <v>0</v>
      </c>
      <c r="CR153" s="108">
        <f>SUMIF('20.01'!$V:$V,$B:$B,'20.01'!$E:$E)</f>
        <v>0</v>
      </c>
      <c r="CS153" s="108">
        <f t="shared" si="223"/>
        <v>0</v>
      </c>
      <c r="CT153" s="108">
        <f>SUMIF('20.01'!$AQ:$AQ,$B:$B,'20.01'!$E:$E)</f>
        <v>0</v>
      </c>
      <c r="CU153" s="108">
        <f>SUMIF('20.01'!$AC:$AC,$B:$B,'20.01'!$E:$E)</f>
        <v>0</v>
      </c>
      <c r="CV153" s="108">
        <f>SUMIF('20.01'!$AS:$AS,$B:$B,'20.01'!$E:$E)</f>
        <v>0</v>
      </c>
      <c r="CW153" s="108">
        <f t="shared" si="224"/>
        <v>236434.87</v>
      </c>
      <c r="CX153" s="108">
        <f>SUMIF('20.01'!$AB:$AB,$B:$B,'20.01'!$E:$E)</f>
        <v>236434.87</v>
      </c>
      <c r="CY153" s="108">
        <f>SUMIF('20.01'!$AA:$AA,$B:$B,'20.01'!$E:$E)</f>
        <v>0</v>
      </c>
      <c r="CZ153" s="108">
        <f>SUMIF('20.01'!$AN:$AN,$B:$B,'20.01'!$E:$E)</f>
        <v>0</v>
      </c>
      <c r="DA153" s="108">
        <f>SUMIF('20.01'!$X:$X,$B:$B,'20.01'!$E:$E)</f>
        <v>0</v>
      </c>
      <c r="DB153" s="108">
        <f>SUMIF('20.01'!$Y:$Y,$B:$B,'20.01'!$E:$E)</f>
        <v>0</v>
      </c>
      <c r="DC153" s="108">
        <f t="shared" si="225"/>
        <v>2195.6031657224921</v>
      </c>
      <c r="DD153" s="127">
        <f t="shared" si="226"/>
        <v>411362.94730101409</v>
      </c>
      <c r="DE153" s="127">
        <f t="shared" si="174"/>
        <v>301772.15127808822</v>
      </c>
      <c r="DF153" s="127">
        <f t="shared" si="227"/>
        <v>518.83366132366427</v>
      </c>
      <c r="DG153" s="127">
        <f t="shared" si="179"/>
        <v>237.69362843269244</v>
      </c>
      <c r="DH153" s="127">
        <f t="shared" si="180"/>
        <v>281.14003289097178</v>
      </c>
      <c r="DI153" s="108">
        <f>SUMIF('20.01'!$AZ:$AZ,$B:$B,'20.01'!$E:$E)+FH153*$DI$249</f>
        <v>54517.959513538313</v>
      </c>
      <c r="DJ153" s="108">
        <f>SUMIF('20.01'!$AY:$AY,$B:$B,'20.01'!$E:$E)</f>
        <v>0</v>
      </c>
      <c r="DK153" s="108">
        <f t="shared" si="181"/>
        <v>478.12822955584096</v>
      </c>
      <c r="DL153" s="108">
        <f>SUMIF('20.01'!$AX:$AX,$B:$B,'20.01'!$E:$E)</f>
        <v>0</v>
      </c>
      <c r="DM153" s="108">
        <f t="shared" si="182"/>
        <v>53597.270954849278</v>
      </c>
      <c r="DN153" s="108">
        <f>SUMIF('20.01'!$BA:$BA,$B:$B,'20.01'!$E:$E)</f>
        <v>0</v>
      </c>
      <c r="DO153" s="108">
        <f t="shared" si="183"/>
        <v>478.60366365881333</v>
      </c>
      <c r="DP153" s="108">
        <f>SUMIF('20.01'!$AW:$AW,$B:$B,'20.01'!$E:$E)</f>
        <v>0</v>
      </c>
      <c r="DQ153" s="108">
        <f t="shared" si="228"/>
        <v>253639.71506086789</v>
      </c>
      <c r="DR153" s="108">
        <f t="shared" si="229"/>
        <v>210027.49836331396</v>
      </c>
      <c r="DS153" s="108">
        <f t="shared" si="184"/>
        <v>67543.295725127027</v>
      </c>
      <c r="DT153" s="108">
        <f t="shared" si="185"/>
        <v>142484.20263818692</v>
      </c>
      <c r="DU153" s="108">
        <f t="shared" si="230"/>
        <v>35652.989593585437</v>
      </c>
      <c r="DV153" s="108">
        <f t="shared" si="231"/>
        <v>21168.478554512334</v>
      </c>
      <c r="DW153" s="108">
        <f t="shared" si="232"/>
        <v>14484.511039073101</v>
      </c>
      <c r="DX153" s="108">
        <f t="shared" si="233"/>
        <v>3001.2570140300022</v>
      </c>
      <c r="DY153" s="108">
        <f t="shared" si="234"/>
        <v>1767.3470387824786</v>
      </c>
      <c r="DZ153" s="108">
        <f t="shared" si="235"/>
        <v>1233.9099752475233</v>
      </c>
      <c r="EA153" s="108">
        <f t="shared" si="236"/>
        <v>2373.8234587767306</v>
      </c>
      <c r="EB153" s="108">
        <f t="shared" si="237"/>
        <v>187.36414259643459</v>
      </c>
      <c r="EC153" s="108">
        <f t="shared" si="238"/>
        <v>2396.7824885653326</v>
      </c>
      <c r="ED153" s="108">
        <f t="shared" si="246"/>
        <v>43149.412406440249</v>
      </c>
      <c r="EE153" s="108">
        <f t="shared" si="186"/>
        <v>256145.1568730619</v>
      </c>
      <c r="EF153" s="108">
        <f t="shared" si="239"/>
        <v>138318.38471145343</v>
      </c>
      <c r="EG153" s="108">
        <f t="shared" si="187"/>
        <v>117826.77216160846</v>
      </c>
      <c r="EH153" s="108">
        <f t="shared" si="188"/>
        <v>0</v>
      </c>
      <c r="EI153" s="108">
        <f t="shared" si="240"/>
        <v>0</v>
      </c>
      <c r="EJ153" s="108">
        <f t="shared" si="189"/>
        <v>0</v>
      </c>
      <c r="EK153" s="108">
        <f t="shared" si="190"/>
        <v>0</v>
      </c>
      <c r="EL153" s="108">
        <f>SUMIF('20.01'!$BF:$BF,$B:$B,'20.01'!$E:$E)</f>
        <v>0</v>
      </c>
      <c r="EM153" s="108">
        <f>SUMIF('20.01'!$BH:$BH,$B:$B,'20.01'!$E:$E)</f>
        <v>6936.8</v>
      </c>
      <c r="EO153" s="115">
        <v>0</v>
      </c>
      <c r="EP153" s="107">
        <v>3.4064177512318952</v>
      </c>
      <c r="EQ153" s="108">
        <f t="shared" si="241"/>
        <v>3350.099999999999</v>
      </c>
      <c r="ER153" s="107">
        <v>3.0862358429147378</v>
      </c>
      <c r="ES153" s="108">
        <f t="shared" si="191"/>
        <v>3350.099999999999</v>
      </c>
      <c r="ET153" s="107">
        <v>0</v>
      </c>
      <c r="EU153" s="108">
        <f t="shared" si="192"/>
        <v>0</v>
      </c>
      <c r="EV153" s="108">
        <f t="shared" si="244"/>
        <v>3350.1</v>
      </c>
      <c r="EW153" s="108">
        <f t="shared" si="245"/>
        <v>3350.1</v>
      </c>
      <c r="EX153" s="108">
        <f t="shared" si="193"/>
        <v>3350.1</v>
      </c>
      <c r="EY153" s="108">
        <f t="shared" si="194"/>
        <v>3350.1</v>
      </c>
      <c r="EZ153" s="108">
        <f t="shared" si="195"/>
        <v>3350.1</v>
      </c>
      <c r="FA153" s="108">
        <f t="shared" si="196"/>
        <v>3350.1</v>
      </c>
      <c r="FB153" s="108">
        <f t="shared" si="197"/>
        <v>3350.1</v>
      </c>
      <c r="FC153" s="108">
        <f t="shared" si="198"/>
        <v>3350.1</v>
      </c>
      <c r="FD153" s="108">
        <f t="shared" si="199"/>
        <v>3350.1</v>
      </c>
      <c r="FE153" s="108">
        <f t="shared" si="200"/>
        <v>3350.1</v>
      </c>
      <c r="FF153" s="108">
        <f t="shared" si="201"/>
        <v>3350.1</v>
      </c>
      <c r="FG153" s="108">
        <f t="shared" si="202"/>
        <v>3350.1</v>
      </c>
      <c r="FH153" s="108">
        <f t="shared" si="242"/>
        <v>3350.099999999999</v>
      </c>
      <c r="FI153" s="108">
        <v>3350.099999999999</v>
      </c>
    </row>
    <row r="154" spans="1:165" ht="12" customHeight="1" x14ac:dyDescent="0.25">
      <c r="A154" s="22">
        <f t="shared" si="243"/>
        <v>149</v>
      </c>
      <c r="B154" s="10" t="s">
        <v>147</v>
      </c>
      <c r="C154" s="28">
        <v>2021</v>
      </c>
      <c r="D154" s="282"/>
      <c r="E154" s="126">
        <f t="shared" si="175"/>
        <v>4948.3399999999992</v>
      </c>
      <c r="F154" s="11">
        <f>SUMIF(Площади!$A:$A,$B:$B,Площади!$C:$C)</f>
        <v>4640.8999999999996</v>
      </c>
      <c r="G154" s="11">
        <f>SUMIF(Площади!$A:$A,$B:$B,Площади!$G:$G)</f>
        <v>307.44</v>
      </c>
      <c r="H154" s="11">
        <f>SUMIF(Площади!$A:$A,$B:$B,Площади!$F:$F)</f>
        <v>379.6</v>
      </c>
      <c r="I154" s="124" t="s">
        <v>493</v>
      </c>
      <c r="J154" s="12">
        <v>39.520000000000003</v>
      </c>
      <c r="K154" s="27">
        <v>4.49</v>
      </c>
      <c r="L154" s="27">
        <v>7.61</v>
      </c>
      <c r="M154" s="27">
        <v>11.85</v>
      </c>
      <c r="N154" s="27">
        <v>6.1</v>
      </c>
      <c r="O154" s="27">
        <v>2.78</v>
      </c>
      <c r="P154" s="27">
        <v>1.6</v>
      </c>
      <c r="Q154" s="27">
        <v>5.09</v>
      </c>
      <c r="R154" s="27">
        <v>0</v>
      </c>
      <c r="S154" s="35">
        <f t="shared" si="167"/>
        <v>41.100800000000007</v>
      </c>
      <c r="T154" s="33">
        <f t="shared" si="167"/>
        <v>4.6696</v>
      </c>
      <c r="U154" s="33">
        <f t="shared" si="167"/>
        <v>7.9144000000000005</v>
      </c>
      <c r="V154" s="33">
        <f t="shared" si="166"/>
        <v>12.324</v>
      </c>
      <c r="W154" s="33">
        <f t="shared" si="166"/>
        <v>6.3439999999999994</v>
      </c>
      <c r="X154" s="33">
        <f t="shared" si="166"/>
        <v>2.8912</v>
      </c>
      <c r="Y154" s="33">
        <f t="shared" si="163"/>
        <v>1.6640000000000001</v>
      </c>
      <c r="Z154" s="33">
        <f t="shared" si="163"/>
        <v>5.2935999999999996</v>
      </c>
      <c r="AA154" s="33">
        <f t="shared" si="163"/>
        <v>0</v>
      </c>
      <c r="AB154" s="36"/>
      <c r="AC154" s="36"/>
      <c r="AD154" s="122" t="s">
        <v>395</v>
      </c>
      <c r="AE154" s="37">
        <v>3</v>
      </c>
      <c r="AF154" s="38" t="s">
        <v>396</v>
      </c>
      <c r="AG154" s="282"/>
      <c r="AH154" s="26">
        <v>34.24</v>
      </c>
      <c r="AI154" s="26">
        <v>34.24</v>
      </c>
      <c r="AJ154" s="26">
        <v>2190</v>
      </c>
      <c r="AK154" s="26">
        <v>35.89</v>
      </c>
      <c r="AL154" s="26">
        <v>4.29</v>
      </c>
      <c r="AM154" s="282"/>
      <c r="AN154" s="15">
        <v>1.2E-2</v>
      </c>
      <c r="AO154" s="15">
        <v>1.2E-2</v>
      </c>
      <c r="AP154" s="16">
        <f t="shared" si="203"/>
        <v>7.1880000000000002E-4</v>
      </c>
      <c r="AQ154" s="15">
        <f t="shared" si="204"/>
        <v>2.4E-2</v>
      </c>
      <c r="AR154" s="15">
        <v>3.23</v>
      </c>
      <c r="AS154" s="282"/>
      <c r="AT154" s="13">
        <f t="shared" si="205"/>
        <v>4.5552000000000001</v>
      </c>
      <c r="AU154" s="13">
        <f t="shared" si="206"/>
        <v>4.5552000000000001</v>
      </c>
      <c r="AV154" s="13">
        <f t="shared" si="207"/>
        <v>0.27285648000000001</v>
      </c>
      <c r="AW154" s="13">
        <f t="shared" si="208"/>
        <v>9.1104000000000003</v>
      </c>
      <c r="AX154" s="13">
        <f t="shared" si="209"/>
        <v>1226.1080000000002</v>
      </c>
      <c r="AY154" s="26">
        <f t="shared" si="210"/>
        <v>3.1519670839109691E-2</v>
      </c>
      <c r="AZ154" s="26">
        <f t="shared" si="211"/>
        <v>3.1519670839109691E-2</v>
      </c>
      <c r="BA154" s="26">
        <f t="shared" si="212"/>
        <v>0.12075881835120467</v>
      </c>
      <c r="BB154" s="26">
        <f t="shared" si="213"/>
        <v>6.6077160421474698E-2</v>
      </c>
      <c r="BC154" s="26">
        <f t="shared" si="214"/>
        <v>1.0629834085774224</v>
      </c>
      <c r="BD154" s="282"/>
      <c r="BE154" s="108">
        <f t="shared" si="215"/>
        <v>318408.76924666035</v>
      </c>
      <c r="BF154" s="108">
        <f t="shared" si="216"/>
        <v>97893.804571256216</v>
      </c>
      <c r="BG154" s="108">
        <f t="shared" si="176"/>
        <v>25573.548586997211</v>
      </c>
      <c r="BH154" s="108">
        <f t="shared" si="177"/>
        <v>4252.9196791724144</v>
      </c>
      <c r="BI154" s="108">
        <f t="shared" si="178"/>
        <v>1517.0855475370722</v>
      </c>
      <c r="BJ154" s="108">
        <f t="shared" si="173"/>
        <v>18631.290757549526</v>
      </c>
      <c r="BK154" s="108">
        <f>SUMIF('20.01'!$K:$K,$B:$B,'20.01'!$E:$E)</f>
        <v>47918.96</v>
      </c>
      <c r="BL154" s="108">
        <f t="shared" si="217"/>
        <v>0</v>
      </c>
      <c r="BM154" s="108">
        <f>SUMIF('20.01'!$AI:$AI,$B:$B,'20.01'!$E:$E)</f>
        <v>0</v>
      </c>
      <c r="BN154" s="108">
        <f>SUMIF('20.01'!$L:$L,$B:$B,'20.01'!$E:$E)</f>
        <v>0</v>
      </c>
      <c r="BO154" s="108">
        <f>SUMIF('20.01'!$M:$M,$B:$B,'20.01'!$E:$E)</f>
        <v>0</v>
      </c>
      <c r="BP154" s="108">
        <f>SUMIF('20.01'!$N:$N,$B:$B,'20.01'!$E:$E)</f>
        <v>0</v>
      </c>
      <c r="BQ154" s="108">
        <f>SUMIF('20.01'!$O:$O,$B:$B,'20.01'!$E:$E)</f>
        <v>0</v>
      </c>
      <c r="BR154" s="108">
        <f>SUMIF('20.01'!$T:$T,$B:$B,'20.01'!$E:$E)</f>
        <v>0</v>
      </c>
      <c r="BS154" s="108">
        <f>SUMIF('20.01'!$AT:$AT,$B:$B,'20.01'!$E:$E)</f>
        <v>0</v>
      </c>
      <c r="BT154" s="108">
        <f>SUMIF('20.01'!$AO:$AO,$B:$B,'20.01'!$E:$E)</f>
        <v>0</v>
      </c>
      <c r="BU154" s="108">
        <f t="shared" si="218"/>
        <v>154688.07</v>
      </c>
      <c r="BV154" s="108">
        <f>SUMIF('20.01'!$AE:$AE,$B:$B,'20.01'!$E:$E)</f>
        <v>118603.45</v>
      </c>
      <c r="BW154" s="108">
        <f>SUMIF('20.01'!$AF:$AF,$B:$B,'20.01'!$E:$E)</f>
        <v>36084.620000000003</v>
      </c>
      <c r="BX154" s="108">
        <f>SUMIF('20.01'!$AG:$AG,$B:$B,'20.01'!$E:$E)</f>
        <v>0</v>
      </c>
      <c r="BY154" s="108">
        <f t="shared" si="219"/>
        <v>62583.83</v>
      </c>
      <c r="BZ154" s="108">
        <f>SUMIF('20.01'!$AH:$AH,$B:$B,'20.01'!$E:$E)</f>
        <v>0</v>
      </c>
      <c r="CA154" s="108">
        <f>SUMIF('20.01'!$AP:$AP,$B:$B,'20.01'!$E:$E)</f>
        <v>62583.83</v>
      </c>
      <c r="CB154" s="108">
        <f>SUMIF('20.01'!$AD:$AD,$B:$B,'20.01'!$E:$E)</f>
        <v>0</v>
      </c>
      <c r="CC154" s="108">
        <f t="shared" si="220"/>
        <v>0</v>
      </c>
      <c r="CD154" s="108">
        <f>SUMIF('20.01'!$Z:$Z,$B:$B,'20.01'!$E:$E)</f>
        <v>0</v>
      </c>
      <c r="CE154" s="108">
        <f>SUMIF('20.01'!$S:$S,$B:$B,'20.01'!$E:$E)</f>
        <v>0</v>
      </c>
      <c r="CF154" s="108">
        <f t="shared" si="221"/>
        <v>0</v>
      </c>
      <c r="CG154" s="108">
        <f>SUMIF('20.01'!$AJ:$AJ,$B:$B,'20.01'!$E:$E)</f>
        <v>0</v>
      </c>
      <c r="CH154" s="108">
        <f>SUMIF('20.01'!$AL:$AL,$B:$B,'20.01'!$E:$E)</f>
        <v>0</v>
      </c>
      <c r="CI154" s="108">
        <f>SUMIF('20.01'!$AM:$AM,$B:$B,'20.01'!$E:$E)</f>
        <v>0</v>
      </c>
      <c r="CJ154" s="108">
        <f>SUMIF('20.01'!$W:$W,$B:$B,'20.01'!$E:$E)</f>
        <v>0</v>
      </c>
      <c r="CK154" s="108">
        <f>SUMIF('20.01'!$AR:$AR,$B:$B,'20.01'!$E:$E)</f>
        <v>0</v>
      </c>
      <c r="CL154" s="108">
        <f t="shared" si="222"/>
        <v>0</v>
      </c>
      <c r="CM154" s="108">
        <f>SUMIF('20.01'!$P:$P,$B:$B,'20.01'!$E:$E)</f>
        <v>0</v>
      </c>
      <c r="CN154" s="108">
        <f>SUMIF('20.01'!$Q:$Q,$B:$B,'20.01'!$E:$E)</f>
        <v>0</v>
      </c>
      <c r="CO154" s="108">
        <f>SUMIF('20.01'!$AK:$AK,$B:$B,'20.01'!$E:$E)</f>
        <v>0</v>
      </c>
      <c r="CP154" s="108">
        <f>SUMIF('20.01'!$U:$U,$B:$B,'20.01'!$E:$E)</f>
        <v>0</v>
      </c>
      <c r="CQ154" s="108">
        <f>SUMIF('20.01'!$R:$R,$B:$B,'20.01'!$E:$E)</f>
        <v>0</v>
      </c>
      <c r="CR154" s="108">
        <f>SUMIF('20.01'!$V:$V,$B:$B,'20.01'!$E:$E)</f>
        <v>0</v>
      </c>
      <c r="CS154" s="108">
        <f t="shared" si="223"/>
        <v>0</v>
      </c>
      <c r="CT154" s="108">
        <f>SUMIF('20.01'!$AQ:$AQ,$B:$B,'20.01'!$E:$E)</f>
        <v>0</v>
      </c>
      <c r="CU154" s="108">
        <f>SUMIF('20.01'!$AC:$AC,$B:$B,'20.01'!$E:$E)</f>
        <v>0</v>
      </c>
      <c r="CV154" s="108">
        <f>SUMIF('20.01'!$AS:$AS,$B:$B,'20.01'!$E:$E)</f>
        <v>0</v>
      </c>
      <c r="CW154" s="108">
        <f t="shared" si="224"/>
        <v>0</v>
      </c>
      <c r="CX154" s="108">
        <f>SUMIF('20.01'!$AB:$AB,$B:$B,'20.01'!$E:$E)</f>
        <v>0</v>
      </c>
      <c r="CY154" s="108">
        <f>SUMIF('20.01'!$AA:$AA,$B:$B,'20.01'!$E:$E)</f>
        <v>0</v>
      </c>
      <c r="CZ154" s="108">
        <f>SUMIF('20.01'!$AN:$AN,$B:$B,'20.01'!$E:$E)</f>
        <v>0</v>
      </c>
      <c r="DA154" s="108">
        <f>SUMIF('20.01'!$X:$X,$B:$B,'20.01'!$E:$E)</f>
        <v>0</v>
      </c>
      <c r="DB154" s="108">
        <f>SUMIF('20.01'!$Y:$Y,$B:$B,'20.01'!$E:$E)</f>
        <v>0</v>
      </c>
      <c r="DC154" s="108">
        <f t="shared" si="225"/>
        <v>3243.0646754040886</v>
      </c>
      <c r="DD154" s="127">
        <f t="shared" si="226"/>
        <v>583329.98763335426</v>
      </c>
      <c r="DE154" s="127">
        <f t="shared" si="174"/>
        <v>445739.29347046802</v>
      </c>
      <c r="DF154" s="127">
        <f t="shared" si="227"/>
        <v>766.35484304180193</v>
      </c>
      <c r="DG154" s="127">
        <f t="shared" si="179"/>
        <v>351.09068067180959</v>
      </c>
      <c r="DH154" s="127">
        <f t="shared" si="180"/>
        <v>415.26416236999233</v>
      </c>
      <c r="DI154" s="108">
        <f>SUMIF('20.01'!$AZ:$AZ,$B:$B,'20.01'!$E:$E)+FH154*$DI$249</f>
        <v>56244.131429575886</v>
      </c>
      <c r="DJ154" s="108">
        <f>SUMIF('20.01'!$AY:$AY,$B:$B,'20.01'!$E:$E)</f>
        <v>0</v>
      </c>
      <c r="DK154" s="108">
        <f t="shared" si="181"/>
        <v>706.22997625155961</v>
      </c>
      <c r="DL154" s="108">
        <f>SUMIF('20.01'!$AX:$AX,$B:$B,'20.01'!$E:$E)</f>
        <v>0</v>
      </c>
      <c r="DM154" s="108">
        <f t="shared" si="182"/>
        <v>79167.045687209</v>
      </c>
      <c r="DN154" s="108">
        <f>SUMIF('20.01'!$BA:$BA,$B:$B,'20.01'!$E:$E)</f>
        <v>0</v>
      </c>
      <c r="DO154" s="108">
        <f t="shared" si="183"/>
        <v>706.93222680799147</v>
      </c>
      <c r="DP154" s="108">
        <f>SUMIF('20.01'!$AW:$AW,$B:$B,'20.01'!$E:$E)</f>
        <v>0</v>
      </c>
      <c r="DQ154" s="108">
        <f t="shared" si="228"/>
        <v>374644.20394146291</v>
      </c>
      <c r="DR154" s="108">
        <f t="shared" si="229"/>
        <v>310225.80557330255</v>
      </c>
      <c r="DS154" s="108">
        <f t="shared" si="184"/>
        <v>99766.332935875078</v>
      </c>
      <c r="DT154" s="108">
        <f t="shared" si="185"/>
        <v>210459.47263742748</v>
      </c>
      <c r="DU154" s="108">
        <f t="shared" si="230"/>
        <v>52662.044274953747</v>
      </c>
      <c r="DV154" s="108">
        <f t="shared" si="231"/>
        <v>31267.373860611791</v>
      </c>
      <c r="DW154" s="108">
        <f t="shared" si="232"/>
        <v>21394.670414341956</v>
      </c>
      <c r="DX154" s="108">
        <f t="shared" si="233"/>
        <v>4433.0736792350144</v>
      </c>
      <c r="DY154" s="108">
        <f t="shared" si="234"/>
        <v>2610.4994017757354</v>
      </c>
      <c r="DZ154" s="108">
        <f t="shared" si="235"/>
        <v>1822.5742774592786</v>
      </c>
      <c r="EA154" s="108">
        <f t="shared" si="236"/>
        <v>3506.3089382416183</v>
      </c>
      <c r="EB154" s="108">
        <f t="shared" si="237"/>
        <v>276.75038995123759</v>
      </c>
      <c r="EC154" s="108">
        <f t="shared" si="238"/>
        <v>3540.2210857787463</v>
      </c>
      <c r="ED154" s="108">
        <f t="shared" si="246"/>
        <v>63734.802957310094</v>
      </c>
      <c r="EE154" s="108">
        <f t="shared" si="186"/>
        <v>495483.75866180653</v>
      </c>
      <c r="EF154" s="108">
        <f t="shared" si="239"/>
        <v>204306.25826186483</v>
      </c>
      <c r="EG154" s="108">
        <f t="shared" si="187"/>
        <v>174038.66444529226</v>
      </c>
      <c r="EH154" s="108">
        <f t="shared" si="188"/>
        <v>117138.83595464945</v>
      </c>
      <c r="EI154" s="108">
        <f t="shared" si="240"/>
        <v>183993.05050850144</v>
      </c>
      <c r="EJ154" s="108">
        <f t="shared" si="189"/>
        <v>177660.31650480744</v>
      </c>
      <c r="EK154" s="108">
        <f t="shared" si="190"/>
        <v>525.99400369401008</v>
      </c>
      <c r="EL154" s="108">
        <f>SUMIF('20.01'!$BF:$BF,$B:$B,'20.01'!$E:$E)</f>
        <v>5806.74</v>
      </c>
      <c r="EM154" s="108">
        <f>SUMIF('20.01'!$BH:$BH,$B:$B,'20.01'!$E:$E)</f>
        <v>0</v>
      </c>
      <c r="EO154" s="115">
        <v>7.7255058823790072E-3</v>
      </c>
      <c r="EP154" s="107">
        <v>3.4064184264449722</v>
      </c>
      <c r="EQ154" s="108">
        <f t="shared" si="241"/>
        <v>4948.3399999999983</v>
      </c>
      <c r="ER154" s="107">
        <v>3.0862322058627396</v>
      </c>
      <c r="ES154" s="108">
        <f t="shared" si="191"/>
        <v>4948.3399999999983</v>
      </c>
      <c r="ET154" s="107">
        <v>1.6009266733218284</v>
      </c>
      <c r="EU154" s="108">
        <f t="shared" si="192"/>
        <v>4948.3399999999983</v>
      </c>
      <c r="EV154" s="108">
        <f t="shared" si="244"/>
        <v>4948.3399999999992</v>
      </c>
      <c r="EW154" s="108">
        <f t="shared" si="245"/>
        <v>4948.3399999999992</v>
      </c>
      <c r="EX154" s="108">
        <f t="shared" si="193"/>
        <v>4948.3399999999992</v>
      </c>
      <c r="EY154" s="108">
        <f t="shared" si="194"/>
        <v>4948.3399999999992</v>
      </c>
      <c r="EZ154" s="108">
        <f t="shared" si="195"/>
        <v>4948.3399999999992</v>
      </c>
      <c r="FA154" s="108">
        <f t="shared" si="196"/>
        <v>4948.3399999999992</v>
      </c>
      <c r="FB154" s="108">
        <f t="shared" si="197"/>
        <v>4948.3399999999992</v>
      </c>
      <c r="FC154" s="108">
        <f t="shared" si="198"/>
        <v>4948.3399999999992</v>
      </c>
      <c r="FD154" s="108">
        <f t="shared" si="199"/>
        <v>4948.3399999999992</v>
      </c>
      <c r="FE154" s="108">
        <f t="shared" si="200"/>
        <v>4948.3399999999992</v>
      </c>
      <c r="FF154" s="108">
        <f t="shared" si="201"/>
        <v>4948.3399999999992</v>
      </c>
      <c r="FG154" s="108">
        <f t="shared" si="202"/>
        <v>4948.3399999999992</v>
      </c>
      <c r="FH154" s="108">
        <f t="shared" si="242"/>
        <v>4948.3399999999983</v>
      </c>
      <c r="FI154" s="108">
        <v>4948.3399999999983</v>
      </c>
    </row>
    <row r="155" spans="1:165" ht="12" customHeight="1" x14ac:dyDescent="0.25">
      <c r="A155" s="22">
        <f t="shared" si="243"/>
        <v>150</v>
      </c>
      <c r="B155" s="10" t="s">
        <v>148</v>
      </c>
      <c r="C155" s="28">
        <v>2021</v>
      </c>
      <c r="D155" s="282"/>
      <c r="E155" s="126">
        <f t="shared" si="175"/>
        <v>2457.1999999999998</v>
      </c>
      <c r="F155" s="11">
        <f>SUMIF(Площади!$A:$A,$B:$B,Площади!$C:$C)</f>
        <v>2457.1999999999998</v>
      </c>
      <c r="G155" s="11">
        <f>SUMIF(Площади!$A:$A,$B:$B,Площади!$G:$G)</f>
        <v>0</v>
      </c>
      <c r="H155" s="11">
        <f>SUMIF(Площади!$A:$A,$B:$B,Площади!$F:$F)</f>
        <v>283.8</v>
      </c>
      <c r="I155" s="124" t="s">
        <v>493</v>
      </c>
      <c r="J155" s="12">
        <v>27.35</v>
      </c>
      <c r="K155" s="26">
        <v>4.4800000000000004</v>
      </c>
      <c r="L155" s="26">
        <v>5.83</v>
      </c>
      <c r="M155" s="26">
        <v>7.93</v>
      </c>
      <c r="N155" s="26">
        <v>6.1</v>
      </c>
      <c r="O155" s="26">
        <v>2.78</v>
      </c>
      <c r="P155" s="26">
        <v>0</v>
      </c>
      <c r="Q155" s="26">
        <v>0</v>
      </c>
      <c r="R155" s="26">
        <v>0.23</v>
      </c>
      <c r="S155" s="35">
        <f t="shared" si="167"/>
        <v>28.444000000000003</v>
      </c>
      <c r="T155" s="33">
        <f t="shared" si="167"/>
        <v>4.6592000000000002</v>
      </c>
      <c r="U155" s="33">
        <f t="shared" si="167"/>
        <v>6.0632000000000001</v>
      </c>
      <c r="V155" s="33">
        <f t="shared" si="166"/>
        <v>8.2471999999999994</v>
      </c>
      <c r="W155" s="33">
        <f t="shared" si="166"/>
        <v>6.3439999999999994</v>
      </c>
      <c r="X155" s="33">
        <f t="shared" si="166"/>
        <v>2.8912</v>
      </c>
      <c r="Y155" s="33">
        <f t="shared" si="163"/>
        <v>0</v>
      </c>
      <c r="Z155" s="33">
        <f t="shared" si="163"/>
        <v>0</v>
      </c>
      <c r="AA155" s="33">
        <f t="shared" si="163"/>
        <v>0.23920000000000002</v>
      </c>
      <c r="AB155" s="36"/>
      <c r="AC155" s="36"/>
      <c r="AD155" s="122" t="s">
        <v>396</v>
      </c>
      <c r="AE155" s="37">
        <v>0</v>
      </c>
      <c r="AF155" s="38" t="s">
        <v>396</v>
      </c>
      <c r="AG155" s="282"/>
      <c r="AH155" s="26">
        <v>34.24</v>
      </c>
      <c r="AI155" s="26">
        <v>34.24</v>
      </c>
      <c r="AJ155" s="26">
        <v>2190</v>
      </c>
      <c r="AK155" s="26">
        <v>35.89</v>
      </c>
      <c r="AL155" s="26">
        <v>5.93</v>
      </c>
      <c r="AM155" s="282"/>
      <c r="AN155" s="15">
        <v>1.2999999999999999E-2</v>
      </c>
      <c r="AO155" s="15">
        <v>1.2999999999999999E-2</v>
      </c>
      <c r="AP155" s="16">
        <f t="shared" si="203"/>
        <v>7.7870000000000001E-4</v>
      </c>
      <c r="AQ155" s="15">
        <f t="shared" si="204"/>
        <v>2.5999999999999999E-2</v>
      </c>
      <c r="AR155" s="15">
        <v>0.68300000000000005</v>
      </c>
      <c r="AS155" s="282"/>
      <c r="AT155" s="13">
        <f t="shared" si="205"/>
        <v>3.6894</v>
      </c>
      <c r="AU155" s="13">
        <f t="shared" si="206"/>
        <v>3.6894</v>
      </c>
      <c r="AV155" s="13">
        <f t="shared" si="207"/>
        <v>0.22099506000000002</v>
      </c>
      <c r="AW155" s="13">
        <f t="shared" si="208"/>
        <v>7.3788</v>
      </c>
      <c r="AX155" s="13">
        <f t="shared" si="209"/>
        <v>193.83540000000002</v>
      </c>
      <c r="AY155" s="26">
        <f t="shared" si="210"/>
        <v>5.1410164414781058E-2</v>
      </c>
      <c r="AZ155" s="26">
        <f t="shared" si="211"/>
        <v>5.1410164414781058E-2</v>
      </c>
      <c r="BA155" s="26">
        <f t="shared" si="212"/>
        <v>0.19696369094904773</v>
      </c>
      <c r="BB155" s="26">
        <f t="shared" si="213"/>
        <v>0.1077751636008465</v>
      </c>
      <c r="BC155" s="26">
        <f t="shared" si="214"/>
        <v>0.46778606625427321</v>
      </c>
      <c r="BD155" s="282"/>
      <c r="BE155" s="108">
        <f t="shared" si="215"/>
        <v>321786.37737445161</v>
      </c>
      <c r="BF155" s="108">
        <f t="shared" si="216"/>
        <v>82426.486909446568</v>
      </c>
      <c r="BG155" s="108">
        <f t="shared" si="176"/>
        <v>12699.071524585937</v>
      </c>
      <c r="BH155" s="108">
        <f t="shared" si="177"/>
        <v>2111.8747369142907</v>
      </c>
      <c r="BI155" s="108">
        <f t="shared" si="178"/>
        <v>753.34003067859032</v>
      </c>
      <c r="BJ155" s="108">
        <f t="shared" si="173"/>
        <v>9251.7506172677531</v>
      </c>
      <c r="BK155" s="108">
        <f>SUMIF('20.01'!$K:$K,$B:$B,'20.01'!$E:$E)</f>
        <v>57610.45</v>
      </c>
      <c r="BL155" s="108">
        <f t="shared" si="217"/>
        <v>8432.1</v>
      </c>
      <c r="BM155" s="108">
        <f>SUMIF('20.01'!$AI:$AI,$B:$B,'20.01'!$E:$E)</f>
        <v>0</v>
      </c>
      <c r="BN155" s="108">
        <f>SUMIF('20.01'!$L:$L,$B:$B,'20.01'!$E:$E)</f>
        <v>8432.1</v>
      </c>
      <c r="BO155" s="108">
        <f>SUMIF('20.01'!$M:$M,$B:$B,'20.01'!$E:$E)</f>
        <v>0</v>
      </c>
      <c r="BP155" s="108">
        <f>SUMIF('20.01'!$N:$N,$B:$B,'20.01'!$E:$E)</f>
        <v>0</v>
      </c>
      <c r="BQ155" s="108">
        <f>SUMIF('20.01'!$O:$O,$B:$B,'20.01'!$E:$E)</f>
        <v>0</v>
      </c>
      <c r="BR155" s="108">
        <f>SUMIF('20.01'!$T:$T,$B:$B,'20.01'!$E:$E)</f>
        <v>0</v>
      </c>
      <c r="BS155" s="108">
        <f>SUMIF('20.01'!$AT:$AT,$B:$B,'20.01'!$E:$E)</f>
        <v>0</v>
      </c>
      <c r="BT155" s="108">
        <f>SUMIF('20.01'!$AO:$AO,$B:$B,'20.01'!$E:$E)</f>
        <v>0</v>
      </c>
      <c r="BU155" s="108">
        <f t="shared" si="218"/>
        <v>6875.04</v>
      </c>
      <c r="BV155" s="108">
        <f>SUMIF('20.01'!$AE:$AE,$B:$B,'20.01'!$E:$E)</f>
        <v>0</v>
      </c>
      <c r="BW155" s="108">
        <f>SUMIF('20.01'!$AF:$AF,$B:$B,'20.01'!$E:$E)</f>
        <v>0</v>
      </c>
      <c r="BX155" s="108">
        <f>SUMIF('20.01'!$AG:$AG,$B:$B,'20.01'!$E:$E)</f>
        <v>6875.04</v>
      </c>
      <c r="BY155" s="108">
        <f t="shared" si="219"/>
        <v>0</v>
      </c>
      <c r="BZ155" s="108">
        <f>SUMIF('20.01'!$AH:$AH,$B:$B,'20.01'!$E:$E)</f>
        <v>0</v>
      </c>
      <c r="CA155" s="108">
        <f>SUMIF('20.01'!$AP:$AP,$B:$B,'20.01'!$E:$E)</f>
        <v>0</v>
      </c>
      <c r="CB155" s="108">
        <f>SUMIF('20.01'!$AD:$AD,$B:$B,'20.01'!$E:$E)</f>
        <v>0</v>
      </c>
      <c r="CC155" s="108">
        <f t="shared" si="220"/>
        <v>0</v>
      </c>
      <c r="CD155" s="108">
        <f>SUMIF('20.01'!$Z:$Z,$B:$B,'20.01'!$E:$E)</f>
        <v>0</v>
      </c>
      <c r="CE155" s="108">
        <f>SUMIF('20.01'!$S:$S,$B:$B,'20.01'!$E:$E)</f>
        <v>0</v>
      </c>
      <c r="CF155" s="108">
        <f t="shared" si="221"/>
        <v>0</v>
      </c>
      <c r="CG155" s="108">
        <f>SUMIF('20.01'!$AJ:$AJ,$B:$B,'20.01'!$E:$E)</f>
        <v>0</v>
      </c>
      <c r="CH155" s="108">
        <f>SUMIF('20.01'!$AL:$AL,$B:$B,'20.01'!$E:$E)</f>
        <v>0</v>
      </c>
      <c r="CI155" s="108">
        <f>SUMIF('20.01'!$AM:$AM,$B:$B,'20.01'!$E:$E)</f>
        <v>0</v>
      </c>
      <c r="CJ155" s="108">
        <f>SUMIF('20.01'!$W:$W,$B:$B,'20.01'!$E:$E)</f>
        <v>0</v>
      </c>
      <c r="CK155" s="108">
        <f>SUMIF('20.01'!$AR:$AR,$B:$B,'20.01'!$E:$E)</f>
        <v>0</v>
      </c>
      <c r="CL155" s="108">
        <f t="shared" si="222"/>
        <v>0</v>
      </c>
      <c r="CM155" s="108">
        <f>SUMIF('20.01'!$P:$P,$B:$B,'20.01'!$E:$E)</f>
        <v>0</v>
      </c>
      <c r="CN155" s="108">
        <f>SUMIF('20.01'!$Q:$Q,$B:$B,'20.01'!$E:$E)</f>
        <v>0</v>
      </c>
      <c r="CO155" s="108">
        <f>SUMIF('20.01'!$AK:$AK,$B:$B,'20.01'!$E:$E)</f>
        <v>0</v>
      </c>
      <c r="CP155" s="108">
        <f>SUMIF('20.01'!$U:$U,$B:$B,'20.01'!$E:$E)</f>
        <v>0</v>
      </c>
      <c r="CQ155" s="108">
        <f>SUMIF('20.01'!$R:$R,$B:$B,'20.01'!$E:$E)</f>
        <v>0</v>
      </c>
      <c r="CR155" s="108">
        <f>SUMIF('20.01'!$V:$V,$B:$B,'20.01'!$E:$E)</f>
        <v>0</v>
      </c>
      <c r="CS155" s="108">
        <f t="shared" si="223"/>
        <v>0</v>
      </c>
      <c r="CT155" s="108">
        <f>SUMIF('20.01'!$AQ:$AQ,$B:$B,'20.01'!$E:$E)</f>
        <v>0</v>
      </c>
      <c r="CU155" s="108">
        <f>SUMIF('20.01'!$AC:$AC,$B:$B,'20.01'!$E:$E)</f>
        <v>0</v>
      </c>
      <c r="CV155" s="108">
        <f>SUMIF('20.01'!$AS:$AS,$B:$B,'20.01'!$E:$E)</f>
        <v>0</v>
      </c>
      <c r="CW155" s="108">
        <f t="shared" si="224"/>
        <v>222442.34</v>
      </c>
      <c r="CX155" s="108">
        <f>SUMIF('20.01'!$AB:$AB,$B:$B,'20.01'!$E:$E)</f>
        <v>222442.34</v>
      </c>
      <c r="CY155" s="108">
        <f>SUMIF('20.01'!$AA:$AA,$B:$B,'20.01'!$E:$E)</f>
        <v>0</v>
      </c>
      <c r="CZ155" s="108">
        <f>SUMIF('20.01'!$AN:$AN,$B:$B,'20.01'!$E:$E)</f>
        <v>0</v>
      </c>
      <c r="DA155" s="108">
        <f>SUMIF('20.01'!$X:$X,$B:$B,'20.01'!$E:$E)</f>
        <v>0</v>
      </c>
      <c r="DB155" s="108">
        <f>SUMIF('20.01'!$Y:$Y,$B:$B,'20.01'!$E:$E)</f>
        <v>0</v>
      </c>
      <c r="DC155" s="108">
        <f t="shared" si="225"/>
        <v>1610.4104650050178</v>
      </c>
      <c r="DD155" s="127">
        <f t="shared" si="226"/>
        <v>304241.5818799595</v>
      </c>
      <c r="DE155" s="127">
        <f t="shared" si="174"/>
        <v>221341.01373705821</v>
      </c>
      <c r="DF155" s="127">
        <f t="shared" si="227"/>
        <v>380.54925900853954</v>
      </c>
      <c r="DG155" s="127">
        <f t="shared" si="179"/>
        <v>174.34129840446917</v>
      </c>
      <c r="DH155" s="127">
        <f t="shared" si="180"/>
        <v>206.20796060407037</v>
      </c>
      <c r="DI155" s="108">
        <f>SUMIF('20.01'!$AZ:$AZ,$B:$B,'20.01'!$E:$E)+FH155*$DI$249</f>
        <v>42506.259354845031</v>
      </c>
      <c r="DJ155" s="108">
        <f>SUMIF('20.01'!$AY:$AY,$B:$B,'20.01'!$E:$E)</f>
        <v>0</v>
      </c>
      <c r="DK155" s="108">
        <f t="shared" si="181"/>
        <v>350.69301980974086</v>
      </c>
      <c r="DL155" s="108">
        <f>SUMIF('20.01'!$AX:$AX,$B:$B,'20.01'!$E:$E)</f>
        <v>0</v>
      </c>
      <c r="DM155" s="108">
        <f t="shared" si="182"/>
        <v>39312.024772471181</v>
      </c>
      <c r="DN155" s="108">
        <f>SUMIF('20.01'!$BA:$BA,$B:$B,'20.01'!$E:$E)</f>
        <v>0</v>
      </c>
      <c r="DO155" s="108">
        <f t="shared" si="183"/>
        <v>351.04173676679403</v>
      </c>
      <c r="DP155" s="108">
        <f>SUMIF('20.01'!$AW:$AW,$B:$B,'20.01'!$E:$E)</f>
        <v>0</v>
      </c>
      <c r="DQ155" s="108">
        <f t="shared" si="228"/>
        <v>186037.28481166676</v>
      </c>
      <c r="DR155" s="108">
        <f t="shared" si="229"/>
        <v>154049.0042023627</v>
      </c>
      <c r="DS155" s="108">
        <f t="shared" si="184"/>
        <v>49541.024523382053</v>
      </c>
      <c r="DT155" s="108">
        <f t="shared" si="185"/>
        <v>104507.97967898064</v>
      </c>
      <c r="DU155" s="108">
        <f t="shared" si="230"/>
        <v>26150.421190220641</v>
      </c>
      <c r="DV155" s="108">
        <f t="shared" si="231"/>
        <v>15526.457569668884</v>
      </c>
      <c r="DW155" s="108">
        <f t="shared" si="232"/>
        <v>10623.963620551756</v>
      </c>
      <c r="DX155" s="108">
        <f t="shared" si="233"/>
        <v>2201.3339108905775</v>
      </c>
      <c r="DY155" s="108">
        <f t="shared" si="234"/>
        <v>1296.2971683520816</v>
      </c>
      <c r="DZ155" s="108">
        <f t="shared" si="235"/>
        <v>905.03674253849601</v>
      </c>
      <c r="EA155" s="108">
        <f t="shared" si="236"/>
        <v>1741.1298178878794</v>
      </c>
      <c r="EB155" s="108">
        <f t="shared" si="237"/>
        <v>137.42609808303015</v>
      </c>
      <c r="EC155" s="108">
        <f t="shared" si="238"/>
        <v>1757.969592221945</v>
      </c>
      <c r="ED155" s="108">
        <f t="shared" si="246"/>
        <v>31648.827248471694</v>
      </c>
      <c r="EE155" s="108">
        <f t="shared" si="186"/>
        <v>187874.95282782242</v>
      </c>
      <c r="EF155" s="108">
        <f t="shared" si="239"/>
        <v>101452.47452702411</v>
      </c>
      <c r="EG155" s="108">
        <f t="shared" si="187"/>
        <v>86422.478300798306</v>
      </c>
      <c r="EH155" s="108">
        <f t="shared" si="188"/>
        <v>0</v>
      </c>
      <c r="EI155" s="108">
        <f t="shared" si="240"/>
        <v>0</v>
      </c>
      <c r="EJ155" s="108">
        <f t="shared" si="189"/>
        <v>0</v>
      </c>
      <c r="EK155" s="108">
        <f t="shared" si="190"/>
        <v>0</v>
      </c>
      <c r="EL155" s="108">
        <f>SUMIF('20.01'!$BF:$BF,$B:$B,'20.01'!$E:$E)</f>
        <v>0</v>
      </c>
      <c r="EM155" s="108">
        <f>SUMIF('20.01'!$BH:$BH,$B:$B,'20.01'!$E:$E)</f>
        <v>5986.8</v>
      </c>
      <c r="EO155" s="115">
        <v>0</v>
      </c>
      <c r="EP155" s="107">
        <v>3.406415109084989</v>
      </c>
      <c r="EQ155" s="108">
        <f t="shared" si="241"/>
        <v>2457.2000000000003</v>
      </c>
      <c r="ER155" s="107">
        <v>3.0862294692282646</v>
      </c>
      <c r="ES155" s="108">
        <f t="shared" si="191"/>
        <v>2457.2000000000003</v>
      </c>
      <c r="ET155" s="107">
        <v>0</v>
      </c>
      <c r="EU155" s="108">
        <f t="shared" si="192"/>
        <v>0</v>
      </c>
      <c r="EV155" s="108">
        <f t="shared" si="244"/>
        <v>2457.1999999999998</v>
      </c>
      <c r="EW155" s="108">
        <f t="shared" si="245"/>
        <v>2457.1999999999998</v>
      </c>
      <c r="EX155" s="108">
        <f t="shared" si="193"/>
        <v>2457.1999999999998</v>
      </c>
      <c r="EY155" s="108">
        <f t="shared" si="194"/>
        <v>2457.1999999999998</v>
      </c>
      <c r="EZ155" s="108">
        <f t="shared" si="195"/>
        <v>2457.1999999999998</v>
      </c>
      <c r="FA155" s="108">
        <f t="shared" si="196"/>
        <v>2457.1999999999998</v>
      </c>
      <c r="FB155" s="108">
        <f t="shared" si="197"/>
        <v>2457.1999999999998</v>
      </c>
      <c r="FC155" s="108">
        <f t="shared" si="198"/>
        <v>2457.1999999999998</v>
      </c>
      <c r="FD155" s="108">
        <f t="shared" si="199"/>
        <v>2457.1999999999998</v>
      </c>
      <c r="FE155" s="108">
        <f t="shared" si="200"/>
        <v>2457.1999999999998</v>
      </c>
      <c r="FF155" s="108">
        <f t="shared" si="201"/>
        <v>2457.1999999999998</v>
      </c>
      <c r="FG155" s="108">
        <f t="shared" si="202"/>
        <v>2457.1999999999998</v>
      </c>
      <c r="FH155" s="108">
        <f t="shared" si="242"/>
        <v>2457.2000000000003</v>
      </c>
      <c r="FI155" s="108">
        <v>2457.2000000000003</v>
      </c>
    </row>
    <row r="156" spans="1:165" ht="12" customHeight="1" x14ac:dyDescent="0.25">
      <c r="A156" s="22">
        <f t="shared" si="243"/>
        <v>151</v>
      </c>
      <c r="B156" s="10" t="s">
        <v>149</v>
      </c>
      <c r="C156" s="28">
        <v>2021</v>
      </c>
      <c r="D156" s="282"/>
      <c r="E156" s="126">
        <f t="shared" si="175"/>
        <v>2921.5299999999997</v>
      </c>
      <c r="F156" s="11">
        <f>SUMIF(Площади!$A:$A,$B:$B,Площади!$C:$C)</f>
        <v>1981.83</v>
      </c>
      <c r="G156" s="11">
        <f>SUMIF(Площади!$A:$A,$B:$B,Площади!$G:$G)</f>
        <v>939.7</v>
      </c>
      <c r="H156" s="11">
        <f>SUMIF(Площади!$A:$A,$B:$B,Площади!$F:$F)</f>
        <v>273.8</v>
      </c>
      <c r="I156" s="124" t="s">
        <v>493</v>
      </c>
      <c r="J156" s="12">
        <v>27.35</v>
      </c>
      <c r="K156" s="26">
        <v>4.4800000000000004</v>
      </c>
      <c r="L156" s="26">
        <v>5.83</v>
      </c>
      <c r="M156" s="26">
        <v>7.93</v>
      </c>
      <c r="N156" s="26">
        <v>6.1</v>
      </c>
      <c r="O156" s="26">
        <v>2.78</v>
      </c>
      <c r="P156" s="26">
        <v>0</v>
      </c>
      <c r="Q156" s="26">
        <v>0</v>
      </c>
      <c r="R156" s="26">
        <v>0.23</v>
      </c>
      <c r="S156" s="35">
        <f t="shared" si="167"/>
        <v>28.444000000000003</v>
      </c>
      <c r="T156" s="33">
        <f t="shared" si="167"/>
        <v>4.6592000000000002</v>
      </c>
      <c r="U156" s="33">
        <f t="shared" si="167"/>
        <v>6.0632000000000001</v>
      </c>
      <c r="V156" s="33">
        <f t="shared" si="166"/>
        <v>8.2471999999999994</v>
      </c>
      <c r="W156" s="33">
        <f t="shared" si="166"/>
        <v>6.3439999999999994</v>
      </c>
      <c r="X156" s="33">
        <f t="shared" si="166"/>
        <v>2.8912</v>
      </c>
      <c r="Y156" s="33">
        <f t="shared" si="163"/>
        <v>0</v>
      </c>
      <c r="Z156" s="33">
        <f t="shared" si="163"/>
        <v>0</v>
      </c>
      <c r="AA156" s="33">
        <f t="shared" si="163"/>
        <v>0.23920000000000002</v>
      </c>
      <c r="AB156" s="36"/>
      <c r="AC156" s="36"/>
      <c r="AD156" s="122" t="s">
        <v>396</v>
      </c>
      <c r="AE156" s="37">
        <v>0</v>
      </c>
      <c r="AF156" s="38" t="s">
        <v>396</v>
      </c>
      <c r="AG156" s="282"/>
      <c r="AH156" s="26">
        <v>34.24</v>
      </c>
      <c r="AI156" s="26">
        <v>34.24</v>
      </c>
      <c r="AJ156" s="26">
        <v>2190</v>
      </c>
      <c r="AK156" s="26">
        <v>35.89</v>
      </c>
      <c r="AL156" s="26">
        <v>5.93</v>
      </c>
      <c r="AM156" s="282"/>
      <c r="AN156" s="15">
        <v>1.2999999999999999E-2</v>
      </c>
      <c r="AO156" s="15">
        <v>1.2999999999999999E-2</v>
      </c>
      <c r="AP156" s="16">
        <f t="shared" si="203"/>
        <v>7.7870000000000001E-4</v>
      </c>
      <c r="AQ156" s="15">
        <f t="shared" si="204"/>
        <v>2.5999999999999999E-2</v>
      </c>
      <c r="AR156" s="15">
        <v>0.68300000000000005</v>
      </c>
      <c r="AS156" s="282"/>
      <c r="AT156" s="13">
        <f t="shared" si="205"/>
        <v>3.5594000000000001</v>
      </c>
      <c r="AU156" s="13">
        <f t="shared" si="206"/>
        <v>3.5594000000000001</v>
      </c>
      <c r="AV156" s="13">
        <f t="shared" si="207"/>
        <v>0.21320806</v>
      </c>
      <c r="AW156" s="13">
        <f t="shared" si="208"/>
        <v>7.1188000000000002</v>
      </c>
      <c r="AX156" s="13">
        <f t="shared" si="209"/>
        <v>187.00540000000001</v>
      </c>
      <c r="AY156" s="26">
        <f t="shared" si="210"/>
        <v>4.1715764000369672E-2</v>
      </c>
      <c r="AZ156" s="26">
        <f t="shared" si="211"/>
        <v>4.1715764000369672E-2</v>
      </c>
      <c r="BA156" s="26">
        <f t="shared" si="212"/>
        <v>0.15982230249218732</v>
      </c>
      <c r="BB156" s="26">
        <f t="shared" si="213"/>
        <v>8.7452030956382446E-2</v>
      </c>
      <c r="BC156" s="26">
        <f t="shared" si="214"/>
        <v>0.37957577776028312</v>
      </c>
      <c r="BD156" s="282"/>
      <c r="BE156" s="108">
        <f t="shared" si="215"/>
        <v>141965.62694851111</v>
      </c>
      <c r="BF156" s="108">
        <f t="shared" si="216"/>
        <v>56078.591860676956</v>
      </c>
      <c r="BG156" s="108">
        <f t="shared" si="176"/>
        <v>15098.778459719821</v>
      </c>
      <c r="BH156" s="108">
        <f t="shared" si="177"/>
        <v>2510.9496175065951</v>
      </c>
      <c r="BI156" s="108">
        <f t="shared" si="178"/>
        <v>895.6965244296033</v>
      </c>
      <c r="BJ156" s="108">
        <f t="shared" si="173"/>
        <v>11000.027259020939</v>
      </c>
      <c r="BK156" s="108">
        <f>SUMIF('20.01'!$K:$K,$B:$B,'20.01'!$E:$E)</f>
        <v>26573.14</v>
      </c>
      <c r="BL156" s="108">
        <f t="shared" si="217"/>
        <v>0</v>
      </c>
      <c r="BM156" s="108">
        <f>SUMIF('20.01'!$AI:$AI,$B:$B,'20.01'!$E:$E)</f>
        <v>0</v>
      </c>
      <c r="BN156" s="108">
        <f>SUMIF('20.01'!$L:$L,$B:$B,'20.01'!$E:$E)</f>
        <v>0</v>
      </c>
      <c r="BO156" s="108">
        <f>SUMIF('20.01'!$M:$M,$B:$B,'20.01'!$E:$E)</f>
        <v>0</v>
      </c>
      <c r="BP156" s="108">
        <f>SUMIF('20.01'!$N:$N,$B:$B,'20.01'!$E:$E)</f>
        <v>0</v>
      </c>
      <c r="BQ156" s="108">
        <f>SUMIF('20.01'!$O:$O,$B:$B,'20.01'!$E:$E)</f>
        <v>0</v>
      </c>
      <c r="BR156" s="108">
        <f>SUMIF('20.01'!$T:$T,$B:$B,'20.01'!$E:$E)</f>
        <v>0</v>
      </c>
      <c r="BS156" s="108">
        <f>SUMIF('20.01'!$AT:$AT,$B:$B,'20.01'!$E:$E)</f>
        <v>0</v>
      </c>
      <c r="BT156" s="108">
        <f>SUMIF('20.01'!$AO:$AO,$B:$B,'20.01'!$E:$E)</f>
        <v>0</v>
      </c>
      <c r="BU156" s="108">
        <f t="shared" si="218"/>
        <v>83972.31</v>
      </c>
      <c r="BV156" s="108">
        <f>SUMIF('20.01'!$AE:$AE,$B:$B,'20.01'!$E:$E)</f>
        <v>64276.800000000003</v>
      </c>
      <c r="BW156" s="108">
        <f>SUMIF('20.01'!$AF:$AF,$B:$B,'20.01'!$E:$E)</f>
        <v>0</v>
      </c>
      <c r="BX156" s="108">
        <f>SUMIF('20.01'!$AG:$AG,$B:$B,'20.01'!$E:$E)</f>
        <v>19695.509999999998</v>
      </c>
      <c r="BY156" s="108">
        <f t="shared" si="219"/>
        <v>0</v>
      </c>
      <c r="BZ156" s="108">
        <f>SUMIF('20.01'!$AH:$AH,$B:$B,'20.01'!$E:$E)</f>
        <v>0</v>
      </c>
      <c r="CA156" s="108">
        <f>SUMIF('20.01'!$AP:$AP,$B:$B,'20.01'!$E:$E)</f>
        <v>0</v>
      </c>
      <c r="CB156" s="108">
        <f>SUMIF('20.01'!$AD:$AD,$B:$B,'20.01'!$E:$E)</f>
        <v>0</v>
      </c>
      <c r="CC156" s="108">
        <f t="shared" si="220"/>
        <v>0</v>
      </c>
      <c r="CD156" s="108">
        <f>SUMIF('20.01'!$Z:$Z,$B:$B,'20.01'!$E:$E)</f>
        <v>0</v>
      </c>
      <c r="CE156" s="108">
        <f>SUMIF('20.01'!$S:$S,$B:$B,'20.01'!$E:$E)</f>
        <v>0</v>
      </c>
      <c r="CF156" s="108">
        <f t="shared" si="221"/>
        <v>0</v>
      </c>
      <c r="CG156" s="108">
        <f>SUMIF('20.01'!$AJ:$AJ,$B:$B,'20.01'!$E:$E)</f>
        <v>0</v>
      </c>
      <c r="CH156" s="108">
        <f>SUMIF('20.01'!$AL:$AL,$B:$B,'20.01'!$E:$E)</f>
        <v>0</v>
      </c>
      <c r="CI156" s="108">
        <f>SUMIF('20.01'!$AM:$AM,$B:$B,'20.01'!$E:$E)</f>
        <v>0</v>
      </c>
      <c r="CJ156" s="108">
        <f>SUMIF('20.01'!$W:$W,$B:$B,'20.01'!$E:$E)</f>
        <v>0</v>
      </c>
      <c r="CK156" s="108">
        <f>SUMIF('20.01'!$AR:$AR,$B:$B,'20.01'!$E:$E)</f>
        <v>0</v>
      </c>
      <c r="CL156" s="108">
        <f t="shared" si="222"/>
        <v>0</v>
      </c>
      <c r="CM156" s="108">
        <f>SUMIF('20.01'!$P:$P,$B:$B,'20.01'!$E:$E)</f>
        <v>0</v>
      </c>
      <c r="CN156" s="108">
        <f>SUMIF('20.01'!$Q:$Q,$B:$B,'20.01'!$E:$E)</f>
        <v>0</v>
      </c>
      <c r="CO156" s="108">
        <f>SUMIF('20.01'!$AK:$AK,$B:$B,'20.01'!$E:$E)</f>
        <v>0</v>
      </c>
      <c r="CP156" s="108">
        <f>SUMIF('20.01'!$U:$U,$B:$B,'20.01'!$E:$E)</f>
        <v>0</v>
      </c>
      <c r="CQ156" s="108">
        <f>SUMIF('20.01'!$R:$R,$B:$B,'20.01'!$E:$E)</f>
        <v>0</v>
      </c>
      <c r="CR156" s="108">
        <f>SUMIF('20.01'!$V:$V,$B:$B,'20.01'!$E:$E)</f>
        <v>0</v>
      </c>
      <c r="CS156" s="108">
        <f t="shared" si="223"/>
        <v>0</v>
      </c>
      <c r="CT156" s="108">
        <f>SUMIF('20.01'!$AQ:$AQ,$B:$B,'20.01'!$E:$E)</f>
        <v>0</v>
      </c>
      <c r="CU156" s="108">
        <f>SUMIF('20.01'!$AC:$AC,$B:$B,'20.01'!$E:$E)</f>
        <v>0</v>
      </c>
      <c r="CV156" s="108">
        <f>SUMIF('20.01'!$AS:$AS,$B:$B,'20.01'!$E:$E)</f>
        <v>0</v>
      </c>
      <c r="CW156" s="108">
        <f t="shared" si="224"/>
        <v>0</v>
      </c>
      <c r="CX156" s="108">
        <f>SUMIF('20.01'!$AB:$AB,$B:$B,'20.01'!$E:$E)</f>
        <v>0</v>
      </c>
      <c r="CY156" s="108">
        <f>SUMIF('20.01'!$AA:$AA,$B:$B,'20.01'!$E:$E)</f>
        <v>0</v>
      </c>
      <c r="CZ156" s="108">
        <f>SUMIF('20.01'!$AN:$AN,$B:$B,'20.01'!$E:$E)</f>
        <v>0</v>
      </c>
      <c r="DA156" s="108">
        <f>SUMIF('20.01'!$X:$X,$B:$B,'20.01'!$E:$E)</f>
        <v>0</v>
      </c>
      <c r="DB156" s="108">
        <f>SUMIF('20.01'!$Y:$Y,$B:$B,'20.01'!$E:$E)</f>
        <v>0</v>
      </c>
      <c r="DC156" s="108">
        <f t="shared" si="225"/>
        <v>1914.7250878341642</v>
      </c>
      <c r="DD156" s="127">
        <f t="shared" si="226"/>
        <v>355426.4130747834</v>
      </c>
      <c r="DE156" s="127">
        <f t="shared" si="174"/>
        <v>263167.18698649982</v>
      </c>
      <c r="DF156" s="127">
        <f t="shared" si="227"/>
        <v>452.46055537653353</v>
      </c>
      <c r="DG156" s="127">
        <f t="shared" si="179"/>
        <v>207.28607094563267</v>
      </c>
      <c r="DH156" s="127">
        <f t="shared" si="180"/>
        <v>245.17448443090083</v>
      </c>
      <c r="DI156" s="108">
        <f>SUMIF('20.01'!$AZ:$AZ,$B:$B,'20.01'!$E:$E)+FH156*$DI$249</f>
        <v>44231.721223571709</v>
      </c>
      <c r="DJ156" s="108">
        <f>SUMIF('20.01'!$AY:$AY,$B:$B,'20.01'!$E:$E)</f>
        <v>0</v>
      </c>
      <c r="DK156" s="108">
        <f t="shared" si="181"/>
        <v>416.96246873056811</v>
      </c>
      <c r="DL156" s="108">
        <f>SUMIF('20.01'!$AX:$AX,$B:$B,'20.01'!$E:$E)</f>
        <v>0</v>
      </c>
      <c r="DM156" s="108">
        <f t="shared" si="182"/>
        <v>46740.704758879088</v>
      </c>
      <c r="DN156" s="108">
        <f>SUMIF('20.01'!$BA:$BA,$B:$B,'20.01'!$E:$E)</f>
        <v>0</v>
      </c>
      <c r="DO156" s="108">
        <f t="shared" si="183"/>
        <v>417.37708172565982</v>
      </c>
      <c r="DP156" s="108">
        <f>SUMIF('20.01'!$AW:$AW,$B:$B,'20.01'!$E:$E)</f>
        <v>0</v>
      </c>
      <c r="DQ156" s="108">
        <f t="shared" si="228"/>
        <v>221192.21418518171</v>
      </c>
      <c r="DR156" s="108">
        <f t="shared" si="229"/>
        <v>183159.20040994976</v>
      </c>
      <c r="DS156" s="108">
        <f t="shared" si="184"/>
        <v>58902.649102961223</v>
      </c>
      <c r="DT156" s="108">
        <f t="shared" si="185"/>
        <v>124256.55130698852</v>
      </c>
      <c r="DU156" s="108">
        <f t="shared" si="230"/>
        <v>31091.990892017449</v>
      </c>
      <c r="DV156" s="108">
        <f t="shared" si="231"/>
        <v>18460.447494511933</v>
      </c>
      <c r="DW156" s="108">
        <f t="shared" si="232"/>
        <v>12631.543397505518</v>
      </c>
      <c r="DX156" s="108">
        <f t="shared" si="233"/>
        <v>2617.3136336823</v>
      </c>
      <c r="DY156" s="108">
        <f t="shared" si="234"/>
        <v>1541.2547070876019</v>
      </c>
      <c r="DZ156" s="108">
        <f t="shared" si="235"/>
        <v>1076.0589265946978</v>
      </c>
      <c r="EA156" s="108">
        <f t="shared" si="236"/>
        <v>2070.1460999731298</v>
      </c>
      <c r="EB156" s="108">
        <f t="shared" si="237"/>
        <v>163.39511164435737</v>
      </c>
      <c r="EC156" s="108">
        <f t="shared" si="238"/>
        <v>2090.168037914772</v>
      </c>
      <c r="ED156" s="108">
        <f t="shared" si="246"/>
        <v>37629.414891432316</v>
      </c>
      <c r="EE156" s="108">
        <f t="shared" si="186"/>
        <v>223377.14102843392</v>
      </c>
      <c r="EF156" s="108">
        <f t="shared" si="239"/>
        <v>120623.65615535433</v>
      </c>
      <c r="EG156" s="108">
        <f t="shared" si="187"/>
        <v>102753.48487307961</v>
      </c>
      <c r="EH156" s="108">
        <f t="shared" si="188"/>
        <v>0</v>
      </c>
      <c r="EI156" s="108">
        <f t="shared" si="240"/>
        <v>0</v>
      </c>
      <c r="EJ156" s="108">
        <f t="shared" si="189"/>
        <v>0</v>
      </c>
      <c r="EK156" s="108">
        <f t="shared" si="190"/>
        <v>0</v>
      </c>
      <c r="EL156" s="108">
        <f>SUMIF('20.01'!$BF:$BF,$B:$B,'20.01'!$E:$E)</f>
        <v>0</v>
      </c>
      <c r="EM156" s="108">
        <f>SUMIF('20.01'!$BH:$BH,$B:$B,'20.01'!$E:$E)</f>
        <v>4846.8</v>
      </c>
      <c r="EO156" s="115">
        <v>0</v>
      </c>
      <c r="EP156" s="107">
        <v>3.406414260524576</v>
      </c>
      <c r="EQ156" s="108">
        <f t="shared" si="241"/>
        <v>2921.5299999999993</v>
      </c>
      <c r="ER156" s="107">
        <v>3.086229226361032</v>
      </c>
      <c r="ES156" s="108">
        <f t="shared" si="191"/>
        <v>2921.5299999999993</v>
      </c>
      <c r="ET156" s="107">
        <v>0</v>
      </c>
      <c r="EU156" s="108">
        <f t="shared" si="192"/>
        <v>0</v>
      </c>
      <c r="EV156" s="108">
        <f t="shared" si="244"/>
        <v>2921.5299999999997</v>
      </c>
      <c r="EW156" s="108">
        <f t="shared" si="245"/>
        <v>2921.5299999999997</v>
      </c>
      <c r="EX156" s="108">
        <f t="shared" si="193"/>
        <v>2921.5299999999997</v>
      </c>
      <c r="EY156" s="108">
        <f t="shared" si="194"/>
        <v>2921.5299999999997</v>
      </c>
      <c r="EZ156" s="108">
        <f t="shared" si="195"/>
        <v>2921.5299999999997</v>
      </c>
      <c r="FA156" s="108">
        <f t="shared" si="196"/>
        <v>2921.5299999999997</v>
      </c>
      <c r="FB156" s="108">
        <f t="shared" si="197"/>
        <v>2921.5299999999997</v>
      </c>
      <c r="FC156" s="108">
        <f t="shared" si="198"/>
        <v>2921.5299999999997</v>
      </c>
      <c r="FD156" s="108">
        <f t="shared" si="199"/>
        <v>2921.5299999999997</v>
      </c>
      <c r="FE156" s="108">
        <f t="shared" si="200"/>
        <v>2921.5299999999997</v>
      </c>
      <c r="FF156" s="108">
        <f t="shared" si="201"/>
        <v>2921.5299999999997</v>
      </c>
      <c r="FG156" s="108">
        <f t="shared" si="202"/>
        <v>2921.5299999999997</v>
      </c>
      <c r="FH156" s="108">
        <f t="shared" si="242"/>
        <v>2921.5299999999993</v>
      </c>
      <c r="FI156" s="108">
        <v>2921.5299999999993</v>
      </c>
    </row>
    <row r="157" spans="1:165" ht="12" customHeight="1" x14ac:dyDescent="0.25">
      <c r="A157" s="22">
        <f t="shared" si="243"/>
        <v>152</v>
      </c>
      <c r="B157" s="10" t="s">
        <v>150</v>
      </c>
      <c r="C157" s="28">
        <v>2021</v>
      </c>
      <c r="D157" s="282"/>
      <c r="E157" s="126">
        <f t="shared" si="175"/>
        <v>3422.6</v>
      </c>
      <c r="F157" s="11">
        <f>SUMIF(Площади!$A:$A,$B:$B,Площади!$C:$C)</f>
        <v>2691.2</v>
      </c>
      <c r="G157" s="11">
        <f>SUMIF(Площади!$A:$A,$B:$B,Площади!$G:$G)</f>
        <v>731.4</v>
      </c>
      <c r="H157" s="11">
        <f>SUMIF(Площади!$A:$A,$B:$B,Площади!$F:$F)</f>
        <v>366.3</v>
      </c>
      <c r="I157" s="124" t="s">
        <v>493</v>
      </c>
      <c r="J157" s="12">
        <v>27.35</v>
      </c>
      <c r="K157" s="26">
        <v>4.4800000000000004</v>
      </c>
      <c r="L157" s="26">
        <v>5.83</v>
      </c>
      <c r="M157" s="26">
        <v>7.93</v>
      </c>
      <c r="N157" s="26">
        <v>6.1</v>
      </c>
      <c r="O157" s="26">
        <v>2.78</v>
      </c>
      <c r="P157" s="26">
        <v>0</v>
      </c>
      <c r="Q157" s="26">
        <v>0</v>
      </c>
      <c r="R157" s="26">
        <v>0.23</v>
      </c>
      <c r="S157" s="35">
        <f t="shared" si="167"/>
        <v>28.444000000000003</v>
      </c>
      <c r="T157" s="33">
        <f t="shared" si="167"/>
        <v>4.6592000000000002</v>
      </c>
      <c r="U157" s="33">
        <f t="shared" si="167"/>
        <v>6.0632000000000001</v>
      </c>
      <c r="V157" s="33">
        <f t="shared" si="166"/>
        <v>8.2471999999999994</v>
      </c>
      <c r="W157" s="33">
        <f t="shared" si="166"/>
        <v>6.3439999999999994</v>
      </c>
      <c r="X157" s="33">
        <f t="shared" si="166"/>
        <v>2.8912</v>
      </c>
      <c r="Y157" s="33">
        <f t="shared" si="166"/>
        <v>0</v>
      </c>
      <c r="Z157" s="33">
        <f t="shared" si="166"/>
        <v>0</v>
      </c>
      <c r="AA157" s="33">
        <f t="shared" si="166"/>
        <v>0.23920000000000002</v>
      </c>
      <c r="AB157" s="36"/>
      <c r="AC157" s="36"/>
      <c r="AD157" s="122" t="s">
        <v>396</v>
      </c>
      <c r="AE157" s="37">
        <v>0</v>
      </c>
      <c r="AF157" s="38" t="s">
        <v>396</v>
      </c>
      <c r="AG157" s="282"/>
      <c r="AH157" s="26">
        <v>34.24</v>
      </c>
      <c r="AI157" s="26">
        <v>34.24</v>
      </c>
      <c r="AJ157" s="26">
        <v>2190</v>
      </c>
      <c r="AK157" s="26">
        <v>35.89</v>
      </c>
      <c r="AL157" s="26">
        <v>5.93</v>
      </c>
      <c r="AM157" s="282"/>
      <c r="AN157" s="15">
        <v>1.2999999999999999E-2</v>
      </c>
      <c r="AO157" s="15">
        <v>1.2999999999999999E-2</v>
      </c>
      <c r="AP157" s="16">
        <f t="shared" si="203"/>
        <v>7.7870000000000001E-4</v>
      </c>
      <c r="AQ157" s="15">
        <f t="shared" si="204"/>
        <v>2.5999999999999999E-2</v>
      </c>
      <c r="AR157" s="15">
        <v>0.68300000000000005</v>
      </c>
      <c r="AS157" s="282"/>
      <c r="AT157" s="13">
        <f t="shared" si="205"/>
        <v>4.7618999999999998</v>
      </c>
      <c r="AU157" s="13">
        <f t="shared" si="206"/>
        <v>4.7618999999999998</v>
      </c>
      <c r="AV157" s="13">
        <f t="shared" si="207"/>
        <v>0.28523781000000004</v>
      </c>
      <c r="AW157" s="13">
        <f t="shared" si="208"/>
        <v>9.5237999999999996</v>
      </c>
      <c r="AX157" s="13">
        <f t="shared" si="209"/>
        <v>250.18290000000002</v>
      </c>
      <c r="AY157" s="26">
        <f t="shared" si="210"/>
        <v>4.7638478349792554E-2</v>
      </c>
      <c r="AZ157" s="26">
        <f t="shared" si="211"/>
        <v>4.7638478349792554E-2</v>
      </c>
      <c r="BA157" s="26">
        <f t="shared" si="212"/>
        <v>0.1825135288669433</v>
      </c>
      <c r="BB157" s="26">
        <f t="shared" si="213"/>
        <v>9.9868282007830309E-2</v>
      </c>
      <c r="BC157" s="26">
        <f t="shared" si="214"/>
        <v>0.43346712937532866</v>
      </c>
      <c r="BD157" s="282"/>
      <c r="BE157" s="108">
        <f t="shared" si="215"/>
        <v>309172.20417865779</v>
      </c>
      <c r="BF157" s="108">
        <f t="shared" si="216"/>
        <v>54400.585646374653</v>
      </c>
      <c r="BG157" s="108">
        <f t="shared" si="176"/>
        <v>17688.361631144315</v>
      </c>
      <c r="BH157" s="108">
        <f t="shared" si="177"/>
        <v>2941.6012024104057</v>
      </c>
      <c r="BI157" s="108">
        <f t="shared" si="178"/>
        <v>1049.3169416411126</v>
      </c>
      <c r="BJ157" s="108">
        <f t="shared" si="173"/>
        <v>12886.635871178822</v>
      </c>
      <c r="BK157" s="108">
        <f>SUMIF('20.01'!$K:$K,$B:$B,'20.01'!$E:$E)</f>
        <v>19834.669999999998</v>
      </c>
      <c r="BL157" s="108">
        <f t="shared" si="217"/>
        <v>0</v>
      </c>
      <c r="BM157" s="108">
        <f>SUMIF('20.01'!$AI:$AI,$B:$B,'20.01'!$E:$E)</f>
        <v>0</v>
      </c>
      <c r="BN157" s="108">
        <f>SUMIF('20.01'!$L:$L,$B:$B,'20.01'!$E:$E)</f>
        <v>0</v>
      </c>
      <c r="BO157" s="108">
        <f>SUMIF('20.01'!$M:$M,$B:$B,'20.01'!$E:$E)</f>
        <v>0</v>
      </c>
      <c r="BP157" s="108">
        <f>SUMIF('20.01'!$N:$N,$B:$B,'20.01'!$E:$E)</f>
        <v>0</v>
      </c>
      <c r="BQ157" s="108">
        <f>SUMIF('20.01'!$O:$O,$B:$B,'20.01'!$E:$E)</f>
        <v>0</v>
      </c>
      <c r="BR157" s="108">
        <f>SUMIF('20.01'!$T:$T,$B:$B,'20.01'!$E:$E)</f>
        <v>0</v>
      </c>
      <c r="BS157" s="108">
        <f>SUMIF('20.01'!$AT:$AT,$B:$B,'20.01'!$E:$E)</f>
        <v>0</v>
      </c>
      <c r="BT157" s="108">
        <f>SUMIF('20.01'!$AO:$AO,$B:$B,'20.01'!$E:$E)</f>
        <v>0</v>
      </c>
      <c r="BU157" s="108">
        <f t="shared" si="218"/>
        <v>25617.72</v>
      </c>
      <c r="BV157" s="108">
        <f>SUMIF('20.01'!$AE:$AE,$B:$B,'20.01'!$E:$E)</f>
        <v>0</v>
      </c>
      <c r="BW157" s="108">
        <f>SUMIF('20.01'!$AF:$AF,$B:$B,'20.01'!$E:$E)</f>
        <v>0</v>
      </c>
      <c r="BX157" s="108">
        <f>SUMIF('20.01'!$AG:$AG,$B:$B,'20.01'!$E:$E)</f>
        <v>25617.72</v>
      </c>
      <c r="BY157" s="108">
        <f t="shared" si="219"/>
        <v>0</v>
      </c>
      <c r="BZ157" s="108">
        <f>SUMIF('20.01'!$AH:$AH,$B:$B,'20.01'!$E:$E)</f>
        <v>0</v>
      </c>
      <c r="CA157" s="108">
        <f>SUMIF('20.01'!$AP:$AP,$B:$B,'20.01'!$E:$E)</f>
        <v>0</v>
      </c>
      <c r="CB157" s="108">
        <f>SUMIF('20.01'!$AD:$AD,$B:$B,'20.01'!$E:$E)</f>
        <v>0</v>
      </c>
      <c r="CC157" s="108">
        <f t="shared" si="220"/>
        <v>0</v>
      </c>
      <c r="CD157" s="108">
        <f>SUMIF('20.01'!$Z:$Z,$B:$B,'20.01'!$E:$E)</f>
        <v>0</v>
      </c>
      <c r="CE157" s="108">
        <f>SUMIF('20.01'!$S:$S,$B:$B,'20.01'!$E:$E)</f>
        <v>0</v>
      </c>
      <c r="CF157" s="108">
        <f t="shared" si="221"/>
        <v>0</v>
      </c>
      <c r="CG157" s="108">
        <f>SUMIF('20.01'!$AJ:$AJ,$B:$B,'20.01'!$E:$E)</f>
        <v>0</v>
      </c>
      <c r="CH157" s="108">
        <f>SUMIF('20.01'!$AL:$AL,$B:$B,'20.01'!$E:$E)</f>
        <v>0</v>
      </c>
      <c r="CI157" s="108">
        <f>SUMIF('20.01'!$AM:$AM,$B:$B,'20.01'!$E:$E)</f>
        <v>0</v>
      </c>
      <c r="CJ157" s="108">
        <f>SUMIF('20.01'!$W:$W,$B:$B,'20.01'!$E:$E)</f>
        <v>0</v>
      </c>
      <c r="CK157" s="108">
        <f>SUMIF('20.01'!$AR:$AR,$B:$B,'20.01'!$E:$E)</f>
        <v>0</v>
      </c>
      <c r="CL157" s="108">
        <f t="shared" si="222"/>
        <v>0</v>
      </c>
      <c r="CM157" s="108">
        <f>SUMIF('20.01'!$P:$P,$B:$B,'20.01'!$E:$E)</f>
        <v>0</v>
      </c>
      <c r="CN157" s="108">
        <f>SUMIF('20.01'!$Q:$Q,$B:$B,'20.01'!$E:$E)</f>
        <v>0</v>
      </c>
      <c r="CO157" s="108">
        <f>SUMIF('20.01'!$AK:$AK,$B:$B,'20.01'!$E:$E)</f>
        <v>0</v>
      </c>
      <c r="CP157" s="108">
        <f>SUMIF('20.01'!$U:$U,$B:$B,'20.01'!$E:$E)</f>
        <v>0</v>
      </c>
      <c r="CQ157" s="108">
        <f>SUMIF('20.01'!$R:$R,$B:$B,'20.01'!$E:$E)</f>
        <v>0</v>
      </c>
      <c r="CR157" s="108">
        <f>SUMIF('20.01'!$V:$V,$B:$B,'20.01'!$E:$E)</f>
        <v>0</v>
      </c>
      <c r="CS157" s="108">
        <f t="shared" si="223"/>
        <v>0</v>
      </c>
      <c r="CT157" s="108">
        <f>SUMIF('20.01'!$AQ:$AQ,$B:$B,'20.01'!$E:$E)</f>
        <v>0</v>
      </c>
      <c r="CU157" s="108">
        <f>SUMIF('20.01'!$AC:$AC,$B:$B,'20.01'!$E:$E)</f>
        <v>0</v>
      </c>
      <c r="CV157" s="108">
        <f>SUMIF('20.01'!$AS:$AS,$B:$B,'20.01'!$E:$E)</f>
        <v>0</v>
      </c>
      <c r="CW157" s="108">
        <f t="shared" si="224"/>
        <v>226910.78</v>
      </c>
      <c r="CX157" s="108">
        <f>SUMIF('20.01'!$AB:$AB,$B:$B,'20.01'!$E:$E)</f>
        <v>226910.78</v>
      </c>
      <c r="CY157" s="108">
        <f>SUMIF('20.01'!$AA:$AA,$B:$B,'20.01'!$E:$E)</f>
        <v>0</v>
      </c>
      <c r="CZ157" s="108">
        <f>SUMIF('20.01'!$AN:$AN,$B:$B,'20.01'!$E:$E)</f>
        <v>0</v>
      </c>
      <c r="DA157" s="108">
        <f>SUMIF('20.01'!$X:$X,$B:$B,'20.01'!$E:$E)</f>
        <v>0</v>
      </c>
      <c r="DB157" s="108">
        <f>SUMIF('20.01'!$Y:$Y,$B:$B,'20.01'!$E:$E)</f>
        <v>0</v>
      </c>
      <c r="DC157" s="108">
        <f t="shared" si="225"/>
        <v>2243.1185322831566</v>
      </c>
      <c r="DD157" s="127">
        <f t="shared" si="226"/>
        <v>418532.92598174704</v>
      </c>
      <c r="DE157" s="127">
        <f t="shared" si="174"/>
        <v>308302.8461730649</v>
      </c>
      <c r="DF157" s="127">
        <f t="shared" si="227"/>
        <v>530.06181584023557</v>
      </c>
      <c r="DG157" s="127">
        <f t="shared" si="179"/>
        <v>242.83759072079437</v>
      </c>
      <c r="DH157" s="127">
        <f t="shared" si="180"/>
        <v>287.22422511944126</v>
      </c>
      <c r="DI157" s="108">
        <f>SUMIF('20.01'!$AZ:$AZ,$B:$B,'20.01'!$E:$E)+FH157*$DI$249</f>
        <v>53965.404056606138</v>
      </c>
      <c r="DJ157" s="108">
        <f>SUMIF('20.01'!$AY:$AY,$B:$B,'20.01'!$E:$E)</f>
        <v>0</v>
      </c>
      <c r="DK157" s="108">
        <f t="shared" si="181"/>
        <v>488.47547191959086</v>
      </c>
      <c r="DL157" s="108">
        <f>SUMIF('20.01'!$AX:$AX,$B:$B,'20.01'!$E:$E)</f>
        <v>0</v>
      </c>
      <c r="DM157" s="108">
        <f t="shared" si="182"/>
        <v>54757.177269355285</v>
      </c>
      <c r="DN157" s="108">
        <f>SUMIF('20.01'!$BA:$BA,$B:$B,'20.01'!$E:$E)</f>
        <v>0</v>
      </c>
      <c r="DO157" s="108">
        <f t="shared" si="183"/>
        <v>488.96119496094286</v>
      </c>
      <c r="DP157" s="108">
        <f>SUMIF('20.01'!$AW:$AW,$B:$B,'20.01'!$E:$E)</f>
        <v>0</v>
      </c>
      <c r="DQ157" s="108">
        <f t="shared" si="228"/>
        <v>259128.76892251772</v>
      </c>
      <c r="DR157" s="108">
        <f t="shared" si="229"/>
        <v>214572.73391787658</v>
      </c>
      <c r="DS157" s="108">
        <f t="shared" si="184"/>
        <v>69005.00998442428</v>
      </c>
      <c r="DT157" s="108">
        <f t="shared" si="185"/>
        <v>145567.7239334523</v>
      </c>
      <c r="DU157" s="108">
        <f t="shared" si="230"/>
        <v>36424.561112505748</v>
      </c>
      <c r="DV157" s="108">
        <f t="shared" si="231"/>
        <v>21626.58866919612</v>
      </c>
      <c r="DW157" s="108">
        <f t="shared" si="232"/>
        <v>14797.972443309631</v>
      </c>
      <c r="DX157" s="108">
        <f t="shared" si="233"/>
        <v>3066.207652374283</v>
      </c>
      <c r="DY157" s="108">
        <f t="shared" si="234"/>
        <v>1805.5944523855742</v>
      </c>
      <c r="DZ157" s="108">
        <f t="shared" si="235"/>
        <v>1260.6131999887089</v>
      </c>
      <c r="EA157" s="108">
        <f t="shared" si="236"/>
        <v>2425.1957165485323</v>
      </c>
      <c r="EB157" s="108">
        <f t="shared" si="237"/>
        <v>191.41891718174296</v>
      </c>
      <c r="EC157" s="108">
        <f t="shared" si="238"/>
        <v>2448.6516060307777</v>
      </c>
      <c r="ED157" s="108">
        <f t="shared" si="246"/>
        <v>44083.215098738066</v>
      </c>
      <c r="EE157" s="108">
        <f t="shared" si="186"/>
        <v>261688.43136435974</v>
      </c>
      <c r="EF157" s="108">
        <f t="shared" si="239"/>
        <v>141311.75293675426</v>
      </c>
      <c r="EG157" s="108">
        <f t="shared" si="187"/>
        <v>120376.67842760548</v>
      </c>
      <c r="EH157" s="108">
        <f t="shared" si="188"/>
        <v>0</v>
      </c>
      <c r="EI157" s="108">
        <f t="shared" si="240"/>
        <v>0</v>
      </c>
      <c r="EJ157" s="108">
        <f t="shared" si="189"/>
        <v>0</v>
      </c>
      <c r="EK157" s="108">
        <f t="shared" si="190"/>
        <v>0</v>
      </c>
      <c r="EL157" s="108">
        <f>SUMIF('20.01'!$BF:$BF,$B:$B,'20.01'!$E:$E)</f>
        <v>0</v>
      </c>
      <c r="EM157" s="108">
        <f>SUMIF('20.01'!$BH:$BH,$B:$B,'20.01'!$E:$E)</f>
        <v>6366.8</v>
      </c>
      <c r="EO157" s="115">
        <v>0</v>
      </c>
      <c r="EP157" s="107">
        <v>3.4064151163809471</v>
      </c>
      <c r="EQ157" s="108">
        <f t="shared" si="241"/>
        <v>3422.599999999999</v>
      </c>
      <c r="ER157" s="107">
        <v>3.0862285797727873</v>
      </c>
      <c r="ES157" s="108">
        <f t="shared" si="191"/>
        <v>3422.599999999999</v>
      </c>
      <c r="ET157" s="107">
        <v>0</v>
      </c>
      <c r="EU157" s="108">
        <f t="shared" si="192"/>
        <v>0</v>
      </c>
      <c r="EV157" s="108">
        <f t="shared" si="244"/>
        <v>3422.6</v>
      </c>
      <c r="EW157" s="108">
        <f t="shared" si="245"/>
        <v>3422.6</v>
      </c>
      <c r="EX157" s="108">
        <f t="shared" si="193"/>
        <v>3422.6</v>
      </c>
      <c r="EY157" s="108">
        <f t="shared" si="194"/>
        <v>3422.6</v>
      </c>
      <c r="EZ157" s="108">
        <f t="shared" si="195"/>
        <v>3422.6</v>
      </c>
      <c r="FA157" s="108">
        <f t="shared" si="196"/>
        <v>3422.6</v>
      </c>
      <c r="FB157" s="108">
        <f t="shared" si="197"/>
        <v>3422.6</v>
      </c>
      <c r="FC157" s="108">
        <f t="shared" si="198"/>
        <v>3422.6</v>
      </c>
      <c r="FD157" s="108">
        <f t="shared" si="199"/>
        <v>3422.6</v>
      </c>
      <c r="FE157" s="108">
        <f t="shared" si="200"/>
        <v>3422.6</v>
      </c>
      <c r="FF157" s="108">
        <f t="shared" si="201"/>
        <v>3422.6</v>
      </c>
      <c r="FG157" s="108">
        <f t="shared" si="202"/>
        <v>3422.6</v>
      </c>
      <c r="FH157" s="108">
        <f t="shared" si="242"/>
        <v>3422.599999999999</v>
      </c>
      <c r="FI157" s="108">
        <v>3422.599999999999</v>
      </c>
    </row>
    <row r="158" spans="1:165" ht="12" customHeight="1" x14ac:dyDescent="0.25">
      <c r="A158" s="22">
        <f t="shared" si="243"/>
        <v>153</v>
      </c>
      <c r="B158" s="10" t="s">
        <v>151</v>
      </c>
      <c r="C158" s="28">
        <v>2021</v>
      </c>
      <c r="D158" s="282"/>
      <c r="E158" s="126">
        <f t="shared" si="175"/>
        <v>4893.8599999999997</v>
      </c>
      <c r="F158" s="11">
        <f>SUMIF(Площади!$A:$A,$B:$B,Площади!$C:$C)</f>
        <v>4893.8599999999997</v>
      </c>
      <c r="G158" s="11">
        <f>SUMIF(Площади!$A:$A,$B:$B,Площади!$G:$G)</f>
        <v>0</v>
      </c>
      <c r="H158" s="11">
        <f>SUMIF(Площади!$A:$A,$B:$B,Площади!$F:$F)</f>
        <v>488.4</v>
      </c>
      <c r="I158" s="124" t="s">
        <v>493</v>
      </c>
      <c r="J158" s="12">
        <v>27.35</v>
      </c>
      <c r="K158" s="26">
        <v>4.4800000000000004</v>
      </c>
      <c r="L158" s="26">
        <v>5.83</v>
      </c>
      <c r="M158" s="26">
        <v>7.93</v>
      </c>
      <c r="N158" s="26">
        <v>6.1</v>
      </c>
      <c r="O158" s="26">
        <v>2.78</v>
      </c>
      <c r="P158" s="26">
        <v>0</v>
      </c>
      <c r="Q158" s="26">
        <v>0</v>
      </c>
      <c r="R158" s="26">
        <v>0.23</v>
      </c>
      <c r="S158" s="35">
        <f t="shared" si="167"/>
        <v>28.444000000000003</v>
      </c>
      <c r="T158" s="33">
        <f t="shared" si="167"/>
        <v>4.6592000000000002</v>
      </c>
      <c r="U158" s="33">
        <f t="shared" si="167"/>
        <v>6.0632000000000001</v>
      </c>
      <c r="V158" s="33">
        <f t="shared" si="166"/>
        <v>8.2471999999999994</v>
      </c>
      <c r="W158" s="33">
        <f t="shared" si="166"/>
        <v>6.3439999999999994</v>
      </c>
      <c r="X158" s="33">
        <f t="shared" si="166"/>
        <v>2.8912</v>
      </c>
      <c r="Y158" s="33">
        <f t="shared" si="166"/>
        <v>0</v>
      </c>
      <c r="Z158" s="33">
        <f t="shared" si="166"/>
        <v>0</v>
      </c>
      <c r="AA158" s="33">
        <f t="shared" si="166"/>
        <v>0.23920000000000002</v>
      </c>
      <c r="AB158" s="36"/>
      <c r="AC158" s="36"/>
      <c r="AD158" s="122" t="s">
        <v>396</v>
      </c>
      <c r="AE158" s="37">
        <v>0</v>
      </c>
      <c r="AF158" s="38" t="s">
        <v>396</v>
      </c>
      <c r="AG158" s="282"/>
      <c r="AH158" s="26">
        <v>34.24</v>
      </c>
      <c r="AI158" s="26">
        <v>34.24</v>
      </c>
      <c r="AJ158" s="26">
        <v>2190</v>
      </c>
      <c r="AK158" s="26">
        <v>35.89</v>
      </c>
      <c r="AL158" s="26">
        <v>5.93</v>
      </c>
      <c r="AM158" s="282"/>
      <c r="AN158" s="15">
        <v>1.2999999999999999E-2</v>
      </c>
      <c r="AO158" s="15">
        <v>1.2999999999999999E-2</v>
      </c>
      <c r="AP158" s="16">
        <f t="shared" si="203"/>
        <v>7.7870000000000001E-4</v>
      </c>
      <c r="AQ158" s="15">
        <f t="shared" si="204"/>
        <v>2.5999999999999999E-2</v>
      </c>
      <c r="AR158" s="15">
        <v>0.68300000000000005</v>
      </c>
      <c r="AS158" s="282"/>
      <c r="AT158" s="13">
        <f t="shared" si="205"/>
        <v>6.3491999999999997</v>
      </c>
      <c r="AU158" s="13">
        <f t="shared" si="206"/>
        <v>6.3491999999999997</v>
      </c>
      <c r="AV158" s="13">
        <f t="shared" si="207"/>
        <v>0.38031707999999997</v>
      </c>
      <c r="AW158" s="13">
        <f t="shared" si="208"/>
        <v>12.698399999999999</v>
      </c>
      <c r="AX158" s="13">
        <f t="shared" si="209"/>
        <v>333.5772</v>
      </c>
      <c r="AY158" s="26">
        <f t="shared" si="210"/>
        <v>4.4422318578790566E-2</v>
      </c>
      <c r="AZ158" s="26">
        <f t="shared" si="211"/>
        <v>4.4422318578790566E-2</v>
      </c>
      <c r="BA158" s="26">
        <f t="shared" si="212"/>
        <v>0.17019171067419175</v>
      </c>
      <c r="BB158" s="26">
        <f t="shared" si="213"/>
        <v>9.3125993796308024E-2</v>
      </c>
      <c r="BC158" s="26">
        <f t="shared" si="214"/>
        <v>0.40420298006072913</v>
      </c>
      <c r="BD158" s="282"/>
      <c r="BE158" s="108">
        <f t="shared" si="215"/>
        <v>537932.48322315386</v>
      </c>
      <c r="BF158" s="108">
        <f t="shared" si="216"/>
        <v>88494.873888028727</v>
      </c>
      <c r="BG158" s="108">
        <f t="shared" si="176"/>
        <v>25291.990139715988</v>
      </c>
      <c r="BH158" s="108">
        <f t="shared" si="177"/>
        <v>4206.0960849728835</v>
      </c>
      <c r="BI158" s="108">
        <f t="shared" si="178"/>
        <v>1500.3828107344641</v>
      </c>
      <c r="BJ158" s="108">
        <f t="shared" si="173"/>
        <v>18426.164852605387</v>
      </c>
      <c r="BK158" s="108">
        <f>SUMIF('20.01'!$K:$K,$B:$B,'20.01'!$E:$E)</f>
        <v>39070.239999999998</v>
      </c>
      <c r="BL158" s="108">
        <f t="shared" si="217"/>
        <v>0</v>
      </c>
      <c r="BM158" s="108">
        <f>SUMIF('20.01'!$AI:$AI,$B:$B,'20.01'!$E:$E)</f>
        <v>0</v>
      </c>
      <c r="BN158" s="108">
        <f>SUMIF('20.01'!$L:$L,$B:$B,'20.01'!$E:$E)</f>
        <v>0</v>
      </c>
      <c r="BO158" s="108">
        <f>SUMIF('20.01'!$M:$M,$B:$B,'20.01'!$E:$E)</f>
        <v>0</v>
      </c>
      <c r="BP158" s="108">
        <f>SUMIF('20.01'!$N:$N,$B:$B,'20.01'!$E:$E)</f>
        <v>0</v>
      </c>
      <c r="BQ158" s="108">
        <f>SUMIF('20.01'!$O:$O,$B:$B,'20.01'!$E:$E)</f>
        <v>0</v>
      </c>
      <c r="BR158" s="108">
        <f>SUMIF('20.01'!$T:$T,$B:$B,'20.01'!$E:$E)</f>
        <v>0</v>
      </c>
      <c r="BS158" s="108">
        <f>SUMIF('20.01'!$AT:$AT,$B:$B,'20.01'!$E:$E)</f>
        <v>0</v>
      </c>
      <c r="BT158" s="108">
        <f>SUMIF('20.01'!$AO:$AO,$B:$B,'20.01'!$E:$E)</f>
        <v>0</v>
      </c>
      <c r="BU158" s="108">
        <f t="shared" si="218"/>
        <v>0</v>
      </c>
      <c r="BV158" s="108">
        <f>SUMIF('20.01'!$AE:$AE,$B:$B,'20.01'!$E:$E)</f>
        <v>0</v>
      </c>
      <c r="BW158" s="108">
        <f>SUMIF('20.01'!$AF:$AF,$B:$B,'20.01'!$E:$E)</f>
        <v>0</v>
      </c>
      <c r="BX158" s="108">
        <f>SUMIF('20.01'!$AG:$AG,$B:$B,'20.01'!$E:$E)</f>
        <v>0</v>
      </c>
      <c r="BY158" s="108">
        <f t="shared" si="219"/>
        <v>0</v>
      </c>
      <c r="BZ158" s="108">
        <f>SUMIF('20.01'!$AH:$AH,$B:$B,'20.01'!$E:$E)</f>
        <v>0</v>
      </c>
      <c r="CA158" s="108">
        <f>SUMIF('20.01'!$AP:$AP,$B:$B,'20.01'!$E:$E)</f>
        <v>0</v>
      </c>
      <c r="CB158" s="108">
        <f>SUMIF('20.01'!$AD:$AD,$B:$B,'20.01'!$E:$E)</f>
        <v>0</v>
      </c>
      <c r="CC158" s="108">
        <f t="shared" si="220"/>
        <v>0</v>
      </c>
      <c r="CD158" s="108">
        <f>SUMIF('20.01'!$Z:$Z,$B:$B,'20.01'!$E:$E)</f>
        <v>0</v>
      </c>
      <c r="CE158" s="108">
        <f>SUMIF('20.01'!$S:$S,$B:$B,'20.01'!$E:$E)</f>
        <v>0</v>
      </c>
      <c r="CF158" s="108">
        <f t="shared" si="221"/>
        <v>0</v>
      </c>
      <c r="CG158" s="108">
        <f>SUMIF('20.01'!$AJ:$AJ,$B:$B,'20.01'!$E:$E)</f>
        <v>0</v>
      </c>
      <c r="CH158" s="108">
        <f>SUMIF('20.01'!$AL:$AL,$B:$B,'20.01'!$E:$E)</f>
        <v>0</v>
      </c>
      <c r="CI158" s="108">
        <f>SUMIF('20.01'!$AM:$AM,$B:$B,'20.01'!$E:$E)</f>
        <v>0</v>
      </c>
      <c r="CJ158" s="108">
        <f>SUMIF('20.01'!$W:$W,$B:$B,'20.01'!$E:$E)</f>
        <v>0</v>
      </c>
      <c r="CK158" s="108">
        <f>SUMIF('20.01'!$AR:$AR,$B:$B,'20.01'!$E:$E)</f>
        <v>0</v>
      </c>
      <c r="CL158" s="108">
        <f t="shared" si="222"/>
        <v>0</v>
      </c>
      <c r="CM158" s="108">
        <f>SUMIF('20.01'!$P:$P,$B:$B,'20.01'!$E:$E)</f>
        <v>0</v>
      </c>
      <c r="CN158" s="108">
        <f>SUMIF('20.01'!$Q:$Q,$B:$B,'20.01'!$E:$E)</f>
        <v>0</v>
      </c>
      <c r="CO158" s="108">
        <f>SUMIF('20.01'!$AK:$AK,$B:$B,'20.01'!$E:$E)</f>
        <v>0</v>
      </c>
      <c r="CP158" s="108">
        <f>SUMIF('20.01'!$U:$U,$B:$B,'20.01'!$E:$E)</f>
        <v>0</v>
      </c>
      <c r="CQ158" s="108">
        <f>SUMIF('20.01'!$R:$R,$B:$B,'20.01'!$E:$E)</f>
        <v>0</v>
      </c>
      <c r="CR158" s="108">
        <f>SUMIF('20.01'!$V:$V,$B:$B,'20.01'!$E:$E)</f>
        <v>0</v>
      </c>
      <c r="CS158" s="108">
        <f t="shared" si="223"/>
        <v>0</v>
      </c>
      <c r="CT158" s="108">
        <f>SUMIF('20.01'!$AQ:$AQ,$B:$B,'20.01'!$E:$E)</f>
        <v>0</v>
      </c>
      <c r="CU158" s="108">
        <f>SUMIF('20.01'!$AC:$AC,$B:$B,'20.01'!$E:$E)</f>
        <v>0</v>
      </c>
      <c r="CV158" s="108">
        <f>SUMIF('20.01'!$AS:$AS,$B:$B,'20.01'!$E:$E)</f>
        <v>0</v>
      </c>
      <c r="CW158" s="108">
        <f t="shared" si="224"/>
        <v>446230.25</v>
      </c>
      <c r="CX158" s="108">
        <f>SUMIF('20.01'!$AB:$AB,$B:$B,'20.01'!$E:$E)</f>
        <v>446230.25</v>
      </c>
      <c r="CY158" s="108">
        <f>SUMIF('20.01'!$AA:$AA,$B:$B,'20.01'!$E:$E)</f>
        <v>0</v>
      </c>
      <c r="CZ158" s="108">
        <f>SUMIF('20.01'!$AN:$AN,$B:$B,'20.01'!$E:$E)</f>
        <v>0</v>
      </c>
      <c r="DA158" s="108">
        <f>SUMIF('20.01'!$X:$X,$B:$B,'20.01'!$E:$E)</f>
        <v>0</v>
      </c>
      <c r="DB158" s="108">
        <f>SUMIF('20.01'!$Y:$Y,$B:$B,'20.01'!$E:$E)</f>
        <v>0</v>
      </c>
      <c r="DC158" s="108">
        <f t="shared" si="225"/>
        <v>3207.3593351251243</v>
      </c>
      <c r="DD158" s="127">
        <f t="shared" si="226"/>
        <v>602486.92882885318</v>
      </c>
      <c r="DE158" s="127">
        <f t="shared" si="174"/>
        <v>440831.81405145663</v>
      </c>
      <c r="DF158" s="127">
        <f t="shared" si="227"/>
        <v>757.91746568921167</v>
      </c>
      <c r="DG158" s="127">
        <f t="shared" si="179"/>
        <v>347.225259079316</v>
      </c>
      <c r="DH158" s="127">
        <f t="shared" si="180"/>
        <v>410.69220660989566</v>
      </c>
      <c r="DI158" s="108">
        <f>SUMIF('20.01'!$AZ:$AZ,$B:$B,'20.01'!$E:$E)+FH158*$DI$249</f>
        <v>81204.157588109185</v>
      </c>
      <c r="DJ158" s="108">
        <f>SUMIF('20.01'!$AY:$AY,$B:$B,'20.01'!$E:$E)</f>
        <v>0</v>
      </c>
      <c r="DK158" s="108">
        <f t="shared" si="181"/>
        <v>698.45455881739304</v>
      </c>
      <c r="DL158" s="108">
        <f>SUMIF('20.01'!$AX:$AX,$B:$B,'20.01'!$E:$E)</f>
        <v>0</v>
      </c>
      <c r="DM158" s="108">
        <f t="shared" si="182"/>
        <v>78295.436087011956</v>
      </c>
      <c r="DN158" s="108">
        <f>SUMIF('20.01'!$BA:$BA,$B:$B,'20.01'!$E:$E)</f>
        <v>0</v>
      </c>
      <c r="DO158" s="108">
        <f t="shared" si="183"/>
        <v>699.1490777688191</v>
      </c>
      <c r="DP158" s="108">
        <f>SUMIF('20.01'!$AW:$AW,$B:$B,'20.01'!$E:$E)</f>
        <v>0</v>
      </c>
      <c r="DQ158" s="108">
        <f t="shared" si="228"/>
        <v>370519.46388101217</v>
      </c>
      <c r="DR158" s="108">
        <f t="shared" si="229"/>
        <v>306810.29615243955</v>
      </c>
      <c r="DS158" s="108">
        <f t="shared" si="184"/>
        <v>98667.93027592318</v>
      </c>
      <c r="DT158" s="108">
        <f t="shared" si="185"/>
        <v>208142.36587651639</v>
      </c>
      <c r="DU158" s="108">
        <f t="shared" si="230"/>
        <v>52082.248187356818</v>
      </c>
      <c r="DV158" s="108">
        <f t="shared" si="231"/>
        <v>30923.127804777698</v>
      </c>
      <c r="DW158" s="108">
        <f t="shared" si="232"/>
        <v>21159.120382579116</v>
      </c>
      <c r="DX158" s="108">
        <f t="shared" si="233"/>
        <v>4384.2666340350643</v>
      </c>
      <c r="DY158" s="108">
        <f t="shared" si="234"/>
        <v>2581.7584487675063</v>
      </c>
      <c r="DZ158" s="108">
        <f t="shared" si="235"/>
        <v>1802.508185267558</v>
      </c>
      <c r="EA158" s="108">
        <f t="shared" si="236"/>
        <v>3467.705343711857</v>
      </c>
      <c r="EB158" s="108">
        <f t="shared" si="237"/>
        <v>273.70343658009841</v>
      </c>
      <c r="EC158" s="108">
        <f t="shared" si="238"/>
        <v>3501.2441268888515</v>
      </c>
      <c r="ED158" s="108">
        <f t="shared" si="246"/>
        <v>63033.098534187557</v>
      </c>
      <c r="EE158" s="108">
        <f t="shared" si="186"/>
        <v>374179.43864804122</v>
      </c>
      <c r="EF158" s="108">
        <f t="shared" si="239"/>
        <v>202056.89686994228</v>
      </c>
      <c r="EG158" s="108">
        <f t="shared" si="187"/>
        <v>172122.54177809897</v>
      </c>
      <c r="EH158" s="108">
        <f t="shared" si="188"/>
        <v>0</v>
      </c>
      <c r="EI158" s="108">
        <f t="shared" si="240"/>
        <v>0</v>
      </c>
      <c r="EJ158" s="108">
        <f t="shared" si="189"/>
        <v>0</v>
      </c>
      <c r="EK158" s="108">
        <f t="shared" si="190"/>
        <v>0</v>
      </c>
      <c r="EL158" s="108">
        <f>SUMIF('20.01'!$BF:$BF,$B:$B,'20.01'!$E:$E)</f>
        <v>0</v>
      </c>
      <c r="EM158" s="108">
        <f>SUMIF('20.01'!$BH:$BH,$B:$B,'20.01'!$E:$E)</f>
        <v>11305</v>
      </c>
      <c r="EO158" s="115">
        <v>0</v>
      </c>
      <c r="EP158" s="107">
        <v>3.4064186229347091</v>
      </c>
      <c r="EQ158" s="108">
        <f t="shared" si="241"/>
        <v>4893.8599999999997</v>
      </c>
      <c r="ER158" s="107">
        <v>3.0862330487480296</v>
      </c>
      <c r="ES158" s="108">
        <f t="shared" si="191"/>
        <v>4893.8599999999997</v>
      </c>
      <c r="ET158" s="107">
        <v>0</v>
      </c>
      <c r="EU158" s="108">
        <f t="shared" si="192"/>
        <v>0</v>
      </c>
      <c r="EV158" s="108">
        <f t="shared" si="244"/>
        <v>4893.8599999999997</v>
      </c>
      <c r="EW158" s="108">
        <f t="shared" si="245"/>
        <v>4893.8599999999997</v>
      </c>
      <c r="EX158" s="108">
        <f t="shared" si="193"/>
        <v>4893.8599999999997</v>
      </c>
      <c r="EY158" s="108">
        <f t="shared" si="194"/>
        <v>4893.8599999999997</v>
      </c>
      <c r="EZ158" s="108">
        <f t="shared" si="195"/>
        <v>4893.8599999999997</v>
      </c>
      <c r="FA158" s="108">
        <f t="shared" si="196"/>
        <v>4893.8599999999997</v>
      </c>
      <c r="FB158" s="108">
        <f t="shared" si="197"/>
        <v>4893.8599999999997</v>
      </c>
      <c r="FC158" s="108">
        <f t="shared" si="198"/>
        <v>4893.8599999999997</v>
      </c>
      <c r="FD158" s="108">
        <f t="shared" si="199"/>
        <v>4893.8599999999997</v>
      </c>
      <c r="FE158" s="108">
        <f t="shared" si="200"/>
        <v>4893.8599999999997</v>
      </c>
      <c r="FF158" s="108">
        <f t="shared" si="201"/>
        <v>4893.8599999999997</v>
      </c>
      <c r="FG158" s="108">
        <f t="shared" si="202"/>
        <v>4893.8599999999997</v>
      </c>
      <c r="FH158" s="108">
        <f t="shared" si="242"/>
        <v>4893.8599999999997</v>
      </c>
      <c r="FI158" s="108">
        <v>4893.8599999999997</v>
      </c>
    </row>
    <row r="159" spans="1:165" ht="12" customHeight="1" x14ac:dyDescent="0.25">
      <c r="A159" s="22">
        <f t="shared" si="243"/>
        <v>154</v>
      </c>
      <c r="B159" s="10" t="s">
        <v>152</v>
      </c>
      <c r="C159" s="28">
        <v>2021</v>
      </c>
      <c r="D159" s="282"/>
      <c r="E159" s="126">
        <f t="shared" si="175"/>
        <v>4886.43</v>
      </c>
      <c r="F159" s="11">
        <f>SUMIF(Площади!$A:$A,$B:$B,Площади!$C:$C)</f>
        <v>4886.43</v>
      </c>
      <c r="G159" s="11">
        <f>SUMIF(Площади!$A:$A,$B:$B,Площади!$G:$G)</f>
        <v>0</v>
      </c>
      <c r="H159" s="11">
        <f>SUMIF(Площади!$A:$A,$B:$B,Площади!$F:$F)</f>
        <v>451.5</v>
      </c>
      <c r="I159" s="124" t="s">
        <v>493</v>
      </c>
      <c r="J159" s="12">
        <v>27.35</v>
      </c>
      <c r="K159" s="26">
        <v>4.4800000000000004</v>
      </c>
      <c r="L159" s="26">
        <v>5.83</v>
      </c>
      <c r="M159" s="26">
        <v>7.93</v>
      </c>
      <c r="N159" s="26">
        <v>6.1</v>
      </c>
      <c r="O159" s="26">
        <v>2.78</v>
      </c>
      <c r="P159" s="26">
        <v>0</v>
      </c>
      <c r="Q159" s="26">
        <v>0</v>
      </c>
      <c r="R159" s="26">
        <v>0.23</v>
      </c>
      <c r="S159" s="35">
        <f t="shared" si="167"/>
        <v>28.444000000000003</v>
      </c>
      <c r="T159" s="33">
        <f t="shared" si="167"/>
        <v>4.6592000000000002</v>
      </c>
      <c r="U159" s="33">
        <f t="shared" si="167"/>
        <v>6.0632000000000001</v>
      </c>
      <c r="V159" s="33">
        <f t="shared" si="166"/>
        <v>8.2471999999999994</v>
      </c>
      <c r="W159" s="33">
        <f t="shared" si="166"/>
        <v>6.3439999999999994</v>
      </c>
      <c r="X159" s="33">
        <f t="shared" si="166"/>
        <v>2.8912</v>
      </c>
      <c r="Y159" s="33">
        <f t="shared" si="166"/>
        <v>0</v>
      </c>
      <c r="Z159" s="33">
        <f t="shared" si="166"/>
        <v>0</v>
      </c>
      <c r="AA159" s="33">
        <f t="shared" si="166"/>
        <v>0.23920000000000002</v>
      </c>
      <c r="AB159" s="36"/>
      <c r="AC159" s="36"/>
      <c r="AD159" s="122" t="s">
        <v>396</v>
      </c>
      <c r="AE159" s="37">
        <v>0</v>
      </c>
      <c r="AF159" s="38" t="s">
        <v>396</v>
      </c>
      <c r="AG159" s="282"/>
      <c r="AH159" s="26">
        <v>34.24</v>
      </c>
      <c r="AI159" s="26">
        <v>34.24</v>
      </c>
      <c r="AJ159" s="26">
        <v>2190</v>
      </c>
      <c r="AK159" s="26">
        <v>35.89</v>
      </c>
      <c r="AL159" s="26">
        <v>5.93</v>
      </c>
      <c r="AM159" s="282"/>
      <c r="AN159" s="15">
        <v>1.2999999999999999E-2</v>
      </c>
      <c r="AO159" s="15">
        <v>1.2999999999999999E-2</v>
      </c>
      <c r="AP159" s="16">
        <f t="shared" si="203"/>
        <v>7.7870000000000001E-4</v>
      </c>
      <c r="AQ159" s="15">
        <f t="shared" si="204"/>
        <v>2.5999999999999999E-2</v>
      </c>
      <c r="AR159" s="15">
        <v>0.68300000000000005</v>
      </c>
      <c r="AS159" s="282"/>
      <c r="AT159" s="13">
        <f t="shared" si="205"/>
        <v>5.8694999999999995</v>
      </c>
      <c r="AU159" s="13">
        <f t="shared" si="206"/>
        <v>5.8694999999999995</v>
      </c>
      <c r="AV159" s="13">
        <f t="shared" si="207"/>
        <v>0.35158305000000001</v>
      </c>
      <c r="AW159" s="13">
        <f t="shared" si="208"/>
        <v>11.738999999999999</v>
      </c>
      <c r="AX159" s="13">
        <f t="shared" si="209"/>
        <v>308.37450000000001</v>
      </c>
      <c r="AY159" s="26">
        <f t="shared" si="210"/>
        <v>4.1128529417181862E-2</v>
      </c>
      <c r="AZ159" s="26">
        <f t="shared" si="211"/>
        <v>4.1128529417181862E-2</v>
      </c>
      <c r="BA159" s="26">
        <f t="shared" si="212"/>
        <v>0.15757247714589176</v>
      </c>
      <c r="BB159" s="26">
        <f t="shared" si="213"/>
        <v>8.6220964998986974E-2</v>
      </c>
      <c r="BC159" s="26">
        <f t="shared" si="214"/>
        <v>0.37423247340082633</v>
      </c>
      <c r="BD159" s="282"/>
      <c r="BE159" s="108">
        <f t="shared" si="215"/>
        <v>77167.505977302222</v>
      </c>
      <c r="BF159" s="108">
        <f t="shared" si="216"/>
        <v>77167.505977302222</v>
      </c>
      <c r="BG159" s="108">
        <f t="shared" si="176"/>
        <v>25253.5911077171</v>
      </c>
      <c r="BH159" s="108">
        <f t="shared" si="177"/>
        <v>4199.710268069387</v>
      </c>
      <c r="BI159" s="108">
        <f t="shared" si="178"/>
        <v>1498.1048860934332</v>
      </c>
      <c r="BJ159" s="108">
        <f t="shared" si="173"/>
        <v>18398.189715422297</v>
      </c>
      <c r="BK159" s="108">
        <f>SUMIF('20.01'!$K:$K,$B:$B,'20.01'!$E:$E)</f>
        <v>27817.91</v>
      </c>
      <c r="BL159" s="108">
        <f t="shared" si="217"/>
        <v>0</v>
      </c>
      <c r="BM159" s="108">
        <f>SUMIF('20.01'!$AI:$AI,$B:$B,'20.01'!$E:$E)</f>
        <v>0</v>
      </c>
      <c r="BN159" s="108">
        <f>SUMIF('20.01'!$L:$L,$B:$B,'20.01'!$E:$E)</f>
        <v>0</v>
      </c>
      <c r="BO159" s="108">
        <f>SUMIF('20.01'!$M:$M,$B:$B,'20.01'!$E:$E)</f>
        <v>0</v>
      </c>
      <c r="BP159" s="108">
        <f>SUMIF('20.01'!$N:$N,$B:$B,'20.01'!$E:$E)</f>
        <v>0</v>
      </c>
      <c r="BQ159" s="108">
        <f>SUMIF('20.01'!$O:$O,$B:$B,'20.01'!$E:$E)</f>
        <v>0</v>
      </c>
      <c r="BR159" s="108">
        <f>SUMIF('20.01'!$T:$T,$B:$B,'20.01'!$E:$E)</f>
        <v>0</v>
      </c>
      <c r="BS159" s="108">
        <f>SUMIF('20.01'!$AT:$AT,$B:$B,'20.01'!$E:$E)</f>
        <v>0</v>
      </c>
      <c r="BT159" s="108">
        <f>SUMIF('20.01'!$AO:$AO,$B:$B,'20.01'!$E:$E)</f>
        <v>0</v>
      </c>
      <c r="BU159" s="108">
        <f t="shared" si="218"/>
        <v>0</v>
      </c>
      <c r="BV159" s="108">
        <f>SUMIF('20.01'!$AE:$AE,$B:$B,'20.01'!$E:$E)</f>
        <v>0</v>
      </c>
      <c r="BW159" s="108">
        <f>SUMIF('20.01'!$AF:$AF,$B:$B,'20.01'!$E:$E)</f>
        <v>0</v>
      </c>
      <c r="BX159" s="108">
        <f>SUMIF('20.01'!$AG:$AG,$B:$B,'20.01'!$E:$E)</f>
        <v>0</v>
      </c>
      <c r="BY159" s="108">
        <f t="shared" si="219"/>
        <v>0</v>
      </c>
      <c r="BZ159" s="108">
        <f>SUMIF('20.01'!$AH:$AH,$B:$B,'20.01'!$E:$E)</f>
        <v>0</v>
      </c>
      <c r="CA159" s="108">
        <f>SUMIF('20.01'!$AP:$AP,$B:$B,'20.01'!$E:$E)</f>
        <v>0</v>
      </c>
      <c r="CB159" s="108">
        <f>SUMIF('20.01'!$AD:$AD,$B:$B,'20.01'!$E:$E)</f>
        <v>0</v>
      </c>
      <c r="CC159" s="108">
        <f t="shared" si="220"/>
        <v>0</v>
      </c>
      <c r="CD159" s="108">
        <f>SUMIF('20.01'!$Z:$Z,$B:$B,'20.01'!$E:$E)</f>
        <v>0</v>
      </c>
      <c r="CE159" s="108">
        <f>SUMIF('20.01'!$S:$S,$B:$B,'20.01'!$E:$E)</f>
        <v>0</v>
      </c>
      <c r="CF159" s="108">
        <f t="shared" si="221"/>
        <v>0</v>
      </c>
      <c r="CG159" s="108">
        <f>SUMIF('20.01'!$AJ:$AJ,$B:$B,'20.01'!$E:$E)</f>
        <v>0</v>
      </c>
      <c r="CH159" s="108">
        <f>SUMIF('20.01'!$AL:$AL,$B:$B,'20.01'!$E:$E)</f>
        <v>0</v>
      </c>
      <c r="CI159" s="108">
        <f>SUMIF('20.01'!$AM:$AM,$B:$B,'20.01'!$E:$E)</f>
        <v>0</v>
      </c>
      <c r="CJ159" s="108">
        <f>SUMIF('20.01'!$W:$W,$B:$B,'20.01'!$E:$E)</f>
        <v>0</v>
      </c>
      <c r="CK159" s="108">
        <f>SUMIF('20.01'!$AR:$AR,$B:$B,'20.01'!$E:$E)</f>
        <v>0</v>
      </c>
      <c r="CL159" s="108">
        <f t="shared" si="222"/>
        <v>0</v>
      </c>
      <c r="CM159" s="108">
        <f>SUMIF('20.01'!$P:$P,$B:$B,'20.01'!$E:$E)</f>
        <v>0</v>
      </c>
      <c r="CN159" s="108">
        <f>SUMIF('20.01'!$Q:$Q,$B:$B,'20.01'!$E:$E)</f>
        <v>0</v>
      </c>
      <c r="CO159" s="108">
        <f>SUMIF('20.01'!$AK:$AK,$B:$B,'20.01'!$E:$E)</f>
        <v>0</v>
      </c>
      <c r="CP159" s="108">
        <f>SUMIF('20.01'!$U:$U,$B:$B,'20.01'!$E:$E)</f>
        <v>0</v>
      </c>
      <c r="CQ159" s="108">
        <f>SUMIF('20.01'!$R:$R,$B:$B,'20.01'!$E:$E)</f>
        <v>0</v>
      </c>
      <c r="CR159" s="108">
        <f>SUMIF('20.01'!$V:$V,$B:$B,'20.01'!$E:$E)</f>
        <v>0</v>
      </c>
      <c r="CS159" s="108">
        <f t="shared" si="223"/>
        <v>0</v>
      </c>
      <c r="CT159" s="108">
        <f>SUMIF('20.01'!$AQ:$AQ,$B:$B,'20.01'!$E:$E)</f>
        <v>0</v>
      </c>
      <c r="CU159" s="108">
        <f>SUMIF('20.01'!$AC:$AC,$B:$B,'20.01'!$E:$E)</f>
        <v>0</v>
      </c>
      <c r="CV159" s="108">
        <f>SUMIF('20.01'!$AS:$AS,$B:$B,'20.01'!$E:$E)</f>
        <v>0</v>
      </c>
      <c r="CW159" s="108">
        <f t="shared" si="224"/>
        <v>0</v>
      </c>
      <c r="CX159" s="108">
        <f>SUMIF('20.01'!$AB:$AB,$B:$B,'20.01'!$E:$E)</f>
        <v>0</v>
      </c>
      <c r="CY159" s="108">
        <f>SUMIF('20.01'!$AA:$AA,$B:$B,'20.01'!$E:$E)</f>
        <v>0</v>
      </c>
      <c r="CZ159" s="108">
        <f>SUMIF('20.01'!$AN:$AN,$B:$B,'20.01'!$E:$E)</f>
        <v>0</v>
      </c>
      <c r="DA159" s="108">
        <f>SUMIF('20.01'!$X:$X,$B:$B,'20.01'!$E:$E)</f>
        <v>0</v>
      </c>
      <c r="DB159" s="108">
        <f>SUMIF('20.01'!$Y:$Y,$B:$B,'20.01'!$E:$E)</f>
        <v>0</v>
      </c>
      <c r="DC159" s="108">
        <f t="shared" si="225"/>
        <v>0</v>
      </c>
      <c r="DD159" s="127">
        <f t="shared" si="226"/>
        <v>602590.3538854348</v>
      </c>
      <c r="DE159" s="127">
        <f t="shared" si="174"/>
        <v>440162.53042290953</v>
      </c>
      <c r="DF159" s="127">
        <f t="shared" si="227"/>
        <v>756.76677344013422</v>
      </c>
      <c r="DG159" s="127">
        <f t="shared" si="179"/>
        <v>346.69809163379057</v>
      </c>
      <c r="DH159" s="127">
        <f t="shared" si="180"/>
        <v>410.06868180634365</v>
      </c>
      <c r="DI159" s="108">
        <f>SUMIF('20.01'!$AZ:$AZ,$B:$B,'20.01'!$E:$E)+FH159*$DI$249</f>
        <v>82099.009246660993</v>
      </c>
      <c r="DJ159" s="108">
        <f>SUMIF('20.01'!$AY:$AY,$B:$B,'20.01'!$E:$E)</f>
        <v>0</v>
      </c>
      <c r="DK159" s="108">
        <f t="shared" si="181"/>
        <v>697.39414487583917</v>
      </c>
      <c r="DL159" s="108">
        <f>SUMIF('20.01'!$AX:$AX,$B:$B,'20.01'!$E:$E)</f>
        <v>0</v>
      </c>
      <c r="DM159" s="108">
        <f t="shared" si="182"/>
        <v>78176.565688159826</v>
      </c>
      <c r="DN159" s="108">
        <f>SUMIF('20.01'!$BA:$BA,$B:$B,'20.01'!$E:$E)</f>
        <v>0</v>
      </c>
      <c r="DO159" s="108">
        <f t="shared" si="183"/>
        <v>698.08760938847684</v>
      </c>
      <c r="DP159" s="108">
        <f>SUMIF('20.01'!$AW:$AW,$B:$B,'20.01'!$E:$E)</f>
        <v>0</v>
      </c>
      <c r="DQ159" s="108">
        <f t="shared" si="228"/>
        <v>369956.93049905292</v>
      </c>
      <c r="DR159" s="108">
        <f t="shared" si="229"/>
        <v>306344.48787422723</v>
      </c>
      <c r="DS159" s="108">
        <f t="shared" si="184"/>
        <v>98518.129766315222</v>
      </c>
      <c r="DT159" s="108">
        <f t="shared" si="185"/>
        <v>207826.35810791198</v>
      </c>
      <c r="DU159" s="108">
        <f t="shared" si="230"/>
        <v>52003.175409624717</v>
      </c>
      <c r="DV159" s="108">
        <f t="shared" si="231"/>
        <v>30876.179416472867</v>
      </c>
      <c r="DW159" s="108">
        <f t="shared" si="232"/>
        <v>21126.995993151846</v>
      </c>
      <c r="DX159" s="108">
        <f t="shared" si="233"/>
        <v>4377.6103134433688</v>
      </c>
      <c r="DY159" s="108">
        <f t="shared" si="234"/>
        <v>2577.8387483113552</v>
      </c>
      <c r="DZ159" s="108">
        <f t="shared" si="235"/>
        <v>1799.7715651320132</v>
      </c>
      <c r="EA159" s="108">
        <f t="shared" si="236"/>
        <v>3462.4405730188305</v>
      </c>
      <c r="EB159" s="108">
        <f t="shared" si="237"/>
        <v>273.28789209501099</v>
      </c>
      <c r="EC159" s="108">
        <f t="shared" si="238"/>
        <v>3495.9284366437728</v>
      </c>
      <c r="ED159" s="108">
        <f t="shared" si="246"/>
        <v>62937.399858273457</v>
      </c>
      <c r="EE159" s="108">
        <f t="shared" si="186"/>
        <v>373611.34858638135</v>
      </c>
      <c r="EF159" s="108">
        <f t="shared" si="239"/>
        <v>201750.12823664595</v>
      </c>
      <c r="EG159" s="108">
        <f t="shared" si="187"/>
        <v>171861.22034973541</v>
      </c>
      <c r="EH159" s="108">
        <f t="shared" si="188"/>
        <v>0</v>
      </c>
      <c r="EI159" s="108">
        <f t="shared" si="240"/>
        <v>0</v>
      </c>
      <c r="EJ159" s="108">
        <f t="shared" si="189"/>
        <v>0</v>
      </c>
      <c r="EK159" s="108">
        <f t="shared" si="190"/>
        <v>0</v>
      </c>
      <c r="EL159" s="108">
        <f>SUMIF('20.01'!$BF:$BF,$B:$B,'20.01'!$E:$E)</f>
        <v>0</v>
      </c>
      <c r="EM159" s="108">
        <f>SUMIF('20.01'!$BH:$BH,$B:$B,'20.01'!$E:$E)</f>
        <v>11305</v>
      </c>
      <c r="EO159" s="115">
        <v>0</v>
      </c>
      <c r="EP159" s="107">
        <v>3.4064168598074827</v>
      </c>
      <c r="EQ159" s="108">
        <f t="shared" si="241"/>
        <v>4886.43</v>
      </c>
      <c r="ER159" s="107">
        <v>3.0862316745462648</v>
      </c>
      <c r="ES159" s="108">
        <f t="shared" si="191"/>
        <v>4886.43</v>
      </c>
      <c r="ET159" s="107">
        <v>0</v>
      </c>
      <c r="EU159" s="108">
        <f t="shared" si="192"/>
        <v>0</v>
      </c>
      <c r="EV159" s="108">
        <f t="shared" si="244"/>
        <v>4886.43</v>
      </c>
      <c r="EW159" s="108">
        <f t="shared" si="245"/>
        <v>4886.43</v>
      </c>
      <c r="EX159" s="108">
        <f t="shared" si="193"/>
        <v>4886.43</v>
      </c>
      <c r="EY159" s="108">
        <f t="shared" si="194"/>
        <v>4886.43</v>
      </c>
      <c r="EZ159" s="108">
        <f t="shared" si="195"/>
        <v>4886.43</v>
      </c>
      <c r="FA159" s="108">
        <f t="shared" si="196"/>
        <v>4886.43</v>
      </c>
      <c r="FB159" s="108">
        <f t="shared" si="197"/>
        <v>4886.43</v>
      </c>
      <c r="FC159" s="108">
        <f t="shared" si="198"/>
        <v>4886.43</v>
      </c>
      <c r="FD159" s="108">
        <f t="shared" si="199"/>
        <v>4886.43</v>
      </c>
      <c r="FE159" s="108">
        <f t="shared" si="200"/>
        <v>4886.43</v>
      </c>
      <c r="FF159" s="108">
        <f t="shared" si="201"/>
        <v>4886.43</v>
      </c>
      <c r="FG159" s="108">
        <f t="shared" si="202"/>
        <v>4886.43</v>
      </c>
      <c r="FH159" s="108">
        <f t="shared" si="242"/>
        <v>4886.43</v>
      </c>
      <c r="FI159" s="108">
        <v>0</v>
      </c>
    </row>
    <row r="160" spans="1:165" ht="12" customHeight="1" x14ac:dyDescent="0.25">
      <c r="A160" s="22">
        <f t="shared" si="243"/>
        <v>155</v>
      </c>
      <c r="B160" s="10" t="s">
        <v>153</v>
      </c>
      <c r="C160" s="28">
        <v>2021</v>
      </c>
      <c r="D160" s="282"/>
      <c r="E160" s="126">
        <f t="shared" si="175"/>
        <v>586.91</v>
      </c>
      <c r="F160" s="11">
        <f>SUMIF(Площади!$A:$A,$B:$B,Площади!$C:$C)</f>
        <v>586.91</v>
      </c>
      <c r="G160" s="11">
        <f>SUMIF(Площади!$A:$A,$B:$B,Площади!$G:$G)</f>
        <v>0</v>
      </c>
      <c r="H160" s="11">
        <f>SUMIF(Площади!$A:$A,$B:$B,Площади!$F:$F)</f>
        <v>71.2</v>
      </c>
      <c r="I160" s="124" t="s">
        <v>493</v>
      </c>
      <c r="J160" s="21">
        <v>22.1</v>
      </c>
      <c r="K160" s="27">
        <v>3.44</v>
      </c>
      <c r="L160" s="27">
        <v>4.49</v>
      </c>
      <c r="M160" s="27">
        <v>7.45</v>
      </c>
      <c r="N160" s="27">
        <v>4.3499999999999996</v>
      </c>
      <c r="O160" s="27">
        <v>2.14</v>
      </c>
      <c r="P160" s="27">
        <v>0</v>
      </c>
      <c r="Q160" s="27">
        <v>0</v>
      </c>
      <c r="R160" s="27">
        <v>0.23</v>
      </c>
      <c r="S160" s="35">
        <f t="shared" si="167"/>
        <v>22.984000000000002</v>
      </c>
      <c r="T160" s="33">
        <f t="shared" si="167"/>
        <v>3.5775999999999999</v>
      </c>
      <c r="U160" s="33">
        <f t="shared" si="167"/>
        <v>4.6696</v>
      </c>
      <c r="V160" s="33">
        <f t="shared" si="166"/>
        <v>7.7480000000000002</v>
      </c>
      <c r="W160" s="33">
        <f t="shared" si="166"/>
        <v>4.524</v>
      </c>
      <c r="X160" s="33">
        <f t="shared" si="166"/>
        <v>2.2256</v>
      </c>
      <c r="Y160" s="33">
        <f t="shared" si="166"/>
        <v>0</v>
      </c>
      <c r="Z160" s="33">
        <f t="shared" si="166"/>
        <v>0</v>
      </c>
      <c r="AA160" s="33">
        <f t="shared" si="166"/>
        <v>0.23920000000000002</v>
      </c>
      <c r="AB160" s="36"/>
      <c r="AC160" s="36"/>
      <c r="AD160" s="122" t="s">
        <v>396</v>
      </c>
      <c r="AE160" s="37">
        <v>0</v>
      </c>
      <c r="AF160" s="38" t="s">
        <v>396</v>
      </c>
      <c r="AG160" s="282"/>
      <c r="AH160" s="26">
        <v>34.24</v>
      </c>
      <c r="AI160" s="26">
        <v>0</v>
      </c>
      <c r="AJ160" s="26">
        <v>0</v>
      </c>
      <c r="AK160" s="26">
        <v>35.89</v>
      </c>
      <c r="AL160" s="26">
        <v>5.93</v>
      </c>
      <c r="AM160" s="282"/>
      <c r="AN160" s="15">
        <v>0.01</v>
      </c>
      <c r="AO160" s="15">
        <v>0</v>
      </c>
      <c r="AP160" s="16">
        <f t="shared" si="203"/>
        <v>0</v>
      </c>
      <c r="AQ160" s="15">
        <f t="shared" si="204"/>
        <v>0.01</v>
      </c>
      <c r="AR160" s="15">
        <v>0.68300000000000005</v>
      </c>
      <c r="AS160" s="282"/>
      <c r="AT160" s="13">
        <f t="shared" si="205"/>
        <v>0.71200000000000008</v>
      </c>
      <c r="AU160" s="13">
        <f t="shared" si="206"/>
        <v>0</v>
      </c>
      <c r="AV160" s="13">
        <f t="shared" si="207"/>
        <v>0</v>
      </c>
      <c r="AW160" s="13">
        <f t="shared" si="208"/>
        <v>0.71200000000000008</v>
      </c>
      <c r="AX160" s="13">
        <f t="shared" si="209"/>
        <v>48.629600000000003</v>
      </c>
      <c r="AY160" s="26">
        <f t="shared" si="210"/>
        <v>4.1537680393927523E-2</v>
      </c>
      <c r="AZ160" s="26">
        <f t="shared" si="211"/>
        <v>0</v>
      </c>
      <c r="BA160" s="26">
        <f t="shared" si="212"/>
        <v>0</v>
      </c>
      <c r="BB160" s="26">
        <f t="shared" si="213"/>
        <v>4.3539350155901248E-2</v>
      </c>
      <c r="BC160" s="26">
        <f t="shared" si="214"/>
        <v>0.49134199110596177</v>
      </c>
      <c r="BD160" s="282"/>
      <c r="BE160" s="108">
        <f t="shared" si="215"/>
        <v>23942.120626949123</v>
      </c>
      <c r="BF160" s="108">
        <f t="shared" si="216"/>
        <v>17028.468988492303</v>
      </c>
      <c r="BG160" s="108">
        <f t="shared" si="176"/>
        <v>3033.2134415166579</v>
      </c>
      <c r="BH160" s="108">
        <f t="shared" si="177"/>
        <v>504.42796754125271</v>
      </c>
      <c r="BI160" s="108">
        <f t="shared" si="178"/>
        <v>179.93765155688237</v>
      </c>
      <c r="BJ160" s="108">
        <f t="shared" si="173"/>
        <v>2209.8099278775094</v>
      </c>
      <c r="BK160" s="108">
        <f>SUMIF('20.01'!$K:$K,$B:$B,'20.01'!$E:$E)</f>
        <v>11101.08</v>
      </c>
      <c r="BL160" s="108">
        <f t="shared" si="217"/>
        <v>6529</v>
      </c>
      <c r="BM160" s="108">
        <f>SUMIF('20.01'!$AI:$AI,$B:$B,'20.01'!$E:$E)</f>
        <v>0</v>
      </c>
      <c r="BN160" s="108">
        <f>SUMIF('20.01'!$L:$L,$B:$B,'20.01'!$E:$E)</f>
        <v>6529</v>
      </c>
      <c r="BO160" s="108">
        <f>SUMIF('20.01'!$M:$M,$B:$B,'20.01'!$E:$E)</f>
        <v>0</v>
      </c>
      <c r="BP160" s="108">
        <f>SUMIF('20.01'!$N:$N,$B:$B,'20.01'!$E:$E)</f>
        <v>0</v>
      </c>
      <c r="BQ160" s="108">
        <f>SUMIF('20.01'!$O:$O,$B:$B,'20.01'!$E:$E)</f>
        <v>0</v>
      </c>
      <c r="BR160" s="108">
        <f>SUMIF('20.01'!$T:$T,$B:$B,'20.01'!$E:$E)</f>
        <v>0</v>
      </c>
      <c r="BS160" s="108">
        <f>SUMIF('20.01'!$AT:$AT,$B:$B,'20.01'!$E:$E)</f>
        <v>0</v>
      </c>
      <c r="BT160" s="108">
        <f>SUMIF('20.01'!$AO:$AO,$B:$B,'20.01'!$E:$E)</f>
        <v>0</v>
      </c>
      <c r="BU160" s="108">
        <f t="shared" si="218"/>
        <v>0</v>
      </c>
      <c r="BV160" s="108">
        <f>SUMIF('20.01'!$AE:$AE,$B:$B,'20.01'!$E:$E)</f>
        <v>0</v>
      </c>
      <c r="BW160" s="108">
        <f>SUMIF('20.01'!$AF:$AF,$B:$B,'20.01'!$E:$E)</f>
        <v>0</v>
      </c>
      <c r="BX160" s="108">
        <f>SUMIF('20.01'!$AG:$AG,$B:$B,'20.01'!$E:$E)</f>
        <v>0</v>
      </c>
      <c r="BY160" s="108">
        <f t="shared" si="219"/>
        <v>0</v>
      </c>
      <c r="BZ160" s="108">
        <f>SUMIF('20.01'!$AH:$AH,$B:$B,'20.01'!$E:$E)</f>
        <v>0</v>
      </c>
      <c r="CA160" s="108">
        <f>SUMIF('20.01'!$AP:$AP,$B:$B,'20.01'!$E:$E)</f>
        <v>0</v>
      </c>
      <c r="CB160" s="108">
        <f>SUMIF('20.01'!$AD:$AD,$B:$B,'20.01'!$E:$E)</f>
        <v>0</v>
      </c>
      <c r="CC160" s="108">
        <f t="shared" si="220"/>
        <v>0</v>
      </c>
      <c r="CD160" s="108">
        <f>SUMIF('20.01'!$Z:$Z,$B:$B,'20.01'!$E:$E)</f>
        <v>0</v>
      </c>
      <c r="CE160" s="108">
        <f>SUMIF('20.01'!$S:$S,$B:$B,'20.01'!$E:$E)</f>
        <v>0</v>
      </c>
      <c r="CF160" s="108">
        <f t="shared" si="221"/>
        <v>0</v>
      </c>
      <c r="CG160" s="108">
        <f>SUMIF('20.01'!$AJ:$AJ,$B:$B,'20.01'!$E:$E)</f>
        <v>0</v>
      </c>
      <c r="CH160" s="108">
        <f>SUMIF('20.01'!$AL:$AL,$B:$B,'20.01'!$E:$E)</f>
        <v>0</v>
      </c>
      <c r="CI160" s="108">
        <f>SUMIF('20.01'!$AM:$AM,$B:$B,'20.01'!$E:$E)</f>
        <v>0</v>
      </c>
      <c r="CJ160" s="108">
        <f>SUMIF('20.01'!$W:$W,$B:$B,'20.01'!$E:$E)</f>
        <v>0</v>
      </c>
      <c r="CK160" s="108">
        <f>SUMIF('20.01'!$AR:$AR,$B:$B,'20.01'!$E:$E)</f>
        <v>0</v>
      </c>
      <c r="CL160" s="108">
        <f t="shared" si="222"/>
        <v>0</v>
      </c>
      <c r="CM160" s="108">
        <f>SUMIF('20.01'!$P:$P,$B:$B,'20.01'!$E:$E)</f>
        <v>0</v>
      </c>
      <c r="CN160" s="108">
        <f>SUMIF('20.01'!$Q:$Q,$B:$B,'20.01'!$E:$E)</f>
        <v>0</v>
      </c>
      <c r="CO160" s="108">
        <f>SUMIF('20.01'!$AK:$AK,$B:$B,'20.01'!$E:$E)</f>
        <v>0</v>
      </c>
      <c r="CP160" s="108">
        <f>SUMIF('20.01'!$U:$U,$B:$B,'20.01'!$E:$E)</f>
        <v>0</v>
      </c>
      <c r="CQ160" s="108">
        <f>SUMIF('20.01'!$R:$R,$B:$B,'20.01'!$E:$E)</f>
        <v>0</v>
      </c>
      <c r="CR160" s="108">
        <f>SUMIF('20.01'!$V:$V,$B:$B,'20.01'!$E:$E)</f>
        <v>0</v>
      </c>
      <c r="CS160" s="108">
        <f t="shared" si="223"/>
        <v>0</v>
      </c>
      <c r="CT160" s="108">
        <f>SUMIF('20.01'!$AQ:$AQ,$B:$B,'20.01'!$E:$E)</f>
        <v>0</v>
      </c>
      <c r="CU160" s="108">
        <f>SUMIF('20.01'!$AC:$AC,$B:$B,'20.01'!$E:$E)</f>
        <v>0</v>
      </c>
      <c r="CV160" s="108">
        <f>SUMIF('20.01'!$AS:$AS,$B:$B,'20.01'!$E:$E)</f>
        <v>0</v>
      </c>
      <c r="CW160" s="108">
        <f t="shared" si="224"/>
        <v>0</v>
      </c>
      <c r="CX160" s="108">
        <f>SUMIF('20.01'!$AB:$AB,$B:$B,'20.01'!$E:$E)</f>
        <v>0</v>
      </c>
      <c r="CY160" s="108">
        <f>SUMIF('20.01'!$AA:$AA,$B:$B,'20.01'!$E:$E)</f>
        <v>0</v>
      </c>
      <c r="CZ160" s="108">
        <f>SUMIF('20.01'!$AN:$AN,$B:$B,'20.01'!$E:$E)</f>
        <v>0</v>
      </c>
      <c r="DA160" s="108">
        <f>SUMIF('20.01'!$X:$X,$B:$B,'20.01'!$E:$E)</f>
        <v>0</v>
      </c>
      <c r="DB160" s="108">
        <f>SUMIF('20.01'!$Y:$Y,$B:$B,'20.01'!$E:$E)</f>
        <v>0</v>
      </c>
      <c r="DC160" s="108">
        <f t="shared" si="225"/>
        <v>384.65163845681866</v>
      </c>
      <c r="DD160" s="127">
        <f t="shared" si="226"/>
        <v>67416.643504951557</v>
      </c>
      <c r="DE160" s="127">
        <f t="shared" si="174"/>
        <v>52868.001942217481</v>
      </c>
      <c r="DF160" s="127">
        <f t="shared" si="227"/>
        <v>90.895395411322596</v>
      </c>
      <c r="DG160" s="127">
        <f t="shared" si="179"/>
        <v>41.641971124274363</v>
      </c>
      <c r="DH160" s="127">
        <f t="shared" si="180"/>
        <v>49.253424287048233</v>
      </c>
      <c r="DI160" s="108">
        <f>SUMIF('20.01'!$AZ:$AZ,$B:$B,'20.01'!$E:$E)+FH160*$DI$249</f>
        <v>4900.3330120267374</v>
      </c>
      <c r="DJ160" s="108">
        <f>SUMIF('20.01'!$AY:$AY,$B:$B,'20.01'!$E:$E)</f>
        <v>0</v>
      </c>
      <c r="DK160" s="108">
        <f t="shared" si="181"/>
        <v>83.764138147702667</v>
      </c>
      <c r="DL160" s="108">
        <f>SUMIF('20.01'!$AX:$AX,$B:$B,'20.01'!$E:$E)</f>
        <v>0</v>
      </c>
      <c r="DM160" s="108">
        <f t="shared" si="182"/>
        <v>9389.8015868513176</v>
      </c>
      <c r="DN160" s="108">
        <f>SUMIF('20.01'!$BA:$BA,$B:$B,'20.01'!$E:$E)</f>
        <v>0</v>
      </c>
      <c r="DO160" s="108">
        <f t="shared" si="183"/>
        <v>83.847430297004337</v>
      </c>
      <c r="DP160" s="108">
        <f>SUMIF('20.01'!$AW:$AW,$B:$B,'20.01'!$E:$E)</f>
        <v>0</v>
      </c>
      <c r="DQ160" s="108">
        <f t="shared" si="228"/>
        <v>44435.594509529263</v>
      </c>
      <c r="DR160" s="108">
        <f t="shared" si="229"/>
        <v>36795.092404529001</v>
      </c>
      <c r="DS160" s="108">
        <f t="shared" si="184"/>
        <v>11833.030564471006</v>
      </c>
      <c r="DT160" s="108">
        <f t="shared" si="185"/>
        <v>24962.061840057999</v>
      </c>
      <c r="DU160" s="108">
        <f t="shared" si="230"/>
        <v>6246.1108988899541</v>
      </c>
      <c r="DV160" s="108">
        <f t="shared" si="231"/>
        <v>3708.5435504697884</v>
      </c>
      <c r="DW160" s="108">
        <f t="shared" si="232"/>
        <v>2537.5673484201652</v>
      </c>
      <c r="DX160" s="108">
        <f t="shared" si="233"/>
        <v>525.79557449161189</v>
      </c>
      <c r="DY160" s="108">
        <f t="shared" si="234"/>
        <v>309.62468300403714</v>
      </c>
      <c r="DZ160" s="108">
        <f t="shared" si="235"/>
        <v>216.17089148757472</v>
      </c>
      <c r="EA160" s="108">
        <f t="shared" si="236"/>
        <v>415.87436977721597</v>
      </c>
      <c r="EB160" s="108">
        <f t="shared" si="237"/>
        <v>32.824658646390695</v>
      </c>
      <c r="EC160" s="108">
        <f t="shared" si="238"/>
        <v>419.89660319509261</v>
      </c>
      <c r="ED160" s="108">
        <f t="shared" si="246"/>
        <v>7559.4225949863749</v>
      </c>
      <c r="EE160" s="108">
        <f t="shared" si="186"/>
        <v>44874.527333622515</v>
      </c>
      <c r="EF160" s="108">
        <f t="shared" si="239"/>
        <v>24232.244760156158</v>
      </c>
      <c r="EG160" s="108">
        <f t="shared" si="187"/>
        <v>20642.282573466357</v>
      </c>
      <c r="EH160" s="108">
        <f t="shared" si="188"/>
        <v>0</v>
      </c>
      <c r="EI160" s="108">
        <f t="shared" si="240"/>
        <v>0</v>
      </c>
      <c r="EJ160" s="108">
        <f t="shared" si="189"/>
        <v>0</v>
      </c>
      <c r="EK160" s="108">
        <f t="shared" si="190"/>
        <v>0</v>
      </c>
      <c r="EL160" s="108">
        <f>SUMIF('20.01'!$BF:$BF,$B:$B,'20.01'!$E:$E)</f>
        <v>0</v>
      </c>
      <c r="EM160" s="108">
        <f>SUMIF('20.01'!$BH:$BH,$B:$B,'20.01'!$E:$E)</f>
        <v>760</v>
      </c>
      <c r="EO160" s="115">
        <v>0</v>
      </c>
      <c r="EP160" s="107">
        <v>3.4064108563733977</v>
      </c>
      <c r="EQ160" s="108">
        <f t="shared" si="241"/>
        <v>586.91</v>
      </c>
      <c r="ER160" s="107">
        <v>3.086233880698809</v>
      </c>
      <c r="ES160" s="108">
        <f t="shared" si="191"/>
        <v>586.91</v>
      </c>
      <c r="ET160" s="107">
        <v>0</v>
      </c>
      <c r="EU160" s="108">
        <f t="shared" si="192"/>
        <v>0</v>
      </c>
      <c r="EV160" s="108">
        <f t="shared" si="244"/>
        <v>586.91</v>
      </c>
      <c r="EW160" s="108">
        <f t="shared" si="245"/>
        <v>586.91</v>
      </c>
      <c r="EX160" s="108">
        <f t="shared" si="193"/>
        <v>586.91</v>
      </c>
      <c r="EY160" s="108">
        <f t="shared" si="194"/>
        <v>586.91</v>
      </c>
      <c r="EZ160" s="108">
        <f t="shared" si="195"/>
        <v>586.91</v>
      </c>
      <c r="FA160" s="108">
        <f t="shared" si="196"/>
        <v>586.91</v>
      </c>
      <c r="FB160" s="108">
        <f t="shared" si="197"/>
        <v>586.91</v>
      </c>
      <c r="FC160" s="108">
        <f t="shared" si="198"/>
        <v>586.91</v>
      </c>
      <c r="FD160" s="108">
        <f t="shared" si="199"/>
        <v>586.91</v>
      </c>
      <c r="FE160" s="108">
        <f t="shared" si="200"/>
        <v>586.91</v>
      </c>
      <c r="FF160" s="108">
        <f t="shared" si="201"/>
        <v>586.91</v>
      </c>
      <c r="FG160" s="108">
        <f t="shared" si="202"/>
        <v>586.91</v>
      </c>
      <c r="FH160" s="108">
        <f t="shared" si="242"/>
        <v>586.91</v>
      </c>
      <c r="FI160" s="108">
        <v>586.91</v>
      </c>
    </row>
    <row r="161" spans="1:165" ht="12" customHeight="1" x14ac:dyDescent="0.25">
      <c r="A161" s="22">
        <f t="shared" si="243"/>
        <v>156</v>
      </c>
      <c r="B161" s="10" t="s">
        <v>154</v>
      </c>
      <c r="C161" s="28">
        <v>2021</v>
      </c>
      <c r="D161" s="282"/>
      <c r="E161" s="126">
        <f t="shared" si="175"/>
        <v>3861.02</v>
      </c>
      <c r="F161" s="11">
        <f>SUMIF(Площади!$A:$A,$B:$B,Площади!$C:$C)</f>
        <v>3861.02</v>
      </c>
      <c r="G161" s="11">
        <f>SUMIF(Площади!$A:$A,$B:$B,Площади!$G:$G)</f>
        <v>0</v>
      </c>
      <c r="H161" s="11">
        <f>SUMIF(Площади!$A:$A,$B:$B,Площади!$F:$F)</f>
        <v>681.2</v>
      </c>
      <c r="I161" s="124" t="s">
        <v>493</v>
      </c>
      <c r="J161" s="12">
        <v>39.520000000000003</v>
      </c>
      <c r="K161" s="27">
        <v>4.49</v>
      </c>
      <c r="L161" s="27">
        <v>7.61</v>
      </c>
      <c r="M161" s="27">
        <v>11.85</v>
      </c>
      <c r="N161" s="27">
        <v>6.1</v>
      </c>
      <c r="O161" s="27">
        <v>2.78</v>
      </c>
      <c r="P161" s="27">
        <v>1.6</v>
      </c>
      <c r="Q161" s="27">
        <v>5.09</v>
      </c>
      <c r="R161" s="27">
        <v>0</v>
      </c>
      <c r="S161" s="35">
        <f t="shared" si="167"/>
        <v>41.100800000000007</v>
      </c>
      <c r="T161" s="33">
        <f t="shared" si="167"/>
        <v>4.6696</v>
      </c>
      <c r="U161" s="33">
        <f t="shared" si="167"/>
        <v>7.9144000000000005</v>
      </c>
      <c r="V161" s="33">
        <f t="shared" si="166"/>
        <v>12.324</v>
      </c>
      <c r="W161" s="33">
        <f t="shared" si="166"/>
        <v>6.3439999999999994</v>
      </c>
      <c r="X161" s="33">
        <f t="shared" si="166"/>
        <v>2.8912</v>
      </c>
      <c r="Y161" s="33">
        <f t="shared" si="166"/>
        <v>1.6640000000000001</v>
      </c>
      <c r="Z161" s="33">
        <f t="shared" si="166"/>
        <v>5.2935999999999996</v>
      </c>
      <c r="AA161" s="33">
        <f t="shared" si="166"/>
        <v>0</v>
      </c>
      <c r="AB161" s="36"/>
      <c r="AC161" s="36"/>
      <c r="AD161" s="122" t="s">
        <v>395</v>
      </c>
      <c r="AE161" s="37">
        <v>2</v>
      </c>
      <c r="AF161" s="38" t="s">
        <v>396</v>
      </c>
      <c r="AG161" s="282"/>
      <c r="AH161" s="26">
        <v>34.24</v>
      </c>
      <c r="AI161" s="26">
        <v>34.24</v>
      </c>
      <c r="AJ161" s="26">
        <v>2190</v>
      </c>
      <c r="AK161" s="26">
        <v>35.89</v>
      </c>
      <c r="AL161" s="26">
        <v>4.29</v>
      </c>
      <c r="AM161" s="282"/>
      <c r="AN161" s="15">
        <v>7.0000000000000001E-3</v>
      </c>
      <c r="AO161" s="15">
        <v>7.0000000000000001E-3</v>
      </c>
      <c r="AP161" s="16">
        <f t="shared" si="203"/>
        <v>4.193E-4</v>
      </c>
      <c r="AQ161" s="15">
        <f t="shared" si="204"/>
        <v>1.4E-2</v>
      </c>
      <c r="AR161" s="15">
        <v>3.23</v>
      </c>
      <c r="AS161" s="282"/>
      <c r="AT161" s="13">
        <f t="shared" si="205"/>
        <v>4.7684000000000006</v>
      </c>
      <c r="AU161" s="13">
        <f t="shared" si="206"/>
        <v>4.7684000000000006</v>
      </c>
      <c r="AV161" s="13">
        <f t="shared" si="207"/>
        <v>0.28562716000000005</v>
      </c>
      <c r="AW161" s="13">
        <f t="shared" si="208"/>
        <v>9.5368000000000013</v>
      </c>
      <c r="AX161" s="13">
        <f t="shared" si="209"/>
        <v>2200.2760000000003</v>
      </c>
      <c r="AY161" s="26">
        <f t="shared" si="210"/>
        <v>4.2286757385354139E-2</v>
      </c>
      <c r="AZ161" s="26">
        <f t="shared" si="211"/>
        <v>4.2286757385354139E-2</v>
      </c>
      <c r="BA161" s="26">
        <f t="shared" si="212"/>
        <v>0.16200990422220038</v>
      </c>
      <c r="BB161" s="26">
        <f t="shared" si="213"/>
        <v>8.8649049214974296E-2</v>
      </c>
      <c r="BC161" s="26">
        <f t="shared" si="214"/>
        <v>2.44473844735329</v>
      </c>
      <c r="BD161" s="282"/>
      <c r="BE161" s="108">
        <f t="shared" si="215"/>
        <v>71690.787344990793</v>
      </c>
      <c r="BF161" s="108">
        <f t="shared" si="216"/>
        <v>71690.787344990793</v>
      </c>
      <c r="BG161" s="108">
        <f t="shared" si="176"/>
        <v>19954.162924408585</v>
      </c>
      <c r="BH161" s="108">
        <f t="shared" si="177"/>
        <v>3318.4073729125885</v>
      </c>
      <c r="BI161" s="108">
        <f t="shared" si="178"/>
        <v>1183.7298246991086</v>
      </c>
      <c r="BJ161" s="108">
        <f t="shared" si="173"/>
        <v>14537.357222970506</v>
      </c>
      <c r="BK161" s="108">
        <f>SUMIF('20.01'!$K:$K,$B:$B,'20.01'!$E:$E)</f>
        <v>32697.13</v>
      </c>
      <c r="BL161" s="108">
        <f t="shared" si="217"/>
        <v>0</v>
      </c>
      <c r="BM161" s="108">
        <f>SUMIF('20.01'!$AI:$AI,$B:$B,'20.01'!$E:$E)</f>
        <v>0</v>
      </c>
      <c r="BN161" s="108">
        <f>SUMIF('20.01'!$L:$L,$B:$B,'20.01'!$E:$E)</f>
        <v>0</v>
      </c>
      <c r="BO161" s="108">
        <f>SUMIF('20.01'!$M:$M,$B:$B,'20.01'!$E:$E)</f>
        <v>0</v>
      </c>
      <c r="BP161" s="108">
        <f>SUMIF('20.01'!$N:$N,$B:$B,'20.01'!$E:$E)</f>
        <v>0</v>
      </c>
      <c r="BQ161" s="108">
        <f>SUMIF('20.01'!$O:$O,$B:$B,'20.01'!$E:$E)</f>
        <v>0</v>
      </c>
      <c r="BR161" s="108">
        <f>SUMIF('20.01'!$T:$T,$B:$B,'20.01'!$E:$E)</f>
        <v>0</v>
      </c>
      <c r="BS161" s="108">
        <f>SUMIF('20.01'!$AT:$AT,$B:$B,'20.01'!$E:$E)</f>
        <v>0</v>
      </c>
      <c r="BT161" s="108">
        <f>SUMIF('20.01'!$AO:$AO,$B:$B,'20.01'!$E:$E)</f>
        <v>0</v>
      </c>
      <c r="BU161" s="108">
        <f t="shared" si="218"/>
        <v>0</v>
      </c>
      <c r="BV161" s="108">
        <f>SUMIF('20.01'!$AE:$AE,$B:$B,'20.01'!$E:$E)</f>
        <v>0</v>
      </c>
      <c r="BW161" s="108">
        <f>SUMIF('20.01'!$AF:$AF,$B:$B,'20.01'!$E:$E)</f>
        <v>0</v>
      </c>
      <c r="BX161" s="108">
        <f>SUMIF('20.01'!$AG:$AG,$B:$B,'20.01'!$E:$E)</f>
        <v>0</v>
      </c>
      <c r="BY161" s="108">
        <f t="shared" si="219"/>
        <v>0</v>
      </c>
      <c r="BZ161" s="108">
        <f>SUMIF('20.01'!$AH:$AH,$B:$B,'20.01'!$E:$E)</f>
        <v>0</v>
      </c>
      <c r="CA161" s="108">
        <f>SUMIF('20.01'!$AP:$AP,$B:$B,'20.01'!$E:$E)</f>
        <v>0</v>
      </c>
      <c r="CB161" s="108">
        <f>SUMIF('20.01'!$AD:$AD,$B:$B,'20.01'!$E:$E)</f>
        <v>0</v>
      </c>
      <c r="CC161" s="108">
        <f t="shared" si="220"/>
        <v>0</v>
      </c>
      <c r="CD161" s="108">
        <f>SUMIF('20.01'!$Z:$Z,$B:$B,'20.01'!$E:$E)</f>
        <v>0</v>
      </c>
      <c r="CE161" s="108">
        <f>SUMIF('20.01'!$S:$S,$B:$B,'20.01'!$E:$E)</f>
        <v>0</v>
      </c>
      <c r="CF161" s="108">
        <f t="shared" si="221"/>
        <v>0</v>
      </c>
      <c r="CG161" s="108">
        <f>SUMIF('20.01'!$AJ:$AJ,$B:$B,'20.01'!$E:$E)</f>
        <v>0</v>
      </c>
      <c r="CH161" s="108">
        <f>SUMIF('20.01'!$AL:$AL,$B:$B,'20.01'!$E:$E)</f>
        <v>0</v>
      </c>
      <c r="CI161" s="108">
        <f>SUMIF('20.01'!$AM:$AM,$B:$B,'20.01'!$E:$E)</f>
        <v>0</v>
      </c>
      <c r="CJ161" s="108">
        <f>SUMIF('20.01'!$W:$W,$B:$B,'20.01'!$E:$E)</f>
        <v>0</v>
      </c>
      <c r="CK161" s="108">
        <f>SUMIF('20.01'!$AR:$AR,$B:$B,'20.01'!$E:$E)</f>
        <v>0</v>
      </c>
      <c r="CL161" s="108">
        <f t="shared" si="222"/>
        <v>0</v>
      </c>
      <c r="CM161" s="108">
        <f>SUMIF('20.01'!$P:$P,$B:$B,'20.01'!$E:$E)</f>
        <v>0</v>
      </c>
      <c r="CN161" s="108">
        <f>SUMIF('20.01'!$Q:$Q,$B:$B,'20.01'!$E:$E)</f>
        <v>0</v>
      </c>
      <c r="CO161" s="108">
        <f>SUMIF('20.01'!$AK:$AK,$B:$B,'20.01'!$E:$E)</f>
        <v>0</v>
      </c>
      <c r="CP161" s="108">
        <f>SUMIF('20.01'!$U:$U,$B:$B,'20.01'!$E:$E)</f>
        <v>0</v>
      </c>
      <c r="CQ161" s="108">
        <f>SUMIF('20.01'!$R:$R,$B:$B,'20.01'!$E:$E)</f>
        <v>0</v>
      </c>
      <c r="CR161" s="108">
        <f>SUMIF('20.01'!$V:$V,$B:$B,'20.01'!$E:$E)</f>
        <v>0</v>
      </c>
      <c r="CS161" s="108">
        <f t="shared" si="223"/>
        <v>0</v>
      </c>
      <c r="CT161" s="108">
        <f>SUMIF('20.01'!$AQ:$AQ,$B:$B,'20.01'!$E:$E)</f>
        <v>0</v>
      </c>
      <c r="CU161" s="108">
        <f>SUMIF('20.01'!$AC:$AC,$B:$B,'20.01'!$E:$E)</f>
        <v>0</v>
      </c>
      <c r="CV161" s="108">
        <f>SUMIF('20.01'!$AS:$AS,$B:$B,'20.01'!$E:$E)</f>
        <v>0</v>
      </c>
      <c r="CW161" s="108">
        <f t="shared" si="224"/>
        <v>0</v>
      </c>
      <c r="CX161" s="108">
        <f>SUMIF('20.01'!$AB:$AB,$B:$B,'20.01'!$E:$E)</f>
        <v>0</v>
      </c>
      <c r="CY161" s="108">
        <f>SUMIF('20.01'!$AA:$AA,$B:$B,'20.01'!$E:$E)</f>
        <v>0</v>
      </c>
      <c r="CZ161" s="108">
        <f>SUMIF('20.01'!$AN:$AN,$B:$B,'20.01'!$E:$E)</f>
        <v>0</v>
      </c>
      <c r="DA161" s="108">
        <f>SUMIF('20.01'!$X:$X,$B:$B,'20.01'!$E:$E)</f>
        <v>0</v>
      </c>
      <c r="DB161" s="108">
        <f>SUMIF('20.01'!$Y:$Y,$B:$B,'20.01'!$E:$E)</f>
        <v>0</v>
      </c>
      <c r="DC161" s="108">
        <f t="shared" si="225"/>
        <v>0</v>
      </c>
      <c r="DD161" s="127">
        <f t="shared" si="226"/>
        <v>411650.69849770493</v>
      </c>
      <c r="DE161" s="127">
        <f t="shared" si="174"/>
        <v>347795.08418486733</v>
      </c>
      <c r="DF161" s="127">
        <f t="shared" si="227"/>
        <v>597.96040209065234</v>
      </c>
      <c r="DG161" s="127">
        <f t="shared" si="179"/>
        <v>273.94401756699631</v>
      </c>
      <c r="DH161" s="127">
        <f t="shared" si="180"/>
        <v>324.01638452365603</v>
      </c>
      <c r="DI161" s="108">
        <f>SUMIF('20.01'!$AZ:$AZ,$B:$B,'20.01'!$E:$E)+FH161*$DI$249</f>
        <v>383.6811706998879</v>
      </c>
      <c r="DJ161" s="108">
        <f>SUMIF('20.01'!$AY:$AY,$B:$B,'20.01'!$E:$E)</f>
        <v>0</v>
      </c>
      <c r="DK161" s="108">
        <f t="shared" si="181"/>
        <v>551.04703050049045</v>
      </c>
      <c r="DL161" s="108">
        <f>SUMIF('20.01'!$AX:$AX,$B:$B,'20.01'!$E:$E)</f>
        <v>0</v>
      </c>
      <c r="DM161" s="108">
        <f t="shared" si="182"/>
        <v>61771.330737020442</v>
      </c>
      <c r="DN161" s="108">
        <f>SUMIF('20.01'!$BA:$BA,$B:$B,'20.01'!$E:$E)</f>
        <v>0</v>
      </c>
      <c r="DO161" s="108">
        <f t="shared" si="183"/>
        <v>551.59497252617882</v>
      </c>
      <c r="DP161" s="108">
        <f>SUMIF('20.01'!$AW:$AW,$B:$B,'20.01'!$E:$E)</f>
        <v>0</v>
      </c>
      <c r="DQ161" s="108">
        <f t="shared" si="228"/>
        <v>292322.02401251066</v>
      </c>
      <c r="DR161" s="108">
        <f t="shared" si="229"/>
        <v>242058.5569776193</v>
      </c>
      <c r="DS161" s="108">
        <f t="shared" si="184"/>
        <v>77844.248130094624</v>
      </c>
      <c r="DT161" s="108">
        <f t="shared" si="185"/>
        <v>164214.30884752469</v>
      </c>
      <c r="DU161" s="108">
        <f t="shared" si="230"/>
        <v>41090.387116989121</v>
      </c>
      <c r="DV161" s="108">
        <f t="shared" si="231"/>
        <v>24396.859517191493</v>
      </c>
      <c r="DW161" s="108">
        <f t="shared" si="232"/>
        <v>16693.527599797624</v>
      </c>
      <c r="DX161" s="108">
        <f t="shared" si="233"/>
        <v>3458.9753608280707</v>
      </c>
      <c r="DY161" s="108">
        <f t="shared" si="234"/>
        <v>2036.8831568251474</v>
      </c>
      <c r="DZ161" s="108">
        <f t="shared" si="235"/>
        <v>1422.0922040029232</v>
      </c>
      <c r="EA161" s="108">
        <f t="shared" si="236"/>
        <v>2735.8526165804401</v>
      </c>
      <c r="EB161" s="108">
        <f t="shared" si="237"/>
        <v>215.93883819816901</v>
      </c>
      <c r="EC161" s="108">
        <f t="shared" si="238"/>
        <v>2762.3131022956095</v>
      </c>
      <c r="ED161" s="108">
        <f t="shared" si="246"/>
        <v>49730.080979527163</v>
      </c>
      <c r="EE161" s="108">
        <f t="shared" si="186"/>
        <v>386608.98440050776</v>
      </c>
      <c r="EF161" s="108">
        <f t="shared" si="239"/>
        <v>159413.1666931184</v>
      </c>
      <c r="EG161" s="108">
        <f t="shared" si="187"/>
        <v>135796.40125710084</v>
      </c>
      <c r="EH161" s="108">
        <f t="shared" si="188"/>
        <v>91399.416450288511</v>
      </c>
      <c r="EI161" s="108">
        <f t="shared" si="240"/>
        <v>143937.0921177266</v>
      </c>
      <c r="EJ161" s="108">
        <f t="shared" si="189"/>
        <v>138516.49016208798</v>
      </c>
      <c r="EK161" s="108">
        <f t="shared" si="190"/>
        <v>410.10195563862499</v>
      </c>
      <c r="EL161" s="108">
        <f>SUMIF('20.01'!$BF:$BF,$B:$B,'20.01'!$E:$E)</f>
        <v>5010.5</v>
      </c>
      <c r="EM161" s="108">
        <f>SUMIF('20.01'!$BH:$BH,$B:$B,'20.01'!$E:$E)</f>
        <v>0</v>
      </c>
      <c r="EO161" s="115">
        <v>6.0233482671114558E-3</v>
      </c>
      <c r="EP161" s="107">
        <v>3.4064182013369915</v>
      </c>
      <c r="EQ161" s="108">
        <f t="shared" si="241"/>
        <v>3861.0199999999991</v>
      </c>
      <c r="ER161" s="107">
        <v>3.0862312092562534</v>
      </c>
      <c r="ES161" s="108">
        <f t="shared" si="191"/>
        <v>3861.0199999999991</v>
      </c>
      <c r="ET161" s="107">
        <v>1.6009292763754985</v>
      </c>
      <c r="EU161" s="108">
        <f t="shared" si="192"/>
        <v>3861.0199999999991</v>
      </c>
      <c r="EV161" s="108">
        <f t="shared" si="244"/>
        <v>3861.02</v>
      </c>
      <c r="EW161" s="108">
        <f t="shared" si="245"/>
        <v>3861.02</v>
      </c>
      <c r="EX161" s="108">
        <f t="shared" si="193"/>
        <v>3861.02</v>
      </c>
      <c r="EY161" s="108">
        <f t="shared" si="194"/>
        <v>3861.02</v>
      </c>
      <c r="EZ161" s="108">
        <f t="shared" si="195"/>
        <v>3861.02</v>
      </c>
      <c r="FA161" s="108">
        <f t="shared" si="196"/>
        <v>3861.02</v>
      </c>
      <c r="FB161" s="108">
        <f t="shared" si="197"/>
        <v>3861.02</v>
      </c>
      <c r="FC161" s="108">
        <f t="shared" si="198"/>
        <v>3861.02</v>
      </c>
      <c r="FD161" s="108">
        <f t="shared" si="199"/>
        <v>3861.02</v>
      </c>
      <c r="FE161" s="108">
        <f t="shared" si="200"/>
        <v>3861.02</v>
      </c>
      <c r="FF161" s="108">
        <f t="shared" si="201"/>
        <v>3861.02</v>
      </c>
      <c r="FG161" s="108">
        <f t="shared" si="202"/>
        <v>3861.02</v>
      </c>
      <c r="FH161" s="108">
        <f t="shared" si="242"/>
        <v>3861.0199999999991</v>
      </c>
      <c r="FI161" s="108">
        <v>0</v>
      </c>
    </row>
    <row r="162" spans="1:165" ht="12" customHeight="1" x14ac:dyDescent="0.25">
      <c r="A162" s="22">
        <f t="shared" si="243"/>
        <v>157</v>
      </c>
      <c r="B162" s="10" t="s">
        <v>155</v>
      </c>
      <c r="C162" s="28">
        <v>2021</v>
      </c>
      <c r="D162" s="282"/>
      <c r="E162" s="126">
        <f t="shared" si="175"/>
        <v>3814.77</v>
      </c>
      <c r="F162" s="11">
        <f>SUMIF(Площади!$A:$A,$B:$B,Площади!$C:$C)</f>
        <v>3814.77</v>
      </c>
      <c r="G162" s="11">
        <f>SUMIF(Площади!$A:$A,$B:$B,Площади!$G:$G)</f>
        <v>0</v>
      </c>
      <c r="H162" s="11">
        <f>SUMIF(Площади!$A:$A,$B:$B,Площади!$F:$F)</f>
        <v>710.3</v>
      </c>
      <c r="I162" s="124" t="s">
        <v>493</v>
      </c>
      <c r="J162" s="12">
        <v>39.75</v>
      </c>
      <c r="K162" s="27">
        <v>4.49</v>
      </c>
      <c r="L162" s="27">
        <v>7.61</v>
      </c>
      <c r="M162" s="27">
        <v>11.85</v>
      </c>
      <c r="N162" s="27">
        <v>6.1</v>
      </c>
      <c r="O162" s="27">
        <v>2.78</v>
      </c>
      <c r="P162" s="27">
        <v>1.6</v>
      </c>
      <c r="Q162" s="27">
        <v>5.09</v>
      </c>
      <c r="R162" s="27">
        <v>0.23</v>
      </c>
      <c r="S162" s="35">
        <f t="shared" si="167"/>
        <v>41.34</v>
      </c>
      <c r="T162" s="33">
        <f t="shared" si="167"/>
        <v>4.6696</v>
      </c>
      <c r="U162" s="33">
        <f t="shared" si="167"/>
        <v>7.9144000000000005</v>
      </c>
      <c r="V162" s="33">
        <f t="shared" si="166"/>
        <v>12.324</v>
      </c>
      <c r="W162" s="33">
        <f t="shared" si="166"/>
        <v>6.3439999999999994</v>
      </c>
      <c r="X162" s="33">
        <f t="shared" si="166"/>
        <v>2.8912</v>
      </c>
      <c r="Y162" s="33">
        <f t="shared" si="166"/>
        <v>1.6640000000000001</v>
      </c>
      <c r="Z162" s="33">
        <f t="shared" si="166"/>
        <v>5.2935999999999996</v>
      </c>
      <c r="AA162" s="33">
        <f t="shared" si="166"/>
        <v>0.23920000000000002</v>
      </c>
      <c r="AB162" s="36"/>
      <c r="AC162" s="36"/>
      <c r="AD162" s="122" t="s">
        <v>395</v>
      </c>
      <c r="AE162" s="37">
        <v>2</v>
      </c>
      <c r="AF162" s="38" t="s">
        <v>396</v>
      </c>
      <c r="AG162" s="282"/>
      <c r="AH162" s="26">
        <v>34.24</v>
      </c>
      <c r="AI162" s="26">
        <v>34.24</v>
      </c>
      <c r="AJ162" s="26">
        <v>2190</v>
      </c>
      <c r="AK162" s="26">
        <v>35.89</v>
      </c>
      <c r="AL162" s="26">
        <v>5.93</v>
      </c>
      <c r="AM162" s="282"/>
      <c r="AN162" s="15">
        <v>7.0000000000000001E-3</v>
      </c>
      <c r="AO162" s="15">
        <v>7.0000000000000001E-3</v>
      </c>
      <c r="AP162" s="16">
        <f t="shared" si="203"/>
        <v>4.193E-4</v>
      </c>
      <c r="AQ162" s="15">
        <f t="shared" si="204"/>
        <v>1.4E-2</v>
      </c>
      <c r="AR162" s="15">
        <v>3.23</v>
      </c>
      <c r="AS162" s="282"/>
      <c r="AT162" s="13">
        <f t="shared" si="205"/>
        <v>4.9721000000000002</v>
      </c>
      <c r="AU162" s="13">
        <f t="shared" si="206"/>
        <v>4.9721000000000002</v>
      </c>
      <c r="AV162" s="13">
        <f t="shared" si="207"/>
        <v>0.29782878999999995</v>
      </c>
      <c r="AW162" s="13">
        <f t="shared" si="208"/>
        <v>9.9442000000000004</v>
      </c>
      <c r="AX162" s="13">
        <f t="shared" si="209"/>
        <v>2294.2689999999998</v>
      </c>
      <c r="AY162" s="26">
        <f t="shared" si="210"/>
        <v>4.4627776772911611E-2</v>
      </c>
      <c r="AZ162" s="26">
        <f t="shared" si="211"/>
        <v>4.4627776772911611E-2</v>
      </c>
      <c r="BA162" s="26">
        <f t="shared" si="212"/>
        <v>0.17097886637988657</v>
      </c>
      <c r="BB162" s="26">
        <f t="shared" si="213"/>
        <v>9.3556711938072301E-2</v>
      </c>
      <c r="BC162" s="26">
        <f t="shared" si="214"/>
        <v>3.5664050965064731</v>
      </c>
      <c r="BD162" s="282"/>
      <c r="BE162" s="108">
        <f t="shared" si="215"/>
        <v>294841.25464375579</v>
      </c>
      <c r="BF162" s="108">
        <f t="shared" si="216"/>
        <v>67463.664024519559</v>
      </c>
      <c r="BG162" s="108">
        <f t="shared" si="176"/>
        <v>19715.137994402034</v>
      </c>
      <c r="BH162" s="108">
        <f t="shared" si="177"/>
        <v>3278.6571667501735</v>
      </c>
      <c r="BI162" s="108">
        <f t="shared" si="178"/>
        <v>1169.5502803319896</v>
      </c>
      <c r="BJ162" s="108">
        <f t="shared" si="173"/>
        <v>14363.218583035363</v>
      </c>
      <c r="BK162" s="108">
        <f>SUMIF('20.01'!$K:$K,$B:$B,'20.01'!$E:$E)</f>
        <v>28937.1</v>
      </c>
      <c r="BL162" s="108">
        <f t="shared" si="217"/>
        <v>0</v>
      </c>
      <c r="BM162" s="108">
        <f>SUMIF('20.01'!$AI:$AI,$B:$B,'20.01'!$E:$E)</f>
        <v>0</v>
      </c>
      <c r="BN162" s="108">
        <f>SUMIF('20.01'!$L:$L,$B:$B,'20.01'!$E:$E)</f>
        <v>0</v>
      </c>
      <c r="BO162" s="108">
        <f>SUMIF('20.01'!$M:$M,$B:$B,'20.01'!$E:$E)</f>
        <v>0</v>
      </c>
      <c r="BP162" s="108">
        <f>SUMIF('20.01'!$N:$N,$B:$B,'20.01'!$E:$E)</f>
        <v>0</v>
      </c>
      <c r="BQ162" s="108">
        <f>SUMIF('20.01'!$O:$O,$B:$B,'20.01'!$E:$E)</f>
        <v>0</v>
      </c>
      <c r="BR162" s="108">
        <f>SUMIF('20.01'!$T:$T,$B:$B,'20.01'!$E:$E)</f>
        <v>0</v>
      </c>
      <c r="BS162" s="108">
        <f>SUMIF('20.01'!$AT:$AT,$B:$B,'20.01'!$E:$E)</f>
        <v>0</v>
      </c>
      <c r="BT162" s="108">
        <f>SUMIF('20.01'!$AO:$AO,$B:$B,'20.01'!$E:$E)</f>
        <v>0</v>
      </c>
      <c r="BU162" s="108">
        <f t="shared" si="218"/>
        <v>0</v>
      </c>
      <c r="BV162" s="108">
        <f>SUMIF('20.01'!$AE:$AE,$B:$B,'20.01'!$E:$E)</f>
        <v>0</v>
      </c>
      <c r="BW162" s="108">
        <f>SUMIF('20.01'!$AF:$AF,$B:$B,'20.01'!$E:$E)</f>
        <v>0</v>
      </c>
      <c r="BX162" s="108">
        <f>SUMIF('20.01'!$AG:$AG,$B:$B,'20.01'!$E:$E)</f>
        <v>0</v>
      </c>
      <c r="BY162" s="108">
        <f t="shared" si="219"/>
        <v>0</v>
      </c>
      <c r="BZ162" s="108">
        <f>SUMIF('20.01'!$AH:$AH,$B:$B,'20.01'!$E:$E)</f>
        <v>0</v>
      </c>
      <c r="CA162" s="108">
        <f>SUMIF('20.01'!$AP:$AP,$B:$B,'20.01'!$E:$E)</f>
        <v>0</v>
      </c>
      <c r="CB162" s="108">
        <f>SUMIF('20.01'!$AD:$AD,$B:$B,'20.01'!$E:$E)</f>
        <v>0</v>
      </c>
      <c r="CC162" s="108">
        <f t="shared" si="220"/>
        <v>0</v>
      </c>
      <c r="CD162" s="108">
        <f>SUMIF('20.01'!$Z:$Z,$B:$B,'20.01'!$E:$E)</f>
        <v>0</v>
      </c>
      <c r="CE162" s="108">
        <f>SUMIF('20.01'!$S:$S,$B:$B,'20.01'!$E:$E)</f>
        <v>0</v>
      </c>
      <c r="CF162" s="108">
        <f t="shared" si="221"/>
        <v>224877.45</v>
      </c>
      <c r="CG162" s="108">
        <f>SUMIF('20.01'!$AJ:$AJ,$B:$B,'20.01'!$E:$E)</f>
        <v>0</v>
      </c>
      <c r="CH162" s="108">
        <f>SUMIF('20.01'!$AL:$AL,$B:$B,'20.01'!$E:$E)</f>
        <v>224877.45</v>
      </c>
      <c r="CI162" s="108">
        <f>SUMIF('20.01'!$AM:$AM,$B:$B,'20.01'!$E:$E)</f>
        <v>0</v>
      </c>
      <c r="CJ162" s="108">
        <f>SUMIF('20.01'!$W:$W,$B:$B,'20.01'!$E:$E)</f>
        <v>0</v>
      </c>
      <c r="CK162" s="108">
        <f>SUMIF('20.01'!$AR:$AR,$B:$B,'20.01'!$E:$E)</f>
        <v>0</v>
      </c>
      <c r="CL162" s="108">
        <f t="shared" si="222"/>
        <v>0</v>
      </c>
      <c r="CM162" s="108">
        <f>SUMIF('20.01'!$P:$P,$B:$B,'20.01'!$E:$E)</f>
        <v>0</v>
      </c>
      <c r="CN162" s="108">
        <f>SUMIF('20.01'!$Q:$Q,$B:$B,'20.01'!$E:$E)</f>
        <v>0</v>
      </c>
      <c r="CO162" s="108">
        <f>SUMIF('20.01'!$AK:$AK,$B:$B,'20.01'!$E:$E)</f>
        <v>0</v>
      </c>
      <c r="CP162" s="108">
        <f>SUMIF('20.01'!$U:$U,$B:$B,'20.01'!$E:$E)</f>
        <v>0</v>
      </c>
      <c r="CQ162" s="108">
        <f>SUMIF('20.01'!$R:$R,$B:$B,'20.01'!$E:$E)</f>
        <v>0</v>
      </c>
      <c r="CR162" s="108">
        <f>SUMIF('20.01'!$V:$V,$B:$B,'20.01'!$E:$E)</f>
        <v>0</v>
      </c>
      <c r="CS162" s="108">
        <f t="shared" si="223"/>
        <v>0</v>
      </c>
      <c r="CT162" s="108">
        <f>SUMIF('20.01'!$AQ:$AQ,$B:$B,'20.01'!$E:$E)</f>
        <v>0</v>
      </c>
      <c r="CU162" s="108">
        <f>SUMIF('20.01'!$AC:$AC,$B:$B,'20.01'!$E:$E)</f>
        <v>0</v>
      </c>
      <c r="CV162" s="108">
        <f>SUMIF('20.01'!$AS:$AS,$B:$B,'20.01'!$E:$E)</f>
        <v>0</v>
      </c>
      <c r="CW162" s="108">
        <f t="shared" si="224"/>
        <v>0</v>
      </c>
      <c r="CX162" s="108">
        <f>SUMIF('20.01'!$AB:$AB,$B:$B,'20.01'!$E:$E)</f>
        <v>0</v>
      </c>
      <c r="CY162" s="108">
        <f>SUMIF('20.01'!$AA:$AA,$B:$B,'20.01'!$E:$E)</f>
        <v>0</v>
      </c>
      <c r="CZ162" s="108">
        <f>SUMIF('20.01'!$AN:$AN,$B:$B,'20.01'!$E:$E)</f>
        <v>0</v>
      </c>
      <c r="DA162" s="108">
        <f>SUMIF('20.01'!$X:$X,$B:$B,'20.01'!$E:$E)</f>
        <v>0</v>
      </c>
      <c r="DB162" s="108">
        <f>SUMIF('20.01'!$Y:$Y,$B:$B,'20.01'!$E:$E)</f>
        <v>0</v>
      </c>
      <c r="DC162" s="108">
        <f t="shared" si="225"/>
        <v>2500.1406192361997</v>
      </c>
      <c r="DD162" s="127">
        <f t="shared" si="226"/>
        <v>406719.65830482362</v>
      </c>
      <c r="DE162" s="127">
        <f t="shared" si="174"/>
        <v>343628.95123462362</v>
      </c>
      <c r="DF162" s="127">
        <f t="shared" si="227"/>
        <v>590.79761386456369</v>
      </c>
      <c r="DG162" s="127">
        <f t="shared" si="179"/>
        <v>270.66252438320714</v>
      </c>
      <c r="DH162" s="127">
        <f t="shared" si="180"/>
        <v>320.13508948135654</v>
      </c>
      <c r="DI162" s="108">
        <f>SUMIF('20.01'!$AZ:$AZ,$B:$B,'20.01'!$E:$E)+FH162*$DI$249</f>
        <v>379.08516908765336</v>
      </c>
      <c r="DJ162" s="108">
        <f>SUMIF('20.01'!$AY:$AY,$B:$B,'20.01'!$E:$E)</f>
        <v>0</v>
      </c>
      <c r="DK162" s="108">
        <f t="shared" si="181"/>
        <v>544.44620347533976</v>
      </c>
      <c r="DL162" s="108">
        <f>SUMIF('20.01'!$AX:$AX,$B:$B,'20.01'!$E:$E)</f>
        <v>0</v>
      </c>
      <c r="DM162" s="108">
        <f t="shared" si="182"/>
        <v>61031.390501904541</v>
      </c>
      <c r="DN162" s="108">
        <f>SUMIF('20.01'!$BA:$BA,$B:$B,'20.01'!$E:$E)</f>
        <v>0</v>
      </c>
      <c r="DO162" s="108">
        <f t="shared" si="183"/>
        <v>544.98758186792384</v>
      </c>
      <c r="DP162" s="108">
        <f>SUMIF('20.01'!$AW:$AW,$B:$B,'20.01'!$E:$E)</f>
        <v>0</v>
      </c>
      <c r="DQ162" s="108">
        <f t="shared" si="228"/>
        <v>288820.38620421692</v>
      </c>
      <c r="DR162" s="108">
        <f t="shared" si="229"/>
        <v>239159.01015832939</v>
      </c>
      <c r="DS162" s="108">
        <f t="shared" si="184"/>
        <v>76911.775240542935</v>
      </c>
      <c r="DT162" s="108">
        <f t="shared" si="185"/>
        <v>162247.23491778644</v>
      </c>
      <c r="DU162" s="108">
        <f t="shared" si="230"/>
        <v>40598.177699746848</v>
      </c>
      <c r="DV162" s="108">
        <f t="shared" si="231"/>
        <v>24104.61685782425</v>
      </c>
      <c r="DW162" s="108">
        <f t="shared" si="232"/>
        <v>16493.560841922597</v>
      </c>
      <c r="DX162" s="108">
        <f t="shared" si="233"/>
        <v>3417.5413329187882</v>
      </c>
      <c r="DY162" s="108">
        <f t="shared" si="234"/>
        <v>2012.483944699035</v>
      </c>
      <c r="DZ162" s="108">
        <f t="shared" si="235"/>
        <v>1405.0573882197532</v>
      </c>
      <c r="EA162" s="108">
        <f t="shared" si="236"/>
        <v>2703.0806590363595</v>
      </c>
      <c r="EB162" s="108">
        <f t="shared" si="237"/>
        <v>213.35217165236884</v>
      </c>
      <c r="EC162" s="108">
        <f t="shared" si="238"/>
        <v>2729.2241825331707</v>
      </c>
      <c r="ED162" s="108">
        <f t="shared" si="246"/>
        <v>49134.379262026829</v>
      </c>
      <c r="EE162" s="108">
        <f t="shared" si="186"/>
        <v>381977.91138650535</v>
      </c>
      <c r="EF162" s="108">
        <f t="shared" si="239"/>
        <v>157503.60420456441</v>
      </c>
      <c r="EG162" s="108">
        <f t="shared" si="187"/>
        <v>134169.73691499929</v>
      </c>
      <c r="EH162" s="108">
        <f t="shared" si="188"/>
        <v>90304.570266941664</v>
      </c>
      <c r="EI162" s="108">
        <f t="shared" si="240"/>
        <v>143404.03623425835</v>
      </c>
      <c r="EJ162" s="108">
        <f t="shared" si="189"/>
        <v>136849.03107878129</v>
      </c>
      <c r="EK162" s="108">
        <f t="shared" si="190"/>
        <v>405.16515547706103</v>
      </c>
      <c r="EL162" s="108">
        <f>SUMIF('20.01'!$BF:$BF,$B:$B,'20.01'!$E:$E)</f>
        <v>6149.84</v>
      </c>
      <c r="EM162" s="108">
        <f>SUMIF('20.01'!$BH:$BH,$B:$B,'20.01'!$E:$E)</f>
        <v>8266.7999999999993</v>
      </c>
      <c r="EO162" s="115">
        <v>5.950839306133872E-3</v>
      </c>
      <c r="EP162" s="107">
        <v>3.4064180929866041</v>
      </c>
      <c r="EQ162" s="108">
        <f t="shared" si="241"/>
        <v>3814.7699999999991</v>
      </c>
      <c r="ER162" s="107">
        <v>3.0862317835566064</v>
      </c>
      <c r="ES162" s="108">
        <f t="shared" si="191"/>
        <v>3814.7699999999991</v>
      </c>
      <c r="ET162" s="107">
        <v>1.6009257893354349</v>
      </c>
      <c r="EU162" s="108">
        <f t="shared" si="192"/>
        <v>3814.7699999999991</v>
      </c>
      <c r="EV162" s="108">
        <f t="shared" si="244"/>
        <v>3814.77</v>
      </c>
      <c r="EW162" s="108">
        <f t="shared" si="245"/>
        <v>3814.77</v>
      </c>
      <c r="EX162" s="108">
        <f t="shared" si="193"/>
        <v>3814.77</v>
      </c>
      <c r="EY162" s="108">
        <f t="shared" si="194"/>
        <v>3814.77</v>
      </c>
      <c r="EZ162" s="108">
        <f t="shared" si="195"/>
        <v>3814.77</v>
      </c>
      <c r="FA162" s="108">
        <f t="shared" si="196"/>
        <v>3814.77</v>
      </c>
      <c r="FB162" s="108">
        <f t="shared" si="197"/>
        <v>3814.77</v>
      </c>
      <c r="FC162" s="108">
        <f t="shared" si="198"/>
        <v>3814.77</v>
      </c>
      <c r="FD162" s="108">
        <f t="shared" si="199"/>
        <v>3814.77</v>
      </c>
      <c r="FE162" s="108">
        <f t="shared" si="200"/>
        <v>3814.77</v>
      </c>
      <c r="FF162" s="108">
        <f t="shared" si="201"/>
        <v>3814.77</v>
      </c>
      <c r="FG162" s="108">
        <f t="shared" si="202"/>
        <v>3814.77</v>
      </c>
      <c r="FH162" s="108">
        <f t="shared" si="242"/>
        <v>3814.7699999999991</v>
      </c>
      <c r="FI162" s="108">
        <v>3814.7699999999991</v>
      </c>
    </row>
    <row r="163" spans="1:165" ht="12" customHeight="1" x14ac:dyDescent="0.25">
      <c r="A163" s="22">
        <f t="shared" si="243"/>
        <v>158</v>
      </c>
      <c r="B163" s="10" t="s">
        <v>156</v>
      </c>
      <c r="C163" s="28">
        <v>2021</v>
      </c>
      <c r="D163" s="282"/>
      <c r="E163" s="126">
        <f t="shared" si="175"/>
        <v>3708.5</v>
      </c>
      <c r="F163" s="11">
        <f>SUMIF(Площади!$A:$A,$B:$B,Площади!$C:$C)</f>
        <v>3675.6</v>
      </c>
      <c r="G163" s="11">
        <f>SUMIF(Площади!$A:$A,$B:$B,Площади!$G:$G)</f>
        <v>32.9</v>
      </c>
      <c r="H163" s="11">
        <f>SUMIF(Площади!$A:$A,$B:$B,Площади!$F:$F)</f>
        <v>670.6</v>
      </c>
      <c r="I163" s="124" t="s">
        <v>493</v>
      </c>
      <c r="J163" s="12">
        <v>39.75</v>
      </c>
      <c r="K163" s="27">
        <v>4.49</v>
      </c>
      <c r="L163" s="27">
        <v>7.61</v>
      </c>
      <c r="M163" s="27">
        <v>11.85</v>
      </c>
      <c r="N163" s="27">
        <v>6.1</v>
      </c>
      <c r="O163" s="27">
        <v>2.78</v>
      </c>
      <c r="P163" s="27">
        <v>1.6</v>
      </c>
      <c r="Q163" s="27">
        <v>5.09</v>
      </c>
      <c r="R163" s="27">
        <v>0.23</v>
      </c>
      <c r="S163" s="35">
        <f t="shared" si="167"/>
        <v>41.34</v>
      </c>
      <c r="T163" s="33">
        <f t="shared" si="167"/>
        <v>4.6696</v>
      </c>
      <c r="U163" s="33">
        <f t="shared" si="167"/>
        <v>7.9144000000000005</v>
      </c>
      <c r="V163" s="33">
        <f t="shared" si="166"/>
        <v>12.324</v>
      </c>
      <c r="W163" s="33">
        <f t="shared" si="166"/>
        <v>6.3439999999999994</v>
      </c>
      <c r="X163" s="33">
        <f t="shared" si="166"/>
        <v>2.8912</v>
      </c>
      <c r="Y163" s="33">
        <f t="shared" si="166"/>
        <v>1.6640000000000001</v>
      </c>
      <c r="Z163" s="33">
        <f t="shared" si="166"/>
        <v>5.2935999999999996</v>
      </c>
      <c r="AA163" s="33">
        <f t="shared" si="166"/>
        <v>0.23920000000000002</v>
      </c>
      <c r="AB163" s="36"/>
      <c r="AC163" s="36"/>
      <c r="AD163" s="122" t="s">
        <v>395</v>
      </c>
      <c r="AE163" s="37">
        <v>2</v>
      </c>
      <c r="AF163" s="38" t="s">
        <v>396</v>
      </c>
      <c r="AG163" s="282"/>
      <c r="AH163" s="26">
        <v>34.24</v>
      </c>
      <c r="AI163" s="26">
        <v>34.24</v>
      </c>
      <c r="AJ163" s="26">
        <v>2190</v>
      </c>
      <c r="AK163" s="26">
        <v>35.89</v>
      </c>
      <c r="AL163" s="26">
        <v>5.93</v>
      </c>
      <c r="AM163" s="282"/>
      <c r="AN163" s="15">
        <v>7.0000000000000001E-3</v>
      </c>
      <c r="AO163" s="15">
        <v>7.0000000000000001E-3</v>
      </c>
      <c r="AP163" s="16">
        <f t="shared" si="203"/>
        <v>4.193E-4</v>
      </c>
      <c r="AQ163" s="15">
        <f t="shared" si="204"/>
        <v>1.4E-2</v>
      </c>
      <c r="AR163" s="15">
        <v>3.23</v>
      </c>
      <c r="AS163" s="282"/>
      <c r="AT163" s="13">
        <f t="shared" si="205"/>
        <v>4.6942000000000004</v>
      </c>
      <c r="AU163" s="13">
        <f t="shared" si="206"/>
        <v>4.6942000000000004</v>
      </c>
      <c r="AV163" s="13">
        <f t="shared" si="207"/>
        <v>0.28118258000000002</v>
      </c>
      <c r="AW163" s="13">
        <f t="shared" si="208"/>
        <v>9.3884000000000007</v>
      </c>
      <c r="AX163" s="13">
        <f t="shared" si="209"/>
        <v>2166.038</v>
      </c>
      <c r="AY163" s="26">
        <f t="shared" si="210"/>
        <v>4.3340813806121078E-2</v>
      </c>
      <c r="AZ163" s="26">
        <f t="shared" si="211"/>
        <v>4.3340813806121078E-2</v>
      </c>
      <c r="BA163" s="26">
        <f t="shared" si="212"/>
        <v>0.16604822709990563</v>
      </c>
      <c r="BB163" s="26">
        <f t="shared" si="213"/>
        <v>9.0858750438182562E-2</v>
      </c>
      <c r="BC163" s="26">
        <f t="shared" si="214"/>
        <v>3.463558134016449</v>
      </c>
      <c r="BD163" s="282"/>
      <c r="BE163" s="108">
        <f t="shared" si="215"/>
        <v>85417.84273813841</v>
      </c>
      <c r="BF163" s="108">
        <f t="shared" si="216"/>
        <v>70987.349815514652</v>
      </c>
      <c r="BG163" s="108">
        <f t="shared" si="176"/>
        <v>19165.923306579418</v>
      </c>
      <c r="BH163" s="108">
        <f t="shared" si="177"/>
        <v>3187.3219362879076</v>
      </c>
      <c r="BI163" s="108">
        <f t="shared" si="178"/>
        <v>1136.9695196856389</v>
      </c>
      <c r="BJ163" s="108">
        <f t="shared" si="173"/>
        <v>13963.095052961688</v>
      </c>
      <c r="BK163" s="108">
        <f>SUMIF('20.01'!$K:$K,$B:$B,'20.01'!$E:$E)</f>
        <v>33534.04</v>
      </c>
      <c r="BL163" s="108">
        <f t="shared" si="217"/>
        <v>0</v>
      </c>
      <c r="BM163" s="108">
        <f>SUMIF('20.01'!$AI:$AI,$B:$B,'20.01'!$E:$E)</f>
        <v>0</v>
      </c>
      <c r="BN163" s="108">
        <f>SUMIF('20.01'!$L:$L,$B:$B,'20.01'!$E:$E)</f>
        <v>0</v>
      </c>
      <c r="BO163" s="108">
        <f>SUMIF('20.01'!$M:$M,$B:$B,'20.01'!$E:$E)</f>
        <v>0</v>
      </c>
      <c r="BP163" s="108">
        <f>SUMIF('20.01'!$N:$N,$B:$B,'20.01'!$E:$E)</f>
        <v>0</v>
      </c>
      <c r="BQ163" s="108">
        <f>SUMIF('20.01'!$O:$O,$B:$B,'20.01'!$E:$E)</f>
        <v>0</v>
      </c>
      <c r="BR163" s="108">
        <f>SUMIF('20.01'!$T:$T,$B:$B,'20.01'!$E:$E)</f>
        <v>0</v>
      </c>
      <c r="BS163" s="108">
        <f>SUMIF('20.01'!$AT:$AT,$B:$B,'20.01'!$E:$E)</f>
        <v>0</v>
      </c>
      <c r="BT163" s="108">
        <f>SUMIF('20.01'!$AO:$AO,$B:$B,'20.01'!$E:$E)</f>
        <v>0</v>
      </c>
      <c r="BU163" s="108">
        <f t="shared" si="218"/>
        <v>0</v>
      </c>
      <c r="BV163" s="108">
        <f>SUMIF('20.01'!$AE:$AE,$B:$B,'20.01'!$E:$E)</f>
        <v>0</v>
      </c>
      <c r="BW163" s="108">
        <f>SUMIF('20.01'!$AF:$AF,$B:$B,'20.01'!$E:$E)</f>
        <v>0</v>
      </c>
      <c r="BX163" s="108">
        <f>SUMIF('20.01'!$AG:$AG,$B:$B,'20.01'!$E:$E)</f>
        <v>0</v>
      </c>
      <c r="BY163" s="108">
        <f t="shared" si="219"/>
        <v>0</v>
      </c>
      <c r="BZ163" s="108">
        <f>SUMIF('20.01'!$AH:$AH,$B:$B,'20.01'!$E:$E)</f>
        <v>0</v>
      </c>
      <c r="CA163" s="108">
        <f>SUMIF('20.01'!$AP:$AP,$B:$B,'20.01'!$E:$E)</f>
        <v>0</v>
      </c>
      <c r="CB163" s="108">
        <f>SUMIF('20.01'!$AD:$AD,$B:$B,'20.01'!$E:$E)</f>
        <v>0</v>
      </c>
      <c r="CC163" s="108">
        <f t="shared" si="220"/>
        <v>0</v>
      </c>
      <c r="CD163" s="108">
        <f>SUMIF('20.01'!$Z:$Z,$B:$B,'20.01'!$E:$E)</f>
        <v>0</v>
      </c>
      <c r="CE163" s="108">
        <f>SUMIF('20.01'!$S:$S,$B:$B,'20.01'!$E:$E)</f>
        <v>0</v>
      </c>
      <c r="CF163" s="108">
        <f t="shared" si="221"/>
        <v>0</v>
      </c>
      <c r="CG163" s="108">
        <f>SUMIF('20.01'!$AJ:$AJ,$B:$B,'20.01'!$E:$E)</f>
        <v>0</v>
      </c>
      <c r="CH163" s="108">
        <f>SUMIF('20.01'!$AL:$AL,$B:$B,'20.01'!$E:$E)</f>
        <v>0</v>
      </c>
      <c r="CI163" s="108">
        <f>SUMIF('20.01'!$AM:$AM,$B:$B,'20.01'!$E:$E)</f>
        <v>0</v>
      </c>
      <c r="CJ163" s="108">
        <f>SUMIF('20.01'!$W:$W,$B:$B,'20.01'!$E:$E)</f>
        <v>0</v>
      </c>
      <c r="CK163" s="108">
        <f>SUMIF('20.01'!$AR:$AR,$B:$B,'20.01'!$E:$E)</f>
        <v>0</v>
      </c>
      <c r="CL163" s="108">
        <f t="shared" si="222"/>
        <v>0</v>
      </c>
      <c r="CM163" s="108">
        <f>SUMIF('20.01'!$P:$P,$B:$B,'20.01'!$E:$E)</f>
        <v>0</v>
      </c>
      <c r="CN163" s="108">
        <f>SUMIF('20.01'!$Q:$Q,$B:$B,'20.01'!$E:$E)</f>
        <v>0</v>
      </c>
      <c r="CO163" s="108">
        <f>SUMIF('20.01'!$AK:$AK,$B:$B,'20.01'!$E:$E)</f>
        <v>0</v>
      </c>
      <c r="CP163" s="108">
        <f>SUMIF('20.01'!$U:$U,$B:$B,'20.01'!$E:$E)</f>
        <v>0</v>
      </c>
      <c r="CQ163" s="108">
        <f>SUMIF('20.01'!$R:$R,$B:$B,'20.01'!$E:$E)</f>
        <v>0</v>
      </c>
      <c r="CR163" s="108">
        <f>SUMIF('20.01'!$V:$V,$B:$B,'20.01'!$E:$E)</f>
        <v>12000</v>
      </c>
      <c r="CS163" s="108">
        <f t="shared" si="223"/>
        <v>0</v>
      </c>
      <c r="CT163" s="108">
        <f>SUMIF('20.01'!$AQ:$AQ,$B:$B,'20.01'!$E:$E)</f>
        <v>0</v>
      </c>
      <c r="CU163" s="108">
        <f>SUMIF('20.01'!$AC:$AC,$B:$B,'20.01'!$E:$E)</f>
        <v>0</v>
      </c>
      <c r="CV163" s="108">
        <f>SUMIF('20.01'!$AS:$AS,$B:$B,'20.01'!$E:$E)</f>
        <v>0</v>
      </c>
      <c r="CW163" s="108">
        <f t="shared" si="224"/>
        <v>0</v>
      </c>
      <c r="CX163" s="108">
        <f>SUMIF('20.01'!$AB:$AB,$B:$B,'20.01'!$E:$E)</f>
        <v>0</v>
      </c>
      <c r="CY163" s="108">
        <f>SUMIF('20.01'!$AA:$AA,$B:$B,'20.01'!$E:$E)</f>
        <v>0</v>
      </c>
      <c r="CZ163" s="108">
        <f>SUMIF('20.01'!$AN:$AN,$B:$B,'20.01'!$E:$E)</f>
        <v>0</v>
      </c>
      <c r="DA163" s="108">
        <f>SUMIF('20.01'!$X:$X,$B:$B,'20.01'!$E:$E)</f>
        <v>0</v>
      </c>
      <c r="DB163" s="108">
        <f>SUMIF('20.01'!$Y:$Y,$B:$B,'20.01'!$E:$E)</f>
        <v>0</v>
      </c>
      <c r="DC163" s="108">
        <f t="shared" si="225"/>
        <v>2430.4929226237618</v>
      </c>
      <c r="DD163" s="127">
        <f t="shared" si="226"/>
        <v>395389.46065514797</v>
      </c>
      <c r="DE163" s="127">
        <f t="shared" si="174"/>
        <v>334056.30369684205</v>
      </c>
      <c r="DF163" s="127">
        <f t="shared" si="227"/>
        <v>574.33946240972193</v>
      </c>
      <c r="DG163" s="127">
        <f t="shared" si="179"/>
        <v>263.12253993690939</v>
      </c>
      <c r="DH163" s="127">
        <f t="shared" si="180"/>
        <v>311.21692247281254</v>
      </c>
      <c r="DI163" s="108">
        <f>SUMIF('20.01'!$AZ:$AZ,$B:$B,'20.01'!$E:$E)+FH163*$DI$249</f>
        <v>368.52479954533635</v>
      </c>
      <c r="DJ163" s="108">
        <f>SUMIF('20.01'!$AY:$AY,$B:$B,'20.01'!$E:$E)</f>
        <v>0</v>
      </c>
      <c r="DK163" s="108">
        <f t="shared" si="181"/>
        <v>529.27928697884738</v>
      </c>
      <c r="DL163" s="108">
        <f>SUMIF('20.01'!$AX:$AX,$B:$B,'20.01'!$E:$E)</f>
        <v>0</v>
      </c>
      <c r="DM163" s="108">
        <f t="shared" si="182"/>
        <v>59331.207825455545</v>
      </c>
      <c r="DN163" s="108">
        <f>SUMIF('20.01'!$BA:$BA,$B:$B,'20.01'!$E:$E)</f>
        <v>0</v>
      </c>
      <c r="DO163" s="108">
        <f t="shared" si="183"/>
        <v>529.80558391651289</v>
      </c>
      <c r="DP163" s="108">
        <f>SUMIF('20.01'!$AW:$AW,$B:$B,'20.01'!$E:$E)</f>
        <v>0</v>
      </c>
      <c r="DQ163" s="108">
        <f t="shared" si="228"/>
        <v>280774.56890935462</v>
      </c>
      <c r="DR163" s="108">
        <f t="shared" si="229"/>
        <v>232496.63522890361</v>
      </c>
      <c r="DS163" s="108">
        <f t="shared" si="184"/>
        <v>74769.20456005304</v>
      </c>
      <c r="DT163" s="108">
        <f t="shared" si="185"/>
        <v>157727.43066885057</v>
      </c>
      <c r="DU163" s="108">
        <f t="shared" si="230"/>
        <v>39467.213488496353</v>
      </c>
      <c r="DV163" s="108">
        <f t="shared" si="231"/>
        <v>23433.122211100868</v>
      </c>
      <c r="DW163" s="108">
        <f t="shared" si="232"/>
        <v>16034.091277395482</v>
      </c>
      <c r="DX163" s="108">
        <f t="shared" si="233"/>
        <v>3322.3371351691785</v>
      </c>
      <c r="DY163" s="108">
        <f t="shared" si="234"/>
        <v>1956.4211496148844</v>
      </c>
      <c r="DZ163" s="108">
        <f t="shared" si="235"/>
        <v>1365.9159855542944</v>
      </c>
      <c r="EA163" s="108">
        <f t="shared" si="236"/>
        <v>2627.7795578858863</v>
      </c>
      <c r="EB163" s="108">
        <f t="shared" si="237"/>
        <v>207.40871102918658</v>
      </c>
      <c r="EC163" s="108">
        <f t="shared" si="238"/>
        <v>2653.1947878703736</v>
      </c>
      <c r="ED163" s="108">
        <f t="shared" si="246"/>
        <v>47765.617715675267</v>
      </c>
      <c r="EE163" s="108">
        <f t="shared" si="186"/>
        <v>371336.95724168309</v>
      </c>
      <c r="EF163" s="108">
        <f t="shared" si="239"/>
        <v>153115.94570383723</v>
      </c>
      <c r="EG163" s="108">
        <f t="shared" si="187"/>
        <v>130432.10189586134</v>
      </c>
      <c r="EH163" s="108">
        <f t="shared" si="188"/>
        <v>87788.909641984501</v>
      </c>
      <c r="EI163" s="108">
        <f t="shared" si="240"/>
        <v>138528.53862763825</v>
      </c>
      <c r="EJ163" s="108">
        <f t="shared" si="189"/>
        <v>133123.90235811955</v>
      </c>
      <c r="EK163" s="108">
        <f t="shared" si="190"/>
        <v>394.13626951870805</v>
      </c>
      <c r="EL163" s="108">
        <f>SUMIF('20.01'!$BF:$BF,$B:$B,'20.01'!$E:$E)</f>
        <v>5010.5</v>
      </c>
      <c r="EM163" s="108">
        <f>SUMIF('20.01'!$BH:$BH,$B:$B,'20.01'!$E:$E)</f>
        <v>7791.8</v>
      </c>
      <c r="EO163" s="115">
        <v>5.7888531946022484E-3</v>
      </c>
      <c r="EP163" s="107">
        <v>3.4064190358134145</v>
      </c>
      <c r="EQ163" s="108">
        <f t="shared" si="241"/>
        <v>3708.5</v>
      </c>
      <c r="ER163" s="107">
        <v>3.0862342827885416</v>
      </c>
      <c r="ES163" s="108">
        <f t="shared" si="191"/>
        <v>3708.5</v>
      </c>
      <c r="ET163" s="107">
        <v>1.6009267185857881</v>
      </c>
      <c r="EU163" s="108">
        <f t="shared" si="192"/>
        <v>3708.5</v>
      </c>
      <c r="EV163" s="108">
        <f t="shared" si="244"/>
        <v>3708.5</v>
      </c>
      <c r="EW163" s="108">
        <f t="shared" si="245"/>
        <v>3708.5</v>
      </c>
      <c r="EX163" s="108">
        <f t="shared" si="193"/>
        <v>3708.5</v>
      </c>
      <c r="EY163" s="108">
        <f t="shared" si="194"/>
        <v>3708.5</v>
      </c>
      <c r="EZ163" s="108">
        <f t="shared" si="195"/>
        <v>3708.5</v>
      </c>
      <c r="FA163" s="108">
        <f t="shared" si="196"/>
        <v>3708.5</v>
      </c>
      <c r="FB163" s="108">
        <f t="shared" si="197"/>
        <v>3708.5</v>
      </c>
      <c r="FC163" s="108">
        <f t="shared" si="198"/>
        <v>3708.5</v>
      </c>
      <c r="FD163" s="108">
        <f t="shared" si="199"/>
        <v>3708.5</v>
      </c>
      <c r="FE163" s="108">
        <f t="shared" si="200"/>
        <v>3708.5</v>
      </c>
      <c r="FF163" s="108">
        <f t="shared" si="201"/>
        <v>3708.5</v>
      </c>
      <c r="FG163" s="108">
        <f t="shared" si="202"/>
        <v>3708.5</v>
      </c>
      <c r="FH163" s="108">
        <f t="shared" si="242"/>
        <v>3708.5</v>
      </c>
      <c r="FI163" s="108">
        <v>3708.5</v>
      </c>
    </row>
    <row r="164" spans="1:165" ht="12" customHeight="1" x14ac:dyDescent="0.25">
      <c r="A164" s="22">
        <f t="shared" si="243"/>
        <v>159</v>
      </c>
      <c r="B164" s="10" t="s">
        <v>157</v>
      </c>
      <c r="C164" s="28">
        <v>2021</v>
      </c>
      <c r="D164" s="282"/>
      <c r="E164" s="126">
        <f t="shared" si="175"/>
        <v>9578.3000000000011</v>
      </c>
      <c r="F164" s="11">
        <f>SUMIF(Площади!$A:$A,$B:$B,Площади!$C:$C)</f>
        <v>9472.6</v>
      </c>
      <c r="G164" s="11">
        <f>SUMIF(Площади!$A:$A,$B:$B,Площади!$G:$G)</f>
        <v>105.7</v>
      </c>
      <c r="H164" s="11">
        <f>SUMIF(Площади!$A:$A,$B:$B,Площади!$F:$F)</f>
        <v>963.6</v>
      </c>
      <c r="I164" s="124" t="s">
        <v>493</v>
      </c>
      <c r="J164" s="12">
        <v>39.520000000000003</v>
      </c>
      <c r="K164" s="27">
        <v>4.49</v>
      </c>
      <c r="L164" s="27">
        <v>7.61</v>
      </c>
      <c r="M164" s="27">
        <v>11.85</v>
      </c>
      <c r="N164" s="27">
        <v>6.1</v>
      </c>
      <c r="O164" s="27">
        <v>2.78</v>
      </c>
      <c r="P164" s="27">
        <v>1.6</v>
      </c>
      <c r="Q164" s="27">
        <v>5.09</v>
      </c>
      <c r="R164" s="27">
        <v>0</v>
      </c>
      <c r="S164" s="35">
        <f t="shared" si="167"/>
        <v>41.100800000000007</v>
      </c>
      <c r="T164" s="33">
        <f t="shared" si="167"/>
        <v>4.6696</v>
      </c>
      <c r="U164" s="33">
        <f t="shared" si="167"/>
        <v>7.9144000000000005</v>
      </c>
      <c r="V164" s="33">
        <f t="shared" si="166"/>
        <v>12.324</v>
      </c>
      <c r="W164" s="33">
        <f t="shared" si="166"/>
        <v>6.3439999999999994</v>
      </c>
      <c r="X164" s="33">
        <f t="shared" si="166"/>
        <v>2.8912</v>
      </c>
      <c r="Y164" s="33">
        <f t="shared" si="166"/>
        <v>1.6640000000000001</v>
      </c>
      <c r="Z164" s="33">
        <f t="shared" si="166"/>
        <v>5.2935999999999996</v>
      </c>
      <c r="AA164" s="33">
        <f t="shared" si="166"/>
        <v>0</v>
      </c>
      <c r="AB164" s="36"/>
      <c r="AC164" s="36"/>
      <c r="AD164" s="122" t="s">
        <v>395</v>
      </c>
      <c r="AE164" s="37">
        <v>8</v>
      </c>
      <c r="AF164" s="38" t="s">
        <v>396</v>
      </c>
      <c r="AG164" s="282"/>
      <c r="AH164" s="26">
        <v>34.24</v>
      </c>
      <c r="AI164" s="26">
        <v>34.24</v>
      </c>
      <c r="AJ164" s="26">
        <v>2190</v>
      </c>
      <c r="AK164" s="26">
        <v>35.89</v>
      </c>
      <c r="AL164" s="26">
        <v>4.29</v>
      </c>
      <c r="AM164" s="282"/>
      <c r="AN164" s="15">
        <v>7.0000000000000001E-3</v>
      </c>
      <c r="AO164" s="15">
        <v>7.0000000000000001E-3</v>
      </c>
      <c r="AP164" s="16">
        <f t="shared" si="203"/>
        <v>4.193E-4</v>
      </c>
      <c r="AQ164" s="15">
        <f t="shared" si="204"/>
        <v>1.4E-2</v>
      </c>
      <c r="AR164" s="15">
        <v>3.23</v>
      </c>
      <c r="AS164" s="282"/>
      <c r="AT164" s="13">
        <f t="shared" si="205"/>
        <v>6.7452000000000005</v>
      </c>
      <c r="AU164" s="13">
        <f t="shared" si="206"/>
        <v>6.7452000000000005</v>
      </c>
      <c r="AV164" s="13">
        <f t="shared" si="207"/>
        <v>0.40403748</v>
      </c>
      <c r="AW164" s="13">
        <f t="shared" si="208"/>
        <v>13.490400000000001</v>
      </c>
      <c r="AX164" s="13">
        <f t="shared" si="209"/>
        <v>3112.4279999999999</v>
      </c>
      <c r="AY164" s="26">
        <f t="shared" si="210"/>
        <v>2.4112384034745204E-2</v>
      </c>
      <c r="AZ164" s="26">
        <f t="shared" si="211"/>
        <v>2.4112384034745204E-2</v>
      </c>
      <c r="BA164" s="26">
        <f t="shared" si="212"/>
        <v>9.2379867116294118E-2</v>
      </c>
      <c r="BB164" s="26">
        <f t="shared" si="213"/>
        <v>5.0548683586857789E-2</v>
      </c>
      <c r="BC164" s="26">
        <f t="shared" si="214"/>
        <v>1.3940173224893768</v>
      </c>
      <c r="BD164" s="282"/>
      <c r="BE164" s="108">
        <f t="shared" si="215"/>
        <v>2872025.1772972122</v>
      </c>
      <c r="BF164" s="108">
        <f t="shared" si="216"/>
        <v>233731.42922096374</v>
      </c>
      <c r="BG164" s="108">
        <f t="shared" si="176"/>
        <v>49501.67539636232</v>
      </c>
      <c r="BH164" s="108">
        <f t="shared" si="177"/>
        <v>8232.203236442354</v>
      </c>
      <c r="BI164" s="108">
        <f t="shared" si="178"/>
        <v>2936.5606445746139</v>
      </c>
      <c r="BJ164" s="108">
        <f t="shared" si="173"/>
        <v>36063.829943584453</v>
      </c>
      <c r="BK164" s="108">
        <f>SUMIF('20.01'!$K:$K,$B:$B,'20.01'!$E:$E)</f>
        <v>136997.16</v>
      </c>
      <c r="BL164" s="108">
        <f t="shared" si="217"/>
        <v>86735.18</v>
      </c>
      <c r="BM164" s="108">
        <f>SUMIF('20.01'!$AI:$AI,$B:$B,'20.01'!$E:$E)</f>
        <v>0</v>
      </c>
      <c r="BN164" s="108">
        <f>SUMIF('20.01'!$L:$L,$B:$B,'20.01'!$E:$E)</f>
        <v>86735.18</v>
      </c>
      <c r="BO164" s="108">
        <f>SUMIF('20.01'!$M:$M,$B:$B,'20.01'!$E:$E)</f>
        <v>0</v>
      </c>
      <c r="BP164" s="108">
        <f>SUMIF('20.01'!$N:$N,$B:$B,'20.01'!$E:$E)</f>
        <v>0</v>
      </c>
      <c r="BQ164" s="108">
        <f>SUMIF('20.01'!$O:$O,$B:$B,'20.01'!$E:$E)</f>
        <v>0</v>
      </c>
      <c r="BR164" s="108">
        <f>SUMIF('20.01'!$T:$T,$B:$B,'20.01'!$E:$E)</f>
        <v>0</v>
      </c>
      <c r="BS164" s="108">
        <f>SUMIF('20.01'!$AT:$AT,$B:$B,'20.01'!$E:$E)</f>
        <v>0</v>
      </c>
      <c r="BT164" s="108">
        <f>SUMIF('20.01'!$AO:$AO,$B:$B,'20.01'!$E:$E)</f>
        <v>0</v>
      </c>
      <c r="BU164" s="108">
        <f t="shared" si="218"/>
        <v>0</v>
      </c>
      <c r="BV164" s="108">
        <f>SUMIF('20.01'!$AE:$AE,$B:$B,'20.01'!$E:$E)</f>
        <v>0</v>
      </c>
      <c r="BW164" s="108">
        <f>SUMIF('20.01'!$AF:$AF,$B:$B,'20.01'!$E:$E)</f>
        <v>0</v>
      </c>
      <c r="BX164" s="108">
        <f>SUMIF('20.01'!$AG:$AG,$B:$B,'20.01'!$E:$E)</f>
        <v>0</v>
      </c>
      <c r="BY164" s="108">
        <f t="shared" si="219"/>
        <v>0</v>
      </c>
      <c r="BZ164" s="108">
        <f>SUMIF('20.01'!$AH:$AH,$B:$B,'20.01'!$E:$E)</f>
        <v>0</v>
      </c>
      <c r="CA164" s="108">
        <f>SUMIF('20.01'!$AP:$AP,$B:$B,'20.01'!$E:$E)</f>
        <v>0</v>
      </c>
      <c r="CB164" s="108">
        <f>SUMIF('20.01'!$AD:$AD,$B:$B,'20.01'!$E:$E)</f>
        <v>0</v>
      </c>
      <c r="CC164" s="108">
        <f t="shared" si="220"/>
        <v>0</v>
      </c>
      <c r="CD164" s="108">
        <f>SUMIF('20.01'!$Z:$Z,$B:$B,'20.01'!$E:$E)</f>
        <v>0</v>
      </c>
      <c r="CE164" s="108">
        <f>SUMIF('20.01'!$S:$S,$B:$B,'20.01'!$E:$E)</f>
        <v>0</v>
      </c>
      <c r="CF164" s="108">
        <f t="shared" si="221"/>
        <v>2083374.85</v>
      </c>
      <c r="CG164" s="108">
        <f>SUMIF('20.01'!$AJ:$AJ,$B:$B,'20.01'!$E:$E)</f>
        <v>0</v>
      </c>
      <c r="CH164" s="108">
        <f>SUMIF('20.01'!$AL:$AL,$B:$B,'20.01'!$E:$E)</f>
        <v>2083374.85</v>
      </c>
      <c r="CI164" s="108">
        <f>SUMIF('20.01'!$AM:$AM,$B:$B,'20.01'!$E:$E)</f>
        <v>0</v>
      </c>
      <c r="CJ164" s="108">
        <f>SUMIF('20.01'!$W:$W,$B:$B,'20.01'!$E:$E)</f>
        <v>0</v>
      </c>
      <c r="CK164" s="108">
        <f>SUMIF('20.01'!$AR:$AR,$B:$B,'20.01'!$E:$E)</f>
        <v>0</v>
      </c>
      <c r="CL164" s="108">
        <f t="shared" si="222"/>
        <v>449906.25</v>
      </c>
      <c r="CM164" s="108">
        <f>SUMIF('20.01'!$P:$P,$B:$B,'20.01'!$E:$E)</f>
        <v>449906.25</v>
      </c>
      <c r="CN164" s="108">
        <f>SUMIF('20.01'!$Q:$Q,$B:$B,'20.01'!$E:$E)</f>
        <v>0</v>
      </c>
      <c r="CO164" s="108">
        <f>SUMIF('20.01'!$AK:$AK,$B:$B,'20.01'!$E:$E)</f>
        <v>0</v>
      </c>
      <c r="CP164" s="108">
        <f>SUMIF('20.01'!$U:$U,$B:$B,'20.01'!$E:$E)</f>
        <v>0</v>
      </c>
      <c r="CQ164" s="108">
        <f>SUMIF('20.01'!$R:$R,$B:$B,'20.01'!$E:$E)</f>
        <v>0</v>
      </c>
      <c r="CR164" s="108">
        <f>SUMIF('20.01'!$V:$V,$B:$B,'20.01'!$E:$E)</f>
        <v>12000</v>
      </c>
      <c r="CS164" s="108">
        <f t="shared" si="223"/>
        <v>0</v>
      </c>
      <c r="CT164" s="108">
        <f>SUMIF('20.01'!$AQ:$AQ,$B:$B,'20.01'!$E:$E)</f>
        <v>0</v>
      </c>
      <c r="CU164" s="108">
        <f>SUMIF('20.01'!$AC:$AC,$B:$B,'20.01'!$E:$E)</f>
        <v>0</v>
      </c>
      <c r="CV164" s="108">
        <f>SUMIF('20.01'!$AS:$AS,$B:$B,'20.01'!$E:$E)</f>
        <v>0</v>
      </c>
      <c r="CW164" s="108">
        <f t="shared" si="224"/>
        <v>0</v>
      </c>
      <c r="CX164" s="108">
        <f>SUMIF('20.01'!$AB:$AB,$B:$B,'20.01'!$E:$E)</f>
        <v>0</v>
      </c>
      <c r="CY164" s="108">
        <f>SUMIF('20.01'!$AA:$AA,$B:$B,'20.01'!$E:$E)</f>
        <v>0</v>
      </c>
      <c r="CZ164" s="108">
        <f>SUMIF('20.01'!$AN:$AN,$B:$B,'20.01'!$E:$E)</f>
        <v>0</v>
      </c>
      <c r="DA164" s="108">
        <f>SUMIF('20.01'!$X:$X,$B:$B,'20.01'!$E:$E)</f>
        <v>0</v>
      </c>
      <c r="DB164" s="108">
        <f>SUMIF('20.01'!$Y:$Y,$B:$B,'20.01'!$E:$E)</f>
        <v>0</v>
      </c>
      <c r="DC164" s="108">
        <f t="shared" si="225"/>
        <v>6277.4680762483977</v>
      </c>
      <c r="DD164" s="127">
        <f t="shared" si="226"/>
        <v>1021210.4276643398</v>
      </c>
      <c r="DE164" s="127">
        <f t="shared" si="174"/>
        <v>862799.37810420978</v>
      </c>
      <c r="DF164" s="127">
        <f t="shared" si="227"/>
        <v>1483.4018262906943</v>
      </c>
      <c r="DG164" s="127">
        <f t="shared" si="179"/>
        <v>679.59191702243481</v>
      </c>
      <c r="DH164" s="127">
        <f t="shared" si="180"/>
        <v>803.8099092682595</v>
      </c>
      <c r="DI164" s="108">
        <f>SUMIF('20.01'!$AZ:$AZ,$B:$B,'20.01'!$E:$E)+FH164*$DI$249</f>
        <v>951.82448091818674</v>
      </c>
      <c r="DJ164" s="108">
        <f>SUMIF('20.01'!$AY:$AY,$B:$B,'20.01'!$E:$E)</f>
        <v>0</v>
      </c>
      <c r="DK164" s="108">
        <f t="shared" si="181"/>
        <v>1367.0205728649037</v>
      </c>
      <c r="DL164" s="108">
        <f>SUMIF('20.01'!$AX:$AX,$B:$B,'20.01'!$E:$E)</f>
        <v>0</v>
      </c>
      <c r="DM164" s="108">
        <f t="shared" si="182"/>
        <v>153240.42278941913</v>
      </c>
      <c r="DN164" s="108">
        <f>SUMIF('20.01'!$BA:$BA,$B:$B,'20.01'!$E:$E)</f>
        <v>0</v>
      </c>
      <c r="DO164" s="108">
        <f t="shared" si="183"/>
        <v>1368.3798906370598</v>
      </c>
      <c r="DP164" s="108">
        <f>SUMIF('20.01'!$AW:$AW,$B:$B,'20.01'!$E:$E)</f>
        <v>0</v>
      </c>
      <c r="DQ164" s="108">
        <f t="shared" si="228"/>
        <v>725183.51176607027</v>
      </c>
      <c r="DR164" s="108">
        <f t="shared" si="229"/>
        <v>600491.44430713437</v>
      </c>
      <c r="DS164" s="108">
        <f t="shared" si="184"/>
        <v>193113.62330795632</v>
      </c>
      <c r="DT164" s="108">
        <f t="shared" si="185"/>
        <v>407377.82099917805</v>
      </c>
      <c r="DU164" s="108">
        <f t="shared" si="230"/>
        <v>101935.77213344065</v>
      </c>
      <c r="DV164" s="108">
        <f t="shared" si="231"/>
        <v>60522.980847940533</v>
      </c>
      <c r="DW164" s="108">
        <f t="shared" si="232"/>
        <v>41412.791285500112</v>
      </c>
      <c r="DX164" s="108">
        <f t="shared" si="233"/>
        <v>8580.9199896968985</v>
      </c>
      <c r="DY164" s="108">
        <f t="shared" si="234"/>
        <v>5053.037265027976</v>
      </c>
      <c r="DZ164" s="108">
        <f t="shared" si="235"/>
        <v>3527.8827246689225</v>
      </c>
      <c r="EA164" s="108">
        <f t="shared" si="236"/>
        <v>6787.0192636641195</v>
      </c>
      <c r="EB164" s="108">
        <f t="shared" si="237"/>
        <v>535.69444704081377</v>
      </c>
      <c r="EC164" s="108">
        <f t="shared" si="238"/>
        <v>6852.6616250933812</v>
      </c>
      <c r="ED164" s="108">
        <f t="shared" si="246"/>
        <v>123368.85969153364</v>
      </c>
      <c r="EE164" s="108">
        <f t="shared" si="186"/>
        <v>959087.71135176311</v>
      </c>
      <c r="EF164" s="108">
        <f t="shared" si="239"/>
        <v>395467.29479171213</v>
      </c>
      <c r="EG164" s="108">
        <f t="shared" si="187"/>
        <v>336879.54741516215</v>
      </c>
      <c r="EH164" s="108">
        <f t="shared" si="188"/>
        <v>226740.86914488886</v>
      </c>
      <c r="EI164" s="108">
        <f t="shared" si="240"/>
        <v>364438.27163503994</v>
      </c>
      <c r="EJ164" s="108">
        <f t="shared" si="189"/>
        <v>343834.01175070246</v>
      </c>
      <c r="EK164" s="108">
        <f t="shared" si="190"/>
        <v>1017.9798843374874</v>
      </c>
      <c r="EL164" s="108">
        <f>SUMIF('20.01'!$BF:$BF,$B:$B,'20.01'!$E:$E)</f>
        <v>19586.28</v>
      </c>
      <c r="EM164" s="108">
        <f>SUMIF('20.01'!$BH:$BH,$B:$B,'20.01'!$E:$E)</f>
        <v>0</v>
      </c>
      <c r="EO164" s="115">
        <v>1.4951519464787996E-2</v>
      </c>
      <c r="EP164" s="107">
        <v>3.406417982694478</v>
      </c>
      <c r="EQ164" s="108">
        <f t="shared" si="241"/>
        <v>9578.3000000000011</v>
      </c>
      <c r="ER164" s="107">
        <v>3.0862320946369599</v>
      </c>
      <c r="ES164" s="108">
        <f t="shared" si="191"/>
        <v>9578.3000000000011</v>
      </c>
      <c r="ET164" s="107">
        <v>1.6009271496049826</v>
      </c>
      <c r="EU164" s="108">
        <f t="shared" si="192"/>
        <v>9578.3000000000011</v>
      </c>
      <c r="EV164" s="108">
        <f t="shared" si="244"/>
        <v>9578.3000000000011</v>
      </c>
      <c r="EW164" s="108">
        <f t="shared" si="245"/>
        <v>9578.3000000000011</v>
      </c>
      <c r="EX164" s="108">
        <f t="shared" si="193"/>
        <v>9578.3000000000011</v>
      </c>
      <c r="EY164" s="108">
        <f t="shared" si="194"/>
        <v>9578.3000000000011</v>
      </c>
      <c r="EZ164" s="108">
        <f t="shared" si="195"/>
        <v>9578.3000000000011</v>
      </c>
      <c r="FA164" s="108">
        <f t="shared" si="196"/>
        <v>9578.3000000000011</v>
      </c>
      <c r="FB164" s="108">
        <f t="shared" si="197"/>
        <v>9578.3000000000011</v>
      </c>
      <c r="FC164" s="108">
        <f t="shared" si="198"/>
        <v>9578.3000000000011</v>
      </c>
      <c r="FD164" s="108">
        <f t="shared" si="199"/>
        <v>9578.3000000000011</v>
      </c>
      <c r="FE164" s="108">
        <f t="shared" si="200"/>
        <v>9578.3000000000011</v>
      </c>
      <c r="FF164" s="108">
        <f t="shared" si="201"/>
        <v>9578.3000000000011</v>
      </c>
      <c r="FG164" s="108">
        <f t="shared" si="202"/>
        <v>9578.3000000000011</v>
      </c>
      <c r="FH164" s="108">
        <f t="shared" si="242"/>
        <v>9578.3000000000011</v>
      </c>
      <c r="FI164" s="108">
        <v>9578.3000000000011</v>
      </c>
    </row>
    <row r="165" spans="1:165" ht="12" customHeight="1" x14ac:dyDescent="0.25">
      <c r="A165" s="22">
        <f t="shared" si="243"/>
        <v>160</v>
      </c>
      <c r="B165" s="10" t="s">
        <v>158</v>
      </c>
      <c r="C165" s="28">
        <v>2021</v>
      </c>
      <c r="D165" s="282"/>
      <c r="E165" s="126">
        <f t="shared" si="175"/>
        <v>3736.29</v>
      </c>
      <c r="F165" s="11">
        <f>SUMIF(Площади!$A:$A,$B:$B,Площади!$C:$C)</f>
        <v>3736.29</v>
      </c>
      <c r="G165" s="11">
        <f>SUMIF(Площади!$A:$A,$B:$B,Площади!$G:$G)</f>
        <v>0</v>
      </c>
      <c r="H165" s="11">
        <f>SUMIF(Площади!$A:$A,$B:$B,Площади!$F:$F)</f>
        <v>1226.4000000000001</v>
      </c>
      <c r="I165" s="124" t="s">
        <v>494</v>
      </c>
      <c r="J165" s="21">
        <v>27.12</v>
      </c>
      <c r="K165" s="27">
        <v>4.4800000000000004</v>
      </c>
      <c r="L165" s="27">
        <v>5.83</v>
      </c>
      <c r="M165" s="27">
        <v>7.93</v>
      </c>
      <c r="N165" s="27">
        <v>6.1</v>
      </c>
      <c r="O165" s="27">
        <v>2.78</v>
      </c>
      <c r="P165" s="27">
        <v>0</v>
      </c>
      <c r="Q165" s="27">
        <v>0</v>
      </c>
      <c r="R165" s="27">
        <v>0</v>
      </c>
      <c r="S165" s="35">
        <f t="shared" si="167"/>
        <v>28.204800000000002</v>
      </c>
      <c r="T165" s="33">
        <f t="shared" si="167"/>
        <v>4.6592000000000002</v>
      </c>
      <c r="U165" s="33">
        <f t="shared" si="167"/>
        <v>6.0632000000000001</v>
      </c>
      <c r="V165" s="33">
        <f t="shared" si="166"/>
        <v>8.2471999999999994</v>
      </c>
      <c r="W165" s="33">
        <f t="shared" si="166"/>
        <v>6.3439999999999994</v>
      </c>
      <c r="X165" s="33">
        <f t="shared" si="166"/>
        <v>2.8912</v>
      </c>
      <c r="Y165" s="33">
        <f t="shared" si="166"/>
        <v>0</v>
      </c>
      <c r="Z165" s="33">
        <f t="shared" si="166"/>
        <v>0</v>
      </c>
      <c r="AA165" s="33">
        <f t="shared" si="166"/>
        <v>0</v>
      </c>
      <c r="AB165" s="36"/>
      <c r="AC165" s="36"/>
      <c r="AD165" s="122" t="s">
        <v>396</v>
      </c>
      <c r="AE165" s="37">
        <v>0</v>
      </c>
      <c r="AF165" s="38" t="s">
        <v>396</v>
      </c>
      <c r="AG165" s="282"/>
      <c r="AH165" s="26">
        <v>34.24</v>
      </c>
      <c r="AI165" s="26">
        <v>34.24</v>
      </c>
      <c r="AJ165" s="26">
        <v>2190</v>
      </c>
      <c r="AK165" s="26">
        <v>35.89</v>
      </c>
      <c r="AL165" s="26">
        <v>4.29</v>
      </c>
      <c r="AM165" s="282"/>
      <c r="AN165" s="15">
        <v>1.2999999999999999E-2</v>
      </c>
      <c r="AO165" s="15">
        <v>1.2999999999999999E-2</v>
      </c>
      <c r="AP165" s="16">
        <f t="shared" si="203"/>
        <v>7.7870000000000001E-4</v>
      </c>
      <c r="AQ165" s="15">
        <f t="shared" si="204"/>
        <v>2.5999999999999999E-2</v>
      </c>
      <c r="AR165" s="15">
        <v>0.68300000000000005</v>
      </c>
      <c r="AS165" s="282"/>
      <c r="AT165" s="13">
        <f t="shared" si="205"/>
        <v>15.943200000000001</v>
      </c>
      <c r="AU165" s="13">
        <f t="shared" si="206"/>
        <v>15.943200000000001</v>
      </c>
      <c r="AV165" s="13">
        <f t="shared" si="207"/>
        <v>0.95499768000000007</v>
      </c>
      <c r="AW165" s="13">
        <f t="shared" si="208"/>
        <v>31.886400000000002</v>
      </c>
      <c r="AX165" s="13">
        <f t="shared" si="209"/>
        <v>837.63120000000015</v>
      </c>
      <c r="AY165" s="26">
        <f t="shared" si="210"/>
        <v>0.14610620910047134</v>
      </c>
      <c r="AZ165" s="26">
        <f t="shared" si="211"/>
        <v>0.14610620910047134</v>
      </c>
      <c r="BA165" s="26">
        <f t="shared" si="212"/>
        <v>0.55976514649558784</v>
      </c>
      <c r="BB165" s="26">
        <f t="shared" si="213"/>
        <v>0.30629391615747176</v>
      </c>
      <c r="BC165" s="26">
        <f t="shared" si="214"/>
        <v>0.96176631043093574</v>
      </c>
      <c r="BD165" s="282"/>
      <c r="BE165" s="108">
        <f t="shared" si="215"/>
        <v>78225.862405470849</v>
      </c>
      <c r="BF165" s="108">
        <f t="shared" si="216"/>
        <v>78225.862405470849</v>
      </c>
      <c r="BG165" s="108">
        <f t="shared" si="176"/>
        <v>19309.544988847141</v>
      </c>
      <c r="BH165" s="108">
        <f t="shared" si="177"/>
        <v>3211.2064385420381</v>
      </c>
      <c r="BI165" s="108">
        <f t="shared" si="178"/>
        <v>1145.4895096956334</v>
      </c>
      <c r="BJ165" s="127">
        <f>FH165*$BJ$257</f>
        <v>6222.2214683860348</v>
      </c>
      <c r="BK165" s="108">
        <f>SUMIF('20.01'!$K:$K,$B:$B,'20.01'!$E:$E)</f>
        <v>48337.4</v>
      </c>
      <c r="BL165" s="108">
        <f t="shared" si="217"/>
        <v>0</v>
      </c>
      <c r="BM165" s="108">
        <f>SUMIF('20.01'!$AI:$AI,$B:$B,'20.01'!$E:$E)</f>
        <v>0</v>
      </c>
      <c r="BN165" s="108">
        <f>SUMIF('20.01'!$L:$L,$B:$B,'20.01'!$E:$E)</f>
        <v>0</v>
      </c>
      <c r="BO165" s="108">
        <f>SUMIF('20.01'!$M:$M,$B:$B,'20.01'!$E:$E)</f>
        <v>0</v>
      </c>
      <c r="BP165" s="108">
        <f>SUMIF('20.01'!$N:$N,$B:$B,'20.01'!$E:$E)</f>
        <v>0</v>
      </c>
      <c r="BQ165" s="108">
        <f>SUMIF('20.01'!$O:$O,$B:$B,'20.01'!$E:$E)</f>
        <v>0</v>
      </c>
      <c r="BR165" s="108">
        <f>SUMIF('20.01'!$T:$T,$B:$B,'20.01'!$E:$E)</f>
        <v>0</v>
      </c>
      <c r="BS165" s="108">
        <f>SUMIF('20.01'!$AT:$AT,$B:$B,'20.01'!$E:$E)</f>
        <v>0</v>
      </c>
      <c r="BT165" s="108">
        <f>SUMIF('20.01'!$AO:$AO,$B:$B,'20.01'!$E:$E)</f>
        <v>0</v>
      </c>
      <c r="BU165" s="108">
        <f t="shared" si="218"/>
        <v>0</v>
      </c>
      <c r="BV165" s="108">
        <f>SUMIF('20.01'!$AE:$AE,$B:$B,'20.01'!$E:$E)</f>
        <v>0</v>
      </c>
      <c r="BW165" s="108">
        <f>SUMIF('20.01'!$AF:$AF,$B:$B,'20.01'!$E:$E)</f>
        <v>0</v>
      </c>
      <c r="BX165" s="108">
        <f>SUMIF('20.01'!$AG:$AG,$B:$B,'20.01'!$E:$E)</f>
        <v>0</v>
      </c>
      <c r="BY165" s="108">
        <f t="shared" si="219"/>
        <v>0</v>
      </c>
      <c r="BZ165" s="108">
        <f>SUMIF('20.01'!$AH:$AH,$B:$B,'20.01'!$E:$E)</f>
        <v>0</v>
      </c>
      <c r="CA165" s="108">
        <f>SUMIF('20.01'!$AP:$AP,$B:$B,'20.01'!$E:$E)</f>
        <v>0</v>
      </c>
      <c r="CB165" s="108">
        <f>SUMIF('20.01'!$AD:$AD,$B:$B,'20.01'!$E:$E)</f>
        <v>0</v>
      </c>
      <c r="CC165" s="108">
        <f t="shared" si="220"/>
        <v>0</v>
      </c>
      <c r="CD165" s="108">
        <f>SUMIF('20.01'!$Z:$Z,$B:$B,'20.01'!$E:$E)</f>
        <v>0</v>
      </c>
      <c r="CE165" s="108">
        <f>SUMIF('20.01'!$S:$S,$B:$B,'20.01'!$E:$E)</f>
        <v>0</v>
      </c>
      <c r="CF165" s="108">
        <f t="shared" si="221"/>
        <v>0</v>
      </c>
      <c r="CG165" s="108">
        <f>SUMIF('20.01'!$AJ:$AJ,$B:$B,'20.01'!$E:$E)</f>
        <v>0</v>
      </c>
      <c r="CH165" s="108">
        <f>SUMIF('20.01'!$AL:$AL,$B:$B,'20.01'!$E:$E)</f>
        <v>0</v>
      </c>
      <c r="CI165" s="108">
        <f>SUMIF('20.01'!$AM:$AM,$B:$B,'20.01'!$E:$E)</f>
        <v>0</v>
      </c>
      <c r="CJ165" s="108">
        <f>SUMIF('20.01'!$W:$W,$B:$B,'20.01'!$E:$E)</f>
        <v>0</v>
      </c>
      <c r="CK165" s="108">
        <f>SUMIF('20.01'!$AR:$AR,$B:$B,'20.01'!$E:$E)</f>
        <v>0</v>
      </c>
      <c r="CL165" s="108">
        <f t="shared" si="222"/>
        <v>0</v>
      </c>
      <c r="CM165" s="108">
        <f>SUMIF('20.01'!$P:$P,$B:$B,'20.01'!$E:$E)</f>
        <v>0</v>
      </c>
      <c r="CN165" s="108">
        <f>SUMIF('20.01'!$Q:$Q,$B:$B,'20.01'!$E:$E)</f>
        <v>0</v>
      </c>
      <c r="CO165" s="108">
        <f>SUMIF('20.01'!$AK:$AK,$B:$B,'20.01'!$E:$E)</f>
        <v>0</v>
      </c>
      <c r="CP165" s="108">
        <f>SUMIF('20.01'!$U:$U,$B:$B,'20.01'!$E:$E)</f>
        <v>0</v>
      </c>
      <c r="CQ165" s="108">
        <f>SUMIF('20.01'!$R:$R,$B:$B,'20.01'!$E:$E)</f>
        <v>0</v>
      </c>
      <c r="CR165" s="108">
        <f>SUMIF('20.01'!$V:$V,$B:$B,'20.01'!$E:$E)</f>
        <v>0</v>
      </c>
      <c r="CS165" s="108">
        <f t="shared" si="223"/>
        <v>0</v>
      </c>
      <c r="CT165" s="108">
        <f>SUMIF('20.01'!$AQ:$AQ,$B:$B,'20.01'!$E:$E)</f>
        <v>0</v>
      </c>
      <c r="CU165" s="108">
        <f>SUMIF('20.01'!$AC:$AC,$B:$B,'20.01'!$E:$E)</f>
        <v>0</v>
      </c>
      <c r="CV165" s="108">
        <f>SUMIF('20.01'!$AS:$AS,$B:$B,'20.01'!$E:$E)</f>
        <v>0</v>
      </c>
      <c r="CW165" s="108">
        <f t="shared" si="224"/>
        <v>0</v>
      </c>
      <c r="CX165" s="108">
        <f>SUMIF('20.01'!$AB:$AB,$B:$B,'20.01'!$E:$E)</f>
        <v>0</v>
      </c>
      <c r="CY165" s="108">
        <f>SUMIF('20.01'!$AA:$AA,$B:$B,'20.01'!$E:$E)</f>
        <v>0</v>
      </c>
      <c r="CZ165" s="108">
        <f>SUMIF('20.01'!$AN:$AN,$B:$B,'20.01'!$E:$E)</f>
        <v>0</v>
      </c>
      <c r="DA165" s="108">
        <f>SUMIF('20.01'!$X:$X,$B:$B,'20.01'!$E:$E)</f>
        <v>0</v>
      </c>
      <c r="DB165" s="108">
        <f>SUMIF('20.01'!$Y:$Y,$B:$B,'20.01'!$E:$E)</f>
        <v>0</v>
      </c>
      <c r="DC165" s="108">
        <f t="shared" si="225"/>
        <v>0</v>
      </c>
      <c r="DD165" s="127">
        <f t="shared" si="226"/>
        <v>322921.33172690438</v>
      </c>
      <c r="DE165" s="108">
        <f>FH165*$DE$251/$DC$251+FH165*$DE$249+FH165*$DE$250</f>
        <v>261128.56888161681</v>
      </c>
      <c r="DF165" s="127">
        <f t="shared" si="227"/>
        <v>578.6433301892464</v>
      </c>
      <c r="DG165" s="127">
        <f t="shared" si="179"/>
        <v>265.09427389534187</v>
      </c>
      <c r="DH165" s="127">
        <f t="shared" si="180"/>
        <v>313.54905629390447</v>
      </c>
      <c r="DI165" s="108">
        <f>SUMIF('20.01'!$AZ:$AZ,$B:$B,'20.01'!$E:$E)+FH165*$DI$249</f>
        <v>371.28637543299044</v>
      </c>
      <c r="DJ165" s="108">
        <f>SUMIF('20.01'!$AY:$AY,$B:$B,'20.01'!$E:$E)</f>
        <v>0</v>
      </c>
      <c r="DK165" s="108">
        <f t="shared" si="181"/>
        <v>533.24549201731111</v>
      </c>
      <c r="DL165" s="108">
        <f>SUMIF('20.01'!$AX:$AX,$B:$B,'20.01'!$E:$E)</f>
        <v>0</v>
      </c>
      <c r="DM165" s="108">
        <f t="shared" si="182"/>
        <v>59775.811914836544</v>
      </c>
      <c r="DN165" s="108">
        <f>SUMIF('20.01'!$BA:$BA,$B:$B,'20.01'!$E:$E)</f>
        <v>0</v>
      </c>
      <c r="DO165" s="108">
        <f t="shared" si="183"/>
        <v>533.77573281149478</v>
      </c>
      <c r="DP165" s="108">
        <f>SUMIF('20.01'!$AW:$AW,$B:$B,'20.01'!$E:$E)</f>
        <v>0</v>
      </c>
      <c r="DQ165" s="108">
        <f t="shared" si="228"/>
        <v>282878.58003784076</v>
      </c>
      <c r="DR165" s="108">
        <f t="shared" si="229"/>
        <v>234238.87103664564</v>
      </c>
      <c r="DS165" s="108">
        <f t="shared" si="184"/>
        <v>75329.494756823668</v>
      </c>
      <c r="DT165" s="108">
        <f t="shared" si="185"/>
        <v>158909.37627982197</v>
      </c>
      <c r="DU165" s="108">
        <f t="shared" si="230"/>
        <v>39762.964833472841</v>
      </c>
      <c r="DV165" s="108">
        <f t="shared" si="231"/>
        <v>23608.720557129316</v>
      </c>
      <c r="DW165" s="108">
        <f t="shared" si="232"/>
        <v>16154.244276343528</v>
      </c>
      <c r="DX165" s="108">
        <f t="shared" si="233"/>
        <v>3347.2333867496973</v>
      </c>
      <c r="DY165" s="108">
        <f t="shared" si="234"/>
        <v>1971.0817789118505</v>
      </c>
      <c r="DZ165" s="108">
        <f t="shared" si="235"/>
        <v>1376.1516078378468</v>
      </c>
      <c r="EA165" s="108">
        <f t="shared" si="236"/>
        <v>2647.4710757269677</v>
      </c>
      <c r="EB165" s="108">
        <f t="shared" si="237"/>
        <v>208.96294807367926</v>
      </c>
      <c r="EC165" s="108">
        <f t="shared" si="238"/>
        <v>2673.0767571719562</v>
      </c>
      <c r="ED165" s="108">
        <f t="shared" si="246"/>
        <v>48123.553947660876</v>
      </c>
      <c r="EE165" s="108">
        <f t="shared" si="186"/>
        <v>285672.84205643198</v>
      </c>
      <c r="EF165" s="108">
        <f t="shared" si="239"/>
        <v>154263.33471047328</v>
      </c>
      <c r="EG165" s="108">
        <f t="shared" si="187"/>
        <v>131409.5073459587</v>
      </c>
      <c r="EH165" s="108">
        <f t="shared" si="188"/>
        <v>0</v>
      </c>
      <c r="EI165" s="108">
        <f t="shared" si="240"/>
        <v>0</v>
      </c>
      <c r="EJ165" s="108">
        <f t="shared" si="189"/>
        <v>0</v>
      </c>
      <c r="EK165" s="108">
        <f t="shared" si="190"/>
        <v>0</v>
      </c>
      <c r="EL165" s="108">
        <f>SUMIF('20.01'!$BF:$BF,$B:$B,'20.01'!$E:$E)</f>
        <v>0</v>
      </c>
      <c r="EM165" s="108">
        <f>SUMIF('20.01'!$BH:$BH,$B:$B,'20.01'!$E:$E)</f>
        <v>0</v>
      </c>
      <c r="EO165" s="115">
        <v>0</v>
      </c>
      <c r="EP165" s="107">
        <v>3.4064179001757906</v>
      </c>
      <c r="EQ165" s="108">
        <f t="shared" si="241"/>
        <v>3736.2900000000004</v>
      </c>
      <c r="ER165" s="107">
        <v>3.0862329018163193</v>
      </c>
      <c r="ES165" s="108">
        <f t="shared" si="191"/>
        <v>3736.2900000000004</v>
      </c>
      <c r="ET165" s="107">
        <v>0</v>
      </c>
      <c r="EU165" s="108">
        <f t="shared" si="192"/>
        <v>0</v>
      </c>
      <c r="EV165" s="108">
        <f t="shared" si="244"/>
        <v>3736.29</v>
      </c>
      <c r="EW165" s="108">
        <f t="shared" si="245"/>
        <v>3736.29</v>
      </c>
      <c r="EX165" s="108">
        <f t="shared" si="193"/>
        <v>3736.29</v>
      </c>
      <c r="EY165" s="108">
        <f t="shared" si="194"/>
        <v>3736.29</v>
      </c>
      <c r="EZ165" s="108">
        <f t="shared" si="195"/>
        <v>3736.29</v>
      </c>
      <c r="FA165" s="108">
        <f t="shared" si="196"/>
        <v>3736.29</v>
      </c>
      <c r="FB165" s="108">
        <f t="shared" si="197"/>
        <v>3736.29</v>
      </c>
      <c r="FC165" s="108">
        <f t="shared" si="198"/>
        <v>3736.29</v>
      </c>
      <c r="FD165" s="108">
        <f t="shared" si="199"/>
        <v>3736.29</v>
      </c>
      <c r="FE165" s="108">
        <f t="shared" si="200"/>
        <v>3736.29</v>
      </c>
      <c r="FF165" s="108">
        <f t="shared" si="201"/>
        <v>3736.29</v>
      </c>
      <c r="FG165" s="108">
        <f t="shared" si="202"/>
        <v>3736.29</v>
      </c>
      <c r="FH165" s="108">
        <f t="shared" si="242"/>
        <v>3736.2900000000004</v>
      </c>
      <c r="FI165" s="108">
        <v>0</v>
      </c>
    </row>
    <row r="166" spans="1:165" ht="12" customHeight="1" x14ac:dyDescent="0.25">
      <c r="A166" s="22">
        <f t="shared" si="243"/>
        <v>161</v>
      </c>
      <c r="B166" s="10" t="s">
        <v>159</v>
      </c>
      <c r="C166" s="28">
        <v>2021</v>
      </c>
      <c r="D166" s="282"/>
      <c r="E166" s="126">
        <f t="shared" si="175"/>
        <v>3663.6699999999996</v>
      </c>
      <c r="F166" s="11">
        <f>SUMIF(Площади!$A:$A,$B:$B,Площади!$C:$C)</f>
        <v>3506.97</v>
      </c>
      <c r="G166" s="11">
        <f>SUMIF(Площади!$A:$A,$B:$B,Площади!$G:$G)</f>
        <v>156.69999999999999</v>
      </c>
      <c r="H166" s="11">
        <f>SUMIF(Площади!$A:$A,$B:$B,Площади!$F:$F)</f>
        <v>1142.2</v>
      </c>
      <c r="I166" s="124" t="s">
        <v>494</v>
      </c>
      <c r="J166" s="21">
        <v>27.12</v>
      </c>
      <c r="K166" s="27">
        <v>4.4800000000000004</v>
      </c>
      <c r="L166" s="27">
        <v>5.83</v>
      </c>
      <c r="M166" s="27">
        <v>7.93</v>
      </c>
      <c r="N166" s="27">
        <v>6.1</v>
      </c>
      <c r="O166" s="27">
        <v>2.78</v>
      </c>
      <c r="P166" s="27">
        <v>0</v>
      </c>
      <c r="Q166" s="27">
        <v>0</v>
      </c>
      <c r="R166" s="27">
        <v>0</v>
      </c>
      <c r="S166" s="35">
        <f t="shared" si="167"/>
        <v>28.204800000000002</v>
      </c>
      <c r="T166" s="33">
        <f t="shared" si="167"/>
        <v>4.6592000000000002</v>
      </c>
      <c r="U166" s="33">
        <f t="shared" si="167"/>
        <v>6.0632000000000001</v>
      </c>
      <c r="V166" s="33">
        <f t="shared" si="166"/>
        <v>8.2471999999999994</v>
      </c>
      <c r="W166" s="33">
        <f t="shared" si="166"/>
        <v>6.3439999999999994</v>
      </c>
      <c r="X166" s="33">
        <f t="shared" si="166"/>
        <v>2.8912</v>
      </c>
      <c r="Y166" s="33">
        <f t="shared" si="166"/>
        <v>0</v>
      </c>
      <c r="Z166" s="33">
        <f t="shared" si="166"/>
        <v>0</v>
      </c>
      <c r="AA166" s="33">
        <f t="shared" si="166"/>
        <v>0</v>
      </c>
      <c r="AB166" s="36"/>
      <c r="AC166" s="36"/>
      <c r="AD166" s="122" t="s">
        <v>396</v>
      </c>
      <c r="AE166" s="37">
        <v>0</v>
      </c>
      <c r="AF166" s="38" t="s">
        <v>396</v>
      </c>
      <c r="AG166" s="282"/>
      <c r="AH166" s="26">
        <v>34.24</v>
      </c>
      <c r="AI166" s="26">
        <v>34.24</v>
      </c>
      <c r="AJ166" s="26">
        <v>2190</v>
      </c>
      <c r="AK166" s="26">
        <v>35.89</v>
      </c>
      <c r="AL166" s="26">
        <v>4.29</v>
      </c>
      <c r="AM166" s="282"/>
      <c r="AN166" s="15">
        <v>1.2999999999999999E-2</v>
      </c>
      <c r="AO166" s="15">
        <v>1.2999999999999999E-2</v>
      </c>
      <c r="AP166" s="16">
        <f t="shared" si="203"/>
        <v>7.7870000000000001E-4</v>
      </c>
      <c r="AQ166" s="15">
        <f t="shared" si="204"/>
        <v>2.5999999999999999E-2</v>
      </c>
      <c r="AR166" s="15">
        <v>0.68300000000000005</v>
      </c>
      <c r="AS166" s="282"/>
      <c r="AT166" s="13">
        <f t="shared" si="205"/>
        <v>14.848599999999999</v>
      </c>
      <c r="AU166" s="13">
        <f t="shared" si="206"/>
        <v>14.848599999999999</v>
      </c>
      <c r="AV166" s="13">
        <f t="shared" si="207"/>
        <v>0.88943114000000001</v>
      </c>
      <c r="AW166" s="13">
        <f t="shared" si="208"/>
        <v>29.697199999999999</v>
      </c>
      <c r="AX166" s="13">
        <f t="shared" si="209"/>
        <v>780.12260000000003</v>
      </c>
      <c r="AY166" s="26">
        <f t="shared" si="210"/>
        <v>0.13877234139537678</v>
      </c>
      <c r="AZ166" s="26">
        <f t="shared" si="211"/>
        <v>0.13877234139537678</v>
      </c>
      <c r="BA166" s="26">
        <f t="shared" si="212"/>
        <v>0.5316674800405059</v>
      </c>
      <c r="BB166" s="26">
        <f t="shared" si="213"/>
        <v>0.29091935354439674</v>
      </c>
      <c r="BC166" s="26">
        <f t="shared" si="214"/>
        <v>0.91349001247383099</v>
      </c>
      <c r="BD166" s="282"/>
      <c r="BE166" s="108">
        <f t="shared" si="215"/>
        <v>87395.470551887847</v>
      </c>
      <c r="BF166" s="108">
        <f t="shared" si="216"/>
        <v>51327.308510407733</v>
      </c>
      <c r="BG166" s="108">
        <f t="shared" si="176"/>
        <v>18934.237087937385</v>
      </c>
      <c r="BH166" s="108">
        <f t="shared" si="177"/>
        <v>3148.7921688876672</v>
      </c>
      <c r="BI166" s="108">
        <f t="shared" si="178"/>
        <v>1123.2253256536828</v>
      </c>
      <c r="BJ166" s="127">
        <f>FH166*$BJ$257</f>
        <v>6101.2839279290029</v>
      </c>
      <c r="BK166" s="108">
        <f>SUMIF('20.01'!$K:$K,$B:$B,'20.01'!$E:$E)</f>
        <v>22019.77</v>
      </c>
      <c r="BL166" s="108">
        <f t="shared" si="217"/>
        <v>0</v>
      </c>
      <c r="BM166" s="108">
        <f>SUMIF('20.01'!$AI:$AI,$B:$B,'20.01'!$E:$E)</f>
        <v>0</v>
      </c>
      <c r="BN166" s="108">
        <f>SUMIF('20.01'!$L:$L,$B:$B,'20.01'!$E:$E)</f>
        <v>0</v>
      </c>
      <c r="BO166" s="108">
        <f>SUMIF('20.01'!$M:$M,$B:$B,'20.01'!$E:$E)</f>
        <v>0</v>
      </c>
      <c r="BP166" s="108">
        <f>SUMIF('20.01'!$N:$N,$B:$B,'20.01'!$E:$E)</f>
        <v>0</v>
      </c>
      <c r="BQ166" s="108">
        <f>SUMIF('20.01'!$O:$O,$B:$B,'20.01'!$E:$E)</f>
        <v>0</v>
      </c>
      <c r="BR166" s="108">
        <f>SUMIF('20.01'!$T:$T,$B:$B,'20.01'!$E:$E)</f>
        <v>0</v>
      </c>
      <c r="BS166" s="108">
        <f>SUMIF('20.01'!$AT:$AT,$B:$B,'20.01'!$E:$E)</f>
        <v>0</v>
      </c>
      <c r="BT166" s="108">
        <f>SUMIF('20.01'!$AO:$AO,$B:$B,'20.01'!$E:$E)</f>
        <v>0</v>
      </c>
      <c r="BU166" s="108">
        <f t="shared" si="218"/>
        <v>0</v>
      </c>
      <c r="BV166" s="108">
        <f>SUMIF('20.01'!$AE:$AE,$B:$B,'20.01'!$E:$E)</f>
        <v>0</v>
      </c>
      <c r="BW166" s="108">
        <f>SUMIF('20.01'!$AF:$AF,$B:$B,'20.01'!$E:$E)</f>
        <v>0</v>
      </c>
      <c r="BX166" s="108">
        <f>SUMIF('20.01'!$AG:$AG,$B:$B,'20.01'!$E:$E)</f>
        <v>0</v>
      </c>
      <c r="BY166" s="108">
        <f t="shared" si="219"/>
        <v>33667.050000000003</v>
      </c>
      <c r="BZ166" s="108">
        <f>SUMIF('20.01'!$AH:$AH,$B:$B,'20.01'!$E:$E)</f>
        <v>0</v>
      </c>
      <c r="CA166" s="108">
        <f>SUMIF('20.01'!$AP:$AP,$B:$B,'20.01'!$E:$E)</f>
        <v>0</v>
      </c>
      <c r="CB166" s="108">
        <f>SUMIF('20.01'!$AD:$AD,$B:$B,'20.01'!$E:$E)</f>
        <v>33667.050000000003</v>
      </c>
      <c r="CC166" s="108">
        <f t="shared" si="220"/>
        <v>0</v>
      </c>
      <c r="CD166" s="108">
        <f>SUMIF('20.01'!$Z:$Z,$B:$B,'20.01'!$E:$E)</f>
        <v>0</v>
      </c>
      <c r="CE166" s="108">
        <f>SUMIF('20.01'!$S:$S,$B:$B,'20.01'!$E:$E)</f>
        <v>0</v>
      </c>
      <c r="CF166" s="108">
        <f t="shared" si="221"/>
        <v>0</v>
      </c>
      <c r="CG166" s="108">
        <f>SUMIF('20.01'!$AJ:$AJ,$B:$B,'20.01'!$E:$E)</f>
        <v>0</v>
      </c>
      <c r="CH166" s="108">
        <f>SUMIF('20.01'!$AL:$AL,$B:$B,'20.01'!$E:$E)</f>
        <v>0</v>
      </c>
      <c r="CI166" s="108">
        <f>SUMIF('20.01'!$AM:$AM,$B:$B,'20.01'!$E:$E)</f>
        <v>0</v>
      </c>
      <c r="CJ166" s="108">
        <f>SUMIF('20.01'!$W:$W,$B:$B,'20.01'!$E:$E)</f>
        <v>0</v>
      </c>
      <c r="CK166" s="108">
        <f>SUMIF('20.01'!$AR:$AR,$B:$B,'20.01'!$E:$E)</f>
        <v>0</v>
      </c>
      <c r="CL166" s="108">
        <f t="shared" si="222"/>
        <v>0</v>
      </c>
      <c r="CM166" s="108">
        <f>SUMIF('20.01'!$P:$P,$B:$B,'20.01'!$E:$E)</f>
        <v>0</v>
      </c>
      <c r="CN166" s="108">
        <f>SUMIF('20.01'!$Q:$Q,$B:$B,'20.01'!$E:$E)</f>
        <v>0</v>
      </c>
      <c r="CO166" s="108">
        <f>SUMIF('20.01'!$AK:$AK,$B:$B,'20.01'!$E:$E)</f>
        <v>0</v>
      </c>
      <c r="CP166" s="108">
        <f>SUMIF('20.01'!$U:$U,$B:$B,'20.01'!$E:$E)</f>
        <v>0</v>
      </c>
      <c r="CQ166" s="108">
        <f>SUMIF('20.01'!$R:$R,$B:$B,'20.01'!$E:$E)</f>
        <v>0</v>
      </c>
      <c r="CR166" s="108">
        <f>SUMIF('20.01'!$V:$V,$B:$B,'20.01'!$E:$E)</f>
        <v>0</v>
      </c>
      <c r="CS166" s="108">
        <f t="shared" si="223"/>
        <v>0</v>
      </c>
      <c r="CT166" s="108">
        <f>SUMIF('20.01'!$AQ:$AQ,$B:$B,'20.01'!$E:$E)</f>
        <v>0</v>
      </c>
      <c r="CU166" s="108">
        <f>SUMIF('20.01'!$AC:$AC,$B:$B,'20.01'!$E:$E)</f>
        <v>0</v>
      </c>
      <c r="CV166" s="108">
        <f>SUMIF('20.01'!$AS:$AS,$B:$B,'20.01'!$E:$E)</f>
        <v>0</v>
      </c>
      <c r="CW166" s="108">
        <f t="shared" si="224"/>
        <v>0</v>
      </c>
      <c r="CX166" s="108">
        <f>SUMIF('20.01'!$AB:$AB,$B:$B,'20.01'!$E:$E)</f>
        <v>0</v>
      </c>
      <c r="CY166" s="108">
        <f>SUMIF('20.01'!$AA:$AA,$B:$B,'20.01'!$E:$E)</f>
        <v>0</v>
      </c>
      <c r="CZ166" s="108">
        <f>SUMIF('20.01'!$AN:$AN,$B:$B,'20.01'!$E:$E)</f>
        <v>0</v>
      </c>
      <c r="DA166" s="108">
        <f>SUMIF('20.01'!$X:$X,$B:$B,'20.01'!$E:$E)</f>
        <v>0</v>
      </c>
      <c r="DB166" s="108">
        <f>SUMIF('20.01'!$Y:$Y,$B:$B,'20.01'!$E:$E)</f>
        <v>0</v>
      </c>
      <c r="DC166" s="108">
        <f t="shared" si="225"/>
        <v>2401.1120414801121</v>
      </c>
      <c r="DD166" s="127">
        <f t="shared" si="226"/>
        <v>316644.90588468971</v>
      </c>
      <c r="DE166" s="108">
        <f>FH166*$DE$251/$DC$251+FH166*$DE$249+FH166*$DE$250</f>
        <v>256053.17144935552</v>
      </c>
      <c r="DF166" s="127">
        <f t="shared" si="227"/>
        <v>567.39659114106121</v>
      </c>
      <c r="DG166" s="127">
        <f t="shared" si="179"/>
        <v>259.94179746276302</v>
      </c>
      <c r="DH166" s="127">
        <f t="shared" si="180"/>
        <v>307.45479367829813</v>
      </c>
      <c r="DI166" s="108">
        <f>SUMIF('20.01'!$AZ:$AZ,$B:$B,'20.01'!$E:$E)+FH166*$DI$249</f>
        <v>364.06990760422326</v>
      </c>
      <c r="DJ166" s="108">
        <f>SUMIF('20.01'!$AY:$AY,$B:$B,'20.01'!$E:$E)</f>
        <v>0</v>
      </c>
      <c r="DK166" s="108">
        <f t="shared" si="181"/>
        <v>522.88112318344167</v>
      </c>
      <c r="DL166" s="108">
        <f>SUMIF('20.01'!$AX:$AX,$B:$B,'20.01'!$E:$E)</f>
        <v>0</v>
      </c>
      <c r="DM166" s="108">
        <f t="shared" si="182"/>
        <v>58613.985755396148</v>
      </c>
      <c r="DN166" s="108">
        <f>SUMIF('20.01'!$BA:$BA,$B:$B,'20.01'!$E:$E)</f>
        <v>0</v>
      </c>
      <c r="DO166" s="108">
        <f t="shared" si="183"/>
        <v>523.4010580092787</v>
      </c>
      <c r="DP166" s="108">
        <f>SUMIF('20.01'!$AW:$AW,$B:$B,'20.01'!$E:$E)</f>
        <v>0</v>
      </c>
      <c r="DQ166" s="108">
        <f t="shared" si="228"/>
        <v>277380.44084566127</v>
      </c>
      <c r="DR166" s="108">
        <f t="shared" si="229"/>
        <v>229686.11233357881</v>
      </c>
      <c r="DS166" s="108">
        <f t="shared" si="184"/>
        <v>73865.361108407553</v>
      </c>
      <c r="DT166" s="108">
        <f t="shared" si="185"/>
        <v>155820.75122517126</v>
      </c>
      <c r="DU166" s="108">
        <f t="shared" si="230"/>
        <v>38990.116230659129</v>
      </c>
      <c r="DV166" s="108">
        <f t="shared" si="231"/>
        <v>23149.852191221216</v>
      </c>
      <c r="DW166" s="108">
        <f t="shared" si="232"/>
        <v>15840.26403943791</v>
      </c>
      <c r="DX166" s="108">
        <f t="shared" si="233"/>
        <v>3282.1752439005691</v>
      </c>
      <c r="DY166" s="108">
        <f t="shared" si="234"/>
        <v>1932.7710592448593</v>
      </c>
      <c r="DZ166" s="108">
        <f t="shared" si="235"/>
        <v>1349.4041846557097</v>
      </c>
      <c r="EA166" s="108">
        <f t="shared" si="236"/>
        <v>2596.0137880112666</v>
      </c>
      <c r="EB166" s="108">
        <f t="shared" si="237"/>
        <v>204.90146213733306</v>
      </c>
      <c r="EC166" s="108">
        <f t="shared" si="238"/>
        <v>2621.1217873741534</v>
      </c>
      <c r="ED166" s="108">
        <f t="shared" si="246"/>
        <v>47188.205650906821</v>
      </c>
      <c r="EE166" s="108">
        <f t="shared" si="186"/>
        <v>280120.39249011385</v>
      </c>
      <c r="EF166" s="108">
        <f t="shared" si="239"/>
        <v>151265.0119446615</v>
      </c>
      <c r="EG166" s="108">
        <f t="shared" si="187"/>
        <v>128855.38054545238</v>
      </c>
      <c r="EH166" s="108">
        <f t="shared" si="188"/>
        <v>0</v>
      </c>
      <c r="EI166" s="108">
        <f t="shared" si="240"/>
        <v>0</v>
      </c>
      <c r="EJ166" s="108">
        <f t="shared" si="189"/>
        <v>0</v>
      </c>
      <c r="EK166" s="108">
        <f t="shared" si="190"/>
        <v>0</v>
      </c>
      <c r="EL166" s="108">
        <f>SUMIF('20.01'!$BF:$BF,$B:$B,'20.01'!$E:$E)</f>
        <v>0</v>
      </c>
      <c r="EM166" s="108">
        <f>SUMIF('20.01'!$BH:$BH,$B:$B,'20.01'!$E:$E)</f>
        <v>0</v>
      </c>
      <c r="EO166" s="115">
        <v>0</v>
      </c>
      <c r="EP166" s="107">
        <v>3.4064176078203672</v>
      </c>
      <c r="EQ166" s="108">
        <f t="shared" si="241"/>
        <v>3663.6699999999987</v>
      </c>
      <c r="ER166" s="107">
        <v>3.0862314542971405</v>
      </c>
      <c r="ES166" s="108">
        <f t="shared" si="191"/>
        <v>3663.6699999999987</v>
      </c>
      <c r="ET166" s="107">
        <v>0</v>
      </c>
      <c r="EU166" s="108">
        <f t="shared" si="192"/>
        <v>0</v>
      </c>
      <c r="EV166" s="108">
        <f t="shared" si="244"/>
        <v>3663.6699999999996</v>
      </c>
      <c r="EW166" s="108">
        <f t="shared" si="245"/>
        <v>3663.6699999999996</v>
      </c>
      <c r="EX166" s="108">
        <f t="shared" si="193"/>
        <v>3663.6699999999996</v>
      </c>
      <c r="EY166" s="108">
        <f t="shared" si="194"/>
        <v>3663.6699999999996</v>
      </c>
      <c r="EZ166" s="108">
        <f t="shared" si="195"/>
        <v>3663.6699999999996</v>
      </c>
      <c r="FA166" s="108">
        <f t="shared" si="196"/>
        <v>3663.6699999999996</v>
      </c>
      <c r="FB166" s="108">
        <f t="shared" si="197"/>
        <v>3663.6699999999996</v>
      </c>
      <c r="FC166" s="108">
        <f t="shared" si="198"/>
        <v>3663.6699999999996</v>
      </c>
      <c r="FD166" s="108">
        <f t="shared" si="199"/>
        <v>3663.6699999999996</v>
      </c>
      <c r="FE166" s="108">
        <f t="shared" si="200"/>
        <v>3663.6699999999996</v>
      </c>
      <c r="FF166" s="108">
        <f t="shared" si="201"/>
        <v>3663.6699999999996</v>
      </c>
      <c r="FG166" s="108">
        <f t="shared" si="202"/>
        <v>3663.6699999999996</v>
      </c>
      <c r="FH166" s="108">
        <f t="shared" si="242"/>
        <v>3663.6699999999987</v>
      </c>
      <c r="FI166" s="108">
        <v>3663.6699999999987</v>
      </c>
    </row>
    <row r="167" spans="1:165" ht="12" customHeight="1" x14ac:dyDescent="0.25">
      <c r="A167" s="22">
        <f t="shared" si="243"/>
        <v>162</v>
      </c>
      <c r="B167" s="10" t="s">
        <v>160</v>
      </c>
      <c r="C167" s="28">
        <v>2021</v>
      </c>
      <c r="D167" s="282"/>
      <c r="E167" s="126">
        <f t="shared" si="175"/>
        <v>3867.7</v>
      </c>
      <c r="F167" s="11">
        <f>SUMIF(Площади!$A:$A,$B:$B,Площади!$C:$C)</f>
        <v>3867.7</v>
      </c>
      <c r="G167" s="11">
        <f>SUMIF(Площади!$A:$A,$B:$B,Площади!$G:$G)</f>
        <v>0</v>
      </c>
      <c r="H167" s="11">
        <f>SUMIF(Площади!$A:$A,$B:$B,Площади!$F:$F)</f>
        <v>760.2</v>
      </c>
      <c r="I167" s="124" t="s">
        <v>494</v>
      </c>
      <c r="J167" s="12">
        <v>39.75</v>
      </c>
      <c r="K167" s="27">
        <v>4.49</v>
      </c>
      <c r="L167" s="27">
        <v>7.61</v>
      </c>
      <c r="M167" s="27">
        <v>11.85</v>
      </c>
      <c r="N167" s="27">
        <v>6.1</v>
      </c>
      <c r="O167" s="27">
        <v>2.78</v>
      </c>
      <c r="P167" s="27">
        <v>1.6</v>
      </c>
      <c r="Q167" s="27">
        <v>5.09</v>
      </c>
      <c r="R167" s="27">
        <v>0.23</v>
      </c>
      <c r="S167" s="35">
        <f t="shared" si="167"/>
        <v>41.34</v>
      </c>
      <c r="T167" s="33">
        <f t="shared" si="167"/>
        <v>4.6696</v>
      </c>
      <c r="U167" s="33">
        <f t="shared" si="167"/>
        <v>7.9144000000000005</v>
      </c>
      <c r="V167" s="33">
        <f t="shared" si="166"/>
        <v>12.324</v>
      </c>
      <c r="W167" s="33">
        <f t="shared" si="166"/>
        <v>6.3439999999999994</v>
      </c>
      <c r="X167" s="33">
        <f t="shared" si="166"/>
        <v>2.8912</v>
      </c>
      <c r="Y167" s="33">
        <f t="shared" si="166"/>
        <v>1.6640000000000001</v>
      </c>
      <c r="Z167" s="33">
        <f t="shared" si="166"/>
        <v>5.2935999999999996</v>
      </c>
      <c r="AA167" s="33">
        <f t="shared" si="166"/>
        <v>0.23920000000000002</v>
      </c>
      <c r="AB167" s="36"/>
      <c r="AC167" s="36"/>
      <c r="AD167" s="122" t="s">
        <v>395</v>
      </c>
      <c r="AE167" s="37">
        <v>2</v>
      </c>
      <c r="AF167" s="38" t="s">
        <v>396</v>
      </c>
      <c r="AG167" s="282"/>
      <c r="AH167" s="26">
        <v>34.24</v>
      </c>
      <c r="AI167" s="26">
        <v>34.24</v>
      </c>
      <c r="AJ167" s="26">
        <v>2190</v>
      </c>
      <c r="AK167" s="26">
        <v>35.89</v>
      </c>
      <c r="AL167" s="26">
        <v>5.93</v>
      </c>
      <c r="AM167" s="282"/>
      <c r="AN167" s="15">
        <v>7.0000000000000001E-3</v>
      </c>
      <c r="AO167" s="15">
        <v>7.0000000000000001E-3</v>
      </c>
      <c r="AP167" s="16">
        <f t="shared" si="203"/>
        <v>4.193E-4</v>
      </c>
      <c r="AQ167" s="15">
        <f t="shared" si="204"/>
        <v>1.4E-2</v>
      </c>
      <c r="AR167" s="15">
        <v>3.23</v>
      </c>
      <c r="AS167" s="282"/>
      <c r="AT167" s="13">
        <f t="shared" si="205"/>
        <v>5.3214000000000006</v>
      </c>
      <c r="AU167" s="13">
        <f t="shared" si="206"/>
        <v>5.3214000000000006</v>
      </c>
      <c r="AV167" s="13">
        <f t="shared" si="207"/>
        <v>0.31875186</v>
      </c>
      <c r="AW167" s="13">
        <f t="shared" si="208"/>
        <v>10.642800000000001</v>
      </c>
      <c r="AX167" s="13">
        <f t="shared" si="209"/>
        <v>2455.4459999999999</v>
      </c>
      <c r="AY167" s="26">
        <f t="shared" si="210"/>
        <v>4.7109324921788154E-2</v>
      </c>
      <c r="AZ167" s="26">
        <f t="shared" si="211"/>
        <v>4.7109324921788154E-2</v>
      </c>
      <c r="BA167" s="26">
        <f t="shared" si="212"/>
        <v>0.18048622525014868</v>
      </c>
      <c r="BB167" s="26">
        <f t="shared" si="213"/>
        <v>9.875897613568789E-2</v>
      </c>
      <c r="BC167" s="26">
        <f t="shared" si="214"/>
        <v>3.7647166998474542</v>
      </c>
      <c r="BD167" s="282"/>
      <c r="BE167" s="108">
        <f t="shared" si="215"/>
        <v>129751.52718529142</v>
      </c>
      <c r="BF167" s="108">
        <f t="shared" si="216"/>
        <v>91237.177071544109</v>
      </c>
      <c r="BG167" s="108">
        <f t="shared" si="176"/>
        <v>19988.685876461426</v>
      </c>
      <c r="BH167" s="108">
        <f t="shared" si="177"/>
        <v>3324.1485918783169</v>
      </c>
      <c r="BI167" s="108">
        <f t="shared" si="178"/>
        <v>1185.7778107828353</v>
      </c>
      <c r="BJ167" s="127">
        <f>FH167*$BJ$257</f>
        <v>6441.0647924215364</v>
      </c>
      <c r="BK167" s="108">
        <f>SUMIF('20.01'!$K:$K,$B:$B,'20.01'!$E:$E)</f>
        <v>60297.5</v>
      </c>
      <c r="BL167" s="108">
        <f t="shared" si="217"/>
        <v>0</v>
      </c>
      <c r="BM167" s="108">
        <f>SUMIF('20.01'!$AI:$AI,$B:$B,'20.01'!$E:$E)</f>
        <v>0</v>
      </c>
      <c r="BN167" s="108">
        <f>SUMIF('20.01'!$L:$L,$B:$B,'20.01'!$E:$E)</f>
        <v>0</v>
      </c>
      <c r="BO167" s="108">
        <f>SUMIF('20.01'!$M:$M,$B:$B,'20.01'!$E:$E)</f>
        <v>0</v>
      </c>
      <c r="BP167" s="108">
        <f>SUMIF('20.01'!$N:$N,$B:$B,'20.01'!$E:$E)</f>
        <v>0</v>
      </c>
      <c r="BQ167" s="108">
        <f>SUMIF('20.01'!$O:$O,$B:$B,'20.01'!$E:$E)</f>
        <v>0</v>
      </c>
      <c r="BR167" s="108">
        <f>SUMIF('20.01'!$T:$T,$B:$B,'20.01'!$E:$E)</f>
        <v>0</v>
      </c>
      <c r="BS167" s="108">
        <f>SUMIF('20.01'!$AT:$AT,$B:$B,'20.01'!$E:$E)</f>
        <v>0</v>
      </c>
      <c r="BT167" s="108">
        <f>SUMIF('20.01'!$AO:$AO,$B:$B,'20.01'!$E:$E)</f>
        <v>0</v>
      </c>
      <c r="BU167" s="108">
        <f t="shared" si="218"/>
        <v>0</v>
      </c>
      <c r="BV167" s="108">
        <f>SUMIF('20.01'!$AE:$AE,$B:$B,'20.01'!$E:$E)</f>
        <v>0</v>
      </c>
      <c r="BW167" s="108">
        <f>SUMIF('20.01'!$AF:$AF,$B:$B,'20.01'!$E:$E)</f>
        <v>0</v>
      </c>
      <c r="BX167" s="108">
        <f>SUMIF('20.01'!$AG:$AG,$B:$B,'20.01'!$E:$E)</f>
        <v>0</v>
      </c>
      <c r="BY167" s="108">
        <f t="shared" si="219"/>
        <v>35979.519999999997</v>
      </c>
      <c r="BZ167" s="108">
        <f>SUMIF('20.01'!$AH:$AH,$B:$B,'20.01'!$E:$E)</f>
        <v>0</v>
      </c>
      <c r="CA167" s="108">
        <f>SUMIF('20.01'!$AP:$AP,$B:$B,'20.01'!$E:$E)</f>
        <v>0</v>
      </c>
      <c r="CB167" s="108">
        <f>SUMIF('20.01'!$AD:$AD,$B:$B,'20.01'!$E:$E)</f>
        <v>35979.519999999997</v>
      </c>
      <c r="CC167" s="108">
        <f t="shared" si="220"/>
        <v>0</v>
      </c>
      <c r="CD167" s="108">
        <f>SUMIF('20.01'!$Z:$Z,$B:$B,'20.01'!$E:$E)</f>
        <v>0</v>
      </c>
      <c r="CE167" s="108">
        <f>SUMIF('20.01'!$S:$S,$B:$B,'20.01'!$E:$E)</f>
        <v>0</v>
      </c>
      <c r="CF167" s="108">
        <f t="shared" si="221"/>
        <v>0</v>
      </c>
      <c r="CG167" s="108">
        <f>SUMIF('20.01'!$AJ:$AJ,$B:$B,'20.01'!$E:$E)</f>
        <v>0</v>
      </c>
      <c r="CH167" s="108">
        <f>SUMIF('20.01'!$AL:$AL,$B:$B,'20.01'!$E:$E)</f>
        <v>0</v>
      </c>
      <c r="CI167" s="108">
        <f>SUMIF('20.01'!$AM:$AM,$B:$B,'20.01'!$E:$E)</f>
        <v>0</v>
      </c>
      <c r="CJ167" s="108">
        <f>SUMIF('20.01'!$W:$W,$B:$B,'20.01'!$E:$E)</f>
        <v>0</v>
      </c>
      <c r="CK167" s="108">
        <f>SUMIF('20.01'!$AR:$AR,$B:$B,'20.01'!$E:$E)</f>
        <v>0</v>
      </c>
      <c r="CL167" s="108">
        <f t="shared" si="222"/>
        <v>0</v>
      </c>
      <c r="CM167" s="108">
        <f>SUMIF('20.01'!$P:$P,$B:$B,'20.01'!$E:$E)</f>
        <v>0</v>
      </c>
      <c r="CN167" s="108">
        <f>SUMIF('20.01'!$Q:$Q,$B:$B,'20.01'!$E:$E)</f>
        <v>0</v>
      </c>
      <c r="CO167" s="108">
        <f>SUMIF('20.01'!$AK:$AK,$B:$B,'20.01'!$E:$E)</f>
        <v>0</v>
      </c>
      <c r="CP167" s="108">
        <f>SUMIF('20.01'!$U:$U,$B:$B,'20.01'!$E:$E)</f>
        <v>0</v>
      </c>
      <c r="CQ167" s="108">
        <f>SUMIF('20.01'!$R:$R,$B:$B,'20.01'!$E:$E)</f>
        <v>0</v>
      </c>
      <c r="CR167" s="108">
        <f>SUMIF('20.01'!$V:$V,$B:$B,'20.01'!$E:$E)</f>
        <v>0</v>
      </c>
      <c r="CS167" s="108">
        <f t="shared" si="223"/>
        <v>0</v>
      </c>
      <c r="CT167" s="108">
        <f>SUMIF('20.01'!$AQ:$AQ,$B:$B,'20.01'!$E:$E)</f>
        <v>0</v>
      </c>
      <c r="CU167" s="108">
        <f>SUMIF('20.01'!$AC:$AC,$B:$B,'20.01'!$E:$E)</f>
        <v>0</v>
      </c>
      <c r="CV167" s="108">
        <f>SUMIF('20.01'!$AS:$AS,$B:$B,'20.01'!$E:$E)</f>
        <v>0</v>
      </c>
      <c r="CW167" s="108">
        <f t="shared" si="224"/>
        <v>0</v>
      </c>
      <c r="CX167" s="108">
        <f>SUMIF('20.01'!$AB:$AB,$B:$B,'20.01'!$E:$E)</f>
        <v>0</v>
      </c>
      <c r="CY167" s="108">
        <f>SUMIF('20.01'!$AA:$AA,$B:$B,'20.01'!$E:$E)</f>
        <v>0</v>
      </c>
      <c r="CZ167" s="108">
        <f>SUMIF('20.01'!$AN:$AN,$B:$B,'20.01'!$E:$E)</f>
        <v>0</v>
      </c>
      <c r="DA167" s="108">
        <f>SUMIF('20.01'!$X:$X,$B:$B,'20.01'!$E:$E)</f>
        <v>0</v>
      </c>
      <c r="DB167" s="108">
        <f>SUMIF('20.01'!$Y:$Y,$B:$B,'20.01'!$E:$E)</f>
        <v>0</v>
      </c>
      <c r="DC167" s="108">
        <f t="shared" si="225"/>
        <v>2534.8301137473163</v>
      </c>
      <c r="DD167" s="127">
        <f t="shared" si="226"/>
        <v>334278.87950885709</v>
      </c>
      <c r="DE167" s="108">
        <f>FH167*$DE$251/$DC$251+FH167*$DE$249+FH167*$DE$250</f>
        <v>270312.78778238012</v>
      </c>
      <c r="DF167" s="127">
        <f t="shared" si="227"/>
        <v>598.9949410171447</v>
      </c>
      <c r="DG167" s="127">
        <f t="shared" si="179"/>
        <v>274.41797160954144</v>
      </c>
      <c r="DH167" s="127">
        <f t="shared" si="180"/>
        <v>324.57696940760326</v>
      </c>
      <c r="DI167" s="108">
        <f>SUMIF('20.01'!$AZ:$AZ,$B:$B,'20.01'!$E:$E)+FH167*$DI$249</f>
        <v>384.34498239220636</v>
      </c>
      <c r="DJ167" s="108">
        <f>SUMIF('20.01'!$AY:$AY,$B:$B,'20.01'!$E:$E)</f>
        <v>0</v>
      </c>
      <c r="DK167" s="108">
        <f t="shared" si="181"/>
        <v>552.00040400379885</v>
      </c>
      <c r="DL167" s="108">
        <f>SUMIF('20.01'!$AX:$AX,$B:$B,'20.01'!$E:$E)</f>
        <v>0</v>
      </c>
      <c r="DM167" s="108">
        <f t="shared" si="182"/>
        <v>61878.202105032862</v>
      </c>
      <c r="DN167" s="108">
        <f>SUMIF('20.01'!$BA:$BA,$B:$B,'20.01'!$E:$E)</f>
        <v>0</v>
      </c>
      <c r="DO167" s="108">
        <f t="shared" si="183"/>
        <v>552.54929403098197</v>
      </c>
      <c r="DP167" s="108">
        <f>SUMIF('20.01'!$AW:$AW,$B:$B,'20.01'!$E:$E)</f>
        <v>0</v>
      </c>
      <c r="DQ167" s="108">
        <f t="shared" si="228"/>
        <v>292827.77407865995</v>
      </c>
      <c r="DR167" s="108">
        <f t="shared" si="229"/>
        <v>242477.34557768109</v>
      </c>
      <c r="DS167" s="108">
        <f t="shared" si="184"/>
        <v>77978.927457709869</v>
      </c>
      <c r="DT167" s="108">
        <f t="shared" si="185"/>
        <v>164498.41811997123</v>
      </c>
      <c r="DU167" s="108">
        <f t="shared" si="230"/>
        <v>41161.478120387575</v>
      </c>
      <c r="DV167" s="108">
        <f t="shared" si="231"/>
        <v>24439.068835344427</v>
      </c>
      <c r="DW167" s="108">
        <f t="shared" si="232"/>
        <v>16722.409285043144</v>
      </c>
      <c r="DX167" s="108">
        <f t="shared" si="233"/>
        <v>3464.9597782644819</v>
      </c>
      <c r="DY167" s="108">
        <f t="shared" si="234"/>
        <v>2040.407194381957</v>
      </c>
      <c r="DZ167" s="108">
        <f t="shared" si="235"/>
        <v>1424.5525838825249</v>
      </c>
      <c r="EA167" s="108">
        <f t="shared" si="236"/>
        <v>2740.5859501241043</v>
      </c>
      <c r="EB167" s="108">
        <f t="shared" si="237"/>
        <v>216.31243673927054</v>
      </c>
      <c r="EC167" s="108">
        <f t="shared" si="238"/>
        <v>2767.0922154634604</v>
      </c>
      <c r="ED167" s="108">
        <f t="shared" si="246"/>
        <v>49816.119627589913</v>
      </c>
      <c r="EE167" s="108">
        <f t="shared" si="186"/>
        <v>387277.86154069233</v>
      </c>
      <c r="EF167" s="108">
        <f t="shared" si="239"/>
        <v>159688.96944822199</v>
      </c>
      <c r="EG167" s="108">
        <f t="shared" si="187"/>
        <v>136031.34434478168</v>
      </c>
      <c r="EH167" s="108">
        <f t="shared" si="188"/>
        <v>91557.547747688659</v>
      </c>
      <c r="EI167" s="108">
        <f t="shared" si="240"/>
        <v>144292.81378249879</v>
      </c>
      <c r="EJ167" s="108">
        <f t="shared" si="189"/>
        <v>138871.16176043183</v>
      </c>
      <c r="EK167" s="108">
        <f t="shared" si="190"/>
        <v>411.15202206696205</v>
      </c>
      <c r="EL167" s="108">
        <f>SUMIF('20.01'!$BF:$BF,$B:$B,'20.01'!$E:$E)</f>
        <v>5010.5</v>
      </c>
      <c r="EM167" s="108">
        <f>SUMIF('20.01'!$BH:$BH,$B:$B,'20.01'!$E:$E)</f>
        <v>0</v>
      </c>
      <c r="EO167" s="115">
        <v>6.0387710557973243E-3</v>
      </c>
      <c r="EP167" s="107">
        <v>3.4064167615106058</v>
      </c>
      <c r="EQ167" s="108">
        <f t="shared" si="241"/>
        <v>3867.6999999999994</v>
      </c>
      <c r="ER167" s="107">
        <v>3.0862322400413871</v>
      </c>
      <c r="ES167" s="108">
        <f t="shared" si="191"/>
        <v>3867.6999999999994</v>
      </c>
      <c r="ET167" s="107">
        <v>1.6009282772891877</v>
      </c>
      <c r="EU167" s="108">
        <f t="shared" si="192"/>
        <v>3867.6999999999994</v>
      </c>
      <c r="EV167" s="108">
        <f t="shared" si="244"/>
        <v>3867.7</v>
      </c>
      <c r="EW167" s="108">
        <f t="shared" si="245"/>
        <v>3867.7</v>
      </c>
      <c r="EX167" s="108">
        <f t="shared" si="193"/>
        <v>3867.7</v>
      </c>
      <c r="EY167" s="108">
        <f t="shared" si="194"/>
        <v>3867.7</v>
      </c>
      <c r="EZ167" s="108">
        <f t="shared" si="195"/>
        <v>3867.7</v>
      </c>
      <c r="FA167" s="108">
        <f t="shared" si="196"/>
        <v>3867.7</v>
      </c>
      <c r="FB167" s="108">
        <f t="shared" si="197"/>
        <v>3867.7</v>
      </c>
      <c r="FC167" s="108">
        <f t="shared" si="198"/>
        <v>3867.7</v>
      </c>
      <c r="FD167" s="108">
        <f t="shared" si="199"/>
        <v>3867.7</v>
      </c>
      <c r="FE167" s="108">
        <f t="shared" si="200"/>
        <v>3867.7</v>
      </c>
      <c r="FF167" s="108">
        <f t="shared" si="201"/>
        <v>3867.7</v>
      </c>
      <c r="FG167" s="108">
        <f t="shared" si="202"/>
        <v>3867.7</v>
      </c>
      <c r="FH167" s="108">
        <f t="shared" si="242"/>
        <v>3867.6999999999994</v>
      </c>
      <c r="FI167" s="108">
        <v>3867.6999999999994</v>
      </c>
    </row>
    <row r="168" spans="1:165" ht="12" customHeight="1" x14ac:dyDescent="0.25">
      <c r="A168" s="22">
        <f t="shared" si="243"/>
        <v>163</v>
      </c>
      <c r="B168" s="10" t="s">
        <v>161</v>
      </c>
      <c r="C168" s="28">
        <v>2021</v>
      </c>
      <c r="D168" s="282"/>
      <c r="E168" s="126">
        <f t="shared" si="175"/>
        <v>3892.2</v>
      </c>
      <c r="F168" s="11">
        <f>SUMIF(Площади!$A:$A,$B:$B,Площади!$C:$C)</f>
        <v>3892.2</v>
      </c>
      <c r="G168" s="11">
        <f>SUMIF(Площади!$A:$A,$B:$B,Площади!$G:$G)</f>
        <v>0</v>
      </c>
      <c r="H168" s="11">
        <f>SUMIF(Площади!$A:$A,$B:$B,Площади!$F:$F)</f>
        <v>797.4</v>
      </c>
      <c r="I168" s="124" t="s">
        <v>494</v>
      </c>
      <c r="J168" s="12">
        <v>39.75</v>
      </c>
      <c r="K168" s="27">
        <v>4.49</v>
      </c>
      <c r="L168" s="27">
        <v>7.61</v>
      </c>
      <c r="M168" s="27">
        <v>11.85</v>
      </c>
      <c r="N168" s="27">
        <v>6.1</v>
      </c>
      <c r="O168" s="27">
        <v>2.78</v>
      </c>
      <c r="P168" s="27">
        <v>1.6</v>
      </c>
      <c r="Q168" s="27">
        <v>5.09</v>
      </c>
      <c r="R168" s="27">
        <v>0.23</v>
      </c>
      <c r="S168" s="35">
        <f t="shared" si="167"/>
        <v>41.34</v>
      </c>
      <c r="T168" s="33">
        <f t="shared" si="167"/>
        <v>4.6696</v>
      </c>
      <c r="U168" s="33">
        <f t="shared" si="167"/>
        <v>7.9144000000000005</v>
      </c>
      <c r="V168" s="33">
        <f t="shared" si="166"/>
        <v>12.324</v>
      </c>
      <c r="W168" s="33">
        <f t="shared" si="166"/>
        <v>6.3439999999999994</v>
      </c>
      <c r="X168" s="33">
        <f t="shared" si="166"/>
        <v>2.8912</v>
      </c>
      <c r="Y168" s="33">
        <f t="shared" si="166"/>
        <v>1.6640000000000001</v>
      </c>
      <c r="Z168" s="33">
        <f t="shared" si="166"/>
        <v>5.2935999999999996</v>
      </c>
      <c r="AA168" s="33">
        <f t="shared" si="166"/>
        <v>0.23920000000000002</v>
      </c>
      <c r="AB168" s="36"/>
      <c r="AC168" s="36"/>
      <c r="AD168" s="122" t="s">
        <v>395</v>
      </c>
      <c r="AE168" s="37">
        <v>2</v>
      </c>
      <c r="AF168" s="38" t="s">
        <v>396</v>
      </c>
      <c r="AG168" s="282"/>
      <c r="AH168" s="26">
        <v>34.24</v>
      </c>
      <c r="AI168" s="26">
        <v>34.24</v>
      </c>
      <c r="AJ168" s="26">
        <v>2190</v>
      </c>
      <c r="AK168" s="26">
        <v>35.89</v>
      </c>
      <c r="AL168" s="26">
        <v>5.93</v>
      </c>
      <c r="AM168" s="282"/>
      <c r="AN168" s="15">
        <v>7.0000000000000001E-3</v>
      </c>
      <c r="AO168" s="15">
        <v>7.0000000000000001E-3</v>
      </c>
      <c r="AP168" s="16">
        <f t="shared" si="203"/>
        <v>4.193E-4</v>
      </c>
      <c r="AQ168" s="15">
        <f t="shared" si="204"/>
        <v>1.4E-2</v>
      </c>
      <c r="AR168" s="15">
        <v>3.23</v>
      </c>
      <c r="AS168" s="282"/>
      <c r="AT168" s="13">
        <f t="shared" si="205"/>
        <v>5.5818000000000003</v>
      </c>
      <c r="AU168" s="13">
        <f t="shared" si="206"/>
        <v>5.5818000000000003</v>
      </c>
      <c r="AV168" s="13">
        <f t="shared" si="207"/>
        <v>0.33434981999999996</v>
      </c>
      <c r="AW168" s="13">
        <f t="shared" si="208"/>
        <v>11.163600000000001</v>
      </c>
      <c r="AX168" s="13">
        <f t="shared" si="209"/>
        <v>2575.6019999999999</v>
      </c>
      <c r="AY168" s="26">
        <f t="shared" si="210"/>
        <v>4.9103548635733012E-2</v>
      </c>
      <c r="AZ168" s="26">
        <f t="shared" si="211"/>
        <v>4.9103548635733012E-2</v>
      </c>
      <c r="BA168" s="26">
        <f t="shared" si="212"/>
        <v>0.18812653661168488</v>
      </c>
      <c r="BB168" s="26">
        <f t="shared" si="213"/>
        <v>0.10293962386311084</v>
      </c>
      <c r="BC168" s="26">
        <f t="shared" si="214"/>
        <v>3.9240840295976565</v>
      </c>
      <c r="BD168" s="282"/>
      <c r="BE168" s="108">
        <f t="shared" si="215"/>
        <v>83017.524890726781</v>
      </c>
      <c r="BF168" s="108">
        <f t="shared" si="216"/>
        <v>83017.524890726781</v>
      </c>
      <c r="BG168" s="108">
        <f t="shared" si="176"/>
        <v>20115.304488032463</v>
      </c>
      <c r="BH168" s="108">
        <f t="shared" si="177"/>
        <v>3345.205457845434</v>
      </c>
      <c r="BI168" s="108">
        <f t="shared" si="178"/>
        <v>1193.2891369881199</v>
      </c>
      <c r="BJ168" s="127">
        <f>FH168*$BJ$257</f>
        <v>6481.8658078607705</v>
      </c>
      <c r="BK168" s="108">
        <f>SUMIF('20.01'!$K:$K,$B:$B,'20.01'!$E:$E)</f>
        <v>51881.86</v>
      </c>
      <c r="BL168" s="108">
        <f t="shared" si="217"/>
        <v>0</v>
      </c>
      <c r="BM168" s="108">
        <f>SUMIF('20.01'!$AI:$AI,$B:$B,'20.01'!$E:$E)</f>
        <v>0</v>
      </c>
      <c r="BN168" s="108">
        <f>SUMIF('20.01'!$L:$L,$B:$B,'20.01'!$E:$E)</f>
        <v>0</v>
      </c>
      <c r="BO168" s="108">
        <f>SUMIF('20.01'!$M:$M,$B:$B,'20.01'!$E:$E)</f>
        <v>0</v>
      </c>
      <c r="BP168" s="108">
        <f>SUMIF('20.01'!$N:$N,$B:$B,'20.01'!$E:$E)</f>
        <v>0</v>
      </c>
      <c r="BQ168" s="108">
        <f>SUMIF('20.01'!$O:$O,$B:$B,'20.01'!$E:$E)</f>
        <v>0</v>
      </c>
      <c r="BR168" s="108">
        <f>SUMIF('20.01'!$T:$T,$B:$B,'20.01'!$E:$E)</f>
        <v>0</v>
      </c>
      <c r="BS168" s="108">
        <f>SUMIF('20.01'!$AT:$AT,$B:$B,'20.01'!$E:$E)</f>
        <v>0</v>
      </c>
      <c r="BT168" s="108">
        <f>SUMIF('20.01'!$AO:$AO,$B:$B,'20.01'!$E:$E)</f>
        <v>0</v>
      </c>
      <c r="BU168" s="108">
        <f t="shared" si="218"/>
        <v>0</v>
      </c>
      <c r="BV168" s="108">
        <f>SUMIF('20.01'!$AE:$AE,$B:$B,'20.01'!$E:$E)</f>
        <v>0</v>
      </c>
      <c r="BW168" s="108">
        <f>SUMIF('20.01'!$AF:$AF,$B:$B,'20.01'!$E:$E)</f>
        <v>0</v>
      </c>
      <c r="BX168" s="108">
        <f>SUMIF('20.01'!$AG:$AG,$B:$B,'20.01'!$E:$E)</f>
        <v>0</v>
      </c>
      <c r="BY168" s="108">
        <f t="shared" si="219"/>
        <v>0</v>
      </c>
      <c r="BZ168" s="108">
        <f>SUMIF('20.01'!$AH:$AH,$B:$B,'20.01'!$E:$E)</f>
        <v>0</v>
      </c>
      <c r="CA168" s="108">
        <f>SUMIF('20.01'!$AP:$AP,$B:$B,'20.01'!$E:$E)</f>
        <v>0</v>
      </c>
      <c r="CB168" s="108">
        <f>SUMIF('20.01'!$AD:$AD,$B:$B,'20.01'!$E:$E)</f>
        <v>0</v>
      </c>
      <c r="CC168" s="108">
        <f t="shared" si="220"/>
        <v>0</v>
      </c>
      <c r="CD168" s="108">
        <f>SUMIF('20.01'!$Z:$Z,$B:$B,'20.01'!$E:$E)</f>
        <v>0</v>
      </c>
      <c r="CE168" s="108">
        <f>SUMIF('20.01'!$S:$S,$B:$B,'20.01'!$E:$E)</f>
        <v>0</v>
      </c>
      <c r="CF168" s="108">
        <f t="shared" si="221"/>
        <v>0</v>
      </c>
      <c r="CG168" s="108">
        <f>SUMIF('20.01'!$AJ:$AJ,$B:$B,'20.01'!$E:$E)</f>
        <v>0</v>
      </c>
      <c r="CH168" s="108">
        <f>SUMIF('20.01'!$AL:$AL,$B:$B,'20.01'!$E:$E)</f>
        <v>0</v>
      </c>
      <c r="CI168" s="108">
        <f>SUMIF('20.01'!$AM:$AM,$B:$B,'20.01'!$E:$E)</f>
        <v>0</v>
      </c>
      <c r="CJ168" s="108">
        <f>SUMIF('20.01'!$W:$W,$B:$B,'20.01'!$E:$E)</f>
        <v>0</v>
      </c>
      <c r="CK168" s="108">
        <f>SUMIF('20.01'!$AR:$AR,$B:$B,'20.01'!$E:$E)</f>
        <v>0</v>
      </c>
      <c r="CL168" s="108">
        <f t="shared" si="222"/>
        <v>0</v>
      </c>
      <c r="CM168" s="108">
        <f>SUMIF('20.01'!$P:$P,$B:$B,'20.01'!$E:$E)</f>
        <v>0</v>
      </c>
      <c r="CN168" s="108">
        <f>SUMIF('20.01'!$Q:$Q,$B:$B,'20.01'!$E:$E)</f>
        <v>0</v>
      </c>
      <c r="CO168" s="108">
        <f>SUMIF('20.01'!$AK:$AK,$B:$B,'20.01'!$E:$E)</f>
        <v>0</v>
      </c>
      <c r="CP168" s="108">
        <f>SUMIF('20.01'!$U:$U,$B:$B,'20.01'!$E:$E)</f>
        <v>0</v>
      </c>
      <c r="CQ168" s="108">
        <f>SUMIF('20.01'!$R:$R,$B:$B,'20.01'!$E:$E)</f>
        <v>0</v>
      </c>
      <c r="CR168" s="108">
        <f>SUMIF('20.01'!$V:$V,$B:$B,'20.01'!$E:$E)</f>
        <v>0</v>
      </c>
      <c r="CS168" s="108">
        <f t="shared" si="223"/>
        <v>0</v>
      </c>
      <c r="CT168" s="108">
        <f>SUMIF('20.01'!$AQ:$AQ,$B:$B,'20.01'!$E:$E)</f>
        <v>0</v>
      </c>
      <c r="CU168" s="108">
        <f>SUMIF('20.01'!$AC:$AC,$B:$B,'20.01'!$E:$E)</f>
        <v>0</v>
      </c>
      <c r="CV168" s="108">
        <f>SUMIF('20.01'!$AS:$AS,$B:$B,'20.01'!$E:$E)</f>
        <v>0</v>
      </c>
      <c r="CW168" s="108">
        <f t="shared" si="224"/>
        <v>0</v>
      </c>
      <c r="CX168" s="108">
        <f>SUMIF('20.01'!$AB:$AB,$B:$B,'20.01'!$E:$E)</f>
        <v>0</v>
      </c>
      <c r="CY168" s="108">
        <f>SUMIF('20.01'!$AA:$AA,$B:$B,'20.01'!$E:$E)</f>
        <v>0</v>
      </c>
      <c r="CZ168" s="108">
        <f>SUMIF('20.01'!$AN:$AN,$B:$B,'20.01'!$E:$E)</f>
        <v>0</v>
      </c>
      <c r="DA168" s="108">
        <f>SUMIF('20.01'!$X:$X,$B:$B,'20.01'!$E:$E)</f>
        <v>0</v>
      </c>
      <c r="DB168" s="108">
        <f>SUMIF('20.01'!$Y:$Y,$B:$B,'20.01'!$E:$E)</f>
        <v>0</v>
      </c>
      <c r="DC168" s="108">
        <f t="shared" si="225"/>
        <v>0</v>
      </c>
      <c r="DD168" s="127">
        <f t="shared" si="226"/>
        <v>336396.37376848614</v>
      </c>
      <c r="DE168" s="108">
        <f>FH168*$DE$251/$DC$251+FH168*$DE$249+FH168*$DE$250</f>
        <v>272025.08793509839</v>
      </c>
      <c r="DF168" s="127">
        <f t="shared" si="227"/>
        <v>602.78928288826194</v>
      </c>
      <c r="DG168" s="127">
        <f t="shared" si="179"/>
        <v>276.15627610690001</v>
      </c>
      <c r="DH168" s="127">
        <f t="shared" si="180"/>
        <v>326.63300678136193</v>
      </c>
      <c r="DI168" s="108">
        <f>SUMIF('20.01'!$AZ:$AZ,$B:$B,'20.01'!$E:$E)+FH168*$DI$249</f>
        <v>386.77962108409275</v>
      </c>
      <c r="DJ168" s="108">
        <f>SUMIF('20.01'!$AY:$AY,$B:$B,'20.01'!$E:$E)</f>
        <v>0</v>
      </c>
      <c r="DK168" s="108">
        <f t="shared" si="181"/>
        <v>555.49705831982465</v>
      </c>
      <c r="DL168" s="108">
        <f>SUMIF('20.01'!$AX:$AX,$B:$B,'20.01'!$E:$E)</f>
        <v>0</v>
      </c>
      <c r="DM168" s="108">
        <f t="shared" si="182"/>
        <v>62270.170445796961</v>
      </c>
      <c r="DN168" s="108">
        <f>SUMIF('20.01'!$BA:$BA,$B:$B,'20.01'!$E:$E)</f>
        <v>0</v>
      </c>
      <c r="DO168" s="108">
        <f t="shared" si="183"/>
        <v>556.04942529859818</v>
      </c>
      <c r="DP168" s="108">
        <f>SUMIF('20.01'!$AW:$AW,$B:$B,'20.01'!$E:$E)</f>
        <v>0</v>
      </c>
      <c r="DQ168" s="108">
        <f t="shared" si="228"/>
        <v>294682.69572845893</v>
      </c>
      <c r="DR168" s="108">
        <f t="shared" si="229"/>
        <v>244013.32173060224</v>
      </c>
      <c r="DS168" s="108">
        <f t="shared" si="184"/>
        <v>78472.886069472399</v>
      </c>
      <c r="DT168" s="108">
        <f t="shared" si="185"/>
        <v>165540.43566112986</v>
      </c>
      <c r="DU168" s="108">
        <f t="shared" si="230"/>
        <v>41422.216081953753</v>
      </c>
      <c r="DV168" s="108">
        <f t="shared" si="231"/>
        <v>24593.878460306536</v>
      </c>
      <c r="DW168" s="108">
        <f t="shared" si="232"/>
        <v>16828.337621647213</v>
      </c>
      <c r="DX168" s="108">
        <f t="shared" si="233"/>
        <v>3486.9086146704799</v>
      </c>
      <c r="DY168" s="108">
        <f t="shared" si="234"/>
        <v>2053.3321824271407</v>
      </c>
      <c r="DZ168" s="108">
        <f t="shared" si="235"/>
        <v>1433.5764322433392</v>
      </c>
      <c r="EA168" s="108">
        <f t="shared" si="236"/>
        <v>2757.946230336644</v>
      </c>
      <c r="EB168" s="108">
        <f t="shared" si="237"/>
        <v>217.68267090947819</v>
      </c>
      <c r="EC168" s="108">
        <f t="shared" si="238"/>
        <v>2784.620399986266</v>
      </c>
      <c r="ED168" s="108">
        <f t="shared" si="246"/>
        <v>50131.680537400905</v>
      </c>
      <c r="EE168" s="108">
        <f t="shared" si="186"/>
        <v>389731.07859675842</v>
      </c>
      <c r="EF168" s="108">
        <f t="shared" si="239"/>
        <v>160700.52146918571</v>
      </c>
      <c r="EG168" s="108">
        <f t="shared" si="187"/>
        <v>136893.03680708411</v>
      </c>
      <c r="EH168" s="108">
        <f t="shared" si="188"/>
        <v>92137.52032048862</v>
      </c>
      <c r="EI168" s="108">
        <f t="shared" si="240"/>
        <v>145232.52384834428</v>
      </c>
      <c r="EJ168" s="108">
        <f t="shared" si="189"/>
        <v>139808.09786536844</v>
      </c>
      <c r="EK168" s="108">
        <f t="shared" si="190"/>
        <v>413.92598297582794</v>
      </c>
      <c r="EL168" s="108">
        <f>SUMIF('20.01'!$BF:$BF,$B:$B,'20.01'!$E:$E)</f>
        <v>5010.5</v>
      </c>
      <c r="EM168" s="108">
        <f>SUMIF('20.01'!$BH:$BH,$B:$B,'20.01'!$E:$E)</f>
        <v>0</v>
      </c>
      <c r="EO168" s="115">
        <v>6.0795134429128235E-3</v>
      </c>
      <c r="EP168" s="107">
        <v>3.4064166435506245</v>
      </c>
      <c r="EQ168" s="108">
        <f t="shared" si="241"/>
        <v>3892.1999999999994</v>
      </c>
      <c r="ER168" s="107">
        <v>3.0862334206606055</v>
      </c>
      <c r="ES168" s="108">
        <f t="shared" si="191"/>
        <v>3892.1999999999994</v>
      </c>
      <c r="ET168" s="107">
        <v>1.600927374531258</v>
      </c>
      <c r="EU168" s="108">
        <f t="shared" si="192"/>
        <v>3892.1999999999994</v>
      </c>
      <c r="EV168" s="108">
        <f t="shared" si="244"/>
        <v>3892.2</v>
      </c>
      <c r="EW168" s="108">
        <f t="shared" si="245"/>
        <v>3892.2</v>
      </c>
      <c r="EX168" s="108">
        <f t="shared" si="193"/>
        <v>3892.2</v>
      </c>
      <c r="EY168" s="108">
        <f t="shared" si="194"/>
        <v>3892.2</v>
      </c>
      <c r="EZ168" s="108">
        <f t="shared" si="195"/>
        <v>3892.2</v>
      </c>
      <c r="FA168" s="108">
        <f t="shared" si="196"/>
        <v>3892.2</v>
      </c>
      <c r="FB168" s="108">
        <f t="shared" si="197"/>
        <v>3892.2</v>
      </c>
      <c r="FC168" s="108">
        <f t="shared" si="198"/>
        <v>3892.2</v>
      </c>
      <c r="FD168" s="108">
        <f t="shared" si="199"/>
        <v>3892.2</v>
      </c>
      <c r="FE168" s="108">
        <f t="shared" si="200"/>
        <v>3892.2</v>
      </c>
      <c r="FF168" s="108">
        <f t="shared" si="201"/>
        <v>3892.2</v>
      </c>
      <c r="FG168" s="108">
        <f t="shared" si="202"/>
        <v>3892.2</v>
      </c>
      <c r="FH168" s="108">
        <f t="shared" si="242"/>
        <v>3892.1999999999994</v>
      </c>
      <c r="FI168" s="108">
        <v>0</v>
      </c>
    </row>
    <row r="169" spans="1:165" ht="12" customHeight="1" x14ac:dyDescent="0.25">
      <c r="A169" s="22">
        <f t="shared" si="243"/>
        <v>164</v>
      </c>
      <c r="B169" s="10" t="s">
        <v>162</v>
      </c>
      <c r="C169" s="28">
        <v>2021</v>
      </c>
      <c r="D169" s="282"/>
      <c r="E169" s="126">
        <f t="shared" si="175"/>
        <v>14730.1</v>
      </c>
      <c r="F169" s="11">
        <f>SUMIF(Площади!$A:$A,$B:$B,Площади!$C:$C)</f>
        <v>13281</v>
      </c>
      <c r="G169" s="11">
        <f>SUMIF(Площади!$A:$A,$B:$B,Площади!$G:$G)</f>
        <v>1449.1</v>
      </c>
      <c r="H169" s="11">
        <f>SUMIF(Площади!$A:$A,$B:$B,Площади!$F:$F)</f>
        <v>2794.8</v>
      </c>
      <c r="I169" s="124" t="s">
        <v>453</v>
      </c>
      <c r="J169" s="12">
        <v>39.520000000000003</v>
      </c>
      <c r="K169" s="27">
        <v>4.49</v>
      </c>
      <c r="L169" s="27">
        <v>7.61</v>
      </c>
      <c r="M169" s="27">
        <v>11.85</v>
      </c>
      <c r="N169" s="27">
        <v>6.1</v>
      </c>
      <c r="O169" s="27">
        <v>2.78</v>
      </c>
      <c r="P169" s="27">
        <v>1.6</v>
      </c>
      <c r="Q169" s="27">
        <v>5.09</v>
      </c>
      <c r="R169" s="27">
        <v>0</v>
      </c>
      <c r="S169" s="35">
        <f t="shared" si="167"/>
        <v>41.100800000000007</v>
      </c>
      <c r="T169" s="33">
        <f t="shared" si="167"/>
        <v>4.6696</v>
      </c>
      <c r="U169" s="33">
        <f t="shared" si="167"/>
        <v>7.9144000000000005</v>
      </c>
      <c r="V169" s="33">
        <f t="shared" si="166"/>
        <v>12.324</v>
      </c>
      <c r="W169" s="33">
        <f t="shared" si="166"/>
        <v>6.3439999999999994</v>
      </c>
      <c r="X169" s="33">
        <f t="shared" si="166"/>
        <v>2.8912</v>
      </c>
      <c r="Y169" s="33">
        <f t="shared" si="166"/>
        <v>1.6640000000000001</v>
      </c>
      <c r="Z169" s="33">
        <f t="shared" si="166"/>
        <v>5.2935999999999996</v>
      </c>
      <c r="AA169" s="33">
        <f t="shared" si="166"/>
        <v>0</v>
      </c>
      <c r="AB169" s="36"/>
      <c r="AC169" s="36"/>
      <c r="AD169" s="122" t="s">
        <v>395</v>
      </c>
      <c r="AE169" s="37">
        <v>8</v>
      </c>
      <c r="AF169" s="38" t="s">
        <v>396</v>
      </c>
      <c r="AG169" s="282"/>
      <c r="AH169" s="26">
        <v>34.24</v>
      </c>
      <c r="AI169" s="26">
        <v>34.24</v>
      </c>
      <c r="AJ169" s="26">
        <v>2190</v>
      </c>
      <c r="AK169" s="26">
        <v>35.89</v>
      </c>
      <c r="AL169" s="26">
        <v>4.29</v>
      </c>
      <c r="AM169" s="282"/>
      <c r="AN169" s="15">
        <v>6.0000000000000001E-3</v>
      </c>
      <c r="AO169" s="15">
        <v>6.0000000000000001E-3</v>
      </c>
      <c r="AP169" s="16">
        <f t="shared" si="203"/>
        <v>3.5940000000000001E-4</v>
      </c>
      <c r="AQ169" s="15">
        <f t="shared" si="204"/>
        <v>1.2E-2</v>
      </c>
      <c r="AR169" s="15">
        <v>3.23</v>
      </c>
      <c r="AS169" s="282"/>
      <c r="AT169" s="13">
        <f t="shared" si="205"/>
        <v>16.768800000000002</v>
      </c>
      <c r="AU169" s="13">
        <f t="shared" si="206"/>
        <v>16.768800000000002</v>
      </c>
      <c r="AV169" s="13">
        <f t="shared" si="207"/>
        <v>1.0044511200000001</v>
      </c>
      <c r="AW169" s="13">
        <f t="shared" si="208"/>
        <v>33.537600000000005</v>
      </c>
      <c r="AX169" s="13">
        <f t="shared" si="209"/>
        <v>9027.2039999999997</v>
      </c>
      <c r="AY169" s="26">
        <f t="shared" si="210"/>
        <v>3.8978941894488167E-2</v>
      </c>
      <c r="AZ169" s="26">
        <f t="shared" si="211"/>
        <v>3.8978941894488167E-2</v>
      </c>
      <c r="BA169" s="26">
        <f t="shared" si="212"/>
        <v>0.14933693272958093</v>
      </c>
      <c r="BB169" s="26">
        <f t="shared" si="213"/>
        <v>8.1714615922498846E-2</v>
      </c>
      <c r="BC169" s="26">
        <f t="shared" si="214"/>
        <v>2.6290863714435067</v>
      </c>
      <c r="BD169" s="282"/>
      <c r="BE169" s="108">
        <f t="shared" si="215"/>
        <v>154299.99922107247</v>
      </c>
      <c r="BF169" s="108">
        <f t="shared" si="216"/>
        <v>154299.99922107247</v>
      </c>
      <c r="BG169" s="108">
        <f t="shared" si="176"/>
        <v>76126.726951124598</v>
      </c>
      <c r="BH169" s="108">
        <f t="shared" si="177"/>
        <v>12659.989444172717</v>
      </c>
      <c r="BI169" s="108">
        <f t="shared" si="178"/>
        <v>4516.0239239372886</v>
      </c>
      <c r="BJ169" s="108">
        <f>FH169*$BJ$259</f>
        <v>17797.518901837881</v>
      </c>
      <c r="BK169" s="108">
        <f>SUMIF('20.01'!$K:$K,$B:$B,'20.01'!$E:$E)</f>
        <v>43199.740000000005</v>
      </c>
      <c r="BL169" s="108">
        <f t="shared" si="217"/>
        <v>0</v>
      </c>
      <c r="BM169" s="108">
        <f>SUMIF('20.01'!$AI:$AI,$B:$B,'20.01'!$E:$E)</f>
        <v>0</v>
      </c>
      <c r="BN169" s="108">
        <f>SUMIF('20.01'!$L:$L,$B:$B,'20.01'!$E:$E)</f>
        <v>0</v>
      </c>
      <c r="BO169" s="108">
        <f>SUMIF('20.01'!$M:$M,$B:$B,'20.01'!$E:$E)</f>
        <v>0</v>
      </c>
      <c r="BP169" s="108">
        <f>SUMIF('20.01'!$N:$N,$B:$B,'20.01'!$E:$E)</f>
        <v>0</v>
      </c>
      <c r="BQ169" s="108">
        <f>SUMIF('20.01'!$O:$O,$B:$B,'20.01'!$E:$E)</f>
        <v>0</v>
      </c>
      <c r="BR169" s="108">
        <f>SUMIF('20.01'!$T:$T,$B:$B,'20.01'!$E:$E)</f>
        <v>0</v>
      </c>
      <c r="BS169" s="108">
        <f>SUMIF('20.01'!$AT:$AT,$B:$B,'20.01'!$E:$E)</f>
        <v>0</v>
      </c>
      <c r="BT169" s="108">
        <f>SUMIF('20.01'!$AO:$AO,$B:$B,'20.01'!$E:$E)</f>
        <v>0</v>
      </c>
      <c r="BU169" s="108">
        <f t="shared" si="218"/>
        <v>0</v>
      </c>
      <c r="BV169" s="108">
        <f>SUMIF('20.01'!$AE:$AE,$B:$B,'20.01'!$E:$E)</f>
        <v>0</v>
      </c>
      <c r="BW169" s="108">
        <f>SUMIF('20.01'!$AF:$AF,$B:$B,'20.01'!$E:$E)</f>
        <v>0</v>
      </c>
      <c r="BX169" s="108">
        <f>SUMIF('20.01'!$AG:$AG,$B:$B,'20.01'!$E:$E)</f>
        <v>0</v>
      </c>
      <c r="BY169" s="108">
        <f t="shared" si="219"/>
        <v>0</v>
      </c>
      <c r="BZ169" s="108">
        <f>SUMIF('20.01'!$AH:$AH,$B:$B,'20.01'!$E:$E)</f>
        <v>0</v>
      </c>
      <c r="CA169" s="108">
        <f>SUMIF('20.01'!$AP:$AP,$B:$B,'20.01'!$E:$E)</f>
        <v>0</v>
      </c>
      <c r="CB169" s="108">
        <f>SUMIF('20.01'!$AD:$AD,$B:$B,'20.01'!$E:$E)</f>
        <v>0</v>
      </c>
      <c r="CC169" s="108">
        <f t="shared" si="220"/>
        <v>0</v>
      </c>
      <c r="CD169" s="108">
        <f>SUMIF('20.01'!$Z:$Z,$B:$B,'20.01'!$E:$E)</f>
        <v>0</v>
      </c>
      <c r="CE169" s="108">
        <f>SUMIF('20.01'!$S:$S,$B:$B,'20.01'!$E:$E)</f>
        <v>0</v>
      </c>
      <c r="CF169" s="108">
        <f t="shared" si="221"/>
        <v>0</v>
      </c>
      <c r="CG169" s="108">
        <f>SUMIF('20.01'!$AJ:$AJ,$B:$B,'20.01'!$E:$E)</f>
        <v>0</v>
      </c>
      <c r="CH169" s="108">
        <f>SUMIF('20.01'!$AL:$AL,$B:$B,'20.01'!$E:$E)</f>
        <v>0</v>
      </c>
      <c r="CI169" s="108">
        <f>SUMIF('20.01'!$AM:$AM,$B:$B,'20.01'!$E:$E)</f>
        <v>0</v>
      </c>
      <c r="CJ169" s="108">
        <f>SUMIF('20.01'!$W:$W,$B:$B,'20.01'!$E:$E)</f>
        <v>0</v>
      </c>
      <c r="CK169" s="108">
        <f>SUMIF('20.01'!$AR:$AR,$B:$B,'20.01'!$E:$E)</f>
        <v>0</v>
      </c>
      <c r="CL169" s="108">
        <f t="shared" si="222"/>
        <v>0</v>
      </c>
      <c r="CM169" s="108">
        <f>SUMIF('20.01'!$P:$P,$B:$B,'20.01'!$E:$E)</f>
        <v>0</v>
      </c>
      <c r="CN169" s="108">
        <f>SUMIF('20.01'!$Q:$Q,$B:$B,'20.01'!$E:$E)</f>
        <v>0</v>
      </c>
      <c r="CO169" s="108">
        <f>SUMIF('20.01'!$AK:$AK,$B:$B,'20.01'!$E:$E)</f>
        <v>0</v>
      </c>
      <c r="CP169" s="108">
        <f>SUMIF('20.01'!$U:$U,$B:$B,'20.01'!$E:$E)</f>
        <v>0</v>
      </c>
      <c r="CQ169" s="108">
        <f>SUMIF('20.01'!$R:$R,$B:$B,'20.01'!$E:$E)</f>
        <v>0</v>
      </c>
      <c r="CR169" s="108">
        <f>SUMIF('20.01'!$V:$V,$B:$B,'20.01'!$E:$E)</f>
        <v>0</v>
      </c>
      <c r="CS169" s="108">
        <f t="shared" si="223"/>
        <v>0</v>
      </c>
      <c r="CT169" s="108">
        <f>SUMIF('20.01'!$AQ:$AQ,$B:$B,'20.01'!$E:$E)</f>
        <v>0</v>
      </c>
      <c r="CU169" s="108">
        <f>SUMIF('20.01'!$AC:$AC,$B:$B,'20.01'!$E:$E)</f>
        <v>0</v>
      </c>
      <c r="CV169" s="108">
        <f>SUMIF('20.01'!$AS:$AS,$B:$B,'20.01'!$E:$E)</f>
        <v>0</v>
      </c>
      <c r="CW169" s="108">
        <f t="shared" si="224"/>
        <v>0</v>
      </c>
      <c r="CX169" s="108">
        <f>SUMIF('20.01'!$AB:$AB,$B:$B,'20.01'!$E:$E)</f>
        <v>0</v>
      </c>
      <c r="CY169" s="108">
        <f>SUMIF('20.01'!$AA:$AA,$B:$B,'20.01'!$E:$E)</f>
        <v>0</v>
      </c>
      <c r="CZ169" s="108">
        <f>SUMIF('20.01'!$AN:$AN,$B:$B,'20.01'!$E:$E)</f>
        <v>0</v>
      </c>
      <c r="DA169" s="108">
        <f>SUMIF('20.01'!$X:$X,$B:$B,'20.01'!$E:$E)</f>
        <v>0</v>
      </c>
      <c r="DB169" s="108">
        <f>SUMIF('20.01'!$Y:$Y,$B:$B,'20.01'!$E:$E)</f>
        <v>0</v>
      </c>
      <c r="DC169" s="108">
        <f t="shared" si="225"/>
        <v>0</v>
      </c>
      <c r="DD169" s="127">
        <f t="shared" si="226"/>
        <v>1174931.3876853569</v>
      </c>
      <c r="DE169" s="127">
        <f>FH169*$DE$253/$DC$253+FH169*$DE$249+FH169*$DE$250</f>
        <v>931317.11363613431</v>
      </c>
      <c r="DF169" s="127">
        <f t="shared" si="227"/>
        <v>2281.2667426834159</v>
      </c>
      <c r="DG169" s="127">
        <f t="shared" si="179"/>
        <v>1045.1183296547581</v>
      </c>
      <c r="DH169" s="127">
        <f t="shared" si="180"/>
        <v>1236.1484130286576</v>
      </c>
      <c r="DI169" s="108">
        <f>SUMIF('20.01'!$AZ:$AZ,$B:$B,'20.01'!$E:$E)+FH169*$DI$249</f>
        <v>1463.7743426675909</v>
      </c>
      <c r="DJ169" s="108">
        <f>SUMIF('20.01'!$AY:$AY,$B:$B,'20.01'!$E:$E)</f>
        <v>0</v>
      </c>
      <c r="DK169" s="108">
        <f t="shared" si="181"/>
        <v>2102.2884792037544</v>
      </c>
      <c r="DL169" s="108">
        <f>SUMIF('20.01'!$AX:$AX,$B:$B,'20.01'!$E:$E)</f>
        <v>0</v>
      </c>
      <c r="DM169" s="108">
        <f t="shared" si="182"/>
        <v>235662.56556282673</v>
      </c>
      <c r="DN169" s="108">
        <f>SUMIF('20.01'!$BA:$BA,$B:$B,'20.01'!$E:$E)</f>
        <v>0</v>
      </c>
      <c r="DO169" s="108">
        <f t="shared" si="183"/>
        <v>2104.3789218413453</v>
      </c>
      <c r="DP169" s="108">
        <f>SUMIF('20.01'!$AW:$AW,$B:$B,'20.01'!$E:$E)</f>
        <v>0</v>
      </c>
      <c r="DQ169" s="108">
        <f t="shared" si="228"/>
        <v>1115231.8936205162</v>
      </c>
      <c r="DR169" s="108">
        <f t="shared" si="229"/>
        <v>923472.74816914485</v>
      </c>
      <c r="DS169" s="108">
        <f t="shared" si="184"/>
        <v>296982.03049481934</v>
      </c>
      <c r="DT169" s="108">
        <f t="shared" si="185"/>
        <v>626490.71767432557</v>
      </c>
      <c r="DU169" s="108">
        <f t="shared" si="230"/>
        <v>156763.11214962931</v>
      </c>
      <c r="DV169" s="108">
        <f t="shared" si="231"/>
        <v>93075.969659360111</v>
      </c>
      <c r="DW169" s="108">
        <f t="shared" si="232"/>
        <v>63687.142490269187</v>
      </c>
      <c r="DX169" s="108">
        <f t="shared" si="233"/>
        <v>13196.267556897812</v>
      </c>
      <c r="DY169" s="108">
        <f t="shared" si="234"/>
        <v>7770.8720981373108</v>
      </c>
      <c r="DZ169" s="108">
        <f t="shared" si="235"/>
        <v>5425.3954587605003</v>
      </c>
      <c r="EA169" s="108">
        <f t="shared" si="236"/>
        <v>10437.496471785062</v>
      </c>
      <c r="EB169" s="108">
        <f t="shared" si="237"/>
        <v>823.82393267655982</v>
      </c>
      <c r="EC169" s="108">
        <f t="shared" si="238"/>
        <v>10538.445340382743</v>
      </c>
      <c r="ED169" s="108">
        <f t="shared" si="246"/>
        <v>189724.23500435983</v>
      </c>
      <c r="EE169" s="108">
        <f t="shared" si="186"/>
        <v>1474944.1860228442</v>
      </c>
      <c r="EF169" s="108">
        <f t="shared" si="239"/>
        <v>608173.97648971109</v>
      </c>
      <c r="EG169" s="108">
        <f t="shared" si="187"/>
        <v>518074.12812086497</v>
      </c>
      <c r="EH169" s="108">
        <f t="shared" si="188"/>
        <v>348696.0814122681</v>
      </c>
      <c r="EI169" s="108">
        <f t="shared" si="240"/>
        <v>632535.74942866713</v>
      </c>
      <c r="EJ169" s="108">
        <f t="shared" si="189"/>
        <v>528877.09757892997</v>
      </c>
      <c r="EK169" s="108">
        <f t="shared" si="190"/>
        <v>1565.8318497371436</v>
      </c>
      <c r="EL169" s="108">
        <f>SUMIF('20.01'!$BF:$BF,$B:$B,'20.01'!$E:$E)</f>
        <v>102092.82</v>
      </c>
      <c r="EM169" s="108">
        <f>SUMIF('20.01'!$BH:$BH,$B:$B,'20.01'!$E:$E)</f>
        <v>0</v>
      </c>
      <c r="EO169" s="115">
        <v>2.2998062869549137E-2</v>
      </c>
      <c r="EP169" s="107">
        <v>3.4064170233682183</v>
      </c>
      <c r="EQ169" s="108">
        <f t="shared" si="241"/>
        <v>14730.100000000004</v>
      </c>
      <c r="ER169" s="107">
        <v>3.0862312791420048</v>
      </c>
      <c r="ES169" s="108">
        <f t="shared" si="191"/>
        <v>14730.100000000004</v>
      </c>
      <c r="ET169" s="107">
        <v>1.6009272246912571</v>
      </c>
      <c r="EU169" s="108">
        <f t="shared" si="192"/>
        <v>14730.100000000004</v>
      </c>
      <c r="EV169" s="108">
        <f t="shared" si="244"/>
        <v>14730.1</v>
      </c>
      <c r="EW169" s="108">
        <f t="shared" si="245"/>
        <v>14730.1</v>
      </c>
      <c r="EX169" s="108">
        <f t="shared" si="193"/>
        <v>14730.1</v>
      </c>
      <c r="EY169" s="108">
        <f t="shared" si="194"/>
        <v>14730.1</v>
      </c>
      <c r="EZ169" s="108">
        <f t="shared" si="195"/>
        <v>14730.1</v>
      </c>
      <c r="FA169" s="108">
        <f t="shared" si="196"/>
        <v>14730.1</v>
      </c>
      <c r="FB169" s="108">
        <f t="shared" si="197"/>
        <v>14730.1</v>
      </c>
      <c r="FC169" s="108">
        <f t="shared" si="198"/>
        <v>14730.1</v>
      </c>
      <c r="FD169" s="108">
        <f t="shared" si="199"/>
        <v>14730.1</v>
      </c>
      <c r="FE169" s="108">
        <f t="shared" si="200"/>
        <v>14730.1</v>
      </c>
      <c r="FF169" s="108">
        <f t="shared" si="201"/>
        <v>14730.1</v>
      </c>
      <c r="FG169" s="108">
        <f t="shared" si="202"/>
        <v>14730.1</v>
      </c>
      <c r="FH169" s="108">
        <f t="shared" si="242"/>
        <v>14730.100000000004</v>
      </c>
      <c r="FI169" s="108">
        <v>0</v>
      </c>
    </row>
    <row r="170" spans="1:165" ht="12" customHeight="1" x14ac:dyDescent="0.25">
      <c r="A170" s="22">
        <f t="shared" si="243"/>
        <v>165</v>
      </c>
      <c r="B170" s="10" t="s">
        <v>163</v>
      </c>
      <c r="C170" s="28">
        <v>2021</v>
      </c>
      <c r="D170" s="282"/>
      <c r="E170" s="126">
        <f t="shared" si="175"/>
        <v>7763.7</v>
      </c>
      <c r="F170" s="11">
        <f>SUMIF(Площади!$A:$A,$B:$B,Площади!$C:$C)</f>
        <v>7733.7</v>
      </c>
      <c r="G170" s="11">
        <f>SUMIF(Площади!$A:$A,$B:$B,Площади!$G:$G)</f>
        <v>30</v>
      </c>
      <c r="H170" s="11">
        <f>SUMIF(Площади!$A:$A,$B:$B,Площади!$F:$F)</f>
        <v>1169.5</v>
      </c>
      <c r="I170" s="124" t="s">
        <v>453</v>
      </c>
      <c r="J170" s="12">
        <v>39.520000000000003</v>
      </c>
      <c r="K170" s="27">
        <v>4.49</v>
      </c>
      <c r="L170" s="27">
        <v>7.61</v>
      </c>
      <c r="M170" s="27">
        <v>11.85</v>
      </c>
      <c r="N170" s="27">
        <v>6.1</v>
      </c>
      <c r="O170" s="27">
        <v>2.78</v>
      </c>
      <c r="P170" s="27">
        <v>1.6</v>
      </c>
      <c r="Q170" s="27">
        <v>5.09</v>
      </c>
      <c r="R170" s="27">
        <v>0</v>
      </c>
      <c r="S170" s="35">
        <f t="shared" si="167"/>
        <v>41.100800000000007</v>
      </c>
      <c r="T170" s="33">
        <f t="shared" si="167"/>
        <v>4.6696</v>
      </c>
      <c r="U170" s="33">
        <f t="shared" si="167"/>
        <v>7.9144000000000005</v>
      </c>
      <c r="V170" s="33">
        <f t="shared" si="166"/>
        <v>12.324</v>
      </c>
      <c r="W170" s="33">
        <f t="shared" si="166"/>
        <v>6.3439999999999994</v>
      </c>
      <c r="X170" s="33">
        <f t="shared" si="166"/>
        <v>2.8912</v>
      </c>
      <c r="Y170" s="33">
        <f t="shared" si="166"/>
        <v>1.6640000000000001</v>
      </c>
      <c r="Z170" s="33">
        <f t="shared" si="166"/>
        <v>5.2935999999999996</v>
      </c>
      <c r="AA170" s="33">
        <f t="shared" si="166"/>
        <v>0</v>
      </c>
      <c r="AB170" s="36"/>
      <c r="AC170" s="36"/>
      <c r="AD170" s="122" t="s">
        <v>395</v>
      </c>
      <c r="AE170" s="37">
        <v>4</v>
      </c>
      <c r="AF170" s="38" t="s">
        <v>396</v>
      </c>
      <c r="AG170" s="282"/>
      <c r="AH170" s="26">
        <v>34.24</v>
      </c>
      <c r="AI170" s="26">
        <v>34.24</v>
      </c>
      <c r="AJ170" s="26">
        <v>2190</v>
      </c>
      <c r="AK170" s="26">
        <v>35.89</v>
      </c>
      <c r="AL170" s="26">
        <v>4.29</v>
      </c>
      <c r="AM170" s="282"/>
      <c r="AN170" s="15">
        <v>7.0000000000000001E-3</v>
      </c>
      <c r="AO170" s="15">
        <v>7.0000000000000001E-3</v>
      </c>
      <c r="AP170" s="16">
        <f t="shared" si="203"/>
        <v>4.193E-4</v>
      </c>
      <c r="AQ170" s="15">
        <f t="shared" si="204"/>
        <v>1.4E-2</v>
      </c>
      <c r="AR170" s="15">
        <v>3.23</v>
      </c>
      <c r="AS170" s="282"/>
      <c r="AT170" s="13">
        <f t="shared" si="205"/>
        <v>8.1865000000000006</v>
      </c>
      <c r="AU170" s="13">
        <f t="shared" si="206"/>
        <v>8.1865000000000006</v>
      </c>
      <c r="AV170" s="13">
        <f t="shared" si="207"/>
        <v>0.49037134999999998</v>
      </c>
      <c r="AW170" s="13">
        <f t="shared" si="208"/>
        <v>16.373000000000001</v>
      </c>
      <c r="AX170" s="13">
        <f t="shared" si="209"/>
        <v>3777.4850000000001</v>
      </c>
      <c r="AY170" s="26">
        <f t="shared" si="210"/>
        <v>3.6104661437201341E-2</v>
      </c>
      <c r="AZ170" s="26">
        <f t="shared" si="211"/>
        <v>3.6104661437201341E-2</v>
      </c>
      <c r="BA170" s="26">
        <f t="shared" si="212"/>
        <v>0.13832492967270762</v>
      </c>
      <c r="BB170" s="26">
        <f t="shared" si="213"/>
        <v>7.5689036155441355E-2</v>
      </c>
      <c r="BC170" s="26">
        <f t="shared" si="214"/>
        <v>2.0873308667259169</v>
      </c>
      <c r="BD170" s="282"/>
      <c r="BE170" s="108">
        <f t="shared" si="215"/>
        <v>97660.076098033271</v>
      </c>
      <c r="BF170" s="108">
        <f t="shared" si="216"/>
        <v>97660.076098033271</v>
      </c>
      <c r="BG170" s="108">
        <f t="shared" si="176"/>
        <v>40123.629169553882</v>
      </c>
      <c r="BH170" s="108">
        <f t="shared" si="177"/>
        <v>6672.6200126084459</v>
      </c>
      <c r="BI170" s="108">
        <f t="shared" si="178"/>
        <v>2380.2319697946318</v>
      </c>
      <c r="BJ170" s="108">
        <f>FH170*$BJ$259</f>
        <v>9380.4249460763112</v>
      </c>
      <c r="BK170" s="108">
        <f>SUMIF('20.01'!$K:$K,$B:$B,'20.01'!$E:$E)</f>
        <v>39103.170000000006</v>
      </c>
      <c r="BL170" s="108">
        <f t="shared" si="217"/>
        <v>0</v>
      </c>
      <c r="BM170" s="108">
        <f>SUMIF('20.01'!$AI:$AI,$B:$B,'20.01'!$E:$E)</f>
        <v>0</v>
      </c>
      <c r="BN170" s="108">
        <f>SUMIF('20.01'!$L:$L,$B:$B,'20.01'!$E:$E)</f>
        <v>0</v>
      </c>
      <c r="BO170" s="108">
        <f>SUMIF('20.01'!$M:$M,$B:$B,'20.01'!$E:$E)</f>
        <v>0</v>
      </c>
      <c r="BP170" s="108">
        <f>SUMIF('20.01'!$N:$N,$B:$B,'20.01'!$E:$E)</f>
        <v>0</v>
      </c>
      <c r="BQ170" s="108">
        <f>SUMIF('20.01'!$O:$O,$B:$B,'20.01'!$E:$E)</f>
        <v>0</v>
      </c>
      <c r="BR170" s="108">
        <f>SUMIF('20.01'!$T:$T,$B:$B,'20.01'!$E:$E)</f>
        <v>0</v>
      </c>
      <c r="BS170" s="108">
        <f>SUMIF('20.01'!$AT:$AT,$B:$B,'20.01'!$E:$E)</f>
        <v>0</v>
      </c>
      <c r="BT170" s="108">
        <f>SUMIF('20.01'!$AO:$AO,$B:$B,'20.01'!$E:$E)</f>
        <v>0</v>
      </c>
      <c r="BU170" s="108">
        <f t="shared" si="218"/>
        <v>0</v>
      </c>
      <c r="BV170" s="108">
        <f>SUMIF('20.01'!$AE:$AE,$B:$B,'20.01'!$E:$E)</f>
        <v>0</v>
      </c>
      <c r="BW170" s="108">
        <f>SUMIF('20.01'!$AF:$AF,$B:$B,'20.01'!$E:$E)</f>
        <v>0</v>
      </c>
      <c r="BX170" s="108">
        <f>SUMIF('20.01'!$AG:$AG,$B:$B,'20.01'!$E:$E)</f>
        <v>0</v>
      </c>
      <c r="BY170" s="108">
        <f t="shared" si="219"/>
        <v>0</v>
      </c>
      <c r="BZ170" s="108">
        <f>SUMIF('20.01'!$AH:$AH,$B:$B,'20.01'!$E:$E)</f>
        <v>0</v>
      </c>
      <c r="CA170" s="108">
        <f>SUMIF('20.01'!$AP:$AP,$B:$B,'20.01'!$E:$E)</f>
        <v>0</v>
      </c>
      <c r="CB170" s="108">
        <f>SUMIF('20.01'!$AD:$AD,$B:$B,'20.01'!$E:$E)</f>
        <v>0</v>
      </c>
      <c r="CC170" s="108">
        <f t="shared" si="220"/>
        <v>0</v>
      </c>
      <c r="CD170" s="108">
        <f>SUMIF('20.01'!$Z:$Z,$B:$B,'20.01'!$E:$E)</f>
        <v>0</v>
      </c>
      <c r="CE170" s="108">
        <f>SUMIF('20.01'!$S:$S,$B:$B,'20.01'!$E:$E)</f>
        <v>0</v>
      </c>
      <c r="CF170" s="108">
        <f t="shared" si="221"/>
        <v>0</v>
      </c>
      <c r="CG170" s="108">
        <f>SUMIF('20.01'!$AJ:$AJ,$B:$B,'20.01'!$E:$E)</f>
        <v>0</v>
      </c>
      <c r="CH170" s="108">
        <f>SUMIF('20.01'!$AL:$AL,$B:$B,'20.01'!$E:$E)</f>
        <v>0</v>
      </c>
      <c r="CI170" s="108">
        <f>SUMIF('20.01'!$AM:$AM,$B:$B,'20.01'!$E:$E)</f>
        <v>0</v>
      </c>
      <c r="CJ170" s="108">
        <f>SUMIF('20.01'!$W:$W,$B:$B,'20.01'!$E:$E)</f>
        <v>0</v>
      </c>
      <c r="CK170" s="108">
        <f>SUMIF('20.01'!$AR:$AR,$B:$B,'20.01'!$E:$E)</f>
        <v>0</v>
      </c>
      <c r="CL170" s="108">
        <f t="shared" si="222"/>
        <v>0</v>
      </c>
      <c r="CM170" s="108">
        <f>SUMIF('20.01'!$P:$P,$B:$B,'20.01'!$E:$E)</f>
        <v>0</v>
      </c>
      <c r="CN170" s="108">
        <f>SUMIF('20.01'!$Q:$Q,$B:$B,'20.01'!$E:$E)</f>
        <v>0</v>
      </c>
      <c r="CO170" s="108">
        <f>SUMIF('20.01'!$AK:$AK,$B:$B,'20.01'!$E:$E)</f>
        <v>0</v>
      </c>
      <c r="CP170" s="108">
        <f>SUMIF('20.01'!$U:$U,$B:$B,'20.01'!$E:$E)</f>
        <v>0</v>
      </c>
      <c r="CQ170" s="108">
        <f>SUMIF('20.01'!$R:$R,$B:$B,'20.01'!$E:$E)</f>
        <v>0</v>
      </c>
      <c r="CR170" s="108">
        <f>SUMIF('20.01'!$V:$V,$B:$B,'20.01'!$E:$E)</f>
        <v>0</v>
      </c>
      <c r="CS170" s="108">
        <f t="shared" si="223"/>
        <v>0</v>
      </c>
      <c r="CT170" s="108">
        <f>SUMIF('20.01'!$AQ:$AQ,$B:$B,'20.01'!$E:$E)</f>
        <v>0</v>
      </c>
      <c r="CU170" s="108">
        <f>SUMIF('20.01'!$AC:$AC,$B:$B,'20.01'!$E:$E)</f>
        <v>0</v>
      </c>
      <c r="CV170" s="108">
        <f>SUMIF('20.01'!$AS:$AS,$B:$B,'20.01'!$E:$E)</f>
        <v>0</v>
      </c>
      <c r="CW170" s="108">
        <f t="shared" si="224"/>
        <v>0</v>
      </c>
      <c r="CX170" s="108">
        <f>SUMIF('20.01'!$AB:$AB,$B:$B,'20.01'!$E:$E)</f>
        <v>0</v>
      </c>
      <c r="CY170" s="108">
        <f>SUMIF('20.01'!$AA:$AA,$B:$B,'20.01'!$E:$E)</f>
        <v>0</v>
      </c>
      <c r="CZ170" s="108">
        <f>SUMIF('20.01'!$AN:$AN,$B:$B,'20.01'!$E:$E)</f>
        <v>0</v>
      </c>
      <c r="DA170" s="108">
        <f>SUMIF('20.01'!$X:$X,$B:$B,'20.01'!$E:$E)</f>
        <v>0</v>
      </c>
      <c r="DB170" s="108">
        <f>SUMIF('20.01'!$Y:$Y,$B:$B,'20.01'!$E:$E)</f>
        <v>0</v>
      </c>
      <c r="DC170" s="108">
        <f t="shared" si="225"/>
        <v>0</v>
      </c>
      <c r="DD170" s="127">
        <f t="shared" si="226"/>
        <v>619263.60408773902</v>
      </c>
      <c r="DE170" s="127">
        <f>FH170*$DE$253/$DC$253+FH170*$DE$249+FH170*$DE$250</f>
        <v>490863.38009496557</v>
      </c>
      <c r="DF170" s="127">
        <f t="shared" si="227"/>
        <v>1202.3727340731716</v>
      </c>
      <c r="DG170" s="127">
        <f t="shared" si="179"/>
        <v>550.84386229154188</v>
      </c>
      <c r="DH170" s="127">
        <f t="shared" si="180"/>
        <v>651.52887178162973</v>
      </c>
      <c r="DI170" s="108">
        <f>SUMIF('20.01'!$AZ:$AZ,$B:$B,'20.01'!$E:$E)+FH170*$DI$249</f>
        <v>771.50222090606098</v>
      </c>
      <c r="DJ170" s="108">
        <f>SUMIF('20.01'!$AY:$AY,$B:$B,'20.01'!$E:$E)</f>
        <v>0</v>
      </c>
      <c r="DK170" s="108">
        <f t="shared" si="181"/>
        <v>1108.0398005440682</v>
      </c>
      <c r="DL170" s="108">
        <f>SUMIF('20.01'!$AX:$AX,$B:$B,'20.01'!$E:$E)</f>
        <v>0</v>
      </c>
      <c r="DM170" s="108">
        <f t="shared" si="182"/>
        <v>124209.16764041771</v>
      </c>
      <c r="DN170" s="108">
        <f>SUMIF('20.01'!$BA:$BA,$B:$B,'20.01'!$E:$E)</f>
        <v>0</v>
      </c>
      <c r="DO170" s="108">
        <f t="shared" si="183"/>
        <v>1109.1415968323122</v>
      </c>
      <c r="DP170" s="108">
        <f>SUMIF('20.01'!$AW:$AW,$B:$B,'20.01'!$E:$E)</f>
        <v>0</v>
      </c>
      <c r="DQ170" s="108">
        <f t="shared" si="228"/>
        <v>587798.17194055708</v>
      </c>
      <c r="DR170" s="108">
        <f t="shared" si="229"/>
        <v>486728.90034424665</v>
      </c>
      <c r="DS170" s="108">
        <f t="shared" si="184"/>
        <v>156528.42751594543</v>
      </c>
      <c r="DT170" s="108">
        <f t="shared" si="185"/>
        <v>330200.47282830119</v>
      </c>
      <c r="DU170" s="108">
        <f t="shared" si="230"/>
        <v>82624.13519229852</v>
      </c>
      <c r="DV170" s="108">
        <f t="shared" si="231"/>
        <v>49056.958584420594</v>
      </c>
      <c r="DW170" s="108">
        <f t="shared" si="232"/>
        <v>33567.176607877926</v>
      </c>
      <c r="DX170" s="108">
        <f t="shared" si="233"/>
        <v>6955.2727022550753</v>
      </c>
      <c r="DY170" s="108">
        <f t="shared" si="234"/>
        <v>4095.7440688324323</v>
      </c>
      <c r="DZ170" s="108">
        <f t="shared" si="235"/>
        <v>2859.5286334226435</v>
      </c>
      <c r="EA170" s="108">
        <f t="shared" si="236"/>
        <v>5501.2247953508559</v>
      </c>
      <c r="EB170" s="108">
        <f t="shared" si="237"/>
        <v>434.20763376494415</v>
      </c>
      <c r="EC170" s="108">
        <f t="shared" si="238"/>
        <v>5554.431272641018</v>
      </c>
      <c r="ED170" s="108">
        <f t="shared" si="246"/>
        <v>99996.744306104345</v>
      </c>
      <c r="EE170" s="108">
        <f t="shared" si="186"/>
        <v>777389.43910941191</v>
      </c>
      <c r="EF170" s="108">
        <f t="shared" si="239"/>
        <v>320546.38470025104</v>
      </c>
      <c r="EG170" s="108">
        <f t="shared" si="187"/>
        <v>273058.03141132492</v>
      </c>
      <c r="EH170" s="108">
        <f t="shared" si="188"/>
        <v>183785.02299783603</v>
      </c>
      <c r="EI170" s="108">
        <f t="shared" si="240"/>
        <v>289532.53847425949</v>
      </c>
      <c r="EJ170" s="108">
        <f t="shared" si="189"/>
        <v>278686.4392128113</v>
      </c>
      <c r="EK170" s="108">
        <f t="shared" si="190"/>
        <v>825.09926144822191</v>
      </c>
      <c r="EL170" s="108">
        <f>SUMIF('20.01'!$BF:$BF,$B:$B,'20.01'!$E:$E)</f>
        <v>10021</v>
      </c>
      <c r="EM170" s="108">
        <f>SUMIF('20.01'!$BH:$BH,$B:$B,'20.01'!$E:$E)</f>
        <v>0</v>
      </c>
      <c r="EO170" s="115">
        <v>1.2118596700910266E-2</v>
      </c>
      <c r="EP170" s="107">
        <v>3.4064179528775593</v>
      </c>
      <c r="EQ170" s="108">
        <f t="shared" si="241"/>
        <v>7763.699999999998</v>
      </c>
      <c r="ER170" s="107">
        <v>3.0862327076091156</v>
      </c>
      <c r="ES170" s="108">
        <f t="shared" si="191"/>
        <v>7763.699999999998</v>
      </c>
      <c r="ET170" s="107">
        <v>1.6009276374404535</v>
      </c>
      <c r="EU170" s="108">
        <f t="shared" si="192"/>
        <v>7763.699999999998</v>
      </c>
      <c r="EV170" s="108">
        <f t="shared" si="244"/>
        <v>7763.7</v>
      </c>
      <c r="EW170" s="108">
        <f t="shared" si="245"/>
        <v>7763.7</v>
      </c>
      <c r="EX170" s="108">
        <f t="shared" si="193"/>
        <v>7763.7</v>
      </c>
      <c r="EY170" s="108">
        <f t="shared" si="194"/>
        <v>7763.7</v>
      </c>
      <c r="EZ170" s="108">
        <f t="shared" si="195"/>
        <v>7763.7</v>
      </c>
      <c r="FA170" s="108">
        <f t="shared" si="196"/>
        <v>7763.7</v>
      </c>
      <c r="FB170" s="108">
        <f t="shared" si="197"/>
        <v>7763.7</v>
      </c>
      <c r="FC170" s="108">
        <f t="shared" si="198"/>
        <v>7763.7</v>
      </c>
      <c r="FD170" s="108">
        <f t="shared" si="199"/>
        <v>7763.7</v>
      </c>
      <c r="FE170" s="108">
        <f t="shared" si="200"/>
        <v>7763.7</v>
      </c>
      <c r="FF170" s="108">
        <f t="shared" si="201"/>
        <v>7763.7</v>
      </c>
      <c r="FG170" s="108">
        <f t="shared" si="202"/>
        <v>7763.7</v>
      </c>
      <c r="FH170" s="108">
        <f t="shared" si="242"/>
        <v>7763.699999999998</v>
      </c>
      <c r="FI170" s="108">
        <v>0</v>
      </c>
    </row>
    <row r="171" spans="1:165" ht="12" customHeight="1" x14ac:dyDescent="0.25">
      <c r="A171" s="22">
        <f t="shared" si="243"/>
        <v>166</v>
      </c>
      <c r="B171" s="10" t="s">
        <v>164</v>
      </c>
      <c r="C171" s="28">
        <v>2021</v>
      </c>
      <c r="D171" s="282"/>
      <c r="E171" s="126">
        <f t="shared" si="175"/>
        <v>7755.8</v>
      </c>
      <c r="F171" s="11">
        <f>SUMIF(Площади!$A:$A,$B:$B,Площади!$C:$C)</f>
        <v>7755.8</v>
      </c>
      <c r="G171" s="11">
        <f>SUMIF(Площади!$A:$A,$B:$B,Площади!$G:$G)</f>
        <v>0</v>
      </c>
      <c r="H171" s="11">
        <f>SUMIF(Площади!$A:$A,$B:$B,Площади!$F:$F)</f>
        <v>1535.3</v>
      </c>
      <c r="I171" s="124" t="s">
        <v>453</v>
      </c>
      <c r="J171" s="12">
        <v>39.520000000000003</v>
      </c>
      <c r="K171" s="27">
        <v>4.49</v>
      </c>
      <c r="L171" s="27">
        <v>7.61</v>
      </c>
      <c r="M171" s="27">
        <v>11.85</v>
      </c>
      <c r="N171" s="27">
        <v>6.1</v>
      </c>
      <c r="O171" s="27">
        <v>2.78</v>
      </c>
      <c r="P171" s="27">
        <v>1.6</v>
      </c>
      <c r="Q171" s="27">
        <v>5.09</v>
      </c>
      <c r="R171" s="27">
        <v>0</v>
      </c>
      <c r="S171" s="35">
        <f t="shared" si="167"/>
        <v>41.100800000000007</v>
      </c>
      <c r="T171" s="33">
        <f t="shared" si="167"/>
        <v>4.6696</v>
      </c>
      <c r="U171" s="33">
        <f t="shared" si="167"/>
        <v>7.9144000000000005</v>
      </c>
      <c r="V171" s="33">
        <f t="shared" si="166"/>
        <v>12.324</v>
      </c>
      <c r="W171" s="33">
        <f t="shared" si="166"/>
        <v>6.3439999999999994</v>
      </c>
      <c r="X171" s="33">
        <f t="shared" si="166"/>
        <v>2.8912</v>
      </c>
      <c r="Y171" s="33">
        <f t="shared" si="166"/>
        <v>1.6640000000000001</v>
      </c>
      <c r="Z171" s="33">
        <f t="shared" si="166"/>
        <v>5.2935999999999996</v>
      </c>
      <c r="AA171" s="33">
        <f t="shared" si="166"/>
        <v>0</v>
      </c>
      <c r="AB171" s="36"/>
      <c r="AC171" s="36"/>
      <c r="AD171" s="122" t="s">
        <v>395</v>
      </c>
      <c r="AE171" s="37">
        <v>4</v>
      </c>
      <c r="AF171" s="38" t="s">
        <v>396</v>
      </c>
      <c r="AG171" s="282"/>
      <c r="AH171" s="26">
        <v>34.24</v>
      </c>
      <c r="AI171" s="26">
        <v>34.24</v>
      </c>
      <c r="AJ171" s="26">
        <v>2190</v>
      </c>
      <c r="AK171" s="26">
        <v>35.89</v>
      </c>
      <c r="AL171" s="26">
        <v>4.29</v>
      </c>
      <c r="AM171" s="282"/>
      <c r="AN171" s="15">
        <v>7.0000000000000001E-3</v>
      </c>
      <c r="AO171" s="15">
        <v>7.0000000000000001E-3</v>
      </c>
      <c r="AP171" s="16">
        <f t="shared" si="203"/>
        <v>4.193E-4</v>
      </c>
      <c r="AQ171" s="15">
        <f t="shared" si="204"/>
        <v>1.4E-2</v>
      </c>
      <c r="AR171" s="15">
        <v>3.23</v>
      </c>
      <c r="AS171" s="282"/>
      <c r="AT171" s="13">
        <f t="shared" si="205"/>
        <v>10.7471</v>
      </c>
      <c r="AU171" s="13">
        <f t="shared" si="206"/>
        <v>10.7471</v>
      </c>
      <c r="AV171" s="13">
        <f t="shared" si="207"/>
        <v>0.64375128999999998</v>
      </c>
      <c r="AW171" s="13">
        <f t="shared" si="208"/>
        <v>21.494199999999999</v>
      </c>
      <c r="AX171" s="13">
        <f t="shared" si="209"/>
        <v>4959.0190000000002</v>
      </c>
      <c r="AY171" s="26">
        <f t="shared" si="210"/>
        <v>4.7445873281930943E-2</v>
      </c>
      <c r="AZ171" s="26">
        <f t="shared" si="211"/>
        <v>4.7445873281930943E-2</v>
      </c>
      <c r="BA171" s="26">
        <f t="shared" si="212"/>
        <v>0.18177561632584643</v>
      </c>
      <c r="BB171" s="26">
        <f t="shared" si="213"/>
        <v>9.9464508883674141E-2</v>
      </c>
      <c r="BC171" s="26">
        <f t="shared" si="214"/>
        <v>2.7430041401273884</v>
      </c>
      <c r="BD171" s="282"/>
      <c r="BE171" s="108">
        <f t="shared" si="215"/>
        <v>118732.92116325034</v>
      </c>
      <c r="BF171" s="108">
        <f t="shared" si="216"/>
        <v>118732.92116325034</v>
      </c>
      <c r="BG171" s="108">
        <f t="shared" si="176"/>
        <v>40082.801127455488</v>
      </c>
      <c r="BH171" s="108">
        <f t="shared" si="177"/>
        <v>6665.8302476639501</v>
      </c>
      <c r="BI171" s="108">
        <f t="shared" si="178"/>
        <v>2377.8099503243575</v>
      </c>
      <c r="BJ171" s="108">
        <f>FH171*$BJ$259</f>
        <v>9370.8798378065476</v>
      </c>
      <c r="BK171" s="108">
        <f>SUMIF('20.01'!$K:$K,$B:$B,'20.01'!$E:$E)</f>
        <v>60235.600000000006</v>
      </c>
      <c r="BL171" s="108">
        <f t="shared" si="217"/>
        <v>0</v>
      </c>
      <c r="BM171" s="108">
        <f>SUMIF('20.01'!$AI:$AI,$B:$B,'20.01'!$E:$E)</f>
        <v>0</v>
      </c>
      <c r="BN171" s="108">
        <f>SUMIF('20.01'!$L:$L,$B:$B,'20.01'!$E:$E)</f>
        <v>0</v>
      </c>
      <c r="BO171" s="108">
        <f>SUMIF('20.01'!$M:$M,$B:$B,'20.01'!$E:$E)</f>
        <v>0</v>
      </c>
      <c r="BP171" s="108">
        <f>SUMIF('20.01'!$N:$N,$B:$B,'20.01'!$E:$E)</f>
        <v>0</v>
      </c>
      <c r="BQ171" s="108">
        <f>SUMIF('20.01'!$O:$O,$B:$B,'20.01'!$E:$E)</f>
        <v>0</v>
      </c>
      <c r="BR171" s="108">
        <f>SUMIF('20.01'!$T:$T,$B:$B,'20.01'!$E:$E)</f>
        <v>0</v>
      </c>
      <c r="BS171" s="108">
        <f>SUMIF('20.01'!$AT:$AT,$B:$B,'20.01'!$E:$E)</f>
        <v>0</v>
      </c>
      <c r="BT171" s="108">
        <f>SUMIF('20.01'!$AO:$AO,$B:$B,'20.01'!$E:$E)</f>
        <v>0</v>
      </c>
      <c r="BU171" s="108">
        <f t="shared" si="218"/>
        <v>0</v>
      </c>
      <c r="BV171" s="108">
        <f>SUMIF('20.01'!$AE:$AE,$B:$B,'20.01'!$E:$E)</f>
        <v>0</v>
      </c>
      <c r="BW171" s="108">
        <f>SUMIF('20.01'!$AF:$AF,$B:$B,'20.01'!$E:$E)</f>
        <v>0</v>
      </c>
      <c r="BX171" s="108">
        <f>SUMIF('20.01'!$AG:$AG,$B:$B,'20.01'!$E:$E)</f>
        <v>0</v>
      </c>
      <c r="BY171" s="108">
        <f t="shared" si="219"/>
        <v>0</v>
      </c>
      <c r="BZ171" s="108">
        <f>SUMIF('20.01'!$AH:$AH,$B:$B,'20.01'!$E:$E)</f>
        <v>0</v>
      </c>
      <c r="CA171" s="108">
        <f>SUMIF('20.01'!$AP:$AP,$B:$B,'20.01'!$E:$E)</f>
        <v>0</v>
      </c>
      <c r="CB171" s="108">
        <f>SUMIF('20.01'!$AD:$AD,$B:$B,'20.01'!$E:$E)</f>
        <v>0</v>
      </c>
      <c r="CC171" s="108">
        <f t="shared" si="220"/>
        <v>0</v>
      </c>
      <c r="CD171" s="108">
        <f>SUMIF('20.01'!$Z:$Z,$B:$B,'20.01'!$E:$E)</f>
        <v>0</v>
      </c>
      <c r="CE171" s="108">
        <f>SUMIF('20.01'!$S:$S,$B:$B,'20.01'!$E:$E)</f>
        <v>0</v>
      </c>
      <c r="CF171" s="108">
        <f t="shared" si="221"/>
        <v>0</v>
      </c>
      <c r="CG171" s="108">
        <f>SUMIF('20.01'!$AJ:$AJ,$B:$B,'20.01'!$E:$E)</f>
        <v>0</v>
      </c>
      <c r="CH171" s="108">
        <f>SUMIF('20.01'!$AL:$AL,$B:$B,'20.01'!$E:$E)</f>
        <v>0</v>
      </c>
      <c r="CI171" s="108">
        <f>SUMIF('20.01'!$AM:$AM,$B:$B,'20.01'!$E:$E)</f>
        <v>0</v>
      </c>
      <c r="CJ171" s="108">
        <f>SUMIF('20.01'!$W:$W,$B:$B,'20.01'!$E:$E)</f>
        <v>0</v>
      </c>
      <c r="CK171" s="108">
        <f>SUMIF('20.01'!$AR:$AR,$B:$B,'20.01'!$E:$E)</f>
        <v>0</v>
      </c>
      <c r="CL171" s="108">
        <f t="shared" si="222"/>
        <v>0</v>
      </c>
      <c r="CM171" s="108">
        <f>SUMIF('20.01'!$P:$P,$B:$B,'20.01'!$E:$E)</f>
        <v>0</v>
      </c>
      <c r="CN171" s="108">
        <f>SUMIF('20.01'!$Q:$Q,$B:$B,'20.01'!$E:$E)</f>
        <v>0</v>
      </c>
      <c r="CO171" s="108">
        <f>SUMIF('20.01'!$AK:$AK,$B:$B,'20.01'!$E:$E)</f>
        <v>0</v>
      </c>
      <c r="CP171" s="108">
        <f>SUMIF('20.01'!$U:$U,$B:$B,'20.01'!$E:$E)</f>
        <v>0</v>
      </c>
      <c r="CQ171" s="108">
        <f>SUMIF('20.01'!$R:$R,$B:$B,'20.01'!$E:$E)</f>
        <v>0</v>
      </c>
      <c r="CR171" s="108">
        <f>SUMIF('20.01'!$V:$V,$B:$B,'20.01'!$E:$E)</f>
        <v>0</v>
      </c>
      <c r="CS171" s="108">
        <f t="shared" si="223"/>
        <v>0</v>
      </c>
      <c r="CT171" s="108">
        <f>SUMIF('20.01'!$AQ:$AQ,$B:$B,'20.01'!$E:$E)</f>
        <v>0</v>
      </c>
      <c r="CU171" s="108">
        <f>SUMIF('20.01'!$AC:$AC,$B:$B,'20.01'!$E:$E)</f>
        <v>0</v>
      </c>
      <c r="CV171" s="108">
        <f>SUMIF('20.01'!$AS:$AS,$B:$B,'20.01'!$E:$E)</f>
        <v>0</v>
      </c>
      <c r="CW171" s="108">
        <f t="shared" si="224"/>
        <v>0</v>
      </c>
      <c r="CX171" s="108">
        <f>SUMIF('20.01'!$AB:$AB,$B:$B,'20.01'!$E:$E)</f>
        <v>0</v>
      </c>
      <c r="CY171" s="108">
        <f>SUMIF('20.01'!$AA:$AA,$B:$B,'20.01'!$E:$E)</f>
        <v>0</v>
      </c>
      <c r="CZ171" s="108">
        <f>SUMIF('20.01'!$AN:$AN,$B:$B,'20.01'!$E:$E)</f>
        <v>0</v>
      </c>
      <c r="DA171" s="108">
        <f>SUMIF('20.01'!$X:$X,$B:$B,'20.01'!$E:$E)</f>
        <v>0</v>
      </c>
      <c r="DB171" s="108">
        <f>SUMIF('20.01'!$Y:$Y,$B:$B,'20.01'!$E:$E)</f>
        <v>0</v>
      </c>
      <c r="DC171" s="108">
        <f t="shared" si="225"/>
        <v>0</v>
      </c>
      <c r="DD171" s="127">
        <f t="shared" si="226"/>
        <v>618633.46865330811</v>
      </c>
      <c r="DE171" s="127">
        <f>FH171*$DE$253/$DC$253+FH171*$DE$249+FH171*$DE$250</f>
        <v>490363.8990868447</v>
      </c>
      <c r="DF171" s="127">
        <f t="shared" si="227"/>
        <v>1201.1492524086079</v>
      </c>
      <c r="DG171" s="127">
        <f t="shared" si="179"/>
        <v>550.28334778014892</v>
      </c>
      <c r="DH171" s="127">
        <f t="shared" si="180"/>
        <v>650.86590462845891</v>
      </c>
      <c r="DI171" s="108">
        <f>SUMIF('20.01'!$AZ:$AZ,$B:$B,'20.01'!$E:$E)+FH171*$DI$249</f>
        <v>770.71717414418777</v>
      </c>
      <c r="DJ171" s="108">
        <f>SUMIF('20.01'!$AY:$AY,$B:$B,'20.01'!$E:$E)</f>
        <v>0</v>
      </c>
      <c r="DK171" s="108">
        <f t="shared" si="181"/>
        <v>1106.9123079278809</v>
      </c>
      <c r="DL171" s="108">
        <f>SUMIF('20.01'!$AX:$AX,$B:$B,'20.01'!$E:$E)</f>
        <v>0</v>
      </c>
      <c r="DM171" s="108">
        <f t="shared" si="182"/>
        <v>124082.77784890609</v>
      </c>
      <c r="DN171" s="108">
        <f>SUMIF('20.01'!$BA:$BA,$B:$B,'20.01'!$E:$E)</f>
        <v>0</v>
      </c>
      <c r="DO171" s="108">
        <f t="shared" si="183"/>
        <v>1108.0129830766325</v>
      </c>
      <c r="DP171" s="108">
        <f>SUMIF('20.01'!$AW:$AW,$B:$B,'20.01'!$E:$E)</f>
        <v>0</v>
      </c>
      <c r="DQ171" s="108">
        <f t="shared" si="228"/>
        <v>587200.05434735666</v>
      </c>
      <c r="DR171" s="108">
        <f t="shared" si="229"/>
        <v>486233.62640106003</v>
      </c>
      <c r="DS171" s="108">
        <f t="shared" si="184"/>
        <v>156369.15106562208</v>
      </c>
      <c r="DT171" s="108">
        <f t="shared" si="185"/>
        <v>329864.47533543798</v>
      </c>
      <c r="DU171" s="108">
        <f t="shared" si="230"/>
        <v>82540.060502650682</v>
      </c>
      <c r="DV171" s="108">
        <f t="shared" si="231"/>
        <v>49007.040378820588</v>
      </c>
      <c r="DW171" s="108">
        <f t="shared" si="232"/>
        <v>33533.020123830102</v>
      </c>
      <c r="DX171" s="108">
        <f t="shared" si="233"/>
        <v>6948.1953223527362</v>
      </c>
      <c r="DY171" s="108">
        <f t="shared" si="234"/>
        <v>4091.5764196260279</v>
      </c>
      <c r="DZ171" s="108">
        <f t="shared" si="235"/>
        <v>2856.6189027267087</v>
      </c>
      <c r="EA171" s="108">
        <f t="shared" si="236"/>
        <v>5495.6269907108972</v>
      </c>
      <c r="EB171" s="108">
        <f t="shared" si="237"/>
        <v>433.76580315495903</v>
      </c>
      <c r="EC171" s="108">
        <f t="shared" si="238"/>
        <v>5548.7793274275446</v>
      </c>
      <c r="ED171" s="108">
        <f t="shared" si="246"/>
        <v>99894.99201273678</v>
      </c>
      <c r="EE171" s="108">
        <f t="shared" si="186"/>
        <v>776598.40177296661</v>
      </c>
      <c r="EF171" s="108">
        <f t="shared" si="239"/>
        <v>320220.21078328736</v>
      </c>
      <c r="EG171" s="108">
        <f t="shared" si="187"/>
        <v>272780.17955613369</v>
      </c>
      <c r="EH171" s="108">
        <f t="shared" si="188"/>
        <v>183598.01143354553</v>
      </c>
      <c r="EI171" s="108">
        <f t="shared" si="240"/>
        <v>289100.487869273</v>
      </c>
      <c r="EJ171" s="108">
        <f t="shared" si="189"/>
        <v>278255.66399215069</v>
      </c>
      <c r="EK171" s="108">
        <f t="shared" si="190"/>
        <v>823.82387712230627</v>
      </c>
      <c r="EL171" s="108">
        <f>SUMIF('20.01'!$BF:$BF,$B:$B,'20.01'!$E:$E)</f>
        <v>10021</v>
      </c>
      <c r="EM171" s="108">
        <f>SUMIF('20.01'!$BH:$BH,$B:$B,'20.01'!$E:$E)</f>
        <v>0</v>
      </c>
      <c r="EO171" s="115">
        <v>1.2099864568903137E-2</v>
      </c>
      <c r="EP171" s="107">
        <v>3.40641715685011</v>
      </c>
      <c r="EQ171" s="108">
        <f t="shared" si="241"/>
        <v>7755.800000000002</v>
      </c>
      <c r="ER171" s="107">
        <v>3.0862323185977578</v>
      </c>
      <c r="ES171" s="108">
        <f t="shared" si="191"/>
        <v>7755.800000000002</v>
      </c>
      <c r="ET171" s="107">
        <v>1.6009270163680887</v>
      </c>
      <c r="EU171" s="108">
        <f t="shared" si="192"/>
        <v>7755.800000000002</v>
      </c>
      <c r="EV171" s="108">
        <f t="shared" si="244"/>
        <v>7755.8</v>
      </c>
      <c r="EW171" s="108">
        <f t="shared" si="245"/>
        <v>7755.8</v>
      </c>
      <c r="EX171" s="108">
        <f t="shared" si="193"/>
        <v>7755.8</v>
      </c>
      <c r="EY171" s="108">
        <f t="shared" si="194"/>
        <v>7755.8</v>
      </c>
      <c r="EZ171" s="108">
        <f t="shared" si="195"/>
        <v>7755.8</v>
      </c>
      <c r="FA171" s="108">
        <f t="shared" si="196"/>
        <v>7755.8</v>
      </c>
      <c r="FB171" s="108">
        <f t="shared" si="197"/>
        <v>7755.8</v>
      </c>
      <c r="FC171" s="108">
        <f t="shared" si="198"/>
        <v>7755.8</v>
      </c>
      <c r="FD171" s="108">
        <f t="shared" si="199"/>
        <v>7755.8</v>
      </c>
      <c r="FE171" s="108">
        <f t="shared" si="200"/>
        <v>7755.8</v>
      </c>
      <c r="FF171" s="108">
        <f t="shared" si="201"/>
        <v>7755.8</v>
      </c>
      <c r="FG171" s="108">
        <f t="shared" si="202"/>
        <v>7755.8</v>
      </c>
      <c r="FH171" s="108">
        <f t="shared" si="242"/>
        <v>7755.800000000002</v>
      </c>
      <c r="FI171" s="108">
        <v>0</v>
      </c>
    </row>
    <row r="172" spans="1:165" ht="12" customHeight="1" x14ac:dyDescent="0.25">
      <c r="A172" s="22">
        <f t="shared" si="243"/>
        <v>167</v>
      </c>
      <c r="B172" s="10" t="s">
        <v>165</v>
      </c>
      <c r="C172" s="28">
        <v>2021</v>
      </c>
      <c r="D172" s="282"/>
      <c r="E172" s="126">
        <f t="shared" si="175"/>
        <v>7710.35</v>
      </c>
      <c r="F172" s="11">
        <f>SUMIF(Площади!$A:$A,$B:$B,Площади!$C:$C)</f>
        <v>7710.35</v>
      </c>
      <c r="G172" s="11">
        <f>SUMIF(Площади!$A:$A,$B:$B,Площади!$G:$G)</f>
        <v>0</v>
      </c>
      <c r="H172" s="11">
        <f>SUMIF(Площади!$A:$A,$B:$B,Площади!$F:$F)</f>
        <v>1436.8</v>
      </c>
      <c r="I172" s="124" t="s">
        <v>453</v>
      </c>
      <c r="J172" s="12">
        <v>39.520000000000003</v>
      </c>
      <c r="K172" s="27">
        <v>4.49</v>
      </c>
      <c r="L172" s="27">
        <v>7.61</v>
      </c>
      <c r="M172" s="27">
        <v>11.85</v>
      </c>
      <c r="N172" s="27">
        <v>6.1</v>
      </c>
      <c r="O172" s="27">
        <v>2.78</v>
      </c>
      <c r="P172" s="27">
        <v>1.6</v>
      </c>
      <c r="Q172" s="27">
        <v>5.09</v>
      </c>
      <c r="R172" s="27">
        <v>0</v>
      </c>
      <c r="S172" s="35">
        <f t="shared" si="167"/>
        <v>41.100800000000007</v>
      </c>
      <c r="T172" s="33">
        <f t="shared" si="167"/>
        <v>4.6696</v>
      </c>
      <c r="U172" s="33">
        <f t="shared" si="167"/>
        <v>7.9144000000000005</v>
      </c>
      <c r="V172" s="33">
        <f t="shared" si="166"/>
        <v>12.324</v>
      </c>
      <c r="W172" s="33">
        <f t="shared" si="166"/>
        <v>6.3439999999999994</v>
      </c>
      <c r="X172" s="33">
        <f t="shared" si="166"/>
        <v>2.8912</v>
      </c>
      <c r="Y172" s="33">
        <f t="shared" si="166"/>
        <v>1.6640000000000001</v>
      </c>
      <c r="Z172" s="33">
        <f t="shared" si="166"/>
        <v>5.2935999999999996</v>
      </c>
      <c r="AA172" s="33">
        <f t="shared" si="166"/>
        <v>0</v>
      </c>
      <c r="AB172" s="36"/>
      <c r="AC172" s="36"/>
      <c r="AD172" s="122" t="s">
        <v>395</v>
      </c>
      <c r="AE172" s="37">
        <v>4</v>
      </c>
      <c r="AF172" s="38" t="s">
        <v>396</v>
      </c>
      <c r="AG172" s="282"/>
      <c r="AH172" s="26">
        <v>34.24</v>
      </c>
      <c r="AI172" s="26">
        <v>34.24</v>
      </c>
      <c r="AJ172" s="26">
        <v>2190</v>
      </c>
      <c r="AK172" s="26">
        <v>35.89</v>
      </c>
      <c r="AL172" s="26">
        <v>4.29</v>
      </c>
      <c r="AM172" s="282"/>
      <c r="AN172" s="15">
        <v>7.0000000000000001E-3</v>
      </c>
      <c r="AO172" s="15">
        <v>7.0000000000000001E-3</v>
      </c>
      <c r="AP172" s="16">
        <f t="shared" si="203"/>
        <v>4.193E-4</v>
      </c>
      <c r="AQ172" s="15">
        <f t="shared" si="204"/>
        <v>1.4E-2</v>
      </c>
      <c r="AR172" s="15">
        <v>3.23</v>
      </c>
      <c r="AS172" s="282"/>
      <c r="AT172" s="13">
        <f t="shared" si="205"/>
        <v>10.057600000000001</v>
      </c>
      <c r="AU172" s="13">
        <f t="shared" si="206"/>
        <v>10.057600000000001</v>
      </c>
      <c r="AV172" s="13">
        <f t="shared" si="207"/>
        <v>0.60245024000000003</v>
      </c>
      <c r="AW172" s="13">
        <f t="shared" si="208"/>
        <v>20.115200000000002</v>
      </c>
      <c r="AX172" s="13">
        <f t="shared" si="209"/>
        <v>4640.8639999999996</v>
      </c>
      <c r="AY172" s="26">
        <f t="shared" si="210"/>
        <v>4.4663630574487544E-2</v>
      </c>
      <c r="AZ172" s="26">
        <f t="shared" si="211"/>
        <v>4.4663630574487544E-2</v>
      </c>
      <c r="BA172" s="26">
        <f t="shared" si="212"/>
        <v>0.17111623021004232</v>
      </c>
      <c r="BB172" s="26">
        <f t="shared" si="213"/>
        <v>9.3631875077006876E-2</v>
      </c>
      <c r="BC172" s="26">
        <f t="shared" si="214"/>
        <v>2.5821534119722189</v>
      </c>
      <c r="BD172" s="282"/>
      <c r="BE172" s="108">
        <f t="shared" si="215"/>
        <v>151966.64922832811</v>
      </c>
      <c r="BF172" s="108">
        <f t="shared" si="216"/>
        <v>151966.64922832811</v>
      </c>
      <c r="BG172" s="108">
        <f t="shared" si="176"/>
        <v>39847.910682724723</v>
      </c>
      <c r="BH172" s="108">
        <f t="shared" si="177"/>
        <v>6626.7676126351553</v>
      </c>
      <c r="BI172" s="108">
        <f t="shared" si="178"/>
        <v>2363.8756737516969</v>
      </c>
      <c r="BJ172" s="108">
        <f>FH172*$BJ$259</f>
        <v>9315.9652592165494</v>
      </c>
      <c r="BK172" s="108">
        <f>SUMIF('20.01'!$K:$K,$B:$B,'20.01'!$E:$E)</f>
        <v>93812.12999999999</v>
      </c>
      <c r="BL172" s="108">
        <f t="shared" si="217"/>
        <v>0</v>
      </c>
      <c r="BM172" s="108">
        <f>SUMIF('20.01'!$AI:$AI,$B:$B,'20.01'!$E:$E)</f>
        <v>0</v>
      </c>
      <c r="BN172" s="108">
        <f>SUMIF('20.01'!$L:$L,$B:$B,'20.01'!$E:$E)</f>
        <v>0</v>
      </c>
      <c r="BO172" s="108">
        <f>SUMIF('20.01'!$M:$M,$B:$B,'20.01'!$E:$E)</f>
        <v>0</v>
      </c>
      <c r="BP172" s="108">
        <f>SUMIF('20.01'!$N:$N,$B:$B,'20.01'!$E:$E)</f>
        <v>0</v>
      </c>
      <c r="BQ172" s="108">
        <f>SUMIF('20.01'!$O:$O,$B:$B,'20.01'!$E:$E)</f>
        <v>0</v>
      </c>
      <c r="BR172" s="108">
        <f>SUMIF('20.01'!$T:$T,$B:$B,'20.01'!$E:$E)</f>
        <v>0</v>
      </c>
      <c r="BS172" s="108">
        <f>SUMIF('20.01'!$AT:$AT,$B:$B,'20.01'!$E:$E)</f>
        <v>0</v>
      </c>
      <c r="BT172" s="108">
        <f>SUMIF('20.01'!$AO:$AO,$B:$B,'20.01'!$E:$E)</f>
        <v>0</v>
      </c>
      <c r="BU172" s="108">
        <f t="shared" si="218"/>
        <v>0</v>
      </c>
      <c r="BV172" s="108">
        <f>SUMIF('20.01'!$AE:$AE,$B:$B,'20.01'!$E:$E)</f>
        <v>0</v>
      </c>
      <c r="BW172" s="108">
        <f>SUMIF('20.01'!$AF:$AF,$B:$B,'20.01'!$E:$E)</f>
        <v>0</v>
      </c>
      <c r="BX172" s="108">
        <f>SUMIF('20.01'!$AG:$AG,$B:$B,'20.01'!$E:$E)</f>
        <v>0</v>
      </c>
      <c r="BY172" s="108">
        <f t="shared" si="219"/>
        <v>0</v>
      </c>
      <c r="BZ172" s="108">
        <f>SUMIF('20.01'!$AH:$AH,$B:$B,'20.01'!$E:$E)</f>
        <v>0</v>
      </c>
      <c r="CA172" s="108">
        <f>SUMIF('20.01'!$AP:$AP,$B:$B,'20.01'!$E:$E)</f>
        <v>0</v>
      </c>
      <c r="CB172" s="108">
        <f>SUMIF('20.01'!$AD:$AD,$B:$B,'20.01'!$E:$E)</f>
        <v>0</v>
      </c>
      <c r="CC172" s="108">
        <f t="shared" si="220"/>
        <v>0</v>
      </c>
      <c r="CD172" s="108">
        <f>SUMIF('20.01'!$Z:$Z,$B:$B,'20.01'!$E:$E)</f>
        <v>0</v>
      </c>
      <c r="CE172" s="108">
        <f>SUMIF('20.01'!$S:$S,$B:$B,'20.01'!$E:$E)</f>
        <v>0</v>
      </c>
      <c r="CF172" s="108">
        <f t="shared" si="221"/>
        <v>0</v>
      </c>
      <c r="CG172" s="108">
        <f>SUMIF('20.01'!$AJ:$AJ,$B:$B,'20.01'!$E:$E)</f>
        <v>0</v>
      </c>
      <c r="CH172" s="108">
        <f>SUMIF('20.01'!$AL:$AL,$B:$B,'20.01'!$E:$E)</f>
        <v>0</v>
      </c>
      <c r="CI172" s="108">
        <f>SUMIF('20.01'!$AM:$AM,$B:$B,'20.01'!$E:$E)</f>
        <v>0</v>
      </c>
      <c r="CJ172" s="108">
        <f>SUMIF('20.01'!$W:$W,$B:$B,'20.01'!$E:$E)</f>
        <v>0</v>
      </c>
      <c r="CK172" s="108">
        <f>SUMIF('20.01'!$AR:$AR,$B:$B,'20.01'!$E:$E)</f>
        <v>0</v>
      </c>
      <c r="CL172" s="108">
        <f t="shared" si="222"/>
        <v>0</v>
      </c>
      <c r="CM172" s="108">
        <f>SUMIF('20.01'!$P:$P,$B:$B,'20.01'!$E:$E)</f>
        <v>0</v>
      </c>
      <c r="CN172" s="108">
        <f>SUMIF('20.01'!$Q:$Q,$B:$B,'20.01'!$E:$E)</f>
        <v>0</v>
      </c>
      <c r="CO172" s="108">
        <f>SUMIF('20.01'!$AK:$AK,$B:$B,'20.01'!$E:$E)</f>
        <v>0</v>
      </c>
      <c r="CP172" s="108">
        <f>SUMIF('20.01'!$U:$U,$B:$B,'20.01'!$E:$E)</f>
        <v>0</v>
      </c>
      <c r="CQ172" s="108">
        <f>SUMIF('20.01'!$R:$R,$B:$B,'20.01'!$E:$E)</f>
        <v>0</v>
      </c>
      <c r="CR172" s="108">
        <f>SUMIF('20.01'!$V:$V,$B:$B,'20.01'!$E:$E)</f>
        <v>0</v>
      </c>
      <c r="CS172" s="108">
        <f t="shared" si="223"/>
        <v>0</v>
      </c>
      <c r="CT172" s="108">
        <f>SUMIF('20.01'!$AQ:$AQ,$B:$B,'20.01'!$E:$E)</f>
        <v>0</v>
      </c>
      <c r="CU172" s="108">
        <f>SUMIF('20.01'!$AC:$AC,$B:$B,'20.01'!$E:$E)</f>
        <v>0</v>
      </c>
      <c r="CV172" s="108">
        <f>SUMIF('20.01'!$AS:$AS,$B:$B,'20.01'!$E:$E)</f>
        <v>0</v>
      </c>
      <c r="CW172" s="108">
        <f t="shared" si="224"/>
        <v>0</v>
      </c>
      <c r="CX172" s="108">
        <f>SUMIF('20.01'!$AB:$AB,$B:$B,'20.01'!$E:$E)</f>
        <v>0</v>
      </c>
      <c r="CY172" s="108">
        <f>SUMIF('20.01'!$AA:$AA,$B:$B,'20.01'!$E:$E)</f>
        <v>0</v>
      </c>
      <c r="CZ172" s="108">
        <f>SUMIF('20.01'!$AN:$AN,$B:$B,'20.01'!$E:$E)</f>
        <v>0</v>
      </c>
      <c r="DA172" s="108">
        <f>SUMIF('20.01'!$X:$X,$B:$B,'20.01'!$E:$E)</f>
        <v>0</v>
      </c>
      <c r="DB172" s="108">
        <f>SUMIF('20.01'!$Y:$Y,$B:$B,'20.01'!$E:$E)</f>
        <v>0</v>
      </c>
      <c r="DC172" s="108">
        <f t="shared" si="225"/>
        <v>0</v>
      </c>
      <c r="DD172" s="127">
        <f t="shared" si="226"/>
        <v>615008.19580585277</v>
      </c>
      <c r="DE172" s="127">
        <f>FH172*$DE$253/$DC$253+FH172*$DE$249+FH172*$DE$250</f>
        <v>487490.30265404627</v>
      </c>
      <c r="DF172" s="127">
        <f t="shared" si="227"/>
        <v>1194.1103610599434</v>
      </c>
      <c r="DG172" s="127">
        <f t="shared" si="179"/>
        <v>547.05861555953879</v>
      </c>
      <c r="DH172" s="127">
        <f t="shared" si="180"/>
        <v>647.05174550040454</v>
      </c>
      <c r="DI172" s="108">
        <f>SUMIF('20.01'!$AZ:$AZ,$B:$B,'20.01'!$E:$E)+FH172*$DI$249</f>
        <v>766.20067093821888</v>
      </c>
      <c r="DJ172" s="108">
        <f>SUMIF('20.01'!$AY:$AY,$B:$B,'20.01'!$E:$E)</f>
        <v>0</v>
      </c>
      <c r="DK172" s="108">
        <f t="shared" si="181"/>
        <v>1100.4256573701919</v>
      </c>
      <c r="DL172" s="108">
        <f>SUMIF('20.01'!$AX:$AX,$B:$B,'20.01'!$E:$E)</f>
        <v>0</v>
      </c>
      <c r="DM172" s="108">
        <f t="shared" si="182"/>
        <v>123355.6365800192</v>
      </c>
      <c r="DN172" s="108">
        <f>SUMIF('20.01'!$BA:$BA,$B:$B,'20.01'!$E:$E)</f>
        <v>0</v>
      </c>
      <c r="DO172" s="108">
        <f t="shared" si="183"/>
        <v>1101.5198824189526</v>
      </c>
      <c r="DP172" s="108">
        <f>SUMIF('20.01'!$AW:$AW,$B:$B,'20.01'!$E:$E)</f>
        <v>0</v>
      </c>
      <c r="DQ172" s="108">
        <f t="shared" si="228"/>
        <v>583758.98540926038</v>
      </c>
      <c r="DR172" s="108">
        <f t="shared" si="229"/>
        <v>483384.23390513071</v>
      </c>
      <c r="DS172" s="108">
        <f t="shared" si="184"/>
        <v>155452.80743686261</v>
      </c>
      <c r="DT172" s="108">
        <f t="shared" si="185"/>
        <v>327931.4264682681</v>
      </c>
      <c r="DU172" s="108">
        <f t="shared" si="230"/>
        <v>82056.364978030979</v>
      </c>
      <c r="DV172" s="108">
        <f t="shared" si="231"/>
        <v>48719.852727615369</v>
      </c>
      <c r="DW172" s="108">
        <f t="shared" si="232"/>
        <v>33336.51225041561</v>
      </c>
      <c r="DX172" s="108">
        <f t="shared" si="233"/>
        <v>6907.4779911424248</v>
      </c>
      <c r="DY172" s="108">
        <f t="shared" si="234"/>
        <v>4067.5992479258803</v>
      </c>
      <c r="DZ172" s="108">
        <f t="shared" si="235"/>
        <v>2839.8787432165445</v>
      </c>
      <c r="EA172" s="108">
        <f t="shared" si="236"/>
        <v>5463.4218994594703</v>
      </c>
      <c r="EB172" s="108">
        <f t="shared" si="237"/>
        <v>431.2238789494105</v>
      </c>
      <c r="EC172" s="108">
        <f t="shared" si="238"/>
        <v>5516.2627565474822</v>
      </c>
      <c r="ED172" s="108">
        <f t="shared" si="246"/>
        <v>99309.594324944555</v>
      </c>
      <c r="EE172" s="108">
        <f t="shared" si="186"/>
        <v>772047.43380569282</v>
      </c>
      <c r="EF172" s="108">
        <f t="shared" si="239"/>
        <v>318343.67856480565</v>
      </c>
      <c r="EG172" s="108">
        <f t="shared" si="187"/>
        <v>271181.65211076033</v>
      </c>
      <c r="EH172" s="108">
        <f t="shared" si="188"/>
        <v>182522.10313012684</v>
      </c>
      <c r="EI172" s="108">
        <f t="shared" si="240"/>
        <v>287626.11517975689</v>
      </c>
      <c r="EJ172" s="108">
        <f t="shared" si="189"/>
        <v>276785.64355164679</v>
      </c>
      <c r="EK172" s="108">
        <f t="shared" si="190"/>
        <v>819.47162811012038</v>
      </c>
      <c r="EL172" s="108">
        <f>SUMIF('20.01'!$BF:$BF,$B:$B,'20.01'!$E:$E)</f>
        <v>10021</v>
      </c>
      <c r="EM172" s="108">
        <f>SUMIF('20.01'!$BH:$BH,$B:$B,'20.01'!$E:$E)</f>
        <v>0</v>
      </c>
      <c r="EO172" s="115">
        <v>1.2035941168428821E-2</v>
      </c>
      <c r="EP172" s="107">
        <v>3.4064178511624288</v>
      </c>
      <c r="EQ172" s="108">
        <f t="shared" si="241"/>
        <v>7710.3500000000013</v>
      </c>
      <c r="ER172" s="107">
        <v>3.0862322572270471</v>
      </c>
      <c r="ES172" s="108">
        <f t="shared" si="191"/>
        <v>7710.3500000000013</v>
      </c>
      <c r="ET172" s="107">
        <v>1.6009265469839171</v>
      </c>
      <c r="EU172" s="108">
        <f t="shared" si="192"/>
        <v>7710.3500000000013</v>
      </c>
      <c r="EV172" s="108">
        <f t="shared" si="244"/>
        <v>7710.35</v>
      </c>
      <c r="EW172" s="108">
        <f t="shared" si="245"/>
        <v>7710.35</v>
      </c>
      <c r="EX172" s="108">
        <f t="shared" si="193"/>
        <v>7710.35</v>
      </c>
      <c r="EY172" s="108">
        <f t="shared" si="194"/>
        <v>7710.35</v>
      </c>
      <c r="EZ172" s="108">
        <f t="shared" si="195"/>
        <v>7710.35</v>
      </c>
      <c r="FA172" s="108">
        <f t="shared" si="196"/>
        <v>7710.35</v>
      </c>
      <c r="FB172" s="108">
        <f t="shared" si="197"/>
        <v>7710.35</v>
      </c>
      <c r="FC172" s="108">
        <f t="shared" si="198"/>
        <v>7710.35</v>
      </c>
      <c r="FD172" s="108">
        <f t="shared" si="199"/>
        <v>7710.35</v>
      </c>
      <c r="FE172" s="108">
        <f t="shared" si="200"/>
        <v>7710.35</v>
      </c>
      <c r="FF172" s="108">
        <f t="shared" si="201"/>
        <v>7710.35</v>
      </c>
      <c r="FG172" s="108">
        <f t="shared" si="202"/>
        <v>7710.35</v>
      </c>
      <c r="FH172" s="108">
        <f t="shared" si="242"/>
        <v>7710.3500000000013</v>
      </c>
      <c r="FI172" s="108">
        <v>0</v>
      </c>
    </row>
    <row r="173" spans="1:165" ht="12" customHeight="1" x14ac:dyDescent="0.25">
      <c r="A173" s="22">
        <f t="shared" si="243"/>
        <v>168</v>
      </c>
      <c r="B173" s="10" t="s">
        <v>166</v>
      </c>
      <c r="C173" s="28">
        <v>2021</v>
      </c>
      <c r="D173" s="282"/>
      <c r="E173" s="126">
        <f t="shared" si="175"/>
        <v>16828.7</v>
      </c>
      <c r="F173" s="11">
        <f>SUMIF(Площади!$A:$A,$B:$B,Площади!$C:$C)</f>
        <v>16828.7</v>
      </c>
      <c r="G173" s="11">
        <f>SUMIF(Площади!$A:$A,$B:$B,Площади!$G:$G)</f>
        <v>0</v>
      </c>
      <c r="H173" s="11">
        <f>SUMIF(Площади!$A:$A,$B:$B,Площади!$F:$F)</f>
        <v>4544.6000000000004</v>
      </c>
      <c r="I173" s="124" t="s">
        <v>494</v>
      </c>
      <c r="J173" s="12">
        <v>36.54</v>
      </c>
      <c r="K173" s="26">
        <v>4.03</v>
      </c>
      <c r="L173" s="26">
        <v>7</v>
      </c>
      <c r="M173" s="26">
        <v>11</v>
      </c>
      <c r="N173" s="26">
        <v>5.4</v>
      </c>
      <c r="O173" s="26">
        <v>2.67</v>
      </c>
      <c r="P173" s="26">
        <v>1.54</v>
      </c>
      <c r="Q173" s="26">
        <v>4.9000000000000004</v>
      </c>
      <c r="R173" s="26">
        <v>0</v>
      </c>
      <c r="S173" s="35">
        <f t="shared" si="167"/>
        <v>38.001599999999996</v>
      </c>
      <c r="T173" s="33">
        <f t="shared" si="167"/>
        <v>4.1912000000000003</v>
      </c>
      <c r="U173" s="33">
        <f t="shared" si="167"/>
        <v>7.28</v>
      </c>
      <c r="V173" s="33">
        <f t="shared" si="166"/>
        <v>11.44</v>
      </c>
      <c r="W173" s="33">
        <f t="shared" si="166"/>
        <v>5.6160000000000005</v>
      </c>
      <c r="X173" s="33">
        <f t="shared" si="166"/>
        <v>2.7767999999999997</v>
      </c>
      <c r="Y173" s="33">
        <f t="shared" si="166"/>
        <v>1.6016000000000001</v>
      </c>
      <c r="Z173" s="33">
        <f t="shared" si="166"/>
        <v>5.0960000000000001</v>
      </c>
      <c r="AA173" s="33">
        <f t="shared" si="166"/>
        <v>0</v>
      </c>
      <c r="AB173" s="36"/>
      <c r="AC173" s="36"/>
      <c r="AD173" s="122" t="s">
        <v>395</v>
      </c>
      <c r="AE173" s="37">
        <v>9</v>
      </c>
      <c r="AF173" s="38" t="s">
        <v>395</v>
      </c>
      <c r="AG173" s="282"/>
      <c r="AH173" s="26">
        <v>34.24</v>
      </c>
      <c r="AI173" s="26">
        <v>34.24</v>
      </c>
      <c r="AJ173" s="26">
        <v>2190</v>
      </c>
      <c r="AK173" s="26">
        <v>35.89</v>
      </c>
      <c r="AL173" s="26">
        <v>4.29</v>
      </c>
      <c r="AM173" s="282"/>
      <c r="AN173" s="15">
        <v>6.0000000000000001E-3</v>
      </c>
      <c r="AO173" s="15">
        <v>6.0000000000000001E-3</v>
      </c>
      <c r="AP173" s="16">
        <f t="shared" si="203"/>
        <v>3.5940000000000001E-4</v>
      </c>
      <c r="AQ173" s="15">
        <f t="shared" si="204"/>
        <v>1.2E-2</v>
      </c>
      <c r="AR173" s="15">
        <v>3.23</v>
      </c>
      <c r="AS173" s="282"/>
      <c r="AT173" s="13">
        <f t="shared" si="205"/>
        <v>27.267600000000002</v>
      </c>
      <c r="AU173" s="13">
        <f t="shared" si="206"/>
        <v>27.267600000000002</v>
      </c>
      <c r="AV173" s="13">
        <f t="shared" si="207"/>
        <v>1.6333292400000001</v>
      </c>
      <c r="AW173" s="13">
        <f t="shared" si="208"/>
        <v>54.535200000000003</v>
      </c>
      <c r="AX173" s="13">
        <f t="shared" si="209"/>
        <v>14679.058000000001</v>
      </c>
      <c r="AY173" s="26">
        <f t="shared" si="210"/>
        <v>5.547918876680908E-2</v>
      </c>
      <c r="AZ173" s="26">
        <f t="shared" si="211"/>
        <v>5.547918876680908E-2</v>
      </c>
      <c r="BA173" s="26">
        <f t="shared" si="212"/>
        <v>0.21255302165942705</v>
      </c>
      <c r="BB173" s="26">
        <f t="shared" si="213"/>
        <v>0.11630537878742862</v>
      </c>
      <c r="BC173" s="26">
        <f t="shared" si="214"/>
        <v>3.7420097107916837</v>
      </c>
      <c r="BD173" s="282"/>
      <c r="BE173" s="108">
        <f t="shared" si="215"/>
        <v>569745.94317059102</v>
      </c>
      <c r="BF173" s="108">
        <f t="shared" si="216"/>
        <v>457165.663170591</v>
      </c>
      <c r="BG173" s="108">
        <f t="shared" si="176"/>
        <v>86972.515450838109</v>
      </c>
      <c r="BH173" s="108">
        <f t="shared" si="177"/>
        <v>14463.660420441776</v>
      </c>
      <c r="BI173" s="108">
        <f t="shared" si="178"/>
        <v>5159.4226657499576</v>
      </c>
      <c r="BJ173" s="127">
        <f t="shared" ref="BJ173:BJ198" si="247">FH173*$BJ$257</f>
        <v>28025.634633561123</v>
      </c>
      <c r="BK173" s="108">
        <f>SUMIF('20.01'!$K:$K,$B:$B,'20.01'!$E:$E)</f>
        <v>322544.43</v>
      </c>
      <c r="BL173" s="108">
        <f t="shared" si="217"/>
        <v>0</v>
      </c>
      <c r="BM173" s="108">
        <f>SUMIF('20.01'!$AI:$AI,$B:$B,'20.01'!$E:$E)</f>
        <v>0</v>
      </c>
      <c r="BN173" s="108">
        <f>SUMIF('20.01'!$L:$L,$B:$B,'20.01'!$E:$E)</f>
        <v>0</v>
      </c>
      <c r="BO173" s="108">
        <f>SUMIF('20.01'!$M:$M,$B:$B,'20.01'!$E:$E)</f>
        <v>0</v>
      </c>
      <c r="BP173" s="108">
        <f>SUMIF('20.01'!$N:$N,$B:$B,'20.01'!$E:$E)</f>
        <v>0</v>
      </c>
      <c r="BQ173" s="108">
        <f>SUMIF('20.01'!$O:$O,$B:$B,'20.01'!$E:$E)</f>
        <v>0</v>
      </c>
      <c r="BR173" s="108">
        <f>SUMIF('20.01'!$T:$T,$B:$B,'20.01'!$E:$E)</f>
        <v>0</v>
      </c>
      <c r="BS173" s="108">
        <f>SUMIF('20.01'!$AT:$AT,$B:$B,'20.01'!$E:$E)</f>
        <v>0</v>
      </c>
      <c r="BT173" s="108">
        <f>SUMIF('20.01'!$AO:$AO,$B:$B,'20.01'!$E:$E)</f>
        <v>0</v>
      </c>
      <c r="BU173" s="108">
        <f t="shared" si="218"/>
        <v>0</v>
      </c>
      <c r="BV173" s="108">
        <f>SUMIF('20.01'!$AE:$AE,$B:$B,'20.01'!$E:$E)</f>
        <v>0</v>
      </c>
      <c r="BW173" s="108">
        <f>SUMIF('20.01'!$AF:$AF,$B:$B,'20.01'!$E:$E)</f>
        <v>0</v>
      </c>
      <c r="BX173" s="108">
        <f>SUMIF('20.01'!$AG:$AG,$B:$B,'20.01'!$E:$E)</f>
        <v>0</v>
      </c>
      <c r="BY173" s="108">
        <f t="shared" si="219"/>
        <v>0</v>
      </c>
      <c r="BZ173" s="108">
        <f>SUMIF('20.01'!$AH:$AH,$B:$B,'20.01'!$E:$E)</f>
        <v>0</v>
      </c>
      <c r="CA173" s="108">
        <f>SUMIF('20.01'!$AP:$AP,$B:$B,'20.01'!$E:$E)</f>
        <v>0</v>
      </c>
      <c r="CB173" s="108">
        <f>SUMIF('20.01'!$AD:$AD,$B:$B,'20.01'!$E:$E)</f>
        <v>0</v>
      </c>
      <c r="CC173" s="108">
        <f t="shared" si="220"/>
        <v>0</v>
      </c>
      <c r="CD173" s="108">
        <f>SUMIF('20.01'!$Z:$Z,$B:$B,'20.01'!$E:$E)</f>
        <v>0</v>
      </c>
      <c r="CE173" s="108">
        <f>SUMIF('20.01'!$S:$S,$B:$B,'20.01'!$E:$E)</f>
        <v>0</v>
      </c>
      <c r="CF173" s="108">
        <f t="shared" si="221"/>
        <v>0</v>
      </c>
      <c r="CG173" s="108">
        <f>SUMIF('20.01'!$AJ:$AJ,$B:$B,'20.01'!$E:$E)</f>
        <v>0</v>
      </c>
      <c r="CH173" s="108">
        <f>SUMIF('20.01'!$AL:$AL,$B:$B,'20.01'!$E:$E)</f>
        <v>0</v>
      </c>
      <c r="CI173" s="108">
        <f>SUMIF('20.01'!$AM:$AM,$B:$B,'20.01'!$E:$E)</f>
        <v>0</v>
      </c>
      <c r="CJ173" s="108">
        <f>SUMIF('20.01'!$W:$W,$B:$B,'20.01'!$E:$E)</f>
        <v>0</v>
      </c>
      <c r="CK173" s="108">
        <f>SUMIF('20.01'!$AR:$AR,$B:$B,'20.01'!$E:$E)</f>
        <v>0</v>
      </c>
      <c r="CL173" s="108">
        <f t="shared" si="222"/>
        <v>0</v>
      </c>
      <c r="CM173" s="108">
        <f>SUMIF('20.01'!$P:$P,$B:$B,'20.01'!$E:$E)</f>
        <v>0</v>
      </c>
      <c r="CN173" s="108">
        <f>SUMIF('20.01'!$Q:$Q,$B:$B,'20.01'!$E:$E)</f>
        <v>0</v>
      </c>
      <c r="CO173" s="108">
        <f>SUMIF('20.01'!$AK:$AK,$B:$B,'20.01'!$E:$E)</f>
        <v>0</v>
      </c>
      <c r="CP173" s="108">
        <f>SUMIF('20.01'!$U:$U,$B:$B,'20.01'!$E:$E)</f>
        <v>0</v>
      </c>
      <c r="CQ173" s="108">
        <f>SUMIF('20.01'!$R:$R,$B:$B,'20.01'!$E:$E)</f>
        <v>0</v>
      </c>
      <c r="CR173" s="108">
        <f>SUMIF('20.01'!$V:$V,$B:$B,'20.01'!$E:$E)</f>
        <v>0</v>
      </c>
      <c r="CS173" s="108">
        <f t="shared" si="223"/>
        <v>0</v>
      </c>
      <c r="CT173" s="108">
        <f>SUMIF('20.01'!$AQ:$AQ,$B:$B,'20.01'!$E:$E)</f>
        <v>0</v>
      </c>
      <c r="CU173" s="108">
        <f>SUMIF('20.01'!$AC:$AC,$B:$B,'20.01'!$E:$E)</f>
        <v>0</v>
      </c>
      <c r="CV173" s="108">
        <f>SUMIF('20.01'!$AS:$AS,$B:$B,'20.01'!$E:$E)</f>
        <v>0</v>
      </c>
      <c r="CW173" s="108">
        <f t="shared" si="224"/>
        <v>0</v>
      </c>
      <c r="CX173" s="108">
        <f>SUMIF('20.01'!$AB:$AB,$B:$B,'20.01'!$E:$E)</f>
        <v>0</v>
      </c>
      <c r="CY173" s="108">
        <f>SUMIF('20.01'!$AA:$AA,$B:$B,'20.01'!$E:$E)</f>
        <v>0</v>
      </c>
      <c r="CZ173" s="108">
        <f>SUMIF('20.01'!$AN:$AN,$B:$B,'20.01'!$E:$E)</f>
        <v>0</v>
      </c>
      <c r="DA173" s="108">
        <f>SUMIF('20.01'!$X:$X,$B:$B,'20.01'!$E:$E)</f>
        <v>0</v>
      </c>
      <c r="DB173" s="108">
        <f>SUMIF('20.01'!$Y:$Y,$B:$B,'20.01'!$E:$E)</f>
        <v>112580.28</v>
      </c>
      <c r="DC173" s="108">
        <f t="shared" si="225"/>
        <v>0</v>
      </c>
      <c r="DD173" s="127">
        <f t="shared" si="226"/>
        <v>1454476.5570211511</v>
      </c>
      <c r="DE173" s="108">
        <f t="shared" ref="DE173:DE198" si="248">FH173*$DE$251/$DC$251+FH173*$DE$249+FH173*$DE$250</f>
        <v>1176154.5134714022</v>
      </c>
      <c r="DF173" s="127">
        <f t="shared" si="227"/>
        <v>2606.2792263865417</v>
      </c>
      <c r="DG173" s="127">
        <f t="shared" si="179"/>
        <v>1194.0165263142155</v>
      </c>
      <c r="DH173" s="127">
        <f t="shared" si="180"/>
        <v>1412.2627000723262</v>
      </c>
      <c r="DI173" s="108">
        <f>SUMIF('20.01'!$AZ:$AZ,$B:$B,'20.01'!$E:$E)+FH173*$DI$249</f>
        <v>1672.3185369040323</v>
      </c>
      <c r="DJ173" s="108">
        <f>SUMIF('20.01'!$AY:$AY,$B:$B,'20.01'!$E:$E)</f>
        <v>0</v>
      </c>
      <c r="DK173" s="108">
        <f t="shared" si="181"/>
        <v>2401.8018974736233</v>
      </c>
      <c r="DL173" s="108">
        <f>SUMIF('20.01'!$AX:$AX,$B:$B,'20.01'!$E:$E)</f>
        <v>0</v>
      </c>
      <c r="DM173" s="108">
        <f t="shared" si="182"/>
        <v>269237.45372313441</v>
      </c>
      <c r="DN173" s="108">
        <f>SUMIF('20.01'!$BA:$BA,$B:$B,'20.01'!$E:$E)</f>
        <v>0</v>
      </c>
      <c r="DO173" s="108">
        <f t="shared" si="183"/>
        <v>2404.1901658502961</v>
      </c>
      <c r="DP173" s="108">
        <f>SUMIF('20.01'!$AW:$AW,$B:$B,'20.01'!$E:$E)</f>
        <v>0</v>
      </c>
      <c r="DQ173" s="108">
        <f t="shared" si="228"/>
        <v>1274119.1823661472</v>
      </c>
      <c r="DR173" s="108">
        <f t="shared" si="229"/>
        <v>1055040.0769250779</v>
      </c>
      <c r="DS173" s="108">
        <f t="shared" si="184"/>
        <v>339293.11386807734</v>
      </c>
      <c r="DT173" s="108">
        <f t="shared" si="185"/>
        <v>715746.96305700054</v>
      </c>
      <c r="DU173" s="108">
        <f t="shared" si="230"/>
        <v>179097.18097178341</v>
      </c>
      <c r="DV173" s="108">
        <f t="shared" si="231"/>
        <v>106336.51982039998</v>
      </c>
      <c r="DW173" s="108">
        <f t="shared" si="232"/>
        <v>72760.661151383421</v>
      </c>
      <c r="DX173" s="108">
        <f t="shared" si="233"/>
        <v>15076.342172474471</v>
      </c>
      <c r="DY173" s="108">
        <f t="shared" si="234"/>
        <v>8877.9896455504968</v>
      </c>
      <c r="DZ173" s="108">
        <f t="shared" si="235"/>
        <v>6198.3525269239744</v>
      </c>
      <c r="EA173" s="108">
        <f t="shared" si="236"/>
        <v>11924.528473990624</v>
      </c>
      <c r="EB173" s="108">
        <f t="shared" si="237"/>
        <v>941.19427674177507</v>
      </c>
      <c r="EC173" s="108">
        <f t="shared" si="238"/>
        <v>12039.859546079053</v>
      </c>
      <c r="ED173" s="108">
        <f t="shared" si="246"/>
        <v>216754.2809361695</v>
      </c>
      <c r="EE173" s="108">
        <f t="shared" si="186"/>
        <v>1685079.7498538801</v>
      </c>
      <c r="EF173" s="108">
        <f t="shared" si="239"/>
        <v>694820.63245683338</v>
      </c>
      <c r="EG173" s="108">
        <f t="shared" si="187"/>
        <v>591884.24246322841</v>
      </c>
      <c r="EH173" s="108">
        <f t="shared" si="188"/>
        <v>398374.87493381824</v>
      </c>
      <c r="EI173" s="108">
        <f t="shared" si="240"/>
        <v>641132.16224259464</v>
      </c>
      <c r="EJ173" s="108">
        <f t="shared" si="189"/>
        <v>606535.10048350319</v>
      </c>
      <c r="EK173" s="108">
        <f t="shared" si="190"/>
        <v>1795.7517590915331</v>
      </c>
      <c r="EL173" s="108">
        <f>SUMIF('20.01'!$BF:$BF,$B:$B,'20.01'!$E:$E)</f>
        <v>32801.31</v>
      </c>
      <c r="EM173" s="108">
        <f>SUMIF('20.01'!$BH:$BH,$B:$B,'20.01'!$E:$E)</f>
        <v>0</v>
      </c>
      <c r="EO173" s="115">
        <v>2.6374997967133811E-2</v>
      </c>
      <c r="EP173" s="107">
        <v>3.4064169839676381</v>
      </c>
      <c r="EQ173" s="108">
        <f t="shared" si="241"/>
        <v>16828.700000000004</v>
      </c>
      <c r="ER173" s="107">
        <v>3.0862321466970006</v>
      </c>
      <c r="ES173" s="108">
        <f t="shared" si="191"/>
        <v>16828.700000000004</v>
      </c>
      <c r="ET173" s="107">
        <v>1.6009274415344499</v>
      </c>
      <c r="EU173" s="108">
        <f t="shared" si="192"/>
        <v>16828.700000000004</v>
      </c>
      <c r="EV173" s="108">
        <f t="shared" si="244"/>
        <v>16828.7</v>
      </c>
      <c r="EW173" s="108">
        <f t="shared" si="245"/>
        <v>16828.7</v>
      </c>
      <c r="EX173" s="108">
        <f t="shared" si="193"/>
        <v>16828.7</v>
      </c>
      <c r="EY173" s="108">
        <f t="shared" si="194"/>
        <v>16828.7</v>
      </c>
      <c r="EZ173" s="108">
        <f t="shared" si="195"/>
        <v>16828.7</v>
      </c>
      <c r="FA173" s="108">
        <f t="shared" si="196"/>
        <v>16828.7</v>
      </c>
      <c r="FB173" s="108">
        <f t="shared" si="197"/>
        <v>16828.7</v>
      </c>
      <c r="FC173" s="108">
        <f t="shared" si="198"/>
        <v>16828.7</v>
      </c>
      <c r="FD173" s="108">
        <f t="shared" si="199"/>
        <v>16828.7</v>
      </c>
      <c r="FE173" s="108">
        <f t="shared" si="200"/>
        <v>16828.7</v>
      </c>
      <c r="FF173" s="108">
        <f t="shared" si="201"/>
        <v>16828.7</v>
      </c>
      <c r="FG173" s="108">
        <f t="shared" si="202"/>
        <v>16828.7</v>
      </c>
      <c r="FH173" s="108">
        <f t="shared" si="242"/>
        <v>16828.700000000004</v>
      </c>
      <c r="FI173" s="108">
        <v>0</v>
      </c>
    </row>
    <row r="174" spans="1:165" ht="12" customHeight="1" x14ac:dyDescent="0.25">
      <c r="A174" s="22">
        <f t="shared" si="243"/>
        <v>169</v>
      </c>
      <c r="B174" s="10" t="s">
        <v>167</v>
      </c>
      <c r="C174" s="28">
        <v>2021</v>
      </c>
      <c r="D174" s="282"/>
      <c r="E174" s="126">
        <f t="shared" si="175"/>
        <v>30191.5</v>
      </c>
      <c r="F174" s="11">
        <f>SUMIF(Площади!$A:$A,$B:$B,Площади!$C:$C)</f>
        <v>27709.4</v>
      </c>
      <c r="G174" s="11">
        <f>SUMIF(Площади!$A:$A,$B:$B,Площади!$G:$G)</f>
        <v>2482.1</v>
      </c>
      <c r="H174" s="11">
        <f>SUMIF(Площади!$A:$A,$B:$B,Площади!$F:$F)</f>
        <v>4990</v>
      </c>
      <c r="I174" s="124" t="s">
        <v>494</v>
      </c>
      <c r="J174" s="12">
        <v>36.54</v>
      </c>
      <c r="K174" s="26">
        <v>4.03</v>
      </c>
      <c r="L174" s="26">
        <v>7</v>
      </c>
      <c r="M174" s="26">
        <v>11</v>
      </c>
      <c r="N174" s="26">
        <v>5.4</v>
      </c>
      <c r="O174" s="26">
        <v>2.67</v>
      </c>
      <c r="P174" s="26">
        <v>1.54</v>
      </c>
      <c r="Q174" s="26">
        <v>4.9000000000000004</v>
      </c>
      <c r="R174" s="26">
        <v>0</v>
      </c>
      <c r="S174" s="35">
        <f t="shared" si="167"/>
        <v>38.001599999999996</v>
      </c>
      <c r="T174" s="33">
        <f t="shared" si="167"/>
        <v>4.1912000000000003</v>
      </c>
      <c r="U174" s="33">
        <f t="shared" si="167"/>
        <v>7.28</v>
      </c>
      <c r="V174" s="33">
        <f t="shared" si="166"/>
        <v>11.44</v>
      </c>
      <c r="W174" s="33">
        <f t="shared" si="166"/>
        <v>5.6160000000000005</v>
      </c>
      <c r="X174" s="33">
        <f t="shared" si="166"/>
        <v>2.7767999999999997</v>
      </c>
      <c r="Y174" s="33">
        <f t="shared" si="166"/>
        <v>1.6016000000000001</v>
      </c>
      <c r="Z174" s="33">
        <f t="shared" si="166"/>
        <v>5.0960000000000001</v>
      </c>
      <c r="AA174" s="33">
        <f t="shared" si="166"/>
        <v>0</v>
      </c>
      <c r="AB174" s="36"/>
      <c r="AC174" s="36"/>
      <c r="AD174" s="122" t="s">
        <v>396</v>
      </c>
      <c r="AE174" s="37">
        <v>11</v>
      </c>
      <c r="AF174" s="38" t="s">
        <v>395</v>
      </c>
      <c r="AG174" s="282"/>
      <c r="AH174" s="26">
        <v>34.24</v>
      </c>
      <c r="AI174" s="26">
        <v>34.24</v>
      </c>
      <c r="AJ174" s="26">
        <v>2190</v>
      </c>
      <c r="AK174" s="26">
        <v>35.89</v>
      </c>
      <c r="AL174" s="26">
        <v>4.29</v>
      </c>
      <c r="AM174" s="282"/>
      <c r="AN174" s="15">
        <v>6.0000000000000001E-3</v>
      </c>
      <c r="AO174" s="15">
        <v>6.0000000000000001E-3</v>
      </c>
      <c r="AP174" s="16">
        <f t="shared" si="203"/>
        <v>3.5940000000000001E-4</v>
      </c>
      <c r="AQ174" s="15">
        <f t="shared" si="204"/>
        <v>1.2E-2</v>
      </c>
      <c r="AR174" s="15">
        <v>3.23</v>
      </c>
      <c r="AS174" s="282"/>
      <c r="AT174" s="13">
        <f t="shared" si="205"/>
        <v>29.94</v>
      </c>
      <c r="AU174" s="13">
        <f t="shared" si="206"/>
        <v>29.94</v>
      </c>
      <c r="AV174" s="13">
        <f t="shared" si="207"/>
        <v>1.7934060000000001</v>
      </c>
      <c r="AW174" s="13">
        <f t="shared" si="208"/>
        <v>59.88</v>
      </c>
      <c r="AX174" s="13">
        <f t="shared" si="209"/>
        <v>16117.7</v>
      </c>
      <c r="AY174" s="26">
        <f t="shared" si="210"/>
        <v>3.3954775350678174E-2</v>
      </c>
      <c r="AZ174" s="26">
        <f t="shared" si="211"/>
        <v>3.3954775350678174E-2</v>
      </c>
      <c r="BA174" s="26">
        <f t="shared" si="212"/>
        <v>0.1300882413924449</v>
      </c>
      <c r="BB174" s="26">
        <f t="shared" si="213"/>
        <v>7.1182061176158856E-2</v>
      </c>
      <c r="BC174" s="26">
        <f t="shared" si="214"/>
        <v>2.2902119139492902</v>
      </c>
      <c r="BD174" s="282"/>
      <c r="BE174" s="108">
        <f t="shared" si="215"/>
        <v>934702.15660101012</v>
      </c>
      <c r="BF174" s="108">
        <f t="shared" si="216"/>
        <v>680864.52950423362</v>
      </c>
      <c r="BG174" s="108">
        <f t="shared" si="176"/>
        <v>156032.89025497978</v>
      </c>
      <c r="BH174" s="108">
        <f t="shared" si="177"/>
        <v>25948.504850865946</v>
      </c>
      <c r="BI174" s="108">
        <f t="shared" si="178"/>
        <v>9256.2532704837449</v>
      </c>
      <c r="BJ174" s="127">
        <f t="shared" si="247"/>
        <v>50279.341127904139</v>
      </c>
      <c r="BK174" s="108">
        <f>SUMIF('20.01'!$K:$K,$B:$B,'20.01'!$E:$E)</f>
        <v>439347.54</v>
      </c>
      <c r="BL174" s="108">
        <f t="shared" si="217"/>
        <v>0</v>
      </c>
      <c r="BM174" s="108">
        <f>SUMIF('20.01'!$AI:$AI,$B:$B,'20.01'!$E:$E)</f>
        <v>0</v>
      </c>
      <c r="BN174" s="108">
        <f>SUMIF('20.01'!$L:$L,$B:$B,'20.01'!$E:$E)</f>
        <v>0</v>
      </c>
      <c r="BO174" s="108">
        <f>SUMIF('20.01'!$M:$M,$B:$B,'20.01'!$E:$E)</f>
        <v>0</v>
      </c>
      <c r="BP174" s="108">
        <f>SUMIF('20.01'!$N:$N,$B:$B,'20.01'!$E:$E)</f>
        <v>0</v>
      </c>
      <c r="BQ174" s="108">
        <f>SUMIF('20.01'!$O:$O,$B:$B,'20.01'!$E:$E)</f>
        <v>0</v>
      </c>
      <c r="BR174" s="108">
        <f>SUMIF('20.01'!$T:$T,$B:$B,'20.01'!$E:$E)</f>
        <v>2816.65</v>
      </c>
      <c r="BS174" s="108">
        <f>SUMIF('20.01'!$AT:$AT,$B:$B,'20.01'!$E:$E)</f>
        <v>0</v>
      </c>
      <c r="BT174" s="108">
        <f>SUMIF('20.01'!$AO:$AO,$B:$B,'20.01'!$E:$E)</f>
        <v>0</v>
      </c>
      <c r="BU174" s="108">
        <f t="shared" si="218"/>
        <v>0</v>
      </c>
      <c r="BV174" s="108">
        <f>SUMIF('20.01'!$AE:$AE,$B:$B,'20.01'!$E:$E)</f>
        <v>0</v>
      </c>
      <c r="BW174" s="108">
        <f>SUMIF('20.01'!$AF:$AF,$B:$B,'20.01'!$E:$E)</f>
        <v>0</v>
      </c>
      <c r="BX174" s="108">
        <f>SUMIF('20.01'!$AG:$AG,$B:$B,'20.01'!$E:$E)</f>
        <v>0</v>
      </c>
      <c r="BY174" s="108">
        <f t="shared" si="219"/>
        <v>0</v>
      </c>
      <c r="BZ174" s="108">
        <f>SUMIF('20.01'!$AH:$AH,$B:$B,'20.01'!$E:$E)</f>
        <v>0</v>
      </c>
      <c r="CA174" s="108">
        <f>SUMIF('20.01'!$AP:$AP,$B:$B,'20.01'!$E:$E)</f>
        <v>0</v>
      </c>
      <c r="CB174" s="108">
        <f>SUMIF('20.01'!$AD:$AD,$B:$B,'20.01'!$E:$E)</f>
        <v>0</v>
      </c>
      <c r="CC174" s="108">
        <f t="shared" si="220"/>
        <v>0</v>
      </c>
      <c r="CD174" s="108">
        <f>SUMIF('20.01'!$Z:$Z,$B:$B,'20.01'!$E:$E)</f>
        <v>0</v>
      </c>
      <c r="CE174" s="108">
        <f>SUMIF('20.01'!$S:$S,$B:$B,'20.01'!$E:$E)</f>
        <v>0</v>
      </c>
      <c r="CF174" s="108">
        <f t="shared" si="221"/>
        <v>118653.66</v>
      </c>
      <c r="CG174" s="108">
        <f>SUMIF('20.01'!$AJ:$AJ,$B:$B,'20.01'!$E:$E)</f>
        <v>62165.88</v>
      </c>
      <c r="CH174" s="108">
        <f>SUMIF('20.01'!$AL:$AL,$B:$B,'20.01'!$E:$E)</f>
        <v>50536.78</v>
      </c>
      <c r="CI174" s="108">
        <f>SUMIF('20.01'!$AM:$AM,$B:$B,'20.01'!$E:$E)</f>
        <v>0</v>
      </c>
      <c r="CJ174" s="108">
        <f>SUMIF('20.01'!$W:$W,$B:$B,'20.01'!$E:$E)</f>
        <v>5951</v>
      </c>
      <c r="CK174" s="108">
        <f>SUMIF('20.01'!$AR:$AR,$B:$B,'20.01'!$E:$E)</f>
        <v>0</v>
      </c>
      <c r="CL174" s="108">
        <f t="shared" si="222"/>
        <v>0</v>
      </c>
      <c r="CM174" s="108">
        <f>SUMIF('20.01'!$P:$P,$B:$B,'20.01'!$E:$E)</f>
        <v>0</v>
      </c>
      <c r="CN174" s="108">
        <f>SUMIF('20.01'!$Q:$Q,$B:$B,'20.01'!$E:$E)</f>
        <v>0</v>
      </c>
      <c r="CO174" s="108">
        <f>SUMIF('20.01'!$AK:$AK,$B:$B,'20.01'!$E:$E)</f>
        <v>0</v>
      </c>
      <c r="CP174" s="108">
        <f>SUMIF('20.01'!$U:$U,$B:$B,'20.01'!$E:$E)</f>
        <v>0</v>
      </c>
      <c r="CQ174" s="108">
        <f>SUMIF('20.01'!$R:$R,$B:$B,'20.01'!$E:$E)</f>
        <v>0</v>
      </c>
      <c r="CR174" s="108">
        <f>SUMIF('20.01'!$V:$V,$B:$B,'20.01'!$E:$E)</f>
        <v>0</v>
      </c>
      <c r="CS174" s="108">
        <f t="shared" si="223"/>
        <v>0</v>
      </c>
      <c r="CT174" s="108">
        <f>SUMIF('20.01'!$AQ:$AQ,$B:$B,'20.01'!$E:$E)</f>
        <v>0</v>
      </c>
      <c r="CU174" s="108">
        <f>SUMIF('20.01'!$AC:$AC,$B:$B,'20.01'!$E:$E)</f>
        <v>0</v>
      </c>
      <c r="CV174" s="108">
        <f>SUMIF('20.01'!$AS:$AS,$B:$B,'20.01'!$E:$E)</f>
        <v>0</v>
      </c>
      <c r="CW174" s="108">
        <f t="shared" si="224"/>
        <v>0</v>
      </c>
      <c r="CX174" s="108">
        <f>SUMIF('20.01'!$AB:$AB,$B:$B,'20.01'!$E:$E)</f>
        <v>0</v>
      </c>
      <c r="CY174" s="108">
        <f>SUMIF('20.01'!$AA:$AA,$B:$B,'20.01'!$E:$E)</f>
        <v>0</v>
      </c>
      <c r="CZ174" s="108">
        <f>SUMIF('20.01'!$AN:$AN,$B:$B,'20.01'!$E:$E)</f>
        <v>0</v>
      </c>
      <c r="DA174" s="108">
        <f>SUMIF('20.01'!$X:$X,$B:$B,'20.01'!$E:$E)</f>
        <v>0</v>
      </c>
      <c r="DB174" s="108">
        <f>SUMIF('20.01'!$Y:$Y,$B:$B,'20.01'!$E:$E)</f>
        <v>112580.28</v>
      </c>
      <c r="DC174" s="108">
        <f t="shared" si="225"/>
        <v>19787.03709677641</v>
      </c>
      <c r="DD174" s="127">
        <f t="shared" si="226"/>
        <v>2609401.1403913596</v>
      </c>
      <c r="DE174" s="108">
        <f t="shared" si="248"/>
        <v>2110077.9616650026</v>
      </c>
      <c r="DF174" s="127">
        <f t="shared" si="227"/>
        <v>4675.7907184422602</v>
      </c>
      <c r="DG174" s="127">
        <f t="shared" si="179"/>
        <v>2142.1232747755698</v>
      </c>
      <c r="DH174" s="127">
        <f t="shared" si="180"/>
        <v>2533.6674436666899</v>
      </c>
      <c r="DI174" s="108">
        <f>SUMIF('20.01'!$AZ:$AZ,$B:$B,'20.01'!$E:$E)+FH174*$DI$249</f>
        <v>3000.2201659627945</v>
      </c>
      <c r="DJ174" s="108">
        <f>SUMIF('20.01'!$AY:$AY,$B:$B,'20.01'!$E:$E)</f>
        <v>0</v>
      </c>
      <c r="DK174" s="108">
        <f t="shared" si="181"/>
        <v>4308.94852172627</v>
      </c>
      <c r="DL174" s="108">
        <f>SUMIF('20.01'!$AX:$AX,$B:$B,'20.01'!$E:$E)</f>
        <v>0</v>
      </c>
      <c r="DM174" s="108">
        <f t="shared" si="182"/>
        <v>483024.98612976703</v>
      </c>
      <c r="DN174" s="108">
        <f>SUMIF('20.01'!$BA:$BA,$B:$B,'20.01'!$E:$E)</f>
        <v>0</v>
      </c>
      <c r="DO174" s="108">
        <f t="shared" si="183"/>
        <v>4313.2331904585144</v>
      </c>
      <c r="DP174" s="108">
        <f>SUMIF('20.01'!$AW:$AW,$B:$B,'20.01'!$E:$E)</f>
        <v>0</v>
      </c>
      <c r="DQ174" s="108">
        <f t="shared" si="228"/>
        <v>2285831.3057103357</v>
      </c>
      <c r="DR174" s="108">
        <f t="shared" si="229"/>
        <v>1892792.8171803812</v>
      </c>
      <c r="DS174" s="108">
        <f t="shared" si="184"/>
        <v>608708.2215113499</v>
      </c>
      <c r="DT174" s="108">
        <f t="shared" si="185"/>
        <v>1284084.5956690311</v>
      </c>
      <c r="DU174" s="108">
        <f t="shared" si="230"/>
        <v>321308.98639286438</v>
      </c>
      <c r="DV174" s="108">
        <f t="shared" si="231"/>
        <v>190772.848654834</v>
      </c>
      <c r="DW174" s="108">
        <f t="shared" si="232"/>
        <v>130536.1377380304</v>
      </c>
      <c r="DX174" s="108">
        <f t="shared" si="233"/>
        <v>27047.685483742825</v>
      </c>
      <c r="DY174" s="108">
        <f t="shared" si="234"/>
        <v>15927.541900660046</v>
      </c>
      <c r="DZ174" s="108">
        <f t="shared" si="235"/>
        <v>11120.143583082778</v>
      </c>
      <c r="EA174" s="108">
        <f t="shared" si="236"/>
        <v>21393.179593342789</v>
      </c>
      <c r="EB174" s="108">
        <f t="shared" si="237"/>
        <v>1688.5479571356846</v>
      </c>
      <c r="EC174" s="108">
        <f t="shared" si="238"/>
        <v>21600.089102868649</v>
      </c>
      <c r="ED174" s="108">
        <f t="shared" si="246"/>
        <v>388867.64116564917</v>
      </c>
      <c r="EE174" s="108">
        <f t="shared" si="186"/>
        <v>2308410.6455726847</v>
      </c>
      <c r="EF174" s="108">
        <f t="shared" si="239"/>
        <v>1246541.7486092497</v>
      </c>
      <c r="EG174" s="108">
        <f t="shared" si="187"/>
        <v>1061868.8969634348</v>
      </c>
      <c r="EH174" s="108">
        <f t="shared" si="188"/>
        <v>0</v>
      </c>
      <c r="EI174" s="108">
        <f t="shared" si="240"/>
        <v>1136244.4996761936</v>
      </c>
      <c r="EJ174" s="108">
        <f t="shared" si="189"/>
        <v>1093939.3136933425</v>
      </c>
      <c r="EK174" s="108">
        <f t="shared" si="190"/>
        <v>3238.7959828511762</v>
      </c>
      <c r="EL174" s="108">
        <f>SUMIF('20.01'!$BF:$BF,$B:$B,'20.01'!$E:$E)</f>
        <v>39066.39</v>
      </c>
      <c r="EM174" s="108">
        <f>SUMIF('20.01'!$BH:$BH,$B:$B,'20.01'!$E:$E)</f>
        <v>0</v>
      </c>
      <c r="EO174" s="115">
        <v>4.7569624827696867E-2</v>
      </c>
      <c r="EP174" s="107">
        <v>3.4064172994825253</v>
      </c>
      <c r="EQ174" s="108">
        <f t="shared" si="241"/>
        <v>30191.5</v>
      </c>
      <c r="ER174" s="107">
        <v>3.0862321215163959</v>
      </c>
      <c r="ES174" s="108">
        <f t="shared" si="191"/>
        <v>30191.5</v>
      </c>
      <c r="ET174" s="107">
        <v>0</v>
      </c>
      <c r="EU174" s="108">
        <f t="shared" si="192"/>
        <v>0</v>
      </c>
      <c r="EV174" s="108">
        <f t="shared" si="244"/>
        <v>30191.5</v>
      </c>
      <c r="EW174" s="108">
        <f t="shared" si="245"/>
        <v>30191.5</v>
      </c>
      <c r="EX174" s="108">
        <f t="shared" si="193"/>
        <v>30191.5</v>
      </c>
      <c r="EY174" s="108">
        <f t="shared" si="194"/>
        <v>30191.5</v>
      </c>
      <c r="EZ174" s="108">
        <f t="shared" si="195"/>
        <v>30191.5</v>
      </c>
      <c r="FA174" s="108">
        <f t="shared" si="196"/>
        <v>30191.5</v>
      </c>
      <c r="FB174" s="108">
        <f t="shared" si="197"/>
        <v>30191.5</v>
      </c>
      <c r="FC174" s="108">
        <f t="shared" si="198"/>
        <v>30191.5</v>
      </c>
      <c r="FD174" s="108">
        <f t="shared" si="199"/>
        <v>30191.5</v>
      </c>
      <c r="FE174" s="108">
        <f t="shared" si="200"/>
        <v>30191.5</v>
      </c>
      <c r="FF174" s="108">
        <f t="shared" si="201"/>
        <v>30191.5</v>
      </c>
      <c r="FG174" s="108">
        <f t="shared" si="202"/>
        <v>30191.5</v>
      </c>
      <c r="FH174" s="108">
        <f t="shared" si="242"/>
        <v>30191.5</v>
      </c>
      <c r="FI174" s="108">
        <v>30191.5</v>
      </c>
    </row>
    <row r="175" spans="1:165" ht="12" customHeight="1" x14ac:dyDescent="0.25">
      <c r="A175" s="22">
        <f t="shared" si="243"/>
        <v>170</v>
      </c>
      <c r="B175" s="10" t="s">
        <v>168</v>
      </c>
      <c r="C175" s="28">
        <v>2021</v>
      </c>
      <c r="D175" s="282"/>
      <c r="E175" s="126">
        <f t="shared" si="175"/>
        <v>5090.8</v>
      </c>
      <c r="F175" s="11">
        <f>SUMIF(Площади!$A:$A,$B:$B,Площади!$C:$C)</f>
        <v>3431.6</v>
      </c>
      <c r="G175" s="11">
        <f>SUMIF(Площади!$A:$A,$B:$B,Площади!$G:$G)</f>
        <v>1659.2</v>
      </c>
      <c r="H175" s="11">
        <f>SUMIF(Площади!$A:$A,$B:$B,Площади!$F:$F)</f>
        <v>577.9</v>
      </c>
      <c r="I175" s="124" t="s">
        <v>494</v>
      </c>
      <c r="J175" s="12">
        <v>39.75</v>
      </c>
      <c r="K175" s="27">
        <v>4.49</v>
      </c>
      <c r="L175" s="27">
        <v>7.61</v>
      </c>
      <c r="M175" s="27">
        <v>11.85</v>
      </c>
      <c r="N175" s="27">
        <v>6.1</v>
      </c>
      <c r="O175" s="27">
        <v>2.78</v>
      </c>
      <c r="P175" s="27">
        <v>1.6</v>
      </c>
      <c r="Q175" s="27">
        <v>5.09</v>
      </c>
      <c r="R175" s="27">
        <v>0.23</v>
      </c>
      <c r="S175" s="35">
        <f t="shared" si="167"/>
        <v>41.34</v>
      </c>
      <c r="T175" s="33">
        <f t="shared" si="167"/>
        <v>4.6696</v>
      </c>
      <c r="U175" s="33">
        <f t="shared" si="167"/>
        <v>7.9144000000000005</v>
      </c>
      <c r="V175" s="33">
        <f t="shared" si="166"/>
        <v>12.324</v>
      </c>
      <c r="W175" s="33">
        <f t="shared" si="166"/>
        <v>6.3439999999999994</v>
      </c>
      <c r="X175" s="33">
        <f t="shared" si="166"/>
        <v>2.8912</v>
      </c>
      <c r="Y175" s="33">
        <f t="shared" si="166"/>
        <v>1.6640000000000001</v>
      </c>
      <c r="Z175" s="33">
        <f t="shared" si="166"/>
        <v>5.2935999999999996</v>
      </c>
      <c r="AA175" s="33">
        <f t="shared" si="166"/>
        <v>0.23920000000000002</v>
      </c>
      <c r="AB175" s="36"/>
      <c r="AC175" s="36"/>
      <c r="AD175" s="122" t="s">
        <v>395</v>
      </c>
      <c r="AE175" s="37">
        <v>2</v>
      </c>
      <c r="AF175" s="38" t="s">
        <v>396</v>
      </c>
      <c r="AG175" s="282"/>
      <c r="AH175" s="26">
        <v>34.24</v>
      </c>
      <c r="AI175" s="26">
        <v>34.24</v>
      </c>
      <c r="AJ175" s="26">
        <v>2190</v>
      </c>
      <c r="AK175" s="26">
        <v>35.89</v>
      </c>
      <c r="AL175" s="26">
        <v>5.93</v>
      </c>
      <c r="AM175" s="282"/>
      <c r="AN175" s="15">
        <v>7.0000000000000001E-3</v>
      </c>
      <c r="AO175" s="15">
        <v>7.0000000000000001E-3</v>
      </c>
      <c r="AP175" s="16">
        <f t="shared" si="203"/>
        <v>4.193E-4</v>
      </c>
      <c r="AQ175" s="15">
        <f t="shared" si="204"/>
        <v>1.4E-2</v>
      </c>
      <c r="AR175" s="15">
        <v>3.23</v>
      </c>
      <c r="AS175" s="282"/>
      <c r="AT175" s="13">
        <f t="shared" si="205"/>
        <v>4.0453000000000001</v>
      </c>
      <c r="AU175" s="13">
        <f t="shared" si="206"/>
        <v>4.0453000000000001</v>
      </c>
      <c r="AV175" s="13">
        <f t="shared" si="207"/>
        <v>0.24231347</v>
      </c>
      <c r="AW175" s="13">
        <f t="shared" si="208"/>
        <v>8.0906000000000002</v>
      </c>
      <c r="AX175" s="13">
        <f t="shared" si="209"/>
        <v>1866.617</v>
      </c>
      <c r="AY175" s="26">
        <f t="shared" si="210"/>
        <v>2.720811503103638E-2</v>
      </c>
      <c r="AZ175" s="26">
        <f t="shared" si="211"/>
        <v>2.720811503103638E-2</v>
      </c>
      <c r="BA175" s="26">
        <f t="shared" si="212"/>
        <v>0.10424029608313035</v>
      </c>
      <c r="BB175" s="26">
        <f t="shared" si="213"/>
        <v>5.7038507503732225E-2</v>
      </c>
      <c r="BC175" s="26">
        <f t="shared" si="214"/>
        <v>2.1743220731515671</v>
      </c>
      <c r="BD175" s="282"/>
      <c r="BE175" s="108">
        <f t="shared" si="215"/>
        <v>179409.91970754755</v>
      </c>
      <c r="BF175" s="108">
        <f t="shared" si="216"/>
        <v>119166.10897531269</v>
      </c>
      <c r="BG175" s="108">
        <f t="shared" si="176"/>
        <v>26309.797052483354</v>
      </c>
      <c r="BH175" s="108">
        <f t="shared" si="177"/>
        <v>4375.3589087918253</v>
      </c>
      <c r="BI175" s="108">
        <f t="shared" si="178"/>
        <v>1560.7616100352304</v>
      </c>
      <c r="BJ175" s="127">
        <f t="shared" si="247"/>
        <v>8477.9514040022677</v>
      </c>
      <c r="BK175" s="108">
        <f>SUMIF('20.01'!$K:$K,$B:$B,'20.01'!$E:$E)</f>
        <v>78442.240000000005</v>
      </c>
      <c r="BL175" s="108">
        <f t="shared" si="217"/>
        <v>56907.38</v>
      </c>
      <c r="BM175" s="108">
        <f>SUMIF('20.01'!$AI:$AI,$B:$B,'20.01'!$E:$E)</f>
        <v>0</v>
      </c>
      <c r="BN175" s="108">
        <f>SUMIF('20.01'!$L:$L,$B:$B,'20.01'!$E:$E)</f>
        <v>56907.38</v>
      </c>
      <c r="BO175" s="108">
        <f>SUMIF('20.01'!$M:$M,$B:$B,'20.01'!$E:$E)</f>
        <v>0</v>
      </c>
      <c r="BP175" s="108">
        <f>SUMIF('20.01'!$N:$N,$B:$B,'20.01'!$E:$E)</f>
        <v>0</v>
      </c>
      <c r="BQ175" s="108">
        <f>SUMIF('20.01'!$O:$O,$B:$B,'20.01'!$E:$E)</f>
        <v>0</v>
      </c>
      <c r="BR175" s="108">
        <f>SUMIF('20.01'!$T:$T,$B:$B,'20.01'!$E:$E)</f>
        <v>0</v>
      </c>
      <c r="BS175" s="108">
        <f>SUMIF('20.01'!$AT:$AT,$B:$B,'20.01'!$E:$E)</f>
        <v>0</v>
      </c>
      <c r="BT175" s="108">
        <f>SUMIF('20.01'!$AO:$AO,$B:$B,'20.01'!$E:$E)</f>
        <v>0</v>
      </c>
      <c r="BU175" s="108">
        <f t="shared" si="218"/>
        <v>0</v>
      </c>
      <c r="BV175" s="108">
        <f>SUMIF('20.01'!$AE:$AE,$B:$B,'20.01'!$E:$E)</f>
        <v>0</v>
      </c>
      <c r="BW175" s="108">
        <f>SUMIF('20.01'!$AF:$AF,$B:$B,'20.01'!$E:$E)</f>
        <v>0</v>
      </c>
      <c r="BX175" s="108">
        <f>SUMIF('20.01'!$AG:$AG,$B:$B,'20.01'!$E:$E)</f>
        <v>0</v>
      </c>
      <c r="BY175" s="108">
        <f t="shared" si="219"/>
        <v>0</v>
      </c>
      <c r="BZ175" s="108">
        <f>SUMIF('20.01'!$AH:$AH,$B:$B,'20.01'!$E:$E)</f>
        <v>0</v>
      </c>
      <c r="CA175" s="108">
        <f>SUMIF('20.01'!$AP:$AP,$B:$B,'20.01'!$E:$E)</f>
        <v>0</v>
      </c>
      <c r="CB175" s="108">
        <f>SUMIF('20.01'!$AD:$AD,$B:$B,'20.01'!$E:$E)</f>
        <v>0</v>
      </c>
      <c r="CC175" s="108">
        <f t="shared" si="220"/>
        <v>0</v>
      </c>
      <c r="CD175" s="108">
        <f>SUMIF('20.01'!$Z:$Z,$B:$B,'20.01'!$E:$E)</f>
        <v>0</v>
      </c>
      <c r="CE175" s="108">
        <f>SUMIF('20.01'!$S:$S,$B:$B,'20.01'!$E:$E)</f>
        <v>0</v>
      </c>
      <c r="CF175" s="108">
        <f t="shared" si="221"/>
        <v>0</v>
      </c>
      <c r="CG175" s="108">
        <f>SUMIF('20.01'!$AJ:$AJ,$B:$B,'20.01'!$E:$E)</f>
        <v>0</v>
      </c>
      <c r="CH175" s="108">
        <f>SUMIF('20.01'!$AL:$AL,$B:$B,'20.01'!$E:$E)</f>
        <v>0</v>
      </c>
      <c r="CI175" s="108">
        <f>SUMIF('20.01'!$AM:$AM,$B:$B,'20.01'!$E:$E)</f>
        <v>0</v>
      </c>
      <c r="CJ175" s="108">
        <f>SUMIF('20.01'!$W:$W,$B:$B,'20.01'!$E:$E)</f>
        <v>0</v>
      </c>
      <c r="CK175" s="108">
        <f>SUMIF('20.01'!$AR:$AR,$B:$B,'20.01'!$E:$E)</f>
        <v>0</v>
      </c>
      <c r="CL175" s="108">
        <f t="shared" si="222"/>
        <v>0</v>
      </c>
      <c r="CM175" s="108">
        <f>SUMIF('20.01'!$P:$P,$B:$B,'20.01'!$E:$E)</f>
        <v>0</v>
      </c>
      <c r="CN175" s="108">
        <f>SUMIF('20.01'!$Q:$Q,$B:$B,'20.01'!$E:$E)</f>
        <v>0</v>
      </c>
      <c r="CO175" s="108">
        <f>SUMIF('20.01'!$AK:$AK,$B:$B,'20.01'!$E:$E)</f>
        <v>0</v>
      </c>
      <c r="CP175" s="108">
        <f>SUMIF('20.01'!$U:$U,$B:$B,'20.01'!$E:$E)</f>
        <v>0</v>
      </c>
      <c r="CQ175" s="108">
        <f>SUMIF('20.01'!$R:$R,$B:$B,'20.01'!$E:$E)</f>
        <v>0</v>
      </c>
      <c r="CR175" s="108">
        <f>SUMIF('20.01'!$V:$V,$B:$B,'20.01'!$E:$E)</f>
        <v>0</v>
      </c>
      <c r="CS175" s="108">
        <f t="shared" si="223"/>
        <v>0</v>
      </c>
      <c r="CT175" s="108">
        <f>SUMIF('20.01'!$AQ:$AQ,$B:$B,'20.01'!$E:$E)</f>
        <v>0</v>
      </c>
      <c r="CU175" s="108">
        <f>SUMIF('20.01'!$AC:$AC,$B:$B,'20.01'!$E:$E)</f>
        <v>0</v>
      </c>
      <c r="CV175" s="108">
        <f>SUMIF('20.01'!$AS:$AS,$B:$B,'20.01'!$E:$E)</f>
        <v>0</v>
      </c>
      <c r="CW175" s="108">
        <f t="shared" si="224"/>
        <v>0</v>
      </c>
      <c r="CX175" s="108">
        <f>SUMIF('20.01'!$AB:$AB,$B:$B,'20.01'!$E:$E)</f>
        <v>0</v>
      </c>
      <c r="CY175" s="108">
        <f>SUMIF('20.01'!$AA:$AA,$B:$B,'20.01'!$E:$E)</f>
        <v>0</v>
      </c>
      <c r="CZ175" s="108">
        <f>SUMIF('20.01'!$AN:$AN,$B:$B,'20.01'!$E:$E)</f>
        <v>0</v>
      </c>
      <c r="DA175" s="108">
        <f>SUMIF('20.01'!$X:$X,$B:$B,'20.01'!$E:$E)</f>
        <v>0</v>
      </c>
      <c r="DB175" s="108">
        <f>SUMIF('20.01'!$Y:$Y,$B:$B,'20.01'!$E:$E)</f>
        <v>0</v>
      </c>
      <c r="DC175" s="108">
        <f t="shared" si="225"/>
        <v>3336.4307322348795</v>
      </c>
      <c r="DD175" s="127">
        <f t="shared" si="226"/>
        <v>439989.37864976359</v>
      </c>
      <c r="DE175" s="108">
        <f t="shared" si="248"/>
        <v>355795.00479420362</v>
      </c>
      <c r="DF175" s="127">
        <f t="shared" si="227"/>
        <v>788.41777948912306</v>
      </c>
      <c r="DG175" s="127">
        <f t="shared" si="179"/>
        <v>361.19838918992008</v>
      </c>
      <c r="DH175" s="127">
        <f t="shared" si="180"/>
        <v>427.21939029920298</v>
      </c>
      <c r="DI175" s="108">
        <f>SUMIF('20.01'!$AZ:$AZ,$B:$B,'20.01'!$E:$E)+FH175*$DI$249</f>
        <v>505.88810827164588</v>
      </c>
      <c r="DJ175" s="108">
        <f>SUMIF('20.01'!$AY:$AY,$B:$B,'20.01'!$E:$E)</f>
        <v>0</v>
      </c>
      <c r="DK175" s="108">
        <f t="shared" si="181"/>
        <v>726.56195069486773</v>
      </c>
      <c r="DL175" s="108">
        <f>SUMIF('20.01'!$AX:$AX,$B:$B,'20.01'!$E:$E)</f>
        <v>0</v>
      </c>
      <c r="DM175" s="108">
        <f t="shared" si="182"/>
        <v>81446.221598443881</v>
      </c>
      <c r="DN175" s="108">
        <f>SUMIF('20.01'!$BA:$BA,$B:$B,'20.01'!$E:$E)</f>
        <v>0</v>
      </c>
      <c r="DO175" s="108">
        <f t="shared" si="183"/>
        <v>727.28441866042454</v>
      </c>
      <c r="DP175" s="108">
        <f>SUMIF('20.01'!$AW:$AW,$B:$B,'20.01'!$E:$E)</f>
        <v>0</v>
      </c>
      <c r="DQ175" s="108">
        <f t="shared" si="228"/>
        <v>385430.00550188549</v>
      </c>
      <c r="DR175" s="108">
        <f t="shared" si="229"/>
        <v>319157.03670575778</v>
      </c>
      <c r="DS175" s="108">
        <f t="shared" si="184"/>
        <v>102638.55105145424</v>
      </c>
      <c r="DT175" s="108">
        <f t="shared" si="185"/>
        <v>216518.48565430354</v>
      </c>
      <c r="DU175" s="108">
        <f t="shared" si="230"/>
        <v>54178.155703717748</v>
      </c>
      <c r="DV175" s="108">
        <f t="shared" si="231"/>
        <v>32167.544439064939</v>
      </c>
      <c r="DW175" s="108">
        <f t="shared" si="232"/>
        <v>22010.611264652809</v>
      </c>
      <c r="DX175" s="108">
        <f t="shared" si="233"/>
        <v>4560.6994439043438</v>
      </c>
      <c r="DY175" s="108">
        <f t="shared" si="234"/>
        <v>2685.6542506294877</v>
      </c>
      <c r="DZ175" s="108">
        <f t="shared" si="235"/>
        <v>1875.045193274856</v>
      </c>
      <c r="EA175" s="108">
        <f t="shared" si="236"/>
        <v>3607.2536533060461</v>
      </c>
      <c r="EB175" s="108">
        <f t="shared" si="237"/>
        <v>284.71788219155542</v>
      </c>
      <c r="EC175" s="108">
        <f t="shared" si="238"/>
        <v>3642.1421130080898</v>
      </c>
      <c r="ED175" s="108">
        <f t="shared" si="246"/>
        <v>65569.693047582507</v>
      </c>
      <c r="EE175" s="108">
        <f t="shared" si="186"/>
        <v>509748.46485801827</v>
      </c>
      <c r="EF175" s="108">
        <f t="shared" si="239"/>
        <v>210188.12360498714</v>
      </c>
      <c r="EG175" s="108">
        <f t="shared" si="187"/>
        <v>179049.14233017422</v>
      </c>
      <c r="EH175" s="108">
        <f t="shared" si="188"/>
        <v>120511.1989228569</v>
      </c>
      <c r="EI175" s="108">
        <f t="shared" si="240"/>
        <v>188325.97127403194</v>
      </c>
      <c r="EJ175" s="108">
        <f t="shared" si="189"/>
        <v>182774.33633274876</v>
      </c>
      <c r="EK175" s="108">
        <f t="shared" si="190"/>
        <v>541.13494128316836</v>
      </c>
      <c r="EL175" s="108">
        <f>SUMIF('20.01'!$BF:$BF,$B:$B,'20.01'!$E:$E)</f>
        <v>5010.5</v>
      </c>
      <c r="EM175" s="108">
        <f>SUMIF('20.01'!$BH:$BH,$B:$B,'20.01'!$E:$E)</f>
        <v>0</v>
      </c>
      <c r="EO175" s="115">
        <v>7.9478875095236063E-3</v>
      </c>
      <c r="EP175" s="107">
        <v>3.4064192320534223</v>
      </c>
      <c r="EQ175" s="108">
        <f t="shared" si="241"/>
        <v>5090.8000000000011</v>
      </c>
      <c r="ER175" s="107">
        <v>3.0862339664146132</v>
      </c>
      <c r="ES175" s="108">
        <f t="shared" si="191"/>
        <v>5090.8000000000011</v>
      </c>
      <c r="ET175" s="107">
        <v>1.6009263281940489</v>
      </c>
      <c r="EU175" s="108">
        <f t="shared" si="192"/>
        <v>5090.8000000000011</v>
      </c>
      <c r="EV175" s="108">
        <f t="shared" si="244"/>
        <v>5090.8</v>
      </c>
      <c r="EW175" s="108">
        <f t="shared" si="245"/>
        <v>5090.8</v>
      </c>
      <c r="EX175" s="108">
        <f t="shared" si="193"/>
        <v>5090.8</v>
      </c>
      <c r="EY175" s="108">
        <f t="shared" si="194"/>
        <v>5090.8</v>
      </c>
      <c r="EZ175" s="108">
        <f t="shared" si="195"/>
        <v>5090.8</v>
      </c>
      <c r="FA175" s="108">
        <f t="shared" si="196"/>
        <v>5090.8</v>
      </c>
      <c r="FB175" s="108">
        <f t="shared" si="197"/>
        <v>5090.8</v>
      </c>
      <c r="FC175" s="108">
        <f t="shared" si="198"/>
        <v>5090.8</v>
      </c>
      <c r="FD175" s="108">
        <f t="shared" si="199"/>
        <v>5090.8</v>
      </c>
      <c r="FE175" s="108">
        <f t="shared" si="200"/>
        <v>5090.8</v>
      </c>
      <c r="FF175" s="108">
        <f t="shared" si="201"/>
        <v>5090.8</v>
      </c>
      <c r="FG175" s="108">
        <f t="shared" si="202"/>
        <v>5090.8</v>
      </c>
      <c r="FH175" s="108">
        <f t="shared" si="242"/>
        <v>5090.8000000000011</v>
      </c>
      <c r="FI175" s="108">
        <v>5090.8000000000011</v>
      </c>
    </row>
    <row r="176" spans="1:165" ht="12" customHeight="1" x14ac:dyDescent="0.25">
      <c r="A176" s="22">
        <f t="shared" si="243"/>
        <v>171</v>
      </c>
      <c r="B176" s="10" t="s">
        <v>169</v>
      </c>
      <c r="C176" s="28">
        <v>2021</v>
      </c>
      <c r="D176" s="282"/>
      <c r="E176" s="126">
        <f t="shared" si="175"/>
        <v>3610</v>
      </c>
      <c r="F176" s="11">
        <f>SUMIF(Площади!$A:$A,$B:$B,Площади!$C:$C)</f>
        <v>3610</v>
      </c>
      <c r="G176" s="11">
        <f>SUMIF(Площади!$A:$A,$B:$B,Площади!$G:$G)</f>
        <v>0</v>
      </c>
      <c r="H176" s="11">
        <f>SUMIF(Площади!$A:$A,$B:$B,Площади!$F:$F)</f>
        <v>577.9</v>
      </c>
      <c r="I176" s="124" t="s">
        <v>494</v>
      </c>
      <c r="J176" s="12">
        <v>39.75</v>
      </c>
      <c r="K176" s="27">
        <v>4.49</v>
      </c>
      <c r="L176" s="27">
        <v>7.61</v>
      </c>
      <c r="M176" s="27">
        <v>11.85</v>
      </c>
      <c r="N176" s="27">
        <v>6.1</v>
      </c>
      <c r="O176" s="27">
        <v>2.78</v>
      </c>
      <c r="P176" s="27">
        <v>1.6</v>
      </c>
      <c r="Q176" s="27">
        <v>5.09</v>
      </c>
      <c r="R176" s="27">
        <v>0.23</v>
      </c>
      <c r="S176" s="35">
        <f t="shared" si="167"/>
        <v>41.34</v>
      </c>
      <c r="T176" s="33">
        <f t="shared" si="167"/>
        <v>4.6696</v>
      </c>
      <c r="U176" s="33">
        <f t="shared" si="167"/>
        <v>7.9144000000000005</v>
      </c>
      <c r="V176" s="33">
        <f t="shared" si="166"/>
        <v>12.324</v>
      </c>
      <c r="W176" s="33">
        <f t="shared" si="166"/>
        <v>6.3439999999999994</v>
      </c>
      <c r="X176" s="33">
        <f t="shared" si="166"/>
        <v>2.8912</v>
      </c>
      <c r="Y176" s="33">
        <f t="shared" si="166"/>
        <v>1.6640000000000001</v>
      </c>
      <c r="Z176" s="33">
        <f t="shared" si="166"/>
        <v>5.2935999999999996</v>
      </c>
      <c r="AA176" s="33">
        <f t="shared" si="166"/>
        <v>0.23920000000000002</v>
      </c>
      <c r="AB176" s="36"/>
      <c r="AC176" s="36"/>
      <c r="AD176" s="122" t="s">
        <v>395</v>
      </c>
      <c r="AE176" s="37">
        <v>2</v>
      </c>
      <c r="AF176" s="38" t="s">
        <v>396</v>
      </c>
      <c r="AG176" s="282"/>
      <c r="AH176" s="26">
        <v>34.24</v>
      </c>
      <c r="AI176" s="26">
        <v>34.24</v>
      </c>
      <c r="AJ176" s="26">
        <v>2190</v>
      </c>
      <c r="AK176" s="26">
        <v>35.89</v>
      </c>
      <c r="AL176" s="26">
        <v>5.93</v>
      </c>
      <c r="AM176" s="282"/>
      <c r="AN176" s="15">
        <v>7.0000000000000001E-3</v>
      </c>
      <c r="AO176" s="15">
        <v>7.0000000000000001E-3</v>
      </c>
      <c r="AP176" s="16">
        <f t="shared" si="203"/>
        <v>4.193E-4</v>
      </c>
      <c r="AQ176" s="15">
        <f t="shared" si="204"/>
        <v>1.4E-2</v>
      </c>
      <c r="AR176" s="15">
        <v>3.23</v>
      </c>
      <c r="AS176" s="282"/>
      <c r="AT176" s="13">
        <f t="shared" si="205"/>
        <v>4.0453000000000001</v>
      </c>
      <c r="AU176" s="13">
        <f t="shared" si="206"/>
        <v>4.0453000000000001</v>
      </c>
      <c r="AV176" s="13">
        <f t="shared" si="207"/>
        <v>0.24231347</v>
      </c>
      <c r="AW176" s="13">
        <f t="shared" si="208"/>
        <v>8.0906000000000002</v>
      </c>
      <c r="AX176" s="13">
        <f t="shared" si="209"/>
        <v>1866.617</v>
      </c>
      <c r="AY176" s="26">
        <f t="shared" si="210"/>
        <v>3.8368718005540169E-2</v>
      </c>
      <c r="AZ176" s="26">
        <f t="shared" si="211"/>
        <v>3.8368718005540169E-2</v>
      </c>
      <c r="BA176" s="26">
        <f t="shared" si="212"/>
        <v>0.14699903027700831</v>
      </c>
      <c r="BB176" s="26">
        <f t="shared" si="213"/>
        <v>8.043535567867037E-2</v>
      </c>
      <c r="BC176" s="26">
        <f t="shared" si="214"/>
        <v>3.0662157368421052</v>
      </c>
      <c r="BD176" s="282"/>
      <c r="BE176" s="108">
        <f t="shared" si="215"/>
        <v>117025.57275639322</v>
      </c>
      <c r="BF176" s="108">
        <f t="shared" si="216"/>
        <v>51347.775193855327</v>
      </c>
      <c r="BG176" s="108">
        <f t="shared" si="176"/>
        <v>18656.864806997895</v>
      </c>
      <c r="BH176" s="108">
        <f t="shared" si="177"/>
        <v>3102.6647404609266</v>
      </c>
      <c r="BI176" s="108">
        <f t="shared" si="178"/>
        <v>1106.7709224929638</v>
      </c>
      <c r="BJ176" s="127">
        <f t="shared" si="247"/>
        <v>6011.9047239035472</v>
      </c>
      <c r="BK176" s="108">
        <f>SUMIF('20.01'!$K:$K,$B:$B,'20.01'!$E:$E)</f>
        <v>22469.57</v>
      </c>
      <c r="BL176" s="108">
        <f t="shared" si="217"/>
        <v>63311.86</v>
      </c>
      <c r="BM176" s="108">
        <f>SUMIF('20.01'!$AI:$AI,$B:$B,'20.01'!$E:$E)</f>
        <v>0</v>
      </c>
      <c r="BN176" s="108">
        <f>SUMIF('20.01'!$L:$L,$B:$B,'20.01'!$E:$E)</f>
        <v>63311.86</v>
      </c>
      <c r="BO176" s="108">
        <f>SUMIF('20.01'!$M:$M,$B:$B,'20.01'!$E:$E)</f>
        <v>0</v>
      </c>
      <c r="BP176" s="108">
        <f>SUMIF('20.01'!$N:$N,$B:$B,'20.01'!$E:$E)</f>
        <v>0</v>
      </c>
      <c r="BQ176" s="108">
        <f>SUMIF('20.01'!$O:$O,$B:$B,'20.01'!$E:$E)</f>
        <v>0</v>
      </c>
      <c r="BR176" s="108">
        <f>SUMIF('20.01'!$T:$T,$B:$B,'20.01'!$E:$E)</f>
        <v>0</v>
      </c>
      <c r="BS176" s="108">
        <f>SUMIF('20.01'!$AT:$AT,$B:$B,'20.01'!$E:$E)</f>
        <v>0</v>
      </c>
      <c r="BT176" s="108">
        <f>SUMIF('20.01'!$AO:$AO,$B:$B,'20.01'!$E:$E)</f>
        <v>0</v>
      </c>
      <c r="BU176" s="108">
        <f t="shared" si="218"/>
        <v>0</v>
      </c>
      <c r="BV176" s="108">
        <f>SUMIF('20.01'!$AE:$AE,$B:$B,'20.01'!$E:$E)</f>
        <v>0</v>
      </c>
      <c r="BW176" s="108">
        <f>SUMIF('20.01'!$AF:$AF,$B:$B,'20.01'!$E:$E)</f>
        <v>0</v>
      </c>
      <c r="BX176" s="108">
        <f>SUMIF('20.01'!$AG:$AG,$B:$B,'20.01'!$E:$E)</f>
        <v>0</v>
      </c>
      <c r="BY176" s="108">
        <f t="shared" si="219"/>
        <v>0</v>
      </c>
      <c r="BZ176" s="108">
        <f>SUMIF('20.01'!$AH:$AH,$B:$B,'20.01'!$E:$E)</f>
        <v>0</v>
      </c>
      <c r="CA176" s="108">
        <f>SUMIF('20.01'!$AP:$AP,$B:$B,'20.01'!$E:$E)</f>
        <v>0</v>
      </c>
      <c r="CB176" s="108">
        <f>SUMIF('20.01'!$AD:$AD,$B:$B,'20.01'!$E:$E)</f>
        <v>0</v>
      </c>
      <c r="CC176" s="108">
        <f t="shared" si="220"/>
        <v>0</v>
      </c>
      <c r="CD176" s="108">
        <f>SUMIF('20.01'!$Z:$Z,$B:$B,'20.01'!$E:$E)</f>
        <v>0</v>
      </c>
      <c r="CE176" s="108">
        <f>SUMIF('20.01'!$S:$S,$B:$B,'20.01'!$E:$E)</f>
        <v>0</v>
      </c>
      <c r="CF176" s="108">
        <f t="shared" si="221"/>
        <v>0</v>
      </c>
      <c r="CG176" s="108">
        <f>SUMIF('20.01'!$AJ:$AJ,$B:$B,'20.01'!$E:$E)</f>
        <v>0</v>
      </c>
      <c r="CH176" s="108">
        <f>SUMIF('20.01'!$AL:$AL,$B:$B,'20.01'!$E:$E)</f>
        <v>0</v>
      </c>
      <c r="CI176" s="108">
        <f>SUMIF('20.01'!$AM:$AM,$B:$B,'20.01'!$E:$E)</f>
        <v>0</v>
      </c>
      <c r="CJ176" s="108">
        <f>SUMIF('20.01'!$W:$W,$B:$B,'20.01'!$E:$E)</f>
        <v>0</v>
      </c>
      <c r="CK176" s="108">
        <f>SUMIF('20.01'!$AR:$AR,$B:$B,'20.01'!$E:$E)</f>
        <v>0</v>
      </c>
      <c r="CL176" s="108">
        <f t="shared" si="222"/>
        <v>0</v>
      </c>
      <c r="CM176" s="108">
        <f>SUMIF('20.01'!$P:$P,$B:$B,'20.01'!$E:$E)</f>
        <v>0</v>
      </c>
      <c r="CN176" s="108">
        <f>SUMIF('20.01'!$Q:$Q,$B:$B,'20.01'!$E:$E)</f>
        <v>0</v>
      </c>
      <c r="CO176" s="108">
        <f>SUMIF('20.01'!$AK:$AK,$B:$B,'20.01'!$E:$E)</f>
        <v>0</v>
      </c>
      <c r="CP176" s="108">
        <f>SUMIF('20.01'!$U:$U,$B:$B,'20.01'!$E:$E)</f>
        <v>0</v>
      </c>
      <c r="CQ176" s="108">
        <f>SUMIF('20.01'!$R:$R,$B:$B,'20.01'!$E:$E)</f>
        <v>0</v>
      </c>
      <c r="CR176" s="108">
        <f>SUMIF('20.01'!$V:$V,$B:$B,'20.01'!$E:$E)</f>
        <v>0</v>
      </c>
      <c r="CS176" s="108">
        <f t="shared" si="223"/>
        <v>0</v>
      </c>
      <c r="CT176" s="108">
        <f>SUMIF('20.01'!$AQ:$AQ,$B:$B,'20.01'!$E:$E)</f>
        <v>0</v>
      </c>
      <c r="CU176" s="108">
        <f>SUMIF('20.01'!$AC:$AC,$B:$B,'20.01'!$E:$E)</f>
        <v>0</v>
      </c>
      <c r="CV176" s="108">
        <f>SUMIF('20.01'!$AS:$AS,$B:$B,'20.01'!$E:$E)</f>
        <v>0</v>
      </c>
      <c r="CW176" s="108">
        <f t="shared" si="224"/>
        <v>0</v>
      </c>
      <c r="CX176" s="108">
        <f>SUMIF('20.01'!$AB:$AB,$B:$B,'20.01'!$E:$E)</f>
        <v>0</v>
      </c>
      <c r="CY176" s="108">
        <f>SUMIF('20.01'!$AA:$AA,$B:$B,'20.01'!$E:$E)</f>
        <v>0</v>
      </c>
      <c r="CZ176" s="108">
        <f>SUMIF('20.01'!$AN:$AN,$B:$B,'20.01'!$E:$E)</f>
        <v>0</v>
      </c>
      <c r="DA176" s="108">
        <f>SUMIF('20.01'!$X:$X,$B:$B,'20.01'!$E:$E)</f>
        <v>0</v>
      </c>
      <c r="DB176" s="108">
        <f>SUMIF('20.01'!$Y:$Y,$B:$B,'20.01'!$E:$E)</f>
        <v>0</v>
      </c>
      <c r="DC176" s="108">
        <f t="shared" si="225"/>
        <v>2365.9375625378943</v>
      </c>
      <c r="DD176" s="127">
        <f t="shared" si="226"/>
        <v>312006.29703104543</v>
      </c>
      <c r="DE176" s="108">
        <f t="shared" si="248"/>
        <v>252302.1857678704</v>
      </c>
      <c r="DF176" s="127">
        <f t="shared" si="227"/>
        <v>559.08465937686287</v>
      </c>
      <c r="DG176" s="127">
        <f t="shared" si="179"/>
        <v>256.13384634548817</v>
      </c>
      <c r="DH176" s="127">
        <f t="shared" si="180"/>
        <v>302.95081303137471</v>
      </c>
      <c r="DI176" s="108">
        <f>SUMIF('20.01'!$AZ:$AZ,$B:$B,'20.01'!$E:$E)+FH176*$DI$249</f>
        <v>358.73655827387466</v>
      </c>
      <c r="DJ176" s="108">
        <f>SUMIF('20.01'!$AY:$AY,$B:$B,'20.01'!$E:$E)</f>
        <v>0</v>
      </c>
      <c r="DK176" s="108">
        <f t="shared" si="181"/>
        <v>515.22130942258036</v>
      </c>
      <c r="DL176" s="108">
        <f>SUMIF('20.01'!$AX:$AX,$B:$B,'20.01'!$E:$E)</f>
        <v>0</v>
      </c>
      <c r="DM176" s="108">
        <f t="shared" si="182"/>
        <v>57755.335108505999</v>
      </c>
      <c r="DN176" s="108">
        <f>SUMIF('20.01'!$BA:$BA,$B:$B,'20.01'!$E:$E)</f>
        <v>0</v>
      </c>
      <c r="DO176" s="108">
        <f t="shared" si="183"/>
        <v>515.73362759568874</v>
      </c>
      <c r="DP176" s="108">
        <f>SUMIF('20.01'!$AW:$AW,$B:$B,'20.01'!$E:$E)</f>
        <v>0</v>
      </c>
      <c r="DQ176" s="108">
        <f t="shared" si="228"/>
        <v>273317.02676628553</v>
      </c>
      <c r="DR176" s="108">
        <f t="shared" si="229"/>
        <v>226321.38416511851</v>
      </c>
      <c r="DS176" s="108">
        <f t="shared" si="184"/>
        <v>72783.289325007805</v>
      </c>
      <c r="DT176" s="108">
        <f t="shared" si="185"/>
        <v>153538.09484011072</v>
      </c>
      <c r="DU176" s="108">
        <f t="shared" si="230"/>
        <v>38418.940459342542</v>
      </c>
      <c r="DV176" s="108">
        <f t="shared" si="231"/>
        <v>22810.724331151174</v>
      </c>
      <c r="DW176" s="108">
        <f t="shared" si="232"/>
        <v>15608.21612819137</v>
      </c>
      <c r="DX176" s="108">
        <f t="shared" si="233"/>
        <v>3234.0938541083283</v>
      </c>
      <c r="DY176" s="108">
        <f t="shared" si="234"/>
        <v>1904.4574221679204</v>
      </c>
      <c r="DZ176" s="108">
        <f t="shared" si="235"/>
        <v>1329.6364319404079</v>
      </c>
      <c r="EA176" s="108">
        <f t="shared" si="236"/>
        <v>2557.9841456028175</v>
      </c>
      <c r="EB176" s="108">
        <f t="shared" si="237"/>
        <v>201.89981038569866</v>
      </c>
      <c r="EC176" s="108">
        <f t="shared" si="238"/>
        <v>2582.7243317276661</v>
      </c>
      <c r="ED176" s="108">
        <f t="shared" si="246"/>
        <v>46496.934057863749</v>
      </c>
      <c r="EE176" s="108">
        <f t="shared" si="186"/>
        <v>361474.02336321317</v>
      </c>
      <c r="EF176" s="108">
        <f t="shared" si="239"/>
        <v>149049.09370118714</v>
      </c>
      <c r="EG176" s="108">
        <f t="shared" si="187"/>
        <v>126967.74648619643</v>
      </c>
      <c r="EH176" s="108">
        <f t="shared" si="188"/>
        <v>85457.183175829603</v>
      </c>
      <c r="EI176" s="108">
        <f t="shared" si="240"/>
        <v>135010.92661870708</v>
      </c>
      <c r="EJ176" s="108">
        <f t="shared" si="189"/>
        <v>129616.67410324185</v>
      </c>
      <c r="EK176" s="108">
        <f t="shared" si="190"/>
        <v>383.75251546521378</v>
      </c>
      <c r="EL176" s="108">
        <f>SUMIF('20.01'!$BF:$BF,$B:$B,'20.01'!$E:$E)</f>
        <v>5010.5</v>
      </c>
      <c r="EM176" s="108">
        <f>SUMIF('20.01'!$BH:$BH,$B:$B,'20.01'!$E:$E)</f>
        <v>0</v>
      </c>
      <c r="EO176" s="115">
        <v>5.636342419844227E-3</v>
      </c>
      <c r="EP176" s="107">
        <v>3.4064188793175085</v>
      </c>
      <c r="EQ176" s="108">
        <f t="shared" si="241"/>
        <v>3610</v>
      </c>
      <c r="ER176" s="107">
        <v>3.0862313270365345</v>
      </c>
      <c r="ES176" s="108">
        <f t="shared" si="191"/>
        <v>3610</v>
      </c>
      <c r="ET176" s="107">
        <v>1.6009286541284657</v>
      </c>
      <c r="EU176" s="108">
        <f t="shared" si="192"/>
        <v>3610</v>
      </c>
      <c r="EV176" s="108">
        <f t="shared" si="244"/>
        <v>3610</v>
      </c>
      <c r="EW176" s="108">
        <f t="shared" si="245"/>
        <v>3610</v>
      </c>
      <c r="EX176" s="108">
        <f t="shared" si="193"/>
        <v>3610</v>
      </c>
      <c r="EY176" s="108">
        <f t="shared" si="194"/>
        <v>3610</v>
      </c>
      <c r="EZ176" s="108">
        <f t="shared" si="195"/>
        <v>3610</v>
      </c>
      <c r="FA176" s="108">
        <f t="shared" si="196"/>
        <v>3610</v>
      </c>
      <c r="FB176" s="108">
        <f t="shared" si="197"/>
        <v>3610</v>
      </c>
      <c r="FC176" s="108">
        <f t="shared" si="198"/>
        <v>3610</v>
      </c>
      <c r="FD176" s="108">
        <f t="shared" si="199"/>
        <v>3610</v>
      </c>
      <c r="FE176" s="108">
        <f t="shared" si="200"/>
        <v>3610</v>
      </c>
      <c r="FF176" s="108">
        <f t="shared" si="201"/>
        <v>3610</v>
      </c>
      <c r="FG176" s="108">
        <f t="shared" si="202"/>
        <v>3610</v>
      </c>
      <c r="FH176" s="108">
        <f t="shared" si="242"/>
        <v>3610</v>
      </c>
      <c r="FI176" s="108">
        <v>3610</v>
      </c>
    </row>
    <row r="177" spans="1:165" ht="12" customHeight="1" x14ac:dyDescent="0.25">
      <c r="A177" s="22">
        <f t="shared" si="243"/>
        <v>172</v>
      </c>
      <c r="B177" s="10" t="s">
        <v>170</v>
      </c>
      <c r="C177" s="28">
        <v>2021</v>
      </c>
      <c r="D177" s="282"/>
      <c r="E177" s="126">
        <f t="shared" si="175"/>
        <v>5235.6000000000004</v>
      </c>
      <c r="F177" s="11">
        <f>SUMIF(Площади!$A:$A,$B:$B,Площади!$C:$C)</f>
        <v>5235.6000000000004</v>
      </c>
      <c r="G177" s="11">
        <f>SUMIF(Площади!$A:$A,$B:$B,Площади!$G:$G)</f>
        <v>0</v>
      </c>
      <c r="H177" s="11">
        <f>SUMIF(Площади!$A:$A,$B:$B,Площади!$F:$F)</f>
        <v>1025</v>
      </c>
      <c r="I177" s="124" t="s">
        <v>494</v>
      </c>
      <c r="J177" s="12">
        <v>39.520000000000003</v>
      </c>
      <c r="K177" s="27">
        <v>4.49</v>
      </c>
      <c r="L177" s="27">
        <v>7.61</v>
      </c>
      <c r="M177" s="27">
        <v>11.85</v>
      </c>
      <c r="N177" s="27">
        <v>6.1</v>
      </c>
      <c r="O177" s="27">
        <v>2.78</v>
      </c>
      <c r="P177" s="27">
        <v>1.6</v>
      </c>
      <c r="Q177" s="27">
        <v>5.09</v>
      </c>
      <c r="R177" s="27">
        <v>0</v>
      </c>
      <c r="S177" s="35">
        <f t="shared" si="167"/>
        <v>41.100800000000007</v>
      </c>
      <c r="T177" s="33">
        <f t="shared" si="167"/>
        <v>4.6696</v>
      </c>
      <c r="U177" s="33">
        <f t="shared" si="167"/>
        <v>7.9144000000000005</v>
      </c>
      <c r="V177" s="33">
        <f t="shared" si="166"/>
        <v>12.324</v>
      </c>
      <c r="W177" s="33">
        <f t="shared" si="166"/>
        <v>6.3439999999999994</v>
      </c>
      <c r="X177" s="33">
        <f t="shared" si="166"/>
        <v>2.8912</v>
      </c>
      <c r="Y177" s="33">
        <f t="shared" si="166"/>
        <v>1.6640000000000001</v>
      </c>
      <c r="Z177" s="33">
        <f t="shared" si="166"/>
        <v>5.2935999999999996</v>
      </c>
      <c r="AA177" s="33">
        <f t="shared" si="166"/>
        <v>0</v>
      </c>
      <c r="AB177" s="36"/>
      <c r="AC177" s="36"/>
      <c r="AD177" s="122" t="s">
        <v>395</v>
      </c>
      <c r="AE177" s="37">
        <v>2</v>
      </c>
      <c r="AF177" s="38" t="s">
        <v>396</v>
      </c>
      <c r="AG177" s="282"/>
      <c r="AH177" s="26">
        <v>34.24</v>
      </c>
      <c r="AI177" s="26">
        <v>34.24</v>
      </c>
      <c r="AJ177" s="26">
        <v>2190</v>
      </c>
      <c r="AK177" s="26">
        <v>35.89</v>
      </c>
      <c r="AL177" s="26">
        <v>4.29</v>
      </c>
      <c r="AM177" s="282"/>
      <c r="AN177" s="15">
        <v>7.0000000000000001E-3</v>
      </c>
      <c r="AO177" s="15">
        <v>7.0000000000000001E-3</v>
      </c>
      <c r="AP177" s="16">
        <f t="shared" si="203"/>
        <v>4.193E-4</v>
      </c>
      <c r="AQ177" s="15">
        <f t="shared" si="204"/>
        <v>1.4E-2</v>
      </c>
      <c r="AR177" s="15">
        <v>3.23</v>
      </c>
      <c r="AS177" s="282"/>
      <c r="AT177" s="13">
        <f t="shared" si="205"/>
        <v>7.1749999999999998</v>
      </c>
      <c r="AU177" s="13">
        <f t="shared" si="206"/>
        <v>7.1749999999999998</v>
      </c>
      <c r="AV177" s="13">
        <f t="shared" si="207"/>
        <v>0.42978250000000001</v>
      </c>
      <c r="AW177" s="13">
        <f t="shared" si="208"/>
        <v>14.35</v>
      </c>
      <c r="AX177" s="13">
        <f t="shared" si="209"/>
        <v>3310.75</v>
      </c>
      <c r="AY177" s="26">
        <f t="shared" si="210"/>
        <v>4.6923370769348306E-2</v>
      </c>
      <c r="AZ177" s="26">
        <f t="shared" si="211"/>
        <v>4.6923370769348306E-2</v>
      </c>
      <c r="BA177" s="26">
        <f t="shared" si="212"/>
        <v>0.17977379383451755</v>
      </c>
      <c r="BB177" s="26">
        <f t="shared" si="213"/>
        <v>9.8369145847658324E-2</v>
      </c>
      <c r="BC177" s="26">
        <f t="shared" si="214"/>
        <v>2.712796527618611</v>
      </c>
      <c r="BD177" s="282"/>
      <c r="BE177" s="108">
        <f t="shared" si="215"/>
        <v>89984.146984196384</v>
      </c>
      <c r="BF177" s="108">
        <f t="shared" si="216"/>
        <v>89984.146984196384</v>
      </c>
      <c r="BG177" s="108">
        <f t="shared" si="176"/>
        <v>27058.138887401157</v>
      </c>
      <c r="BH177" s="108">
        <f t="shared" si="177"/>
        <v>4499.8092839770707</v>
      </c>
      <c r="BI177" s="108">
        <f t="shared" si="178"/>
        <v>1605.1550808321774</v>
      </c>
      <c r="BJ177" s="127">
        <f t="shared" si="247"/>
        <v>8719.0937319859859</v>
      </c>
      <c r="BK177" s="108">
        <f>SUMIF('20.01'!$K:$K,$B:$B,'20.01'!$E:$E)</f>
        <v>48101.95</v>
      </c>
      <c r="BL177" s="108">
        <f t="shared" si="217"/>
        <v>0</v>
      </c>
      <c r="BM177" s="108">
        <f>SUMIF('20.01'!$AI:$AI,$B:$B,'20.01'!$E:$E)</f>
        <v>0</v>
      </c>
      <c r="BN177" s="108">
        <f>SUMIF('20.01'!$L:$L,$B:$B,'20.01'!$E:$E)</f>
        <v>0</v>
      </c>
      <c r="BO177" s="108">
        <f>SUMIF('20.01'!$M:$M,$B:$B,'20.01'!$E:$E)</f>
        <v>0</v>
      </c>
      <c r="BP177" s="108">
        <f>SUMIF('20.01'!$N:$N,$B:$B,'20.01'!$E:$E)</f>
        <v>0</v>
      </c>
      <c r="BQ177" s="108">
        <f>SUMIF('20.01'!$O:$O,$B:$B,'20.01'!$E:$E)</f>
        <v>0</v>
      </c>
      <c r="BR177" s="108">
        <f>SUMIF('20.01'!$T:$T,$B:$B,'20.01'!$E:$E)</f>
        <v>0</v>
      </c>
      <c r="BS177" s="108">
        <f>SUMIF('20.01'!$AT:$AT,$B:$B,'20.01'!$E:$E)</f>
        <v>0</v>
      </c>
      <c r="BT177" s="108">
        <f>SUMIF('20.01'!$AO:$AO,$B:$B,'20.01'!$E:$E)</f>
        <v>0</v>
      </c>
      <c r="BU177" s="108">
        <f t="shared" si="218"/>
        <v>0</v>
      </c>
      <c r="BV177" s="108">
        <f>SUMIF('20.01'!$AE:$AE,$B:$B,'20.01'!$E:$E)</f>
        <v>0</v>
      </c>
      <c r="BW177" s="108">
        <f>SUMIF('20.01'!$AF:$AF,$B:$B,'20.01'!$E:$E)</f>
        <v>0</v>
      </c>
      <c r="BX177" s="108">
        <f>SUMIF('20.01'!$AG:$AG,$B:$B,'20.01'!$E:$E)</f>
        <v>0</v>
      </c>
      <c r="BY177" s="108">
        <f t="shared" si="219"/>
        <v>0</v>
      </c>
      <c r="BZ177" s="108">
        <f>SUMIF('20.01'!$AH:$AH,$B:$B,'20.01'!$E:$E)</f>
        <v>0</v>
      </c>
      <c r="CA177" s="108">
        <f>SUMIF('20.01'!$AP:$AP,$B:$B,'20.01'!$E:$E)</f>
        <v>0</v>
      </c>
      <c r="CB177" s="108">
        <f>SUMIF('20.01'!$AD:$AD,$B:$B,'20.01'!$E:$E)</f>
        <v>0</v>
      </c>
      <c r="CC177" s="108">
        <f t="shared" si="220"/>
        <v>0</v>
      </c>
      <c r="CD177" s="108">
        <f>SUMIF('20.01'!$Z:$Z,$B:$B,'20.01'!$E:$E)</f>
        <v>0</v>
      </c>
      <c r="CE177" s="108">
        <f>SUMIF('20.01'!$S:$S,$B:$B,'20.01'!$E:$E)</f>
        <v>0</v>
      </c>
      <c r="CF177" s="108">
        <f t="shared" si="221"/>
        <v>0</v>
      </c>
      <c r="CG177" s="108">
        <f>SUMIF('20.01'!$AJ:$AJ,$B:$B,'20.01'!$E:$E)</f>
        <v>0</v>
      </c>
      <c r="CH177" s="108">
        <f>SUMIF('20.01'!$AL:$AL,$B:$B,'20.01'!$E:$E)</f>
        <v>0</v>
      </c>
      <c r="CI177" s="108">
        <f>SUMIF('20.01'!$AM:$AM,$B:$B,'20.01'!$E:$E)</f>
        <v>0</v>
      </c>
      <c r="CJ177" s="108">
        <f>SUMIF('20.01'!$W:$W,$B:$B,'20.01'!$E:$E)</f>
        <v>0</v>
      </c>
      <c r="CK177" s="108">
        <f>SUMIF('20.01'!$AR:$AR,$B:$B,'20.01'!$E:$E)</f>
        <v>0</v>
      </c>
      <c r="CL177" s="108">
        <f t="shared" si="222"/>
        <v>0</v>
      </c>
      <c r="CM177" s="108">
        <f>SUMIF('20.01'!$P:$P,$B:$B,'20.01'!$E:$E)</f>
        <v>0</v>
      </c>
      <c r="CN177" s="108">
        <f>SUMIF('20.01'!$Q:$Q,$B:$B,'20.01'!$E:$E)</f>
        <v>0</v>
      </c>
      <c r="CO177" s="108">
        <f>SUMIF('20.01'!$AK:$AK,$B:$B,'20.01'!$E:$E)</f>
        <v>0</v>
      </c>
      <c r="CP177" s="108">
        <f>SUMIF('20.01'!$U:$U,$B:$B,'20.01'!$E:$E)</f>
        <v>0</v>
      </c>
      <c r="CQ177" s="108">
        <f>SUMIF('20.01'!$R:$R,$B:$B,'20.01'!$E:$E)</f>
        <v>0</v>
      </c>
      <c r="CR177" s="108">
        <f>SUMIF('20.01'!$V:$V,$B:$B,'20.01'!$E:$E)</f>
        <v>0</v>
      </c>
      <c r="CS177" s="108">
        <f t="shared" si="223"/>
        <v>0</v>
      </c>
      <c r="CT177" s="108">
        <f>SUMIF('20.01'!$AQ:$AQ,$B:$B,'20.01'!$E:$E)</f>
        <v>0</v>
      </c>
      <c r="CU177" s="108">
        <f>SUMIF('20.01'!$AC:$AC,$B:$B,'20.01'!$E:$E)</f>
        <v>0</v>
      </c>
      <c r="CV177" s="108">
        <f>SUMIF('20.01'!$AS:$AS,$B:$B,'20.01'!$E:$E)</f>
        <v>0</v>
      </c>
      <c r="CW177" s="108">
        <f t="shared" si="224"/>
        <v>0</v>
      </c>
      <c r="CX177" s="108">
        <f>SUMIF('20.01'!$AB:$AB,$B:$B,'20.01'!$E:$E)</f>
        <v>0</v>
      </c>
      <c r="CY177" s="108">
        <f>SUMIF('20.01'!$AA:$AA,$B:$B,'20.01'!$E:$E)</f>
        <v>0</v>
      </c>
      <c r="CZ177" s="108">
        <f>SUMIF('20.01'!$AN:$AN,$B:$B,'20.01'!$E:$E)</f>
        <v>0</v>
      </c>
      <c r="DA177" s="108">
        <f>SUMIF('20.01'!$X:$X,$B:$B,'20.01'!$E:$E)</f>
        <v>0</v>
      </c>
      <c r="DB177" s="108">
        <f>SUMIF('20.01'!$Y:$Y,$B:$B,'20.01'!$E:$E)</f>
        <v>0</v>
      </c>
      <c r="DC177" s="108">
        <f t="shared" si="225"/>
        <v>0</v>
      </c>
      <c r="DD177" s="127">
        <f t="shared" si="226"/>
        <v>452504.2018658563</v>
      </c>
      <c r="DE177" s="108">
        <f t="shared" si="248"/>
        <v>365915.048145779</v>
      </c>
      <c r="DF177" s="127">
        <f t="shared" si="227"/>
        <v>810.8431143029095</v>
      </c>
      <c r="DG177" s="127">
        <f t="shared" si="179"/>
        <v>371.47212352532904</v>
      </c>
      <c r="DH177" s="127">
        <f t="shared" si="180"/>
        <v>439.37099077758046</v>
      </c>
      <c r="DI177" s="108">
        <f>SUMIF('20.01'!$AZ:$AZ,$B:$B,'20.01'!$E:$E)+FH177*$DI$249</f>
        <v>520.27731980573355</v>
      </c>
      <c r="DJ177" s="108">
        <f>SUMIF('20.01'!$AY:$AY,$B:$B,'20.01'!$E:$E)</f>
        <v>0</v>
      </c>
      <c r="DK177" s="108">
        <f t="shared" si="181"/>
        <v>747.22789130550177</v>
      </c>
      <c r="DL177" s="108">
        <f>SUMIF('20.01'!$AX:$AX,$B:$B,'20.01'!$E:$E)</f>
        <v>0</v>
      </c>
      <c r="DM177" s="108">
        <f t="shared" si="182"/>
        <v>83762.834485898609</v>
      </c>
      <c r="DN177" s="108">
        <f>SUMIF('20.01'!$BA:$BA,$B:$B,'20.01'!$E:$E)</f>
        <v>0</v>
      </c>
      <c r="DO177" s="108">
        <f t="shared" si="183"/>
        <v>747.97090876453944</v>
      </c>
      <c r="DP177" s="108">
        <f>SUMIF('20.01'!$AW:$AW,$B:$B,'20.01'!$E:$E)</f>
        <v>0</v>
      </c>
      <c r="DQ177" s="108">
        <f t="shared" si="228"/>
        <v>396392.97100763564</v>
      </c>
      <c r="DR177" s="108">
        <f t="shared" si="229"/>
        <v>328234.9692340428</v>
      </c>
      <c r="DS177" s="108">
        <f t="shared" si="184"/>
        <v>105557.94725485065</v>
      </c>
      <c r="DT177" s="108">
        <f t="shared" si="185"/>
        <v>222677.02197919213</v>
      </c>
      <c r="DU177" s="108">
        <f t="shared" si="230"/>
        <v>55719.170268402719</v>
      </c>
      <c r="DV177" s="108">
        <f t="shared" si="231"/>
        <v>33082.500916391989</v>
      </c>
      <c r="DW177" s="108">
        <f t="shared" si="232"/>
        <v>22636.669352010729</v>
      </c>
      <c r="DX177" s="108">
        <f t="shared" si="233"/>
        <v>4690.4215464181616</v>
      </c>
      <c r="DY177" s="108">
        <f t="shared" si="234"/>
        <v>2762.0435677291866</v>
      </c>
      <c r="DZ177" s="108">
        <f t="shared" si="235"/>
        <v>1928.3779786889747</v>
      </c>
      <c r="EA177" s="108">
        <f t="shared" si="236"/>
        <v>3709.856452276485</v>
      </c>
      <c r="EB177" s="108">
        <f t="shared" si="237"/>
        <v>292.81624577710909</v>
      </c>
      <c r="EC177" s="108">
        <f t="shared" si="238"/>
        <v>3745.7372607183838</v>
      </c>
      <c r="ED177" s="108">
        <f>FH177*$ED$249</f>
        <v>67434.722424751089</v>
      </c>
      <c r="EE177" s="108">
        <f t="shared" si="186"/>
        <v>524247.47831591096</v>
      </c>
      <c r="EF177" s="108">
        <f t="shared" si="239"/>
        <v>216166.6024880707</v>
      </c>
      <c r="EG177" s="108">
        <f t="shared" si="187"/>
        <v>184141.92063798613</v>
      </c>
      <c r="EH177" s="108">
        <f t="shared" si="188"/>
        <v>123938.95518985412</v>
      </c>
      <c r="EI177" s="108">
        <f t="shared" si="240"/>
        <v>194414.85769045266</v>
      </c>
      <c r="EJ177" s="108">
        <f t="shared" si="189"/>
        <v>187936.45939366391</v>
      </c>
      <c r="EK177" s="108">
        <f t="shared" si="190"/>
        <v>556.4182967887208</v>
      </c>
      <c r="EL177" s="108">
        <f>SUMIF('20.01'!$BF:$BF,$B:$B,'20.01'!$E:$E)</f>
        <v>5921.98</v>
      </c>
      <c r="EM177" s="108">
        <f>SUMIF('20.01'!$BH:$BH,$B:$B,'20.01'!$E:$E)</f>
        <v>0</v>
      </c>
      <c r="EO177" s="115">
        <v>8.1723608914090039E-3</v>
      </c>
      <c r="EP177" s="107">
        <v>3.4064184148694343</v>
      </c>
      <c r="EQ177" s="108">
        <f t="shared" si="241"/>
        <v>5235.5999999999995</v>
      </c>
      <c r="ER177" s="107">
        <v>3.0862337465854175</v>
      </c>
      <c r="ES177" s="108">
        <f t="shared" si="191"/>
        <v>5235.5999999999995</v>
      </c>
      <c r="ET177" s="107">
        <v>1.6009275287015992</v>
      </c>
      <c r="EU177" s="108">
        <f t="shared" si="192"/>
        <v>5235.5999999999995</v>
      </c>
      <c r="EV177" s="108">
        <f t="shared" si="244"/>
        <v>5235.6000000000004</v>
      </c>
      <c r="EW177" s="108">
        <f t="shared" si="245"/>
        <v>5235.6000000000004</v>
      </c>
      <c r="EX177" s="108">
        <f t="shared" si="193"/>
        <v>5235.6000000000004</v>
      </c>
      <c r="EY177" s="108">
        <f t="shared" si="194"/>
        <v>5235.6000000000004</v>
      </c>
      <c r="EZ177" s="108">
        <f t="shared" si="195"/>
        <v>5235.6000000000004</v>
      </c>
      <c r="FA177" s="108">
        <f t="shared" si="196"/>
        <v>5235.6000000000004</v>
      </c>
      <c r="FB177" s="108">
        <f t="shared" si="197"/>
        <v>5235.6000000000004</v>
      </c>
      <c r="FC177" s="108">
        <f t="shared" si="198"/>
        <v>5235.6000000000004</v>
      </c>
      <c r="FD177" s="108">
        <f t="shared" si="199"/>
        <v>5235.6000000000004</v>
      </c>
      <c r="FE177" s="108">
        <f t="shared" si="200"/>
        <v>5235.6000000000004</v>
      </c>
      <c r="FF177" s="108">
        <f t="shared" si="201"/>
        <v>5235.6000000000004</v>
      </c>
      <c r="FG177" s="108">
        <f t="shared" si="202"/>
        <v>5235.6000000000004</v>
      </c>
      <c r="FH177" s="108">
        <f t="shared" si="242"/>
        <v>5235.5999999999995</v>
      </c>
      <c r="FI177" s="108">
        <v>0</v>
      </c>
    </row>
    <row r="178" spans="1:165" ht="12" customHeight="1" x14ac:dyDescent="0.25">
      <c r="A178" s="22">
        <f t="shared" si="243"/>
        <v>173</v>
      </c>
      <c r="B178" s="10" t="s">
        <v>171</v>
      </c>
      <c r="C178" s="28">
        <v>2021</v>
      </c>
      <c r="D178" s="282"/>
      <c r="E178" s="126">
        <f t="shared" si="175"/>
        <v>4181.7</v>
      </c>
      <c r="F178" s="11">
        <f>SUMIF(Площади!$A:$A,$B:$B,Площади!$C:$C)</f>
        <v>4181.7</v>
      </c>
      <c r="G178" s="11">
        <f>SUMIF(Площади!$A:$A,$B:$B,Площади!$G:$G)</f>
        <v>0</v>
      </c>
      <c r="H178" s="11">
        <f>SUMIF(Площади!$A:$A,$B:$B,Площади!$F:$F)</f>
        <v>712.9</v>
      </c>
      <c r="I178" s="124" t="s">
        <v>494</v>
      </c>
      <c r="J178" s="12">
        <v>39.75</v>
      </c>
      <c r="K178" s="27">
        <v>4.49</v>
      </c>
      <c r="L178" s="27">
        <v>7.61</v>
      </c>
      <c r="M178" s="27">
        <v>11.85</v>
      </c>
      <c r="N178" s="27">
        <v>6.1</v>
      </c>
      <c r="O178" s="27">
        <v>2.78</v>
      </c>
      <c r="P178" s="27">
        <v>1.6</v>
      </c>
      <c r="Q178" s="27">
        <v>5.09</v>
      </c>
      <c r="R178" s="27">
        <v>0.23</v>
      </c>
      <c r="S178" s="35">
        <f t="shared" si="167"/>
        <v>41.34</v>
      </c>
      <c r="T178" s="33">
        <f t="shared" si="167"/>
        <v>4.6696</v>
      </c>
      <c r="U178" s="33">
        <f t="shared" si="167"/>
        <v>7.9144000000000005</v>
      </c>
      <c r="V178" s="33">
        <f t="shared" si="166"/>
        <v>12.324</v>
      </c>
      <c r="W178" s="33">
        <f t="shared" si="166"/>
        <v>6.3439999999999994</v>
      </c>
      <c r="X178" s="33">
        <f t="shared" si="166"/>
        <v>2.8912</v>
      </c>
      <c r="Y178" s="33">
        <f t="shared" ref="Y178:AA233" si="249">P178*$S$1+P178</f>
        <v>1.6640000000000001</v>
      </c>
      <c r="Z178" s="33">
        <f t="shared" si="249"/>
        <v>5.2935999999999996</v>
      </c>
      <c r="AA178" s="33">
        <f t="shared" si="249"/>
        <v>0.23920000000000002</v>
      </c>
      <c r="AB178" s="36"/>
      <c r="AC178" s="36"/>
      <c r="AD178" s="122" t="s">
        <v>395</v>
      </c>
      <c r="AE178" s="37">
        <v>2</v>
      </c>
      <c r="AF178" s="38" t="s">
        <v>396</v>
      </c>
      <c r="AG178" s="282"/>
      <c r="AH178" s="26">
        <v>34.24</v>
      </c>
      <c r="AI178" s="26">
        <v>34.24</v>
      </c>
      <c r="AJ178" s="26">
        <v>2190</v>
      </c>
      <c r="AK178" s="26">
        <v>35.89</v>
      </c>
      <c r="AL178" s="26">
        <v>5.93</v>
      </c>
      <c r="AM178" s="282"/>
      <c r="AN178" s="15">
        <v>7.0000000000000001E-3</v>
      </c>
      <c r="AO178" s="15">
        <v>7.0000000000000001E-3</v>
      </c>
      <c r="AP178" s="16">
        <f t="shared" si="203"/>
        <v>4.193E-4</v>
      </c>
      <c r="AQ178" s="15">
        <f t="shared" si="204"/>
        <v>1.4E-2</v>
      </c>
      <c r="AR178" s="15">
        <v>3.23</v>
      </c>
      <c r="AS178" s="282"/>
      <c r="AT178" s="13">
        <f t="shared" si="205"/>
        <v>4.9902999999999995</v>
      </c>
      <c r="AU178" s="13">
        <f t="shared" si="206"/>
        <v>4.9902999999999995</v>
      </c>
      <c r="AV178" s="13">
        <f t="shared" si="207"/>
        <v>0.29891897000000001</v>
      </c>
      <c r="AW178" s="13">
        <f t="shared" si="208"/>
        <v>9.980599999999999</v>
      </c>
      <c r="AX178" s="13">
        <f t="shared" si="209"/>
        <v>2302.6669999999999</v>
      </c>
      <c r="AY178" s="26">
        <f t="shared" si="210"/>
        <v>4.0860863285266759E-2</v>
      </c>
      <c r="AZ178" s="26">
        <f t="shared" si="211"/>
        <v>4.0860863285266759E-2</v>
      </c>
      <c r="BA178" s="26">
        <f t="shared" si="212"/>
        <v>0.15654698909534401</v>
      </c>
      <c r="BB178" s="26">
        <f t="shared" si="213"/>
        <v>8.5659835473611209E-2</v>
      </c>
      <c r="BC178" s="26">
        <f t="shared" si="214"/>
        <v>3.2653742042709903</v>
      </c>
      <c r="BD178" s="282"/>
      <c r="BE178" s="108">
        <f t="shared" si="215"/>
        <v>402270.29176299437</v>
      </c>
      <c r="BF178" s="108">
        <f t="shared" si="216"/>
        <v>70296.960958211857</v>
      </c>
      <c r="BG178" s="108">
        <f t="shared" si="176"/>
        <v>21611.471347208608</v>
      </c>
      <c r="BH178" s="108">
        <f t="shared" si="177"/>
        <v>3594.0202618242251</v>
      </c>
      <c r="BI178" s="108">
        <f t="shared" si="178"/>
        <v>1282.045420107708</v>
      </c>
      <c r="BJ178" s="127">
        <f t="shared" si="247"/>
        <v>6963.983929071318</v>
      </c>
      <c r="BK178" s="108">
        <f>SUMIF('20.01'!$K:$K,$B:$B,'20.01'!$E:$E)</f>
        <v>36845.440000000002</v>
      </c>
      <c r="BL178" s="108">
        <f t="shared" si="217"/>
        <v>0</v>
      </c>
      <c r="BM178" s="108">
        <f>SUMIF('20.01'!$AI:$AI,$B:$B,'20.01'!$E:$E)</f>
        <v>0</v>
      </c>
      <c r="BN178" s="108">
        <f>SUMIF('20.01'!$L:$L,$B:$B,'20.01'!$E:$E)</f>
        <v>0</v>
      </c>
      <c r="BO178" s="108">
        <f>SUMIF('20.01'!$M:$M,$B:$B,'20.01'!$E:$E)</f>
        <v>0</v>
      </c>
      <c r="BP178" s="108">
        <f>SUMIF('20.01'!$N:$N,$B:$B,'20.01'!$E:$E)</f>
        <v>0</v>
      </c>
      <c r="BQ178" s="108">
        <f>SUMIF('20.01'!$O:$O,$B:$B,'20.01'!$E:$E)</f>
        <v>0</v>
      </c>
      <c r="BR178" s="108">
        <f>SUMIF('20.01'!$T:$T,$B:$B,'20.01'!$E:$E)</f>
        <v>0</v>
      </c>
      <c r="BS178" s="108">
        <f>SUMIF('20.01'!$AT:$AT,$B:$B,'20.01'!$E:$E)</f>
        <v>0</v>
      </c>
      <c r="BT178" s="108">
        <f>SUMIF('20.01'!$AO:$AO,$B:$B,'20.01'!$E:$E)</f>
        <v>0</v>
      </c>
      <c r="BU178" s="108">
        <f t="shared" si="218"/>
        <v>91747.28</v>
      </c>
      <c r="BV178" s="108">
        <f>SUMIF('20.01'!$AE:$AE,$B:$B,'20.01'!$E:$E)</f>
        <v>91747.28</v>
      </c>
      <c r="BW178" s="108">
        <f>SUMIF('20.01'!$AF:$AF,$B:$B,'20.01'!$E:$E)</f>
        <v>0</v>
      </c>
      <c r="BX178" s="108">
        <f>SUMIF('20.01'!$AG:$AG,$B:$B,'20.01'!$E:$E)</f>
        <v>0</v>
      </c>
      <c r="BY178" s="108">
        <f t="shared" si="219"/>
        <v>0</v>
      </c>
      <c r="BZ178" s="108">
        <f>SUMIF('20.01'!$AH:$AH,$B:$B,'20.01'!$E:$E)</f>
        <v>0</v>
      </c>
      <c r="CA178" s="108">
        <f>SUMIF('20.01'!$AP:$AP,$B:$B,'20.01'!$E:$E)</f>
        <v>0</v>
      </c>
      <c r="CB178" s="108">
        <f>SUMIF('20.01'!$AD:$AD,$B:$B,'20.01'!$E:$E)</f>
        <v>0</v>
      </c>
      <c r="CC178" s="108">
        <f t="shared" si="220"/>
        <v>0</v>
      </c>
      <c r="CD178" s="108">
        <f>SUMIF('20.01'!$Z:$Z,$B:$B,'20.01'!$E:$E)</f>
        <v>0</v>
      </c>
      <c r="CE178" s="108">
        <f>SUMIF('20.01'!$S:$S,$B:$B,'20.01'!$E:$E)</f>
        <v>0</v>
      </c>
      <c r="CF178" s="108">
        <f t="shared" si="221"/>
        <v>0</v>
      </c>
      <c r="CG178" s="108">
        <f>SUMIF('20.01'!$AJ:$AJ,$B:$B,'20.01'!$E:$E)</f>
        <v>0</v>
      </c>
      <c r="CH178" s="108">
        <f>SUMIF('20.01'!$AL:$AL,$B:$B,'20.01'!$E:$E)</f>
        <v>0</v>
      </c>
      <c r="CI178" s="108">
        <f>SUMIF('20.01'!$AM:$AM,$B:$B,'20.01'!$E:$E)</f>
        <v>0</v>
      </c>
      <c r="CJ178" s="108">
        <f>SUMIF('20.01'!$W:$W,$B:$B,'20.01'!$E:$E)</f>
        <v>0</v>
      </c>
      <c r="CK178" s="108">
        <f>SUMIF('20.01'!$AR:$AR,$B:$B,'20.01'!$E:$E)</f>
        <v>0</v>
      </c>
      <c r="CL178" s="108">
        <f t="shared" si="222"/>
        <v>0</v>
      </c>
      <c r="CM178" s="108">
        <f>SUMIF('20.01'!$P:$P,$B:$B,'20.01'!$E:$E)</f>
        <v>0</v>
      </c>
      <c r="CN178" s="108">
        <f>SUMIF('20.01'!$Q:$Q,$B:$B,'20.01'!$E:$E)</f>
        <v>0</v>
      </c>
      <c r="CO178" s="108">
        <f>SUMIF('20.01'!$AK:$AK,$B:$B,'20.01'!$E:$E)</f>
        <v>0</v>
      </c>
      <c r="CP178" s="108">
        <f>SUMIF('20.01'!$U:$U,$B:$B,'20.01'!$E:$E)</f>
        <v>0</v>
      </c>
      <c r="CQ178" s="108">
        <f>SUMIF('20.01'!$R:$R,$B:$B,'20.01'!$E:$E)</f>
        <v>0</v>
      </c>
      <c r="CR178" s="108">
        <f>SUMIF('20.01'!$V:$V,$B:$B,'20.01'!$E:$E)</f>
        <v>0</v>
      </c>
      <c r="CS178" s="108">
        <f t="shared" si="223"/>
        <v>0</v>
      </c>
      <c r="CT178" s="108">
        <f>SUMIF('20.01'!$AQ:$AQ,$B:$B,'20.01'!$E:$E)</f>
        <v>0</v>
      </c>
      <c r="CU178" s="108">
        <f>SUMIF('20.01'!$AC:$AC,$B:$B,'20.01'!$E:$E)</f>
        <v>0</v>
      </c>
      <c r="CV178" s="108">
        <f>SUMIF('20.01'!$AS:$AS,$B:$B,'20.01'!$E:$E)</f>
        <v>0</v>
      </c>
      <c r="CW178" s="108">
        <f t="shared" si="224"/>
        <v>237485.43</v>
      </c>
      <c r="CX178" s="108">
        <f>SUMIF('20.01'!$AB:$AB,$B:$B,'20.01'!$E:$E)</f>
        <v>237485.43</v>
      </c>
      <c r="CY178" s="108">
        <f>SUMIF('20.01'!$AA:$AA,$B:$B,'20.01'!$E:$E)</f>
        <v>0</v>
      </c>
      <c r="CZ178" s="108">
        <f>SUMIF('20.01'!$AN:$AN,$B:$B,'20.01'!$E:$E)</f>
        <v>0</v>
      </c>
      <c r="DA178" s="108">
        <f>SUMIF('20.01'!$X:$X,$B:$B,'20.01'!$E:$E)</f>
        <v>0</v>
      </c>
      <c r="DB178" s="108">
        <f>SUMIF('20.01'!$Y:$Y,$B:$B,'20.01'!$E:$E)</f>
        <v>0</v>
      </c>
      <c r="DC178" s="108">
        <f t="shared" si="225"/>
        <v>2740.620804782468</v>
      </c>
      <c r="DD178" s="127">
        <f t="shared" si="226"/>
        <v>361417.37736695918</v>
      </c>
      <c r="DE178" s="108">
        <f t="shared" si="248"/>
        <v>292258.18565803423</v>
      </c>
      <c r="DF178" s="127">
        <f t="shared" si="227"/>
        <v>647.62446540615701</v>
      </c>
      <c r="DG178" s="127">
        <f t="shared" si="179"/>
        <v>296.69664965732068</v>
      </c>
      <c r="DH178" s="127">
        <f t="shared" si="180"/>
        <v>350.92781574883639</v>
      </c>
      <c r="DI178" s="108">
        <f>SUMIF('20.01'!$AZ:$AZ,$B:$B,'20.01'!$E:$E)+FH178*$DI$249</f>
        <v>415.54810685148516</v>
      </c>
      <c r="DJ178" s="108">
        <f>SUMIF('20.01'!$AY:$AY,$B:$B,'20.01'!$E:$E)</f>
        <v>0</v>
      </c>
      <c r="DK178" s="108">
        <f t="shared" si="181"/>
        <v>596.8146674826603</v>
      </c>
      <c r="DL178" s="108">
        <f>SUMIF('20.01'!$AX:$AX,$B:$B,'20.01'!$E:$E)</f>
        <v>0</v>
      </c>
      <c r="DM178" s="108">
        <f t="shared" si="182"/>
        <v>66901.796349927841</v>
      </c>
      <c r="DN178" s="108">
        <f>SUMIF('20.01'!$BA:$BA,$B:$B,'20.01'!$E:$E)</f>
        <v>0</v>
      </c>
      <c r="DO178" s="108">
        <f t="shared" si="183"/>
        <v>597.40811925675644</v>
      </c>
      <c r="DP178" s="108">
        <f>SUMIF('20.01'!$AW:$AW,$B:$B,'20.01'!$E:$E)</f>
        <v>0</v>
      </c>
      <c r="DQ178" s="108">
        <f t="shared" si="228"/>
        <v>316601.05563118454</v>
      </c>
      <c r="DR178" s="108">
        <f t="shared" si="229"/>
        <v>262162.91749675234</v>
      </c>
      <c r="DS178" s="108">
        <f t="shared" si="184"/>
        <v>84309.662318666218</v>
      </c>
      <c r="DT178" s="108">
        <f t="shared" si="185"/>
        <v>177853.25517808611</v>
      </c>
      <c r="DU178" s="108">
        <f t="shared" si="230"/>
        <v>44503.18097474589</v>
      </c>
      <c r="DV178" s="108">
        <f t="shared" si="231"/>
        <v>26423.159538940399</v>
      </c>
      <c r="DW178" s="108">
        <f t="shared" si="232"/>
        <v>18080.021435805495</v>
      </c>
      <c r="DX178" s="108">
        <f t="shared" si="233"/>
        <v>3746.2632326107459</v>
      </c>
      <c r="DY178" s="108">
        <f t="shared" si="234"/>
        <v>2206.0580615732938</v>
      </c>
      <c r="DZ178" s="108">
        <f t="shared" si="235"/>
        <v>1540.2051710374521</v>
      </c>
      <c r="EA178" s="108">
        <f t="shared" si="236"/>
        <v>2963.0809699909419</v>
      </c>
      <c r="EB178" s="108">
        <f t="shared" si="237"/>
        <v>233.87380528805426</v>
      </c>
      <c r="EC178" s="108">
        <f t="shared" si="238"/>
        <v>2991.7391517965589</v>
      </c>
      <c r="ED178" s="108">
        <f t="shared" ref="ED178:ED200" si="250">FH178*$ED$249</f>
        <v>53860.451288024597</v>
      </c>
      <c r="EE178" s="108">
        <f t="shared" si="186"/>
        <v>418719.09238170309</v>
      </c>
      <c r="EF178" s="108">
        <f t="shared" si="239"/>
        <v>172653.35045159393</v>
      </c>
      <c r="EG178" s="108">
        <f t="shared" si="187"/>
        <v>147075.07631061703</v>
      </c>
      <c r="EH178" s="108">
        <f t="shared" si="188"/>
        <v>98990.665619492109</v>
      </c>
      <c r="EI178" s="108">
        <f t="shared" si="240"/>
        <v>156071.88005485132</v>
      </c>
      <c r="EJ178" s="108">
        <f t="shared" si="189"/>
        <v>150161.06233524266</v>
      </c>
      <c r="EK178" s="108">
        <f t="shared" si="190"/>
        <v>444.57771960866017</v>
      </c>
      <c r="EL178" s="108">
        <f>SUMIF('20.01'!$BF:$BF,$B:$B,'20.01'!$E:$E)</f>
        <v>5466.24</v>
      </c>
      <c r="EM178" s="108">
        <f>SUMIF('20.01'!$BH:$BH,$B:$B,'20.01'!$E:$E)</f>
        <v>0</v>
      </c>
      <c r="EO178" s="115">
        <v>6.5297090154840896E-3</v>
      </c>
      <c r="EP178" s="107">
        <v>3.406417847995213</v>
      </c>
      <c r="EQ178" s="108">
        <f t="shared" si="241"/>
        <v>4181.6999999999989</v>
      </c>
      <c r="ER178" s="107">
        <v>3.086231056852184</v>
      </c>
      <c r="ES178" s="108">
        <f t="shared" si="191"/>
        <v>4181.6999999999989</v>
      </c>
      <c r="ET178" s="107">
        <v>1.6009260849790545</v>
      </c>
      <c r="EU178" s="108">
        <f t="shared" si="192"/>
        <v>4181.6999999999989</v>
      </c>
      <c r="EV178" s="108">
        <f t="shared" si="244"/>
        <v>4181.7</v>
      </c>
      <c r="EW178" s="108">
        <f t="shared" si="245"/>
        <v>4181.7</v>
      </c>
      <c r="EX178" s="108">
        <f t="shared" si="193"/>
        <v>4181.7</v>
      </c>
      <c r="EY178" s="108">
        <f t="shared" si="194"/>
        <v>4181.7</v>
      </c>
      <c r="EZ178" s="108">
        <f t="shared" si="195"/>
        <v>4181.7</v>
      </c>
      <c r="FA178" s="108">
        <f t="shared" si="196"/>
        <v>4181.7</v>
      </c>
      <c r="FB178" s="108">
        <f t="shared" si="197"/>
        <v>4181.7</v>
      </c>
      <c r="FC178" s="108">
        <f t="shared" si="198"/>
        <v>4181.7</v>
      </c>
      <c r="FD178" s="108">
        <f t="shared" si="199"/>
        <v>4181.7</v>
      </c>
      <c r="FE178" s="108">
        <f t="shared" si="200"/>
        <v>4181.7</v>
      </c>
      <c r="FF178" s="108">
        <f t="shared" si="201"/>
        <v>4181.7</v>
      </c>
      <c r="FG178" s="108">
        <f t="shared" si="202"/>
        <v>4181.7</v>
      </c>
      <c r="FH178" s="108">
        <f t="shared" si="242"/>
        <v>4181.6999999999989</v>
      </c>
      <c r="FI178" s="108">
        <v>4181.6999999999989</v>
      </c>
    </row>
    <row r="179" spans="1:165" ht="12" customHeight="1" x14ac:dyDescent="0.25">
      <c r="A179" s="22">
        <f t="shared" si="243"/>
        <v>174</v>
      </c>
      <c r="B179" s="10" t="s">
        <v>172</v>
      </c>
      <c r="C179" s="28">
        <v>2021</v>
      </c>
      <c r="D179" s="282"/>
      <c r="E179" s="126">
        <f t="shared" si="175"/>
        <v>3577.7</v>
      </c>
      <c r="F179" s="11">
        <f>SUMIF(Площади!$A:$A,$B:$B,Площади!$C:$C)</f>
        <v>3577.7</v>
      </c>
      <c r="G179" s="11">
        <f>SUMIF(Площади!$A:$A,$B:$B,Площади!$G:$G)</f>
        <v>0</v>
      </c>
      <c r="H179" s="11">
        <f>SUMIF(Площади!$A:$A,$B:$B,Площади!$F:$F)</f>
        <v>577.9</v>
      </c>
      <c r="I179" s="124" t="s">
        <v>494</v>
      </c>
      <c r="J179" s="12">
        <v>39.75</v>
      </c>
      <c r="K179" s="27">
        <v>4.49</v>
      </c>
      <c r="L179" s="27">
        <v>7.61</v>
      </c>
      <c r="M179" s="27">
        <v>11.85</v>
      </c>
      <c r="N179" s="27">
        <v>6.1</v>
      </c>
      <c r="O179" s="27">
        <v>2.78</v>
      </c>
      <c r="P179" s="27">
        <v>1.6</v>
      </c>
      <c r="Q179" s="27">
        <v>5.09</v>
      </c>
      <c r="R179" s="27">
        <v>0.23</v>
      </c>
      <c r="S179" s="35">
        <f t="shared" si="167"/>
        <v>41.34</v>
      </c>
      <c r="T179" s="33">
        <f t="shared" si="167"/>
        <v>4.6696</v>
      </c>
      <c r="U179" s="33">
        <f t="shared" si="167"/>
        <v>7.9144000000000005</v>
      </c>
      <c r="V179" s="33">
        <f t="shared" si="167"/>
        <v>12.324</v>
      </c>
      <c r="W179" s="33">
        <f t="shared" si="167"/>
        <v>6.3439999999999994</v>
      </c>
      <c r="X179" s="33">
        <f t="shared" si="167"/>
        <v>2.8912</v>
      </c>
      <c r="Y179" s="33">
        <f t="shared" si="249"/>
        <v>1.6640000000000001</v>
      </c>
      <c r="Z179" s="33">
        <f t="shared" si="249"/>
        <v>5.2935999999999996</v>
      </c>
      <c r="AA179" s="33">
        <f t="shared" si="249"/>
        <v>0.23920000000000002</v>
      </c>
      <c r="AB179" s="36"/>
      <c r="AC179" s="36"/>
      <c r="AD179" s="122" t="s">
        <v>395</v>
      </c>
      <c r="AE179" s="37">
        <v>2</v>
      </c>
      <c r="AF179" s="38" t="s">
        <v>396</v>
      </c>
      <c r="AG179" s="282"/>
      <c r="AH179" s="26">
        <v>34.24</v>
      </c>
      <c r="AI179" s="26">
        <v>34.24</v>
      </c>
      <c r="AJ179" s="26">
        <v>2190</v>
      </c>
      <c r="AK179" s="26">
        <v>35.89</v>
      </c>
      <c r="AL179" s="26">
        <v>5.93</v>
      </c>
      <c r="AM179" s="282"/>
      <c r="AN179" s="15">
        <v>7.0000000000000001E-3</v>
      </c>
      <c r="AO179" s="15">
        <v>7.0000000000000001E-3</v>
      </c>
      <c r="AP179" s="16">
        <f t="shared" si="203"/>
        <v>4.193E-4</v>
      </c>
      <c r="AQ179" s="15">
        <f t="shared" si="204"/>
        <v>1.4E-2</v>
      </c>
      <c r="AR179" s="15">
        <v>3.23</v>
      </c>
      <c r="AS179" s="282"/>
      <c r="AT179" s="13">
        <f t="shared" si="205"/>
        <v>4.0453000000000001</v>
      </c>
      <c r="AU179" s="13">
        <f t="shared" si="206"/>
        <v>4.0453000000000001</v>
      </c>
      <c r="AV179" s="13">
        <f t="shared" si="207"/>
        <v>0.24231347</v>
      </c>
      <c r="AW179" s="13">
        <f t="shared" si="208"/>
        <v>8.0906000000000002</v>
      </c>
      <c r="AX179" s="13">
        <f t="shared" si="209"/>
        <v>1866.617</v>
      </c>
      <c r="AY179" s="26">
        <f t="shared" si="210"/>
        <v>3.8715116415574256E-2</v>
      </c>
      <c r="AZ179" s="26">
        <f t="shared" si="211"/>
        <v>3.8715116415574256E-2</v>
      </c>
      <c r="BA179" s="26">
        <f t="shared" si="212"/>
        <v>0.14832615906867541</v>
      </c>
      <c r="BB179" s="26">
        <f t="shared" si="213"/>
        <v>8.1161537859518698E-2</v>
      </c>
      <c r="BC179" s="26">
        <f t="shared" si="214"/>
        <v>3.0938979819437069</v>
      </c>
      <c r="BD179" s="282"/>
      <c r="BE179" s="108">
        <f t="shared" si="215"/>
        <v>286583.57990015182</v>
      </c>
      <c r="BF179" s="108">
        <f t="shared" si="216"/>
        <v>90935.491252647145</v>
      </c>
      <c r="BG179" s="108">
        <f t="shared" si="176"/>
        <v>18489.934963987911</v>
      </c>
      <c r="BH179" s="108">
        <f t="shared" si="177"/>
        <v>3074.9040559410123</v>
      </c>
      <c r="BI179" s="108">
        <f t="shared" si="178"/>
        <v>1096.8682352917108</v>
      </c>
      <c r="BJ179" s="127">
        <f t="shared" si="247"/>
        <v>5958.1139974265143</v>
      </c>
      <c r="BK179" s="108">
        <f>SUMIF('20.01'!$K:$K,$B:$B,'20.01'!$E:$E)</f>
        <v>62315.67</v>
      </c>
      <c r="BL179" s="108">
        <f t="shared" si="217"/>
        <v>35843.699999999997</v>
      </c>
      <c r="BM179" s="108">
        <f>SUMIF('20.01'!$AI:$AI,$B:$B,'20.01'!$E:$E)</f>
        <v>0</v>
      </c>
      <c r="BN179" s="108">
        <f>SUMIF('20.01'!$L:$L,$B:$B,'20.01'!$E:$E)</f>
        <v>35843.699999999997</v>
      </c>
      <c r="BO179" s="108">
        <f>SUMIF('20.01'!$M:$M,$B:$B,'20.01'!$E:$E)</f>
        <v>0</v>
      </c>
      <c r="BP179" s="108">
        <f>SUMIF('20.01'!$N:$N,$B:$B,'20.01'!$E:$E)</f>
        <v>0</v>
      </c>
      <c r="BQ179" s="108">
        <f>SUMIF('20.01'!$O:$O,$B:$B,'20.01'!$E:$E)</f>
        <v>0</v>
      </c>
      <c r="BR179" s="108">
        <f>SUMIF('20.01'!$T:$T,$B:$B,'20.01'!$E:$E)</f>
        <v>0</v>
      </c>
      <c r="BS179" s="108">
        <f>SUMIF('20.01'!$AT:$AT,$B:$B,'20.01'!$E:$E)</f>
        <v>0</v>
      </c>
      <c r="BT179" s="108">
        <f>SUMIF('20.01'!$AO:$AO,$B:$B,'20.01'!$E:$E)</f>
        <v>0</v>
      </c>
      <c r="BU179" s="108">
        <f t="shared" si="218"/>
        <v>145459.62</v>
      </c>
      <c r="BV179" s="108">
        <f>SUMIF('20.01'!$AE:$AE,$B:$B,'20.01'!$E:$E)</f>
        <v>145459.62</v>
      </c>
      <c r="BW179" s="108">
        <f>SUMIF('20.01'!$AF:$AF,$B:$B,'20.01'!$E:$E)</f>
        <v>0</v>
      </c>
      <c r="BX179" s="108">
        <f>SUMIF('20.01'!$AG:$AG,$B:$B,'20.01'!$E:$E)</f>
        <v>0</v>
      </c>
      <c r="BY179" s="108">
        <f t="shared" si="219"/>
        <v>0</v>
      </c>
      <c r="BZ179" s="108">
        <f>SUMIF('20.01'!$AH:$AH,$B:$B,'20.01'!$E:$E)</f>
        <v>0</v>
      </c>
      <c r="CA179" s="108">
        <f>SUMIF('20.01'!$AP:$AP,$B:$B,'20.01'!$E:$E)</f>
        <v>0</v>
      </c>
      <c r="CB179" s="108">
        <f>SUMIF('20.01'!$AD:$AD,$B:$B,'20.01'!$E:$E)</f>
        <v>0</v>
      </c>
      <c r="CC179" s="108">
        <f t="shared" si="220"/>
        <v>0</v>
      </c>
      <c r="CD179" s="108">
        <f>SUMIF('20.01'!$Z:$Z,$B:$B,'20.01'!$E:$E)</f>
        <v>0</v>
      </c>
      <c r="CE179" s="108">
        <f>SUMIF('20.01'!$S:$S,$B:$B,'20.01'!$E:$E)</f>
        <v>0</v>
      </c>
      <c r="CF179" s="108">
        <f t="shared" si="221"/>
        <v>0</v>
      </c>
      <c r="CG179" s="108">
        <f>SUMIF('20.01'!$AJ:$AJ,$B:$B,'20.01'!$E:$E)</f>
        <v>0</v>
      </c>
      <c r="CH179" s="108">
        <f>SUMIF('20.01'!$AL:$AL,$B:$B,'20.01'!$E:$E)</f>
        <v>0</v>
      </c>
      <c r="CI179" s="108">
        <f>SUMIF('20.01'!$AM:$AM,$B:$B,'20.01'!$E:$E)</f>
        <v>0</v>
      </c>
      <c r="CJ179" s="108">
        <f>SUMIF('20.01'!$W:$W,$B:$B,'20.01'!$E:$E)</f>
        <v>0</v>
      </c>
      <c r="CK179" s="108">
        <f>SUMIF('20.01'!$AR:$AR,$B:$B,'20.01'!$E:$E)</f>
        <v>0</v>
      </c>
      <c r="CL179" s="108">
        <f t="shared" si="222"/>
        <v>0</v>
      </c>
      <c r="CM179" s="108">
        <f>SUMIF('20.01'!$P:$P,$B:$B,'20.01'!$E:$E)</f>
        <v>0</v>
      </c>
      <c r="CN179" s="108">
        <f>SUMIF('20.01'!$Q:$Q,$B:$B,'20.01'!$E:$E)</f>
        <v>0</v>
      </c>
      <c r="CO179" s="108">
        <f>SUMIF('20.01'!$AK:$AK,$B:$B,'20.01'!$E:$E)</f>
        <v>0</v>
      </c>
      <c r="CP179" s="108">
        <f>SUMIF('20.01'!$U:$U,$B:$B,'20.01'!$E:$E)</f>
        <v>0</v>
      </c>
      <c r="CQ179" s="108">
        <f>SUMIF('20.01'!$R:$R,$B:$B,'20.01'!$E:$E)</f>
        <v>0</v>
      </c>
      <c r="CR179" s="108">
        <f>SUMIF('20.01'!$V:$V,$B:$B,'20.01'!$E:$E)</f>
        <v>12000</v>
      </c>
      <c r="CS179" s="108">
        <f t="shared" si="223"/>
        <v>0</v>
      </c>
      <c r="CT179" s="108">
        <f>SUMIF('20.01'!$AQ:$AQ,$B:$B,'20.01'!$E:$E)</f>
        <v>0</v>
      </c>
      <c r="CU179" s="108">
        <f>SUMIF('20.01'!$AC:$AC,$B:$B,'20.01'!$E:$E)</f>
        <v>0</v>
      </c>
      <c r="CV179" s="108">
        <f>SUMIF('20.01'!$AS:$AS,$B:$B,'20.01'!$E:$E)</f>
        <v>0</v>
      </c>
      <c r="CW179" s="108">
        <f t="shared" si="224"/>
        <v>0</v>
      </c>
      <c r="CX179" s="108">
        <f>SUMIF('20.01'!$AB:$AB,$B:$B,'20.01'!$E:$E)</f>
        <v>0</v>
      </c>
      <c r="CY179" s="108">
        <f>SUMIF('20.01'!$AA:$AA,$B:$B,'20.01'!$E:$E)</f>
        <v>0</v>
      </c>
      <c r="CZ179" s="108">
        <f>SUMIF('20.01'!$AN:$AN,$B:$B,'20.01'!$E:$E)</f>
        <v>0</v>
      </c>
      <c r="DA179" s="108">
        <f>SUMIF('20.01'!$X:$X,$B:$B,'20.01'!$E:$E)</f>
        <v>0</v>
      </c>
      <c r="DB179" s="108">
        <f>SUMIF('20.01'!$Y:$Y,$B:$B,'20.01'!$E:$E)</f>
        <v>0</v>
      </c>
      <c r="DC179" s="108">
        <f t="shared" si="225"/>
        <v>2344.7686475046603</v>
      </c>
      <c r="DD179" s="127">
        <f t="shared" si="226"/>
        <v>309214.66174182028</v>
      </c>
      <c r="DE179" s="108">
        <f t="shared" si="248"/>
        <v>250044.74515836843</v>
      </c>
      <c r="DF179" s="127">
        <f t="shared" si="227"/>
        <v>554.08232295085929</v>
      </c>
      <c r="DG179" s="127">
        <f t="shared" si="179"/>
        <v>253.84212245713377</v>
      </c>
      <c r="DH179" s="127">
        <f t="shared" si="180"/>
        <v>300.24020049372552</v>
      </c>
      <c r="DI179" s="108">
        <f>SUMIF('20.01'!$AZ:$AZ,$B:$B,'20.01'!$E:$E)+FH179*$DI$249</f>
        <v>355.52681012089784</v>
      </c>
      <c r="DJ179" s="108">
        <f>SUMIF('20.01'!$AY:$AY,$B:$B,'20.01'!$E:$E)</f>
        <v>0</v>
      </c>
      <c r="DK179" s="108">
        <f t="shared" si="181"/>
        <v>510.61143454879925</v>
      </c>
      <c r="DL179" s="108">
        <f>SUMIF('20.01'!$AX:$AX,$B:$B,'20.01'!$E:$E)</f>
        <v>0</v>
      </c>
      <c r="DM179" s="108">
        <f t="shared" si="182"/>
        <v>57238.57684700883</v>
      </c>
      <c r="DN179" s="108">
        <f>SUMIF('20.01'!$BA:$BA,$B:$B,'20.01'!$E:$E)</f>
        <v>0</v>
      </c>
      <c r="DO179" s="108">
        <f t="shared" si="183"/>
        <v>511.11916882246402</v>
      </c>
      <c r="DP179" s="108">
        <f>SUMIF('20.01'!$AW:$AW,$B:$B,'20.01'!$E:$E)</f>
        <v>0</v>
      </c>
      <c r="DQ179" s="108">
        <f t="shared" si="228"/>
        <v>270871.55863206089</v>
      </c>
      <c r="DR179" s="108">
        <f t="shared" si="229"/>
        <v>224296.40335943061</v>
      </c>
      <c r="DS179" s="108">
        <f t="shared" si="184"/>
        <v>72132.070420520889</v>
      </c>
      <c r="DT179" s="108">
        <f t="shared" si="185"/>
        <v>152164.33293890971</v>
      </c>
      <c r="DU179" s="108">
        <f t="shared" si="230"/>
        <v>38075.192044706317</v>
      </c>
      <c r="DV179" s="108">
        <f t="shared" si="231"/>
        <v>22606.628376609293</v>
      </c>
      <c r="DW179" s="108">
        <f t="shared" si="232"/>
        <v>15468.563668097024</v>
      </c>
      <c r="DX179" s="108">
        <f t="shared" si="233"/>
        <v>3205.1572248873586</v>
      </c>
      <c r="DY179" s="108">
        <f t="shared" si="234"/>
        <v>1887.4175399695755</v>
      </c>
      <c r="DZ179" s="108">
        <f t="shared" si="235"/>
        <v>1317.7396849177831</v>
      </c>
      <c r="EA179" s="108">
        <f t="shared" si="236"/>
        <v>2535.0969190368974</v>
      </c>
      <c r="EB179" s="108">
        <f t="shared" si="237"/>
        <v>200.0933383980371</v>
      </c>
      <c r="EC179" s="108">
        <f t="shared" si="238"/>
        <v>2559.6157456016813</v>
      </c>
      <c r="ED179" s="108">
        <f t="shared" si="250"/>
        <v>46080.908858398645</v>
      </c>
      <c r="EE179" s="108">
        <f t="shared" si="186"/>
        <v>358239.78210154228</v>
      </c>
      <c r="EF179" s="108">
        <f t="shared" si="239"/>
        <v>147715.49654701859</v>
      </c>
      <c r="EG179" s="108">
        <f t="shared" si="187"/>
        <v>125831.71928079359</v>
      </c>
      <c r="EH179" s="108">
        <f t="shared" si="188"/>
        <v>84692.566273730059</v>
      </c>
      <c r="EI179" s="108">
        <f t="shared" si="240"/>
        <v>133139.18745499439</v>
      </c>
      <c r="EJ179" s="108">
        <f t="shared" si="189"/>
        <v>128432.04224642544</v>
      </c>
      <c r="EK179" s="108">
        <f t="shared" si="190"/>
        <v>380.24520856894651</v>
      </c>
      <c r="EL179" s="108">
        <f>SUMIF('20.01'!$BF:$BF,$B:$B,'20.01'!$E:$E)</f>
        <v>4326.8999999999996</v>
      </c>
      <c r="EM179" s="108">
        <f>SUMIF('20.01'!$BH:$BH,$B:$B,'20.01'!$E:$E)</f>
        <v>0</v>
      </c>
      <c r="EO179" s="115">
        <v>5.5848290568246296E-3</v>
      </c>
      <c r="EP179" s="107">
        <v>3.4064174044349991</v>
      </c>
      <c r="EQ179" s="108">
        <f t="shared" si="241"/>
        <v>3577.6999999999994</v>
      </c>
      <c r="ER179" s="107">
        <v>3.0862294678560449</v>
      </c>
      <c r="ES179" s="108">
        <f t="shared" si="191"/>
        <v>3577.6999999999994</v>
      </c>
      <c r="ET179" s="107">
        <v>1.6009274237297617</v>
      </c>
      <c r="EU179" s="108">
        <f t="shared" si="192"/>
        <v>3577.6999999999994</v>
      </c>
      <c r="EV179" s="108">
        <f t="shared" si="244"/>
        <v>3577.7</v>
      </c>
      <c r="EW179" s="108">
        <f t="shared" si="245"/>
        <v>3577.7</v>
      </c>
      <c r="EX179" s="108">
        <f t="shared" si="193"/>
        <v>3577.7</v>
      </c>
      <c r="EY179" s="108">
        <f t="shared" si="194"/>
        <v>3577.7</v>
      </c>
      <c r="EZ179" s="108">
        <f t="shared" si="195"/>
        <v>3577.7</v>
      </c>
      <c r="FA179" s="108">
        <f t="shared" si="196"/>
        <v>3577.7</v>
      </c>
      <c r="FB179" s="108">
        <f t="shared" si="197"/>
        <v>3577.7</v>
      </c>
      <c r="FC179" s="108">
        <f t="shared" si="198"/>
        <v>3577.7</v>
      </c>
      <c r="FD179" s="108">
        <f t="shared" si="199"/>
        <v>3577.7</v>
      </c>
      <c r="FE179" s="108">
        <f t="shared" si="200"/>
        <v>3577.7</v>
      </c>
      <c r="FF179" s="108">
        <f t="shared" si="201"/>
        <v>3577.7</v>
      </c>
      <c r="FG179" s="108">
        <f t="shared" si="202"/>
        <v>3577.7</v>
      </c>
      <c r="FH179" s="108">
        <f t="shared" si="242"/>
        <v>3577.6999999999994</v>
      </c>
      <c r="FI179" s="108">
        <v>3577.6999999999994</v>
      </c>
    </row>
    <row r="180" spans="1:165" ht="12" customHeight="1" x14ac:dyDescent="0.25">
      <c r="A180" s="22">
        <f t="shared" si="243"/>
        <v>175</v>
      </c>
      <c r="B180" s="10" t="s">
        <v>173</v>
      </c>
      <c r="C180" s="28">
        <v>2021</v>
      </c>
      <c r="D180" s="282"/>
      <c r="E180" s="126">
        <f t="shared" si="175"/>
        <v>4230.1000000000004</v>
      </c>
      <c r="F180" s="11">
        <f>SUMIF(Площади!$A:$A,$B:$B,Площади!$C:$C)</f>
        <v>4230.1000000000004</v>
      </c>
      <c r="G180" s="11">
        <f>SUMIF(Площади!$A:$A,$B:$B,Площади!$G:$G)</f>
        <v>0</v>
      </c>
      <c r="H180" s="11">
        <f>SUMIF(Площади!$A:$A,$B:$B,Площади!$F:$F)</f>
        <v>712.9</v>
      </c>
      <c r="I180" s="124" t="s">
        <v>494</v>
      </c>
      <c r="J180" s="12">
        <v>39.75</v>
      </c>
      <c r="K180" s="27">
        <v>4.49</v>
      </c>
      <c r="L180" s="27">
        <v>7.61</v>
      </c>
      <c r="M180" s="27">
        <v>11.85</v>
      </c>
      <c r="N180" s="27">
        <v>6.1</v>
      </c>
      <c r="O180" s="27">
        <v>2.78</v>
      </c>
      <c r="P180" s="27">
        <v>1.6</v>
      </c>
      <c r="Q180" s="27">
        <v>5.09</v>
      </c>
      <c r="R180" s="27">
        <v>0.23</v>
      </c>
      <c r="S180" s="35">
        <f t="shared" ref="S180:X222" si="251">J180*$S$1+J180</f>
        <v>41.34</v>
      </c>
      <c r="T180" s="33">
        <f t="shared" si="251"/>
        <v>4.6696</v>
      </c>
      <c r="U180" s="33">
        <f t="shared" si="251"/>
        <v>7.9144000000000005</v>
      </c>
      <c r="V180" s="33">
        <f t="shared" si="251"/>
        <v>12.324</v>
      </c>
      <c r="W180" s="33">
        <f t="shared" si="251"/>
        <v>6.3439999999999994</v>
      </c>
      <c r="X180" s="33">
        <f t="shared" si="251"/>
        <v>2.8912</v>
      </c>
      <c r="Y180" s="33">
        <f t="shared" si="249"/>
        <v>1.6640000000000001</v>
      </c>
      <c r="Z180" s="33">
        <f t="shared" si="249"/>
        <v>5.2935999999999996</v>
      </c>
      <c r="AA180" s="33">
        <f t="shared" si="249"/>
        <v>0.23920000000000002</v>
      </c>
      <c r="AB180" s="36"/>
      <c r="AC180" s="36"/>
      <c r="AD180" s="122" t="s">
        <v>395</v>
      </c>
      <c r="AE180" s="37">
        <v>2</v>
      </c>
      <c r="AF180" s="38" t="s">
        <v>396</v>
      </c>
      <c r="AG180" s="282"/>
      <c r="AH180" s="26">
        <v>34.24</v>
      </c>
      <c r="AI180" s="26">
        <v>34.24</v>
      </c>
      <c r="AJ180" s="26">
        <v>2190</v>
      </c>
      <c r="AK180" s="26">
        <v>35.89</v>
      </c>
      <c r="AL180" s="26">
        <v>5.93</v>
      </c>
      <c r="AM180" s="282"/>
      <c r="AN180" s="15">
        <v>7.0000000000000001E-3</v>
      </c>
      <c r="AO180" s="15">
        <v>7.0000000000000001E-3</v>
      </c>
      <c r="AP180" s="16">
        <f t="shared" si="203"/>
        <v>4.193E-4</v>
      </c>
      <c r="AQ180" s="15">
        <f t="shared" si="204"/>
        <v>1.4E-2</v>
      </c>
      <c r="AR180" s="15">
        <v>3.23</v>
      </c>
      <c r="AS180" s="282"/>
      <c r="AT180" s="13">
        <f t="shared" si="205"/>
        <v>4.9902999999999995</v>
      </c>
      <c r="AU180" s="13">
        <f t="shared" si="206"/>
        <v>4.9902999999999995</v>
      </c>
      <c r="AV180" s="13">
        <f t="shared" si="207"/>
        <v>0.29891897000000001</v>
      </c>
      <c r="AW180" s="13">
        <f t="shared" si="208"/>
        <v>9.980599999999999</v>
      </c>
      <c r="AX180" s="13">
        <f t="shared" si="209"/>
        <v>2302.6669999999999</v>
      </c>
      <c r="AY180" s="26">
        <f t="shared" si="210"/>
        <v>4.0393341055766994E-2</v>
      </c>
      <c r="AZ180" s="26">
        <f t="shared" si="211"/>
        <v>4.0393341055766994E-2</v>
      </c>
      <c r="BA180" s="26">
        <f t="shared" si="212"/>
        <v>0.15475580820784376</v>
      </c>
      <c r="BB180" s="26">
        <f t="shared" si="213"/>
        <v>8.4679731921231155E-2</v>
      </c>
      <c r="BC180" s="26">
        <f t="shared" si="214"/>
        <v>3.2280124134181221</v>
      </c>
      <c r="BD180" s="282"/>
      <c r="BE180" s="108">
        <f t="shared" si="215"/>
        <v>103016.34830299695</v>
      </c>
      <c r="BF180" s="108">
        <f t="shared" si="216"/>
        <v>92225.476894882944</v>
      </c>
      <c r="BG180" s="108">
        <f t="shared" si="176"/>
        <v>21861.607706393846</v>
      </c>
      <c r="BH180" s="108">
        <f t="shared" si="177"/>
        <v>3635.6183154082451</v>
      </c>
      <c r="BI180" s="108">
        <f t="shared" si="178"/>
        <v>1296.8841216724338</v>
      </c>
      <c r="BJ180" s="127">
        <f t="shared" si="247"/>
        <v>7044.5867514084184</v>
      </c>
      <c r="BK180" s="108">
        <f>SUMIF('20.01'!$K:$K,$B:$B,'20.01'!$E:$E)</f>
        <v>58386.78</v>
      </c>
      <c r="BL180" s="108">
        <f t="shared" si="217"/>
        <v>0</v>
      </c>
      <c r="BM180" s="108">
        <f>SUMIF('20.01'!$AI:$AI,$B:$B,'20.01'!$E:$E)</f>
        <v>0</v>
      </c>
      <c r="BN180" s="108">
        <f>SUMIF('20.01'!$L:$L,$B:$B,'20.01'!$E:$E)</f>
        <v>0</v>
      </c>
      <c r="BO180" s="108">
        <f>SUMIF('20.01'!$M:$M,$B:$B,'20.01'!$E:$E)</f>
        <v>0</v>
      </c>
      <c r="BP180" s="108">
        <f>SUMIF('20.01'!$N:$N,$B:$B,'20.01'!$E:$E)</f>
        <v>0</v>
      </c>
      <c r="BQ180" s="108">
        <f>SUMIF('20.01'!$O:$O,$B:$B,'20.01'!$E:$E)</f>
        <v>0</v>
      </c>
      <c r="BR180" s="108">
        <f>SUMIF('20.01'!$T:$T,$B:$B,'20.01'!$E:$E)</f>
        <v>0</v>
      </c>
      <c r="BS180" s="108">
        <f>SUMIF('20.01'!$AT:$AT,$B:$B,'20.01'!$E:$E)</f>
        <v>0</v>
      </c>
      <c r="BT180" s="108">
        <f>SUMIF('20.01'!$AO:$AO,$B:$B,'20.01'!$E:$E)</f>
        <v>0</v>
      </c>
      <c r="BU180" s="108">
        <f t="shared" si="218"/>
        <v>8018.53</v>
      </c>
      <c r="BV180" s="108">
        <f>SUMIF('20.01'!$AE:$AE,$B:$B,'20.01'!$E:$E)</f>
        <v>0</v>
      </c>
      <c r="BW180" s="108">
        <f>SUMIF('20.01'!$AF:$AF,$B:$B,'20.01'!$E:$E)</f>
        <v>8018.53</v>
      </c>
      <c r="BX180" s="108">
        <f>SUMIF('20.01'!$AG:$AG,$B:$B,'20.01'!$E:$E)</f>
        <v>0</v>
      </c>
      <c r="BY180" s="108">
        <f t="shared" si="219"/>
        <v>0</v>
      </c>
      <c r="BZ180" s="108">
        <f>SUMIF('20.01'!$AH:$AH,$B:$B,'20.01'!$E:$E)</f>
        <v>0</v>
      </c>
      <c r="CA180" s="108">
        <f>SUMIF('20.01'!$AP:$AP,$B:$B,'20.01'!$E:$E)</f>
        <v>0</v>
      </c>
      <c r="CB180" s="108">
        <f>SUMIF('20.01'!$AD:$AD,$B:$B,'20.01'!$E:$E)</f>
        <v>0</v>
      </c>
      <c r="CC180" s="108">
        <f t="shared" si="220"/>
        <v>0</v>
      </c>
      <c r="CD180" s="108">
        <f>SUMIF('20.01'!$Z:$Z,$B:$B,'20.01'!$E:$E)</f>
        <v>0</v>
      </c>
      <c r="CE180" s="108">
        <f>SUMIF('20.01'!$S:$S,$B:$B,'20.01'!$E:$E)</f>
        <v>0</v>
      </c>
      <c r="CF180" s="108">
        <f t="shared" si="221"/>
        <v>0</v>
      </c>
      <c r="CG180" s="108">
        <f>SUMIF('20.01'!$AJ:$AJ,$B:$B,'20.01'!$E:$E)</f>
        <v>0</v>
      </c>
      <c r="CH180" s="108">
        <f>SUMIF('20.01'!$AL:$AL,$B:$B,'20.01'!$E:$E)</f>
        <v>0</v>
      </c>
      <c r="CI180" s="108">
        <f>SUMIF('20.01'!$AM:$AM,$B:$B,'20.01'!$E:$E)</f>
        <v>0</v>
      </c>
      <c r="CJ180" s="108">
        <f>SUMIF('20.01'!$W:$W,$B:$B,'20.01'!$E:$E)</f>
        <v>0</v>
      </c>
      <c r="CK180" s="108">
        <f>SUMIF('20.01'!$AR:$AR,$B:$B,'20.01'!$E:$E)</f>
        <v>0</v>
      </c>
      <c r="CL180" s="108">
        <f t="shared" si="222"/>
        <v>0</v>
      </c>
      <c r="CM180" s="108">
        <f>SUMIF('20.01'!$P:$P,$B:$B,'20.01'!$E:$E)</f>
        <v>0</v>
      </c>
      <c r="CN180" s="108">
        <f>SUMIF('20.01'!$Q:$Q,$B:$B,'20.01'!$E:$E)</f>
        <v>0</v>
      </c>
      <c r="CO180" s="108">
        <f>SUMIF('20.01'!$AK:$AK,$B:$B,'20.01'!$E:$E)</f>
        <v>0</v>
      </c>
      <c r="CP180" s="108">
        <f>SUMIF('20.01'!$U:$U,$B:$B,'20.01'!$E:$E)</f>
        <v>0</v>
      </c>
      <c r="CQ180" s="108">
        <f>SUMIF('20.01'!$R:$R,$B:$B,'20.01'!$E:$E)</f>
        <v>0</v>
      </c>
      <c r="CR180" s="108">
        <f>SUMIF('20.01'!$V:$V,$B:$B,'20.01'!$E:$E)</f>
        <v>0</v>
      </c>
      <c r="CS180" s="108">
        <f t="shared" si="223"/>
        <v>0</v>
      </c>
      <c r="CT180" s="108">
        <f>SUMIF('20.01'!$AQ:$AQ,$B:$B,'20.01'!$E:$E)</f>
        <v>0</v>
      </c>
      <c r="CU180" s="108">
        <f>SUMIF('20.01'!$AC:$AC,$B:$B,'20.01'!$E:$E)</f>
        <v>0</v>
      </c>
      <c r="CV180" s="108">
        <f>SUMIF('20.01'!$AS:$AS,$B:$B,'20.01'!$E:$E)</f>
        <v>0</v>
      </c>
      <c r="CW180" s="108">
        <f t="shared" si="224"/>
        <v>0</v>
      </c>
      <c r="CX180" s="108">
        <f>SUMIF('20.01'!$AB:$AB,$B:$B,'20.01'!$E:$E)</f>
        <v>0</v>
      </c>
      <c r="CY180" s="108">
        <f>SUMIF('20.01'!$AA:$AA,$B:$B,'20.01'!$E:$E)</f>
        <v>0</v>
      </c>
      <c r="CZ180" s="108">
        <f>SUMIF('20.01'!$AN:$AN,$B:$B,'20.01'!$E:$E)</f>
        <v>0</v>
      </c>
      <c r="DA180" s="108">
        <f>SUMIF('20.01'!$X:$X,$B:$B,'20.01'!$E:$E)</f>
        <v>0</v>
      </c>
      <c r="DB180" s="108">
        <f>SUMIF('20.01'!$Y:$Y,$B:$B,'20.01'!$E:$E)</f>
        <v>0</v>
      </c>
      <c r="DC180" s="108">
        <f t="shared" si="225"/>
        <v>2772.3414081140013</v>
      </c>
      <c r="DD180" s="127">
        <f t="shared" si="226"/>
        <v>365600.50888394041</v>
      </c>
      <c r="DE180" s="108">
        <f t="shared" si="248"/>
        <v>295640.85208217963</v>
      </c>
      <c r="DF180" s="127">
        <f t="shared" si="227"/>
        <v>655.12022649032338</v>
      </c>
      <c r="DG180" s="127">
        <f t="shared" si="179"/>
        <v>300.13068792965356</v>
      </c>
      <c r="DH180" s="127">
        <f t="shared" si="180"/>
        <v>354.98953856066981</v>
      </c>
      <c r="DI180" s="108">
        <f>SUMIF('20.01'!$AZ:$AZ,$B:$B,'20.01'!$E:$E)+FH180*$DI$249</f>
        <v>420.35776043055876</v>
      </c>
      <c r="DJ180" s="108">
        <f>SUMIF('20.01'!$AY:$AY,$B:$B,'20.01'!$E:$E)</f>
        <v>0</v>
      </c>
      <c r="DK180" s="108">
        <f t="shared" si="181"/>
        <v>603.72234376411541</v>
      </c>
      <c r="DL180" s="108">
        <f>SUMIF('20.01'!$AX:$AX,$B:$B,'20.01'!$E:$E)</f>
        <v>0</v>
      </c>
      <c r="DM180" s="108">
        <f t="shared" si="182"/>
        <v>67676.133806784273</v>
      </c>
      <c r="DN180" s="108">
        <f>SUMIF('20.01'!$BA:$BA,$B:$B,'20.01'!$E:$E)</f>
        <v>0</v>
      </c>
      <c r="DO180" s="108">
        <f t="shared" si="183"/>
        <v>604.32266429155743</v>
      </c>
      <c r="DP180" s="108">
        <f>SUMIF('20.01'!$AW:$AW,$B:$B,'20.01'!$E:$E)</f>
        <v>0</v>
      </c>
      <c r="DQ180" s="108">
        <f t="shared" si="228"/>
        <v>320265.4722781342</v>
      </c>
      <c r="DR180" s="108">
        <f t="shared" si="229"/>
        <v>265197.25406007416</v>
      </c>
      <c r="DS180" s="108">
        <f t="shared" si="184"/>
        <v>85285.482596597096</v>
      </c>
      <c r="DT180" s="108">
        <f t="shared" si="185"/>
        <v>179911.77146347708</v>
      </c>
      <c r="DU180" s="108">
        <f t="shared" si="230"/>
        <v>45018.27147841132</v>
      </c>
      <c r="DV180" s="108">
        <f t="shared" si="231"/>
        <v>26728.987532743096</v>
      </c>
      <c r="DW180" s="108">
        <f t="shared" si="232"/>
        <v>18289.283945668227</v>
      </c>
      <c r="DX180" s="108">
        <f t="shared" si="233"/>
        <v>3789.6233828985141</v>
      </c>
      <c r="DY180" s="108">
        <f t="shared" si="234"/>
        <v>2231.5915073441879</v>
      </c>
      <c r="DZ180" s="108">
        <f t="shared" si="235"/>
        <v>1558.0318755543265</v>
      </c>
      <c r="EA180" s="108">
        <f t="shared" si="236"/>
        <v>2997.3763806965312</v>
      </c>
      <c r="EB180" s="108">
        <f t="shared" si="237"/>
        <v>236.58071687328083</v>
      </c>
      <c r="EC180" s="108">
        <f t="shared" si="238"/>
        <v>3026.3662591803873</v>
      </c>
      <c r="ED180" s="108">
        <f t="shared" si="250"/>
        <v>54483.845085365494</v>
      </c>
      <c r="EE180" s="108">
        <f t="shared" si="186"/>
        <v>423565.44770878885</v>
      </c>
      <c r="EF180" s="108">
        <f t="shared" si="239"/>
        <v>174651.68179096721</v>
      </c>
      <c r="EG180" s="108">
        <f t="shared" si="187"/>
        <v>148777.35856267574</v>
      </c>
      <c r="EH180" s="108">
        <f t="shared" si="188"/>
        <v>100136.40735514592</v>
      </c>
      <c r="EI180" s="108">
        <f t="shared" si="240"/>
        <v>157828.88584846276</v>
      </c>
      <c r="EJ180" s="108">
        <f t="shared" si="189"/>
        <v>151912.88156592872</v>
      </c>
      <c r="EK180" s="108">
        <f t="shared" si="190"/>
        <v>449.76428253404924</v>
      </c>
      <c r="EL180" s="108">
        <f>SUMIF('20.01'!$BF:$BF,$B:$B,'20.01'!$E:$E)</f>
        <v>5466.24</v>
      </c>
      <c r="EM180" s="108">
        <f>SUMIF('20.01'!$BH:$BH,$B:$B,'20.01'!$E:$E)</f>
        <v>0</v>
      </c>
      <c r="EO180" s="115">
        <v>6.6058863523130694E-3</v>
      </c>
      <c r="EP180" s="107">
        <v>3.4064175876074434</v>
      </c>
      <c r="EQ180" s="108">
        <f t="shared" si="241"/>
        <v>4230.0999999999995</v>
      </c>
      <c r="ER180" s="107">
        <v>3.0862307169169734</v>
      </c>
      <c r="ES180" s="108">
        <f t="shared" si="191"/>
        <v>4230.0999999999995</v>
      </c>
      <c r="ET180" s="107">
        <v>1.6009265892131863</v>
      </c>
      <c r="EU180" s="108">
        <f t="shared" si="192"/>
        <v>4230.0999999999995</v>
      </c>
      <c r="EV180" s="108">
        <f t="shared" si="244"/>
        <v>4230.1000000000004</v>
      </c>
      <c r="EW180" s="108">
        <f t="shared" si="245"/>
        <v>4230.1000000000004</v>
      </c>
      <c r="EX180" s="108">
        <f t="shared" si="193"/>
        <v>4230.1000000000004</v>
      </c>
      <c r="EY180" s="108">
        <f t="shared" si="194"/>
        <v>4230.1000000000004</v>
      </c>
      <c r="EZ180" s="108">
        <f t="shared" si="195"/>
        <v>4230.1000000000004</v>
      </c>
      <c r="FA180" s="108">
        <f t="shared" si="196"/>
        <v>4230.1000000000004</v>
      </c>
      <c r="FB180" s="108">
        <f t="shared" si="197"/>
        <v>4230.1000000000004</v>
      </c>
      <c r="FC180" s="108">
        <f t="shared" si="198"/>
        <v>4230.1000000000004</v>
      </c>
      <c r="FD180" s="108">
        <f t="shared" si="199"/>
        <v>4230.1000000000004</v>
      </c>
      <c r="FE180" s="108">
        <f t="shared" si="200"/>
        <v>4230.1000000000004</v>
      </c>
      <c r="FF180" s="108">
        <f t="shared" si="201"/>
        <v>4230.1000000000004</v>
      </c>
      <c r="FG180" s="108">
        <f t="shared" si="202"/>
        <v>4230.1000000000004</v>
      </c>
      <c r="FH180" s="108">
        <f t="shared" si="242"/>
        <v>4230.0999999999995</v>
      </c>
      <c r="FI180" s="108">
        <v>4230.0999999999995</v>
      </c>
    </row>
    <row r="181" spans="1:165" ht="12" customHeight="1" x14ac:dyDescent="0.25">
      <c r="A181" s="22">
        <f t="shared" si="243"/>
        <v>176</v>
      </c>
      <c r="B181" s="10" t="s">
        <v>174</v>
      </c>
      <c r="C181" s="28">
        <v>2021</v>
      </c>
      <c r="D181" s="282"/>
      <c r="E181" s="126">
        <f t="shared" si="175"/>
        <v>5452.0599999999995</v>
      </c>
      <c r="F181" s="11">
        <f>SUMIF(Площади!$A:$A,$B:$B,Площади!$C:$C)</f>
        <v>5431.9</v>
      </c>
      <c r="G181" s="11">
        <f>SUMIF(Площади!$A:$A,$B:$B,Площади!$G:$G)</f>
        <v>20.16</v>
      </c>
      <c r="H181" s="11">
        <f>SUMIF(Площади!$A:$A,$B:$B,Площади!$F:$F)</f>
        <v>1224.5999999999999</v>
      </c>
      <c r="I181" s="124" t="s">
        <v>494</v>
      </c>
      <c r="J181" s="12">
        <v>39.75</v>
      </c>
      <c r="K181" s="27">
        <v>4.49</v>
      </c>
      <c r="L181" s="27">
        <v>7.61</v>
      </c>
      <c r="M181" s="27">
        <v>11.85</v>
      </c>
      <c r="N181" s="27">
        <v>6.1</v>
      </c>
      <c r="O181" s="27">
        <v>2.78</v>
      </c>
      <c r="P181" s="27">
        <v>1.6</v>
      </c>
      <c r="Q181" s="27">
        <v>5.09</v>
      </c>
      <c r="R181" s="27">
        <v>0.23</v>
      </c>
      <c r="S181" s="35">
        <f t="shared" si="251"/>
        <v>41.34</v>
      </c>
      <c r="T181" s="33">
        <f t="shared" si="251"/>
        <v>4.6696</v>
      </c>
      <c r="U181" s="33">
        <f t="shared" si="251"/>
        <v>7.9144000000000005</v>
      </c>
      <c r="V181" s="33">
        <f t="shared" si="251"/>
        <v>12.324</v>
      </c>
      <c r="W181" s="33">
        <f t="shared" si="251"/>
        <v>6.3439999999999994</v>
      </c>
      <c r="X181" s="33">
        <f t="shared" si="251"/>
        <v>2.8912</v>
      </c>
      <c r="Y181" s="33">
        <f t="shared" si="249"/>
        <v>1.6640000000000001</v>
      </c>
      <c r="Z181" s="33">
        <f t="shared" si="249"/>
        <v>5.2935999999999996</v>
      </c>
      <c r="AA181" s="33">
        <f t="shared" si="249"/>
        <v>0.23920000000000002</v>
      </c>
      <c r="AB181" s="36"/>
      <c r="AC181" s="36"/>
      <c r="AD181" s="122" t="s">
        <v>395</v>
      </c>
      <c r="AE181" s="37">
        <v>2</v>
      </c>
      <c r="AF181" s="38" t="s">
        <v>396</v>
      </c>
      <c r="AG181" s="282"/>
      <c r="AH181" s="26">
        <v>34.24</v>
      </c>
      <c r="AI181" s="26">
        <v>34.24</v>
      </c>
      <c r="AJ181" s="26">
        <v>2190</v>
      </c>
      <c r="AK181" s="26">
        <v>35.89</v>
      </c>
      <c r="AL181" s="26">
        <v>5.93</v>
      </c>
      <c r="AM181" s="282"/>
      <c r="AN181" s="15">
        <v>7.0000000000000001E-3</v>
      </c>
      <c r="AO181" s="15">
        <v>7.0000000000000001E-3</v>
      </c>
      <c r="AP181" s="16">
        <f t="shared" si="203"/>
        <v>4.193E-4</v>
      </c>
      <c r="AQ181" s="15">
        <f t="shared" si="204"/>
        <v>1.4E-2</v>
      </c>
      <c r="AR181" s="15">
        <v>3.23</v>
      </c>
      <c r="AS181" s="282"/>
      <c r="AT181" s="13">
        <f t="shared" si="205"/>
        <v>8.5721999999999987</v>
      </c>
      <c r="AU181" s="13">
        <f t="shared" si="206"/>
        <v>8.5721999999999987</v>
      </c>
      <c r="AV181" s="13">
        <f t="shared" si="207"/>
        <v>0.51347477999999991</v>
      </c>
      <c r="AW181" s="13">
        <f t="shared" si="208"/>
        <v>17.144399999999997</v>
      </c>
      <c r="AX181" s="13">
        <f t="shared" si="209"/>
        <v>3955.4579999999996</v>
      </c>
      <c r="AY181" s="26">
        <f t="shared" si="210"/>
        <v>5.3835087654941438E-2</v>
      </c>
      <c r="AZ181" s="26">
        <f t="shared" si="211"/>
        <v>5.3835087654941438E-2</v>
      </c>
      <c r="BA181" s="26">
        <f t="shared" si="212"/>
        <v>0.20625410729155583</v>
      </c>
      <c r="BB181" s="26">
        <f t="shared" si="213"/>
        <v>0.11285872055700047</v>
      </c>
      <c r="BC181" s="26">
        <f t="shared" si="214"/>
        <v>4.302202459253933</v>
      </c>
      <c r="BD181" s="282"/>
      <c r="BE181" s="108">
        <f t="shared" si="215"/>
        <v>91853.609365432378</v>
      </c>
      <c r="BF181" s="108">
        <f t="shared" si="216"/>
        <v>91853.609365432378</v>
      </c>
      <c r="BG181" s="108">
        <f t="shared" si="176"/>
        <v>28176.827240897761</v>
      </c>
      <c r="BH181" s="108">
        <f t="shared" si="177"/>
        <v>4685.8488434563424</v>
      </c>
      <c r="BI181" s="108">
        <f t="shared" si="178"/>
        <v>1671.5184143177248</v>
      </c>
      <c r="BJ181" s="127">
        <f t="shared" si="247"/>
        <v>9079.574866760544</v>
      </c>
      <c r="BK181" s="108">
        <f>SUMIF('20.01'!$K:$K,$B:$B,'20.01'!$E:$E)</f>
        <v>48239.839999999997</v>
      </c>
      <c r="BL181" s="108">
        <f t="shared" si="217"/>
        <v>0</v>
      </c>
      <c r="BM181" s="108">
        <f>SUMIF('20.01'!$AI:$AI,$B:$B,'20.01'!$E:$E)</f>
        <v>0</v>
      </c>
      <c r="BN181" s="108">
        <f>SUMIF('20.01'!$L:$L,$B:$B,'20.01'!$E:$E)</f>
        <v>0</v>
      </c>
      <c r="BO181" s="108">
        <f>SUMIF('20.01'!$M:$M,$B:$B,'20.01'!$E:$E)</f>
        <v>0</v>
      </c>
      <c r="BP181" s="108">
        <f>SUMIF('20.01'!$N:$N,$B:$B,'20.01'!$E:$E)</f>
        <v>0</v>
      </c>
      <c r="BQ181" s="108">
        <f>SUMIF('20.01'!$O:$O,$B:$B,'20.01'!$E:$E)</f>
        <v>0</v>
      </c>
      <c r="BR181" s="108">
        <f>SUMIF('20.01'!$T:$T,$B:$B,'20.01'!$E:$E)</f>
        <v>0</v>
      </c>
      <c r="BS181" s="108">
        <f>SUMIF('20.01'!$AT:$AT,$B:$B,'20.01'!$E:$E)</f>
        <v>0</v>
      </c>
      <c r="BT181" s="108">
        <f>SUMIF('20.01'!$AO:$AO,$B:$B,'20.01'!$E:$E)</f>
        <v>0</v>
      </c>
      <c r="BU181" s="108">
        <f t="shared" si="218"/>
        <v>0</v>
      </c>
      <c r="BV181" s="108">
        <f>SUMIF('20.01'!$AE:$AE,$B:$B,'20.01'!$E:$E)</f>
        <v>0</v>
      </c>
      <c r="BW181" s="108">
        <f>SUMIF('20.01'!$AF:$AF,$B:$B,'20.01'!$E:$E)</f>
        <v>0</v>
      </c>
      <c r="BX181" s="108">
        <f>SUMIF('20.01'!$AG:$AG,$B:$B,'20.01'!$E:$E)</f>
        <v>0</v>
      </c>
      <c r="BY181" s="108">
        <f t="shared" si="219"/>
        <v>0</v>
      </c>
      <c r="BZ181" s="108">
        <f>SUMIF('20.01'!$AH:$AH,$B:$B,'20.01'!$E:$E)</f>
        <v>0</v>
      </c>
      <c r="CA181" s="108">
        <f>SUMIF('20.01'!$AP:$AP,$B:$B,'20.01'!$E:$E)</f>
        <v>0</v>
      </c>
      <c r="CB181" s="108">
        <f>SUMIF('20.01'!$AD:$AD,$B:$B,'20.01'!$E:$E)</f>
        <v>0</v>
      </c>
      <c r="CC181" s="108">
        <f t="shared" si="220"/>
        <v>0</v>
      </c>
      <c r="CD181" s="108">
        <f>SUMIF('20.01'!$Z:$Z,$B:$B,'20.01'!$E:$E)</f>
        <v>0</v>
      </c>
      <c r="CE181" s="108">
        <f>SUMIF('20.01'!$S:$S,$B:$B,'20.01'!$E:$E)</f>
        <v>0</v>
      </c>
      <c r="CF181" s="108">
        <f t="shared" si="221"/>
        <v>0</v>
      </c>
      <c r="CG181" s="108">
        <f>SUMIF('20.01'!$AJ:$AJ,$B:$B,'20.01'!$E:$E)</f>
        <v>0</v>
      </c>
      <c r="CH181" s="108">
        <f>SUMIF('20.01'!$AL:$AL,$B:$B,'20.01'!$E:$E)</f>
        <v>0</v>
      </c>
      <c r="CI181" s="108">
        <f>SUMIF('20.01'!$AM:$AM,$B:$B,'20.01'!$E:$E)</f>
        <v>0</v>
      </c>
      <c r="CJ181" s="108">
        <f>SUMIF('20.01'!$W:$W,$B:$B,'20.01'!$E:$E)</f>
        <v>0</v>
      </c>
      <c r="CK181" s="108">
        <f>SUMIF('20.01'!$AR:$AR,$B:$B,'20.01'!$E:$E)</f>
        <v>0</v>
      </c>
      <c r="CL181" s="108">
        <f t="shared" si="222"/>
        <v>0</v>
      </c>
      <c r="CM181" s="108">
        <f>SUMIF('20.01'!$P:$P,$B:$B,'20.01'!$E:$E)</f>
        <v>0</v>
      </c>
      <c r="CN181" s="108">
        <f>SUMIF('20.01'!$Q:$Q,$B:$B,'20.01'!$E:$E)</f>
        <v>0</v>
      </c>
      <c r="CO181" s="108">
        <f>SUMIF('20.01'!$AK:$AK,$B:$B,'20.01'!$E:$E)</f>
        <v>0</v>
      </c>
      <c r="CP181" s="108">
        <f>SUMIF('20.01'!$U:$U,$B:$B,'20.01'!$E:$E)</f>
        <v>0</v>
      </c>
      <c r="CQ181" s="108">
        <f>SUMIF('20.01'!$R:$R,$B:$B,'20.01'!$E:$E)</f>
        <v>0</v>
      </c>
      <c r="CR181" s="108">
        <f>SUMIF('20.01'!$V:$V,$B:$B,'20.01'!$E:$E)</f>
        <v>0</v>
      </c>
      <c r="CS181" s="108">
        <f t="shared" si="223"/>
        <v>0</v>
      </c>
      <c r="CT181" s="108">
        <f>SUMIF('20.01'!$AQ:$AQ,$B:$B,'20.01'!$E:$E)</f>
        <v>0</v>
      </c>
      <c r="CU181" s="108">
        <f>SUMIF('20.01'!$AC:$AC,$B:$B,'20.01'!$E:$E)</f>
        <v>0</v>
      </c>
      <c r="CV181" s="108">
        <f>SUMIF('20.01'!$AS:$AS,$B:$B,'20.01'!$E:$E)</f>
        <v>0</v>
      </c>
      <c r="CW181" s="108">
        <f t="shared" si="224"/>
        <v>0</v>
      </c>
      <c r="CX181" s="108">
        <f>SUMIF('20.01'!$AB:$AB,$B:$B,'20.01'!$E:$E)</f>
        <v>0</v>
      </c>
      <c r="CY181" s="108">
        <f>SUMIF('20.01'!$AA:$AA,$B:$B,'20.01'!$E:$E)</f>
        <v>0</v>
      </c>
      <c r="CZ181" s="108">
        <f>SUMIF('20.01'!$AN:$AN,$B:$B,'20.01'!$E:$E)</f>
        <v>0</v>
      </c>
      <c r="DA181" s="108">
        <f>SUMIF('20.01'!$X:$X,$B:$B,'20.01'!$E:$E)</f>
        <v>0</v>
      </c>
      <c r="DB181" s="108">
        <f>SUMIF('20.01'!$Y:$Y,$B:$B,'20.01'!$E:$E)</f>
        <v>0</v>
      </c>
      <c r="DC181" s="108">
        <f t="shared" si="225"/>
        <v>0</v>
      </c>
      <c r="DD181" s="127">
        <f t="shared" si="226"/>
        <v>471212.47972052108</v>
      </c>
      <c r="DE181" s="108">
        <f t="shared" si="248"/>
        <v>381043.39471954998</v>
      </c>
      <c r="DF181" s="127">
        <f t="shared" si="227"/>
        <v>844.36651191197188</v>
      </c>
      <c r="DG181" s="127">
        <f t="shared" si="179"/>
        <v>386.83022113750189</v>
      </c>
      <c r="DH181" s="127">
        <f t="shared" si="180"/>
        <v>457.53629077446993</v>
      </c>
      <c r="DI181" s="108">
        <f>SUMIF('20.01'!$AZ:$AZ,$B:$B,'20.01'!$E:$E)+FH181*$DI$249</f>
        <v>541.7876010810694</v>
      </c>
      <c r="DJ181" s="108">
        <f>SUMIF('20.01'!$AY:$AY,$B:$B,'20.01'!$E:$E)</f>
        <v>0</v>
      </c>
      <c r="DK181" s="108">
        <f t="shared" si="181"/>
        <v>778.12118898905055</v>
      </c>
      <c r="DL181" s="108">
        <f>SUMIF('20.01'!$AX:$AX,$B:$B,'20.01'!$E:$E)</f>
        <v>0</v>
      </c>
      <c r="DM181" s="108">
        <f t="shared" si="182"/>
        <v>87225.914773318873</v>
      </c>
      <c r="DN181" s="108">
        <f>SUMIF('20.01'!$BA:$BA,$B:$B,'20.01'!$E:$E)</f>
        <v>0</v>
      </c>
      <c r="DO181" s="108">
        <f t="shared" si="183"/>
        <v>778.89492567017999</v>
      </c>
      <c r="DP181" s="108">
        <f>SUMIF('20.01'!$AW:$AW,$B:$B,'20.01'!$E:$E)</f>
        <v>0</v>
      </c>
      <c r="DQ181" s="108">
        <f t="shared" si="228"/>
        <v>412781.3930613281</v>
      </c>
      <c r="DR181" s="108">
        <f t="shared" si="229"/>
        <v>341805.47527736169</v>
      </c>
      <c r="DS181" s="108">
        <f t="shared" si="184"/>
        <v>109922.12199371246</v>
      </c>
      <c r="DT181" s="108">
        <f t="shared" si="185"/>
        <v>231883.35328364925</v>
      </c>
      <c r="DU181" s="108">
        <f t="shared" si="230"/>
        <v>58022.816764754316</v>
      </c>
      <c r="DV181" s="108">
        <f t="shared" si="231"/>
        <v>34450.259749832701</v>
      </c>
      <c r="DW181" s="108">
        <f t="shared" si="232"/>
        <v>23572.557014921611</v>
      </c>
      <c r="DX181" s="108">
        <f t="shared" si="233"/>
        <v>4884.34175574234</v>
      </c>
      <c r="DY181" s="108">
        <f t="shared" si="234"/>
        <v>2876.2371559847174</v>
      </c>
      <c r="DZ181" s="108">
        <f t="shared" si="235"/>
        <v>2008.1045997576227</v>
      </c>
      <c r="EA181" s="108">
        <f t="shared" si="236"/>
        <v>3863.2362994114392</v>
      </c>
      <c r="EB181" s="108">
        <f t="shared" si="237"/>
        <v>304.92240449070692</v>
      </c>
      <c r="EC181" s="108">
        <f t="shared" si="238"/>
        <v>3900.6005595676274</v>
      </c>
      <c r="ED181" s="108">
        <f t="shared" si="250"/>
        <v>70222.735263023977</v>
      </c>
      <c r="EE181" s="108">
        <f t="shared" si="186"/>
        <v>545921.90133452625</v>
      </c>
      <c r="EF181" s="108">
        <f t="shared" si="239"/>
        <v>225103.76781287926</v>
      </c>
      <c r="EG181" s="108">
        <f t="shared" si="187"/>
        <v>191755.06147023046</v>
      </c>
      <c r="EH181" s="108">
        <f t="shared" si="188"/>
        <v>129063.07205141646</v>
      </c>
      <c r="EI181" s="108">
        <f t="shared" si="240"/>
        <v>201777.79347202359</v>
      </c>
      <c r="EJ181" s="108">
        <f t="shared" si="189"/>
        <v>195732.05497021691</v>
      </c>
      <c r="EK181" s="108">
        <f t="shared" si="190"/>
        <v>579.49850180670217</v>
      </c>
      <c r="EL181" s="108">
        <f>SUMIF('20.01'!$BF:$BF,$B:$B,'20.01'!$E:$E)</f>
        <v>5466.24</v>
      </c>
      <c r="EM181" s="108">
        <f>SUMIF('20.01'!$BH:$BH,$B:$B,'20.01'!$E:$E)</f>
        <v>0</v>
      </c>
      <c r="EO181" s="115">
        <v>8.5113500402979637E-3</v>
      </c>
      <c r="EP181" s="107">
        <v>3.4064178965470462</v>
      </c>
      <c r="EQ181" s="108">
        <f t="shared" si="241"/>
        <v>5452.0599999999986</v>
      </c>
      <c r="ER181" s="107">
        <v>3.0862316416290523</v>
      </c>
      <c r="ES181" s="108">
        <f t="shared" si="191"/>
        <v>5452.0599999999986</v>
      </c>
      <c r="ET181" s="107">
        <v>1.6009272558603418</v>
      </c>
      <c r="EU181" s="108">
        <f t="shared" si="192"/>
        <v>5452.0599999999986</v>
      </c>
      <c r="EV181" s="108">
        <f t="shared" ref="EV181:EV212" si="252">E181</f>
        <v>5452.0599999999995</v>
      </c>
      <c r="EW181" s="108">
        <f t="shared" ref="EW181:EW212" si="253">E181</f>
        <v>5452.0599999999995</v>
      </c>
      <c r="EX181" s="108">
        <f t="shared" si="193"/>
        <v>5452.0599999999995</v>
      </c>
      <c r="EY181" s="108">
        <f t="shared" si="194"/>
        <v>5452.0599999999995</v>
      </c>
      <c r="EZ181" s="108">
        <f t="shared" si="195"/>
        <v>5452.0599999999995</v>
      </c>
      <c r="FA181" s="108">
        <f t="shared" si="196"/>
        <v>5452.0599999999995</v>
      </c>
      <c r="FB181" s="108">
        <f t="shared" si="197"/>
        <v>5452.0599999999995</v>
      </c>
      <c r="FC181" s="108">
        <f t="shared" si="198"/>
        <v>5452.0599999999995</v>
      </c>
      <c r="FD181" s="108">
        <f t="shared" si="199"/>
        <v>5452.0599999999995</v>
      </c>
      <c r="FE181" s="108">
        <f t="shared" si="200"/>
        <v>5452.0599999999995</v>
      </c>
      <c r="FF181" s="108">
        <f t="shared" si="201"/>
        <v>5452.0599999999995</v>
      </c>
      <c r="FG181" s="108">
        <f t="shared" si="202"/>
        <v>5452.0599999999995</v>
      </c>
      <c r="FH181" s="108">
        <f t="shared" si="242"/>
        <v>5452.0599999999986</v>
      </c>
      <c r="FI181" s="108">
        <v>0</v>
      </c>
    </row>
    <row r="182" spans="1:165" ht="12" customHeight="1" x14ac:dyDescent="0.25">
      <c r="A182" s="22">
        <f t="shared" si="243"/>
        <v>177</v>
      </c>
      <c r="B182" s="10" t="s">
        <v>175</v>
      </c>
      <c r="C182" s="28">
        <v>2021</v>
      </c>
      <c r="D182" s="282"/>
      <c r="E182" s="126">
        <f t="shared" si="175"/>
        <v>4166.5</v>
      </c>
      <c r="F182" s="11">
        <f>SUMIF(Площади!$A:$A,$B:$B,Площади!$C:$C)</f>
        <v>4166.5</v>
      </c>
      <c r="G182" s="11">
        <f>SUMIF(Площади!$A:$A,$B:$B,Площади!$G:$G)</f>
        <v>0</v>
      </c>
      <c r="H182" s="11">
        <f>SUMIF(Площади!$A:$A,$B:$B,Площади!$F:$F)</f>
        <v>1164.5999999999999</v>
      </c>
      <c r="I182" s="124" t="s">
        <v>494</v>
      </c>
      <c r="J182" s="12">
        <v>39.75</v>
      </c>
      <c r="K182" s="27">
        <v>4.49</v>
      </c>
      <c r="L182" s="27">
        <v>7.61</v>
      </c>
      <c r="M182" s="27">
        <v>11.85</v>
      </c>
      <c r="N182" s="27">
        <v>6.1</v>
      </c>
      <c r="O182" s="27">
        <v>2.78</v>
      </c>
      <c r="P182" s="27">
        <v>1.6</v>
      </c>
      <c r="Q182" s="27">
        <v>5.09</v>
      </c>
      <c r="R182" s="27">
        <v>0.23</v>
      </c>
      <c r="S182" s="35">
        <f t="shared" si="251"/>
        <v>41.34</v>
      </c>
      <c r="T182" s="33">
        <f t="shared" si="251"/>
        <v>4.6696</v>
      </c>
      <c r="U182" s="33">
        <f t="shared" si="251"/>
        <v>7.9144000000000005</v>
      </c>
      <c r="V182" s="33">
        <f t="shared" si="251"/>
        <v>12.324</v>
      </c>
      <c r="W182" s="33">
        <f t="shared" si="251"/>
        <v>6.3439999999999994</v>
      </c>
      <c r="X182" s="33">
        <f t="shared" si="251"/>
        <v>2.8912</v>
      </c>
      <c r="Y182" s="33">
        <f t="shared" si="249"/>
        <v>1.6640000000000001</v>
      </c>
      <c r="Z182" s="33">
        <f t="shared" si="249"/>
        <v>5.2935999999999996</v>
      </c>
      <c r="AA182" s="33">
        <f t="shared" si="249"/>
        <v>0.23920000000000002</v>
      </c>
      <c r="AB182" s="36"/>
      <c r="AC182" s="36"/>
      <c r="AD182" s="122" t="s">
        <v>395</v>
      </c>
      <c r="AE182" s="37">
        <v>2</v>
      </c>
      <c r="AF182" s="38" t="s">
        <v>396</v>
      </c>
      <c r="AG182" s="282"/>
      <c r="AH182" s="26">
        <v>34.24</v>
      </c>
      <c r="AI182" s="26">
        <v>34.24</v>
      </c>
      <c r="AJ182" s="26">
        <v>2190</v>
      </c>
      <c r="AK182" s="26">
        <v>35.89</v>
      </c>
      <c r="AL182" s="26">
        <v>5.93</v>
      </c>
      <c r="AM182" s="282"/>
      <c r="AN182" s="15">
        <v>7.0000000000000001E-3</v>
      </c>
      <c r="AO182" s="15">
        <v>7.0000000000000001E-3</v>
      </c>
      <c r="AP182" s="16">
        <f t="shared" si="203"/>
        <v>4.193E-4</v>
      </c>
      <c r="AQ182" s="15">
        <f t="shared" si="204"/>
        <v>1.4E-2</v>
      </c>
      <c r="AR182" s="15">
        <v>3.23</v>
      </c>
      <c r="AS182" s="282"/>
      <c r="AT182" s="13">
        <f t="shared" si="205"/>
        <v>8.1521999999999988</v>
      </c>
      <c r="AU182" s="13">
        <f t="shared" si="206"/>
        <v>8.1521999999999988</v>
      </c>
      <c r="AV182" s="13">
        <f t="shared" si="207"/>
        <v>0.48831677999999995</v>
      </c>
      <c r="AW182" s="13">
        <f t="shared" si="208"/>
        <v>16.304399999999998</v>
      </c>
      <c r="AX182" s="13">
        <f t="shared" si="209"/>
        <v>3761.6579999999999</v>
      </c>
      <c r="AY182" s="26">
        <f t="shared" si="210"/>
        <v>6.6994198487939513E-2</v>
      </c>
      <c r="AZ182" s="26">
        <f t="shared" si="211"/>
        <v>6.6994198487939513E-2</v>
      </c>
      <c r="BA182" s="26">
        <f t="shared" si="212"/>
        <v>0.25666956635065397</v>
      </c>
      <c r="BB182" s="26">
        <f t="shared" si="213"/>
        <v>0.14044519764790592</v>
      </c>
      <c r="BC182" s="26">
        <f t="shared" si="214"/>
        <v>5.353805817832713</v>
      </c>
      <c r="BD182" s="282"/>
      <c r="BE182" s="108">
        <f t="shared" si="215"/>
        <v>69467.428515290376</v>
      </c>
      <c r="BF182" s="108">
        <f t="shared" si="216"/>
        <v>69467.428515290376</v>
      </c>
      <c r="BG182" s="108">
        <f t="shared" si="176"/>
        <v>21532.916126968623</v>
      </c>
      <c r="BH182" s="108">
        <f t="shared" si="177"/>
        <v>3580.9564102854433</v>
      </c>
      <c r="BI182" s="108">
        <f t="shared" si="178"/>
        <v>1277.3853320130011</v>
      </c>
      <c r="BJ182" s="127">
        <f t="shared" si="247"/>
        <v>6938.6706460233045</v>
      </c>
      <c r="BK182" s="108">
        <f>SUMIF('20.01'!$K:$K,$B:$B,'20.01'!$E:$E)</f>
        <v>36137.5</v>
      </c>
      <c r="BL182" s="108">
        <f t="shared" si="217"/>
        <v>0</v>
      </c>
      <c r="BM182" s="108">
        <f>SUMIF('20.01'!$AI:$AI,$B:$B,'20.01'!$E:$E)</f>
        <v>0</v>
      </c>
      <c r="BN182" s="108">
        <f>SUMIF('20.01'!$L:$L,$B:$B,'20.01'!$E:$E)</f>
        <v>0</v>
      </c>
      <c r="BO182" s="108">
        <f>SUMIF('20.01'!$M:$M,$B:$B,'20.01'!$E:$E)</f>
        <v>0</v>
      </c>
      <c r="BP182" s="108">
        <f>SUMIF('20.01'!$N:$N,$B:$B,'20.01'!$E:$E)</f>
        <v>0</v>
      </c>
      <c r="BQ182" s="108">
        <f>SUMIF('20.01'!$O:$O,$B:$B,'20.01'!$E:$E)</f>
        <v>0</v>
      </c>
      <c r="BR182" s="108">
        <f>SUMIF('20.01'!$T:$T,$B:$B,'20.01'!$E:$E)</f>
        <v>0</v>
      </c>
      <c r="BS182" s="108">
        <f>SUMIF('20.01'!$AT:$AT,$B:$B,'20.01'!$E:$E)</f>
        <v>0</v>
      </c>
      <c r="BT182" s="108">
        <f>SUMIF('20.01'!$AO:$AO,$B:$B,'20.01'!$E:$E)</f>
        <v>0</v>
      </c>
      <c r="BU182" s="108">
        <f t="shared" si="218"/>
        <v>0</v>
      </c>
      <c r="BV182" s="108">
        <f>SUMIF('20.01'!$AE:$AE,$B:$B,'20.01'!$E:$E)</f>
        <v>0</v>
      </c>
      <c r="BW182" s="108">
        <f>SUMIF('20.01'!$AF:$AF,$B:$B,'20.01'!$E:$E)</f>
        <v>0</v>
      </c>
      <c r="BX182" s="108">
        <f>SUMIF('20.01'!$AG:$AG,$B:$B,'20.01'!$E:$E)</f>
        <v>0</v>
      </c>
      <c r="BY182" s="108">
        <f t="shared" si="219"/>
        <v>0</v>
      </c>
      <c r="BZ182" s="108">
        <f>SUMIF('20.01'!$AH:$AH,$B:$B,'20.01'!$E:$E)</f>
        <v>0</v>
      </c>
      <c r="CA182" s="108">
        <f>SUMIF('20.01'!$AP:$AP,$B:$B,'20.01'!$E:$E)</f>
        <v>0</v>
      </c>
      <c r="CB182" s="108">
        <f>SUMIF('20.01'!$AD:$AD,$B:$B,'20.01'!$E:$E)</f>
        <v>0</v>
      </c>
      <c r="CC182" s="108">
        <f t="shared" si="220"/>
        <v>0</v>
      </c>
      <c r="CD182" s="108">
        <f>SUMIF('20.01'!$Z:$Z,$B:$B,'20.01'!$E:$E)</f>
        <v>0</v>
      </c>
      <c r="CE182" s="108">
        <f>SUMIF('20.01'!$S:$S,$B:$B,'20.01'!$E:$E)</f>
        <v>0</v>
      </c>
      <c r="CF182" s="108">
        <f t="shared" si="221"/>
        <v>0</v>
      </c>
      <c r="CG182" s="108">
        <f>SUMIF('20.01'!$AJ:$AJ,$B:$B,'20.01'!$E:$E)</f>
        <v>0</v>
      </c>
      <c r="CH182" s="108">
        <f>SUMIF('20.01'!$AL:$AL,$B:$B,'20.01'!$E:$E)</f>
        <v>0</v>
      </c>
      <c r="CI182" s="108">
        <f>SUMIF('20.01'!$AM:$AM,$B:$B,'20.01'!$E:$E)</f>
        <v>0</v>
      </c>
      <c r="CJ182" s="108">
        <f>SUMIF('20.01'!$W:$W,$B:$B,'20.01'!$E:$E)</f>
        <v>0</v>
      </c>
      <c r="CK182" s="108">
        <f>SUMIF('20.01'!$AR:$AR,$B:$B,'20.01'!$E:$E)</f>
        <v>0</v>
      </c>
      <c r="CL182" s="108">
        <f t="shared" si="222"/>
        <v>0</v>
      </c>
      <c r="CM182" s="108">
        <f>SUMIF('20.01'!$P:$P,$B:$B,'20.01'!$E:$E)</f>
        <v>0</v>
      </c>
      <c r="CN182" s="108">
        <f>SUMIF('20.01'!$Q:$Q,$B:$B,'20.01'!$E:$E)</f>
        <v>0</v>
      </c>
      <c r="CO182" s="108">
        <f>SUMIF('20.01'!$AK:$AK,$B:$B,'20.01'!$E:$E)</f>
        <v>0</v>
      </c>
      <c r="CP182" s="108">
        <f>SUMIF('20.01'!$U:$U,$B:$B,'20.01'!$E:$E)</f>
        <v>0</v>
      </c>
      <c r="CQ182" s="108">
        <f>SUMIF('20.01'!$R:$R,$B:$B,'20.01'!$E:$E)</f>
        <v>0</v>
      </c>
      <c r="CR182" s="108">
        <f>SUMIF('20.01'!$V:$V,$B:$B,'20.01'!$E:$E)</f>
        <v>0</v>
      </c>
      <c r="CS182" s="108">
        <f t="shared" si="223"/>
        <v>0</v>
      </c>
      <c r="CT182" s="108">
        <f>SUMIF('20.01'!$AQ:$AQ,$B:$B,'20.01'!$E:$E)</f>
        <v>0</v>
      </c>
      <c r="CU182" s="108">
        <f>SUMIF('20.01'!$AC:$AC,$B:$B,'20.01'!$E:$E)</f>
        <v>0</v>
      </c>
      <c r="CV182" s="108">
        <f>SUMIF('20.01'!$AS:$AS,$B:$B,'20.01'!$E:$E)</f>
        <v>0</v>
      </c>
      <c r="CW182" s="108">
        <f t="shared" si="224"/>
        <v>0</v>
      </c>
      <c r="CX182" s="108">
        <f>SUMIF('20.01'!$AB:$AB,$B:$B,'20.01'!$E:$E)</f>
        <v>0</v>
      </c>
      <c r="CY182" s="108">
        <f>SUMIF('20.01'!$AA:$AA,$B:$B,'20.01'!$E:$E)</f>
        <v>0</v>
      </c>
      <c r="CZ182" s="108">
        <f>SUMIF('20.01'!$AN:$AN,$B:$B,'20.01'!$E:$E)</f>
        <v>0</v>
      </c>
      <c r="DA182" s="108">
        <f>SUMIF('20.01'!$X:$X,$B:$B,'20.01'!$E:$E)</f>
        <v>0</v>
      </c>
      <c r="DB182" s="108">
        <f>SUMIF('20.01'!$Y:$Y,$B:$B,'20.01'!$E:$E)</f>
        <v>0</v>
      </c>
      <c r="DC182" s="108">
        <f t="shared" si="225"/>
        <v>0</v>
      </c>
      <c r="DD182" s="127">
        <f t="shared" si="226"/>
        <v>360103.66664261796</v>
      </c>
      <c r="DE182" s="108">
        <f t="shared" si="248"/>
        <v>291195.86066532746</v>
      </c>
      <c r="DF182" s="127">
        <f t="shared" si="227"/>
        <v>645.27042473509675</v>
      </c>
      <c r="DG182" s="127">
        <f t="shared" si="179"/>
        <v>295.61819135691871</v>
      </c>
      <c r="DH182" s="127">
        <f t="shared" si="180"/>
        <v>349.65223337817804</v>
      </c>
      <c r="DI182" s="108">
        <f>SUMIF('20.01'!$AZ:$AZ,$B:$B,'20.01'!$E:$E)+FH182*$DI$249</f>
        <v>414.03763713243734</v>
      </c>
      <c r="DJ182" s="108">
        <f>SUMIF('20.01'!$AY:$AY,$B:$B,'20.01'!$E:$E)</f>
        <v>0</v>
      </c>
      <c r="DK182" s="108">
        <f t="shared" si="181"/>
        <v>594.64531460088119</v>
      </c>
      <c r="DL182" s="108">
        <f>SUMIF('20.01'!$AX:$AX,$B:$B,'20.01'!$E:$E)</f>
        <v>0</v>
      </c>
      <c r="DM182" s="108">
        <f t="shared" si="182"/>
        <v>66658.615991576255</v>
      </c>
      <c r="DN182" s="108">
        <f>SUMIF('20.01'!$BA:$BA,$B:$B,'20.01'!$E:$E)</f>
        <v>0</v>
      </c>
      <c r="DO182" s="108">
        <f t="shared" si="183"/>
        <v>595.23660924582737</v>
      </c>
      <c r="DP182" s="108">
        <f>SUMIF('20.01'!$AW:$AW,$B:$B,'20.01'!$E:$E)</f>
        <v>0</v>
      </c>
      <c r="DQ182" s="108">
        <f t="shared" si="228"/>
        <v>315450.24709743174</v>
      </c>
      <c r="DR182" s="108">
        <f t="shared" si="229"/>
        <v>261209.98535289924</v>
      </c>
      <c r="DS182" s="108">
        <f t="shared" si="184"/>
        <v>84003.206363613586</v>
      </c>
      <c r="DT182" s="108">
        <f t="shared" si="185"/>
        <v>177206.77898928567</v>
      </c>
      <c r="DU182" s="108">
        <f t="shared" si="230"/>
        <v>44341.417014917097</v>
      </c>
      <c r="DV182" s="108">
        <f t="shared" si="231"/>
        <v>26327.114383861877</v>
      </c>
      <c r="DW182" s="108">
        <f t="shared" si="232"/>
        <v>18014.30263105522</v>
      </c>
      <c r="DX182" s="108">
        <f t="shared" si="233"/>
        <v>3732.6459953302906</v>
      </c>
      <c r="DY182" s="108">
        <f t="shared" si="234"/>
        <v>2198.0392934799556</v>
      </c>
      <c r="DZ182" s="108">
        <f t="shared" si="235"/>
        <v>1534.606701850335</v>
      </c>
      <c r="EA182" s="108">
        <f t="shared" si="236"/>
        <v>2952.3105104305096</v>
      </c>
      <c r="EB182" s="108">
        <f t="shared" si="237"/>
        <v>233.02370082327243</v>
      </c>
      <c r="EC182" s="108">
        <f t="shared" si="238"/>
        <v>2980.8645230313905</v>
      </c>
      <c r="ED182" s="108">
        <f t="shared" si="250"/>
        <v>53664.674723570446</v>
      </c>
      <c r="EE182" s="108">
        <f t="shared" si="186"/>
        <v>417197.09649385809</v>
      </c>
      <c r="EF182" s="108">
        <f t="shared" si="239"/>
        <v>172025.77532022053</v>
      </c>
      <c r="EG182" s="108">
        <f t="shared" si="187"/>
        <v>146540.47527278046</v>
      </c>
      <c r="EH182" s="108">
        <f t="shared" si="188"/>
        <v>98630.845900857064</v>
      </c>
      <c r="EI182" s="108">
        <f t="shared" si="240"/>
        <v>155521.01553349366</v>
      </c>
      <c r="EJ182" s="108">
        <f t="shared" si="189"/>
        <v>149611.82392890056</v>
      </c>
      <c r="EK182" s="108">
        <f t="shared" si="190"/>
        <v>442.95160459311819</v>
      </c>
      <c r="EL182" s="108">
        <f>SUMIF('20.01'!$BF:$BF,$B:$B,'20.01'!$E:$E)</f>
        <v>5466.24</v>
      </c>
      <c r="EM182" s="108">
        <f>SUMIF('20.01'!$BH:$BH,$B:$B,'20.01'!$E:$E)</f>
        <v>0</v>
      </c>
      <c r="EO182" s="115">
        <v>6.5058255471750056E-3</v>
      </c>
      <c r="EP182" s="107">
        <v>3.406416183916873</v>
      </c>
      <c r="EQ182" s="108">
        <f t="shared" si="241"/>
        <v>4166.5</v>
      </c>
      <c r="ER182" s="107">
        <v>3.0862298480957979</v>
      </c>
      <c r="ES182" s="108">
        <f t="shared" si="191"/>
        <v>4166.5</v>
      </c>
      <c r="ET182" s="107">
        <v>1.6009264188524395</v>
      </c>
      <c r="EU182" s="108">
        <f t="shared" si="192"/>
        <v>4166.5</v>
      </c>
      <c r="EV182" s="108">
        <f t="shared" si="252"/>
        <v>4166.5</v>
      </c>
      <c r="EW182" s="108">
        <f t="shared" si="253"/>
        <v>4166.5</v>
      </c>
      <c r="EX182" s="108">
        <f t="shared" si="193"/>
        <v>4166.5</v>
      </c>
      <c r="EY182" s="108">
        <f t="shared" si="194"/>
        <v>4166.5</v>
      </c>
      <c r="EZ182" s="108">
        <f t="shared" si="195"/>
        <v>4166.5</v>
      </c>
      <c r="FA182" s="108">
        <f t="shared" si="196"/>
        <v>4166.5</v>
      </c>
      <c r="FB182" s="108">
        <f t="shared" si="197"/>
        <v>4166.5</v>
      </c>
      <c r="FC182" s="108">
        <f t="shared" si="198"/>
        <v>4166.5</v>
      </c>
      <c r="FD182" s="108">
        <f t="shared" si="199"/>
        <v>4166.5</v>
      </c>
      <c r="FE182" s="108">
        <f t="shared" si="200"/>
        <v>4166.5</v>
      </c>
      <c r="FF182" s="108">
        <f t="shared" si="201"/>
        <v>4166.5</v>
      </c>
      <c r="FG182" s="108">
        <f t="shared" si="202"/>
        <v>4166.5</v>
      </c>
      <c r="FH182" s="108">
        <f t="shared" si="242"/>
        <v>4166.5</v>
      </c>
      <c r="FI182" s="108">
        <v>0</v>
      </c>
    </row>
    <row r="183" spans="1:165" ht="12" customHeight="1" x14ac:dyDescent="0.25">
      <c r="A183" s="22">
        <f t="shared" si="243"/>
        <v>178</v>
      </c>
      <c r="B183" s="10" t="s">
        <v>176</v>
      </c>
      <c r="C183" s="28">
        <v>2021</v>
      </c>
      <c r="D183" s="282"/>
      <c r="E183" s="126">
        <f t="shared" si="175"/>
        <v>4184.8</v>
      </c>
      <c r="F183" s="11">
        <f>SUMIF(Площади!$A:$A,$B:$B,Площади!$C:$C)</f>
        <v>4184.8</v>
      </c>
      <c r="G183" s="11">
        <f>SUMIF(Площади!$A:$A,$B:$B,Площади!$G:$G)</f>
        <v>0</v>
      </c>
      <c r="H183" s="11">
        <f>SUMIF(Площади!$A:$A,$B:$B,Площади!$F:$F)</f>
        <v>1100.4000000000001</v>
      </c>
      <c r="I183" s="124" t="s">
        <v>494</v>
      </c>
      <c r="J183" s="12">
        <v>39.75</v>
      </c>
      <c r="K183" s="27">
        <v>4.49</v>
      </c>
      <c r="L183" s="27">
        <v>7.61</v>
      </c>
      <c r="M183" s="27">
        <v>11.85</v>
      </c>
      <c r="N183" s="27">
        <v>6.1</v>
      </c>
      <c r="O183" s="27">
        <v>2.78</v>
      </c>
      <c r="P183" s="27">
        <v>1.6</v>
      </c>
      <c r="Q183" s="27">
        <v>5.09</v>
      </c>
      <c r="R183" s="27">
        <v>0.23</v>
      </c>
      <c r="S183" s="35">
        <f t="shared" si="251"/>
        <v>41.34</v>
      </c>
      <c r="T183" s="33">
        <f t="shared" si="251"/>
        <v>4.6696</v>
      </c>
      <c r="U183" s="33">
        <f t="shared" si="251"/>
        <v>7.9144000000000005</v>
      </c>
      <c r="V183" s="33">
        <f t="shared" si="251"/>
        <v>12.324</v>
      </c>
      <c r="W183" s="33">
        <f t="shared" si="251"/>
        <v>6.3439999999999994</v>
      </c>
      <c r="X183" s="33">
        <f t="shared" si="251"/>
        <v>2.8912</v>
      </c>
      <c r="Y183" s="33">
        <f t="shared" si="249"/>
        <v>1.6640000000000001</v>
      </c>
      <c r="Z183" s="33">
        <f t="shared" si="249"/>
        <v>5.2935999999999996</v>
      </c>
      <c r="AA183" s="33">
        <f t="shared" si="249"/>
        <v>0.23920000000000002</v>
      </c>
      <c r="AB183" s="36"/>
      <c r="AC183" s="36"/>
      <c r="AD183" s="122" t="s">
        <v>395</v>
      </c>
      <c r="AE183" s="37">
        <v>2</v>
      </c>
      <c r="AF183" s="38" t="s">
        <v>396</v>
      </c>
      <c r="AG183" s="282"/>
      <c r="AH183" s="26">
        <v>34.24</v>
      </c>
      <c r="AI183" s="26">
        <v>34.24</v>
      </c>
      <c r="AJ183" s="26">
        <v>2190</v>
      </c>
      <c r="AK183" s="26">
        <v>35.89</v>
      </c>
      <c r="AL183" s="26">
        <v>5.93</v>
      </c>
      <c r="AM183" s="282"/>
      <c r="AN183" s="15">
        <v>7.0000000000000001E-3</v>
      </c>
      <c r="AO183" s="15">
        <v>7.0000000000000001E-3</v>
      </c>
      <c r="AP183" s="16">
        <f t="shared" si="203"/>
        <v>4.193E-4</v>
      </c>
      <c r="AQ183" s="15">
        <f t="shared" si="204"/>
        <v>1.4E-2</v>
      </c>
      <c r="AR183" s="15">
        <v>3.23</v>
      </c>
      <c r="AS183" s="282"/>
      <c r="AT183" s="13">
        <f t="shared" si="205"/>
        <v>7.7028000000000008</v>
      </c>
      <c r="AU183" s="13">
        <f t="shared" si="206"/>
        <v>7.7028000000000008</v>
      </c>
      <c r="AV183" s="13">
        <f t="shared" si="207"/>
        <v>0.46139772000000001</v>
      </c>
      <c r="AW183" s="13">
        <f t="shared" si="208"/>
        <v>15.405600000000002</v>
      </c>
      <c r="AX183" s="13">
        <f t="shared" si="209"/>
        <v>3554.2920000000004</v>
      </c>
      <c r="AY183" s="26">
        <f t="shared" si="210"/>
        <v>6.3024247753775575E-2</v>
      </c>
      <c r="AZ183" s="26">
        <f t="shared" si="211"/>
        <v>6.3024247753775575E-2</v>
      </c>
      <c r="BA183" s="26">
        <f t="shared" si="212"/>
        <v>0.24145980854521124</v>
      </c>
      <c r="BB183" s="26">
        <f t="shared" si="213"/>
        <v>0.13212267826419424</v>
      </c>
      <c r="BC183" s="26">
        <f t="shared" si="214"/>
        <v>5.0365493117950679</v>
      </c>
      <c r="BD183" s="282"/>
      <c r="BE183" s="108">
        <f t="shared" si="215"/>
        <v>52228.759416965608</v>
      </c>
      <c r="BF183" s="108">
        <f t="shared" si="216"/>
        <v>52228.759416965608</v>
      </c>
      <c r="BG183" s="108">
        <f t="shared" si="176"/>
        <v>21627.492477652304</v>
      </c>
      <c r="BH183" s="108">
        <f t="shared" si="177"/>
        <v>3596.6845999670054</v>
      </c>
      <c r="BI183" s="108">
        <f t="shared" si="178"/>
        <v>1282.9958328112343</v>
      </c>
      <c r="BJ183" s="127">
        <f t="shared" si="247"/>
        <v>6969.1465065350612</v>
      </c>
      <c r="BK183" s="108">
        <f>SUMIF('20.01'!$K:$K,$B:$B,'20.01'!$E:$E)</f>
        <v>18752.439999999999</v>
      </c>
      <c r="BL183" s="108">
        <f t="shared" si="217"/>
        <v>0</v>
      </c>
      <c r="BM183" s="108">
        <f>SUMIF('20.01'!$AI:$AI,$B:$B,'20.01'!$E:$E)</f>
        <v>0</v>
      </c>
      <c r="BN183" s="108">
        <f>SUMIF('20.01'!$L:$L,$B:$B,'20.01'!$E:$E)</f>
        <v>0</v>
      </c>
      <c r="BO183" s="108">
        <f>SUMIF('20.01'!$M:$M,$B:$B,'20.01'!$E:$E)</f>
        <v>0</v>
      </c>
      <c r="BP183" s="108">
        <f>SUMIF('20.01'!$N:$N,$B:$B,'20.01'!$E:$E)</f>
        <v>0</v>
      </c>
      <c r="BQ183" s="108">
        <f>SUMIF('20.01'!$O:$O,$B:$B,'20.01'!$E:$E)</f>
        <v>0</v>
      </c>
      <c r="BR183" s="108">
        <f>SUMIF('20.01'!$T:$T,$B:$B,'20.01'!$E:$E)</f>
        <v>0</v>
      </c>
      <c r="BS183" s="108">
        <f>SUMIF('20.01'!$AT:$AT,$B:$B,'20.01'!$E:$E)</f>
        <v>0</v>
      </c>
      <c r="BT183" s="108">
        <f>SUMIF('20.01'!$AO:$AO,$B:$B,'20.01'!$E:$E)</f>
        <v>0</v>
      </c>
      <c r="BU183" s="108">
        <f t="shared" si="218"/>
        <v>0</v>
      </c>
      <c r="BV183" s="108">
        <f>SUMIF('20.01'!$AE:$AE,$B:$B,'20.01'!$E:$E)</f>
        <v>0</v>
      </c>
      <c r="BW183" s="108">
        <f>SUMIF('20.01'!$AF:$AF,$B:$B,'20.01'!$E:$E)</f>
        <v>0</v>
      </c>
      <c r="BX183" s="108">
        <f>SUMIF('20.01'!$AG:$AG,$B:$B,'20.01'!$E:$E)</f>
        <v>0</v>
      </c>
      <c r="BY183" s="108">
        <f t="shared" si="219"/>
        <v>0</v>
      </c>
      <c r="BZ183" s="108">
        <f>SUMIF('20.01'!$AH:$AH,$B:$B,'20.01'!$E:$E)</f>
        <v>0</v>
      </c>
      <c r="CA183" s="108">
        <f>SUMIF('20.01'!$AP:$AP,$B:$B,'20.01'!$E:$E)</f>
        <v>0</v>
      </c>
      <c r="CB183" s="108">
        <f>SUMIF('20.01'!$AD:$AD,$B:$B,'20.01'!$E:$E)</f>
        <v>0</v>
      </c>
      <c r="CC183" s="108">
        <f t="shared" si="220"/>
        <v>0</v>
      </c>
      <c r="CD183" s="108">
        <f>SUMIF('20.01'!$Z:$Z,$B:$B,'20.01'!$E:$E)</f>
        <v>0</v>
      </c>
      <c r="CE183" s="108">
        <f>SUMIF('20.01'!$S:$S,$B:$B,'20.01'!$E:$E)</f>
        <v>0</v>
      </c>
      <c r="CF183" s="108">
        <f t="shared" si="221"/>
        <v>0</v>
      </c>
      <c r="CG183" s="108">
        <f>SUMIF('20.01'!$AJ:$AJ,$B:$B,'20.01'!$E:$E)</f>
        <v>0</v>
      </c>
      <c r="CH183" s="108">
        <f>SUMIF('20.01'!$AL:$AL,$B:$B,'20.01'!$E:$E)</f>
        <v>0</v>
      </c>
      <c r="CI183" s="108">
        <f>SUMIF('20.01'!$AM:$AM,$B:$B,'20.01'!$E:$E)</f>
        <v>0</v>
      </c>
      <c r="CJ183" s="108">
        <f>SUMIF('20.01'!$W:$W,$B:$B,'20.01'!$E:$E)</f>
        <v>0</v>
      </c>
      <c r="CK183" s="108">
        <f>SUMIF('20.01'!$AR:$AR,$B:$B,'20.01'!$E:$E)</f>
        <v>0</v>
      </c>
      <c r="CL183" s="108">
        <f t="shared" si="222"/>
        <v>0</v>
      </c>
      <c r="CM183" s="108">
        <f>SUMIF('20.01'!$P:$P,$B:$B,'20.01'!$E:$E)</f>
        <v>0</v>
      </c>
      <c r="CN183" s="108">
        <f>SUMIF('20.01'!$Q:$Q,$B:$B,'20.01'!$E:$E)</f>
        <v>0</v>
      </c>
      <c r="CO183" s="108">
        <f>SUMIF('20.01'!$AK:$AK,$B:$B,'20.01'!$E:$E)</f>
        <v>0</v>
      </c>
      <c r="CP183" s="108">
        <f>SUMIF('20.01'!$U:$U,$B:$B,'20.01'!$E:$E)</f>
        <v>0</v>
      </c>
      <c r="CQ183" s="108">
        <f>SUMIF('20.01'!$R:$R,$B:$B,'20.01'!$E:$E)</f>
        <v>0</v>
      </c>
      <c r="CR183" s="108">
        <f>SUMIF('20.01'!$V:$V,$B:$B,'20.01'!$E:$E)</f>
        <v>0</v>
      </c>
      <c r="CS183" s="108">
        <f t="shared" si="223"/>
        <v>0</v>
      </c>
      <c r="CT183" s="108">
        <f>SUMIF('20.01'!$AQ:$AQ,$B:$B,'20.01'!$E:$E)</f>
        <v>0</v>
      </c>
      <c r="CU183" s="108">
        <f>SUMIF('20.01'!$AC:$AC,$B:$B,'20.01'!$E:$E)</f>
        <v>0</v>
      </c>
      <c r="CV183" s="108">
        <f>SUMIF('20.01'!$AS:$AS,$B:$B,'20.01'!$E:$E)</f>
        <v>0</v>
      </c>
      <c r="CW183" s="108">
        <f t="shared" si="224"/>
        <v>0</v>
      </c>
      <c r="CX183" s="108">
        <f>SUMIF('20.01'!$AB:$AB,$B:$B,'20.01'!$E:$E)</f>
        <v>0</v>
      </c>
      <c r="CY183" s="108">
        <f>SUMIF('20.01'!$AA:$AA,$B:$B,'20.01'!$E:$E)</f>
        <v>0</v>
      </c>
      <c r="CZ183" s="108">
        <f>SUMIF('20.01'!$AN:$AN,$B:$B,'20.01'!$E:$E)</f>
        <v>0</v>
      </c>
      <c r="DA183" s="108">
        <f>SUMIF('20.01'!$X:$X,$B:$B,'20.01'!$E:$E)</f>
        <v>0</v>
      </c>
      <c r="DB183" s="108">
        <f>SUMIF('20.01'!$Y:$Y,$B:$B,'20.01'!$E:$E)</f>
        <v>0</v>
      </c>
      <c r="DC183" s="108">
        <f t="shared" si="225"/>
        <v>0</v>
      </c>
      <c r="DD183" s="127">
        <f t="shared" si="226"/>
        <v>361685.30521205516</v>
      </c>
      <c r="DE183" s="108">
        <f t="shared" si="248"/>
        <v>292474.84404470481</v>
      </c>
      <c r="DF183" s="127">
        <f t="shared" si="227"/>
        <v>648.10456580617642</v>
      </c>
      <c r="DG183" s="127">
        <f t="shared" si="179"/>
        <v>296.91659838963972</v>
      </c>
      <c r="DH183" s="127">
        <f t="shared" si="180"/>
        <v>351.18796741653665</v>
      </c>
      <c r="DI183" s="108">
        <f>SUMIF('20.01'!$AZ:$AZ,$B:$B,'20.01'!$E:$E)+FH183*$DI$249</f>
        <v>415.85616317576489</v>
      </c>
      <c r="DJ183" s="108">
        <f>SUMIF('20.01'!$AY:$AY,$B:$B,'20.01'!$E:$E)</f>
        <v>0</v>
      </c>
      <c r="DK183" s="108">
        <f t="shared" si="181"/>
        <v>597.25710129407616</v>
      </c>
      <c r="DL183" s="108">
        <f>SUMIF('20.01'!$AX:$AX,$B:$B,'20.01'!$E:$E)</f>
        <v>0</v>
      </c>
      <c r="DM183" s="108">
        <f t="shared" si="182"/>
        <v>66951.392344065374</v>
      </c>
      <c r="DN183" s="108">
        <f>SUMIF('20.01'!$BA:$BA,$B:$B,'20.01'!$E:$E)</f>
        <v>0</v>
      </c>
      <c r="DO183" s="108">
        <f t="shared" si="183"/>
        <v>597.85099300898582</v>
      </c>
      <c r="DP183" s="108">
        <f>SUMIF('20.01'!$AW:$AW,$B:$B,'20.01'!$E:$E)</f>
        <v>0</v>
      </c>
      <c r="DQ183" s="108">
        <f t="shared" si="228"/>
        <v>316835.76000320009</v>
      </c>
      <c r="DR183" s="108">
        <f t="shared" si="229"/>
        <v>262357.26549977512</v>
      </c>
      <c r="DS183" s="108">
        <f t="shared" si="184"/>
        <v>84372.163204236218</v>
      </c>
      <c r="DT183" s="108">
        <f t="shared" si="185"/>
        <v>177985.10229553891</v>
      </c>
      <c r="DU183" s="108">
        <f t="shared" si="230"/>
        <v>44536.172308658373</v>
      </c>
      <c r="DV183" s="108">
        <f t="shared" si="231"/>
        <v>26442.747695568272</v>
      </c>
      <c r="DW183" s="108">
        <f t="shared" si="232"/>
        <v>18093.424613090101</v>
      </c>
      <c r="DX183" s="108">
        <f t="shared" si="233"/>
        <v>3749.0404323192624</v>
      </c>
      <c r="DY183" s="108">
        <f t="shared" si="234"/>
        <v>2207.6934682239103</v>
      </c>
      <c r="DZ183" s="108">
        <f t="shared" si="235"/>
        <v>1541.346964095352</v>
      </c>
      <c r="EA183" s="108">
        <f t="shared" si="236"/>
        <v>2965.2775768749789</v>
      </c>
      <c r="EB183" s="108">
        <f t="shared" si="237"/>
        <v>234.04718185652965</v>
      </c>
      <c r="EC183" s="108">
        <f t="shared" si="238"/>
        <v>2993.9570037157728</v>
      </c>
      <c r="ED183" s="108">
        <f t="shared" si="250"/>
        <v>53900.379403143568</v>
      </c>
      <c r="EE183" s="108">
        <f t="shared" si="186"/>
        <v>419029.49943777698</v>
      </c>
      <c r="EF183" s="108">
        <f t="shared" si="239"/>
        <v>172781.34274812412</v>
      </c>
      <c r="EG183" s="108">
        <f t="shared" si="187"/>
        <v>147184.10678543904</v>
      </c>
      <c r="EH183" s="108">
        <f t="shared" si="188"/>
        <v>99064.049904213796</v>
      </c>
      <c r="EI183" s="108">
        <f t="shared" si="240"/>
        <v>156122.28595876641</v>
      </c>
      <c r="EJ183" s="108">
        <f t="shared" si="189"/>
        <v>150211.31944431973</v>
      </c>
      <c r="EK183" s="108">
        <f t="shared" si="190"/>
        <v>444.72651444668367</v>
      </c>
      <c r="EL183" s="108">
        <f>SUMIF('20.01'!$BF:$BF,$B:$B,'20.01'!$E:$E)</f>
        <v>5466.24</v>
      </c>
      <c r="EM183" s="108">
        <f>SUMIF('20.01'!$BH:$BH,$B:$B,'20.01'!$E:$E)</f>
        <v>0</v>
      </c>
      <c r="EO183" s="115">
        <v>6.5318944308849214E-3</v>
      </c>
      <c r="EP183" s="107">
        <v>3.4064171559720764</v>
      </c>
      <c r="EQ183" s="108">
        <f t="shared" si="241"/>
        <v>4184.8000000000011</v>
      </c>
      <c r="ER183" s="107">
        <v>3.0862299321028974</v>
      </c>
      <c r="ES183" s="108">
        <f t="shared" si="191"/>
        <v>4184.8000000000011</v>
      </c>
      <c r="ET183" s="107">
        <v>1.6009282585827675</v>
      </c>
      <c r="EU183" s="108">
        <f t="shared" si="192"/>
        <v>4184.8000000000011</v>
      </c>
      <c r="EV183" s="108">
        <f t="shared" si="252"/>
        <v>4184.8</v>
      </c>
      <c r="EW183" s="108">
        <f t="shared" si="253"/>
        <v>4184.8</v>
      </c>
      <c r="EX183" s="108">
        <f t="shared" si="193"/>
        <v>4184.8</v>
      </c>
      <c r="EY183" s="108">
        <f t="shared" si="194"/>
        <v>4184.8</v>
      </c>
      <c r="EZ183" s="108">
        <f t="shared" si="195"/>
        <v>4184.8</v>
      </c>
      <c r="FA183" s="108">
        <f t="shared" si="196"/>
        <v>4184.8</v>
      </c>
      <c r="FB183" s="108">
        <f t="shared" si="197"/>
        <v>4184.8</v>
      </c>
      <c r="FC183" s="108">
        <f t="shared" si="198"/>
        <v>4184.8</v>
      </c>
      <c r="FD183" s="108">
        <f t="shared" si="199"/>
        <v>4184.8</v>
      </c>
      <c r="FE183" s="108">
        <f t="shared" si="200"/>
        <v>4184.8</v>
      </c>
      <c r="FF183" s="108">
        <f t="shared" si="201"/>
        <v>4184.8</v>
      </c>
      <c r="FG183" s="108">
        <f t="shared" si="202"/>
        <v>4184.8</v>
      </c>
      <c r="FH183" s="108">
        <f t="shared" si="242"/>
        <v>4184.8000000000011</v>
      </c>
      <c r="FI183" s="108">
        <v>0</v>
      </c>
    </row>
    <row r="184" spans="1:165" ht="12" customHeight="1" x14ac:dyDescent="0.25">
      <c r="A184" s="22">
        <f t="shared" si="243"/>
        <v>179</v>
      </c>
      <c r="B184" s="10" t="s">
        <v>177</v>
      </c>
      <c r="C184" s="28">
        <v>2021</v>
      </c>
      <c r="D184" s="282"/>
      <c r="E184" s="126">
        <f t="shared" si="175"/>
        <v>5381.9</v>
      </c>
      <c r="F184" s="11">
        <f>SUMIF(Площади!$A:$A,$B:$B,Площади!$C:$C)</f>
        <v>5381.9</v>
      </c>
      <c r="G184" s="11">
        <f>SUMIF(Площади!$A:$A,$B:$B,Площади!$G:$G)</f>
        <v>0</v>
      </c>
      <c r="H184" s="11">
        <f>SUMIF(Площади!$A:$A,$B:$B,Площади!$F:$F)</f>
        <v>1226.3</v>
      </c>
      <c r="I184" s="124" t="s">
        <v>494</v>
      </c>
      <c r="J184" s="12">
        <v>39.75</v>
      </c>
      <c r="K184" s="27">
        <v>4.49</v>
      </c>
      <c r="L184" s="27">
        <v>7.61</v>
      </c>
      <c r="M184" s="27">
        <v>11.85</v>
      </c>
      <c r="N184" s="27">
        <v>6.1</v>
      </c>
      <c r="O184" s="27">
        <v>2.78</v>
      </c>
      <c r="P184" s="27">
        <v>1.6</v>
      </c>
      <c r="Q184" s="27">
        <v>5.09</v>
      </c>
      <c r="R184" s="27">
        <v>0.23</v>
      </c>
      <c r="S184" s="35">
        <f t="shared" si="251"/>
        <v>41.34</v>
      </c>
      <c r="T184" s="33">
        <f t="shared" si="251"/>
        <v>4.6696</v>
      </c>
      <c r="U184" s="33">
        <f t="shared" si="251"/>
        <v>7.9144000000000005</v>
      </c>
      <c r="V184" s="33">
        <f t="shared" si="251"/>
        <v>12.324</v>
      </c>
      <c r="W184" s="33">
        <f t="shared" si="251"/>
        <v>6.3439999999999994</v>
      </c>
      <c r="X184" s="33">
        <f t="shared" si="251"/>
        <v>2.8912</v>
      </c>
      <c r="Y184" s="33">
        <f t="shared" si="249"/>
        <v>1.6640000000000001</v>
      </c>
      <c r="Z184" s="33">
        <f t="shared" si="249"/>
        <v>5.2935999999999996</v>
      </c>
      <c r="AA184" s="33">
        <f t="shared" si="249"/>
        <v>0.23920000000000002</v>
      </c>
      <c r="AB184" s="36"/>
      <c r="AC184" s="36"/>
      <c r="AD184" s="122" t="s">
        <v>395</v>
      </c>
      <c r="AE184" s="37">
        <v>2</v>
      </c>
      <c r="AF184" s="38" t="s">
        <v>396</v>
      </c>
      <c r="AG184" s="282"/>
      <c r="AH184" s="26">
        <v>34.24</v>
      </c>
      <c r="AI184" s="26">
        <v>34.24</v>
      </c>
      <c r="AJ184" s="26">
        <v>2190</v>
      </c>
      <c r="AK184" s="26">
        <v>35.89</v>
      </c>
      <c r="AL184" s="26">
        <v>5.93</v>
      </c>
      <c r="AM184" s="282"/>
      <c r="AN184" s="15">
        <v>7.0000000000000001E-3</v>
      </c>
      <c r="AO184" s="15">
        <v>7.0000000000000001E-3</v>
      </c>
      <c r="AP184" s="16">
        <f t="shared" si="203"/>
        <v>4.193E-4</v>
      </c>
      <c r="AQ184" s="15">
        <f t="shared" si="204"/>
        <v>1.4E-2</v>
      </c>
      <c r="AR184" s="15">
        <v>3.23</v>
      </c>
      <c r="AS184" s="282"/>
      <c r="AT184" s="13">
        <f t="shared" si="205"/>
        <v>8.5840999999999994</v>
      </c>
      <c r="AU184" s="13">
        <f t="shared" si="206"/>
        <v>8.5840999999999994</v>
      </c>
      <c r="AV184" s="13">
        <f t="shared" si="207"/>
        <v>0.51418759000000003</v>
      </c>
      <c r="AW184" s="13">
        <f t="shared" si="208"/>
        <v>17.168199999999999</v>
      </c>
      <c r="AX184" s="13">
        <f t="shared" si="209"/>
        <v>3960.9489999999996</v>
      </c>
      <c r="AY184" s="26">
        <f t="shared" si="210"/>
        <v>5.4612605957004033E-2</v>
      </c>
      <c r="AZ184" s="26">
        <f t="shared" si="211"/>
        <v>5.4612605957004033E-2</v>
      </c>
      <c r="BA184" s="26">
        <f t="shared" si="212"/>
        <v>0.20923295157843888</v>
      </c>
      <c r="BB184" s="26">
        <f t="shared" si="213"/>
        <v>0.11448869321243428</v>
      </c>
      <c r="BC184" s="26">
        <f t="shared" si="214"/>
        <v>4.3643374217283855</v>
      </c>
      <c r="BD184" s="282"/>
      <c r="BE184" s="108">
        <f t="shared" si="215"/>
        <v>1349692.5773685963</v>
      </c>
      <c r="BF184" s="108">
        <f t="shared" si="216"/>
        <v>177314.54424731582</v>
      </c>
      <c r="BG184" s="108">
        <f t="shared" si="176"/>
        <v>27814.232882211076</v>
      </c>
      <c r="BH184" s="108">
        <f t="shared" si="177"/>
        <v>4625.5488550378568</v>
      </c>
      <c r="BI184" s="108">
        <f t="shared" si="178"/>
        <v>1650.0084287437348</v>
      </c>
      <c r="BJ184" s="127">
        <f t="shared" si="247"/>
        <v>8962.7340813231312</v>
      </c>
      <c r="BK184" s="108">
        <f>SUMIF('20.01'!$K:$K,$B:$B,'20.01'!$E:$E)</f>
        <v>134262.02000000002</v>
      </c>
      <c r="BL184" s="108">
        <f t="shared" si="217"/>
        <v>0</v>
      </c>
      <c r="BM184" s="108">
        <f>SUMIF('20.01'!$AI:$AI,$B:$B,'20.01'!$E:$E)</f>
        <v>0</v>
      </c>
      <c r="BN184" s="108">
        <f>SUMIF('20.01'!$L:$L,$B:$B,'20.01'!$E:$E)</f>
        <v>0</v>
      </c>
      <c r="BO184" s="108">
        <f>SUMIF('20.01'!$M:$M,$B:$B,'20.01'!$E:$E)</f>
        <v>0</v>
      </c>
      <c r="BP184" s="108">
        <f>SUMIF('20.01'!$N:$N,$B:$B,'20.01'!$E:$E)</f>
        <v>0</v>
      </c>
      <c r="BQ184" s="108">
        <f>SUMIF('20.01'!$O:$O,$B:$B,'20.01'!$E:$E)</f>
        <v>0</v>
      </c>
      <c r="BR184" s="108">
        <f>SUMIF('20.01'!$T:$T,$B:$B,'20.01'!$E:$E)</f>
        <v>0</v>
      </c>
      <c r="BS184" s="108">
        <f>SUMIF('20.01'!$AT:$AT,$B:$B,'20.01'!$E:$E)</f>
        <v>0</v>
      </c>
      <c r="BT184" s="108">
        <f>SUMIF('20.01'!$AO:$AO,$B:$B,'20.01'!$E:$E)</f>
        <v>0</v>
      </c>
      <c r="BU184" s="108">
        <f t="shared" si="218"/>
        <v>0</v>
      </c>
      <c r="BV184" s="108">
        <f>SUMIF('20.01'!$AE:$AE,$B:$B,'20.01'!$E:$E)</f>
        <v>0</v>
      </c>
      <c r="BW184" s="108">
        <f>SUMIF('20.01'!$AF:$AF,$B:$B,'20.01'!$E:$E)</f>
        <v>0</v>
      </c>
      <c r="BX184" s="108">
        <f>SUMIF('20.01'!$AG:$AG,$B:$B,'20.01'!$E:$E)</f>
        <v>0</v>
      </c>
      <c r="BY184" s="108">
        <f t="shared" si="219"/>
        <v>319821.78000000003</v>
      </c>
      <c r="BZ184" s="108">
        <f>SUMIF('20.01'!$AH:$AH,$B:$B,'20.01'!$E:$E)</f>
        <v>0</v>
      </c>
      <c r="CA184" s="108">
        <f>SUMIF('20.01'!$AP:$AP,$B:$B,'20.01'!$E:$E)</f>
        <v>0</v>
      </c>
      <c r="CB184" s="108">
        <f>SUMIF('20.01'!$AD:$AD,$B:$B,'20.01'!$E:$E)</f>
        <v>319821.78000000003</v>
      </c>
      <c r="CC184" s="108">
        <f t="shared" si="220"/>
        <v>0</v>
      </c>
      <c r="CD184" s="108">
        <f>SUMIF('20.01'!$Z:$Z,$B:$B,'20.01'!$E:$E)</f>
        <v>0</v>
      </c>
      <c r="CE184" s="108">
        <f>SUMIF('20.01'!$S:$S,$B:$B,'20.01'!$E:$E)</f>
        <v>0</v>
      </c>
      <c r="CF184" s="108">
        <f t="shared" si="221"/>
        <v>826054.03999999992</v>
      </c>
      <c r="CG184" s="108">
        <f>SUMIF('20.01'!$AJ:$AJ,$B:$B,'20.01'!$E:$E)</f>
        <v>0</v>
      </c>
      <c r="CH184" s="108">
        <f>SUMIF('20.01'!$AL:$AL,$B:$B,'20.01'!$E:$E)</f>
        <v>769110.34</v>
      </c>
      <c r="CI184" s="108">
        <f>SUMIF('20.01'!$AM:$AM,$B:$B,'20.01'!$E:$E)</f>
        <v>56943.7</v>
      </c>
      <c r="CJ184" s="108">
        <f>SUMIF('20.01'!$W:$W,$B:$B,'20.01'!$E:$E)</f>
        <v>0</v>
      </c>
      <c r="CK184" s="108">
        <f>SUMIF('20.01'!$AR:$AR,$B:$B,'20.01'!$E:$E)</f>
        <v>0</v>
      </c>
      <c r="CL184" s="108">
        <f t="shared" si="222"/>
        <v>22975</v>
      </c>
      <c r="CM184" s="108">
        <f>SUMIF('20.01'!$P:$P,$B:$B,'20.01'!$E:$E)</f>
        <v>22975</v>
      </c>
      <c r="CN184" s="108">
        <f>SUMIF('20.01'!$Q:$Q,$B:$B,'20.01'!$E:$E)</f>
        <v>0</v>
      </c>
      <c r="CO184" s="108">
        <f>SUMIF('20.01'!$AK:$AK,$B:$B,'20.01'!$E:$E)</f>
        <v>0</v>
      </c>
      <c r="CP184" s="108">
        <f>SUMIF('20.01'!$U:$U,$B:$B,'20.01'!$E:$E)</f>
        <v>0</v>
      </c>
      <c r="CQ184" s="108">
        <f>SUMIF('20.01'!$R:$R,$B:$B,'20.01'!$E:$E)</f>
        <v>0</v>
      </c>
      <c r="CR184" s="108">
        <f>SUMIF('20.01'!$V:$V,$B:$B,'20.01'!$E:$E)</f>
        <v>0</v>
      </c>
      <c r="CS184" s="108">
        <f t="shared" si="223"/>
        <v>0</v>
      </c>
      <c r="CT184" s="108">
        <f>SUMIF('20.01'!$AQ:$AQ,$B:$B,'20.01'!$E:$E)</f>
        <v>0</v>
      </c>
      <c r="CU184" s="108">
        <f>SUMIF('20.01'!$AC:$AC,$B:$B,'20.01'!$E:$E)</f>
        <v>0</v>
      </c>
      <c r="CV184" s="108">
        <f>SUMIF('20.01'!$AS:$AS,$B:$B,'20.01'!$E:$E)</f>
        <v>0</v>
      </c>
      <c r="CW184" s="108">
        <f t="shared" si="224"/>
        <v>0</v>
      </c>
      <c r="CX184" s="108">
        <f>SUMIF('20.01'!$AB:$AB,$B:$B,'20.01'!$E:$E)</f>
        <v>0</v>
      </c>
      <c r="CY184" s="108">
        <f>SUMIF('20.01'!$AA:$AA,$B:$B,'20.01'!$E:$E)</f>
        <v>0</v>
      </c>
      <c r="CZ184" s="108">
        <f>SUMIF('20.01'!$AN:$AN,$B:$B,'20.01'!$E:$E)</f>
        <v>0</v>
      </c>
      <c r="DA184" s="108">
        <f>SUMIF('20.01'!$X:$X,$B:$B,'20.01'!$E:$E)</f>
        <v>0</v>
      </c>
      <c r="DB184" s="108">
        <f>SUMIF('20.01'!$Y:$Y,$B:$B,'20.01'!$E:$E)</f>
        <v>0</v>
      </c>
      <c r="DC184" s="108">
        <f t="shared" si="225"/>
        <v>3527.2131212805248</v>
      </c>
      <c r="DD184" s="127">
        <f t="shared" si="226"/>
        <v>465148.66758764099</v>
      </c>
      <c r="DE184" s="108">
        <f t="shared" si="248"/>
        <v>376139.9262005823</v>
      </c>
      <c r="DF184" s="127">
        <f t="shared" si="227"/>
        <v>833.50075576186669</v>
      </c>
      <c r="DG184" s="127">
        <f t="shared" si="179"/>
        <v>381.85228466669889</v>
      </c>
      <c r="DH184" s="127">
        <f t="shared" si="180"/>
        <v>451.64847109516779</v>
      </c>
      <c r="DI184" s="108">
        <f>SUMIF('20.01'!$AZ:$AZ,$B:$B,'20.01'!$E:$E)+FH184*$DI$249</f>
        <v>534.8155908515696</v>
      </c>
      <c r="DJ184" s="108">
        <f>SUMIF('20.01'!$AY:$AY,$B:$B,'20.01'!$E:$E)</f>
        <v>0</v>
      </c>
      <c r="DK184" s="108">
        <f t="shared" si="181"/>
        <v>768.10791279262753</v>
      </c>
      <c r="DL184" s="108">
        <f>SUMIF('20.01'!$AX:$AX,$B:$B,'20.01'!$E:$E)</f>
        <v>0</v>
      </c>
      <c r="DM184" s="108">
        <f t="shared" si="182"/>
        <v>86103.445435032816</v>
      </c>
      <c r="DN184" s="108">
        <f>SUMIF('20.01'!$BA:$BA,$B:$B,'20.01'!$E:$E)</f>
        <v>0</v>
      </c>
      <c r="DO184" s="108">
        <f t="shared" si="183"/>
        <v>768.87169261973338</v>
      </c>
      <c r="DP184" s="108">
        <f>SUMIF('20.01'!$AW:$AW,$B:$B,'20.01'!$E:$E)</f>
        <v>0</v>
      </c>
      <c r="DQ184" s="108">
        <f t="shared" si="228"/>
        <v>407469.50314500619</v>
      </c>
      <c r="DR184" s="108">
        <f t="shared" si="229"/>
        <v>337406.94111862918</v>
      </c>
      <c r="DS184" s="108">
        <f t="shared" si="184"/>
        <v>108507.58582223256</v>
      </c>
      <c r="DT184" s="108">
        <f t="shared" si="185"/>
        <v>228899.35529639665</v>
      </c>
      <c r="DU184" s="108">
        <f t="shared" si="230"/>
        <v>57276.148381755032</v>
      </c>
      <c r="DV184" s="108">
        <f t="shared" si="231"/>
        <v>34006.935534022858</v>
      </c>
      <c r="DW184" s="108">
        <f t="shared" si="232"/>
        <v>23269.212847732171</v>
      </c>
      <c r="DX184" s="108">
        <f t="shared" si="233"/>
        <v>4821.4874552425526</v>
      </c>
      <c r="DY184" s="108">
        <f t="shared" si="234"/>
        <v>2839.2242106275712</v>
      </c>
      <c r="DZ184" s="108">
        <f t="shared" si="235"/>
        <v>1982.2632446149812</v>
      </c>
      <c r="EA184" s="108">
        <f t="shared" si="236"/>
        <v>3813.5221255456527</v>
      </c>
      <c r="EB184" s="108">
        <f t="shared" si="237"/>
        <v>300.99850125063483</v>
      </c>
      <c r="EC184" s="108">
        <f t="shared" si="238"/>
        <v>3850.4055625831375</v>
      </c>
      <c r="ED184" s="108">
        <f t="shared" si="250"/>
        <v>69319.071857622417</v>
      </c>
      <c r="EE184" s="108">
        <f t="shared" si="186"/>
        <v>538896.68873642024</v>
      </c>
      <c r="EF184" s="108">
        <f t="shared" si="239"/>
        <v>222207.01312753992</v>
      </c>
      <c r="EG184" s="108">
        <f t="shared" si="187"/>
        <v>189287.45562716361</v>
      </c>
      <c r="EH184" s="108">
        <f t="shared" si="188"/>
        <v>127402.21998171671</v>
      </c>
      <c r="EI184" s="108">
        <f t="shared" si="240"/>
        <v>202980.18073320747</v>
      </c>
      <c r="EJ184" s="108">
        <f t="shared" si="189"/>
        <v>193069.86410653492</v>
      </c>
      <c r="EK184" s="108">
        <f t="shared" si="190"/>
        <v>571.61662667254529</v>
      </c>
      <c r="EL184" s="108">
        <f>SUMIF('20.01'!$BF:$BF,$B:$B,'20.01'!$E:$E)</f>
        <v>9338.7000000000007</v>
      </c>
      <c r="EM184" s="108">
        <f>SUMIF('20.01'!$BH:$BH,$B:$B,'20.01'!$E:$E)</f>
        <v>0</v>
      </c>
      <c r="EO184" s="115">
        <v>8.395585464493923E-3</v>
      </c>
      <c r="EP184" s="107">
        <v>3.4064179452335308</v>
      </c>
      <c r="EQ184" s="108">
        <f t="shared" si="241"/>
        <v>5381.9000000000005</v>
      </c>
      <c r="ER184" s="107">
        <v>3.0862318658202876</v>
      </c>
      <c r="ES184" s="108">
        <f t="shared" si="191"/>
        <v>5381.9000000000005</v>
      </c>
      <c r="ET184" s="107">
        <v>1.6009263165732794</v>
      </c>
      <c r="EU184" s="108">
        <f t="shared" si="192"/>
        <v>5381.9000000000005</v>
      </c>
      <c r="EV184" s="108">
        <f t="shared" si="252"/>
        <v>5381.9</v>
      </c>
      <c r="EW184" s="108">
        <f t="shared" si="253"/>
        <v>5381.9</v>
      </c>
      <c r="EX184" s="108">
        <f t="shared" si="193"/>
        <v>5381.9</v>
      </c>
      <c r="EY184" s="108">
        <f t="shared" si="194"/>
        <v>5381.9</v>
      </c>
      <c r="EZ184" s="108">
        <f t="shared" si="195"/>
        <v>5381.9</v>
      </c>
      <c r="FA184" s="108">
        <f t="shared" si="196"/>
        <v>5381.9</v>
      </c>
      <c r="FB184" s="108">
        <f t="shared" si="197"/>
        <v>5381.9</v>
      </c>
      <c r="FC184" s="108">
        <f t="shared" si="198"/>
        <v>5381.9</v>
      </c>
      <c r="FD184" s="108">
        <f t="shared" si="199"/>
        <v>5381.9</v>
      </c>
      <c r="FE184" s="108">
        <f t="shared" si="200"/>
        <v>5381.9</v>
      </c>
      <c r="FF184" s="108">
        <f t="shared" si="201"/>
        <v>5381.9</v>
      </c>
      <c r="FG184" s="108">
        <f t="shared" si="202"/>
        <v>5381.9</v>
      </c>
      <c r="FH184" s="108">
        <f t="shared" si="242"/>
        <v>5381.9000000000005</v>
      </c>
      <c r="FI184" s="108">
        <v>5381.9000000000005</v>
      </c>
    </row>
    <row r="185" spans="1:165" ht="12" customHeight="1" x14ac:dyDescent="0.25">
      <c r="A185" s="22">
        <f t="shared" si="243"/>
        <v>180</v>
      </c>
      <c r="B185" s="10" t="s">
        <v>178</v>
      </c>
      <c r="C185" s="28">
        <v>2021</v>
      </c>
      <c r="D185" s="282"/>
      <c r="E185" s="126">
        <f t="shared" si="175"/>
        <v>5357.1</v>
      </c>
      <c r="F185" s="11">
        <f>SUMIF(Площади!$A:$A,$B:$B,Площади!$C:$C)</f>
        <v>5357.1</v>
      </c>
      <c r="G185" s="11">
        <f>SUMIF(Площади!$A:$A,$B:$B,Площади!$G:$G)</f>
        <v>0</v>
      </c>
      <c r="H185" s="11">
        <f>SUMIF(Площади!$A:$A,$B:$B,Площади!$F:$F)</f>
        <v>1216.7</v>
      </c>
      <c r="I185" s="124" t="s">
        <v>494</v>
      </c>
      <c r="J185" s="12">
        <v>39.75</v>
      </c>
      <c r="K185" s="27">
        <v>4.49</v>
      </c>
      <c r="L185" s="27">
        <v>7.61</v>
      </c>
      <c r="M185" s="27">
        <v>11.85</v>
      </c>
      <c r="N185" s="27">
        <v>6.1</v>
      </c>
      <c r="O185" s="27">
        <v>2.78</v>
      </c>
      <c r="P185" s="27">
        <v>1.6</v>
      </c>
      <c r="Q185" s="27">
        <v>5.09</v>
      </c>
      <c r="R185" s="27">
        <v>0.23</v>
      </c>
      <c r="S185" s="35">
        <f t="shared" si="251"/>
        <v>41.34</v>
      </c>
      <c r="T185" s="33">
        <f t="shared" si="251"/>
        <v>4.6696</v>
      </c>
      <c r="U185" s="33">
        <f t="shared" si="251"/>
        <v>7.9144000000000005</v>
      </c>
      <c r="V185" s="33">
        <f t="shared" si="251"/>
        <v>12.324</v>
      </c>
      <c r="W185" s="33">
        <f t="shared" si="251"/>
        <v>6.3439999999999994</v>
      </c>
      <c r="X185" s="33">
        <f t="shared" si="251"/>
        <v>2.8912</v>
      </c>
      <c r="Y185" s="33">
        <f t="shared" si="249"/>
        <v>1.6640000000000001</v>
      </c>
      <c r="Z185" s="33">
        <f t="shared" si="249"/>
        <v>5.2935999999999996</v>
      </c>
      <c r="AA185" s="33">
        <f t="shared" si="249"/>
        <v>0.23920000000000002</v>
      </c>
      <c r="AB185" s="36"/>
      <c r="AC185" s="36"/>
      <c r="AD185" s="122" t="s">
        <v>395</v>
      </c>
      <c r="AE185" s="37">
        <v>2</v>
      </c>
      <c r="AF185" s="38" t="s">
        <v>396</v>
      </c>
      <c r="AG185" s="282"/>
      <c r="AH185" s="26">
        <v>34.24</v>
      </c>
      <c r="AI185" s="26">
        <v>34.24</v>
      </c>
      <c r="AJ185" s="26">
        <v>2190</v>
      </c>
      <c r="AK185" s="26">
        <v>35.89</v>
      </c>
      <c r="AL185" s="26">
        <v>5.93</v>
      </c>
      <c r="AM185" s="282"/>
      <c r="AN185" s="15">
        <v>7.0000000000000001E-3</v>
      </c>
      <c r="AO185" s="15">
        <v>7.0000000000000001E-3</v>
      </c>
      <c r="AP185" s="16">
        <f t="shared" si="203"/>
        <v>4.193E-4</v>
      </c>
      <c r="AQ185" s="15">
        <f t="shared" si="204"/>
        <v>1.4E-2</v>
      </c>
      <c r="AR185" s="15">
        <v>3.23</v>
      </c>
      <c r="AS185" s="282"/>
      <c r="AT185" s="13">
        <f t="shared" si="205"/>
        <v>8.5168999999999997</v>
      </c>
      <c r="AU185" s="13">
        <f t="shared" si="206"/>
        <v>8.5168999999999997</v>
      </c>
      <c r="AV185" s="13">
        <f t="shared" si="207"/>
        <v>0.51016231000000001</v>
      </c>
      <c r="AW185" s="13">
        <f t="shared" si="208"/>
        <v>17.033799999999999</v>
      </c>
      <c r="AX185" s="13">
        <f t="shared" si="209"/>
        <v>3929.9410000000003</v>
      </c>
      <c r="AY185" s="26">
        <f t="shared" si="210"/>
        <v>5.4435917940676856E-2</v>
      </c>
      <c r="AZ185" s="26">
        <f t="shared" si="211"/>
        <v>5.4435917940676856E-2</v>
      </c>
      <c r="BA185" s="26">
        <f t="shared" si="212"/>
        <v>0.2085560207761662</v>
      </c>
      <c r="BB185" s="26">
        <f t="shared" si="213"/>
        <v>0.11411828825297267</v>
      </c>
      <c r="BC185" s="26">
        <f t="shared" si="214"/>
        <v>4.3502174926732744</v>
      </c>
      <c r="BD185" s="282"/>
      <c r="BE185" s="108">
        <f t="shared" si="215"/>
        <v>67394.516577285976</v>
      </c>
      <c r="BF185" s="108">
        <f t="shared" si="216"/>
        <v>67394.516577285976</v>
      </c>
      <c r="BG185" s="108">
        <f t="shared" si="176"/>
        <v>27686.063838661612</v>
      </c>
      <c r="BH185" s="108">
        <f t="shared" si="177"/>
        <v>4604.2341498956312</v>
      </c>
      <c r="BI185" s="108">
        <f t="shared" si="178"/>
        <v>1642.4051271155279</v>
      </c>
      <c r="BJ185" s="127">
        <f t="shared" si="247"/>
        <v>8921.433461613211</v>
      </c>
      <c r="BK185" s="108">
        <f>SUMIF('20.01'!$K:$K,$B:$B,'20.01'!$E:$E)</f>
        <v>24540.38</v>
      </c>
      <c r="BL185" s="108">
        <f t="shared" si="217"/>
        <v>0</v>
      </c>
      <c r="BM185" s="108">
        <f>SUMIF('20.01'!$AI:$AI,$B:$B,'20.01'!$E:$E)</f>
        <v>0</v>
      </c>
      <c r="BN185" s="108">
        <f>SUMIF('20.01'!$L:$L,$B:$B,'20.01'!$E:$E)</f>
        <v>0</v>
      </c>
      <c r="BO185" s="108">
        <f>SUMIF('20.01'!$M:$M,$B:$B,'20.01'!$E:$E)</f>
        <v>0</v>
      </c>
      <c r="BP185" s="108">
        <f>SUMIF('20.01'!$N:$N,$B:$B,'20.01'!$E:$E)</f>
        <v>0</v>
      </c>
      <c r="BQ185" s="108">
        <f>SUMIF('20.01'!$O:$O,$B:$B,'20.01'!$E:$E)</f>
        <v>0</v>
      </c>
      <c r="BR185" s="108">
        <f>SUMIF('20.01'!$T:$T,$B:$B,'20.01'!$E:$E)</f>
        <v>0</v>
      </c>
      <c r="BS185" s="108">
        <f>SUMIF('20.01'!$AT:$AT,$B:$B,'20.01'!$E:$E)</f>
        <v>0</v>
      </c>
      <c r="BT185" s="108">
        <f>SUMIF('20.01'!$AO:$AO,$B:$B,'20.01'!$E:$E)</f>
        <v>0</v>
      </c>
      <c r="BU185" s="108">
        <f t="shared" si="218"/>
        <v>0</v>
      </c>
      <c r="BV185" s="108">
        <f>SUMIF('20.01'!$AE:$AE,$B:$B,'20.01'!$E:$E)</f>
        <v>0</v>
      </c>
      <c r="BW185" s="108">
        <f>SUMIF('20.01'!$AF:$AF,$B:$B,'20.01'!$E:$E)</f>
        <v>0</v>
      </c>
      <c r="BX185" s="108">
        <f>SUMIF('20.01'!$AG:$AG,$B:$B,'20.01'!$E:$E)</f>
        <v>0</v>
      </c>
      <c r="BY185" s="108">
        <f t="shared" si="219"/>
        <v>0</v>
      </c>
      <c r="BZ185" s="108">
        <f>SUMIF('20.01'!$AH:$AH,$B:$B,'20.01'!$E:$E)</f>
        <v>0</v>
      </c>
      <c r="CA185" s="108">
        <f>SUMIF('20.01'!$AP:$AP,$B:$B,'20.01'!$E:$E)</f>
        <v>0</v>
      </c>
      <c r="CB185" s="108">
        <f>SUMIF('20.01'!$AD:$AD,$B:$B,'20.01'!$E:$E)</f>
        <v>0</v>
      </c>
      <c r="CC185" s="108">
        <f t="shared" si="220"/>
        <v>0</v>
      </c>
      <c r="CD185" s="108">
        <f>SUMIF('20.01'!$Z:$Z,$B:$B,'20.01'!$E:$E)</f>
        <v>0</v>
      </c>
      <c r="CE185" s="108">
        <f>SUMIF('20.01'!$S:$S,$B:$B,'20.01'!$E:$E)</f>
        <v>0</v>
      </c>
      <c r="CF185" s="108">
        <f t="shared" si="221"/>
        <v>0</v>
      </c>
      <c r="CG185" s="108">
        <f>SUMIF('20.01'!$AJ:$AJ,$B:$B,'20.01'!$E:$E)</f>
        <v>0</v>
      </c>
      <c r="CH185" s="108">
        <f>SUMIF('20.01'!$AL:$AL,$B:$B,'20.01'!$E:$E)</f>
        <v>0</v>
      </c>
      <c r="CI185" s="108">
        <f>SUMIF('20.01'!$AM:$AM,$B:$B,'20.01'!$E:$E)</f>
        <v>0</v>
      </c>
      <c r="CJ185" s="108">
        <f>SUMIF('20.01'!$W:$W,$B:$B,'20.01'!$E:$E)</f>
        <v>0</v>
      </c>
      <c r="CK185" s="108">
        <f>SUMIF('20.01'!$AR:$AR,$B:$B,'20.01'!$E:$E)</f>
        <v>0</v>
      </c>
      <c r="CL185" s="108">
        <f t="shared" si="222"/>
        <v>0</v>
      </c>
      <c r="CM185" s="108">
        <f>SUMIF('20.01'!$P:$P,$B:$B,'20.01'!$E:$E)</f>
        <v>0</v>
      </c>
      <c r="CN185" s="108">
        <f>SUMIF('20.01'!$Q:$Q,$B:$B,'20.01'!$E:$E)</f>
        <v>0</v>
      </c>
      <c r="CO185" s="108">
        <f>SUMIF('20.01'!$AK:$AK,$B:$B,'20.01'!$E:$E)</f>
        <v>0</v>
      </c>
      <c r="CP185" s="108">
        <f>SUMIF('20.01'!$U:$U,$B:$B,'20.01'!$E:$E)</f>
        <v>0</v>
      </c>
      <c r="CQ185" s="108">
        <f>SUMIF('20.01'!$R:$R,$B:$B,'20.01'!$E:$E)</f>
        <v>0</v>
      </c>
      <c r="CR185" s="108">
        <f>SUMIF('20.01'!$V:$V,$B:$B,'20.01'!$E:$E)</f>
        <v>0</v>
      </c>
      <c r="CS185" s="108">
        <f t="shared" si="223"/>
        <v>0</v>
      </c>
      <c r="CT185" s="108">
        <f>SUMIF('20.01'!$AQ:$AQ,$B:$B,'20.01'!$E:$E)</f>
        <v>0</v>
      </c>
      <c r="CU185" s="108">
        <f>SUMIF('20.01'!$AC:$AC,$B:$B,'20.01'!$E:$E)</f>
        <v>0</v>
      </c>
      <c r="CV185" s="108">
        <f>SUMIF('20.01'!$AS:$AS,$B:$B,'20.01'!$E:$E)</f>
        <v>0</v>
      </c>
      <c r="CW185" s="108">
        <f t="shared" si="224"/>
        <v>0</v>
      </c>
      <c r="CX185" s="108">
        <f>SUMIF('20.01'!$AB:$AB,$B:$B,'20.01'!$E:$E)</f>
        <v>0</v>
      </c>
      <c r="CY185" s="108">
        <f>SUMIF('20.01'!$AA:$AA,$B:$B,'20.01'!$E:$E)</f>
        <v>0</v>
      </c>
      <c r="CZ185" s="108">
        <f>SUMIF('20.01'!$AN:$AN,$B:$B,'20.01'!$E:$E)</f>
        <v>0</v>
      </c>
      <c r="DA185" s="108">
        <f>SUMIF('20.01'!$X:$X,$B:$B,'20.01'!$E:$E)</f>
        <v>0</v>
      </c>
      <c r="DB185" s="108">
        <f>SUMIF('20.01'!$Y:$Y,$B:$B,'20.01'!$E:$E)</f>
        <v>0</v>
      </c>
      <c r="DC185" s="108">
        <f t="shared" si="225"/>
        <v>0</v>
      </c>
      <c r="DD185" s="127">
        <f t="shared" si="226"/>
        <v>463005.24482687347</v>
      </c>
      <c r="DE185" s="108">
        <f t="shared" si="248"/>
        <v>374406.65910721844</v>
      </c>
      <c r="DF185" s="127">
        <f t="shared" si="227"/>
        <v>829.65995256171527</v>
      </c>
      <c r="DG185" s="127">
        <f t="shared" si="179"/>
        <v>380.09269480814811</v>
      </c>
      <c r="DH185" s="127">
        <f t="shared" si="180"/>
        <v>449.56725775356716</v>
      </c>
      <c r="DI185" s="108">
        <f>SUMIF('20.01'!$AZ:$AZ,$B:$B,'20.01'!$E:$E)+FH185*$DI$249</f>
        <v>532.35114025733344</v>
      </c>
      <c r="DJ185" s="108">
        <f>SUMIF('20.01'!$AY:$AY,$B:$B,'20.01'!$E:$E)</f>
        <v>0</v>
      </c>
      <c r="DK185" s="108">
        <f t="shared" si="181"/>
        <v>764.56844230130332</v>
      </c>
      <c r="DL185" s="108">
        <f>SUMIF('20.01'!$AX:$AX,$B:$B,'20.01'!$E:$E)</f>
        <v>0</v>
      </c>
      <c r="DM185" s="108">
        <f t="shared" si="182"/>
        <v>85706.677481932813</v>
      </c>
      <c r="DN185" s="108">
        <f>SUMIF('20.01'!$BA:$BA,$B:$B,'20.01'!$E:$E)</f>
        <v>0</v>
      </c>
      <c r="DO185" s="108">
        <f t="shared" si="183"/>
        <v>765.32870260190134</v>
      </c>
      <c r="DP185" s="108">
        <f>SUMIF('20.01'!$AW:$AW,$B:$B,'20.01'!$E:$E)</f>
        <v>0</v>
      </c>
      <c r="DQ185" s="108">
        <f t="shared" si="228"/>
        <v>405591.86816888326</v>
      </c>
      <c r="DR185" s="108">
        <f t="shared" si="229"/>
        <v>335852.15709444776</v>
      </c>
      <c r="DS185" s="108">
        <f t="shared" si="184"/>
        <v>108007.57873767293</v>
      </c>
      <c r="DT185" s="108">
        <f t="shared" si="185"/>
        <v>227844.57835677481</v>
      </c>
      <c r="DU185" s="108">
        <f t="shared" si="230"/>
        <v>57012.217710455385</v>
      </c>
      <c r="DV185" s="108">
        <f t="shared" si="231"/>
        <v>33850.230280999989</v>
      </c>
      <c r="DW185" s="108">
        <f t="shared" si="232"/>
        <v>23161.987429455396</v>
      </c>
      <c r="DX185" s="108">
        <f t="shared" si="233"/>
        <v>4799.2698575744389</v>
      </c>
      <c r="DY185" s="108">
        <f t="shared" si="234"/>
        <v>2826.1409574226495</v>
      </c>
      <c r="DZ185" s="108">
        <f t="shared" si="235"/>
        <v>1973.1289001517891</v>
      </c>
      <c r="EA185" s="108">
        <f t="shared" si="236"/>
        <v>3795.9492704733666</v>
      </c>
      <c r="EB185" s="108">
        <f t="shared" si="237"/>
        <v>299.61148870283273</v>
      </c>
      <c r="EC185" s="108">
        <f t="shared" si="238"/>
        <v>3832.6627472294399</v>
      </c>
      <c r="ED185" s="108">
        <f t="shared" si="250"/>
        <v>68999.646936670877</v>
      </c>
      <c r="EE185" s="108">
        <f t="shared" si="186"/>
        <v>536413.43228783074</v>
      </c>
      <c r="EF185" s="108">
        <f t="shared" si="239"/>
        <v>221183.07475529902</v>
      </c>
      <c r="EG185" s="108">
        <f t="shared" si="187"/>
        <v>188415.21182858804</v>
      </c>
      <c r="EH185" s="108">
        <f t="shared" si="188"/>
        <v>126815.14570394368</v>
      </c>
      <c r="EI185" s="108">
        <f t="shared" si="240"/>
        <v>198434.44187377032</v>
      </c>
      <c r="EJ185" s="108">
        <f t="shared" si="189"/>
        <v>192398.57272100568</v>
      </c>
      <c r="EK185" s="108">
        <f t="shared" si="190"/>
        <v>569.6291527646606</v>
      </c>
      <c r="EL185" s="108">
        <f>SUMIF('20.01'!$BF:$BF,$B:$B,'20.01'!$E:$E)</f>
        <v>5466.24</v>
      </c>
      <c r="EM185" s="108">
        <f>SUMIF('20.01'!$BH:$BH,$B:$B,'20.01'!$E:$E)</f>
        <v>0</v>
      </c>
      <c r="EO185" s="115">
        <v>8.3663945587828196E-3</v>
      </c>
      <c r="EP185" s="107">
        <v>3.4064181791022485</v>
      </c>
      <c r="EQ185" s="108">
        <f t="shared" si="241"/>
        <v>5357.0999999999995</v>
      </c>
      <c r="ER185" s="107">
        <v>3.0862296661438493</v>
      </c>
      <c r="ES185" s="108">
        <f t="shared" si="191"/>
        <v>5357.0999999999995</v>
      </c>
      <c r="ET185" s="107">
        <v>1.6009261931436254</v>
      </c>
      <c r="EU185" s="108">
        <f t="shared" si="192"/>
        <v>5357.0999999999995</v>
      </c>
      <c r="EV185" s="108">
        <f t="shared" si="252"/>
        <v>5357.1</v>
      </c>
      <c r="EW185" s="108">
        <f t="shared" si="253"/>
        <v>5357.1</v>
      </c>
      <c r="EX185" s="108">
        <f t="shared" si="193"/>
        <v>5357.1</v>
      </c>
      <c r="EY185" s="108">
        <f t="shared" si="194"/>
        <v>5357.1</v>
      </c>
      <c r="EZ185" s="108">
        <f t="shared" si="195"/>
        <v>5357.1</v>
      </c>
      <c r="FA185" s="108">
        <f t="shared" si="196"/>
        <v>5357.1</v>
      </c>
      <c r="FB185" s="108">
        <f t="shared" si="197"/>
        <v>5357.1</v>
      </c>
      <c r="FC185" s="108">
        <f t="shared" si="198"/>
        <v>5357.1</v>
      </c>
      <c r="FD185" s="108">
        <f t="shared" si="199"/>
        <v>5357.1</v>
      </c>
      <c r="FE185" s="108">
        <f t="shared" si="200"/>
        <v>5357.1</v>
      </c>
      <c r="FF185" s="108">
        <f t="shared" si="201"/>
        <v>5357.1</v>
      </c>
      <c r="FG185" s="108">
        <f t="shared" si="202"/>
        <v>5357.1</v>
      </c>
      <c r="FH185" s="108">
        <f t="shared" si="242"/>
        <v>5357.0999999999995</v>
      </c>
      <c r="FI185" s="108">
        <v>0</v>
      </c>
    </row>
    <row r="186" spans="1:165" ht="12" customHeight="1" x14ac:dyDescent="0.25">
      <c r="A186" s="22">
        <f t="shared" si="243"/>
        <v>181</v>
      </c>
      <c r="B186" s="10" t="s">
        <v>179</v>
      </c>
      <c r="C186" s="28">
        <v>2021</v>
      </c>
      <c r="D186" s="282"/>
      <c r="E186" s="126">
        <f t="shared" si="175"/>
        <v>5372.5</v>
      </c>
      <c r="F186" s="11">
        <f>SUMIF(Площади!$A:$A,$B:$B,Площади!$C:$C)</f>
        <v>5372.5</v>
      </c>
      <c r="G186" s="11">
        <f>SUMIF(Площади!$A:$A,$B:$B,Площади!$G:$G)</f>
        <v>0</v>
      </c>
      <c r="H186" s="11">
        <f>SUMIF(Площади!$A:$A,$B:$B,Площади!$F:$F)</f>
        <v>2019.6</v>
      </c>
      <c r="I186" s="124" t="s">
        <v>494</v>
      </c>
      <c r="J186" s="12">
        <v>39.75</v>
      </c>
      <c r="K186" s="27">
        <v>4.49</v>
      </c>
      <c r="L186" s="27">
        <v>7.61</v>
      </c>
      <c r="M186" s="27">
        <v>11.85</v>
      </c>
      <c r="N186" s="27">
        <v>6.1</v>
      </c>
      <c r="O186" s="27">
        <v>2.78</v>
      </c>
      <c r="P186" s="27">
        <v>1.6</v>
      </c>
      <c r="Q186" s="27">
        <v>5.09</v>
      </c>
      <c r="R186" s="27">
        <v>0.23</v>
      </c>
      <c r="S186" s="35">
        <f t="shared" si="251"/>
        <v>41.34</v>
      </c>
      <c r="T186" s="33">
        <f t="shared" si="251"/>
        <v>4.6696</v>
      </c>
      <c r="U186" s="33">
        <f t="shared" si="251"/>
        <v>7.9144000000000005</v>
      </c>
      <c r="V186" s="33">
        <f t="shared" si="251"/>
        <v>12.324</v>
      </c>
      <c r="W186" s="33">
        <f t="shared" si="251"/>
        <v>6.3439999999999994</v>
      </c>
      <c r="X186" s="33">
        <f t="shared" si="251"/>
        <v>2.8912</v>
      </c>
      <c r="Y186" s="33">
        <f t="shared" si="249"/>
        <v>1.6640000000000001</v>
      </c>
      <c r="Z186" s="33">
        <f t="shared" si="249"/>
        <v>5.2935999999999996</v>
      </c>
      <c r="AA186" s="33">
        <f t="shared" si="249"/>
        <v>0.23920000000000002</v>
      </c>
      <c r="AB186" s="36"/>
      <c r="AC186" s="36"/>
      <c r="AD186" s="122" t="s">
        <v>395</v>
      </c>
      <c r="AE186" s="37">
        <v>2</v>
      </c>
      <c r="AF186" s="38" t="s">
        <v>396</v>
      </c>
      <c r="AG186" s="282"/>
      <c r="AH186" s="26">
        <v>34.24</v>
      </c>
      <c r="AI186" s="26">
        <v>34.24</v>
      </c>
      <c r="AJ186" s="26">
        <v>2190</v>
      </c>
      <c r="AK186" s="26">
        <v>35.89</v>
      </c>
      <c r="AL186" s="26">
        <v>5.93</v>
      </c>
      <c r="AM186" s="282"/>
      <c r="AN186" s="15">
        <v>7.0000000000000001E-3</v>
      </c>
      <c r="AO186" s="15">
        <v>7.0000000000000001E-3</v>
      </c>
      <c r="AP186" s="16">
        <f t="shared" si="203"/>
        <v>4.193E-4</v>
      </c>
      <c r="AQ186" s="15">
        <f t="shared" si="204"/>
        <v>1.4E-2</v>
      </c>
      <c r="AR186" s="15">
        <v>3.23</v>
      </c>
      <c r="AS186" s="282"/>
      <c r="AT186" s="13">
        <f t="shared" si="205"/>
        <v>14.1372</v>
      </c>
      <c r="AU186" s="13">
        <f t="shared" si="206"/>
        <v>14.1372</v>
      </c>
      <c r="AV186" s="13">
        <f t="shared" si="207"/>
        <v>0.84681827999999992</v>
      </c>
      <c r="AW186" s="13">
        <f t="shared" si="208"/>
        <v>28.2744</v>
      </c>
      <c r="AX186" s="13">
        <f t="shared" si="209"/>
        <v>6523.308</v>
      </c>
      <c r="AY186" s="26">
        <f t="shared" si="210"/>
        <v>9.009915830618892E-2</v>
      </c>
      <c r="AZ186" s="26">
        <f t="shared" si="211"/>
        <v>9.009915830618892E-2</v>
      </c>
      <c r="BA186" s="26">
        <f t="shared" si="212"/>
        <v>0.34518976885993485</v>
      </c>
      <c r="BB186" s="26">
        <f t="shared" si="213"/>
        <v>0.18888193876221498</v>
      </c>
      <c r="BC186" s="26">
        <f t="shared" si="214"/>
        <v>7.2002264197301074</v>
      </c>
      <c r="BD186" s="282"/>
      <c r="BE186" s="108">
        <f t="shared" si="215"/>
        <v>336999.86142900906</v>
      </c>
      <c r="BF186" s="108">
        <f t="shared" si="216"/>
        <v>104302.18892077224</v>
      </c>
      <c r="BG186" s="108">
        <f t="shared" si="176"/>
        <v>27765.652680220552</v>
      </c>
      <c r="BH186" s="108">
        <f t="shared" si="177"/>
        <v>4617.4698942178193</v>
      </c>
      <c r="BI186" s="108">
        <f t="shared" si="178"/>
        <v>1647.1265321588498</v>
      </c>
      <c r="BJ186" s="127">
        <f t="shared" si="247"/>
        <v>8947.0798141750165</v>
      </c>
      <c r="BK186" s="108">
        <f>SUMIF('20.01'!$K:$K,$B:$B,'20.01'!$E:$E)</f>
        <v>61324.86</v>
      </c>
      <c r="BL186" s="108">
        <f t="shared" si="217"/>
        <v>0</v>
      </c>
      <c r="BM186" s="108">
        <f>SUMIF('20.01'!$AI:$AI,$B:$B,'20.01'!$E:$E)</f>
        <v>0</v>
      </c>
      <c r="BN186" s="108">
        <f>SUMIF('20.01'!$L:$L,$B:$B,'20.01'!$E:$E)</f>
        <v>0</v>
      </c>
      <c r="BO186" s="108">
        <f>SUMIF('20.01'!$M:$M,$B:$B,'20.01'!$E:$E)</f>
        <v>0</v>
      </c>
      <c r="BP186" s="108">
        <f>SUMIF('20.01'!$N:$N,$B:$B,'20.01'!$E:$E)</f>
        <v>0</v>
      </c>
      <c r="BQ186" s="108">
        <f>SUMIF('20.01'!$O:$O,$B:$B,'20.01'!$E:$E)</f>
        <v>0</v>
      </c>
      <c r="BR186" s="108">
        <f>SUMIF('20.01'!$T:$T,$B:$B,'20.01'!$E:$E)</f>
        <v>0</v>
      </c>
      <c r="BS186" s="108">
        <f>SUMIF('20.01'!$AT:$AT,$B:$B,'20.01'!$E:$E)</f>
        <v>0</v>
      </c>
      <c r="BT186" s="108">
        <f>SUMIF('20.01'!$AO:$AO,$B:$B,'20.01'!$E:$E)</f>
        <v>0</v>
      </c>
      <c r="BU186" s="108">
        <f t="shared" si="218"/>
        <v>74751.73</v>
      </c>
      <c r="BV186" s="108">
        <f>SUMIF('20.01'!$AE:$AE,$B:$B,'20.01'!$E:$E)</f>
        <v>0</v>
      </c>
      <c r="BW186" s="108">
        <f>SUMIF('20.01'!$AF:$AF,$B:$B,'20.01'!$E:$E)</f>
        <v>0</v>
      </c>
      <c r="BX186" s="108">
        <f>SUMIF('20.01'!$AG:$AG,$B:$B,'20.01'!$E:$E)</f>
        <v>74751.73</v>
      </c>
      <c r="BY186" s="108">
        <f t="shared" si="219"/>
        <v>0</v>
      </c>
      <c r="BZ186" s="108">
        <f>SUMIF('20.01'!$AH:$AH,$B:$B,'20.01'!$E:$E)</f>
        <v>0</v>
      </c>
      <c r="CA186" s="108">
        <f>SUMIF('20.01'!$AP:$AP,$B:$B,'20.01'!$E:$E)</f>
        <v>0</v>
      </c>
      <c r="CB186" s="108">
        <f>SUMIF('20.01'!$AD:$AD,$B:$B,'20.01'!$E:$E)</f>
        <v>0</v>
      </c>
      <c r="CC186" s="108">
        <f t="shared" si="220"/>
        <v>0</v>
      </c>
      <c r="CD186" s="108">
        <f>SUMIF('20.01'!$Z:$Z,$B:$B,'20.01'!$E:$E)</f>
        <v>0</v>
      </c>
      <c r="CE186" s="108">
        <f>SUMIF('20.01'!$S:$S,$B:$B,'20.01'!$E:$E)</f>
        <v>0</v>
      </c>
      <c r="CF186" s="108">
        <f t="shared" si="221"/>
        <v>154424.89000000001</v>
      </c>
      <c r="CG186" s="108">
        <f>SUMIF('20.01'!$AJ:$AJ,$B:$B,'20.01'!$E:$E)</f>
        <v>0</v>
      </c>
      <c r="CH186" s="108">
        <f>SUMIF('20.01'!$AL:$AL,$B:$B,'20.01'!$E:$E)</f>
        <v>154424.89000000001</v>
      </c>
      <c r="CI186" s="108">
        <f>SUMIF('20.01'!$AM:$AM,$B:$B,'20.01'!$E:$E)</f>
        <v>0</v>
      </c>
      <c r="CJ186" s="108">
        <f>SUMIF('20.01'!$W:$W,$B:$B,'20.01'!$E:$E)</f>
        <v>0</v>
      </c>
      <c r="CK186" s="108">
        <f>SUMIF('20.01'!$AR:$AR,$B:$B,'20.01'!$E:$E)</f>
        <v>0</v>
      </c>
      <c r="CL186" s="108">
        <f t="shared" si="222"/>
        <v>0</v>
      </c>
      <c r="CM186" s="108">
        <f>SUMIF('20.01'!$P:$P,$B:$B,'20.01'!$E:$E)</f>
        <v>0</v>
      </c>
      <c r="CN186" s="108">
        <f>SUMIF('20.01'!$Q:$Q,$B:$B,'20.01'!$E:$E)</f>
        <v>0</v>
      </c>
      <c r="CO186" s="108">
        <f>SUMIF('20.01'!$AK:$AK,$B:$B,'20.01'!$E:$E)</f>
        <v>0</v>
      </c>
      <c r="CP186" s="108">
        <f>SUMIF('20.01'!$U:$U,$B:$B,'20.01'!$E:$E)</f>
        <v>0</v>
      </c>
      <c r="CQ186" s="108">
        <f>SUMIF('20.01'!$R:$R,$B:$B,'20.01'!$E:$E)</f>
        <v>0</v>
      </c>
      <c r="CR186" s="108">
        <f>SUMIF('20.01'!$V:$V,$B:$B,'20.01'!$E:$E)</f>
        <v>0</v>
      </c>
      <c r="CS186" s="108">
        <f t="shared" si="223"/>
        <v>0</v>
      </c>
      <c r="CT186" s="108">
        <f>SUMIF('20.01'!$AQ:$AQ,$B:$B,'20.01'!$E:$E)</f>
        <v>0</v>
      </c>
      <c r="CU186" s="108">
        <f>SUMIF('20.01'!$AC:$AC,$B:$B,'20.01'!$E:$E)</f>
        <v>0</v>
      </c>
      <c r="CV186" s="108">
        <f>SUMIF('20.01'!$AS:$AS,$B:$B,'20.01'!$E:$E)</f>
        <v>0</v>
      </c>
      <c r="CW186" s="108">
        <f t="shared" si="224"/>
        <v>0</v>
      </c>
      <c r="CX186" s="108">
        <f>SUMIF('20.01'!$AB:$AB,$B:$B,'20.01'!$E:$E)</f>
        <v>0</v>
      </c>
      <c r="CY186" s="108">
        <f>SUMIF('20.01'!$AA:$AA,$B:$B,'20.01'!$E:$E)</f>
        <v>0</v>
      </c>
      <c r="CZ186" s="108">
        <f>SUMIF('20.01'!$AN:$AN,$B:$B,'20.01'!$E:$E)</f>
        <v>0</v>
      </c>
      <c r="DA186" s="108">
        <f>SUMIF('20.01'!$X:$X,$B:$B,'20.01'!$E:$E)</f>
        <v>0</v>
      </c>
      <c r="DB186" s="108">
        <f>SUMIF('20.01'!$Y:$Y,$B:$B,'20.01'!$E:$E)</f>
        <v>0</v>
      </c>
      <c r="DC186" s="108">
        <f t="shared" si="225"/>
        <v>3521.0525082367972</v>
      </c>
      <c r="DD186" s="127">
        <f t="shared" si="226"/>
        <v>464336.24121864029</v>
      </c>
      <c r="DE186" s="108">
        <f t="shared" si="248"/>
        <v>375482.96206035558</v>
      </c>
      <c r="DF186" s="127">
        <f t="shared" si="227"/>
        <v>832.04496745213191</v>
      </c>
      <c r="DG186" s="127">
        <f t="shared" si="179"/>
        <v>381.18534334934498</v>
      </c>
      <c r="DH186" s="127">
        <f t="shared" si="180"/>
        <v>450.85962410278688</v>
      </c>
      <c r="DI186" s="108">
        <f>SUMIF('20.01'!$AZ:$AZ,$B:$B,'20.01'!$E:$E)+FH186*$DI$249</f>
        <v>533.88148457794784</v>
      </c>
      <c r="DJ186" s="108">
        <f>SUMIF('20.01'!$AY:$AY,$B:$B,'20.01'!$E:$E)</f>
        <v>0</v>
      </c>
      <c r="DK186" s="108">
        <f t="shared" si="181"/>
        <v>766.76633929994819</v>
      </c>
      <c r="DL186" s="108">
        <f>SUMIF('20.01'!$AX:$AX,$B:$B,'20.01'!$E:$E)</f>
        <v>0</v>
      </c>
      <c r="DM186" s="108">
        <f t="shared" si="182"/>
        <v>85953.057581841684</v>
      </c>
      <c r="DN186" s="108">
        <f>SUMIF('20.01'!$BA:$BA,$B:$B,'20.01'!$E:$E)</f>
        <v>0</v>
      </c>
      <c r="DO186" s="108">
        <f t="shared" si="183"/>
        <v>767.52878511297433</v>
      </c>
      <c r="DP186" s="108">
        <f>SUMIF('20.01'!$AW:$AW,$B:$B,'20.01'!$E:$E)</f>
        <v>0</v>
      </c>
      <c r="DQ186" s="108">
        <f t="shared" si="228"/>
        <v>406757.81892018544</v>
      </c>
      <c r="DR186" s="108">
        <f t="shared" si="229"/>
        <v>336817.62781914108</v>
      </c>
      <c r="DS186" s="108">
        <f t="shared" si="184"/>
        <v>108318.06700792367</v>
      </c>
      <c r="DT186" s="108">
        <f t="shared" si="185"/>
        <v>228499.56081121741</v>
      </c>
      <c r="DU186" s="108">
        <f t="shared" si="230"/>
        <v>57176.110143439844</v>
      </c>
      <c r="DV186" s="108">
        <f t="shared" si="231"/>
        <v>33947.53918811903</v>
      </c>
      <c r="DW186" s="108">
        <f t="shared" si="232"/>
        <v>23228.570955320811</v>
      </c>
      <c r="DX186" s="108">
        <f t="shared" si="233"/>
        <v>4813.0662690296376</v>
      </c>
      <c r="DY186" s="108">
        <f t="shared" si="234"/>
        <v>2834.2652356224798</v>
      </c>
      <c r="DZ186" s="108">
        <f t="shared" si="235"/>
        <v>1978.8010334071582</v>
      </c>
      <c r="EA186" s="108">
        <f t="shared" si="236"/>
        <v>3806.8614466069635</v>
      </c>
      <c r="EB186" s="108">
        <f t="shared" si="237"/>
        <v>300.47277875267758</v>
      </c>
      <c r="EC186" s="108">
        <f t="shared" si="238"/>
        <v>3843.6804632152039</v>
      </c>
      <c r="ED186" s="108">
        <f t="shared" si="250"/>
        <v>69197.999508552079</v>
      </c>
      <c r="EE186" s="108">
        <f t="shared" si="186"/>
        <v>537955.45443735807</v>
      </c>
      <c r="EF186" s="108">
        <f t="shared" si="239"/>
        <v>221818.90745419054</v>
      </c>
      <c r="EG186" s="108">
        <f t="shared" si="187"/>
        <v>188956.84709060675</v>
      </c>
      <c r="EH186" s="108">
        <f t="shared" si="188"/>
        <v>127179.69989256081</v>
      </c>
      <c r="EI186" s="108">
        <f t="shared" si="240"/>
        <v>198945.70175633763</v>
      </c>
      <c r="EJ186" s="108">
        <f t="shared" si="189"/>
        <v>192908.32339878732</v>
      </c>
      <c r="EK186" s="108">
        <f t="shared" si="190"/>
        <v>571.13835755032733</v>
      </c>
      <c r="EL186" s="108">
        <f>SUMIF('20.01'!$BF:$BF,$B:$B,'20.01'!$E:$E)</f>
        <v>5466.24</v>
      </c>
      <c r="EM186" s="108">
        <f>SUMIF('20.01'!$BH:$BH,$B:$B,'20.01'!$E:$E)</f>
        <v>0</v>
      </c>
      <c r="EO186" s="115">
        <v>8.3885609149912544E-3</v>
      </c>
      <c r="EP186" s="107">
        <v>3.4064184847016734</v>
      </c>
      <c r="EQ186" s="108">
        <f t="shared" si="241"/>
        <v>5372.5</v>
      </c>
      <c r="ER186" s="107">
        <v>3.0862307010024965</v>
      </c>
      <c r="ES186" s="108">
        <f t="shared" si="191"/>
        <v>5372.5</v>
      </c>
      <c r="ET186" s="107">
        <v>1.6009266649275147</v>
      </c>
      <c r="EU186" s="108">
        <f t="shared" si="192"/>
        <v>5372.5</v>
      </c>
      <c r="EV186" s="108">
        <f t="shared" si="252"/>
        <v>5372.5</v>
      </c>
      <c r="EW186" s="108">
        <f t="shared" si="253"/>
        <v>5372.5</v>
      </c>
      <c r="EX186" s="108">
        <f t="shared" si="193"/>
        <v>5372.5</v>
      </c>
      <c r="EY186" s="108">
        <f t="shared" si="194"/>
        <v>5372.5</v>
      </c>
      <c r="EZ186" s="108">
        <f t="shared" si="195"/>
        <v>5372.5</v>
      </c>
      <c r="FA186" s="108">
        <f t="shared" si="196"/>
        <v>5372.5</v>
      </c>
      <c r="FB186" s="108">
        <f t="shared" si="197"/>
        <v>5372.5</v>
      </c>
      <c r="FC186" s="108">
        <f t="shared" si="198"/>
        <v>5372.5</v>
      </c>
      <c r="FD186" s="108">
        <f t="shared" si="199"/>
        <v>5372.5</v>
      </c>
      <c r="FE186" s="108">
        <f t="shared" si="200"/>
        <v>5372.5</v>
      </c>
      <c r="FF186" s="108">
        <f t="shared" si="201"/>
        <v>5372.5</v>
      </c>
      <c r="FG186" s="108">
        <f t="shared" si="202"/>
        <v>5372.5</v>
      </c>
      <c r="FH186" s="108">
        <f t="shared" si="242"/>
        <v>5372.5</v>
      </c>
      <c r="FI186" s="108">
        <v>5372.5</v>
      </c>
    </row>
    <row r="187" spans="1:165" ht="12" customHeight="1" x14ac:dyDescent="0.25">
      <c r="A187" s="22">
        <f t="shared" si="243"/>
        <v>182</v>
      </c>
      <c r="B187" s="10" t="s">
        <v>180</v>
      </c>
      <c r="C187" s="28">
        <v>2021</v>
      </c>
      <c r="D187" s="282"/>
      <c r="E187" s="126">
        <f t="shared" si="175"/>
        <v>4212.2</v>
      </c>
      <c r="F187" s="11">
        <f>SUMIF(Площади!$A:$A,$B:$B,Площади!$C:$C)</f>
        <v>4212.2</v>
      </c>
      <c r="G187" s="11">
        <f>SUMIF(Площади!$A:$A,$B:$B,Площади!$G:$G)</f>
        <v>0</v>
      </c>
      <c r="H187" s="11">
        <f>SUMIF(Площади!$A:$A,$B:$B,Площади!$F:$F)</f>
        <v>1155.4000000000001</v>
      </c>
      <c r="I187" s="124" t="s">
        <v>494</v>
      </c>
      <c r="J187" s="12">
        <v>39.75</v>
      </c>
      <c r="K187" s="27">
        <v>4.49</v>
      </c>
      <c r="L187" s="27">
        <v>7.61</v>
      </c>
      <c r="M187" s="27">
        <v>11.85</v>
      </c>
      <c r="N187" s="27">
        <v>6.1</v>
      </c>
      <c r="O187" s="27">
        <v>2.78</v>
      </c>
      <c r="P187" s="27">
        <v>1.6</v>
      </c>
      <c r="Q187" s="27">
        <v>5.09</v>
      </c>
      <c r="R187" s="27">
        <v>0.23</v>
      </c>
      <c r="S187" s="35">
        <f t="shared" si="251"/>
        <v>41.34</v>
      </c>
      <c r="T187" s="33">
        <f t="shared" si="251"/>
        <v>4.6696</v>
      </c>
      <c r="U187" s="33">
        <f t="shared" si="251"/>
        <v>7.9144000000000005</v>
      </c>
      <c r="V187" s="33">
        <f t="shared" si="251"/>
        <v>12.324</v>
      </c>
      <c r="W187" s="33">
        <f t="shared" si="251"/>
        <v>6.3439999999999994</v>
      </c>
      <c r="X187" s="33">
        <f t="shared" si="251"/>
        <v>2.8912</v>
      </c>
      <c r="Y187" s="33">
        <f t="shared" si="249"/>
        <v>1.6640000000000001</v>
      </c>
      <c r="Z187" s="33">
        <f t="shared" si="249"/>
        <v>5.2935999999999996</v>
      </c>
      <c r="AA187" s="33">
        <f t="shared" si="249"/>
        <v>0.23920000000000002</v>
      </c>
      <c r="AB187" s="36"/>
      <c r="AC187" s="36"/>
      <c r="AD187" s="122" t="s">
        <v>395</v>
      </c>
      <c r="AE187" s="37">
        <v>2</v>
      </c>
      <c r="AF187" s="38" t="s">
        <v>396</v>
      </c>
      <c r="AG187" s="282"/>
      <c r="AH187" s="26">
        <v>34.24</v>
      </c>
      <c r="AI187" s="26">
        <v>34.24</v>
      </c>
      <c r="AJ187" s="26">
        <v>2190</v>
      </c>
      <c r="AK187" s="26">
        <v>35.89</v>
      </c>
      <c r="AL187" s="26">
        <v>5.93</v>
      </c>
      <c r="AM187" s="282"/>
      <c r="AN187" s="15">
        <v>7.0000000000000001E-3</v>
      </c>
      <c r="AO187" s="15">
        <v>7.0000000000000001E-3</v>
      </c>
      <c r="AP187" s="16">
        <f t="shared" si="203"/>
        <v>4.193E-4</v>
      </c>
      <c r="AQ187" s="15">
        <f t="shared" si="204"/>
        <v>1.4E-2</v>
      </c>
      <c r="AR187" s="15">
        <v>3.23</v>
      </c>
      <c r="AS187" s="282"/>
      <c r="AT187" s="13">
        <f t="shared" si="205"/>
        <v>8.0878000000000014</v>
      </c>
      <c r="AU187" s="13">
        <f t="shared" si="206"/>
        <v>8.0878000000000014</v>
      </c>
      <c r="AV187" s="13">
        <f t="shared" si="207"/>
        <v>0.48445922000000002</v>
      </c>
      <c r="AW187" s="13">
        <f t="shared" si="208"/>
        <v>16.175600000000003</v>
      </c>
      <c r="AX187" s="13">
        <f t="shared" si="209"/>
        <v>3731.9420000000005</v>
      </c>
      <c r="AY187" s="26">
        <f t="shared" si="210"/>
        <v>6.5743856417074226E-2</v>
      </c>
      <c r="AZ187" s="26">
        <f t="shared" si="211"/>
        <v>6.5743856417074226E-2</v>
      </c>
      <c r="BA187" s="26">
        <f t="shared" si="212"/>
        <v>0.25187922980865107</v>
      </c>
      <c r="BB187" s="26">
        <f t="shared" si="213"/>
        <v>0.13782400740705572</v>
      </c>
      <c r="BC187" s="26">
        <f t="shared" si="214"/>
        <v>5.2538853948055655</v>
      </c>
      <c r="BD187" s="282"/>
      <c r="BE187" s="108">
        <f t="shared" si="215"/>
        <v>1187099.2158222934</v>
      </c>
      <c r="BF187" s="108">
        <f t="shared" si="216"/>
        <v>255425.58579433724</v>
      </c>
      <c r="BG187" s="108">
        <f t="shared" si="176"/>
        <v>21769.098598348064</v>
      </c>
      <c r="BH187" s="108">
        <f t="shared" si="177"/>
        <v>3620.2339112934937</v>
      </c>
      <c r="BI187" s="108">
        <f t="shared" si="178"/>
        <v>1291.3962547714298</v>
      </c>
      <c r="BJ187" s="127">
        <f t="shared" si="247"/>
        <v>7014.777029924242</v>
      </c>
      <c r="BK187" s="108">
        <f>SUMIF('20.01'!$K:$K,$B:$B,'20.01'!$E:$E)</f>
        <v>221730.08000000002</v>
      </c>
      <c r="BL187" s="108">
        <f t="shared" si="217"/>
        <v>87915.38</v>
      </c>
      <c r="BM187" s="108">
        <f>SUMIF('20.01'!$AI:$AI,$B:$B,'20.01'!$E:$E)</f>
        <v>0</v>
      </c>
      <c r="BN187" s="108">
        <f>SUMIF('20.01'!$L:$L,$B:$B,'20.01'!$E:$E)</f>
        <v>87915.38</v>
      </c>
      <c r="BO187" s="108">
        <f>SUMIF('20.01'!$M:$M,$B:$B,'20.01'!$E:$E)</f>
        <v>0</v>
      </c>
      <c r="BP187" s="108">
        <f>SUMIF('20.01'!$N:$N,$B:$B,'20.01'!$E:$E)</f>
        <v>0</v>
      </c>
      <c r="BQ187" s="108">
        <f>SUMIF('20.01'!$O:$O,$B:$B,'20.01'!$E:$E)</f>
        <v>0</v>
      </c>
      <c r="BR187" s="108">
        <f>SUMIF('20.01'!$T:$T,$B:$B,'20.01'!$E:$E)</f>
        <v>0</v>
      </c>
      <c r="BS187" s="108">
        <f>SUMIF('20.01'!$AT:$AT,$B:$B,'20.01'!$E:$E)</f>
        <v>0</v>
      </c>
      <c r="BT187" s="108">
        <f>SUMIF('20.01'!$AO:$AO,$B:$B,'20.01'!$E:$E)</f>
        <v>0</v>
      </c>
      <c r="BU187" s="108">
        <f t="shared" si="218"/>
        <v>0</v>
      </c>
      <c r="BV187" s="108">
        <f>SUMIF('20.01'!$AE:$AE,$B:$B,'20.01'!$E:$E)</f>
        <v>0</v>
      </c>
      <c r="BW187" s="108">
        <f>SUMIF('20.01'!$AF:$AF,$B:$B,'20.01'!$E:$E)</f>
        <v>0</v>
      </c>
      <c r="BX187" s="108">
        <f>SUMIF('20.01'!$AG:$AG,$B:$B,'20.01'!$E:$E)</f>
        <v>0</v>
      </c>
      <c r="BY187" s="108">
        <f t="shared" si="219"/>
        <v>243238.65</v>
      </c>
      <c r="BZ187" s="108">
        <f>SUMIF('20.01'!$AH:$AH,$B:$B,'20.01'!$E:$E)</f>
        <v>0</v>
      </c>
      <c r="CA187" s="108">
        <f>SUMIF('20.01'!$AP:$AP,$B:$B,'20.01'!$E:$E)</f>
        <v>0</v>
      </c>
      <c r="CB187" s="108">
        <f>SUMIF('20.01'!$AD:$AD,$B:$B,'20.01'!$E:$E)</f>
        <v>243238.65</v>
      </c>
      <c r="CC187" s="108">
        <f t="shared" si="220"/>
        <v>0</v>
      </c>
      <c r="CD187" s="108">
        <f>SUMIF('20.01'!$Z:$Z,$B:$B,'20.01'!$E:$E)</f>
        <v>0</v>
      </c>
      <c r="CE187" s="108">
        <f>SUMIF('20.01'!$S:$S,$B:$B,'20.01'!$E:$E)</f>
        <v>0</v>
      </c>
      <c r="CF187" s="108">
        <f t="shared" si="221"/>
        <v>334846.57</v>
      </c>
      <c r="CG187" s="108">
        <f>SUMIF('20.01'!$AJ:$AJ,$B:$B,'20.01'!$E:$E)</f>
        <v>0</v>
      </c>
      <c r="CH187" s="108">
        <f>SUMIF('20.01'!$AL:$AL,$B:$B,'20.01'!$E:$E)</f>
        <v>334846.57</v>
      </c>
      <c r="CI187" s="108">
        <f>SUMIF('20.01'!$AM:$AM,$B:$B,'20.01'!$E:$E)</f>
        <v>0</v>
      </c>
      <c r="CJ187" s="108">
        <f>SUMIF('20.01'!$W:$W,$B:$B,'20.01'!$E:$E)</f>
        <v>0</v>
      </c>
      <c r="CK187" s="108">
        <f>SUMIF('20.01'!$AR:$AR,$B:$B,'20.01'!$E:$E)</f>
        <v>0</v>
      </c>
      <c r="CL187" s="108">
        <f t="shared" si="222"/>
        <v>0</v>
      </c>
      <c r="CM187" s="108">
        <f>SUMIF('20.01'!$P:$P,$B:$B,'20.01'!$E:$E)</f>
        <v>0</v>
      </c>
      <c r="CN187" s="108">
        <f>SUMIF('20.01'!$Q:$Q,$B:$B,'20.01'!$E:$E)</f>
        <v>0</v>
      </c>
      <c r="CO187" s="108">
        <f>SUMIF('20.01'!$AK:$AK,$B:$B,'20.01'!$E:$E)</f>
        <v>0</v>
      </c>
      <c r="CP187" s="108">
        <f>SUMIF('20.01'!$U:$U,$B:$B,'20.01'!$E:$E)</f>
        <v>0</v>
      </c>
      <c r="CQ187" s="108">
        <f>SUMIF('20.01'!$R:$R,$B:$B,'20.01'!$E:$E)</f>
        <v>0</v>
      </c>
      <c r="CR187" s="108">
        <f>SUMIF('20.01'!$V:$V,$B:$B,'20.01'!$E:$E)</f>
        <v>0</v>
      </c>
      <c r="CS187" s="108">
        <f t="shared" si="223"/>
        <v>0</v>
      </c>
      <c r="CT187" s="108">
        <f>SUMIF('20.01'!$AQ:$AQ,$B:$B,'20.01'!$E:$E)</f>
        <v>0</v>
      </c>
      <c r="CU187" s="108">
        <f>SUMIF('20.01'!$AC:$AC,$B:$B,'20.01'!$E:$E)</f>
        <v>0</v>
      </c>
      <c r="CV187" s="108">
        <f>SUMIF('20.01'!$AS:$AS,$B:$B,'20.01'!$E:$E)</f>
        <v>0</v>
      </c>
      <c r="CW187" s="108">
        <f t="shared" si="224"/>
        <v>262912.42000000004</v>
      </c>
      <c r="CX187" s="108">
        <f>SUMIF('20.01'!$AB:$AB,$B:$B,'20.01'!$E:$E)</f>
        <v>236912.42</v>
      </c>
      <c r="CY187" s="108">
        <f>SUMIF('20.01'!$AA:$AA,$B:$B,'20.01'!$E:$E)</f>
        <v>26000</v>
      </c>
      <c r="CZ187" s="108">
        <f>SUMIF('20.01'!$AN:$AN,$B:$B,'20.01'!$E:$E)</f>
        <v>0</v>
      </c>
      <c r="DA187" s="108">
        <f>SUMIF('20.01'!$X:$X,$B:$B,'20.01'!$E:$E)</f>
        <v>0</v>
      </c>
      <c r="DB187" s="108">
        <f>SUMIF('20.01'!$Y:$Y,$B:$B,'20.01'!$E:$E)</f>
        <v>0</v>
      </c>
      <c r="DC187" s="108">
        <f t="shared" si="225"/>
        <v>2760.6100279562647</v>
      </c>
      <c r="DD187" s="127">
        <f t="shared" si="226"/>
        <v>364053.44164935435</v>
      </c>
      <c r="DE187" s="108">
        <f t="shared" si="248"/>
        <v>294389.82462366304</v>
      </c>
      <c r="DF187" s="127">
        <f t="shared" si="227"/>
        <v>652.34803385795612</v>
      </c>
      <c r="DG187" s="127">
        <f t="shared" si="179"/>
        <v>298.8606613785222</v>
      </c>
      <c r="DH187" s="127">
        <f t="shared" si="180"/>
        <v>353.48737247943387</v>
      </c>
      <c r="DI187" s="108">
        <f>SUMIF('20.01'!$AZ:$AZ,$B:$B,'20.01'!$E:$E)+FH187*$DI$249</f>
        <v>418.57898359036415</v>
      </c>
      <c r="DJ187" s="108">
        <f>SUMIF('20.01'!$AY:$AY,$B:$B,'20.01'!$E:$E)</f>
        <v>0</v>
      </c>
      <c r="DK187" s="108">
        <f t="shared" si="181"/>
        <v>601.16764530465161</v>
      </c>
      <c r="DL187" s="108">
        <f>SUMIF('20.01'!$AX:$AX,$B:$B,'20.01'!$E:$E)</f>
        <v>0</v>
      </c>
      <c r="DM187" s="108">
        <f t="shared" si="182"/>
        <v>67389.756937409678</v>
      </c>
      <c r="DN187" s="108">
        <f>SUMIF('20.01'!$BA:$BA,$B:$B,'20.01'!$E:$E)</f>
        <v>0</v>
      </c>
      <c r="DO187" s="108">
        <f t="shared" si="183"/>
        <v>601.76542552868682</v>
      </c>
      <c r="DP187" s="108">
        <f>SUMIF('20.01'!$AW:$AW,$B:$B,'20.01'!$E:$E)</f>
        <v>0</v>
      </c>
      <c r="DQ187" s="108">
        <f t="shared" si="228"/>
        <v>318910.24380746478</v>
      </c>
      <c r="DR187" s="108">
        <f t="shared" si="229"/>
        <v>264075.05107487866</v>
      </c>
      <c r="DS187" s="108">
        <f t="shared" si="184"/>
        <v>84924.59038637059</v>
      </c>
      <c r="DT187" s="108">
        <f t="shared" si="185"/>
        <v>179150.46068850809</v>
      </c>
      <c r="DU187" s="108">
        <f t="shared" si="230"/>
        <v>44827.773130981339</v>
      </c>
      <c r="DV187" s="108">
        <f t="shared" si="231"/>
        <v>26615.881725117717</v>
      </c>
      <c r="DW187" s="108">
        <f t="shared" si="232"/>
        <v>18211.891405863622</v>
      </c>
      <c r="DX187" s="108">
        <f t="shared" si="233"/>
        <v>3773.5872942590295</v>
      </c>
      <c r="DY187" s="108">
        <f t="shared" si="234"/>
        <v>2222.1483528132167</v>
      </c>
      <c r="DZ187" s="108">
        <f t="shared" si="235"/>
        <v>1551.438941445813</v>
      </c>
      <c r="EA187" s="108">
        <f t="shared" si="236"/>
        <v>2984.6927473983897</v>
      </c>
      <c r="EB187" s="108">
        <f t="shared" si="237"/>
        <v>235.57960701014952</v>
      </c>
      <c r="EC187" s="108">
        <f t="shared" si="238"/>
        <v>3013.5599529371943</v>
      </c>
      <c r="ED187" s="108">
        <f t="shared" si="250"/>
        <v>54253.292420646438</v>
      </c>
      <c r="EE187" s="108">
        <f t="shared" si="186"/>
        <v>421773.09728823433</v>
      </c>
      <c r="EF187" s="108">
        <f t="shared" si="239"/>
        <v>173912.62949809979</v>
      </c>
      <c r="EG187" s="108">
        <f t="shared" si="187"/>
        <v>148147.79549838128</v>
      </c>
      <c r="EH187" s="108">
        <f t="shared" si="188"/>
        <v>99712.672291753275</v>
      </c>
      <c r="EI187" s="108">
        <f t="shared" si="240"/>
        <v>156518.33234667062</v>
      </c>
      <c r="EJ187" s="108">
        <f t="shared" si="189"/>
        <v>150606.1967299252</v>
      </c>
      <c r="EK187" s="108">
        <f t="shared" si="190"/>
        <v>445.89561674543933</v>
      </c>
      <c r="EL187" s="108">
        <f>SUMIF('20.01'!$BF:$BF,$B:$B,'20.01'!$E:$E)</f>
        <v>5466.24</v>
      </c>
      <c r="EM187" s="108">
        <f>SUMIF('20.01'!$BH:$BH,$B:$B,'20.01'!$E:$E)</f>
        <v>0</v>
      </c>
      <c r="EO187" s="115">
        <v>6.5490655518914533E-3</v>
      </c>
      <c r="EP187" s="107">
        <v>3.4064168284480911</v>
      </c>
      <c r="EQ187" s="108">
        <f t="shared" si="241"/>
        <v>4212.1999999999989</v>
      </c>
      <c r="ER187" s="107">
        <v>3.0862323833146514</v>
      </c>
      <c r="ES187" s="108">
        <f t="shared" si="191"/>
        <v>4212.1999999999989</v>
      </c>
      <c r="ET187" s="107">
        <v>1.600927453552434</v>
      </c>
      <c r="EU187" s="108">
        <f t="shared" si="192"/>
        <v>4212.1999999999989</v>
      </c>
      <c r="EV187" s="108">
        <f t="shared" si="252"/>
        <v>4212.2</v>
      </c>
      <c r="EW187" s="108">
        <f t="shared" si="253"/>
        <v>4212.2</v>
      </c>
      <c r="EX187" s="108">
        <f t="shared" si="193"/>
        <v>4212.2</v>
      </c>
      <c r="EY187" s="108">
        <f t="shared" si="194"/>
        <v>4212.2</v>
      </c>
      <c r="EZ187" s="108">
        <f t="shared" si="195"/>
        <v>4212.2</v>
      </c>
      <c r="FA187" s="108">
        <f t="shared" si="196"/>
        <v>4212.2</v>
      </c>
      <c r="FB187" s="108">
        <f t="shared" si="197"/>
        <v>4212.2</v>
      </c>
      <c r="FC187" s="108">
        <f t="shared" si="198"/>
        <v>4212.2</v>
      </c>
      <c r="FD187" s="108">
        <f t="shared" si="199"/>
        <v>4212.2</v>
      </c>
      <c r="FE187" s="108">
        <f t="shared" si="200"/>
        <v>4212.2</v>
      </c>
      <c r="FF187" s="108">
        <f t="shared" si="201"/>
        <v>4212.2</v>
      </c>
      <c r="FG187" s="108">
        <f t="shared" si="202"/>
        <v>4212.2</v>
      </c>
      <c r="FH187" s="108">
        <f t="shared" si="242"/>
        <v>4212.1999999999989</v>
      </c>
      <c r="FI187" s="108">
        <v>4212.1999999999989</v>
      </c>
    </row>
    <row r="188" spans="1:165" ht="12" customHeight="1" x14ac:dyDescent="0.25">
      <c r="A188" s="22">
        <f t="shared" si="243"/>
        <v>183</v>
      </c>
      <c r="B188" s="10" t="s">
        <v>181</v>
      </c>
      <c r="C188" s="28">
        <v>2021</v>
      </c>
      <c r="D188" s="282"/>
      <c r="E188" s="126">
        <f t="shared" si="175"/>
        <v>6337.69</v>
      </c>
      <c r="F188" s="11">
        <f>SUMIF(Площади!$A:$A,$B:$B,Площади!$C:$C)</f>
        <v>6312.4</v>
      </c>
      <c r="G188" s="11">
        <f>SUMIF(Площади!$A:$A,$B:$B,Площади!$G:$G)</f>
        <v>25.29</v>
      </c>
      <c r="H188" s="11">
        <f>SUMIF(Площади!$A:$A,$B:$B,Площади!$F:$F)</f>
        <v>1427.1</v>
      </c>
      <c r="I188" s="124" t="s">
        <v>494</v>
      </c>
      <c r="J188" s="12">
        <v>39.520000000000003</v>
      </c>
      <c r="K188" s="27">
        <v>4.49</v>
      </c>
      <c r="L188" s="27">
        <v>7.61</v>
      </c>
      <c r="M188" s="27">
        <v>11.85</v>
      </c>
      <c r="N188" s="27">
        <v>6.1</v>
      </c>
      <c r="O188" s="27">
        <v>2.78</v>
      </c>
      <c r="P188" s="27">
        <v>1.6</v>
      </c>
      <c r="Q188" s="27">
        <v>5.09</v>
      </c>
      <c r="R188" s="27">
        <v>0</v>
      </c>
      <c r="S188" s="35">
        <f t="shared" si="251"/>
        <v>41.100800000000007</v>
      </c>
      <c r="T188" s="33">
        <f t="shared" si="251"/>
        <v>4.6696</v>
      </c>
      <c r="U188" s="33">
        <f t="shared" si="251"/>
        <v>7.9144000000000005</v>
      </c>
      <c r="V188" s="33">
        <f t="shared" si="251"/>
        <v>12.324</v>
      </c>
      <c r="W188" s="33">
        <f t="shared" si="251"/>
        <v>6.3439999999999994</v>
      </c>
      <c r="X188" s="33">
        <f t="shared" si="251"/>
        <v>2.8912</v>
      </c>
      <c r="Y188" s="33">
        <f t="shared" si="249"/>
        <v>1.6640000000000001</v>
      </c>
      <c r="Z188" s="33">
        <f t="shared" si="249"/>
        <v>5.2935999999999996</v>
      </c>
      <c r="AA188" s="33">
        <f t="shared" si="249"/>
        <v>0</v>
      </c>
      <c r="AB188" s="36"/>
      <c r="AC188" s="36"/>
      <c r="AD188" s="122" t="s">
        <v>395</v>
      </c>
      <c r="AE188" s="37">
        <v>4</v>
      </c>
      <c r="AF188" s="38" t="s">
        <v>396</v>
      </c>
      <c r="AG188" s="282"/>
      <c r="AH188" s="26">
        <v>34.24</v>
      </c>
      <c r="AI188" s="26">
        <v>34.24</v>
      </c>
      <c r="AJ188" s="26">
        <v>2190</v>
      </c>
      <c r="AK188" s="26">
        <v>35.89</v>
      </c>
      <c r="AL188" s="26">
        <v>4.29</v>
      </c>
      <c r="AM188" s="282"/>
      <c r="AN188" s="15">
        <v>7.0000000000000001E-3</v>
      </c>
      <c r="AO188" s="15">
        <v>7.0000000000000001E-3</v>
      </c>
      <c r="AP188" s="16">
        <f t="shared" si="203"/>
        <v>4.193E-4</v>
      </c>
      <c r="AQ188" s="15">
        <f t="shared" si="204"/>
        <v>1.4E-2</v>
      </c>
      <c r="AR188" s="15">
        <v>3.23</v>
      </c>
      <c r="AS188" s="282"/>
      <c r="AT188" s="13">
        <f t="shared" si="205"/>
        <v>9.9896999999999991</v>
      </c>
      <c r="AU188" s="13">
        <f t="shared" si="206"/>
        <v>9.9896999999999991</v>
      </c>
      <c r="AV188" s="13">
        <f t="shared" si="207"/>
        <v>0.59838302999999993</v>
      </c>
      <c r="AW188" s="13">
        <f t="shared" si="208"/>
        <v>19.979399999999998</v>
      </c>
      <c r="AX188" s="13">
        <f t="shared" si="209"/>
        <v>4609.5329999999994</v>
      </c>
      <c r="AY188" s="26">
        <f t="shared" si="210"/>
        <v>5.3970346924510353E-2</v>
      </c>
      <c r="AZ188" s="26">
        <f t="shared" si="211"/>
        <v>5.3970346924510353E-2</v>
      </c>
      <c r="BA188" s="26">
        <f t="shared" si="212"/>
        <v>0.20677231541776261</v>
      </c>
      <c r="BB188" s="26">
        <f t="shared" si="213"/>
        <v>0.11314227518228251</v>
      </c>
      <c r="BC188" s="26">
        <f t="shared" si="214"/>
        <v>3.120205716909473</v>
      </c>
      <c r="BD188" s="282"/>
      <c r="BE188" s="108">
        <f t="shared" si="215"/>
        <v>275854.86199605704</v>
      </c>
      <c r="BF188" s="108">
        <f t="shared" si="216"/>
        <v>102720.01905125902</v>
      </c>
      <c r="BG188" s="108">
        <f t="shared" si="176"/>
        <v>32753.857484394051</v>
      </c>
      <c r="BH188" s="108">
        <f t="shared" si="177"/>
        <v>5447.0158722913611</v>
      </c>
      <c r="BI188" s="108">
        <f t="shared" si="178"/>
        <v>1943.0390603253279</v>
      </c>
      <c r="BJ188" s="127">
        <f t="shared" si="247"/>
        <v>10554.456634248278</v>
      </c>
      <c r="BK188" s="108">
        <f>SUMIF('20.01'!$K:$K,$B:$B,'20.01'!$E:$E)</f>
        <v>52021.65</v>
      </c>
      <c r="BL188" s="108">
        <f t="shared" si="217"/>
        <v>123859.44</v>
      </c>
      <c r="BM188" s="108">
        <f>SUMIF('20.01'!$AI:$AI,$B:$B,'20.01'!$E:$E)</f>
        <v>0</v>
      </c>
      <c r="BN188" s="108">
        <f>SUMIF('20.01'!$L:$L,$B:$B,'20.01'!$E:$E)</f>
        <v>123859.44</v>
      </c>
      <c r="BO188" s="108">
        <f>SUMIF('20.01'!$M:$M,$B:$B,'20.01'!$E:$E)</f>
        <v>0</v>
      </c>
      <c r="BP188" s="108">
        <f>SUMIF('20.01'!$N:$N,$B:$B,'20.01'!$E:$E)</f>
        <v>0</v>
      </c>
      <c r="BQ188" s="108">
        <f>SUMIF('20.01'!$O:$O,$B:$B,'20.01'!$E:$E)</f>
        <v>0</v>
      </c>
      <c r="BR188" s="108">
        <f>SUMIF('20.01'!$T:$T,$B:$B,'20.01'!$E:$E)</f>
        <v>5906.27</v>
      </c>
      <c r="BS188" s="108">
        <f>SUMIF('20.01'!$AT:$AT,$B:$B,'20.01'!$E:$E)</f>
        <v>0</v>
      </c>
      <c r="BT188" s="108">
        <f>SUMIF('20.01'!$AO:$AO,$B:$B,'20.01'!$E:$E)</f>
        <v>0</v>
      </c>
      <c r="BU188" s="108">
        <f t="shared" si="218"/>
        <v>12878.46</v>
      </c>
      <c r="BV188" s="108">
        <f>SUMIF('20.01'!$AE:$AE,$B:$B,'20.01'!$E:$E)</f>
        <v>0</v>
      </c>
      <c r="BW188" s="108">
        <f>SUMIF('20.01'!$AF:$AF,$B:$B,'20.01'!$E:$E)</f>
        <v>0</v>
      </c>
      <c r="BX188" s="108">
        <f>SUMIF('20.01'!$AG:$AG,$B:$B,'20.01'!$E:$E)</f>
        <v>12878.46</v>
      </c>
      <c r="BY188" s="108">
        <f t="shared" si="219"/>
        <v>26337.05</v>
      </c>
      <c r="BZ188" s="108">
        <f>SUMIF('20.01'!$AH:$AH,$B:$B,'20.01'!$E:$E)</f>
        <v>0</v>
      </c>
      <c r="CA188" s="108">
        <f>SUMIF('20.01'!$AP:$AP,$B:$B,'20.01'!$E:$E)</f>
        <v>0</v>
      </c>
      <c r="CB188" s="108">
        <f>SUMIF('20.01'!$AD:$AD,$B:$B,'20.01'!$E:$E)</f>
        <v>26337.05</v>
      </c>
      <c r="CC188" s="108">
        <f t="shared" si="220"/>
        <v>0</v>
      </c>
      <c r="CD188" s="108">
        <f>SUMIF('20.01'!$Z:$Z,$B:$B,'20.01'!$E:$E)</f>
        <v>0</v>
      </c>
      <c r="CE188" s="108">
        <f>SUMIF('20.01'!$S:$S,$B:$B,'20.01'!$E:$E)</f>
        <v>0</v>
      </c>
      <c r="CF188" s="108">
        <f t="shared" si="221"/>
        <v>0</v>
      </c>
      <c r="CG188" s="108">
        <f>SUMIF('20.01'!$AJ:$AJ,$B:$B,'20.01'!$E:$E)</f>
        <v>0</v>
      </c>
      <c r="CH188" s="108">
        <f>SUMIF('20.01'!$AL:$AL,$B:$B,'20.01'!$E:$E)</f>
        <v>0</v>
      </c>
      <c r="CI188" s="108">
        <f>SUMIF('20.01'!$AM:$AM,$B:$B,'20.01'!$E:$E)</f>
        <v>0</v>
      </c>
      <c r="CJ188" s="108">
        <f>SUMIF('20.01'!$W:$W,$B:$B,'20.01'!$E:$E)</f>
        <v>0</v>
      </c>
      <c r="CK188" s="108">
        <f>SUMIF('20.01'!$AR:$AR,$B:$B,'20.01'!$E:$E)</f>
        <v>0</v>
      </c>
      <c r="CL188" s="108">
        <f t="shared" si="222"/>
        <v>0</v>
      </c>
      <c r="CM188" s="108">
        <f>SUMIF('20.01'!$P:$P,$B:$B,'20.01'!$E:$E)</f>
        <v>0</v>
      </c>
      <c r="CN188" s="108">
        <f>SUMIF('20.01'!$Q:$Q,$B:$B,'20.01'!$E:$E)</f>
        <v>0</v>
      </c>
      <c r="CO188" s="108">
        <f>SUMIF('20.01'!$AK:$AK,$B:$B,'20.01'!$E:$E)</f>
        <v>0</v>
      </c>
      <c r="CP188" s="108">
        <f>SUMIF('20.01'!$U:$U,$B:$B,'20.01'!$E:$E)</f>
        <v>0</v>
      </c>
      <c r="CQ188" s="108">
        <f>SUMIF('20.01'!$R:$R,$B:$B,'20.01'!$E:$E)</f>
        <v>0</v>
      </c>
      <c r="CR188" s="108">
        <f>SUMIF('20.01'!$V:$V,$B:$B,'20.01'!$E:$E)</f>
        <v>0</v>
      </c>
      <c r="CS188" s="108">
        <f t="shared" si="223"/>
        <v>0</v>
      </c>
      <c r="CT188" s="108">
        <f>SUMIF('20.01'!$AQ:$AQ,$B:$B,'20.01'!$E:$E)</f>
        <v>0</v>
      </c>
      <c r="CU188" s="108">
        <f>SUMIF('20.01'!$AC:$AC,$B:$B,'20.01'!$E:$E)</f>
        <v>0</v>
      </c>
      <c r="CV188" s="108">
        <f>SUMIF('20.01'!$AS:$AS,$B:$B,'20.01'!$E:$E)</f>
        <v>0</v>
      </c>
      <c r="CW188" s="108">
        <f t="shared" si="224"/>
        <v>0</v>
      </c>
      <c r="CX188" s="108">
        <f>SUMIF('20.01'!$AB:$AB,$B:$B,'20.01'!$E:$E)</f>
        <v>0</v>
      </c>
      <c r="CY188" s="108">
        <f>SUMIF('20.01'!$AA:$AA,$B:$B,'20.01'!$E:$E)</f>
        <v>0</v>
      </c>
      <c r="CZ188" s="108">
        <f>SUMIF('20.01'!$AN:$AN,$B:$B,'20.01'!$E:$E)</f>
        <v>0</v>
      </c>
      <c r="DA188" s="108">
        <f>SUMIF('20.01'!$X:$X,$B:$B,'20.01'!$E:$E)</f>
        <v>0</v>
      </c>
      <c r="DB188" s="108">
        <f>SUMIF('20.01'!$Y:$Y,$B:$B,'20.01'!$E:$E)</f>
        <v>0</v>
      </c>
      <c r="DC188" s="108">
        <f t="shared" si="225"/>
        <v>4153.6229447980031</v>
      </c>
      <c r="DD188" s="127">
        <f t="shared" si="226"/>
        <v>549537.72793093824</v>
      </c>
      <c r="DE188" s="108">
        <f t="shared" si="248"/>
        <v>442939.90019921749</v>
      </c>
      <c r="DF188" s="127">
        <f t="shared" si="227"/>
        <v>981.52500135350454</v>
      </c>
      <c r="DG188" s="127">
        <f t="shared" si="179"/>
        <v>449.66673591283586</v>
      </c>
      <c r="DH188" s="127">
        <f t="shared" si="180"/>
        <v>531.85826544066867</v>
      </c>
      <c r="DI188" s="108">
        <f>SUMIF('20.01'!$AZ:$AZ,$B:$B,'20.01'!$E:$E)+FH188*$DI$249</f>
        <v>2411.5153180074108</v>
      </c>
      <c r="DJ188" s="108">
        <f>SUMIF('20.01'!$AY:$AY,$B:$B,'20.01'!$E:$E)</f>
        <v>0</v>
      </c>
      <c r="DK188" s="108">
        <f t="shared" si="181"/>
        <v>904.51882008708969</v>
      </c>
      <c r="DL188" s="108">
        <f>SUMIF('20.01'!$AX:$AX,$B:$B,'20.01'!$E:$E)</f>
        <v>0</v>
      </c>
      <c r="DM188" s="108">
        <f t="shared" si="182"/>
        <v>101394.85035009071</v>
      </c>
      <c r="DN188" s="108">
        <f>SUMIF('20.01'!$BA:$BA,$B:$B,'20.01'!$E:$E)</f>
        <v>0</v>
      </c>
      <c r="DO188" s="108">
        <f t="shared" si="183"/>
        <v>905.41824218197257</v>
      </c>
      <c r="DP188" s="108">
        <f>SUMIF('20.01'!$AW:$AW,$B:$B,'20.01'!$E:$E)</f>
        <v>0</v>
      </c>
      <c r="DQ188" s="108">
        <f t="shared" si="228"/>
        <v>479833.40370260971</v>
      </c>
      <c r="DR188" s="108">
        <f t="shared" si="229"/>
        <v>397328.19202477299</v>
      </c>
      <c r="DS188" s="108">
        <f t="shared" si="184"/>
        <v>127777.818538008</v>
      </c>
      <c r="DT188" s="108">
        <f t="shared" si="185"/>
        <v>269550.37348676496</v>
      </c>
      <c r="DU188" s="108">
        <f t="shared" si="230"/>
        <v>67448.015168911559</v>
      </c>
      <c r="DV188" s="108">
        <f t="shared" si="231"/>
        <v>40046.343348003749</v>
      </c>
      <c r="DW188" s="108">
        <f t="shared" si="232"/>
        <v>27401.671820907806</v>
      </c>
      <c r="DX188" s="108">
        <f t="shared" si="233"/>
        <v>5677.7518776298657</v>
      </c>
      <c r="DY188" s="108">
        <f t="shared" si="234"/>
        <v>3343.451734044158</v>
      </c>
      <c r="DZ188" s="108">
        <f t="shared" si="235"/>
        <v>2334.3001435857082</v>
      </c>
      <c r="EA188" s="108">
        <f t="shared" si="236"/>
        <v>4490.7785428657962</v>
      </c>
      <c r="EB188" s="108">
        <f t="shared" si="237"/>
        <v>354.45385298707447</v>
      </c>
      <c r="EC188" s="108">
        <f t="shared" si="238"/>
        <v>4534.2122354424137</v>
      </c>
      <c r="ED188" s="108">
        <f t="shared" si="250"/>
        <v>81629.682551020102</v>
      </c>
      <c r="EE188" s="108">
        <f t="shared" si="186"/>
        <v>634601.19200243847</v>
      </c>
      <c r="EF188" s="108">
        <f t="shared" si="239"/>
        <v>261669.51541802683</v>
      </c>
      <c r="EG188" s="108">
        <f t="shared" si="187"/>
        <v>222903.66128202283</v>
      </c>
      <c r="EH188" s="108">
        <f t="shared" si="188"/>
        <v>150028.01530238881</v>
      </c>
      <c r="EI188" s="108">
        <f t="shared" si="240"/>
        <v>233703.8128853247</v>
      </c>
      <c r="EJ188" s="108">
        <f t="shared" si="189"/>
        <v>227563.83092157476</v>
      </c>
      <c r="EK188" s="108">
        <f t="shared" si="190"/>
        <v>673.74196374994574</v>
      </c>
      <c r="EL188" s="108">
        <f>SUMIF('20.01'!$BF:$BF,$B:$B,'20.01'!$E:$E)</f>
        <v>5466.24</v>
      </c>
      <c r="EM188" s="108">
        <f>SUMIF('20.01'!$BH:$BH,$B:$B,'20.01'!$E:$E)</f>
        <v>0</v>
      </c>
      <c r="EO188" s="115">
        <v>9.8955453248545534E-3</v>
      </c>
      <c r="EP188" s="107">
        <v>3.4064177281968346</v>
      </c>
      <c r="EQ188" s="108">
        <f t="shared" si="241"/>
        <v>6337.6900000000014</v>
      </c>
      <c r="ER188" s="107">
        <v>3.0862307582073383</v>
      </c>
      <c r="ES188" s="108">
        <f t="shared" si="191"/>
        <v>6337.6900000000014</v>
      </c>
      <c r="ET188" s="107">
        <v>1.6009279461300674</v>
      </c>
      <c r="EU188" s="108">
        <f t="shared" si="192"/>
        <v>6337.6900000000014</v>
      </c>
      <c r="EV188" s="108">
        <f t="shared" si="252"/>
        <v>6337.69</v>
      </c>
      <c r="EW188" s="108">
        <f t="shared" si="253"/>
        <v>6337.69</v>
      </c>
      <c r="EX188" s="108">
        <f t="shared" si="193"/>
        <v>6337.69</v>
      </c>
      <c r="EY188" s="108">
        <f t="shared" si="194"/>
        <v>6337.69</v>
      </c>
      <c r="EZ188" s="108">
        <f t="shared" si="195"/>
        <v>6337.69</v>
      </c>
      <c r="FA188" s="108">
        <f t="shared" si="196"/>
        <v>6337.69</v>
      </c>
      <c r="FB188" s="108">
        <f t="shared" si="197"/>
        <v>6337.69</v>
      </c>
      <c r="FC188" s="108">
        <f t="shared" si="198"/>
        <v>6337.69</v>
      </c>
      <c r="FD188" s="108">
        <f t="shared" si="199"/>
        <v>6337.69</v>
      </c>
      <c r="FE188" s="108">
        <f t="shared" si="200"/>
        <v>6337.69</v>
      </c>
      <c r="FF188" s="108">
        <f t="shared" si="201"/>
        <v>6337.69</v>
      </c>
      <c r="FG188" s="108">
        <f t="shared" si="202"/>
        <v>6337.69</v>
      </c>
      <c r="FH188" s="108">
        <f t="shared" si="242"/>
        <v>6337.6900000000014</v>
      </c>
      <c r="FI188" s="108">
        <v>6337.6900000000014</v>
      </c>
    </row>
    <row r="189" spans="1:165" ht="12" customHeight="1" x14ac:dyDescent="0.25">
      <c r="A189" s="22">
        <f t="shared" si="243"/>
        <v>184</v>
      </c>
      <c r="B189" s="10" t="s">
        <v>182</v>
      </c>
      <c r="C189" s="28">
        <v>2021</v>
      </c>
      <c r="D189" s="282"/>
      <c r="E189" s="126">
        <f t="shared" si="175"/>
        <v>28840.799999999999</v>
      </c>
      <c r="F189" s="11">
        <f>SUMIF(Площади!$A:$A,$B:$B,Площади!$C:$C)</f>
        <v>23784.799999999999</v>
      </c>
      <c r="G189" s="11">
        <f>SUMIF(Площади!$A:$A,$B:$B,Площади!$G:$G)</f>
        <v>5056</v>
      </c>
      <c r="H189" s="11">
        <f>SUMIF(Площади!$A:$A,$B:$B,Площади!$F:$F)</f>
        <v>5071.5</v>
      </c>
      <c r="I189" s="124" t="s">
        <v>494</v>
      </c>
      <c r="J189" s="12">
        <v>36.54</v>
      </c>
      <c r="K189" s="26">
        <v>4.03</v>
      </c>
      <c r="L189" s="26">
        <v>7</v>
      </c>
      <c r="M189" s="26">
        <v>11</v>
      </c>
      <c r="N189" s="26">
        <v>5.4</v>
      </c>
      <c r="O189" s="26">
        <v>2.67</v>
      </c>
      <c r="P189" s="26">
        <v>1.54</v>
      </c>
      <c r="Q189" s="26">
        <v>4.9000000000000004</v>
      </c>
      <c r="R189" s="26">
        <v>0</v>
      </c>
      <c r="S189" s="35">
        <f t="shared" si="251"/>
        <v>38.001599999999996</v>
      </c>
      <c r="T189" s="33">
        <f t="shared" si="251"/>
        <v>4.1912000000000003</v>
      </c>
      <c r="U189" s="33">
        <f t="shared" si="251"/>
        <v>7.28</v>
      </c>
      <c r="V189" s="33">
        <f t="shared" si="251"/>
        <v>11.44</v>
      </c>
      <c r="W189" s="33">
        <f t="shared" si="251"/>
        <v>5.6160000000000005</v>
      </c>
      <c r="X189" s="33">
        <f t="shared" si="251"/>
        <v>2.7767999999999997</v>
      </c>
      <c r="Y189" s="33">
        <f t="shared" si="249"/>
        <v>1.6016000000000001</v>
      </c>
      <c r="Z189" s="33">
        <f t="shared" si="249"/>
        <v>5.0960000000000001</v>
      </c>
      <c r="AA189" s="33">
        <f t="shared" si="249"/>
        <v>0</v>
      </c>
      <c r="AB189" s="36"/>
      <c r="AC189" s="36"/>
      <c r="AD189" s="122" t="s">
        <v>395</v>
      </c>
      <c r="AE189" s="37">
        <v>7</v>
      </c>
      <c r="AF189" s="38" t="s">
        <v>395</v>
      </c>
      <c r="AG189" s="282"/>
      <c r="AH189" s="26">
        <v>34.24</v>
      </c>
      <c r="AI189" s="26">
        <v>34.24</v>
      </c>
      <c r="AJ189" s="26">
        <v>2190</v>
      </c>
      <c r="AK189" s="26">
        <v>35.89</v>
      </c>
      <c r="AL189" s="26">
        <v>4.29</v>
      </c>
      <c r="AM189" s="282"/>
      <c r="AN189" s="15">
        <v>5.0000000000000001E-3</v>
      </c>
      <c r="AO189" s="15">
        <v>5.0000000000000001E-3</v>
      </c>
      <c r="AP189" s="16">
        <f t="shared" si="203"/>
        <v>2.9950000000000002E-4</v>
      </c>
      <c r="AQ189" s="15">
        <f t="shared" si="204"/>
        <v>0.01</v>
      </c>
      <c r="AR189" s="15">
        <v>3.23</v>
      </c>
      <c r="AS189" s="282"/>
      <c r="AT189" s="13">
        <f t="shared" si="205"/>
        <v>25.357500000000002</v>
      </c>
      <c r="AU189" s="13">
        <f t="shared" si="206"/>
        <v>25.357500000000002</v>
      </c>
      <c r="AV189" s="13">
        <f t="shared" si="207"/>
        <v>1.5189142500000001</v>
      </c>
      <c r="AW189" s="13">
        <f t="shared" si="208"/>
        <v>50.715000000000003</v>
      </c>
      <c r="AX189" s="13">
        <f t="shared" si="209"/>
        <v>16380.945</v>
      </c>
      <c r="AY189" s="26">
        <f t="shared" si="210"/>
        <v>3.0104601814096701E-2</v>
      </c>
      <c r="AZ189" s="26">
        <f t="shared" si="211"/>
        <v>3.0104601814096701E-2</v>
      </c>
      <c r="BA189" s="26">
        <f t="shared" si="212"/>
        <v>0.11533737647707416</v>
      </c>
      <c r="BB189" s="26">
        <f t="shared" si="213"/>
        <v>6.3110640134809035E-2</v>
      </c>
      <c r="BC189" s="26">
        <f t="shared" si="214"/>
        <v>2.4366263782558044</v>
      </c>
      <c r="BD189" s="282"/>
      <c r="BE189" s="108">
        <f t="shared" si="215"/>
        <v>1969362.4704732923</v>
      </c>
      <c r="BF189" s="108">
        <f t="shared" si="216"/>
        <v>506473.1910401503</v>
      </c>
      <c r="BG189" s="108">
        <f t="shared" si="176"/>
        <v>149052.32867746946</v>
      </c>
      <c r="BH189" s="108">
        <f t="shared" si="177"/>
        <v>24787.62693814002</v>
      </c>
      <c r="BI189" s="108">
        <f t="shared" si="178"/>
        <v>8842.1492580152535</v>
      </c>
      <c r="BJ189" s="127">
        <f t="shared" si="247"/>
        <v>48029.95616652559</v>
      </c>
      <c r="BK189" s="108">
        <f>SUMIF('20.01'!$K:$K,$B:$B,'20.01'!$E:$E)</f>
        <v>275761.13</v>
      </c>
      <c r="BL189" s="108">
        <f t="shared" si="217"/>
        <v>0</v>
      </c>
      <c r="BM189" s="108">
        <f>SUMIF('20.01'!$AI:$AI,$B:$B,'20.01'!$E:$E)</f>
        <v>0</v>
      </c>
      <c r="BN189" s="108">
        <f>SUMIF('20.01'!$L:$L,$B:$B,'20.01'!$E:$E)</f>
        <v>0</v>
      </c>
      <c r="BO189" s="108">
        <f>SUMIF('20.01'!$M:$M,$B:$B,'20.01'!$E:$E)</f>
        <v>0</v>
      </c>
      <c r="BP189" s="108">
        <f>SUMIF('20.01'!$N:$N,$B:$B,'20.01'!$E:$E)</f>
        <v>0</v>
      </c>
      <c r="BQ189" s="108">
        <f>SUMIF('20.01'!$O:$O,$B:$B,'20.01'!$E:$E)</f>
        <v>0</v>
      </c>
      <c r="BR189" s="108">
        <f>SUMIF('20.01'!$T:$T,$B:$B,'20.01'!$E:$E)</f>
        <v>0</v>
      </c>
      <c r="BS189" s="108">
        <f>SUMIF('20.01'!$AT:$AT,$B:$B,'20.01'!$E:$E)</f>
        <v>0</v>
      </c>
      <c r="BT189" s="108">
        <f>SUMIF('20.01'!$AO:$AO,$B:$B,'20.01'!$E:$E)</f>
        <v>0</v>
      </c>
      <c r="BU189" s="108">
        <f t="shared" si="218"/>
        <v>0</v>
      </c>
      <c r="BV189" s="108">
        <f>SUMIF('20.01'!$AE:$AE,$B:$B,'20.01'!$E:$E)</f>
        <v>0</v>
      </c>
      <c r="BW189" s="108">
        <f>SUMIF('20.01'!$AF:$AF,$B:$B,'20.01'!$E:$E)</f>
        <v>0</v>
      </c>
      <c r="BX189" s="108">
        <f>SUMIF('20.01'!$AG:$AG,$B:$B,'20.01'!$E:$E)</f>
        <v>0</v>
      </c>
      <c r="BY189" s="108">
        <f t="shared" si="219"/>
        <v>216865.86</v>
      </c>
      <c r="BZ189" s="108">
        <f>SUMIF('20.01'!$AH:$AH,$B:$B,'20.01'!$E:$E)</f>
        <v>0</v>
      </c>
      <c r="CA189" s="108">
        <f>SUMIF('20.01'!$AP:$AP,$B:$B,'20.01'!$E:$E)</f>
        <v>0</v>
      </c>
      <c r="CB189" s="108">
        <f>SUMIF('20.01'!$AD:$AD,$B:$B,'20.01'!$E:$E)</f>
        <v>216865.86</v>
      </c>
      <c r="CC189" s="108">
        <f t="shared" si="220"/>
        <v>0</v>
      </c>
      <c r="CD189" s="108">
        <f>SUMIF('20.01'!$Z:$Z,$B:$B,'20.01'!$E:$E)</f>
        <v>0</v>
      </c>
      <c r="CE189" s="108">
        <f>SUMIF('20.01'!$S:$S,$B:$B,'20.01'!$E:$E)</f>
        <v>0</v>
      </c>
      <c r="CF189" s="108">
        <f t="shared" si="221"/>
        <v>776756.25</v>
      </c>
      <c r="CG189" s="108">
        <f>SUMIF('20.01'!$AJ:$AJ,$B:$B,'20.01'!$E:$E)</f>
        <v>585578.48</v>
      </c>
      <c r="CH189" s="108">
        <f>SUMIF('20.01'!$AL:$AL,$B:$B,'20.01'!$E:$E)</f>
        <v>191177.77</v>
      </c>
      <c r="CI189" s="108">
        <f>SUMIF('20.01'!$AM:$AM,$B:$B,'20.01'!$E:$E)</f>
        <v>0</v>
      </c>
      <c r="CJ189" s="108">
        <f>SUMIF('20.01'!$W:$W,$B:$B,'20.01'!$E:$E)</f>
        <v>0</v>
      </c>
      <c r="CK189" s="108">
        <f>SUMIF('20.01'!$AR:$AR,$B:$B,'20.01'!$E:$E)</f>
        <v>0</v>
      </c>
      <c r="CL189" s="108">
        <f t="shared" si="222"/>
        <v>0</v>
      </c>
      <c r="CM189" s="108">
        <f>SUMIF('20.01'!$P:$P,$B:$B,'20.01'!$E:$E)</f>
        <v>0</v>
      </c>
      <c r="CN189" s="108">
        <f>SUMIF('20.01'!$Q:$Q,$B:$B,'20.01'!$E:$E)</f>
        <v>0</v>
      </c>
      <c r="CO189" s="108">
        <f>SUMIF('20.01'!$AK:$AK,$B:$B,'20.01'!$E:$E)</f>
        <v>0</v>
      </c>
      <c r="CP189" s="108">
        <f>SUMIF('20.01'!$U:$U,$B:$B,'20.01'!$E:$E)</f>
        <v>0</v>
      </c>
      <c r="CQ189" s="108">
        <f>SUMIF('20.01'!$R:$R,$B:$B,'20.01'!$E:$E)</f>
        <v>0</v>
      </c>
      <c r="CR189" s="108">
        <f>SUMIF('20.01'!$V:$V,$B:$B,'20.01'!$E:$E)</f>
        <v>0</v>
      </c>
      <c r="CS189" s="108">
        <f t="shared" si="223"/>
        <v>23474.71</v>
      </c>
      <c r="CT189" s="108">
        <f>SUMIF('20.01'!$AQ:$AQ,$B:$B,'20.01'!$E:$E)</f>
        <v>0</v>
      </c>
      <c r="CU189" s="108">
        <f>SUMIF('20.01'!$AC:$AC,$B:$B,'20.01'!$E:$E)</f>
        <v>0</v>
      </c>
      <c r="CV189" s="108">
        <f>SUMIF('20.01'!$AS:$AS,$B:$B,'20.01'!$E:$E)</f>
        <v>23474.71</v>
      </c>
      <c r="CW189" s="108">
        <f t="shared" si="224"/>
        <v>0</v>
      </c>
      <c r="CX189" s="108">
        <f>SUMIF('20.01'!$AB:$AB,$B:$B,'20.01'!$E:$E)</f>
        <v>0</v>
      </c>
      <c r="CY189" s="108">
        <f>SUMIF('20.01'!$AA:$AA,$B:$B,'20.01'!$E:$E)</f>
        <v>0</v>
      </c>
      <c r="CZ189" s="108">
        <f>SUMIF('20.01'!$AN:$AN,$B:$B,'20.01'!$E:$E)</f>
        <v>0</v>
      </c>
      <c r="DA189" s="108">
        <f>SUMIF('20.01'!$X:$X,$B:$B,'20.01'!$E:$E)</f>
        <v>0</v>
      </c>
      <c r="DB189" s="108">
        <f>SUMIF('20.01'!$Y:$Y,$B:$B,'20.01'!$E:$E)</f>
        <v>426890.65</v>
      </c>
      <c r="DC189" s="108">
        <f t="shared" si="225"/>
        <v>18901.809433142073</v>
      </c>
      <c r="DD189" s="127">
        <f t="shared" si="226"/>
        <v>2492662.3854329563</v>
      </c>
      <c r="DE189" s="108">
        <f t="shared" si="248"/>
        <v>2015677.8058986138</v>
      </c>
      <c r="DF189" s="127">
        <f t="shared" si="227"/>
        <v>4466.6063280211147</v>
      </c>
      <c r="DG189" s="127">
        <f t="shared" si="179"/>
        <v>2046.2894835681313</v>
      </c>
      <c r="DH189" s="127">
        <f t="shared" si="180"/>
        <v>2420.3168444529833</v>
      </c>
      <c r="DI189" s="108">
        <f>SUMIF('20.01'!$AZ:$AZ,$B:$B,'20.01'!$E:$E)+FH189*$DI$249</f>
        <v>2865.9970442839785</v>
      </c>
      <c r="DJ189" s="108">
        <f>SUMIF('20.01'!$AY:$AY,$B:$B,'20.01'!$E:$E)</f>
        <v>0</v>
      </c>
      <c r="DK189" s="108">
        <f t="shared" si="181"/>
        <v>4116.1758284750003</v>
      </c>
      <c r="DL189" s="108">
        <f>SUMIF('20.01'!$AX:$AX,$B:$B,'20.01'!$E:$E)</f>
        <v>0</v>
      </c>
      <c r="DM189" s="108">
        <f t="shared" si="182"/>
        <v>461415.5315228253</v>
      </c>
      <c r="DN189" s="108">
        <f>SUMIF('20.01'!$BA:$BA,$B:$B,'20.01'!$E:$E)</f>
        <v>0</v>
      </c>
      <c r="DO189" s="108">
        <f t="shared" si="183"/>
        <v>4120.2688107373224</v>
      </c>
      <c r="DP189" s="108">
        <f>SUMIF('20.01'!$AW:$AW,$B:$B,'20.01'!$E:$E)</f>
        <v>0</v>
      </c>
      <c r="DQ189" s="108">
        <f t="shared" si="228"/>
        <v>2183568.339490606</v>
      </c>
      <c r="DR189" s="108">
        <f t="shared" si="229"/>
        <v>1808113.5114762739</v>
      </c>
      <c r="DS189" s="108">
        <f t="shared" si="184"/>
        <v>581475.98082124232</v>
      </c>
      <c r="DT189" s="108">
        <f t="shared" si="185"/>
        <v>1226637.5306550316</v>
      </c>
      <c r="DU189" s="108">
        <f t="shared" si="230"/>
        <v>306934.34293623443</v>
      </c>
      <c r="DV189" s="108">
        <f t="shared" si="231"/>
        <v>182238.09924926999</v>
      </c>
      <c r="DW189" s="108">
        <f t="shared" si="232"/>
        <v>124696.24368696442</v>
      </c>
      <c r="DX189" s="108">
        <f t="shared" si="233"/>
        <v>25837.632694617023</v>
      </c>
      <c r="DY189" s="108">
        <f t="shared" si="234"/>
        <v>15214.979396471064</v>
      </c>
      <c r="DZ189" s="108">
        <f t="shared" si="235"/>
        <v>10622.653298145957</v>
      </c>
      <c r="EA189" s="108">
        <f t="shared" si="236"/>
        <v>20436.096716482472</v>
      </c>
      <c r="EB189" s="108">
        <f t="shared" si="237"/>
        <v>1613.0061084132567</v>
      </c>
      <c r="EC189" s="108">
        <f t="shared" si="238"/>
        <v>20633.749558584834</v>
      </c>
      <c r="ED189" s="108">
        <f t="shared" si="250"/>
        <v>371470.57500721235</v>
      </c>
      <c r="EE189" s="108">
        <f t="shared" si="186"/>
        <v>2887867.039615999</v>
      </c>
      <c r="EF189" s="108">
        <f t="shared" si="239"/>
        <v>1190774.2663759547</v>
      </c>
      <c r="EG189" s="108">
        <f t="shared" si="187"/>
        <v>1014363.2639498872</v>
      </c>
      <c r="EH189" s="108">
        <f t="shared" si="188"/>
        <v>682729.50929015665</v>
      </c>
      <c r="EI189" s="108">
        <f t="shared" si="240"/>
        <v>1196719.5438512915</v>
      </c>
      <c r="EJ189" s="108">
        <f t="shared" si="189"/>
        <v>1167522.9009691686</v>
      </c>
      <c r="EK189" s="108">
        <f t="shared" si="190"/>
        <v>3456.6528821229504</v>
      </c>
      <c r="EL189" s="108">
        <f>SUMIF('20.01'!$BF:$BF,$B:$B,'20.01'!$E:$E)</f>
        <v>25739.99</v>
      </c>
      <c r="EM189" s="108">
        <f>SUMIF('20.01'!$BH:$BH,$B:$B,'20.01'!$E:$E)</f>
        <v>0</v>
      </c>
      <c r="EO189" s="115">
        <v>5.076938517671415E-2</v>
      </c>
      <c r="EP189" s="107">
        <v>3.406417412533695</v>
      </c>
      <c r="EQ189" s="108">
        <f t="shared" si="241"/>
        <v>28840.799999999992</v>
      </c>
      <c r="ER189" s="107">
        <v>3.0862321540803648</v>
      </c>
      <c r="ES189" s="108">
        <f t="shared" si="191"/>
        <v>28840.799999999992</v>
      </c>
      <c r="ET189" s="107">
        <v>1.6009272107152337</v>
      </c>
      <c r="EU189" s="108">
        <f t="shared" si="192"/>
        <v>28840.799999999992</v>
      </c>
      <c r="EV189" s="108">
        <f t="shared" si="252"/>
        <v>28840.799999999999</v>
      </c>
      <c r="EW189" s="108">
        <f t="shared" si="253"/>
        <v>28840.799999999999</v>
      </c>
      <c r="EX189" s="108">
        <f t="shared" si="193"/>
        <v>28840.799999999999</v>
      </c>
      <c r="EY189" s="108">
        <f t="shared" si="194"/>
        <v>28840.799999999999</v>
      </c>
      <c r="EZ189" s="108">
        <f t="shared" si="195"/>
        <v>28840.799999999999</v>
      </c>
      <c r="FA189" s="108">
        <f t="shared" si="196"/>
        <v>28840.799999999999</v>
      </c>
      <c r="FB189" s="108">
        <f t="shared" si="197"/>
        <v>28840.799999999999</v>
      </c>
      <c r="FC189" s="108">
        <f t="shared" si="198"/>
        <v>28840.799999999999</v>
      </c>
      <c r="FD189" s="108">
        <f t="shared" si="199"/>
        <v>28840.799999999999</v>
      </c>
      <c r="FE189" s="108">
        <f t="shared" si="200"/>
        <v>28840.799999999999</v>
      </c>
      <c r="FF189" s="108">
        <f t="shared" si="201"/>
        <v>28840.799999999999</v>
      </c>
      <c r="FG189" s="108">
        <f t="shared" si="202"/>
        <v>28840.799999999999</v>
      </c>
      <c r="FH189" s="108">
        <f t="shared" si="242"/>
        <v>28840.799999999992</v>
      </c>
      <c r="FI189" s="108">
        <v>28840.799999999992</v>
      </c>
    </row>
    <row r="190" spans="1:165" ht="12" customHeight="1" x14ac:dyDescent="0.25">
      <c r="A190" s="22">
        <f t="shared" si="243"/>
        <v>185</v>
      </c>
      <c r="B190" s="10" t="s">
        <v>183</v>
      </c>
      <c r="C190" s="28">
        <v>2021</v>
      </c>
      <c r="D190" s="282"/>
      <c r="E190" s="126">
        <f t="shared" si="175"/>
        <v>3533.62</v>
      </c>
      <c r="F190" s="11">
        <f>SUMIF(Площади!$A:$A,$B:$B,Площади!$C:$C)</f>
        <v>3533.62</v>
      </c>
      <c r="G190" s="11">
        <f>SUMIF(Площади!$A:$A,$B:$B,Площади!$G:$G)</f>
        <v>0</v>
      </c>
      <c r="H190" s="11">
        <f>SUMIF(Площади!$A:$A,$B:$B,Площади!$F:$F)</f>
        <v>596</v>
      </c>
      <c r="I190" s="124" t="s">
        <v>494</v>
      </c>
      <c r="J190" s="12">
        <v>27.35</v>
      </c>
      <c r="K190" s="26">
        <v>4.4800000000000004</v>
      </c>
      <c r="L190" s="26">
        <v>5.83</v>
      </c>
      <c r="M190" s="26">
        <v>7.93</v>
      </c>
      <c r="N190" s="26">
        <v>6.1</v>
      </c>
      <c r="O190" s="26">
        <v>2.78</v>
      </c>
      <c r="P190" s="26">
        <v>0</v>
      </c>
      <c r="Q190" s="26">
        <v>0</v>
      </c>
      <c r="R190" s="26">
        <v>0.23</v>
      </c>
      <c r="S190" s="35">
        <f t="shared" si="251"/>
        <v>28.444000000000003</v>
      </c>
      <c r="T190" s="33">
        <f t="shared" si="251"/>
        <v>4.6592000000000002</v>
      </c>
      <c r="U190" s="33">
        <f t="shared" si="251"/>
        <v>6.0632000000000001</v>
      </c>
      <c r="V190" s="33">
        <f t="shared" si="251"/>
        <v>8.2471999999999994</v>
      </c>
      <c r="W190" s="33">
        <f t="shared" si="251"/>
        <v>6.3439999999999994</v>
      </c>
      <c r="X190" s="33">
        <f t="shared" si="251"/>
        <v>2.8912</v>
      </c>
      <c r="Y190" s="33">
        <f t="shared" si="249"/>
        <v>0</v>
      </c>
      <c r="Z190" s="33">
        <f t="shared" si="249"/>
        <v>0</v>
      </c>
      <c r="AA190" s="33">
        <f t="shared" si="249"/>
        <v>0.23920000000000002</v>
      </c>
      <c r="AB190" s="36"/>
      <c r="AC190" s="36"/>
      <c r="AD190" s="122" t="s">
        <v>396</v>
      </c>
      <c r="AE190" s="37">
        <v>0</v>
      </c>
      <c r="AF190" s="38" t="s">
        <v>396</v>
      </c>
      <c r="AG190" s="282"/>
      <c r="AH190" s="26">
        <v>34.24</v>
      </c>
      <c r="AI190" s="26">
        <v>34.24</v>
      </c>
      <c r="AJ190" s="26">
        <v>2190</v>
      </c>
      <c r="AK190" s="26">
        <v>35.89</v>
      </c>
      <c r="AL190" s="26">
        <v>5.93</v>
      </c>
      <c r="AM190" s="282"/>
      <c r="AN190" s="15">
        <v>1.2999999999999999E-2</v>
      </c>
      <c r="AO190" s="15">
        <v>1.2999999999999999E-2</v>
      </c>
      <c r="AP190" s="16">
        <f t="shared" si="203"/>
        <v>7.7870000000000001E-4</v>
      </c>
      <c r="AQ190" s="15">
        <f t="shared" si="204"/>
        <v>2.5999999999999999E-2</v>
      </c>
      <c r="AR190" s="15">
        <v>0.68300000000000005</v>
      </c>
      <c r="AS190" s="282"/>
      <c r="AT190" s="13">
        <f t="shared" si="205"/>
        <v>7.7479999999999993</v>
      </c>
      <c r="AU190" s="13">
        <f t="shared" si="206"/>
        <v>7.7479999999999993</v>
      </c>
      <c r="AV190" s="13">
        <f t="shared" si="207"/>
        <v>0.4641052</v>
      </c>
      <c r="AW190" s="13">
        <f t="shared" si="208"/>
        <v>15.495999999999999</v>
      </c>
      <c r="AX190" s="13">
        <f t="shared" si="209"/>
        <v>407.06800000000004</v>
      </c>
      <c r="AY190" s="26">
        <f t="shared" si="210"/>
        <v>7.5076414555045531E-2</v>
      </c>
      <c r="AZ190" s="26">
        <f t="shared" si="211"/>
        <v>7.5076414555045531E-2</v>
      </c>
      <c r="BA190" s="26">
        <f t="shared" si="212"/>
        <v>0.28763432061172395</v>
      </c>
      <c r="BB190" s="26">
        <f t="shared" si="213"/>
        <v>0.15738858168110889</v>
      </c>
      <c r="BC190" s="26">
        <f t="shared" si="214"/>
        <v>0.68312756889535386</v>
      </c>
      <c r="BD190" s="282"/>
      <c r="BE190" s="108">
        <f t="shared" si="215"/>
        <v>47060.573168174815</v>
      </c>
      <c r="BF190" s="108">
        <f t="shared" si="216"/>
        <v>47060.573168174815</v>
      </c>
      <c r="BG190" s="108">
        <f t="shared" si="176"/>
        <v>18262.124825291943</v>
      </c>
      <c r="BH190" s="108">
        <f t="shared" si="177"/>
        <v>3037.0188864785432</v>
      </c>
      <c r="BI190" s="108">
        <f t="shared" si="178"/>
        <v>1083.3539798170602</v>
      </c>
      <c r="BJ190" s="127">
        <f t="shared" si="247"/>
        <v>5884.7054765872726</v>
      </c>
      <c r="BK190" s="108">
        <f>SUMIF('20.01'!$K:$K,$B:$B,'20.01'!$E:$E)</f>
        <v>18793.37</v>
      </c>
      <c r="BL190" s="108">
        <f t="shared" si="217"/>
        <v>0</v>
      </c>
      <c r="BM190" s="108">
        <f>SUMIF('20.01'!$AI:$AI,$B:$B,'20.01'!$E:$E)</f>
        <v>0</v>
      </c>
      <c r="BN190" s="108">
        <f>SUMIF('20.01'!$L:$L,$B:$B,'20.01'!$E:$E)</f>
        <v>0</v>
      </c>
      <c r="BO190" s="108">
        <f>SUMIF('20.01'!$M:$M,$B:$B,'20.01'!$E:$E)</f>
        <v>0</v>
      </c>
      <c r="BP190" s="108">
        <f>SUMIF('20.01'!$N:$N,$B:$B,'20.01'!$E:$E)</f>
        <v>0</v>
      </c>
      <c r="BQ190" s="108">
        <f>SUMIF('20.01'!$O:$O,$B:$B,'20.01'!$E:$E)</f>
        <v>0</v>
      </c>
      <c r="BR190" s="108">
        <f>SUMIF('20.01'!$T:$T,$B:$B,'20.01'!$E:$E)</f>
        <v>0</v>
      </c>
      <c r="BS190" s="108">
        <f>SUMIF('20.01'!$AT:$AT,$B:$B,'20.01'!$E:$E)</f>
        <v>0</v>
      </c>
      <c r="BT190" s="108">
        <f>SUMIF('20.01'!$AO:$AO,$B:$B,'20.01'!$E:$E)</f>
        <v>0</v>
      </c>
      <c r="BU190" s="108">
        <f t="shared" si="218"/>
        <v>0</v>
      </c>
      <c r="BV190" s="108">
        <f>SUMIF('20.01'!$AE:$AE,$B:$B,'20.01'!$E:$E)</f>
        <v>0</v>
      </c>
      <c r="BW190" s="108">
        <f>SUMIF('20.01'!$AF:$AF,$B:$B,'20.01'!$E:$E)</f>
        <v>0</v>
      </c>
      <c r="BX190" s="108">
        <f>SUMIF('20.01'!$AG:$AG,$B:$B,'20.01'!$E:$E)</f>
        <v>0</v>
      </c>
      <c r="BY190" s="108">
        <f t="shared" si="219"/>
        <v>0</v>
      </c>
      <c r="BZ190" s="108">
        <f>SUMIF('20.01'!$AH:$AH,$B:$B,'20.01'!$E:$E)</f>
        <v>0</v>
      </c>
      <c r="CA190" s="108">
        <f>SUMIF('20.01'!$AP:$AP,$B:$B,'20.01'!$E:$E)</f>
        <v>0</v>
      </c>
      <c r="CB190" s="108">
        <f>SUMIF('20.01'!$AD:$AD,$B:$B,'20.01'!$E:$E)</f>
        <v>0</v>
      </c>
      <c r="CC190" s="108">
        <f t="shared" si="220"/>
        <v>0</v>
      </c>
      <c r="CD190" s="108">
        <f>SUMIF('20.01'!$Z:$Z,$B:$B,'20.01'!$E:$E)</f>
        <v>0</v>
      </c>
      <c r="CE190" s="108">
        <f>SUMIF('20.01'!$S:$S,$B:$B,'20.01'!$E:$E)</f>
        <v>0</v>
      </c>
      <c r="CF190" s="108">
        <f t="shared" si="221"/>
        <v>0</v>
      </c>
      <c r="CG190" s="108">
        <f>SUMIF('20.01'!$AJ:$AJ,$B:$B,'20.01'!$E:$E)</f>
        <v>0</v>
      </c>
      <c r="CH190" s="108">
        <f>SUMIF('20.01'!$AL:$AL,$B:$B,'20.01'!$E:$E)</f>
        <v>0</v>
      </c>
      <c r="CI190" s="108">
        <f>SUMIF('20.01'!$AM:$AM,$B:$B,'20.01'!$E:$E)</f>
        <v>0</v>
      </c>
      <c r="CJ190" s="108">
        <f>SUMIF('20.01'!$W:$W,$B:$B,'20.01'!$E:$E)</f>
        <v>0</v>
      </c>
      <c r="CK190" s="108">
        <f>SUMIF('20.01'!$AR:$AR,$B:$B,'20.01'!$E:$E)</f>
        <v>0</v>
      </c>
      <c r="CL190" s="108">
        <f t="shared" si="222"/>
        <v>0</v>
      </c>
      <c r="CM190" s="108">
        <f>SUMIF('20.01'!$P:$P,$B:$B,'20.01'!$E:$E)</f>
        <v>0</v>
      </c>
      <c r="CN190" s="108">
        <f>SUMIF('20.01'!$Q:$Q,$B:$B,'20.01'!$E:$E)</f>
        <v>0</v>
      </c>
      <c r="CO190" s="108">
        <f>SUMIF('20.01'!$AK:$AK,$B:$B,'20.01'!$E:$E)</f>
        <v>0</v>
      </c>
      <c r="CP190" s="108">
        <f>SUMIF('20.01'!$U:$U,$B:$B,'20.01'!$E:$E)</f>
        <v>0</v>
      </c>
      <c r="CQ190" s="108">
        <f>SUMIF('20.01'!$R:$R,$B:$B,'20.01'!$E:$E)</f>
        <v>0</v>
      </c>
      <c r="CR190" s="108">
        <f>SUMIF('20.01'!$V:$V,$B:$B,'20.01'!$E:$E)</f>
        <v>0</v>
      </c>
      <c r="CS190" s="108">
        <f t="shared" si="223"/>
        <v>0</v>
      </c>
      <c r="CT190" s="108">
        <f>SUMIF('20.01'!$AQ:$AQ,$B:$B,'20.01'!$E:$E)</f>
        <v>0</v>
      </c>
      <c r="CU190" s="108">
        <f>SUMIF('20.01'!$AC:$AC,$B:$B,'20.01'!$E:$E)</f>
        <v>0</v>
      </c>
      <c r="CV190" s="108">
        <f>SUMIF('20.01'!$AS:$AS,$B:$B,'20.01'!$E:$E)</f>
        <v>0</v>
      </c>
      <c r="CW190" s="108">
        <f t="shared" si="224"/>
        <v>0</v>
      </c>
      <c r="CX190" s="108">
        <f>SUMIF('20.01'!$AB:$AB,$B:$B,'20.01'!$E:$E)</f>
        <v>0</v>
      </c>
      <c r="CY190" s="108">
        <f>SUMIF('20.01'!$AA:$AA,$B:$B,'20.01'!$E:$E)</f>
        <v>0</v>
      </c>
      <c r="CZ190" s="108">
        <f>SUMIF('20.01'!$AN:$AN,$B:$B,'20.01'!$E:$E)</f>
        <v>0</v>
      </c>
      <c r="DA190" s="108">
        <f>SUMIF('20.01'!$X:$X,$B:$B,'20.01'!$E:$E)</f>
        <v>0</v>
      </c>
      <c r="DB190" s="108">
        <f>SUMIF('20.01'!$Y:$Y,$B:$B,'20.01'!$E:$E)</f>
        <v>0</v>
      </c>
      <c r="DC190" s="108">
        <f t="shared" si="225"/>
        <v>0</v>
      </c>
      <c r="DD190" s="127">
        <f t="shared" si="226"/>
        <v>336088.41064123076</v>
      </c>
      <c r="DE190" s="108">
        <f t="shared" si="248"/>
        <v>246964.00267951866</v>
      </c>
      <c r="DF190" s="127">
        <f t="shared" si="227"/>
        <v>547.255605004784</v>
      </c>
      <c r="DG190" s="127">
        <f t="shared" si="179"/>
        <v>250.71459338596787</v>
      </c>
      <c r="DH190" s="127">
        <f t="shared" si="180"/>
        <v>296.54101161881619</v>
      </c>
      <c r="DI190" s="108">
        <f>SUMIF('20.01'!$AZ:$AZ,$B:$B,'20.01'!$E:$E)+FH190*$DI$249</f>
        <v>31034.656447935657</v>
      </c>
      <c r="DJ190" s="108">
        <f>SUMIF('20.01'!$AY:$AY,$B:$B,'20.01'!$E:$E)</f>
        <v>0</v>
      </c>
      <c r="DK190" s="108">
        <f t="shared" si="181"/>
        <v>504.32031119163946</v>
      </c>
      <c r="DL190" s="108">
        <f>SUMIF('20.01'!$AX:$AX,$B:$B,'20.01'!$E:$E)</f>
        <v>0</v>
      </c>
      <c r="DM190" s="108">
        <f t="shared" si="182"/>
        <v>56533.353807789194</v>
      </c>
      <c r="DN190" s="108">
        <f>SUMIF('20.01'!$BA:$BA,$B:$B,'20.01'!$E:$E)</f>
        <v>0</v>
      </c>
      <c r="DO190" s="108">
        <f t="shared" si="183"/>
        <v>504.82178979076946</v>
      </c>
      <c r="DP190" s="108">
        <f>SUMIF('20.01'!$AW:$AW,$B:$B,'20.01'!$E:$E)</f>
        <v>0</v>
      </c>
      <c r="DQ190" s="108">
        <f t="shared" si="228"/>
        <v>267534.21388417791</v>
      </c>
      <c r="DR190" s="108">
        <f t="shared" si="229"/>
        <v>221532.90014225655</v>
      </c>
      <c r="DS190" s="108">
        <f t="shared" si="184"/>
        <v>71243.348150868173</v>
      </c>
      <c r="DT190" s="108">
        <f t="shared" si="185"/>
        <v>150289.55199138838</v>
      </c>
      <c r="DU190" s="108">
        <f t="shared" si="230"/>
        <v>37606.076561202775</v>
      </c>
      <c r="DV190" s="108">
        <f t="shared" si="231"/>
        <v>22328.097426881559</v>
      </c>
      <c r="DW190" s="108">
        <f t="shared" si="232"/>
        <v>15277.979134321216</v>
      </c>
      <c r="DX190" s="108">
        <f t="shared" si="233"/>
        <v>3165.6672367740366</v>
      </c>
      <c r="DY190" s="108">
        <f t="shared" si="234"/>
        <v>1864.163112498894</v>
      </c>
      <c r="DZ190" s="108">
        <f t="shared" si="235"/>
        <v>1301.5041242751427</v>
      </c>
      <c r="EA190" s="108">
        <f t="shared" si="236"/>
        <v>2503.8625863116426</v>
      </c>
      <c r="EB190" s="108">
        <f t="shared" si="237"/>
        <v>197.6280354501697</v>
      </c>
      <c r="EC190" s="108">
        <f t="shared" si="238"/>
        <v>2528.0793221826912</v>
      </c>
      <c r="ED190" s="108">
        <f t="shared" si="250"/>
        <v>45513.156821481585</v>
      </c>
      <c r="EE190" s="108">
        <f t="shared" si="186"/>
        <v>270176.90493710316</v>
      </c>
      <c r="EF190" s="108">
        <f t="shared" si="239"/>
        <v>145895.52866603571</v>
      </c>
      <c r="EG190" s="108">
        <f t="shared" si="187"/>
        <v>124281.37627106745</v>
      </c>
      <c r="EH190" s="108">
        <f t="shared" si="188"/>
        <v>0</v>
      </c>
      <c r="EI190" s="108">
        <f t="shared" si="240"/>
        <v>0</v>
      </c>
      <c r="EJ190" s="108">
        <f t="shared" si="189"/>
        <v>0</v>
      </c>
      <c r="EK190" s="108">
        <f t="shared" si="190"/>
        <v>0</v>
      </c>
      <c r="EL190" s="108">
        <f>SUMIF('20.01'!$BF:$BF,$B:$B,'20.01'!$E:$E)</f>
        <v>0</v>
      </c>
      <c r="EM190" s="108">
        <f>SUMIF('20.01'!$BH:$BH,$B:$B,'20.01'!$E:$E)</f>
        <v>0</v>
      </c>
      <c r="EO190" s="115">
        <v>0</v>
      </c>
      <c r="EP190" s="107">
        <v>3.4064149582470589</v>
      </c>
      <c r="EQ190" s="108">
        <f t="shared" si="241"/>
        <v>3533.6200000000003</v>
      </c>
      <c r="ER190" s="107">
        <v>3.0862329063232385</v>
      </c>
      <c r="ES190" s="108">
        <f t="shared" si="191"/>
        <v>3533.6200000000003</v>
      </c>
      <c r="ET190" s="107">
        <v>0</v>
      </c>
      <c r="EU190" s="108">
        <f t="shared" si="192"/>
        <v>0</v>
      </c>
      <c r="EV190" s="108">
        <f t="shared" si="252"/>
        <v>3533.62</v>
      </c>
      <c r="EW190" s="108">
        <f t="shared" si="253"/>
        <v>3533.62</v>
      </c>
      <c r="EX190" s="108">
        <f t="shared" si="193"/>
        <v>3533.62</v>
      </c>
      <c r="EY190" s="108">
        <f t="shared" si="194"/>
        <v>3533.62</v>
      </c>
      <c r="EZ190" s="108">
        <f t="shared" si="195"/>
        <v>3533.62</v>
      </c>
      <c r="FA190" s="108">
        <f t="shared" si="196"/>
        <v>3533.62</v>
      </c>
      <c r="FB190" s="108">
        <f t="shared" si="197"/>
        <v>3533.62</v>
      </c>
      <c r="FC190" s="108">
        <f t="shared" si="198"/>
        <v>3533.62</v>
      </c>
      <c r="FD190" s="108">
        <f t="shared" si="199"/>
        <v>3533.62</v>
      </c>
      <c r="FE190" s="108">
        <f t="shared" si="200"/>
        <v>3533.62</v>
      </c>
      <c r="FF190" s="108">
        <f t="shared" si="201"/>
        <v>3533.62</v>
      </c>
      <c r="FG190" s="108">
        <f t="shared" si="202"/>
        <v>3533.62</v>
      </c>
      <c r="FH190" s="108">
        <f t="shared" si="242"/>
        <v>3533.6200000000003</v>
      </c>
      <c r="FI190" s="108">
        <v>0</v>
      </c>
    </row>
    <row r="191" spans="1:165" ht="12" customHeight="1" x14ac:dyDescent="0.25">
      <c r="A191" s="22">
        <f t="shared" si="243"/>
        <v>186</v>
      </c>
      <c r="B191" s="10" t="s">
        <v>184</v>
      </c>
      <c r="C191" s="28">
        <v>2021</v>
      </c>
      <c r="D191" s="282"/>
      <c r="E191" s="126">
        <f t="shared" si="175"/>
        <v>7011.8</v>
      </c>
      <c r="F191" s="11">
        <f>SUMIF(Площади!$A:$A,$B:$B,Площади!$C:$C)</f>
        <v>6925.5</v>
      </c>
      <c r="G191" s="11">
        <f>SUMIF(Площади!$A:$A,$B:$B,Площади!$G:$G)</f>
        <v>86.3</v>
      </c>
      <c r="H191" s="11">
        <f>SUMIF(Площади!$A:$A,$B:$B,Площади!$F:$F)</f>
        <v>638</v>
      </c>
      <c r="I191" s="124" t="s">
        <v>494</v>
      </c>
      <c r="J191" s="12">
        <v>27.35</v>
      </c>
      <c r="K191" s="26">
        <v>4.4800000000000004</v>
      </c>
      <c r="L191" s="26">
        <v>5.83</v>
      </c>
      <c r="M191" s="26">
        <v>7.93</v>
      </c>
      <c r="N191" s="26">
        <v>6.1</v>
      </c>
      <c r="O191" s="26">
        <v>2.78</v>
      </c>
      <c r="P191" s="26">
        <v>0</v>
      </c>
      <c r="Q191" s="26">
        <v>0</v>
      </c>
      <c r="R191" s="26">
        <v>0.23</v>
      </c>
      <c r="S191" s="35">
        <f t="shared" si="251"/>
        <v>28.444000000000003</v>
      </c>
      <c r="T191" s="33">
        <f t="shared" si="251"/>
        <v>4.6592000000000002</v>
      </c>
      <c r="U191" s="33">
        <f t="shared" si="251"/>
        <v>6.0632000000000001</v>
      </c>
      <c r="V191" s="33">
        <f t="shared" si="251"/>
        <v>8.2471999999999994</v>
      </c>
      <c r="W191" s="33">
        <f t="shared" si="251"/>
        <v>6.3439999999999994</v>
      </c>
      <c r="X191" s="33">
        <f t="shared" si="251"/>
        <v>2.8912</v>
      </c>
      <c r="Y191" s="33">
        <f t="shared" si="249"/>
        <v>0</v>
      </c>
      <c r="Z191" s="33">
        <f t="shared" si="249"/>
        <v>0</v>
      </c>
      <c r="AA191" s="33">
        <f t="shared" si="249"/>
        <v>0.23920000000000002</v>
      </c>
      <c r="AB191" s="36"/>
      <c r="AC191" s="36"/>
      <c r="AD191" s="122" t="s">
        <v>396</v>
      </c>
      <c r="AE191" s="37">
        <v>0</v>
      </c>
      <c r="AF191" s="38" t="s">
        <v>396</v>
      </c>
      <c r="AG191" s="282"/>
      <c r="AH191" s="26">
        <v>34.24</v>
      </c>
      <c r="AI191" s="26">
        <v>34.24</v>
      </c>
      <c r="AJ191" s="26">
        <v>2190</v>
      </c>
      <c r="AK191" s="26">
        <v>35.89</v>
      </c>
      <c r="AL191" s="26">
        <v>5.93</v>
      </c>
      <c r="AM191" s="282"/>
      <c r="AN191" s="15">
        <v>1.2999999999999999E-2</v>
      </c>
      <c r="AO191" s="15">
        <v>1.2999999999999999E-2</v>
      </c>
      <c r="AP191" s="16">
        <f t="shared" si="203"/>
        <v>7.7870000000000001E-4</v>
      </c>
      <c r="AQ191" s="15">
        <f t="shared" si="204"/>
        <v>2.5999999999999999E-2</v>
      </c>
      <c r="AR191" s="15">
        <v>0.68300000000000005</v>
      </c>
      <c r="AS191" s="282"/>
      <c r="AT191" s="13">
        <f t="shared" si="205"/>
        <v>8.2940000000000005</v>
      </c>
      <c r="AU191" s="13">
        <f t="shared" si="206"/>
        <v>8.2940000000000005</v>
      </c>
      <c r="AV191" s="13">
        <f t="shared" si="207"/>
        <v>0.49681059999999999</v>
      </c>
      <c r="AW191" s="13">
        <f t="shared" si="208"/>
        <v>16.588000000000001</v>
      </c>
      <c r="AX191" s="13">
        <f t="shared" si="209"/>
        <v>435.75400000000002</v>
      </c>
      <c r="AY191" s="26">
        <f t="shared" si="210"/>
        <v>4.0501235060897353E-2</v>
      </c>
      <c r="AZ191" s="26">
        <f t="shared" si="211"/>
        <v>4.0501235060897353E-2</v>
      </c>
      <c r="BA191" s="26">
        <f t="shared" si="212"/>
        <v>0.15516917396388943</v>
      </c>
      <c r="BB191" s="26">
        <f t="shared" si="213"/>
        <v>8.4905918594369495E-2</v>
      </c>
      <c r="BC191" s="26">
        <f t="shared" si="214"/>
        <v>0.36852466128526201</v>
      </c>
      <c r="BD191" s="282"/>
      <c r="BE191" s="108">
        <f t="shared" si="215"/>
        <v>88052.283899799135</v>
      </c>
      <c r="BF191" s="108">
        <f t="shared" si="216"/>
        <v>88052.283899799135</v>
      </c>
      <c r="BG191" s="108">
        <f t="shared" si="176"/>
        <v>36237.729820971712</v>
      </c>
      <c r="BH191" s="108">
        <f t="shared" si="177"/>
        <v>6026.3890933972107</v>
      </c>
      <c r="BI191" s="108">
        <f t="shared" si="178"/>
        <v>2149.7109014781622</v>
      </c>
      <c r="BJ191" s="127">
        <f t="shared" si="247"/>
        <v>11677.084083952052</v>
      </c>
      <c r="BK191" s="108">
        <f>SUMIF('20.01'!$K:$K,$B:$B,'20.01'!$E:$E)</f>
        <v>31961.37</v>
      </c>
      <c r="BL191" s="108">
        <f t="shared" si="217"/>
        <v>0</v>
      </c>
      <c r="BM191" s="108">
        <f>SUMIF('20.01'!$AI:$AI,$B:$B,'20.01'!$E:$E)</f>
        <v>0</v>
      </c>
      <c r="BN191" s="108">
        <f>SUMIF('20.01'!$L:$L,$B:$B,'20.01'!$E:$E)</f>
        <v>0</v>
      </c>
      <c r="BO191" s="108">
        <f>SUMIF('20.01'!$M:$M,$B:$B,'20.01'!$E:$E)</f>
        <v>0</v>
      </c>
      <c r="BP191" s="108">
        <f>SUMIF('20.01'!$N:$N,$B:$B,'20.01'!$E:$E)</f>
        <v>0</v>
      </c>
      <c r="BQ191" s="108">
        <f>SUMIF('20.01'!$O:$O,$B:$B,'20.01'!$E:$E)</f>
        <v>0</v>
      </c>
      <c r="BR191" s="108">
        <f>SUMIF('20.01'!$T:$T,$B:$B,'20.01'!$E:$E)</f>
        <v>0</v>
      </c>
      <c r="BS191" s="108">
        <f>SUMIF('20.01'!$AT:$AT,$B:$B,'20.01'!$E:$E)</f>
        <v>0</v>
      </c>
      <c r="BT191" s="108">
        <f>SUMIF('20.01'!$AO:$AO,$B:$B,'20.01'!$E:$E)</f>
        <v>0</v>
      </c>
      <c r="BU191" s="108">
        <f t="shared" si="218"/>
        <v>0</v>
      </c>
      <c r="BV191" s="108">
        <f>SUMIF('20.01'!$AE:$AE,$B:$B,'20.01'!$E:$E)</f>
        <v>0</v>
      </c>
      <c r="BW191" s="108">
        <f>SUMIF('20.01'!$AF:$AF,$B:$B,'20.01'!$E:$E)</f>
        <v>0</v>
      </c>
      <c r="BX191" s="108">
        <f>SUMIF('20.01'!$AG:$AG,$B:$B,'20.01'!$E:$E)</f>
        <v>0</v>
      </c>
      <c r="BY191" s="108">
        <f t="shared" si="219"/>
        <v>0</v>
      </c>
      <c r="BZ191" s="108">
        <f>SUMIF('20.01'!$AH:$AH,$B:$B,'20.01'!$E:$E)</f>
        <v>0</v>
      </c>
      <c r="CA191" s="108">
        <f>SUMIF('20.01'!$AP:$AP,$B:$B,'20.01'!$E:$E)</f>
        <v>0</v>
      </c>
      <c r="CB191" s="108">
        <f>SUMIF('20.01'!$AD:$AD,$B:$B,'20.01'!$E:$E)</f>
        <v>0</v>
      </c>
      <c r="CC191" s="108">
        <f t="shared" si="220"/>
        <v>0</v>
      </c>
      <c r="CD191" s="108">
        <f>SUMIF('20.01'!$Z:$Z,$B:$B,'20.01'!$E:$E)</f>
        <v>0</v>
      </c>
      <c r="CE191" s="108">
        <f>SUMIF('20.01'!$S:$S,$B:$B,'20.01'!$E:$E)</f>
        <v>0</v>
      </c>
      <c r="CF191" s="108">
        <f t="shared" si="221"/>
        <v>0</v>
      </c>
      <c r="CG191" s="108">
        <f>SUMIF('20.01'!$AJ:$AJ,$B:$B,'20.01'!$E:$E)</f>
        <v>0</v>
      </c>
      <c r="CH191" s="108">
        <f>SUMIF('20.01'!$AL:$AL,$B:$B,'20.01'!$E:$E)</f>
        <v>0</v>
      </c>
      <c r="CI191" s="108">
        <f>SUMIF('20.01'!$AM:$AM,$B:$B,'20.01'!$E:$E)</f>
        <v>0</v>
      </c>
      <c r="CJ191" s="108">
        <f>SUMIF('20.01'!$W:$W,$B:$B,'20.01'!$E:$E)</f>
        <v>0</v>
      </c>
      <c r="CK191" s="108">
        <f>SUMIF('20.01'!$AR:$AR,$B:$B,'20.01'!$E:$E)</f>
        <v>0</v>
      </c>
      <c r="CL191" s="108">
        <f t="shared" si="222"/>
        <v>0</v>
      </c>
      <c r="CM191" s="108">
        <f>SUMIF('20.01'!$P:$P,$B:$B,'20.01'!$E:$E)</f>
        <v>0</v>
      </c>
      <c r="CN191" s="108">
        <f>SUMIF('20.01'!$Q:$Q,$B:$B,'20.01'!$E:$E)</f>
        <v>0</v>
      </c>
      <c r="CO191" s="108">
        <f>SUMIF('20.01'!$AK:$AK,$B:$B,'20.01'!$E:$E)</f>
        <v>0</v>
      </c>
      <c r="CP191" s="108">
        <f>SUMIF('20.01'!$U:$U,$B:$B,'20.01'!$E:$E)</f>
        <v>0</v>
      </c>
      <c r="CQ191" s="108">
        <f>SUMIF('20.01'!$R:$R,$B:$B,'20.01'!$E:$E)</f>
        <v>0</v>
      </c>
      <c r="CR191" s="108">
        <f>SUMIF('20.01'!$V:$V,$B:$B,'20.01'!$E:$E)</f>
        <v>0</v>
      </c>
      <c r="CS191" s="108">
        <f t="shared" si="223"/>
        <v>0</v>
      </c>
      <c r="CT191" s="108">
        <f>SUMIF('20.01'!$AQ:$AQ,$B:$B,'20.01'!$E:$E)</f>
        <v>0</v>
      </c>
      <c r="CU191" s="108">
        <f>SUMIF('20.01'!$AC:$AC,$B:$B,'20.01'!$E:$E)</f>
        <v>0</v>
      </c>
      <c r="CV191" s="108">
        <f>SUMIF('20.01'!$AS:$AS,$B:$B,'20.01'!$E:$E)</f>
        <v>0</v>
      </c>
      <c r="CW191" s="108">
        <f t="shared" si="224"/>
        <v>0</v>
      </c>
      <c r="CX191" s="108">
        <f>SUMIF('20.01'!$AB:$AB,$B:$B,'20.01'!$E:$E)</f>
        <v>0</v>
      </c>
      <c r="CY191" s="108">
        <f>SUMIF('20.01'!$AA:$AA,$B:$B,'20.01'!$E:$E)</f>
        <v>0</v>
      </c>
      <c r="CZ191" s="108">
        <f>SUMIF('20.01'!$AN:$AN,$B:$B,'20.01'!$E:$E)</f>
        <v>0</v>
      </c>
      <c r="DA191" s="108">
        <f>SUMIF('20.01'!$X:$X,$B:$B,'20.01'!$E:$E)</f>
        <v>0</v>
      </c>
      <c r="DB191" s="108">
        <f>SUMIF('20.01'!$Y:$Y,$B:$B,'20.01'!$E:$E)</f>
        <v>0</v>
      </c>
      <c r="DC191" s="108">
        <f t="shared" si="225"/>
        <v>0</v>
      </c>
      <c r="DD191" s="127">
        <f t="shared" si="226"/>
        <v>661638.82427210128</v>
      </c>
      <c r="DE191" s="108">
        <f t="shared" si="248"/>
        <v>490053.31472774356</v>
      </c>
      <c r="DF191" s="127">
        <f t="shared" si="227"/>
        <v>1085.925156404069</v>
      </c>
      <c r="DG191" s="127">
        <f t="shared" si="179"/>
        <v>497.49565202362731</v>
      </c>
      <c r="DH191" s="127">
        <f t="shared" si="180"/>
        <v>588.42950438044159</v>
      </c>
      <c r="DI191" s="108">
        <f>SUMIF('20.01'!$AZ:$AZ,$B:$B,'20.01'!$E:$E)+FH191*$DI$249</f>
        <v>56317.393656317108</v>
      </c>
      <c r="DJ191" s="108">
        <f>SUMIF('20.01'!$AY:$AY,$B:$B,'20.01'!$E:$E)</f>
        <v>0</v>
      </c>
      <c r="DK191" s="108">
        <f t="shared" si="181"/>
        <v>1000.7281931881579</v>
      </c>
      <c r="DL191" s="108">
        <f>SUMIF('20.01'!$AX:$AX,$B:$B,'20.01'!$E:$E)</f>
        <v>0</v>
      </c>
      <c r="DM191" s="108">
        <f t="shared" si="182"/>
        <v>112179.7392559065</v>
      </c>
      <c r="DN191" s="108">
        <f>SUMIF('20.01'!$BA:$BA,$B:$B,'20.01'!$E:$E)</f>
        <v>0</v>
      </c>
      <c r="DO191" s="108">
        <f t="shared" si="183"/>
        <v>1001.7232825416762</v>
      </c>
      <c r="DP191" s="108">
        <f>SUMIF('20.01'!$AW:$AW,$B:$B,'20.01'!$E:$E)</f>
        <v>0</v>
      </c>
      <c r="DQ191" s="108">
        <f t="shared" si="228"/>
        <v>530871.00506366813</v>
      </c>
      <c r="DR191" s="108">
        <f t="shared" si="229"/>
        <v>439590.10567561735</v>
      </c>
      <c r="DS191" s="108">
        <f t="shared" si="184"/>
        <v>141368.93852883377</v>
      </c>
      <c r="DT191" s="108">
        <f t="shared" si="185"/>
        <v>298221.16714678355</v>
      </c>
      <c r="DU191" s="108">
        <f t="shared" si="230"/>
        <v>74622.140363661529</v>
      </c>
      <c r="DV191" s="108">
        <f t="shared" si="231"/>
        <v>44305.882788134586</v>
      </c>
      <c r="DW191" s="108">
        <f t="shared" si="232"/>
        <v>30316.257575526946</v>
      </c>
      <c r="DX191" s="108">
        <f t="shared" si="233"/>
        <v>6281.6673923093585</v>
      </c>
      <c r="DY191" s="108">
        <f t="shared" si="234"/>
        <v>3699.0788234784013</v>
      </c>
      <c r="DZ191" s="108">
        <f t="shared" si="235"/>
        <v>2582.5885688309572</v>
      </c>
      <c r="EA191" s="108">
        <f t="shared" si="236"/>
        <v>4968.4413385423386</v>
      </c>
      <c r="EB191" s="108">
        <f t="shared" si="237"/>
        <v>392.15542672089816</v>
      </c>
      <c r="EC191" s="108">
        <f t="shared" si="238"/>
        <v>5016.4948668166353</v>
      </c>
      <c r="ED191" s="108">
        <f t="shared" si="250"/>
        <v>90312.244384190897</v>
      </c>
      <c r="EE191" s="108">
        <f t="shared" si="186"/>
        <v>536114.92521492974</v>
      </c>
      <c r="EF191" s="108">
        <f t="shared" si="239"/>
        <v>289502.05961606209</v>
      </c>
      <c r="EG191" s="108">
        <f t="shared" si="187"/>
        <v>246612.86559886771</v>
      </c>
      <c r="EH191" s="108">
        <f t="shared" si="188"/>
        <v>0</v>
      </c>
      <c r="EI191" s="108">
        <f t="shared" si="240"/>
        <v>0</v>
      </c>
      <c r="EJ191" s="108">
        <f t="shared" si="189"/>
        <v>0</v>
      </c>
      <c r="EK191" s="108">
        <f t="shared" si="190"/>
        <v>0</v>
      </c>
      <c r="EL191" s="108">
        <f>SUMIF('20.01'!$BF:$BF,$B:$B,'20.01'!$E:$E)</f>
        <v>0</v>
      </c>
      <c r="EM191" s="108">
        <f>SUMIF('20.01'!$BH:$BH,$B:$B,'20.01'!$E:$E)</f>
        <v>0</v>
      </c>
      <c r="EO191" s="115">
        <v>0</v>
      </c>
      <c r="EP191" s="107">
        <v>3.4064181932245923</v>
      </c>
      <c r="EQ191" s="108">
        <f t="shared" si="241"/>
        <v>7011.800000000002</v>
      </c>
      <c r="ER191" s="107">
        <v>3.0862316756016885</v>
      </c>
      <c r="ES191" s="108">
        <f t="shared" si="191"/>
        <v>7011.800000000002</v>
      </c>
      <c r="ET191" s="107">
        <v>0</v>
      </c>
      <c r="EU191" s="108">
        <f t="shared" si="192"/>
        <v>0</v>
      </c>
      <c r="EV191" s="108">
        <f t="shared" si="252"/>
        <v>7011.8</v>
      </c>
      <c r="EW191" s="108">
        <f t="shared" si="253"/>
        <v>7011.8</v>
      </c>
      <c r="EX191" s="108">
        <f t="shared" si="193"/>
        <v>7011.8</v>
      </c>
      <c r="EY191" s="108">
        <f t="shared" si="194"/>
        <v>7011.8</v>
      </c>
      <c r="EZ191" s="108">
        <f t="shared" si="195"/>
        <v>7011.8</v>
      </c>
      <c r="FA191" s="108">
        <f t="shared" si="196"/>
        <v>7011.8</v>
      </c>
      <c r="FB191" s="108">
        <f t="shared" si="197"/>
        <v>7011.8</v>
      </c>
      <c r="FC191" s="108">
        <f t="shared" si="198"/>
        <v>7011.8</v>
      </c>
      <c r="FD191" s="108">
        <f t="shared" si="199"/>
        <v>7011.8</v>
      </c>
      <c r="FE191" s="108">
        <f t="shared" si="200"/>
        <v>7011.8</v>
      </c>
      <c r="FF191" s="108">
        <f t="shared" si="201"/>
        <v>7011.8</v>
      </c>
      <c r="FG191" s="108">
        <f t="shared" si="202"/>
        <v>7011.8</v>
      </c>
      <c r="FH191" s="108">
        <f t="shared" si="242"/>
        <v>7011.800000000002</v>
      </c>
      <c r="FI191" s="108">
        <v>0</v>
      </c>
    </row>
    <row r="192" spans="1:165" ht="12" customHeight="1" x14ac:dyDescent="0.25">
      <c r="A192" s="22">
        <f t="shared" si="243"/>
        <v>187</v>
      </c>
      <c r="B192" s="10" t="s">
        <v>185</v>
      </c>
      <c r="C192" s="28">
        <v>2021</v>
      </c>
      <c r="D192" s="282"/>
      <c r="E192" s="126">
        <f t="shared" si="175"/>
        <v>3498.85</v>
      </c>
      <c r="F192" s="11">
        <f>SUMIF(Площади!$A:$A,$B:$B,Площади!$C:$C)</f>
        <v>3498.85</v>
      </c>
      <c r="G192" s="11">
        <f>SUMIF(Площади!$A:$A,$B:$B,Площади!$G:$G)</f>
        <v>0</v>
      </c>
      <c r="H192" s="11">
        <f>SUMIF(Площади!$A:$A,$B:$B,Площади!$F:$F)</f>
        <v>300.8</v>
      </c>
      <c r="I192" s="124" t="s">
        <v>494</v>
      </c>
      <c r="J192" s="12">
        <v>27.35</v>
      </c>
      <c r="K192" s="26">
        <v>4.4800000000000004</v>
      </c>
      <c r="L192" s="26">
        <v>5.83</v>
      </c>
      <c r="M192" s="26">
        <v>7.93</v>
      </c>
      <c r="N192" s="26">
        <v>6.1</v>
      </c>
      <c r="O192" s="26">
        <v>2.78</v>
      </c>
      <c r="P192" s="26">
        <v>0</v>
      </c>
      <c r="Q192" s="26">
        <v>0</v>
      </c>
      <c r="R192" s="26">
        <v>0.23</v>
      </c>
      <c r="S192" s="35">
        <f t="shared" si="251"/>
        <v>28.444000000000003</v>
      </c>
      <c r="T192" s="33">
        <f t="shared" si="251"/>
        <v>4.6592000000000002</v>
      </c>
      <c r="U192" s="33">
        <f t="shared" si="251"/>
        <v>6.0632000000000001</v>
      </c>
      <c r="V192" s="33">
        <f t="shared" si="251"/>
        <v>8.2471999999999994</v>
      </c>
      <c r="W192" s="33">
        <f t="shared" si="251"/>
        <v>6.3439999999999994</v>
      </c>
      <c r="X192" s="33">
        <f t="shared" si="251"/>
        <v>2.8912</v>
      </c>
      <c r="Y192" s="33">
        <f t="shared" si="249"/>
        <v>0</v>
      </c>
      <c r="Z192" s="33">
        <f t="shared" si="249"/>
        <v>0</v>
      </c>
      <c r="AA192" s="33">
        <f t="shared" si="249"/>
        <v>0.23920000000000002</v>
      </c>
      <c r="AB192" s="36"/>
      <c r="AC192" s="36"/>
      <c r="AD192" s="122" t="s">
        <v>396</v>
      </c>
      <c r="AE192" s="37">
        <v>0</v>
      </c>
      <c r="AF192" s="38" t="s">
        <v>396</v>
      </c>
      <c r="AG192" s="282"/>
      <c r="AH192" s="26">
        <v>34.24</v>
      </c>
      <c r="AI192" s="26">
        <v>34.24</v>
      </c>
      <c r="AJ192" s="26">
        <v>2190</v>
      </c>
      <c r="AK192" s="26">
        <v>35.89</v>
      </c>
      <c r="AL192" s="26">
        <v>5.93</v>
      </c>
      <c r="AM192" s="282"/>
      <c r="AN192" s="15">
        <v>1.2999999999999999E-2</v>
      </c>
      <c r="AO192" s="15">
        <v>1.2999999999999999E-2</v>
      </c>
      <c r="AP192" s="16">
        <f t="shared" si="203"/>
        <v>7.7870000000000001E-4</v>
      </c>
      <c r="AQ192" s="15">
        <f t="shared" si="204"/>
        <v>2.5999999999999999E-2</v>
      </c>
      <c r="AR192" s="15">
        <v>0.68300000000000005</v>
      </c>
      <c r="AS192" s="282"/>
      <c r="AT192" s="13">
        <f t="shared" si="205"/>
        <v>3.9104000000000001</v>
      </c>
      <c r="AU192" s="13">
        <f t="shared" si="206"/>
        <v>3.9104000000000001</v>
      </c>
      <c r="AV192" s="13">
        <f t="shared" si="207"/>
        <v>0.23423296000000002</v>
      </c>
      <c r="AW192" s="13">
        <f t="shared" si="208"/>
        <v>7.8208000000000002</v>
      </c>
      <c r="AX192" s="13">
        <f t="shared" si="209"/>
        <v>205.44640000000001</v>
      </c>
      <c r="AY192" s="26">
        <f t="shared" si="210"/>
        <v>3.8267458164825588E-2</v>
      </c>
      <c r="AZ192" s="26">
        <f t="shared" si="211"/>
        <v>3.8267458164825588E-2</v>
      </c>
      <c r="BA192" s="26">
        <f t="shared" si="212"/>
        <v>0.14661108146962573</v>
      </c>
      <c r="BB192" s="26">
        <f t="shared" si="213"/>
        <v>8.0223076725209716E-2</v>
      </c>
      <c r="BC192" s="26">
        <f t="shared" si="214"/>
        <v>0.34819930891578665</v>
      </c>
      <c r="BD192" s="282"/>
      <c r="BE192" s="108">
        <f t="shared" si="215"/>
        <v>132391.94204520952</v>
      </c>
      <c r="BF192" s="108">
        <f t="shared" si="216"/>
        <v>50918.760454991883</v>
      </c>
      <c r="BG192" s="108">
        <f t="shared" si="176"/>
        <v>18082.429758992956</v>
      </c>
      <c r="BH192" s="108">
        <f t="shared" si="177"/>
        <v>3007.1353260835763</v>
      </c>
      <c r="BI192" s="108">
        <f t="shared" si="178"/>
        <v>1072.6940283004169</v>
      </c>
      <c r="BJ192" s="127">
        <f t="shared" si="247"/>
        <v>5826.8013416149361</v>
      </c>
      <c r="BK192" s="108">
        <f>SUMIF('20.01'!$K:$K,$B:$B,'20.01'!$E:$E)</f>
        <v>22929.7</v>
      </c>
      <c r="BL192" s="108">
        <f t="shared" si="217"/>
        <v>42443.81</v>
      </c>
      <c r="BM192" s="108">
        <f>SUMIF('20.01'!$AI:$AI,$B:$B,'20.01'!$E:$E)</f>
        <v>0</v>
      </c>
      <c r="BN192" s="108">
        <f>SUMIF('20.01'!$L:$L,$B:$B,'20.01'!$E:$E)</f>
        <v>42443.81</v>
      </c>
      <c r="BO192" s="108">
        <f>SUMIF('20.01'!$M:$M,$B:$B,'20.01'!$E:$E)</f>
        <v>0</v>
      </c>
      <c r="BP192" s="108">
        <f>SUMIF('20.01'!$N:$N,$B:$B,'20.01'!$E:$E)</f>
        <v>0</v>
      </c>
      <c r="BQ192" s="108">
        <f>SUMIF('20.01'!$O:$O,$B:$B,'20.01'!$E:$E)</f>
        <v>0</v>
      </c>
      <c r="BR192" s="108">
        <f>SUMIF('20.01'!$T:$T,$B:$B,'20.01'!$E:$E)</f>
        <v>0</v>
      </c>
      <c r="BS192" s="108">
        <f>SUMIF('20.01'!$AT:$AT,$B:$B,'20.01'!$E:$E)</f>
        <v>0</v>
      </c>
      <c r="BT192" s="108">
        <f>SUMIF('20.01'!$AO:$AO,$B:$B,'20.01'!$E:$E)</f>
        <v>0</v>
      </c>
      <c r="BU192" s="108">
        <f t="shared" si="218"/>
        <v>31890.74</v>
      </c>
      <c r="BV192" s="108">
        <f>SUMIF('20.01'!$AE:$AE,$B:$B,'20.01'!$E:$E)</f>
        <v>0</v>
      </c>
      <c r="BW192" s="108">
        <f>SUMIF('20.01'!$AF:$AF,$B:$B,'20.01'!$E:$E)</f>
        <v>0</v>
      </c>
      <c r="BX192" s="108">
        <f>SUMIF('20.01'!$AG:$AG,$B:$B,'20.01'!$E:$E)</f>
        <v>31890.74</v>
      </c>
      <c r="BY192" s="108">
        <f t="shared" si="219"/>
        <v>0</v>
      </c>
      <c r="BZ192" s="108">
        <f>SUMIF('20.01'!$AH:$AH,$B:$B,'20.01'!$E:$E)</f>
        <v>0</v>
      </c>
      <c r="CA192" s="108">
        <f>SUMIF('20.01'!$AP:$AP,$B:$B,'20.01'!$E:$E)</f>
        <v>0</v>
      </c>
      <c r="CB192" s="108">
        <f>SUMIF('20.01'!$AD:$AD,$B:$B,'20.01'!$E:$E)</f>
        <v>0</v>
      </c>
      <c r="CC192" s="108">
        <f t="shared" si="220"/>
        <v>0</v>
      </c>
      <c r="CD192" s="108">
        <f>SUMIF('20.01'!$Z:$Z,$B:$B,'20.01'!$E:$E)</f>
        <v>0</v>
      </c>
      <c r="CE192" s="108">
        <f>SUMIF('20.01'!$S:$S,$B:$B,'20.01'!$E:$E)</f>
        <v>0</v>
      </c>
      <c r="CF192" s="108">
        <f t="shared" si="221"/>
        <v>0</v>
      </c>
      <c r="CG192" s="108">
        <f>SUMIF('20.01'!$AJ:$AJ,$B:$B,'20.01'!$E:$E)</f>
        <v>0</v>
      </c>
      <c r="CH192" s="108">
        <f>SUMIF('20.01'!$AL:$AL,$B:$B,'20.01'!$E:$E)</f>
        <v>0</v>
      </c>
      <c r="CI192" s="108">
        <f>SUMIF('20.01'!$AM:$AM,$B:$B,'20.01'!$E:$E)</f>
        <v>0</v>
      </c>
      <c r="CJ192" s="108">
        <f>SUMIF('20.01'!$W:$W,$B:$B,'20.01'!$E:$E)</f>
        <v>0</v>
      </c>
      <c r="CK192" s="108">
        <f>SUMIF('20.01'!$AR:$AR,$B:$B,'20.01'!$E:$E)</f>
        <v>0</v>
      </c>
      <c r="CL192" s="108">
        <f t="shared" si="222"/>
        <v>0</v>
      </c>
      <c r="CM192" s="108">
        <f>SUMIF('20.01'!$P:$P,$B:$B,'20.01'!$E:$E)</f>
        <v>0</v>
      </c>
      <c r="CN192" s="108">
        <f>SUMIF('20.01'!$Q:$Q,$B:$B,'20.01'!$E:$E)</f>
        <v>0</v>
      </c>
      <c r="CO192" s="108">
        <f>SUMIF('20.01'!$AK:$AK,$B:$B,'20.01'!$E:$E)</f>
        <v>0</v>
      </c>
      <c r="CP192" s="108">
        <f>SUMIF('20.01'!$U:$U,$B:$B,'20.01'!$E:$E)</f>
        <v>0</v>
      </c>
      <c r="CQ192" s="108">
        <f>SUMIF('20.01'!$R:$R,$B:$B,'20.01'!$E:$E)</f>
        <v>0</v>
      </c>
      <c r="CR192" s="108">
        <f>SUMIF('20.01'!$V:$V,$B:$B,'20.01'!$E:$E)</f>
        <v>0</v>
      </c>
      <c r="CS192" s="108">
        <f t="shared" si="223"/>
        <v>4845.54</v>
      </c>
      <c r="CT192" s="108">
        <f>SUMIF('20.01'!$AQ:$AQ,$B:$B,'20.01'!$E:$E)</f>
        <v>0</v>
      </c>
      <c r="CU192" s="108">
        <f>SUMIF('20.01'!$AC:$AC,$B:$B,'20.01'!$E:$E)</f>
        <v>4845.54</v>
      </c>
      <c r="CV192" s="108">
        <f>SUMIF('20.01'!$AS:$AS,$B:$B,'20.01'!$E:$E)</f>
        <v>0</v>
      </c>
      <c r="CW192" s="108">
        <f t="shared" si="224"/>
        <v>0</v>
      </c>
      <c r="CX192" s="108">
        <f>SUMIF('20.01'!$AB:$AB,$B:$B,'20.01'!$E:$E)</f>
        <v>0</v>
      </c>
      <c r="CY192" s="108">
        <f>SUMIF('20.01'!$AA:$AA,$B:$B,'20.01'!$E:$E)</f>
        <v>0</v>
      </c>
      <c r="CZ192" s="108">
        <f>SUMIF('20.01'!$AN:$AN,$B:$B,'20.01'!$E:$E)</f>
        <v>0</v>
      </c>
      <c r="DA192" s="108">
        <f>SUMIF('20.01'!$X:$X,$B:$B,'20.01'!$E:$E)</f>
        <v>0</v>
      </c>
      <c r="DB192" s="108">
        <f>SUMIF('20.01'!$Y:$Y,$B:$B,'20.01'!$E:$E)</f>
        <v>0</v>
      </c>
      <c r="DC192" s="108">
        <f t="shared" si="225"/>
        <v>2293.091590217648</v>
      </c>
      <c r="DD192" s="127">
        <f t="shared" si="226"/>
        <v>328854.80735929991</v>
      </c>
      <c r="DE192" s="108">
        <f t="shared" si="248"/>
        <v>244533.93425870169</v>
      </c>
      <c r="DF192" s="127">
        <f t="shared" si="227"/>
        <v>541.870736969733</v>
      </c>
      <c r="DG192" s="127">
        <f t="shared" si="179"/>
        <v>248.24762002379808</v>
      </c>
      <c r="DH192" s="127">
        <f t="shared" si="180"/>
        <v>293.62311694593495</v>
      </c>
      <c r="DI192" s="108">
        <f>SUMIF('20.01'!$AZ:$AZ,$B:$B,'20.01'!$E:$E)+FH192*$DI$249</f>
        <v>26802.711248453339</v>
      </c>
      <c r="DJ192" s="108">
        <f>SUMIF('20.01'!$AY:$AY,$B:$B,'20.01'!$E:$E)</f>
        <v>0</v>
      </c>
      <c r="DK192" s="108">
        <f t="shared" si="181"/>
        <v>499.35791647456915</v>
      </c>
      <c r="DL192" s="108">
        <f>SUMIF('20.01'!$AX:$AX,$B:$B,'20.01'!$E:$E)</f>
        <v>0</v>
      </c>
      <c r="DM192" s="108">
        <f t="shared" si="182"/>
        <v>55977.078738059878</v>
      </c>
      <c r="DN192" s="108">
        <f>SUMIF('20.01'!$BA:$BA,$B:$B,'20.01'!$E:$E)</f>
        <v>0</v>
      </c>
      <c r="DO192" s="108">
        <f t="shared" si="183"/>
        <v>499.85446064076865</v>
      </c>
      <c r="DP192" s="108">
        <f>SUMIF('20.01'!$AW:$AW,$B:$B,'20.01'!$E:$E)</f>
        <v>0</v>
      </c>
      <c r="DQ192" s="108">
        <f t="shared" si="228"/>
        <v>264901.73936321831</v>
      </c>
      <c r="DR192" s="108">
        <f t="shared" si="229"/>
        <v>219353.06786319244</v>
      </c>
      <c r="DS192" s="108">
        <f t="shared" si="184"/>
        <v>70542.33015368518</v>
      </c>
      <c r="DT192" s="108">
        <f t="shared" si="185"/>
        <v>148810.73770950726</v>
      </c>
      <c r="DU192" s="108">
        <f t="shared" si="230"/>
        <v>37236.041503094355</v>
      </c>
      <c r="DV192" s="108">
        <f t="shared" si="231"/>
        <v>22108.394134639409</v>
      </c>
      <c r="DW192" s="108">
        <f t="shared" si="232"/>
        <v>15127.647368454947</v>
      </c>
      <c r="DX192" s="108">
        <f t="shared" si="233"/>
        <v>3134.5178064949923</v>
      </c>
      <c r="DY192" s="108">
        <f t="shared" si="234"/>
        <v>1845.8201804853813</v>
      </c>
      <c r="DZ192" s="108">
        <f t="shared" si="235"/>
        <v>1288.6976260096108</v>
      </c>
      <c r="EA192" s="108">
        <f t="shared" si="236"/>
        <v>2479.2251600671511</v>
      </c>
      <c r="EB192" s="108">
        <f t="shared" si="237"/>
        <v>195.68342148698105</v>
      </c>
      <c r="EC192" s="108">
        <f t="shared" si="238"/>
        <v>2503.2036088823661</v>
      </c>
      <c r="ED192" s="108">
        <f t="shared" si="250"/>
        <v>45065.317930292673</v>
      </c>
      <c r="EE192" s="108">
        <f t="shared" si="186"/>
        <v>267518.42695003509</v>
      </c>
      <c r="EF192" s="108">
        <f t="shared" si="239"/>
        <v>144459.95055301895</v>
      </c>
      <c r="EG192" s="108">
        <f t="shared" si="187"/>
        <v>123058.47639701614</v>
      </c>
      <c r="EH192" s="108">
        <f t="shared" si="188"/>
        <v>0</v>
      </c>
      <c r="EI192" s="108">
        <f t="shared" si="240"/>
        <v>0</v>
      </c>
      <c r="EJ192" s="108">
        <f t="shared" si="189"/>
        <v>0</v>
      </c>
      <c r="EK192" s="108">
        <f t="shared" si="190"/>
        <v>0</v>
      </c>
      <c r="EL192" s="108">
        <f>SUMIF('20.01'!$BF:$BF,$B:$B,'20.01'!$E:$E)</f>
        <v>0</v>
      </c>
      <c r="EM192" s="108">
        <f>SUMIF('20.01'!$BH:$BH,$B:$B,'20.01'!$E:$E)</f>
        <v>0</v>
      </c>
      <c r="EO192" s="115">
        <v>0</v>
      </c>
      <c r="EP192" s="107">
        <v>3.4064172595611431</v>
      </c>
      <c r="EQ192" s="108">
        <f t="shared" si="241"/>
        <v>3498.849999999999</v>
      </c>
      <c r="ER192" s="107">
        <v>3.0862332665607517</v>
      </c>
      <c r="ES192" s="108">
        <f t="shared" si="191"/>
        <v>3498.849999999999</v>
      </c>
      <c r="ET192" s="107">
        <v>0</v>
      </c>
      <c r="EU192" s="108">
        <f t="shared" si="192"/>
        <v>0</v>
      </c>
      <c r="EV192" s="108">
        <f t="shared" si="252"/>
        <v>3498.85</v>
      </c>
      <c r="EW192" s="108">
        <f t="shared" si="253"/>
        <v>3498.85</v>
      </c>
      <c r="EX192" s="108">
        <f t="shared" si="193"/>
        <v>3498.85</v>
      </c>
      <c r="EY192" s="108">
        <f t="shared" si="194"/>
        <v>3498.85</v>
      </c>
      <c r="EZ192" s="108">
        <f t="shared" si="195"/>
        <v>3498.85</v>
      </c>
      <c r="FA192" s="108">
        <f t="shared" si="196"/>
        <v>3498.85</v>
      </c>
      <c r="FB192" s="108">
        <f t="shared" si="197"/>
        <v>3498.85</v>
      </c>
      <c r="FC192" s="108">
        <f t="shared" si="198"/>
        <v>3498.85</v>
      </c>
      <c r="FD192" s="108">
        <f t="shared" si="199"/>
        <v>3498.85</v>
      </c>
      <c r="FE192" s="108">
        <f t="shared" si="200"/>
        <v>3498.85</v>
      </c>
      <c r="FF192" s="108">
        <f t="shared" si="201"/>
        <v>3498.85</v>
      </c>
      <c r="FG192" s="108">
        <f t="shared" si="202"/>
        <v>3498.85</v>
      </c>
      <c r="FH192" s="108">
        <f t="shared" si="242"/>
        <v>3498.849999999999</v>
      </c>
      <c r="FI192" s="108">
        <v>3498.849999999999</v>
      </c>
    </row>
    <row r="193" spans="1:165" ht="12" customHeight="1" x14ac:dyDescent="0.25">
      <c r="A193" s="22">
        <f t="shared" si="243"/>
        <v>188</v>
      </c>
      <c r="B193" s="10" t="s">
        <v>186</v>
      </c>
      <c r="C193" s="28">
        <v>2021</v>
      </c>
      <c r="D193" s="282"/>
      <c r="E193" s="126">
        <f t="shared" si="175"/>
        <v>3501.4</v>
      </c>
      <c r="F193" s="11">
        <f>SUMIF(Площади!$A:$A,$B:$B,Площади!$C:$C)</f>
        <v>3501.4</v>
      </c>
      <c r="G193" s="11">
        <f>SUMIF(Площади!$A:$A,$B:$B,Площади!$G:$G)</f>
        <v>0</v>
      </c>
      <c r="H193" s="11">
        <f>SUMIF(Площади!$A:$A,$B:$B,Площади!$F:$F)</f>
        <v>300</v>
      </c>
      <c r="I193" s="124" t="s">
        <v>494</v>
      </c>
      <c r="J193" s="12">
        <v>27.35</v>
      </c>
      <c r="K193" s="26">
        <v>4.4800000000000004</v>
      </c>
      <c r="L193" s="26">
        <v>5.83</v>
      </c>
      <c r="M193" s="26">
        <v>7.93</v>
      </c>
      <c r="N193" s="26">
        <v>6.1</v>
      </c>
      <c r="O193" s="26">
        <v>2.78</v>
      </c>
      <c r="P193" s="26">
        <v>0</v>
      </c>
      <c r="Q193" s="26">
        <v>0</v>
      </c>
      <c r="R193" s="26">
        <v>0.23</v>
      </c>
      <c r="S193" s="35">
        <f t="shared" si="251"/>
        <v>28.444000000000003</v>
      </c>
      <c r="T193" s="33">
        <f t="shared" si="251"/>
        <v>4.6592000000000002</v>
      </c>
      <c r="U193" s="33">
        <f t="shared" si="251"/>
        <v>6.0632000000000001</v>
      </c>
      <c r="V193" s="33">
        <f t="shared" si="251"/>
        <v>8.2471999999999994</v>
      </c>
      <c r="W193" s="33">
        <f t="shared" si="251"/>
        <v>6.3439999999999994</v>
      </c>
      <c r="X193" s="33">
        <f t="shared" si="251"/>
        <v>2.8912</v>
      </c>
      <c r="Y193" s="33">
        <f t="shared" si="249"/>
        <v>0</v>
      </c>
      <c r="Z193" s="33">
        <f t="shared" si="249"/>
        <v>0</v>
      </c>
      <c r="AA193" s="33">
        <f t="shared" si="249"/>
        <v>0.23920000000000002</v>
      </c>
      <c r="AB193" s="36"/>
      <c r="AC193" s="36"/>
      <c r="AD193" s="122" t="s">
        <v>396</v>
      </c>
      <c r="AE193" s="37">
        <v>0</v>
      </c>
      <c r="AF193" s="38" t="s">
        <v>396</v>
      </c>
      <c r="AG193" s="282"/>
      <c r="AH193" s="26">
        <v>34.24</v>
      </c>
      <c r="AI193" s="26">
        <v>34.24</v>
      </c>
      <c r="AJ193" s="26">
        <v>2190</v>
      </c>
      <c r="AK193" s="26">
        <v>35.89</v>
      </c>
      <c r="AL193" s="26">
        <v>5.93</v>
      </c>
      <c r="AM193" s="282"/>
      <c r="AN193" s="15">
        <v>1.2999999999999999E-2</v>
      </c>
      <c r="AO193" s="15">
        <v>1.2999999999999999E-2</v>
      </c>
      <c r="AP193" s="16">
        <f t="shared" si="203"/>
        <v>7.7870000000000001E-4</v>
      </c>
      <c r="AQ193" s="15">
        <f t="shared" si="204"/>
        <v>2.5999999999999999E-2</v>
      </c>
      <c r="AR193" s="15">
        <v>0.68300000000000005</v>
      </c>
      <c r="AS193" s="282"/>
      <c r="AT193" s="13">
        <f t="shared" si="205"/>
        <v>3.9</v>
      </c>
      <c r="AU193" s="13">
        <f t="shared" si="206"/>
        <v>3.9</v>
      </c>
      <c r="AV193" s="13">
        <f t="shared" si="207"/>
        <v>0.23361000000000001</v>
      </c>
      <c r="AW193" s="13">
        <f t="shared" si="208"/>
        <v>7.8</v>
      </c>
      <c r="AX193" s="13">
        <f t="shared" si="209"/>
        <v>204.9</v>
      </c>
      <c r="AY193" s="26">
        <f t="shared" si="210"/>
        <v>3.8137887702062036E-2</v>
      </c>
      <c r="AZ193" s="26">
        <f t="shared" si="211"/>
        <v>3.8137887702062036E-2</v>
      </c>
      <c r="BA193" s="26">
        <f t="shared" si="212"/>
        <v>0.14611466841834694</v>
      </c>
      <c r="BB193" s="26">
        <f t="shared" si="213"/>
        <v>7.9951447992231681E-2</v>
      </c>
      <c r="BC193" s="26">
        <f t="shared" si="214"/>
        <v>0.3470203347232535</v>
      </c>
      <c r="BD193" s="282"/>
      <c r="BE193" s="108">
        <f t="shared" si="215"/>
        <v>113352.22268632302</v>
      </c>
      <c r="BF193" s="108">
        <f t="shared" si="216"/>
        <v>65143.009187192547</v>
      </c>
      <c r="BG193" s="108">
        <f t="shared" si="176"/>
        <v>18095.608430809541</v>
      </c>
      <c r="BH193" s="108">
        <f t="shared" si="177"/>
        <v>3009.326959071992</v>
      </c>
      <c r="BI193" s="108">
        <f t="shared" si="178"/>
        <v>1073.4758193952534</v>
      </c>
      <c r="BJ193" s="127">
        <f t="shared" si="247"/>
        <v>5831.0479779157577</v>
      </c>
      <c r="BK193" s="108">
        <f>SUMIF('20.01'!$K:$K,$B:$B,'20.01'!$E:$E)</f>
        <v>37133.550000000003</v>
      </c>
      <c r="BL193" s="108">
        <f t="shared" si="217"/>
        <v>0</v>
      </c>
      <c r="BM193" s="108">
        <f>SUMIF('20.01'!$AI:$AI,$B:$B,'20.01'!$E:$E)</f>
        <v>0</v>
      </c>
      <c r="BN193" s="108">
        <f>SUMIF('20.01'!$L:$L,$B:$B,'20.01'!$E:$E)</f>
        <v>0</v>
      </c>
      <c r="BO193" s="108">
        <f>SUMIF('20.01'!$M:$M,$B:$B,'20.01'!$E:$E)</f>
        <v>0</v>
      </c>
      <c r="BP193" s="108">
        <f>SUMIF('20.01'!$N:$N,$B:$B,'20.01'!$E:$E)</f>
        <v>0</v>
      </c>
      <c r="BQ193" s="108">
        <f>SUMIF('20.01'!$O:$O,$B:$B,'20.01'!$E:$E)</f>
        <v>0</v>
      </c>
      <c r="BR193" s="108">
        <f>SUMIF('20.01'!$T:$T,$B:$B,'20.01'!$E:$E)</f>
        <v>0</v>
      </c>
      <c r="BS193" s="108">
        <f>SUMIF('20.01'!$AT:$AT,$B:$B,'20.01'!$E:$E)</f>
        <v>0</v>
      </c>
      <c r="BT193" s="108">
        <f>SUMIF('20.01'!$AO:$AO,$B:$B,'20.01'!$E:$E)</f>
        <v>0</v>
      </c>
      <c r="BU193" s="108">
        <f t="shared" si="218"/>
        <v>0</v>
      </c>
      <c r="BV193" s="108">
        <f>SUMIF('20.01'!$AE:$AE,$B:$B,'20.01'!$E:$E)</f>
        <v>0</v>
      </c>
      <c r="BW193" s="108">
        <f>SUMIF('20.01'!$AF:$AF,$B:$B,'20.01'!$E:$E)</f>
        <v>0</v>
      </c>
      <c r="BX193" s="108">
        <f>SUMIF('20.01'!$AG:$AG,$B:$B,'20.01'!$E:$E)</f>
        <v>0</v>
      </c>
      <c r="BY193" s="108">
        <f t="shared" si="219"/>
        <v>0</v>
      </c>
      <c r="BZ193" s="108">
        <f>SUMIF('20.01'!$AH:$AH,$B:$B,'20.01'!$E:$E)</f>
        <v>0</v>
      </c>
      <c r="CA193" s="108">
        <f>SUMIF('20.01'!$AP:$AP,$B:$B,'20.01'!$E:$E)</f>
        <v>0</v>
      </c>
      <c r="CB193" s="108">
        <f>SUMIF('20.01'!$AD:$AD,$B:$B,'20.01'!$E:$E)</f>
        <v>0</v>
      </c>
      <c r="CC193" s="108">
        <f t="shared" si="220"/>
        <v>41790.740678778602</v>
      </c>
      <c r="CD193" s="108">
        <f>SUMIF('20.01'!$Z:$Z,$B:$B,'20.01'!$E:$E)+FH193*$CD$249</f>
        <v>41790.740678778602</v>
      </c>
      <c r="CE193" s="108">
        <f>SUMIF('20.01'!$S:$S,$B:$B,'20.01'!$E:$E)</f>
        <v>0</v>
      </c>
      <c r="CF193" s="108">
        <f t="shared" si="221"/>
        <v>0</v>
      </c>
      <c r="CG193" s="108">
        <f>SUMIF('20.01'!$AJ:$AJ,$B:$B,'20.01'!$E:$E)</f>
        <v>0</v>
      </c>
      <c r="CH193" s="108">
        <f>SUMIF('20.01'!$AL:$AL,$B:$B,'20.01'!$E:$E)</f>
        <v>0</v>
      </c>
      <c r="CI193" s="108">
        <f>SUMIF('20.01'!$AM:$AM,$B:$B,'20.01'!$E:$E)</f>
        <v>0</v>
      </c>
      <c r="CJ193" s="108">
        <f>SUMIF('20.01'!$W:$W,$B:$B,'20.01'!$E:$E)</f>
        <v>0</v>
      </c>
      <c r="CK193" s="108">
        <f>SUMIF('20.01'!$AR:$AR,$B:$B,'20.01'!$E:$E)</f>
        <v>0</v>
      </c>
      <c r="CL193" s="108">
        <f t="shared" si="222"/>
        <v>0</v>
      </c>
      <c r="CM193" s="108">
        <f>SUMIF('20.01'!$P:$P,$B:$B,'20.01'!$E:$E)</f>
        <v>0</v>
      </c>
      <c r="CN193" s="108">
        <f>SUMIF('20.01'!$Q:$Q,$B:$B,'20.01'!$E:$E)</f>
        <v>0</v>
      </c>
      <c r="CO193" s="108">
        <f>SUMIF('20.01'!$AK:$AK,$B:$B,'20.01'!$E:$E)</f>
        <v>0</v>
      </c>
      <c r="CP193" s="108">
        <f>SUMIF('20.01'!$U:$U,$B:$B,'20.01'!$E:$E)</f>
        <v>0</v>
      </c>
      <c r="CQ193" s="108">
        <f>SUMIF('20.01'!$R:$R,$B:$B,'20.01'!$E:$E)</f>
        <v>0</v>
      </c>
      <c r="CR193" s="108">
        <f>SUMIF('20.01'!$V:$V,$B:$B,'20.01'!$E:$E)</f>
        <v>0</v>
      </c>
      <c r="CS193" s="108">
        <f t="shared" si="223"/>
        <v>4123.71</v>
      </c>
      <c r="CT193" s="108">
        <f>SUMIF('20.01'!$AQ:$AQ,$B:$B,'20.01'!$E:$E)</f>
        <v>0</v>
      </c>
      <c r="CU193" s="108">
        <f>SUMIF('20.01'!$AC:$AC,$B:$B,'20.01'!$E:$E)</f>
        <v>4123.71</v>
      </c>
      <c r="CV193" s="108">
        <f>SUMIF('20.01'!$AS:$AS,$B:$B,'20.01'!$E:$E)</f>
        <v>0</v>
      </c>
      <c r="CW193" s="108">
        <f t="shared" si="224"/>
        <v>0</v>
      </c>
      <c r="CX193" s="108">
        <f>SUMIF('20.01'!$AB:$AB,$B:$B,'20.01'!$E:$E)</f>
        <v>0</v>
      </c>
      <c r="CY193" s="108">
        <f>SUMIF('20.01'!$AA:$AA,$B:$B,'20.01'!$E:$E)</f>
        <v>0</v>
      </c>
      <c r="CZ193" s="108">
        <f>SUMIF('20.01'!$AN:$AN,$B:$B,'20.01'!$E:$E)</f>
        <v>0</v>
      </c>
      <c r="DA193" s="108">
        <f>SUMIF('20.01'!$X:$X,$B:$B,'20.01'!$E:$E)</f>
        <v>0</v>
      </c>
      <c r="DB193" s="108">
        <f>SUMIF('20.01'!$Y:$Y,$B:$B,'20.01'!$E:$E)</f>
        <v>0</v>
      </c>
      <c r="DC193" s="108">
        <f t="shared" si="225"/>
        <v>2294.762820351852</v>
      </c>
      <c r="DD193" s="127">
        <f t="shared" si="226"/>
        <v>333330.77961897588</v>
      </c>
      <c r="DE193" s="108">
        <f t="shared" si="248"/>
        <v>244712.15325418886</v>
      </c>
      <c r="DF193" s="127">
        <f t="shared" si="227"/>
        <v>542.26565826652313</v>
      </c>
      <c r="DG193" s="127">
        <f t="shared" si="179"/>
        <v>248.42854559393146</v>
      </c>
      <c r="DH193" s="127">
        <f t="shared" si="180"/>
        <v>293.83711267259162</v>
      </c>
      <c r="DI193" s="108">
        <f>SUMIF('20.01'!$AZ:$AZ,$B:$B,'20.01'!$E:$E)+FH193*$DI$249</f>
        <v>31058.544649623309</v>
      </c>
      <c r="DJ193" s="108">
        <f>SUMIF('20.01'!$AY:$AY,$B:$B,'20.01'!$E:$E)</f>
        <v>0</v>
      </c>
      <c r="DK193" s="108">
        <f t="shared" si="181"/>
        <v>499.7218539646048</v>
      </c>
      <c r="DL193" s="108">
        <f>SUMIF('20.01'!$AX:$AX,$B:$B,'20.01'!$E:$E)</f>
        <v>0</v>
      </c>
      <c r="DM193" s="108">
        <f t="shared" si="182"/>
        <v>56017.875442914949</v>
      </c>
      <c r="DN193" s="108">
        <f>SUMIF('20.01'!$BA:$BA,$B:$B,'20.01'!$E:$E)</f>
        <v>0</v>
      </c>
      <c r="DO193" s="108">
        <f t="shared" si="183"/>
        <v>500.21876001760245</v>
      </c>
      <c r="DP193" s="108">
        <f>SUMIF('20.01'!$AW:$AW,$B:$B,'20.01'!$E:$E)</f>
        <v>0</v>
      </c>
      <c r="DQ193" s="108">
        <f t="shared" si="228"/>
        <v>265094.80263697304</v>
      </c>
      <c r="DR193" s="108">
        <f t="shared" si="229"/>
        <v>219512.93476890479</v>
      </c>
      <c r="DS193" s="108">
        <f t="shared" si="184"/>
        <v>70593.742172460508</v>
      </c>
      <c r="DT193" s="108">
        <f t="shared" si="185"/>
        <v>148919.19259644428</v>
      </c>
      <c r="DU193" s="108">
        <f t="shared" si="230"/>
        <v>37263.179535828815</v>
      </c>
      <c r="DV193" s="108">
        <f t="shared" si="231"/>
        <v>22124.506973155887</v>
      </c>
      <c r="DW193" s="108">
        <f t="shared" si="232"/>
        <v>15138.672562672929</v>
      </c>
      <c r="DX193" s="108">
        <f t="shared" si="233"/>
        <v>3136.8022772229651</v>
      </c>
      <c r="DY193" s="108">
        <f t="shared" si="234"/>
        <v>1847.1654343431464</v>
      </c>
      <c r="DZ193" s="108">
        <f t="shared" si="235"/>
        <v>1289.6368428798187</v>
      </c>
      <c r="EA193" s="108">
        <f t="shared" si="236"/>
        <v>2481.0320463749886</v>
      </c>
      <c r="EB193" s="108">
        <f t="shared" si="237"/>
        <v>195.82603769653338</v>
      </c>
      <c r="EC193" s="108">
        <f t="shared" si="238"/>
        <v>2505.0279709449451</v>
      </c>
      <c r="ED193" s="108">
        <f t="shared" si="250"/>
        <v>45098.162024987309</v>
      </c>
      <c r="EE193" s="108">
        <f t="shared" si="186"/>
        <v>267713.3972942119</v>
      </c>
      <c r="EF193" s="108">
        <f t="shared" si="239"/>
        <v>144565.23453887444</v>
      </c>
      <c r="EG193" s="108">
        <f t="shared" si="187"/>
        <v>123148.16275533749</v>
      </c>
      <c r="EH193" s="108">
        <f t="shared" si="188"/>
        <v>0</v>
      </c>
      <c r="EI193" s="108">
        <f t="shared" si="240"/>
        <v>0</v>
      </c>
      <c r="EJ193" s="108">
        <f t="shared" si="189"/>
        <v>0</v>
      </c>
      <c r="EK193" s="108">
        <f t="shared" si="190"/>
        <v>0</v>
      </c>
      <c r="EL193" s="108">
        <f>SUMIF('20.01'!$BF:$BF,$B:$B,'20.01'!$E:$E)</f>
        <v>0</v>
      </c>
      <c r="EM193" s="108">
        <f>SUMIF('20.01'!$BH:$BH,$B:$B,'20.01'!$E:$E)</f>
        <v>0</v>
      </c>
      <c r="EO193" s="115">
        <v>0</v>
      </c>
      <c r="EP193" s="107">
        <v>3.4064165914414675</v>
      </c>
      <c r="EQ193" s="108">
        <f t="shared" si="241"/>
        <v>3501.400000000001</v>
      </c>
      <c r="ER193" s="107">
        <v>3.0862296749128726</v>
      </c>
      <c r="ES193" s="108">
        <f t="shared" si="191"/>
        <v>3501.400000000001</v>
      </c>
      <c r="ET193" s="107">
        <v>0</v>
      </c>
      <c r="EU193" s="108">
        <f t="shared" si="192"/>
        <v>0</v>
      </c>
      <c r="EV193" s="108">
        <f t="shared" si="252"/>
        <v>3501.4</v>
      </c>
      <c r="EW193" s="108">
        <f t="shared" si="253"/>
        <v>3501.4</v>
      </c>
      <c r="EX193" s="108">
        <f t="shared" si="193"/>
        <v>3501.4</v>
      </c>
      <c r="EY193" s="108">
        <f t="shared" si="194"/>
        <v>3501.4</v>
      </c>
      <c r="EZ193" s="108">
        <f t="shared" si="195"/>
        <v>3501.4</v>
      </c>
      <c r="FA193" s="108">
        <f t="shared" si="196"/>
        <v>3501.4</v>
      </c>
      <c r="FB193" s="108">
        <f t="shared" si="197"/>
        <v>3501.4</v>
      </c>
      <c r="FC193" s="108">
        <f t="shared" si="198"/>
        <v>3501.4</v>
      </c>
      <c r="FD193" s="108">
        <f t="shared" si="199"/>
        <v>3501.4</v>
      </c>
      <c r="FE193" s="108">
        <f t="shared" si="200"/>
        <v>3501.4</v>
      </c>
      <c r="FF193" s="108">
        <f t="shared" si="201"/>
        <v>3501.4</v>
      </c>
      <c r="FG193" s="108">
        <f t="shared" si="202"/>
        <v>3501.4</v>
      </c>
      <c r="FH193" s="108">
        <f t="shared" si="242"/>
        <v>3501.400000000001</v>
      </c>
      <c r="FI193" s="108">
        <v>3501.400000000001</v>
      </c>
    </row>
    <row r="194" spans="1:165" ht="12" customHeight="1" x14ac:dyDescent="0.25">
      <c r="A194" s="22">
        <f t="shared" si="243"/>
        <v>189</v>
      </c>
      <c r="B194" s="10" t="s">
        <v>187</v>
      </c>
      <c r="C194" s="28">
        <v>2021</v>
      </c>
      <c r="D194" s="282"/>
      <c r="E194" s="126">
        <f t="shared" si="175"/>
        <v>3514.1</v>
      </c>
      <c r="F194" s="11">
        <f>SUMIF(Площади!$A:$A,$B:$B,Площади!$C:$C)</f>
        <v>3514.1</v>
      </c>
      <c r="G194" s="11">
        <f>SUMIF(Площади!$A:$A,$B:$B,Площади!$G:$G)</f>
        <v>0</v>
      </c>
      <c r="H194" s="11">
        <f>SUMIF(Площади!$A:$A,$B:$B,Площади!$F:$F)</f>
        <v>299.7</v>
      </c>
      <c r="I194" s="124" t="s">
        <v>494</v>
      </c>
      <c r="J194" s="12">
        <v>27.35</v>
      </c>
      <c r="K194" s="26">
        <v>4.4800000000000004</v>
      </c>
      <c r="L194" s="26">
        <v>5.83</v>
      </c>
      <c r="M194" s="26">
        <v>7.93</v>
      </c>
      <c r="N194" s="26">
        <v>6.1</v>
      </c>
      <c r="O194" s="26">
        <v>2.78</v>
      </c>
      <c r="P194" s="26">
        <v>0</v>
      </c>
      <c r="Q194" s="26">
        <v>0</v>
      </c>
      <c r="R194" s="26">
        <v>0.23</v>
      </c>
      <c r="S194" s="35">
        <f t="shared" si="251"/>
        <v>28.444000000000003</v>
      </c>
      <c r="T194" s="33">
        <f t="shared" si="251"/>
        <v>4.6592000000000002</v>
      </c>
      <c r="U194" s="33">
        <f t="shared" si="251"/>
        <v>6.0632000000000001</v>
      </c>
      <c r="V194" s="33">
        <f t="shared" si="251"/>
        <v>8.2471999999999994</v>
      </c>
      <c r="W194" s="33">
        <f t="shared" si="251"/>
        <v>6.3439999999999994</v>
      </c>
      <c r="X194" s="33">
        <f t="shared" si="251"/>
        <v>2.8912</v>
      </c>
      <c r="Y194" s="33">
        <f t="shared" si="249"/>
        <v>0</v>
      </c>
      <c r="Z194" s="33">
        <f t="shared" si="249"/>
        <v>0</v>
      </c>
      <c r="AA194" s="33">
        <f t="shared" si="249"/>
        <v>0.23920000000000002</v>
      </c>
      <c r="AB194" s="36"/>
      <c r="AC194" s="36"/>
      <c r="AD194" s="122" t="s">
        <v>396</v>
      </c>
      <c r="AE194" s="37">
        <v>0</v>
      </c>
      <c r="AF194" s="38" t="s">
        <v>396</v>
      </c>
      <c r="AG194" s="282"/>
      <c r="AH194" s="26">
        <v>34.24</v>
      </c>
      <c r="AI194" s="26">
        <v>34.24</v>
      </c>
      <c r="AJ194" s="26">
        <v>2190</v>
      </c>
      <c r="AK194" s="26">
        <v>35.89</v>
      </c>
      <c r="AL194" s="26">
        <v>5.93</v>
      </c>
      <c r="AM194" s="282"/>
      <c r="AN194" s="15">
        <v>1.2999999999999999E-2</v>
      </c>
      <c r="AO194" s="15">
        <v>1.2999999999999999E-2</v>
      </c>
      <c r="AP194" s="16">
        <f t="shared" si="203"/>
        <v>7.7870000000000001E-4</v>
      </c>
      <c r="AQ194" s="15">
        <f t="shared" si="204"/>
        <v>2.5999999999999999E-2</v>
      </c>
      <c r="AR194" s="15">
        <v>0.68300000000000005</v>
      </c>
      <c r="AS194" s="282"/>
      <c r="AT194" s="13">
        <f t="shared" si="205"/>
        <v>3.8960999999999997</v>
      </c>
      <c r="AU194" s="13">
        <f t="shared" si="206"/>
        <v>3.8960999999999997</v>
      </c>
      <c r="AV194" s="13">
        <f t="shared" si="207"/>
        <v>0.23337638999999999</v>
      </c>
      <c r="AW194" s="13">
        <f t="shared" si="208"/>
        <v>7.7921999999999993</v>
      </c>
      <c r="AX194" s="13">
        <f t="shared" si="209"/>
        <v>204.6951</v>
      </c>
      <c r="AY194" s="26">
        <f t="shared" si="210"/>
        <v>3.7962056856663158E-2</v>
      </c>
      <c r="AZ194" s="26">
        <f t="shared" si="211"/>
        <v>3.7962056856663158E-2</v>
      </c>
      <c r="BA194" s="26">
        <f t="shared" si="212"/>
        <v>0.14544102162715916</v>
      </c>
      <c r="BB194" s="26">
        <f t="shared" si="213"/>
        <v>7.9582839987479018E-2</v>
      </c>
      <c r="BC194" s="26">
        <f t="shared" si="214"/>
        <v>0.34542043282775103</v>
      </c>
      <c r="BD194" s="282"/>
      <c r="BE194" s="108">
        <f t="shared" si="215"/>
        <v>53926.762873054569</v>
      </c>
      <c r="BF194" s="108">
        <f t="shared" si="216"/>
        <v>53926.762873054569</v>
      </c>
      <c r="BG194" s="108">
        <f t="shared" si="176"/>
        <v>18161.243384562684</v>
      </c>
      <c r="BH194" s="108">
        <f t="shared" si="177"/>
        <v>3020.2421508182101</v>
      </c>
      <c r="BI194" s="108">
        <f t="shared" si="178"/>
        <v>1077.3694456322778</v>
      </c>
      <c r="BJ194" s="127">
        <f t="shared" si="247"/>
        <v>5852.1978920413985</v>
      </c>
      <c r="BK194" s="108">
        <f>SUMIF('20.01'!$K:$K,$B:$B,'20.01'!$E:$E)</f>
        <v>25815.71</v>
      </c>
      <c r="BL194" s="108">
        <f t="shared" si="217"/>
        <v>0</v>
      </c>
      <c r="BM194" s="108">
        <f>SUMIF('20.01'!$AI:$AI,$B:$B,'20.01'!$E:$E)</f>
        <v>0</v>
      </c>
      <c r="BN194" s="108">
        <f>SUMIF('20.01'!$L:$L,$B:$B,'20.01'!$E:$E)</f>
        <v>0</v>
      </c>
      <c r="BO194" s="108">
        <f>SUMIF('20.01'!$M:$M,$B:$B,'20.01'!$E:$E)</f>
        <v>0</v>
      </c>
      <c r="BP194" s="108">
        <f>SUMIF('20.01'!$N:$N,$B:$B,'20.01'!$E:$E)</f>
        <v>0</v>
      </c>
      <c r="BQ194" s="108">
        <f>SUMIF('20.01'!$O:$O,$B:$B,'20.01'!$E:$E)</f>
        <v>0</v>
      </c>
      <c r="BR194" s="108">
        <f>SUMIF('20.01'!$T:$T,$B:$B,'20.01'!$E:$E)</f>
        <v>0</v>
      </c>
      <c r="BS194" s="108">
        <f>SUMIF('20.01'!$AT:$AT,$B:$B,'20.01'!$E:$E)</f>
        <v>0</v>
      </c>
      <c r="BT194" s="108">
        <f>SUMIF('20.01'!$AO:$AO,$B:$B,'20.01'!$E:$E)</f>
        <v>0</v>
      </c>
      <c r="BU194" s="108">
        <f t="shared" si="218"/>
        <v>0</v>
      </c>
      <c r="BV194" s="108">
        <f>SUMIF('20.01'!$AE:$AE,$B:$B,'20.01'!$E:$E)</f>
        <v>0</v>
      </c>
      <c r="BW194" s="108">
        <f>SUMIF('20.01'!$AF:$AF,$B:$B,'20.01'!$E:$E)</f>
        <v>0</v>
      </c>
      <c r="BX194" s="108">
        <f>SUMIF('20.01'!$AG:$AG,$B:$B,'20.01'!$E:$E)</f>
        <v>0</v>
      </c>
      <c r="BY194" s="108">
        <f t="shared" si="219"/>
        <v>0</v>
      </c>
      <c r="BZ194" s="108">
        <f>SUMIF('20.01'!$AH:$AH,$B:$B,'20.01'!$E:$E)</f>
        <v>0</v>
      </c>
      <c r="CA194" s="108">
        <f>SUMIF('20.01'!$AP:$AP,$B:$B,'20.01'!$E:$E)</f>
        <v>0</v>
      </c>
      <c r="CB194" s="108">
        <f>SUMIF('20.01'!$AD:$AD,$B:$B,'20.01'!$E:$E)</f>
        <v>0</v>
      </c>
      <c r="CC194" s="108">
        <f t="shared" si="220"/>
        <v>0</v>
      </c>
      <c r="CD194" s="108">
        <f>SUMIF('20.01'!$Z:$Z,$B:$B,'20.01'!$E:$E)</f>
        <v>0</v>
      </c>
      <c r="CE194" s="108">
        <f>SUMIF('20.01'!$S:$S,$B:$B,'20.01'!$E:$E)</f>
        <v>0</v>
      </c>
      <c r="CF194" s="108">
        <f t="shared" si="221"/>
        <v>0</v>
      </c>
      <c r="CG194" s="108">
        <f>SUMIF('20.01'!$AJ:$AJ,$B:$B,'20.01'!$E:$E)</f>
        <v>0</v>
      </c>
      <c r="CH194" s="108">
        <f>SUMIF('20.01'!$AL:$AL,$B:$B,'20.01'!$E:$E)</f>
        <v>0</v>
      </c>
      <c r="CI194" s="108">
        <f>SUMIF('20.01'!$AM:$AM,$B:$B,'20.01'!$E:$E)</f>
        <v>0</v>
      </c>
      <c r="CJ194" s="108">
        <f>SUMIF('20.01'!$W:$W,$B:$B,'20.01'!$E:$E)</f>
        <v>0</v>
      </c>
      <c r="CK194" s="108">
        <f>SUMIF('20.01'!$AR:$AR,$B:$B,'20.01'!$E:$E)</f>
        <v>0</v>
      </c>
      <c r="CL194" s="108">
        <f t="shared" si="222"/>
        <v>0</v>
      </c>
      <c r="CM194" s="108">
        <f>SUMIF('20.01'!$P:$P,$B:$B,'20.01'!$E:$E)</f>
        <v>0</v>
      </c>
      <c r="CN194" s="108">
        <f>SUMIF('20.01'!$Q:$Q,$B:$B,'20.01'!$E:$E)</f>
        <v>0</v>
      </c>
      <c r="CO194" s="108">
        <f>SUMIF('20.01'!$AK:$AK,$B:$B,'20.01'!$E:$E)</f>
        <v>0</v>
      </c>
      <c r="CP194" s="108">
        <f>SUMIF('20.01'!$U:$U,$B:$B,'20.01'!$E:$E)</f>
        <v>0</v>
      </c>
      <c r="CQ194" s="108">
        <f>SUMIF('20.01'!$R:$R,$B:$B,'20.01'!$E:$E)</f>
        <v>0</v>
      </c>
      <c r="CR194" s="108">
        <f>SUMIF('20.01'!$V:$V,$B:$B,'20.01'!$E:$E)</f>
        <v>0</v>
      </c>
      <c r="CS194" s="108">
        <f t="shared" si="223"/>
        <v>0</v>
      </c>
      <c r="CT194" s="108">
        <f>SUMIF('20.01'!$AQ:$AQ,$B:$B,'20.01'!$E:$E)</f>
        <v>0</v>
      </c>
      <c r="CU194" s="108">
        <f>SUMIF('20.01'!$AC:$AC,$B:$B,'20.01'!$E:$E)</f>
        <v>0</v>
      </c>
      <c r="CV194" s="108">
        <f>SUMIF('20.01'!$AS:$AS,$B:$B,'20.01'!$E:$E)</f>
        <v>0</v>
      </c>
      <c r="CW194" s="108">
        <f t="shared" si="224"/>
        <v>0</v>
      </c>
      <c r="CX194" s="108">
        <f>SUMIF('20.01'!$AB:$AB,$B:$B,'20.01'!$E:$E)</f>
        <v>0</v>
      </c>
      <c r="CY194" s="108">
        <f>SUMIF('20.01'!$AA:$AA,$B:$B,'20.01'!$E:$E)</f>
        <v>0</v>
      </c>
      <c r="CZ194" s="108">
        <f>SUMIF('20.01'!$AN:$AN,$B:$B,'20.01'!$E:$E)</f>
        <v>0</v>
      </c>
      <c r="DA194" s="108">
        <f>SUMIF('20.01'!$X:$X,$B:$B,'20.01'!$E:$E)</f>
        <v>0</v>
      </c>
      <c r="DB194" s="108">
        <f>SUMIF('20.01'!$Y:$Y,$B:$B,'20.01'!$E:$E)</f>
        <v>0</v>
      </c>
      <c r="DC194" s="108">
        <f t="shared" si="225"/>
        <v>0</v>
      </c>
      <c r="DD194" s="127">
        <f t="shared" si="226"/>
        <v>334130.24950049759</v>
      </c>
      <c r="DE194" s="108">
        <f t="shared" si="248"/>
        <v>245599.75374151612</v>
      </c>
      <c r="DF194" s="127">
        <f t="shared" si="227"/>
        <v>544.23252119563256</v>
      </c>
      <c r="DG194" s="127">
        <f t="shared" si="179"/>
        <v>249.32962588439884</v>
      </c>
      <c r="DH194" s="127">
        <f t="shared" si="180"/>
        <v>294.90289531123369</v>
      </c>
      <c r="DI194" s="108">
        <f>SUMIF('20.01'!$AZ:$AZ,$B:$B,'20.01'!$E:$E)+FH194*$DI$249</f>
        <v>30761.636686822778</v>
      </c>
      <c r="DJ194" s="108">
        <f>SUMIF('20.01'!$AY:$AY,$B:$B,'20.01'!$E:$E)</f>
        <v>0</v>
      </c>
      <c r="DK194" s="108">
        <f t="shared" si="181"/>
        <v>501.53440538556481</v>
      </c>
      <c r="DL194" s="108">
        <f>SUMIF('20.01'!$AX:$AX,$B:$B,'20.01'!$E:$E)</f>
        <v>0</v>
      </c>
      <c r="DM194" s="108">
        <f t="shared" si="182"/>
        <v>56221.059031800796</v>
      </c>
      <c r="DN194" s="108">
        <f>SUMIF('20.01'!$BA:$BA,$B:$B,'20.01'!$E:$E)</f>
        <v>0</v>
      </c>
      <c r="DO194" s="108">
        <f t="shared" si="183"/>
        <v>502.03311377673384</v>
      </c>
      <c r="DP194" s="108">
        <f>SUMIF('20.01'!$AW:$AW,$B:$B,'20.01'!$E:$E)</f>
        <v>0</v>
      </c>
      <c r="DQ194" s="108">
        <f t="shared" si="228"/>
        <v>266056.33345135843</v>
      </c>
      <c r="DR194" s="108">
        <f t="shared" si="229"/>
        <v>220309.13465225563</v>
      </c>
      <c r="DS194" s="108">
        <f t="shared" si="184"/>
        <v>70849.794187537365</v>
      </c>
      <c r="DT194" s="108">
        <f t="shared" si="185"/>
        <v>149459.34046471826</v>
      </c>
      <c r="DU194" s="108">
        <f t="shared" si="230"/>
        <v>37398.337581212079</v>
      </c>
      <c r="DV194" s="108">
        <f t="shared" si="231"/>
        <v>22204.755227728067</v>
      </c>
      <c r="DW194" s="108">
        <f t="shared" si="232"/>
        <v>15193.582353484009</v>
      </c>
      <c r="DX194" s="108">
        <f t="shared" si="233"/>
        <v>3148.1798373191341</v>
      </c>
      <c r="DY194" s="108">
        <f t="shared" si="234"/>
        <v>1853.8653261053428</v>
      </c>
      <c r="DZ194" s="108">
        <f t="shared" si="235"/>
        <v>1294.3145112137911</v>
      </c>
      <c r="EA194" s="108">
        <f t="shared" si="236"/>
        <v>2490.0310487708753</v>
      </c>
      <c r="EB194" s="108">
        <f t="shared" si="237"/>
        <v>196.53632234802868</v>
      </c>
      <c r="EC194" s="108">
        <f t="shared" si="238"/>
        <v>2514.1140094526836</v>
      </c>
      <c r="ED194" s="108">
        <f t="shared" si="250"/>
        <v>45261.73849660359</v>
      </c>
      <c r="EE194" s="108">
        <f t="shared" si="186"/>
        <v>268684.42606717016</v>
      </c>
      <c r="EF194" s="108">
        <f t="shared" si="239"/>
        <v>145089.59007627188</v>
      </c>
      <c r="EG194" s="108">
        <f t="shared" si="187"/>
        <v>123594.83599089827</v>
      </c>
      <c r="EH194" s="108">
        <f t="shared" si="188"/>
        <v>0</v>
      </c>
      <c r="EI194" s="108">
        <f t="shared" si="240"/>
        <v>0</v>
      </c>
      <c r="EJ194" s="108">
        <f t="shared" si="189"/>
        <v>0</v>
      </c>
      <c r="EK194" s="108">
        <f t="shared" si="190"/>
        <v>0</v>
      </c>
      <c r="EL194" s="108">
        <f>SUMIF('20.01'!$BF:$BF,$B:$B,'20.01'!$E:$E)</f>
        <v>0</v>
      </c>
      <c r="EM194" s="108">
        <f>SUMIF('20.01'!$BH:$BH,$B:$B,'20.01'!$E:$E)</f>
        <v>0</v>
      </c>
      <c r="EO194" s="115">
        <v>0</v>
      </c>
      <c r="EP194" s="107">
        <v>3.4064161333447118</v>
      </c>
      <c r="EQ194" s="108">
        <f t="shared" si="241"/>
        <v>3514.099999999999</v>
      </c>
      <c r="ER194" s="107">
        <v>3.0862327502346627</v>
      </c>
      <c r="ES194" s="108">
        <f t="shared" si="191"/>
        <v>3514.099999999999</v>
      </c>
      <c r="ET194" s="107">
        <v>0</v>
      </c>
      <c r="EU194" s="108">
        <f t="shared" si="192"/>
        <v>0</v>
      </c>
      <c r="EV194" s="108">
        <f t="shared" si="252"/>
        <v>3514.1</v>
      </c>
      <c r="EW194" s="108">
        <f t="shared" si="253"/>
        <v>3514.1</v>
      </c>
      <c r="EX194" s="108">
        <f t="shared" si="193"/>
        <v>3514.1</v>
      </c>
      <c r="EY194" s="108">
        <f t="shared" si="194"/>
        <v>3514.1</v>
      </c>
      <c r="EZ194" s="108">
        <f t="shared" si="195"/>
        <v>3514.1</v>
      </c>
      <c r="FA194" s="108">
        <f t="shared" si="196"/>
        <v>3514.1</v>
      </c>
      <c r="FB194" s="108">
        <f t="shared" si="197"/>
        <v>3514.1</v>
      </c>
      <c r="FC194" s="108">
        <f t="shared" si="198"/>
        <v>3514.1</v>
      </c>
      <c r="FD194" s="108">
        <f t="shared" si="199"/>
        <v>3514.1</v>
      </c>
      <c r="FE194" s="108">
        <f t="shared" si="200"/>
        <v>3514.1</v>
      </c>
      <c r="FF194" s="108">
        <f t="shared" si="201"/>
        <v>3514.1</v>
      </c>
      <c r="FG194" s="108">
        <f t="shared" si="202"/>
        <v>3514.1</v>
      </c>
      <c r="FH194" s="108">
        <f t="shared" si="242"/>
        <v>3514.099999999999</v>
      </c>
      <c r="FI194" s="108">
        <v>0</v>
      </c>
    </row>
    <row r="195" spans="1:165" ht="12" customHeight="1" x14ac:dyDescent="0.25">
      <c r="A195" s="22">
        <f t="shared" si="243"/>
        <v>190</v>
      </c>
      <c r="B195" s="10" t="s">
        <v>188</v>
      </c>
      <c r="C195" s="28">
        <v>2021</v>
      </c>
      <c r="D195" s="282"/>
      <c r="E195" s="126">
        <f t="shared" si="175"/>
        <v>3480.5279999999998</v>
      </c>
      <c r="F195" s="11">
        <f>SUMIF(Площади!$A:$A,$B:$B,Площади!$C:$C)</f>
        <v>3480.5279999999998</v>
      </c>
      <c r="G195" s="11">
        <f>SUMIF(Площади!$A:$A,$B:$B,Площади!$G:$G)</f>
        <v>0</v>
      </c>
      <c r="H195" s="11">
        <f>SUMIF(Площади!$A:$A,$B:$B,Площади!$F:$F)</f>
        <v>304.2</v>
      </c>
      <c r="I195" s="124" t="s">
        <v>494</v>
      </c>
      <c r="J195" s="12">
        <v>27.35</v>
      </c>
      <c r="K195" s="26">
        <v>4.4800000000000004</v>
      </c>
      <c r="L195" s="26">
        <v>5.83</v>
      </c>
      <c r="M195" s="26">
        <v>7.93</v>
      </c>
      <c r="N195" s="26">
        <v>6.1</v>
      </c>
      <c r="O195" s="26">
        <v>2.78</v>
      </c>
      <c r="P195" s="26">
        <v>0</v>
      </c>
      <c r="Q195" s="26">
        <v>0</v>
      </c>
      <c r="R195" s="26">
        <v>0.23</v>
      </c>
      <c r="S195" s="35">
        <f t="shared" si="251"/>
        <v>28.444000000000003</v>
      </c>
      <c r="T195" s="33">
        <f t="shared" si="251"/>
        <v>4.6592000000000002</v>
      </c>
      <c r="U195" s="33">
        <f t="shared" si="251"/>
        <v>6.0632000000000001</v>
      </c>
      <c r="V195" s="33">
        <f t="shared" si="251"/>
        <v>8.2471999999999994</v>
      </c>
      <c r="W195" s="33">
        <f t="shared" si="251"/>
        <v>6.3439999999999994</v>
      </c>
      <c r="X195" s="33">
        <f t="shared" si="251"/>
        <v>2.8912</v>
      </c>
      <c r="Y195" s="33">
        <f t="shared" si="249"/>
        <v>0</v>
      </c>
      <c r="Z195" s="33">
        <f t="shared" si="249"/>
        <v>0</v>
      </c>
      <c r="AA195" s="33">
        <f t="shared" si="249"/>
        <v>0.23920000000000002</v>
      </c>
      <c r="AB195" s="36"/>
      <c r="AC195" s="36"/>
      <c r="AD195" s="122" t="s">
        <v>396</v>
      </c>
      <c r="AE195" s="37">
        <v>0</v>
      </c>
      <c r="AF195" s="38" t="s">
        <v>396</v>
      </c>
      <c r="AG195" s="282"/>
      <c r="AH195" s="26">
        <v>34.24</v>
      </c>
      <c r="AI195" s="26">
        <v>34.24</v>
      </c>
      <c r="AJ195" s="26">
        <v>2190</v>
      </c>
      <c r="AK195" s="26">
        <v>35.89</v>
      </c>
      <c r="AL195" s="26">
        <v>5.93</v>
      </c>
      <c r="AM195" s="282"/>
      <c r="AN195" s="15">
        <v>1.2999999999999999E-2</v>
      </c>
      <c r="AO195" s="15">
        <v>1.2999999999999999E-2</v>
      </c>
      <c r="AP195" s="16">
        <f t="shared" si="203"/>
        <v>7.7870000000000001E-4</v>
      </c>
      <c r="AQ195" s="15">
        <f t="shared" si="204"/>
        <v>2.5999999999999999E-2</v>
      </c>
      <c r="AR195" s="15">
        <v>0.68300000000000005</v>
      </c>
      <c r="AS195" s="282"/>
      <c r="AT195" s="13">
        <f t="shared" si="205"/>
        <v>3.9545999999999997</v>
      </c>
      <c r="AU195" s="13">
        <f t="shared" si="206"/>
        <v>3.9545999999999997</v>
      </c>
      <c r="AV195" s="13">
        <f t="shared" si="207"/>
        <v>0.23688054</v>
      </c>
      <c r="AW195" s="13">
        <f t="shared" si="208"/>
        <v>7.9091999999999993</v>
      </c>
      <c r="AX195" s="13">
        <f t="shared" si="209"/>
        <v>207.76860000000002</v>
      </c>
      <c r="AY195" s="26">
        <f t="shared" si="210"/>
        <v>3.8903724952076238E-2</v>
      </c>
      <c r="AZ195" s="26">
        <f t="shared" si="211"/>
        <v>3.8903724952076238E-2</v>
      </c>
      <c r="BA195" s="26">
        <f t="shared" si="212"/>
        <v>0.14904876001572176</v>
      </c>
      <c r="BB195" s="26">
        <f t="shared" si="213"/>
        <v>8.1556932741239263E-2</v>
      </c>
      <c r="BC195" s="26">
        <f t="shared" si="214"/>
        <v>0.35398876204989588</v>
      </c>
      <c r="BD195" s="282"/>
      <c r="BE195" s="108">
        <f t="shared" si="215"/>
        <v>80063.907202111848</v>
      </c>
      <c r="BF195" s="108">
        <f t="shared" si="216"/>
        <v>50062.78356425454</v>
      </c>
      <c r="BG195" s="108">
        <f t="shared" si="176"/>
        <v>17987.739709964197</v>
      </c>
      <c r="BH195" s="108">
        <f t="shared" si="177"/>
        <v>2991.3882281958404</v>
      </c>
      <c r="BI195" s="108">
        <f t="shared" si="178"/>
        <v>1067.0767826378365</v>
      </c>
      <c r="BJ195" s="127">
        <f t="shared" si="247"/>
        <v>5796.2888434566648</v>
      </c>
      <c r="BK195" s="108">
        <f>SUMIF('20.01'!$K:$K,$B:$B,'20.01'!$E:$E)</f>
        <v>22220.29</v>
      </c>
      <c r="BL195" s="108">
        <f t="shared" si="217"/>
        <v>27720.04</v>
      </c>
      <c r="BM195" s="108">
        <f>SUMIF('20.01'!$AI:$AI,$B:$B,'20.01'!$E:$E)</f>
        <v>0</v>
      </c>
      <c r="BN195" s="108">
        <f>SUMIF('20.01'!$L:$L,$B:$B,'20.01'!$E:$E)</f>
        <v>27720.04</v>
      </c>
      <c r="BO195" s="108">
        <f>SUMIF('20.01'!$M:$M,$B:$B,'20.01'!$E:$E)</f>
        <v>0</v>
      </c>
      <c r="BP195" s="108">
        <f>SUMIF('20.01'!$N:$N,$B:$B,'20.01'!$E:$E)</f>
        <v>0</v>
      </c>
      <c r="BQ195" s="108">
        <f>SUMIF('20.01'!$O:$O,$B:$B,'20.01'!$E:$E)</f>
        <v>0</v>
      </c>
      <c r="BR195" s="108">
        <f>SUMIF('20.01'!$T:$T,$B:$B,'20.01'!$E:$E)</f>
        <v>0</v>
      </c>
      <c r="BS195" s="108">
        <f>SUMIF('20.01'!$AT:$AT,$B:$B,'20.01'!$E:$E)</f>
        <v>0</v>
      </c>
      <c r="BT195" s="108">
        <f>SUMIF('20.01'!$AO:$AO,$B:$B,'20.01'!$E:$E)</f>
        <v>0</v>
      </c>
      <c r="BU195" s="108">
        <f t="shared" si="218"/>
        <v>0</v>
      </c>
      <c r="BV195" s="108">
        <f>SUMIF('20.01'!$AE:$AE,$B:$B,'20.01'!$E:$E)</f>
        <v>0</v>
      </c>
      <c r="BW195" s="108">
        <f>SUMIF('20.01'!$AF:$AF,$B:$B,'20.01'!$E:$E)</f>
        <v>0</v>
      </c>
      <c r="BX195" s="108">
        <f>SUMIF('20.01'!$AG:$AG,$B:$B,'20.01'!$E:$E)</f>
        <v>0</v>
      </c>
      <c r="BY195" s="108">
        <f t="shared" si="219"/>
        <v>0</v>
      </c>
      <c r="BZ195" s="108">
        <f>SUMIF('20.01'!$AH:$AH,$B:$B,'20.01'!$E:$E)</f>
        <v>0</v>
      </c>
      <c r="CA195" s="108">
        <f>SUMIF('20.01'!$AP:$AP,$B:$B,'20.01'!$E:$E)</f>
        <v>0</v>
      </c>
      <c r="CB195" s="108">
        <f>SUMIF('20.01'!$AD:$AD,$B:$B,'20.01'!$E:$E)</f>
        <v>0</v>
      </c>
      <c r="CC195" s="108">
        <f t="shared" si="220"/>
        <v>0</v>
      </c>
      <c r="CD195" s="108">
        <f>SUMIF('20.01'!$Z:$Z,$B:$B,'20.01'!$E:$E)</f>
        <v>0</v>
      </c>
      <c r="CE195" s="108">
        <f>SUMIF('20.01'!$S:$S,$B:$B,'20.01'!$E:$E)</f>
        <v>0</v>
      </c>
      <c r="CF195" s="108">
        <f t="shared" si="221"/>
        <v>0</v>
      </c>
      <c r="CG195" s="108">
        <f>SUMIF('20.01'!$AJ:$AJ,$B:$B,'20.01'!$E:$E)</f>
        <v>0</v>
      </c>
      <c r="CH195" s="108">
        <f>SUMIF('20.01'!$AL:$AL,$B:$B,'20.01'!$E:$E)</f>
        <v>0</v>
      </c>
      <c r="CI195" s="108">
        <f>SUMIF('20.01'!$AM:$AM,$B:$B,'20.01'!$E:$E)</f>
        <v>0</v>
      </c>
      <c r="CJ195" s="108">
        <f>SUMIF('20.01'!$W:$W,$B:$B,'20.01'!$E:$E)</f>
        <v>0</v>
      </c>
      <c r="CK195" s="108">
        <f>SUMIF('20.01'!$AR:$AR,$B:$B,'20.01'!$E:$E)</f>
        <v>0</v>
      </c>
      <c r="CL195" s="108">
        <f t="shared" si="222"/>
        <v>0</v>
      </c>
      <c r="CM195" s="108">
        <f>SUMIF('20.01'!$P:$P,$B:$B,'20.01'!$E:$E)</f>
        <v>0</v>
      </c>
      <c r="CN195" s="108">
        <f>SUMIF('20.01'!$Q:$Q,$B:$B,'20.01'!$E:$E)</f>
        <v>0</v>
      </c>
      <c r="CO195" s="108">
        <f>SUMIF('20.01'!$AK:$AK,$B:$B,'20.01'!$E:$E)</f>
        <v>0</v>
      </c>
      <c r="CP195" s="108">
        <f>SUMIF('20.01'!$U:$U,$B:$B,'20.01'!$E:$E)</f>
        <v>0</v>
      </c>
      <c r="CQ195" s="108">
        <f>SUMIF('20.01'!$R:$R,$B:$B,'20.01'!$E:$E)</f>
        <v>0</v>
      </c>
      <c r="CR195" s="108">
        <f>SUMIF('20.01'!$V:$V,$B:$B,'20.01'!$E:$E)</f>
        <v>0</v>
      </c>
      <c r="CS195" s="108">
        <f t="shared" si="223"/>
        <v>0</v>
      </c>
      <c r="CT195" s="108">
        <f>SUMIF('20.01'!$AQ:$AQ,$B:$B,'20.01'!$E:$E)</f>
        <v>0</v>
      </c>
      <c r="CU195" s="108">
        <f>SUMIF('20.01'!$AC:$AC,$B:$B,'20.01'!$E:$E)</f>
        <v>0</v>
      </c>
      <c r="CV195" s="108">
        <f>SUMIF('20.01'!$AS:$AS,$B:$B,'20.01'!$E:$E)</f>
        <v>0</v>
      </c>
      <c r="CW195" s="108">
        <f t="shared" si="224"/>
        <v>0</v>
      </c>
      <c r="CX195" s="108">
        <f>SUMIF('20.01'!$AB:$AB,$B:$B,'20.01'!$E:$E)</f>
        <v>0</v>
      </c>
      <c r="CY195" s="108">
        <f>SUMIF('20.01'!$AA:$AA,$B:$B,'20.01'!$E:$E)</f>
        <v>0</v>
      </c>
      <c r="CZ195" s="108">
        <f>SUMIF('20.01'!$AN:$AN,$B:$B,'20.01'!$E:$E)</f>
        <v>0</v>
      </c>
      <c r="DA195" s="108">
        <f>SUMIF('20.01'!$X:$X,$B:$B,'20.01'!$E:$E)</f>
        <v>0</v>
      </c>
      <c r="DB195" s="108">
        <f>SUMIF('20.01'!$Y:$Y,$B:$B,'20.01'!$E:$E)</f>
        <v>0</v>
      </c>
      <c r="DC195" s="108">
        <f t="shared" si="225"/>
        <v>2281.0836378573099</v>
      </c>
      <c r="DD195" s="127">
        <f t="shared" si="226"/>
        <v>331228.67736644606</v>
      </c>
      <c r="DE195" s="108">
        <f t="shared" si="248"/>
        <v>243253.41330367705</v>
      </c>
      <c r="DF195" s="127">
        <f t="shared" si="227"/>
        <v>539.0331887345244</v>
      </c>
      <c r="DG195" s="127">
        <f t="shared" si="179"/>
        <v>246.94765206458976</v>
      </c>
      <c r="DH195" s="127">
        <f t="shared" si="180"/>
        <v>292.0855366699347</v>
      </c>
      <c r="DI195" s="108">
        <f>SUMIF('20.01'!$AZ:$AZ,$B:$B,'20.01'!$E:$E)+FH195*$DI$249</f>
        <v>30758.300536203838</v>
      </c>
      <c r="DJ195" s="108">
        <f>SUMIF('20.01'!$AY:$AY,$B:$B,'20.01'!$E:$E)</f>
        <v>0</v>
      </c>
      <c r="DK195" s="108">
        <f t="shared" si="181"/>
        <v>496.74298992851914</v>
      </c>
      <c r="DL195" s="108">
        <f>SUMIF('20.01'!$AX:$AX,$B:$B,'20.01'!$E:$E)</f>
        <v>0</v>
      </c>
      <c r="DM195" s="108">
        <f t="shared" si="182"/>
        <v>55683.950413999475</v>
      </c>
      <c r="DN195" s="108">
        <f>SUMIF('20.01'!$BA:$BA,$B:$B,'20.01'!$E:$E)</f>
        <v>0</v>
      </c>
      <c r="DO195" s="108">
        <f t="shared" si="183"/>
        <v>497.23693390259461</v>
      </c>
      <c r="DP195" s="108">
        <f>SUMIF('20.01'!$AW:$AW,$B:$B,'20.01'!$E:$E)</f>
        <v>0</v>
      </c>
      <c r="DQ195" s="108">
        <f t="shared" si="228"/>
        <v>263514.5608135197</v>
      </c>
      <c r="DR195" s="108">
        <f t="shared" si="229"/>
        <v>218204.4084724242</v>
      </c>
      <c r="DS195" s="108">
        <f t="shared" si="184"/>
        <v>70172.929758390776</v>
      </c>
      <c r="DT195" s="108">
        <f t="shared" si="185"/>
        <v>148031.47871403344</v>
      </c>
      <c r="DU195" s="108">
        <f t="shared" si="230"/>
        <v>37041.052077305969</v>
      </c>
      <c r="DV195" s="108">
        <f t="shared" si="231"/>
        <v>21992.621810208562</v>
      </c>
      <c r="DW195" s="108">
        <f t="shared" si="232"/>
        <v>15048.430267097405</v>
      </c>
      <c r="DX195" s="108">
        <f t="shared" si="233"/>
        <v>3118.1036603468001</v>
      </c>
      <c r="DY195" s="108">
        <f t="shared" si="234"/>
        <v>1836.1543996297135</v>
      </c>
      <c r="DZ195" s="108">
        <f t="shared" si="235"/>
        <v>1281.9492607170866</v>
      </c>
      <c r="EA195" s="108">
        <f t="shared" si="236"/>
        <v>2466.2425047996348</v>
      </c>
      <c r="EB195" s="108">
        <f t="shared" si="237"/>
        <v>194.65871003936698</v>
      </c>
      <c r="EC195" s="108">
        <f t="shared" si="238"/>
        <v>2490.0953886037191</v>
      </c>
      <c r="ED195" s="108">
        <f t="shared" si="250"/>
        <v>44829.32988990259</v>
      </c>
      <c r="EE195" s="108">
        <f t="shared" si="186"/>
        <v>266117.54591238598</v>
      </c>
      <c r="EF195" s="108">
        <f t="shared" si="239"/>
        <v>143703.47479268844</v>
      </c>
      <c r="EG195" s="108">
        <f t="shared" si="187"/>
        <v>122414.07111969755</v>
      </c>
      <c r="EH195" s="108">
        <f t="shared" si="188"/>
        <v>0</v>
      </c>
      <c r="EI195" s="108">
        <f t="shared" si="240"/>
        <v>0</v>
      </c>
      <c r="EJ195" s="108">
        <f t="shared" si="189"/>
        <v>0</v>
      </c>
      <c r="EK195" s="108">
        <f t="shared" si="190"/>
        <v>0</v>
      </c>
      <c r="EL195" s="108">
        <f>SUMIF('20.01'!$BF:$BF,$B:$B,'20.01'!$E:$E)</f>
        <v>0</v>
      </c>
      <c r="EM195" s="108">
        <f>SUMIF('20.01'!$BH:$BH,$B:$B,'20.01'!$E:$E)</f>
        <v>0</v>
      </c>
      <c r="EO195" s="115">
        <v>0</v>
      </c>
      <c r="EP195" s="107">
        <v>3.4064176125882644</v>
      </c>
      <c r="EQ195" s="108">
        <f t="shared" si="241"/>
        <v>3480.5279999999989</v>
      </c>
      <c r="ER195" s="107">
        <v>3.0862333645065623</v>
      </c>
      <c r="ES195" s="108">
        <f t="shared" si="191"/>
        <v>3480.5279999999989</v>
      </c>
      <c r="ET195" s="107">
        <v>0</v>
      </c>
      <c r="EU195" s="108">
        <f t="shared" si="192"/>
        <v>0</v>
      </c>
      <c r="EV195" s="108">
        <f t="shared" si="252"/>
        <v>3480.5279999999998</v>
      </c>
      <c r="EW195" s="108">
        <f t="shared" si="253"/>
        <v>3480.5279999999998</v>
      </c>
      <c r="EX195" s="108">
        <f t="shared" si="193"/>
        <v>3480.5279999999998</v>
      </c>
      <c r="EY195" s="108">
        <f t="shared" si="194"/>
        <v>3480.5279999999998</v>
      </c>
      <c r="EZ195" s="108">
        <f t="shared" si="195"/>
        <v>3480.5279999999998</v>
      </c>
      <c r="FA195" s="108">
        <f t="shared" si="196"/>
        <v>3480.5279999999998</v>
      </c>
      <c r="FB195" s="108">
        <f t="shared" si="197"/>
        <v>3480.5279999999998</v>
      </c>
      <c r="FC195" s="108">
        <f t="shared" si="198"/>
        <v>3480.5279999999998</v>
      </c>
      <c r="FD195" s="108">
        <f t="shared" si="199"/>
        <v>3480.5279999999998</v>
      </c>
      <c r="FE195" s="108">
        <f t="shared" si="200"/>
        <v>3480.5279999999998</v>
      </c>
      <c r="FF195" s="108">
        <f t="shared" si="201"/>
        <v>3480.5279999999998</v>
      </c>
      <c r="FG195" s="108">
        <f t="shared" si="202"/>
        <v>3480.5279999999998</v>
      </c>
      <c r="FH195" s="108">
        <f t="shared" si="242"/>
        <v>3480.5279999999989</v>
      </c>
      <c r="FI195" s="108">
        <v>3480.5279999999989</v>
      </c>
    </row>
    <row r="196" spans="1:165" ht="12" customHeight="1" x14ac:dyDescent="0.25">
      <c r="A196" s="22">
        <f t="shared" si="243"/>
        <v>191</v>
      </c>
      <c r="B196" s="10" t="s">
        <v>189</v>
      </c>
      <c r="C196" s="28">
        <v>2021</v>
      </c>
      <c r="D196" s="282"/>
      <c r="E196" s="126">
        <f t="shared" si="175"/>
        <v>6968.33</v>
      </c>
      <c r="F196" s="11">
        <f>SUMIF(Площади!$A:$A,$B:$B,Площади!$C:$C)</f>
        <v>6968.33</v>
      </c>
      <c r="G196" s="11">
        <f>SUMIF(Площади!$A:$A,$B:$B,Площади!$G:$G)</f>
        <v>0</v>
      </c>
      <c r="H196" s="11">
        <f>SUMIF(Площади!$A:$A,$B:$B,Площади!$F:$F)</f>
        <v>608.5</v>
      </c>
      <c r="I196" s="124" t="s">
        <v>494</v>
      </c>
      <c r="J196" s="12">
        <v>27.35</v>
      </c>
      <c r="K196" s="26">
        <v>4.4800000000000004</v>
      </c>
      <c r="L196" s="26">
        <v>5.83</v>
      </c>
      <c r="M196" s="26">
        <v>7.93</v>
      </c>
      <c r="N196" s="26">
        <v>6.1</v>
      </c>
      <c r="O196" s="26">
        <v>2.78</v>
      </c>
      <c r="P196" s="26">
        <v>0</v>
      </c>
      <c r="Q196" s="26">
        <v>0</v>
      </c>
      <c r="R196" s="26">
        <v>0.23</v>
      </c>
      <c r="S196" s="35">
        <f t="shared" si="251"/>
        <v>28.444000000000003</v>
      </c>
      <c r="T196" s="33">
        <f t="shared" si="251"/>
        <v>4.6592000000000002</v>
      </c>
      <c r="U196" s="33">
        <f t="shared" si="251"/>
        <v>6.0632000000000001</v>
      </c>
      <c r="V196" s="33">
        <f t="shared" si="251"/>
        <v>8.2471999999999994</v>
      </c>
      <c r="W196" s="33">
        <f t="shared" si="251"/>
        <v>6.3439999999999994</v>
      </c>
      <c r="X196" s="33">
        <f t="shared" si="251"/>
        <v>2.8912</v>
      </c>
      <c r="Y196" s="33">
        <f t="shared" si="249"/>
        <v>0</v>
      </c>
      <c r="Z196" s="33">
        <f t="shared" si="249"/>
        <v>0</v>
      </c>
      <c r="AA196" s="33">
        <f t="shared" si="249"/>
        <v>0.23920000000000002</v>
      </c>
      <c r="AB196" s="36"/>
      <c r="AC196" s="36"/>
      <c r="AD196" s="122" t="s">
        <v>396</v>
      </c>
      <c r="AE196" s="37">
        <v>0</v>
      </c>
      <c r="AF196" s="38" t="s">
        <v>396</v>
      </c>
      <c r="AG196" s="282"/>
      <c r="AH196" s="26">
        <v>34.24</v>
      </c>
      <c r="AI196" s="26">
        <v>34.24</v>
      </c>
      <c r="AJ196" s="26">
        <v>2190</v>
      </c>
      <c r="AK196" s="26">
        <v>35.89</v>
      </c>
      <c r="AL196" s="26">
        <v>5.93</v>
      </c>
      <c r="AM196" s="282"/>
      <c r="AN196" s="15">
        <v>1.2999999999999999E-2</v>
      </c>
      <c r="AO196" s="15">
        <v>1.2999999999999999E-2</v>
      </c>
      <c r="AP196" s="16">
        <f t="shared" si="203"/>
        <v>7.7870000000000001E-4</v>
      </c>
      <c r="AQ196" s="15">
        <f t="shared" si="204"/>
        <v>2.5999999999999999E-2</v>
      </c>
      <c r="AR196" s="15">
        <v>0.68300000000000005</v>
      </c>
      <c r="AS196" s="282"/>
      <c r="AT196" s="13">
        <f t="shared" si="205"/>
        <v>7.9104999999999999</v>
      </c>
      <c r="AU196" s="13">
        <f t="shared" si="206"/>
        <v>7.9104999999999999</v>
      </c>
      <c r="AV196" s="13">
        <f t="shared" si="207"/>
        <v>0.47383894999999998</v>
      </c>
      <c r="AW196" s="13">
        <f t="shared" si="208"/>
        <v>15.821</v>
      </c>
      <c r="AX196" s="13">
        <f t="shared" si="209"/>
        <v>415.60550000000001</v>
      </c>
      <c r="AY196" s="26">
        <f t="shared" si="210"/>
        <v>3.8869502448936839E-2</v>
      </c>
      <c r="AZ196" s="26">
        <f t="shared" si="211"/>
        <v>3.8869502448936839E-2</v>
      </c>
      <c r="BA196" s="26">
        <f t="shared" si="212"/>
        <v>0.14891764605005792</v>
      </c>
      <c r="BB196" s="26">
        <f t="shared" si="213"/>
        <v>8.1485189421281717E-2</v>
      </c>
      <c r="BC196" s="26">
        <f t="shared" si="214"/>
        <v>0.35367736817860235</v>
      </c>
      <c r="BD196" s="282"/>
      <c r="BE196" s="108">
        <f t="shared" si="215"/>
        <v>1687753.1400536445</v>
      </c>
      <c r="BF196" s="108">
        <f t="shared" si="216"/>
        <v>95964.495512049296</v>
      </c>
      <c r="BG196" s="108">
        <f t="shared" si="176"/>
        <v>36013.072227298522</v>
      </c>
      <c r="BH196" s="108">
        <f t="shared" si="177"/>
        <v>5989.028196924125</v>
      </c>
      <c r="BI196" s="108">
        <f t="shared" si="178"/>
        <v>2136.3836626967854</v>
      </c>
      <c r="BJ196" s="127">
        <f t="shared" si="247"/>
        <v>11604.691425129864</v>
      </c>
      <c r="BK196" s="108">
        <f>SUMIF('20.01'!$K:$K,$B:$B,'20.01'!$E:$E)</f>
        <v>40221.32</v>
      </c>
      <c r="BL196" s="108">
        <f t="shared" si="217"/>
        <v>0</v>
      </c>
      <c r="BM196" s="108">
        <f>SUMIF('20.01'!$AI:$AI,$B:$B,'20.01'!$E:$E)</f>
        <v>0</v>
      </c>
      <c r="BN196" s="108">
        <f>SUMIF('20.01'!$L:$L,$B:$B,'20.01'!$E:$E)</f>
        <v>0</v>
      </c>
      <c r="BO196" s="108">
        <f>SUMIF('20.01'!$M:$M,$B:$B,'20.01'!$E:$E)</f>
        <v>0</v>
      </c>
      <c r="BP196" s="108">
        <f>SUMIF('20.01'!$N:$N,$B:$B,'20.01'!$E:$E)</f>
        <v>0</v>
      </c>
      <c r="BQ196" s="108">
        <f>SUMIF('20.01'!$O:$O,$B:$B,'20.01'!$E:$E)</f>
        <v>0</v>
      </c>
      <c r="BR196" s="108">
        <f>SUMIF('20.01'!$T:$T,$B:$B,'20.01'!$E:$E)</f>
        <v>0</v>
      </c>
      <c r="BS196" s="108">
        <f>SUMIF('20.01'!$AT:$AT,$B:$B,'20.01'!$E:$E)</f>
        <v>0</v>
      </c>
      <c r="BT196" s="108">
        <f>SUMIF('20.01'!$AO:$AO,$B:$B,'20.01'!$E:$E)</f>
        <v>0</v>
      </c>
      <c r="BU196" s="108">
        <f t="shared" si="218"/>
        <v>0</v>
      </c>
      <c r="BV196" s="108">
        <f>SUMIF('20.01'!$AE:$AE,$B:$B,'20.01'!$E:$E)</f>
        <v>0</v>
      </c>
      <c r="BW196" s="108">
        <f>SUMIF('20.01'!$AF:$AF,$B:$B,'20.01'!$E:$E)</f>
        <v>0</v>
      </c>
      <c r="BX196" s="108">
        <f>SUMIF('20.01'!$AG:$AG,$B:$B,'20.01'!$E:$E)</f>
        <v>0</v>
      </c>
      <c r="BY196" s="108">
        <f t="shared" si="219"/>
        <v>0</v>
      </c>
      <c r="BZ196" s="108">
        <f>SUMIF('20.01'!$AH:$AH,$B:$B,'20.01'!$E:$E)</f>
        <v>0</v>
      </c>
      <c r="CA196" s="108">
        <f>SUMIF('20.01'!$AP:$AP,$B:$B,'20.01'!$E:$E)</f>
        <v>0</v>
      </c>
      <c r="CB196" s="108">
        <f>SUMIF('20.01'!$AD:$AD,$B:$B,'20.01'!$E:$E)</f>
        <v>0</v>
      </c>
      <c r="CC196" s="108">
        <f t="shared" si="220"/>
        <v>0</v>
      </c>
      <c r="CD196" s="108">
        <f>SUMIF('20.01'!$Z:$Z,$B:$B,'20.01'!$E:$E)</f>
        <v>0</v>
      </c>
      <c r="CE196" s="108">
        <f>SUMIF('20.01'!$S:$S,$B:$B,'20.01'!$E:$E)</f>
        <v>0</v>
      </c>
      <c r="CF196" s="108">
        <f t="shared" si="221"/>
        <v>1587221.71</v>
      </c>
      <c r="CG196" s="108">
        <f>SUMIF('20.01'!$AJ:$AJ,$B:$B,'20.01'!$E:$E)</f>
        <v>0</v>
      </c>
      <c r="CH196" s="108">
        <f>SUMIF('20.01'!$AL:$AL,$B:$B,'20.01'!$E:$E)</f>
        <v>1587221.71</v>
      </c>
      <c r="CI196" s="108">
        <f>SUMIF('20.01'!$AM:$AM,$B:$B,'20.01'!$E:$E)</f>
        <v>0</v>
      </c>
      <c r="CJ196" s="108">
        <f>SUMIF('20.01'!$W:$W,$B:$B,'20.01'!$E:$E)</f>
        <v>0</v>
      </c>
      <c r="CK196" s="108">
        <f>SUMIF('20.01'!$AR:$AR,$B:$B,'20.01'!$E:$E)</f>
        <v>0</v>
      </c>
      <c r="CL196" s="108">
        <f t="shared" si="222"/>
        <v>0</v>
      </c>
      <c r="CM196" s="108">
        <f>SUMIF('20.01'!$P:$P,$B:$B,'20.01'!$E:$E)</f>
        <v>0</v>
      </c>
      <c r="CN196" s="108">
        <f>SUMIF('20.01'!$Q:$Q,$B:$B,'20.01'!$E:$E)</f>
        <v>0</v>
      </c>
      <c r="CO196" s="108">
        <f>SUMIF('20.01'!$AK:$AK,$B:$B,'20.01'!$E:$E)</f>
        <v>0</v>
      </c>
      <c r="CP196" s="108">
        <f>SUMIF('20.01'!$U:$U,$B:$B,'20.01'!$E:$E)</f>
        <v>0</v>
      </c>
      <c r="CQ196" s="108">
        <f>SUMIF('20.01'!$R:$R,$B:$B,'20.01'!$E:$E)</f>
        <v>0</v>
      </c>
      <c r="CR196" s="108">
        <f>SUMIF('20.01'!$V:$V,$B:$B,'20.01'!$E:$E)</f>
        <v>0</v>
      </c>
      <c r="CS196" s="108">
        <f t="shared" si="223"/>
        <v>0</v>
      </c>
      <c r="CT196" s="108">
        <f>SUMIF('20.01'!$AQ:$AQ,$B:$B,'20.01'!$E:$E)</f>
        <v>0</v>
      </c>
      <c r="CU196" s="108">
        <f>SUMIF('20.01'!$AC:$AC,$B:$B,'20.01'!$E:$E)</f>
        <v>0</v>
      </c>
      <c r="CV196" s="108">
        <f>SUMIF('20.01'!$AS:$AS,$B:$B,'20.01'!$E:$E)</f>
        <v>0</v>
      </c>
      <c r="CW196" s="108">
        <f t="shared" si="224"/>
        <v>0</v>
      </c>
      <c r="CX196" s="108">
        <f>SUMIF('20.01'!$AB:$AB,$B:$B,'20.01'!$E:$E)</f>
        <v>0</v>
      </c>
      <c r="CY196" s="108">
        <f>SUMIF('20.01'!$AA:$AA,$B:$B,'20.01'!$E:$E)</f>
        <v>0</v>
      </c>
      <c r="CZ196" s="108">
        <f>SUMIF('20.01'!$AN:$AN,$B:$B,'20.01'!$E:$E)</f>
        <v>0</v>
      </c>
      <c r="DA196" s="108">
        <f>SUMIF('20.01'!$X:$X,$B:$B,'20.01'!$E:$E)</f>
        <v>0</v>
      </c>
      <c r="DB196" s="108">
        <f>SUMIF('20.01'!$Y:$Y,$B:$B,'20.01'!$E:$E)</f>
        <v>0</v>
      </c>
      <c r="DC196" s="108">
        <f t="shared" si="225"/>
        <v>4566.9345415954813</v>
      </c>
      <c r="DD196" s="127">
        <f t="shared" si="226"/>
        <v>663086.04445715935</v>
      </c>
      <c r="DE196" s="108">
        <f t="shared" si="248"/>
        <v>487015.20502820634</v>
      </c>
      <c r="DF196" s="127">
        <f t="shared" si="227"/>
        <v>1079.1929098270293</v>
      </c>
      <c r="DG196" s="127">
        <f t="shared" si="179"/>
        <v>494.41140318688531</v>
      </c>
      <c r="DH196" s="127">
        <f t="shared" si="180"/>
        <v>584.78150664014402</v>
      </c>
      <c r="DI196" s="108">
        <f>SUMIF('20.01'!$AZ:$AZ,$B:$B,'20.01'!$E:$E)+FH196*$DI$249</f>
        <v>61517.333911666647</v>
      </c>
      <c r="DJ196" s="108">
        <f>SUMIF('20.01'!$AY:$AY,$B:$B,'20.01'!$E:$E)</f>
        <v>0</v>
      </c>
      <c r="DK196" s="108">
        <f t="shared" si="181"/>
        <v>994.5241293874376</v>
      </c>
      <c r="DL196" s="108">
        <f>SUMIF('20.01'!$AX:$AX,$B:$B,'20.01'!$E:$E)</f>
        <v>0</v>
      </c>
      <c r="DM196" s="108">
        <f t="shared" si="182"/>
        <v>111484.27542843648</v>
      </c>
      <c r="DN196" s="108">
        <f>SUMIF('20.01'!$BA:$BA,$B:$B,'20.01'!$E:$E)</f>
        <v>0</v>
      </c>
      <c r="DO196" s="108">
        <f t="shared" si="183"/>
        <v>995.51304963541986</v>
      </c>
      <c r="DP196" s="108">
        <f>SUMIF('20.01'!$AW:$AW,$B:$B,'20.01'!$E:$E)</f>
        <v>0</v>
      </c>
      <c r="DQ196" s="108">
        <f t="shared" si="228"/>
        <v>527579.84407931054</v>
      </c>
      <c r="DR196" s="108">
        <f t="shared" si="229"/>
        <v>436864.84513000573</v>
      </c>
      <c r="DS196" s="108">
        <f t="shared" si="184"/>
        <v>140492.51482053511</v>
      </c>
      <c r="DT196" s="108">
        <f t="shared" si="185"/>
        <v>296372.33030947059</v>
      </c>
      <c r="DU196" s="108">
        <f t="shared" si="230"/>
        <v>74159.516723282679</v>
      </c>
      <c r="DV196" s="108">
        <f t="shared" si="231"/>
        <v>44031.206282130384</v>
      </c>
      <c r="DW196" s="108">
        <f t="shared" si="232"/>
        <v>30128.310441152295</v>
      </c>
      <c r="DX196" s="108">
        <f t="shared" si="233"/>
        <v>6242.7238854289999</v>
      </c>
      <c r="DY196" s="108">
        <f t="shared" si="234"/>
        <v>3676.1462018325169</v>
      </c>
      <c r="DZ196" s="108">
        <f t="shared" si="235"/>
        <v>2566.577683596483</v>
      </c>
      <c r="EA196" s="108">
        <f t="shared" si="236"/>
        <v>4937.6392413652311</v>
      </c>
      <c r="EB196" s="108">
        <f t="shared" si="237"/>
        <v>389.72423980747249</v>
      </c>
      <c r="EC196" s="108">
        <f t="shared" si="238"/>
        <v>4985.3948594204567</v>
      </c>
      <c r="ED196" s="108">
        <f t="shared" si="250"/>
        <v>89752.349169926252</v>
      </c>
      <c r="EE196" s="108">
        <f t="shared" si="186"/>
        <v>532791.254288906</v>
      </c>
      <c r="EF196" s="108">
        <f t="shared" si="239"/>
        <v>287707.27731600928</v>
      </c>
      <c r="EG196" s="108">
        <f t="shared" si="187"/>
        <v>245083.97697289675</v>
      </c>
      <c r="EH196" s="108">
        <f t="shared" si="188"/>
        <v>0</v>
      </c>
      <c r="EI196" s="108">
        <f t="shared" si="240"/>
        <v>0</v>
      </c>
      <c r="EJ196" s="108">
        <f t="shared" si="189"/>
        <v>0</v>
      </c>
      <c r="EK196" s="108">
        <f t="shared" si="190"/>
        <v>0</v>
      </c>
      <c r="EL196" s="108">
        <f>SUMIF('20.01'!$BF:$BF,$B:$B,'20.01'!$E:$E)</f>
        <v>0</v>
      </c>
      <c r="EM196" s="108">
        <f>SUMIF('20.01'!$BH:$BH,$B:$B,'20.01'!$E:$E)</f>
        <v>0</v>
      </c>
      <c r="EO196" s="115">
        <v>0</v>
      </c>
      <c r="EP196" s="107">
        <v>3.4064175003196691</v>
      </c>
      <c r="EQ196" s="108">
        <f t="shared" si="241"/>
        <v>6968.3300000000008</v>
      </c>
      <c r="ER196" s="107">
        <v>3.0862321872669836</v>
      </c>
      <c r="ES196" s="108">
        <f t="shared" si="191"/>
        <v>6968.3300000000008</v>
      </c>
      <c r="ET196" s="107">
        <v>0</v>
      </c>
      <c r="EU196" s="108">
        <f t="shared" si="192"/>
        <v>0</v>
      </c>
      <c r="EV196" s="108">
        <f t="shared" si="252"/>
        <v>6968.33</v>
      </c>
      <c r="EW196" s="108">
        <f t="shared" si="253"/>
        <v>6968.33</v>
      </c>
      <c r="EX196" s="108">
        <f t="shared" si="193"/>
        <v>6968.33</v>
      </c>
      <c r="EY196" s="108">
        <f t="shared" si="194"/>
        <v>6968.33</v>
      </c>
      <c r="EZ196" s="108">
        <f t="shared" si="195"/>
        <v>6968.33</v>
      </c>
      <c r="FA196" s="108">
        <f t="shared" si="196"/>
        <v>6968.33</v>
      </c>
      <c r="FB196" s="108">
        <f t="shared" si="197"/>
        <v>6968.33</v>
      </c>
      <c r="FC196" s="108">
        <f t="shared" si="198"/>
        <v>6968.33</v>
      </c>
      <c r="FD196" s="108">
        <f t="shared" si="199"/>
        <v>6968.33</v>
      </c>
      <c r="FE196" s="108">
        <f t="shared" si="200"/>
        <v>6968.33</v>
      </c>
      <c r="FF196" s="108">
        <f t="shared" si="201"/>
        <v>6968.33</v>
      </c>
      <c r="FG196" s="108">
        <f t="shared" si="202"/>
        <v>6968.33</v>
      </c>
      <c r="FH196" s="108">
        <f t="shared" si="242"/>
        <v>6968.3300000000008</v>
      </c>
      <c r="FI196" s="108">
        <v>6968.3300000000008</v>
      </c>
    </row>
    <row r="197" spans="1:165" ht="12" customHeight="1" x14ac:dyDescent="0.25">
      <c r="A197" s="22">
        <f t="shared" si="243"/>
        <v>192</v>
      </c>
      <c r="B197" s="10" t="s">
        <v>190</v>
      </c>
      <c r="C197" s="28">
        <v>2021</v>
      </c>
      <c r="D197" s="282"/>
      <c r="E197" s="126">
        <f t="shared" si="175"/>
        <v>6082.2</v>
      </c>
      <c r="F197" s="11">
        <f>SUMIF(Площади!$A:$A,$B:$B,Площади!$C:$C)</f>
        <v>6082.2</v>
      </c>
      <c r="G197" s="11">
        <f>SUMIF(Площади!$A:$A,$B:$B,Площади!$G:$G)</f>
        <v>0</v>
      </c>
      <c r="H197" s="11">
        <f>SUMIF(Площади!$A:$A,$B:$B,Площади!$F:$F)</f>
        <v>713.6</v>
      </c>
      <c r="I197" s="124" t="s">
        <v>494</v>
      </c>
      <c r="J197" s="12">
        <v>39.75</v>
      </c>
      <c r="K197" s="27">
        <v>4.49</v>
      </c>
      <c r="L197" s="27">
        <v>7.61</v>
      </c>
      <c r="M197" s="27">
        <v>11.85</v>
      </c>
      <c r="N197" s="27">
        <v>6.1</v>
      </c>
      <c r="O197" s="27">
        <v>2.78</v>
      </c>
      <c r="P197" s="27">
        <v>1.6</v>
      </c>
      <c r="Q197" s="27">
        <v>5.09</v>
      </c>
      <c r="R197" s="27">
        <v>0.23</v>
      </c>
      <c r="S197" s="35">
        <f t="shared" si="251"/>
        <v>41.34</v>
      </c>
      <c r="T197" s="33">
        <f t="shared" si="251"/>
        <v>4.6696</v>
      </c>
      <c r="U197" s="33">
        <f t="shared" si="251"/>
        <v>7.9144000000000005</v>
      </c>
      <c r="V197" s="33">
        <f t="shared" si="251"/>
        <v>12.324</v>
      </c>
      <c r="W197" s="33">
        <f t="shared" si="251"/>
        <v>6.3439999999999994</v>
      </c>
      <c r="X197" s="33">
        <f t="shared" si="251"/>
        <v>2.8912</v>
      </c>
      <c r="Y197" s="33">
        <f t="shared" si="249"/>
        <v>1.6640000000000001</v>
      </c>
      <c r="Z197" s="33">
        <f t="shared" si="249"/>
        <v>5.2935999999999996</v>
      </c>
      <c r="AA197" s="33">
        <f t="shared" si="249"/>
        <v>0.23920000000000002</v>
      </c>
      <c r="AB197" s="36"/>
      <c r="AC197" s="36"/>
      <c r="AD197" s="122" t="s">
        <v>395</v>
      </c>
      <c r="AE197" s="37">
        <v>2</v>
      </c>
      <c r="AF197" s="38" t="s">
        <v>396</v>
      </c>
      <c r="AG197" s="282"/>
      <c r="AH197" s="26">
        <v>34.24</v>
      </c>
      <c r="AI197" s="26">
        <v>34.24</v>
      </c>
      <c r="AJ197" s="26">
        <v>2190</v>
      </c>
      <c r="AK197" s="26">
        <v>35.89</v>
      </c>
      <c r="AL197" s="26">
        <v>5.93</v>
      </c>
      <c r="AM197" s="282"/>
      <c r="AN197" s="15">
        <v>1.2E-2</v>
      </c>
      <c r="AO197" s="15">
        <v>1.2E-2</v>
      </c>
      <c r="AP197" s="16">
        <f t="shared" si="203"/>
        <v>7.1880000000000002E-4</v>
      </c>
      <c r="AQ197" s="15">
        <f t="shared" si="204"/>
        <v>2.4E-2</v>
      </c>
      <c r="AR197" s="15">
        <v>3.23</v>
      </c>
      <c r="AS197" s="282"/>
      <c r="AT197" s="13">
        <f t="shared" si="205"/>
        <v>8.5632000000000001</v>
      </c>
      <c r="AU197" s="13">
        <f t="shared" si="206"/>
        <v>8.5632000000000001</v>
      </c>
      <c r="AV197" s="13">
        <f t="shared" si="207"/>
        <v>0.51293568</v>
      </c>
      <c r="AW197" s="13">
        <f t="shared" si="208"/>
        <v>17.1264</v>
      </c>
      <c r="AX197" s="13">
        <f t="shared" si="209"/>
        <v>2304.9279999999999</v>
      </c>
      <c r="AY197" s="26">
        <f t="shared" si="210"/>
        <v>4.8206893558251952E-2</v>
      </c>
      <c r="AZ197" s="26">
        <f t="shared" si="211"/>
        <v>4.8206893558251952E-2</v>
      </c>
      <c r="BA197" s="26">
        <f t="shared" si="212"/>
        <v>0.18469125303344183</v>
      </c>
      <c r="BB197" s="26">
        <f t="shared" si="213"/>
        <v>0.10105989543257375</v>
      </c>
      <c r="BC197" s="26">
        <f t="shared" si="214"/>
        <v>2.2472498503830849</v>
      </c>
      <c r="BD197" s="282"/>
      <c r="BE197" s="108">
        <f t="shared" si="215"/>
        <v>418760.814867849</v>
      </c>
      <c r="BF197" s="108">
        <f t="shared" si="216"/>
        <v>228716.95607481076</v>
      </c>
      <c r="BG197" s="108">
        <f t="shared" si="176"/>
        <v>31433.457930504865</v>
      </c>
      <c r="BH197" s="108">
        <f t="shared" si="177"/>
        <v>5227.4314361305933</v>
      </c>
      <c r="BI197" s="108">
        <f t="shared" si="178"/>
        <v>1864.7097243176461</v>
      </c>
      <c r="BJ197" s="127">
        <f t="shared" si="247"/>
        <v>10128.976983857658</v>
      </c>
      <c r="BK197" s="108">
        <f>SUMIF('20.01'!$K:$K,$B:$B,'20.01'!$E:$E)</f>
        <v>180062.38</v>
      </c>
      <c r="BL197" s="108">
        <f t="shared" si="217"/>
        <v>0</v>
      </c>
      <c r="BM197" s="108">
        <f>SUMIF('20.01'!$AI:$AI,$B:$B,'20.01'!$E:$E)</f>
        <v>0</v>
      </c>
      <c r="BN197" s="108">
        <f>SUMIF('20.01'!$L:$L,$B:$B,'20.01'!$E:$E)</f>
        <v>0</v>
      </c>
      <c r="BO197" s="108">
        <f>SUMIF('20.01'!$M:$M,$B:$B,'20.01'!$E:$E)</f>
        <v>0</v>
      </c>
      <c r="BP197" s="108">
        <f>SUMIF('20.01'!$N:$N,$B:$B,'20.01'!$E:$E)</f>
        <v>0</v>
      </c>
      <c r="BQ197" s="108">
        <f>SUMIF('20.01'!$O:$O,$B:$B,'20.01'!$E:$E)</f>
        <v>0</v>
      </c>
      <c r="BR197" s="108">
        <f>SUMIF('20.01'!$T:$T,$B:$B,'20.01'!$E:$E)</f>
        <v>0</v>
      </c>
      <c r="BS197" s="108">
        <f>SUMIF('20.01'!$AT:$AT,$B:$B,'20.01'!$E:$E)</f>
        <v>0</v>
      </c>
      <c r="BT197" s="108">
        <f>SUMIF('20.01'!$AO:$AO,$B:$B,'20.01'!$E:$E)</f>
        <v>0</v>
      </c>
      <c r="BU197" s="108">
        <f t="shared" si="218"/>
        <v>186057.68</v>
      </c>
      <c r="BV197" s="108">
        <f>SUMIF('20.01'!$AE:$AE,$B:$B,'20.01'!$E:$E)</f>
        <v>186057.68</v>
      </c>
      <c r="BW197" s="108">
        <f>SUMIF('20.01'!$AF:$AF,$B:$B,'20.01'!$E:$E)</f>
        <v>0</v>
      </c>
      <c r="BX197" s="108">
        <f>SUMIF('20.01'!$AG:$AG,$B:$B,'20.01'!$E:$E)</f>
        <v>0</v>
      </c>
      <c r="BY197" s="108">
        <f t="shared" si="219"/>
        <v>0</v>
      </c>
      <c r="BZ197" s="108">
        <f>SUMIF('20.01'!$AH:$AH,$B:$B,'20.01'!$E:$E)</f>
        <v>0</v>
      </c>
      <c r="CA197" s="108">
        <f>SUMIF('20.01'!$AP:$AP,$B:$B,'20.01'!$E:$E)</f>
        <v>0</v>
      </c>
      <c r="CB197" s="108">
        <f>SUMIF('20.01'!$AD:$AD,$B:$B,'20.01'!$E:$E)</f>
        <v>0</v>
      </c>
      <c r="CC197" s="108">
        <f t="shared" si="220"/>
        <v>0</v>
      </c>
      <c r="CD197" s="108">
        <f>SUMIF('20.01'!$Z:$Z,$B:$B,'20.01'!$E:$E)</f>
        <v>0</v>
      </c>
      <c r="CE197" s="108">
        <f>SUMIF('20.01'!$S:$S,$B:$B,'20.01'!$E:$E)</f>
        <v>0</v>
      </c>
      <c r="CF197" s="108">
        <f t="shared" si="221"/>
        <v>0</v>
      </c>
      <c r="CG197" s="108">
        <f>SUMIF('20.01'!$AJ:$AJ,$B:$B,'20.01'!$E:$E)</f>
        <v>0</v>
      </c>
      <c r="CH197" s="108">
        <f>SUMIF('20.01'!$AL:$AL,$B:$B,'20.01'!$E:$E)</f>
        <v>0</v>
      </c>
      <c r="CI197" s="108">
        <f>SUMIF('20.01'!$AM:$AM,$B:$B,'20.01'!$E:$E)</f>
        <v>0</v>
      </c>
      <c r="CJ197" s="108">
        <f>SUMIF('20.01'!$W:$W,$B:$B,'20.01'!$E:$E)</f>
        <v>0</v>
      </c>
      <c r="CK197" s="108">
        <f>SUMIF('20.01'!$AR:$AR,$B:$B,'20.01'!$E:$E)</f>
        <v>0</v>
      </c>
      <c r="CL197" s="108">
        <f t="shared" si="222"/>
        <v>0</v>
      </c>
      <c r="CM197" s="108">
        <f>SUMIF('20.01'!$P:$P,$B:$B,'20.01'!$E:$E)</f>
        <v>0</v>
      </c>
      <c r="CN197" s="108">
        <f>SUMIF('20.01'!$Q:$Q,$B:$B,'20.01'!$E:$E)</f>
        <v>0</v>
      </c>
      <c r="CO197" s="108">
        <f>SUMIF('20.01'!$AK:$AK,$B:$B,'20.01'!$E:$E)</f>
        <v>0</v>
      </c>
      <c r="CP197" s="108">
        <f>SUMIF('20.01'!$U:$U,$B:$B,'20.01'!$E:$E)</f>
        <v>0</v>
      </c>
      <c r="CQ197" s="108">
        <f>SUMIF('20.01'!$R:$R,$B:$B,'20.01'!$E:$E)</f>
        <v>0</v>
      </c>
      <c r="CR197" s="108">
        <f>SUMIF('20.01'!$V:$V,$B:$B,'20.01'!$E:$E)</f>
        <v>0</v>
      </c>
      <c r="CS197" s="108">
        <f t="shared" si="223"/>
        <v>0</v>
      </c>
      <c r="CT197" s="108">
        <f>SUMIF('20.01'!$AQ:$AQ,$B:$B,'20.01'!$E:$E)</f>
        <v>0</v>
      </c>
      <c r="CU197" s="108">
        <f>SUMIF('20.01'!$AC:$AC,$B:$B,'20.01'!$E:$E)</f>
        <v>0</v>
      </c>
      <c r="CV197" s="108">
        <f>SUMIF('20.01'!$AS:$AS,$B:$B,'20.01'!$E:$E)</f>
        <v>0</v>
      </c>
      <c r="CW197" s="108">
        <f t="shared" si="224"/>
        <v>0</v>
      </c>
      <c r="CX197" s="108">
        <f>SUMIF('20.01'!$AB:$AB,$B:$B,'20.01'!$E:$E)</f>
        <v>0</v>
      </c>
      <c r="CY197" s="108">
        <f>SUMIF('20.01'!$AA:$AA,$B:$B,'20.01'!$E:$E)</f>
        <v>0</v>
      </c>
      <c r="CZ197" s="108">
        <f>SUMIF('20.01'!$AN:$AN,$B:$B,'20.01'!$E:$E)</f>
        <v>0</v>
      </c>
      <c r="DA197" s="108">
        <f>SUMIF('20.01'!$X:$X,$B:$B,'20.01'!$E:$E)</f>
        <v>0</v>
      </c>
      <c r="DB197" s="108">
        <f>SUMIF('20.01'!$Y:$Y,$B:$B,'20.01'!$E:$E)</f>
        <v>0</v>
      </c>
      <c r="DC197" s="108">
        <f t="shared" si="225"/>
        <v>3986.1787930382206</v>
      </c>
      <c r="DD197" s="127">
        <f t="shared" si="226"/>
        <v>525674.43207817839</v>
      </c>
      <c r="DE197" s="108">
        <f t="shared" si="248"/>
        <v>425083.75464746292</v>
      </c>
      <c r="DF197" s="127">
        <f t="shared" si="227"/>
        <v>941.95698483710657</v>
      </c>
      <c r="DG197" s="127">
        <f t="shared" si="179"/>
        <v>431.53941280956451</v>
      </c>
      <c r="DH197" s="127">
        <f t="shared" si="180"/>
        <v>510.41757202754206</v>
      </c>
      <c r="DI197" s="108">
        <f>SUMIF('20.01'!$AZ:$AZ,$B:$B,'20.01'!$E:$E)+FH197*$DI$249</f>
        <v>604.40650823638782</v>
      </c>
      <c r="DJ197" s="108">
        <f>SUMIF('20.01'!$AY:$AY,$B:$B,'20.01'!$E:$E)</f>
        <v>0</v>
      </c>
      <c r="DK197" s="108">
        <f t="shared" si="181"/>
        <v>868.05513799723462</v>
      </c>
      <c r="DL197" s="108">
        <f>SUMIF('20.01'!$AX:$AX,$B:$B,'20.01'!$E:$E)</f>
        <v>0</v>
      </c>
      <c r="DM197" s="108">
        <f t="shared" si="182"/>
        <v>97307.340497771496</v>
      </c>
      <c r="DN197" s="108">
        <f>SUMIF('20.01'!$BA:$BA,$B:$B,'20.01'!$E:$E)</f>
        <v>0</v>
      </c>
      <c r="DO197" s="108">
        <f t="shared" si="183"/>
        <v>868.91830187326786</v>
      </c>
      <c r="DP197" s="108">
        <f>SUMIF('20.01'!$AW:$AW,$B:$B,'20.01'!$E:$E)</f>
        <v>0</v>
      </c>
      <c r="DQ197" s="108">
        <f t="shared" si="228"/>
        <v>460489.97789415554</v>
      </c>
      <c r="DR197" s="108">
        <f t="shared" si="229"/>
        <v>381310.78193049401</v>
      </c>
      <c r="DS197" s="108">
        <f t="shared" si="184"/>
        <v>122626.73748824441</v>
      </c>
      <c r="DT197" s="108">
        <f t="shared" si="185"/>
        <v>258684.04444224961</v>
      </c>
      <c r="DU197" s="108">
        <f t="shared" si="230"/>
        <v>64728.997136236329</v>
      </c>
      <c r="DV197" s="108">
        <f t="shared" si="231"/>
        <v>38431.963303858072</v>
      </c>
      <c r="DW197" s="108">
        <f t="shared" si="232"/>
        <v>26297.03383237826</v>
      </c>
      <c r="DX197" s="108">
        <f t="shared" si="233"/>
        <v>5448.8658281046173</v>
      </c>
      <c r="DY197" s="108">
        <f t="shared" si="234"/>
        <v>3208.6678485068483</v>
      </c>
      <c r="DZ197" s="108">
        <f t="shared" si="235"/>
        <v>2240.1979795977691</v>
      </c>
      <c r="EA197" s="108">
        <f t="shared" si="236"/>
        <v>4309.7427064779649</v>
      </c>
      <c r="EB197" s="108">
        <f t="shared" si="237"/>
        <v>340.16482734844766</v>
      </c>
      <c r="EC197" s="108">
        <f t="shared" si="238"/>
        <v>4351.4254654941842</v>
      </c>
      <c r="ED197" s="108">
        <f t="shared" si="250"/>
        <v>78338.961863362551</v>
      </c>
      <c r="EE197" s="108">
        <f t="shared" si="186"/>
        <v>609018.6440165469</v>
      </c>
      <c r="EF197" s="108">
        <f t="shared" si="239"/>
        <v>251120.88579206649</v>
      </c>
      <c r="EG197" s="108">
        <f t="shared" si="187"/>
        <v>213917.79160064922</v>
      </c>
      <c r="EH197" s="108">
        <f t="shared" si="188"/>
        <v>143979.96662383119</v>
      </c>
      <c r="EI197" s="108">
        <f t="shared" si="240"/>
        <v>223119.89335445175</v>
      </c>
      <c r="EJ197" s="108">
        <f t="shared" si="189"/>
        <v>218374.3185268344</v>
      </c>
      <c r="EK197" s="108">
        <f t="shared" si="190"/>
        <v>646.53482761735643</v>
      </c>
      <c r="EL197" s="108">
        <f>SUMIF('20.01'!$BF:$BF,$B:$B,'20.01'!$E:$E)</f>
        <v>4099.04</v>
      </c>
      <c r="EM197" s="108">
        <f>SUMIF('20.01'!$BH:$BH,$B:$B,'20.01'!$E:$E)</f>
        <v>0</v>
      </c>
      <c r="EO197" s="115">
        <v>9.4959421188125313E-3</v>
      </c>
      <c r="EP197" s="107">
        <v>3.4064158637245558</v>
      </c>
      <c r="EQ197" s="108">
        <f t="shared" si="241"/>
        <v>6082.199999999998</v>
      </c>
      <c r="ER197" s="107">
        <v>3.0862298924660463</v>
      </c>
      <c r="ES197" s="108">
        <f t="shared" si="191"/>
        <v>6082.199999999998</v>
      </c>
      <c r="ET197" s="107">
        <v>1.6009280541944819</v>
      </c>
      <c r="EU197" s="108">
        <f t="shared" si="192"/>
        <v>6082.199999999998</v>
      </c>
      <c r="EV197" s="108">
        <f t="shared" si="252"/>
        <v>6082.2</v>
      </c>
      <c r="EW197" s="108">
        <f t="shared" si="253"/>
        <v>6082.2</v>
      </c>
      <c r="EX197" s="108">
        <f t="shared" si="193"/>
        <v>6082.2</v>
      </c>
      <c r="EY197" s="108">
        <f t="shared" si="194"/>
        <v>6082.2</v>
      </c>
      <c r="EZ197" s="108">
        <f t="shared" si="195"/>
        <v>6082.2</v>
      </c>
      <c r="FA197" s="108">
        <f t="shared" si="196"/>
        <v>6082.2</v>
      </c>
      <c r="FB197" s="108">
        <f t="shared" si="197"/>
        <v>6082.2</v>
      </c>
      <c r="FC197" s="108">
        <f t="shared" si="198"/>
        <v>6082.2</v>
      </c>
      <c r="FD197" s="108">
        <f t="shared" si="199"/>
        <v>6082.2</v>
      </c>
      <c r="FE197" s="108">
        <f t="shared" si="200"/>
        <v>6082.2</v>
      </c>
      <c r="FF197" s="108">
        <f t="shared" si="201"/>
        <v>6082.2</v>
      </c>
      <c r="FG197" s="108">
        <f t="shared" si="202"/>
        <v>6082.2</v>
      </c>
      <c r="FH197" s="108">
        <f t="shared" si="242"/>
        <v>6082.199999999998</v>
      </c>
      <c r="FI197" s="108">
        <v>6082.199999999998</v>
      </c>
    </row>
    <row r="198" spans="1:165" ht="12" customHeight="1" x14ac:dyDescent="0.25">
      <c r="A198" s="22">
        <f t="shared" si="243"/>
        <v>193</v>
      </c>
      <c r="B198" s="10" t="s">
        <v>191</v>
      </c>
      <c r="C198" s="28">
        <v>2021</v>
      </c>
      <c r="D198" s="282"/>
      <c r="E198" s="126">
        <f t="shared" ref="E198:E245" si="254">SUM(F198:G198)</f>
        <v>6991.1</v>
      </c>
      <c r="F198" s="11">
        <f>SUMIF(Площади!$A:$A,$B:$B,Площади!$C:$C)</f>
        <v>6991.1</v>
      </c>
      <c r="G198" s="11">
        <f>SUMIF(Площади!$A:$A,$B:$B,Площади!$G:$G)</f>
        <v>0</v>
      </c>
      <c r="H198" s="11">
        <f>SUMIF(Площади!$A:$A,$B:$B,Площади!$F:$F)</f>
        <v>619.5</v>
      </c>
      <c r="I198" s="124" t="s">
        <v>494</v>
      </c>
      <c r="J198" s="12">
        <v>27.35</v>
      </c>
      <c r="K198" s="26">
        <v>4.4800000000000004</v>
      </c>
      <c r="L198" s="26">
        <v>5.83</v>
      </c>
      <c r="M198" s="26">
        <v>7.93</v>
      </c>
      <c r="N198" s="26">
        <v>6.1</v>
      </c>
      <c r="O198" s="26">
        <v>2.78</v>
      </c>
      <c r="P198" s="26">
        <v>0</v>
      </c>
      <c r="Q198" s="26">
        <v>0</v>
      </c>
      <c r="R198" s="26">
        <v>0.23</v>
      </c>
      <c r="S198" s="35">
        <f t="shared" si="251"/>
        <v>28.444000000000003</v>
      </c>
      <c r="T198" s="33">
        <f t="shared" si="251"/>
        <v>4.6592000000000002</v>
      </c>
      <c r="U198" s="33">
        <f t="shared" si="251"/>
        <v>6.0632000000000001</v>
      </c>
      <c r="V198" s="33">
        <f t="shared" si="251"/>
        <v>8.2471999999999994</v>
      </c>
      <c r="W198" s="33">
        <f t="shared" si="251"/>
        <v>6.3439999999999994</v>
      </c>
      <c r="X198" s="33">
        <f t="shared" si="251"/>
        <v>2.8912</v>
      </c>
      <c r="Y198" s="33">
        <f t="shared" si="249"/>
        <v>0</v>
      </c>
      <c r="Z198" s="33">
        <f t="shared" si="249"/>
        <v>0</v>
      </c>
      <c r="AA198" s="33">
        <f t="shared" si="249"/>
        <v>0.23920000000000002</v>
      </c>
      <c r="AB198" s="36"/>
      <c r="AC198" s="36"/>
      <c r="AD198" s="122" t="s">
        <v>396</v>
      </c>
      <c r="AE198" s="37">
        <v>0</v>
      </c>
      <c r="AF198" s="38" t="s">
        <v>396</v>
      </c>
      <c r="AG198" s="282"/>
      <c r="AH198" s="26">
        <v>34.24</v>
      </c>
      <c r="AI198" s="26">
        <v>34.24</v>
      </c>
      <c r="AJ198" s="26">
        <v>2190</v>
      </c>
      <c r="AK198" s="26">
        <v>35.89</v>
      </c>
      <c r="AL198" s="26">
        <v>5.93</v>
      </c>
      <c r="AM198" s="282"/>
      <c r="AN198" s="15">
        <v>1.2999999999999999E-2</v>
      </c>
      <c r="AO198" s="15">
        <v>1.2999999999999999E-2</v>
      </c>
      <c r="AP198" s="16">
        <f t="shared" si="203"/>
        <v>7.7870000000000001E-4</v>
      </c>
      <c r="AQ198" s="15">
        <f t="shared" si="204"/>
        <v>2.5999999999999999E-2</v>
      </c>
      <c r="AR198" s="15">
        <v>0.68300000000000005</v>
      </c>
      <c r="AS198" s="282"/>
      <c r="AT198" s="13">
        <f t="shared" si="205"/>
        <v>8.0534999999999997</v>
      </c>
      <c r="AU198" s="13">
        <f t="shared" si="206"/>
        <v>8.0534999999999997</v>
      </c>
      <c r="AV198" s="13">
        <f t="shared" si="207"/>
        <v>0.48240464999999999</v>
      </c>
      <c r="AW198" s="13">
        <f t="shared" si="208"/>
        <v>16.106999999999999</v>
      </c>
      <c r="AX198" s="13">
        <f t="shared" si="209"/>
        <v>423.11850000000004</v>
      </c>
      <c r="AY198" s="26">
        <f t="shared" si="210"/>
        <v>3.9443269299537981E-2</v>
      </c>
      <c r="AZ198" s="26">
        <f t="shared" si="211"/>
        <v>3.9443269299537981E-2</v>
      </c>
      <c r="BA198" s="26">
        <f t="shared" si="212"/>
        <v>0.15111587353921413</v>
      </c>
      <c r="BB198" s="26">
        <f t="shared" si="213"/>
        <v>8.2688021913575813E-2</v>
      </c>
      <c r="BC198" s="26">
        <f t="shared" si="214"/>
        <v>0.35889812833459683</v>
      </c>
      <c r="BD198" s="282"/>
      <c r="BE198" s="108">
        <f t="shared" si="215"/>
        <v>95029.00183496419</v>
      </c>
      <c r="BF198" s="108">
        <f t="shared" si="216"/>
        <v>84748.164191346834</v>
      </c>
      <c r="BG198" s="108">
        <f t="shared" ref="BG198:BG245" si="255">FH198*$BG$249</f>
        <v>36130.750014460667</v>
      </c>
      <c r="BH198" s="108">
        <f t="shared" ref="BH198:BH245" si="256">FH198*$BH$249</f>
        <v>6008.5981903147886</v>
      </c>
      <c r="BI198" s="108">
        <f t="shared" ref="BI198:BI245" si="257">FH198*$BI$249</f>
        <v>2143.3645972965542</v>
      </c>
      <c r="BJ198" s="127">
        <f t="shared" si="247"/>
        <v>11642.611389274818</v>
      </c>
      <c r="BK198" s="108">
        <f>SUMIF('20.01'!$K:$K,$B:$B,'20.01'!$E:$E)</f>
        <v>28822.84</v>
      </c>
      <c r="BL198" s="108">
        <f t="shared" si="217"/>
        <v>0</v>
      </c>
      <c r="BM198" s="108">
        <f>SUMIF('20.01'!$AI:$AI,$B:$B,'20.01'!$E:$E)</f>
        <v>0</v>
      </c>
      <c r="BN198" s="108">
        <f>SUMIF('20.01'!$L:$L,$B:$B,'20.01'!$E:$E)</f>
        <v>0</v>
      </c>
      <c r="BO198" s="108">
        <f>SUMIF('20.01'!$M:$M,$B:$B,'20.01'!$E:$E)</f>
        <v>0</v>
      </c>
      <c r="BP198" s="108">
        <f>SUMIF('20.01'!$N:$N,$B:$B,'20.01'!$E:$E)</f>
        <v>0</v>
      </c>
      <c r="BQ198" s="108">
        <f>SUMIF('20.01'!$O:$O,$B:$B,'20.01'!$E:$E)</f>
        <v>0</v>
      </c>
      <c r="BR198" s="108">
        <f>SUMIF('20.01'!$T:$T,$B:$B,'20.01'!$E:$E)</f>
        <v>0</v>
      </c>
      <c r="BS198" s="108">
        <f>SUMIF('20.01'!$AT:$AT,$B:$B,'20.01'!$E:$E)</f>
        <v>0</v>
      </c>
      <c r="BT198" s="108">
        <f>SUMIF('20.01'!$AO:$AO,$B:$B,'20.01'!$E:$E)</f>
        <v>0</v>
      </c>
      <c r="BU198" s="108">
        <f t="shared" si="218"/>
        <v>0</v>
      </c>
      <c r="BV198" s="108">
        <f>SUMIF('20.01'!$AE:$AE,$B:$B,'20.01'!$E:$E)</f>
        <v>0</v>
      </c>
      <c r="BW198" s="108">
        <f>SUMIF('20.01'!$AF:$AF,$B:$B,'20.01'!$E:$E)</f>
        <v>0</v>
      </c>
      <c r="BX198" s="108">
        <f>SUMIF('20.01'!$AG:$AG,$B:$B,'20.01'!$E:$E)</f>
        <v>0</v>
      </c>
      <c r="BY198" s="108">
        <f t="shared" si="219"/>
        <v>0</v>
      </c>
      <c r="BZ198" s="108">
        <f>SUMIF('20.01'!$AH:$AH,$B:$B,'20.01'!$E:$E)</f>
        <v>0</v>
      </c>
      <c r="CA198" s="108">
        <f>SUMIF('20.01'!$AP:$AP,$B:$B,'20.01'!$E:$E)</f>
        <v>0</v>
      </c>
      <c r="CB198" s="108">
        <f>SUMIF('20.01'!$AD:$AD,$B:$B,'20.01'!$E:$E)</f>
        <v>0</v>
      </c>
      <c r="CC198" s="108">
        <f t="shared" si="220"/>
        <v>0</v>
      </c>
      <c r="CD198" s="108">
        <f>SUMIF('20.01'!$Z:$Z,$B:$B,'20.01'!$E:$E)</f>
        <v>0</v>
      </c>
      <c r="CE198" s="108">
        <f>SUMIF('20.01'!$S:$S,$B:$B,'20.01'!$E:$E)</f>
        <v>0</v>
      </c>
      <c r="CF198" s="108">
        <f t="shared" si="221"/>
        <v>0</v>
      </c>
      <c r="CG198" s="108">
        <f>SUMIF('20.01'!$AJ:$AJ,$B:$B,'20.01'!$E:$E)</f>
        <v>0</v>
      </c>
      <c r="CH198" s="108">
        <f>SUMIF('20.01'!$AL:$AL,$B:$B,'20.01'!$E:$E)</f>
        <v>0</v>
      </c>
      <c r="CI198" s="108">
        <f>SUMIF('20.01'!$AM:$AM,$B:$B,'20.01'!$E:$E)</f>
        <v>0</v>
      </c>
      <c r="CJ198" s="108">
        <f>SUMIF('20.01'!$W:$W,$B:$B,'20.01'!$E:$E)</f>
        <v>0</v>
      </c>
      <c r="CK198" s="108">
        <f>SUMIF('20.01'!$AR:$AR,$B:$B,'20.01'!$E:$E)</f>
        <v>0</v>
      </c>
      <c r="CL198" s="108">
        <f t="shared" si="222"/>
        <v>0</v>
      </c>
      <c r="CM198" s="108">
        <f>SUMIF('20.01'!$P:$P,$B:$B,'20.01'!$E:$E)</f>
        <v>0</v>
      </c>
      <c r="CN198" s="108">
        <f>SUMIF('20.01'!$Q:$Q,$B:$B,'20.01'!$E:$E)</f>
        <v>0</v>
      </c>
      <c r="CO198" s="108">
        <f>SUMIF('20.01'!$AK:$AK,$B:$B,'20.01'!$E:$E)</f>
        <v>0</v>
      </c>
      <c r="CP198" s="108">
        <f>SUMIF('20.01'!$U:$U,$B:$B,'20.01'!$E:$E)</f>
        <v>0</v>
      </c>
      <c r="CQ198" s="108">
        <f>SUMIF('20.01'!$R:$R,$B:$B,'20.01'!$E:$E)</f>
        <v>0</v>
      </c>
      <c r="CR198" s="108">
        <f>SUMIF('20.01'!$V:$V,$B:$B,'20.01'!$E:$E)</f>
        <v>0</v>
      </c>
      <c r="CS198" s="108">
        <f t="shared" si="223"/>
        <v>5698.98</v>
      </c>
      <c r="CT198" s="108">
        <f>SUMIF('20.01'!$AQ:$AQ,$B:$B,'20.01'!$E:$E)</f>
        <v>5698.98</v>
      </c>
      <c r="CU198" s="108">
        <f>SUMIF('20.01'!$AC:$AC,$B:$B,'20.01'!$E:$E)</f>
        <v>0</v>
      </c>
      <c r="CV198" s="108">
        <f>SUMIF('20.01'!$AS:$AS,$B:$B,'20.01'!$E:$E)</f>
        <v>0</v>
      </c>
      <c r="CW198" s="108">
        <f t="shared" si="224"/>
        <v>0</v>
      </c>
      <c r="CX198" s="108">
        <f>SUMIF('20.01'!$AB:$AB,$B:$B,'20.01'!$E:$E)</f>
        <v>0</v>
      </c>
      <c r="CY198" s="108">
        <f>SUMIF('20.01'!$AA:$AA,$B:$B,'20.01'!$E:$E)</f>
        <v>0</v>
      </c>
      <c r="CZ198" s="108">
        <f>SUMIF('20.01'!$AN:$AN,$B:$B,'20.01'!$E:$E)</f>
        <v>0</v>
      </c>
      <c r="DA198" s="108">
        <f>SUMIF('20.01'!$X:$X,$B:$B,'20.01'!$E:$E)</f>
        <v>0</v>
      </c>
      <c r="DB198" s="108">
        <f>SUMIF('20.01'!$Y:$Y,$B:$B,'20.01'!$E:$E)</f>
        <v>0</v>
      </c>
      <c r="DC198" s="108">
        <f t="shared" si="225"/>
        <v>4581.8576436173616</v>
      </c>
      <c r="DD198" s="127">
        <f t="shared" si="226"/>
        <v>662777.16769355722</v>
      </c>
      <c r="DE198" s="108">
        <f t="shared" si="248"/>
        <v>488606.59582320199</v>
      </c>
      <c r="DF198" s="127">
        <f t="shared" si="227"/>
        <v>1082.7193247007167</v>
      </c>
      <c r="DG198" s="127">
        <f t="shared" ref="DG198:DG245" si="258">FH198*$DG$249+FH198*$DG$250</f>
        <v>496.02696210136918</v>
      </c>
      <c r="DH198" s="127">
        <f t="shared" ref="DH198:DH245" si="259">FH198*$DH$249</f>
        <v>586.69236259934746</v>
      </c>
      <c r="DI198" s="108">
        <f>SUMIF('20.01'!$AZ:$AZ,$B:$B,'20.01'!$E:$E)+FH198*$DI$249</f>
        <v>59242.74663505498</v>
      </c>
      <c r="DJ198" s="108">
        <f>SUMIF('20.01'!$AY:$AY,$B:$B,'20.01'!$E:$E)</f>
        <v>0</v>
      </c>
      <c r="DK198" s="108">
        <f t="shared" ref="DK198:DK245" si="260">FH198*$DK$249</f>
        <v>997.77387709257675</v>
      </c>
      <c r="DL198" s="108">
        <f>SUMIF('20.01'!$AX:$AX,$B:$B,'20.01'!$E:$E)</f>
        <v>0</v>
      </c>
      <c r="DM198" s="108">
        <f t="shared" ref="DM198:DM245" si="261">FH198*$DM$249</f>
        <v>111848.5660047303</v>
      </c>
      <c r="DN198" s="108">
        <f>SUMIF('20.01'!$BA:$BA,$B:$B,'20.01'!$E:$E)</f>
        <v>0</v>
      </c>
      <c r="DO198" s="108">
        <f t="shared" ref="DO198:DO245" si="262">FH198*$DO$249</f>
        <v>998.76602877679227</v>
      </c>
      <c r="DP198" s="108">
        <f>SUMIF('20.01'!$AW:$AW,$B:$B,'20.01'!$E:$E)</f>
        <v>0</v>
      </c>
      <c r="DQ198" s="108">
        <f t="shared" si="228"/>
        <v>529303.78554730746</v>
      </c>
      <c r="DR198" s="108">
        <f t="shared" si="229"/>
        <v>438292.3625586594</v>
      </c>
      <c r="DS198" s="108">
        <f t="shared" ref="DS198:DS245" si="263">FH198*$DS$249</f>
        <v>140951.59390583439</v>
      </c>
      <c r="DT198" s="108">
        <f t="shared" ref="DT198:DT245" si="264">FH198*$DT$249</f>
        <v>297340.76865282498</v>
      </c>
      <c r="DU198" s="108">
        <f t="shared" si="230"/>
        <v>74401.843392052557</v>
      </c>
      <c r="DV198" s="108">
        <f t="shared" si="231"/>
        <v>44175.084451942108</v>
      </c>
      <c r="DW198" s="108">
        <f t="shared" si="232"/>
        <v>30226.758940110445</v>
      </c>
      <c r="DX198" s="108">
        <f t="shared" si="233"/>
        <v>6263.1228652234731</v>
      </c>
      <c r="DY198" s="108">
        <f t="shared" si="234"/>
        <v>3688.1585274565514</v>
      </c>
      <c r="DZ198" s="108">
        <f t="shared" si="235"/>
        <v>2574.9643377669217</v>
      </c>
      <c r="EA198" s="108">
        <f t="shared" si="236"/>
        <v>4953.7736732199064</v>
      </c>
      <c r="EB198" s="108">
        <f t="shared" si="237"/>
        <v>390.99771866688593</v>
      </c>
      <c r="EC198" s="108">
        <f t="shared" si="238"/>
        <v>5001.6853394851214</v>
      </c>
      <c r="ED198" s="108">
        <f t="shared" si="250"/>
        <v>90045.627615493446</v>
      </c>
      <c r="EE198" s="108">
        <f t="shared" ref="EE198:EE245" si="265">SUM(EF198:EH198)</f>
        <v>534532.22477396613</v>
      </c>
      <c r="EF198" s="108">
        <f t="shared" si="239"/>
        <v>288647.40137794171</v>
      </c>
      <c r="EG198" s="108">
        <f t="shared" ref="EG198:EG245" si="266">IF(ER198&gt;0,$EF$247*0.46/$ES$246*ES198,0)</f>
        <v>245884.82339602438</v>
      </c>
      <c r="EH198" s="108">
        <f t="shared" ref="EH198:EH245" si="267">IF(ET198&gt;0,$EH$247/$EU$246*EU198,0)</f>
        <v>0</v>
      </c>
      <c r="EI198" s="108">
        <f t="shared" si="240"/>
        <v>0</v>
      </c>
      <c r="EJ198" s="108">
        <f t="shared" ref="EJ198:EJ245" si="268">$EJ$247*EO198</f>
        <v>0</v>
      </c>
      <c r="EK198" s="108">
        <f t="shared" ref="EK198:EK245" si="269">$EK$247*EO198</f>
        <v>0</v>
      </c>
      <c r="EL198" s="108">
        <f>SUMIF('20.01'!$BF:$BF,$B:$B,'20.01'!$E:$E)</f>
        <v>0</v>
      </c>
      <c r="EM198" s="108">
        <f>SUMIF('20.01'!$BH:$BH,$B:$B,'20.01'!$E:$E)</f>
        <v>0</v>
      </c>
      <c r="EO198" s="115">
        <v>0</v>
      </c>
      <c r="EP198" s="107">
        <v>3.4064182502981373</v>
      </c>
      <c r="EQ198" s="108">
        <f t="shared" si="241"/>
        <v>6991.1000000000013</v>
      </c>
      <c r="ER198" s="107">
        <v>3.0862324527913385</v>
      </c>
      <c r="ES198" s="108">
        <f t="shared" ref="ES198:ES245" si="270">IF(ER198&gt;0,FH198,0)</f>
        <v>6991.1000000000013</v>
      </c>
      <c r="ET198" s="107">
        <v>0</v>
      </c>
      <c r="EU198" s="108">
        <f t="shared" ref="EU198:EU245" si="271">IF(ET198&gt;0,FH198,0)</f>
        <v>0</v>
      </c>
      <c r="EV198" s="108">
        <f t="shared" si="252"/>
        <v>6991.1</v>
      </c>
      <c r="EW198" s="108">
        <f t="shared" si="253"/>
        <v>6991.1</v>
      </c>
      <c r="EX198" s="108">
        <f t="shared" ref="EX198:EX245" si="272">E198</f>
        <v>6991.1</v>
      </c>
      <c r="EY198" s="108">
        <f t="shared" ref="EY198:EY237" si="273">E198</f>
        <v>6991.1</v>
      </c>
      <c r="EZ198" s="108">
        <f t="shared" ref="EZ198:EZ233" si="274">E198</f>
        <v>6991.1</v>
      </c>
      <c r="FA198" s="108">
        <f t="shared" ref="FA198:FA233" si="275">E198</f>
        <v>6991.1</v>
      </c>
      <c r="FB198" s="108">
        <f t="shared" ref="FB198:FB233" si="276">E198</f>
        <v>6991.1</v>
      </c>
      <c r="FC198" s="108">
        <f t="shared" ref="FC198:FC233" si="277">E198</f>
        <v>6991.1</v>
      </c>
      <c r="FD198" s="108">
        <f t="shared" ref="FD198:FD233" si="278">E198</f>
        <v>6991.1</v>
      </c>
      <c r="FE198" s="108">
        <f t="shared" ref="FE198:FE233" si="279">E198</f>
        <v>6991.1</v>
      </c>
      <c r="FF198" s="108">
        <f t="shared" ref="FF198:FF233" si="280">E198</f>
        <v>6991.1</v>
      </c>
      <c r="FG198" s="108">
        <f t="shared" ref="FG198:FG233" si="281">E198</f>
        <v>6991.1</v>
      </c>
      <c r="FH198" s="108">
        <f t="shared" si="242"/>
        <v>6991.1000000000013</v>
      </c>
      <c r="FI198" s="108">
        <v>6991.1000000000013</v>
      </c>
    </row>
    <row r="199" spans="1:165" ht="12" customHeight="1" x14ac:dyDescent="0.25">
      <c r="A199" s="22">
        <f t="shared" si="243"/>
        <v>194</v>
      </c>
      <c r="B199" s="10" t="s">
        <v>192</v>
      </c>
      <c r="C199" s="28">
        <v>2021</v>
      </c>
      <c r="D199" s="282"/>
      <c r="E199" s="126">
        <f t="shared" si="254"/>
        <v>8415.1</v>
      </c>
      <c r="F199" s="11">
        <f>SUMIF(Площади!$A:$A,$B:$B,Площади!$C:$C)</f>
        <v>7709.4</v>
      </c>
      <c r="G199" s="11">
        <f>SUMIF(Площади!$A:$A,$B:$B,Площади!$G:$G)</f>
        <v>705.7</v>
      </c>
      <c r="H199" s="11">
        <f>SUMIF(Площади!$A:$A,$B:$B,Площади!$F:$F)</f>
        <v>5042</v>
      </c>
      <c r="I199" s="124" t="s">
        <v>493</v>
      </c>
      <c r="J199" s="12">
        <v>39.520000000000003</v>
      </c>
      <c r="K199" s="27">
        <v>4.49</v>
      </c>
      <c r="L199" s="27">
        <v>7.61</v>
      </c>
      <c r="M199" s="27">
        <v>11.85</v>
      </c>
      <c r="N199" s="27">
        <v>6.1</v>
      </c>
      <c r="O199" s="27">
        <v>2.78</v>
      </c>
      <c r="P199" s="27">
        <v>1.6</v>
      </c>
      <c r="Q199" s="27">
        <v>5.09</v>
      </c>
      <c r="R199" s="27">
        <v>0</v>
      </c>
      <c r="S199" s="35">
        <f t="shared" si="251"/>
        <v>41.100800000000007</v>
      </c>
      <c r="T199" s="33">
        <f t="shared" si="251"/>
        <v>4.6696</v>
      </c>
      <c r="U199" s="33">
        <f t="shared" si="251"/>
        <v>7.9144000000000005</v>
      </c>
      <c r="V199" s="33">
        <f t="shared" si="251"/>
        <v>12.324</v>
      </c>
      <c r="W199" s="33">
        <f t="shared" si="251"/>
        <v>6.3439999999999994</v>
      </c>
      <c r="X199" s="33">
        <f t="shared" si="251"/>
        <v>2.8912</v>
      </c>
      <c r="Y199" s="33">
        <f t="shared" si="249"/>
        <v>1.6640000000000001</v>
      </c>
      <c r="Z199" s="33">
        <f t="shared" si="249"/>
        <v>5.2935999999999996</v>
      </c>
      <c r="AA199" s="33">
        <f t="shared" si="249"/>
        <v>0</v>
      </c>
      <c r="AB199" s="36"/>
      <c r="AC199" s="36"/>
      <c r="AD199" s="122" t="s">
        <v>395</v>
      </c>
      <c r="AE199" s="37">
        <v>4</v>
      </c>
      <c r="AF199" s="38" t="s">
        <v>396</v>
      </c>
      <c r="AG199" s="282"/>
      <c r="AH199" s="26">
        <v>34.24</v>
      </c>
      <c r="AI199" s="26">
        <v>34.24</v>
      </c>
      <c r="AJ199" s="26">
        <v>2190</v>
      </c>
      <c r="AK199" s="26">
        <v>35.89</v>
      </c>
      <c r="AL199" s="26">
        <v>4.29</v>
      </c>
      <c r="AM199" s="282"/>
      <c r="AN199" s="15">
        <v>7.0000000000000001E-3</v>
      </c>
      <c r="AO199" s="15">
        <v>7.0000000000000001E-3</v>
      </c>
      <c r="AP199" s="16">
        <f t="shared" ref="AP199:AP233" si="282">AO199*0.0599</f>
        <v>4.193E-4</v>
      </c>
      <c r="AQ199" s="15">
        <f t="shared" ref="AQ199:AQ233" si="283">SUM(AN199:AO199)</f>
        <v>1.4E-2</v>
      </c>
      <c r="AR199" s="15">
        <v>3.23</v>
      </c>
      <c r="AS199" s="282"/>
      <c r="AT199" s="13">
        <f t="shared" ref="AT199:AT233" si="284">H199*AN199</f>
        <v>35.294000000000004</v>
      </c>
      <c r="AU199" s="13">
        <f t="shared" ref="AU199:AU233" si="285">H199*AO199</f>
        <v>35.294000000000004</v>
      </c>
      <c r="AV199" s="13">
        <f t="shared" ref="AV199:AV233" si="286">H199*AP199</f>
        <v>2.1141106000000001</v>
      </c>
      <c r="AW199" s="13">
        <f t="shared" ref="AW199:AW233" si="287">H199*AQ199</f>
        <v>70.588000000000008</v>
      </c>
      <c r="AX199" s="13">
        <f t="shared" ref="AX199:AX233" si="288">H199*AR199</f>
        <v>16285.66</v>
      </c>
      <c r="AY199" s="26">
        <f t="shared" ref="AY199:AY233" si="289">AT199/E199*AH199</f>
        <v>0.14360691613884566</v>
      </c>
      <c r="AZ199" s="26">
        <f t="shared" ref="AZ199:AZ233" si="290">AU199/E199*AI199</f>
        <v>0.14360691613884566</v>
      </c>
      <c r="BA199" s="26">
        <f t="shared" ref="BA199:BA233" si="291">AV199/E199*AJ199</f>
        <v>0.55018980332972878</v>
      </c>
      <c r="BB199" s="26">
        <f t="shared" ref="BB199:BB233" si="292">AW199/E199*AK199</f>
        <v>0.30105445211583942</v>
      </c>
      <c r="BC199" s="26">
        <f t="shared" ref="BC199:BC233" si="293">AX199/E199*AL199</f>
        <v>8.3023946714834054</v>
      </c>
      <c r="BD199" s="282"/>
      <c r="BE199" s="108">
        <f t="shared" ref="BE199:BE245" si="294">SUM(BF199,BL199,BR199,BS199,BT199,BU199,BY199,CC199,CF199,CL199,CO199,CP199,CQ199,CR199,CS199,CW199,CZ199,DA199,DB199,DC199)</f>
        <v>337343.95095097984</v>
      </c>
      <c r="BF199" s="108">
        <f t="shared" ref="BF199:BF245" si="295">SUM(BG199:BK199)</f>
        <v>152029.19596967439</v>
      </c>
      <c r="BG199" s="108">
        <f t="shared" si="255"/>
        <v>43490.133805365105</v>
      </c>
      <c r="BH199" s="108">
        <f t="shared" si="256"/>
        <v>7232.4748081586567</v>
      </c>
      <c r="BI199" s="108">
        <f t="shared" si="257"/>
        <v>2579.9412714322834</v>
      </c>
      <c r="BJ199" s="108">
        <f>FH199*$BJ$260</f>
        <v>31684.196084718333</v>
      </c>
      <c r="BK199" s="108">
        <f>SUMIF('20.01'!$K:$K,$B:$B,'20.01'!$E:$E)</f>
        <v>67042.45</v>
      </c>
      <c r="BL199" s="108">
        <f t="shared" ref="BL199:BL245" si="296">SUM(BM199:BQ199)</f>
        <v>0</v>
      </c>
      <c r="BM199" s="108">
        <f>SUMIF('20.01'!$AI:$AI,$B:$B,'20.01'!$E:$E)</f>
        <v>0</v>
      </c>
      <c r="BN199" s="108">
        <f>SUMIF('20.01'!$L:$L,$B:$B,'20.01'!$E:$E)</f>
        <v>0</v>
      </c>
      <c r="BO199" s="108">
        <f>SUMIF('20.01'!$M:$M,$B:$B,'20.01'!$E:$E)</f>
        <v>0</v>
      </c>
      <c r="BP199" s="108">
        <f>SUMIF('20.01'!$N:$N,$B:$B,'20.01'!$E:$E)</f>
        <v>0</v>
      </c>
      <c r="BQ199" s="108">
        <f>SUMIF('20.01'!$O:$O,$B:$B,'20.01'!$E:$E)</f>
        <v>0</v>
      </c>
      <c r="BR199" s="108">
        <f>SUMIF('20.01'!$T:$T,$B:$B,'20.01'!$E:$E)</f>
        <v>4820.3500000000004</v>
      </c>
      <c r="BS199" s="108">
        <f>SUMIF('20.01'!$AT:$AT,$B:$B,'20.01'!$E:$E)</f>
        <v>0</v>
      </c>
      <c r="BT199" s="108">
        <f>SUMIF('20.01'!$AO:$AO,$B:$B,'20.01'!$E:$E)</f>
        <v>0</v>
      </c>
      <c r="BU199" s="108">
        <f t="shared" ref="BU199:BU245" si="297">SUM(BV199:BX199)</f>
        <v>0</v>
      </c>
      <c r="BV199" s="108">
        <f>SUMIF('20.01'!$AE:$AE,$B:$B,'20.01'!$E:$E)</f>
        <v>0</v>
      </c>
      <c r="BW199" s="108">
        <f>SUMIF('20.01'!$AF:$AF,$B:$B,'20.01'!$E:$E)</f>
        <v>0</v>
      </c>
      <c r="BX199" s="108">
        <f>SUMIF('20.01'!$AG:$AG,$B:$B,'20.01'!$E:$E)</f>
        <v>0</v>
      </c>
      <c r="BY199" s="108">
        <f t="shared" ref="BY199:BY245" si="298">SUM(BZ199:CB199)</f>
        <v>174979.28</v>
      </c>
      <c r="BZ199" s="108">
        <f>SUMIF('20.01'!$AH:$AH,$B:$B,'20.01'!$E:$E)</f>
        <v>0</v>
      </c>
      <c r="CA199" s="108">
        <f>SUMIF('20.01'!$AP:$AP,$B:$B,'20.01'!$E:$E)</f>
        <v>0</v>
      </c>
      <c r="CB199" s="108">
        <f>SUMIF('20.01'!$AD:$AD,$B:$B,'20.01'!$E:$E)</f>
        <v>174979.28</v>
      </c>
      <c r="CC199" s="108">
        <f t="shared" ref="CC199:CC245" si="299">SUM(CD199:CE199)</f>
        <v>0</v>
      </c>
      <c r="CD199" s="108">
        <f>SUMIF('20.01'!$Z:$Z,$B:$B,'20.01'!$E:$E)</f>
        <v>0</v>
      </c>
      <c r="CE199" s="108">
        <f>SUMIF('20.01'!$S:$S,$B:$B,'20.01'!$E:$E)</f>
        <v>0</v>
      </c>
      <c r="CF199" s="108">
        <f t="shared" ref="CF199:CF245" si="300">SUM(CG199:CK199)</f>
        <v>0</v>
      </c>
      <c r="CG199" s="108">
        <f>SUMIF('20.01'!$AJ:$AJ,$B:$B,'20.01'!$E:$E)</f>
        <v>0</v>
      </c>
      <c r="CH199" s="108">
        <f>SUMIF('20.01'!$AL:$AL,$B:$B,'20.01'!$E:$E)</f>
        <v>0</v>
      </c>
      <c r="CI199" s="108">
        <f>SUMIF('20.01'!$AM:$AM,$B:$B,'20.01'!$E:$E)</f>
        <v>0</v>
      </c>
      <c r="CJ199" s="108">
        <f>SUMIF('20.01'!$W:$W,$B:$B,'20.01'!$E:$E)</f>
        <v>0</v>
      </c>
      <c r="CK199" s="108">
        <f>SUMIF('20.01'!$AR:$AR,$B:$B,'20.01'!$E:$E)</f>
        <v>0</v>
      </c>
      <c r="CL199" s="108">
        <f t="shared" ref="CL199:CL245" si="301">SUM(CM199:CN199)</f>
        <v>0</v>
      </c>
      <c r="CM199" s="108">
        <f>SUMIF('20.01'!$P:$P,$B:$B,'20.01'!$E:$E)</f>
        <v>0</v>
      </c>
      <c r="CN199" s="108">
        <f>SUMIF('20.01'!$Q:$Q,$B:$B,'20.01'!$E:$E)</f>
        <v>0</v>
      </c>
      <c r="CO199" s="108">
        <f>SUMIF('20.01'!$AK:$AK,$B:$B,'20.01'!$E:$E)</f>
        <v>0</v>
      </c>
      <c r="CP199" s="108">
        <f>SUMIF('20.01'!$U:$U,$B:$B,'20.01'!$E:$E)</f>
        <v>0</v>
      </c>
      <c r="CQ199" s="108">
        <f>SUMIF('20.01'!$R:$R,$B:$B,'20.01'!$E:$E)</f>
        <v>0</v>
      </c>
      <c r="CR199" s="108">
        <f>SUMIF('20.01'!$V:$V,$B:$B,'20.01'!$E:$E)</f>
        <v>0</v>
      </c>
      <c r="CS199" s="108">
        <f t="shared" ref="CS199:CS245" si="302">SUM(CT199:CV199)</f>
        <v>0</v>
      </c>
      <c r="CT199" s="108">
        <f>SUMIF('20.01'!$AQ:$AQ,$B:$B,'20.01'!$E:$E)</f>
        <v>0</v>
      </c>
      <c r="CU199" s="108">
        <f>SUMIF('20.01'!$AC:$AC,$B:$B,'20.01'!$E:$E)</f>
        <v>0</v>
      </c>
      <c r="CV199" s="108">
        <f>SUMIF('20.01'!$AS:$AS,$B:$B,'20.01'!$E:$E)</f>
        <v>0</v>
      </c>
      <c r="CW199" s="108">
        <f t="shared" ref="CW199:CW245" si="303">SUM(CX199:CY199)</f>
        <v>0</v>
      </c>
      <c r="CX199" s="108">
        <f>SUMIF('20.01'!$AB:$AB,$B:$B,'20.01'!$E:$E)</f>
        <v>0</v>
      </c>
      <c r="CY199" s="108">
        <f>SUMIF('20.01'!$AA:$AA,$B:$B,'20.01'!$E:$E)</f>
        <v>0</v>
      </c>
      <c r="CZ199" s="108">
        <f>SUMIF('20.01'!$AN:$AN,$B:$B,'20.01'!$E:$E)</f>
        <v>0</v>
      </c>
      <c r="DA199" s="108">
        <f>SUMIF('20.01'!$X:$X,$B:$B,'20.01'!$E:$E)</f>
        <v>0</v>
      </c>
      <c r="DB199" s="108">
        <f>SUMIF('20.01'!$Y:$Y,$B:$B,'20.01'!$E:$E)</f>
        <v>0</v>
      </c>
      <c r="DC199" s="108">
        <f t="shared" ref="DC199:DC245" si="304">FI199*$DC$249</f>
        <v>5515.1249813054401</v>
      </c>
      <c r="DD199" s="127">
        <f t="shared" ref="DD199:DD245" si="305">SUM(DE199,DF199,DI199,DJ199,DK199,DL199,DM199,DN199,DO199,DP199)</f>
        <v>897193.43409980764</v>
      </c>
      <c r="DE199" s="127">
        <f>FH199*$DE$254/$DC$254+FH199*$DE$249+FH199*$DE$250</f>
        <v>758020.00842370128</v>
      </c>
      <c r="DF199" s="127">
        <f t="shared" ref="DF199:DF245" si="306">SUM(DG199:DH199)</f>
        <v>1303.2557665158561</v>
      </c>
      <c r="DG199" s="127">
        <f t="shared" si="258"/>
        <v>597.06147656008818</v>
      </c>
      <c r="DH199" s="127">
        <f t="shared" si="259"/>
        <v>706.19428995576789</v>
      </c>
      <c r="DI199" s="108">
        <f>SUMIF('20.01'!$AZ:$AZ,$B:$B,'20.01'!$E:$E)+FH199*$DI$249</f>
        <v>836.23379820789023</v>
      </c>
      <c r="DJ199" s="108">
        <f>SUMIF('20.01'!$AY:$AY,$B:$B,'20.01'!$E:$E)</f>
        <v>0</v>
      </c>
      <c r="DK199" s="108">
        <f t="shared" si="260"/>
        <v>1201.0079891750572</v>
      </c>
      <c r="DL199" s="108">
        <f>SUMIF('20.01'!$AX:$AX,$B:$B,'20.01'!$E:$E)</f>
        <v>0</v>
      </c>
      <c r="DM199" s="108">
        <f t="shared" si="261"/>
        <v>134630.72589240692</v>
      </c>
      <c r="DN199" s="108">
        <f>SUMIF('20.01'!$BA:$BA,$B:$B,'20.01'!$E:$E)</f>
        <v>0</v>
      </c>
      <c r="DO199" s="108">
        <f t="shared" si="262"/>
        <v>1202.2022298006873</v>
      </c>
      <c r="DP199" s="108">
        <f>SUMIF('20.01'!$AW:$AW,$B:$B,'20.01'!$E:$E)</f>
        <v>0</v>
      </c>
      <c r="DQ199" s="108">
        <f t="shared" ref="DQ199:DQ245" si="307">SUM(DR199,DU199,DX199,EA199,EB199,EC199)</f>
        <v>637116.37449888361</v>
      </c>
      <c r="DR199" s="108">
        <f t="shared" ref="DR199:DR245" si="308">SUM(DS199:DT199)</f>
        <v>527567.05814068951</v>
      </c>
      <c r="DS199" s="108">
        <f t="shared" si="263"/>
        <v>169661.6781160314</v>
      </c>
      <c r="DT199" s="108">
        <f t="shared" si="264"/>
        <v>357905.38002465817</v>
      </c>
      <c r="DU199" s="108">
        <f t="shared" ref="DU199:DU245" si="309">SUM(DV199:DW199)</f>
        <v>89556.572260225352</v>
      </c>
      <c r="DV199" s="108">
        <f t="shared" ref="DV199:DV245" si="310">FH199*$DV$249</f>
        <v>53172.998980351884</v>
      </c>
      <c r="DW199" s="108">
        <f t="shared" ref="DW199:DW245" si="311">FH199*$DW$249</f>
        <v>36383.573279873468</v>
      </c>
      <c r="DX199" s="108">
        <f t="shared" ref="DX199:DX245" si="312">SUM(DY199:DZ199)</f>
        <v>7538.8429893925204</v>
      </c>
      <c r="DY199" s="108">
        <f t="shared" ref="DY199:DY245" si="313">FH199*$DY$249</f>
        <v>4439.3904856745903</v>
      </c>
      <c r="DZ199" s="108">
        <f t="shared" ref="DZ199:DZ245" si="314">FH199*$DZ$249</f>
        <v>3099.4525037179305</v>
      </c>
      <c r="EA199" s="108">
        <f t="shared" ref="EA199:EA245" si="315">FH199*$EA$249</f>
        <v>5962.7956741446751</v>
      </c>
      <c r="EB199" s="108">
        <f t="shared" ref="EB199:EB245" si="316">FH199*$EB$249</f>
        <v>470.63908431487351</v>
      </c>
      <c r="EC199" s="108">
        <f t="shared" ref="EC199:EC245" si="317">FH199*$EC$249</f>
        <v>6020.4663501167552</v>
      </c>
      <c r="ED199" s="108">
        <f t="shared" si="250"/>
        <v>108386.80049593611</v>
      </c>
      <c r="EE199" s="108">
        <f t="shared" si="265"/>
        <v>842614.97340824816</v>
      </c>
      <c r="EF199" s="108">
        <f t="shared" ref="EF199:EF245" si="318">IF(EP199&gt;0,$EF$247*0.54/$EQ$246*EQ199,0)</f>
        <v>347441.28210660943</v>
      </c>
      <c r="EG199" s="108">
        <f t="shared" si="266"/>
        <v>295968.49957229692</v>
      </c>
      <c r="EH199" s="108">
        <f t="shared" si="267"/>
        <v>199205.19172934178</v>
      </c>
      <c r="EI199" s="108">
        <f t="shared" ref="EI199:EI245" si="319">SUM(EJ199:EL199)</f>
        <v>309732.40772802662</v>
      </c>
      <c r="EJ199" s="108">
        <f t="shared" si="268"/>
        <v>299961.3504231823</v>
      </c>
      <c r="EK199" s="108">
        <f t="shared" si="269"/>
        <v>888.0873048443666</v>
      </c>
      <c r="EL199" s="108">
        <f>SUMIF('20.01'!$BF:$BF,$B:$B,'20.01'!$E:$E)</f>
        <v>8882.9699999999993</v>
      </c>
      <c r="EM199" s="108">
        <f>SUMIF('20.01'!$BH:$BH,$B:$B,'20.01'!$E:$E)</f>
        <v>0</v>
      </c>
      <c r="EO199" s="115">
        <v>1.3043729870412217E-2</v>
      </c>
      <c r="EP199" s="107">
        <v>3.4064177088032723</v>
      </c>
      <c r="EQ199" s="108">
        <f t="shared" ref="EQ199:EQ245" si="320">IF(EP199&gt;0,FH199,0)</f>
        <v>8415.1000000000022</v>
      </c>
      <c r="ER199" s="107">
        <v>3.0862323630785893</v>
      </c>
      <c r="ES199" s="108">
        <f t="shared" si="270"/>
        <v>8415.1000000000022</v>
      </c>
      <c r="ET199" s="107">
        <v>1.6009267286234174</v>
      </c>
      <c r="EU199" s="108">
        <f t="shared" si="271"/>
        <v>8415.1000000000022</v>
      </c>
      <c r="EV199" s="108">
        <f t="shared" si="252"/>
        <v>8415.1</v>
      </c>
      <c r="EW199" s="108">
        <f t="shared" si="253"/>
        <v>8415.1</v>
      </c>
      <c r="EX199" s="108">
        <f t="shared" si="272"/>
        <v>8415.1</v>
      </c>
      <c r="EY199" s="108">
        <f t="shared" si="273"/>
        <v>8415.1</v>
      </c>
      <c r="EZ199" s="108">
        <f t="shared" si="274"/>
        <v>8415.1</v>
      </c>
      <c r="FA199" s="108">
        <f t="shared" si="275"/>
        <v>8415.1</v>
      </c>
      <c r="FB199" s="108">
        <f t="shared" si="276"/>
        <v>8415.1</v>
      </c>
      <c r="FC199" s="108">
        <f t="shared" si="277"/>
        <v>8415.1</v>
      </c>
      <c r="FD199" s="108">
        <f t="shared" si="278"/>
        <v>8415.1</v>
      </c>
      <c r="FE199" s="108">
        <f t="shared" si="279"/>
        <v>8415.1</v>
      </c>
      <c r="FF199" s="108">
        <f t="shared" si="280"/>
        <v>8415.1</v>
      </c>
      <c r="FG199" s="108">
        <f t="shared" si="281"/>
        <v>8415.1</v>
      </c>
      <c r="FH199" s="108">
        <f t="shared" ref="FH199:FH245" si="321">AVERAGE(EV199:FG199)</f>
        <v>8415.1000000000022</v>
      </c>
      <c r="FI199" s="108">
        <v>8415.1000000000022</v>
      </c>
    </row>
    <row r="200" spans="1:165" ht="12" customHeight="1" x14ac:dyDescent="0.25">
      <c r="A200" s="22">
        <f t="shared" ref="A200:A245" si="322">A199+1</f>
        <v>195</v>
      </c>
      <c r="B200" s="10" t="s">
        <v>330</v>
      </c>
      <c r="C200" s="28">
        <v>2021</v>
      </c>
      <c r="D200" s="282"/>
      <c r="E200" s="126">
        <f t="shared" si="254"/>
        <v>635.79999999999995</v>
      </c>
      <c r="F200" s="11">
        <f>SUMIF(Площади!$A:$A,$B:$B,Площади!$C:$C)</f>
        <v>635.79999999999995</v>
      </c>
      <c r="G200" s="11">
        <f>SUMIF(Площади!$A:$A,$B:$B,Площади!$G:$G)</f>
        <v>0</v>
      </c>
      <c r="H200" s="11">
        <f>SUMIF(Площади!$A:$A,$B:$B,Площади!$F:$F)</f>
        <v>74.2</v>
      </c>
      <c r="I200" s="124" t="s">
        <v>496</v>
      </c>
      <c r="J200" s="12">
        <v>25.29</v>
      </c>
      <c r="K200" s="26">
        <v>4.32</v>
      </c>
      <c r="L200" s="26">
        <v>5.61</v>
      </c>
      <c r="M200" s="26">
        <v>7.16</v>
      </c>
      <c r="N200" s="26">
        <v>5.31</v>
      </c>
      <c r="O200" s="26">
        <v>2.67</v>
      </c>
      <c r="P200" s="26">
        <v>0</v>
      </c>
      <c r="Q200" s="26">
        <v>0</v>
      </c>
      <c r="R200" s="26">
        <v>0.22</v>
      </c>
      <c r="S200" s="35">
        <f t="shared" si="251"/>
        <v>26.301600000000001</v>
      </c>
      <c r="T200" s="33">
        <f t="shared" si="251"/>
        <v>4.4927999999999999</v>
      </c>
      <c r="U200" s="33">
        <f t="shared" si="251"/>
        <v>5.8344000000000005</v>
      </c>
      <c r="V200" s="33">
        <f t="shared" si="251"/>
        <v>7.4464000000000006</v>
      </c>
      <c r="W200" s="33">
        <f t="shared" si="251"/>
        <v>5.5223999999999993</v>
      </c>
      <c r="X200" s="33">
        <f t="shared" si="251"/>
        <v>2.7767999999999997</v>
      </c>
      <c r="Y200" s="33">
        <f t="shared" si="249"/>
        <v>0</v>
      </c>
      <c r="Z200" s="33">
        <f t="shared" si="249"/>
        <v>0</v>
      </c>
      <c r="AA200" s="33">
        <f t="shared" si="249"/>
        <v>0.2288</v>
      </c>
      <c r="AB200" s="36"/>
      <c r="AC200" s="36"/>
      <c r="AD200" s="122" t="s">
        <v>396</v>
      </c>
      <c r="AE200" s="37">
        <v>0</v>
      </c>
      <c r="AF200" s="38" t="s">
        <v>396</v>
      </c>
      <c r="AG200" s="282"/>
      <c r="AH200" s="26">
        <v>34.24</v>
      </c>
      <c r="AI200" s="26">
        <v>34.24</v>
      </c>
      <c r="AJ200" s="26">
        <v>2190</v>
      </c>
      <c r="AK200" s="26">
        <v>35.89</v>
      </c>
      <c r="AL200" s="26">
        <v>5.93</v>
      </c>
      <c r="AM200" s="282"/>
      <c r="AN200" s="15">
        <v>1.2999999999999999E-2</v>
      </c>
      <c r="AO200" s="15">
        <v>1.2999999999999999E-2</v>
      </c>
      <c r="AP200" s="16">
        <f t="shared" si="282"/>
        <v>7.7870000000000001E-4</v>
      </c>
      <c r="AQ200" s="15">
        <f t="shared" si="283"/>
        <v>2.5999999999999999E-2</v>
      </c>
      <c r="AR200" s="15">
        <v>0.68300000000000005</v>
      </c>
      <c r="AS200" s="282"/>
      <c r="AT200" s="13">
        <f t="shared" si="284"/>
        <v>0.96460000000000001</v>
      </c>
      <c r="AU200" s="13">
        <f t="shared" si="285"/>
        <v>0.96460000000000001</v>
      </c>
      <c r="AV200" s="13">
        <f t="shared" si="286"/>
        <v>5.7779540000000004E-2</v>
      </c>
      <c r="AW200" s="13">
        <f t="shared" si="287"/>
        <v>1.9292</v>
      </c>
      <c r="AX200" s="13">
        <f t="shared" si="288"/>
        <v>50.678600000000003</v>
      </c>
      <c r="AY200" s="26">
        <f t="shared" si="289"/>
        <v>5.1947002201950303E-2</v>
      </c>
      <c r="AZ200" s="26">
        <f t="shared" si="290"/>
        <v>5.1947002201950303E-2</v>
      </c>
      <c r="BA200" s="26">
        <f t="shared" si="291"/>
        <v>0.19902043504246622</v>
      </c>
      <c r="BB200" s="26">
        <f t="shared" si="292"/>
        <v>0.10890057879836428</v>
      </c>
      <c r="BC200" s="26">
        <f t="shared" si="293"/>
        <v>0.47267080528468081</v>
      </c>
      <c r="BD200" s="282"/>
      <c r="BE200" s="108">
        <f t="shared" si="294"/>
        <v>116264.05088914378</v>
      </c>
      <c r="BF200" s="108">
        <f t="shared" si="295"/>
        <v>32861.377509015918</v>
      </c>
      <c r="BG200" s="108">
        <f t="shared" si="255"/>
        <v>3285.882172933314</v>
      </c>
      <c r="BH200" s="108">
        <f t="shared" si="256"/>
        <v>546.44715844461427</v>
      </c>
      <c r="BI200" s="108">
        <f t="shared" si="257"/>
        <v>194.9265796457137</v>
      </c>
      <c r="BJ200" s="108">
        <f t="shared" ref="BJ200:BJ216" si="323">FH200*$BJ$261</f>
        <v>1601.511597992273</v>
      </c>
      <c r="BK200" s="108">
        <f>SUMIF('20.01'!$K:$K,$B:$B,'20.01'!$E:$E)</f>
        <v>27232.61</v>
      </c>
      <c r="BL200" s="108">
        <f t="shared" si="296"/>
        <v>21250.240000000002</v>
      </c>
      <c r="BM200" s="108">
        <f>SUMIF('20.01'!$AI:$AI,$B:$B,'20.01'!$E:$E)</f>
        <v>0</v>
      </c>
      <c r="BN200" s="108">
        <f>SUMIF('20.01'!$L:$L,$B:$B,'20.01'!$E:$E)</f>
        <v>21250.240000000002</v>
      </c>
      <c r="BO200" s="108">
        <f>SUMIF('20.01'!$M:$M,$B:$B,'20.01'!$E:$E)</f>
        <v>0</v>
      </c>
      <c r="BP200" s="108">
        <f>SUMIF('20.01'!$N:$N,$B:$B,'20.01'!$E:$E)</f>
        <v>0</v>
      </c>
      <c r="BQ200" s="108">
        <f>SUMIF('20.01'!$O:$O,$B:$B,'20.01'!$E:$E)</f>
        <v>0</v>
      </c>
      <c r="BR200" s="108">
        <f>SUMIF('20.01'!$T:$T,$B:$B,'20.01'!$E:$E)</f>
        <v>9036.75</v>
      </c>
      <c r="BS200" s="108">
        <f>SUMIF('20.01'!$AT:$AT,$B:$B,'20.01'!$E:$E)</f>
        <v>0</v>
      </c>
      <c r="BT200" s="108">
        <f>SUMIF('20.01'!$AO:$AO,$B:$B,'20.01'!$E:$E)</f>
        <v>0</v>
      </c>
      <c r="BU200" s="108">
        <f t="shared" si="297"/>
        <v>52698.99</v>
      </c>
      <c r="BV200" s="108">
        <f>SUMIF('20.01'!$AE:$AE,$B:$B,'20.01'!$E:$E)</f>
        <v>0</v>
      </c>
      <c r="BW200" s="108">
        <f>SUMIF('20.01'!$AF:$AF,$B:$B,'20.01'!$E:$E)</f>
        <v>0</v>
      </c>
      <c r="BX200" s="108">
        <f>SUMIF('20.01'!$AG:$AG,$B:$B,'20.01'!$E:$E)</f>
        <v>52698.99</v>
      </c>
      <c r="BY200" s="108">
        <f t="shared" si="298"/>
        <v>0</v>
      </c>
      <c r="BZ200" s="108">
        <f>SUMIF('20.01'!$AH:$AH,$B:$B,'20.01'!$E:$E)</f>
        <v>0</v>
      </c>
      <c r="CA200" s="108">
        <f>SUMIF('20.01'!$AP:$AP,$B:$B,'20.01'!$E:$E)</f>
        <v>0</v>
      </c>
      <c r="CB200" s="108">
        <f>SUMIF('20.01'!$AD:$AD,$B:$B,'20.01'!$E:$E)</f>
        <v>0</v>
      </c>
      <c r="CC200" s="108">
        <f t="shared" si="299"/>
        <v>0</v>
      </c>
      <c r="CD200" s="108">
        <f>SUMIF('20.01'!$Z:$Z,$B:$B,'20.01'!$E:$E)</f>
        <v>0</v>
      </c>
      <c r="CE200" s="108">
        <f>SUMIF('20.01'!$S:$S,$B:$B,'20.01'!$E:$E)</f>
        <v>0</v>
      </c>
      <c r="CF200" s="108">
        <f t="shared" si="300"/>
        <v>0</v>
      </c>
      <c r="CG200" s="108">
        <f>SUMIF('20.01'!$AJ:$AJ,$B:$B,'20.01'!$E:$E)</f>
        <v>0</v>
      </c>
      <c r="CH200" s="108">
        <f>SUMIF('20.01'!$AL:$AL,$B:$B,'20.01'!$E:$E)</f>
        <v>0</v>
      </c>
      <c r="CI200" s="108">
        <f>SUMIF('20.01'!$AM:$AM,$B:$B,'20.01'!$E:$E)</f>
        <v>0</v>
      </c>
      <c r="CJ200" s="108">
        <f>SUMIF('20.01'!$W:$W,$B:$B,'20.01'!$E:$E)</f>
        <v>0</v>
      </c>
      <c r="CK200" s="108">
        <f>SUMIF('20.01'!$AR:$AR,$B:$B,'20.01'!$E:$E)</f>
        <v>0</v>
      </c>
      <c r="CL200" s="108">
        <f t="shared" si="301"/>
        <v>0</v>
      </c>
      <c r="CM200" s="108">
        <f>SUMIF('20.01'!$P:$P,$B:$B,'20.01'!$E:$E)</f>
        <v>0</v>
      </c>
      <c r="CN200" s="108">
        <f>SUMIF('20.01'!$Q:$Q,$B:$B,'20.01'!$E:$E)</f>
        <v>0</v>
      </c>
      <c r="CO200" s="108">
        <f>SUMIF('20.01'!$AK:$AK,$B:$B,'20.01'!$E:$E)</f>
        <v>0</v>
      </c>
      <c r="CP200" s="108">
        <f>SUMIF('20.01'!$U:$U,$B:$B,'20.01'!$E:$E)</f>
        <v>0</v>
      </c>
      <c r="CQ200" s="108">
        <f>SUMIF('20.01'!$R:$R,$B:$B,'20.01'!$E:$E)</f>
        <v>0</v>
      </c>
      <c r="CR200" s="108">
        <f>SUMIF('20.01'!$V:$V,$B:$B,'20.01'!$E:$E)</f>
        <v>0</v>
      </c>
      <c r="CS200" s="108">
        <f t="shared" si="302"/>
        <v>0</v>
      </c>
      <c r="CT200" s="108">
        <f>SUMIF('20.01'!$AQ:$AQ,$B:$B,'20.01'!$E:$E)</f>
        <v>0</v>
      </c>
      <c r="CU200" s="108">
        <f>SUMIF('20.01'!$AC:$AC,$B:$B,'20.01'!$E:$E)</f>
        <v>0</v>
      </c>
      <c r="CV200" s="108">
        <f>SUMIF('20.01'!$AS:$AS,$B:$B,'20.01'!$E:$E)</f>
        <v>0</v>
      </c>
      <c r="CW200" s="108">
        <f t="shared" si="303"/>
        <v>0</v>
      </c>
      <c r="CX200" s="108">
        <f>SUMIF('20.01'!$AB:$AB,$B:$B,'20.01'!$E:$E)</f>
        <v>0</v>
      </c>
      <c r="CY200" s="108">
        <f>SUMIF('20.01'!$AA:$AA,$B:$B,'20.01'!$E:$E)</f>
        <v>0</v>
      </c>
      <c r="CZ200" s="108">
        <f>SUMIF('20.01'!$AN:$AN,$B:$B,'20.01'!$E:$E)</f>
        <v>0</v>
      </c>
      <c r="DA200" s="108">
        <f>SUMIF('20.01'!$X:$X,$B:$B,'20.01'!$E:$E)</f>
        <v>0</v>
      </c>
      <c r="DB200" s="108">
        <f>SUMIF('20.01'!$Y:$Y,$B:$B,'20.01'!$E:$E)</f>
        <v>0</v>
      </c>
      <c r="DC200" s="108">
        <f t="shared" si="304"/>
        <v>416.69338012786517</v>
      </c>
      <c r="DD200" s="127">
        <f t="shared" si="305"/>
        <v>80609.623664332539</v>
      </c>
      <c r="DE200" s="127">
        <f t="shared" ref="DE200:DE216" si="324">FH200*$DE$255/$DC$255+FH200*$DE$249+FH200*$DE$250</f>
        <v>70094.423126624315</v>
      </c>
      <c r="DF200" s="127">
        <f t="shared" si="306"/>
        <v>98.467043332911217</v>
      </c>
      <c r="DG200" s="127">
        <f t="shared" si="258"/>
        <v>45.110775486554409</v>
      </c>
      <c r="DH200" s="127">
        <f t="shared" si="259"/>
        <v>53.356267846356808</v>
      </c>
      <c r="DI200" s="108">
        <f>SUMIF('20.01'!$AZ:$AZ,$B:$B,'20.01'!$E:$E)+FH200*$DI$249</f>
        <v>63.181358379648074</v>
      </c>
      <c r="DJ200" s="108">
        <f>SUMIF('20.01'!$AY:$AY,$B:$B,'20.01'!$E:$E)</f>
        <v>0</v>
      </c>
      <c r="DK200" s="108">
        <f t="shared" si="260"/>
        <v>90.741747515478281</v>
      </c>
      <c r="DL200" s="108">
        <f>SUMIF('20.01'!$AX:$AX,$B:$B,'20.01'!$E:$E)</f>
        <v>0</v>
      </c>
      <c r="DM200" s="108">
        <f t="shared" si="261"/>
        <v>10171.978410523025</v>
      </c>
      <c r="DN200" s="108">
        <f>SUMIF('20.01'!$BA:$BA,$B:$B,'20.01'!$E:$E)</f>
        <v>0</v>
      </c>
      <c r="DO200" s="108">
        <f t="shared" si="262"/>
        <v>90.831977957157591</v>
      </c>
      <c r="DP200" s="108">
        <f>SUMIF('20.01'!$AW:$AW,$B:$B,'20.01'!$E:$E)</f>
        <v>0</v>
      </c>
      <c r="DQ200" s="108">
        <f t="shared" si="307"/>
        <v>48137.109589474909</v>
      </c>
      <c r="DR200" s="108">
        <f t="shared" si="308"/>
        <v>39860.148490909247</v>
      </c>
      <c r="DS200" s="108">
        <f t="shared" si="263"/>
        <v>12818.730014637111</v>
      </c>
      <c r="DT200" s="108">
        <f t="shared" si="264"/>
        <v>27041.418476272134</v>
      </c>
      <c r="DU200" s="108">
        <f t="shared" si="309"/>
        <v>6766.4161617867012</v>
      </c>
      <c r="DV200" s="108">
        <f t="shared" si="310"/>
        <v>4017.4677367717227</v>
      </c>
      <c r="DW200" s="108">
        <f t="shared" si="311"/>
        <v>2748.948425014979</v>
      </c>
      <c r="DX200" s="108">
        <f t="shared" si="312"/>
        <v>569.59470150750008</v>
      </c>
      <c r="DY200" s="108">
        <f t="shared" si="313"/>
        <v>335.41662853583489</v>
      </c>
      <c r="DZ200" s="108">
        <f t="shared" si="314"/>
        <v>234.17807297166522</v>
      </c>
      <c r="EA200" s="108">
        <f t="shared" si="315"/>
        <v>450.51698608705584</v>
      </c>
      <c r="EB200" s="108">
        <f t="shared" si="316"/>
        <v>35.558974915021395</v>
      </c>
      <c r="EC200" s="108">
        <f t="shared" si="317"/>
        <v>454.87427426937677</v>
      </c>
      <c r="ED200" s="108">
        <f t="shared" si="250"/>
        <v>8189.1276105234838</v>
      </c>
      <c r="EE200" s="108">
        <f t="shared" si="265"/>
        <v>48612.605814719805</v>
      </c>
      <c r="EF200" s="108">
        <f t="shared" si="318"/>
        <v>26250.807139948694</v>
      </c>
      <c r="EG200" s="108">
        <f t="shared" si="266"/>
        <v>22361.798674771107</v>
      </c>
      <c r="EH200" s="108">
        <f t="shared" si="267"/>
        <v>0</v>
      </c>
      <c r="EI200" s="108">
        <f t="shared" si="319"/>
        <v>0</v>
      </c>
      <c r="EJ200" s="108">
        <f t="shared" si="268"/>
        <v>0</v>
      </c>
      <c r="EK200" s="108">
        <f t="shared" si="269"/>
        <v>0</v>
      </c>
      <c r="EL200" s="108">
        <f>SUMIF('20.01'!$BF:$BF,$B:$B,'20.01'!$E:$E)</f>
        <v>0</v>
      </c>
      <c r="EM200" s="108">
        <f>SUMIF('20.01'!$BH:$BH,$B:$B,'20.01'!$E:$E)</f>
        <v>1520</v>
      </c>
      <c r="EO200" s="115">
        <v>0</v>
      </c>
      <c r="EP200" s="107">
        <v>3.4064300865460271</v>
      </c>
      <c r="EQ200" s="108">
        <f t="shared" si="320"/>
        <v>635.80000000000007</v>
      </c>
      <c r="ER200" s="107">
        <v>3.0862359716758463</v>
      </c>
      <c r="ES200" s="108">
        <f t="shared" si="270"/>
        <v>635.80000000000007</v>
      </c>
      <c r="ET200" s="107">
        <v>0</v>
      </c>
      <c r="EU200" s="108">
        <f t="shared" si="271"/>
        <v>0</v>
      </c>
      <c r="EV200" s="108">
        <f t="shared" si="252"/>
        <v>635.79999999999995</v>
      </c>
      <c r="EW200" s="108">
        <f t="shared" si="253"/>
        <v>635.79999999999995</v>
      </c>
      <c r="EX200" s="108">
        <f t="shared" si="272"/>
        <v>635.79999999999995</v>
      </c>
      <c r="EY200" s="108">
        <f t="shared" si="273"/>
        <v>635.79999999999995</v>
      </c>
      <c r="EZ200" s="108">
        <f t="shared" si="274"/>
        <v>635.79999999999995</v>
      </c>
      <c r="FA200" s="108">
        <f t="shared" si="275"/>
        <v>635.79999999999995</v>
      </c>
      <c r="FB200" s="108">
        <f t="shared" si="276"/>
        <v>635.79999999999995</v>
      </c>
      <c r="FC200" s="108">
        <f t="shared" si="277"/>
        <v>635.79999999999995</v>
      </c>
      <c r="FD200" s="108">
        <f t="shared" si="278"/>
        <v>635.79999999999995</v>
      </c>
      <c r="FE200" s="108">
        <f t="shared" si="279"/>
        <v>635.79999999999995</v>
      </c>
      <c r="FF200" s="108">
        <f t="shared" si="280"/>
        <v>635.79999999999995</v>
      </c>
      <c r="FG200" s="108">
        <f t="shared" si="281"/>
        <v>635.79999999999995</v>
      </c>
      <c r="FH200" s="108">
        <f t="shared" si="321"/>
        <v>635.80000000000007</v>
      </c>
      <c r="FI200" s="108">
        <v>635.80000000000007</v>
      </c>
    </row>
    <row r="201" spans="1:165" ht="12" customHeight="1" x14ac:dyDescent="0.25">
      <c r="A201" s="22">
        <f t="shared" si="322"/>
        <v>196</v>
      </c>
      <c r="B201" s="10" t="s">
        <v>194</v>
      </c>
      <c r="C201" s="28">
        <v>2021</v>
      </c>
      <c r="D201" s="282"/>
      <c r="E201" s="126">
        <f t="shared" si="254"/>
        <v>2472.5</v>
      </c>
      <c r="F201" s="11">
        <f>SUMIF(Площади!$A:$A,$B:$B,Площади!$C:$C)</f>
        <v>2472.5</v>
      </c>
      <c r="G201" s="11">
        <f>SUMIF(Площади!$A:$A,$B:$B,Площади!$G:$G)</f>
        <v>0</v>
      </c>
      <c r="H201" s="11">
        <f>SUMIF(Площади!$A:$A,$B:$B,Площади!$F:$F)</f>
        <v>220.8</v>
      </c>
      <c r="I201" s="124" t="s">
        <v>496</v>
      </c>
      <c r="J201" s="12">
        <v>25.29</v>
      </c>
      <c r="K201" s="26">
        <v>4.32</v>
      </c>
      <c r="L201" s="26">
        <v>5.61</v>
      </c>
      <c r="M201" s="26">
        <v>7.16</v>
      </c>
      <c r="N201" s="26">
        <v>5.31</v>
      </c>
      <c r="O201" s="26">
        <v>2.67</v>
      </c>
      <c r="P201" s="26">
        <v>0</v>
      </c>
      <c r="Q201" s="26">
        <v>0</v>
      </c>
      <c r="R201" s="26">
        <v>0.22</v>
      </c>
      <c r="S201" s="35">
        <f t="shared" si="251"/>
        <v>26.301600000000001</v>
      </c>
      <c r="T201" s="33">
        <f t="shared" si="251"/>
        <v>4.4927999999999999</v>
      </c>
      <c r="U201" s="33">
        <f t="shared" si="251"/>
        <v>5.8344000000000005</v>
      </c>
      <c r="V201" s="33">
        <f t="shared" si="251"/>
        <v>7.4464000000000006</v>
      </c>
      <c r="W201" s="33">
        <f t="shared" si="251"/>
        <v>5.5223999999999993</v>
      </c>
      <c r="X201" s="33">
        <f t="shared" si="251"/>
        <v>2.7767999999999997</v>
      </c>
      <c r="Y201" s="33">
        <f t="shared" si="249"/>
        <v>0</v>
      </c>
      <c r="Z201" s="33">
        <f t="shared" si="249"/>
        <v>0</v>
      </c>
      <c r="AA201" s="33">
        <f t="shared" si="249"/>
        <v>0.2288</v>
      </c>
      <c r="AB201" s="36"/>
      <c r="AC201" s="36"/>
      <c r="AD201" s="122" t="s">
        <v>396</v>
      </c>
      <c r="AE201" s="37">
        <v>0</v>
      </c>
      <c r="AF201" s="38" t="s">
        <v>396</v>
      </c>
      <c r="AG201" s="282"/>
      <c r="AH201" s="26">
        <v>34.24</v>
      </c>
      <c r="AI201" s="26">
        <v>34.24</v>
      </c>
      <c r="AJ201" s="26">
        <v>2190</v>
      </c>
      <c r="AK201" s="26">
        <v>35.89</v>
      </c>
      <c r="AL201" s="26">
        <v>5.93</v>
      </c>
      <c r="AM201" s="282"/>
      <c r="AN201" s="15">
        <v>1.2999999999999999E-2</v>
      </c>
      <c r="AO201" s="15">
        <v>1.2999999999999999E-2</v>
      </c>
      <c r="AP201" s="16">
        <f t="shared" si="282"/>
        <v>7.7870000000000001E-4</v>
      </c>
      <c r="AQ201" s="15">
        <f t="shared" si="283"/>
        <v>2.5999999999999999E-2</v>
      </c>
      <c r="AR201" s="15">
        <v>0.68300000000000005</v>
      </c>
      <c r="AS201" s="282"/>
      <c r="AT201" s="13">
        <f t="shared" si="284"/>
        <v>2.8704000000000001</v>
      </c>
      <c r="AU201" s="13">
        <f t="shared" si="285"/>
        <v>2.8704000000000001</v>
      </c>
      <c r="AV201" s="13">
        <f t="shared" si="286"/>
        <v>0.17193696</v>
      </c>
      <c r="AW201" s="13">
        <f t="shared" si="287"/>
        <v>5.7408000000000001</v>
      </c>
      <c r="AX201" s="13">
        <f t="shared" si="288"/>
        <v>150.80640000000002</v>
      </c>
      <c r="AY201" s="26">
        <f t="shared" si="289"/>
        <v>3.9750251162790698E-2</v>
      </c>
      <c r="AZ201" s="26">
        <f t="shared" si="290"/>
        <v>3.9750251162790698E-2</v>
      </c>
      <c r="BA201" s="26">
        <f t="shared" si="291"/>
        <v>0.15229198883720929</v>
      </c>
      <c r="BB201" s="26">
        <f t="shared" si="292"/>
        <v>8.3331572093023262E-2</v>
      </c>
      <c r="BC201" s="26">
        <f t="shared" si="293"/>
        <v>0.36169138604651169</v>
      </c>
      <c r="BD201" s="282"/>
      <c r="BE201" s="108">
        <f t="shared" si="294"/>
        <v>29340.029587986548</v>
      </c>
      <c r="BF201" s="108">
        <f t="shared" si="295"/>
        <v>29340.029587986548</v>
      </c>
      <c r="BG201" s="108">
        <f t="shared" si="255"/>
        <v>12778.143555485402</v>
      </c>
      <c r="BH201" s="108">
        <f t="shared" si="256"/>
        <v>2125.0245348447761</v>
      </c>
      <c r="BI201" s="108">
        <f t="shared" si="257"/>
        <v>758.03077724760476</v>
      </c>
      <c r="BJ201" s="108">
        <f t="shared" si="323"/>
        <v>6227.9607204087679</v>
      </c>
      <c r="BK201" s="108">
        <f>SUMIF('20.01'!$K:$K,$B:$B,'20.01'!$E:$E)</f>
        <v>7450.87</v>
      </c>
      <c r="BL201" s="108">
        <f t="shared" si="296"/>
        <v>0</v>
      </c>
      <c r="BM201" s="108">
        <f>SUMIF('20.01'!$AI:$AI,$B:$B,'20.01'!$E:$E)</f>
        <v>0</v>
      </c>
      <c r="BN201" s="108">
        <f>SUMIF('20.01'!$L:$L,$B:$B,'20.01'!$E:$E)</f>
        <v>0</v>
      </c>
      <c r="BO201" s="108">
        <f>SUMIF('20.01'!$M:$M,$B:$B,'20.01'!$E:$E)</f>
        <v>0</v>
      </c>
      <c r="BP201" s="108">
        <f>SUMIF('20.01'!$N:$N,$B:$B,'20.01'!$E:$E)</f>
        <v>0</v>
      </c>
      <c r="BQ201" s="108">
        <f>SUMIF('20.01'!$O:$O,$B:$B,'20.01'!$E:$E)</f>
        <v>0</v>
      </c>
      <c r="BR201" s="108">
        <f>SUMIF('20.01'!$T:$T,$B:$B,'20.01'!$E:$E)</f>
        <v>0</v>
      </c>
      <c r="BS201" s="108">
        <f>SUMIF('20.01'!$AT:$AT,$B:$B,'20.01'!$E:$E)</f>
        <v>0</v>
      </c>
      <c r="BT201" s="108">
        <f>SUMIF('20.01'!$AO:$AO,$B:$B,'20.01'!$E:$E)</f>
        <v>0</v>
      </c>
      <c r="BU201" s="108">
        <f t="shared" si="297"/>
        <v>0</v>
      </c>
      <c r="BV201" s="108">
        <f>SUMIF('20.01'!$AE:$AE,$B:$B,'20.01'!$E:$E)</f>
        <v>0</v>
      </c>
      <c r="BW201" s="108">
        <f>SUMIF('20.01'!$AF:$AF,$B:$B,'20.01'!$E:$E)</f>
        <v>0</v>
      </c>
      <c r="BX201" s="108">
        <f>SUMIF('20.01'!$AG:$AG,$B:$B,'20.01'!$E:$E)</f>
        <v>0</v>
      </c>
      <c r="BY201" s="108">
        <f t="shared" si="298"/>
        <v>0</v>
      </c>
      <c r="BZ201" s="108">
        <f>SUMIF('20.01'!$AH:$AH,$B:$B,'20.01'!$E:$E)</f>
        <v>0</v>
      </c>
      <c r="CA201" s="108">
        <f>SUMIF('20.01'!$AP:$AP,$B:$B,'20.01'!$E:$E)</f>
        <v>0</v>
      </c>
      <c r="CB201" s="108">
        <f>SUMIF('20.01'!$AD:$AD,$B:$B,'20.01'!$E:$E)</f>
        <v>0</v>
      </c>
      <c r="CC201" s="108">
        <f t="shared" si="299"/>
        <v>0</v>
      </c>
      <c r="CD201" s="108">
        <f>SUMIF('20.01'!$Z:$Z,$B:$B,'20.01'!$E:$E)</f>
        <v>0</v>
      </c>
      <c r="CE201" s="108">
        <f>SUMIF('20.01'!$S:$S,$B:$B,'20.01'!$E:$E)</f>
        <v>0</v>
      </c>
      <c r="CF201" s="108">
        <f t="shared" si="300"/>
        <v>0</v>
      </c>
      <c r="CG201" s="108">
        <f>SUMIF('20.01'!$AJ:$AJ,$B:$B,'20.01'!$E:$E)</f>
        <v>0</v>
      </c>
      <c r="CH201" s="108">
        <f>SUMIF('20.01'!$AL:$AL,$B:$B,'20.01'!$E:$E)</f>
        <v>0</v>
      </c>
      <c r="CI201" s="108">
        <f>SUMIF('20.01'!$AM:$AM,$B:$B,'20.01'!$E:$E)</f>
        <v>0</v>
      </c>
      <c r="CJ201" s="108">
        <f>SUMIF('20.01'!$W:$W,$B:$B,'20.01'!$E:$E)</f>
        <v>0</v>
      </c>
      <c r="CK201" s="108">
        <f>SUMIF('20.01'!$AR:$AR,$B:$B,'20.01'!$E:$E)</f>
        <v>0</v>
      </c>
      <c r="CL201" s="108">
        <f t="shared" si="301"/>
        <v>0</v>
      </c>
      <c r="CM201" s="108">
        <f>SUMIF('20.01'!$P:$P,$B:$B,'20.01'!$E:$E)</f>
        <v>0</v>
      </c>
      <c r="CN201" s="108">
        <f>SUMIF('20.01'!$Q:$Q,$B:$B,'20.01'!$E:$E)</f>
        <v>0</v>
      </c>
      <c r="CO201" s="108">
        <f>SUMIF('20.01'!$AK:$AK,$B:$B,'20.01'!$E:$E)</f>
        <v>0</v>
      </c>
      <c r="CP201" s="108">
        <f>SUMIF('20.01'!$U:$U,$B:$B,'20.01'!$E:$E)</f>
        <v>0</v>
      </c>
      <c r="CQ201" s="108">
        <f>SUMIF('20.01'!$R:$R,$B:$B,'20.01'!$E:$E)</f>
        <v>0</v>
      </c>
      <c r="CR201" s="108">
        <f>SUMIF('20.01'!$V:$V,$B:$B,'20.01'!$E:$E)</f>
        <v>0</v>
      </c>
      <c r="CS201" s="108">
        <f t="shared" si="302"/>
        <v>0</v>
      </c>
      <c r="CT201" s="108">
        <f>SUMIF('20.01'!$AQ:$AQ,$B:$B,'20.01'!$E:$E)</f>
        <v>0</v>
      </c>
      <c r="CU201" s="108">
        <f>SUMIF('20.01'!$AC:$AC,$B:$B,'20.01'!$E:$E)</f>
        <v>0</v>
      </c>
      <c r="CV201" s="108">
        <f>SUMIF('20.01'!$AS:$AS,$B:$B,'20.01'!$E:$E)</f>
        <v>0</v>
      </c>
      <c r="CW201" s="108">
        <f t="shared" si="303"/>
        <v>0</v>
      </c>
      <c r="CX201" s="108">
        <f>SUMIF('20.01'!$AB:$AB,$B:$B,'20.01'!$E:$E)</f>
        <v>0</v>
      </c>
      <c r="CY201" s="108">
        <f>SUMIF('20.01'!$AA:$AA,$B:$B,'20.01'!$E:$E)</f>
        <v>0</v>
      </c>
      <c r="CZ201" s="108">
        <f>SUMIF('20.01'!$AN:$AN,$B:$B,'20.01'!$E:$E)</f>
        <v>0</v>
      </c>
      <c r="DA201" s="108">
        <f>SUMIF('20.01'!$X:$X,$B:$B,'20.01'!$E:$E)</f>
        <v>0</v>
      </c>
      <c r="DB201" s="108">
        <f>SUMIF('20.01'!$Y:$Y,$B:$B,'20.01'!$E:$E)</f>
        <v>0</v>
      </c>
      <c r="DC201" s="108">
        <f t="shared" si="304"/>
        <v>0</v>
      </c>
      <c r="DD201" s="127">
        <f t="shared" si="305"/>
        <v>359173.64621903456</v>
      </c>
      <c r="DE201" s="127">
        <f t="shared" si="324"/>
        <v>272583.29849100125</v>
      </c>
      <c r="DF201" s="127">
        <f t="shared" si="306"/>
        <v>382.91878678927799</v>
      </c>
      <c r="DG201" s="127">
        <f t="shared" si="258"/>
        <v>175.42685182526859</v>
      </c>
      <c r="DH201" s="127">
        <f t="shared" si="259"/>
        <v>207.49193496400943</v>
      </c>
      <c r="DI201" s="108">
        <f>SUMIF('20.01'!$AZ:$AZ,$B:$B,'20.01'!$E:$E)+FH201*$DI$249</f>
        <v>45944.51976186486</v>
      </c>
      <c r="DJ201" s="108">
        <f>SUMIF('20.01'!$AY:$AY,$B:$B,'20.01'!$E:$E)</f>
        <v>0</v>
      </c>
      <c r="DK201" s="108">
        <f t="shared" si="260"/>
        <v>352.8766447499529</v>
      </c>
      <c r="DL201" s="108">
        <f>SUMIF('20.01'!$AX:$AX,$B:$B,'20.01'!$E:$E)</f>
        <v>0</v>
      </c>
      <c r="DM201" s="108">
        <f t="shared" si="261"/>
        <v>39556.805001601409</v>
      </c>
      <c r="DN201" s="108">
        <f>SUMIF('20.01'!$BA:$BA,$B:$B,'20.01'!$E:$E)</f>
        <v>0</v>
      </c>
      <c r="DO201" s="108">
        <f t="shared" si="262"/>
        <v>353.22753302779512</v>
      </c>
      <c r="DP201" s="108">
        <f>SUMIF('20.01'!$AW:$AW,$B:$B,'20.01'!$E:$E)</f>
        <v>0</v>
      </c>
      <c r="DQ201" s="108">
        <f t="shared" si="307"/>
        <v>187195.66445419425</v>
      </c>
      <c r="DR201" s="108">
        <f t="shared" si="308"/>
        <v>155008.20563663589</v>
      </c>
      <c r="DS201" s="108">
        <f t="shared" si="263"/>
        <v>49849.496636033742</v>
      </c>
      <c r="DT201" s="108">
        <f t="shared" si="264"/>
        <v>105158.70900060215</v>
      </c>
      <c r="DU201" s="108">
        <f t="shared" si="309"/>
        <v>26313.249386627271</v>
      </c>
      <c r="DV201" s="108">
        <f t="shared" si="310"/>
        <v>15623.134600767668</v>
      </c>
      <c r="DW201" s="108">
        <f t="shared" si="311"/>
        <v>10690.114785859601</v>
      </c>
      <c r="DX201" s="108">
        <f t="shared" si="312"/>
        <v>2215.0407352584048</v>
      </c>
      <c r="DY201" s="108">
        <f t="shared" si="313"/>
        <v>1304.3686914986656</v>
      </c>
      <c r="DZ201" s="108">
        <f t="shared" si="314"/>
        <v>910.67204375973915</v>
      </c>
      <c r="EA201" s="108">
        <f t="shared" si="315"/>
        <v>1751.9711357348938</v>
      </c>
      <c r="EB201" s="108">
        <f t="shared" si="316"/>
        <v>138.28179534034348</v>
      </c>
      <c r="EC201" s="108">
        <f t="shared" si="317"/>
        <v>1768.915764597411</v>
      </c>
      <c r="ED201" s="108">
        <f>FH201*$ED$249</f>
        <v>31845.891816639371</v>
      </c>
      <c r="EE201" s="108">
        <f t="shared" si="265"/>
        <v>189044.7748928825</v>
      </c>
      <c r="EF201" s="108">
        <f t="shared" si="318"/>
        <v>102084.17844215655</v>
      </c>
      <c r="EG201" s="108">
        <f t="shared" si="266"/>
        <v>86960.596450725949</v>
      </c>
      <c r="EH201" s="108">
        <f t="shared" si="267"/>
        <v>0</v>
      </c>
      <c r="EI201" s="108">
        <f t="shared" si="319"/>
        <v>0</v>
      </c>
      <c r="EJ201" s="108">
        <f t="shared" si="268"/>
        <v>0</v>
      </c>
      <c r="EK201" s="108">
        <f t="shared" si="269"/>
        <v>0</v>
      </c>
      <c r="EL201" s="108">
        <f>SUMIF('20.01'!$BF:$BF,$B:$B,'20.01'!$E:$E)</f>
        <v>0</v>
      </c>
      <c r="EM201" s="108">
        <f>SUMIF('20.01'!$BH:$BH,$B:$B,'20.01'!$E:$E)</f>
        <v>5700</v>
      </c>
      <c r="EO201" s="115">
        <v>0</v>
      </c>
      <c r="EP201" s="107">
        <v>3.4058671840892552</v>
      </c>
      <c r="EQ201" s="108">
        <f t="shared" si="320"/>
        <v>2472.5</v>
      </c>
      <c r="ER201" s="107">
        <v>3.0857331069609506</v>
      </c>
      <c r="ES201" s="108">
        <f t="shared" si="270"/>
        <v>2472.5</v>
      </c>
      <c r="ET201" s="107">
        <v>0</v>
      </c>
      <c r="EU201" s="108">
        <f t="shared" si="271"/>
        <v>0</v>
      </c>
      <c r="EV201" s="108">
        <f t="shared" si="252"/>
        <v>2472.5</v>
      </c>
      <c r="EW201" s="108">
        <f t="shared" si="253"/>
        <v>2472.5</v>
      </c>
      <c r="EX201" s="108">
        <f t="shared" si="272"/>
        <v>2472.5</v>
      </c>
      <c r="EY201" s="108">
        <f t="shared" si="273"/>
        <v>2472.5</v>
      </c>
      <c r="EZ201" s="108">
        <f t="shared" si="274"/>
        <v>2472.5</v>
      </c>
      <c r="FA201" s="108">
        <f t="shared" si="275"/>
        <v>2472.5</v>
      </c>
      <c r="FB201" s="108">
        <f t="shared" si="276"/>
        <v>2472.5</v>
      </c>
      <c r="FC201" s="108">
        <f t="shared" si="277"/>
        <v>2472.5</v>
      </c>
      <c r="FD201" s="108">
        <f t="shared" si="278"/>
        <v>2472.5</v>
      </c>
      <c r="FE201" s="108">
        <f t="shared" si="279"/>
        <v>2472.5</v>
      </c>
      <c r="FF201" s="108">
        <f t="shared" si="280"/>
        <v>2472.5</v>
      </c>
      <c r="FG201" s="108">
        <f t="shared" si="281"/>
        <v>2472.5</v>
      </c>
      <c r="FH201" s="108">
        <f t="shared" si="321"/>
        <v>2472.5</v>
      </c>
      <c r="FI201" s="108">
        <v>0</v>
      </c>
    </row>
    <row r="202" spans="1:165" ht="12" customHeight="1" x14ac:dyDescent="0.25">
      <c r="A202" s="22">
        <f t="shared" si="322"/>
        <v>197</v>
      </c>
      <c r="B202" s="10" t="s">
        <v>195</v>
      </c>
      <c r="C202" s="28">
        <v>2021</v>
      </c>
      <c r="D202" s="282"/>
      <c r="E202" s="126">
        <f t="shared" si="254"/>
        <v>632.29999999999995</v>
      </c>
      <c r="F202" s="11">
        <f>SUMIF(Площади!$A:$A,$B:$B,Площади!$C:$C)</f>
        <v>632.29999999999995</v>
      </c>
      <c r="G202" s="11">
        <f>SUMIF(Площади!$A:$A,$B:$B,Площади!$G:$G)</f>
        <v>0</v>
      </c>
      <c r="H202" s="11">
        <f>SUMIF(Площади!$A:$A,$B:$B,Площади!$F:$F)</f>
        <v>41.3</v>
      </c>
      <c r="I202" s="124" t="s">
        <v>496</v>
      </c>
      <c r="J202" s="12">
        <v>25.29</v>
      </c>
      <c r="K202" s="26">
        <v>4.32</v>
      </c>
      <c r="L202" s="26">
        <v>5.61</v>
      </c>
      <c r="M202" s="26">
        <v>7.16</v>
      </c>
      <c r="N202" s="26">
        <v>5.31</v>
      </c>
      <c r="O202" s="26">
        <v>2.67</v>
      </c>
      <c r="P202" s="26">
        <v>0</v>
      </c>
      <c r="Q202" s="26">
        <v>0</v>
      </c>
      <c r="R202" s="26">
        <v>0.22</v>
      </c>
      <c r="S202" s="35">
        <f t="shared" si="251"/>
        <v>26.301600000000001</v>
      </c>
      <c r="T202" s="33">
        <f t="shared" si="251"/>
        <v>4.4927999999999999</v>
      </c>
      <c r="U202" s="33">
        <f t="shared" si="251"/>
        <v>5.8344000000000005</v>
      </c>
      <c r="V202" s="33">
        <f t="shared" si="251"/>
        <v>7.4464000000000006</v>
      </c>
      <c r="W202" s="33">
        <f t="shared" si="251"/>
        <v>5.5223999999999993</v>
      </c>
      <c r="X202" s="33">
        <f t="shared" si="251"/>
        <v>2.7767999999999997</v>
      </c>
      <c r="Y202" s="33">
        <f t="shared" si="249"/>
        <v>0</v>
      </c>
      <c r="Z202" s="33">
        <f t="shared" si="249"/>
        <v>0</v>
      </c>
      <c r="AA202" s="33">
        <f t="shared" si="249"/>
        <v>0.2288</v>
      </c>
      <c r="AB202" s="36"/>
      <c r="AC202" s="36"/>
      <c r="AD202" s="122" t="s">
        <v>396</v>
      </c>
      <c r="AE202" s="37">
        <v>0</v>
      </c>
      <c r="AF202" s="38" t="s">
        <v>396</v>
      </c>
      <c r="AG202" s="282"/>
      <c r="AH202" s="26">
        <v>34.24</v>
      </c>
      <c r="AI202" s="26">
        <v>34.24</v>
      </c>
      <c r="AJ202" s="26">
        <v>2190</v>
      </c>
      <c r="AK202" s="26">
        <v>35.89</v>
      </c>
      <c r="AL202" s="26">
        <v>5.93</v>
      </c>
      <c r="AM202" s="282"/>
      <c r="AN202" s="15">
        <v>1.2999999999999999E-2</v>
      </c>
      <c r="AO202" s="15">
        <v>1.2999999999999999E-2</v>
      </c>
      <c r="AP202" s="16">
        <f t="shared" si="282"/>
        <v>7.7870000000000001E-4</v>
      </c>
      <c r="AQ202" s="15">
        <f t="shared" si="283"/>
        <v>2.5999999999999999E-2</v>
      </c>
      <c r="AR202" s="15">
        <v>0.68300000000000005</v>
      </c>
      <c r="AS202" s="282"/>
      <c r="AT202" s="13">
        <f t="shared" si="284"/>
        <v>0.53689999999999993</v>
      </c>
      <c r="AU202" s="13">
        <f t="shared" si="285"/>
        <v>0.53689999999999993</v>
      </c>
      <c r="AV202" s="13">
        <f t="shared" si="286"/>
        <v>3.2160309999999998E-2</v>
      </c>
      <c r="AW202" s="13">
        <f t="shared" si="287"/>
        <v>1.0737999999999999</v>
      </c>
      <c r="AX202" s="13">
        <f t="shared" si="288"/>
        <v>28.207899999999999</v>
      </c>
      <c r="AY202" s="26">
        <f t="shared" si="289"/>
        <v>2.9073945911750752E-2</v>
      </c>
      <c r="AZ202" s="26">
        <f t="shared" si="290"/>
        <v>2.9073945911750752E-2</v>
      </c>
      <c r="BA202" s="26">
        <f t="shared" si="291"/>
        <v>0.11138870615214297</v>
      </c>
      <c r="BB202" s="26">
        <f t="shared" si="292"/>
        <v>6.0949995255416729E-2</v>
      </c>
      <c r="BC202" s="26">
        <f t="shared" si="293"/>
        <v>0.26454665032421321</v>
      </c>
      <c r="BD202" s="282"/>
      <c r="BE202" s="108">
        <f t="shared" si="294"/>
        <v>42761.091843269518</v>
      </c>
      <c r="BF202" s="108">
        <f t="shared" si="295"/>
        <v>42761.091843269518</v>
      </c>
      <c r="BG202" s="108">
        <f t="shared" si="255"/>
        <v>3267.7937998517373</v>
      </c>
      <c r="BH202" s="108">
        <f t="shared" si="256"/>
        <v>543.4390347350261</v>
      </c>
      <c r="BI202" s="108">
        <f t="shared" si="257"/>
        <v>193.85353304495877</v>
      </c>
      <c r="BJ202" s="108">
        <f t="shared" si="323"/>
        <v>1592.6954756378016</v>
      </c>
      <c r="BK202" s="108">
        <f>SUMIF('20.01'!$K:$K,$B:$B,'20.01'!$E:$E)</f>
        <v>37163.31</v>
      </c>
      <c r="BL202" s="108">
        <f t="shared" si="296"/>
        <v>0</v>
      </c>
      <c r="BM202" s="108">
        <f>SUMIF('20.01'!$AI:$AI,$B:$B,'20.01'!$E:$E)</f>
        <v>0</v>
      </c>
      <c r="BN202" s="108">
        <f>SUMIF('20.01'!$L:$L,$B:$B,'20.01'!$E:$E)</f>
        <v>0</v>
      </c>
      <c r="BO202" s="108">
        <f>SUMIF('20.01'!$M:$M,$B:$B,'20.01'!$E:$E)</f>
        <v>0</v>
      </c>
      <c r="BP202" s="108">
        <f>SUMIF('20.01'!$N:$N,$B:$B,'20.01'!$E:$E)</f>
        <v>0</v>
      </c>
      <c r="BQ202" s="108">
        <f>SUMIF('20.01'!$O:$O,$B:$B,'20.01'!$E:$E)</f>
        <v>0</v>
      </c>
      <c r="BR202" s="108">
        <f>SUMIF('20.01'!$T:$T,$B:$B,'20.01'!$E:$E)</f>
        <v>0</v>
      </c>
      <c r="BS202" s="108">
        <f>SUMIF('20.01'!$AT:$AT,$B:$B,'20.01'!$E:$E)</f>
        <v>0</v>
      </c>
      <c r="BT202" s="108">
        <f>SUMIF('20.01'!$AO:$AO,$B:$B,'20.01'!$E:$E)</f>
        <v>0</v>
      </c>
      <c r="BU202" s="108">
        <f t="shared" si="297"/>
        <v>0</v>
      </c>
      <c r="BV202" s="108">
        <f>SUMIF('20.01'!$AE:$AE,$B:$B,'20.01'!$E:$E)</f>
        <v>0</v>
      </c>
      <c r="BW202" s="108">
        <f>SUMIF('20.01'!$AF:$AF,$B:$B,'20.01'!$E:$E)</f>
        <v>0</v>
      </c>
      <c r="BX202" s="108">
        <f>SUMIF('20.01'!$AG:$AG,$B:$B,'20.01'!$E:$E)</f>
        <v>0</v>
      </c>
      <c r="BY202" s="108">
        <f t="shared" si="298"/>
        <v>0</v>
      </c>
      <c r="BZ202" s="108">
        <f>SUMIF('20.01'!$AH:$AH,$B:$B,'20.01'!$E:$E)</f>
        <v>0</v>
      </c>
      <c r="CA202" s="108">
        <f>SUMIF('20.01'!$AP:$AP,$B:$B,'20.01'!$E:$E)</f>
        <v>0</v>
      </c>
      <c r="CB202" s="108">
        <f>SUMIF('20.01'!$AD:$AD,$B:$B,'20.01'!$E:$E)</f>
        <v>0</v>
      </c>
      <c r="CC202" s="108">
        <f t="shared" si="299"/>
        <v>0</v>
      </c>
      <c r="CD202" s="108">
        <f>SUMIF('20.01'!$Z:$Z,$B:$B,'20.01'!$E:$E)</f>
        <v>0</v>
      </c>
      <c r="CE202" s="108">
        <f>SUMIF('20.01'!$S:$S,$B:$B,'20.01'!$E:$E)</f>
        <v>0</v>
      </c>
      <c r="CF202" s="108">
        <f t="shared" si="300"/>
        <v>0</v>
      </c>
      <c r="CG202" s="108">
        <f>SUMIF('20.01'!$AJ:$AJ,$B:$B,'20.01'!$E:$E)</f>
        <v>0</v>
      </c>
      <c r="CH202" s="108">
        <f>SUMIF('20.01'!$AL:$AL,$B:$B,'20.01'!$E:$E)</f>
        <v>0</v>
      </c>
      <c r="CI202" s="108">
        <f>SUMIF('20.01'!$AM:$AM,$B:$B,'20.01'!$E:$E)</f>
        <v>0</v>
      </c>
      <c r="CJ202" s="108">
        <f>SUMIF('20.01'!$W:$W,$B:$B,'20.01'!$E:$E)</f>
        <v>0</v>
      </c>
      <c r="CK202" s="108">
        <f>SUMIF('20.01'!$AR:$AR,$B:$B,'20.01'!$E:$E)</f>
        <v>0</v>
      </c>
      <c r="CL202" s="108">
        <f t="shared" si="301"/>
        <v>0</v>
      </c>
      <c r="CM202" s="108">
        <f>SUMIF('20.01'!$P:$P,$B:$B,'20.01'!$E:$E)</f>
        <v>0</v>
      </c>
      <c r="CN202" s="108">
        <f>SUMIF('20.01'!$Q:$Q,$B:$B,'20.01'!$E:$E)</f>
        <v>0</v>
      </c>
      <c r="CO202" s="108">
        <f>SUMIF('20.01'!$AK:$AK,$B:$B,'20.01'!$E:$E)</f>
        <v>0</v>
      </c>
      <c r="CP202" s="108">
        <f>SUMIF('20.01'!$U:$U,$B:$B,'20.01'!$E:$E)</f>
        <v>0</v>
      </c>
      <c r="CQ202" s="108">
        <f>SUMIF('20.01'!$R:$R,$B:$B,'20.01'!$E:$E)</f>
        <v>0</v>
      </c>
      <c r="CR202" s="108">
        <f>SUMIF('20.01'!$V:$V,$B:$B,'20.01'!$E:$E)</f>
        <v>0</v>
      </c>
      <c r="CS202" s="108">
        <f t="shared" si="302"/>
        <v>0</v>
      </c>
      <c r="CT202" s="108">
        <f>SUMIF('20.01'!$AQ:$AQ,$B:$B,'20.01'!$E:$E)</f>
        <v>0</v>
      </c>
      <c r="CU202" s="108">
        <f>SUMIF('20.01'!$AC:$AC,$B:$B,'20.01'!$E:$E)</f>
        <v>0</v>
      </c>
      <c r="CV202" s="108">
        <f>SUMIF('20.01'!$AS:$AS,$B:$B,'20.01'!$E:$E)</f>
        <v>0</v>
      </c>
      <c r="CW202" s="108">
        <f t="shared" si="303"/>
        <v>0</v>
      </c>
      <c r="CX202" s="108">
        <f>SUMIF('20.01'!$AB:$AB,$B:$B,'20.01'!$E:$E)</f>
        <v>0</v>
      </c>
      <c r="CY202" s="108">
        <f>SUMIF('20.01'!$AA:$AA,$B:$B,'20.01'!$E:$E)</f>
        <v>0</v>
      </c>
      <c r="CZ202" s="108">
        <f>SUMIF('20.01'!$AN:$AN,$B:$B,'20.01'!$E:$E)</f>
        <v>0</v>
      </c>
      <c r="DA202" s="108">
        <f>SUMIF('20.01'!$X:$X,$B:$B,'20.01'!$E:$E)</f>
        <v>0</v>
      </c>
      <c r="DB202" s="108">
        <f>SUMIF('20.01'!$Y:$Y,$B:$B,'20.01'!$E:$E)</f>
        <v>0</v>
      </c>
      <c r="DC202" s="108">
        <f t="shared" si="304"/>
        <v>0</v>
      </c>
      <c r="DD202" s="127">
        <f t="shared" si="305"/>
        <v>80165.877702040671</v>
      </c>
      <c r="DE202" s="127">
        <f t="shared" si="324"/>
        <v>69708.562036748277</v>
      </c>
      <c r="DF202" s="127">
        <f t="shared" si="306"/>
        <v>97.924994494180183</v>
      </c>
      <c r="DG202" s="127">
        <f t="shared" si="258"/>
        <v>44.862446272646039</v>
      </c>
      <c r="DH202" s="127">
        <f t="shared" si="259"/>
        <v>53.062548221534144</v>
      </c>
      <c r="DI202" s="108">
        <f>SUMIF('20.01'!$AZ:$AZ,$B:$B,'20.01'!$E:$E)+FH202*$DI$249</f>
        <v>62.833552852235734</v>
      </c>
      <c r="DJ202" s="108">
        <f>SUMIF('20.01'!$AY:$AY,$B:$B,'20.01'!$E:$E)</f>
        <v>0</v>
      </c>
      <c r="DK202" s="108">
        <f t="shared" si="260"/>
        <v>90.242225470331746</v>
      </c>
      <c r="DL202" s="108">
        <f>SUMIF('20.01'!$AX:$AX,$B:$B,'20.01'!$E:$E)</f>
        <v>0</v>
      </c>
      <c r="DM202" s="108">
        <f t="shared" si="261"/>
        <v>10115.982933271011</v>
      </c>
      <c r="DN202" s="108">
        <f>SUMIF('20.01'!$BA:$BA,$B:$B,'20.01'!$E:$E)</f>
        <v>0</v>
      </c>
      <c r="DO202" s="108">
        <f t="shared" si="262"/>
        <v>90.331959204640995</v>
      </c>
      <c r="DP202" s="108">
        <f>SUMIF('20.01'!$AW:$AW,$B:$B,'20.01'!$E:$E)</f>
        <v>0</v>
      </c>
      <c r="DQ202" s="108">
        <f t="shared" si="307"/>
        <v>47872.120782360777</v>
      </c>
      <c r="DR202" s="108">
        <f t="shared" si="308"/>
        <v>39640.723326206222</v>
      </c>
      <c r="DS202" s="108">
        <f t="shared" si="263"/>
        <v>12748.164498671036</v>
      </c>
      <c r="DT202" s="108">
        <f t="shared" si="264"/>
        <v>26892.558827535184</v>
      </c>
      <c r="DU202" s="108">
        <f t="shared" si="309"/>
        <v>6729.1678815629621</v>
      </c>
      <c r="DV202" s="108">
        <f t="shared" si="310"/>
        <v>3995.3520760628503</v>
      </c>
      <c r="DW202" s="108">
        <f t="shared" si="311"/>
        <v>2733.8158055001118</v>
      </c>
      <c r="DX202" s="108">
        <f t="shared" si="312"/>
        <v>566.45915344950026</v>
      </c>
      <c r="DY202" s="108">
        <f t="shared" si="313"/>
        <v>333.57020167223715</v>
      </c>
      <c r="DZ202" s="108">
        <f t="shared" si="314"/>
        <v>232.88895177726317</v>
      </c>
      <c r="EA202" s="108">
        <f t="shared" si="315"/>
        <v>448.03694605669301</v>
      </c>
      <c r="EB202" s="108">
        <f t="shared" si="316"/>
        <v>35.363227176420303</v>
      </c>
      <c r="EC202" s="108">
        <f t="shared" si="317"/>
        <v>452.37024790897601</v>
      </c>
      <c r="ED202" s="108">
        <f t="shared" ref="ED202:ED230" si="325">FH202*$ED$249</f>
        <v>8144.0474805504855</v>
      </c>
      <c r="EE202" s="108">
        <f t="shared" si="265"/>
        <v>48344.99945996749</v>
      </c>
      <c r="EF202" s="108">
        <f t="shared" si="318"/>
        <v>26106.299708382445</v>
      </c>
      <c r="EG202" s="108">
        <f t="shared" si="266"/>
        <v>22238.699751585045</v>
      </c>
      <c r="EH202" s="108">
        <f t="shared" si="267"/>
        <v>0</v>
      </c>
      <c r="EI202" s="108">
        <f t="shared" si="319"/>
        <v>0</v>
      </c>
      <c r="EJ202" s="108">
        <f t="shared" si="268"/>
        <v>0</v>
      </c>
      <c r="EK202" s="108">
        <f t="shared" si="269"/>
        <v>0</v>
      </c>
      <c r="EL202" s="108">
        <f>SUMIF('20.01'!$BF:$BF,$B:$B,'20.01'!$E:$E)</f>
        <v>0</v>
      </c>
      <c r="EM202" s="108">
        <f>SUMIF('20.01'!$BH:$BH,$B:$B,'20.01'!$E:$E)</f>
        <v>1710</v>
      </c>
      <c r="EO202" s="115">
        <v>0</v>
      </c>
      <c r="EP202" s="107">
        <v>3.4064074518471741</v>
      </c>
      <c r="EQ202" s="108">
        <f t="shared" si="320"/>
        <v>632.30000000000007</v>
      </c>
      <c r="ER202" s="107">
        <v>3.0862418692769187</v>
      </c>
      <c r="ES202" s="108">
        <f t="shared" si="270"/>
        <v>632.30000000000007</v>
      </c>
      <c r="ET202" s="107">
        <v>0</v>
      </c>
      <c r="EU202" s="108">
        <f t="shared" si="271"/>
        <v>0</v>
      </c>
      <c r="EV202" s="108">
        <f t="shared" si="252"/>
        <v>632.29999999999995</v>
      </c>
      <c r="EW202" s="108">
        <f t="shared" si="253"/>
        <v>632.29999999999995</v>
      </c>
      <c r="EX202" s="108">
        <f t="shared" si="272"/>
        <v>632.29999999999995</v>
      </c>
      <c r="EY202" s="108">
        <f t="shared" si="273"/>
        <v>632.29999999999995</v>
      </c>
      <c r="EZ202" s="108">
        <f t="shared" si="274"/>
        <v>632.29999999999995</v>
      </c>
      <c r="FA202" s="108">
        <f t="shared" si="275"/>
        <v>632.29999999999995</v>
      </c>
      <c r="FB202" s="108">
        <f t="shared" si="276"/>
        <v>632.29999999999995</v>
      </c>
      <c r="FC202" s="108">
        <f t="shared" si="277"/>
        <v>632.29999999999995</v>
      </c>
      <c r="FD202" s="108">
        <f t="shared" si="278"/>
        <v>632.29999999999995</v>
      </c>
      <c r="FE202" s="108">
        <f t="shared" si="279"/>
        <v>632.29999999999995</v>
      </c>
      <c r="FF202" s="108">
        <f t="shared" si="280"/>
        <v>632.29999999999995</v>
      </c>
      <c r="FG202" s="108">
        <f t="shared" si="281"/>
        <v>632.29999999999995</v>
      </c>
      <c r="FH202" s="108">
        <f t="shared" si="321"/>
        <v>632.30000000000007</v>
      </c>
      <c r="FI202" s="108">
        <v>0</v>
      </c>
    </row>
    <row r="203" spans="1:165" ht="12" customHeight="1" x14ac:dyDescent="0.25">
      <c r="A203" s="22">
        <f t="shared" si="322"/>
        <v>198</v>
      </c>
      <c r="B203" s="10" t="s">
        <v>196</v>
      </c>
      <c r="C203" s="28">
        <v>2021</v>
      </c>
      <c r="D203" s="282"/>
      <c r="E203" s="126">
        <f t="shared" si="254"/>
        <v>651.9</v>
      </c>
      <c r="F203" s="11">
        <f>SUMIF(Площади!$A:$A,$B:$B,Площади!$C:$C)</f>
        <v>651.9</v>
      </c>
      <c r="G203" s="11">
        <f>SUMIF(Площади!$A:$A,$B:$B,Площади!$G:$G)</f>
        <v>0</v>
      </c>
      <c r="H203" s="11">
        <f>SUMIF(Площади!$A:$A,$B:$B,Площади!$F:$F)</f>
        <v>53.7</v>
      </c>
      <c r="I203" s="124" t="s">
        <v>496</v>
      </c>
      <c r="J203" s="12">
        <v>25.29</v>
      </c>
      <c r="K203" s="26">
        <v>4.32</v>
      </c>
      <c r="L203" s="26">
        <v>5.61</v>
      </c>
      <c r="M203" s="26">
        <v>7.16</v>
      </c>
      <c r="N203" s="26">
        <v>5.31</v>
      </c>
      <c r="O203" s="26">
        <v>2.67</v>
      </c>
      <c r="P203" s="26">
        <v>0</v>
      </c>
      <c r="Q203" s="26">
        <v>0</v>
      </c>
      <c r="R203" s="26">
        <v>0.22</v>
      </c>
      <c r="S203" s="35">
        <f t="shared" si="251"/>
        <v>26.301600000000001</v>
      </c>
      <c r="T203" s="33">
        <f t="shared" si="251"/>
        <v>4.4927999999999999</v>
      </c>
      <c r="U203" s="33">
        <f t="shared" si="251"/>
        <v>5.8344000000000005</v>
      </c>
      <c r="V203" s="33">
        <f t="shared" si="251"/>
        <v>7.4464000000000006</v>
      </c>
      <c r="W203" s="33">
        <f t="shared" si="251"/>
        <v>5.5223999999999993</v>
      </c>
      <c r="X203" s="33">
        <f t="shared" si="251"/>
        <v>2.7767999999999997</v>
      </c>
      <c r="Y203" s="33">
        <f t="shared" si="249"/>
        <v>0</v>
      </c>
      <c r="Z203" s="33">
        <f t="shared" si="249"/>
        <v>0</v>
      </c>
      <c r="AA203" s="33">
        <f t="shared" si="249"/>
        <v>0.2288</v>
      </c>
      <c r="AB203" s="36"/>
      <c r="AC203" s="36"/>
      <c r="AD203" s="122" t="s">
        <v>396</v>
      </c>
      <c r="AE203" s="37">
        <v>0</v>
      </c>
      <c r="AF203" s="38" t="s">
        <v>396</v>
      </c>
      <c r="AG203" s="282"/>
      <c r="AH203" s="26">
        <v>34.24</v>
      </c>
      <c r="AI203" s="26">
        <v>34.24</v>
      </c>
      <c r="AJ203" s="26">
        <v>2190</v>
      </c>
      <c r="AK203" s="26">
        <v>35.89</v>
      </c>
      <c r="AL203" s="26">
        <v>5.93</v>
      </c>
      <c r="AM203" s="282"/>
      <c r="AN203" s="15">
        <v>1.2999999999999999E-2</v>
      </c>
      <c r="AO203" s="15">
        <v>1.2999999999999999E-2</v>
      </c>
      <c r="AP203" s="16">
        <f t="shared" si="282"/>
        <v>7.7870000000000001E-4</v>
      </c>
      <c r="AQ203" s="15">
        <f t="shared" si="283"/>
        <v>2.5999999999999999E-2</v>
      </c>
      <c r="AR203" s="15">
        <v>0.68300000000000005</v>
      </c>
      <c r="AS203" s="282"/>
      <c r="AT203" s="13">
        <f t="shared" si="284"/>
        <v>0.69810000000000005</v>
      </c>
      <c r="AU203" s="13">
        <f t="shared" si="285"/>
        <v>0.69810000000000005</v>
      </c>
      <c r="AV203" s="13">
        <f t="shared" si="286"/>
        <v>4.1816190000000003E-2</v>
      </c>
      <c r="AW203" s="13">
        <f t="shared" si="287"/>
        <v>1.3962000000000001</v>
      </c>
      <c r="AX203" s="13">
        <f t="shared" si="288"/>
        <v>36.677100000000003</v>
      </c>
      <c r="AY203" s="26">
        <f t="shared" si="289"/>
        <v>3.6666580763920854E-2</v>
      </c>
      <c r="AZ203" s="26">
        <f t="shared" si="290"/>
        <v>3.6666580763920854E-2</v>
      </c>
      <c r="BA203" s="26">
        <f t="shared" si="291"/>
        <v>0.14047776668200646</v>
      </c>
      <c r="BB203" s="26">
        <f t="shared" si="292"/>
        <v>7.6867031753336409E-2</v>
      </c>
      <c r="BC203" s="26">
        <f t="shared" si="293"/>
        <v>0.33363277036355271</v>
      </c>
      <c r="BD203" s="282"/>
      <c r="BE203" s="108">
        <f t="shared" si="294"/>
        <v>26689.931571449313</v>
      </c>
      <c r="BF203" s="108">
        <f t="shared" si="295"/>
        <v>26689.931571449313</v>
      </c>
      <c r="BG203" s="108">
        <f t="shared" si="255"/>
        <v>3369.0886891085665</v>
      </c>
      <c r="BH203" s="108">
        <f t="shared" si="256"/>
        <v>560.28452750871952</v>
      </c>
      <c r="BI203" s="108">
        <f t="shared" si="257"/>
        <v>199.86259400918641</v>
      </c>
      <c r="BJ203" s="108">
        <f t="shared" si="323"/>
        <v>1642.0657608228412</v>
      </c>
      <c r="BK203" s="108">
        <f>SUMIF('20.01'!$K:$K,$B:$B,'20.01'!$E:$E)</f>
        <v>20918.63</v>
      </c>
      <c r="BL203" s="108">
        <f t="shared" si="296"/>
        <v>0</v>
      </c>
      <c r="BM203" s="108">
        <f>SUMIF('20.01'!$AI:$AI,$B:$B,'20.01'!$E:$E)</f>
        <v>0</v>
      </c>
      <c r="BN203" s="108">
        <f>SUMIF('20.01'!$L:$L,$B:$B,'20.01'!$E:$E)</f>
        <v>0</v>
      </c>
      <c r="BO203" s="108">
        <f>SUMIF('20.01'!$M:$M,$B:$B,'20.01'!$E:$E)</f>
        <v>0</v>
      </c>
      <c r="BP203" s="108">
        <f>SUMIF('20.01'!$N:$N,$B:$B,'20.01'!$E:$E)</f>
        <v>0</v>
      </c>
      <c r="BQ203" s="108">
        <f>SUMIF('20.01'!$O:$O,$B:$B,'20.01'!$E:$E)</f>
        <v>0</v>
      </c>
      <c r="BR203" s="108">
        <f>SUMIF('20.01'!$T:$T,$B:$B,'20.01'!$E:$E)</f>
        <v>0</v>
      </c>
      <c r="BS203" s="108">
        <f>SUMIF('20.01'!$AT:$AT,$B:$B,'20.01'!$E:$E)</f>
        <v>0</v>
      </c>
      <c r="BT203" s="108">
        <f>SUMIF('20.01'!$AO:$AO,$B:$B,'20.01'!$E:$E)</f>
        <v>0</v>
      </c>
      <c r="BU203" s="108">
        <f t="shared" si="297"/>
        <v>0</v>
      </c>
      <c r="BV203" s="108">
        <f>SUMIF('20.01'!$AE:$AE,$B:$B,'20.01'!$E:$E)</f>
        <v>0</v>
      </c>
      <c r="BW203" s="108">
        <f>SUMIF('20.01'!$AF:$AF,$B:$B,'20.01'!$E:$E)</f>
        <v>0</v>
      </c>
      <c r="BX203" s="108">
        <f>SUMIF('20.01'!$AG:$AG,$B:$B,'20.01'!$E:$E)</f>
        <v>0</v>
      </c>
      <c r="BY203" s="108">
        <f t="shared" si="298"/>
        <v>0</v>
      </c>
      <c r="BZ203" s="108">
        <f>SUMIF('20.01'!$AH:$AH,$B:$B,'20.01'!$E:$E)</f>
        <v>0</v>
      </c>
      <c r="CA203" s="108">
        <f>SUMIF('20.01'!$AP:$AP,$B:$B,'20.01'!$E:$E)</f>
        <v>0</v>
      </c>
      <c r="CB203" s="108">
        <f>SUMIF('20.01'!$AD:$AD,$B:$B,'20.01'!$E:$E)</f>
        <v>0</v>
      </c>
      <c r="CC203" s="108">
        <f t="shared" si="299"/>
        <v>0</v>
      </c>
      <c r="CD203" s="108">
        <f>SUMIF('20.01'!$Z:$Z,$B:$B,'20.01'!$E:$E)</f>
        <v>0</v>
      </c>
      <c r="CE203" s="108">
        <f>SUMIF('20.01'!$S:$S,$B:$B,'20.01'!$E:$E)</f>
        <v>0</v>
      </c>
      <c r="CF203" s="108">
        <f t="shared" si="300"/>
        <v>0</v>
      </c>
      <c r="CG203" s="108">
        <f>SUMIF('20.01'!$AJ:$AJ,$B:$B,'20.01'!$E:$E)</f>
        <v>0</v>
      </c>
      <c r="CH203" s="108">
        <f>SUMIF('20.01'!$AL:$AL,$B:$B,'20.01'!$E:$E)</f>
        <v>0</v>
      </c>
      <c r="CI203" s="108">
        <f>SUMIF('20.01'!$AM:$AM,$B:$B,'20.01'!$E:$E)</f>
        <v>0</v>
      </c>
      <c r="CJ203" s="108">
        <f>SUMIF('20.01'!$W:$W,$B:$B,'20.01'!$E:$E)</f>
        <v>0</v>
      </c>
      <c r="CK203" s="108">
        <f>SUMIF('20.01'!$AR:$AR,$B:$B,'20.01'!$E:$E)</f>
        <v>0</v>
      </c>
      <c r="CL203" s="108">
        <f t="shared" si="301"/>
        <v>0</v>
      </c>
      <c r="CM203" s="108">
        <f>SUMIF('20.01'!$P:$P,$B:$B,'20.01'!$E:$E)</f>
        <v>0</v>
      </c>
      <c r="CN203" s="108">
        <f>SUMIF('20.01'!$Q:$Q,$B:$B,'20.01'!$E:$E)</f>
        <v>0</v>
      </c>
      <c r="CO203" s="108">
        <f>SUMIF('20.01'!$AK:$AK,$B:$B,'20.01'!$E:$E)</f>
        <v>0</v>
      </c>
      <c r="CP203" s="108">
        <f>SUMIF('20.01'!$U:$U,$B:$B,'20.01'!$E:$E)</f>
        <v>0</v>
      </c>
      <c r="CQ203" s="108">
        <f>SUMIF('20.01'!$R:$R,$B:$B,'20.01'!$E:$E)</f>
        <v>0</v>
      </c>
      <c r="CR203" s="108">
        <f>SUMIF('20.01'!$V:$V,$B:$B,'20.01'!$E:$E)</f>
        <v>0</v>
      </c>
      <c r="CS203" s="108">
        <f t="shared" si="302"/>
        <v>0</v>
      </c>
      <c r="CT203" s="108">
        <f>SUMIF('20.01'!$AQ:$AQ,$B:$B,'20.01'!$E:$E)</f>
        <v>0</v>
      </c>
      <c r="CU203" s="108">
        <f>SUMIF('20.01'!$AC:$AC,$B:$B,'20.01'!$E:$E)</f>
        <v>0</v>
      </c>
      <c r="CV203" s="108">
        <f>SUMIF('20.01'!$AS:$AS,$B:$B,'20.01'!$E:$E)</f>
        <v>0</v>
      </c>
      <c r="CW203" s="108">
        <f t="shared" si="303"/>
        <v>0</v>
      </c>
      <c r="CX203" s="108">
        <f>SUMIF('20.01'!$AB:$AB,$B:$B,'20.01'!$E:$E)</f>
        <v>0</v>
      </c>
      <c r="CY203" s="108">
        <f>SUMIF('20.01'!$AA:$AA,$B:$B,'20.01'!$E:$E)</f>
        <v>0</v>
      </c>
      <c r="CZ203" s="108">
        <f>SUMIF('20.01'!$AN:$AN,$B:$B,'20.01'!$E:$E)</f>
        <v>0</v>
      </c>
      <c r="DA203" s="108">
        <f>SUMIF('20.01'!$X:$X,$B:$B,'20.01'!$E:$E)</f>
        <v>0</v>
      </c>
      <c r="DB203" s="108">
        <f>SUMIF('20.01'!$Y:$Y,$B:$B,'20.01'!$E:$E)</f>
        <v>0</v>
      </c>
      <c r="DC203" s="108">
        <f t="shared" si="304"/>
        <v>0</v>
      </c>
      <c r="DD203" s="127">
        <f t="shared" si="305"/>
        <v>82650.855090875062</v>
      </c>
      <c r="DE203" s="127">
        <f t="shared" si="324"/>
        <v>71869.384140054055</v>
      </c>
      <c r="DF203" s="127">
        <f t="shared" si="306"/>
        <v>100.96046799107393</v>
      </c>
      <c r="DG203" s="127">
        <f t="shared" si="258"/>
        <v>46.253089870532882</v>
      </c>
      <c r="DH203" s="127">
        <f t="shared" si="259"/>
        <v>54.707378120541037</v>
      </c>
      <c r="DI203" s="108">
        <f>SUMIF('20.01'!$AZ:$AZ,$B:$B,'20.01'!$E:$E)+FH203*$DI$249</f>
        <v>64.781263805744842</v>
      </c>
      <c r="DJ203" s="108">
        <f>SUMIF('20.01'!$AY:$AY,$B:$B,'20.01'!$E:$E)</f>
        <v>0</v>
      </c>
      <c r="DK203" s="108">
        <f t="shared" si="260"/>
        <v>93.039548923152367</v>
      </c>
      <c r="DL203" s="108">
        <f>SUMIF('20.01'!$AX:$AX,$B:$B,'20.01'!$E:$E)</f>
        <v>0</v>
      </c>
      <c r="DM203" s="108">
        <f t="shared" si="261"/>
        <v>10429.557605882286</v>
      </c>
      <c r="DN203" s="108">
        <f>SUMIF('20.01'!$BA:$BA,$B:$B,'20.01'!$E:$E)</f>
        <v>0</v>
      </c>
      <c r="DO203" s="108">
        <f t="shared" si="262"/>
        <v>93.132064218733902</v>
      </c>
      <c r="DP203" s="108">
        <f>SUMIF('20.01'!$AW:$AW,$B:$B,'20.01'!$E:$E)</f>
        <v>0</v>
      </c>
      <c r="DQ203" s="108">
        <f t="shared" si="307"/>
        <v>49356.058102199881</v>
      </c>
      <c r="DR203" s="108">
        <f t="shared" si="308"/>
        <v>40869.50424854314</v>
      </c>
      <c r="DS203" s="108">
        <f t="shared" si="263"/>
        <v>13143.331388081047</v>
      </c>
      <c r="DT203" s="108">
        <f t="shared" si="264"/>
        <v>27726.172860462091</v>
      </c>
      <c r="DU203" s="108">
        <f t="shared" si="309"/>
        <v>6937.7582508158994</v>
      </c>
      <c r="DV203" s="108">
        <f t="shared" si="310"/>
        <v>4119.1997760325339</v>
      </c>
      <c r="DW203" s="108">
        <f t="shared" si="311"/>
        <v>2818.5584747833659</v>
      </c>
      <c r="DX203" s="108">
        <f t="shared" si="312"/>
        <v>584.01822257429876</v>
      </c>
      <c r="DY203" s="108">
        <f t="shared" si="313"/>
        <v>343.91019210838419</v>
      </c>
      <c r="DZ203" s="108">
        <f t="shared" si="314"/>
        <v>240.1080304659146</v>
      </c>
      <c r="EA203" s="108">
        <f t="shared" si="315"/>
        <v>461.92517022672479</v>
      </c>
      <c r="EB203" s="108">
        <f t="shared" si="316"/>
        <v>36.459414512586406</v>
      </c>
      <c r="EC203" s="108">
        <f t="shared" si="317"/>
        <v>466.39279552722024</v>
      </c>
      <c r="ED203" s="108">
        <f t="shared" si="325"/>
        <v>8396.4962083992723</v>
      </c>
      <c r="EE203" s="108">
        <f t="shared" si="265"/>
        <v>49843.59504658042</v>
      </c>
      <c r="EF203" s="108">
        <f t="shared" si="318"/>
        <v>26915.541325153426</v>
      </c>
      <c r="EG203" s="108">
        <f t="shared" si="266"/>
        <v>22928.05372142699</v>
      </c>
      <c r="EH203" s="108">
        <f t="shared" si="267"/>
        <v>0</v>
      </c>
      <c r="EI203" s="108">
        <f t="shared" si="319"/>
        <v>0</v>
      </c>
      <c r="EJ203" s="108">
        <f t="shared" si="268"/>
        <v>0</v>
      </c>
      <c r="EK203" s="108">
        <f t="shared" si="269"/>
        <v>0</v>
      </c>
      <c r="EL203" s="108">
        <f>SUMIF('20.01'!$BF:$BF,$B:$B,'20.01'!$E:$E)</f>
        <v>0</v>
      </c>
      <c r="EM203" s="108">
        <f>SUMIF('20.01'!$BH:$BH,$B:$B,'20.01'!$E:$E)</f>
        <v>1900</v>
      </c>
      <c r="EO203" s="115">
        <v>0</v>
      </c>
      <c r="EP203" s="107">
        <v>3.4064265071329962</v>
      </c>
      <c r="EQ203" s="108">
        <f t="shared" si="320"/>
        <v>651.89999999999986</v>
      </c>
      <c r="ER203" s="107">
        <v>3.0862344531369845</v>
      </c>
      <c r="ES203" s="108">
        <f t="shared" si="270"/>
        <v>651.89999999999986</v>
      </c>
      <c r="ET203" s="107">
        <v>0</v>
      </c>
      <c r="EU203" s="108">
        <f t="shared" si="271"/>
        <v>0</v>
      </c>
      <c r="EV203" s="108">
        <f t="shared" si="252"/>
        <v>651.9</v>
      </c>
      <c r="EW203" s="108">
        <f t="shared" si="253"/>
        <v>651.9</v>
      </c>
      <c r="EX203" s="108">
        <f t="shared" si="272"/>
        <v>651.9</v>
      </c>
      <c r="EY203" s="108">
        <f t="shared" si="273"/>
        <v>651.9</v>
      </c>
      <c r="EZ203" s="108">
        <f t="shared" si="274"/>
        <v>651.9</v>
      </c>
      <c r="FA203" s="108">
        <f t="shared" si="275"/>
        <v>651.9</v>
      </c>
      <c r="FB203" s="108">
        <f t="shared" si="276"/>
        <v>651.9</v>
      </c>
      <c r="FC203" s="108">
        <f t="shared" si="277"/>
        <v>651.9</v>
      </c>
      <c r="FD203" s="108">
        <f t="shared" si="278"/>
        <v>651.9</v>
      </c>
      <c r="FE203" s="108">
        <f t="shared" si="279"/>
        <v>651.9</v>
      </c>
      <c r="FF203" s="108">
        <f t="shared" si="280"/>
        <v>651.9</v>
      </c>
      <c r="FG203" s="108">
        <f t="shared" si="281"/>
        <v>651.9</v>
      </c>
      <c r="FH203" s="108">
        <f t="shared" si="321"/>
        <v>651.89999999999986</v>
      </c>
      <c r="FI203" s="108">
        <v>0</v>
      </c>
    </row>
    <row r="204" spans="1:165" ht="12" customHeight="1" x14ac:dyDescent="0.25">
      <c r="A204" s="22">
        <f t="shared" si="322"/>
        <v>199</v>
      </c>
      <c r="B204" s="10" t="s">
        <v>197</v>
      </c>
      <c r="C204" s="28">
        <v>2021</v>
      </c>
      <c r="D204" s="282"/>
      <c r="E204" s="126">
        <f t="shared" si="254"/>
        <v>638.9</v>
      </c>
      <c r="F204" s="11">
        <f>SUMIF(Площади!$A:$A,$B:$B,Площади!$C:$C)</f>
        <v>638.9</v>
      </c>
      <c r="G204" s="11">
        <f>SUMIF(Площади!$A:$A,$B:$B,Площади!$G:$G)</f>
        <v>0</v>
      </c>
      <c r="H204" s="11">
        <f>SUMIF(Площади!$A:$A,$B:$B,Площади!$F:$F)</f>
        <v>53.7</v>
      </c>
      <c r="I204" s="124" t="s">
        <v>496</v>
      </c>
      <c r="J204" s="12">
        <v>25.29</v>
      </c>
      <c r="K204" s="26">
        <v>4.32</v>
      </c>
      <c r="L204" s="26">
        <v>5.61</v>
      </c>
      <c r="M204" s="26">
        <v>7.16</v>
      </c>
      <c r="N204" s="26">
        <v>5.31</v>
      </c>
      <c r="O204" s="26">
        <v>2.67</v>
      </c>
      <c r="P204" s="26">
        <v>0</v>
      </c>
      <c r="Q204" s="26">
        <v>0</v>
      </c>
      <c r="R204" s="26">
        <v>0.22</v>
      </c>
      <c r="S204" s="35">
        <f t="shared" si="251"/>
        <v>26.301600000000001</v>
      </c>
      <c r="T204" s="33">
        <f t="shared" si="251"/>
        <v>4.4927999999999999</v>
      </c>
      <c r="U204" s="33">
        <f t="shared" si="251"/>
        <v>5.8344000000000005</v>
      </c>
      <c r="V204" s="33">
        <f t="shared" si="251"/>
        <v>7.4464000000000006</v>
      </c>
      <c r="W204" s="33">
        <f t="shared" si="251"/>
        <v>5.5223999999999993</v>
      </c>
      <c r="X204" s="33">
        <f t="shared" si="251"/>
        <v>2.7767999999999997</v>
      </c>
      <c r="Y204" s="33">
        <f t="shared" si="249"/>
        <v>0</v>
      </c>
      <c r="Z204" s="33">
        <f t="shared" si="249"/>
        <v>0</v>
      </c>
      <c r="AA204" s="33">
        <f t="shared" si="249"/>
        <v>0.2288</v>
      </c>
      <c r="AB204" s="36"/>
      <c r="AC204" s="36"/>
      <c r="AD204" s="122" t="s">
        <v>396</v>
      </c>
      <c r="AE204" s="37">
        <v>0</v>
      </c>
      <c r="AF204" s="38" t="s">
        <v>396</v>
      </c>
      <c r="AG204" s="282"/>
      <c r="AH204" s="26">
        <v>34.24</v>
      </c>
      <c r="AI204" s="26">
        <v>34.24</v>
      </c>
      <c r="AJ204" s="26">
        <v>2190</v>
      </c>
      <c r="AK204" s="26">
        <v>35.89</v>
      </c>
      <c r="AL204" s="26">
        <v>5.93</v>
      </c>
      <c r="AM204" s="282"/>
      <c r="AN204" s="15">
        <v>1.2999999999999999E-2</v>
      </c>
      <c r="AO204" s="15">
        <v>1.2999999999999999E-2</v>
      </c>
      <c r="AP204" s="16">
        <f t="shared" si="282"/>
        <v>7.7870000000000001E-4</v>
      </c>
      <c r="AQ204" s="15">
        <f t="shared" si="283"/>
        <v>2.5999999999999999E-2</v>
      </c>
      <c r="AR204" s="15">
        <v>0.68300000000000005</v>
      </c>
      <c r="AS204" s="282"/>
      <c r="AT204" s="13">
        <f t="shared" si="284"/>
        <v>0.69810000000000005</v>
      </c>
      <c r="AU204" s="13">
        <f t="shared" si="285"/>
        <v>0.69810000000000005</v>
      </c>
      <c r="AV204" s="13">
        <f t="shared" si="286"/>
        <v>4.1816190000000003E-2</v>
      </c>
      <c r="AW204" s="13">
        <f t="shared" si="287"/>
        <v>1.3962000000000001</v>
      </c>
      <c r="AX204" s="13">
        <f t="shared" si="288"/>
        <v>36.677100000000003</v>
      </c>
      <c r="AY204" s="26">
        <f t="shared" si="289"/>
        <v>3.7412652997339188E-2</v>
      </c>
      <c r="AZ204" s="26">
        <f t="shared" si="290"/>
        <v>3.7412652997339188E-2</v>
      </c>
      <c r="BA204" s="26">
        <f t="shared" si="291"/>
        <v>0.14333613413679763</v>
      </c>
      <c r="BB204" s="26">
        <f t="shared" si="292"/>
        <v>7.8431081546407905E-2</v>
      </c>
      <c r="BC204" s="26">
        <f t="shared" si="293"/>
        <v>0.34042135388949757</v>
      </c>
      <c r="BD204" s="282"/>
      <c r="BE204" s="108">
        <f t="shared" si="294"/>
        <v>35320.847027483425</v>
      </c>
      <c r="BF204" s="108">
        <f t="shared" si="295"/>
        <v>9452.9219558198602</v>
      </c>
      <c r="BG204" s="108">
        <f t="shared" si="255"/>
        <v>3301.9033033769952</v>
      </c>
      <c r="BH204" s="108">
        <f t="shared" si="256"/>
        <v>549.11149658739214</v>
      </c>
      <c r="BI204" s="108">
        <f t="shared" si="257"/>
        <v>195.87699234923946</v>
      </c>
      <c r="BJ204" s="108">
        <f t="shared" si="323"/>
        <v>1609.3201635062328</v>
      </c>
      <c r="BK204" s="108">
        <f>SUMIF('20.01'!$K:$K,$B:$B,'20.01'!$E:$E)</f>
        <v>3796.71</v>
      </c>
      <c r="BL204" s="108">
        <f t="shared" si="296"/>
        <v>0</v>
      </c>
      <c r="BM204" s="108">
        <f>SUMIF('20.01'!$AI:$AI,$B:$B,'20.01'!$E:$E)</f>
        <v>0</v>
      </c>
      <c r="BN204" s="108">
        <f>SUMIF('20.01'!$L:$L,$B:$B,'20.01'!$E:$E)</f>
        <v>0</v>
      </c>
      <c r="BO204" s="108">
        <f>SUMIF('20.01'!$M:$M,$B:$B,'20.01'!$E:$E)</f>
        <v>0</v>
      </c>
      <c r="BP204" s="108">
        <f>SUMIF('20.01'!$N:$N,$B:$B,'20.01'!$E:$E)</f>
        <v>0</v>
      </c>
      <c r="BQ204" s="108">
        <f>SUMIF('20.01'!$O:$O,$B:$B,'20.01'!$E:$E)</f>
        <v>0</v>
      </c>
      <c r="BR204" s="108">
        <f>SUMIF('20.01'!$T:$T,$B:$B,'20.01'!$E:$E)</f>
        <v>0</v>
      </c>
      <c r="BS204" s="108">
        <f>SUMIF('20.01'!$AT:$AT,$B:$B,'20.01'!$E:$E)</f>
        <v>0</v>
      </c>
      <c r="BT204" s="108">
        <f>SUMIF('20.01'!$AO:$AO,$B:$B,'20.01'!$E:$E)</f>
        <v>0</v>
      </c>
      <c r="BU204" s="108">
        <f t="shared" si="297"/>
        <v>25449.200000000001</v>
      </c>
      <c r="BV204" s="108">
        <f>SUMIF('20.01'!$AE:$AE,$B:$B,'20.01'!$E:$E)</f>
        <v>0</v>
      </c>
      <c r="BW204" s="108">
        <f>SUMIF('20.01'!$AF:$AF,$B:$B,'20.01'!$E:$E)</f>
        <v>25449.200000000001</v>
      </c>
      <c r="BX204" s="108">
        <f>SUMIF('20.01'!$AG:$AG,$B:$B,'20.01'!$E:$E)</f>
        <v>0</v>
      </c>
      <c r="BY204" s="108">
        <f t="shared" si="298"/>
        <v>0</v>
      </c>
      <c r="BZ204" s="108">
        <f>SUMIF('20.01'!$AH:$AH,$B:$B,'20.01'!$E:$E)</f>
        <v>0</v>
      </c>
      <c r="CA204" s="108">
        <f>SUMIF('20.01'!$AP:$AP,$B:$B,'20.01'!$E:$E)</f>
        <v>0</v>
      </c>
      <c r="CB204" s="108">
        <f>SUMIF('20.01'!$AD:$AD,$B:$B,'20.01'!$E:$E)</f>
        <v>0</v>
      </c>
      <c r="CC204" s="108">
        <f t="shared" si="299"/>
        <v>0</v>
      </c>
      <c r="CD204" s="108">
        <f>SUMIF('20.01'!$Z:$Z,$B:$B,'20.01'!$E:$E)</f>
        <v>0</v>
      </c>
      <c r="CE204" s="108">
        <f>SUMIF('20.01'!$S:$S,$B:$B,'20.01'!$E:$E)</f>
        <v>0</v>
      </c>
      <c r="CF204" s="108">
        <f t="shared" si="300"/>
        <v>0</v>
      </c>
      <c r="CG204" s="108">
        <f>SUMIF('20.01'!$AJ:$AJ,$B:$B,'20.01'!$E:$E)</f>
        <v>0</v>
      </c>
      <c r="CH204" s="108">
        <f>SUMIF('20.01'!$AL:$AL,$B:$B,'20.01'!$E:$E)</f>
        <v>0</v>
      </c>
      <c r="CI204" s="108">
        <f>SUMIF('20.01'!$AM:$AM,$B:$B,'20.01'!$E:$E)</f>
        <v>0</v>
      </c>
      <c r="CJ204" s="108">
        <f>SUMIF('20.01'!$W:$W,$B:$B,'20.01'!$E:$E)</f>
        <v>0</v>
      </c>
      <c r="CK204" s="108">
        <f>SUMIF('20.01'!$AR:$AR,$B:$B,'20.01'!$E:$E)</f>
        <v>0</v>
      </c>
      <c r="CL204" s="108">
        <f t="shared" si="301"/>
        <v>0</v>
      </c>
      <c r="CM204" s="108">
        <f>SUMIF('20.01'!$P:$P,$B:$B,'20.01'!$E:$E)</f>
        <v>0</v>
      </c>
      <c r="CN204" s="108">
        <f>SUMIF('20.01'!$Q:$Q,$B:$B,'20.01'!$E:$E)</f>
        <v>0</v>
      </c>
      <c r="CO204" s="108">
        <f>SUMIF('20.01'!$AK:$AK,$B:$B,'20.01'!$E:$E)</f>
        <v>0</v>
      </c>
      <c r="CP204" s="108">
        <f>SUMIF('20.01'!$U:$U,$B:$B,'20.01'!$E:$E)</f>
        <v>0</v>
      </c>
      <c r="CQ204" s="108">
        <f>SUMIF('20.01'!$R:$R,$B:$B,'20.01'!$E:$E)</f>
        <v>0</v>
      </c>
      <c r="CR204" s="108">
        <f>SUMIF('20.01'!$V:$V,$B:$B,'20.01'!$E:$E)</f>
        <v>0</v>
      </c>
      <c r="CS204" s="108">
        <f t="shared" si="302"/>
        <v>0</v>
      </c>
      <c r="CT204" s="108">
        <f>SUMIF('20.01'!$AQ:$AQ,$B:$B,'20.01'!$E:$E)</f>
        <v>0</v>
      </c>
      <c r="CU204" s="108">
        <f>SUMIF('20.01'!$AC:$AC,$B:$B,'20.01'!$E:$E)</f>
        <v>0</v>
      </c>
      <c r="CV204" s="108">
        <f>SUMIF('20.01'!$AS:$AS,$B:$B,'20.01'!$E:$E)</f>
        <v>0</v>
      </c>
      <c r="CW204" s="108">
        <f t="shared" si="303"/>
        <v>0</v>
      </c>
      <c r="CX204" s="108">
        <f>SUMIF('20.01'!$AB:$AB,$B:$B,'20.01'!$E:$E)</f>
        <v>0</v>
      </c>
      <c r="CY204" s="108">
        <f>SUMIF('20.01'!$AA:$AA,$B:$B,'20.01'!$E:$E)</f>
        <v>0</v>
      </c>
      <c r="CZ204" s="108">
        <f>SUMIF('20.01'!$AN:$AN,$B:$B,'20.01'!$E:$E)</f>
        <v>0</v>
      </c>
      <c r="DA204" s="108">
        <f>SUMIF('20.01'!$X:$X,$B:$B,'20.01'!$E:$E)</f>
        <v>0</v>
      </c>
      <c r="DB204" s="108">
        <f>SUMIF('20.01'!$Y:$Y,$B:$B,'20.01'!$E:$E)</f>
        <v>0</v>
      </c>
      <c r="DC204" s="108">
        <f t="shared" si="304"/>
        <v>418.7250716635624</v>
      </c>
      <c r="DD204" s="127">
        <f t="shared" si="305"/>
        <v>81002.655802362453</v>
      </c>
      <c r="DE204" s="127">
        <f t="shared" si="324"/>
        <v>70436.185806228779</v>
      </c>
      <c r="DF204" s="127">
        <f t="shared" si="306"/>
        <v>98.947143732930101</v>
      </c>
      <c r="DG204" s="127">
        <f t="shared" si="258"/>
        <v>45.330724218873236</v>
      </c>
      <c r="DH204" s="127">
        <f t="shared" si="259"/>
        <v>53.616419514056865</v>
      </c>
      <c r="DI204" s="108">
        <f>SUMIF('20.01'!$AZ:$AZ,$B:$B,'20.01'!$E:$E)+FH204*$DI$249</f>
        <v>63.489414703927558</v>
      </c>
      <c r="DJ204" s="108">
        <f>SUMIF('20.01'!$AY:$AY,$B:$B,'20.01'!$E:$E)</f>
        <v>0</v>
      </c>
      <c r="DK204" s="108">
        <f t="shared" si="260"/>
        <v>91.184181326893764</v>
      </c>
      <c r="DL204" s="108">
        <f>SUMIF('20.01'!$AX:$AX,$B:$B,'20.01'!$E:$E)</f>
        <v>0</v>
      </c>
      <c r="DM204" s="108">
        <f t="shared" si="261"/>
        <v>10221.57440466052</v>
      </c>
      <c r="DN204" s="108">
        <f>SUMIF('20.01'!$BA:$BA,$B:$B,'20.01'!$E:$E)</f>
        <v>0</v>
      </c>
      <c r="DO204" s="108">
        <f t="shared" si="262"/>
        <v>91.274851709386553</v>
      </c>
      <c r="DP204" s="108">
        <f>SUMIF('20.01'!$AW:$AW,$B:$B,'20.01'!$E:$E)</f>
        <v>0</v>
      </c>
      <c r="DQ204" s="108">
        <f t="shared" si="307"/>
        <v>48371.813961490254</v>
      </c>
      <c r="DR204" s="108">
        <f t="shared" si="308"/>
        <v>40054.496493931911</v>
      </c>
      <c r="DS204" s="108">
        <f t="shared" si="263"/>
        <v>12881.230900207058</v>
      </c>
      <c r="DT204" s="108">
        <f t="shared" si="264"/>
        <v>27173.265593724853</v>
      </c>
      <c r="DU204" s="108">
        <f t="shared" si="309"/>
        <v>6799.4074956991544</v>
      </c>
      <c r="DV204" s="108">
        <f t="shared" si="310"/>
        <v>4037.0558933995799</v>
      </c>
      <c r="DW204" s="108">
        <f t="shared" si="311"/>
        <v>2762.3516022995746</v>
      </c>
      <c r="DX204" s="108">
        <f t="shared" si="312"/>
        <v>572.37190121601395</v>
      </c>
      <c r="DY204" s="108">
        <f t="shared" si="313"/>
        <v>337.05203518644987</v>
      </c>
      <c r="DZ204" s="108">
        <f t="shared" si="314"/>
        <v>235.31986602956411</v>
      </c>
      <c r="EA204" s="108">
        <f t="shared" si="315"/>
        <v>452.71359297109137</v>
      </c>
      <c r="EB204" s="108">
        <f t="shared" si="316"/>
        <v>35.732351483496636</v>
      </c>
      <c r="EC204" s="108">
        <f t="shared" si="317"/>
        <v>457.09212618858874</v>
      </c>
      <c r="ED204" s="108">
        <f t="shared" si="325"/>
        <v>8229.0557256424217</v>
      </c>
      <c r="EE204" s="108">
        <f t="shared" si="265"/>
        <v>48849.628586071834</v>
      </c>
      <c r="EF204" s="108">
        <f t="shared" si="318"/>
        <v>26378.799436478792</v>
      </c>
      <c r="EG204" s="108">
        <f t="shared" si="266"/>
        <v>22470.829149593043</v>
      </c>
      <c r="EH204" s="108">
        <f t="shared" si="267"/>
        <v>0</v>
      </c>
      <c r="EI204" s="108">
        <f t="shared" si="319"/>
        <v>0</v>
      </c>
      <c r="EJ204" s="108">
        <f t="shared" si="268"/>
        <v>0</v>
      </c>
      <c r="EK204" s="108">
        <f t="shared" si="269"/>
        <v>0</v>
      </c>
      <c r="EL204" s="108">
        <f>SUMIF('20.01'!$BF:$BF,$B:$B,'20.01'!$E:$E)</f>
        <v>0</v>
      </c>
      <c r="EM204" s="108">
        <f>SUMIF('20.01'!$BH:$BH,$B:$B,'20.01'!$E:$E)</f>
        <v>1900</v>
      </c>
      <c r="EO204" s="115">
        <v>0</v>
      </c>
      <c r="EP204" s="107">
        <v>3.406417404914698</v>
      </c>
      <c r="EQ204" s="108">
        <f t="shared" si="320"/>
        <v>638.89999999999986</v>
      </c>
      <c r="ER204" s="107">
        <v>3.0862461105024264</v>
      </c>
      <c r="ES204" s="108">
        <f t="shared" si="270"/>
        <v>638.89999999999986</v>
      </c>
      <c r="ET204" s="107">
        <v>0</v>
      </c>
      <c r="EU204" s="108">
        <f t="shared" si="271"/>
        <v>0</v>
      </c>
      <c r="EV204" s="108">
        <f t="shared" si="252"/>
        <v>638.9</v>
      </c>
      <c r="EW204" s="108">
        <f t="shared" si="253"/>
        <v>638.9</v>
      </c>
      <c r="EX204" s="108">
        <f t="shared" si="272"/>
        <v>638.9</v>
      </c>
      <c r="EY204" s="108">
        <f t="shared" si="273"/>
        <v>638.9</v>
      </c>
      <c r="EZ204" s="108">
        <f t="shared" si="274"/>
        <v>638.9</v>
      </c>
      <c r="FA204" s="108">
        <f t="shared" si="275"/>
        <v>638.9</v>
      </c>
      <c r="FB204" s="108">
        <f t="shared" si="276"/>
        <v>638.9</v>
      </c>
      <c r="FC204" s="108">
        <f t="shared" si="277"/>
        <v>638.9</v>
      </c>
      <c r="FD204" s="108">
        <f t="shared" si="278"/>
        <v>638.9</v>
      </c>
      <c r="FE204" s="108">
        <f t="shared" si="279"/>
        <v>638.9</v>
      </c>
      <c r="FF204" s="108">
        <f t="shared" si="280"/>
        <v>638.9</v>
      </c>
      <c r="FG204" s="108">
        <f t="shared" si="281"/>
        <v>638.9</v>
      </c>
      <c r="FH204" s="108">
        <f t="shared" si="321"/>
        <v>638.89999999999986</v>
      </c>
      <c r="FI204" s="108">
        <v>638.89999999999986</v>
      </c>
    </row>
    <row r="205" spans="1:165" ht="12" customHeight="1" x14ac:dyDescent="0.25">
      <c r="A205" s="22">
        <f t="shared" si="322"/>
        <v>200</v>
      </c>
      <c r="B205" s="10" t="s">
        <v>198</v>
      </c>
      <c r="C205" s="28">
        <v>2021</v>
      </c>
      <c r="D205" s="282"/>
      <c r="E205" s="126">
        <f t="shared" si="254"/>
        <v>4850.6000000000004</v>
      </c>
      <c r="F205" s="11">
        <f>SUMIF(Площади!$A:$A,$B:$B,Площади!$C:$C)</f>
        <v>4091.4</v>
      </c>
      <c r="G205" s="11">
        <f>SUMIF(Площади!$A:$A,$B:$B,Площади!$G:$G)</f>
        <v>759.2</v>
      </c>
      <c r="H205" s="11">
        <f>SUMIF(Площади!$A:$A,$B:$B,Площади!$F:$F)</f>
        <v>370.5</v>
      </c>
      <c r="I205" s="124" t="s">
        <v>496</v>
      </c>
      <c r="J205" s="12">
        <v>25.29</v>
      </c>
      <c r="K205" s="26">
        <v>4.32</v>
      </c>
      <c r="L205" s="26">
        <v>5.61</v>
      </c>
      <c r="M205" s="26">
        <v>7.16</v>
      </c>
      <c r="N205" s="26">
        <v>5.31</v>
      </c>
      <c r="O205" s="26">
        <v>2.67</v>
      </c>
      <c r="P205" s="26">
        <v>0</v>
      </c>
      <c r="Q205" s="26">
        <v>0</v>
      </c>
      <c r="R205" s="26">
        <v>0.22</v>
      </c>
      <c r="S205" s="35">
        <f t="shared" si="251"/>
        <v>26.301600000000001</v>
      </c>
      <c r="T205" s="33">
        <f t="shared" si="251"/>
        <v>4.4927999999999999</v>
      </c>
      <c r="U205" s="33">
        <f t="shared" si="251"/>
        <v>5.8344000000000005</v>
      </c>
      <c r="V205" s="33">
        <f t="shared" si="251"/>
        <v>7.4464000000000006</v>
      </c>
      <c r="W205" s="33">
        <f t="shared" si="251"/>
        <v>5.5223999999999993</v>
      </c>
      <c r="X205" s="33">
        <f t="shared" si="251"/>
        <v>2.7767999999999997</v>
      </c>
      <c r="Y205" s="33">
        <f t="shared" si="249"/>
        <v>0</v>
      </c>
      <c r="Z205" s="33">
        <f t="shared" si="249"/>
        <v>0</v>
      </c>
      <c r="AA205" s="33">
        <f t="shared" si="249"/>
        <v>0.2288</v>
      </c>
      <c r="AB205" s="36"/>
      <c r="AC205" s="36"/>
      <c r="AD205" s="122" t="s">
        <v>396</v>
      </c>
      <c r="AE205" s="37">
        <v>0</v>
      </c>
      <c r="AF205" s="38" t="s">
        <v>396</v>
      </c>
      <c r="AG205" s="282"/>
      <c r="AH205" s="26">
        <v>34.24</v>
      </c>
      <c r="AI205" s="26">
        <v>34.24</v>
      </c>
      <c r="AJ205" s="26">
        <v>2190</v>
      </c>
      <c r="AK205" s="26">
        <v>35.89</v>
      </c>
      <c r="AL205" s="26">
        <v>5.93</v>
      </c>
      <c r="AM205" s="282"/>
      <c r="AN205" s="15">
        <v>1.2999999999999999E-2</v>
      </c>
      <c r="AO205" s="15">
        <v>1.2999999999999999E-2</v>
      </c>
      <c r="AP205" s="16">
        <f t="shared" si="282"/>
        <v>7.7870000000000001E-4</v>
      </c>
      <c r="AQ205" s="15">
        <f t="shared" si="283"/>
        <v>2.5999999999999999E-2</v>
      </c>
      <c r="AR205" s="15">
        <v>0.68300000000000005</v>
      </c>
      <c r="AS205" s="282"/>
      <c r="AT205" s="13">
        <f t="shared" si="284"/>
        <v>4.8164999999999996</v>
      </c>
      <c r="AU205" s="13">
        <f t="shared" si="285"/>
        <v>4.8164999999999996</v>
      </c>
      <c r="AV205" s="13">
        <f t="shared" si="286"/>
        <v>0.28850835000000002</v>
      </c>
      <c r="AW205" s="13">
        <f t="shared" si="287"/>
        <v>9.6329999999999991</v>
      </c>
      <c r="AX205" s="13">
        <f t="shared" si="288"/>
        <v>253.05150000000003</v>
      </c>
      <c r="AY205" s="26">
        <f t="shared" si="289"/>
        <v>3.3999290809384408E-2</v>
      </c>
      <c r="AZ205" s="26">
        <f t="shared" si="290"/>
        <v>3.3999290809384408E-2</v>
      </c>
      <c r="BA205" s="26">
        <f t="shared" si="291"/>
        <v>0.13025878994351214</v>
      </c>
      <c r="BB205" s="26">
        <f t="shared" si="292"/>
        <v>7.1275382426916251E-2</v>
      </c>
      <c r="BC205" s="26">
        <f t="shared" si="293"/>
        <v>0.30936284067950359</v>
      </c>
      <c r="BD205" s="282"/>
      <c r="BE205" s="108">
        <f t="shared" si="294"/>
        <v>74340.168912992784</v>
      </c>
      <c r="BF205" s="108">
        <f t="shared" si="295"/>
        <v>66063.511505556133</v>
      </c>
      <c r="BG205" s="108">
        <f t="shared" si="255"/>
        <v>25068.417848427696</v>
      </c>
      <c r="BH205" s="108">
        <f t="shared" si="256"/>
        <v>4168.9156759223733</v>
      </c>
      <c r="BI205" s="108">
        <f t="shared" si="257"/>
        <v>1487.1199547491328</v>
      </c>
      <c r="BJ205" s="108">
        <f t="shared" si="323"/>
        <v>12218.138026456932</v>
      </c>
      <c r="BK205" s="108">
        <f>SUMIF('20.01'!$K:$K,$B:$B,'20.01'!$E:$E)</f>
        <v>23120.92</v>
      </c>
      <c r="BL205" s="108">
        <f t="shared" si="296"/>
        <v>0</v>
      </c>
      <c r="BM205" s="108">
        <f>SUMIF('20.01'!$AI:$AI,$B:$B,'20.01'!$E:$E)</f>
        <v>0</v>
      </c>
      <c r="BN205" s="108">
        <f>SUMIF('20.01'!$L:$L,$B:$B,'20.01'!$E:$E)</f>
        <v>0</v>
      </c>
      <c r="BO205" s="108">
        <f>SUMIF('20.01'!$M:$M,$B:$B,'20.01'!$E:$E)</f>
        <v>0</v>
      </c>
      <c r="BP205" s="108">
        <f>SUMIF('20.01'!$N:$N,$B:$B,'20.01'!$E:$E)</f>
        <v>0</v>
      </c>
      <c r="BQ205" s="108">
        <f>SUMIF('20.01'!$O:$O,$B:$B,'20.01'!$E:$E)</f>
        <v>0</v>
      </c>
      <c r="BR205" s="108">
        <f>SUMIF('20.01'!$T:$T,$B:$B,'20.01'!$E:$E)</f>
        <v>0</v>
      </c>
      <c r="BS205" s="108">
        <f>SUMIF('20.01'!$AT:$AT,$B:$B,'20.01'!$E:$E)</f>
        <v>0</v>
      </c>
      <c r="BT205" s="108">
        <f>SUMIF('20.01'!$AO:$AO,$B:$B,'20.01'!$E:$E)</f>
        <v>5097.6499999999996</v>
      </c>
      <c r="BU205" s="108">
        <f t="shared" si="297"/>
        <v>0</v>
      </c>
      <c r="BV205" s="108">
        <f>SUMIF('20.01'!$AE:$AE,$B:$B,'20.01'!$E:$E)</f>
        <v>0</v>
      </c>
      <c r="BW205" s="108">
        <f>SUMIF('20.01'!$AF:$AF,$B:$B,'20.01'!$E:$E)</f>
        <v>0</v>
      </c>
      <c r="BX205" s="108">
        <f>SUMIF('20.01'!$AG:$AG,$B:$B,'20.01'!$E:$E)</f>
        <v>0</v>
      </c>
      <c r="BY205" s="108">
        <f t="shared" si="298"/>
        <v>0</v>
      </c>
      <c r="BZ205" s="108">
        <f>SUMIF('20.01'!$AH:$AH,$B:$B,'20.01'!$E:$E)</f>
        <v>0</v>
      </c>
      <c r="CA205" s="108">
        <f>SUMIF('20.01'!$AP:$AP,$B:$B,'20.01'!$E:$E)</f>
        <v>0</v>
      </c>
      <c r="CB205" s="108">
        <f>SUMIF('20.01'!$AD:$AD,$B:$B,'20.01'!$E:$E)</f>
        <v>0</v>
      </c>
      <c r="CC205" s="108">
        <f t="shared" si="299"/>
        <v>0</v>
      </c>
      <c r="CD205" s="108">
        <f>SUMIF('20.01'!$Z:$Z,$B:$B,'20.01'!$E:$E)</f>
        <v>0</v>
      </c>
      <c r="CE205" s="108">
        <f>SUMIF('20.01'!$S:$S,$B:$B,'20.01'!$E:$E)</f>
        <v>0</v>
      </c>
      <c r="CF205" s="108">
        <f t="shared" si="300"/>
        <v>0</v>
      </c>
      <c r="CG205" s="108">
        <f>SUMIF('20.01'!$AJ:$AJ,$B:$B,'20.01'!$E:$E)</f>
        <v>0</v>
      </c>
      <c r="CH205" s="108">
        <f>SUMIF('20.01'!$AL:$AL,$B:$B,'20.01'!$E:$E)</f>
        <v>0</v>
      </c>
      <c r="CI205" s="108">
        <f>SUMIF('20.01'!$AM:$AM,$B:$B,'20.01'!$E:$E)</f>
        <v>0</v>
      </c>
      <c r="CJ205" s="108">
        <f>SUMIF('20.01'!$W:$W,$B:$B,'20.01'!$E:$E)</f>
        <v>0</v>
      </c>
      <c r="CK205" s="108">
        <f>SUMIF('20.01'!$AR:$AR,$B:$B,'20.01'!$E:$E)</f>
        <v>0</v>
      </c>
      <c r="CL205" s="108">
        <f t="shared" si="301"/>
        <v>0</v>
      </c>
      <c r="CM205" s="108">
        <f>SUMIF('20.01'!$P:$P,$B:$B,'20.01'!$E:$E)</f>
        <v>0</v>
      </c>
      <c r="CN205" s="108">
        <f>SUMIF('20.01'!$Q:$Q,$B:$B,'20.01'!$E:$E)</f>
        <v>0</v>
      </c>
      <c r="CO205" s="108">
        <f>SUMIF('20.01'!$AK:$AK,$B:$B,'20.01'!$E:$E)</f>
        <v>0</v>
      </c>
      <c r="CP205" s="108">
        <f>SUMIF('20.01'!$U:$U,$B:$B,'20.01'!$E:$E)</f>
        <v>0</v>
      </c>
      <c r="CQ205" s="108">
        <f>SUMIF('20.01'!$R:$R,$B:$B,'20.01'!$E:$E)</f>
        <v>0</v>
      </c>
      <c r="CR205" s="108">
        <f>SUMIF('20.01'!$V:$V,$B:$B,'20.01'!$E:$E)</f>
        <v>0</v>
      </c>
      <c r="CS205" s="108">
        <f t="shared" si="302"/>
        <v>0</v>
      </c>
      <c r="CT205" s="108">
        <f>SUMIF('20.01'!$AQ:$AQ,$B:$B,'20.01'!$E:$E)</f>
        <v>0</v>
      </c>
      <c r="CU205" s="108">
        <f>SUMIF('20.01'!$AC:$AC,$B:$B,'20.01'!$E:$E)</f>
        <v>0</v>
      </c>
      <c r="CV205" s="108">
        <f>SUMIF('20.01'!$AS:$AS,$B:$B,'20.01'!$E:$E)</f>
        <v>0</v>
      </c>
      <c r="CW205" s="108">
        <f t="shared" si="303"/>
        <v>0</v>
      </c>
      <c r="CX205" s="108">
        <f>SUMIF('20.01'!$AB:$AB,$B:$B,'20.01'!$E:$E)</f>
        <v>0</v>
      </c>
      <c r="CY205" s="108">
        <f>SUMIF('20.01'!$AA:$AA,$B:$B,'20.01'!$E:$E)</f>
        <v>0</v>
      </c>
      <c r="CZ205" s="108">
        <f>SUMIF('20.01'!$AN:$AN,$B:$B,'20.01'!$E:$E)</f>
        <v>0</v>
      </c>
      <c r="DA205" s="108">
        <f>SUMIF('20.01'!$X:$X,$B:$B,'20.01'!$E:$E)</f>
        <v>0</v>
      </c>
      <c r="DB205" s="108">
        <f>SUMIF('20.01'!$Y:$Y,$B:$B,'20.01'!$E:$E)</f>
        <v>0</v>
      </c>
      <c r="DC205" s="108">
        <f t="shared" si="304"/>
        <v>3179.0074074366507</v>
      </c>
      <c r="DD205" s="127">
        <f t="shared" si="305"/>
        <v>725621.65991225431</v>
      </c>
      <c r="DE205" s="127">
        <f t="shared" si="324"/>
        <v>534759.37215791724</v>
      </c>
      <c r="DF205" s="127">
        <f t="shared" si="306"/>
        <v>751.21774204249607</v>
      </c>
      <c r="DG205" s="127">
        <f t="shared" si="258"/>
        <v>344.15590999540854</v>
      </c>
      <c r="DH205" s="127">
        <f t="shared" si="259"/>
        <v>407.06183204708753</v>
      </c>
      <c r="DI205" s="108">
        <f>SUMIF('20.01'!$AZ:$AZ,$B:$B,'20.01'!$E:$E)+FH205*$DI$249</f>
        <v>111122.48871179037</v>
      </c>
      <c r="DJ205" s="108">
        <f>SUMIF('20.01'!$AY:$AY,$B:$B,'20.01'!$E:$E)</f>
        <v>0</v>
      </c>
      <c r="DK205" s="108">
        <f t="shared" si="260"/>
        <v>692.28046633938175</v>
      </c>
      <c r="DL205" s="108">
        <f>SUMIF('20.01'!$AX:$AX,$B:$B,'20.01'!$E:$E)</f>
        <v>0</v>
      </c>
      <c r="DM205" s="108">
        <f t="shared" si="261"/>
        <v>77603.331988177059</v>
      </c>
      <c r="DN205" s="108">
        <f>SUMIF('20.01'!$BA:$BA,$B:$B,'20.01'!$E:$E)</f>
        <v>0</v>
      </c>
      <c r="DO205" s="108">
        <f t="shared" si="262"/>
        <v>692.96884598771396</v>
      </c>
      <c r="DP205" s="108">
        <f>SUMIF('20.01'!$AW:$AW,$B:$B,'20.01'!$E:$E)</f>
        <v>0</v>
      </c>
      <c r="DQ205" s="108">
        <f t="shared" si="307"/>
        <v>367244.20222508156</v>
      </c>
      <c r="DR205" s="108">
        <f t="shared" si="308"/>
        <v>304098.2011167102</v>
      </c>
      <c r="DS205" s="108">
        <f t="shared" si="263"/>
        <v>97795.740498582498</v>
      </c>
      <c r="DT205" s="108">
        <f t="shared" si="264"/>
        <v>206302.46061812769</v>
      </c>
      <c r="DU205" s="108">
        <f t="shared" si="309"/>
        <v>51621.8594437914</v>
      </c>
      <c r="DV205" s="108">
        <f t="shared" si="310"/>
        <v>30649.778238416035</v>
      </c>
      <c r="DW205" s="108">
        <f t="shared" si="311"/>
        <v>20972.081205375362</v>
      </c>
      <c r="DX205" s="108">
        <f t="shared" si="312"/>
        <v>4345.5112600381872</v>
      </c>
      <c r="DY205" s="108">
        <f t="shared" si="313"/>
        <v>2558.9366127334388</v>
      </c>
      <c r="DZ205" s="108">
        <f t="shared" si="314"/>
        <v>1786.5746473047484</v>
      </c>
      <c r="EA205" s="108">
        <f t="shared" si="315"/>
        <v>3437.0520489365722</v>
      </c>
      <c r="EB205" s="108">
        <f t="shared" si="316"/>
        <v>271.28399453098888</v>
      </c>
      <c r="EC205" s="108">
        <f t="shared" si="317"/>
        <v>3470.2943610742977</v>
      </c>
      <c r="ED205" s="108">
        <f t="shared" si="325"/>
        <v>62475.908127721297</v>
      </c>
      <c r="EE205" s="108">
        <f t="shared" si="265"/>
        <v>370871.82410330267</v>
      </c>
      <c r="EF205" s="108">
        <f t="shared" si="318"/>
        <v>200270.78501578345</v>
      </c>
      <c r="EG205" s="108">
        <f t="shared" si="266"/>
        <v>170601.0390875192</v>
      </c>
      <c r="EH205" s="108">
        <f t="shared" si="267"/>
        <v>0</v>
      </c>
      <c r="EI205" s="108">
        <f t="shared" si="319"/>
        <v>0</v>
      </c>
      <c r="EJ205" s="108">
        <f t="shared" si="268"/>
        <v>0</v>
      </c>
      <c r="EK205" s="108">
        <f t="shared" si="269"/>
        <v>0</v>
      </c>
      <c r="EL205" s="108">
        <f>SUMIF('20.01'!$BF:$BF,$B:$B,'20.01'!$E:$E)</f>
        <v>0</v>
      </c>
      <c r="EM205" s="108">
        <f>SUMIF('20.01'!$BH:$BH,$B:$B,'20.01'!$E:$E)</f>
        <v>8360</v>
      </c>
      <c r="EO205" s="115">
        <v>0</v>
      </c>
      <c r="EP205" s="107">
        <v>3.4064176359992562</v>
      </c>
      <c r="EQ205" s="108">
        <f t="shared" si="320"/>
        <v>4850.5999999999995</v>
      </c>
      <c r="ER205" s="107">
        <v>2.6059533645999053</v>
      </c>
      <c r="ES205" s="108">
        <f t="shared" si="270"/>
        <v>4850.5999999999995</v>
      </c>
      <c r="ET205" s="107">
        <v>0</v>
      </c>
      <c r="EU205" s="108">
        <f t="shared" si="271"/>
        <v>0</v>
      </c>
      <c r="EV205" s="108">
        <f t="shared" si="252"/>
        <v>4850.6000000000004</v>
      </c>
      <c r="EW205" s="108">
        <f t="shared" si="253"/>
        <v>4850.6000000000004</v>
      </c>
      <c r="EX205" s="108">
        <f t="shared" si="272"/>
        <v>4850.6000000000004</v>
      </c>
      <c r="EY205" s="108">
        <f t="shared" si="273"/>
        <v>4850.6000000000004</v>
      </c>
      <c r="EZ205" s="108">
        <f t="shared" si="274"/>
        <v>4850.6000000000004</v>
      </c>
      <c r="FA205" s="108">
        <f t="shared" si="275"/>
        <v>4850.6000000000004</v>
      </c>
      <c r="FB205" s="108">
        <f t="shared" si="276"/>
        <v>4850.6000000000004</v>
      </c>
      <c r="FC205" s="108">
        <f t="shared" si="277"/>
        <v>4850.6000000000004</v>
      </c>
      <c r="FD205" s="108">
        <f t="shared" si="278"/>
        <v>4850.6000000000004</v>
      </c>
      <c r="FE205" s="108">
        <f t="shared" si="279"/>
        <v>4850.6000000000004</v>
      </c>
      <c r="FF205" s="108">
        <f t="shared" si="280"/>
        <v>4850.6000000000004</v>
      </c>
      <c r="FG205" s="108">
        <f t="shared" si="281"/>
        <v>4850.6000000000004</v>
      </c>
      <c r="FH205" s="108">
        <f t="shared" si="321"/>
        <v>4850.5999999999995</v>
      </c>
      <c r="FI205" s="108">
        <v>4850.5999999999995</v>
      </c>
    </row>
    <row r="206" spans="1:165" ht="12" customHeight="1" x14ac:dyDescent="0.25">
      <c r="A206" s="22">
        <f t="shared" si="322"/>
        <v>201</v>
      </c>
      <c r="B206" s="10" t="s">
        <v>199</v>
      </c>
      <c r="C206" s="28">
        <v>2021</v>
      </c>
      <c r="D206" s="282"/>
      <c r="E206" s="126">
        <f t="shared" si="254"/>
        <v>637.70000000000005</v>
      </c>
      <c r="F206" s="11">
        <f>SUMIF(Площади!$A:$A,$B:$B,Площади!$C:$C)</f>
        <v>637.70000000000005</v>
      </c>
      <c r="G206" s="11">
        <f>SUMIF(Площади!$A:$A,$B:$B,Площади!$G:$G)</f>
        <v>0</v>
      </c>
      <c r="H206" s="11">
        <f>SUMIF(Площади!$A:$A,$B:$B,Площади!$F:$F)</f>
        <v>56</v>
      </c>
      <c r="I206" s="124" t="s">
        <v>496</v>
      </c>
      <c r="J206" s="12">
        <v>25.29</v>
      </c>
      <c r="K206" s="26">
        <v>4.32</v>
      </c>
      <c r="L206" s="26">
        <v>5.61</v>
      </c>
      <c r="M206" s="26">
        <v>7.16</v>
      </c>
      <c r="N206" s="26">
        <v>5.31</v>
      </c>
      <c r="O206" s="26">
        <v>2.67</v>
      </c>
      <c r="P206" s="26">
        <v>0</v>
      </c>
      <c r="Q206" s="26">
        <v>0</v>
      </c>
      <c r="R206" s="26">
        <v>0.22</v>
      </c>
      <c r="S206" s="35">
        <f t="shared" si="251"/>
        <v>26.301600000000001</v>
      </c>
      <c r="T206" s="33">
        <f t="shared" si="251"/>
        <v>4.4927999999999999</v>
      </c>
      <c r="U206" s="33">
        <f t="shared" si="251"/>
        <v>5.8344000000000005</v>
      </c>
      <c r="V206" s="33">
        <f t="shared" si="251"/>
        <v>7.4464000000000006</v>
      </c>
      <c r="W206" s="33">
        <f t="shared" si="251"/>
        <v>5.5223999999999993</v>
      </c>
      <c r="X206" s="33">
        <f t="shared" si="251"/>
        <v>2.7767999999999997</v>
      </c>
      <c r="Y206" s="33">
        <f t="shared" si="249"/>
        <v>0</v>
      </c>
      <c r="Z206" s="33">
        <f t="shared" si="249"/>
        <v>0</v>
      </c>
      <c r="AA206" s="33">
        <f t="shared" si="249"/>
        <v>0.2288</v>
      </c>
      <c r="AB206" s="36"/>
      <c r="AC206" s="36"/>
      <c r="AD206" s="122" t="s">
        <v>396</v>
      </c>
      <c r="AE206" s="37">
        <v>0</v>
      </c>
      <c r="AF206" s="38" t="s">
        <v>396</v>
      </c>
      <c r="AG206" s="282"/>
      <c r="AH206" s="26">
        <v>34.24</v>
      </c>
      <c r="AI206" s="26">
        <v>34.24</v>
      </c>
      <c r="AJ206" s="26">
        <v>2190</v>
      </c>
      <c r="AK206" s="26">
        <v>35.89</v>
      </c>
      <c r="AL206" s="26">
        <v>5.93</v>
      </c>
      <c r="AM206" s="282"/>
      <c r="AN206" s="15">
        <v>1.2999999999999999E-2</v>
      </c>
      <c r="AO206" s="15">
        <v>1.2999999999999999E-2</v>
      </c>
      <c r="AP206" s="16">
        <f t="shared" si="282"/>
        <v>7.7870000000000001E-4</v>
      </c>
      <c r="AQ206" s="15">
        <f t="shared" si="283"/>
        <v>2.5999999999999999E-2</v>
      </c>
      <c r="AR206" s="15">
        <v>0.68300000000000005</v>
      </c>
      <c r="AS206" s="282"/>
      <c r="AT206" s="13">
        <f t="shared" si="284"/>
        <v>0.72799999999999998</v>
      </c>
      <c r="AU206" s="13">
        <f t="shared" si="285"/>
        <v>0.72799999999999998</v>
      </c>
      <c r="AV206" s="13">
        <f t="shared" si="286"/>
        <v>4.3607199999999999E-2</v>
      </c>
      <c r="AW206" s="13">
        <f t="shared" si="287"/>
        <v>1.456</v>
      </c>
      <c r="AX206" s="13">
        <f t="shared" si="288"/>
        <v>38.248000000000005</v>
      </c>
      <c r="AY206" s="26">
        <f t="shared" si="289"/>
        <v>3.9088474204171234E-2</v>
      </c>
      <c r="AZ206" s="26">
        <f t="shared" si="290"/>
        <v>3.9088474204171234E-2</v>
      </c>
      <c r="BA206" s="26">
        <f t="shared" si="291"/>
        <v>0.14975657519209656</v>
      </c>
      <c r="BB206" s="26">
        <f t="shared" si="292"/>
        <v>8.1944237102085607E-2</v>
      </c>
      <c r="BC206" s="26">
        <f t="shared" si="293"/>
        <v>0.35566981339187703</v>
      </c>
      <c r="BD206" s="282"/>
      <c r="BE206" s="108">
        <f t="shared" si="294"/>
        <v>5645.5882989925267</v>
      </c>
      <c r="BF206" s="108">
        <f t="shared" si="295"/>
        <v>5645.5882989925267</v>
      </c>
      <c r="BG206" s="108">
        <f t="shared" si="255"/>
        <v>3295.7015754633121</v>
      </c>
      <c r="BH206" s="108">
        <f t="shared" si="256"/>
        <v>548.080139886962</v>
      </c>
      <c r="BI206" s="108">
        <f t="shared" si="257"/>
        <v>195.50909065755206</v>
      </c>
      <c r="BJ206" s="108">
        <f t="shared" si="323"/>
        <v>1606.2974929847001</v>
      </c>
      <c r="BK206" s="108">
        <f>SUMIF('20.01'!$K:$K,$B:$B,'20.01'!$E:$E)</f>
        <v>0</v>
      </c>
      <c r="BL206" s="108">
        <f t="shared" si="296"/>
        <v>0</v>
      </c>
      <c r="BM206" s="108">
        <f>SUMIF('20.01'!$AI:$AI,$B:$B,'20.01'!$E:$E)</f>
        <v>0</v>
      </c>
      <c r="BN206" s="108">
        <f>SUMIF('20.01'!$L:$L,$B:$B,'20.01'!$E:$E)</f>
        <v>0</v>
      </c>
      <c r="BO206" s="108">
        <f>SUMIF('20.01'!$M:$M,$B:$B,'20.01'!$E:$E)</f>
        <v>0</v>
      </c>
      <c r="BP206" s="108">
        <f>SUMIF('20.01'!$N:$N,$B:$B,'20.01'!$E:$E)</f>
        <v>0</v>
      </c>
      <c r="BQ206" s="108">
        <f>SUMIF('20.01'!$O:$O,$B:$B,'20.01'!$E:$E)</f>
        <v>0</v>
      </c>
      <c r="BR206" s="108">
        <f>SUMIF('20.01'!$T:$T,$B:$B,'20.01'!$E:$E)</f>
        <v>0</v>
      </c>
      <c r="BS206" s="108">
        <f>SUMIF('20.01'!$AT:$AT,$B:$B,'20.01'!$E:$E)</f>
        <v>0</v>
      </c>
      <c r="BT206" s="108">
        <f>SUMIF('20.01'!$AO:$AO,$B:$B,'20.01'!$E:$E)</f>
        <v>0</v>
      </c>
      <c r="BU206" s="108">
        <f t="shared" si="297"/>
        <v>0</v>
      </c>
      <c r="BV206" s="108">
        <f>SUMIF('20.01'!$AE:$AE,$B:$B,'20.01'!$E:$E)</f>
        <v>0</v>
      </c>
      <c r="BW206" s="108">
        <f>SUMIF('20.01'!$AF:$AF,$B:$B,'20.01'!$E:$E)</f>
        <v>0</v>
      </c>
      <c r="BX206" s="108">
        <f>SUMIF('20.01'!$AG:$AG,$B:$B,'20.01'!$E:$E)</f>
        <v>0</v>
      </c>
      <c r="BY206" s="108">
        <f t="shared" si="298"/>
        <v>0</v>
      </c>
      <c r="BZ206" s="108">
        <f>SUMIF('20.01'!$AH:$AH,$B:$B,'20.01'!$E:$E)</f>
        <v>0</v>
      </c>
      <c r="CA206" s="108">
        <f>SUMIF('20.01'!$AP:$AP,$B:$B,'20.01'!$E:$E)</f>
        <v>0</v>
      </c>
      <c r="CB206" s="108">
        <f>SUMIF('20.01'!$AD:$AD,$B:$B,'20.01'!$E:$E)</f>
        <v>0</v>
      </c>
      <c r="CC206" s="108">
        <f t="shared" si="299"/>
        <v>0</v>
      </c>
      <c r="CD206" s="108">
        <f>SUMIF('20.01'!$Z:$Z,$B:$B,'20.01'!$E:$E)</f>
        <v>0</v>
      </c>
      <c r="CE206" s="108">
        <f>SUMIF('20.01'!$S:$S,$B:$B,'20.01'!$E:$E)</f>
        <v>0</v>
      </c>
      <c r="CF206" s="108">
        <f t="shared" si="300"/>
        <v>0</v>
      </c>
      <c r="CG206" s="108">
        <f>SUMIF('20.01'!$AJ:$AJ,$B:$B,'20.01'!$E:$E)</f>
        <v>0</v>
      </c>
      <c r="CH206" s="108">
        <f>SUMIF('20.01'!$AL:$AL,$B:$B,'20.01'!$E:$E)</f>
        <v>0</v>
      </c>
      <c r="CI206" s="108">
        <f>SUMIF('20.01'!$AM:$AM,$B:$B,'20.01'!$E:$E)</f>
        <v>0</v>
      </c>
      <c r="CJ206" s="108">
        <f>SUMIF('20.01'!$W:$W,$B:$B,'20.01'!$E:$E)</f>
        <v>0</v>
      </c>
      <c r="CK206" s="108">
        <f>SUMIF('20.01'!$AR:$AR,$B:$B,'20.01'!$E:$E)</f>
        <v>0</v>
      </c>
      <c r="CL206" s="108">
        <f t="shared" si="301"/>
        <v>0</v>
      </c>
      <c r="CM206" s="108">
        <f>SUMIF('20.01'!$P:$P,$B:$B,'20.01'!$E:$E)</f>
        <v>0</v>
      </c>
      <c r="CN206" s="108">
        <f>SUMIF('20.01'!$Q:$Q,$B:$B,'20.01'!$E:$E)</f>
        <v>0</v>
      </c>
      <c r="CO206" s="108">
        <f>SUMIF('20.01'!$AK:$AK,$B:$B,'20.01'!$E:$E)</f>
        <v>0</v>
      </c>
      <c r="CP206" s="108">
        <f>SUMIF('20.01'!$U:$U,$B:$B,'20.01'!$E:$E)</f>
        <v>0</v>
      </c>
      <c r="CQ206" s="108">
        <f>SUMIF('20.01'!$R:$R,$B:$B,'20.01'!$E:$E)</f>
        <v>0</v>
      </c>
      <c r="CR206" s="108">
        <f>SUMIF('20.01'!$V:$V,$B:$B,'20.01'!$E:$E)</f>
        <v>0</v>
      </c>
      <c r="CS206" s="108">
        <f t="shared" si="302"/>
        <v>0</v>
      </c>
      <c r="CT206" s="108">
        <f>SUMIF('20.01'!$AQ:$AQ,$B:$B,'20.01'!$E:$E)</f>
        <v>0</v>
      </c>
      <c r="CU206" s="108">
        <f>SUMIF('20.01'!$AC:$AC,$B:$B,'20.01'!$E:$E)</f>
        <v>0</v>
      </c>
      <c r="CV206" s="108">
        <f>SUMIF('20.01'!$AS:$AS,$B:$B,'20.01'!$E:$E)</f>
        <v>0</v>
      </c>
      <c r="CW206" s="108">
        <f t="shared" si="303"/>
        <v>0</v>
      </c>
      <c r="CX206" s="108">
        <f>SUMIF('20.01'!$AB:$AB,$B:$B,'20.01'!$E:$E)</f>
        <v>0</v>
      </c>
      <c r="CY206" s="108">
        <f>SUMIF('20.01'!$AA:$AA,$B:$B,'20.01'!$E:$E)</f>
        <v>0</v>
      </c>
      <c r="CZ206" s="108">
        <f>SUMIF('20.01'!$AN:$AN,$B:$B,'20.01'!$E:$E)</f>
        <v>0</v>
      </c>
      <c r="DA206" s="108">
        <f>SUMIF('20.01'!$X:$X,$B:$B,'20.01'!$E:$E)</f>
        <v>0</v>
      </c>
      <c r="DB206" s="108">
        <f>SUMIF('20.01'!$Y:$Y,$B:$B,'20.01'!$E:$E)</f>
        <v>0</v>
      </c>
      <c r="DC206" s="108">
        <f t="shared" si="304"/>
        <v>0</v>
      </c>
      <c r="DD206" s="127">
        <f t="shared" si="305"/>
        <v>80850.514329576661</v>
      </c>
      <c r="DE206" s="127">
        <f t="shared" si="324"/>
        <v>70303.890575414145</v>
      </c>
      <c r="DF206" s="127">
        <f t="shared" si="306"/>
        <v>98.76129841679375</v>
      </c>
      <c r="DG206" s="127">
        <f t="shared" si="258"/>
        <v>45.245582774104655</v>
      </c>
      <c r="DH206" s="127">
        <f t="shared" si="259"/>
        <v>53.515715642689095</v>
      </c>
      <c r="DI206" s="108">
        <f>SUMIF('20.01'!$AZ:$AZ,$B:$B,'20.01'!$E:$E)+FH206*$DI$249</f>
        <v>63.370167094529045</v>
      </c>
      <c r="DJ206" s="108">
        <f>SUMIF('20.01'!$AY:$AY,$B:$B,'20.01'!$E:$E)</f>
        <v>0</v>
      </c>
      <c r="DK206" s="108">
        <f t="shared" si="260"/>
        <v>91.012916625700683</v>
      </c>
      <c r="DL206" s="108">
        <f>SUMIF('20.01'!$AX:$AX,$B:$B,'20.01'!$E:$E)</f>
        <v>0</v>
      </c>
      <c r="DM206" s="108">
        <f t="shared" si="261"/>
        <v>10202.375955316973</v>
      </c>
      <c r="DN206" s="108">
        <f>SUMIF('20.01'!$BA:$BA,$B:$B,'20.01'!$E:$E)</f>
        <v>0</v>
      </c>
      <c r="DO206" s="108">
        <f t="shared" si="262"/>
        <v>91.103416708523724</v>
      </c>
      <c r="DP206" s="108">
        <f>SUMIF('20.01'!$AW:$AW,$B:$B,'20.01'!$E:$E)</f>
        <v>0</v>
      </c>
      <c r="DQ206" s="108">
        <f t="shared" si="307"/>
        <v>48280.960656193987</v>
      </c>
      <c r="DR206" s="108">
        <f t="shared" si="308"/>
        <v>39979.265008890878</v>
      </c>
      <c r="DS206" s="108">
        <f t="shared" si="263"/>
        <v>12857.037009018692</v>
      </c>
      <c r="DT206" s="108">
        <f t="shared" si="264"/>
        <v>27122.227999872186</v>
      </c>
      <c r="DU206" s="108">
        <f t="shared" si="309"/>
        <v>6786.6366567653022</v>
      </c>
      <c r="DV206" s="108">
        <f t="shared" si="310"/>
        <v>4029.4733811565384</v>
      </c>
      <c r="DW206" s="108">
        <f t="shared" si="311"/>
        <v>2757.1632756087633</v>
      </c>
      <c r="DX206" s="108">
        <f t="shared" si="312"/>
        <v>571.29685616755705</v>
      </c>
      <c r="DY206" s="108">
        <f t="shared" si="313"/>
        <v>336.41897454750216</v>
      </c>
      <c r="DZ206" s="108">
        <f t="shared" si="314"/>
        <v>234.87788162005486</v>
      </c>
      <c r="EA206" s="108">
        <f t="shared" si="315"/>
        <v>451.86329353210988</v>
      </c>
      <c r="EB206" s="108">
        <f t="shared" si="316"/>
        <v>35.665237973119119</v>
      </c>
      <c r="EC206" s="108">
        <f t="shared" si="317"/>
        <v>456.23360286502282</v>
      </c>
      <c r="ED206" s="108">
        <f t="shared" si="325"/>
        <v>8213.5996810802517</v>
      </c>
      <c r="EE206" s="108">
        <f t="shared" si="265"/>
        <v>48757.877835871041</v>
      </c>
      <c r="EF206" s="108">
        <f t="shared" si="318"/>
        <v>26329.254031370365</v>
      </c>
      <c r="EG206" s="108">
        <f t="shared" si="266"/>
        <v>22428.623804500679</v>
      </c>
      <c r="EH206" s="108">
        <f t="shared" si="267"/>
        <v>0</v>
      </c>
      <c r="EI206" s="108">
        <f t="shared" si="319"/>
        <v>0</v>
      </c>
      <c r="EJ206" s="108">
        <f t="shared" si="268"/>
        <v>0</v>
      </c>
      <c r="EK206" s="108">
        <f t="shared" si="269"/>
        <v>0</v>
      </c>
      <c r="EL206" s="108">
        <f>SUMIF('20.01'!$BF:$BF,$B:$B,'20.01'!$E:$E)</f>
        <v>0</v>
      </c>
      <c r="EM206" s="108">
        <f>SUMIF('20.01'!$BH:$BH,$B:$B,'20.01'!$E:$E)</f>
        <v>1900</v>
      </c>
      <c r="EO206" s="115">
        <v>0</v>
      </c>
      <c r="EP206" s="107">
        <v>3.4064168104124199</v>
      </c>
      <c r="EQ206" s="108">
        <f t="shared" si="320"/>
        <v>637.69999999999993</v>
      </c>
      <c r="ER206" s="107">
        <v>3.0862445664105382</v>
      </c>
      <c r="ES206" s="108">
        <f t="shared" si="270"/>
        <v>637.69999999999993</v>
      </c>
      <c r="ET206" s="107">
        <v>0</v>
      </c>
      <c r="EU206" s="108">
        <f t="shared" si="271"/>
        <v>0</v>
      </c>
      <c r="EV206" s="108">
        <f t="shared" si="252"/>
        <v>637.70000000000005</v>
      </c>
      <c r="EW206" s="108">
        <f t="shared" si="253"/>
        <v>637.70000000000005</v>
      </c>
      <c r="EX206" s="108">
        <f t="shared" si="272"/>
        <v>637.70000000000005</v>
      </c>
      <c r="EY206" s="108">
        <f t="shared" si="273"/>
        <v>637.70000000000005</v>
      </c>
      <c r="EZ206" s="108">
        <f t="shared" si="274"/>
        <v>637.70000000000005</v>
      </c>
      <c r="FA206" s="108">
        <f t="shared" si="275"/>
        <v>637.70000000000005</v>
      </c>
      <c r="FB206" s="108">
        <f t="shared" si="276"/>
        <v>637.70000000000005</v>
      </c>
      <c r="FC206" s="108">
        <f t="shared" si="277"/>
        <v>637.70000000000005</v>
      </c>
      <c r="FD206" s="108">
        <f t="shared" si="278"/>
        <v>637.70000000000005</v>
      </c>
      <c r="FE206" s="108">
        <f t="shared" si="279"/>
        <v>637.70000000000005</v>
      </c>
      <c r="FF206" s="108">
        <f t="shared" si="280"/>
        <v>637.70000000000005</v>
      </c>
      <c r="FG206" s="108">
        <f t="shared" si="281"/>
        <v>637.70000000000005</v>
      </c>
      <c r="FH206" s="108">
        <f t="shared" si="321"/>
        <v>637.69999999999993</v>
      </c>
      <c r="FI206" s="108">
        <v>0</v>
      </c>
    </row>
    <row r="207" spans="1:165" ht="12" customHeight="1" x14ac:dyDescent="0.25">
      <c r="A207" s="22">
        <f t="shared" si="322"/>
        <v>202</v>
      </c>
      <c r="B207" s="10" t="s">
        <v>200</v>
      </c>
      <c r="C207" s="28">
        <v>2021</v>
      </c>
      <c r="D207" s="282"/>
      <c r="E207" s="126">
        <f t="shared" si="254"/>
        <v>655.20000000000005</v>
      </c>
      <c r="F207" s="11">
        <f>SUMIF(Площади!$A:$A,$B:$B,Площади!$C:$C)</f>
        <v>655.20000000000005</v>
      </c>
      <c r="G207" s="11">
        <f>SUMIF(Площади!$A:$A,$B:$B,Площади!$G:$G)</f>
        <v>0</v>
      </c>
      <c r="H207" s="11">
        <f>SUMIF(Площади!$A:$A,$B:$B,Площади!$F:$F)</f>
        <v>56</v>
      </c>
      <c r="I207" s="124" t="s">
        <v>496</v>
      </c>
      <c r="J207" s="12">
        <v>25.29</v>
      </c>
      <c r="K207" s="26">
        <v>4.32</v>
      </c>
      <c r="L207" s="26">
        <v>5.61</v>
      </c>
      <c r="M207" s="26">
        <v>7.16</v>
      </c>
      <c r="N207" s="26">
        <v>5.31</v>
      </c>
      <c r="O207" s="26">
        <v>2.67</v>
      </c>
      <c r="P207" s="26">
        <v>0</v>
      </c>
      <c r="Q207" s="26">
        <v>0</v>
      </c>
      <c r="R207" s="26">
        <v>0.22</v>
      </c>
      <c r="S207" s="35">
        <f t="shared" si="251"/>
        <v>26.301600000000001</v>
      </c>
      <c r="T207" s="33">
        <f t="shared" si="251"/>
        <v>4.4927999999999999</v>
      </c>
      <c r="U207" s="33">
        <f t="shared" si="251"/>
        <v>5.8344000000000005</v>
      </c>
      <c r="V207" s="33">
        <f t="shared" si="251"/>
        <v>7.4464000000000006</v>
      </c>
      <c r="W207" s="33">
        <f t="shared" si="251"/>
        <v>5.5223999999999993</v>
      </c>
      <c r="X207" s="33">
        <f t="shared" si="251"/>
        <v>2.7767999999999997</v>
      </c>
      <c r="Y207" s="33">
        <f t="shared" si="249"/>
        <v>0</v>
      </c>
      <c r="Z207" s="33">
        <f t="shared" si="249"/>
        <v>0</v>
      </c>
      <c r="AA207" s="33">
        <f t="shared" si="249"/>
        <v>0.2288</v>
      </c>
      <c r="AB207" s="36"/>
      <c r="AC207" s="36"/>
      <c r="AD207" s="122" t="s">
        <v>396</v>
      </c>
      <c r="AE207" s="37">
        <v>0</v>
      </c>
      <c r="AF207" s="38" t="s">
        <v>396</v>
      </c>
      <c r="AG207" s="282"/>
      <c r="AH207" s="26">
        <v>34.24</v>
      </c>
      <c r="AI207" s="26">
        <v>34.24</v>
      </c>
      <c r="AJ207" s="26">
        <v>2190</v>
      </c>
      <c r="AK207" s="26">
        <v>35.89</v>
      </c>
      <c r="AL207" s="26">
        <v>5.93</v>
      </c>
      <c r="AM207" s="282"/>
      <c r="AN207" s="15">
        <v>1.2999999999999999E-2</v>
      </c>
      <c r="AO207" s="15">
        <v>1.2999999999999999E-2</v>
      </c>
      <c r="AP207" s="16">
        <f t="shared" si="282"/>
        <v>7.7870000000000001E-4</v>
      </c>
      <c r="AQ207" s="15">
        <f t="shared" si="283"/>
        <v>2.5999999999999999E-2</v>
      </c>
      <c r="AR207" s="15">
        <v>0.68300000000000005</v>
      </c>
      <c r="AS207" s="282"/>
      <c r="AT207" s="13">
        <f t="shared" si="284"/>
        <v>0.72799999999999998</v>
      </c>
      <c r="AU207" s="13">
        <f t="shared" si="285"/>
        <v>0.72799999999999998</v>
      </c>
      <c r="AV207" s="13">
        <f t="shared" si="286"/>
        <v>4.3607199999999999E-2</v>
      </c>
      <c r="AW207" s="13">
        <f t="shared" si="287"/>
        <v>1.456</v>
      </c>
      <c r="AX207" s="13">
        <f t="shared" si="288"/>
        <v>38.248000000000005</v>
      </c>
      <c r="AY207" s="26">
        <f t="shared" si="289"/>
        <v>3.8044444444444443E-2</v>
      </c>
      <c r="AZ207" s="26">
        <f t="shared" si="290"/>
        <v>3.8044444444444443E-2</v>
      </c>
      <c r="BA207" s="26">
        <f t="shared" si="291"/>
        <v>0.14575666666666667</v>
      </c>
      <c r="BB207" s="26">
        <f t="shared" si="292"/>
        <v>7.9755555555555552E-2</v>
      </c>
      <c r="BC207" s="26">
        <f t="shared" si="293"/>
        <v>0.34617008547008549</v>
      </c>
      <c r="BD207" s="282"/>
      <c r="BE207" s="108">
        <f t="shared" si="294"/>
        <v>5800.5166277244834</v>
      </c>
      <c r="BF207" s="108">
        <f t="shared" si="295"/>
        <v>5800.5166277244834</v>
      </c>
      <c r="BG207" s="108">
        <f t="shared" si="255"/>
        <v>3386.1434408711966</v>
      </c>
      <c r="BH207" s="108">
        <f t="shared" si="256"/>
        <v>563.12075843490277</v>
      </c>
      <c r="BI207" s="108">
        <f t="shared" si="257"/>
        <v>200.87432366132683</v>
      </c>
      <c r="BJ207" s="108">
        <f t="shared" si="323"/>
        <v>1650.3781047570574</v>
      </c>
      <c r="BK207" s="108">
        <f>SUMIF('20.01'!$K:$K,$B:$B,'20.01'!$E:$E)</f>
        <v>0</v>
      </c>
      <c r="BL207" s="108">
        <f t="shared" si="296"/>
        <v>0</v>
      </c>
      <c r="BM207" s="108">
        <f>SUMIF('20.01'!$AI:$AI,$B:$B,'20.01'!$E:$E)</f>
        <v>0</v>
      </c>
      <c r="BN207" s="108">
        <f>SUMIF('20.01'!$L:$L,$B:$B,'20.01'!$E:$E)</f>
        <v>0</v>
      </c>
      <c r="BO207" s="108">
        <f>SUMIF('20.01'!$M:$M,$B:$B,'20.01'!$E:$E)</f>
        <v>0</v>
      </c>
      <c r="BP207" s="108">
        <f>SUMIF('20.01'!$N:$N,$B:$B,'20.01'!$E:$E)</f>
        <v>0</v>
      </c>
      <c r="BQ207" s="108">
        <f>SUMIF('20.01'!$O:$O,$B:$B,'20.01'!$E:$E)</f>
        <v>0</v>
      </c>
      <c r="BR207" s="108">
        <f>SUMIF('20.01'!$T:$T,$B:$B,'20.01'!$E:$E)</f>
        <v>0</v>
      </c>
      <c r="BS207" s="108">
        <f>SUMIF('20.01'!$AT:$AT,$B:$B,'20.01'!$E:$E)</f>
        <v>0</v>
      </c>
      <c r="BT207" s="108">
        <f>SUMIF('20.01'!$AO:$AO,$B:$B,'20.01'!$E:$E)</f>
        <v>0</v>
      </c>
      <c r="BU207" s="108">
        <f t="shared" si="297"/>
        <v>0</v>
      </c>
      <c r="BV207" s="108">
        <f>SUMIF('20.01'!$AE:$AE,$B:$B,'20.01'!$E:$E)</f>
        <v>0</v>
      </c>
      <c r="BW207" s="108">
        <f>SUMIF('20.01'!$AF:$AF,$B:$B,'20.01'!$E:$E)</f>
        <v>0</v>
      </c>
      <c r="BX207" s="108">
        <f>SUMIF('20.01'!$AG:$AG,$B:$B,'20.01'!$E:$E)</f>
        <v>0</v>
      </c>
      <c r="BY207" s="108">
        <f t="shared" si="298"/>
        <v>0</v>
      </c>
      <c r="BZ207" s="108">
        <f>SUMIF('20.01'!$AH:$AH,$B:$B,'20.01'!$E:$E)</f>
        <v>0</v>
      </c>
      <c r="CA207" s="108">
        <f>SUMIF('20.01'!$AP:$AP,$B:$B,'20.01'!$E:$E)</f>
        <v>0</v>
      </c>
      <c r="CB207" s="108">
        <f>SUMIF('20.01'!$AD:$AD,$B:$B,'20.01'!$E:$E)</f>
        <v>0</v>
      </c>
      <c r="CC207" s="108">
        <f t="shared" si="299"/>
        <v>0</v>
      </c>
      <c r="CD207" s="108">
        <f>SUMIF('20.01'!$Z:$Z,$B:$B,'20.01'!$E:$E)</f>
        <v>0</v>
      </c>
      <c r="CE207" s="108">
        <f>SUMIF('20.01'!$S:$S,$B:$B,'20.01'!$E:$E)</f>
        <v>0</v>
      </c>
      <c r="CF207" s="108">
        <f t="shared" si="300"/>
        <v>0</v>
      </c>
      <c r="CG207" s="108">
        <f>SUMIF('20.01'!$AJ:$AJ,$B:$B,'20.01'!$E:$E)</f>
        <v>0</v>
      </c>
      <c r="CH207" s="108">
        <f>SUMIF('20.01'!$AL:$AL,$B:$B,'20.01'!$E:$E)</f>
        <v>0</v>
      </c>
      <c r="CI207" s="108">
        <f>SUMIF('20.01'!$AM:$AM,$B:$B,'20.01'!$E:$E)</f>
        <v>0</v>
      </c>
      <c r="CJ207" s="108">
        <f>SUMIF('20.01'!$W:$W,$B:$B,'20.01'!$E:$E)</f>
        <v>0</v>
      </c>
      <c r="CK207" s="108">
        <f>SUMIF('20.01'!$AR:$AR,$B:$B,'20.01'!$E:$E)</f>
        <v>0</v>
      </c>
      <c r="CL207" s="108">
        <f t="shared" si="301"/>
        <v>0</v>
      </c>
      <c r="CM207" s="108">
        <f>SUMIF('20.01'!$P:$P,$B:$B,'20.01'!$E:$E)</f>
        <v>0</v>
      </c>
      <c r="CN207" s="108">
        <f>SUMIF('20.01'!$Q:$Q,$B:$B,'20.01'!$E:$E)</f>
        <v>0</v>
      </c>
      <c r="CO207" s="108">
        <f>SUMIF('20.01'!$AK:$AK,$B:$B,'20.01'!$E:$E)</f>
        <v>0</v>
      </c>
      <c r="CP207" s="108">
        <f>SUMIF('20.01'!$U:$U,$B:$B,'20.01'!$E:$E)</f>
        <v>0</v>
      </c>
      <c r="CQ207" s="108">
        <f>SUMIF('20.01'!$R:$R,$B:$B,'20.01'!$E:$E)</f>
        <v>0</v>
      </c>
      <c r="CR207" s="108">
        <f>SUMIF('20.01'!$V:$V,$B:$B,'20.01'!$E:$E)</f>
        <v>0</v>
      </c>
      <c r="CS207" s="108">
        <f t="shared" si="302"/>
        <v>0</v>
      </c>
      <c r="CT207" s="108">
        <f>SUMIF('20.01'!$AQ:$AQ,$B:$B,'20.01'!$E:$E)</f>
        <v>0</v>
      </c>
      <c r="CU207" s="108">
        <f>SUMIF('20.01'!$AC:$AC,$B:$B,'20.01'!$E:$E)</f>
        <v>0</v>
      </c>
      <c r="CV207" s="108">
        <f>SUMIF('20.01'!$AS:$AS,$B:$B,'20.01'!$E:$E)</f>
        <v>0</v>
      </c>
      <c r="CW207" s="108">
        <f t="shared" si="303"/>
        <v>0</v>
      </c>
      <c r="CX207" s="108">
        <f>SUMIF('20.01'!$AB:$AB,$B:$B,'20.01'!$E:$E)</f>
        <v>0</v>
      </c>
      <c r="CY207" s="108">
        <f>SUMIF('20.01'!$AA:$AA,$B:$B,'20.01'!$E:$E)</f>
        <v>0</v>
      </c>
      <c r="CZ207" s="108">
        <f>SUMIF('20.01'!$AN:$AN,$B:$B,'20.01'!$E:$E)</f>
        <v>0</v>
      </c>
      <c r="DA207" s="108">
        <f>SUMIF('20.01'!$X:$X,$B:$B,'20.01'!$E:$E)</f>
        <v>0</v>
      </c>
      <c r="DB207" s="108">
        <f>SUMIF('20.01'!$Y:$Y,$B:$B,'20.01'!$E:$E)</f>
        <v>0</v>
      </c>
      <c r="DC207" s="108">
        <f t="shared" si="304"/>
        <v>0</v>
      </c>
      <c r="DD207" s="127">
        <f t="shared" si="305"/>
        <v>83069.244141035961</v>
      </c>
      <c r="DE207" s="127">
        <f t="shared" si="324"/>
        <v>72233.196024794335</v>
      </c>
      <c r="DF207" s="127">
        <f t="shared" si="306"/>
        <v>101.47154261044889</v>
      </c>
      <c r="DG207" s="127">
        <f t="shared" si="258"/>
        <v>46.487228843646491</v>
      </c>
      <c r="DH207" s="127">
        <f t="shared" si="259"/>
        <v>54.984313766802408</v>
      </c>
      <c r="DI207" s="108">
        <f>SUMIF('20.01'!$AZ:$AZ,$B:$B,'20.01'!$E:$E)+FH207*$DI$249</f>
        <v>65.109194731590762</v>
      </c>
      <c r="DJ207" s="108">
        <f>SUMIF('20.01'!$AY:$AY,$B:$B,'20.01'!$E:$E)</f>
        <v>0</v>
      </c>
      <c r="DK207" s="108">
        <f t="shared" si="260"/>
        <v>93.510526851433411</v>
      </c>
      <c r="DL207" s="108">
        <f>SUMIF('20.01'!$AX:$AX,$B:$B,'20.01'!$E:$E)</f>
        <v>0</v>
      </c>
      <c r="DM207" s="108">
        <f t="shared" si="261"/>
        <v>10482.353341577043</v>
      </c>
      <c r="DN207" s="108">
        <f>SUMIF('20.01'!$BA:$BA,$B:$B,'20.01'!$E:$E)</f>
        <v>0</v>
      </c>
      <c r="DO207" s="108">
        <f t="shared" si="262"/>
        <v>93.603510471106702</v>
      </c>
      <c r="DP207" s="108">
        <f>SUMIF('20.01'!$AW:$AW,$B:$B,'20.01'!$E:$E)</f>
        <v>0</v>
      </c>
      <c r="DQ207" s="108">
        <f t="shared" si="307"/>
        <v>49605.904691764634</v>
      </c>
      <c r="DR207" s="108">
        <f t="shared" si="308"/>
        <v>41076.390832405996</v>
      </c>
      <c r="DS207" s="108">
        <f t="shared" si="263"/>
        <v>13209.864588849061</v>
      </c>
      <c r="DT207" s="108">
        <f t="shared" si="264"/>
        <v>27866.526243556935</v>
      </c>
      <c r="DU207" s="108">
        <f t="shared" si="309"/>
        <v>6972.8780578839978</v>
      </c>
      <c r="DV207" s="108">
        <f t="shared" si="310"/>
        <v>4140.0516847009003</v>
      </c>
      <c r="DW207" s="108">
        <f t="shared" si="311"/>
        <v>2832.826373183098</v>
      </c>
      <c r="DX207" s="108">
        <f t="shared" si="312"/>
        <v>586.97459645755578</v>
      </c>
      <c r="DY207" s="108">
        <f t="shared" si="313"/>
        <v>345.65110886549064</v>
      </c>
      <c r="DZ207" s="108">
        <f t="shared" si="314"/>
        <v>241.32348759206513</v>
      </c>
      <c r="EA207" s="108">
        <f t="shared" si="315"/>
        <v>464.26349368392408</v>
      </c>
      <c r="EB207" s="108">
        <f t="shared" si="316"/>
        <v>36.643976666124587</v>
      </c>
      <c r="EC207" s="108">
        <f t="shared" si="317"/>
        <v>468.75373466702672</v>
      </c>
      <c r="ED207" s="108">
        <f t="shared" si="325"/>
        <v>8439.0003309452422</v>
      </c>
      <c r="EE207" s="108">
        <f t="shared" si="265"/>
        <v>50095.909609632596</v>
      </c>
      <c r="EF207" s="108">
        <f t="shared" si="318"/>
        <v>27051.791189201605</v>
      </c>
      <c r="EG207" s="108">
        <f t="shared" si="266"/>
        <v>23044.118420430994</v>
      </c>
      <c r="EH207" s="108">
        <f t="shared" si="267"/>
        <v>0</v>
      </c>
      <c r="EI207" s="108">
        <f t="shared" si="319"/>
        <v>0</v>
      </c>
      <c r="EJ207" s="108">
        <f t="shared" si="268"/>
        <v>0</v>
      </c>
      <c r="EK207" s="108">
        <f t="shared" si="269"/>
        <v>0</v>
      </c>
      <c r="EL207" s="108">
        <f>SUMIF('20.01'!$BF:$BF,$B:$B,'20.01'!$E:$E)</f>
        <v>0</v>
      </c>
      <c r="EM207" s="108">
        <f>SUMIF('20.01'!$BH:$BH,$B:$B,'20.01'!$E:$E)</f>
        <v>1900</v>
      </c>
      <c r="EO207" s="115">
        <v>0</v>
      </c>
      <c r="EP207" s="107">
        <v>3.4064155067155064</v>
      </c>
      <c r="EQ207" s="108">
        <f t="shared" si="320"/>
        <v>655.19999999999993</v>
      </c>
      <c r="ER207" s="107">
        <v>3.0862470085470082</v>
      </c>
      <c r="ES207" s="108">
        <f t="shared" si="270"/>
        <v>655.19999999999993</v>
      </c>
      <c r="ET207" s="107">
        <v>0</v>
      </c>
      <c r="EU207" s="108">
        <f t="shared" si="271"/>
        <v>0</v>
      </c>
      <c r="EV207" s="108">
        <f t="shared" si="252"/>
        <v>655.20000000000005</v>
      </c>
      <c r="EW207" s="108">
        <f t="shared" si="253"/>
        <v>655.20000000000005</v>
      </c>
      <c r="EX207" s="108">
        <f t="shared" si="272"/>
        <v>655.20000000000005</v>
      </c>
      <c r="EY207" s="108">
        <f t="shared" si="273"/>
        <v>655.20000000000005</v>
      </c>
      <c r="EZ207" s="108">
        <f t="shared" si="274"/>
        <v>655.20000000000005</v>
      </c>
      <c r="FA207" s="108">
        <f t="shared" si="275"/>
        <v>655.20000000000005</v>
      </c>
      <c r="FB207" s="108">
        <f t="shared" si="276"/>
        <v>655.20000000000005</v>
      </c>
      <c r="FC207" s="108">
        <f t="shared" si="277"/>
        <v>655.20000000000005</v>
      </c>
      <c r="FD207" s="108">
        <f t="shared" si="278"/>
        <v>655.20000000000005</v>
      </c>
      <c r="FE207" s="108">
        <f t="shared" si="279"/>
        <v>655.20000000000005</v>
      </c>
      <c r="FF207" s="108">
        <f t="shared" si="280"/>
        <v>655.20000000000005</v>
      </c>
      <c r="FG207" s="108">
        <f t="shared" si="281"/>
        <v>655.20000000000005</v>
      </c>
      <c r="FH207" s="108">
        <f t="shared" si="321"/>
        <v>655.19999999999993</v>
      </c>
      <c r="FI207" s="108">
        <v>0</v>
      </c>
    </row>
    <row r="208" spans="1:165" ht="12" customHeight="1" x14ac:dyDescent="0.25">
      <c r="A208" s="22">
        <f t="shared" si="322"/>
        <v>203</v>
      </c>
      <c r="B208" s="10" t="s">
        <v>201</v>
      </c>
      <c r="C208" s="28">
        <v>2021</v>
      </c>
      <c r="D208" s="282"/>
      <c r="E208" s="126">
        <f t="shared" si="254"/>
        <v>228.2</v>
      </c>
      <c r="F208" s="11">
        <f>SUMIF(Площади!$A:$A,$B:$B,Площади!$C:$C)</f>
        <v>228.2</v>
      </c>
      <c r="G208" s="11">
        <f>SUMIF(Площади!$A:$A,$B:$B,Площади!$G:$G)</f>
        <v>0</v>
      </c>
      <c r="H208" s="11">
        <f>SUMIF(Площади!$A:$A,$B:$B,Площади!$F:$F)</f>
        <v>0</v>
      </c>
      <c r="I208" s="124" t="s">
        <v>496</v>
      </c>
      <c r="J208" s="12">
        <v>16.02</v>
      </c>
      <c r="K208" s="26">
        <v>0</v>
      </c>
      <c r="L208" s="26">
        <v>3.25</v>
      </c>
      <c r="M208" s="26">
        <v>6.72</v>
      </c>
      <c r="N208" s="26">
        <v>4</v>
      </c>
      <c r="O208" s="26">
        <v>2.0499999999999998</v>
      </c>
      <c r="P208" s="26">
        <v>0</v>
      </c>
      <c r="Q208" s="26">
        <v>0</v>
      </c>
      <c r="R208" s="26">
        <v>0</v>
      </c>
      <c r="S208" s="35">
        <f t="shared" si="251"/>
        <v>16.660799999999998</v>
      </c>
      <c r="T208" s="33">
        <f t="shared" si="251"/>
        <v>0</v>
      </c>
      <c r="U208" s="33">
        <f t="shared" si="251"/>
        <v>3.38</v>
      </c>
      <c r="V208" s="33">
        <f t="shared" si="251"/>
        <v>6.9887999999999995</v>
      </c>
      <c r="W208" s="33">
        <f t="shared" si="251"/>
        <v>4.16</v>
      </c>
      <c r="X208" s="33">
        <f t="shared" si="251"/>
        <v>2.1319999999999997</v>
      </c>
      <c r="Y208" s="33">
        <f t="shared" si="249"/>
        <v>0</v>
      </c>
      <c r="Z208" s="33">
        <f t="shared" si="249"/>
        <v>0</v>
      </c>
      <c r="AA208" s="33">
        <f t="shared" si="249"/>
        <v>0</v>
      </c>
      <c r="AB208" s="36"/>
      <c r="AC208" s="36"/>
      <c r="AD208" s="122" t="s">
        <v>396</v>
      </c>
      <c r="AE208" s="37">
        <v>0</v>
      </c>
      <c r="AF208" s="38" t="s">
        <v>396</v>
      </c>
      <c r="AG208" s="282"/>
      <c r="AH208" s="26">
        <v>34.24</v>
      </c>
      <c r="AI208" s="26">
        <v>0</v>
      </c>
      <c r="AJ208" s="26">
        <v>0</v>
      </c>
      <c r="AK208" s="26">
        <v>35.89</v>
      </c>
      <c r="AL208" s="26">
        <v>4.29</v>
      </c>
      <c r="AM208" s="282"/>
      <c r="AN208" s="15">
        <v>0</v>
      </c>
      <c r="AO208" s="15">
        <v>0</v>
      </c>
      <c r="AP208" s="16">
        <f t="shared" si="282"/>
        <v>0</v>
      </c>
      <c r="AQ208" s="15">
        <f t="shared" si="283"/>
        <v>0</v>
      </c>
      <c r="AR208" s="15">
        <v>0</v>
      </c>
      <c r="AS208" s="282"/>
      <c r="AT208" s="13">
        <f t="shared" si="284"/>
        <v>0</v>
      </c>
      <c r="AU208" s="13">
        <f t="shared" si="285"/>
        <v>0</v>
      </c>
      <c r="AV208" s="13">
        <f t="shared" si="286"/>
        <v>0</v>
      </c>
      <c r="AW208" s="13">
        <f t="shared" si="287"/>
        <v>0</v>
      </c>
      <c r="AX208" s="13">
        <f t="shared" si="288"/>
        <v>0</v>
      </c>
      <c r="AY208" s="26">
        <f t="shared" si="289"/>
        <v>0</v>
      </c>
      <c r="AZ208" s="26">
        <f t="shared" si="290"/>
        <v>0</v>
      </c>
      <c r="BA208" s="26">
        <f t="shared" si="291"/>
        <v>0</v>
      </c>
      <c r="BB208" s="26">
        <f t="shared" si="292"/>
        <v>0</v>
      </c>
      <c r="BC208" s="26">
        <f t="shared" si="293"/>
        <v>0</v>
      </c>
      <c r="BD208" s="282"/>
      <c r="BE208" s="108">
        <f t="shared" si="294"/>
        <v>17764.065406664726</v>
      </c>
      <c r="BF208" s="108">
        <f t="shared" si="295"/>
        <v>17764.065406664726</v>
      </c>
      <c r="BG208" s="108">
        <f t="shared" si="255"/>
        <v>1179.3619249188141</v>
      </c>
      <c r="BH208" s="108">
        <f t="shared" si="256"/>
        <v>196.12966586514773</v>
      </c>
      <c r="BI208" s="108">
        <f t="shared" si="257"/>
        <v>69.962638369222802</v>
      </c>
      <c r="BJ208" s="108">
        <f t="shared" si="323"/>
        <v>574.8111775115392</v>
      </c>
      <c r="BK208" s="108">
        <f>SUMIF('20.01'!$K:$K,$B:$B,'20.01'!$E:$E)</f>
        <v>15743.800000000001</v>
      </c>
      <c r="BL208" s="108">
        <f t="shared" si="296"/>
        <v>0</v>
      </c>
      <c r="BM208" s="108">
        <f>SUMIF('20.01'!$AI:$AI,$B:$B,'20.01'!$E:$E)</f>
        <v>0</v>
      </c>
      <c r="BN208" s="108">
        <f>SUMIF('20.01'!$L:$L,$B:$B,'20.01'!$E:$E)</f>
        <v>0</v>
      </c>
      <c r="BO208" s="108">
        <f>SUMIF('20.01'!$M:$M,$B:$B,'20.01'!$E:$E)</f>
        <v>0</v>
      </c>
      <c r="BP208" s="108">
        <f>SUMIF('20.01'!$N:$N,$B:$B,'20.01'!$E:$E)</f>
        <v>0</v>
      </c>
      <c r="BQ208" s="108">
        <f>SUMIF('20.01'!$O:$O,$B:$B,'20.01'!$E:$E)</f>
        <v>0</v>
      </c>
      <c r="BR208" s="108">
        <f>SUMIF('20.01'!$T:$T,$B:$B,'20.01'!$E:$E)</f>
        <v>0</v>
      </c>
      <c r="BS208" s="108">
        <f>SUMIF('20.01'!$AT:$AT,$B:$B,'20.01'!$E:$E)</f>
        <v>0</v>
      </c>
      <c r="BT208" s="108">
        <f>SUMIF('20.01'!$AO:$AO,$B:$B,'20.01'!$E:$E)</f>
        <v>0</v>
      </c>
      <c r="BU208" s="108">
        <f t="shared" si="297"/>
        <v>0</v>
      </c>
      <c r="BV208" s="108">
        <f>SUMIF('20.01'!$AE:$AE,$B:$B,'20.01'!$E:$E)</f>
        <v>0</v>
      </c>
      <c r="BW208" s="108">
        <f>SUMIF('20.01'!$AF:$AF,$B:$B,'20.01'!$E:$E)</f>
        <v>0</v>
      </c>
      <c r="BX208" s="108">
        <f>SUMIF('20.01'!$AG:$AG,$B:$B,'20.01'!$E:$E)</f>
        <v>0</v>
      </c>
      <c r="BY208" s="108">
        <f t="shared" si="298"/>
        <v>0</v>
      </c>
      <c r="BZ208" s="108">
        <f>SUMIF('20.01'!$AH:$AH,$B:$B,'20.01'!$E:$E)</f>
        <v>0</v>
      </c>
      <c r="CA208" s="108">
        <f>SUMIF('20.01'!$AP:$AP,$B:$B,'20.01'!$E:$E)</f>
        <v>0</v>
      </c>
      <c r="CB208" s="108">
        <f>SUMIF('20.01'!$AD:$AD,$B:$B,'20.01'!$E:$E)</f>
        <v>0</v>
      </c>
      <c r="CC208" s="108">
        <f t="shared" si="299"/>
        <v>0</v>
      </c>
      <c r="CD208" s="108">
        <f>SUMIF('20.01'!$Z:$Z,$B:$B,'20.01'!$E:$E)</f>
        <v>0</v>
      </c>
      <c r="CE208" s="108">
        <f>SUMIF('20.01'!$S:$S,$B:$B,'20.01'!$E:$E)</f>
        <v>0</v>
      </c>
      <c r="CF208" s="108">
        <f t="shared" si="300"/>
        <v>0</v>
      </c>
      <c r="CG208" s="108">
        <f>SUMIF('20.01'!$AJ:$AJ,$B:$B,'20.01'!$E:$E)</f>
        <v>0</v>
      </c>
      <c r="CH208" s="108">
        <f>SUMIF('20.01'!$AL:$AL,$B:$B,'20.01'!$E:$E)</f>
        <v>0</v>
      </c>
      <c r="CI208" s="108">
        <f>SUMIF('20.01'!$AM:$AM,$B:$B,'20.01'!$E:$E)</f>
        <v>0</v>
      </c>
      <c r="CJ208" s="108">
        <f>SUMIF('20.01'!$W:$W,$B:$B,'20.01'!$E:$E)</f>
        <v>0</v>
      </c>
      <c r="CK208" s="108">
        <f>SUMIF('20.01'!$AR:$AR,$B:$B,'20.01'!$E:$E)</f>
        <v>0</v>
      </c>
      <c r="CL208" s="108">
        <f t="shared" si="301"/>
        <v>0</v>
      </c>
      <c r="CM208" s="108">
        <f>SUMIF('20.01'!$P:$P,$B:$B,'20.01'!$E:$E)</f>
        <v>0</v>
      </c>
      <c r="CN208" s="108">
        <f>SUMIF('20.01'!$Q:$Q,$B:$B,'20.01'!$E:$E)</f>
        <v>0</v>
      </c>
      <c r="CO208" s="108">
        <f>SUMIF('20.01'!$AK:$AK,$B:$B,'20.01'!$E:$E)</f>
        <v>0</v>
      </c>
      <c r="CP208" s="108">
        <f>SUMIF('20.01'!$U:$U,$B:$B,'20.01'!$E:$E)</f>
        <v>0</v>
      </c>
      <c r="CQ208" s="108">
        <f>SUMIF('20.01'!$R:$R,$B:$B,'20.01'!$E:$E)</f>
        <v>0</v>
      </c>
      <c r="CR208" s="108">
        <f>SUMIF('20.01'!$V:$V,$B:$B,'20.01'!$E:$E)</f>
        <v>0</v>
      </c>
      <c r="CS208" s="108">
        <f t="shared" si="302"/>
        <v>0</v>
      </c>
      <c r="CT208" s="108">
        <f>SUMIF('20.01'!$AQ:$AQ,$B:$B,'20.01'!$E:$E)</f>
        <v>0</v>
      </c>
      <c r="CU208" s="108">
        <f>SUMIF('20.01'!$AC:$AC,$B:$B,'20.01'!$E:$E)</f>
        <v>0</v>
      </c>
      <c r="CV208" s="108">
        <f>SUMIF('20.01'!$AS:$AS,$B:$B,'20.01'!$E:$E)</f>
        <v>0</v>
      </c>
      <c r="CW208" s="108">
        <f t="shared" si="303"/>
        <v>0</v>
      </c>
      <c r="CX208" s="108">
        <f>SUMIF('20.01'!$AB:$AB,$B:$B,'20.01'!$E:$E)</f>
        <v>0</v>
      </c>
      <c r="CY208" s="108">
        <f>SUMIF('20.01'!$AA:$AA,$B:$B,'20.01'!$E:$E)</f>
        <v>0</v>
      </c>
      <c r="CZ208" s="108">
        <f>SUMIF('20.01'!$AN:$AN,$B:$B,'20.01'!$E:$E)</f>
        <v>0</v>
      </c>
      <c r="DA208" s="108">
        <f>SUMIF('20.01'!$X:$X,$B:$B,'20.01'!$E:$E)</f>
        <v>0</v>
      </c>
      <c r="DB208" s="108">
        <f>SUMIF('20.01'!$Y:$Y,$B:$B,'20.01'!$E:$E)</f>
        <v>0</v>
      </c>
      <c r="DC208" s="108">
        <f t="shared" si="304"/>
        <v>0</v>
      </c>
      <c r="DD208" s="127">
        <f t="shared" si="305"/>
        <v>28932.236741429188</v>
      </c>
      <c r="DE208" s="127">
        <f t="shared" si="324"/>
        <v>25158.143059917682</v>
      </c>
      <c r="DF208" s="127">
        <f t="shared" si="306"/>
        <v>35.341584285263181</v>
      </c>
      <c r="DG208" s="127">
        <f t="shared" si="258"/>
        <v>16.191064746825596</v>
      </c>
      <c r="DH208" s="127">
        <f t="shared" si="259"/>
        <v>19.150519538437589</v>
      </c>
      <c r="DI208" s="108">
        <f>SUMIF('20.01'!$AZ:$AZ,$B:$B,'20.01'!$E:$E)+FH208*$DI$249</f>
        <v>22.676920387284817</v>
      </c>
      <c r="DJ208" s="108">
        <f>SUMIF('20.01'!$AY:$AY,$B:$B,'20.01'!$E:$E)</f>
        <v>0</v>
      </c>
      <c r="DK208" s="108">
        <f t="shared" si="260"/>
        <v>32.568837343554797</v>
      </c>
      <c r="DL208" s="108">
        <f>SUMIF('20.01'!$AX:$AX,$B:$B,'20.01'!$E:$E)</f>
        <v>0</v>
      </c>
      <c r="DM208" s="108">
        <f t="shared" si="261"/>
        <v>3650.9051168313204</v>
      </c>
      <c r="DN208" s="108">
        <f>SUMIF('20.01'!$BA:$BA,$B:$B,'20.01'!$E:$E)</f>
        <v>0</v>
      </c>
      <c r="DO208" s="108">
        <f t="shared" si="262"/>
        <v>32.60122266408203</v>
      </c>
      <c r="DP208" s="108">
        <f>SUMIF('20.01'!$AW:$AW,$B:$B,'20.01'!$E:$E)</f>
        <v>0</v>
      </c>
      <c r="DQ208" s="108">
        <f t="shared" si="307"/>
        <v>17277.270223841097</v>
      </c>
      <c r="DR208" s="108">
        <f t="shared" si="308"/>
        <v>14306.520738637129</v>
      </c>
      <c r="DS208" s="108">
        <f t="shared" si="263"/>
        <v>4600.8716409880271</v>
      </c>
      <c r="DT208" s="108">
        <f t="shared" si="264"/>
        <v>9705.6490976491023</v>
      </c>
      <c r="DU208" s="108">
        <f t="shared" si="309"/>
        <v>2428.5878705878026</v>
      </c>
      <c r="DV208" s="108">
        <f t="shared" si="310"/>
        <v>1441.9410782184757</v>
      </c>
      <c r="DW208" s="108">
        <f t="shared" si="311"/>
        <v>986.64679236932682</v>
      </c>
      <c r="DX208" s="108">
        <f t="shared" si="312"/>
        <v>204.43773338158462</v>
      </c>
      <c r="DY208" s="108">
        <f t="shared" si="313"/>
        <v>120.38703150657047</v>
      </c>
      <c r="DZ208" s="108">
        <f t="shared" si="314"/>
        <v>84.050701875014141</v>
      </c>
      <c r="EA208" s="108">
        <f t="shared" si="315"/>
        <v>161.69860997965731</v>
      </c>
      <c r="EB208" s="108">
        <f t="shared" si="316"/>
        <v>12.762752556791254</v>
      </c>
      <c r="EC208" s="108">
        <f t="shared" si="317"/>
        <v>163.26251869813109</v>
      </c>
      <c r="ED208" s="108">
        <f t="shared" si="325"/>
        <v>2939.2244742394755</v>
      </c>
      <c r="EE208" s="108">
        <f t="shared" si="265"/>
        <v>17447.934329850672</v>
      </c>
      <c r="EF208" s="108">
        <f t="shared" si="318"/>
        <v>9421.8845381193623</v>
      </c>
      <c r="EG208" s="108">
        <f t="shared" si="266"/>
        <v>8026.0497917313078</v>
      </c>
      <c r="EH208" s="108">
        <f t="shared" si="267"/>
        <v>0</v>
      </c>
      <c r="EI208" s="108">
        <f t="shared" si="319"/>
        <v>0</v>
      </c>
      <c r="EJ208" s="108">
        <f t="shared" si="268"/>
        <v>0</v>
      </c>
      <c r="EK208" s="108">
        <f t="shared" si="269"/>
        <v>0</v>
      </c>
      <c r="EL208" s="108">
        <f>SUMIF('20.01'!$BF:$BF,$B:$B,'20.01'!$E:$E)</f>
        <v>0</v>
      </c>
      <c r="EM208" s="108">
        <f>SUMIF('20.01'!$BH:$BH,$B:$B,'20.01'!$E:$E)</f>
        <v>0</v>
      </c>
      <c r="EO208" s="115">
        <v>0</v>
      </c>
      <c r="EP208" s="107">
        <v>3.4064371603856269</v>
      </c>
      <c r="EQ208" s="108">
        <f t="shared" si="320"/>
        <v>228.19999999999996</v>
      </c>
      <c r="ER208" s="107">
        <v>3.0862341805433835</v>
      </c>
      <c r="ES208" s="108">
        <f t="shared" si="270"/>
        <v>228.19999999999996</v>
      </c>
      <c r="ET208" s="107">
        <v>0</v>
      </c>
      <c r="EU208" s="108">
        <f t="shared" si="271"/>
        <v>0</v>
      </c>
      <c r="EV208" s="108">
        <f t="shared" si="252"/>
        <v>228.2</v>
      </c>
      <c r="EW208" s="108">
        <f t="shared" si="253"/>
        <v>228.2</v>
      </c>
      <c r="EX208" s="108">
        <f t="shared" si="272"/>
        <v>228.2</v>
      </c>
      <c r="EY208" s="108">
        <f t="shared" si="273"/>
        <v>228.2</v>
      </c>
      <c r="EZ208" s="108">
        <f t="shared" si="274"/>
        <v>228.2</v>
      </c>
      <c r="FA208" s="108">
        <f t="shared" si="275"/>
        <v>228.2</v>
      </c>
      <c r="FB208" s="108">
        <f t="shared" si="276"/>
        <v>228.2</v>
      </c>
      <c r="FC208" s="108">
        <f t="shared" si="277"/>
        <v>228.2</v>
      </c>
      <c r="FD208" s="108">
        <f t="shared" si="278"/>
        <v>228.2</v>
      </c>
      <c r="FE208" s="108">
        <f t="shared" si="279"/>
        <v>228.2</v>
      </c>
      <c r="FF208" s="108">
        <f t="shared" si="280"/>
        <v>228.2</v>
      </c>
      <c r="FG208" s="108">
        <f t="shared" si="281"/>
        <v>228.2</v>
      </c>
      <c r="FH208" s="108">
        <f t="shared" si="321"/>
        <v>228.19999999999996</v>
      </c>
      <c r="FI208" s="108">
        <v>0</v>
      </c>
    </row>
    <row r="209" spans="1:165" ht="12" customHeight="1" x14ac:dyDescent="0.25">
      <c r="A209" s="22">
        <f t="shared" si="322"/>
        <v>204</v>
      </c>
      <c r="B209" s="10" t="s">
        <v>202</v>
      </c>
      <c r="C209" s="28">
        <v>2021</v>
      </c>
      <c r="D209" s="282"/>
      <c r="E209" s="126">
        <f t="shared" si="254"/>
        <v>4597.7</v>
      </c>
      <c r="F209" s="11">
        <f>SUMIF(Площади!$A:$A,$B:$B,Площади!$C:$C)</f>
        <v>4597.7</v>
      </c>
      <c r="G209" s="11">
        <f>SUMIF(Площади!$A:$A,$B:$B,Площади!$G:$G)</f>
        <v>0</v>
      </c>
      <c r="H209" s="11">
        <f>SUMIF(Площади!$A:$A,$B:$B,Площади!$F:$F)</f>
        <v>1142.4000000000001</v>
      </c>
      <c r="I209" s="124" t="s">
        <v>496</v>
      </c>
      <c r="J209" s="12">
        <v>36.75</v>
      </c>
      <c r="K209" s="26">
        <v>4.0199999999999996</v>
      </c>
      <c r="L209" s="26">
        <v>7</v>
      </c>
      <c r="M209" s="26">
        <v>11</v>
      </c>
      <c r="N209" s="26">
        <v>5.4</v>
      </c>
      <c r="O209" s="26">
        <v>2.67</v>
      </c>
      <c r="P209" s="26">
        <v>1.54</v>
      </c>
      <c r="Q209" s="26">
        <v>4.9000000000000004</v>
      </c>
      <c r="R209" s="26">
        <v>0.22</v>
      </c>
      <c r="S209" s="35">
        <f t="shared" si="251"/>
        <v>38.22</v>
      </c>
      <c r="T209" s="33">
        <f t="shared" si="251"/>
        <v>4.1807999999999996</v>
      </c>
      <c r="U209" s="33">
        <f t="shared" si="251"/>
        <v>7.28</v>
      </c>
      <c r="V209" s="33">
        <f t="shared" si="251"/>
        <v>11.44</v>
      </c>
      <c r="W209" s="33">
        <f t="shared" si="251"/>
        <v>5.6160000000000005</v>
      </c>
      <c r="X209" s="33">
        <f t="shared" si="251"/>
        <v>2.7767999999999997</v>
      </c>
      <c r="Y209" s="33">
        <f t="shared" si="249"/>
        <v>1.6016000000000001</v>
      </c>
      <c r="Z209" s="33">
        <f t="shared" si="249"/>
        <v>5.0960000000000001</v>
      </c>
      <c r="AA209" s="33">
        <f t="shared" si="249"/>
        <v>0.2288</v>
      </c>
      <c r="AB209" s="36"/>
      <c r="AC209" s="36"/>
      <c r="AD209" s="122" t="s">
        <v>395</v>
      </c>
      <c r="AE209" s="37">
        <v>2</v>
      </c>
      <c r="AF209" s="38" t="s">
        <v>396</v>
      </c>
      <c r="AG209" s="282"/>
      <c r="AH209" s="26">
        <v>34.24</v>
      </c>
      <c r="AI209" s="26">
        <v>34.24</v>
      </c>
      <c r="AJ209" s="26">
        <v>2190</v>
      </c>
      <c r="AK209" s="26">
        <v>35.89</v>
      </c>
      <c r="AL209" s="26">
        <v>5.93</v>
      </c>
      <c r="AM209" s="282"/>
      <c r="AN209" s="15">
        <v>7.0000000000000001E-3</v>
      </c>
      <c r="AO209" s="15">
        <v>7.0000000000000001E-3</v>
      </c>
      <c r="AP209" s="16">
        <f t="shared" si="282"/>
        <v>4.193E-4</v>
      </c>
      <c r="AQ209" s="15">
        <f t="shared" si="283"/>
        <v>1.4E-2</v>
      </c>
      <c r="AR209" s="15">
        <v>3.23</v>
      </c>
      <c r="AS209" s="282"/>
      <c r="AT209" s="13">
        <f t="shared" si="284"/>
        <v>7.9968000000000012</v>
      </c>
      <c r="AU209" s="13">
        <f t="shared" si="285"/>
        <v>7.9968000000000012</v>
      </c>
      <c r="AV209" s="13">
        <f t="shared" si="286"/>
        <v>0.47900832000000004</v>
      </c>
      <c r="AW209" s="13">
        <f t="shared" si="287"/>
        <v>15.993600000000002</v>
      </c>
      <c r="AX209" s="13">
        <f t="shared" si="288"/>
        <v>3689.9520000000002</v>
      </c>
      <c r="AY209" s="26">
        <f t="shared" si="289"/>
        <v>5.9553783848445979E-2</v>
      </c>
      <c r="AZ209" s="26">
        <f t="shared" si="290"/>
        <v>5.9553783848445979E-2</v>
      </c>
      <c r="BA209" s="26">
        <f t="shared" si="291"/>
        <v>0.22816369506492382</v>
      </c>
      <c r="BB209" s="26">
        <f t="shared" si="292"/>
        <v>0.12484727233181811</v>
      </c>
      <c r="BC209" s="26">
        <f t="shared" si="293"/>
        <v>4.7592090306022579</v>
      </c>
      <c r="BD209" s="282"/>
      <c r="BE209" s="108">
        <f t="shared" si="294"/>
        <v>603765.46653038112</v>
      </c>
      <c r="BF209" s="108">
        <f t="shared" si="295"/>
        <v>132121.12582919543</v>
      </c>
      <c r="BG209" s="108">
        <f t="shared" si="255"/>
        <v>23761.403690618892</v>
      </c>
      <c r="BH209" s="108">
        <f t="shared" si="256"/>
        <v>3951.5572513067032</v>
      </c>
      <c r="BI209" s="108">
        <f t="shared" si="257"/>
        <v>1409.5846732260106</v>
      </c>
      <c r="BJ209" s="108">
        <f t="shared" si="323"/>
        <v>11581.110214043836</v>
      </c>
      <c r="BK209" s="108">
        <f>SUMIF('20.01'!$K:$K,$B:$B,'20.01'!$E:$E)</f>
        <v>91417.47</v>
      </c>
      <c r="BL209" s="108">
        <f t="shared" si="296"/>
        <v>0</v>
      </c>
      <c r="BM209" s="108">
        <f>SUMIF('20.01'!$AI:$AI,$B:$B,'20.01'!$E:$E)</f>
        <v>0</v>
      </c>
      <c r="BN209" s="108">
        <f>SUMIF('20.01'!$L:$L,$B:$B,'20.01'!$E:$E)</f>
        <v>0</v>
      </c>
      <c r="BO209" s="108">
        <f>SUMIF('20.01'!$M:$M,$B:$B,'20.01'!$E:$E)</f>
        <v>0</v>
      </c>
      <c r="BP209" s="108">
        <f>SUMIF('20.01'!$N:$N,$B:$B,'20.01'!$E:$E)</f>
        <v>0</v>
      </c>
      <c r="BQ209" s="108">
        <f>SUMIF('20.01'!$O:$O,$B:$B,'20.01'!$E:$E)</f>
        <v>0</v>
      </c>
      <c r="BR209" s="108">
        <f>SUMIF('20.01'!$T:$T,$B:$B,'20.01'!$E:$E)</f>
        <v>0</v>
      </c>
      <c r="BS209" s="108">
        <f>SUMIF('20.01'!$AT:$AT,$B:$B,'20.01'!$E:$E)</f>
        <v>0</v>
      </c>
      <c r="BT209" s="108">
        <f>SUMIF('20.01'!$AO:$AO,$B:$B,'20.01'!$E:$E)</f>
        <v>0</v>
      </c>
      <c r="BU209" s="108">
        <f t="shared" si="297"/>
        <v>0</v>
      </c>
      <c r="BV209" s="108">
        <f>SUMIF('20.01'!$AE:$AE,$B:$B,'20.01'!$E:$E)</f>
        <v>0</v>
      </c>
      <c r="BW209" s="108">
        <f>SUMIF('20.01'!$AF:$AF,$B:$B,'20.01'!$E:$E)</f>
        <v>0</v>
      </c>
      <c r="BX209" s="108">
        <f>SUMIF('20.01'!$AG:$AG,$B:$B,'20.01'!$E:$E)</f>
        <v>0</v>
      </c>
      <c r="BY209" s="108">
        <f t="shared" si="298"/>
        <v>211335.28</v>
      </c>
      <c r="BZ209" s="108">
        <f>SUMIF('20.01'!$AH:$AH,$B:$B,'20.01'!$E:$E)</f>
        <v>0</v>
      </c>
      <c r="CA209" s="108">
        <f>SUMIF('20.01'!$AP:$AP,$B:$B,'20.01'!$E:$E)</f>
        <v>0</v>
      </c>
      <c r="CB209" s="108">
        <f>SUMIF('20.01'!$AD:$AD,$B:$B,'20.01'!$E:$E)</f>
        <v>211335.28</v>
      </c>
      <c r="CC209" s="108">
        <f t="shared" si="299"/>
        <v>0</v>
      </c>
      <c r="CD209" s="108">
        <f>SUMIF('20.01'!$Z:$Z,$B:$B,'20.01'!$E:$E)</f>
        <v>0</v>
      </c>
      <c r="CE209" s="108">
        <f>SUMIF('20.01'!$S:$S,$B:$B,'20.01'!$E:$E)</f>
        <v>0</v>
      </c>
      <c r="CF209" s="108">
        <f t="shared" si="300"/>
        <v>257295.8</v>
      </c>
      <c r="CG209" s="108">
        <f>SUMIF('20.01'!$AJ:$AJ,$B:$B,'20.01'!$E:$E)</f>
        <v>0</v>
      </c>
      <c r="CH209" s="108">
        <f>SUMIF('20.01'!$AL:$AL,$B:$B,'20.01'!$E:$E)</f>
        <v>257295.8</v>
      </c>
      <c r="CI209" s="108">
        <f>SUMIF('20.01'!$AM:$AM,$B:$B,'20.01'!$E:$E)</f>
        <v>0</v>
      </c>
      <c r="CJ209" s="108">
        <f>SUMIF('20.01'!$W:$W,$B:$B,'20.01'!$E:$E)</f>
        <v>0</v>
      </c>
      <c r="CK209" s="108">
        <f>SUMIF('20.01'!$AR:$AR,$B:$B,'20.01'!$E:$E)</f>
        <v>0</v>
      </c>
      <c r="CL209" s="108">
        <f t="shared" si="301"/>
        <v>0</v>
      </c>
      <c r="CM209" s="108">
        <f>SUMIF('20.01'!$P:$P,$B:$B,'20.01'!$E:$E)</f>
        <v>0</v>
      </c>
      <c r="CN209" s="108">
        <f>SUMIF('20.01'!$Q:$Q,$B:$B,'20.01'!$E:$E)</f>
        <v>0</v>
      </c>
      <c r="CO209" s="108">
        <f>SUMIF('20.01'!$AK:$AK,$B:$B,'20.01'!$E:$E)</f>
        <v>0</v>
      </c>
      <c r="CP209" s="108">
        <f>SUMIF('20.01'!$U:$U,$B:$B,'20.01'!$E:$E)</f>
        <v>0</v>
      </c>
      <c r="CQ209" s="108">
        <f>SUMIF('20.01'!$R:$R,$B:$B,'20.01'!$E:$E)</f>
        <v>0</v>
      </c>
      <c r="CR209" s="108">
        <f>SUMIF('20.01'!$V:$V,$B:$B,'20.01'!$E:$E)</f>
        <v>0</v>
      </c>
      <c r="CS209" s="108">
        <f t="shared" si="302"/>
        <v>0</v>
      </c>
      <c r="CT209" s="108">
        <f>SUMIF('20.01'!$AQ:$AQ,$B:$B,'20.01'!$E:$E)</f>
        <v>0</v>
      </c>
      <c r="CU209" s="108">
        <f>SUMIF('20.01'!$AC:$AC,$B:$B,'20.01'!$E:$E)</f>
        <v>0</v>
      </c>
      <c r="CV209" s="108">
        <f>SUMIF('20.01'!$AS:$AS,$B:$B,'20.01'!$E:$E)</f>
        <v>0</v>
      </c>
      <c r="CW209" s="108">
        <f t="shared" si="303"/>
        <v>0</v>
      </c>
      <c r="CX209" s="108">
        <f>SUMIF('20.01'!$AB:$AB,$B:$B,'20.01'!$E:$E)</f>
        <v>0</v>
      </c>
      <c r="CY209" s="108">
        <f>SUMIF('20.01'!$AA:$AA,$B:$B,'20.01'!$E:$E)</f>
        <v>0</v>
      </c>
      <c r="CZ209" s="108">
        <f>SUMIF('20.01'!$AN:$AN,$B:$B,'20.01'!$E:$E)</f>
        <v>0</v>
      </c>
      <c r="DA209" s="108">
        <f>SUMIF('20.01'!$X:$X,$B:$B,'20.01'!$E:$E)</f>
        <v>0</v>
      </c>
      <c r="DB209" s="108">
        <f>SUMIF('20.01'!$Y:$Y,$B:$B,'20.01'!$E:$E)</f>
        <v>0</v>
      </c>
      <c r="DC209" s="108">
        <f t="shared" si="304"/>
        <v>3013.2607011857267</v>
      </c>
      <c r="DD209" s="127">
        <f t="shared" si="305"/>
        <v>582917.37452265108</v>
      </c>
      <c r="DE209" s="127">
        <f t="shared" si="324"/>
        <v>506878.15226373152</v>
      </c>
      <c r="DF209" s="127">
        <f t="shared" si="306"/>
        <v>712.05084166675965</v>
      </c>
      <c r="DG209" s="127">
        <f t="shared" si="258"/>
        <v>326.21235051042959</v>
      </c>
      <c r="DH209" s="127">
        <f t="shared" si="259"/>
        <v>385.83849115633001</v>
      </c>
      <c r="DI209" s="108">
        <f>SUMIF('20.01'!$AZ:$AZ,$B:$B,'20.01'!$E:$E)+FH209*$DI$249</f>
        <v>456.88727810963803</v>
      </c>
      <c r="DJ209" s="108">
        <f>SUMIF('20.01'!$AY:$AY,$B:$B,'20.01'!$E:$E)</f>
        <v>0</v>
      </c>
      <c r="DK209" s="108">
        <f t="shared" si="260"/>
        <v>656.18643056293547</v>
      </c>
      <c r="DL209" s="108">
        <f>SUMIF('20.01'!$AX:$AX,$B:$B,'20.01'!$E:$E)</f>
        <v>0</v>
      </c>
      <c r="DM209" s="108">
        <f t="shared" si="261"/>
        <v>73557.258789024374</v>
      </c>
      <c r="DN209" s="108">
        <f>SUMIF('20.01'!$BA:$BA,$B:$B,'20.01'!$E:$E)</f>
        <v>0</v>
      </c>
      <c r="DO209" s="108">
        <f t="shared" si="262"/>
        <v>656.83891955587183</v>
      </c>
      <c r="DP209" s="108">
        <f>SUMIF('20.01'!$AW:$AW,$B:$B,'20.01'!$E:$E)</f>
        <v>0</v>
      </c>
      <c r="DQ209" s="108">
        <f t="shared" si="307"/>
        <v>348096.86813389225</v>
      </c>
      <c r="DR209" s="108">
        <f t="shared" si="308"/>
        <v>288243.1656443117</v>
      </c>
      <c r="DS209" s="108">
        <f t="shared" si="263"/>
        <v>92696.877930633884</v>
      </c>
      <c r="DT209" s="108">
        <f t="shared" si="264"/>
        <v>195546.2877136778</v>
      </c>
      <c r="DU209" s="108">
        <f t="shared" si="309"/>
        <v>48930.405138481765</v>
      </c>
      <c r="DV209" s="108">
        <f t="shared" si="310"/>
        <v>29051.76378319494</v>
      </c>
      <c r="DW209" s="108">
        <f t="shared" si="311"/>
        <v>19878.641355286825</v>
      </c>
      <c r="DX209" s="108">
        <f t="shared" si="312"/>
        <v>4118.9455160758607</v>
      </c>
      <c r="DY209" s="108">
        <f t="shared" si="313"/>
        <v>2425.5190830751926</v>
      </c>
      <c r="DZ209" s="108">
        <f t="shared" si="314"/>
        <v>1693.4264330006681</v>
      </c>
      <c r="EA209" s="108">
        <f t="shared" si="315"/>
        <v>3257.8514421712111</v>
      </c>
      <c r="EB209" s="108">
        <f t="shared" si="316"/>
        <v>257.13982221892701</v>
      </c>
      <c r="EC209" s="108">
        <f t="shared" si="317"/>
        <v>3289.3605706327662</v>
      </c>
      <c r="ED209" s="108">
        <f t="shared" si="325"/>
        <v>59218.546736243799</v>
      </c>
      <c r="EE209" s="108">
        <f t="shared" si="265"/>
        <v>460373.71668062184</v>
      </c>
      <c r="EF209" s="108">
        <f t="shared" si="318"/>
        <v>189829.09088918223</v>
      </c>
      <c r="EG209" s="108">
        <f t="shared" si="266"/>
        <v>161706.26260930338</v>
      </c>
      <c r="EH209" s="108">
        <f t="shared" si="267"/>
        <v>108838.36318213619</v>
      </c>
      <c r="EI209" s="108">
        <f t="shared" si="319"/>
        <v>158643.13654030539</v>
      </c>
      <c r="EJ209" s="108">
        <f t="shared" si="268"/>
        <v>27551.06685582751</v>
      </c>
      <c r="EK209" s="108">
        <f t="shared" si="269"/>
        <v>81.569684477883456</v>
      </c>
      <c r="EL209" s="108">
        <f>SUMIF('20.01'!$BF:$BF,$B:$B,'20.01'!$E:$E)</f>
        <v>131010.5</v>
      </c>
      <c r="EM209" s="108">
        <f>SUMIF('20.01'!$BH:$BH,$B:$B,'20.01'!$E:$E)</f>
        <v>9120</v>
      </c>
      <c r="EO209" s="115">
        <v>1.1980499261057727E-3</v>
      </c>
      <c r="EP209" s="107">
        <v>3.4064183908045975</v>
      </c>
      <c r="EQ209" s="108">
        <f t="shared" si="320"/>
        <v>4597.6999999999989</v>
      </c>
      <c r="ER209" s="107">
        <v>2.6059547443669473</v>
      </c>
      <c r="ES209" s="108">
        <f t="shared" si="270"/>
        <v>4597.6999999999989</v>
      </c>
      <c r="ET209" s="107">
        <v>1.6009272928753016</v>
      </c>
      <c r="EU209" s="108">
        <f t="shared" si="271"/>
        <v>4597.6999999999989</v>
      </c>
      <c r="EV209" s="108">
        <f t="shared" si="252"/>
        <v>4597.7</v>
      </c>
      <c r="EW209" s="108">
        <f t="shared" si="253"/>
        <v>4597.7</v>
      </c>
      <c r="EX209" s="108">
        <f t="shared" si="272"/>
        <v>4597.7</v>
      </c>
      <c r="EY209" s="108">
        <f t="shared" si="273"/>
        <v>4597.7</v>
      </c>
      <c r="EZ209" s="108">
        <f t="shared" si="274"/>
        <v>4597.7</v>
      </c>
      <c r="FA209" s="108">
        <f t="shared" si="275"/>
        <v>4597.7</v>
      </c>
      <c r="FB209" s="108">
        <f t="shared" si="276"/>
        <v>4597.7</v>
      </c>
      <c r="FC209" s="108">
        <f t="shared" si="277"/>
        <v>4597.7</v>
      </c>
      <c r="FD209" s="108">
        <f t="shared" si="278"/>
        <v>4597.7</v>
      </c>
      <c r="FE209" s="108">
        <f t="shared" si="279"/>
        <v>4597.7</v>
      </c>
      <c r="FF209" s="108">
        <f t="shared" si="280"/>
        <v>4597.7</v>
      </c>
      <c r="FG209" s="108">
        <f t="shared" si="281"/>
        <v>4597.7</v>
      </c>
      <c r="FH209" s="108">
        <f t="shared" si="321"/>
        <v>4597.6999999999989</v>
      </c>
      <c r="FI209" s="108">
        <v>4597.6999999999989</v>
      </c>
    </row>
    <row r="210" spans="1:165" ht="12" customHeight="1" x14ac:dyDescent="0.25">
      <c r="A210" s="22">
        <f t="shared" si="322"/>
        <v>205</v>
      </c>
      <c r="B210" s="10" t="s">
        <v>204</v>
      </c>
      <c r="C210" s="28">
        <v>2021</v>
      </c>
      <c r="D210" s="282"/>
      <c r="E210" s="126">
        <f t="shared" si="254"/>
        <v>6918.57</v>
      </c>
      <c r="F210" s="11">
        <f>SUMIF(Площади!$A:$A,$B:$B,Площади!$C:$C)</f>
        <v>6614.37</v>
      </c>
      <c r="G210" s="11">
        <f>SUMIF(Площади!$A:$A,$B:$B,Площади!$G:$G)</f>
        <v>304.2</v>
      </c>
      <c r="H210" s="11">
        <f>SUMIF(Площади!$A:$A,$B:$B,Площади!$F:$F)</f>
        <v>962.4</v>
      </c>
      <c r="I210" s="124" t="s">
        <v>496</v>
      </c>
      <c r="J210" s="12">
        <v>36.54</v>
      </c>
      <c r="K210" s="26">
        <v>4.03</v>
      </c>
      <c r="L210" s="26">
        <v>7</v>
      </c>
      <c r="M210" s="26">
        <v>11</v>
      </c>
      <c r="N210" s="26">
        <v>5.4</v>
      </c>
      <c r="O210" s="26">
        <v>2.67</v>
      </c>
      <c r="P210" s="26">
        <v>1.54</v>
      </c>
      <c r="Q210" s="26">
        <v>4.9000000000000004</v>
      </c>
      <c r="R210" s="26">
        <v>0</v>
      </c>
      <c r="S210" s="35">
        <f t="shared" si="251"/>
        <v>38.001599999999996</v>
      </c>
      <c r="T210" s="33">
        <f t="shared" si="251"/>
        <v>4.1912000000000003</v>
      </c>
      <c r="U210" s="33">
        <f t="shared" si="251"/>
        <v>7.28</v>
      </c>
      <c r="V210" s="33">
        <f t="shared" si="251"/>
        <v>11.44</v>
      </c>
      <c r="W210" s="33">
        <f t="shared" si="251"/>
        <v>5.6160000000000005</v>
      </c>
      <c r="X210" s="33">
        <f t="shared" si="251"/>
        <v>2.7767999999999997</v>
      </c>
      <c r="Y210" s="33">
        <f t="shared" si="249"/>
        <v>1.6016000000000001</v>
      </c>
      <c r="Z210" s="33">
        <f t="shared" si="249"/>
        <v>5.0960000000000001</v>
      </c>
      <c r="AA210" s="33">
        <f t="shared" si="249"/>
        <v>0</v>
      </c>
      <c r="AB210" s="36"/>
      <c r="AC210" s="36"/>
      <c r="AD210" s="122" t="s">
        <v>395</v>
      </c>
      <c r="AE210" s="37">
        <v>4</v>
      </c>
      <c r="AF210" s="38" t="s">
        <v>396</v>
      </c>
      <c r="AG210" s="282"/>
      <c r="AH210" s="26">
        <v>34.24</v>
      </c>
      <c r="AI210" s="26">
        <v>34.24</v>
      </c>
      <c r="AJ210" s="26">
        <v>2190</v>
      </c>
      <c r="AK210" s="26">
        <v>35.89</v>
      </c>
      <c r="AL210" s="26">
        <v>4.29</v>
      </c>
      <c r="AM210" s="282"/>
      <c r="AN210" s="15">
        <v>7.0000000000000001E-3</v>
      </c>
      <c r="AO210" s="15">
        <v>7.0000000000000001E-3</v>
      </c>
      <c r="AP210" s="16">
        <f t="shared" si="282"/>
        <v>4.193E-4</v>
      </c>
      <c r="AQ210" s="15">
        <f t="shared" si="283"/>
        <v>1.4E-2</v>
      </c>
      <c r="AR210" s="15">
        <v>3.23</v>
      </c>
      <c r="AS210" s="282"/>
      <c r="AT210" s="13">
        <f t="shared" si="284"/>
        <v>6.7367999999999997</v>
      </c>
      <c r="AU210" s="13">
        <f t="shared" si="285"/>
        <v>6.7367999999999997</v>
      </c>
      <c r="AV210" s="13">
        <f t="shared" si="286"/>
        <v>0.40353432</v>
      </c>
      <c r="AW210" s="13">
        <f t="shared" si="287"/>
        <v>13.473599999999999</v>
      </c>
      <c r="AX210" s="13">
        <f t="shared" si="288"/>
        <v>3108.5520000000001</v>
      </c>
      <c r="AY210" s="26">
        <f t="shared" si="289"/>
        <v>3.3340420346979219E-2</v>
      </c>
      <c r="AZ210" s="26">
        <f t="shared" si="290"/>
        <v>3.3340420346979219E-2</v>
      </c>
      <c r="BA210" s="26">
        <f t="shared" si="291"/>
        <v>0.12773451172713438</v>
      </c>
      <c r="BB210" s="26">
        <f t="shared" si="292"/>
        <v>6.9894140552166126E-2</v>
      </c>
      <c r="BC210" s="26">
        <f t="shared" si="293"/>
        <v>1.9275208720877293</v>
      </c>
      <c r="BD210" s="282"/>
      <c r="BE210" s="108">
        <f t="shared" si="294"/>
        <v>364617.44046210044</v>
      </c>
      <c r="BF210" s="108">
        <f t="shared" si="295"/>
        <v>146494.66784657477</v>
      </c>
      <c r="BG210" s="108">
        <f t="shared" si="255"/>
        <v>35755.907243144437</v>
      </c>
      <c r="BH210" s="108">
        <f t="shared" si="256"/>
        <v>5946.2612724129503</v>
      </c>
      <c r="BI210" s="108">
        <f t="shared" si="257"/>
        <v>2121.1280058814805</v>
      </c>
      <c r="BJ210" s="108">
        <f t="shared" si="323"/>
        <v>17427.131325135888</v>
      </c>
      <c r="BK210" s="108">
        <f>SUMIF('20.01'!$K:$K,$B:$B,'20.01'!$E:$E)</f>
        <v>85244.24</v>
      </c>
      <c r="BL210" s="108">
        <f t="shared" si="296"/>
        <v>150193.92000000001</v>
      </c>
      <c r="BM210" s="108">
        <f>SUMIF('20.01'!$AI:$AI,$B:$B,'20.01'!$E:$E)</f>
        <v>0</v>
      </c>
      <c r="BN210" s="108">
        <f>SUMIF('20.01'!$L:$L,$B:$B,'20.01'!$E:$E)</f>
        <v>150193.92000000001</v>
      </c>
      <c r="BO210" s="108">
        <f>SUMIF('20.01'!$M:$M,$B:$B,'20.01'!$E:$E)</f>
        <v>0</v>
      </c>
      <c r="BP210" s="108">
        <f>SUMIF('20.01'!$N:$N,$B:$B,'20.01'!$E:$E)</f>
        <v>0</v>
      </c>
      <c r="BQ210" s="108">
        <f>SUMIF('20.01'!$O:$O,$B:$B,'20.01'!$E:$E)</f>
        <v>0</v>
      </c>
      <c r="BR210" s="108">
        <f>SUMIF('20.01'!$T:$T,$B:$B,'20.01'!$E:$E)</f>
        <v>0</v>
      </c>
      <c r="BS210" s="108">
        <f>SUMIF('20.01'!$AT:$AT,$B:$B,'20.01'!$E:$E)</f>
        <v>0</v>
      </c>
      <c r="BT210" s="108">
        <f>SUMIF('20.01'!$AO:$AO,$B:$B,'20.01'!$E:$E)</f>
        <v>0</v>
      </c>
      <c r="BU210" s="108">
        <f t="shared" si="297"/>
        <v>63394.53</v>
      </c>
      <c r="BV210" s="108">
        <f>SUMIF('20.01'!$AE:$AE,$B:$B,'20.01'!$E:$E)</f>
        <v>0</v>
      </c>
      <c r="BW210" s="108">
        <f>SUMIF('20.01'!$AF:$AF,$B:$B,'20.01'!$E:$E)</f>
        <v>63394.53</v>
      </c>
      <c r="BX210" s="108">
        <f>SUMIF('20.01'!$AG:$AG,$B:$B,'20.01'!$E:$E)</f>
        <v>0</v>
      </c>
      <c r="BY210" s="108">
        <f t="shared" si="298"/>
        <v>0</v>
      </c>
      <c r="BZ210" s="108">
        <f>SUMIF('20.01'!$AH:$AH,$B:$B,'20.01'!$E:$E)</f>
        <v>0</v>
      </c>
      <c r="CA210" s="108">
        <f>SUMIF('20.01'!$AP:$AP,$B:$B,'20.01'!$E:$E)</f>
        <v>0</v>
      </c>
      <c r="CB210" s="108">
        <f>SUMIF('20.01'!$AD:$AD,$B:$B,'20.01'!$E:$E)</f>
        <v>0</v>
      </c>
      <c r="CC210" s="108">
        <f t="shared" si="299"/>
        <v>0</v>
      </c>
      <c r="CD210" s="108">
        <f>SUMIF('20.01'!$Z:$Z,$B:$B,'20.01'!$E:$E)</f>
        <v>0</v>
      </c>
      <c r="CE210" s="108">
        <f>SUMIF('20.01'!$S:$S,$B:$B,'20.01'!$E:$E)</f>
        <v>0</v>
      </c>
      <c r="CF210" s="108">
        <f t="shared" si="300"/>
        <v>0</v>
      </c>
      <c r="CG210" s="108">
        <f>SUMIF('20.01'!$AJ:$AJ,$B:$B,'20.01'!$E:$E)</f>
        <v>0</v>
      </c>
      <c r="CH210" s="108">
        <f>SUMIF('20.01'!$AL:$AL,$B:$B,'20.01'!$E:$E)</f>
        <v>0</v>
      </c>
      <c r="CI210" s="108">
        <f>SUMIF('20.01'!$AM:$AM,$B:$B,'20.01'!$E:$E)</f>
        <v>0</v>
      </c>
      <c r="CJ210" s="108">
        <f>SUMIF('20.01'!$W:$W,$B:$B,'20.01'!$E:$E)</f>
        <v>0</v>
      </c>
      <c r="CK210" s="108">
        <f>SUMIF('20.01'!$AR:$AR,$B:$B,'20.01'!$E:$E)</f>
        <v>0</v>
      </c>
      <c r="CL210" s="108">
        <f t="shared" si="301"/>
        <v>0</v>
      </c>
      <c r="CM210" s="108">
        <f>SUMIF('20.01'!$P:$P,$B:$B,'20.01'!$E:$E)</f>
        <v>0</v>
      </c>
      <c r="CN210" s="108">
        <f>SUMIF('20.01'!$Q:$Q,$B:$B,'20.01'!$E:$E)</f>
        <v>0</v>
      </c>
      <c r="CO210" s="108">
        <f>SUMIF('20.01'!$AK:$AK,$B:$B,'20.01'!$E:$E)</f>
        <v>0</v>
      </c>
      <c r="CP210" s="108">
        <f>SUMIF('20.01'!$U:$U,$B:$B,'20.01'!$E:$E)</f>
        <v>0</v>
      </c>
      <c r="CQ210" s="108">
        <f>SUMIF('20.01'!$R:$R,$B:$B,'20.01'!$E:$E)</f>
        <v>0</v>
      </c>
      <c r="CR210" s="108">
        <f>SUMIF('20.01'!$V:$V,$B:$B,'20.01'!$E:$E)</f>
        <v>0</v>
      </c>
      <c r="CS210" s="108">
        <f t="shared" si="302"/>
        <v>0</v>
      </c>
      <c r="CT210" s="108">
        <f>SUMIF('20.01'!$AQ:$AQ,$B:$B,'20.01'!$E:$E)</f>
        <v>0</v>
      </c>
      <c r="CU210" s="108">
        <f>SUMIF('20.01'!$AC:$AC,$B:$B,'20.01'!$E:$E)</f>
        <v>0</v>
      </c>
      <c r="CV210" s="108">
        <f>SUMIF('20.01'!$AS:$AS,$B:$B,'20.01'!$E:$E)</f>
        <v>0</v>
      </c>
      <c r="CW210" s="108">
        <f t="shared" si="303"/>
        <v>0</v>
      </c>
      <c r="CX210" s="108">
        <f>SUMIF('20.01'!$AB:$AB,$B:$B,'20.01'!$E:$E)</f>
        <v>0</v>
      </c>
      <c r="CY210" s="108">
        <f>SUMIF('20.01'!$AA:$AA,$B:$B,'20.01'!$E:$E)</f>
        <v>0</v>
      </c>
      <c r="CZ210" s="108">
        <f>SUMIF('20.01'!$AN:$AN,$B:$B,'20.01'!$E:$E)</f>
        <v>0</v>
      </c>
      <c r="DA210" s="108">
        <f>SUMIF('20.01'!$X:$X,$B:$B,'20.01'!$E:$E)</f>
        <v>0</v>
      </c>
      <c r="DB210" s="108">
        <f>SUMIF('20.01'!$Y:$Y,$B:$B,'20.01'!$E:$E)</f>
        <v>0</v>
      </c>
      <c r="DC210" s="108">
        <f t="shared" si="304"/>
        <v>4534.3226155257062</v>
      </c>
      <c r="DD210" s="127">
        <f t="shared" si="305"/>
        <v>877167.85780959588</v>
      </c>
      <c r="DE210" s="127">
        <f t="shared" si="324"/>
        <v>762744.84588104603</v>
      </c>
      <c r="DF210" s="127">
        <f t="shared" si="306"/>
        <v>1071.4865240512415</v>
      </c>
      <c r="DG210" s="127">
        <f t="shared" si="258"/>
        <v>490.88087127714795</v>
      </c>
      <c r="DH210" s="127">
        <f t="shared" si="259"/>
        <v>580.60565277409364</v>
      </c>
      <c r="DI210" s="108">
        <f>SUMIF('20.01'!$AZ:$AZ,$B:$B,'20.01'!$E:$E)+FH210*$DI$249</f>
        <v>687.51911079692002</v>
      </c>
      <c r="DJ210" s="108">
        <f>SUMIF('20.01'!$AY:$AY,$B:$B,'20.01'!$E:$E)</f>
        <v>0</v>
      </c>
      <c r="DK210" s="108">
        <f t="shared" si="260"/>
        <v>987.42235311129684</v>
      </c>
      <c r="DL210" s="108">
        <f>SUMIF('20.01'!$AX:$AX,$B:$B,'20.01'!$E:$E)</f>
        <v>0</v>
      </c>
      <c r="DM210" s="108">
        <f t="shared" si="261"/>
        <v>110688.17972899068</v>
      </c>
      <c r="DN210" s="108">
        <f>SUMIF('20.01'!$BA:$BA,$B:$B,'20.01'!$E:$E)</f>
        <v>0</v>
      </c>
      <c r="DO210" s="108">
        <f t="shared" si="262"/>
        <v>988.40421159964092</v>
      </c>
      <c r="DP210" s="108">
        <f>SUMIF('20.01'!$AW:$AW,$B:$B,'20.01'!$E:$E)</f>
        <v>0</v>
      </c>
      <c r="DQ210" s="108">
        <f t="shared" si="307"/>
        <v>523812.460353025</v>
      </c>
      <c r="DR210" s="108">
        <f t="shared" si="308"/>
        <v>433745.24621697061</v>
      </c>
      <c r="DS210" s="108">
        <f t="shared" si="263"/>
        <v>139489.2747992574</v>
      </c>
      <c r="DT210" s="108">
        <f t="shared" si="264"/>
        <v>294255.97141771321</v>
      </c>
      <c r="DU210" s="108">
        <f t="shared" si="309"/>
        <v>73629.952602158883</v>
      </c>
      <c r="DV210" s="108">
        <f t="shared" si="310"/>
        <v>43716.784774452237</v>
      </c>
      <c r="DW210" s="108">
        <f t="shared" si="311"/>
        <v>29913.167827706638</v>
      </c>
      <c r="DX210" s="108">
        <f t="shared" si="312"/>
        <v>6198.1453507529795</v>
      </c>
      <c r="DY210" s="108">
        <f t="shared" si="313"/>
        <v>3649.8952873374815</v>
      </c>
      <c r="DZ210" s="108">
        <f t="shared" si="314"/>
        <v>2548.2500634154981</v>
      </c>
      <c r="EA210" s="108">
        <f t="shared" si="315"/>
        <v>4902.3801579621286</v>
      </c>
      <c r="EB210" s="108">
        <f t="shared" si="316"/>
        <v>386.94126624381806</v>
      </c>
      <c r="EC210" s="108">
        <f t="shared" si="317"/>
        <v>4949.7947589365867</v>
      </c>
      <c r="ED210" s="108">
        <f t="shared" si="325"/>
        <v>89111.438522081546</v>
      </c>
      <c r="EE210" s="108">
        <f t="shared" si="265"/>
        <v>692765.46643213998</v>
      </c>
      <c r="EF210" s="108">
        <f t="shared" si="318"/>
        <v>285652.79451751307</v>
      </c>
      <c r="EG210" s="108">
        <f t="shared" si="266"/>
        <v>243333.8619964</v>
      </c>
      <c r="EH210" s="108">
        <f t="shared" si="267"/>
        <v>163778.80991822697</v>
      </c>
      <c r="EI210" s="108">
        <f t="shared" si="319"/>
        <v>304385.15524622326</v>
      </c>
      <c r="EJ210" s="108">
        <f t="shared" si="268"/>
        <v>41330.309737030293</v>
      </c>
      <c r="EK210" s="108">
        <f t="shared" si="269"/>
        <v>122.36550919296504</v>
      </c>
      <c r="EL210" s="108">
        <f>SUMIF('20.01'!$BF:$BF,$B:$B,'20.01'!$E:$E)</f>
        <v>262932.47999999998</v>
      </c>
      <c r="EM210" s="108">
        <f>SUMIF('20.01'!$BH:$BH,$B:$B,'20.01'!$E:$E)</f>
        <v>0</v>
      </c>
      <c r="EO210" s="115">
        <v>1.7972361936287207E-3</v>
      </c>
      <c r="EP210" s="107">
        <v>3.4064175626876869</v>
      </c>
      <c r="EQ210" s="108">
        <f t="shared" si="320"/>
        <v>6918.57</v>
      </c>
      <c r="ER210" s="107">
        <v>2.6059544484439208</v>
      </c>
      <c r="ES210" s="108">
        <f t="shared" si="270"/>
        <v>6918.57</v>
      </c>
      <c r="ET210" s="107">
        <v>1.6009278154076041</v>
      </c>
      <c r="EU210" s="108">
        <f t="shared" si="271"/>
        <v>6918.57</v>
      </c>
      <c r="EV210" s="108">
        <f t="shared" si="252"/>
        <v>6918.57</v>
      </c>
      <c r="EW210" s="108">
        <f t="shared" si="253"/>
        <v>6918.57</v>
      </c>
      <c r="EX210" s="108">
        <f t="shared" si="272"/>
        <v>6918.57</v>
      </c>
      <c r="EY210" s="108">
        <f t="shared" si="273"/>
        <v>6918.57</v>
      </c>
      <c r="EZ210" s="108">
        <f t="shared" si="274"/>
        <v>6918.57</v>
      </c>
      <c r="FA210" s="108">
        <f t="shared" si="275"/>
        <v>6918.57</v>
      </c>
      <c r="FB210" s="108">
        <f t="shared" si="276"/>
        <v>6918.57</v>
      </c>
      <c r="FC210" s="108">
        <f t="shared" si="277"/>
        <v>6918.57</v>
      </c>
      <c r="FD210" s="108">
        <f t="shared" si="278"/>
        <v>6918.57</v>
      </c>
      <c r="FE210" s="108">
        <f t="shared" si="279"/>
        <v>6918.57</v>
      </c>
      <c r="FF210" s="108">
        <f t="shared" si="280"/>
        <v>6918.57</v>
      </c>
      <c r="FG210" s="108">
        <f t="shared" si="281"/>
        <v>6918.57</v>
      </c>
      <c r="FH210" s="108">
        <f t="shared" si="321"/>
        <v>6918.57</v>
      </c>
      <c r="FI210" s="108">
        <v>6918.57</v>
      </c>
    </row>
    <row r="211" spans="1:165" ht="12" customHeight="1" x14ac:dyDescent="0.25">
      <c r="A211" s="22">
        <f t="shared" si="322"/>
        <v>206</v>
      </c>
      <c r="B211" s="10" t="s">
        <v>206</v>
      </c>
      <c r="C211" s="28">
        <v>2021</v>
      </c>
      <c r="D211" s="282"/>
      <c r="E211" s="126">
        <f t="shared" si="254"/>
        <v>17414.100000000002</v>
      </c>
      <c r="F211" s="11">
        <f>SUMIF(Площади!$A:$A,$B:$B,Площади!$C:$C)</f>
        <v>16703.7</v>
      </c>
      <c r="G211" s="11">
        <f>SUMIF(Площади!$A:$A,$B:$B,Площади!$G:$G)</f>
        <v>710.4</v>
      </c>
      <c r="H211" s="33">
        <f>SUMIF(Площади!$A:$A,$B:$B,Площади!$F:$F)</f>
        <v>4474.6000000000004</v>
      </c>
      <c r="I211" s="124" t="s">
        <v>496</v>
      </c>
      <c r="J211" s="12">
        <v>36.54</v>
      </c>
      <c r="K211" s="26">
        <v>4.03</v>
      </c>
      <c r="L211" s="26">
        <v>7</v>
      </c>
      <c r="M211" s="26">
        <v>11</v>
      </c>
      <c r="N211" s="26">
        <v>5.4</v>
      </c>
      <c r="O211" s="26">
        <v>2.67</v>
      </c>
      <c r="P211" s="26">
        <v>1.54</v>
      </c>
      <c r="Q211" s="26">
        <v>4.9000000000000004</v>
      </c>
      <c r="R211" s="26">
        <v>0</v>
      </c>
      <c r="S211" s="35">
        <f t="shared" si="251"/>
        <v>38.001599999999996</v>
      </c>
      <c r="T211" s="33">
        <f t="shared" si="251"/>
        <v>4.1912000000000003</v>
      </c>
      <c r="U211" s="33">
        <f t="shared" si="251"/>
        <v>7.28</v>
      </c>
      <c r="V211" s="33">
        <f t="shared" si="251"/>
        <v>11.44</v>
      </c>
      <c r="W211" s="33">
        <f t="shared" si="251"/>
        <v>5.6160000000000005</v>
      </c>
      <c r="X211" s="33">
        <f t="shared" si="251"/>
        <v>2.7767999999999997</v>
      </c>
      <c r="Y211" s="33">
        <f t="shared" si="249"/>
        <v>1.6016000000000001</v>
      </c>
      <c r="Z211" s="33">
        <f t="shared" si="249"/>
        <v>5.0960000000000001</v>
      </c>
      <c r="AA211" s="33">
        <f t="shared" si="249"/>
        <v>0</v>
      </c>
      <c r="AB211" s="36"/>
      <c r="AC211" s="36"/>
      <c r="AD211" s="122" t="s">
        <v>395</v>
      </c>
      <c r="AE211" s="37">
        <v>8</v>
      </c>
      <c r="AF211" s="38" t="s">
        <v>396</v>
      </c>
      <c r="AG211" s="282"/>
      <c r="AH211" s="26">
        <v>34.24</v>
      </c>
      <c r="AI211" s="26">
        <v>34.24</v>
      </c>
      <c r="AJ211" s="26">
        <v>2190</v>
      </c>
      <c r="AK211" s="26">
        <v>35.89</v>
      </c>
      <c r="AL211" s="26">
        <v>4.29</v>
      </c>
      <c r="AM211" s="282"/>
      <c r="AN211" s="15">
        <v>6.0000000000000001E-3</v>
      </c>
      <c r="AO211" s="15">
        <v>6.0000000000000001E-3</v>
      </c>
      <c r="AP211" s="16">
        <f t="shared" si="282"/>
        <v>3.5940000000000001E-4</v>
      </c>
      <c r="AQ211" s="15">
        <f t="shared" si="283"/>
        <v>1.2E-2</v>
      </c>
      <c r="AR211" s="15">
        <v>3.23</v>
      </c>
      <c r="AS211" s="282"/>
      <c r="AT211" s="13">
        <f t="shared" si="284"/>
        <v>26.847600000000003</v>
      </c>
      <c r="AU211" s="13">
        <f t="shared" si="285"/>
        <v>26.847600000000003</v>
      </c>
      <c r="AV211" s="13">
        <f t="shared" si="286"/>
        <v>1.6081712400000001</v>
      </c>
      <c r="AW211" s="13">
        <f t="shared" si="287"/>
        <v>53.695200000000007</v>
      </c>
      <c r="AX211" s="13">
        <f t="shared" si="288"/>
        <v>14452.958000000001</v>
      </c>
      <c r="AY211" s="26">
        <f t="shared" si="289"/>
        <v>5.2788362533808815E-2</v>
      </c>
      <c r="AZ211" s="26">
        <f t="shared" si="290"/>
        <v>5.2788362533808815E-2</v>
      </c>
      <c r="BA211" s="26">
        <f t="shared" si="291"/>
        <v>0.20224387224145951</v>
      </c>
      <c r="BB211" s="26">
        <f t="shared" si="292"/>
        <v>0.11066438851275691</v>
      </c>
      <c r="BC211" s="26">
        <f t="shared" si="293"/>
        <v>3.560516467689975</v>
      </c>
      <c r="BD211" s="282"/>
      <c r="BE211" s="108">
        <f t="shared" si="294"/>
        <v>593631.31085819227</v>
      </c>
      <c r="BF211" s="108">
        <f t="shared" si="295"/>
        <v>339220.74196406739</v>
      </c>
      <c r="BG211" s="108">
        <f t="shared" si="255"/>
        <v>89997.925051396698</v>
      </c>
      <c r="BH211" s="108">
        <f t="shared" si="256"/>
        <v>14966.790597468318</v>
      </c>
      <c r="BI211" s="108">
        <f t="shared" si="257"/>
        <v>5338.8973743447987</v>
      </c>
      <c r="BJ211" s="108">
        <f t="shared" si="323"/>
        <v>43864.238940857569</v>
      </c>
      <c r="BK211" s="108">
        <f>SUMIF('20.01'!$K:$K,$B:$B,'20.01'!$E:$E)</f>
        <v>185052.89</v>
      </c>
      <c r="BL211" s="108">
        <f t="shared" si="296"/>
        <v>0</v>
      </c>
      <c r="BM211" s="108">
        <f>SUMIF('20.01'!$AI:$AI,$B:$B,'20.01'!$E:$E)</f>
        <v>0</v>
      </c>
      <c r="BN211" s="108">
        <f>SUMIF('20.01'!$L:$L,$B:$B,'20.01'!$E:$E)</f>
        <v>0</v>
      </c>
      <c r="BO211" s="108">
        <f>SUMIF('20.01'!$M:$M,$B:$B,'20.01'!$E:$E)</f>
        <v>0</v>
      </c>
      <c r="BP211" s="108">
        <f>SUMIF('20.01'!$N:$N,$B:$B,'20.01'!$E:$E)</f>
        <v>0</v>
      </c>
      <c r="BQ211" s="108">
        <f>SUMIF('20.01'!$O:$O,$B:$B,'20.01'!$E:$E)</f>
        <v>0</v>
      </c>
      <c r="BR211" s="108">
        <f>SUMIF('20.01'!$T:$T,$B:$B,'20.01'!$E:$E)</f>
        <v>0</v>
      </c>
      <c r="BS211" s="108">
        <f>SUMIF('20.01'!$AT:$AT,$B:$B,'20.01'!$E:$E)</f>
        <v>0</v>
      </c>
      <c r="BT211" s="108">
        <f>SUMIF('20.01'!$AO:$AO,$B:$B,'20.01'!$E:$E)</f>
        <v>33289.620000000003</v>
      </c>
      <c r="BU211" s="108">
        <f t="shared" si="297"/>
        <v>0</v>
      </c>
      <c r="BV211" s="108">
        <f>SUMIF('20.01'!$AE:$AE,$B:$B,'20.01'!$E:$E)</f>
        <v>0</v>
      </c>
      <c r="BW211" s="108">
        <f>SUMIF('20.01'!$AF:$AF,$B:$B,'20.01'!$E:$E)</f>
        <v>0</v>
      </c>
      <c r="BX211" s="108">
        <f>SUMIF('20.01'!$AG:$AG,$B:$B,'20.01'!$E:$E)</f>
        <v>0</v>
      </c>
      <c r="BY211" s="108">
        <f t="shared" si="298"/>
        <v>0</v>
      </c>
      <c r="BZ211" s="108">
        <f>SUMIF('20.01'!$AH:$AH,$B:$B,'20.01'!$E:$E)</f>
        <v>0</v>
      </c>
      <c r="CA211" s="108">
        <f>SUMIF('20.01'!$AP:$AP,$B:$B,'20.01'!$E:$E)</f>
        <v>0</v>
      </c>
      <c r="CB211" s="108">
        <f>SUMIF('20.01'!$AD:$AD,$B:$B,'20.01'!$E:$E)</f>
        <v>0</v>
      </c>
      <c r="CC211" s="108">
        <f t="shared" si="299"/>
        <v>0</v>
      </c>
      <c r="CD211" s="108">
        <f>SUMIF('20.01'!$Z:$Z,$B:$B,'20.01'!$E:$E)</f>
        <v>0</v>
      </c>
      <c r="CE211" s="108">
        <f>SUMIF('20.01'!$S:$S,$B:$B,'20.01'!$E:$E)</f>
        <v>0</v>
      </c>
      <c r="CF211" s="108">
        <f t="shared" si="300"/>
        <v>197708.02</v>
      </c>
      <c r="CG211" s="108">
        <f>SUMIF('20.01'!$AJ:$AJ,$B:$B,'20.01'!$E:$E)</f>
        <v>197708.02</v>
      </c>
      <c r="CH211" s="108">
        <f>SUMIF('20.01'!$AL:$AL,$B:$B,'20.01'!$E:$E)</f>
        <v>0</v>
      </c>
      <c r="CI211" s="108">
        <f>SUMIF('20.01'!$AM:$AM,$B:$B,'20.01'!$E:$E)</f>
        <v>0</v>
      </c>
      <c r="CJ211" s="108">
        <f>SUMIF('20.01'!$W:$W,$B:$B,'20.01'!$E:$E)</f>
        <v>0</v>
      </c>
      <c r="CK211" s="108">
        <f>SUMIF('20.01'!$AR:$AR,$B:$B,'20.01'!$E:$E)</f>
        <v>0</v>
      </c>
      <c r="CL211" s="108">
        <f t="shared" si="301"/>
        <v>0</v>
      </c>
      <c r="CM211" s="108">
        <f>SUMIF('20.01'!$P:$P,$B:$B,'20.01'!$E:$E)</f>
        <v>0</v>
      </c>
      <c r="CN211" s="108">
        <f>SUMIF('20.01'!$Q:$Q,$B:$B,'20.01'!$E:$E)</f>
        <v>0</v>
      </c>
      <c r="CO211" s="108">
        <f>SUMIF('20.01'!$AK:$AK,$B:$B,'20.01'!$E:$E)</f>
        <v>0</v>
      </c>
      <c r="CP211" s="108">
        <f>SUMIF('20.01'!$U:$U,$B:$B,'20.01'!$E:$E)</f>
        <v>0</v>
      </c>
      <c r="CQ211" s="108">
        <f>SUMIF('20.01'!$R:$R,$B:$B,'20.01'!$E:$E)</f>
        <v>0</v>
      </c>
      <c r="CR211" s="108">
        <f>SUMIF('20.01'!$V:$V,$B:$B,'20.01'!$E:$E)</f>
        <v>12000</v>
      </c>
      <c r="CS211" s="108">
        <f t="shared" si="302"/>
        <v>0</v>
      </c>
      <c r="CT211" s="108">
        <f>SUMIF('20.01'!$AQ:$AQ,$B:$B,'20.01'!$E:$E)</f>
        <v>0</v>
      </c>
      <c r="CU211" s="108">
        <f>SUMIF('20.01'!$AC:$AC,$B:$B,'20.01'!$E:$E)</f>
        <v>0</v>
      </c>
      <c r="CV211" s="108">
        <f>SUMIF('20.01'!$AS:$AS,$B:$B,'20.01'!$E:$E)</f>
        <v>0</v>
      </c>
      <c r="CW211" s="108">
        <f t="shared" si="303"/>
        <v>0</v>
      </c>
      <c r="CX211" s="108">
        <f>SUMIF('20.01'!$AB:$AB,$B:$B,'20.01'!$E:$E)</f>
        <v>0</v>
      </c>
      <c r="CY211" s="108">
        <f>SUMIF('20.01'!$AA:$AA,$B:$B,'20.01'!$E:$E)</f>
        <v>0</v>
      </c>
      <c r="CZ211" s="108">
        <f>SUMIF('20.01'!$AN:$AN,$B:$B,'20.01'!$E:$E)</f>
        <v>0</v>
      </c>
      <c r="DA211" s="108">
        <f>SUMIF('20.01'!$X:$X,$B:$B,'20.01'!$E:$E)</f>
        <v>0</v>
      </c>
      <c r="DB211" s="108">
        <f>SUMIF('20.01'!$Y:$Y,$B:$B,'20.01'!$E:$E)</f>
        <v>0</v>
      </c>
      <c r="DC211" s="108">
        <f t="shared" si="304"/>
        <v>11412.928894124972</v>
      </c>
      <c r="DD211" s="127">
        <f t="shared" si="305"/>
        <v>2207839.0176990451</v>
      </c>
      <c r="DE211" s="127">
        <f t="shared" si="324"/>
        <v>1919835.3157743763</v>
      </c>
      <c r="DF211" s="127">
        <f t="shared" si="306"/>
        <v>2696.9407664417258</v>
      </c>
      <c r="DG211" s="127">
        <f t="shared" si="258"/>
        <v>1235.5513611204892</v>
      </c>
      <c r="DH211" s="127">
        <f t="shared" si="259"/>
        <v>1461.3894053212364</v>
      </c>
      <c r="DI211" s="108">
        <f>SUMIF('20.01'!$AZ:$AZ,$B:$B,'20.01'!$E:$E)+FH211*$DI$249</f>
        <v>1730.4914956889425</v>
      </c>
      <c r="DJ211" s="108">
        <f>SUMIF('20.01'!$AY:$AY,$B:$B,'20.01'!$E:$E)</f>
        <v>0</v>
      </c>
      <c r="DK211" s="108">
        <f t="shared" si="260"/>
        <v>2485.3505275389912</v>
      </c>
      <c r="DL211" s="108">
        <f>SUMIF('20.01'!$AX:$AX,$B:$B,'20.01'!$E:$E)</f>
        <v>0</v>
      </c>
      <c r="DM211" s="108">
        <f t="shared" si="261"/>
        <v>278603.09726122837</v>
      </c>
      <c r="DN211" s="108">
        <f>SUMIF('20.01'!$BA:$BA,$B:$B,'20.01'!$E:$E)</f>
        <v>0</v>
      </c>
      <c r="DO211" s="108">
        <f t="shared" si="262"/>
        <v>2487.8218737712145</v>
      </c>
      <c r="DP211" s="108">
        <f>SUMIF('20.01'!$AW:$AW,$B:$B,'20.01'!$E:$E)</f>
        <v>0</v>
      </c>
      <c r="DQ211" s="108">
        <f t="shared" si="307"/>
        <v>1318440.4531331786</v>
      </c>
      <c r="DR211" s="108">
        <f t="shared" si="308"/>
        <v>1091740.5030442635</v>
      </c>
      <c r="DS211" s="108">
        <f t="shared" si="263"/>
        <v>351095.70045280294</v>
      </c>
      <c r="DT211" s="108">
        <f t="shared" si="264"/>
        <v>740644.80259146052</v>
      </c>
      <c r="DU211" s="108">
        <f t="shared" si="309"/>
        <v>185327.22189834825</v>
      </c>
      <c r="DV211" s="108">
        <f t="shared" si="310"/>
        <v>110035.52204296392</v>
      </c>
      <c r="DW211" s="108">
        <f t="shared" si="311"/>
        <v>75291.699855384315</v>
      </c>
      <c r="DX211" s="108">
        <f t="shared" si="312"/>
        <v>15600.78498194677</v>
      </c>
      <c r="DY211" s="108">
        <f t="shared" si="313"/>
        <v>9186.8177272505218</v>
      </c>
      <c r="DZ211" s="108">
        <f t="shared" si="314"/>
        <v>6413.9672546962493</v>
      </c>
      <c r="EA211" s="108">
        <f t="shared" si="315"/>
        <v>12339.332883640453</v>
      </c>
      <c r="EB211" s="108">
        <f t="shared" si="316"/>
        <v>973.93448422094059</v>
      </c>
      <c r="EC211" s="108">
        <f t="shared" si="317"/>
        <v>12458.675840758657</v>
      </c>
      <c r="ED211" s="108">
        <f t="shared" si="325"/>
        <v>224294.25467508179</v>
      </c>
      <c r="EE211" s="108">
        <f t="shared" si="265"/>
        <v>1743696.6177975987</v>
      </c>
      <c r="EF211" s="108">
        <f t="shared" si="318"/>
        <v>718990.53258222796</v>
      </c>
      <c r="EG211" s="108">
        <f t="shared" si="266"/>
        <v>612473.41664412012</v>
      </c>
      <c r="EH211" s="108">
        <f t="shared" si="267"/>
        <v>412232.66857125051</v>
      </c>
      <c r="EI211" s="108">
        <f t="shared" si="319"/>
        <v>631941.53570386791</v>
      </c>
      <c r="EJ211" s="108">
        <f t="shared" si="268"/>
        <v>104241.62041066751</v>
      </c>
      <c r="EK211" s="108">
        <f t="shared" si="269"/>
        <v>308.62529320032223</v>
      </c>
      <c r="EL211" s="108">
        <f>SUMIF('20.01'!$BF:$BF,$B:$B,'20.01'!$E:$E)</f>
        <v>527391.29</v>
      </c>
      <c r="EM211" s="108">
        <f>SUMIF('20.01'!$BH:$BH,$B:$B,'20.01'!$E:$E)</f>
        <v>0</v>
      </c>
      <c r="EO211" s="115">
        <v>4.5329157772244525E-3</v>
      </c>
      <c r="EP211" s="107">
        <v>3.4064169500518253</v>
      </c>
      <c r="EQ211" s="108">
        <f t="shared" si="320"/>
        <v>17414.100000000002</v>
      </c>
      <c r="ER211" s="107">
        <v>2.6059534845344756</v>
      </c>
      <c r="ES211" s="108">
        <f t="shared" si="270"/>
        <v>17414.100000000002</v>
      </c>
      <c r="ET211" s="107">
        <v>1.6009269310347001</v>
      </c>
      <c r="EU211" s="108">
        <f t="shared" si="271"/>
        <v>17414.100000000002</v>
      </c>
      <c r="EV211" s="108">
        <f t="shared" si="252"/>
        <v>17414.100000000002</v>
      </c>
      <c r="EW211" s="108">
        <f t="shared" si="253"/>
        <v>17414.100000000002</v>
      </c>
      <c r="EX211" s="108">
        <f t="shared" si="272"/>
        <v>17414.100000000002</v>
      </c>
      <c r="EY211" s="108">
        <f t="shared" si="273"/>
        <v>17414.100000000002</v>
      </c>
      <c r="EZ211" s="108">
        <f t="shared" si="274"/>
        <v>17414.100000000002</v>
      </c>
      <c r="FA211" s="108">
        <f t="shared" si="275"/>
        <v>17414.100000000002</v>
      </c>
      <c r="FB211" s="108">
        <f t="shared" si="276"/>
        <v>17414.100000000002</v>
      </c>
      <c r="FC211" s="108">
        <f t="shared" si="277"/>
        <v>17414.100000000002</v>
      </c>
      <c r="FD211" s="108">
        <f t="shared" si="278"/>
        <v>17414.100000000002</v>
      </c>
      <c r="FE211" s="108">
        <f t="shared" si="279"/>
        <v>17414.100000000002</v>
      </c>
      <c r="FF211" s="108">
        <f t="shared" si="280"/>
        <v>17414.100000000002</v>
      </c>
      <c r="FG211" s="108">
        <f t="shared" si="281"/>
        <v>17414.100000000002</v>
      </c>
      <c r="FH211" s="108">
        <f t="shared" si="321"/>
        <v>17414.100000000002</v>
      </c>
      <c r="FI211" s="108">
        <v>17414.100000000002</v>
      </c>
    </row>
    <row r="212" spans="1:165" ht="12" customHeight="1" x14ac:dyDescent="0.25">
      <c r="A212" s="22">
        <f t="shared" si="322"/>
        <v>207</v>
      </c>
      <c r="B212" s="10" t="s">
        <v>207</v>
      </c>
      <c r="C212" s="28">
        <v>2021</v>
      </c>
      <c r="D212" s="282"/>
      <c r="E212" s="126">
        <f t="shared" si="254"/>
        <v>8733.84</v>
      </c>
      <c r="F212" s="11">
        <f>SUMIF(Площади!$A:$A,$B:$B,Площади!$C:$C)</f>
        <v>8733.84</v>
      </c>
      <c r="G212" s="11">
        <f>SUMIF(Площади!$A:$A,$B:$B,Площади!$G:$G)</f>
        <v>0</v>
      </c>
      <c r="H212" s="11">
        <f>SUMIF(Площади!$A:$A,$B:$B,Площади!$F:$F)</f>
        <v>2063.9</v>
      </c>
      <c r="I212" s="124" t="s">
        <v>496</v>
      </c>
      <c r="J212" s="12">
        <v>36.75</v>
      </c>
      <c r="K212" s="26">
        <v>4.0199999999999996</v>
      </c>
      <c r="L212" s="26">
        <v>7</v>
      </c>
      <c r="M212" s="26">
        <v>11</v>
      </c>
      <c r="N212" s="26">
        <v>5.4</v>
      </c>
      <c r="O212" s="26">
        <v>2.67</v>
      </c>
      <c r="P212" s="26">
        <v>1.54</v>
      </c>
      <c r="Q212" s="26">
        <v>4.9000000000000004</v>
      </c>
      <c r="R212" s="26">
        <v>0.22</v>
      </c>
      <c r="S212" s="35">
        <f t="shared" si="251"/>
        <v>38.22</v>
      </c>
      <c r="T212" s="33">
        <f t="shared" si="251"/>
        <v>4.1807999999999996</v>
      </c>
      <c r="U212" s="33">
        <f t="shared" si="251"/>
        <v>7.28</v>
      </c>
      <c r="V212" s="33">
        <f t="shared" si="251"/>
        <v>11.44</v>
      </c>
      <c r="W212" s="33">
        <f t="shared" si="251"/>
        <v>5.6160000000000005</v>
      </c>
      <c r="X212" s="33">
        <f t="shared" si="251"/>
        <v>2.7767999999999997</v>
      </c>
      <c r="Y212" s="33">
        <f t="shared" si="249"/>
        <v>1.6016000000000001</v>
      </c>
      <c r="Z212" s="33">
        <f t="shared" si="249"/>
        <v>5.0960000000000001</v>
      </c>
      <c r="AA212" s="33">
        <f t="shared" si="249"/>
        <v>0.2288</v>
      </c>
      <c r="AB212" s="36"/>
      <c r="AC212" s="36"/>
      <c r="AD212" s="122" t="s">
        <v>395</v>
      </c>
      <c r="AE212" s="37">
        <v>4</v>
      </c>
      <c r="AF212" s="38" t="s">
        <v>396</v>
      </c>
      <c r="AG212" s="282"/>
      <c r="AH212" s="26">
        <v>34.24</v>
      </c>
      <c r="AI212" s="26">
        <v>34.24</v>
      </c>
      <c r="AJ212" s="26">
        <v>2190</v>
      </c>
      <c r="AK212" s="26">
        <v>35.89</v>
      </c>
      <c r="AL212" s="26">
        <v>5.93</v>
      </c>
      <c r="AM212" s="282"/>
      <c r="AN212" s="15">
        <v>7.0000000000000001E-3</v>
      </c>
      <c r="AO212" s="15">
        <v>7.0000000000000001E-3</v>
      </c>
      <c r="AP212" s="16">
        <f t="shared" si="282"/>
        <v>4.193E-4</v>
      </c>
      <c r="AQ212" s="15">
        <f t="shared" si="283"/>
        <v>1.4E-2</v>
      </c>
      <c r="AR212" s="15">
        <v>3.23</v>
      </c>
      <c r="AS212" s="282"/>
      <c r="AT212" s="13">
        <f t="shared" si="284"/>
        <v>14.4473</v>
      </c>
      <c r="AU212" s="13">
        <f t="shared" si="285"/>
        <v>14.4473</v>
      </c>
      <c r="AV212" s="13">
        <f t="shared" si="286"/>
        <v>0.86539326999999999</v>
      </c>
      <c r="AW212" s="13">
        <f t="shared" si="287"/>
        <v>28.894600000000001</v>
      </c>
      <c r="AX212" s="13">
        <f t="shared" si="288"/>
        <v>6666.3969999999999</v>
      </c>
      <c r="AY212" s="26">
        <f t="shared" si="289"/>
        <v>5.663895285464355E-2</v>
      </c>
      <c r="AZ212" s="26">
        <f t="shared" si="290"/>
        <v>5.663895285464355E-2</v>
      </c>
      <c r="BA212" s="26">
        <f t="shared" si="291"/>
        <v>0.2169963339493281</v>
      </c>
      <c r="BB212" s="26">
        <f t="shared" si="292"/>
        <v>0.11873668329165636</v>
      </c>
      <c r="BC212" s="26">
        <f t="shared" si="293"/>
        <v>4.5262718586555284</v>
      </c>
      <c r="BD212" s="282"/>
      <c r="BE212" s="108">
        <f t="shared" si="294"/>
        <v>229475.10131494101</v>
      </c>
      <c r="BF212" s="108">
        <f t="shared" si="295"/>
        <v>166639.51912070392</v>
      </c>
      <c r="BG212" s="108">
        <f t="shared" si="255"/>
        <v>45137.416101371324</v>
      </c>
      <c r="BH212" s="108">
        <f t="shared" si="256"/>
        <v>7506.4203370712612</v>
      </c>
      <c r="BI212" s="108">
        <f t="shared" si="257"/>
        <v>2677.6620924393201</v>
      </c>
      <c r="BJ212" s="108">
        <f t="shared" si="323"/>
        <v>21999.600589822003</v>
      </c>
      <c r="BK212" s="108">
        <f>SUMIF('20.01'!$K:$K,$B:$B,'20.01'!$E:$E)</f>
        <v>89318.42</v>
      </c>
      <c r="BL212" s="108">
        <f t="shared" si="296"/>
        <v>14381.22</v>
      </c>
      <c r="BM212" s="108">
        <f>SUMIF('20.01'!$AI:$AI,$B:$B,'20.01'!$E:$E)</f>
        <v>0</v>
      </c>
      <c r="BN212" s="108">
        <f>SUMIF('20.01'!$L:$L,$B:$B,'20.01'!$E:$E)</f>
        <v>14381.22</v>
      </c>
      <c r="BO212" s="108">
        <f>SUMIF('20.01'!$M:$M,$B:$B,'20.01'!$E:$E)</f>
        <v>0</v>
      </c>
      <c r="BP212" s="108">
        <f>SUMIF('20.01'!$N:$N,$B:$B,'20.01'!$E:$E)</f>
        <v>0</v>
      </c>
      <c r="BQ212" s="108">
        <f>SUMIF('20.01'!$O:$O,$B:$B,'20.01'!$E:$E)</f>
        <v>0</v>
      </c>
      <c r="BR212" s="108">
        <f>SUMIF('20.01'!$T:$T,$B:$B,'20.01'!$E:$E)</f>
        <v>0</v>
      </c>
      <c r="BS212" s="108">
        <f>SUMIF('20.01'!$AT:$AT,$B:$B,'20.01'!$E:$E)</f>
        <v>0</v>
      </c>
      <c r="BT212" s="108">
        <f>SUMIF('20.01'!$AO:$AO,$B:$B,'20.01'!$E:$E)</f>
        <v>0</v>
      </c>
      <c r="BU212" s="108">
        <f t="shared" si="297"/>
        <v>0</v>
      </c>
      <c r="BV212" s="108">
        <f>SUMIF('20.01'!$AE:$AE,$B:$B,'20.01'!$E:$E)</f>
        <v>0</v>
      </c>
      <c r="BW212" s="108">
        <f>SUMIF('20.01'!$AF:$AF,$B:$B,'20.01'!$E:$E)</f>
        <v>0</v>
      </c>
      <c r="BX212" s="108">
        <f>SUMIF('20.01'!$AG:$AG,$B:$B,'20.01'!$E:$E)</f>
        <v>0</v>
      </c>
      <c r="BY212" s="108">
        <f t="shared" si="298"/>
        <v>42730.34</v>
      </c>
      <c r="BZ212" s="108">
        <f>SUMIF('20.01'!$AH:$AH,$B:$B,'20.01'!$E:$E)</f>
        <v>0</v>
      </c>
      <c r="CA212" s="108">
        <f>SUMIF('20.01'!$AP:$AP,$B:$B,'20.01'!$E:$E)</f>
        <v>0</v>
      </c>
      <c r="CB212" s="108">
        <f>SUMIF('20.01'!$AD:$AD,$B:$B,'20.01'!$E:$E)</f>
        <v>42730.34</v>
      </c>
      <c r="CC212" s="108">
        <f t="shared" si="299"/>
        <v>0</v>
      </c>
      <c r="CD212" s="108">
        <f>SUMIF('20.01'!$Z:$Z,$B:$B,'20.01'!$E:$E)</f>
        <v>0</v>
      </c>
      <c r="CE212" s="108">
        <f>SUMIF('20.01'!$S:$S,$B:$B,'20.01'!$E:$E)</f>
        <v>0</v>
      </c>
      <c r="CF212" s="108">
        <f t="shared" si="300"/>
        <v>0</v>
      </c>
      <c r="CG212" s="108">
        <f>SUMIF('20.01'!$AJ:$AJ,$B:$B,'20.01'!$E:$E)</f>
        <v>0</v>
      </c>
      <c r="CH212" s="108">
        <f>SUMIF('20.01'!$AL:$AL,$B:$B,'20.01'!$E:$E)</f>
        <v>0</v>
      </c>
      <c r="CI212" s="108">
        <f>SUMIF('20.01'!$AM:$AM,$B:$B,'20.01'!$E:$E)</f>
        <v>0</v>
      </c>
      <c r="CJ212" s="108">
        <f>SUMIF('20.01'!$W:$W,$B:$B,'20.01'!$E:$E)</f>
        <v>0</v>
      </c>
      <c r="CK212" s="108">
        <f>SUMIF('20.01'!$AR:$AR,$B:$B,'20.01'!$E:$E)</f>
        <v>0</v>
      </c>
      <c r="CL212" s="108">
        <f t="shared" si="301"/>
        <v>0</v>
      </c>
      <c r="CM212" s="108">
        <f>SUMIF('20.01'!$P:$P,$B:$B,'20.01'!$E:$E)</f>
        <v>0</v>
      </c>
      <c r="CN212" s="108">
        <f>SUMIF('20.01'!$Q:$Q,$B:$B,'20.01'!$E:$E)</f>
        <v>0</v>
      </c>
      <c r="CO212" s="108">
        <f>SUMIF('20.01'!$AK:$AK,$B:$B,'20.01'!$E:$E)</f>
        <v>0</v>
      </c>
      <c r="CP212" s="108">
        <f>SUMIF('20.01'!$U:$U,$B:$B,'20.01'!$E:$E)</f>
        <v>0</v>
      </c>
      <c r="CQ212" s="108">
        <f>SUMIF('20.01'!$R:$R,$B:$B,'20.01'!$E:$E)</f>
        <v>0</v>
      </c>
      <c r="CR212" s="108">
        <f>SUMIF('20.01'!$V:$V,$B:$B,'20.01'!$E:$E)</f>
        <v>0</v>
      </c>
      <c r="CS212" s="108">
        <f t="shared" si="302"/>
        <v>0</v>
      </c>
      <c r="CT212" s="108">
        <f>SUMIF('20.01'!$AQ:$AQ,$B:$B,'20.01'!$E:$E)</f>
        <v>0</v>
      </c>
      <c r="CU212" s="108">
        <f>SUMIF('20.01'!$AC:$AC,$B:$B,'20.01'!$E:$E)</f>
        <v>0</v>
      </c>
      <c r="CV212" s="108">
        <f>SUMIF('20.01'!$AS:$AS,$B:$B,'20.01'!$E:$E)</f>
        <v>0</v>
      </c>
      <c r="CW212" s="108">
        <f t="shared" si="303"/>
        <v>0</v>
      </c>
      <c r="CX212" s="108">
        <f>SUMIF('20.01'!$AB:$AB,$B:$B,'20.01'!$E:$E)</f>
        <v>0</v>
      </c>
      <c r="CY212" s="108">
        <f>SUMIF('20.01'!$AA:$AA,$B:$B,'20.01'!$E:$E)</f>
        <v>0</v>
      </c>
      <c r="CZ212" s="108">
        <f>SUMIF('20.01'!$AN:$AN,$B:$B,'20.01'!$E:$E)</f>
        <v>0</v>
      </c>
      <c r="DA212" s="108">
        <f>SUMIF('20.01'!$X:$X,$B:$B,'20.01'!$E:$E)</f>
        <v>0</v>
      </c>
      <c r="DB212" s="108">
        <f>SUMIF('20.01'!$Y:$Y,$B:$B,'20.01'!$E:$E)</f>
        <v>0</v>
      </c>
      <c r="DC212" s="108">
        <f t="shared" si="304"/>
        <v>5724.0221942371072</v>
      </c>
      <c r="DD212" s="127">
        <f t="shared" si="305"/>
        <v>1107316.0672294651</v>
      </c>
      <c r="DE212" s="127">
        <f t="shared" si="324"/>
        <v>962871.14891512482</v>
      </c>
      <c r="DF212" s="127">
        <f t="shared" si="306"/>
        <v>1352.6193799036066</v>
      </c>
      <c r="DG212" s="127">
        <f t="shared" si="258"/>
        <v>619.67646331470314</v>
      </c>
      <c r="DH212" s="127">
        <f t="shared" si="259"/>
        <v>732.94291658890347</v>
      </c>
      <c r="DI212" s="108">
        <f>SUMIF('20.01'!$AZ:$AZ,$B:$B,'20.01'!$E:$E)+FH212*$DI$249</f>
        <v>867.90795072429285</v>
      </c>
      <c r="DJ212" s="108">
        <f>SUMIF('20.01'!$AY:$AY,$B:$B,'20.01'!$E:$E)</f>
        <v>0</v>
      </c>
      <c r="DK212" s="108">
        <f t="shared" si="260"/>
        <v>1246.4987482236311</v>
      </c>
      <c r="DL212" s="108">
        <f>SUMIF('20.01'!$AX:$AX,$B:$B,'20.01'!$E:$E)</f>
        <v>0</v>
      </c>
      <c r="DM212" s="108">
        <f t="shared" si="261"/>
        <v>139730.15401220886</v>
      </c>
      <c r="DN212" s="108">
        <f>SUMIF('20.01'!$BA:$BA,$B:$B,'20.01'!$E:$E)</f>
        <v>0</v>
      </c>
      <c r="DO212" s="108">
        <f t="shared" si="262"/>
        <v>1247.7382232798695</v>
      </c>
      <c r="DP212" s="108">
        <f>SUMIF('20.01'!$AW:$AW,$B:$B,'20.01'!$E:$E)</f>
        <v>0</v>
      </c>
      <c r="DQ212" s="108">
        <f t="shared" si="307"/>
        <v>661248.52660732833</v>
      </c>
      <c r="DR212" s="108">
        <f t="shared" si="308"/>
        <v>547549.79442567274</v>
      </c>
      <c r="DS212" s="108">
        <f t="shared" si="263"/>
        <v>176087.97884718174</v>
      </c>
      <c r="DT212" s="108">
        <f t="shared" si="264"/>
        <v>371461.81557849096</v>
      </c>
      <c r="DU212" s="108">
        <f t="shared" si="309"/>
        <v>92948.71992837236</v>
      </c>
      <c r="DV212" s="108">
        <f t="shared" si="310"/>
        <v>55187.040607307848</v>
      </c>
      <c r="DW212" s="108">
        <f t="shared" si="311"/>
        <v>37761.679321064512</v>
      </c>
      <c r="DX212" s="108">
        <f t="shared" si="312"/>
        <v>7824.3928716801875</v>
      </c>
      <c r="DY212" s="108">
        <f t="shared" si="313"/>
        <v>4607.5419423897692</v>
      </c>
      <c r="DZ212" s="108">
        <f t="shared" si="314"/>
        <v>3216.8509292904182</v>
      </c>
      <c r="EA212" s="108">
        <f t="shared" si="315"/>
        <v>6188.6493767954871</v>
      </c>
      <c r="EB212" s="108">
        <f t="shared" si="316"/>
        <v>488.46555122964821</v>
      </c>
      <c r="EC212" s="108">
        <f t="shared" si="317"/>
        <v>6248.5044535779371</v>
      </c>
      <c r="ED212" s="108">
        <f t="shared" si="325"/>
        <v>112492.18353239131</v>
      </c>
      <c r="EE212" s="108">
        <f t="shared" si="265"/>
        <v>874530.82665112603</v>
      </c>
      <c r="EF212" s="108">
        <f t="shared" si="318"/>
        <v>360601.36746015953</v>
      </c>
      <c r="EG212" s="108">
        <f t="shared" si="266"/>
        <v>307178.94265124697</v>
      </c>
      <c r="EH212" s="108">
        <f t="shared" si="267"/>
        <v>206750.51653971951</v>
      </c>
      <c r="EI212" s="108">
        <f t="shared" si="319"/>
        <v>314438.57953752251</v>
      </c>
      <c r="EJ212" s="108">
        <f t="shared" si="268"/>
        <v>52262.846368368213</v>
      </c>
      <c r="EK212" s="108">
        <f t="shared" si="269"/>
        <v>154.73316915428933</v>
      </c>
      <c r="EL212" s="108">
        <f>SUMIF('20.01'!$BF:$BF,$B:$B,'20.01'!$E:$E)</f>
        <v>262021</v>
      </c>
      <c r="EM212" s="108">
        <f>SUMIF('20.01'!$BH:$BH,$B:$B,'20.01'!$E:$E)</f>
        <v>20330</v>
      </c>
      <c r="EO212" s="115">
        <v>2.2726342888045761E-3</v>
      </c>
      <c r="EP212" s="107">
        <v>3.4064173145022019</v>
      </c>
      <c r="EQ212" s="108">
        <f t="shared" si="320"/>
        <v>8733.8399999999983</v>
      </c>
      <c r="ER212" s="107">
        <v>2.6059541254563863</v>
      </c>
      <c r="ES212" s="108">
        <f t="shared" si="270"/>
        <v>8733.8399999999983</v>
      </c>
      <c r="ET212" s="107">
        <v>1.6009263780916303</v>
      </c>
      <c r="EU212" s="108">
        <f t="shared" si="271"/>
        <v>8733.8399999999983</v>
      </c>
      <c r="EV212" s="108">
        <f t="shared" si="252"/>
        <v>8733.84</v>
      </c>
      <c r="EW212" s="108">
        <f t="shared" si="253"/>
        <v>8733.84</v>
      </c>
      <c r="EX212" s="108">
        <f t="shared" si="272"/>
        <v>8733.84</v>
      </c>
      <c r="EY212" s="108">
        <f t="shared" si="273"/>
        <v>8733.84</v>
      </c>
      <c r="EZ212" s="108">
        <f t="shared" si="274"/>
        <v>8733.84</v>
      </c>
      <c r="FA212" s="108">
        <f t="shared" si="275"/>
        <v>8733.84</v>
      </c>
      <c r="FB212" s="108">
        <f t="shared" si="276"/>
        <v>8733.84</v>
      </c>
      <c r="FC212" s="108">
        <f t="shared" si="277"/>
        <v>8733.84</v>
      </c>
      <c r="FD212" s="108">
        <f t="shared" si="278"/>
        <v>8733.84</v>
      </c>
      <c r="FE212" s="108">
        <f t="shared" si="279"/>
        <v>8733.84</v>
      </c>
      <c r="FF212" s="108">
        <f t="shared" si="280"/>
        <v>8733.84</v>
      </c>
      <c r="FG212" s="108">
        <f t="shared" si="281"/>
        <v>8733.84</v>
      </c>
      <c r="FH212" s="108">
        <f t="shared" si="321"/>
        <v>8733.8399999999983</v>
      </c>
      <c r="FI212" s="108">
        <v>8733.8399999999983</v>
      </c>
    </row>
    <row r="213" spans="1:165" ht="12" customHeight="1" x14ac:dyDescent="0.25">
      <c r="A213" s="22">
        <f t="shared" si="322"/>
        <v>208</v>
      </c>
      <c r="B213" s="10" t="s">
        <v>208</v>
      </c>
      <c r="C213" s="28">
        <v>2021</v>
      </c>
      <c r="D213" s="282"/>
      <c r="E213" s="126">
        <f t="shared" si="254"/>
        <v>9330.2900000000009</v>
      </c>
      <c r="F213" s="11">
        <f>SUMIF(Площади!$A:$A,$B:$B,Площади!$C:$C)</f>
        <v>8850.2900000000009</v>
      </c>
      <c r="G213" s="11">
        <f>SUMIF(Площади!$A:$A,$B:$B,Площади!$G:$G)</f>
        <v>480</v>
      </c>
      <c r="H213" s="11">
        <f>SUMIF(Площади!$A:$A,$B:$B,Площади!$F:$F)</f>
        <v>1859</v>
      </c>
      <c r="I213" s="124" t="s">
        <v>496</v>
      </c>
      <c r="J213" s="12">
        <v>36.54</v>
      </c>
      <c r="K213" s="26">
        <v>4.03</v>
      </c>
      <c r="L213" s="26">
        <v>7</v>
      </c>
      <c r="M213" s="26">
        <v>11</v>
      </c>
      <c r="N213" s="26">
        <v>5.4</v>
      </c>
      <c r="O213" s="26">
        <v>2.67</v>
      </c>
      <c r="P213" s="26">
        <v>1.54</v>
      </c>
      <c r="Q213" s="26">
        <v>4.9000000000000004</v>
      </c>
      <c r="R213" s="26">
        <v>0</v>
      </c>
      <c r="S213" s="35">
        <f t="shared" si="251"/>
        <v>38.001599999999996</v>
      </c>
      <c r="T213" s="33">
        <f t="shared" si="251"/>
        <v>4.1912000000000003</v>
      </c>
      <c r="U213" s="33">
        <f t="shared" si="251"/>
        <v>7.28</v>
      </c>
      <c r="V213" s="33">
        <f t="shared" si="251"/>
        <v>11.44</v>
      </c>
      <c r="W213" s="33">
        <f t="shared" si="251"/>
        <v>5.6160000000000005</v>
      </c>
      <c r="X213" s="33">
        <f t="shared" si="251"/>
        <v>2.7767999999999997</v>
      </c>
      <c r="Y213" s="33">
        <f t="shared" si="249"/>
        <v>1.6016000000000001</v>
      </c>
      <c r="Z213" s="33">
        <f t="shared" si="249"/>
        <v>5.0960000000000001</v>
      </c>
      <c r="AA213" s="33">
        <f t="shared" si="249"/>
        <v>0</v>
      </c>
      <c r="AB213" s="36"/>
      <c r="AC213" s="36"/>
      <c r="AD213" s="122" t="s">
        <v>395</v>
      </c>
      <c r="AE213" s="37">
        <v>7</v>
      </c>
      <c r="AF213" s="38" t="s">
        <v>396</v>
      </c>
      <c r="AG213" s="282"/>
      <c r="AH213" s="26">
        <v>34.24</v>
      </c>
      <c r="AI213" s="26">
        <v>34.24</v>
      </c>
      <c r="AJ213" s="26">
        <v>2190</v>
      </c>
      <c r="AK213" s="26">
        <v>35.89</v>
      </c>
      <c r="AL213" s="26">
        <v>4.29</v>
      </c>
      <c r="AM213" s="282"/>
      <c r="AN213" s="15">
        <v>7.0000000000000001E-3</v>
      </c>
      <c r="AO213" s="15">
        <v>7.0000000000000001E-3</v>
      </c>
      <c r="AP213" s="16">
        <f t="shared" si="282"/>
        <v>4.193E-4</v>
      </c>
      <c r="AQ213" s="15">
        <f t="shared" si="283"/>
        <v>1.4E-2</v>
      </c>
      <c r="AR213" s="15">
        <v>3.23</v>
      </c>
      <c r="AS213" s="282"/>
      <c r="AT213" s="13">
        <f t="shared" si="284"/>
        <v>13.013</v>
      </c>
      <c r="AU213" s="13">
        <f t="shared" si="285"/>
        <v>13.013</v>
      </c>
      <c r="AV213" s="13">
        <f t="shared" si="286"/>
        <v>0.77947869999999997</v>
      </c>
      <c r="AW213" s="13">
        <f t="shared" si="287"/>
        <v>26.026</v>
      </c>
      <c r="AX213" s="13">
        <f t="shared" si="288"/>
        <v>6004.57</v>
      </c>
      <c r="AY213" s="26">
        <f t="shared" si="289"/>
        <v>4.7754691440458977E-2</v>
      </c>
      <c r="AZ213" s="26">
        <f t="shared" si="290"/>
        <v>4.7754691440458977E-2</v>
      </c>
      <c r="BA213" s="26">
        <f t="shared" si="291"/>
        <v>0.18295876687648507</v>
      </c>
      <c r="BB213" s="26">
        <f t="shared" si="292"/>
        <v>0.10011190863306499</v>
      </c>
      <c r="BC213" s="26">
        <f t="shared" si="293"/>
        <v>2.7608579476093449</v>
      </c>
      <c r="BD213" s="282"/>
      <c r="BE213" s="108">
        <f t="shared" si="294"/>
        <v>190634.21541580581</v>
      </c>
      <c r="BF213" s="108">
        <f t="shared" si="295"/>
        <v>182352.61921625686</v>
      </c>
      <c r="BG213" s="108">
        <f t="shared" si="255"/>
        <v>48219.933279801786</v>
      </c>
      <c r="BH213" s="108">
        <f t="shared" si="256"/>
        <v>8019.0475903809383</v>
      </c>
      <c r="BI213" s="108">
        <f t="shared" si="257"/>
        <v>2860.5245624451186</v>
      </c>
      <c r="BJ213" s="108">
        <f t="shared" si="323"/>
        <v>23501.993783629016</v>
      </c>
      <c r="BK213" s="108">
        <f>SUMIF('20.01'!$K:$K,$B:$B,'20.01'!$E:$E)</f>
        <v>99751.12</v>
      </c>
      <c r="BL213" s="108">
        <f t="shared" si="296"/>
        <v>0</v>
      </c>
      <c r="BM213" s="108">
        <f>SUMIF('20.01'!$AI:$AI,$B:$B,'20.01'!$E:$E)</f>
        <v>0</v>
      </c>
      <c r="BN213" s="108">
        <f>SUMIF('20.01'!$L:$L,$B:$B,'20.01'!$E:$E)</f>
        <v>0</v>
      </c>
      <c r="BO213" s="108">
        <f>SUMIF('20.01'!$M:$M,$B:$B,'20.01'!$E:$E)</f>
        <v>0</v>
      </c>
      <c r="BP213" s="108">
        <f>SUMIF('20.01'!$N:$N,$B:$B,'20.01'!$E:$E)</f>
        <v>0</v>
      </c>
      <c r="BQ213" s="108">
        <f>SUMIF('20.01'!$O:$O,$B:$B,'20.01'!$E:$E)</f>
        <v>0</v>
      </c>
      <c r="BR213" s="108">
        <f>SUMIF('20.01'!$T:$T,$B:$B,'20.01'!$E:$E)</f>
        <v>0</v>
      </c>
      <c r="BS213" s="108">
        <f>SUMIF('20.01'!$AT:$AT,$B:$B,'20.01'!$E:$E)</f>
        <v>0</v>
      </c>
      <c r="BT213" s="108">
        <f>SUMIF('20.01'!$AO:$AO,$B:$B,'20.01'!$E:$E)</f>
        <v>0</v>
      </c>
      <c r="BU213" s="108">
        <f t="shared" si="297"/>
        <v>0</v>
      </c>
      <c r="BV213" s="108">
        <f>SUMIF('20.01'!$AE:$AE,$B:$B,'20.01'!$E:$E)</f>
        <v>0</v>
      </c>
      <c r="BW213" s="108">
        <f>SUMIF('20.01'!$AF:$AF,$B:$B,'20.01'!$E:$E)</f>
        <v>0</v>
      </c>
      <c r="BX213" s="108">
        <f>SUMIF('20.01'!$AG:$AG,$B:$B,'20.01'!$E:$E)</f>
        <v>0</v>
      </c>
      <c r="BY213" s="108">
        <f t="shared" si="298"/>
        <v>0</v>
      </c>
      <c r="BZ213" s="108">
        <f>SUMIF('20.01'!$AH:$AH,$B:$B,'20.01'!$E:$E)</f>
        <v>0</v>
      </c>
      <c r="CA213" s="108">
        <f>SUMIF('20.01'!$AP:$AP,$B:$B,'20.01'!$E:$E)</f>
        <v>0</v>
      </c>
      <c r="CB213" s="108">
        <f>SUMIF('20.01'!$AD:$AD,$B:$B,'20.01'!$E:$E)</f>
        <v>0</v>
      </c>
      <c r="CC213" s="108">
        <f t="shared" si="299"/>
        <v>0</v>
      </c>
      <c r="CD213" s="108">
        <f>SUMIF('20.01'!$Z:$Z,$B:$B,'20.01'!$E:$E)</f>
        <v>0</v>
      </c>
      <c r="CE213" s="108">
        <f>SUMIF('20.01'!$S:$S,$B:$B,'20.01'!$E:$E)</f>
        <v>0</v>
      </c>
      <c r="CF213" s="108">
        <f t="shared" si="300"/>
        <v>0</v>
      </c>
      <c r="CG213" s="108">
        <f>SUMIF('20.01'!$AJ:$AJ,$B:$B,'20.01'!$E:$E)</f>
        <v>0</v>
      </c>
      <c r="CH213" s="108">
        <f>SUMIF('20.01'!$AL:$AL,$B:$B,'20.01'!$E:$E)</f>
        <v>0</v>
      </c>
      <c r="CI213" s="108">
        <f>SUMIF('20.01'!$AM:$AM,$B:$B,'20.01'!$E:$E)</f>
        <v>0</v>
      </c>
      <c r="CJ213" s="108">
        <f>SUMIF('20.01'!$W:$W,$B:$B,'20.01'!$E:$E)</f>
        <v>0</v>
      </c>
      <c r="CK213" s="108">
        <f>SUMIF('20.01'!$AR:$AR,$B:$B,'20.01'!$E:$E)</f>
        <v>0</v>
      </c>
      <c r="CL213" s="108">
        <f t="shared" si="301"/>
        <v>2166.67</v>
      </c>
      <c r="CM213" s="108">
        <f>SUMIF('20.01'!$P:$P,$B:$B,'20.01'!$E:$E)</f>
        <v>0</v>
      </c>
      <c r="CN213" s="108">
        <f>SUMIF('20.01'!$Q:$Q,$B:$B,'20.01'!$E:$E)</f>
        <v>2166.67</v>
      </c>
      <c r="CO213" s="108">
        <f>SUMIF('20.01'!$AK:$AK,$B:$B,'20.01'!$E:$E)</f>
        <v>0</v>
      </c>
      <c r="CP213" s="108">
        <f>SUMIF('20.01'!$U:$U,$B:$B,'20.01'!$E:$E)</f>
        <v>0</v>
      </c>
      <c r="CQ213" s="108">
        <f>SUMIF('20.01'!$R:$R,$B:$B,'20.01'!$E:$E)</f>
        <v>0</v>
      </c>
      <c r="CR213" s="108">
        <f>SUMIF('20.01'!$V:$V,$B:$B,'20.01'!$E:$E)</f>
        <v>0</v>
      </c>
      <c r="CS213" s="108">
        <f t="shared" si="302"/>
        <v>0</v>
      </c>
      <c r="CT213" s="108">
        <f>SUMIF('20.01'!$AQ:$AQ,$B:$B,'20.01'!$E:$E)</f>
        <v>0</v>
      </c>
      <c r="CU213" s="108">
        <f>SUMIF('20.01'!$AC:$AC,$B:$B,'20.01'!$E:$E)</f>
        <v>0</v>
      </c>
      <c r="CV213" s="108">
        <f>SUMIF('20.01'!$AS:$AS,$B:$B,'20.01'!$E:$E)</f>
        <v>0</v>
      </c>
      <c r="CW213" s="108">
        <f t="shared" si="303"/>
        <v>0</v>
      </c>
      <c r="CX213" s="108">
        <f>SUMIF('20.01'!$AB:$AB,$B:$B,'20.01'!$E:$E)</f>
        <v>0</v>
      </c>
      <c r="CY213" s="108">
        <f>SUMIF('20.01'!$AA:$AA,$B:$B,'20.01'!$E:$E)</f>
        <v>0</v>
      </c>
      <c r="CZ213" s="108">
        <f>SUMIF('20.01'!$AN:$AN,$B:$B,'20.01'!$E:$E)</f>
        <v>0</v>
      </c>
      <c r="DA213" s="108">
        <f>SUMIF('20.01'!$X:$X,$B:$B,'20.01'!$E:$E)</f>
        <v>0</v>
      </c>
      <c r="DB213" s="108">
        <f>SUMIF('20.01'!$Y:$Y,$B:$B,'20.01'!$E:$E)</f>
        <v>0</v>
      </c>
      <c r="DC213" s="108">
        <f t="shared" si="304"/>
        <v>6114.926199548946</v>
      </c>
      <c r="DD213" s="127">
        <f t="shared" si="305"/>
        <v>1182936.7184320311</v>
      </c>
      <c r="DE213" s="127">
        <f t="shared" si="324"/>
        <v>1028627.3909312862</v>
      </c>
      <c r="DF213" s="127">
        <f t="shared" si="306"/>
        <v>1444.9922455782139</v>
      </c>
      <c r="DG213" s="127">
        <f t="shared" si="258"/>
        <v>661.99530892488804</v>
      </c>
      <c r="DH213" s="127">
        <f t="shared" si="259"/>
        <v>782.99693665332575</v>
      </c>
      <c r="DI213" s="108">
        <f>SUMIF('20.01'!$AZ:$AZ,$B:$B,'20.01'!$E:$E)+FH213*$DI$249</f>
        <v>927.17898124574822</v>
      </c>
      <c r="DJ213" s="108">
        <f>SUMIF('20.01'!$AY:$AY,$B:$B,'20.01'!$E:$E)</f>
        <v>0</v>
      </c>
      <c r="DK213" s="108">
        <f t="shared" si="260"/>
        <v>1331.6244407458196</v>
      </c>
      <c r="DL213" s="108">
        <f>SUMIF('20.01'!$AX:$AX,$B:$B,'20.01'!$E:$E)</f>
        <v>0</v>
      </c>
      <c r="DM213" s="108">
        <f t="shared" si="261"/>
        <v>149272.58327134146</v>
      </c>
      <c r="DN213" s="108">
        <f>SUMIF('20.01'!$BA:$BA,$B:$B,'20.01'!$E:$E)</f>
        <v>0</v>
      </c>
      <c r="DO213" s="108">
        <f t="shared" si="262"/>
        <v>1332.9485618337339</v>
      </c>
      <c r="DP213" s="108">
        <f>SUMIF('20.01'!$AW:$AW,$B:$B,'20.01'!$E:$E)</f>
        <v>0</v>
      </c>
      <c r="DQ213" s="108">
        <f t="shared" si="307"/>
        <v>706406.40489396336</v>
      </c>
      <c r="DR213" s="108">
        <f t="shared" si="308"/>
        <v>584942.97713627829</v>
      </c>
      <c r="DS213" s="108">
        <f t="shared" si="263"/>
        <v>188113.35084660037</v>
      </c>
      <c r="DT213" s="108">
        <f t="shared" si="264"/>
        <v>396829.62628967786</v>
      </c>
      <c r="DU213" s="108">
        <f t="shared" si="309"/>
        <v>99296.358996786497</v>
      </c>
      <c r="DV213" s="108">
        <f t="shared" si="310"/>
        <v>58955.865130109851</v>
      </c>
      <c r="DW213" s="108">
        <f t="shared" si="311"/>
        <v>40340.493866676647</v>
      </c>
      <c r="DX213" s="108">
        <f t="shared" si="312"/>
        <v>8358.735054307037</v>
      </c>
      <c r="DY213" s="108">
        <f t="shared" si="313"/>
        <v>4922.1994574734435</v>
      </c>
      <c r="DZ213" s="108">
        <f t="shared" si="314"/>
        <v>3436.5355968335934</v>
      </c>
      <c r="EA213" s="108">
        <f t="shared" si="315"/>
        <v>6611.2836271126098</v>
      </c>
      <c r="EB213" s="108">
        <f t="shared" si="316"/>
        <v>521.82376228354042</v>
      </c>
      <c r="EC213" s="108">
        <f t="shared" si="317"/>
        <v>6675.2263171953828</v>
      </c>
      <c r="ED213" s="108">
        <f t="shared" si="325"/>
        <v>120174.48168164701</v>
      </c>
      <c r="EE213" s="108">
        <f t="shared" si="265"/>
        <v>934254.14555278537</v>
      </c>
      <c r="EF213" s="108">
        <f t="shared" si="318"/>
        <v>385227.4981909279</v>
      </c>
      <c r="EG213" s="108">
        <f t="shared" si="266"/>
        <v>328156.75771819777</v>
      </c>
      <c r="EH213" s="108">
        <f t="shared" si="267"/>
        <v>220869.88964365967</v>
      </c>
      <c r="EI213" s="108">
        <f t="shared" si="319"/>
        <v>448852.59868035105</v>
      </c>
      <c r="EJ213" s="108">
        <f t="shared" si="268"/>
        <v>55830.80196338064</v>
      </c>
      <c r="EK213" s="108">
        <f t="shared" si="269"/>
        <v>165.29671697039515</v>
      </c>
      <c r="EL213" s="108">
        <f>SUMIF('20.01'!$BF:$BF,$B:$B,'20.01'!$E:$E)</f>
        <v>392856.5</v>
      </c>
      <c r="EM213" s="108">
        <f>SUMIF('20.01'!$BH:$BH,$B:$B,'20.01'!$E:$E)</f>
        <v>0</v>
      </c>
      <c r="EO213" s="115">
        <v>2.4277857738386E-3</v>
      </c>
      <c r="EP213" s="107">
        <v>3.4064173161769045</v>
      </c>
      <c r="EQ213" s="108">
        <f t="shared" si="320"/>
        <v>9330.2900000000027</v>
      </c>
      <c r="ER213" s="107">
        <v>2.6059537968084077</v>
      </c>
      <c r="ES213" s="108">
        <f t="shared" si="270"/>
        <v>9330.2900000000027</v>
      </c>
      <c r="ET213" s="107">
        <v>1.6009270387369945</v>
      </c>
      <c r="EU213" s="108">
        <f t="shared" si="271"/>
        <v>9330.2900000000027</v>
      </c>
      <c r="EV213" s="108">
        <f t="shared" ref="EV213:EV245" si="326">E213</f>
        <v>9330.2900000000009</v>
      </c>
      <c r="EW213" s="108">
        <f t="shared" ref="EW213:EW245" si="327">E213</f>
        <v>9330.2900000000009</v>
      </c>
      <c r="EX213" s="108">
        <f t="shared" si="272"/>
        <v>9330.2900000000009</v>
      </c>
      <c r="EY213" s="108">
        <f t="shared" si="273"/>
        <v>9330.2900000000009</v>
      </c>
      <c r="EZ213" s="108">
        <f t="shared" si="274"/>
        <v>9330.2900000000009</v>
      </c>
      <c r="FA213" s="108">
        <f t="shared" si="275"/>
        <v>9330.2900000000009</v>
      </c>
      <c r="FB213" s="108">
        <f t="shared" si="276"/>
        <v>9330.2900000000009</v>
      </c>
      <c r="FC213" s="108">
        <f t="shared" si="277"/>
        <v>9330.2900000000009</v>
      </c>
      <c r="FD213" s="108">
        <f t="shared" si="278"/>
        <v>9330.2900000000009</v>
      </c>
      <c r="FE213" s="108">
        <f t="shared" si="279"/>
        <v>9330.2900000000009</v>
      </c>
      <c r="FF213" s="108">
        <f t="shared" si="280"/>
        <v>9330.2900000000009</v>
      </c>
      <c r="FG213" s="108">
        <f t="shared" si="281"/>
        <v>9330.2900000000009</v>
      </c>
      <c r="FH213" s="108">
        <f t="shared" si="321"/>
        <v>9330.2900000000027</v>
      </c>
      <c r="FI213" s="108">
        <v>9330.2900000000027</v>
      </c>
    </row>
    <row r="214" spans="1:165" ht="12" customHeight="1" x14ac:dyDescent="0.25">
      <c r="A214" s="22">
        <f t="shared" si="322"/>
        <v>209</v>
      </c>
      <c r="B214" s="10" t="s">
        <v>209</v>
      </c>
      <c r="C214" s="28">
        <v>2021</v>
      </c>
      <c r="D214" s="282"/>
      <c r="E214" s="126">
        <f t="shared" si="254"/>
        <v>3384.57</v>
      </c>
      <c r="F214" s="11">
        <f>SUMIF(Площади!$A:$A,$B:$B,Площади!$C:$C)</f>
        <v>3384.57</v>
      </c>
      <c r="G214" s="11">
        <f>SUMIF(Площади!$A:$A,$B:$B,Площади!$G:$G)</f>
        <v>0</v>
      </c>
      <c r="H214" s="11">
        <f>SUMIF(Площади!$A:$A,$B:$B,Площади!$F:$F)</f>
        <v>310.8</v>
      </c>
      <c r="I214" s="124" t="s">
        <v>496</v>
      </c>
      <c r="J214" s="12">
        <v>25.29</v>
      </c>
      <c r="K214" s="26">
        <v>4.32</v>
      </c>
      <c r="L214" s="26">
        <v>5.61</v>
      </c>
      <c r="M214" s="26">
        <v>7.16</v>
      </c>
      <c r="N214" s="26">
        <v>5.31</v>
      </c>
      <c r="O214" s="26">
        <v>2.67</v>
      </c>
      <c r="P214" s="26">
        <v>0</v>
      </c>
      <c r="Q214" s="26">
        <v>0</v>
      </c>
      <c r="R214" s="26">
        <v>0.22</v>
      </c>
      <c r="S214" s="35">
        <f t="shared" si="251"/>
        <v>26.301600000000001</v>
      </c>
      <c r="T214" s="33">
        <f t="shared" si="251"/>
        <v>4.4927999999999999</v>
      </c>
      <c r="U214" s="33">
        <f t="shared" si="251"/>
        <v>5.8344000000000005</v>
      </c>
      <c r="V214" s="33">
        <f t="shared" si="251"/>
        <v>7.4464000000000006</v>
      </c>
      <c r="W214" s="33">
        <f t="shared" si="251"/>
        <v>5.5223999999999993</v>
      </c>
      <c r="X214" s="33">
        <f t="shared" si="251"/>
        <v>2.7767999999999997</v>
      </c>
      <c r="Y214" s="33">
        <f t="shared" si="249"/>
        <v>0</v>
      </c>
      <c r="Z214" s="33">
        <f t="shared" si="249"/>
        <v>0</v>
      </c>
      <c r="AA214" s="33">
        <f t="shared" si="249"/>
        <v>0.2288</v>
      </c>
      <c r="AB214" s="36"/>
      <c r="AC214" s="36"/>
      <c r="AD214" s="122" t="s">
        <v>396</v>
      </c>
      <c r="AE214" s="37">
        <v>0</v>
      </c>
      <c r="AF214" s="38" t="s">
        <v>396</v>
      </c>
      <c r="AG214" s="282"/>
      <c r="AH214" s="26">
        <v>34.24</v>
      </c>
      <c r="AI214" s="26">
        <v>34.24</v>
      </c>
      <c r="AJ214" s="26">
        <v>2190</v>
      </c>
      <c r="AK214" s="26">
        <v>35.89</v>
      </c>
      <c r="AL214" s="26">
        <v>5.93</v>
      </c>
      <c r="AM214" s="282"/>
      <c r="AN214" s="15">
        <v>1.2999999999999999E-2</v>
      </c>
      <c r="AO214" s="15">
        <v>1.2999999999999999E-2</v>
      </c>
      <c r="AP214" s="16">
        <f t="shared" si="282"/>
        <v>7.7870000000000001E-4</v>
      </c>
      <c r="AQ214" s="15">
        <f t="shared" si="283"/>
        <v>2.5999999999999999E-2</v>
      </c>
      <c r="AR214" s="15">
        <v>0.68300000000000005</v>
      </c>
      <c r="AS214" s="282"/>
      <c r="AT214" s="13">
        <f t="shared" si="284"/>
        <v>4.0404</v>
      </c>
      <c r="AU214" s="13">
        <f t="shared" si="285"/>
        <v>4.0404</v>
      </c>
      <c r="AV214" s="13">
        <f t="shared" si="286"/>
        <v>0.24201996000000001</v>
      </c>
      <c r="AW214" s="13">
        <f t="shared" si="287"/>
        <v>8.0808</v>
      </c>
      <c r="AX214" s="13">
        <f t="shared" si="288"/>
        <v>212.27640000000002</v>
      </c>
      <c r="AY214" s="26">
        <f t="shared" si="289"/>
        <v>4.0874703728981818E-2</v>
      </c>
      <c r="AZ214" s="26">
        <f t="shared" si="290"/>
        <v>4.0874703728981818E-2</v>
      </c>
      <c r="BA214" s="26">
        <f t="shared" si="291"/>
        <v>0.15660001489110875</v>
      </c>
      <c r="BB214" s="26">
        <f t="shared" si="292"/>
        <v>8.5688850282310602E-2</v>
      </c>
      <c r="BC214" s="26">
        <f t="shared" si="293"/>
        <v>0.37192288887510078</v>
      </c>
      <c r="BD214" s="282"/>
      <c r="BE214" s="108">
        <f t="shared" si="294"/>
        <v>101121.59849007548</v>
      </c>
      <c r="BF214" s="108">
        <f t="shared" si="295"/>
        <v>101121.59849007548</v>
      </c>
      <c r="BG214" s="108">
        <f t="shared" si="255"/>
        <v>17491.818537346502</v>
      </c>
      <c r="BH214" s="108">
        <f t="shared" si="256"/>
        <v>2908.9157896459387</v>
      </c>
      <c r="BI214" s="108">
        <f t="shared" si="257"/>
        <v>1037.6575238620528</v>
      </c>
      <c r="BJ214" s="108">
        <f t="shared" si="323"/>
        <v>8525.3666392209925</v>
      </c>
      <c r="BK214" s="108">
        <f>SUMIF('20.01'!$K:$K,$B:$B,'20.01'!$E:$E)</f>
        <v>71157.84</v>
      </c>
      <c r="BL214" s="108">
        <f t="shared" si="296"/>
        <v>0</v>
      </c>
      <c r="BM214" s="108">
        <f>SUMIF('20.01'!$AI:$AI,$B:$B,'20.01'!$E:$E)</f>
        <v>0</v>
      </c>
      <c r="BN214" s="108">
        <f>SUMIF('20.01'!$L:$L,$B:$B,'20.01'!$E:$E)</f>
        <v>0</v>
      </c>
      <c r="BO214" s="108">
        <f>SUMIF('20.01'!$M:$M,$B:$B,'20.01'!$E:$E)</f>
        <v>0</v>
      </c>
      <c r="BP214" s="108">
        <f>SUMIF('20.01'!$N:$N,$B:$B,'20.01'!$E:$E)</f>
        <v>0</v>
      </c>
      <c r="BQ214" s="108">
        <f>SUMIF('20.01'!$O:$O,$B:$B,'20.01'!$E:$E)</f>
        <v>0</v>
      </c>
      <c r="BR214" s="108">
        <f>SUMIF('20.01'!$T:$T,$B:$B,'20.01'!$E:$E)</f>
        <v>0</v>
      </c>
      <c r="BS214" s="108">
        <f>SUMIF('20.01'!$AT:$AT,$B:$B,'20.01'!$E:$E)</f>
        <v>0</v>
      </c>
      <c r="BT214" s="108">
        <f>SUMIF('20.01'!$AO:$AO,$B:$B,'20.01'!$E:$E)</f>
        <v>0</v>
      </c>
      <c r="BU214" s="108">
        <f t="shared" si="297"/>
        <v>0</v>
      </c>
      <c r="BV214" s="108">
        <f>SUMIF('20.01'!$AE:$AE,$B:$B,'20.01'!$E:$E)</f>
        <v>0</v>
      </c>
      <c r="BW214" s="108">
        <f>SUMIF('20.01'!$AF:$AF,$B:$B,'20.01'!$E:$E)</f>
        <v>0</v>
      </c>
      <c r="BX214" s="108">
        <f>SUMIF('20.01'!$AG:$AG,$B:$B,'20.01'!$E:$E)</f>
        <v>0</v>
      </c>
      <c r="BY214" s="108">
        <f t="shared" si="298"/>
        <v>0</v>
      </c>
      <c r="BZ214" s="108">
        <f>SUMIF('20.01'!$AH:$AH,$B:$B,'20.01'!$E:$E)</f>
        <v>0</v>
      </c>
      <c r="CA214" s="108">
        <f>SUMIF('20.01'!$AP:$AP,$B:$B,'20.01'!$E:$E)</f>
        <v>0</v>
      </c>
      <c r="CB214" s="108">
        <f>SUMIF('20.01'!$AD:$AD,$B:$B,'20.01'!$E:$E)</f>
        <v>0</v>
      </c>
      <c r="CC214" s="108">
        <f t="shared" si="299"/>
        <v>0</v>
      </c>
      <c r="CD214" s="108">
        <f>SUMIF('20.01'!$Z:$Z,$B:$B,'20.01'!$E:$E)</f>
        <v>0</v>
      </c>
      <c r="CE214" s="108">
        <f>SUMIF('20.01'!$S:$S,$B:$B,'20.01'!$E:$E)</f>
        <v>0</v>
      </c>
      <c r="CF214" s="108">
        <f t="shared" si="300"/>
        <v>0</v>
      </c>
      <c r="CG214" s="108">
        <f>SUMIF('20.01'!$AJ:$AJ,$B:$B,'20.01'!$E:$E)</f>
        <v>0</v>
      </c>
      <c r="CH214" s="108">
        <f>SUMIF('20.01'!$AL:$AL,$B:$B,'20.01'!$E:$E)</f>
        <v>0</v>
      </c>
      <c r="CI214" s="108">
        <f>SUMIF('20.01'!$AM:$AM,$B:$B,'20.01'!$E:$E)</f>
        <v>0</v>
      </c>
      <c r="CJ214" s="108">
        <f>SUMIF('20.01'!$W:$W,$B:$B,'20.01'!$E:$E)</f>
        <v>0</v>
      </c>
      <c r="CK214" s="108">
        <f>SUMIF('20.01'!$AR:$AR,$B:$B,'20.01'!$E:$E)</f>
        <v>0</v>
      </c>
      <c r="CL214" s="108">
        <f t="shared" si="301"/>
        <v>0</v>
      </c>
      <c r="CM214" s="108">
        <f>SUMIF('20.01'!$P:$P,$B:$B,'20.01'!$E:$E)</f>
        <v>0</v>
      </c>
      <c r="CN214" s="108">
        <f>SUMIF('20.01'!$Q:$Q,$B:$B,'20.01'!$E:$E)</f>
        <v>0</v>
      </c>
      <c r="CO214" s="108">
        <f>SUMIF('20.01'!$AK:$AK,$B:$B,'20.01'!$E:$E)</f>
        <v>0</v>
      </c>
      <c r="CP214" s="108">
        <f>SUMIF('20.01'!$U:$U,$B:$B,'20.01'!$E:$E)</f>
        <v>0</v>
      </c>
      <c r="CQ214" s="108">
        <f>SUMIF('20.01'!$R:$R,$B:$B,'20.01'!$E:$E)</f>
        <v>0</v>
      </c>
      <c r="CR214" s="108">
        <f>SUMIF('20.01'!$V:$V,$B:$B,'20.01'!$E:$E)</f>
        <v>0</v>
      </c>
      <c r="CS214" s="108">
        <f t="shared" si="302"/>
        <v>0</v>
      </c>
      <c r="CT214" s="108">
        <f>SUMIF('20.01'!$AQ:$AQ,$B:$B,'20.01'!$E:$E)</f>
        <v>0</v>
      </c>
      <c r="CU214" s="108">
        <f>SUMIF('20.01'!$AC:$AC,$B:$B,'20.01'!$E:$E)</f>
        <v>0</v>
      </c>
      <c r="CV214" s="108">
        <f>SUMIF('20.01'!$AS:$AS,$B:$B,'20.01'!$E:$E)</f>
        <v>0</v>
      </c>
      <c r="CW214" s="108">
        <f t="shared" si="303"/>
        <v>0</v>
      </c>
      <c r="CX214" s="108">
        <f>SUMIF('20.01'!$AB:$AB,$B:$B,'20.01'!$E:$E)</f>
        <v>0</v>
      </c>
      <c r="CY214" s="108">
        <f>SUMIF('20.01'!$AA:$AA,$B:$B,'20.01'!$E:$E)</f>
        <v>0</v>
      </c>
      <c r="CZ214" s="108">
        <f>SUMIF('20.01'!$AN:$AN,$B:$B,'20.01'!$E:$E)</f>
        <v>0</v>
      </c>
      <c r="DA214" s="108">
        <f>SUMIF('20.01'!$X:$X,$B:$B,'20.01'!$E:$E)</f>
        <v>0</v>
      </c>
      <c r="DB214" s="108">
        <f>SUMIF('20.01'!$Y:$Y,$B:$B,'20.01'!$E:$E)</f>
        <v>0</v>
      </c>
      <c r="DC214" s="108">
        <f t="shared" si="304"/>
        <v>0</v>
      </c>
      <c r="DD214" s="127">
        <f t="shared" si="305"/>
        <v>490544.3604554733</v>
      </c>
      <c r="DE214" s="127">
        <f t="shared" si="324"/>
        <v>373135.39113192644</v>
      </c>
      <c r="DF214" s="127">
        <f t="shared" si="306"/>
        <v>524.17206802968121</v>
      </c>
      <c r="DG214" s="127">
        <f t="shared" si="258"/>
        <v>240.13931643367007</v>
      </c>
      <c r="DH214" s="127">
        <f t="shared" si="259"/>
        <v>284.03275159601111</v>
      </c>
      <c r="DI214" s="108">
        <f>SUMIF('20.01'!$AZ:$AZ,$B:$B,'20.01'!$E:$E)+FH214*$DI$249</f>
        <v>61769.474901118287</v>
      </c>
      <c r="DJ214" s="108">
        <f>SUMIF('20.01'!$AY:$AY,$B:$B,'20.01'!$E:$E)</f>
        <v>0</v>
      </c>
      <c r="DK214" s="108">
        <f t="shared" si="260"/>
        <v>483.04780809761297</v>
      </c>
      <c r="DL214" s="108">
        <f>SUMIF('20.01'!$AX:$AX,$B:$B,'20.01'!$E:$E)</f>
        <v>0</v>
      </c>
      <c r="DM214" s="108">
        <f t="shared" si="261"/>
        <v>54148.746412242705</v>
      </c>
      <c r="DN214" s="108">
        <f>SUMIF('20.01'!$BA:$BA,$B:$B,'20.01'!$E:$E)</f>
        <v>0</v>
      </c>
      <c r="DO214" s="108">
        <f t="shared" si="262"/>
        <v>483.52813405859837</v>
      </c>
      <c r="DP214" s="108">
        <f>SUMIF('20.01'!$AW:$AW,$B:$B,'20.01'!$E:$E)</f>
        <v>0</v>
      </c>
      <c r="DQ214" s="108">
        <f t="shared" si="307"/>
        <v>256249.47625550337</v>
      </c>
      <c r="DR214" s="108">
        <f t="shared" si="308"/>
        <v>212188.5227711178</v>
      </c>
      <c r="DS214" s="108">
        <f t="shared" si="263"/>
        <v>68238.26524951293</v>
      </c>
      <c r="DT214" s="108">
        <f t="shared" si="264"/>
        <v>143950.25752160486</v>
      </c>
      <c r="DU214" s="108">
        <f t="shared" si="309"/>
        <v>36019.831941960394</v>
      </c>
      <c r="DV214" s="108">
        <f t="shared" si="310"/>
        <v>21386.286218693724</v>
      </c>
      <c r="DW214" s="108">
        <f t="shared" si="311"/>
        <v>14633.545723266667</v>
      </c>
      <c r="DX214" s="108">
        <f t="shared" si="312"/>
        <v>3032.1376830469321</v>
      </c>
      <c r="DY214" s="108">
        <f t="shared" si="313"/>
        <v>1785.5317056362544</v>
      </c>
      <c r="DZ214" s="108">
        <f t="shared" si="314"/>
        <v>1246.6059774106777</v>
      </c>
      <c r="EA214" s="108">
        <f t="shared" si="315"/>
        <v>2398.2483101614762</v>
      </c>
      <c r="EB214" s="108">
        <f t="shared" si="316"/>
        <v>189.29197818202886</v>
      </c>
      <c r="EC214" s="108">
        <f t="shared" si="317"/>
        <v>2421.4435710347666</v>
      </c>
      <c r="ED214" s="108">
        <f t="shared" si="325"/>
        <v>43593.387286488622</v>
      </c>
      <c r="EE214" s="108">
        <f t="shared" si="265"/>
        <v>258780.69717257973</v>
      </c>
      <c r="EF214" s="108">
        <f t="shared" si="318"/>
        <v>139741.57647319307</v>
      </c>
      <c r="EG214" s="108">
        <f t="shared" si="266"/>
        <v>119039.12069938667</v>
      </c>
      <c r="EH214" s="108">
        <f t="shared" si="267"/>
        <v>0</v>
      </c>
      <c r="EI214" s="108">
        <f t="shared" si="319"/>
        <v>0</v>
      </c>
      <c r="EJ214" s="108">
        <f t="shared" si="268"/>
        <v>0</v>
      </c>
      <c r="EK214" s="108">
        <f t="shared" si="269"/>
        <v>0</v>
      </c>
      <c r="EL214" s="108">
        <f>SUMIF('20.01'!$BF:$BF,$B:$B,'20.01'!$E:$E)</f>
        <v>0</v>
      </c>
      <c r="EM214" s="108">
        <f>SUMIF('20.01'!$BH:$BH,$B:$B,'20.01'!$E:$E)</f>
        <v>7600</v>
      </c>
      <c r="EO214" s="115">
        <v>0</v>
      </c>
      <c r="EP214" s="107">
        <v>3.4064187703240325</v>
      </c>
      <c r="EQ214" s="108">
        <f t="shared" si="320"/>
        <v>3384.57</v>
      </c>
      <c r="ER214" s="107">
        <v>2.6059542378838496</v>
      </c>
      <c r="ES214" s="108">
        <f t="shared" si="270"/>
        <v>3384.57</v>
      </c>
      <c r="ET214" s="107">
        <v>0</v>
      </c>
      <c r="EU214" s="108">
        <f t="shared" si="271"/>
        <v>0</v>
      </c>
      <c r="EV214" s="108">
        <f t="shared" si="326"/>
        <v>3384.57</v>
      </c>
      <c r="EW214" s="108">
        <f t="shared" si="327"/>
        <v>3384.57</v>
      </c>
      <c r="EX214" s="108">
        <f t="shared" si="272"/>
        <v>3384.57</v>
      </c>
      <c r="EY214" s="108">
        <f t="shared" si="273"/>
        <v>3384.57</v>
      </c>
      <c r="EZ214" s="108">
        <f t="shared" si="274"/>
        <v>3384.57</v>
      </c>
      <c r="FA214" s="108">
        <f t="shared" si="275"/>
        <v>3384.57</v>
      </c>
      <c r="FB214" s="108">
        <f t="shared" si="276"/>
        <v>3384.57</v>
      </c>
      <c r="FC214" s="108">
        <f t="shared" si="277"/>
        <v>3384.57</v>
      </c>
      <c r="FD214" s="108">
        <f t="shared" si="278"/>
        <v>3384.57</v>
      </c>
      <c r="FE214" s="108">
        <f t="shared" si="279"/>
        <v>3384.57</v>
      </c>
      <c r="FF214" s="108">
        <f t="shared" si="280"/>
        <v>3384.57</v>
      </c>
      <c r="FG214" s="108">
        <f t="shared" si="281"/>
        <v>3384.57</v>
      </c>
      <c r="FH214" s="108">
        <f t="shared" si="321"/>
        <v>3384.57</v>
      </c>
      <c r="FI214" s="108">
        <v>0</v>
      </c>
    </row>
    <row r="215" spans="1:165" ht="12" customHeight="1" x14ac:dyDescent="0.25">
      <c r="A215" s="22">
        <f t="shared" si="322"/>
        <v>210</v>
      </c>
      <c r="B215" s="10" t="s">
        <v>210</v>
      </c>
      <c r="C215" s="28">
        <v>2021</v>
      </c>
      <c r="D215" s="282"/>
      <c r="E215" s="126">
        <f t="shared" si="254"/>
        <v>5287.11</v>
      </c>
      <c r="F215" s="11">
        <f>SUMIF(Площади!$A:$A,$B:$B,Площади!$C:$C)</f>
        <v>5287.11</v>
      </c>
      <c r="G215" s="11">
        <f>SUMIF(Площади!$A:$A,$B:$B,Площади!$G:$G)</f>
        <v>0</v>
      </c>
      <c r="H215" s="11">
        <f>SUMIF(Площади!$A:$A,$B:$B,Площади!$F:$F)</f>
        <v>1016.1</v>
      </c>
      <c r="I215" s="124" t="s">
        <v>496</v>
      </c>
      <c r="J215" s="12">
        <v>36.54</v>
      </c>
      <c r="K215" s="26">
        <v>4.03</v>
      </c>
      <c r="L215" s="26">
        <v>7</v>
      </c>
      <c r="M215" s="26">
        <v>11</v>
      </c>
      <c r="N215" s="26">
        <v>5.4</v>
      </c>
      <c r="O215" s="26">
        <v>2.67</v>
      </c>
      <c r="P215" s="26">
        <v>1.54</v>
      </c>
      <c r="Q215" s="26">
        <v>4.9000000000000004</v>
      </c>
      <c r="R215" s="26">
        <v>0</v>
      </c>
      <c r="S215" s="35">
        <f t="shared" si="251"/>
        <v>38.001599999999996</v>
      </c>
      <c r="T215" s="33">
        <f t="shared" si="251"/>
        <v>4.1912000000000003</v>
      </c>
      <c r="U215" s="33">
        <f t="shared" si="251"/>
        <v>7.28</v>
      </c>
      <c r="V215" s="33">
        <f t="shared" si="251"/>
        <v>11.44</v>
      </c>
      <c r="W215" s="33">
        <f t="shared" si="251"/>
        <v>5.6160000000000005</v>
      </c>
      <c r="X215" s="33">
        <f t="shared" si="251"/>
        <v>2.7767999999999997</v>
      </c>
      <c r="Y215" s="33">
        <f t="shared" si="249"/>
        <v>1.6016000000000001</v>
      </c>
      <c r="Z215" s="33">
        <f t="shared" si="249"/>
        <v>5.0960000000000001</v>
      </c>
      <c r="AA215" s="33">
        <f t="shared" si="249"/>
        <v>0</v>
      </c>
      <c r="AB215" s="36"/>
      <c r="AC215" s="36"/>
      <c r="AD215" s="122" t="s">
        <v>395</v>
      </c>
      <c r="AE215" s="37">
        <v>2</v>
      </c>
      <c r="AF215" s="38" t="s">
        <v>396</v>
      </c>
      <c r="AG215" s="282"/>
      <c r="AH215" s="26">
        <v>34.24</v>
      </c>
      <c r="AI215" s="26">
        <v>34.24</v>
      </c>
      <c r="AJ215" s="26">
        <v>2190</v>
      </c>
      <c r="AK215" s="26">
        <v>35.89</v>
      </c>
      <c r="AL215" s="26">
        <v>4.29</v>
      </c>
      <c r="AM215" s="282"/>
      <c r="AN215" s="15">
        <v>7.0000000000000001E-3</v>
      </c>
      <c r="AO215" s="15">
        <v>7.0000000000000001E-3</v>
      </c>
      <c r="AP215" s="16">
        <f t="shared" si="282"/>
        <v>4.193E-4</v>
      </c>
      <c r="AQ215" s="15">
        <f t="shared" si="283"/>
        <v>1.4E-2</v>
      </c>
      <c r="AR215" s="15">
        <v>3.23</v>
      </c>
      <c r="AS215" s="282"/>
      <c r="AT215" s="13">
        <f t="shared" si="284"/>
        <v>7.1127000000000002</v>
      </c>
      <c r="AU215" s="13">
        <f t="shared" si="285"/>
        <v>7.1127000000000002</v>
      </c>
      <c r="AV215" s="13">
        <f t="shared" si="286"/>
        <v>0.42605072999999999</v>
      </c>
      <c r="AW215" s="13">
        <f t="shared" si="287"/>
        <v>14.2254</v>
      </c>
      <c r="AX215" s="13">
        <f t="shared" si="288"/>
        <v>3282.0030000000002</v>
      </c>
      <c r="AY215" s="26">
        <f t="shared" si="289"/>
        <v>4.6062754132219691E-2</v>
      </c>
      <c r="AZ215" s="26">
        <f t="shared" si="290"/>
        <v>4.6062754132219691E-2</v>
      </c>
      <c r="BA215" s="26">
        <f t="shared" si="291"/>
        <v>0.17647658147835019</v>
      </c>
      <c r="BB215" s="26">
        <f t="shared" si="292"/>
        <v>9.6564967628818027E-2</v>
      </c>
      <c r="BC215" s="26">
        <f t="shared" si="293"/>
        <v>2.6630414101465645</v>
      </c>
      <c r="BD215" s="282"/>
      <c r="BE215" s="108">
        <f t="shared" si="294"/>
        <v>142870.15444416637</v>
      </c>
      <c r="BF215" s="108">
        <f t="shared" si="295"/>
        <v>110789.36520697252</v>
      </c>
      <c r="BG215" s="108">
        <f t="shared" si="255"/>
        <v>27324.34805809602</v>
      </c>
      <c r="BH215" s="108">
        <f t="shared" si="256"/>
        <v>4544.0802703430381</v>
      </c>
      <c r="BI215" s="108">
        <f t="shared" si="257"/>
        <v>1620.9472609478598</v>
      </c>
      <c r="BJ215" s="108">
        <f t="shared" si="323"/>
        <v>13317.659617585601</v>
      </c>
      <c r="BK215" s="108">
        <f>SUMIF('20.01'!$K:$K,$B:$B,'20.01'!$E:$E)</f>
        <v>63982.33</v>
      </c>
      <c r="BL215" s="108">
        <f t="shared" si="296"/>
        <v>28615.7</v>
      </c>
      <c r="BM215" s="108">
        <f>SUMIF('20.01'!$AI:$AI,$B:$B,'20.01'!$E:$E)</f>
        <v>0</v>
      </c>
      <c r="BN215" s="108">
        <f>SUMIF('20.01'!$L:$L,$B:$B,'20.01'!$E:$E)</f>
        <v>28615.7</v>
      </c>
      <c r="BO215" s="108">
        <f>SUMIF('20.01'!$M:$M,$B:$B,'20.01'!$E:$E)</f>
        <v>0</v>
      </c>
      <c r="BP215" s="108">
        <f>SUMIF('20.01'!$N:$N,$B:$B,'20.01'!$E:$E)</f>
        <v>0</v>
      </c>
      <c r="BQ215" s="108">
        <f>SUMIF('20.01'!$O:$O,$B:$B,'20.01'!$E:$E)</f>
        <v>0</v>
      </c>
      <c r="BR215" s="108">
        <f>SUMIF('20.01'!$T:$T,$B:$B,'20.01'!$E:$E)</f>
        <v>0</v>
      </c>
      <c r="BS215" s="108">
        <f>SUMIF('20.01'!$AT:$AT,$B:$B,'20.01'!$E:$E)</f>
        <v>0</v>
      </c>
      <c r="BT215" s="108">
        <f>SUMIF('20.01'!$AO:$AO,$B:$B,'20.01'!$E:$E)</f>
        <v>0</v>
      </c>
      <c r="BU215" s="108">
        <f t="shared" si="297"/>
        <v>0</v>
      </c>
      <c r="BV215" s="108">
        <f>SUMIF('20.01'!$AE:$AE,$B:$B,'20.01'!$E:$E)</f>
        <v>0</v>
      </c>
      <c r="BW215" s="108">
        <f>SUMIF('20.01'!$AF:$AF,$B:$B,'20.01'!$E:$E)</f>
        <v>0</v>
      </c>
      <c r="BX215" s="108">
        <f>SUMIF('20.01'!$AG:$AG,$B:$B,'20.01'!$E:$E)</f>
        <v>0</v>
      </c>
      <c r="BY215" s="108">
        <f t="shared" si="298"/>
        <v>0</v>
      </c>
      <c r="BZ215" s="108">
        <f>SUMIF('20.01'!$AH:$AH,$B:$B,'20.01'!$E:$E)</f>
        <v>0</v>
      </c>
      <c r="CA215" s="108">
        <f>SUMIF('20.01'!$AP:$AP,$B:$B,'20.01'!$E:$E)</f>
        <v>0</v>
      </c>
      <c r="CB215" s="108">
        <f>SUMIF('20.01'!$AD:$AD,$B:$B,'20.01'!$E:$E)</f>
        <v>0</v>
      </c>
      <c r="CC215" s="108">
        <f t="shared" si="299"/>
        <v>0</v>
      </c>
      <c r="CD215" s="108">
        <f>SUMIF('20.01'!$Z:$Z,$B:$B,'20.01'!$E:$E)</f>
        <v>0</v>
      </c>
      <c r="CE215" s="108">
        <f>SUMIF('20.01'!$S:$S,$B:$B,'20.01'!$E:$E)</f>
        <v>0</v>
      </c>
      <c r="CF215" s="108">
        <f t="shared" si="300"/>
        <v>0</v>
      </c>
      <c r="CG215" s="108">
        <f>SUMIF('20.01'!$AJ:$AJ,$B:$B,'20.01'!$E:$E)</f>
        <v>0</v>
      </c>
      <c r="CH215" s="108">
        <f>SUMIF('20.01'!$AL:$AL,$B:$B,'20.01'!$E:$E)</f>
        <v>0</v>
      </c>
      <c r="CI215" s="108">
        <f>SUMIF('20.01'!$AM:$AM,$B:$B,'20.01'!$E:$E)</f>
        <v>0</v>
      </c>
      <c r="CJ215" s="108">
        <f>SUMIF('20.01'!$W:$W,$B:$B,'20.01'!$E:$E)</f>
        <v>0</v>
      </c>
      <c r="CK215" s="108">
        <f>SUMIF('20.01'!$AR:$AR,$B:$B,'20.01'!$E:$E)</f>
        <v>0</v>
      </c>
      <c r="CL215" s="108">
        <f t="shared" si="301"/>
        <v>0</v>
      </c>
      <c r="CM215" s="108">
        <f>SUMIF('20.01'!$P:$P,$B:$B,'20.01'!$E:$E)</f>
        <v>0</v>
      </c>
      <c r="CN215" s="108">
        <f>SUMIF('20.01'!$Q:$Q,$B:$B,'20.01'!$E:$E)</f>
        <v>0</v>
      </c>
      <c r="CO215" s="108">
        <f>SUMIF('20.01'!$AK:$AK,$B:$B,'20.01'!$E:$E)</f>
        <v>0</v>
      </c>
      <c r="CP215" s="108">
        <f>SUMIF('20.01'!$U:$U,$B:$B,'20.01'!$E:$E)</f>
        <v>0</v>
      </c>
      <c r="CQ215" s="108">
        <f>SUMIF('20.01'!$R:$R,$B:$B,'20.01'!$E:$E)</f>
        <v>0</v>
      </c>
      <c r="CR215" s="108">
        <f>SUMIF('20.01'!$V:$V,$B:$B,'20.01'!$E:$E)</f>
        <v>0</v>
      </c>
      <c r="CS215" s="108">
        <f t="shared" si="302"/>
        <v>0</v>
      </c>
      <c r="CT215" s="108">
        <f>SUMIF('20.01'!$AQ:$AQ,$B:$B,'20.01'!$E:$E)</f>
        <v>0</v>
      </c>
      <c r="CU215" s="108">
        <f>SUMIF('20.01'!$AC:$AC,$B:$B,'20.01'!$E:$E)</f>
        <v>0</v>
      </c>
      <c r="CV215" s="108">
        <f>SUMIF('20.01'!$AS:$AS,$B:$B,'20.01'!$E:$E)</f>
        <v>0</v>
      </c>
      <c r="CW215" s="108">
        <f t="shared" si="303"/>
        <v>0</v>
      </c>
      <c r="CX215" s="108">
        <f>SUMIF('20.01'!$AB:$AB,$B:$B,'20.01'!$E:$E)</f>
        <v>0</v>
      </c>
      <c r="CY215" s="108">
        <f>SUMIF('20.01'!$AA:$AA,$B:$B,'20.01'!$E:$E)</f>
        <v>0</v>
      </c>
      <c r="CZ215" s="108">
        <f>SUMIF('20.01'!$AN:$AN,$B:$B,'20.01'!$E:$E)</f>
        <v>0</v>
      </c>
      <c r="DA215" s="108">
        <f>SUMIF('20.01'!$X:$X,$B:$B,'20.01'!$E:$E)</f>
        <v>0</v>
      </c>
      <c r="DB215" s="108">
        <f>SUMIF('20.01'!$Y:$Y,$B:$B,'20.01'!$E:$E)</f>
        <v>0</v>
      </c>
      <c r="DC215" s="108">
        <f t="shared" si="304"/>
        <v>3465.0892371938298</v>
      </c>
      <c r="DD215" s="127">
        <f t="shared" si="305"/>
        <v>670323.91848368826</v>
      </c>
      <c r="DE215" s="127">
        <f t="shared" si="324"/>
        <v>582882.86482699995</v>
      </c>
      <c r="DF215" s="127">
        <f t="shared" si="306"/>
        <v>818.82052449806247</v>
      </c>
      <c r="DG215" s="127">
        <f t="shared" si="258"/>
        <v>375.12682004202048</v>
      </c>
      <c r="DH215" s="127">
        <f t="shared" si="259"/>
        <v>443.69370445604198</v>
      </c>
      <c r="DI215" s="108">
        <f>SUMIF('20.01'!$AZ:$AZ,$B:$B,'20.01'!$E:$E)+FH215*$DI$249</f>
        <v>525.39602343916499</v>
      </c>
      <c r="DJ215" s="108">
        <f>SUMIF('20.01'!$AY:$AY,$B:$B,'20.01'!$E:$E)</f>
        <v>0</v>
      </c>
      <c r="DK215" s="108">
        <f t="shared" si="260"/>
        <v>754.57942860421565</v>
      </c>
      <c r="DL215" s="108">
        <f>SUMIF('20.01'!$AX:$AX,$B:$B,'20.01'!$E:$E)</f>
        <v>0</v>
      </c>
      <c r="DM215" s="108">
        <f t="shared" si="261"/>
        <v>84586.927923970405</v>
      </c>
      <c r="DN215" s="108">
        <f>SUMIF('20.01'!$BA:$BA,$B:$B,'20.01'!$E:$E)</f>
        <v>0</v>
      </c>
      <c r="DO215" s="108">
        <f t="shared" si="262"/>
        <v>755.32975617657655</v>
      </c>
      <c r="DP215" s="108">
        <f>SUMIF('20.01'!$AW:$AW,$B:$B,'20.01'!$E:$E)</f>
        <v>0</v>
      </c>
      <c r="DQ215" s="108">
        <f t="shared" si="307"/>
        <v>400292.84913747816</v>
      </c>
      <c r="DR215" s="108">
        <f t="shared" si="308"/>
        <v>331464.28072942927</v>
      </c>
      <c r="DS215" s="108">
        <f t="shared" si="263"/>
        <v>106596.47003411136</v>
      </c>
      <c r="DT215" s="108">
        <f t="shared" si="264"/>
        <v>224867.81069531792</v>
      </c>
      <c r="DU215" s="108">
        <f t="shared" si="309"/>
        <v>56267.358529638383</v>
      </c>
      <c r="DV215" s="108">
        <f t="shared" si="310"/>
        <v>33407.980254424569</v>
      </c>
      <c r="DW215" s="108">
        <f t="shared" si="311"/>
        <v>22859.378275213814</v>
      </c>
      <c r="DX215" s="108">
        <f t="shared" si="312"/>
        <v>4736.5678551231813</v>
      </c>
      <c r="DY215" s="108">
        <f t="shared" si="313"/>
        <v>2789.2176956560202</v>
      </c>
      <c r="DZ215" s="108">
        <f t="shared" si="314"/>
        <v>1947.3501594671607</v>
      </c>
      <c r="EA215" s="108">
        <f t="shared" si="315"/>
        <v>3746.3555556947681</v>
      </c>
      <c r="EB215" s="108">
        <f t="shared" si="316"/>
        <v>295.69709321006405</v>
      </c>
      <c r="EC215" s="108">
        <f t="shared" si="317"/>
        <v>3782.589374382454</v>
      </c>
      <c r="ED215" s="108">
        <f t="shared" si="325"/>
        <v>68098.173137582271</v>
      </c>
      <c r="EE215" s="108">
        <f t="shared" si="265"/>
        <v>529405.24201215454</v>
      </c>
      <c r="EF215" s="108">
        <f t="shared" si="318"/>
        <v>218293.33900235</v>
      </c>
      <c r="EG215" s="108">
        <f t="shared" si="266"/>
        <v>185953.58507607589</v>
      </c>
      <c r="EH215" s="108">
        <f t="shared" si="267"/>
        <v>125158.31793372864</v>
      </c>
      <c r="EI215" s="108">
        <f t="shared" si="319"/>
        <v>37652.556521573177</v>
      </c>
      <c r="EJ215" s="108">
        <f t="shared" si="268"/>
        <v>31636.909993900696</v>
      </c>
      <c r="EK215" s="108">
        <f t="shared" si="269"/>
        <v>93.666527672478679</v>
      </c>
      <c r="EL215" s="108">
        <f>SUMIF('20.01'!$BF:$BF,$B:$B,'20.01'!$E:$E)</f>
        <v>5921.98</v>
      </c>
      <c r="EM215" s="108">
        <f>SUMIF('20.01'!$BH:$BH,$B:$B,'20.01'!$E:$E)</f>
        <v>0</v>
      </c>
      <c r="EO215" s="115">
        <v>1.3757215965083645E-3</v>
      </c>
      <c r="EP215" s="107">
        <v>3.4064183099999812</v>
      </c>
      <c r="EQ215" s="108">
        <f t="shared" si="320"/>
        <v>5287.11</v>
      </c>
      <c r="ER215" s="107">
        <v>3.0862306823048233</v>
      </c>
      <c r="ES215" s="108">
        <f t="shared" si="270"/>
        <v>5287.11</v>
      </c>
      <c r="ET215" s="107">
        <v>1.6009278002380813</v>
      </c>
      <c r="EU215" s="108">
        <f t="shared" si="271"/>
        <v>5287.11</v>
      </c>
      <c r="EV215" s="108">
        <f t="shared" si="326"/>
        <v>5287.11</v>
      </c>
      <c r="EW215" s="108">
        <f t="shared" si="327"/>
        <v>5287.11</v>
      </c>
      <c r="EX215" s="108">
        <f t="shared" si="272"/>
        <v>5287.11</v>
      </c>
      <c r="EY215" s="108">
        <f t="shared" si="273"/>
        <v>5287.11</v>
      </c>
      <c r="EZ215" s="108">
        <f t="shared" si="274"/>
        <v>5287.11</v>
      </c>
      <c r="FA215" s="108">
        <f t="shared" si="275"/>
        <v>5287.11</v>
      </c>
      <c r="FB215" s="108">
        <f t="shared" si="276"/>
        <v>5287.11</v>
      </c>
      <c r="FC215" s="108">
        <f t="shared" si="277"/>
        <v>5287.11</v>
      </c>
      <c r="FD215" s="108">
        <f t="shared" si="278"/>
        <v>5287.11</v>
      </c>
      <c r="FE215" s="108">
        <f t="shared" si="279"/>
        <v>5287.11</v>
      </c>
      <c r="FF215" s="108">
        <f t="shared" si="280"/>
        <v>5287.11</v>
      </c>
      <c r="FG215" s="108">
        <f t="shared" si="281"/>
        <v>5287.11</v>
      </c>
      <c r="FH215" s="108">
        <f t="shared" si="321"/>
        <v>5287.11</v>
      </c>
      <c r="FI215" s="108">
        <v>5287.11</v>
      </c>
    </row>
    <row r="216" spans="1:165" s="2" customFormat="1" ht="12" customHeight="1" x14ac:dyDescent="0.25">
      <c r="A216" s="22">
        <f t="shared" si="322"/>
        <v>211</v>
      </c>
      <c r="B216" s="10" t="s">
        <v>213</v>
      </c>
      <c r="C216" s="28">
        <v>2021</v>
      </c>
      <c r="D216" s="282"/>
      <c r="E216" s="126">
        <f t="shared" si="254"/>
        <v>5322.9</v>
      </c>
      <c r="F216" s="11">
        <f>SUMIF(Площади!$A:$A,$B:$B,Площади!$C:$C)</f>
        <v>5322.9</v>
      </c>
      <c r="G216" s="11">
        <f>SUMIF(Площади!$A:$A,$B:$B,Площади!$G:$G)</f>
        <v>0</v>
      </c>
      <c r="H216" s="11">
        <f>SUMIF(Площади!$A:$A,$B:$B,Площади!$F:$F)</f>
        <v>1014.6</v>
      </c>
      <c r="I216" s="124" t="s">
        <v>496</v>
      </c>
      <c r="J216" s="12">
        <v>36.54</v>
      </c>
      <c r="K216" s="26">
        <v>4.03</v>
      </c>
      <c r="L216" s="26">
        <v>7</v>
      </c>
      <c r="M216" s="26">
        <v>11</v>
      </c>
      <c r="N216" s="26">
        <v>5.4</v>
      </c>
      <c r="O216" s="26">
        <v>2.67</v>
      </c>
      <c r="P216" s="26">
        <v>1.54</v>
      </c>
      <c r="Q216" s="26">
        <v>4.9000000000000004</v>
      </c>
      <c r="R216" s="26">
        <v>0</v>
      </c>
      <c r="S216" s="35">
        <f t="shared" si="251"/>
        <v>38.001599999999996</v>
      </c>
      <c r="T216" s="33">
        <f t="shared" si="251"/>
        <v>4.1912000000000003</v>
      </c>
      <c r="U216" s="33">
        <f t="shared" si="251"/>
        <v>7.28</v>
      </c>
      <c r="V216" s="33">
        <f t="shared" si="251"/>
        <v>11.44</v>
      </c>
      <c r="W216" s="33">
        <f t="shared" si="251"/>
        <v>5.6160000000000005</v>
      </c>
      <c r="X216" s="33">
        <f t="shared" si="251"/>
        <v>2.7767999999999997</v>
      </c>
      <c r="Y216" s="33">
        <f t="shared" si="249"/>
        <v>1.6016000000000001</v>
      </c>
      <c r="Z216" s="33">
        <f t="shared" si="249"/>
        <v>5.0960000000000001</v>
      </c>
      <c r="AA216" s="33">
        <f t="shared" si="249"/>
        <v>0</v>
      </c>
      <c r="AB216" s="36"/>
      <c r="AC216" s="36"/>
      <c r="AD216" s="122" t="s">
        <v>395</v>
      </c>
      <c r="AE216" s="37">
        <v>2</v>
      </c>
      <c r="AF216" s="38" t="s">
        <v>396</v>
      </c>
      <c r="AG216" s="282"/>
      <c r="AH216" s="26">
        <v>34.24</v>
      </c>
      <c r="AI216" s="26">
        <v>34.24</v>
      </c>
      <c r="AJ216" s="26">
        <v>2190</v>
      </c>
      <c r="AK216" s="26">
        <v>35.89</v>
      </c>
      <c r="AL216" s="26">
        <v>4.29</v>
      </c>
      <c r="AM216" s="282"/>
      <c r="AN216" s="15">
        <v>7.0000000000000001E-3</v>
      </c>
      <c r="AO216" s="15">
        <v>7.0000000000000001E-3</v>
      </c>
      <c r="AP216" s="16">
        <f t="shared" si="282"/>
        <v>4.193E-4</v>
      </c>
      <c r="AQ216" s="15">
        <f t="shared" si="283"/>
        <v>1.4E-2</v>
      </c>
      <c r="AR216" s="15">
        <v>3.23</v>
      </c>
      <c r="AS216" s="282"/>
      <c r="AT216" s="13">
        <f t="shared" si="284"/>
        <v>7.1022000000000007</v>
      </c>
      <c r="AU216" s="13">
        <f t="shared" si="285"/>
        <v>7.1022000000000007</v>
      </c>
      <c r="AV216" s="13">
        <f t="shared" si="286"/>
        <v>0.42542178000000003</v>
      </c>
      <c r="AW216" s="13">
        <f t="shared" si="287"/>
        <v>14.204400000000001</v>
      </c>
      <c r="AX216" s="13">
        <f t="shared" si="288"/>
        <v>3277.1579999999999</v>
      </c>
      <c r="AY216" s="26">
        <f t="shared" si="289"/>
        <v>4.5685496252043073E-2</v>
      </c>
      <c r="AZ216" s="26">
        <f t="shared" si="290"/>
        <v>4.5685496252043073E-2</v>
      </c>
      <c r="BA216" s="26">
        <f t="shared" si="291"/>
        <v>0.17503122324296908</v>
      </c>
      <c r="BB216" s="26">
        <f t="shared" si="292"/>
        <v>9.5774092318097304E-2</v>
      </c>
      <c r="BC216" s="26">
        <f t="shared" si="293"/>
        <v>2.6412308741475514</v>
      </c>
      <c r="BD216" s="282"/>
      <c r="BE216" s="108">
        <f t="shared" si="294"/>
        <v>118190.83577184778</v>
      </c>
      <c r="BF216" s="108">
        <f t="shared" si="295"/>
        <v>118190.83577184778</v>
      </c>
      <c r="BG216" s="108">
        <f t="shared" si="255"/>
        <v>27509.314593121639</v>
      </c>
      <c r="BH216" s="108">
        <f t="shared" si="256"/>
        <v>4574.8404839333707</v>
      </c>
      <c r="BI216" s="108">
        <f t="shared" si="257"/>
        <v>1631.9199289024371</v>
      </c>
      <c r="BJ216" s="108">
        <f t="shared" si="323"/>
        <v>13407.810765890326</v>
      </c>
      <c r="BK216" s="108">
        <f>SUMIF('20.01'!$K:$K,$B:$B,'20.01'!$E:$E)</f>
        <v>71066.950000000012</v>
      </c>
      <c r="BL216" s="108">
        <f t="shared" si="296"/>
        <v>0</v>
      </c>
      <c r="BM216" s="108">
        <f>SUMIF('20.01'!$AI:$AI,$B:$B,'20.01'!$E:$E)</f>
        <v>0</v>
      </c>
      <c r="BN216" s="108">
        <f>SUMIF('20.01'!$L:$L,$B:$B,'20.01'!$E:$E)</f>
        <v>0</v>
      </c>
      <c r="BO216" s="108">
        <f>SUMIF('20.01'!$M:$M,$B:$B,'20.01'!$E:$E)</f>
        <v>0</v>
      </c>
      <c r="BP216" s="108">
        <f>SUMIF('20.01'!$N:$N,$B:$B,'20.01'!$E:$E)</f>
        <v>0</v>
      </c>
      <c r="BQ216" s="108">
        <f>SUMIF('20.01'!$O:$O,$B:$B,'20.01'!$E:$E)</f>
        <v>0</v>
      </c>
      <c r="BR216" s="108">
        <f>SUMIF('20.01'!$T:$T,$B:$B,'20.01'!$E:$E)</f>
        <v>0</v>
      </c>
      <c r="BS216" s="108">
        <f>SUMIF('20.01'!$AT:$AT,$B:$B,'20.01'!$E:$E)</f>
        <v>0</v>
      </c>
      <c r="BT216" s="108">
        <f>SUMIF('20.01'!$AO:$AO,$B:$B,'20.01'!$E:$E)</f>
        <v>0</v>
      </c>
      <c r="BU216" s="108">
        <f t="shared" si="297"/>
        <v>0</v>
      </c>
      <c r="BV216" s="108">
        <f>SUMIF('20.01'!$AE:$AE,$B:$B,'20.01'!$E:$E)</f>
        <v>0</v>
      </c>
      <c r="BW216" s="108">
        <f>SUMIF('20.01'!$AF:$AF,$B:$B,'20.01'!$E:$E)</f>
        <v>0</v>
      </c>
      <c r="BX216" s="108">
        <f>SUMIF('20.01'!$AG:$AG,$B:$B,'20.01'!$E:$E)</f>
        <v>0</v>
      </c>
      <c r="BY216" s="108">
        <f t="shared" si="298"/>
        <v>0</v>
      </c>
      <c r="BZ216" s="108">
        <f>SUMIF('20.01'!$AH:$AH,$B:$B,'20.01'!$E:$E)</f>
        <v>0</v>
      </c>
      <c r="CA216" s="108">
        <f>SUMIF('20.01'!$AP:$AP,$B:$B,'20.01'!$E:$E)</f>
        <v>0</v>
      </c>
      <c r="CB216" s="108">
        <f>SUMIF('20.01'!$AD:$AD,$B:$B,'20.01'!$E:$E)</f>
        <v>0</v>
      </c>
      <c r="CC216" s="108">
        <f t="shared" si="299"/>
        <v>0</v>
      </c>
      <c r="CD216" s="108">
        <f>SUMIF('20.01'!$Z:$Z,$B:$B,'20.01'!$E:$E)</f>
        <v>0</v>
      </c>
      <c r="CE216" s="108">
        <f>SUMIF('20.01'!$S:$S,$B:$B,'20.01'!$E:$E)</f>
        <v>0</v>
      </c>
      <c r="CF216" s="108">
        <f t="shared" si="300"/>
        <v>0</v>
      </c>
      <c r="CG216" s="108">
        <f>SUMIF('20.01'!$AJ:$AJ,$B:$B,'20.01'!$E:$E)</f>
        <v>0</v>
      </c>
      <c r="CH216" s="108">
        <f>SUMIF('20.01'!$AL:$AL,$B:$B,'20.01'!$E:$E)</f>
        <v>0</v>
      </c>
      <c r="CI216" s="108">
        <f>SUMIF('20.01'!$AM:$AM,$B:$B,'20.01'!$E:$E)</f>
        <v>0</v>
      </c>
      <c r="CJ216" s="108">
        <f>SUMIF('20.01'!$W:$W,$B:$B,'20.01'!$E:$E)</f>
        <v>0</v>
      </c>
      <c r="CK216" s="108">
        <f>SUMIF('20.01'!$AR:$AR,$B:$B,'20.01'!$E:$E)</f>
        <v>0</v>
      </c>
      <c r="CL216" s="108">
        <f t="shared" si="301"/>
        <v>0</v>
      </c>
      <c r="CM216" s="108">
        <f>SUMIF('20.01'!$P:$P,$B:$B,'20.01'!$E:$E)</f>
        <v>0</v>
      </c>
      <c r="CN216" s="108">
        <f>SUMIF('20.01'!$Q:$Q,$B:$B,'20.01'!$E:$E)</f>
        <v>0</v>
      </c>
      <c r="CO216" s="108">
        <f>SUMIF('20.01'!$AK:$AK,$B:$B,'20.01'!$E:$E)</f>
        <v>0</v>
      </c>
      <c r="CP216" s="108">
        <f>SUMIF('20.01'!$U:$U,$B:$B,'20.01'!$E:$E)</f>
        <v>0</v>
      </c>
      <c r="CQ216" s="108">
        <f>SUMIF('20.01'!$R:$R,$B:$B,'20.01'!$E:$E)</f>
        <v>0</v>
      </c>
      <c r="CR216" s="108">
        <f>SUMIF('20.01'!$V:$V,$B:$B,'20.01'!$E:$E)</f>
        <v>0</v>
      </c>
      <c r="CS216" s="108">
        <f t="shared" si="302"/>
        <v>0</v>
      </c>
      <c r="CT216" s="108">
        <f>SUMIF('20.01'!$AQ:$AQ,$B:$B,'20.01'!$E:$E)</f>
        <v>0</v>
      </c>
      <c r="CU216" s="108">
        <f>SUMIF('20.01'!$AC:$AC,$B:$B,'20.01'!$E:$E)</f>
        <v>0</v>
      </c>
      <c r="CV216" s="108">
        <f>SUMIF('20.01'!$AS:$AS,$B:$B,'20.01'!$E:$E)</f>
        <v>0</v>
      </c>
      <c r="CW216" s="108">
        <f t="shared" si="303"/>
        <v>0</v>
      </c>
      <c r="CX216" s="108">
        <f>SUMIF('20.01'!$AB:$AB,$B:$B,'20.01'!$E:$E)</f>
        <v>0</v>
      </c>
      <c r="CY216" s="108">
        <f>SUMIF('20.01'!$AA:$AA,$B:$B,'20.01'!$E:$E)</f>
        <v>0</v>
      </c>
      <c r="CZ216" s="108">
        <f>SUMIF('20.01'!$AN:$AN,$B:$B,'20.01'!$E:$E)</f>
        <v>0</v>
      </c>
      <c r="DA216" s="108">
        <f>SUMIF('20.01'!$X:$X,$B:$B,'20.01'!$E:$E)</f>
        <v>0</v>
      </c>
      <c r="DB216" s="108">
        <f>SUMIF('20.01'!$Y:$Y,$B:$B,'20.01'!$E:$E)</f>
        <v>0</v>
      </c>
      <c r="DC216" s="108">
        <f t="shared" si="304"/>
        <v>0</v>
      </c>
      <c r="DD216" s="127">
        <f t="shared" si="305"/>
        <v>674861.5379095244</v>
      </c>
      <c r="DE216" s="127">
        <f t="shared" si="324"/>
        <v>586828.57008604682</v>
      </c>
      <c r="DF216" s="127">
        <f t="shared" si="306"/>
        <v>824.36336105182932</v>
      </c>
      <c r="DG216" s="127">
        <f t="shared" si="258"/>
        <v>377.66616363224352</v>
      </c>
      <c r="DH216" s="127">
        <f t="shared" si="259"/>
        <v>446.69719741958579</v>
      </c>
      <c r="DI216" s="108">
        <f>SUMIF('20.01'!$AZ:$AZ,$B:$B,'20.01'!$E:$E)+FH216*$DI$249</f>
        <v>528.95258338947588</v>
      </c>
      <c r="DJ216" s="108">
        <f>SUMIF('20.01'!$AY:$AY,$B:$B,'20.01'!$E:$E)</f>
        <v>0</v>
      </c>
      <c r="DK216" s="108">
        <f t="shared" si="260"/>
        <v>759.68739831729999</v>
      </c>
      <c r="DL216" s="108">
        <f>SUMIF('20.01'!$AX:$AX,$B:$B,'20.01'!$E:$E)</f>
        <v>0</v>
      </c>
      <c r="DM216" s="108">
        <f t="shared" si="261"/>
        <v>85159.521675641721</v>
      </c>
      <c r="DN216" s="108">
        <f>SUMIF('20.01'!$BA:$BA,$B:$B,'20.01'!$E:$E)</f>
        <v>0</v>
      </c>
      <c r="DO216" s="108">
        <f t="shared" si="262"/>
        <v>760.44280507731071</v>
      </c>
      <c r="DP216" s="108">
        <f>SUMIF('20.01'!$AW:$AW,$B:$B,'20.01'!$E:$E)</f>
        <v>0</v>
      </c>
      <c r="DQ216" s="108">
        <f t="shared" si="307"/>
        <v>403002.54896793951</v>
      </c>
      <c r="DR216" s="108">
        <f t="shared" si="308"/>
        <v>333708.05977077829</v>
      </c>
      <c r="DS216" s="108">
        <f t="shared" si="263"/>
        <v>107318.05283880446</v>
      </c>
      <c r="DT216" s="108">
        <f t="shared" si="264"/>
        <v>226390.0069319738</v>
      </c>
      <c r="DU216" s="108">
        <f t="shared" si="309"/>
        <v>56648.248800840571</v>
      </c>
      <c r="DV216" s="108">
        <f t="shared" si="310"/>
        <v>33634.1286820733</v>
      </c>
      <c r="DW216" s="108">
        <f t="shared" si="311"/>
        <v>23014.12011876727</v>
      </c>
      <c r="DX216" s="108">
        <f t="shared" si="312"/>
        <v>4768.6310736934138</v>
      </c>
      <c r="DY216" s="108">
        <f t="shared" si="313"/>
        <v>2808.0987292126383</v>
      </c>
      <c r="DZ216" s="108">
        <f t="shared" si="314"/>
        <v>1960.532344480775</v>
      </c>
      <c r="EA216" s="108">
        <f t="shared" si="315"/>
        <v>3771.7157364623931</v>
      </c>
      <c r="EB216" s="108">
        <f t="shared" si="316"/>
        <v>297.69875365707355</v>
      </c>
      <c r="EC216" s="108">
        <f t="shared" si="317"/>
        <v>3808.1948325078101</v>
      </c>
      <c r="ED216" s="108">
        <f t="shared" si="325"/>
        <v>68559.149666649027</v>
      </c>
      <c r="EE216" s="108">
        <f t="shared" si="265"/>
        <v>532988.94154017931</v>
      </c>
      <c r="EF216" s="108">
        <f t="shared" si="318"/>
        <v>219771.03070970887</v>
      </c>
      <c r="EG216" s="108">
        <f t="shared" si="266"/>
        <v>187212.3594934557</v>
      </c>
      <c r="EH216" s="108">
        <f t="shared" si="267"/>
        <v>126005.5513370148</v>
      </c>
      <c r="EI216" s="108">
        <f t="shared" si="319"/>
        <v>158882.99237931555</v>
      </c>
      <c r="EJ216" s="108">
        <f t="shared" si="268"/>
        <v>31857.024165679861</v>
      </c>
      <c r="EK216" s="108">
        <f t="shared" si="269"/>
        <v>94.318213635679015</v>
      </c>
      <c r="EL216" s="108">
        <f>SUMIF('20.01'!$BF:$BF,$B:$B,'20.01'!$E:$E)</f>
        <v>126931.65</v>
      </c>
      <c r="EM216" s="108">
        <f>SUMIF('20.01'!$BH:$BH,$B:$B,'20.01'!$E:$E)</f>
        <v>0</v>
      </c>
      <c r="EO216" s="115">
        <v>1.3852931956270056E-3</v>
      </c>
      <c r="EP216" s="107">
        <v>3.406418178065485</v>
      </c>
      <c r="EQ216" s="108">
        <f t="shared" si="320"/>
        <v>5322.9000000000005</v>
      </c>
      <c r="ER216" s="107">
        <v>2.6059546449010229</v>
      </c>
      <c r="ES216" s="108">
        <f t="shared" si="270"/>
        <v>5322.9000000000005</v>
      </c>
      <c r="ET216" s="107">
        <v>1.6009270663289241</v>
      </c>
      <c r="EU216" s="108">
        <f t="shared" si="271"/>
        <v>5322.9000000000005</v>
      </c>
      <c r="EV216" s="108">
        <f t="shared" si="326"/>
        <v>5322.9</v>
      </c>
      <c r="EW216" s="108">
        <f t="shared" si="327"/>
        <v>5322.9</v>
      </c>
      <c r="EX216" s="108">
        <f t="shared" si="272"/>
        <v>5322.9</v>
      </c>
      <c r="EY216" s="108">
        <f t="shared" si="273"/>
        <v>5322.9</v>
      </c>
      <c r="EZ216" s="108">
        <f t="shared" si="274"/>
        <v>5322.9</v>
      </c>
      <c r="FA216" s="108">
        <f t="shared" si="275"/>
        <v>5322.9</v>
      </c>
      <c r="FB216" s="108">
        <f t="shared" si="276"/>
        <v>5322.9</v>
      </c>
      <c r="FC216" s="108">
        <f t="shared" si="277"/>
        <v>5322.9</v>
      </c>
      <c r="FD216" s="108">
        <f t="shared" si="278"/>
        <v>5322.9</v>
      </c>
      <c r="FE216" s="108">
        <f t="shared" si="279"/>
        <v>5322.9</v>
      </c>
      <c r="FF216" s="108">
        <f t="shared" si="280"/>
        <v>5322.9</v>
      </c>
      <c r="FG216" s="108">
        <f t="shared" si="281"/>
        <v>5322.9</v>
      </c>
      <c r="FH216" s="108">
        <f t="shared" si="321"/>
        <v>5322.9000000000005</v>
      </c>
      <c r="FI216" s="108">
        <v>0</v>
      </c>
    </row>
    <row r="217" spans="1:165" s="2" customFormat="1" ht="12" customHeight="1" x14ac:dyDescent="0.25">
      <c r="A217" s="22">
        <f t="shared" si="322"/>
        <v>212</v>
      </c>
      <c r="B217" s="10" t="s">
        <v>215</v>
      </c>
      <c r="C217" s="28">
        <v>2021</v>
      </c>
      <c r="D217" s="282"/>
      <c r="E217" s="126">
        <f t="shared" si="254"/>
        <v>3694.7</v>
      </c>
      <c r="F217" s="11">
        <f>SUMIF(Площади!$A:$A,$B:$B,Площади!$C:$C)</f>
        <v>3694.7</v>
      </c>
      <c r="G217" s="11">
        <f>SUMIF(Площади!$A:$A,$B:$B,Площади!$G:$G)</f>
        <v>0</v>
      </c>
      <c r="H217" s="11">
        <f>SUMIF(Площади!$A:$A,$B:$B,Площади!$F:$F)</f>
        <v>1017.5</v>
      </c>
      <c r="I217" s="124" t="s">
        <v>453</v>
      </c>
      <c r="J217" s="12">
        <v>39.520000000000003</v>
      </c>
      <c r="K217" s="27">
        <v>4.49</v>
      </c>
      <c r="L217" s="27">
        <v>7.61</v>
      </c>
      <c r="M217" s="27">
        <v>11.85</v>
      </c>
      <c r="N217" s="27">
        <v>6.1</v>
      </c>
      <c r="O217" s="27">
        <v>2.78</v>
      </c>
      <c r="P217" s="27">
        <v>1.6</v>
      </c>
      <c r="Q217" s="27">
        <v>5.09</v>
      </c>
      <c r="R217" s="27">
        <v>0</v>
      </c>
      <c r="S217" s="35">
        <f t="shared" si="251"/>
        <v>41.100800000000007</v>
      </c>
      <c r="T217" s="33">
        <f t="shared" si="251"/>
        <v>4.6696</v>
      </c>
      <c r="U217" s="33">
        <f t="shared" si="251"/>
        <v>7.9144000000000005</v>
      </c>
      <c r="V217" s="33">
        <f t="shared" si="251"/>
        <v>12.324</v>
      </c>
      <c r="W217" s="33">
        <f t="shared" si="251"/>
        <v>6.3439999999999994</v>
      </c>
      <c r="X217" s="33">
        <f t="shared" si="251"/>
        <v>2.8912</v>
      </c>
      <c r="Y217" s="33">
        <f t="shared" si="249"/>
        <v>1.6640000000000001</v>
      </c>
      <c r="Z217" s="33">
        <f t="shared" si="249"/>
        <v>5.2935999999999996</v>
      </c>
      <c r="AA217" s="33">
        <f t="shared" si="249"/>
        <v>0</v>
      </c>
      <c r="AB217" s="36"/>
      <c r="AC217" s="36"/>
      <c r="AD217" s="122" t="s">
        <v>395</v>
      </c>
      <c r="AE217" s="37">
        <v>2</v>
      </c>
      <c r="AF217" s="38" t="s">
        <v>396</v>
      </c>
      <c r="AG217" s="282"/>
      <c r="AH217" s="26">
        <v>34.24</v>
      </c>
      <c r="AI217" s="26">
        <v>34.24</v>
      </c>
      <c r="AJ217" s="26">
        <v>2190</v>
      </c>
      <c r="AK217" s="26">
        <v>35.89</v>
      </c>
      <c r="AL217" s="26">
        <v>4.29</v>
      </c>
      <c r="AM217" s="282"/>
      <c r="AN217" s="15">
        <v>7.0000000000000001E-3</v>
      </c>
      <c r="AO217" s="15">
        <v>7.0000000000000001E-3</v>
      </c>
      <c r="AP217" s="16">
        <f t="shared" si="282"/>
        <v>4.193E-4</v>
      </c>
      <c r="AQ217" s="15">
        <f t="shared" si="283"/>
        <v>1.4E-2</v>
      </c>
      <c r="AR217" s="15">
        <v>3.23</v>
      </c>
      <c r="AS217" s="282"/>
      <c r="AT217" s="13">
        <f t="shared" si="284"/>
        <v>7.1225000000000005</v>
      </c>
      <c r="AU217" s="13">
        <f t="shared" si="285"/>
        <v>7.1225000000000005</v>
      </c>
      <c r="AV217" s="13">
        <f t="shared" si="286"/>
        <v>0.42663774999999998</v>
      </c>
      <c r="AW217" s="13">
        <f t="shared" si="287"/>
        <v>14.245000000000001</v>
      </c>
      <c r="AX217" s="13">
        <f t="shared" si="288"/>
        <v>3286.5250000000001</v>
      </c>
      <c r="AY217" s="26">
        <f t="shared" si="289"/>
        <v>6.6006549922862492E-2</v>
      </c>
      <c r="AZ217" s="26">
        <f t="shared" si="290"/>
        <v>6.6006549922862492E-2</v>
      </c>
      <c r="BA217" s="26">
        <f t="shared" si="291"/>
        <v>0.25288566663057893</v>
      </c>
      <c r="BB217" s="26">
        <f t="shared" si="292"/>
        <v>0.1383747124259074</v>
      </c>
      <c r="BC217" s="26">
        <f t="shared" si="293"/>
        <v>3.8160587463122857</v>
      </c>
      <c r="BD217" s="282"/>
      <c r="BE217" s="108">
        <f t="shared" si="294"/>
        <v>257701.34210477321</v>
      </c>
      <c r="BF217" s="108">
        <f t="shared" si="295"/>
        <v>51419.663486405145</v>
      </c>
      <c r="BG217" s="108">
        <f t="shared" si="255"/>
        <v>19094.603435572055</v>
      </c>
      <c r="BH217" s="108">
        <f t="shared" si="256"/>
        <v>3175.4613342329594</v>
      </c>
      <c r="BI217" s="108">
        <f t="shared" si="257"/>
        <v>1132.7386502312334</v>
      </c>
      <c r="BJ217" s="108">
        <f>FH217*$BJ$259</f>
        <v>4464.0900663688899</v>
      </c>
      <c r="BK217" s="108">
        <f>SUMIF('20.01'!$K:$K,$B:$B,'20.01'!$E:$E)</f>
        <v>23552.77</v>
      </c>
      <c r="BL217" s="108">
        <f t="shared" si="296"/>
        <v>0</v>
      </c>
      <c r="BM217" s="108">
        <f>SUMIF('20.01'!$AI:$AI,$B:$B,'20.01'!$E:$E)</f>
        <v>0</v>
      </c>
      <c r="BN217" s="108">
        <f>SUMIF('20.01'!$L:$L,$B:$B,'20.01'!$E:$E)</f>
        <v>0</v>
      </c>
      <c r="BO217" s="108">
        <f>SUMIF('20.01'!$M:$M,$B:$B,'20.01'!$E:$E)</f>
        <v>0</v>
      </c>
      <c r="BP217" s="108">
        <f>SUMIF('20.01'!$N:$N,$B:$B,'20.01'!$E:$E)</f>
        <v>0</v>
      </c>
      <c r="BQ217" s="108">
        <f>SUMIF('20.01'!$O:$O,$B:$B,'20.01'!$E:$E)</f>
        <v>0</v>
      </c>
      <c r="BR217" s="108">
        <f>SUMIF('20.01'!$T:$T,$B:$B,'20.01'!$E:$E)</f>
        <v>0</v>
      </c>
      <c r="BS217" s="108">
        <f>SUMIF('20.01'!$AT:$AT,$B:$B,'20.01'!$E:$E)</f>
        <v>0</v>
      </c>
      <c r="BT217" s="108">
        <f>SUMIF('20.01'!$AO:$AO,$B:$B,'20.01'!$E:$E)</f>
        <v>0</v>
      </c>
      <c r="BU217" s="108">
        <f t="shared" si="297"/>
        <v>0</v>
      </c>
      <c r="BV217" s="108">
        <f>SUMIF('20.01'!$AE:$AE,$B:$B,'20.01'!$E:$E)</f>
        <v>0</v>
      </c>
      <c r="BW217" s="108">
        <f>SUMIF('20.01'!$AF:$AF,$B:$B,'20.01'!$E:$E)</f>
        <v>0</v>
      </c>
      <c r="BX217" s="108">
        <f>SUMIF('20.01'!$AG:$AG,$B:$B,'20.01'!$E:$E)</f>
        <v>0</v>
      </c>
      <c r="BY217" s="108">
        <f t="shared" si="298"/>
        <v>0</v>
      </c>
      <c r="BZ217" s="108">
        <f>SUMIF('20.01'!$AH:$AH,$B:$B,'20.01'!$E:$E)</f>
        <v>0</v>
      </c>
      <c r="CA217" s="108">
        <f>SUMIF('20.01'!$AP:$AP,$B:$B,'20.01'!$E:$E)</f>
        <v>0</v>
      </c>
      <c r="CB217" s="108">
        <f>SUMIF('20.01'!$AD:$AD,$B:$B,'20.01'!$E:$E)</f>
        <v>0</v>
      </c>
      <c r="CC217" s="108">
        <f t="shared" si="299"/>
        <v>0</v>
      </c>
      <c r="CD217" s="108">
        <f>SUMIF('20.01'!$Z:$Z,$B:$B,'20.01'!$E:$E)</f>
        <v>0</v>
      </c>
      <c r="CE217" s="108">
        <f>SUMIF('20.01'!$S:$S,$B:$B,'20.01'!$E:$E)</f>
        <v>0</v>
      </c>
      <c r="CF217" s="108">
        <f t="shared" si="300"/>
        <v>0</v>
      </c>
      <c r="CG217" s="108">
        <f>SUMIF('20.01'!$AJ:$AJ,$B:$B,'20.01'!$E:$E)</f>
        <v>0</v>
      </c>
      <c r="CH217" s="108">
        <f>SUMIF('20.01'!$AL:$AL,$B:$B,'20.01'!$E:$E)</f>
        <v>0</v>
      </c>
      <c r="CI217" s="108">
        <f>SUMIF('20.01'!$AM:$AM,$B:$B,'20.01'!$E:$E)</f>
        <v>0</v>
      </c>
      <c r="CJ217" s="108">
        <f>SUMIF('20.01'!$W:$W,$B:$B,'20.01'!$E:$E)</f>
        <v>0</v>
      </c>
      <c r="CK217" s="108">
        <f>SUMIF('20.01'!$AR:$AR,$B:$B,'20.01'!$E:$E)</f>
        <v>0</v>
      </c>
      <c r="CL217" s="108">
        <f t="shared" si="301"/>
        <v>0</v>
      </c>
      <c r="CM217" s="108">
        <f>SUMIF('20.01'!$P:$P,$B:$B,'20.01'!$E:$E)</f>
        <v>0</v>
      </c>
      <c r="CN217" s="108">
        <f>SUMIF('20.01'!$Q:$Q,$B:$B,'20.01'!$E:$E)</f>
        <v>0</v>
      </c>
      <c r="CO217" s="108">
        <f>SUMIF('20.01'!$AK:$AK,$B:$B,'20.01'!$E:$E)</f>
        <v>0</v>
      </c>
      <c r="CP217" s="108">
        <f>SUMIF('20.01'!$U:$U,$B:$B,'20.01'!$E:$E)</f>
        <v>0</v>
      </c>
      <c r="CQ217" s="108">
        <f>SUMIF('20.01'!$R:$R,$B:$B,'20.01'!$E:$E)</f>
        <v>0</v>
      </c>
      <c r="CR217" s="108">
        <f>SUMIF('20.01'!$V:$V,$B:$B,'20.01'!$E:$E)</f>
        <v>0</v>
      </c>
      <c r="CS217" s="108">
        <f t="shared" si="302"/>
        <v>0</v>
      </c>
      <c r="CT217" s="108">
        <f>SUMIF('20.01'!$AQ:$AQ,$B:$B,'20.01'!$E:$E)</f>
        <v>0</v>
      </c>
      <c r="CU217" s="108">
        <f>SUMIF('20.01'!$AC:$AC,$B:$B,'20.01'!$E:$E)</f>
        <v>0</v>
      </c>
      <c r="CV217" s="108">
        <f>SUMIF('20.01'!$AS:$AS,$B:$B,'20.01'!$E:$E)</f>
        <v>0</v>
      </c>
      <c r="CW217" s="108">
        <f t="shared" si="303"/>
        <v>203860.23</v>
      </c>
      <c r="CX217" s="108">
        <f>SUMIF('20.01'!$AB:$AB,$B:$B,'20.01'!$E:$E)</f>
        <v>203860.23</v>
      </c>
      <c r="CY217" s="108">
        <f>SUMIF('20.01'!$AA:$AA,$B:$B,'20.01'!$E:$E)</f>
        <v>0</v>
      </c>
      <c r="CZ217" s="108">
        <f>SUMIF('20.01'!$AN:$AN,$B:$B,'20.01'!$E:$E)</f>
        <v>0</v>
      </c>
      <c r="DA217" s="108">
        <f>SUMIF('20.01'!$X:$X,$B:$B,'20.01'!$E:$E)</f>
        <v>0</v>
      </c>
      <c r="DB217" s="108">
        <f>SUMIF('20.01'!$Y:$Y,$B:$B,'20.01'!$E:$E)</f>
        <v>0</v>
      </c>
      <c r="DC217" s="108">
        <f t="shared" si="304"/>
        <v>2421.4486183680765</v>
      </c>
      <c r="DD217" s="127">
        <f t="shared" si="305"/>
        <v>294703.9733661745</v>
      </c>
      <c r="DE217" s="127">
        <f>FH217*$DE$253/$DC$253+FH217*$DE$249+FH217*$DE$250</f>
        <v>233599.04819053668</v>
      </c>
      <c r="DF217" s="127">
        <f t="shared" si="306"/>
        <v>572.20224127415372</v>
      </c>
      <c r="DG217" s="127">
        <f t="shared" si="258"/>
        <v>262.14341332207061</v>
      </c>
      <c r="DH217" s="127">
        <f t="shared" si="259"/>
        <v>310.05882795208311</v>
      </c>
      <c r="DI217" s="108">
        <f>SUMIF('20.01'!$AZ:$AZ,$B:$B,'20.01'!$E:$E)+FH217*$DI$249</f>
        <v>367.15345203725332</v>
      </c>
      <c r="DJ217" s="108">
        <f>SUMIF('20.01'!$AY:$AY,$B:$B,'20.01'!$E:$E)</f>
        <v>0</v>
      </c>
      <c r="DK217" s="108">
        <f t="shared" si="260"/>
        <v>527.30974291512666</v>
      </c>
      <c r="DL217" s="108">
        <f>SUMIF('20.01'!$AX:$AX,$B:$B,'20.01'!$E:$E)</f>
        <v>0</v>
      </c>
      <c r="DM217" s="108">
        <f t="shared" si="261"/>
        <v>59110.425658004737</v>
      </c>
      <c r="DN217" s="108">
        <f>SUMIF('20.01'!$BA:$BA,$B:$B,'20.01'!$E:$E)</f>
        <v>0</v>
      </c>
      <c r="DO217" s="108">
        <f t="shared" si="262"/>
        <v>527.83408140659026</v>
      </c>
      <c r="DP217" s="108">
        <f>SUMIF('20.01'!$AW:$AW,$B:$B,'20.01'!$E:$E)</f>
        <v>0</v>
      </c>
      <c r="DQ217" s="108">
        <f t="shared" si="307"/>
        <v>279729.75589844742</v>
      </c>
      <c r="DR217" s="108">
        <f t="shared" si="308"/>
        <v>231631.47315093165</v>
      </c>
      <c r="DS217" s="108">
        <f t="shared" si="263"/>
        <v>74490.974811386783</v>
      </c>
      <c r="DT217" s="108">
        <f t="shared" si="264"/>
        <v>157140.49833954487</v>
      </c>
      <c r="DU217" s="108">
        <f t="shared" si="309"/>
        <v>39320.348840757033</v>
      </c>
      <c r="DV217" s="108">
        <f t="shared" si="310"/>
        <v>23345.923320305883</v>
      </c>
      <c r="DW217" s="108">
        <f t="shared" si="311"/>
        <v>15974.425520451148</v>
      </c>
      <c r="DX217" s="108">
        <f t="shared" si="312"/>
        <v>3309.9741171119222</v>
      </c>
      <c r="DY217" s="108">
        <f t="shared" si="313"/>
        <v>1949.1409522669846</v>
      </c>
      <c r="DZ217" s="108">
        <f t="shared" si="314"/>
        <v>1360.8331648449375</v>
      </c>
      <c r="EA217" s="108">
        <f t="shared" si="315"/>
        <v>2618.0011143375982</v>
      </c>
      <c r="EB217" s="108">
        <f t="shared" si="316"/>
        <v>206.63690565984507</v>
      </c>
      <c r="EC217" s="108">
        <f t="shared" si="317"/>
        <v>2643.3217696493643</v>
      </c>
      <c r="ED217" s="108">
        <f t="shared" si="325"/>
        <v>47587.873203210293</v>
      </c>
      <c r="EE217" s="108">
        <f t="shared" si="265"/>
        <v>369955.14518561313</v>
      </c>
      <c r="EF217" s="108">
        <f t="shared" si="318"/>
        <v>152546.17354509031</v>
      </c>
      <c r="EG217" s="108">
        <f t="shared" si="266"/>
        <v>129946.74042729914</v>
      </c>
      <c r="EH217" s="108">
        <f t="shared" si="267"/>
        <v>87462.231213223698</v>
      </c>
      <c r="EI217" s="108">
        <f t="shared" si="319"/>
        <v>135861.26965076828</v>
      </c>
      <c r="EJ217" s="108">
        <f t="shared" si="268"/>
        <v>132962.36165037181</v>
      </c>
      <c r="EK217" s="108">
        <f t="shared" si="269"/>
        <v>393.65800039648968</v>
      </c>
      <c r="EL217" s="108">
        <f>SUMIF('20.01'!$BF:$BF,$B:$B,'20.01'!$E:$E)</f>
        <v>2505.25</v>
      </c>
      <c r="EM217" s="108">
        <f>SUMIF('20.01'!$BH:$BH,$B:$B,'20.01'!$E:$E)</f>
        <v>0</v>
      </c>
      <c r="EO217" s="115">
        <v>5.7818286450995746E-3</v>
      </c>
      <c r="EP217" s="107">
        <v>3.4064185268158385</v>
      </c>
      <c r="EQ217" s="108">
        <f t="shared" si="320"/>
        <v>3694.6999999999994</v>
      </c>
      <c r="ER217" s="107">
        <v>3.0862329347620725</v>
      </c>
      <c r="ES217" s="108">
        <f t="shared" si="270"/>
        <v>3694.6999999999994</v>
      </c>
      <c r="ET217" s="107">
        <v>1.6009279602688331</v>
      </c>
      <c r="EU217" s="108">
        <f t="shared" si="271"/>
        <v>3694.6999999999994</v>
      </c>
      <c r="EV217" s="108">
        <f t="shared" si="326"/>
        <v>3694.7</v>
      </c>
      <c r="EW217" s="108">
        <f t="shared" si="327"/>
        <v>3694.7</v>
      </c>
      <c r="EX217" s="108">
        <f t="shared" si="272"/>
        <v>3694.7</v>
      </c>
      <c r="EY217" s="108">
        <f t="shared" si="273"/>
        <v>3694.7</v>
      </c>
      <c r="EZ217" s="108">
        <f t="shared" si="274"/>
        <v>3694.7</v>
      </c>
      <c r="FA217" s="108">
        <f t="shared" si="275"/>
        <v>3694.7</v>
      </c>
      <c r="FB217" s="108">
        <f t="shared" si="276"/>
        <v>3694.7</v>
      </c>
      <c r="FC217" s="108">
        <f t="shared" si="277"/>
        <v>3694.7</v>
      </c>
      <c r="FD217" s="108">
        <f t="shared" si="278"/>
        <v>3694.7</v>
      </c>
      <c r="FE217" s="108">
        <f t="shared" si="279"/>
        <v>3694.7</v>
      </c>
      <c r="FF217" s="108">
        <f t="shared" si="280"/>
        <v>3694.7</v>
      </c>
      <c r="FG217" s="108">
        <f t="shared" si="281"/>
        <v>3694.7</v>
      </c>
      <c r="FH217" s="108">
        <f t="shared" si="321"/>
        <v>3694.6999999999994</v>
      </c>
      <c r="FI217" s="108">
        <v>3694.6999999999994</v>
      </c>
    </row>
    <row r="218" spans="1:165" s="2" customFormat="1" ht="12" customHeight="1" x14ac:dyDescent="0.25">
      <c r="A218" s="22">
        <f t="shared" si="322"/>
        <v>213</v>
      </c>
      <c r="B218" s="10" t="s">
        <v>216</v>
      </c>
      <c r="C218" s="28">
        <v>2021</v>
      </c>
      <c r="D218" s="282"/>
      <c r="E218" s="126">
        <f t="shared" si="254"/>
        <v>2068.33</v>
      </c>
      <c r="F218" s="11">
        <f>SUMIF(Площади!$A:$A,$B:$B,Площади!$C:$C)</f>
        <v>2068.33</v>
      </c>
      <c r="G218" s="11">
        <f>SUMIF(Площади!$A:$A,$B:$B,Площади!$G:$G)</f>
        <v>0</v>
      </c>
      <c r="H218" s="11">
        <f>SUMIF(Площади!$A:$A,$B:$B,Площади!$F:$F)</f>
        <v>257.7</v>
      </c>
      <c r="I218" s="124" t="s">
        <v>456</v>
      </c>
      <c r="J218" s="12">
        <v>19.64</v>
      </c>
      <c r="K218" s="26">
        <v>3.02</v>
      </c>
      <c r="L218" s="26">
        <v>4</v>
      </c>
      <c r="M218" s="26">
        <v>6.16</v>
      </c>
      <c r="N218" s="26">
        <v>4.1900000000000004</v>
      </c>
      <c r="O218" s="26">
        <v>2.0499999999999998</v>
      </c>
      <c r="P218" s="26">
        <v>0</v>
      </c>
      <c r="Q218" s="26">
        <v>0</v>
      </c>
      <c r="R218" s="26">
        <v>0.22</v>
      </c>
      <c r="S218" s="35">
        <f t="shared" si="251"/>
        <v>20.425599999999999</v>
      </c>
      <c r="T218" s="33">
        <f t="shared" si="251"/>
        <v>3.1408</v>
      </c>
      <c r="U218" s="33">
        <f t="shared" si="251"/>
        <v>4.16</v>
      </c>
      <c r="V218" s="33">
        <f t="shared" si="251"/>
        <v>6.4064000000000005</v>
      </c>
      <c r="W218" s="33">
        <f t="shared" si="251"/>
        <v>4.3576000000000006</v>
      </c>
      <c r="X218" s="33">
        <f t="shared" si="251"/>
        <v>2.1319999999999997</v>
      </c>
      <c r="Y218" s="33">
        <f t="shared" si="249"/>
        <v>0</v>
      </c>
      <c r="Z218" s="33">
        <f t="shared" si="249"/>
        <v>0</v>
      </c>
      <c r="AA218" s="33">
        <f t="shared" si="249"/>
        <v>0.2288</v>
      </c>
      <c r="AB218" s="36"/>
      <c r="AC218" s="36"/>
      <c r="AD218" s="122" t="s">
        <v>396</v>
      </c>
      <c r="AE218" s="37">
        <v>0</v>
      </c>
      <c r="AF218" s="38" t="s">
        <v>396</v>
      </c>
      <c r="AG218" s="282"/>
      <c r="AH218" s="26">
        <v>34.24</v>
      </c>
      <c r="AI218" s="26">
        <v>34.24</v>
      </c>
      <c r="AJ218" s="26">
        <v>1823.08</v>
      </c>
      <c r="AK218" s="26">
        <v>35.89</v>
      </c>
      <c r="AL218" s="26">
        <v>4.1500000000000004</v>
      </c>
      <c r="AM218" s="282"/>
      <c r="AN218" s="15">
        <v>1.2999999999999999E-2</v>
      </c>
      <c r="AO218" s="15">
        <v>1.2999999999999999E-2</v>
      </c>
      <c r="AP218" s="16">
        <f t="shared" si="282"/>
        <v>7.7870000000000001E-4</v>
      </c>
      <c r="AQ218" s="15">
        <f t="shared" si="283"/>
        <v>2.5999999999999999E-2</v>
      </c>
      <c r="AR218" s="15">
        <v>0.68300000000000005</v>
      </c>
      <c r="AS218" s="282"/>
      <c r="AT218" s="13">
        <f t="shared" si="284"/>
        <v>3.3500999999999999</v>
      </c>
      <c r="AU218" s="13">
        <f t="shared" si="285"/>
        <v>3.3500999999999999</v>
      </c>
      <c r="AV218" s="13">
        <f t="shared" si="286"/>
        <v>0.20067098999999999</v>
      </c>
      <c r="AW218" s="13">
        <f t="shared" si="287"/>
        <v>6.7001999999999997</v>
      </c>
      <c r="AX218" s="13">
        <f t="shared" si="288"/>
        <v>176.00910000000002</v>
      </c>
      <c r="AY218" s="26">
        <f t="shared" si="289"/>
        <v>5.5458956742879525E-2</v>
      </c>
      <c r="AZ218" s="26">
        <f t="shared" si="290"/>
        <v>5.5458956742879525E-2</v>
      </c>
      <c r="BA218" s="26">
        <f t="shared" si="291"/>
        <v>0.17687664369283429</v>
      </c>
      <c r="BB218" s="26">
        <f t="shared" si="292"/>
        <v>0.11626296480735666</v>
      </c>
      <c r="BC218" s="26">
        <f t="shared" si="293"/>
        <v>0.35315339670168694</v>
      </c>
      <c r="BD218" s="282"/>
      <c r="BE218" s="108">
        <f t="shared" si="294"/>
        <v>35945.98827746023</v>
      </c>
      <c r="BF218" s="108">
        <f t="shared" si="295"/>
        <v>35945.98827746023</v>
      </c>
      <c r="BG218" s="108">
        <f t="shared" si="255"/>
        <v>10689.349913090849</v>
      </c>
      <c r="BH218" s="108">
        <f t="shared" si="256"/>
        <v>1777.6550035007062</v>
      </c>
      <c r="BI218" s="108">
        <f t="shared" si="257"/>
        <v>634.11842163985386</v>
      </c>
      <c r="BJ218" s="108">
        <f t="shared" ref="BJ218:BJ229" si="328">FH218*$BJ$258</f>
        <v>4639.5449392288201</v>
      </c>
      <c r="BK218" s="108">
        <f>SUMIF('20.01'!$K:$K,$B:$B,'20.01'!$E:$E)</f>
        <v>18205.32</v>
      </c>
      <c r="BL218" s="108">
        <f t="shared" si="296"/>
        <v>0</v>
      </c>
      <c r="BM218" s="108">
        <f>SUMIF('20.01'!$AI:$AI,$B:$B,'20.01'!$E:$E)</f>
        <v>0</v>
      </c>
      <c r="BN218" s="108">
        <f>SUMIF('20.01'!$L:$L,$B:$B,'20.01'!$E:$E)</f>
        <v>0</v>
      </c>
      <c r="BO218" s="108">
        <f>SUMIF('20.01'!$M:$M,$B:$B,'20.01'!$E:$E)</f>
        <v>0</v>
      </c>
      <c r="BP218" s="108">
        <f>SUMIF('20.01'!$N:$N,$B:$B,'20.01'!$E:$E)</f>
        <v>0</v>
      </c>
      <c r="BQ218" s="108">
        <f>SUMIF('20.01'!$O:$O,$B:$B,'20.01'!$E:$E)</f>
        <v>0</v>
      </c>
      <c r="BR218" s="108">
        <f>SUMIF('20.01'!$T:$T,$B:$B,'20.01'!$E:$E)</f>
        <v>0</v>
      </c>
      <c r="BS218" s="108">
        <f>SUMIF('20.01'!$AT:$AT,$B:$B,'20.01'!$E:$E)</f>
        <v>0</v>
      </c>
      <c r="BT218" s="108">
        <f>SUMIF('20.01'!$AO:$AO,$B:$B,'20.01'!$E:$E)</f>
        <v>0</v>
      </c>
      <c r="BU218" s="108">
        <f t="shared" si="297"/>
        <v>0</v>
      </c>
      <c r="BV218" s="108">
        <f>SUMIF('20.01'!$AE:$AE,$B:$B,'20.01'!$E:$E)</f>
        <v>0</v>
      </c>
      <c r="BW218" s="108">
        <f>SUMIF('20.01'!$AF:$AF,$B:$B,'20.01'!$E:$E)</f>
        <v>0</v>
      </c>
      <c r="BX218" s="108">
        <f>SUMIF('20.01'!$AG:$AG,$B:$B,'20.01'!$E:$E)</f>
        <v>0</v>
      </c>
      <c r="BY218" s="108">
        <f t="shared" si="298"/>
        <v>0</v>
      </c>
      <c r="BZ218" s="108">
        <f>SUMIF('20.01'!$AH:$AH,$B:$B,'20.01'!$E:$E)</f>
        <v>0</v>
      </c>
      <c r="CA218" s="108">
        <f>SUMIF('20.01'!$AP:$AP,$B:$B,'20.01'!$E:$E)</f>
        <v>0</v>
      </c>
      <c r="CB218" s="108">
        <f>SUMIF('20.01'!$AD:$AD,$B:$B,'20.01'!$E:$E)</f>
        <v>0</v>
      </c>
      <c r="CC218" s="108">
        <f t="shared" si="299"/>
        <v>0</v>
      </c>
      <c r="CD218" s="108">
        <f>SUMIF('20.01'!$Z:$Z,$B:$B,'20.01'!$E:$E)</f>
        <v>0</v>
      </c>
      <c r="CE218" s="108">
        <f>SUMIF('20.01'!$S:$S,$B:$B,'20.01'!$E:$E)</f>
        <v>0</v>
      </c>
      <c r="CF218" s="108">
        <f t="shared" si="300"/>
        <v>0</v>
      </c>
      <c r="CG218" s="108">
        <f>SUMIF('20.01'!$AJ:$AJ,$B:$B,'20.01'!$E:$E)</f>
        <v>0</v>
      </c>
      <c r="CH218" s="108">
        <f>SUMIF('20.01'!$AL:$AL,$B:$B,'20.01'!$E:$E)</f>
        <v>0</v>
      </c>
      <c r="CI218" s="108">
        <f>SUMIF('20.01'!$AM:$AM,$B:$B,'20.01'!$E:$E)</f>
        <v>0</v>
      </c>
      <c r="CJ218" s="108">
        <f>SUMIF('20.01'!$W:$W,$B:$B,'20.01'!$E:$E)</f>
        <v>0</v>
      </c>
      <c r="CK218" s="108">
        <f>SUMIF('20.01'!$AR:$AR,$B:$B,'20.01'!$E:$E)</f>
        <v>0</v>
      </c>
      <c r="CL218" s="108">
        <f t="shared" si="301"/>
        <v>0</v>
      </c>
      <c r="CM218" s="108">
        <f>SUMIF('20.01'!$P:$P,$B:$B,'20.01'!$E:$E)</f>
        <v>0</v>
      </c>
      <c r="CN218" s="108">
        <f>SUMIF('20.01'!$Q:$Q,$B:$B,'20.01'!$E:$E)</f>
        <v>0</v>
      </c>
      <c r="CO218" s="108">
        <f>SUMIF('20.01'!$AK:$AK,$B:$B,'20.01'!$E:$E)</f>
        <v>0</v>
      </c>
      <c r="CP218" s="108">
        <f>SUMIF('20.01'!$U:$U,$B:$B,'20.01'!$E:$E)</f>
        <v>0</v>
      </c>
      <c r="CQ218" s="108">
        <f>SUMIF('20.01'!$R:$R,$B:$B,'20.01'!$E:$E)</f>
        <v>0</v>
      </c>
      <c r="CR218" s="108">
        <f>SUMIF('20.01'!$V:$V,$B:$B,'20.01'!$E:$E)</f>
        <v>0</v>
      </c>
      <c r="CS218" s="108">
        <f t="shared" si="302"/>
        <v>0</v>
      </c>
      <c r="CT218" s="108">
        <f>SUMIF('20.01'!$AQ:$AQ,$B:$B,'20.01'!$E:$E)</f>
        <v>0</v>
      </c>
      <c r="CU218" s="108">
        <f>SUMIF('20.01'!$AC:$AC,$B:$B,'20.01'!$E:$E)</f>
        <v>0</v>
      </c>
      <c r="CV218" s="108">
        <f>SUMIF('20.01'!$AS:$AS,$B:$B,'20.01'!$E:$E)</f>
        <v>0</v>
      </c>
      <c r="CW218" s="108">
        <f t="shared" si="303"/>
        <v>0</v>
      </c>
      <c r="CX218" s="108">
        <f>SUMIF('20.01'!$AB:$AB,$B:$B,'20.01'!$E:$E)</f>
        <v>0</v>
      </c>
      <c r="CY218" s="108">
        <f>SUMIF('20.01'!$AA:$AA,$B:$B,'20.01'!$E:$E)</f>
        <v>0</v>
      </c>
      <c r="CZ218" s="108">
        <f>SUMIF('20.01'!$AN:$AN,$B:$B,'20.01'!$E:$E)</f>
        <v>0</v>
      </c>
      <c r="DA218" s="108">
        <f>SUMIF('20.01'!$X:$X,$B:$B,'20.01'!$E:$E)</f>
        <v>0</v>
      </c>
      <c r="DB218" s="108">
        <f>SUMIF('20.01'!$Y:$Y,$B:$B,'20.01'!$E:$E)</f>
        <v>0</v>
      </c>
      <c r="DC218" s="108">
        <f t="shared" si="304"/>
        <v>0</v>
      </c>
      <c r="DD218" s="127">
        <f t="shared" si="305"/>
        <v>315832.82869360264</v>
      </c>
      <c r="DE218" s="127">
        <f t="shared" ref="DE218:DE229" si="329">FH218*$DE$252/$DC$252+FH218*$DE$249+FH218*$DE$250</f>
        <v>281625.68064679857</v>
      </c>
      <c r="DF218" s="127">
        <f t="shared" si="306"/>
        <v>320.32453560358647</v>
      </c>
      <c r="DG218" s="127">
        <f t="shared" si="258"/>
        <v>146.75050371517</v>
      </c>
      <c r="DH218" s="127">
        <f t="shared" si="259"/>
        <v>173.57403188841644</v>
      </c>
      <c r="DI218" s="108">
        <f>SUMIF('20.01'!$AZ:$AZ,$B:$B,'20.01'!$E:$E)+FH218*$DI$249</f>
        <v>205.5361732893638</v>
      </c>
      <c r="DJ218" s="108">
        <f>SUMIF('20.01'!$AY:$AY,$B:$B,'20.01'!$E:$E)</f>
        <v>0</v>
      </c>
      <c r="DK218" s="108">
        <f t="shared" si="260"/>
        <v>295.19326618227308</v>
      </c>
      <c r="DL218" s="108">
        <f>SUMIF('20.01'!$AX:$AX,$B:$B,'20.01'!$E:$E)</f>
        <v>0</v>
      </c>
      <c r="DM218" s="108">
        <f t="shared" si="261"/>
        <v>33090.60727561669</v>
      </c>
      <c r="DN218" s="108">
        <f>SUMIF('20.01'!$BA:$BA,$B:$B,'20.01'!$E:$E)</f>
        <v>0</v>
      </c>
      <c r="DO218" s="108">
        <f t="shared" si="262"/>
        <v>295.48679611218586</v>
      </c>
      <c r="DP218" s="108">
        <f>SUMIF('20.01'!$AW:$AW,$B:$B,'20.01'!$E:$E)</f>
        <v>0</v>
      </c>
      <c r="DQ218" s="108">
        <f t="shared" si="307"/>
        <v>156595.51411953228</v>
      </c>
      <c r="DR218" s="108">
        <f t="shared" si="308"/>
        <v>129669.61454577277</v>
      </c>
      <c r="DS218" s="108">
        <f t="shared" si="263"/>
        <v>41700.792468031417</v>
      </c>
      <c r="DT218" s="108">
        <f t="shared" si="264"/>
        <v>87968.822077741352</v>
      </c>
      <c r="DU218" s="108">
        <f t="shared" si="309"/>
        <v>22011.924410047643</v>
      </c>
      <c r="DV218" s="108">
        <f t="shared" si="310"/>
        <v>13069.281289709119</v>
      </c>
      <c r="DW218" s="108">
        <f t="shared" si="311"/>
        <v>8942.6431203385218</v>
      </c>
      <c r="DX218" s="108">
        <f t="shared" si="312"/>
        <v>1852.9566042293297</v>
      </c>
      <c r="DY218" s="108">
        <f t="shared" si="313"/>
        <v>1091.1485927957274</v>
      </c>
      <c r="DZ218" s="108">
        <f t="shared" si="314"/>
        <v>761.80801143360236</v>
      </c>
      <c r="EA218" s="108">
        <f t="shared" si="315"/>
        <v>1465.5831988572513</v>
      </c>
      <c r="EB218" s="108">
        <f t="shared" si="316"/>
        <v>115.67740576594244</v>
      </c>
      <c r="EC218" s="108">
        <f t="shared" si="317"/>
        <v>1479.7579548593585</v>
      </c>
      <c r="ED218" s="108">
        <f t="shared" si="325"/>
        <v>26640.167207728904</v>
      </c>
      <c r="EE218" s="108">
        <f t="shared" si="265"/>
        <v>158142.35763567069</v>
      </c>
      <c r="EF218" s="108">
        <f t="shared" si="318"/>
        <v>85396.873123262165</v>
      </c>
      <c r="EG218" s="108">
        <f t="shared" si="266"/>
        <v>72745.484512408511</v>
      </c>
      <c r="EH218" s="108">
        <f t="shared" si="267"/>
        <v>0</v>
      </c>
      <c r="EI218" s="108">
        <f t="shared" si="319"/>
        <v>0</v>
      </c>
      <c r="EJ218" s="108">
        <f t="shared" si="268"/>
        <v>0</v>
      </c>
      <c r="EK218" s="108">
        <f t="shared" si="269"/>
        <v>0</v>
      </c>
      <c r="EL218" s="108">
        <f>SUMIF('20.01'!$BF:$BF,$B:$B,'20.01'!$E:$E)</f>
        <v>0</v>
      </c>
      <c r="EM218" s="108">
        <f>SUMIF('20.01'!$BH:$BH,$B:$B,'20.01'!$E:$E)</f>
        <v>7600</v>
      </c>
      <c r="EO218" s="115">
        <v>0</v>
      </c>
      <c r="EP218" s="107">
        <v>3.4064160171120976</v>
      </c>
      <c r="EQ218" s="108">
        <f t="shared" si="320"/>
        <v>2068.3300000000004</v>
      </c>
      <c r="ER218" s="107">
        <v>2.6059543934182421</v>
      </c>
      <c r="ES218" s="108">
        <f t="shared" si="270"/>
        <v>2068.3300000000004</v>
      </c>
      <c r="ET218" s="107">
        <v>0</v>
      </c>
      <c r="EU218" s="108">
        <f t="shared" si="271"/>
        <v>0</v>
      </c>
      <c r="EV218" s="108">
        <f t="shared" si="326"/>
        <v>2068.33</v>
      </c>
      <c r="EW218" s="108">
        <f t="shared" si="327"/>
        <v>2068.33</v>
      </c>
      <c r="EX218" s="108">
        <f t="shared" si="272"/>
        <v>2068.33</v>
      </c>
      <c r="EY218" s="108">
        <f t="shared" si="273"/>
        <v>2068.33</v>
      </c>
      <c r="EZ218" s="108">
        <f t="shared" si="274"/>
        <v>2068.33</v>
      </c>
      <c r="FA218" s="108">
        <f t="shared" si="275"/>
        <v>2068.33</v>
      </c>
      <c r="FB218" s="108">
        <f t="shared" si="276"/>
        <v>2068.33</v>
      </c>
      <c r="FC218" s="108">
        <f t="shared" si="277"/>
        <v>2068.33</v>
      </c>
      <c r="FD218" s="108">
        <f t="shared" si="278"/>
        <v>2068.33</v>
      </c>
      <c r="FE218" s="108">
        <f t="shared" si="279"/>
        <v>2068.33</v>
      </c>
      <c r="FF218" s="108">
        <f t="shared" si="280"/>
        <v>2068.33</v>
      </c>
      <c r="FG218" s="108">
        <f t="shared" si="281"/>
        <v>2068.33</v>
      </c>
      <c r="FH218" s="108">
        <f t="shared" si="321"/>
        <v>2068.3300000000004</v>
      </c>
      <c r="FI218" s="108">
        <v>0</v>
      </c>
    </row>
    <row r="219" spans="1:165" s="2" customFormat="1" ht="12" customHeight="1" x14ac:dyDescent="0.25">
      <c r="A219" s="22">
        <f t="shared" si="322"/>
        <v>214</v>
      </c>
      <c r="B219" s="10" t="s">
        <v>217</v>
      </c>
      <c r="C219" s="28">
        <v>2021</v>
      </c>
      <c r="D219" s="282"/>
      <c r="E219" s="126">
        <f t="shared" si="254"/>
        <v>3375.49</v>
      </c>
      <c r="F219" s="11">
        <f>SUMIF(Площади!$A:$A,$B:$B,Площади!$C:$C)</f>
        <v>3375.49</v>
      </c>
      <c r="G219" s="11">
        <f>SUMIF(Площади!$A:$A,$B:$B,Площади!$G:$G)</f>
        <v>0</v>
      </c>
      <c r="H219" s="11">
        <f>SUMIF(Площади!$A:$A,$B:$B,Площади!$F:$F)</f>
        <v>301.2</v>
      </c>
      <c r="I219" s="124" t="s">
        <v>456</v>
      </c>
      <c r="J219" s="12">
        <v>19.64</v>
      </c>
      <c r="K219" s="26">
        <v>3.02</v>
      </c>
      <c r="L219" s="26">
        <v>4</v>
      </c>
      <c r="M219" s="26">
        <v>6.16</v>
      </c>
      <c r="N219" s="26">
        <v>4.1900000000000004</v>
      </c>
      <c r="O219" s="26">
        <v>2.0499999999999998</v>
      </c>
      <c r="P219" s="26">
        <v>0</v>
      </c>
      <c r="Q219" s="26">
        <v>0</v>
      </c>
      <c r="R219" s="26">
        <v>0.22</v>
      </c>
      <c r="S219" s="35">
        <f t="shared" si="251"/>
        <v>20.425599999999999</v>
      </c>
      <c r="T219" s="33">
        <f t="shared" si="251"/>
        <v>3.1408</v>
      </c>
      <c r="U219" s="33">
        <f t="shared" si="251"/>
        <v>4.16</v>
      </c>
      <c r="V219" s="33">
        <f t="shared" si="251"/>
        <v>6.4064000000000005</v>
      </c>
      <c r="W219" s="33">
        <f t="shared" si="251"/>
        <v>4.3576000000000006</v>
      </c>
      <c r="X219" s="33">
        <f t="shared" si="251"/>
        <v>2.1319999999999997</v>
      </c>
      <c r="Y219" s="33">
        <f t="shared" si="249"/>
        <v>0</v>
      </c>
      <c r="Z219" s="33">
        <f t="shared" si="249"/>
        <v>0</v>
      </c>
      <c r="AA219" s="33">
        <f t="shared" si="249"/>
        <v>0.2288</v>
      </c>
      <c r="AB219" s="36"/>
      <c r="AC219" s="36"/>
      <c r="AD219" s="122" t="s">
        <v>396</v>
      </c>
      <c r="AE219" s="37">
        <v>0</v>
      </c>
      <c r="AF219" s="38" t="s">
        <v>396</v>
      </c>
      <c r="AG219" s="282"/>
      <c r="AH219" s="26">
        <v>28.92</v>
      </c>
      <c r="AI219" s="26">
        <v>28.92</v>
      </c>
      <c r="AJ219" s="26">
        <v>1823.08</v>
      </c>
      <c r="AK219" s="26">
        <v>35.89</v>
      </c>
      <c r="AL219" s="26">
        <v>4.1500000000000004</v>
      </c>
      <c r="AM219" s="282"/>
      <c r="AN219" s="15">
        <v>1.2999999999999999E-2</v>
      </c>
      <c r="AO219" s="15">
        <v>1.2999999999999999E-2</v>
      </c>
      <c r="AP219" s="16">
        <f t="shared" si="282"/>
        <v>7.7870000000000001E-4</v>
      </c>
      <c r="AQ219" s="15">
        <f t="shared" si="283"/>
        <v>2.5999999999999999E-2</v>
      </c>
      <c r="AR219" s="15">
        <v>0.68300000000000005</v>
      </c>
      <c r="AS219" s="282"/>
      <c r="AT219" s="13">
        <f t="shared" si="284"/>
        <v>3.9155999999999995</v>
      </c>
      <c r="AU219" s="13">
        <f t="shared" si="285"/>
        <v>3.9155999999999995</v>
      </c>
      <c r="AV219" s="13">
        <f t="shared" si="286"/>
        <v>0.23454443999999999</v>
      </c>
      <c r="AW219" s="13">
        <f t="shared" si="287"/>
        <v>7.8311999999999991</v>
      </c>
      <c r="AX219" s="13">
        <f t="shared" si="288"/>
        <v>205.71960000000001</v>
      </c>
      <c r="AY219" s="26">
        <f t="shared" si="289"/>
        <v>3.3547470737581804E-2</v>
      </c>
      <c r="AZ219" s="26">
        <f t="shared" si="290"/>
        <v>3.3547470737581804E-2</v>
      </c>
      <c r="BA219" s="26">
        <f t="shared" si="291"/>
        <v>0.12667591303046372</v>
      </c>
      <c r="BB219" s="26">
        <f t="shared" si="292"/>
        <v>8.3265471975920519E-2</v>
      </c>
      <c r="BC219" s="26">
        <f t="shared" si="293"/>
        <v>0.25292219499983715</v>
      </c>
      <c r="BD219" s="282"/>
      <c r="BE219" s="108">
        <f t="shared" si="294"/>
        <v>106975.65334533252</v>
      </c>
      <c r="BF219" s="108">
        <f t="shared" si="295"/>
        <v>48655.329970548308</v>
      </c>
      <c r="BG219" s="108">
        <f t="shared" si="255"/>
        <v>17444.892129466287</v>
      </c>
      <c r="BH219" s="108">
        <f t="shared" si="256"/>
        <v>2901.1118572793484</v>
      </c>
      <c r="BI219" s="108">
        <f t="shared" si="257"/>
        <v>1034.8737343949508</v>
      </c>
      <c r="BJ219" s="108">
        <f t="shared" si="328"/>
        <v>7571.6822494077242</v>
      </c>
      <c r="BK219" s="108">
        <f>SUMIF('20.01'!$K:$K,$B:$B,'20.01'!$E:$E)</f>
        <v>19702.77</v>
      </c>
      <c r="BL219" s="108">
        <f t="shared" si="296"/>
        <v>0</v>
      </c>
      <c r="BM219" s="108">
        <f>SUMIF('20.01'!$AI:$AI,$B:$B,'20.01'!$E:$E)</f>
        <v>0</v>
      </c>
      <c r="BN219" s="108">
        <f>SUMIF('20.01'!$L:$L,$B:$B,'20.01'!$E:$E)</f>
        <v>0</v>
      </c>
      <c r="BO219" s="108">
        <f>SUMIF('20.01'!$M:$M,$B:$B,'20.01'!$E:$E)</f>
        <v>0</v>
      </c>
      <c r="BP219" s="108">
        <f>SUMIF('20.01'!$N:$N,$B:$B,'20.01'!$E:$E)</f>
        <v>0</v>
      </c>
      <c r="BQ219" s="108">
        <f>SUMIF('20.01'!$O:$O,$B:$B,'20.01'!$E:$E)</f>
        <v>0</v>
      </c>
      <c r="BR219" s="108">
        <f>SUMIF('20.01'!$T:$T,$B:$B,'20.01'!$E:$E)</f>
        <v>0</v>
      </c>
      <c r="BS219" s="108">
        <f>SUMIF('20.01'!$AT:$AT,$B:$B,'20.01'!$E:$E)</f>
        <v>0</v>
      </c>
      <c r="BT219" s="108">
        <f>SUMIF('20.01'!$AO:$AO,$B:$B,'20.01'!$E:$E)</f>
        <v>0</v>
      </c>
      <c r="BU219" s="108">
        <f t="shared" si="297"/>
        <v>15745.57</v>
      </c>
      <c r="BV219" s="108">
        <f>SUMIF('20.01'!$AE:$AE,$B:$B,'20.01'!$E:$E)</f>
        <v>0</v>
      </c>
      <c r="BW219" s="108">
        <f>SUMIF('20.01'!$AF:$AF,$B:$B,'20.01'!$E:$E)</f>
        <v>0</v>
      </c>
      <c r="BX219" s="108">
        <f>SUMIF('20.01'!$AG:$AG,$B:$B,'20.01'!$E:$E)</f>
        <v>15745.57</v>
      </c>
      <c r="BY219" s="108">
        <f t="shared" si="298"/>
        <v>40362.51</v>
      </c>
      <c r="BZ219" s="108">
        <f>SUMIF('20.01'!$AH:$AH,$B:$B,'20.01'!$E:$E)</f>
        <v>0</v>
      </c>
      <c r="CA219" s="108">
        <f>SUMIF('20.01'!$AP:$AP,$B:$B,'20.01'!$E:$E)</f>
        <v>0</v>
      </c>
      <c r="CB219" s="108">
        <f>SUMIF('20.01'!$AD:$AD,$B:$B,'20.01'!$E:$E)</f>
        <v>40362.51</v>
      </c>
      <c r="CC219" s="108">
        <f t="shared" si="299"/>
        <v>0</v>
      </c>
      <c r="CD219" s="108">
        <f>SUMIF('20.01'!$Z:$Z,$B:$B,'20.01'!$E:$E)</f>
        <v>0</v>
      </c>
      <c r="CE219" s="108">
        <f>SUMIF('20.01'!$S:$S,$B:$B,'20.01'!$E:$E)</f>
        <v>0</v>
      </c>
      <c r="CF219" s="108">
        <f t="shared" si="300"/>
        <v>0</v>
      </c>
      <c r="CG219" s="108">
        <f>SUMIF('20.01'!$AJ:$AJ,$B:$B,'20.01'!$E:$E)</f>
        <v>0</v>
      </c>
      <c r="CH219" s="108">
        <f>SUMIF('20.01'!$AL:$AL,$B:$B,'20.01'!$E:$E)</f>
        <v>0</v>
      </c>
      <c r="CI219" s="108">
        <f>SUMIF('20.01'!$AM:$AM,$B:$B,'20.01'!$E:$E)</f>
        <v>0</v>
      </c>
      <c r="CJ219" s="108">
        <f>SUMIF('20.01'!$W:$W,$B:$B,'20.01'!$E:$E)</f>
        <v>0</v>
      </c>
      <c r="CK219" s="108">
        <f>SUMIF('20.01'!$AR:$AR,$B:$B,'20.01'!$E:$E)</f>
        <v>0</v>
      </c>
      <c r="CL219" s="108">
        <f t="shared" si="301"/>
        <v>0</v>
      </c>
      <c r="CM219" s="108">
        <f>SUMIF('20.01'!$P:$P,$B:$B,'20.01'!$E:$E)</f>
        <v>0</v>
      </c>
      <c r="CN219" s="108">
        <f>SUMIF('20.01'!$Q:$Q,$B:$B,'20.01'!$E:$E)</f>
        <v>0</v>
      </c>
      <c r="CO219" s="108">
        <f>SUMIF('20.01'!$AK:$AK,$B:$B,'20.01'!$E:$E)</f>
        <v>0</v>
      </c>
      <c r="CP219" s="108">
        <f>SUMIF('20.01'!$U:$U,$B:$B,'20.01'!$E:$E)</f>
        <v>0</v>
      </c>
      <c r="CQ219" s="108">
        <f>SUMIF('20.01'!$R:$R,$B:$B,'20.01'!$E:$E)</f>
        <v>0</v>
      </c>
      <c r="CR219" s="108">
        <f>SUMIF('20.01'!$V:$V,$B:$B,'20.01'!$E:$E)</f>
        <v>0</v>
      </c>
      <c r="CS219" s="108">
        <f t="shared" si="302"/>
        <v>0</v>
      </c>
      <c r="CT219" s="108">
        <f>SUMIF('20.01'!$AQ:$AQ,$B:$B,'20.01'!$E:$E)</f>
        <v>0</v>
      </c>
      <c r="CU219" s="108">
        <f>SUMIF('20.01'!$AC:$AC,$B:$B,'20.01'!$E:$E)</f>
        <v>0</v>
      </c>
      <c r="CV219" s="108">
        <f>SUMIF('20.01'!$AS:$AS,$B:$B,'20.01'!$E:$E)</f>
        <v>0</v>
      </c>
      <c r="CW219" s="108">
        <f t="shared" si="303"/>
        <v>0</v>
      </c>
      <c r="CX219" s="108">
        <f>SUMIF('20.01'!$AB:$AB,$B:$B,'20.01'!$E:$E)</f>
        <v>0</v>
      </c>
      <c r="CY219" s="108">
        <f>SUMIF('20.01'!$AA:$AA,$B:$B,'20.01'!$E:$E)</f>
        <v>0</v>
      </c>
      <c r="CZ219" s="108">
        <f>SUMIF('20.01'!$AN:$AN,$B:$B,'20.01'!$E:$E)</f>
        <v>0</v>
      </c>
      <c r="DA219" s="108">
        <f>SUMIF('20.01'!$X:$X,$B:$B,'20.01'!$E:$E)</f>
        <v>0</v>
      </c>
      <c r="DB219" s="108">
        <f>SUMIF('20.01'!$Y:$Y,$B:$B,'20.01'!$E:$E)</f>
        <v>0</v>
      </c>
      <c r="DC219" s="108">
        <f t="shared" si="304"/>
        <v>2212.2433747842197</v>
      </c>
      <c r="DD219" s="127">
        <f t="shared" si="305"/>
        <v>532564.35612976085</v>
      </c>
      <c r="DE219" s="127">
        <f t="shared" si="329"/>
        <v>459609.76670379564</v>
      </c>
      <c r="DF219" s="127">
        <f t="shared" si="306"/>
        <v>522.76583847091581</v>
      </c>
      <c r="DG219" s="127">
        <f t="shared" si="258"/>
        <v>239.49507950158767</v>
      </c>
      <c r="DH219" s="127">
        <f t="shared" si="259"/>
        <v>283.27075896932814</v>
      </c>
      <c r="DI219" s="108">
        <f>SUMIF('20.01'!$AZ:$AZ,$B:$B,'20.01'!$E:$E)+FH219*$DI$249</f>
        <v>17464.36259420717</v>
      </c>
      <c r="DJ219" s="108">
        <f>SUMIF('20.01'!$AY:$AY,$B:$B,'20.01'!$E:$E)</f>
        <v>0</v>
      </c>
      <c r="DK219" s="108">
        <f t="shared" si="260"/>
        <v>481.75190519191824</v>
      </c>
      <c r="DL219" s="108">
        <f>SUMIF('20.01'!$AX:$AX,$B:$B,'20.01'!$E:$E)</f>
        <v>0</v>
      </c>
      <c r="DM219" s="108">
        <f t="shared" si="261"/>
        <v>54003.478145543166</v>
      </c>
      <c r="DN219" s="108">
        <f>SUMIF('20.01'!$BA:$BA,$B:$B,'20.01'!$E:$E)</f>
        <v>0</v>
      </c>
      <c r="DO219" s="108">
        <f t="shared" si="262"/>
        <v>482.23094255206939</v>
      </c>
      <c r="DP219" s="108">
        <f>SUMIF('20.01'!$AW:$AW,$B:$B,'20.01'!$E:$E)</f>
        <v>0</v>
      </c>
      <c r="DQ219" s="108">
        <f t="shared" si="307"/>
        <v>255562.01957876151</v>
      </c>
      <c r="DR219" s="108">
        <f t="shared" si="308"/>
        <v>211619.27120097386</v>
      </c>
      <c r="DS219" s="108">
        <f t="shared" si="263"/>
        <v>68055.198139520915</v>
      </c>
      <c r="DT219" s="108">
        <f t="shared" si="264"/>
        <v>143564.07306145295</v>
      </c>
      <c r="DU219" s="108">
        <f t="shared" si="309"/>
        <v>35923.199260694215</v>
      </c>
      <c r="DV219" s="108">
        <f t="shared" si="310"/>
        <v>21328.911876054695</v>
      </c>
      <c r="DW219" s="108">
        <f t="shared" si="311"/>
        <v>14594.287384639518</v>
      </c>
      <c r="DX219" s="108">
        <f t="shared" si="312"/>
        <v>3024.0031755136051</v>
      </c>
      <c r="DY219" s="108">
        <f t="shared" si="313"/>
        <v>1780.7415468015486</v>
      </c>
      <c r="DZ219" s="108">
        <f t="shared" si="314"/>
        <v>1243.2616287120568</v>
      </c>
      <c r="EA219" s="108">
        <f t="shared" si="315"/>
        <v>2391.8143777398482</v>
      </c>
      <c r="EB219" s="108">
        <f t="shared" si="316"/>
        <v>188.78415262017222</v>
      </c>
      <c r="EC219" s="108">
        <f t="shared" si="317"/>
        <v>2414.9474112197827</v>
      </c>
      <c r="ED219" s="108">
        <f t="shared" si="325"/>
        <v>43476.436549301507</v>
      </c>
      <c r="EE219" s="108">
        <f t="shared" si="265"/>
        <v>258086.44982939359</v>
      </c>
      <c r="EF219" s="108">
        <f t="shared" si="318"/>
        <v>139366.68290787254</v>
      </c>
      <c r="EG219" s="108">
        <f t="shared" si="266"/>
        <v>118719.76692152105</v>
      </c>
      <c r="EH219" s="108">
        <f t="shared" si="267"/>
        <v>0</v>
      </c>
      <c r="EI219" s="108">
        <f t="shared" si="319"/>
        <v>0</v>
      </c>
      <c r="EJ219" s="108">
        <f t="shared" si="268"/>
        <v>0</v>
      </c>
      <c r="EK219" s="108">
        <f t="shared" si="269"/>
        <v>0</v>
      </c>
      <c r="EL219" s="108">
        <f>SUMIF('20.01'!$BF:$BF,$B:$B,'20.01'!$E:$E)</f>
        <v>0</v>
      </c>
      <c r="EM219" s="108">
        <f>SUMIF('20.01'!$BH:$BH,$B:$B,'20.01'!$E:$E)</f>
        <v>7600</v>
      </c>
      <c r="EO219" s="115">
        <v>0</v>
      </c>
      <c r="EP219" s="107">
        <v>3.4064186748759782</v>
      </c>
      <c r="EQ219" s="108">
        <f t="shared" si="320"/>
        <v>3375.4899999999984</v>
      </c>
      <c r="ER219" s="107">
        <v>2.6059522735739917</v>
      </c>
      <c r="ES219" s="108">
        <f t="shared" si="270"/>
        <v>3375.4899999999984</v>
      </c>
      <c r="ET219" s="107">
        <v>0</v>
      </c>
      <c r="EU219" s="108">
        <f t="shared" si="271"/>
        <v>0</v>
      </c>
      <c r="EV219" s="108">
        <f t="shared" si="326"/>
        <v>3375.49</v>
      </c>
      <c r="EW219" s="108">
        <f t="shared" si="327"/>
        <v>3375.49</v>
      </c>
      <c r="EX219" s="108">
        <f t="shared" si="272"/>
        <v>3375.49</v>
      </c>
      <c r="EY219" s="108">
        <f t="shared" si="273"/>
        <v>3375.49</v>
      </c>
      <c r="EZ219" s="108">
        <f t="shared" si="274"/>
        <v>3375.49</v>
      </c>
      <c r="FA219" s="108">
        <f t="shared" si="275"/>
        <v>3375.49</v>
      </c>
      <c r="FB219" s="108">
        <f t="shared" si="276"/>
        <v>3375.49</v>
      </c>
      <c r="FC219" s="108">
        <f t="shared" si="277"/>
        <v>3375.49</v>
      </c>
      <c r="FD219" s="108">
        <f t="shared" si="278"/>
        <v>3375.49</v>
      </c>
      <c r="FE219" s="108">
        <f t="shared" si="279"/>
        <v>3375.49</v>
      </c>
      <c r="FF219" s="108">
        <f t="shared" si="280"/>
        <v>3375.49</v>
      </c>
      <c r="FG219" s="108">
        <f t="shared" si="281"/>
        <v>3375.49</v>
      </c>
      <c r="FH219" s="108">
        <f t="shared" si="321"/>
        <v>3375.4899999999984</v>
      </c>
      <c r="FI219" s="108">
        <v>3375.4899999999984</v>
      </c>
    </row>
    <row r="220" spans="1:165" s="2" customFormat="1" ht="12" customHeight="1" x14ac:dyDescent="0.25">
      <c r="A220" s="22">
        <f t="shared" si="322"/>
        <v>215</v>
      </c>
      <c r="B220" s="10" t="s">
        <v>218</v>
      </c>
      <c r="C220" s="28">
        <v>2021</v>
      </c>
      <c r="D220" s="282"/>
      <c r="E220" s="126">
        <f t="shared" si="254"/>
        <v>3804.87</v>
      </c>
      <c r="F220" s="11">
        <f>SUMIF(Площади!$A:$A,$B:$B,Площади!$C:$C)</f>
        <v>3747.77</v>
      </c>
      <c r="G220" s="11">
        <f>SUMIF(Площади!$A:$A,$B:$B,Площади!$G:$G)</f>
        <v>57.1</v>
      </c>
      <c r="H220" s="11">
        <f>SUMIF(Площади!$A:$A,$B:$B,Площади!$F:$F)</f>
        <v>483.3</v>
      </c>
      <c r="I220" s="124" t="s">
        <v>456</v>
      </c>
      <c r="J220" s="12">
        <v>32.07</v>
      </c>
      <c r="K220" s="26">
        <v>4.03</v>
      </c>
      <c r="L220" s="26">
        <v>5.61</v>
      </c>
      <c r="M220" s="26">
        <v>7.92</v>
      </c>
      <c r="N220" s="26">
        <v>5.4</v>
      </c>
      <c r="O220" s="26">
        <v>2.67</v>
      </c>
      <c r="P220" s="26">
        <v>1.54</v>
      </c>
      <c r="Q220" s="26">
        <v>4.9000000000000004</v>
      </c>
      <c r="R220" s="26">
        <v>0</v>
      </c>
      <c r="S220" s="35">
        <f t="shared" si="251"/>
        <v>33.352800000000002</v>
      </c>
      <c r="T220" s="33">
        <f t="shared" si="251"/>
        <v>4.1912000000000003</v>
      </c>
      <c r="U220" s="33">
        <f t="shared" si="251"/>
        <v>5.8344000000000005</v>
      </c>
      <c r="V220" s="33">
        <f t="shared" si="251"/>
        <v>8.2368000000000006</v>
      </c>
      <c r="W220" s="33">
        <f t="shared" si="251"/>
        <v>5.6160000000000005</v>
      </c>
      <c r="X220" s="33">
        <f t="shared" si="251"/>
        <v>2.7767999999999997</v>
      </c>
      <c r="Y220" s="33">
        <f t="shared" si="249"/>
        <v>1.6016000000000001</v>
      </c>
      <c r="Z220" s="33">
        <f t="shared" si="249"/>
        <v>5.0960000000000001</v>
      </c>
      <c r="AA220" s="33">
        <f t="shared" si="249"/>
        <v>0</v>
      </c>
      <c r="AB220" s="36"/>
      <c r="AC220" s="36"/>
      <c r="AD220" s="122" t="s">
        <v>395</v>
      </c>
      <c r="AE220" s="37">
        <v>1</v>
      </c>
      <c r="AF220" s="38" t="s">
        <v>396</v>
      </c>
      <c r="AG220" s="282"/>
      <c r="AH220" s="26">
        <v>34.24</v>
      </c>
      <c r="AI220" s="26">
        <v>34.24</v>
      </c>
      <c r="AJ220" s="26">
        <v>2190</v>
      </c>
      <c r="AK220" s="26">
        <v>35.89</v>
      </c>
      <c r="AL220" s="26">
        <v>4.1500000000000004</v>
      </c>
      <c r="AM220" s="282"/>
      <c r="AN220" s="15">
        <v>1.2E-2</v>
      </c>
      <c r="AO220" s="15">
        <v>1.2E-2</v>
      </c>
      <c r="AP220" s="16">
        <f t="shared" si="282"/>
        <v>7.1880000000000002E-4</v>
      </c>
      <c r="AQ220" s="15">
        <f t="shared" si="283"/>
        <v>2.4E-2</v>
      </c>
      <c r="AR220" s="15">
        <v>3.23</v>
      </c>
      <c r="AS220" s="282"/>
      <c r="AT220" s="13">
        <f t="shared" si="284"/>
        <v>5.7995999999999999</v>
      </c>
      <c r="AU220" s="13">
        <f t="shared" si="285"/>
        <v>5.7995999999999999</v>
      </c>
      <c r="AV220" s="13">
        <f t="shared" si="286"/>
        <v>0.34739604000000002</v>
      </c>
      <c r="AW220" s="13">
        <f t="shared" si="287"/>
        <v>11.5992</v>
      </c>
      <c r="AX220" s="13">
        <f t="shared" si="288"/>
        <v>1561.059</v>
      </c>
      <c r="AY220" s="26">
        <f t="shared" si="289"/>
        <v>5.2190562095419821E-2</v>
      </c>
      <c r="AZ220" s="26">
        <f t="shared" si="290"/>
        <v>5.2190562095419821E-2</v>
      </c>
      <c r="BA220" s="26">
        <f t="shared" si="291"/>
        <v>0.19995356677100667</v>
      </c>
      <c r="BB220" s="26">
        <f t="shared" si="292"/>
        <v>0.10941117252363418</v>
      </c>
      <c r="BC220" s="26">
        <f t="shared" si="293"/>
        <v>1.7026586585087007</v>
      </c>
      <c r="BD220" s="282"/>
      <c r="BE220" s="108">
        <f t="shared" si="294"/>
        <v>61377.707176688491</v>
      </c>
      <c r="BF220" s="108">
        <f t="shared" si="295"/>
        <v>61377.707176688491</v>
      </c>
      <c r="BG220" s="108">
        <f t="shared" si="255"/>
        <v>19663.973739114153</v>
      </c>
      <c r="BH220" s="108">
        <f t="shared" si="256"/>
        <v>3270.1484739716252</v>
      </c>
      <c r="BI220" s="108">
        <f t="shared" si="257"/>
        <v>1166.515091375569</v>
      </c>
      <c r="BJ220" s="108">
        <f t="shared" si="328"/>
        <v>8534.8398722271395</v>
      </c>
      <c r="BK220" s="108">
        <f>SUMIF('20.01'!$K:$K,$B:$B,'20.01'!$E:$E)</f>
        <v>28742.23</v>
      </c>
      <c r="BL220" s="108">
        <f t="shared" si="296"/>
        <v>0</v>
      </c>
      <c r="BM220" s="108">
        <f>SUMIF('20.01'!$AI:$AI,$B:$B,'20.01'!$E:$E)</f>
        <v>0</v>
      </c>
      <c r="BN220" s="108">
        <f>SUMIF('20.01'!$L:$L,$B:$B,'20.01'!$E:$E)</f>
        <v>0</v>
      </c>
      <c r="BO220" s="108">
        <f>SUMIF('20.01'!$M:$M,$B:$B,'20.01'!$E:$E)</f>
        <v>0</v>
      </c>
      <c r="BP220" s="108">
        <f>SUMIF('20.01'!$N:$N,$B:$B,'20.01'!$E:$E)</f>
        <v>0</v>
      </c>
      <c r="BQ220" s="108">
        <f>SUMIF('20.01'!$O:$O,$B:$B,'20.01'!$E:$E)</f>
        <v>0</v>
      </c>
      <c r="BR220" s="108">
        <f>SUMIF('20.01'!$T:$T,$B:$B,'20.01'!$E:$E)</f>
        <v>0</v>
      </c>
      <c r="BS220" s="108">
        <f>SUMIF('20.01'!$AT:$AT,$B:$B,'20.01'!$E:$E)</f>
        <v>0</v>
      </c>
      <c r="BT220" s="108">
        <f>SUMIF('20.01'!$AO:$AO,$B:$B,'20.01'!$E:$E)</f>
        <v>0</v>
      </c>
      <c r="BU220" s="108">
        <f t="shared" si="297"/>
        <v>0</v>
      </c>
      <c r="BV220" s="108">
        <f>SUMIF('20.01'!$AE:$AE,$B:$B,'20.01'!$E:$E)</f>
        <v>0</v>
      </c>
      <c r="BW220" s="108">
        <f>SUMIF('20.01'!$AF:$AF,$B:$B,'20.01'!$E:$E)</f>
        <v>0</v>
      </c>
      <c r="BX220" s="108">
        <f>SUMIF('20.01'!$AG:$AG,$B:$B,'20.01'!$E:$E)</f>
        <v>0</v>
      </c>
      <c r="BY220" s="108">
        <f t="shared" si="298"/>
        <v>0</v>
      </c>
      <c r="BZ220" s="108">
        <f>SUMIF('20.01'!$AH:$AH,$B:$B,'20.01'!$E:$E)</f>
        <v>0</v>
      </c>
      <c r="CA220" s="108">
        <f>SUMIF('20.01'!$AP:$AP,$B:$B,'20.01'!$E:$E)</f>
        <v>0</v>
      </c>
      <c r="CB220" s="108">
        <f>SUMIF('20.01'!$AD:$AD,$B:$B,'20.01'!$E:$E)</f>
        <v>0</v>
      </c>
      <c r="CC220" s="108">
        <f t="shared" si="299"/>
        <v>0</v>
      </c>
      <c r="CD220" s="108">
        <f>SUMIF('20.01'!$Z:$Z,$B:$B,'20.01'!$E:$E)</f>
        <v>0</v>
      </c>
      <c r="CE220" s="108">
        <f>SUMIF('20.01'!$S:$S,$B:$B,'20.01'!$E:$E)</f>
        <v>0</v>
      </c>
      <c r="CF220" s="108">
        <f t="shared" si="300"/>
        <v>0</v>
      </c>
      <c r="CG220" s="108">
        <f>SUMIF('20.01'!$AJ:$AJ,$B:$B,'20.01'!$E:$E)</f>
        <v>0</v>
      </c>
      <c r="CH220" s="108">
        <f>SUMIF('20.01'!$AL:$AL,$B:$B,'20.01'!$E:$E)</f>
        <v>0</v>
      </c>
      <c r="CI220" s="108">
        <f>SUMIF('20.01'!$AM:$AM,$B:$B,'20.01'!$E:$E)</f>
        <v>0</v>
      </c>
      <c r="CJ220" s="108">
        <f>SUMIF('20.01'!$W:$W,$B:$B,'20.01'!$E:$E)</f>
        <v>0</v>
      </c>
      <c r="CK220" s="108">
        <f>SUMIF('20.01'!$AR:$AR,$B:$B,'20.01'!$E:$E)</f>
        <v>0</v>
      </c>
      <c r="CL220" s="108">
        <f t="shared" si="301"/>
        <v>0</v>
      </c>
      <c r="CM220" s="108">
        <f>SUMIF('20.01'!$P:$P,$B:$B,'20.01'!$E:$E)</f>
        <v>0</v>
      </c>
      <c r="CN220" s="108">
        <f>SUMIF('20.01'!$Q:$Q,$B:$B,'20.01'!$E:$E)</f>
        <v>0</v>
      </c>
      <c r="CO220" s="108">
        <f>SUMIF('20.01'!$AK:$AK,$B:$B,'20.01'!$E:$E)</f>
        <v>0</v>
      </c>
      <c r="CP220" s="108">
        <f>SUMIF('20.01'!$U:$U,$B:$B,'20.01'!$E:$E)</f>
        <v>0</v>
      </c>
      <c r="CQ220" s="108">
        <f>SUMIF('20.01'!$R:$R,$B:$B,'20.01'!$E:$E)</f>
        <v>0</v>
      </c>
      <c r="CR220" s="108">
        <f>SUMIF('20.01'!$V:$V,$B:$B,'20.01'!$E:$E)</f>
        <v>0</v>
      </c>
      <c r="CS220" s="108">
        <f t="shared" si="302"/>
        <v>0</v>
      </c>
      <c r="CT220" s="108">
        <f>SUMIF('20.01'!$AQ:$AQ,$B:$B,'20.01'!$E:$E)</f>
        <v>0</v>
      </c>
      <c r="CU220" s="108">
        <f>SUMIF('20.01'!$AC:$AC,$B:$B,'20.01'!$E:$E)</f>
        <v>0</v>
      </c>
      <c r="CV220" s="108">
        <f>SUMIF('20.01'!$AS:$AS,$B:$B,'20.01'!$E:$E)</f>
        <v>0</v>
      </c>
      <c r="CW220" s="108">
        <f t="shared" si="303"/>
        <v>0</v>
      </c>
      <c r="CX220" s="108">
        <f>SUMIF('20.01'!$AB:$AB,$B:$B,'20.01'!$E:$E)</f>
        <v>0</v>
      </c>
      <c r="CY220" s="108">
        <f>SUMIF('20.01'!$AA:$AA,$B:$B,'20.01'!$E:$E)</f>
        <v>0</v>
      </c>
      <c r="CZ220" s="108">
        <f>SUMIF('20.01'!$AN:$AN,$B:$B,'20.01'!$E:$E)</f>
        <v>0</v>
      </c>
      <c r="DA220" s="108">
        <f>SUMIF('20.01'!$X:$X,$B:$B,'20.01'!$E:$E)</f>
        <v>0</v>
      </c>
      <c r="DB220" s="108">
        <f>SUMIF('20.01'!$Y:$Y,$B:$B,'20.01'!$E:$E)</f>
        <v>0</v>
      </c>
      <c r="DC220" s="108">
        <f t="shared" si="304"/>
        <v>0</v>
      </c>
      <c r="DD220" s="127">
        <f t="shared" si="305"/>
        <v>581001.51083793596</v>
      </c>
      <c r="DE220" s="127">
        <f t="shared" si="329"/>
        <v>518074.53526399779</v>
      </c>
      <c r="DF220" s="127">
        <f t="shared" si="306"/>
        <v>589.26439000643893</v>
      </c>
      <c r="DG220" s="127">
        <f t="shared" si="258"/>
        <v>269.96010746386639</v>
      </c>
      <c r="DH220" s="127">
        <f t="shared" si="259"/>
        <v>319.30428254257254</v>
      </c>
      <c r="DI220" s="108">
        <f>SUMIF('20.01'!$AZ:$AZ,$B:$B,'20.01'!$E:$E)+FH220*$DI$249</f>
        <v>378.10137631011571</v>
      </c>
      <c r="DJ220" s="108">
        <f>SUMIF('20.01'!$AY:$AY,$B:$B,'20.01'!$E:$E)</f>
        <v>0</v>
      </c>
      <c r="DK220" s="108">
        <f t="shared" si="260"/>
        <v>543.03326969049681</v>
      </c>
      <c r="DL220" s="108">
        <f>SUMIF('20.01'!$AX:$AX,$B:$B,'20.01'!$E:$E)</f>
        <v>0</v>
      </c>
      <c r="DM220" s="108">
        <f t="shared" si="261"/>
        <v>60873.003294820293</v>
      </c>
      <c r="DN220" s="108">
        <f>SUMIF('20.01'!$BA:$BA,$B:$B,'20.01'!$E:$E)</f>
        <v>0</v>
      </c>
      <c r="DO220" s="108">
        <f t="shared" si="262"/>
        <v>543.57324311080561</v>
      </c>
      <c r="DP220" s="108">
        <f>SUMIF('20.01'!$AW:$AW,$B:$B,'20.01'!$E:$E)</f>
        <v>0</v>
      </c>
      <c r="DQ220" s="108">
        <f t="shared" si="307"/>
        <v>288070.84643552284</v>
      </c>
      <c r="DR220" s="108">
        <f t="shared" si="308"/>
        <v>238538.35040674091</v>
      </c>
      <c r="DS220" s="108">
        <f t="shared" si="263"/>
        <v>76712.175638238914</v>
      </c>
      <c r="DT220" s="108">
        <f t="shared" si="264"/>
        <v>161826.17476850198</v>
      </c>
      <c r="DU220" s="108">
        <f t="shared" si="309"/>
        <v>40492.818278542574</v>
      </c>
      <c r="DV220" s="108">
        <f t="shared" si="310"/>
        <v>24042.061131819162</v>
      </c>
      <c r="DW220" s="108">
        <f t="shared" si="311"/>
        <v>16450.757146723408</v>
      </c>
      <c r="DX220" s="108">
        <f t="shared" si="312"/>
        <v>3408.6722112690186</v>
      </c>
      <c r="DY220" s="108">
        <f t="shared" si="313"/>
        <v>2007.2611944277164</v>
      </c>
      <c r="DZ220" s="108">
        <f t="shared" si="314"/>
        <v>1401.4110168413019</v>
      </c>
      <c r="EA220" s="108">
        <f t="shared" si="315"/>
        <v>2696.065688664763</v>
      </c>
      <c r="EB220" s="108">
        <f t="shared" si="316"/>
        <v>212.79848519175439</v>
      </c>
      <c r="EC220" s="108">
        <f t="shared" si="317"/>
        <v>2722.1413651137523</v>
      </c>
      <c r="ED220" s="108">
        <f t="shared" si="325"/>
        <v>49006.866894388935</v>
      </c>
      <c r="EE220" s="108">
        <f t="shared" si="265"/>
        <v>380986.61143323791</v>
      </c>
      <c r="EF220" s="108">
        <f t="shared" si="318"/>
        <v>157094.85461241993</v>
      </c>
      <c r="EG220" s="108">
        <f t="shared" si="266"/>
        <v>133821.54281798733</v>
      </c>
      <c r="EH220" s="108">
        <f t="shared" si="267"/>
        <v>90070.214002830689</v>
      </c>
      <c r="EI220" s="108">
        <f t="shared" si="319"/>
        <v>100489.59424159305</v>
      </c>
      <c r="EJ220" s="108">
        <f t="shared" si="268"/>
        <v>22764.496025479919</v>
      </c>
      <c r="EK220" s="108">
        <f t="shared" si="269"/>
        <v>67.398216113132662</v>
      </c>
      <c r="EL220" s="108">
        <f>SUMIF('20.01'!$BF:$BF,$B:$B,'20.01'!$E:$E)+('20.01'!E649/6*1)</f>
        <v>77657.7</v>
      </c>
      <c r="EM220" s="108">
        <f>SUMIF('20.01'!$BH:$BH,$B:$B,'20.01'!$E:$E)</f>
        <v>0</v>
      </c>
      <c r="EO220" s="115">
        <v>9.8990732097158974E-4</v>
      </c>
      <c r="EP220" s="107">
        <v>3.40641723796075</v>
      </c>
      <c r="EQ220" s="108">
        <f t="shared" si="320"/>
        <v>3804.8700000000003</v>
      </c>
      <c r="ER220" s="107">
        <v>2.6059545226242977</v>
      </c>
      <c r="ES220" s="108">
        <f t="shared" si="270"/>
        <v>3804.8700000000003</v>
      </c>
      <c r="ET220" s="107">
        <v>1.6009283127825247</v>
      </c>
      <c r="EU220" s="108">
        <f t="shared" si="271"/>
        <v>3804.8700000000003</v>
      </c>
      <c r="EV220" s="108">
        <f t="shared" si="326"/>
        <v>3804.87</v>
      </c>
      <c r="EW220" s="108">
        <f t="shared" si="327"/>
        <v>3804.87</v>
      </c>
      <c r="EX220" s="108">
        <f t="shared" si="272"/>
        <v>3804.87</v>
      </c>
      <c r="EY220" s="108">
        <f t="shared" si="273"/>
        <v>3804.87</v>
      </c>
      <c r="EZ220" s="108">
        <f t="shared" si="274"/>
        <v>3804.87</v>
      </c>
      <c r="FA220" s="108">
        <f t="shared" si="275"/>
        <v>3804.87</v>
      </c>
      <c r="FB220" s="108">
        <f t="shared" si="276"/>
        <v>3804.87</v>
      </c>
      <c r="FC220" s="108">
        <f t="shared" si="277"/>
        <v>3804.87</v>
      </c>
      <c r="FD220" s="108">
        <f t="shared" si="278"/>
        <v>3804.87</v>
      </c>
      <c r="FE220" s="108">
        <f t="shared" si="279"/>
        <v>3804.87</v>
      </c>
      <c r="FF220" s="108">
        <f t="shared" si="280"/>
        <v>3804.87</v>
      </c>
      <c r="FG220" s="108">
        <f t="shared" si="281"/>
        <v>3804.87</v>
      </c>
      <c r="FH220" s="108">
        <f t="shared" si="321"/>
        <v>3804.8700000000003</v>
      </c>
      <c r="FI220" s="108">
        <v>0</v>
      </c>
    </row>
    <row r="221" spans="1:165" s="2" customFormat="1" ht="12" customHeight="1" x14ac:dyDescent="0.25">
      <c r="A221" s="22">
        <f t="shared" si="322"/>
        <v>216</v>
      </c>
      <c r="B221" s="10" t="s">
        <v>219</v>
      </c>
      <c r="C221" s="28">
        <v>2021</v>
      </c>
      <c r="D221" s="282"/>
      <c r="E221" s="126">
        <f t="shared" si="254"/>
        <v>856.1</v>
      </c>
      <c r="F221" s="11">
        <f>SUMIF(Площади!$A:$A,$B:$B,Площади!$C:$C)</f>
        <v>770.6</v>
      </c>
      <c r="G221" s="11">
        <f>SUMIF(Площади!$A:$A,$B:$B,Площади!$G:$G)</f>
        <v>85.5</v>
      </c>
      <c r="H221" s="11">
        <f>SUMIF(Площади!$A:$A,$B:$B,Площади!$F:$F)</f>
        <v>166.1</v>
      </c>
      <c r="I221" s="124" t="s">
        <v>456</v>
      </c>
      <c r="J221" s="12">
        <v>19.37</v>
      </c>
      <c r="K221" s="26">
        <v>2.86</v>
      </c>
      <c r="L221" s="26">
        <v>3.7399999999999998</v>
      </c>
      <c r="M221" s="26">
        <v>6.5</v>
      </c>
      <c r="N221" s="26">
        <v>4</v>
      </c>
      <c r="O221" s="26">
        <v>2.0499999999999998</v>
      </c>
      <c r="P221" s="26">
        <v>0</v>
      </c>
      <c r="Q221" s="26">
        <v>0</v>
      </c>
      <c r="R221" s="26">
        <v>0.22</v>
      </c>
      <c r="S221" s="35">
        <f t="shared" si="251"/>
        <v>20.1448</v>
      </c>
      <c r="T221" s="33">
        <f t="shared" si="251"/>
        <v>2.9743999999999997</v>
      </c>
      <c r="U221" s="33">
        <f t="shared" si="251"/>
        <v>3.8895999999999997</v>
      </c>
      <c r="V221" s="33">
        <f t="shared" si="251"/>
        <v>6.76</v>
      </c>
      <c r="W221" s="33">
        <f t="shared" si="251"/>
        <v>4.16</v>
      </c>
      <c r="X221" s="33">
        <f t="shared" si="251"/>
        <v>2.1319999999999997</v>
      </c>
      <c r="Y221" s="33">
        <f t="shared" si="249"/>
        <v>0</v>
      </c>
      <c r="Z221" s="33">
        <f t="shared" si="249"/>
        <v>0</v>
      </c>
      <c r="AA221" s="33">
        <f t="shared" si="249"/>
        <v>0.2288</v>
      </c>
      <c r="AB221" s="36"/>
      <c r="AC221" s="36"/>
      <c r="AD221" s="122" t="s">
        <v>396</v>
      </c>
      <c r="AE221" s="37">
        <v>0</v>
      </c>
      <c r="AF221" s="38" t="s">
        <v>396</v>
      </c>
      <c r="AG221" s="282"/>
      <c r="AH221" s="26">
        <v>34.24</v>
      </c>
      <c r="AI221" s="26">
        <v>0</v>
      </c>
      <c r="AJ221" s="26">
        <v>0</v>
      </c>
      <c r="AK221" s="26">
        <v>35.89</v>
      </c>
      <c r="AL221" s="26">
        <v>4.1500000000000004</v>
      </c>
      <c r="AM221" s="282"/>
      <c r="AN221" s="15">
        <v>0.01</v>
      </c>
      <c r="AO221" s="15">
        <v>0</v>
      </c>
      <c r="AP221" s="16">
        <f t="shared" si="282"/>
        <v>0</v>
      </c>
      <c r="AQ221" s="15">
        <f t="shared" si="283"/>
        <v>0.01</v>
      </c>
      <c r="AR221" s="15">
        <v>0.68300000000000005</v>
      </c>
      <c r="AS221" s="282"/>
      <c r="AT221" s="13">
        <f t="shared" si="284"/>
        <v>1.661</v>
      </c>
      <c r="AU221" s="13">
        <f t="shared" si="285"/>
        <v>0</v>
      </c>
      <c r="AV221" s="13">
        <f t="shared" si="286"/>
        <v>0</v>
      </c>
      <c r="AW221" s="13">
        <f t="shared" si="287"/>
        <v>1.661</v>
      </c>
      <c r="AX221" s="13">
        <f t="shared" si="288"/>
        <v>113.44630000000001</v>
      </c>
      <c r="AY221" s="26">
        <f t="shared" si="289"/>
        <v>6.6432239224389678E-2</v>
      </c>
      <c r="AZ221" s="26">
        <f t="shared" si="290"/>
        <v>0</v>
      </c>
      <c r="BA221" s="26">
        <f t="shared" si="291"/>
        <v>0</v>
      </c>
      <c r="BB221" s="26">
        <f t="shared" si="292"/>
        <v>6.9633559163649106E-2</v>
      </c>
      <c r="BC221" s="26">
        <f t="shared" si="293"/>
        <v>0.54993826071720597</v>
      </c>
      <c r="BD221" s="282"/>
      <c r="BE221" s="108">
        <f t="shared" si="294"/>
        <v>114438.86881824164</v>
      </c>
      <c r="BF221" s="108">
        <f t="shared" si="295"/>
        <v>114438.86881824164</v>
      </c>
      <c r="BG221" s="108">
        <f t="shared" si="255"/>
        <v>4424.4160557537125</v>
      </c>
      <c r="BH221" s="108">
        <f t="shared" si="256"/>
        <v>735.78705936526319</v>
      </c>
      <c r="BI221" s="108">
        <f t="shared" si="257"/>
        <v>262.46719854466113</v>
      </c>
      <c r="BJ221" s="108">
        <f t="shared" si="328"/>
        <v>1920.3485045779894</v>
      </c>
      <c r="BK221" s="108">
        <f>SUMIF('20.01'!$K:$K,$B:$B,'20.01'!$E:$E)</f>
        <v>107095.85</v>
      </c>
      <c r="BL221" s="108">
        <f t="shared" si="296"/>
        <v>0</v>
      </c>
      <c r="BM221" s="108">
        <f>SUMIF('20.01'!$AI:$AI,$B:$B,'20.01'!$E:$E)</f>
        <v>0</v>
      </c>
      <c r="BN221" s="108">
        <f>SUMIF('20.01'!$L:$L,$B:$B,'20.01'!$E:$E)</f>
        <v>0</v>
      </c>
      <c r="BO221" s="108">
        <f>SUMIF('20.01'!$M:$M,$B:$B,'20.01'!$E:$E)</f>
        <v>0</v>
      </c>
      <c r="BP221" s="108">
        <f>SUMIF('20.01'!$N:$N,$B:$B,'20.01'!$E:$E)</f>
        <v>0</v>
      </c>
      <c r="BQ221" s="108">
        <f>SUMIF('20.01'!$O:$O,$B:$B,'20.01'!$E:$E)</f>
        <v>0</v>
      </c>
      <c r="BR221" s="108">
        <f>SUMIF('20.01'!$T:$T,$B:$B,'20.01'!$E:$E)</f>
        <v>0</v>
      </c>
      <c r="BS221" s="108">
        <f>SUMIF('20.01'!$AT:$AT,$B:$B,'20.01'!$E:$E)</f>
        <v>0</v>
      </c>
      <c r="BT221" s="108">
        <f>SUMIF('20.01'!$AO:$AO,$B:$B,'20.01'!$E:$E)</f>
        <v>0</v>
      </c>
      <c r="BU221" s="108">
        <f t="shared" si="297"/>
        <v>0</v>
      </c>
      <c r="BV221" s="108">
        <f>SUMIF('20.01'!$AE:$AE,$B:$B,'20.01'!$E:$E)</f>
        <v>0</v>
      </c>
      <c r="BW221" s="108">
        <f>SUMIF('20.01'!$AF:$AF,$B:$B,'20.01'!$E:$E)</f>
        <v>0</v>
      </c>
      <c r="BX221" s="108">
        <f>SUMIF('20.01'!$AG:$AG,$B:$B,'20.01'!$E:$E)</f>
        <v>0</v>
      </c>
      <c r="BY221" s="108">
        <f t="shared" si="298"/>
        <v>0</v>
      </c>
      <c r="BZ221" s="108">
        <f>SUMIF('20.01'!$AH:$AH,$B:$B,'20.01'!$E:$E)</f>
        <v>0</v>
      </c>
      <c r="CA221" s="108">
        <f>SUMIF('20.01'!$AP:$AP,$B:$B,'20.01'!$E:$E)</f>
        <v>0</v>
      </c>
      <c r="CB221" s="108">
        <f>SUMIF('20.01'!$AD:$AD,$B:$B,'20.01'!$E:$E)</f>
        <v>0</v>
      </c>
      <c r="CC221" s="108">
        <f t="shared" si="299"/>
        <v>0</v>
      </c>
      <c r="CD221" s="108">
        <f>SUMIF('20.01'!$Z:$Z,$B:$B,'20.01'!$E:$E)</f>
        <v>0</v>
      </c>
      <c r="CE221" s="108">
        <f>SUMIF('20.01'!$S:$S,$B:$B,'20.01'!$E:$E)</f>
        <v>0</v>
      </c>
      <c r="CF221" s="108">
        <f t="shared" si="300"/>
        <v>0</v>
      </c>
      <c r="CG221" s="108">
        <f>SUMIF('20.01'!$AJ:$AJ,$B:$B,'20.01'!$E:$E)</f>
        <v>0</v>
      </c>
      <c r="CH221" s="108">
        <f>SUMIF('20.01'!$AL:$AL,$B:$B,'20.01'!$E:$E)</f>
        <v>0</v>
      </c>
      <c r="CI221" s="108">
        <f>SUMIF('20.01'!$AM:$AM,$B:$B,'20.01'!$E:$E)</f>
        <v>0</v>
      </c>
      <c r="CJ221" s="108">
        <f>SUMIF('20.01'!$W:$W,$B:$B,'20.01'!$E:$E)</f>
        <v>0</v>
      </c>
      <c r="CK221" s="108">
        <f>SUMIF('20.01'!$AR:$AR,$B:$B,'20.01'!$E:$E)</f>
        <v>0</v>
      </c>
      <c r="CL221" s="108">
        <f t="shared" si="301"/>
        <v>0</v>
      </c>
      <c r="CM221" s="108">
        <f>SUMIF('20.01'!$P:$P,$B:$B,'20.01'!$E:$E)</f>
        <v>0</v>
      </c>
      <c r="CN221" s="108">
        <f>SUMIF('20.01'!$Q:$Q,$B:$B,'20.01'!$E:$E)</f>
        <v>0</v>
      </c>
      <c r="CO221" s="108">
        <f>SUMIF('20.01'!$AK:$AK,$B:$B,'20.01'!$E:$E)</f>
        <v>0</v>
      </c>
      <c r="CP221" s="108">
        <f>SUMIF('20.01'!$U:$U,$B:$B,'20.01'!$E:$E)</f>
        <v>0</v>
      </c>
      <c r="CQ221" s="108">
        <f>SUMIF('20.01'!$R:$R,$B:$B,'20.01'!$E:$E)</f>
        <v>0</v>
      </c>
      <c r="CR221" s="108">
        <f>SUMIF('20.01'!$V:$V,$B:$B,'20.01'!$E:$E)</f>
        <v>0</v>
      </c>
      <c r="CS221" s="108">
        <f t="shared" si="302"/>
        <v>0</v>
      </c>
      <c r="CT221" s="108">
        <f>SUMIF('20.01'!$AQ:$AQ,$B:$B,'20.01'!$E:$E)</f>
        <v>0</v>
      </c>
      <c r="CU221" s="108">
        <f>SUMIF('20.01'!$AC:$AC,$B:$B,'20.01'!$E:$E)</f>
        <v>0</v>
      </c>
      <c r="CV221" s="108">
        <f>SUMIF('20.01'!$AS:$AS,$B:$B,'20.01'!$E:$E)</f>
        <v>0</v>
      </c>
      <c r="CW221" s="108">
        <f t="shared" si="303"/>
        <v>0</v>
      </c>
      <c r="CX221" s="108">
        <f>SUMIF('20.01'!$AB:$AB,$B:$B,'20.01'!$E:$E)</f>
        <v>0</v>
      </c>
      <c r="CY221" s="108">
        <f>SUMIF('20.01'!$AA:$AA,$B:$B,'20.01'!$E:$E)</f>
        <v>0</v>
      </c>
      <c r="CZ221" s="108">
        <f>SUMIF('20.01'!$AN:$AN,$B:$B,'20.01'!$E:$E)</f>
        <v>0</v>
      </c>
      <c r="DA221" s="108">
        <f>SUMIF('20.01'!$X:$X,$B:$B,'20.01'!$E:$E)</f>
        <v>0</v>
      </c>
      <c r="DB221" s="108">
        <f>SUMIF('20.01'!$Y:$Y,$B:$B,'20.01'!$E:$E)</f>
        <v>0</v>
      </c>
      <c r="DC221" s="108">
        <f t="shared" si="304"/>
        <v>0</v>
      </c>
      <c r="DD221" s="127">
        <f t="shared" si="305"/>
        <v>130725.98891114729</v>
      </c>
      <c r="DE221" s="127">
        <f t="shared" si="329"/>
        <v>116567.34911823756</v>
      </c>
      <c r="DF221" s="127">
        <f t="shared" si="306"/>
        <v>132.58514595361009</v>
      </c>
      <c r="DG221" s="127">
        <f t="shared" si="258"/>
        <v>60.74132572198684</v>
      </c>
      <c r="DH221" s="127">
        <f t="shared" si="259"/>
        <v>71.843820231623269</v>
      </c>
      <c r="DI221" s="108">
        <f>SUMIF('20.01'!$AZ:$AZ,$B:$B,'20.01'!$E:$E)+FH221*$DI$249</f>
        <v>85.073232005059339</v>
      </c>
      <c r="DJ221" s="108">
        <f>SUMIF('20.01'!$AY:$AY,$B:$B,'20.01'!$E:$E)</f>
        <v>0</v>
      </c>
      <c r="DK221" s="108">
        <f t="shared" si="260"/>
        <v>122.18309224284519</v>
      </c>
      <c r="DL221" s="108">
        <f>SUMIF('20.01'!$AX:$AX,$B:$B,'20.01'!$E:$E)</f>
        <v>0</v>
      </c>
      <c r="DM221" s="108">
        <f t="shared" si="261"/>
        <v>13696.49373584266</v>
      </c>
      <c r="DN221" s="108">
        <f>SUMIF('20.01'!$BA:$BA,$B:$B,'20.01'!$E:$E)</f>
        <v>0</v>
      </c>
      <c r="DO221" s="108">
        <f t="shared" si="262"/>
        <v>122.30458686555934</v>
      </c>
      <c r="DP221" s="108">
        <f>SUMIF('20.01'!$AW:$AW,$B:$B,'20.01'!$E:$E)</f>
        <v>0</v>
      </c>
      <c r="DQ221" s="108">
        <f t="shared" si="307"/>
        <v>64816.262220115554</v>
      </c>
      <c r="DR221" s="108">
        <f t="shared" si="308"/>
        <v>53671.395286359562</v>
      </c>
      <c r="DS221" s="108">
        <f t="shared" si="263"/>
        <v>17260.325205301717</v>
      </c>
      <c r="DT221" s="108">
        <f t="shared" si="264"/>
        <v>36411.070081057849</v>
      </c>
      <c r="DU221" s="108">
        <f t="shared" si="309"/>
        <v>9110.9293427266384</v>
      </c>
      <c r="DV221" s="108">
        <f t="shared" si="310"/>
        <v>5409.4906093901736</v>
      </c>
      <c r="DW221" s="108">
        <f t="shared" si="311"/>
        <v>3701.4387333364643</v>
      </c>
      <c r="DX221" s="108">
        <f t="shared" si="312"/>
        <v>766.95505498674265</v>
      </c>
      <c r="DY221" s="108">
        <f t="shared" si="313"/>
        <v>451.63601083599923</v>
      </c>
      <c r="DZ221" s="108">
        <f t="shared" si="314"/>
        <v>315.31904415074337</v>
      </c>
      <c r="EA221" s="108">
        <f t="shared" si="315"/>
        <v>606.61779142675152</v>
      </c>
      <c r="EB221" s="108">
        <f t="shared" si="316"/>
        <v>47.879896861827334</v>
      </c>
      <c r="EC221" s="108">
        <f t="shared" si="317"/>
        <v>612.48484775403199</v>
      </c>
      <c r="ED221" s="108">
        <f t="shared" si="325"/>
        <v>11026.599791395338</v>
      </c>
      <c r="EE221" s="108">
        <f t="shared" si="265"/>
        <v>65456.514372415273</v>
      </c>
      <c r="EF221" s="108">
        <f t="shared" si="318"/>
        <v>35346.517761104245</v>
      </c>
      <c r="EG221" s="108">
        <f t="shared" si="266"/>
        <v>30109.996611311024</v>
      </c>
      <c r="EH221" s="108">
        <f t="shared" si="267"/>
        <v>0</v>
      </c>
      <c r="EI221" s="108">
        <f t="shared" si="319"/>
        <v>0</v>
      </c>
      <c r="EJ221" s="108">
        <f t="shared" si="268"/>
        <v>0</v>
      </c>
      <c r="EK221" s="108">
        <f t="shared" si="269"/>
        <v>0</v>
      </c>
      <c r="EL221" s="108">
        <f>SUMIF('20.01'!$BF:$BF,$B:$B,'20.01'!$E:$E)</f>
        <v>0</v>
      </c>
      <c r="EM221" s="108">
        <f>SUMIF('20.01'!$BH:$BH,$B:$B,'20.01'!$E:$E)</f>
        <v>3800</v>
      </c>
      <c r="EO221" s="115">
        <v>0</v>
      </c>
      <c r="EP221" s="107">
        <v>3.4064228064026172</v>
      </c>
      <c r="EQ221" s="108">
        <f t="shared" si="320"/>
        <v>856.10000000000025</v>
      </c>
      <c r="ER221" s="107">
        <v>2.6059548078046504</v>
      </c>
      <c r="ES221" s="108">
        <f t="shared" si="270"/>
        <v>856.10000000000025</v>
      </c>
      <c r="ET221" s="107">
        <v>0</v>
      </c>
      <c r="EU221" s="108">
        <f t="shared" si="271"/>
        <v>0</v>
      </c>
      <c r="EV221" s="108">
        <f t="shared" si="326"/>
        <v>856.1</v>
      </c>
      <c r="EW221" s="108">
        <f t="shared" si="327"/>
        <v>856.1</v>
      </c>
      <c r="EX221" s="108">
        <f t="shared" si="272"/>
        <v>856.1</v>
      </c>
      <c r="EY221" s="108">
        <f t="shared" si="273"/>
        <v>856.1</v>
      </c>
      <c r="EZ221" s="108">
        <f t="shared" si="274"/>
        <v>856.1</v>
      </c>
      <c r="FA221" s="108">
        <f t="shared" si="275"/>
        <v>856.1</v>
      </c>
      <c r="FB221" s="108">
        <f t="shared" si="276"/>
        <v>856.1</v>
      </c>
      <c r="FC221" s="108">
        <f t="shared" si="277"/>
        <v>856.1</v>
      </c>
      <c r="FD221" s="108">
        <f t="shared" si="278"/>
        <v>856.1</v>
      </c>
      <c r="FE221" s="108">
        <f t="shared" si="279"/>
        <v>856.1</v>
      </c>
      <c r="FF221" s="108">
        <f t="shared" si="280"/>
        <v>856.1</v>
      </c>
      <c r="FG221" s="108">
        <f t="shared" si="281"/>
        <v>856.1</v>
      </c>
      <c r="FH221" s="108">
        <f t="shared" si="321"/>
        <v>856.10000000000025</v>
      </c>
      <c r="FI221" s="108">
        <v>0</v>
      </c>
    </row>
    <row r="222" spans="1:165" s="2" customFormat="1" ht="12" customHeight="1" x14ac:dyDescent="0.25">
      <c r="A222" s="22">
        <f t="shared" si="322"/>
        <v>217</v>
      </c>
      <c r="B222" s="10" t="s">
        <v>220</v>
      </c>
      <c r="C222" s="28">
        <v>2021</v>
      </c>
      <c r="D222" s="282"/>
      <c r="E222" s="126">
        <f t="shared" si="254"/>
        <v>769.27</v>
      </c>
      <c r="F222" s="11">
        <f>SUMIF(Площади!$A:$A,$B:$B,Площади!$C:$C)</f>
        <v>769.27</v>
      </c>
      <c r="G222" s="11">
        <f>SUMIF(Площади!$A:$A,$B:$B,Площади!$G:$G)</f>
        <v>0</v>
      </c>
      <c r="H222" s="11">
        <f>SUMIF(Площади!$A:$A,$B:$B,Площади!$F:$F)</f>
        <v>126.6</v>
      </c>
      <c r="I222" s="124" t="s">
        <v>456</v>
      </c>
      <c r="J222" s="12">
        <v>19.37</v>
      </c>
      <c r="K222" s="26">
        <v>2.86</v>
      </c>
      <c r="L222" s="26">
        <v>3.7399999999999998</v>
      </c>
      <c r="M222" s="26">
        <v>6.5</v>
      </c>
      <c r="N222" s="26">
        <v>4</v>
      </c>
      <c r="O222" s="26">
        <v>2.0499999999999998</v>
      </c>
      <c r="P222" s="26">
        <v>0</v>
      </c>
      <c r="Q222" s="26">
        <v>0</v>
      </c>
      <c r="R222" s="26">
        <v>0.22</v>
      </c>
      <c r="S222" s="35">
        <f t="shared" si="251"/>
        <v>20.1448</v>
      </c>
      <c r="T222" s="33">
        <f t="shared" si="251"/>
        <v>2.9743999999999997</v>
      </c>
      <c r="U222" s="33">
        <f t="shared" si="251"/>
        <v>3.8895999999999997</v>
      </c>
      <c r="V222" s="33">
        <f t="shared" ref="V222:X233" si="330">M222*$S$1+M222</f>
        <v>6.76</v>
      </c>
      <c r="W222" s="33">
        <f t="shared" si="330"/>
        <v>4.16</v>
      </c>
      <c r="X222" s="33">
        <f t="shared" si="330"/>
        <v>2.1319999999999997</v>
      </c>
      <c r="Y222" s="33">
        <f t="shared" si="249"/>
        <v>0</v>
      </c>
      <c r="Z222" s="33">
        <f t="shared" si="249"/>
        <v>0</v>
      </c>
      <c r="AA222" s="33">
        <f t="shared" si="249"/>
        <v>0.2288</v>
      </c>
      <c r="AB222" s="36"/>
      <c r="AC222" s="36"/>
      <c r="AD222" s="122" t="s">
        <v>396</v>
      </c>
      <c r="AE222" s="37">
        <v>0</v>
      </c>
      <c r="AF222" s="38" t="s">
        <v>396</v>
      </c>
      <c r="AG222" s="282"/>
      <c r="AH222" s="26">
        <v>34.24</v>
      </c>
      <c r="AI222" s="26">
        <v>0</v>
      </c>
      <c r="AJ222" s="26">
        <v>0</v>
      </c>
      <c r="AK222" s="26">
        <v>35.89</v>
      </c>
      <c r="AL222" s="26">
        <v>4.1500000000000004</v>
      </c>
      <c r="AM222" s="282"/>
      <c r="AN222" s="15">
        <v>0.01</v>
      </c>
      <c r="AO222" s="15">
        <v>0</v>
      </c>
      <c r="AP222" s="16">
        <f t="shared" si="282"/>
        <v>0</v>
      </c>
      <c r="AQ222" s="15">
        <f t="shared" si="283"/>
        <v>0.01</v>
      </c>
      <c r="AR222" s="15">
        <v>0.68300000000000005</v>
      </c>
      <c r="AS222" s="282"/>
      <c r="AT222" s="13">
        <f t="shared" si="284"/>
        <v>1.266</v>
      </c>
      <c r="AU222" s="13">
        <f t="shared" si="285"/>
        <v>0</v>
      </c>
      <c r="AV222" s="13">
        <f t="shared" si="286"/>
        <v>0</v>
      </c>
      <c r="AW222" s="13">
        <f t="shared" si="287"/>
        <v>1.266</v>
      </c>
      <c r="AX222" s="13">
        <f t="shared" si="288"/>
        <v>86.467799999999997</v>
      </c>
      <c r="AY222" s="26">
        <f t="shared" si="289"/>
        <v>5.6349318184772582E-2</v>
      </c>
      <c r="AZ222" s="26">
        <f t="shared" si="290"/>
        <v>0</v>
      </c>
      <c r="BA222" s="26">
        <f t="shared" si="291"/>
        <v>0</v>
      </c>
      <c r="BB222" s="26">
        <f t="shared" si="292"/>
        <v>5.9064749697765415E-2</v>
      </c>
      <c r="BC222" s="26">
        <f t="shared" si="293"/>
        <v>0.4664699910304575</v>
      </c>
      <c r="BD222" s="282"/>
      <c r="BE222" s="108">
        <f t="shared" si="294"/>
        <v>10484.472641407236</v>
      </c>
      <c r="BF222" s="108">
        <f t="shared" si="295"/>
        <v>10484.472641407236</v>
      </c>
      <c r="BG222" s="108">
        <f t="shared" si="255"/>
        <v>3975.6693601327624</v>
      </c>
      <c r="BH222" s="108">
        <f t="shared" si="256"/>
        <v>661.15980744996602</v>
      </c>
      <c r="BI222" s="108">
        <f t="shared" si="257"/>
        <v>235.84644530364611</v>
      </c>
      <c r="BJ222" s="108">
        <f t="shared" si="328"/>
        <v>1725.5770285208616</v>
      </c>
      <c r="BK222" s="108">
        <f>SUMIF('20.01'!$K:$K,$B:$B,'20.01'!$E:$E)</f>
        <v>3886.22</v>
      </c>
      <c r="BL222" s="108">
        <f t="shared" si="296"/>
        <v>0</v>
      </c>
      <c r="BM222" s="108">
        <f>SUMIF('20.01'!$AI:$AI,$B:$B,'20.01'!$E:$E)</f>
        <v>0</v>
      </c>
      <c r="BN222" s="108">
        <f>SUMIF('20.01'!$L:$L,$B:$B,'20.01'!$E:$E)</f>
        <v>0</v>
      </c>
      <c r="BO222" s="108">
        <f>SUMIF('20.01'!$M:$M,$B:$B,'20.01'!$E:$E)</f>
        <v>0</v>
      </c>
      <c r="BP222" s="108">
        <f>SUMIF('20.01'!$N:$N,$B:$B,'20.01'!$E:$E)</f>
        <v>0</v>
      </c>
      <c r="BQ222" s="108">
        <f>SUMIF('20.01'!$O:$O,$B:$B,'20.01'!$E:$E)</f>
        <v>0</v>
      </c>
      <c r="BR222" s="108">
        <f>SUMIF('20.01'!$T:$T,$B:$B,'20.01'!$E:$E)</f>
        <v>0</v>
      </c>
      <c r="BS222" s="108">
        <f>SUMIF('20.01'!$AT:$AT,$B:$B,'20.01'!$E:$E)</f>
        <v>0</v>
      </c>
      <c r="BT222" s="108">
        <f>SUMIF('20.01'!$AO:$AO,$B:$B,'20.01'!$E:$E)</f>
        <v>0</v>
      </c>
      <c r="BU222" s="108">
        <f t="shared" si="297"/>
        <v>0</v>
      </c>
      <c r="BV222" s="108">
        <f>SUMIF('20.01'!$AE:$AE,$B:$B,'20.01'!$E:$E)</f>
        <v>0</v>
      </c>
      <c r="BW222" s="108">
        <f>SUMIF('20.01'!$AF:$AF,$B:$B,'20.01'!$E:$E)</f>
        <v>0</v>
      </c>
      <c r="BX222" s="108">
        <f>SUMIF('20.01'!$AG:$AG,$B:$B,'20.01'!$E:$E)</f>
        <v>0</v>
      </c>
      <c r="BY222" s="108">
        <f t="shared" si="298"/>
        <v>0</v>
      </c>
      <c r="BZ222" s="108">
        <f>SUMIF('20.01'!$AH:$AH,$B:$B,'20.01'!$E:$E)</f>
        <v>0</v>
      </c>
      <c r="CA222" s="108">
        <f>SUMIF('20.01'!$AP:$AP,$B:$B,'20.01'!$E:$E)</f>
        <v>0</v>
      </c>
      <c r="CB222" s="108">
        <f>SUMIF('20.01'!$AD:$AD,$B:$B,'20.01'!$E:$E)</f>
        <v>0</v>
      </c>
      <c r="CC222" s="108">
        <f t="shared" si="299"/>
        <v>0</v>
      </c>
      <c r="CD222" s="108">
        <f>SUMIF('20.01'!$Z:$Z,$B:$B,'20.01'!$E:$E)</f>
        <v>0</v>
      </c>
      <c r="CE222" s="108">
        <f>SUMIF('20.01'!$S:$S,$B:$B,'20.01'!$E:$E)</f>
        <v>0</v>
      </c>
      <c r="CF222" s="108">
        <f t="shared" si="300"/>
        <v>0</v>
      </c>
      <c r="CG222" s="108">
        <f>SUMIF('20.01'!$AJ:$AJ,$B:$B,'20.01'!$E:$E)</f>
        <v>0</v>
      </c>
      <c r="CH222" s="108">
        <f>SUMIF('20.01'!$AL:$AL,$B:$B,'20.01'!$E:$E)</f>
        <v>0</v>
      </c>
      <c r="CI222" s="108">
        <f>SUMIF('20.01'!$AM:$AM,$B:$B,'20.01'!$E:$E)</f>
        <v>0</v>
      </c>
      <c r="CJ222" s="108">
        <f>SUMIF('20.01'!$W:$W,$B:$B,'20.01'!$E:$E)</f>
        <v>0</v>
      </c>
      <c r="CK222" s="108">
        <f>SUMIF('20.01'!$AR:$AR,$B:$B,'20.01'!$E:$E)</f>
        <v>0</v>
      </c>
      <c r="CL222" s="108">
        <f t="shared" si="301"/>
        <v>0</v>
      </c>
      <c r="CM222" s="108">
        <f>SUMIF('20.01'!$P:$P,$B:$B,'20.01'!$E:$E)</f>
        <v>0</v>
      </c>
      <c r="CN222" s="108">
        <f>SUMIF('20.01'!$Q:$Q,$B:$B,'20.01'!$E:$E)</f>
        <v>0</v>
      </c>
      <c r="CO222" s="108">
        <f>SUMIF('20.01'!$AK:$AK,$B:$B,'20.01'!$E:$E)</f>
        <v>0</v>
      </c>
      <c r="CP222" s="108">
        <f>SUMIF('20.01'!$U:$U,$B:$B,'20.01'!$E:$E)</f>
        <v>0</v>
      </c>
      <c r="CQ222" s="108">
        <f>SUMIF('20.01'!$R:$R,$B:$B,'20.01'!$E:$E)</f>
        <v>0</v>
      </c>
      <c r="CR222" s="108">
        <f>SUMIF('20.01'!$V:$V,$B:$B,'20.01'!$E:$E)</f>
        <v>0</v>
      </c>
      <c r="CS222" s="108">
        <f t="shared" si="302"/>
        <v>0</v>
      </c>
      <c r="CT222" s="108">
        <f>SUMIF('20.01'!$AQ:$AQ,$B:$B,'20.01'!$E:$E)</f>
        <v>0</v>
      </c>
      <c r="CU222" s="108">
        <f>SUMIF('20.01'!$AC:$AC,$B:$B,'20.01'!$E:$E)</f>
        <v>0</v>
      </c>
      <c r="CV222" s="108">
        <f>SUMIF('20.01'!$AS:$AS,$B:$B,'20.01'!$E:$E)</f>
        <v>0</v>
      </c>
      <c r="CW222" s="108">
        <f t="shared" si="303"/>
        <v>0</v>
      </c>
      <c r="CX222" s="108">
        <f>SUMIF('20.01'!$AB:$AB,$B:$B,'20.01'!$E:$E)</f>
        <v>0</v>
      </c>
      <c r="CY222" s="108">
        <f>SUMIF('20.01'!$AA:$AA,$B:$B,'20.01'!$E:$E)</f>
        <v>0</v>
      </c>
      <c r="CZ222" s="108">
        <f>SUMIF('20.01'!$AN:$AN,$B:$B,'20.01'!$E:$E)</f>
        <v>0</v>
      </c>
      <c r="DA222" s="108">
        <f>SUMIF('20.01'!$X:$X,$B:$B,'20.01'!$E:$E)</f>
        <v>0</v>
      </c>
      <c r="DB222" s="108">
        <f>SUMIF('20.01'!$Y:$Y,$B:$B,'20.01'!$E:$E)</f>
        <v>0</v>
      </c>
      <c r="DC222" s="108">
        <f t="shared" si="304"/>
        <v>0</v>
      </c>
      <c r="DD222" s="127">
        <f t="shared" si="305"/>
        <v>117467.09670561647</v>
      </c>
      <c r="DE222" s="127">
        <f t="shared" si="329"/>
        <v>104744.49790466837</v>
      </c>
      <c r="DF222" s="127">
        <f t="shared" si="306"/>
        <v>119.13768862017712</v>
      </c>
      <c r="DG222" s="127">
        <f t="shared" si="258"/>
        <v>54.580632680940084</v>
      </c>
      <c r="DH222" s="127">
        <f t="shared" si="259"/>
        <v>64.557055939237031</v>
      </c>
      <c r="DI222" s="108">
        <f>SUMIF('20.01'!$AZ:$AZ,$B:$B,'20.01'!$E:$E)+FH222*$DI$249</f>
        <v>76.444673734998233</v>
      </c>
      <c r="DJ222" s="108">
        <f>SUMIF('20.01'!$AY:$AY,$B:$B,'20.01'!$E:$E)</f>
        <v>0</v>
      </c>
      <c r="DK222" s="108">
        <f t="shared" si="260"/>
        <v>109.790663905681</v>
      </c>
      <c r="DL222" s="108">
        <f>SUMIF('20.01'!$AX:$AX,$B:$B,'20.01'!$E:$E)</f>
        <v>0</v>
      </c>
      <c r="DM222" s="108">
        <f t="shared" si="261"/>
        <v>12307.325938759119</v>
      </c>
      <c r="DN222" s="108">
        <f>SUMIF('20.01'!$BA:$BA,$B:$B,'20.01'!$E:$E)</f>
        <v>0</v>
      </c>
      <c r="DO222" s="108">
        <f t="shared" si="262"/>
        <v>109.89983592812618</v>
      </c>
      <c r="DP222" s="108">
        <f>SUMIF('20.01'!$AW:$AW,$B:$B,'20.01'!$E:$E)</f>
        <v>0</v>
      </c>
      <c r="DQ222" s="108">
        <f t="shared" si="307"/>
        <v>58242.268471052783</v>
      </c>
      <c r="DR222" s="108">
        <f t="shared" si="308"/>
        <v>48227.770414598548</v>
      </c>
      <c r="DS222" s="108">
        <f t="shared" si="263"/>
        <v>15509.695562063369</v>
      </c>
      <c r="DT222" s="108">
        <f t="shared" si="264"/>
        <v>32718.074852535177</v>
      </c>
      <c r="DU222" s="108">
        <f t="shared" si="309"/>
        <v>8186.852722204555</v>
      </c>
      <c r="DV222" s="108">
        <f t="shared" si="310"/>
        <v>4860.8326610040631</v>
      </c>
      <c r="DW222" s="108">
        <f t="shared" si="311"/>
        <v>3326.0200612004919</v>
      </c>
      <c r="DX222" s="108">
        <f t="shared" si="312"/>
        <v>689.16658702213681</v>
      </c>
      <c r="DY222" s="108">
        <f t="shared" si="313"/>
        <v>405.8287981028023</v>
      </c>
      <c r="DZ222" s="108">
        <f t="shared" si="314"/>
        <v>283.33778891933457</v>
      </c>
      <c r="EA222" s="108">
        <f t="shared" si="315"/>
        <v>545.09154118777838</v>
      </c>
      <c r="EB222" s="108">
        <f t="shared" si="316"/>
        <v>43.023675106760784</v>
      </c>
      <c r="EC222" s="108">
        <f t="shared" si="317"/>
        <v>550.36353093300329</v>
      </c>
      <c r="ED222" s="108">
        <f t="shared" si="325"/>
        <v>9908.226166950928</v>
      </c>
      <c r="EE222" s="108">
        <f t="shared" si="265"/>
        <v>58817.583005802931</v>
      </c>
      <c r="EF222" s="108">
        <f t="shared" si="318"/>
        <v>31761.494823133584</v>
      </c>
      <c r="EG222" s="108">
        <f t="shared" si="266"/>
        <v>27056.088182669348</v>
      </c>
      <c r="EH222" s="108">
        <f t="shared" si="267"/>
        <v>0</v>
      </c>
      <c r="EI222" s="108">
        <f t="shared" si="319"/>
        <v>0</v>
      </c>
      <c r="EJ222" s="108">
        <f t="shared" si="268"/>
        <v>0</v>
      </c>
      <c r="EK222" s="108">
        <f t="shared" si="269"/>
        <v>0</v>
      </c>
      <c r="EL222" s="108">
        <f>SUMIF('20.01'!$BF:$BF,$B:$B,'20.01'!$E:$E)</f>
        <v>0</v>
      </c>
      <c r="EM222" s="108">
        <f>SUMIF('20.01'!$BH:$BH,$B:$B,'20.01'!$E:$E)</f>
        <v>1710</v>
      </c>
      <c r="EO222" s="115">
        <v>0</v>
      </c>
      <c r="EP222" s="107">
        <v>3.4064177668877975</v>
      </c>
      <c r="EQ222" s="108">
        <f t="shared" si="320"/>
        <v>769.2700000000001</v>
      </c>
      <c r="ER222" s="107">
        <v>2.605947945312602</v>
      </c>
      <c r="ES222" s="108">
        <f t="shared" si="270"/>
        <v>769.2700000000001</v>
      </c>
      <c r="ET222" s="107">
        <v>0</v>
      </c>
      <c r="EU222" s="108">
        <f t="shared" si="271"/>
        <v>0</v>
      </c>
      <c r="EV222" s="108">
        <f t="shared" si="326"/>
        <v>769.27</v>
      </c>
      <c r="EW222" s="108">
        <f t="shared" si="327"/>
        <v>769.27</v>
      </c>
      <c r="EX222" s="108">
        <f t="shared" si="272"/>
        <v>769.27</v>
      </c>
      <c r="EY222" s="108">
        <f t="shared" si="273"/>
        <v>769.27</v>
      </c>
      <c r="EZ222" s="108">
        <f t="shared" si="274"/>
        <v>769.27</v>
      </c>
      <c r="FA222" s="108">
        <f t="shared" si="275"/>
        <v>769.27</v>
      </c>
      <c r="FB222" s="108">
        <f t="shared" si="276"/>
        <v>769.27</v>
      </c>
      <c r="FC222" s="108">
        <f t="shared" si="277"/>
        <v>769.27</v>
      </c>
      <c r="FD222" s="108">
        <f t="shared" si="278"/>
        <v>769.27</v>
      </c>
      <c r="FE222" s="108">
        <f t="shared" si="279"/>
        <v>769.27</v>
      </c>
      <c r="FF222" s="108">
        <f t="shared" si="280"/>
        <v>769.27</v>
      </c>
      <c r="FG222" s="108">
        <f t="shared" si="281"/>
        <v>769.27</v>
      </c>
      <c r="FH222" s="108">
        <f t="shared" si="321"/>
        <v>769.2700000000001</v>
      </c>
      <c r="FI222" s="108">
        <v>0</v>
      </c>
    </row>
    <row r="223" spans="1:165" s="2" customFormat="1" ht="12" customHeight="1" x14ac:dyDescent="0.25">
      <c r="A223" s="22">
        <f t="shared" si="322"/>
        <v>218</v>
      </c>
      <c r="B223" s="10" t="s">
        <v>221</v>
      </c>
      <c r="C223" s="28">
        <v>2021</v>
      </c>
      <c r="D223" s="282"/>
      <c r="E223" s="126">
        <f t="shared" si="254"/>
        <v>894.63</v>
      </c>
      <c r="F223" s="11">
        <f>SUMIF(Площади!$A:$A,$B:$B,Площади!$C:$C)</f>
        <v>894.63</v>
      </c>
      <c r="G223" s="11">
        <f>SUMIF(Площади!$A:$A,$B:$B,Площади!$G:$G)</f>
        <v>0</v>
      </c>
      <c r="H223" s="11">
        <f>SUMIF(Площади!$A:$A,$B:$B,Площади!$F:$F)</f>
        <v>129.9</v>
      </c>
      <c r="I223" s="124" t="s">
        <v>456</v>
      </c>
      <c r="J223" s="12">
        <v>19.37</v>
      </c>
      <c r="K223" s="26">
        <v>2.86</v>
      </c>
      <c r="L223" s="26">
        <v>3.7399999999999998</v>
      </c>
      <c r="M223" s="26">
        <v>6.5</v>
      </c>
      <c r="N223" s="26">
        <v>4</v>
      </c>
      <c r="O223" s="26">
        <v>2.0499999999999998</v>
      </c>
      <c r="P223" s="26">
        <v>0</v>
      </c>
      <c r="Q223" s="26">
        <v>0</v>
      </c>
      <c r="R223" s="26">
        <v>0.22</v>
      </c>
      <c r="S223" s="35">
        <f t="shared" ref="S223:U233" si="331">J223*$S$1+J223</f>
        <v>20.1448</v>
      </c>
      <c r="T223" s="33">
        <f t="shared" si="331"/>
        <v>2.9743999999999997</v>
      </c>
      <c r="U223" s="33">
        <f t="shared" si="331"/>
        <v>3.8895999999999997</v>
      </c>
      <c r="V223" s="33">
        <f t="shared" si="330"/>
        <v>6.76</v>
      </c>
      <c r="W223" s="33">
        <f t="shared" si="330"/>
        <v>4.16</v>
      </c>
      <c r="X223" s="33">
        <f t="shared" si="330"/>
        <v>2.1319999999999997</v>
      </c>
      <c r="Y223" s="33">
        <f t="shared" si="249"/>
        <v>0</v>
      </c>
      <c r="Z223" s="33">
        <f t="shared" si="249"/>
        <v>0</v>
      </c>
      <c r="AA223" s="33">
        <f t="shared" si="249"/>
        <v>0.2288</v>
      </c>
      <c r="AB223" s="36"/>
      <c r="AC223" s="36"/>
      <c r="AD223" s="122" t="s">
        <v>396</v>
      </c>
      <c r="AE223" s="37">
        <v>0</v>
      </c>
      <c r="AF223" s="38" t="s">
        <v>396</v>
      </c>
      <c r="AG223" s="282"/>
      <c r="AH223" s="26">
        <v>34.24</v>
      </c>
      <c r="AI223" s="26">
        <v>0</v>
      </c>
      <c r="AJ223" s="26">
        <v>0</v>
      </c>
      <c r="AK223" s="26">
        <v>35.89</v>
      </c>
      <c r="AL223" s="26">
        <v>4.1500000000000004</v>
      </c>
      <c r="AM223" s="282"/>
      <c r="AN223" s="15">
        <v>0.01</v>
      </c>
      <c r="AO223" s="15">
        <v>0</v>
      </c>
      <c r="AP223" s="16">
        <f t="shared" si="282"/>
        <v>0</v>
      </c>
      <c r="AQ223" s="15">
        <f t="shared" si="283"/>
        <v>0.01</v>
      </c>
      <c r="AR223" s="15">
        <v>0.68300000000000005</v>
      </c>
      <c r="AS223" s="282"/>
      <c r="AT223" s="13">
        <f t="shared" si="284"/>
        <v>1.2990000000000002</v>
      </c>
      <c r="AU223" s="13">
        <f t="shared" si="285"/>
        <v>0</v>
      </c>
      <c r="AV223" s="13">
        <f t="shared" si="286"/>
        <v>0</v>
      </c>
      <c r="AW223" s="13">
        <f t="shared" si="287"/>
        <v>1.2990000000000002</v>
      </c>
      <c r="AX223" s="13">
        <f t="shared" si="288"/>
        <v>88.721700000000013</v>
      </c>
      <c r="AY223" s="26">
        <f t="shared" si="289"/>
        <v>4.9716374367056781E-2</v>
      </c>
      <c r="AZ223" s="26">
        <f t="shared" si="290"/>
        <v>0</v>
      </c>
      <c r="BA223" s="26">
        <f t="shared" si="291"/>
        <v>0</v>
      </c>
      <c r="BB223" s="26">
        <f t="shared" si="292"/>
        <v>5.2112169276684224E-2</v>
      </c>
      <c r="BC223" s="26">
        <f t="shared" si="293"/>
        <v>0.41156126555112177</v>
      </c>
      <c r="BD223" s="282"/>
      <c r="BE223" s="108">
        <f t="shared" si="294"/>
        <v>9211.4618401629523</v>
      </c>
      <c r="BF223" s="108">
        <f t="shared" si="295"/>
        <v>9211.4618401629523</v>
      </c>
      <c r="BG223" s="108">
        <f t="shared" si="255"/>
        <v>4623.5432028488985</v>
      </c>
      <c r="BH223" s="108">
        <f t="shared" si="256"/>
        <v>768.90220408824325</v>
      </c>
      <c r="BI223" s="108">
        <f t="shared" si="257"/>
        <v>274.27990869525763</v>
      </c>
      <c r="BJ223" s="108">
        <f t="shared" si="328"/>
        <v>2006.7765245305523</v>
      </c>
      <c r="BK223" s="108">
        <f>SUMIF('20.01'!$K:$K,$B:$B,'20.01'!$E:$E)</f>
        <v>1537.96</v>
      </c>
      <c r="BL223" s="108">
        <f t="shared" si="296"/>
        <v>0</v>
      </c>
      <c r="BM223" s="108">
        <f>SUMIF('20.01'!$AI:$AI,$B:$B,'20.01'!$E:$E)</f>
        <v>0</v>
      </c>
      <c r="BN223" s="108">
        <f>SUMIF('20.01'!$L:$L,$B:$B,'20.01'!$E:$E)</f>
        <v>0</v>
      </c>
      <c r="BO223" s="108">
        <f>SUMIF('20.01'!$M:$M,$B:$B,'20.01'!$E:$E)</f>
        <v>0</v>
      </c>
      <c r="BP223" s="108">
        <f>SUMIF('20.01'!$N:$N,$B:$B,'20.01'!$E:$E)</f>
        <v>0</v>
      </c>
      <c r="BQ223" s="108">
        <f>SUMIF('20.01'!$O:$O,$B:$B,'20.01'!$E:$E)</f>
        <v>0</v>
      </c>
      <c r="BR223" s="108">
        <f>SUMIF('20.01'!$T:$T,$B:$B,'20.01'!$E:$E)</f>
        <v>0</v>
      </c>
      <c r="BS223" s="108">
        <f>SUMIF('20.01'!$AT:$AT,$B:$B,'20.01'!$E:$E)</f>
        <v>0</v>
      </c>
      <c r="BT223" s="108">
        <f>SUMIF('20.01'!$AO:$AO,$B:$B,'20.01'!$E:$E)</f>
        <v>0</v>
      </c>
      <c r="BU223" s="108">
        <f t="shared" si="297"/>
        <v>0</v>
      </c>
      <c r="BV223" s="108">
        <f>SUMIF('20.01'!$AE:$AE,$B:$B,'20.01'!$E:$E)</f>
        <v>0</v>
      </c>
      <c r="BW223" s="108">
        <f>SUMIF('20.01'!$AF:$AF,$B:$B,'20.01'!$E:$E)</f>
        <v>0</v>
      </c>
      <c r="BX223" s="108">
        <f>SUMIF('20.01'!$AG:$AG,$B:$B,'20.01'!$E:$E)</f>
        <v>0</v>
      </c>
      <c r="BY223" s="108">
        <f t="shared" si="298"/>
        <v>0</v>
      </c>
      <c r="BZ223" s="108">
        <f>SUMIF('20.01'!$AH:$AH,$B:$B,'20.01'!$E:$E)</f>
        <v>0</v>
      </c>
      <c r="CA223" s="108">
        <f>SUMIF('20.01'!$AP:$AP,$B:$B,'20.01'!$E:$E)</f>
        <v>0</v>
      </c>
      <c r="CB223" s="108">
        <f>SUMIF('20.01'!$AD:$AD,$B:$B,'20.01'!$E:$E)</f>
        <v>0</v>
      </c>
      <c r="CC223" s="108">
        <f t="shared" si="299"/>
        <v>0</v>
      </c>
      <c r="CD223" s="108">
        <f>SUMIF('20.01'!$Z:$Z,$B:$B,'20.01'!$E:$E)</f>
        <v>0</v>
      </c>
      <c r="CE223" s="108">
        <f>SUMIF('20.01'!$S:$S,$B:$B,'20.01'!$E:$E)</f>
        <v>0</v>
      </c>
      <c r="CF223" s="108">
        <f t="shared" si="300"/>
        <v>0</v>
      </c>
      <c r="CG223" s="108">
        <f>SUMIF('20.01'!$AJ:$AJ,$B:$B,'20.01'!$E:$E)</f>
        <v>0</v>
      </c>
      <c r="CH223" s="108">
        <f>SUMIF('20.01'!$AL:$AL,$B:$B,'20.01'!$E:$E)</f>
        <v>0</v>
      </c>
      <c r="CI223" s="108">
        <f>SUMIF('20.01'!$AM:$AM,$B:$B,'20.01'!$E:$E)</f>
        <v>0</v>
      </c>
      <c r="CJ223" s="108">
        <f>SUMIF('20.01'!$W:$W,$B:$B,'20.01'!$E:$E)</f>
        <v>0</v>
      </c>
      <c r="CK223" s="108">
        <f>SUMIF('20.01'!$AR:$AR,$B:$B,'20.01'!$E:$E)</f>
        <v>0</v>
      </c>
      <c r="CL223" s="108">
        <f t="shared" si="301"/>
        <v>0</v>
      </c>
      <c r="CM223" s="108">
        <f>SUMIF('20.01'!$P:$P,$B:$B,'20.01'!$E:$E)</f>
        <v>0</v>
      </c>
      <c r="CN223" s="108">
        <f>SUMIF('20.01'!$Q:$Q,$B:$B,'20.01'!$E:$E)</f>
        <v>0</v>
      </c>
      <c r="CO223" s="108">
        <f>SUMIF('20.01'!$AK:$AK,$B:$B,'20.01'!$E:$E)</f>
        <v>0</v>
      </c>
      <c r="CP223" s="108">
        <f>SUMIF('20.01'!$U:$U,$B:$B,'20.01'!$E:$E)</f>
        <v>0</v>
      </c>
      <c r="CQ223" s="108">
        <f>SUMIF('20.01'!$R:$R,$B:$B,'20.01'!$E:$E)</f>
        <v>0</v>
      </c>
      <c r="CR223" s="108">
        <f>SUMIF('20.01'!$V:$V,$B:$B,'20.01'!$E:$E)</f>
        <v>0</v>
      </c>
      <c r="CS223" s="108">
        <f t="shared" si="302"/>
        <v>0</v>
      </c>
      <c r="CT223" s="108">
        <f>SUMIF('20.01'!$AQ:$AQ,$B:$B,'20.01'!$E:$E)</f>
        <v>0</v>
      </c>
      <c r="CU223" s="108">
        <f>SUMIF('20.01'!$AC:$AC,$B:$B,'20.01'!$E:$E)</f>
        <v>0</v>
      </c>
      <c r="CV223" s="108">
        <f>SUMIF('20.01'!$AS:$AS,$B:$B,'20.01'!$E:$E)</f>
        <v>0</v>
      </c>
      <c r="CW223" s="108">
        <f t="shared" si="303"/>
        <v>0</v>
      </c>
      <c r="CX223" s="108">
        <f>SUMIF('20.01'!$AB:$AB,$B:$B,'20.01'!$E:$E)</f>
        <v>0</v>
      </c>
      <c r="CY223" s="108">
        <f>SUMIF('20.01'!$AA:$AA,$B:$B,'20.01'!$E:$E)</f>
        <v>0</v>
      </c>
      <c r="CZ223" s="108">
        <f>SUMIF('20.01'!$AN:$AN,$B:$B,'20.01'!$E:$E)</f>
        <v>0</v>
      </c>
      <c r="DA223" s="108">
        <f>SUMIF('20.01'!$X:$X,$B:$B,'20.01'!$E:$E)</f>
        <v>0</v>
      </c>
      <c r="DB223" s="108">
        <f>SUMIF('20.01'!$Y:$Y,$B:$B,'20.01'!$E:$E)</f>
        <v>0</v>
      </c>
      <c r="DC223" s="108">
        <f t="shared" si="304"/>
        <v>0</v>
      </c>
      <c r="DD223" s="127">
        <f t="shared" si="305"/>
        <v>136609.49825905811</v>
      </c>
      <c r="DE223" s="127">
        <f t="shared" si="329"/>
        <v>121813.62871352507</v>
      </c>
      <c r="DF223" s="127">
        <f t="shared" si="306"/>
        <v>138.55232931255478</v>
      </c>
      <c r="DG223" s="127">
        <f t="shared" si="258"/>
        <v>63.475075611098077</v>
      </c>
      <c r="DH223" s="127">
        <f t="shared" si="259"/>
        <v>75.077253701456698</v>
      </c>
      <c r="DI223" s="108">
        <f>SUMIF('20.01'!$AZ:$AZ,$B:$B,'20.01'!$E:$E)+FH223*$DI$249</f>
        <v>88.90207399683004</v>
      </c>
      <c r="DJ223" s="108">
        <f>SUMIF('20.01'!$AY:$AY,$B:$B,'20.01'!$E:$E)</f>
        <v>0</v>
      </c>
      <c r="DK223" s="108">
        <f t="shared" si="260"/>
        <v>127.68211635698697</v>
      </c>
      <c r="DL223" s="108">
        <f>SUMIF('20.01'!$AX:$AX,$B:$B,'20.01'!$E:$E)</f>
        <v>0</v>
      </c>
      <c r="DM223" s="108">
        <f t="shared" si="261"/>
        <v>14312.923946848396</v>
      </c>
      <c r="DN223" s="108">
        <f>SUMIF('20.01'!$BA:$BA,$B:$B,'20.01'!$E:$E)</f>
        <v>0</v>
      </c>
      <c r="DO223" s="108">
        <f t="shared" si="262"/>
        <v>127.8090790182634</v>
      </c>
      <c r="DP223" s="108">
        <f>SUMIF('20.01'!$AW:$AW,$B:$B,'20.01'!$E:$E)</f>
        <v>0</v>
      </c>
      <c r="DQ223" s="108">
        <f t="shared" si="307"/>
        <v>67733.410431003329</v>
      </c>
      <c r="DR223" s="108">
        <f t="shared" si="308"/>
        <v>56086.952885218816</v>
      </c>
      <c r="DS223" s="108">
        <f t="shared" si="263"/>
        <v>18037.150728208231</v>
      </c>
      <c r="DT223" s="108">
        <f t="shared" si="264"/>
        <v>38049.802157010585</v>
      </c>
      <c r="DU223" s="108">
        <f t="shared" si="309"/>
        <v>9520.9796961611119</v>
      </c>
      <c r="DV223" s="108">
        <f t="shared" si="310"/>
        <v>5652.9524399938427</v>
      </c>
      <c r="DW223" s="108">
        <f t="shared" si="311"/>
        <v>3868.0272561672691</v>
      </c>
      <c r="DX223" s="108">
        <f t="shared" si="312"/>
        <v>801.47295975095096</v>
      </c>
      <c r="DY223" s="108">
        <f t="shared" si="313"/>
        <v>471.96253285154739</v>
      </c>
      <c r="DZ223" s="108">
        <f t="shared" si="314"/>
        <v>329.51042689940357</v>
      </c>
      <c r="EA223" s="108">
        <f t="shared" si="315"/>
        <v>633.91948924671692</v>
      </c>
      <c r="EB223" s="108">
        <f t="shared" si="316"/>
        <v>50.034799824198771</v>
      </c>
      <c r="EC223" s="108">
        <f t="shared" si="317"/>
        <v>640.05060080152941</v>
      </c>
      <c r="ED223" s="108">
        <f t="shared" si="325"/>
        <v>11522.867622212365</v>
      </c>
      <c r="EE223" s="108">
        <f t="shared" si="265"/>
        <v>68402.478043445677</v>
      </c>
      <c r="EF223" s="108">
        <f t="shared" si="318"/>
        <v>36937.338143460664</v>
      </c>
      <c r="EG223" s="108">
        <f t="shared" si="266"/>
        <v>31465.13989998501</v>
      </c>
      <c r="EH223" s="108">
        <f t="shared" si="267"/>
        <v>0</v>
      </c>
      <c r="EI223" s="108">
        <f t="shared" si="319"/>
        <v>0</v>
      </c>
      <c r="EJ223" s="108">
        <f t="shared" si="268"/>
        <v>0</v>
      </c>
      <c r="EK223" s="108">
        <f t="shared" si="269"/>
        <v>0</v>
      </c>
      <c r="EL223" s="108">
        <f>SUMIF('20.01'!$BF:$BF,$B:$B,'20.01'!$E:$E)</f>
        <v>0</v>
      </c>
      <c r="EM223" s="108">
        <f>SUMIF('20.01'!$BH:$BH,$B:$B,'20.01'!$E:$E)</f>
        <v>1140</v>
      </c>
      <c r="EO223" s="115">
        <v>0</v>
      </c>
      <c r="EP223" s="107">
        <v>3.4064225009844185</v>
      </c>
      <c r="EQ223" s="108">
        <f t="shared" si="320"/>
        <v>894.62999999999977</v>
      </c>
      <c r="ER223" s="107">
        <v>2.6059485402486358</v>
      </c>
      <c r="ES223" s="108">
        <f t="shared" si="270"/>
        <v>894.62999999999977</v>
      </c>
      <c r="ET223" s="107">
        <v>0</v>
      </c>
      <c r="EU223" s="108">
        <f t="shared" si="271"/>
        <v>0</v>
      </c>
      <c r="EV223" s="108">
        <f t="shared" si="326"/>
        <v>894.63</v>
      </c>
      <c r="EW223" s="108">
        <f t="shared" si="327"/>
        <v>894.63</v>
      </c>
      <c r="EX223" s="108">
        <f t="shared" si="272"/>
        <v>894.63</v>
      </c>
      <c r="EY223" s="108">
        <f t="shared" si="273"/>
        <v>894.63</v>
      </c>
      <c r="EZ223" s="108">
        <f t="shared" si="274"/>
        <v>894.63</v>
      </c>
      <c r="FA223" s="108">
        <f t="shared" si="275"/>
        <v>894.63</v>
      </c>
      <c r="FB223" s="108">
        <f t="shared" si="276"/>
        <v>894.63</v>
      </c>
      <c r="FC223" s="108">
        <f t="shared" si="277"/>
        <v>894.63</v>
      </c>
      <c r="FD223" s="108">
        <f t="shared" si="278"/>
        <v>894.63</v>
      </c>
      <c r="FE223" s="108">
        <f t="shared" si="279"/>
        <v>894.63</v>
      </c>
      <c r="FF223" s="108">
        <f t="shared" si="280"/>
        <v>894.63</v>
      </c>
      <c r="FG223" s="108">
        <f t="shared" si="281"/>
        <v>894.63</v>
      </c>
      <c r="FH223" s="108">
        <f t="shared" si="321"/>
        <v>894.62999999999977</v>
      </c>
      <c r="FI223" s="108">
        <v>0</v>
      </c>
    </row>
    <row r="224" spans="1:165" s="2" customFormat="1" ht="12" customHeight="1" x14ac:dyDescent="0.25">
      <c r="A224" s="22">
        <f t="shared" si="322"/>
        <v>219</v>
      </c>
      <c r="B224" s="10" t="s">
        <v>222</v>
      </c>
      <c r="C224" s="28">
        <v>2021</v>
      </c>
      <c r="D224" s="282"/>
      <c r="E224" s="126">
        <f t="shared" si="254"/>
        <v>5793.9</v>
      </c>
      <c r="F224" s="11">
        <f>SUMIF(Площади!$A:$A,$B:$B,Площади!$C:$C)</f>
        <v>5728.2</v>
      </c>
      <c r="G224" s="11">
        <f>SUMIF(Площади!$A:$A,$B:$B,Площади!$G:$G)</f>
        <v>65.7</v>
      </c>
      <c r="H224" s="11">
        <f>SUMIF(Площади!$A:$A,$B:$B,Площади!$F:$F)</f>
        <v>1583.5</v>
      </c>
      <c r="I224" s="124" t="s">
        <v>456</v>
      </c>
      <c r="J224" s="12">
        <v>32.07</v>
      </c>
      <c r="K224" s="26">
        <v>4.03</v>
      </c>
      <c r="L224" s="26">
        <v>5.61</v>
      </c>
      <c r="M224" s="26">
        <v>7.92</v>
      </c>
      <c r="N224" s="26">
        <v>5.4</v>
      </c>
      <c r="O224" s="26">
        <v>2.67</v>
      </c>
      <c r="P224" s="26">
        <v>1.54</v>
      </c>
      <c r="Q224" s="26">
        <v>4.9000000000000004</v>
      </c>
      <c r="R224" s="26">
        <v>0</v>
      </c>
      <c r="S224" s="35">
        <f t="shared" si="331"/>
        <v>33.352800000000002</v>
      </c>
      <c r="T224" s="33">
        <f t="shared" si="331"/>
        <v>4.1912000000000003</v>
      </c>
      <c r="U224" s="33">
        <f t="shared" si="331"/>
        <v>5.8344000000000005</v>
      </c>
      <c r="V224" s="33">
        <f t="shared" si="330"/>
        <v>8.2368000000000006</v>
      </c>
      <c r="W224" s="33">
        <f t="shared" si="330"/>
        <v>5.6160000000000005</v>
      </c>
      <c r="X224" s="33">
        <f t="shared" si="330"/>
        <v>2.7767999999999997</v>
      </c>
      <c r="Y224" s="33">
        <f t="shared" si="249"/>
        <v>1.6016000000000001</v>
      </c>
      <c r="Z224" s="33">
        <f t="shared" si="249"/>
        <v>5.0960000000000001</v>
      </c>
      <c r="AA224" s="33">
        <f t="shared" si="249"/>
        <v>0</v>
      </c>
      <c r="AB224" s="36"/>
      <c r="AC224" s="36"/>
      <c r="AD224" s="122" t="s">
        <v>396</v>
      </c>
      <c r="AE224" s="37">
        <v>3</v>
      </c>
      <c r="AF224" s="38" t="s">
        <v>395</v>
      </c>
      <c r="AG224" s="282"/>
      <c r="AH224" s="26">
        <v>34.24</v>
      </c>
      <c r="AI224" s="26">
        <v>34.24</v>
      </c>
      <c r="AJ224" s="26">
        <v>2190</v>
      </c>
      <c r="AK224" s="26">
        <v>35.89</v>
      </c>
      <c r="AL224" s="26">
        <v>4.1500000000000004</v>
      </c>
      <c r="AM224" s="282"/>
      <c r="AN224" s="15">
        <v>1.2E-2</v>
      </c>
      <c r="AO224" s="15">
        <v>1.2E-2</v>
      </c>
      <c r="AP224" s="16">
        <f t="shared" si="282"/>
        <v>7.1880000000000002E-4</v>
      </c>
      <c r="AQ224" s="15">
        <f t="shared" si="283"/>
        <v>2.4E-2</v>
      </c>
      <c r="AR224" s="15">
        <v>3.23</v>
      </c>
      <c r="AS224" s="282"/>
      <c r="AT224" s="13">
        <f t="shared" si="284"/>
        <v>19.001999999999999</v>
      </c>
      <c r="AU224" s="13">
        <f t="shared" si="285"/>
        <v>19.001999999999999</v>
      </c>
      <c r="AV224" s="13">
        <f t="shared" si="286"/>
        <v>1.1382198000000001</v>
      </c>
      <c r="AW224" s="13">
        <f t="shared" si="287"/>
        <v>38.003999999999998</v>
      </c>
      <c r="AX224" s="13">
        <f t="shared" si="288"/>
        <v>5114.7049999999999</v>
      </c>
      <c r="AY224" s="26">
        <f t="shared" si="289"/>
        <v>0.11229542795008544</v>
      </c>
      <c r="AZ224" s="26">
        <f t="shared" si="290"/>
        <v>0.11229542795008544</v>
      </c>
      <c r="BA224" s="26">
        <f t="shared" si="291"/>
        <v>0.4302285786775748</v>
      </c>
      <c r="BB224" s="26">
        <f t="shared" si="292"/>
        <v>0.23541372132760319</v>
      </c>
      <c r="BC224" s="26">
        <f t="shared" si="293"/>
        <v>3.6635126167175827</v>
      </c>
      <c r="BD224" s="282"/>
      <c r="BE224" s="108">
        <f t="shared" si="294"/>
        <v>88289.886278483988</v>
      </c>
      <c r="BF224" s="108">
        <f t="shared" si="295"/>
        <v>88289.886278483988</v>
      </c>
      <c r="BG224" s="108">
        <f t="shared" si="255"/>
        <v>29943.492799242416</v>
      </c>
      <c r="BH224" s="108">
        <f t="shared" si="256"/>
        <v>4979.6479888522335</v>
      </c>
      <c r="BI224" s="108">
        <f t="shared" si="257"/>
        <v>1776.3213428897461</v>
      </c>
      <c r="BJ224" s="108">
        <f t="shared" si="328"/>
        <v>12996.504147499603</v>
      </c>
      <c r="BK224" s="108">
        <f>SUMIF('20.01'!$K:$K,$B:$B,'20.01'!$E:$E)</f>
        <v>38593.919999999998</v>
      </c>
      <c r="BL224" s="108">
        <f t="shared" si="296"/>
        <v>0</v>
      </c>
      <c r="BM224" s="108">
        <f>SUMIF('20.01'!$AI:$AI,$B:$B,'20.01'!$E:$E)</f>
        <v>0</v>
      </c>
      <c r="BN224" s="108">
        <f>SUMIF('20.01'!$L:$L,$B:$B,'20.01'!$E:$E)</f>
        <v>0</v>
      </c>
      <c r="BO224" s="108">
        <f>SUMIF('20.01'!$M:$M,$B:$B,'20.01'!$E:$E)</f>
        <v>0</v>
      </c>
      <c r="BP224" s="108">
        <f>SUMIF('20.01'!$N:$N,$B:$B,'20.01'!$E:$E)</f>
        <v>0</v>
      </c>
      <c r="BQ224" s="108">
        <f>SUMIF('20.01'!$O:$O,$B:$B,'20.01'!$E:$E)</f>
        <v>0</v>
      </c>
      <c r="BR224" s="108">
        <f>SUMIF('20.01'!$T:$T,$B:$B,'20.01'!$E:$E)</f>
        <v>0</v>
      </c>
      <c r="BS224" s="108">
        <f>SUMIF('20.01'!$AT:$AT,$B:$B,'20.01'!$E:$E)</f>
        <v>0</v>
      </c>
      <c r="BT224" s="108">
        <f>SUMIF('20.01'!$AO:$AO,$B:$B,'20.01'!$E:$E)</f>
        <v>0</v>
      </c>
      <c r="BU224" s="108">
        <f t="shared" si="297"/>
        <v>0</v>
      </c>
      <c r="BV224" s="108">
        <f>SUMIF('20.01'!$AE:$AE,$B:$B,'20.01'!$E:$E)</f>
        <v>0</v>
      </c>
      <c r="BW224" s="108">
        <f>SUMIF('20.01'!$AF:$AF,$B:$B,'20.01'!$E:$E)</f>
        <v>0</v>
      </c>
      <c r="BX224" s="108">
        <f>SUMIF('20.01'!$AG:$AG,$B:$B,'20.01'!$E:$E)</f>
        <v>0</v>
      </c>
      <c r="BY224" s="108">
        <f t="shared" si="298"/>
        <v>0</v>
      </c>
      <c r="BZ224" s="108">
        <f>SUMIF('20.01'!$AH:$AH,$B:$B,'20.01'!$E:$E)</f>
        <v>0</v>
      </c>
      <c r="CA224" s="108">
        <f>SUMIF('20.01'!$AP:$AP,$B:$B,'20.01'!$E:$E)</f>
        <v>0</v>
      </c>
      <c r="CB224" s="108">
        <f>SUMIF('20.01'!$AD:$AD,$B:$B,'20.01'!$E:$E)</f>
        <v>0</v>
      </c>
      <c r="CC224" s="108">
        <f t="shared" si="299"/>
        <v>0</v>
      </c>
      <c r="CD224" s="108">
        <f>SUMIF('20.01'!$Z:$Z,$B:$B,'20.01'!$E:$E)</f>
        <v>0</v>
      </c>
      <c r="CE224" s="108">
        <f>SUMIF('20.01'!$S:$S,$B:$B,'20.01'!$E:$E)</f>
        <v>0</v>
      </c>
      <c r="CF224" s="108">
        <f t="shared" si="300"/>
        <v>0</v>
      </c>
      <c r="CG224" s="108">
        <f>SUMIF('20.01'!$AJ:$AJ,$B:$B,'20.01'!$E:$E)</f>
        <v>0</v>
      </c>
      <c r="CH224" s="108">
        <f>SUMIF('20.01'!$AL:$AL,$B:$B,'20.01'!$E:$E)</f>
        <v>0</v>
      </c>
      <c r="CI224" s="108">
        <f>SUMIF('20.01'!$AM:$AM,$B:$B,'20.01'!$E:$E)</f>
        <v>0</v>
      </c>
      <c r="CJ224" s="108">
        <f>SUMIF('20.01'!$W:$W,$B:$B,'20.01'!$E:$E)</f>
        <v>0</v>
      </c>
      <c r="CK224" s="108">
        <f>SUMIF('20.01'!$AR:$AR,$B:$B,'20.01'!$E:$E)</f>
        <v>0</v>
      </c>
      <c r="CL224" s="108">
        <f t="shared" si="301"/>
        <v>0</v>
      </c>
      <c r="CM224" s="108">
        <f>SUMIF('20.01'!$P:$P,$B:$B,'20.01'!$E:$E)</f>
        <v>0</v>
      </c>
      <c r="CN224" s="108">
        <f>SUMIF('20.01'!$Q:$Q,$B:$B,'20.01'!$E:$E)</f>
        <v>0</v>
      </c>
      <c r="CO224" s="108">
        <f>SUMIF('20.01'!$AK:$AK,$B:$B,'20.01'!$E:$E)</f>
        <v>0</v>
      </c>
      <c r="CP224" s="108">
        <f>SUMIF('20.01'!$U:$U,$B:$B,'20.01'!$E:$E)</f>
        <v>0</v>
      </c>
      <c r="CQ224" s="108">
        <f>SUMIF('20.01'!$R:$R,$B:$B,'20.01'!$E:$E)</f>
        <v>0</v>
      </c>
      <c r="CR224" s="108">
        <f>SUMIF('20.01'!$V:$V,$B:$B,'20.01'!$E:$E)</f>
        <v>0</v>
      </c>
      <c r="CS224" s="108">
        <f t="shared" si="302"/>
        <v>0</v>
      </c>
      <c r="CT224" s="108">
        <f>SUMIF('20.01'!$AQ:$AQ,$B:$B,'20.01'!$E:$E)</f>
        <v>0</v>
      </c>
      <c r="CU224" s="108">
        <f>SUMIF('20.01'!$AC:$AC,$B:$B,'20.01'!$E:$E)</f>
        <v>0</v>
      </c>
      <c r="CV224" s="108">
        <f>SUMIF('20.01'!$AS:$AS,$B:$B,'20.01'!$E:$E)</f>
        <v>0</v>
      </c>
      <c r="CW224" s="108">
        <f t="shared" si="303"/>
        <v>0</v>
      </c>
      <c r="CX224" s="108">
        <f>SUMIF('20.01'!$AB:$AB,$B:$B,'20.01'!$E:$E)</f>
        <v>0</v>
      </c>
      <c r="CY224" s="108">
        <f>SUMIF('20.01'!$AA:$AA,$B:$B,'20.01'!$E:$E)</f>
        <v>0</v>
      </c>
      <c r="CZ224" s="108">
        <f>SUMIF('20.01'!$AN:$AN,$B:$B,'20.01'!$E:$E)</f>
        <v>0</v>
      </c>
      <c r="DA224" s="108">
        <f>SUMIF('20.01'!$X:$X,$B:$B,'20.01'!$E:$E)</f>
        <v>0</v>
      </c>
      <c r="DB224" s="108">
        <f>SUMIF('20.01'!$Y:$Y,$B:$B,'20.01'!$E:$E)</f>
        <v>0</v>
      </c>
      <c r="DC224" s="108">
        <f t="shared" si="304"/>
        <v>0</v>
      </c>
      <c r="DD224" s="127">
        <f t="shared" si="305"/>
        <v>884725.27409449383</v>
      </c>
      <c r="DE224" s="127">
        <f t="shared" si="329"/>
        <v>788902.65629734437</v>
      </c>
      <c r="DF224" s="127">
        <f t="shared" si="306"/>
        <v>897.30764763534808</v>
      </c>
      <c r="DG224" s="127">
        <f t="shared" si="258"/>
        <v>411.08418070391252</v>
      </c>
      <c r="DH224" s="127">
        <f t="shared" si="259"/>
        <v>486.2234669314355</v>
      </c>
      <c r="DI224" s="108">
        <f>SUMIF('20.01'!$AZ:$AZ,$B:$B,'20.01'!$E:$E)+FH224*$DI$249</f>
        <v>575.75727007839407</v>
      </c>
      <c r="DJ224" s="108">
        <f>SUMIF('20.01'!$AY:$AY,$B:$B,'20.01'!$E:$E)</f>
        <v>0</v>
      </c>
      <c r="DK224" s="108">
        <f t="shared" si="260"/>
        <v>826.90879353559239</v>
      </c>
      <c r="DL224" s="108">
        <f>SUMIF('20.01'!$AX:$AX,$B:$B,'20.01'!$E:$E)</f>
        <v>0</v>
      </c>
      <c r="DM224" s="108">
        <f t="shared" si="261"/>
        <v>92694.913042984204</v>
      </c>
      <c r="DN224" s="108">
        <f>SUMIF('20.01'!$BA:$BA,$B:$B,'20.01'!$E:$E)</f>
        <v>0</v>
      </c>
      <c r="DO224" s="108">
        <f t="shared" si="262"/>
        <v>827.73104291597258</v>
      </c>
      <c r="DP224" s="108">
        <f>SUMIF('20.01'!$AW:$AW,$B:$B,'20.01'!$E:$E)</f>
        <v>0</v>
      </c>
      <c r="DQ224" s="108">
        <f t="shared" si="307"/>
        <v>438662.47129672643</v>
      </c>
      <c r="DR224" s="108">
        <f t="shared" si="308"/>
        <v>363236.41764938517</v>
      </c>
      <c r="DS224" s="108">
        <f t="shared" si="263"/>
        <v>116814.155130239</v>
      </c>
      <c r="DT224" s="108">
        <f t="shared" si="264"/>
        <v>246422.26251914614</v>
      </c>
      <c r="DU224" s="108">
        <f t="shared" si="309"/>
        <v>61660.803082378057</v>
      </c>
      <c r="DV224" s="108">
        <f t="shared" si="310"/>
        <v>36610.26473746726</v>
      </c>
      <c r="DW224" s="108">
        <f t="shared" si="311"/>
        <v>25050.538344910798</v>
      </c>
      <c r="DX224" s="108">
        <f t="shared" si="312"/>
        <v>5190.5862552128101</v>
      </c>
      <c r="DY224" s="108">
        <f t="shared" si="313"/>
        <v>3056.5750299996439</v>
      </c>
      <c r="DZ224" s="108">
        <f t="shared" si="314"/>
        <v>2134.0112252131662</v>
      </c>
      <c r="EA224" s="108">
        <f t="shared" si="315"/>
        <v>4105.4582662626499</v>
      </c>
      <c r="EB224" s="108">
        <f t="shared" si="316"/>
        <v>324.04080648024922</v>
      </c>
      <c r="EC224" s="108">
        <f t="shared" si="317"/>
        <v>4145.165237007458</v>
      </c>
      <c r="ED224" s="108">
        <f t="shared" si="325"/>
        <v>74625.647157301049</v>
      </c>
      <c r="EE224" s="108">
        <f t="shared" si="265"/>
        <v>442995.55965697556</v>
      </c>
      <c r="EF224" s="108">
        <f t="shared" si="318"/>
        <v>239217.60221476681</v>
      </c>
      <c r="EG224" s="108">
        <f t="shared" si="266"/>
        <v>203777.95744220875</v>
      </c>
      <c r="EH224" s="108">
        <f t="shared" si="267"/>
        <v>0</v>
      </c>
      <c r="EI224" s="108">
        <f t="shared" si="319"/>
        <v>268452.00552080572</v>
      </c>
      <c r="EJ224" s="108">
        <f t="shared" si="268"/>
        <v>35033.393119133536</v>
      </c>
      <c r="EK224" s="108">
        <f t="shared" si="269"/>
        <v>103.72240167218543</v>
      </c>
      <c r="EL224" s="108">
        <f>SUMIF('20.01'!$BF:$BF,$B:$B,'20.01'!$E:$E)+('20.01'!E649/6*3)</f>
        <v>233314.89</v>
      </c>
      <c r="EM224" s="108">
        <f>SUMIF('20.01'!$BH:$BH,$B:$B,'20.01'!$E:$E)</f>
        <v>0</v>
      </c>
      <c r="EO224" s="115">
        <v>1.5234166523295518E-3</v>
      </c>
      <c r="EP224" s="107">
        <v>3.4821199259802382</v>
      </c>
      <c r="EQ224" s="108">
        <f t="shared" si="320"/>
        <v>5793.9000000000005</v>
      </c>
      <c r="ER224" s="107">
        <v>2.6638681610278971</v>
      </c>
      <c r="ES224" s="108">
        <f t="shared" si="270"/>
        <v>5793.9000000000005</v>
      </c>
      <c r="ET224" s="107">
        <v>0</v>
      </c>
      <c r="EU224" s="108">
        <f t="shared" si="271"/>
        <v>0</v>
      </c>
      <c r="EV224" s="108">
        <f t="shared" si="326"/>
        <v>5793.9</v>
      </c>
      <c r="EW224" s="108">
        <f t="shared" si="327"/>
        <v>5793.9</v>
      </c>
      <c r="EX224" s="108">
        <f t="shared" si="272"/>
        <v>5793.9</v>
      </c>
      <c r="EY224" s="108">
        <f t="shared" si="273"/>
        <v>5793.9</v>
      </c>
      <c r="EZ224" s="108">
        <f t="shared" si="274"/>
        <v>5793.9</v>
      </c>
      <c r="FA224" s="108">
        <f t="shared" si="275"/>
        <v>5793.9</v>
      </c>
      <c r="FB224" s="108">
        <f t="shared" si="276"/>
        <v>5793.9</v>
      </c>
      <c r="FC224" s="108">
        <f t="shared" si="277"/>
        <v>5793.9</v>
      </c>
      <c r="FD224" s="108">
        <f t="shared" si="278"/>
        <v>5793.9</v>
      </c>
      <c r="FE224" s="108">
        <f t="shared" si="279"/>
        <v>5793.9</v>
      </c>
      <c r="FF224" s="108">
        <f t="shared" si="280"/>
        <v>5793.9</v>
      </c>
      <c r="FG224" s="108">
        <f t="shared" si="281"/>
        <v>5793.9</v>
      </c>
      <c r="FH224" s="108">
        <f t="shared" si="321"/>
        <v>5793.9000000000005</v>
      </c>
      <c r="FI224" s="108">
        <v>0</v>
      </c>
    </row>
    <row r="225" spans="1:165" s="2" customFormat="1" ht="12" customHeight="1" x14ac:dyDescent="0.25">
      <c r="A225" s="22">
        <f t="shared" si="322"/>
        <v>220</v>
      </c>
      <c r="B225" s="10" t="s">
        <v>223</v>
      </c>
      <c r="C225" s="28">
        <v>2021</v>
      </c>
      <c r="D225" s="282"/>
      <c r="E225" s="126">
        <f t="shared" si="254"/>
        <v>2479.9</v>
      </c>
      <c r="F225" s="11">
        <f>SUMIF(Площади!$A:$A,$B:$B,Площади!$C:$C)</f>
        <v>2479.9</v>
      </c>
      <c r="G225" s="11">
        <f>SUMIF(Площади!$A:$A,$B:$B,Площади!$G:$G)</f>
        <v>0</v>
      </c>
      <c r="H225" s="11">
        <f>SUMIF(Площади!$A:$A,$B:$B,Площади!$F:$F)</f>
        <v>255</v>
      </c>
      <c r="I225" s="124" t="s">
        <v>456</v>
      </c>
      <c r="J225" s="12">
        <v>23.45</v>
      </c>
      <c r="K225" s="26">
        <v>4.32</v>
      </c>
      <c r="L225" s="26">
        <v>4.8899999999999997</v>
      </c>
      <c r="M225" s="26">
        <v>7.16</v>
      </c>
      <c r="N225" s="26">
        <v>4.1900000000000004</v>
      </c>
      <c r="O225" s="26">
        <v>2.67</v>
      </c>
      <c r="P225" s="26">
        <v>0</v>
      </c>
      <c r="Q225" s="26">
        <v>0</v>
      </c>
      <c r="R225" s="26">
        <v>0.22</v>
      </c>
      <c r="S225" s="35">
        <f t="shared" si="331"/>
        <v>24.387999999999998</v>
      </c>
      <c r="T225" s="33">
        <f t="shared" si="331"/>
        <v>4.4927999999999999</v>
      </c>
      <c r="U225" s="33">
        <f t="shared" si="331"/>
        <v>5.0855999999999995</v>
      </c>
      <c r="V225" s="33">
        <f t="shared" si="330"/>
        <v>7.4464000000000006</v>
      </c>
      <c r="W225" s="33">
        <f t="shared" si="330"/>
        <v>4.3576000000000006</v>
      </c>
      <c r="X225" s="33">
        <f t="shared" si="330"/>
        <v>2.7767999999999997</v>
      </c>
      <c r="Y225" s="33">
        <f t="shared" si="249"/>
        <v>0</v>
      </c>
      <c r="Z225" s="33">
        <f t="shared" si="249"/>
        <v>0</v>
      </c>
      <c r="AA225" s="33">
        <f t="shared" si="249"/>
        <v>0.2288</v>
      </c>
      <c r="AB225" s="36"/>
      <c r="AC225" s="36"/>
      <c r="AD225" s="122" t="s">
        <v>396</v>
      </c>
      <c r="AE225" s="37">
        <v>0</v>
      </c>
      <c r="AF225" s="38" t="s">
        <v>396</v>
      </c>
      <c r="AG225" s="282"/>
      <c r="AH225" s="26">
        <v>34.24</v>
      </c>
      <c r="AI225" s="26">
        <v>34.24</v>
      </c>
      <c r="AJ225" s="26">
        <v>2190</v>
      </c>
      <c r="AK225" s="26">
        <v>35.89</v>
      </c>
      <c r="AL225" s="26">
        <v>4.1500000000000004</v>
      </c>
      <c r="AM225" s="282"/>
      <c r="AN225" s="15">
        <v>1.2999999999999999E-2</v>
      </c>
      <c r="AO225" s="15">
        <v>1.2999999999999999E-2</v>
      </c>
      <c r="AP225" s="16">
        <f t="shared" si="282"/>
        <v>7.7870000000000001E-4</v>
      </c>
      <c r="AQ225" s="15">
        <f t="shared" si="283"/>
        <v>2.5999999999999999E-2</v>
      </c>
      <c r="AR225" s="15">
        <v>0.68300000000000005</v>
      </c>
      <c r="AS225" s="282"/>
      <c r="AT225" s="13">
        <f t="shared" si="284"/>
        <v>3.3149999999999999</v>
      </c>
      <c r="AU225" s="13">
        <f t="shared" si="285"/>
        <v>3.3149999999999999</v>
      </c>
      <c r="AV225" s="13">
        <f t="shared" si="286"/>
        <v>0.19856850000000001</v>
      </c>
      <c r="AW225" s="13">
        <f t="shared" si="287"/>
        <v>6.63</v>
      </c>
      <c r="AX225" s="13">
        <f t="shared" si="288"/>
        <v>174.16500000000002</v>
      </c>
      <c r="AY225" s="26">
        <f t="shared" si="289"/>
        <v>4.5770232670672206E-2</v>
      </c>
      <c r="AZ225" s="26">
        <f t="shared" si="290"/>
        <v>4.5770232670672206E-2</v>
      </c>
      <c r="BA225" s="26">
        <f t="shared" si="291"/>
        <v>0.17535586717206339</v>
      </c>
      <c r="BB225" s="26">
        <f t="shared" si="292"/>
        <v>9.5951731924674377E-2</v>
      </c>
      <c r="BC225" s="26">
        <f t="shared" si="293"/>
        <v>0.29145721601677493</v>
      </c>
      <c r="BD225" s="282"/>
      <c r="BE225" s="108">
        <f t="shared" si="294"/>
        <v>26682.503931033065</v>
      </c>
      <c r="BF225" s="108">
        <f t="shared" si="295"/>
        <v>26682.503931033065</v>
      </c>
      <c r="BG225" s="108">
        <f t="shared" si="255"/>
        <v>12816.387544286452</v>
      </c>
      <c r="BH225" s="108">
        <f t="shared" si="256"/>
        <v>2131.384567830763</v>
      </c>
      <c r="BI225" s="108">
        <f t="shared" si="257"/>
        <v>760.29950434634395</v>
      </c>
      <c r="BJ225" s="108">
        <f t="shared" si="328"/>
        <v>5562.7523145695077</v>
      </c>
      <c r="BK225" s="108">
        <f>SUMIF('20.01'!$K:$K,$B:$B,'20.01'!$E:$E)</f>
        <v>5411.68</v>
      </c>
      <c r="BL225" s="108">
        <f t="shared" si="296"/>
        <v>0</v>
      </c>
      <c r="BM225" s="108">
        <f>SUMIF('20.01'!$AI:$AI,$B:$B,'20.01'!$E:$E)</f>
        <v>0</v>
      </c>
      <c r="BN225" s="108">
        <f>SUMIF('20.01'!$L:$L,$B:$B,'20.01'!$E:$E)</f>
        <v>0</v>
      </c>
      <c r="BO225" s="108">
        <f>SUMIF('20.01'!$M:$M,$B:$B,'20.01'!$E:$E)</f>
        <v>0</v>
      </c>
      <c r="BP225" s="108">
        <f>SUMIF('20.01'!$N:$N,$B:$B,'20.01'!$E:$E)</f>
        <v>0</v>
      </c>
      <c r="BQ225" s="108">
        <f>SUMIF('20.01'!$O:$O,$B:$B,'20.01'!$E:$E)</f>
        <v>0</v>
      </c>
      <c r="BR225" s="108">
        <f>SUMIF('20.01'!$T:$T,$B:$B,'20.01'!$E:$E)</f>
        <v>0</v>
      </c>
      <c r="BS225" s="108">
        <f>SUMIF('20.01'!$AT:$AT,$B:$B,'20.01'!$E:$E)</f>
        <v>0</v>
      </c>
      <c r="BT225" s="108">
        <f>SUMIF('20.01'!$AO:$AO,$B:$B,'20.01'!$E:$E)</f>
        <v>0</v>
      </c>
      <c r="BU225" s="108">
        <f t="shared" si="297"/>
        <v>0</v>
      </c>
      <c r="BV225" s="108">
        <f>SUMIF('20.01'!$AE:$AE,$B:$B,'20.01'!$E:$E)</f>
        <v>0</v>
      </c>
      <c r="BW225" s="108">
        <f>SUMIF('20.01'!$AF:$AF,$B:$B,'20.01'!$E:$E)</f>
        <v>0</v>
      </c>
      <c r="BX225" s="108">
        <f>SUMIF('20.01'!$AG:$AG,$B:$B,'20.01'!$E:$E)</f>
        <v>0</v>
      </c>
      <c r="BY225" s="108">
        <f t="shared" si="298"/>
        <v>0</v>
      </c>
      <c r="BZ225" s="108">
        <f>SUMIF('20.01'!$AH:$AH,$B:$B,'20.01'!$E:$E)</f>
        <v>0</v>
      </c>
      <c r="CA225" s="108">
        <f>SUMIF('20.01'!$AP:$AP,$B:$B,'20.01'!$E:$E)</f>
        <v>0</v>
      </c>
      <c r="CB225" s="108">
        <f>SUMIF('20.01'!$AD:$AD,$B:$B,'20.01'!$E:$E)</f>
        <v>0</v>
      </c>
      <c r="CC225" s="108">
        <f t="shared" si="299"/>
        <v>0</v>
      </c>
      <c r="CD225" s="108">
        <f>SUMIF('20.01'!$Z:$Z,$B:$B,'20.01'!$E:$E)</f>
        <v>0</v>
      </c>
      <c r="CE225" s="108">
        <f>SUMIF('20.01'!$S:$S,$B:$B,'20.01'!$E:$E)</f>
        <v>0</v>
      </c>
      <c r="CF225" s="108">
        <f t="shared" si="300"/>
        <v>0</v>
      </c>
      <c r="CG225" s="108">
        <f>SUMIF('20.01'!$AJ:$AJ,$B:$B,'20.01'!$E:$E)</f>
        <v>0</v>
      </c>
      <c r="CH225" s="108">
        <f>SUMIF('20.01'!$AL:$AL,$B:$B,'20.01'!$E:$E)</f>
        <v>0</v>
      </c>
      <c r="CI225" s="108">
        <f>SUMIF('20.01'!$AM:$AM,$B:$B,'20.01'!$E:$E)</f>
        <v>0</v>
      </c>
      <c r="CJ225" s="108">
        <f>SUMIF('20.01'!$W:$W,$B:$B,'20.01'!$E:$E)</f>
        <v>0</v>
      </c>
      <c r="CK225" s="108">
        <f>SUMIF('20.01'!$AR:$AR,$B:$B,'20.01'!$E:$E)</f>
        <v>0</v>
      </c>
      <c r="CL225" s="108">
        <f t="shared" si="301"/>
        <v>0</v>
      </c>
      <c r="CM225" s="108">
        <f>SUMIF('20.01'!$P:$P,$B:$B,'20.01'!$E:$E)</f>
        <v>0</v>
      </c>
      <c r="CN225" s="108">
        <f>SUMIF('20.01'!$Q:$Q,$B:$B,'20.01'!$E:$E)</f>
        <v>0</v>
      </c>
      <c r="CO225" s="108">
        <f>SUMIF('20.01'!$AK:$AK,$B:$B,'20.01'!$E:$E)</f>
        <v>0</v>
      </c>
      <c r="CP225" s="108">
        <f>SUMIF('20.01'!$U:$U,$B:$B,'20.01'!$E:$E)</f>
        <v>0</v>
      </c>
      <c r="CQ225" s="108">
        <f>SUMIF('20.01'!$R:$R,$B:$B,'20.01'!$E:$E)</f>
        <v>0</v>
      </c>
      <c r="CR225" s="108">
        <f>SUMIF('20.01'!$V:$V,$B:$B,'20.01'!$E:$E)</f>
        <v>0</v>
      </c>
      <c r="CS225" s="108">
        <f t="shared" si="302"/>
        <v>0</v>
      </c>
      <c r="CT225" s="108">
        <f>SUMIF('20.01'!$AQ:$AQ,$B:$B,'20.01'!$E:$E)</f>
        <v>0</v>
      </c>
      <c r="CU225" s="108">
        <f>SUMIF('20.01'!$AC:$AC,$B:$B,'20.01'!$E:$E)</f>
        <v>0</v>
      </c>
      <c r="CV225" s="108">
        <f>SUMIF('20.01'!$AS:$AS,$B:$B,'20.01'!$E:$E)</f>
        <v>0</v>
      </c>
      <c r="CW225" s="108">
        <f t="shared" si="303"/>
        <v>0</v>
      </c>
      <c r="CX225" s="108">
        <f>SUMIF('20.01'!$AB:$AB,$B:$B,'20.01'!$E:$E)</f>
        <v>0</v>
      </c>
      <c r="CY225" s="108">
        <f>SUMIF('20.01'!$AA:$AA,$B:$B,'20.01'!$E:$E)</f>
        <v>0</v>
      </c>
      <c r="CZ225" s="108">
        <f>SUMIF('20.01'!$AN:$AN,$B:$B,'20.01'!$E:$E)</f>
        <v>0</v>
      </c>
      <c r="DA225" s="108">
        <f>SUMIF('20.01'!$X:$X,$B:$B,'20.01'!$E:$E)</f>
        <v>0</v>
      </c>
      <c r="DB225" s="108">
        <f>SUMIF('20.01'!$Y:$Y,$B:$B,'20.01'!$E:$E)</f>
        <v>0</v>
      </c>
      <c r="DC225" s="108">
        <f t="shared" si="304"/>
        <v>0</v>
      </c>
      <c r="DD225" s="127">
        <f t="shared" si="305"/>
        <v>378679.33641017898</v>
      </c>
      <c r="DE225" s="127">
        <f t="shared" si="329"/>
        <v>337665.42352332367</v>
      </c>
      <c r="DF225" s="127">
        <f t="shared" si="306"/>
        <v>384.06483290545225</v>
      </c>
      <c r="DG225" s="127">
        <f t="shared" si="258"/>
        <v>175.95189073467486</v>
      </c>
      <c r="DH225" s="127">
        <f t="shared" si="259"/>
        <v>208.11294217077739</v>
      </c>
      <c r="DI225" s="108">
        <f>SUMIF('20.01'!$AZ:$AZ,$B:$B,'20.01'!$E:$E)+FH225*$DI$249</f>
        <v>246.4351221228205</v>
      </c>
      <c r="DJ225" s="108">
        <f>SUMIF('20.01'!$AY:$AY,$B:$B,'20.01'!$E:$E)</f>
        <v>0</v>
      </c>
      <c r="DK225" s="108">
        <f t="shared" si="260"/>
        <v>353.93277707397709</v>
      </c>
      <c r="DL225" s="108">
        <f>SUMIF('20.01'!$AX:$AX,$B:$B,'20.01'!$E:$E)</f>
        <v>0</v>
      </c>
      <c r="DM225" s="108">
        <f t="shared" si="261"/>
        <v>39675.195439219962</v>
      </c>
      <c r="DN225" s="108">
        <f>SUMIF('20.01'!$BA:$BA,$B:$B,'20.01'!$E:$E)</f>
        <v>0</v>
      </c>
      <c r="DO225" s="108">
        <f t="shared" si="262"/>
        <v>354.28471553311596</v>
      </c>
      <c r="DP225" s="108">
        <f>SUMIF('20.01'!$AW:$AW,$B:$B,'20.01'!$E:$E)</f>
        <v>0</v>
      </c>
      <c r="DQ225" s="108">
        <f t="shared" si="307"/>
        <v>187755.92650352122</v>
      </c>
      <c r="DR225" s="108">
        <f t="shared" si="308"/>
        <v>155472.13312772231</v>
      </c>
      <c r="DS225" s="108">
        <f t="shared" si="263"/>
        <v>49998.692298362024</v>
      </c>
      <c r="DT225" s="108">
        <f t="shared" si="264"/>
        <v>105473.44082936029</v>
      </c>
      <c r="DU225" s="108">
        <f t="shared" si="309"/>
        <v>26392.002893386038</v>
      </c>
      <c r="DV225" s="108">
        <f t="shared" si="310"/>
        <v>15669.89342626643</v>
      </c>
      <c r="DW225" s="108">
        <f t="shared" si="311"/>
        <v>10722.109467119608</v>
      </c>
      <c r="DX225" s="108">
        <f t="shared" si="312"/>
        <v>2221.6701797238907</v>
      </c>
      <c r="DY225" s="108">
        <f t="shared" si="313"/>
        <v>1308.2725654388439</v>
      </c>
      <c r="DZ225" s="108">
        <f t="shared" si="314"/>
        <v>913.39761428504664</v>
      </c>
      <c r="EA225" s="108">
        <f t="shared" si="315"/>
        <v>1757.2146489419472</v>
      </c>
      <c r="EB225" s="108">
        <f t="shared" si="316"/>
        <v>138.69566198767154</v>
      </c>
      <c r="EC225" s="108">
        <f t="shared" si="317"/>
        <v>1774.2099917594016</v>
      </c>
      <c r="ED225" s="108">
        <f t="shared" si="325"/>
        <v>31941.204091439427</v>
      </c>
      <c r="EE225" s="108">
        <f t="shared" si="265"/>
        <v>189610.57118578744</v>
      </c>
      <c r="EF225" s="108">
        <f t="shared" si="318"/>
        <v>102389.70844032522</v>
      </c>
      <c r="EG225" s="108">
        <f t="shared" si="266"/>
        <v>87220.862745462218</v>
      </c>
      <c r="EH225" s="108">
        <f t="shared" si="267"/>
        <v>0</v>
      </c>
      <c r="EI225" s="108">
        <f t="shared" si="319"/>
        <v>0</v>
      </c>
      <c r="EJ225" s="108">
        <f t="shared" si="268"/>
        <v>0</v>
      </c>
      <c r="EK225" s="108">
        <f t="shared" si="269"/>
        <v>0</v>
      </c>
      <c r="EL225" s="108">
        <f>SUMIF('20.01'!$BF:$BF,$B:$B,'20.01'!$E:$E)</f>
        <v>0</v>
      </c>
      <c r="EM225" s="108">
        <f>SUMIF('20.01'!$BH:$BH,$B:$B,'20.01'!$E:$E)</f>
        <v>5700</v>
      </c>
      <c r="EO225" s="115">
        <v>0</v>
      </c>
      <c r="EP225" s="107">
        <v>3.4064198607813947</v>
      </c>
      <c r="EQ225" s="108">
        <f t="shared" si="320"/>
        <v>2479.9000000000005</v>
      </c>
      <c r="ER225" s="107">
        <v>2.6059557558443651</v>
      </c>
      <c r="ES225" s="108">
        <f t="shared" si="270"/>
        <v>2479.9000000000005</v>
      </c>
      <c r="ET225" s="107">
        <v>0</v>
      </c>
      <c r="EU225" s="108">
        <f t="shared" si="271"/>
        <v>0</v>
      </c>
      <c r="EV225" s="108">
        <f t="shared" si="326"/>
        <v>2479.9</v>
      </c>
      <c r="EW225" s="108">
        <f t="shared" si="327"/>
        <v>2479.9</v>
      </c>
      <c r="EX225" s="108">
        <f t="shared" si="272"/>
        <v>2479.9</v>
      </c>
      <c r="EY225" s="108">
        <f t="shared" si="273"/>
        <v>2479.9</v>
      </c>
      <c r="EZ225" s="108">
        <f t="shared" si="274"/>
        <v>2479.9</v>
      </c>
      <c r="FA225" s="108">
        <f t="shared" si="275"/>
        <v>2479.9</v>
      </c>
      <c r="FB225" s="108">
        <f t="shared" si="276"/>
        <v>2479.9</v>
      </c>
      <c r="FC225" s="108">
        <f t="shared" si="277"/>
        <v>2479.9</v>
      </c>
      <c r="FD225" s="108">
        <f t="shared" si="278"/>
        <v>2479.9</v>
      </c>
      <c r="FE225" s="108">
        <f t="shared" si="279"/>
        <v>2479.9</v>
      </c>
      <c r="FF225" s="108">
        <f t="shared" si="280"/>
        <v>2479.9</v>
      </c>
      <c r="FG225" s="108">
        <f t="shared" si="281"/>
        <v>2479.9</v>
      </c>
      <c r="FH225" s="108">
        <f t="shared" si="321"/>
        <v>2479.9000000000005</v>
      </c>
      <c r="FI225" s="108">
        <v>0</v>
      </c>
    </row>
    <row r="226" spans="1:165" s="2" customFormat="1" ht="12" customHeight="1" x14ac:dyDescent="0.25">
      <c r="A226" s="22">
        <f t="shared" si="322"/>
        <v>221</v>
      </c>
      <c r="B226" s="10" t="s">
        <v>224</v>
      </c>
      <c r="C226" s="28">
        <v>2021</v>
      </c>
      <c r="D226" s="282"/>
      <c r="E226" s="126">
        <f t="shared" si="254"/>
        <v>2720.4</v>
      </c>
      <c r="F226" s="11">
        <f>SUMIF(Площади!$A:$A,$B:$B,Площади!$C:$C)</f>
        <v>2529.6</v>
      </c>
      <c r="G226" s="11">
        <f>SUMIF(Площади!$A:$A,$B:$B,Площади!$G:$G)</f>
        <v>190.8</v>
      </c>
      <c r="H226" s="11">
        <f>SUMIF(Площади!$A:$A,$B:$B,Площади!$F:$F)</f>
        <v>221.4</v>
      </c>
      <c r="I226" s="124" t="s">
        <v>456</v>
      </c>
      <c r="J226" s="12">
        <v>23.45</v>
      </c>
      <c r="K226" s="26">
        <v>4.32</v>
      </c>
      <c r="L226" s="26">
        <v>4.8899999999999997</v>
      </c>
      <c r="M226" s="26">
        <v>7.16</v>
      </c>
      <c r="N226" s="26">
        <v>4.1900000000000004</v>
      </c>
      <c r="O226" s="26">
        <v>2.67</v>
      </c>
      <c r="P226" s="26">
        <v>0</v>
      </c>
      <c r="Q226" s="26">
        <v>0</v>
      </c>
      <c r="R226" s="26">
        <v>0.22</v>
      </c>
      <c r="S226" s="35">
        <f t="shared" si="331"/>
        <v>24.387999999999998</v>
      </c>
      <c r="T226" s="33">
        <f t="shared" si="331"/>
        <v>4.4927999999999999</v>
      </c>
      <c r="U226" s="33">
        <f t="shared" si="331"/>
        <v>5.0855999999999995</v>
      </c>
      <c r="V226" s="33">
        <f t="shared" si="330"/>
        <v>7.4464000000000006</v>
      </c>
      <c r="W226" s="33">
        <f t="shared" si="330"/>
        <v>4.3576000000000006</v>
      </c>
      <c r="X226" s="33">
        <f t="shared" si="330"/>
        <v>2.7767999999999997</v>
      </c>
      <c r="Y226" s="33">
        <f t="shared" si="249"/>
        <v>0</v>
      </c>
      <c r="Z226" s="33">
        <f t="shared" si="249"/>
        <v>0</v>
      </c>
      <c r="AA226" s="33">
        <f t="shared" si="249"/>
        <v>0.2288</v>
      </c>
      <c r="AB226" s="36"/>
      <c r="AC226" s="36"/>
      <c r="AD226" s="122" t="s">
        <v>396</v>
      </c>
      <c r="AE226" s="37">
        <v>0</v>
      </c>
      <c r="AF226" s="38" t="s">
        <v>396</v>
      </c>
      <c r="AG226" s="282"/>
      <c r="AH226" s="26">
        <v>34.24</v>
      </c>
      <c r="AI226" s="26">
        <v>34.24</v>
      </c>
      <c r="AJ226" s="26">
        <v>2190</v>
      </c>
      <c r="AK226" s="26">
        <v>35.89</v>
      </c>
      <c r="AL226" s="26">
        <v>4.1500000000000004</v>
      </c>
      <c r="AM226" s="282"/>
      <c r="AN226" s="15">
        <v>1.2999999999999999E-2</v>
      </c>
      <c r="AO226" s="15">
        <v>1.2999999999999999E-2</v>
      </c>
      <c r="AP226" s="16">
        <f t="shared" si="282"/>
        <v>7.7870000000000001E-4</v>
      </c>
      <c r="AQ226" s="15">
        <f t="shared" si="283"/>
        <v>2.5999999999999999E-2</v>
      </c>
      <c r="AR226" s="15">
        <v>0.68300000000000005</v>
      </c>
      <c r="AS226" s="282"/>
      <c r="AT226" s="13">
        <f t="shared" si="284"/>
        <v>2.8782000000000001</v>
      </c>
      <c r="AU226" s="13">
        <f t="shared" si="285"/>
        <v>2.8782000000000001</v>
      </c>
      <c r="AV226" s="13">
        <f t="shared" si="286"/>
        <v>0.17240418000000002</v>
      </c>
      <c r="AW226" s="13">
        <f t="shared" si="287"/>
        <v>5.7564000000000002</v>
      </c>
      <c r="AX226" s="13">
        <f t="shared" si="288"/>
        <v>151.21620000000001</v>
      </c>
      <c r="AY226" s="26">
        <f t="shared" si="289"/>
        <v>3.6226131451257172E-2</v>
      </c>
      <c r="AZ226" s="26">
        <f t="shared" si="290"/>
        <v>3.6226131451257172E-2</v>
      </c>
      <c r="BA226" s="26">
        <f t="shared" si="291"/>
        <v>0.13879030811645349</v>
      </c>
      <c r="BB226" s="26">
        <f t="shared" si="292"/>
        <v>7.5943683281870317E-2</v>
      </c>
      <c r="BC226" s="26">
        <f t="shared" si="293"/>
        <v>0.23068196956329953</v>
      </c>
      <c r="BD226" s="282"/>
      <c r="BE226" s="108">
        <f t="shared" si="294"/>
        <v>278933.17004483577</v>
      </c>
      <c r="BF226" s="108">
        <f t="shared" si="295"/>
        <v>44846.542414606374</v>
      </c>
      <c r="BG226" s="108">
        <f t="shared" si="255"/>
        <v>14059.317180320522</v>
      </c>
      <c r="BH226" s="108">
        <f t="shared" si="256"/>
        <v>2338.0856398753203</v>
      </c>
      <c r="BI226" s="108">
        <f t="shared" si="257"/>
        <v>834.03313505536278</v>
      </c>
      <c r="BJ226" s="108">
        <f t="shared" si="328"/>
        <v>6102.2264593551708</v>
      </c>
      <c r="BK226" s="108">
        <f>SUMIF('20.01'!$K:$K,$B:$B,'20.01'!$E:$E)</f>
        <v>21512.880000000001</v>
      </c>
      <c r="BL226" s="108">
        <f t="shared" si="296"/>
        <v>0</v>
      </c>
      <c r="BM226" s="108">
        <f>SUMIF('20.01'!$AI:$AI,$B:$B,'20.01'!$E:$E)</f>
        <v>0</v>
      </c>
      <c r="BN226" s="108">
        <f>SUMIF('20.01'!$L:$L,$B:$B,'20.01'!$E:$E)</f>
        <v>0</v>
      </c>
      <c r="BO226" s="108">
        <f>SUMIF('20.01'!$M:$M,$B:$B,'20.01'!$E:$E)</f>
        <v>0</v>
      </c>
      <c r="BP226" s="108">
        <f>SUMIF('20.01'!$N:$N,$B:$B,'20.01'!$E:$E)</f>
        <v>0</v>
      </c>
      <c r="BQ226" s="108">
        <f>SUMIF('20.01'!$O:$O,$B:$B,'20.01'!$E:$E)</f>
        <v>0</v>
      </c>
      <c r="BR226" s="108">
        <f>SUMIF('20.01'!$T:$T,$B:$B,'20.01'!$E:$E)</f>
        <v>0</v>
      </c>
      <c r="BS226" s="108">
        <f>SUMIF('20.01'!$AT:$AT,$B:$B,'20.01'!$E:$E)</f>
        <v>0</v>
      </c>
      <c r="BT226" s="108">
        <f>SUMIF('20.01'!$AO:$AO,$B:$B,'20.01'!$E:$E)</f>
        <v>232303.72</v>
      </c>
      <c r="BU226" s="108">
        <f t="shared" si="297"/>
        <v>0</v>
      </c>
      <c r="BV226" s="108">
        <f>SUMIF('20.01'!$AE:$AE,$B:$B,'20.01'!$E:$E)</f>
        <v>0</v>
      </c>
      <c r="BW226" s="108">
        <f>SUMIF('20.01'!$AF:$AF,$B:$B,'20.01'!$E:$E)</f>
        <v>0</v>
      </c>
      <c r="BX226" s="108">
        <f>SUMIF('20.01'!$AG:$AG,$B:$B,'20.01'!$E:$E)</f>
        <v>0</v>
      </c>
      <c r="BY226" s="108">
        <f t="shared" si="298"/>
        <v>0</v>
      </c>
      <c r="BZ226" s="108">
        <f>SUMIF('20.01'!$AH:$AH,$B:$B,'20.01'!$E:$E)</f>
        <v>0</v>
      </c>
      <c r="CA226" s="108">
        <f>SUMIF('20.01'!$AP:$AP,$B:$B,'20.01'!$E:$E)</f>
        <v>0</v>
      </c>
      <c r="CB226" s="108">
        <f>SUMIF('20.01'!$AD:$AD,$B:$B,'20.01'!$E:$E)</f>
        <v>0</v>
      </c>
      <c r="CC226" s="108">
        <f t="shared" si="299"/>
        <v>0</v>
      </c>
      <c r="CD226" s="108">
        <f>SUMIF('20.01'!$Z:$Z,$B:$B,'20.01'!$E:$E)</f>
        <v>0</v>
      </c>
      <c r="CE226" s="108">
        <f>SUMIF('20.01'!$S:$S,$B:$B,'20.01'!$E:$E)</f>
        <v>0</v>
      </c>
      <c r="CF226" s="108">
        <f t="shared" si="300"/>
        <v>0</v>
      </c>
      <c r="CG226" s="108">
        <f>SUMIF('20.01'!$AJ:$AJ,$B:$B,'20.01'!$E:$E)</f>
        <v>0</v>
      </c>
      <c r="CH226" s="108">
        <f>SUMIF('20.01'!$AL:$AL,$B:$B,'20.01'!$E:$E)</f>
        <v>0</v>
      </c>
      <c r="CI226" s="108">
        <f>SUMIF('20.01'!$AM:$AM,$B:$B,'20.01'!$E:$E)</f>
        <v>0</v>
      </c>
      <c r="CJ226" s="108">
        <f>SUMIF('20.01'!$W:$W,$B:$B,'20.01'!$E:$E)</f>
        <v>0</v>
      </c>
      <c r="CK226" s="108">
        <f>SUMIF('20.01'!$AR:$AR,$B:$B,'20.01'!$E:$E)</f>
        <v>0</v>
      </c>
      <c r="CL226" s="108">
        <f t="shared" si="301"/>
        <v>0</v>
      </c>
      <c r="CM226" s="108">
        <f>SUMIF('20.01'!$P:$P,$B:$B,'20.01'!$E:$E)</f>
        <v>0</v>
      </c>
      <c r="CN226" s="108">
        <f>SUMIF('20.01'!$Q:$Q,$B:$B,'20.01'!$E:$E)</f>
        <v>0</v>
      </c>
      <c r="CO226" s="108">
        <f>SUMIF('20.01'!$AK:$AK,$B:$B,'20.01'!$E:$E)</f>
        <v>0</v>
      </c>
      <c r="CP226" s="108">
        <f>SUMIF('20.01'!$U:$U,$B:$B,'20.01'!$E:$E)</f>
        <v>0</v>
      </c>
      <c r="CQ226" s="108">
        <f>SUMIF('20.01'!$R:$R,$B:$B,'20.01'!$E:$E)</f>
        <v>0</v>
      </c>
      <c r="CR226" s="108">
        <f>SUMIF('20.01'!$V:$V,$B:$B,'20.01'!$E:$E)</f>
        <v>0</v>
      </c>
      <c r="CS226" s="108">
        <f t="shared" si="302"/>
        <v>0</v>
      </c>
      <c r="CT226" s="108">
        <f>SUMIF('20.01'!$AQ:$AQ,$B:$B,'20.01'!$E:$E)</f>
        <v>0</v>
      </c>
      <c r="CU226" s="108">
        <f>SUMIF('20.01'!$AC:$AC,$B:$B,'20.01'!$E:$E)</f>
        <v>0</v>
      </c>
      <c r="CV226" s="108">
        <f>SUMIF('20.01'!$AS:$AS,$B:$B,'20.01'!$E:$E)</f>
        <v>0</v>
      </c>
      <c r="CW226" s="108">
        <f t="shared" si="303"/>
        <v>0</v>
      </c>
      <c r="CX226" s="108">
        <f>SUMIF('20.01'!$AB:$AB,$B:$B,'20.01'!$E:$E)</f>
        <v>0</v>
      </c>
      <c r="CY226" s="108">
        <f>SUMIF('20.01'!$AA:$AA,$B:$B,'20.01'!$E:$E)</f>
        <v>0</v>
      </c>
      <c r="CZ226" s="108">
        <f>SUMIF('20.01'!$AN:$AN,$B:$B,'20.01'!$E:$E)</f>
        <v>0</v>
      </c>
      <c r="DA226" s="108">
        <f>SUMIF('20.01'!$X:$X,$B:$B,'20.01'!$E:$E)</f>
        <v>0</v>
      </c>
      <c r="DB226" s="108">
        <f>SUMIF('20.01'!$Y:$Y,$B:$B,'20.01'!$E:$E)</f>
        <v>0</v>
      </c>
      <c r="DC226" s="108">
        <f t="shared" si="304"/>
        <v>1782.9076302293875</v>
      </c>
      <c r="DD226" s="127">
        <f t="shared" si="305"/>
        <v>415403.55126023252</v>
      </c>
      <c r="DE226" s="127">
        <f t="shared" si="329"/>
        <v>370412.12071166153</v>
      </c>
      <c r="DF226" s="127">
        <f t="shared" si="306"/>
        <v>421.31133168111307</v>
      </c>
      <c r="DG226" s="127">
        <f t="shared" si="258"/>
        <v>193.01565529037845</v>
      </c>
      <c r="DH226" s="127">
        <f t="shared" si="259"/>
        <v>228.29567639073463</v>
      </c>
      <c r="DI226" s="108">
        <f>SUMIF('20.01'!$AZ:$AZ,$B:$B,'20.01'!$E:$E)+FH226*$DI$249</f>
        <v>270.33433050644015</v>
      </c>
      <c r="DJ226" s="108">
        <f>SUMIF('20.01'!$AY:$AY,$B:$B,'20.01'!$E:$E)</f>
        <v>0</v>
      </c>
      <c r="DK226" s="108">
        <f t="shared" si="260"/>
        <v>388.25707760476115</v>
      </c>
      <c r="DL226" s="108">
        <f>SUMIF('20.01'!$AX:$AX,$B:$B,'20.01'!$E:$E)</f>
        <v>0</v>
      </c>
      <c r="DM226" s="108">
        <f t="shared" si="261"/>
        <v>43522.884661822645</v>
      </c>
      <c r="DN226" s="108">
        <f>SUMIF('20.01'!$BA:$BA,$B:$B,'20.01'!$E:$E)</f>
        <v>0</v>
      </c>
      <c r="DO226" s="108">
        <f t="shared" si="262"/>
        <v>388.64314695604207</v>
      </c>
      <c r="DP226" s="108">
        <f>SUMIF('20.01'!$AW:$AW,$B:$B,'20.01'!$E:$E)</f>
        <v>0</v>
      </c>
      <c r="DQ226" s="108">
        <f t="shared" si="307"/>
        <v>205964.44310664918</v>
      </c>
      <c r="DR226" s="108">
        <f t="shared" si="308"/>
        <v>170549.77658803007</v>
      </c>
      <c r="DS226" s="108">
        <f t="shared" si="263"/>
        <v>54847.551324030828</v>
      </c>
      <c r="DT226" s="108">
        <f t="shared" si="264"/>
        <v>115702.22526399925</v>
      </c>
      <c r="DU226" s="108">
        <f t="shared" si="309"/>
        <v>28951.491863045841</v>
      </c>
      <c r="DV226" s="108">
        <f t="shared" si="310"/>
        <v>17189.555254976087</v>
      </c>
      <c r="DW226" s="108">
        <f t="shared" si="311"/>
        <v>11761.936608069753</v>
      </c>
      <c r="DX226" s="108">
        <f t="shared" si="312"/>
        <v>2437.1271248521603</v>
      </c>
      <c r="DY226" s="108">
        <f t="shared" si="313"/>
        <v>1435.1484684946292</v>
      </c>
      <c r="DZ226" s="108">
        <f t="shared" si="314"/>
        <v>1001.9786563575309</v>
      </c>
      <c r="EA226" s="108">
        <f t="shared" si="315"/>
        <v>1927.6288281711652</v>
      </c>
      <c r="EB226" s="108">
        <f t="shared" si="316"/>
        <v>152.14632802583233</v>
      </c>
      <c r="EC226" s="108">
        <f t="shared" si="317"/>
        <v>1946.2723745240842</v>
      </c>
      <c r="ED226" s="108">
        <f t="shared" si="325"/>
        <v>35038.853022441159</v>
      </c>
      <c r="EE226" s="108">
        <f t="shared" si="265"/>
        <v>207998.95070519624</v>
      </c>
      <c r="EF226" s="108">
        <f t="shared" si="318"/>
        <v>112319.43338080597</v>
      </c>
      <c r="EG226" s="108">
        <f t="shared" si="266"/>
        <v>95679.517324390254</v>
      </c>
      <c r="EH226" s="108">
        <f t="shared" si="267"/>
        <v>0</v>
      </c>
      <c r="EI226" s="108">
        <f t="shared" si="319"/>
        <v>0</v>
      </c>
      <c r="EJ226" s="108">
        <f t="shared" si="268"/>
        <v>0</v>
      </c>
      <c r="EK226" s="108">
        <f t="shared" si="269"/>
        <v>0</v>
      </c>
      <c r="EL226" s="108">
        <f>SUMIF('20.01'!$BF:$BF,$B:$B,'20.01'!$E:$E)</f>
        <v>0</v>
      </c>
      <c r="EM226" s="108">
        <f>SUMIF('20.01'!$BH:$BH,$B:$B,'20.01'!$E:$E)</f>
        <v>5700</v>
      </c>
      <c r="EO226" s="115">
        <v>0</v>
      </c>
      <c r="EP226" s="107">
        <v>3.4064194096239384</v>
      </c>
      <c r="EQ226" s="108">
        <f t="shared" si="320"/>
        <v>2720.4000000000005</v>
      </c>
      <c r="ER226" s="107">
        <v>2.6059522258574419</v>
      </c>
      <c r="ES226" s="108">
        <f t="shared" si="270"/>
        <v>2720.4000000000005</v>
      </c>
      <c r="ET226" s="107">
        <v>0</v>
      </c>
      <c r="EU226" s="108">
        <f t="shared" si="271"/>
        <v>0</v>
      </c>
      <c r="EV226" s="108">
        <f t="shared" si="326"/>
        <v>2720.4</v>
      </c>
      <c r="EW226" s="108">
        <f t="shared" si="327"/>
        <v>2720.4</v>
      </c>
      <c r="EX226" s="108">
        <f t="shared" si="272"/>
        <v>2720.4</v>
      </c>
      <c r="EY226" s="108">
        <f t="shared" si="273"/>
        <v>2720.4</v>
      </c>
      <c r="EZ226" s="108">
        <f t="shared" si="274"/>
        <v>2720.4</v>
      </c>
      <c r="FA226" s="108">
        <f t="shared" si="275"/>
        <v>2720.4</v>
      </c>
      <c r="FB226" s="108">
        <f t="shared" si="276"/>
        <v>2720.4</v>
      </c>
      <c r="FC226" s="108">
        <f t="shared" si="277"/>
        <v>2720.4</v>
      </c>
      <c r="FD226" s="108">
        <f t="shared" si="278"/>
        <v>2720.4</v>
      </c>
      <c r="FE226" s="108">
        <f t="shared" si="279"/>
        <v>2720.4</v>
      </c>
      <c r="FF226" s="108">
        <f t="shared" si="280"/>
        <v>2720.4</v>
      </c>
      <c r="FG226" s="108">
        <f t="shared" si="281"/>
        <v>2720.4</v>
      </c>
      <c r="FH226" s="108">
        <f t="shared" si="321"/>
        <v>2720.4000000000005</v>
      </c>
      <c r="FI226" s="108">
        <v>2720.4000000000005</v>
      </c>
    </row>
    <row r="227" spans="1:165" s="2" customFormat="1" ht="12" customHeight="1" x14ac:dyDescent="0.25">
      <c r="A227" s="22">
        <f t="shared" si="322"/>
        <v>222</v>
      </c>
      <c r="B227" s="10" t="s">
        <v>225</v>
      </c>
      <c r="C227" s="28">
        <v>2021</v>
      </c>
      <c r="D227" s="282"/>
      <c r="E227" s="126">
        <f t="shared" si="254"/>
        <v>2976.4</v>
      </c>
      <c r="F227" s="11">
        <f>SUMIF(Площади!$A:$A,$B:$B,Площади!$C:$C)</f>
        <v>2941.8</v>
      </c>
      <c r="G227" s="11">
        <f>SUMIF(Площади!$A:$A,$B:$B,Площади!$G:$G)</f>
        <v>34.6</v>
      </c>
      <c r="H227" s="11">
        <f>SUMIF(Площади!$A:$A,$B:$B,Площади!$F:$F)</f>
        <v>715</v>
      </c>
      <c r="I227" s="124" t="s">
        <v>456</v>
      </c>
      <c r="J227" s="12">
        <v>32.07</v>
      </c>
      <c r="K227" s="26">
        <v>4.03</v>
      </c>
      <c r="L227" s="26">
        <v>5.61</v>
      </c>
      <c r="M227" s="26">
        <v>7.92</v>
      </c>
      <c r="N227" s="26">
        <v>5.4</v>
      </c>
      <c r="O227" s="26">
        <v>2.67</v>
      </c>
      <c r="P227" s="26">
        <v>1.54</v>
      </c>
      <c r="Q227" s="26">
        <v>4.9000000000000004</v>
      </c>
      <c r="R227" s="26">
        <v>0</v>
      </c>
      <c r="S227" s="35">
        <f t="shared" si="331"/>
        <v>33.352800000000002</v>
      </c>
      <c r="T227" s="33">
        <f t="shared" si="331"/>
        <v>4.1912000000000003</v>
      </c>
      <c r="U227" s="33">
        <f t="shared" si="331"/>
        <v>5.8344000000000005</v>
      </c>
      <c r="V227" s="33">
        <f t="shared" si="330"/>
        <v>8.2368000000000006</v>
      </c>
      <c r="W227" s="33">
        <f t="shared" si="330"/>
        <v>5.6160000000000005</v>
      </c>
      <c r="X227" s="33">
        <f t="shared" si="330"/>
        <v>2.7767999999999997</v>
      </c>
      <c r="Y227" s="33">
        <f t="shared" si="249"/>
        <v>1.6016000000000001</v>
      </c>
      <c r="Z227" s="33">
        <f t="shared" si="249"/>
        <v>5.0960000000000001</v>
      </c>
      <c r="AA227" s="33">
        <f t="shared" si="249"/>
        <v>0</v>
      </c>
      <c r="AB227" s="36"/>
      <c r="AC227" s="36"/>
      <c r="AD227" s="122" t="s">
        <v>395</v>
      </c>
      <c r="AE227" s="37">
        <v>2</v>
      </c>
      <c r="AF227" s="38" t="s">
        <v>396</v>
      </c>
      <c r="AG227" s="282"/>
      <c r="AH227" s="26">
        <v>34.24</v>
      </c>
      <c r="AI227" s="26">
        <v>34.24</v>
      </c>
      <c r="AJ227" s="26">
        <v>2190</v>
      </c>
      <c r="AK227" s="26">
        <v>35.89</v>
      </c>
      <c r="AL227" s="26">
        <v>4.1500000000000004</v>
      </c>
      <c r="AM227" s="282"/>
      <c r="AN227" s="15">
        <v>1.2E-2</v>
      </c>
      <c r="AO227" s="15">
        <v>1.2E-2</v>
      </c>
      <c r="AP227" s="16">
        <f t="shared" si="282"/>
        <v>7.1880000000000002E-4</v>
      </c>
      <c r="AQ227" s="15">
        <f t="shared" si="283"/>
        <v>2.4E-2</v>
      </c>
      <c r="AR227" s="15">
        <v>3.23</v>
      </c>
      <c r="AS227" s="282"/>
      <c r="AT227" s="13">
        <f t="shared" si="284"/>
        <v>8.58</v>
      </c>
      <c r="AU227" s="13">
        <f t="shared" si="285"/>
        <v>8.58</v>
      </c>
      <c r="AV227" s="13">
        <f t="shared" si="286"/>
        <v>0.51394200000000001</v>
      </c>
      <c r="AW227" s="13">
        <f t="shared" si="287"/>
        <v>17.16</v>
      </c>
      <c r="AX227" s="13">
        <f t="shared" si="288"/>
        <v>2309.4499999999998</v>
      </c>
      <c r="AY227" s="26">
        <f t="shared" si="289"/>
        <v>9.8702862518478707E-2</v>
      </c>
      <c r="AZ227" s="26">
        <f t="shared" si="290"/>
        <v>9.8702862518478707E-2</v>
      </c>
      <c r="BA227" s="26">
        <f t="shared" si="291"/>
        <v>0.37815245934686198</v>
      </c>
      <c r="BB227" s="26">
        <f t="shared" si="292"/>
        <v>0.20691855933342293</v>
      </c>
      <c r="BC227" s="26">
        <f t="shared" si="293"/>
        <v>3.220070387044752</v>
      </c>
      <c r="BD227" s="282"/>
      <c r="BE227" s="108">
        <f t="shared" si="294"/>
        <v>46376.418908555512</v>
      </c>
      <c r="BF227" s="108">
        <f t="shared" si="295"/>
        <v>46376.418908555512</v>
      </c>
      <c r="BG227" s="108">
        <f t="shared" si="255"/>
        <v>15382.352468573006</v>
      </c>
      <c r="BH227" s="108">
        <f t="shared" si="256"/>
        <v>2558.1084026337689</v>
      </c>
      <c r="BI227" s="108">
        <f t="shared" si="257"/>
        <v>912.51882928201076</v>
      </c>
      <c r="BJ227" s="108">
        <f t="shared" si="328"/>
        <v>6676.469208066731</v>
      </c>
      <c r="BK227" s="108">
        <f>SUMIF('20.01'!$K:$K,$B:$B,'20.01'!$E:$E)</f>
        <v>20846.97</v>
      </c>
      <c r="BL227" s="108">
        <f t="shared" si="296"/>
        <v>0</v>
      </c>
      <c r="BM227" s="108">
        <f>SUMIF('20.01'!$AI:$AI,$B:$B,'20.01'!$E:$E)</f>
        <v>0</v>
      </c>
      <c r="BN227" s="108">
        <f>SUMIF('20.01'!$L:$L,$B:$B,'20.01'!$E:$E)</f>
        <v>0</v>
      </c>
      <c r="BO227" s="108">
        <f>SUMIF('20.01'!$M:$M,$B:$B,'20.01'!$E:$E)</f>
        <v>0</v>
      </c>
      <c r="BP227" s="108">
        <f>SUMIF('20.01'!$N:$N,$B:$B,'20.01'!$E:$E)</f>
        <v>0</v>
      </c>
      <c r="BQ227" s="108">
        <f>SUMIF('20.01'!$O:$O,$B:$B,'20.01'!$E:$E)</f>
        <v>0</v>
      </c>
      <c r="BR227" s="108">
        <f>SUMIF('20.01'!$T:$T,$B:$B,'20.01'!$E:$E)</f>
        <v>0</v>
      </c>
      <c r="BS227" s="108">
        <f>SUMIF('20.01'!$AT:$AT,$B:$B,'20.01'!$E:$E)</f>
        <v>0</v>
      </c>
      <c r="BT227" s="108">
        <f>SUMIF('20.01'!$AO:$AO,$B:$B,'20.01'!$E:$E)</f>
        <v>0</v>
      </c>
      <c r="BU227" s="108">
        <f t="shared" si="297"/>
        <v>0</v>
      </c>
      <c r="BV227" s="108">
        <f>SUMIF('20.01'!$AE:$AE,$B:$B,'20.01'!$E:$E)</f>
        <v>0</v>
      </c>
      <c r="BW227" s="108">
        <f>SUMIF('20.01'!$AF:$AF,$B:$B,'20.01'!$E:$E)</f>
        <v>0</v>
      </c>
      <c r="BX227" s="108">
        <f>SUMIF('20.01'!$AG:$AG,$B:$B,'20.01'!$E:$E)</f>
        <v>0</v>
      </c>
      <c r="BY227" s="108">
        <f t="shared" si="298"/>
        <v>0</v>
      </c>
      <c r="BZ227" s="108">
        <f>SUMIF('20.01'!$AH:$AH,$B:$B,'20.01'!$E:$E)</f>
        <v>0</v>
      </c>
      <c r="CA227" s="108">
        <f>SUMIF('20.01'!$AP:$AP,$B:$B,'20.01'!$E:$E)</f>
        <v>0</v>
      </c>
      <c r="CB227" s="108">
        <f>SUMIF('20.01'!$AD:$AD,$B:$B,'20.01'!$E:$E)</f>
        <v>0</v>
      </c>
      <c r="CC227" s="108">
        <f t="shared" si="299"/>
        <v>0</v>
      </c>
      <c r="CD227" s="108">
        <f>SUMIF('20.01'!$Z:$Z,$B:$B,'20.01'!$E:$E)</f>
        <v>0</v>
      </c>
      <c r="CE227" s="108">
        <f>SUMIF('20.01'!$S:$S,$B:$B,'20.01'!$E:$E)</f>
        <v>0</v>
      </c>
      <c r="CF227" s="108">
        <f t="shared" si="300"/>
        <v>0</v>
      </c>
      <c r="CG227" s="108">
        <f>SUMIF('20.01'!$AJ:$AJ,$B:$B,'20.01'!$E:$E)</f>
        <v>0</v>
      </c>
      <c r="CH227" s="108">
        <f>SUMIF('20.01'!$AL:$AL,$B:$B,'20.01'!$E:$E)</f>
        <v>0</v>
      </c>
      <c r="CI227" s="108">
        <f>SUMIF('20.01'!$AM:$AM,$B:$B,'20.01'!$E:$E)</f>
        <v>0</v>
      </c>
      <c r="CJ227" s="108">
        <f>SUMIF('20.01'!$W:$W,$B:$B,'20.01'!$E:$E)</f>
        <v>0</v>
      </c>
      <c r="CK227" s="108">
        <f>SUMIF('20.01'!$AR:$AR,$B:$B,'20.01'!$E:$E)</f>
        <v>0</v>
      </c>
      <c r="CL227" s="108">
        <f t="shared" si="301"/>
        <v>0</v>
      </c>
      <c r="CM227" s="108">
        <f>SUMIF('20.01'!$P:$P,$B:$B,'20.01'!$E:$E)</f>
        <v>0</v>
      </c>
      <c r="CN227" s="108">
        <f>SUMIF('20.01'!$Q:$Q,$B:$B,'20.01'!$E:$E)</f>
        <v>0</v>
      </c>
      <c r="CO227" s="108">
        <f>SUMIF('20.01'!$AK:$AK,$B:$B,'20.01'!$E:$E)</f>
        <v>0</v>
      </c>
      <c r="CP227" s="108">
        <f>SUMIF('20.01'!$U:$U,$B:$B,'20.01'!$E:$E)</f>
        <v>0</v>
      </c>
      <c r="CQ227" s="108">
        <f>SUMIF('20.01'!$R:$R,$B:$B,'20.01'!$E:$E)</f>
        <v>0</v>
      </c>
      <c r="CR227" s="108">
        <f>SUMIF('20.01'!$V:$V,$B:$B,'20.01'!$E:$E)</f>
        <v>0</v>
      </c>
      <c r="CS227" s="108">
        <f t="shared" si="302"/>
        <v>0</v>
      </c>
      <c r="CT227" s="108">
        <f>SUMIF('20.01'!$AQ:$AQ,$B:$B,'20.01'!$E:$E)</f>
        <v>0</v>
      </c>
      <c r="CU227" s="108">
        <f>SUMIF('20.01'!$AC:$AC,$B:$B,'20.01'!$E:$E)</f>
        <v>0</v>
      </c>
      <c r="CV227" s="108">
        <f>SUMIF('20.01'!$AS:$AS,$B:$B,'20.01'!$E:$E)</f>
        <v>0</v>
      </c>
      <c r="CW227" s="108">
        <f t="shared" si="303"/>
        <v>0</v>
      </c>
      <c r="CX227" s="108">
        <f>SUMIF('20.01'!$AB:$AB,$B:$B,'20.01'!$E:$E)</f>
        <v>0</v>
      </c>
      <c r="CY227" s="108">
        <f>SUMIF('20.01'!$AA:$AA,$B:$B,'20.01'!$E:$E)</f>
        <v>0</v>
      </c>
      <c r="CZ227" s="108">
        <f>SUMIF('20.01'!$AN:$AN,$B:$B,'20.01'!$E:$E)</f>
        <v>0</v>
      </c>
      <c r="DA227" s="108">
        <f>SUMIF('20.01'!$X:$X,$B:$B,'20.01'!$E:$E)</f>
        <v>0</v>
      </c>
      <c r="DB227" s="108">
        <f>SUMIF('20.01'!$Y:$Y,$B:$B,'20.01'!$E:$E)</f>
        <v>0</v>
      </c>
      <c r="DC227" s="108">
        <f t="shared" si="304"/>
        <v>0</v>
      </c>
      <c r="DD227" s="127">
        <f t="shared" si="305"/>
        <v>454494.6073999987</v>
      </c>
      <c r="DE227" s="127">
        <f t="shared" si="329"/>
        <v>405269.31189758476</v>
      </c>
      <c r="DF227" s="127">
        <f t="shared" si="306"/>
        <v>460.95833245686856</v>
      </c>
      <c r="DG227" s="127">
        <f t="shared" si="258"/>
        <v>211.17916350767626</v>
      </c>
      <c r="DH227" s="127">
        <f t="shared" si="259"/>
        <v>249.77916894919227</v>
      </c>
      <c r="DI227" s="108">
        <f>SUMIF('20.01'!$AZ:$AZ,$B:$B,'20.01'!$E:$E)+FH227*$DI$249</f>
        <v>295.77382051145736</v>
      </c>
      <c r="DJ227" s="108">
        <f>SUMIF('20.01'!$AY:$AY,$B:$B,'20.01'!$E:$E)</f>
        <v>0</v>
      </c>
      <c r="DK227" s="108">
        <f t="shared" si="260"/>
        <v>424.7935471926229</v>
      </c>
      <c r="DL227" s="108">
        <f>SUMIF('20.01'!$AX:$AX,$B:$B,'20.01'!$E:$E)</f>
        <v>0</v>
      </c>
      <c r="DM227" s="108">
        <f t="shared" si="261"/>
        <v>47618.553855112834</v>
      </c>
      <c r="DN227" s="108">
        <f>SUMIF('20.01'!$BA:$BA,$B:$B,'20.01'!$E:$E)</f>
        <v>0</v>
      </c>
      <c r="DO227" s="108">
        <f t="shared" si="262"/>
        <v>425.21594714011314</v>
      </c>
      <c r="DP227" s="108">
        <f>SUMIF('20.01'!$AW:$AW,$B:$B,'20.01'!$E:$E)</f>
        <v>0</v>
      </c>
      <c r="DQ227" s="108">
        <f t="shared" si="307"/>
        <v>225346.4815698539</v>
      </c>
      <c r="DR227" s="108">
        <f t="shared" si="308"/>
        <v>186599.16006345124</v>
      </c>
      <c r="DS227" s="108">
        <f t="shared" si="263"/>
        <v>60008.914777549391</v>
      </c>
      <c r="DT227" s="108">
        <f t="shared" si="264"/>
        <v>126590.24528590185</v>
      </c>
      <c r="DU227" s="108">
        <f t="shared" si="309"/>
        <v>31675.93750226792</v>
      </c>
      <c r="DV227" s="108">
        <f t="shared" si="310"/>
        <v>18807.157866825037</v>
      </c>
      <c r="DW227" s="108">
        <f t="shared" si="311"/>
        <v>12868.779635442883</v>
      </c>
      <c r="DX227" s="108">
        <f t="shared" si="312"/>
        <v>2666.4700685230005</v>
      </c>
      <c r="DY227" s="108">
        <f t="shared" si="313"/>
        <v>1570.2014048034903</v>
      </c>
      <c r="DZ227" s="108">
        <f t="shared" si="314"/>
        <v>1096.2686637195102</v>
      </c>
      <c r="EA227" s="108">
        <f t="shared" si="315"/>
        <v>2109.0260418205621</v>
      </c>
      <c r="EB227" s="108">
        <f t="shared" si="316"/>
        <v>166.46387690636945</v>
      </c>
      <c r="EC227" s="108">
        <f t="shared" si="317"/>
        <v>2129.4240168848273</v>
      </c>
      <c r="ED227" s="108">
        <f t="shared" si="325"/>
        <v>38336.142529037592</v>
      </c>
      <c r="EE227" s="108">
        <f t="shared" si="265"/>
        <v>298030.82635409088</v>
      </c>
      <c r="EF227" s="108">
        <f t="shared" si="318"/>
        <v>122889.11980393727</v>
      </c>
      <c r="EG227" s="108">
        <f t="shared" si="266"/>
        <v>104683.32427742802</v>
      </c>
      <c r="EH227" s="108">
        <f t="shared" si="267"/>
        <v>70458.382272725561</v>
      </c>
      <c r="EI227" s="108">
        <f t="shared" si="319"/>
        <v>173391.1504779323</v>
      </c>
      <c r="EJ227" s="108">
        <f t="shared" si="268"/>
        <v>17795.204705702137</v>
      </c>
      <c r="EK227" s="108">
        <f t="shared" si="269"/>
        <v>52.685772230139364</v>
      </c>
      <c r="EL227" s="108">
        <f>SUMIF('20.01'!$BF:$BF,$B:$B,'20.01'!$E:$E)+('20.01'!E649/6*2)</f>
        <v>155543.26</v>
      </c>
      <c r="EM227" s="108">
        <f>SUMIF('20.01'!$BH:$BH,$B:$B,'20.01'!$E:$E)</f>
        <v>0</v>
      </c>
      <c r="EO227" s="115">
        <v>7.7381916984438305E-4</v>
      </c>
      <c r="EP227" s="107">
        <v>3.4064182637347864</v>
      </c>
      <c r="EQ227" s="108">
        <f t="shared" si="320"/>
        <v>2976.400000000001</v>
      </c>
      <c r="ER227" s="107">
        <v>2.6059535471723492</v>
      </c>
      <c r="ES227" s="108">
        <f t="shared" si="270"/>
        <v>2976.400000000001</v>
      </c>
      <c r="ET227" s="107">
        <v>1.6009257481003296</v>
      </c>
      <c r="EU227" s="108">
        <f t="shared" si="271"/>
        <v>2976.400000000001</v>
      </c>
      <c r="EV227" s="108">
        <f t="shared" si="326"/>
        <v>2976.4</v>
      </c>
      <c r="EW227" s="108">
        <f t="shared" si="327"/>
        <v>2976.4</v>
      </c>
      <c r="EX227" s="108">
        <f t="shared" si="272"/>
        <v>2976.4</v>
      </c>
      <c r="EY227" s="108">
        <f t="shared" si="273"/>
        <v>2976.4</v>
      </c>
      <c r="EZ227" s="108">
        <f t="shared" si="274"/>
        <v>2976.4</v>
      </c>
      <c r="FA227" s="108">
        <f t="shared" si="275"/>
        <v>2976.4</v>
      </c>
      <c r="FB227" s="108">
        <f t="shared" si="276"/>
        <v>2976.4</v>
      </c>
      <c r="FC227" s="108">
        <f t="shared" si="277"/>
        <v>2976.4</v>
      </c>
      <c r="FD227" s="108">
        <f t="shared" si="278"/>
        <v>2976.4</v>
      </c>
      <c r="FE227" s="108">
        <f t="shared" si="279"/>
        <v>2976.4</v>
      </c>
      <c r="FF227" s="108">
        <f t="shared" si="280"/>
        <v>2976.4</v>
      </c>
      <c r="FG227" s="108">
        <f t="shared" si="281"/>
        <v>2976.4</v>
      </c>
      <c r="FH227" s="108">
        <f t="shared" si="321"/>
        <v>2976.400000000001</v>
      </c>
      <c r="FI227" s="108">
        <v>0</v>
      </c>
    </row>
    <row r="228" spans="1:165" s="2" customFormat="1" ht="12" customHeight="1" x14ac:dyDescent="0.25">
      <c r="A228" s="22">
        <f t="shared" si="322"/>
        <v>223</v>
      </c>
      <c r="B228" s="10" t="s">
        <v>226</v>
      </c>
      <c r="C228" s="28">
        <v>2021</v>
      </c>
      <c r="D228" s="282"/>
      <c r="E228" s="126">
        <f t="shared" si="254"/>
        <v>3103.5</v>
      </c>
      <c r="F228" s="11">
        <f>SUMIF(Площади!$A:$A,$B:$B,Площади!$C:$C)</f>
        <v>3103.5</v>
      </c>
      <c r="G228" s="11">
        <f>SUMIF(Площади!$A:$A,$B:$B,Площади!$G:$G)</f>
        <v>0</v>
      </c>
      <c r="H228" s="11">
        <f>SUMIF(Площади!$A:$A,$B:$B,Площади!$F:$F)</f>
        <v>314</v>
      </c>
      <c r="I228" s="124" t="s">
        <v>456</v>
      </c>
      <c r="J228" s="12">
        <v>23.45</v>
      </c>
      <c r="K228" s="26">
        <v>4.32</v>
      </c>
      <c r="L228" s="26">
        <v>4.8899999999999997</v>
      </c>
      <c r="M228" s="26">
        <v>7.16</v>
      </c>
      <c r="N228" s="26">
        <v>4.1900000000000004</v>
      </c>
      <c r="O228" s="26">
        <v>2.67</v>
      </c>
      <c r="P228" s="26">
        <v>0</v>
      </c>
      <c r="Q228" s="26">
        <v>0</v>
      </c>
      <c r="R228" s="26">
        <v>0.22</v>
      </c>
      <c r="S228" s="35">
        <f t="shared" si="331"/>
        <v>24.387999999999998</v>
      </c>
      <c r="T228" s="33">
        <f t="shared" si="331"/>
        <v>4.4927999999999999</v>
      </c>
      <c r="U228" s="33">
        <f t="shared" si="331"/>
        <v>5.0855999999999995</v>
      </c>
      <c r="V228" s="33">
        <f t="shared" si="330"/>
        <v>7.4464000000000006</v>
      </c>
      <c r="W228" s="33">
        <f t="shared" si="330"/>
        <v>4.3576000000000006</v>
      </c>
      <c r="X228" s="33">
        <f t="shared" si="330"/>
        <v>2.7767999999999997</v>
      </c>
      <c r="Y228" s="33">
        <f t="shared" si="249"/>
        <v>0</v>
      </c>
      <c r="Z228" s="33">
        <f t="shared" si="249"/>
        <v>0</v>
      </c>
      <c r="AA228" s="33">
        <f t="shared" si="249"/>
        <v>0.2288</v>
      </c>
      <c r="AB228" s="36"/>
      <c r="AC228" s="36"/>
      <c r="AD228" s="122" t="s">
        <v>396</v>
      </c>
      <c r="AE228" s="37">
        <v>0</v>
      </c>
      <c r="AF228" s="38" t="s">
        <v>396</v>
      </c>
      <c r="AG228" s="282"/>
      <c r="AH228" s="26">
        <v>34.24</v>
      </c>
      <c r="AI228" s="26">
        <v>34.24</v>
      </c>
      <c r="AJ228" s="26">
        <v>2190</v>
      </c>
      <c r="AK228" s="26">
        <v>35.89</v>
      </c>
      <c r="AL228" s="26">
        <v>4.1500000000000004</v>
      </c>
      <c r="AM228" s="282"/>
      <c r="AN228" s="15">
        <v>1.2999999999999999E-2</v>
      </c>
      <c r="AO228" s="15">
        <v>1.2999999999999999E-2</v>
      </c>
      <c r="AP228" s="16">
        <f t="shared" si="282"/>
        <v>7.7870000000000001E-4</v>
      </c>
      <c r="AQ228" s="15">
        <f t="shared" si="283"/>
        <v>2.5999999999999999E-2</v>
      </c>
      <c r="AR228" s="15">
        <v>0.68300000000000005</v>
      </c>
      <c r="AS228" s="282"/>
      <c r="AT228" s="13">
        <f t="shared" si="284"/>
        <v>4.0819999999999999</v>
      </c>
      <c r="AU228" s="13">
        <f t="shared" si="285"/>
        <v>4.0819999999999999</v>
      </c>
      <c r="AV228" s="13">
        <f t="shared" si="286"/>
        <v>0.2445118</v>
      </c>
      <c r="AW228" s="13">
        <f t="shared" si="287"/>
        <v>8.1639999999999997</v>
      </c>
      <c r="AX228" s="13">
        <f t="shared" si="288"/>
        <v>214.46200000000002</v>
      </c>
      <c r="AY228" s="26">
        <f t="shared" si="289"/>
        <v>4.5035501852746899E-2</v>
      </c>
      <c r="AZ228" s="26">
        <f t="shared" si="290"/>
        <v>4.5035501852746899E-2</v>
      </c>
      <c r="BA228" s="26">
        <f t="shared" si="291"/>
        <v>0.17254095118414695</v>
      </c>
      <c r="BB228" s="26">
        <f t="shared" si="292"/>
        <v>9.441145803125503E-2</v>
      </c>
      <c r="BC228" s="26">
        <f t="shared" si="293"/>
        <v>0.28677857257934597</v>
      </c>
      <c r="BD228" s="282"/>
      <c r="BE228" s="108">
        <f t="shared" si="294"/>
        <v>40801.112593637285</v>
      </c>
      <c r="BF228" s="108">
        <f t="shared" si="295"/>
        <v>40801.112593637285</v>
      </c>
      <c r="BG228" s="108">
        <f t="shared" si="255"/>
        <v>16039.21881676398</v>
      </c>
      <c r="BH228" s="108">
        <f t="shared" si="256"/>
        <v>2667.3462664876693</v>
      </c>
      <c r="BI228" s="108">
        <f t="shared" si="257"/>
        <v>951.48575012656875</v>
      </c>
      <c r="BJ228" s="108">
        <f t="shared" si="328"/>
        <v>6961.5717602590685</v>
      </c>
      <c r="BK228" s="108">
        <f>SUMIF('20.01'!$K:$K,$B:$B,'20.01'!$E:$E)</f>
        <v>14181.49</v>
      </c>
      <c r="BL228" s="108">
        <f t="shared" si="296"/>
        <v>0</v>
      </c>
      <c r="BM228" s="108">
        <f>SUMIF('20.01'!$AI:$AI,$B:$B,'20.01'!$E:$E)</f>
        <v>0</v>
      </c>
      <c r="BN228" s="108">
        <f>SUMIF('20.01'!$L:$L,$B:$B,'20.01'!$E:$E)</f>
        <v>0</v>
      </c>
      <c r="BO228" s="108">
        <f>SUMIF('20.01'!$M:$M,$B:$B,'20.01'!$E:$E)</f>
        <v>0</v>
      </c>
      <c r="BP228" s="108">
        <f>SUMIF('20.01'!$N:$N,$B:$B,'20.01'!$E:$E)</f>
        <v>0</v>
      </c>
      <c r="BQ228" s="108">
        <f>SUMIF('20.01'!$O:$O,$B:$B,'20.01'!$E:$E)</f>
        <v>0</v>
      </c>
      <c r="BR228" s="108">
        <f>SUMIF('20.01'!$T:$T,$B:$B,'20.01'!$E:$E)</f>
        <v>0</v>
      </c>
      <c r="BS228" s="108">
        <f>SUMIF('20.01'!$AT:$AT,$B:$B,'20.01'!$E:$E)</f>
        <v>0</v>
      </c>
      <c r="BT228" s="108">
        <f>SUMIF('20.01'!$AO:$AO,$B:$B,'20.01'!$E:$E)</f>
        <v>0</v>
      </c>
      <c r="BU228" s="108">
        <f t="shared" si="297"/>
        <v>0</v>
      </c>
      <c r="BV228" s="108">
        <f>SUMIF('20.01'!$AE:$AE,$B:$B,'20.01'!$E:$E)</f>
        <v>0</v>
      </c>
      <c r="BW228" s="108">
        <f>SUMIF('20.01'!$AF:$AF,$B:$B,'20.01'!$E:$E)</f>
        <v>0</v>
      </c>
      <c r="BX228" s="108">
        <f>SUMIF('20.01'!$AG:$AG,$B:$B,'20.01'!$E:$E)</f>
        <v>0</v>
      </c>
      <c r="BY228" s="108">
        <f t="shared" si="298"/>
        <v>0</v>
      </c>
      <c r="BZ228" s="108">
        <f>SUMIF('20.01'!$AH:$AH,$B:$B,'20.01'!$E:$E)</f>
        <v>0</v>
      </c>
      <c r="CA228" s="108">
        <f>SUMIF('20.01'!$AP:$AP,$B:$B,'20.01'!$E:$E)</f>
        <v>0</v>
      </c>
      <c r="CB228" s="108">
        <f>SUMIF('20.01'!$AD:$AD,$B:$B,'20.01'!$E:$E)</f>
        <v>0</v>
      </c>
      <c r="CC228" s="108">
        <f t="shared" si="299"/>
        <v>0</v>
      </c>
      <c r="CD228" s="108">
        <f>SUMIF('20.01'!$Z:$Z,$B:$B,'20.01'!$E:$E)</f>
        <v>0</v>
      </c>
      <c r="CE228" s="108">
        <f>SUMIF('20.01'!$S:$S,$B:$B,'20.01'!$E:$E)</f>
        <v>0</v>
      </c>
      <c r="CF228" s="108">
        <f t="shared" si="300"/>
        <v>0</v>
      </c>
      <c r="CG228" s="108">
        <f>SUMIF('20.01'!$AJ:$AJ,$B:$B,'20.01'!$E:$E)</f>
        <v>0</v>
      </c>
      <c r="CH228" s="108">
        <f>SUMIF('20.01'!$AL:$AL,$B:$B,'20.01'!$E:$E)</f>
        <v>0</v>
      </c>
      <c r="CI228" s="108">
        <f>SUMIF('20.01'!$AM:$AM,$B:$B,'20.01'!$E:$E)</f>
        <v>0</v>
      </c>
      <c r="CJ228" s="108">
        <f>SUMIF('20.01'!$W:$W,$B:$B,'20.01'!$E:$E)</f>
        <v>0</v>
      </c>
      <c r="CK228" s="108">
        <f>SUMIF('20.01'!$AR:$AR,$B:$B,'20.01'!$E:$E)</f>
        <v>0</v>
      </c>
      <c r="CL228" s="108">
        <f t="shared" si="301"/>
        <v>0</v>
      </c>
      <c r="CM228" s="108">
        <f>SUMIF('20.01'!$P:$P,$B:$B,'20.01'!$E:$E)</f>
        <v>0</v>
      </c>
      <c r="CN228" s="108">
        <f>SUMIF('20.01'!$Q:$Q,$B:$B,'20.01'!$E:$E)</f>
        <v>0</v>
      </c>
      <c r="CO228" s="108">
        <f>SUMIF('20.01'!$AK:$AK,$B:$B,'20.01'!$E:$E)</f>
        <v>0</v>
      </c>
      <c r="CP228" s="108">
        <f>SUMIF('20.01'!$U:$U,$B:$B,'20.01'!$E:$E)</f>
        <v>0</v>
      </c>
      <c r="CQ228" s="108">
        <f>SUMIF('20.01'!$R:$R,$B:$B,'20.01'!$E:$E)</f>
        <v>0</v>
      </c>
      <c r="CR228" s="108">
        <f>SUMIF('20.01'!$V:$V,$B:$B,'20.01'!$E:$E)</f>
        <v>0</v>
      </c>
      <c r="CS228" s="108">
        <f t="shared" si="302"/>
        <v>0</v>
      </c>
      <c r="CT228" s="108">
        <f>SUMIF('20.01'!$AQ:$AQ,$B:$B,'20.01'!$E:$E)</f>
        <v>0</v>
      </c>
      <c r="CU228" s="108">
        <f>SUMIF('20.01'!$AC:$AC,$B:$B,'20.01'!$E:$E)</f>
        <v>0</v>
      </c>
      <c r="CV228" s="108">
        <f>SUMIF('20.01'!$AS:$AS,$B:$B,'20.01'!$E:$E)</f>
        <v>0</v>
      </c>
      <c r="CW228" s="108">
        <f t="shared" si="303"/>
        <v>0</v>
      </c>
      <c r="CX228" s="108">
        <f>SUMIF('20.01'!$AB:$AB,$B:$B,'20.01'!$E:$E)</f>
        <v>0</v>
      </c>
      <c r="CY228" s="108">
        <f>SUMIF('20.01'!$AA:$AA,$B:$B,'20.01'!$E:$E)</f>
        <v>0</v>
      </c>
      <c r="CZ228" s="108">
        <f>SUMIF('20.01'!$AN:$AN,$B:$B,'20.01'!$E:$E)</f>
        <v>0</v>
      </c>
      <c r="DA228" s="108">
        <f>SUMIF('20.01'!$X:$X,$B:$B,'20.01'!$E:$E)</f>
        <v>0</v>
      </c>
      <c r="DB228" s="108">
        <f>SUMIF('20.01'!$Y:$Y,$B:$B,'20.01'!$E:$E)</f>
        <v>0</v>
      </c>
      <c r="DC228" s="108">
        <f t="shared" si="304"/>
        <v>0</v>
      </c>
      <c r="DD228" s="127">
        <f t="shared" si="305"/>
        <v>473902.70597564022</v>
      </c>
      <c r="DE228" s="127">
        <f t="shared" si="329"/>
        <v>422575.36267778324</v>
      </c>
      <c r="DF228" s="127">
        <f t="shared" si="306"/>
        <v>480.64244885764379</v>
      </c>
      <c r="DG228" s="127">
        <f t="shared" si="258"/>
        <v>220.19706153274865</v>
      </c>
      <c r="DH228" s="127">
        <f t="shared" si="259"/>
        <v>260.44538732489514</v>
      </c>
      <c r="DI228" s="108">
        <f>SUMIF('20.01'!$AZ:$AZ,$B:$B,'20.01'!$E:$E)+FH228*$DI$249</f>
        <v>308.4041298069169</v>
      </c>
      <c r="DJ228" s="108">
        <f>SUMIF('20.01'!$AY:$AY,$B:$B,'20.01'!$E:$E)</f>
        <v>0</v>
      </c>
      <c r="DK228" s="108">
        <f t="shared" si="260"/>
        <v>442.93333346065873</v>
      </c>
      <c r="DL228" s="108">
        <f>SUMIF('20.01'!$AX:$AX,$B:$B,'20.01'!$E:$E)</f>
        <v>0</v>
      </c>
      <c r="DM228" s="108">
        <f t="shared" si="261"/>
        <v>49651.989614750244</v>
      </c>
      <c r="DN228" s="108">
        <f>SUMIF('20.01'!$BA:$BA,$B:$B,'20.01'!$E:$E)</f>
        <v>0</v>
      </c>
      <c r="DO228" s="108">
        <f t="shared" si="262"/>
        <v>443.37377098150137</v>
      </c>
      <c r="DP228" s="108">
        <f>SUMIF('20.01'!$AW:$AW,$B:$B,'20.01'!$E:$E)</f>
        <v>0</v>
      </c>
      <c r="DQ228" s="108">
        <f t="shared" si="307"/>
        <v>234969.36082248398</v>
      </c>
      <c r="DR228" s="108">
        <f t="shared" si="308"/>
        <v>194567.42818738095</v>
      </c>
      <c r="DS228" s="108">
        <f t="shared" si="263"/>
        <v>62571.451085917375</v>
      </c>
      <c r="DT228" s="108">
        <f t="shared" si="264"/>
        <v>131995.97710146359</v>
      </c>
      <c r="DU228" s="108">
        <f t="shared" si="309"/>
        <v>33028.582192678557</v>
      </c>
      <c r="DV228" s="108">
        <f t="shared" si="310"/>
        <v>19610.272288567223</v>
      </c>
      <c r="DW228" s="108">
        <f t="shared" si="311"/>
        <v>13418.309904111335</v>
      </c>
      <c r="DX228" s="108">
        <f t="shared" si="312"/>
        <v>2780.335256572077</v>
      </c>
      <c r="DY228" s="108">
        <f t="shared" si="313"/>
        <v>1637.2530774787094</v>
      </c>
      <c r="DZ228" s="108">
        <f t="shared" si="314"/>
        <v>1143.0821790933674</v>
      </c>
      <c r="EA228" s="108">
        <f t="shared" si="315"/>
        <v>2199.0869240660236</v>
      </c>
      <c r="EB228" s="108">
        <f t="shared" si="316"/>
        <v>173.5723162138548</v>
      </c>
      <c r="EC228" s="108">
        <f t="shared" si="317"/>
        <v>2220.355945572524</v>
      </c>
      <c r="ED228" s="108">
        <f t="shared" si="325"/>
        <v>39973.195248914169</v>
      </c>
      <c r="EE228" s="108">
        <f t="shared" si="265"/>
        <v>237290.37770679913</v>
      </c>
      <c r="EF228" s="108">
        <f t="shared" si="318"/>
        <v>128136.80396167154</v>
      </c>
      <c r="EG228" s="108">
        <f t="shared" si="266"/>
        <v>109153.57374512759</v>
      </c>
      <c r="EH228" s="108">
        <f t="shared" si="267"/>
        <v>0</v>
      </c>
      <c r="EI228" s="108">
        <f t="shared" si="319"/>
        <v>0</v>
      </c>
      <c r="EJ228" s="108">
        <f t="shared" si="268"/>
        <v>0</v>
      </c>
      <c r="EK228" s="108">
        <f t="shared" si="269"/>
        <v>0</v>
      </c>
      <c r="EL228" s="108">
        <f>SUMIF('20.01'!$BF:$BF,$B:$B,'20.01'!$E:$E)</f>
        <v>0</v>
      </c>
      <c r="EM228" s="108">
        <f>SUMIF('20.01'!$BH:$BH,$B:$B,'20.01'!$E:$E)</f>
        <v>6555</v>
      </c>
      <c r="EO228" s="115">
        <v>0</v>
      </c>
      <c r="EP228" s="107">
        <v>3.4064185531147331</v>
      </c>
      <c r="EQ228" s="108">
        <f t="shared" si="320"/>
        <v>3103.5</v>
      </c>
      <c r="ER228" s="107">
        <v>2.60595305031244</v>
      </c>
      <c r="ES228" s="108">
        <f t="shared" si="270"/>
        <v>3103.5</v>
      </c>
      <c r="ET228" s="107">
        <v>0</v>
      </c>
      <c r="EU228" s="108">
        <f t="shared" si="271"/>
        <v>0</v>
      </c>
      <c r="EV228" s="108">
        <f t="shared" si="326"/>
        <v>3103.5</v>
      </c>
      <c r="EW228" s="108">
        <f t="shared" si="327"/>
        <v>3103.5</v>
      </c>
      <c r="EX228" s="108">
        <f t="shared" si="272"/>
        <v>3103.5</v>
      </c>
      <c r="EY228" s="108">
        <f t="shared" si="273"/>
        <v>3103.5</v>
      </c>
      <c r="EZ228" s="108">
        <f t="shared" si="274"/>
        <v>3103.5</v>
      </c>
      <c r="FA228" s="108">
        <f t="shared" si="275"/>
        <v>3103.5</v>
      </c>
      <c r="FB228" s="108">
        <f t="shared" si="276"/>
        <v>3103.5</v>
      </c>
      <c r="FC228" s="108">
        <f t="shared" si="277"/>
        <v>3103.5</v>
      </c>
      <c r="FD228" s="108">
        <f t="shared" si="278"/>
        <v>3103.5</v>
      </c>
      <c r="FE228" s="108">
        <f t="shared" si="279"/>
        <v>3103.5</v>
      </c>
      <c r="FF228" s="108">
        <f t="shared" si="280"/>
        <v>3103.5</v>
      </c>
      <c r="FG228" s="108">
        <f t="shared" si="281"/>
        <v>3103.5</v>
      </c>
      <c r="FH228" s="108">
        <f t="shared" si="321"/>
        <v>3103.5</v>
      </c>
      <c r="FI228" s="108">
        <v>0</v>
      </c>
    </row>
    <row r="229" spans="1:165" s="2" customFormat="1" ht="12" customHeight="1" x14ac:dyDescent="0.25">
      <c r="A229" s="22">
        <f t="shared" si="322"/>
        <v>224</v>
      </c>
      <c r="B229" s="10" t="s">
        <v>228</v>
      </c>
      <c r="C229" s="28">
        <v>2021</v>
      </c>
      <c r="D229" s="282"/>
      <c r="E229" s="126">
        <f t="shared" si="254"/>
        <v>416.2</v>
      </c>
      <c r="F229" s="11">
        <f>SUMIF(Площади!$A:$A,$B:$B,Площади!$C:$C)</f>
        <v>416.2</v>
      </c>
      <c r="G229" s="11">
        <f>SUMIF(Площади!$A:$A,$B:$B,Площади!$G:$G)</f>
        <v>0</v>
      </c>
      <c r="H229" s="11">
        <f>SUMIF(Площади!$A:$A,$B:$B,Площади!$F:$F)</f>
        <v>0</v>
      </c>
      <c r="I229" s="124" t="s">
        <v>456</v>
      </c>
      <c r="J229" s="12">
        <v>19.37</v>
      </c>
      <c r="K229" s="26">
        <v>2.86</v>
      </c>
      <c r="L229" s="26">
        <v>3.7399999999999998</v>
      </c>
      <c r="M229" s="26">
        <v>6.5</v>
      </c>
      <c r="N229" s="26">
        <v>4</v>
      </c>
      <c r="O229" s="26">
        <v>2.0499999999999998</v>
      </c>
      <c r="P229" s="26">
        <v>0</v>
      </c>
      <c r="Q229" s="26">
        <v>0</v>
      </c>
      <c r="R229" s="26">
        <v>0.22</v>
      </c>
      <c r="S229" s="35">
        <f t="shared" si="331"/>
        <v>20.1448</v>
      </c>
      <c r="T229" s="33">
        <f t="shared" si="331"/>
        <v>2.9743999999999997</v>
      </c>
      <c r="U229" s="33">
        <f t="shared" si="331"/>
        <v>3.8895999999999997</v>
      </c>
      <c r="V229" s="33">
        <f t="shared" si="330"/>
        <v>6.76</v>
      </c>
      <c r="W229" s="33">
        <f t="shared" si="330"/>
        <v>4.16</v>
      </c>
      <c r="X229" s="33">
        <f t="shared" si="330"/>
        <v>2.1319999999999997</v>
      </c>
      <c r="Y229" s="33">
        <f t="shared" si="249"/>
        <v>0</v>
      </c>
      <c r="Z229" s="33">
        <f t="shared" si="249"/>
        <v>0</v>
      </c>
      <c r="AA229" s="33">
        <f t="shared" si="249"/>
        <v>0.2288</v>
      </c>
      <c r="AB229" s="36"/>
      <c r="AC229" s="36"/>
      <c r="AD229" s="122" t="s">
        <v>396</v>
      </c>
      <c r="AE229" s="37">
        <v>0</v>
      </c>
      <c r="AF229" s="38" t="s">
        <v>396</v>
      </c>
      <c r="AG229" s="282"/>
      <c r="AH229" s="26">
        <v>34.24</v>
      </c>
      <c r="AI229" s="26">
        <v>0</v>
      </c>
      <c r="AJ229" s="26">
        <v>0</v>
      </c>
      <c r="AK229" s="26">
        <v>0</v>
      </c>
      <c r="AL229" s="26">
        <v>4.1500000000000004</v>
      </c>
      <c r="AM229" s="282"/>
      <c r="AN229" s="15">
        <v>0.01</v>
      </c>
      <c r="AO229" s="15">
        <v>0</v>
      </c>
      <c r="AP229" s="16">
        <f t="shared" si="282"/>
        <v>0</v>
      </c>
      <c r="AQ229" s="15">
        <f t="shared" si="283"/>
        <v>0.01</v>
      </c>
      <c r="AR229" s="15">
        <v>0.68300000000000005</v>
      </c>
      <c r="AS229" s="282"/>
      <c r="AT229" s="13">
        <f t="shared" si="284"/>
        <v>0</v>
      </c>
      <c r="AU229" s="13">
        <f t="shared" si="285"/>
        <v>0</v>
      </c>
      <c r="AV229" s="13">
        <f t="shared" si="286"/>
        <v>0</v>
      </c>
      <c r="AW229" s="13">
        <f t="shared" si="287"/>
        <v>0</v>
      </c>
      <c r="AX229" s="13">
        <f t="shared" si="288"/>
        <v>0</v>
      </c>
      <c r="AY229" s="26">
        <f t="shared" si="289"/>
        <v>0</v>
      </c>
      <c r="AZ229" s="26">
        <f t="shared" si="290"/>
        <v>0</v>
      </c>
      <c r="BA229" s="26">
        <f t="shared" si="291"/>
        <v>0</v>
      </c>
      <c r="BB229" s="26">
        <f t="shared" si="292"/>
        <v>0</v>
      </c>
      <c r="BC229" s="26">
        <f t="shared" si="293"/>
        <v>0</v>
      </c>
      <c r="BD229" s="282"/>
      <c r="BE229" s="108">
        <f t="shared" si="294"/>
        <v>20809.198510865746</v>
      </c>
      <c r="BF229" s="108">
        <f t="shared" si="295"/>
        <v>20809.198510865746</v>
      </c>
      <c r="BG229" s="108">
        <f t="shared" si="255"/>
        <v>2150.9659647292306</v>
      </c>
      <c r="BH229" s="108">
        <f t="shared" si="256"/>
        <v>357.70888226588289</v>
      </c>
      <c r="BI229" s="108">
        <f t="shared" si="257"/>
        <v>127.60057006691729</v>
      </c>
      <c r="BJ229" s="108">
        <f t="shared" si="328"/>
        <v>933.59309380371303</v>
      </c>
      <c r="BK229" s="108">
        <f>SUMIF('20.01'!$K:$K,$B:$B,'20.01'!$E:$E)</f>
        <v>17239.330000000002</v>
      </c>
      <c r="BL229" s="108">
        <f t="shared" si="296"/>
        <v>0</v>
      </c>
      <c r="BM229" s="108">
        <f>SUMIF('20.01'!$AI:$AI,$B:$B,'20.01'!$E:$E)</f>
        <v>0</v>
      </c>
      <c r="BN229" s="108">
        <f>SUMIF('20.01'!$L:$L,$B:$B,'20.01'!$E:$E)</f>
        <v>0</v>
      </c>
      <c r="BO229" s="108">
        <f>SUMIF('20.01'!$M:$M,$B:$B,'20.01'!$E:$E)</f>
        <v>0</v>
      </c>
      <c r="BP229" s="108">
        <f>SUMIF('20.01'!$N:$N,$B:$B,'20.01'!$E:$E)</f>
        <v>0</v>
      </c>
      <c r="BQ229" s="108">
        <f>SUMIF('20.01'!$O:$O,$B:$B,'20.01'!$E:$E)</f>
        <v>0</v>
      </c>
      <c r="BR229" s="108">
        <f>SUMIF('20.01'!$T:$T,$B:$B,'20.01'!$E:$E)</f>
        <v>0</v>
      </c>
      <c r="BS229" s="108">
        <f>SUMIF('20.01'!$AT:$AT,$B:$B,'20.01'!$E:$E)</f>
        <v>0</v>
      </c>
      <c r="BT229" s="108">
        <f>SUMIF('20.01'!$AO:$AO,$B:$B,'20.01'!$E:$E)</f>
        <v>0</v>
      </c>
      <c r="BU229" s="108">
        <f t="shared" si="297"/>
        <v>0</v>
      </c>
      <c r="BV229" s="108">
        <f>SUMIF('20.01'!$AE:$AE,$B:$B,'20.01'!$E:$E)</f>
        <v>0</v>
      </c>
      <c r="BW229" s="108">
        <f>SUMIF('20.01'!$AF:$AF,$B:$B,'20.01'!$E:$E)</f>
        <v>0</v>
      </c>
      <c r="BX229" s="108">
        <f>SUMIF('20.01'!$AG:$AG,$B:$B,'20.01'!$E:$E)</f>
        <v>0</v>
      </c>
      <c r="BY229" s="108">
        <f t="shared" si="298"/>
        <v>0</v>
      </c>
      <c r="BZ229" s="108">
        <f>SUMIF('20.01'!$AH:$AH,$B:$B,'20.01'!$E:$E)</f>
        <v>0</v>
      </c>
      <c r="CA229" s="108">
        <f>SUMIF('20.01'!$AP:$AP,$B:$B,'20.01'!$E:$E)</f>
        <v>0</v>
      </c>
      <c r="CB229" s="108">
        <f>SUMIF('20.01'!$AD:$AD,$B:$B,'20.01'!$E:$E)</f>
        <v>0</v>
      </c>
      <c r="CC229" s="108">
        <f t="shared" si="299"/>
        <v>0</v>
      </c>
      <c r="CD229" s="108">
        <f>SUMIF('20.01'!$Z:$Z,$B:$B,'20.01'!$E:$E)</f>
        <v>0</v>
      </c>
      <c r="CE229" s="108">
        <f>SUMIF('20.01'!$S:$S,$B:$B,'20.01'!$E:$E)</f>
        <v>0</v>
      </c>
      <c r="CF229" s="108">
        <f t="shared" si="300"/>
        <v>0</v>
      </c>
      <c r="CG229" s="108">
        <f>SUMIF('20.01'!$AJ:$AJ,$B:$B,'20.01'!$E:$E)</f>
        <v>0</v>
      </c>
      <c r="CH229" s="108">
        <f>SUMIF('20.01'!$AL:$AL,$B:$B,'20.01'!$E:$E)</f>
        <v>0</v>
      </c>
      <c r="CI229" s="108">
        <f>SUMIF('20.01'!$AM:$AM,$B:$B,'20.01'!$E:$E)</f>
        <v>0</v>
      </c>
      <c r="CJ229" s="108">
        <f>SUMIF('20.01'!$W:$W,$B:$B,'20.01'!$E:$E)</f>
        <v>0</v>
      </c>
      <c r="CK229" s="108">
        <f>SUMIF('20.01'!$AR:$AR,$B:$B,'20.01'!$E:$E)</f>
        <v>0</v>
      </c>
      <c r="CL229" s="108">
        <f t="shared" si="301"/>
        <v>0</v>
      </c>
      <c r="CM229" s="108">
        <f>SUMIF('20.01'!$P:$P,$B:$B,'20.01'!$E:$E)</f>
        <v>0</v>
      </c>
      <c r="CN229" s="108">
        <f>SUMIF('20.01'!$Q:$Q,$B:$B,'20.01'!$E:$E)</f>
        <v>0</v>
      </c>
      <c r="CO229" s="108">
        <f>SUMIF('20.01'!$AK:$AK,$B:$B,'20.01'!$E:$E)</f>
        <v>0</v>
      </c>
      <c r="CP229" s="108">
        <f>SUMIF('20.01'!$U:$U,$B:$B,'20.01'!$E:$E)</f>
        <v>0</v>
      </c>
      <c r="CQ229" s="108">
        <f>SUMIF('20.01'!$R:$R,$B:$B,'20.01'!$E:$E)</f>
        <v>0</v>
      </c>
      <c r="CR229" s="108">
        <f>SUMIF('20.01'!$V:$V,$B:$B,'20.01'!$E:$E)</f>
        <v>0</v>
      </c>
      <c r="CS229" s="108">
        <f t="shared" si="302"/>
        <v>0</v>
      </c>
      <c r="CT229" s="108">
        <f>SUMIF('20.01'!$AQ:$AQ,$B:$B,'20.01'!$E:$E)</f>
        <v>0</v>
      </c>
      <c r="CU229" s="108">
        <f>SUMIF('20.01'!$AC:$AC,$B:$B,'20.01'!$E:$E)</f>
        <v>0</v>
      </c>
      <c r="CV229" s="108">
        <f>SUMIF('20.01'!$AS:$AS,$B:$B,'20.01'!$E:$E)</f>
        <v>0</v>
      </c>
      <c r="CW229" s="108">
        <f t="shared" si="303"/>
        <v>0</v>
      </c>
      <c r="CX229" s="108">
        <f>SUMIF('20.01'!$AB:$AB,$B:$B,'20.01'!$E:$E)</f>
        <v>0</v>
      </c>
      <c r="CY229" s="108">
        <f>SUMIF('20.01'!$AA:$AA,$B:$B,'20.01'!$E:$E)</f>
        <v>0</v>
      </c>
      <c r="CZ229" s="108">
        <f>SUMIF('20.01'!$AN:$AN,$B:$B,'20.01'!$E:$E)</f>
        <v>0</v>
      </c>
      <c r="DA229" s="108">
        <f>SUMIF('20.01'!$X:$X,$B:$B,'20.01'!$E:$E)</f>
        <v>0</v>
      </c>
      <c r="DB229" s="108">
        <f>SUMIF('20.01'!$Y:$Y,$B:$B,'20.01'!$E:$E)</f>
        <v>0</v>
      </c>
      <c r="DC229" s="108">
        <f t="shared" si="304"/>
        <v>0</v>
      </c>
      <c r="DD229" s="127">
        <f t="shared" si="305"/>
        <v>63553.506114728974</v>
      </c>
      <c r="DE229" s="127">
        <f t="shared" si="329"/>
        <v>56670.167857739107</v>
      </c>
      <c r="DF229" s="127">
        <f t="shared" si="306"/>
        <v>64.457350479958535</v>
      </c>
      <c r="DG229" s="127">
        <f t="shared" si="258"/>
        <v>29.529891093903643</v>
      </c>
      <c r="DH229" s="127">
        <f t="shared" si="259"/>
        <v>34.927459386054885</v>
      </c>
      <c r="DI229" s="108">
        <f>SUMIF('20.01'!$AZ:$AZ,$B:$B,'20.01'!$E:$E)+FH229*$DI$249</f>
        <v>41.359045859719281</v>
      </c>
      <c r="DJ229" s="108">
        <f>SUMIF('20.01'!$AY:$AY,$B:$B,'20.01'!$E:$E)</f>
        <v>0</v>
      </c>
      <c r="DK229" s="108">
        <f t="shared" si="260"/>
        <v>59.400307197140684</v>
      </c>
      <c r="DL229" s="108">
        <f>SUMIF('20.01'!$AX:$AX,$B:$B,'20.01'!$E:$E)</f>
        <v>0</v>
      </c>
      <c r="DM229" s="108">
        <f t="shared" si="261"/>
        <v>6658.6621806537923</v>
      </c>
      <c r="DN229" s="108">
        <f>SUMIF('20.01'!$BA:$BA,$B:$B,'20.01'!$E:$E)</f>
        <v>0</v>
      </c>
      <c r="DO229" s="108">
        <f t="shared" si="262"/>
        <v>59.459372799259164</v>
      </c>
      <c r="DP229" s="108">
        <f>SUMIF('20.01'!$AW:$AW,$B:$B,'20.01'!$E:$E)</f>
        <v>0</v>
      </c>
      <c r="DQ229" s="108">
        <f t="shared" si="307"/>
        <v>31510.954720257068</v>
      </c>
      <c r="DR229" s="108">
        <f t="shared" si="308"/>
        <v>26092.786728399529</v>
      </c>
      <c r="DS229" s="108">
        <f t="shared" si="263"/>
        <v>8391.2479271657176</v>
      </c>
      <c r="DT229" s="108">
        <f t="shared" si="264"/>
        <v>17701.538801233812</v>
      </c>
      <c r="DU229" s="108">
        <f t="shared" si="309"/>
        <v>4429.3526368915127</v>
      </c>
      <c r="DV229" s="108">
        <f t="shared" si="310"/>
        <v>2629.8679962950459</v>
      </c>
      <c r="DW229" s="108">
        <f t="shared" si="311"/>
        <v>1799.484640596467</v>
      </c>
      <c r="DX229" s="108">
        <f t="shared" si="312"/>
        <v>372.86145763985758</v>
      </c>
      <c r="DY229" s="108">
        <f t="shared" si="313"/>
        <v>219.56653160839008</v>
      </c>
      <c r="DZ229" s="108">
        <f t="shared" si="314"/>
        <v>153.29492603146747</v>
      </c>
      <c r="EA229" s="108">
        <f t="shared" si="315"/>
        <v>294.91218875343282</v>
      </c>
      <c r="EB229" s="108">
        <f t="shared" si="316"/>
        <v>23.277202515935667</v>
      </c>
      <c r="EC229" s="108">
        <f t="shared" si="317"/>
        <v>297.76450605680174</v>
      </c>
      <c r="ED229" s="108">
        <f t="shared" si="325"/>
        <v>5360.6714556462293</v>
      </c>
      <c r="EE229" s="108">
        <f t="shared" si="265"/>
        <v>31822.218527974794</v>
      </c>
      <c r="EF229" s="108">
        <f t="shared" si="318"/>
        <v>17183.99800510639</v>
      </c>
      <c r="EG229" s="108">
        <f t="shared" si="266"/>
        <v>14638.220522868403</v>
      </c>
      <c r="EH229" s="108">
        <f t="shared" si="267"/>
        <v>0</v>
      </c>
      <c r="EI229" s="108">
        <f t="shared" si="319"/>
        <v>0</v>
      </c>
      <c r="EJ229" s="108">
        <f t="shared" si="268"/>
        <v>0</v>
      </c>
      <c r="EK229" s="108">
        <f t="shared" si="269"/>
        <v>0</v>
      </c>
      <c r="EL229" s="108">
        <f>SUMIF('20.01'!$BF:$BF,$B:$B,'20.01'!$E:$E)</f>
        <v>0</v>
      </c>
      <c r="EM229" s="108">
        <f>SUMIF('20.01'!$BH:$BH,$B:$B,'20.01'!$E:$E)</f>
        <v>760</v>
      </c>
      <c r="EO229" s="115">
        <v>0</v>
      </c>
      <c r="EP229" s="107">
        <v>3.4064322344322351</v>
      </c>
      <c r="EQ229" s="108">
        <f t="shared" si="320"/>
        <v>416.19999999999987</v>
      </c>
      <c r="ER229" s="107">
        <v>2.6059641514041512</v>
      </c>
      <c r="ES229" s="108">
        <f t="shared" si="270"/>
        <v>416.19999999999987</v>
      </c>
      <c r="ET229" s="107">
        <v>0</v>
      </c>
      <c r="EU229" s="108">
        <f t="shared" si="271"/>
        <v>0</v>
      </c>
      <c r="EV229" s="108">
        <f t="shared" si="326"/>
        <v>416.2</v>
      </c>
      <c r="EW229" s="108">
        <f t="shared" si="327"/>
        <v>416.2</v>
      </c>
      <c r="EX229" s="108">
        <f t="shared" si="272"/>
        <v>416.2</v>
      </c>
      <c r="EY229" s="108">
        <f t="shared" si="273"/>
        <v>416.2</v>
      </c>
      <c r="EZ229" s="108">
        <f t="shared" si="274"/>
        <v>416.2</v>
      </c>
      <c r="FA229" s="108">
        <f t="shared" si="275"/>
        <v>416.2</v>
      </c>
      <c r="FB229" s="108">
        <f t="shared" si="276"/>
        <v>416.2</v>
      </c>
      <c r="FC229" s="108">
        <f t="shared" si="277"/>
        <v>416.2</v>
      </c>
      <c r="FD229" s="108">
        <f t="shared" si="278"/>
        <v>416.2</v>
      </c>
      <c r="FE229" s="108">
        <f t="shared" si="279"/>
        <v>416.2</v>
      </c>
      <c r="FF229" s="108">
        <f t="shared" si="280"/>
        <v>416.2</v>
      </c>
      <c r="FG229" s="108">
        <f t="shared" si="281"/>
        <v>416.2</v>
      </c>
      <c r="FH229" s="108">
        <f t="shared" si="321"/>
        <v>416.19999999999987</v>
      </c>
      <c r="FI229" s="108">
        <v>0</v>
      </c>
    </row>
    <row r="230" spans="1:165" s="2" customFormat="1" ht="12" customHeight="1" x14ac:dyDescent="0.25">
      <c r="A230" s="22">
        <f t="shared" si="322"/>
        <v>225</v>
      </c>
      <c r="B230" s="10" t="s">
        <v>229</v>
      </c>
      <c r="C230" s="28">
        <v>2021</v>
      </c>
      <c r="D230" s="282"/>
      <c r="E230" s="126">
        <f t="shared" si="254"/>
        <v>482.1</v>
      </c>
      <c r="F230" s="11">
        <f>SUMIF(Площади!$A:$A,$B:$B,Площади!$C:$C)</f>
        <v>482.1</v>
      </c>
      <c r="G230" s="11">
        <f>SUMIF(Площади!$A:$A,$B:$B,Площади!$G:$G)</f>
        <v>0</v>
      </c>
      <c r="H230" s="11">
        <f>SUMIF(Площади!$A:$A,$B:$B,Площади!$F:$F)</f>
        <v>0</v>
      </c>
      <c r="I230" s="124" t="s">
        <v>495</v>
      </c>
      <c r="J230" s="12">
        <v>15</v>
      </c>
      <c r="K230" s="26">
        <v>0</v>
      </c>
      <c r="L230" s="26">
        <v>3</v>
      </c>
      <c r="M230" s="26">
        <v>5.73</v>
      </c>
      <c r="N230" s="26">
        <v>4</v>
      </c>
      <c r="O230" s="26">
        <v>2.0499999999999998</v>
      </c>
      <c r="P230" s="26">
        <v>0</v>
      </c>
      <c r="Q230" s="26">
        <v>0</v>
      </c>
      <c r="R230" s="26">
        <v>0.22</v>
      </c>
      <c r="S230" s="35">
        <f t="shared" si="331"/>
        <v>15.6</v>
      </c>
      <c r="T230" s="33">
        <f t="shared" si="331"/>
        <v>0</v>
      </c>
      <c r="U230" s="33">
        <f t="shared" si="331"/>
        <v>3.12</v>
      </c>
      <c r="V230" s="33">
        <f t="shared" si="330"/>
        <v>5.9592000000000001</v>
      </c>
      <c r="W230" s="33">
        <f t="shared" si="330"/>
        <v>4.16</v>
      </c>
      <c r="X230" s="33">
        <f t="shared" si="330"/>
        <v>2.1319999999999997</v>
      </c>
      <c r="Y230" s="33">
        <f t="shared" si="249"/>
        <v>0</v>
      </c>
      <c r="Z230" s="33">
        <f t="shared" si="249"/>
        <v>0</v>
      </c>
      <c r="AA230" s="33">
        <f t="shared" si="249"/>
        <v>0.2288</v>
      </c>
      <c r="AB230" s="36"/>
      <c r="AC230" s="36"/>
      <c r="AD230" s="122" t="s">
        <v>396</v>
      </c>
      <c r="AE230" s="37">
        <v>0</v>
      </c>
      <c r="AF230" s="38" t="s">
        <v>396</v>
      </c>
      <c r="AG230" s="282"/>
      <c r="AH230" s="26">
        <v>0</v>
      </c>
      <c r="AI230" s="26">
        <v>0</v>
      </c>
      <c r="AJ230" s="26">
        <v>0</v>
      </c>
      <c r="AK230" s="26">
        <v>0</v>
      </c>
      <c r="AL230" s="26">
        <v>5.93</v>
      </c>
      <c r="AM230" s="282"/>
      <c r="AN230" s="15">
        <v>0</v>
      </c>
      <c r="AO230" s="15">
        <v>0</v>
      </c>
      <c r="AP230" s="16">
        <f t="shared" si="282"/>
        <v>0</v>
      </c>
      <c r="AQ230" s="15">
        <f t="shared" si="283"/>
        <v>0</v>
      </c>
      <c r="AR230" s="15">
        <v>0</v>
      </c>
      <c r="AS230" s="282"/>
      <c r="AT230" s="13">
        <f t="shared" si="284"/>
        <v>0</v>
      </c>
      <c r="AU230" s="13">
        <f t="shared" si="285"/>
        <v>0</v>
      </c>
      <c r="AV230" s="13">
        <f t="shared" si="286"/>
        <v>0</v>
      </c>
      <c r="AW230" s="13">
        <f t="shared" si="287"/>
        <v>0</v>
      </c>
      <c r="AX230" s="13">
        <f t="shared" si="288"/>
        <v>0</v>
      </c>
      <c r="AY230" s="26">
        <f t="shared" si="289"/>
        <v>0</v>
      </c>
      <c r="AZ230" s="26">
        <f t="shared" si="290"/>
        <v>0</v>
      </c>
      <c r="BA230" s="26">
        <f t="shared" si="291"/>
        <v>0</v>
      </c>
      <c r="BB230" s="26">
        <f t="shared" si="292"/>
        <v>0</v>
      </c>
      <c r="BC230" s="26">
        <f t="shared" si="293"/>
        <v>0</v>
      </c>
      <c r="BD230" s="282"/>
      <c r="BE230" s="108">
        <f t="shared" si="294"/>
        <v>6031.9953515095403</v>
      </c>
      <c r="BF230" s="108">
        <f t="shared" si="295"/>
        <v>6031.9953515095403</v>
      </c>
      <c r="BG230" s="108">
        <f t="shared" si="255"/>
        <v>2491.544189322351</v>
      </c>
      <c r="BH230" s="108">
        <f t="shared" si="256"/>
        <v>414.34755439784294</v>
      </c>
      <c r="BI230" s="108">
        <f t="shared" si="257"/>
        <v>147.80450463541771</v>
      </c>
      <c r="BJ230" s="108">
        <f t="shared" ref="BJ230:BJ236" si="332">FH230*$BJ$262</f>
        <v>2012.3191031539286</v>
      </c>
      <c r="BK230" s="108">
        <f>SUMIF('20.01'!$K:$K,$B:$B,'20.01'!$E:$E)</f>
        <v>965.98</v>
      </c>
      <c r="BL230" s="108">
        <f t="shared" si="296"/>
        <v>0</v>
      </c>
      <c r="BM230" s="108">
        <f>SUMIF('20.01'!$AI:$AI,$B:$B,'20.01'!$E:$E)</f>
        <v>0</v>
      </c>
      <c r="BN230" s="108">
        <f>SUMIF('20.01'!$L:$L,$B:$B,'20.01'!$E:$E)</f>
        <v>0</v>
      </c>
      <c r="BO230" s="108">
        <f>SUMIF('20.01'!$M:$M,$B:$B,'20.01'!$E:$E)</f>
        <v>0</v>
      </c>
      <c r="BP230" s="108">
        <f>SUMIF('20.01'!$N:$N,$B:$B,'20.01'!$E:$E)</f>
        <v>0</v>
      </c>
      <c r="BQ230" s="108">
        <f>SUMIF('20.01'!$O:$O,$B:$B,'20.01'!$E:$E)</f>
        <v>0</v>
      </c>
      <c r="BR230" s="108">
        <f>SUMIF('20.01'!$T:$T,$B:$B,'20.01'!$E:$E)</f>
        <v>0</v>
      </c>
      <c r="BS230" s="108">
        <f>SUMIF('20.01'!$AT:$AT,$B:$B,'20.01'!$E:$E)</f>
        <v>0</v>
      </c>
      <c r="BT230" s="108">
        <f>SUMIF('20.01'!$AO:$AO,$B:$B,'20.01'!$E:$E)</f>
        <v>0</v>
      </c>
      <c r="BU230" s="108">
        <f t="shared" si="297"/>
        <v>0</v>
      </c>
      <c r="BV230" s="108">
        <f>SUMIF('20.01'!$AE:$AE,$B:$B,'20.01'!$E:$E)</f>
        <v>0</v>
      </c>
      <c r="BW230" s="108">
        <f>SUMIF('20.01'!$AF:$AF,$B:$B,'20.01'!$E:$E)</f>
        <v>0</v>
      </c>
      <c r="BX230" s="108">
        <f>SUMIF('20.01'!$AG:$AG,$B:$B,'20.01'!$E:$E)</f>
        <v>0</v>
      </c>
      <c r="BY230" s="108">
        <f t="shared" si="298"/>
        <v>0</v>
      </c>
      <c r="BZ230" s="108">
        <f>SUMIF('20.01'!$AH:$AH,$B:$B,'20.01'!$E:$E)</f>
        <v>0</v>
      </c>
      <c r="CA230" s="108">
        <f>SUMIF('20.01'!$AP:$AP,$B:$B,'20.01'!$E:$E)</f>
        <v>0</v>
      </c>
      <c r="CB230" s="108">
        <f>SUMIF('20.01'!$AD:$AD,$B:$B,'20.01'!$E:$E)</f>
        <v>0</v>
      </c>
      <c r="CC230" s="108">
        <f t="shared" si="299"/>
        <v>0</v>
      </c>
      <c r="CD230" s="108">
        <f>SUMIF('20.01'!$Z:$Z,$B:$B,'20.01'!$E:$E)</f>
        <v>0</v>
      </c>
      <c r="CE230" s="108">
        <f>SUMIF('20.01'!$S:$S,$B:$B,'20.01'!$E:$E)</f>
        <v>0</v>
      </c>
      <c r="CF230" s="108">
        <f t="shared" si="300"/>
        <v>0</v>
      </c>
      <c r="CG230" s="108">
        <f>SUMIF('20.01'!$AJ:$AJ,$B:$B,'20.01'!$E:$E)</f>
        <v>0</v>
      </c>
      <c r="CH230" s="108">
        <f>SUMIF('20.01'!$AL:$AL,$B:$B,'20.01'!$E:$E)</f>
        <v>0</v>
      </c>
      <c r="CI230" s="108">
        <f>SUMIF('20.01'!$AM:$AM,$B:$B,'20.01'!$E:$E)</f>
        <v>0</v>
      </c>
      <c r="CJ230" s="108">
        <f>SUMIF('20.01'!$W:$W,$B:$B,'20.01'!$E:$E)</f>
        <v>0</v>
      </c>
      <c r="CK230" s="108">
        <f>SUMIF('20.01'!$AR:$AR,$B:$B,'20.01'!$E:$E)</f>
        <v>0</v>
      </c>
      <c r="CL230" s="108">
        <f t="shared" si="301"/>
        <v>0</v>
      </c>
      <c r="CM230" s="108">
        <f>SUMIF('20.01'!$P:$P,$B:$B,'20.01'!$E:$E)</f>
        <v>0</v>
      </c>
      <c r="CN230" s="108">
        <f>SUMIF('20.01'!$Q:$Q,$B:$B,'20.01'!$E:$E)</f>
        <v>0</v>
      </c>
      <c r="CO230" s="108">
        <f>SUMIF('20.01'!$AK:$AK,$B:$B,'20.01'!$E:$E)</f>
        <v>0</v>
      </c>
      <c r="CP230" s="108">
        <f>SUMIF('20.01'!$U:$U,$B:$B,'20.01'!$E:$E)</f>
        <v>0</v>
      </c>
      <c r="CQ230" s="108">
        <f>SUMIF('20.01'!$R:$R,$B:$B,'20.01'!$E:$E)</f>
        <v>0</v>
      </c>
      <c r="CR230" s="108">
        <f>SUMIF('20.01'!$V:$V,$B:$B,'20.01'!$E:$E)</f>
        <v>0</v>
      </c>
      <c r="CS230" s="108">
        <f t="shared" si="302"/>
        <v>0</v>
      </c>
      <c r="CT230" s="108">
        <f>SUMIF('20.01'!$AQ:$AQ,$B:$B,'20.01'!$E:$E)</f>
        <v>0</v>
      </c>
      <c r="CU230" s="108">
        <f>SUMIF('20.01'!$AC:$AC,$B:$B,'20.01'!$E:$E)</f>
        <v>0</v>
      </c>
      <c r="CV230" s="108">
        <f>SUMIF('20.01'!$AS:$AS,$B:$B,'20.01'!$E:$E)</f>
        <v>0</v>
      </c>
      <c r="CW230" s="108">
        <f t="shared" si="303"/>
        <v>0</v>
      </c>
      <c r="CX230" s="108">
        <f>SUMIF('20.01'!$AB:$AB,$B:$B,'20.01'!$E:$E)</f>
        <v>0</v>
      </c>
      <c r="CY230" s="108">
        <f>SUMIF('20.01'!$AA:$AA,$B:$B,'20.01'!$E:$E)</f>
        <v>0</v>
      </c>
      <c r="CZ230" s="108">
        <f>SUMIF('20.01'!$AN:$AN,$B:$B,'20.01'!$E:$E)</f>
        <v>0</v>
      </c>
      <c r="DA230" s="108">
        <f>SUMIF('20.01'!$X:$X,$B:$B,'20.01'!$E:$E)</f>
        <v>0</v>
      </c>
      <c r="DB230" s="108">
        <f>SUMIF('20.01'!$Y:$Y,$B:$B,'20.01'!$E:$E)</f>
        <v>0</v>
      </c>
      <c r="DC230" s="108">
        <f t="shared" si="304"/>
        <v>0</v>
      </c>
      <c r="DD230" s="127">
        <f t="shared" si="305"/>
        <v>228382.8025845201</v>
      </c>
      <c r="DE230" s="127">
        <f t="shared" ref="DE230:DE236" si="333">FH230*$DE$256/$DC$256+FH230*$DE$249+FH230*$DE$250</f>
        <v>220409.57487261519</v>
      </c>
      <c r="DF230" s="127">
        <f t="shared" si="306"/>
        <v>74.663355757779954</v>
      </c>
      <c r="DG230" s="127">
        <f t="shared" si="258"/>
        <v>34.205575435778357</v>
      </c>
      <c r="DH230" s="127">
        <f t="shared" si="259"/>
        <v>40.457780322001604</v>
      </c>
      <c r="DI230" s="108">
        <f>SUMIF('20.01'!$AZ:$AZ,$B:$B,'20.01'!$E:$E)+FH230*$DI$249</f>
        <v>47.907727075854574</v>
      </c>
      <c r="DJ230" s="108">
        <f>SUMIF('20.01'!$AY:$AY,$B:$B,'20.01'!$E:$E)</f>
        <v>0</v>
      </c>
      <c r="DK230" s="108">
        <f t="shared" si="260"/>
        <v>68.805593704328544</v>
      </c>
      <c r="DL230" s="108">
        <f>SUMIF('20.01'!$AX:$AX,$B:$B,'20.01'!$E:$E)</f>
        <v>0</v>
      </c>
      <c r="DM230" s="108">
        <f t="shared" si="261"/>
        <v>7712.9770237702905</v>
      </c>
      <c r="DN230" s="108">
        <f>SUMIF('20.01'!$BA:$BA,$B:$B,'20.01'!$E:$E)</f>
        <v>0</v>
      </c>
      <c r="DO230" s="108">
        <f t="shared" si="262"/>
        <v>68.874011596643086</v>
      </c>
      <c r="DP230" s="108">
        <f>SUMIF('20.01'!$AW:$AW,$B:$B,'20.01'!$E:$E)</f>
        <v>0</v>
      </c>
      <c r="DQ230" s="108">
        <f t="shared" si="307"/>
        <v>36500.315402777363</v>
      </c>
      <c r="DR230" s="108">
        <f t="shared" si="308"/>
        <v>30224.249115236467</v>
      </c>
      <c r="DS230" s="108">
        <f t="shared" si="263"/>
        <v>9719.8957849269445</v>
      </c>
      <c r="DT230" s="108">
        <f t="shared" si="264"/>
        <v>20504.353330309525</v>
      </c>
      <c r="DU230" s="108">
        <f t="shared" si="309"/>
        <v>5130.684541675635</v>
      </c>
      <c r="DV230" s="108">
        <f t="shared" si="310"/>
        <v>3046.2742936421005</v>
      </c>
      <c r="DW230" s="108">
        <f t="shared" si="311"/>
        <v>2084.4102480335346</v>
      </c>
      <c r="DX230" s="108">
        <f t="shared" si="312"/>
        <v>431.89934821762472</v>
      </c>
      <c r="DY230" s="108">
        <f t="shared" si="313"/>
        <v>254.33211169727272</v>
      </c>
      <c r="DZ230" s="108">
        <f t="shared" si="314"/>
        <v>177.567236520352</v>
      </c>
      <c r="EA230" s="108">
        <f t="shared" si="315"/>
        <v>341.6077996108362</v>
      </c>
      <c r="EB230" s="108">
        <f t="shared" si="316"/>
        <v>26.962852794167684</v>
      </c>
      <c r="EC230" s="108">
        <f t="shared" si="317"/>
        <v>344.9117452426338</v>
      </c>
      <c r="ED230" s="108">
        <f t="shared" si="325"/>
        <v>6209.46590285211</v>
      </c>
      <c r="EE230" s="108">
        <f t="shared" si="265"/>
        <v>0</v>
      </c>
      <c r="EF230" s="108">
        <f t="shared" si="318"/>
        <v>0</v>
      </c>
      <c r="EG230" s="108">
        <f t="shared" si="266"/>
        <v>0</v>
      </c>
      <c r="EH230" s="108">
        <f t="shared" si="267"/>
        <v>0</v>
      </c>
      <c r="EI230" s="108">
        <f t="shared" si="319"/>
        <v>0</v>
      </c>
      <c r="EJ230" s="108">
        <f t="shared" si="268"/>
        <v>0</v>
      </c>
      <c r="EK230" s="108">
        <f t="shared" si="269"/>
        <v>0</v>
      </c>
      <c r="EL230" s="108">
        <f>SUMIF('20.01'!$BF:$BF,$B:$B,'20.01'!$E:$E)</f>
        <v>0</v>
      </c>
      <c r="EM230" s="108">
        <f>SUMIF('20.01'!$BH:$BH,$B:$B,'20.01'!$E:$E)</f>
        <v>1046.8</v>
      </c>
      <c r="EO230" s="115">
        <v>0</v>
      </c>
      <c r="EP230" s="107">
        <v>0</v>
      </c>
      <c r="EQ230" s="108">
        <f t="shared" si="320"/>
        <v>0</v>
      </c>
      <c r="ER230" s="107">
        <v>0</v>
      </c>
      <c r="ES230" s="108">
        <f t="shared" si="270"/>
        <v>0</v>
      </c>
      <c r="ET230" s="107">
        <v>0</v>
      </c>
      <c r="EU230" s="108">
        <f t="shared" si="271"/>
        <v>0</v>
      </c>
      <c r="EV230" s="108">
        <f t="shared" si="326"/>
        <v>482.1</v>
      </c>
      <c r="EW230" s="108">
        <f t="shared" si="327"/>
        <v>482.1</v>
      </c>
      <c r="EX230" s="108">
        <f t="shared" si="272"/>
        <v>482.1</v>
      </c>
      <c r="EY230" s="108">
        <f t="shared" si="273"/>
        <v>482.1</v>
      </c>
      <c r="EZ230" s="108">
        <f t="shared" si="274"/>
        <v>482.1</v>
      </c>
      <c r="FA230" s="108">
        <f t="shared" si="275"/>
        <v>482.1</v>
      </c>
      <c r="FB230" s="108">
        <f t="shared" si="276"/>
        <v>482.1</v>
      </c>
      <c r="FC230" s="108">
        <f t="shared" si="277"/>
        <v>482.1</v>
      </c>
      <c r="FD230" s="108">
        <f t="shared" si="278"/>
        <v>482.1</v>
      </c>
      <c r="FE230" s="108">
        <f t="shared" si="279"/>
        <v>482.1</v>
      </c>
      <c r="FF230" s="108">
        <f t="shared" si="280"/>
        <v>482.1</v>
      </c>
      <c r="FG230" s="108">
        <f t="shared" si="281"/>
        <v>482.1</v>
      </c>
      <c r="FH230" s="108">
        <f t="shared" si="321"/>
        <v>482.10000000000008</v>
      </c>
      <c r="FI230" s="108">
        <v>0</v>
      </c>
    </row>
    <row r="231" spans="1:165" s="2" customFormat="1" ht="12" customHeight="1" x14ac:dyDescent="0.25">
      <c r="A231" s="22">
        <f t="shared" si="322"/>
        <v>226</v>
      </c>
      <c r="B231" s="10" t="s">
        <v>230</v>
      </c>
      <c r="C231" s="28">
        <v>2021</v>
      </c>
      <c r="D231" s="282"/>
      <c r="E231" s="126">
        <f t="shared" si="254"/>
        <v>265.5</v>
      </c>
      <c r="F231" s="11">
        <f>SUMIF(Площади!$A:$A,$B:$B,Площади!$C:$C)</f>
        <v>265.5</v>
      </c>
      <c r="G231" s="11">
        <f>SUMIF(Площади!$A:$A,$B:$B,Площади!$G:$G)</f>
        <v>0</v>
      </c>
      <c r="H231" s="11">
        <f>SUMIF(Площади!$A:$A,$B:$B,Площади!$F:$F)</f>
        <v>0</v>
      </c>
      <c r="I231" s="124" t="s">
        <v>495</v>
      </c>
      <c r="J231" s="12">
        <v>19.940000000000001</v>
      </c>
      <c r="K231" s="26">
        <v>2.86</v>
      </c>
      <c r="L231" s="26">
        <v>3.7399999999999998</v>
      </c>
      <c r="M231" s="26">
        <v>6.5</v>
      </c>
      <c r="N231" s="26">
        <v>4.17</v>
      </c>
      <c r="O231" s="26">
        <v>2.67</v>
      </c>
      <c r="P231" s="26">
        <v>0</v>
      </c>
      <c r="Q231" s="26">
        <v>0</v>
      </c>
      <c r="R231" s="26">
        <v>0</v>
      </c>
      <c r="S231" s="35">
        <f t="shared" si="331"/>
        <v>20.7376</v>
      </c>
      <c r="T231" s="33">
        <f t="shared" si="331"/>
        <v>2.9743999999999997</v>
      </c>
      <c r="U231" s="33">
        <f t="shared" si="331"/>
        <v>3.8895999999999997</v>
      </c>
      <c r="V231" s="33">
        <f t="shared" si="330"/>
        <v>6.76</v>
      </c>
      <c r="W231" s="33">
        <f t="shared" si="330"/>
        <v>4.3368000000000002</v>
      </c>
      <c r="X231" s="33">
        <f t="shared" si="330"/>
        <v>2.7767999999999997</v>
      </c>
      <c r="Y231" s="33">
        <f t="shared" si="249"/>
        <v>0</v>
      </c>
      <c r="Z231" s="33">
        <f t="shared" si="249"/>
        <v>0</v>
      </c>
      <c r="AA231" s="33">
        <f t="shared" si="249"/>
        <v>0</v>
      </c>
      <c r="AB231" s="36"/>
      <c r="AC231" s="36"/>
      <c r="AD231" s="122" t="s">
        <v>396</v>
      </c>
      <c r="AE231" s="37">
        <v>0</v>
      </c>
      <c r="AF231" s="38" t="s">
        <v>396</v>
      </c>
      <c r="AG231" s="282"/>
      <c r="AH231" s="26">
        <v>0</v>
      </c>
      <c r="AI231" s="26">
        <v>0</v>
      </c>
      <c r="AJ231" s="26">
        <v>0</v>
      </c>
      <c r="AK231" s="26">
        <v>0</v>
      </c>
      <c r="AL231" s="26">
        <v>4.29</v>
      </c>
      <c r="AM231" s="282"/>
      <c r="AN231" s="15">
        <v>0</v>
      </c>
      <c r="AO231" s="15">
        <v>0</v>
      </c>
      <c r="AP231" s="16">
        <f t="shared" si="282"/>
        <v>0</v>
      </c>
      <c r="AQ231" s="15">
        <f t="shared" si="283"/>
        <v>0</v>
      </c>
      <c r="AR231" s="15">
        <v>0.68300000000000005</v>
      </c>
      <c r="AS231" s="282"/>
      <c r="AT231" s="13">
        <f t="shared" si="284"/>
        <v>0</v>
      </c>
      <c r="AU231" s="13">
        <f t="shared" si="285"/>
        <v>0</v>
      </c>
      <c r="AV231" s="13">
        <f t="shared" si="286"/>
        <v>0</v>
      </c>
      <c r="AW231" s="13">
        <f t="shared" si="287"/>
        <v>0</v>
      </c>
      <c r="AX231" s="13">
        <f t="shared" si="288"/>
        <v>0</v>
      </c>
      <c r="AY231" s="26">
        <f t="shared" si="289"/>
        <v>0</v>
      </c>
      <c r="AZ231" s="26">
        <f t="shared" si="290"/>
        <v>0</v>
      </c>
      <c r="BA231" s="26">
        <f t="shared" si="291"/>
        <v>0</v>
      </c>
      <c r="BB231" s="26">
        <f t="shared" si="292"/>
        <v>0</v>
      </c>
      <c r="BC231" s="26">
        <f t="shared" si="293"/>
        <v>0</v>
      </c>
      <c r="BD231" s="282"/>
      <c r="BE231" s="108">
        <f t="shared" si="294"/>
        <v>3947.5837810117878</v>
      </c>
      <c r="BF231" s="108">
        <f t="shared" si="295"/>
        <v>3947.5837810117878</v>
      </c>
      <c r="BG231" s="108">
        <f t="shared" si="255"/>
        <v>1372.1323009024768</v>
      </c>
      <c r="BH231" s="108">
        <f t="shared" si="256"/>
        <v>228.18766997018727</v>
      </c>
      <c r="BI231" s="108">
        <f t="shared" si="257"/>
        <v>81.398249285839867</v>
      </c>
      <c r="BJ231" s="108">
        <f t="shared" si="332"/>
        <v>1108.2155608532835</v>
      </c>
      <c r="BK231" s="108">
        <f>SUMIF('20.01'!$K:$K,$B:$B,'20.01'!$E:$E)</f>
        <v>1157.6500000000001</v>
      </c>
      <c r="BL231" s="108">
        <f t="shared" si="296"/>
        <v>0</v>
      </c>
      <c r="BM231" s="108">
        <f>SUMIF('20.01'!$AI:$AI,$B:$B,'20.01'!$E:$E)</f>
        <v>0</v>
      </c>
      <c r="BN231" s="108">
        <f>SUMIF('20.01'!$L:$L,$B:$B,'20.01'!$E:$E)</f>
        <v>0</v>
      </c>
      <c r="BO231" s="108">
        <f>SUMIF('20.01'!$M:$M,$B:$B,'20.01'!$E:$E)</f>
        <v>0</v>
      </c>
      <c r="BP231" s="108">
        <f>SUMIF('20.01'!$N:$N,$B:$B,'20.01'!$E:$E)</f>
        <v>0</v>
      </c>
      <c r="BQ231" s="108">
        <f>SUMIF('20.01'!$O:$O,$B:$B,'20.01'!$E:$E)</f>
        <v>0</v>
      </c>
      <c r="BR231" s="108">
        <f>SUMIF('20.01'!$T:$T,$B:$B,'20.01'!$E:$E)</f>
        <v>0</v>
      </c>
      <c r="BS231" s="108">
        <f>SUMIF('20.01'!$AT:$AT,$B:$B,'20.01'!$E:$E)</f>
        <v>0</v>
      </c>
      <c r="BT231" s="108">
        <f>SUMIF('20.01'!$AO:$AO,$B:$B,'20.01'!$E:$E)</f>
        <v>0</v>
      </c>
      <c r="BU231" s="108">
        <f t="shared" si="297"/>
        <v>0</v>
      </c>
      <c r="BV231" s="108">
        <f>SUMIF('20.01'!$AE:$AE,$B:$B,'20.01'!$E:$E)</f>
        <v>0</v>
      </c>
      <c r="BW231" s="108">
        <f>SUMIF('20.01'!$AF:$AF,$B:$B,'20.01'!$E:$E)</f>
        <v>0</v>
      </c>
      <c r="BX231" s="108">
        <f>SUMIF('20.01'!$AG:$AG,$B:$B,'20.01'!$E:$E)</f>
        <v>0</v>
      </c>
      <c r="BY231" s="108">
        <f t="shared" si="298"/>
        <v>0</v>
      </c>
      <c r="BZ231" s="108">
        <f>SUMIF('20.01'!$AH:$AH,$B:$B,'20.01'!$E:$E)</f>
        <v>0</v>
      </c>
      <c r="CA231" s="108">
        <f>SUMIF('20.01'!$AP:$AP,$B:$B,'20.01'!$E:$E)</f>
        <v>0</v>
      </c>
      <c r="CB231" s="108">
        <f>SUMIF('20.01'!$AD:$AD,$B:$B,'20.01'!$E:$E)</f>
        <v>0</v>
      </c>
      <c r="CC231" s="108">
        <f t="shared" si="299"/>
        <v>0</v>
      </c>
      <c r="CD231" s="108">
        <f>SUMIF('20.01'!$Z:$Z,$B:$B,'20.01'!$E:$E)</f>
        <v>0</v>
      </c>
      <c r="CE231" s="108">
        <f>SUMIF('20.01'!$S:$S,$B:$B,'20.01'!$E:$E)</f>
        <v>0</v>
      </c>
      <c r="CF231" s="108">
        <f t="shared" si="300"/>
        <v>0</v>
      </c>
      <c r="CG231" s="108">
        <f>SUMIF('20.01'!$AJ:$AJ,$B:$B,'20.01'!$E:$E)</f>
        <v>0</v>
      </c>
      <c r="CH231" s="108">
        <f>SUMIF('20.01'!$AL:$AL,$B:$B,'20.01'!$E:$E)</f>
        <v>0</v>
      </c>
      <c r="CI231" s="108">
        <f>SUMIF('20.01'!$AM:$AM,$B:$B,'20.01'!$E:$E)</f>
        <v>0</v>
      </c>
      <c r="CJ231" s="108">
        <f>SUMIF('20.01'!$W:$W,$B:$B,'20.01'!$E:$E)</f>
        <v>0</v>
      </c>
      <c r="CK231" s="108">
        <f>SUMIF('20.01'!$AR:$AR,$B:$B,'20.01'!$E:$E)</f>
        <v>0</v>
      </c>
      <c r="CL231" s="108">
        <f t="shared" si="301"/>
        <v>0</v>
      </c>
      <c r="CM231" s="108">
        <f>SUMIF('20.01'!$P:$P,$B:$B,'20.01'!$E:$E)</f>
        <v>0</v>
      </c>
      <c r="CN231" s="108">
        <f>SUMIF('20.01'!$Q:$Q,$B:$B,'20.01'!$E:$E)</f>
        <v>0</v>
      </c>
      <c r="CO231" s="108">
        <f>SUMIF('20.01'!$AK:$AK,$B:$B,'20.01'!$E:$E)</f>
        <v>0</v>
      </c>
      <c r="CP231" s="108">
        <f>SUMIF('20.01'!$U:$U,$B:$B,'20.01'!$E:$E)</f>
        <v>0</v>
      </c>
      <c r="CQ231" s="108">
        <f>SUMIF('20.01'!$R:$R,$B:$B,'20.01'!$E:$E)</f>
        <v>0</v>
      </c>
      <c r="CR231" s="108">
        <f>SUMIF('20.01'!$V:$V,$B:$B,'20.01'!$E:$E)</f>
        <v>0</v>
      </c>
      <c r="CS231" s="108">
        <f t="shared" si="302"/>
        <v>0</v>
      </c>
      <c r="CT231" s="108">
        <f>SUMIF('20.01'!$AQ:$AQ,$B:$B,'20.01'!$E:$E)</f>
        <v>0</v>
      </c>
      <c r="CU231" s="108">
        <f>SUMIF('20.01'!$AC:$AC,$B:$B,'20.01'!$E:$E)</f>
        <v>0</v>
      </c>
      <c r="CV231" s="108">
        <f>SUMIF('20.01'!$AS:$AS,$B:$B,'20.01'!$E:$E)</f>
        <v>0</v>
      </c>
      <c r="CW231" s="108">
        <f t="shared" si="303"/>
        <v>0</v>
      </c>
      <c r="CX231" s="108">
        <f>SUMIF('20.01'!$AB:$AB,$B:$B,'20.01'!$E:$E)</f>
        <v>0</v>
      </c>
      <c r="CY231" s="108">
        <f>SUMIF('20.01'!$AA:$AA,$B:$B,'20.01'!$E:$E)</f>
        <v>0</v>
      </c>
      <c r="CZ231" s="108">
        <f>SUMIF('20.01'!$AN:$AN,$B:$B,'20.01'!$E:$E)</f>
        <v>0</v>
      </c>
      <c r="DA231" s="108">
        <f>SUMIF('20.01'!$X:$X,$B:$B,'20.01'!$E:$E)</f>
        <v>0</v>
      </c>
      <c r="DB231" s="108">
        <f>SUMIF('20.01'!$Y:$Y,$B:$B,'20.01'!$E:$E)</f>
        <v>0</v>
      </c>
      <c r="DC231" s="108">
        <f t="shared" si="304"/>
        <v>0</v>
      </c>
      <c r="DD231" s="127">
        <f t="shared" si="305"/>
        <v>125773.97653223414</v>
      </c>
      <c r="DE231" s="127">
        <f t="shared" si="333"/>
        <v>121382.99549611975</v>
      </c>
      <c r="DF231" s="127">
        <f t="shared" si="306"/>
        <v>41.118276195168171</v>
      </c>
      <c r="DG231" s="127">
        <f t="shared" si="258"/>
        <v>18.837544655049062</v>
      </c>
      <c r="DH231" s="127">
        <f t="shared" si="259"/>
        <v>22.28073154011911</v>
      </c>
      <c r="DI231" s="108">
        <f>SUMIF('20.01'!$AZ:$AZ,$B:$B,'20.01'!$E:$E)+FH231*$DI$249</f>
        <v>26.383533579422085</v>
      </c>
      <c r="DJ231" s="108">
        <f>SUMIF('20.01'!$AY:$AY,$B:$B,'20.01'!$E:$E)</f>
        <v>0</v>
      </c>
      <c r="DK231" s="108">
        <f t="shared" si="260"/>
        <v>37.892315138973707</v>
      </c>
      <c r="DL231" s="108">
        <f>SUMIF('20.01'!$AX:$AX,$B:$B,'20.01'!$E:$E)</f>
        <v>0</v>
      </c>
      <c r="DM231" s="108">
        <f t="shared" si="261"/>
        <v>4247.6569172599293</v>
      </c>
      <c r="DN231" s="108">
        <f>SUMIF('20.01'!$BA:$BA,$B:$B,'20.01'!$E:$E)</f>
        <v>0</v>
      </c>
      <c r="DO231" s="108">
        <f t="shared" si="262"/>
        <v>37.92999394090176</v>
      </c>
      <c r="DP231" s="108">
        <f>SUMIF('20.01'!$AW:$AW,$B:$B,'20.01'!$E:$E)</f>
        <v>0</v>
      </c>
      <c r="DQ231" s="108">
        <f t="shared" si="307"/>
        <v>20101.293796800226</v>
      </c>
      <c r="DR231" s="108">
        <f t="shared" si="308"/>
        <v>16644.966065329354</v>
      </c>
      <c r="DS231" s="108">
        <f t="shared" si="263"/>
        <v>5352.8984254264742</v>
      </c>
      <c r="DT231" s="108">
        <f t="shared" si="264"/>
        <v>11292.06763990288</v>
      </c>
      <c r="DU231" s="108">
        <f t="shared" si="309"/>
        <v>2825.5481141150822</v>
      </c>
      <c r="DV231" s="108">
        <f t="shared" si="310"/>
        <v>1677.6308337730297</v>
      </c>
      <c r="DW231" s="108">
        <f t="shared" si="311"/>
        <v>1147.9172803420522</v>
      </c>
      <c r="DX231" s="108">
        <f t="shared" si="312"/>
        <v>237.85371697112498</v>
      </c>
      <c r="DY231" s="108">
        <f t="shared" si="313"/>
        <v>140.06466636719747</v>
      </c>
      <c r="DZ231" s="108">
        <f t="shared" si="314"/>
        <v>97.789050603927507</v>
      </c>
      <c r="EA231" s="108">
        <f t="shared" si="315"/>
        <v>188.12875087466708</v>
      </c>
      <c r="EB231" s="108">
        <f t="shared" si="316"/>
        <v>14.848864171025761</v>
      </c>
      <c r="EC231" s="108">
        <f t="shared" si="317"/>
        <v>189.94828533897376</v>
      </c>
      <c r="ED231" s="108">
        <f>FH231*$ED$249</f>
        <v>3419.6498593802839</v>
      </c>
      <c r="EE231" s="108">
        <f t="shared" si="265"/>
        <v>20299.8534819253</v>
      </c>
      <c r="EF231" s="108">
        <f t="shared" si="318"/>
        <v>10961.920880239662</v>
      </c>
      <c r="EG231" s="108">
        <f t="shared" si="266"/>
        <v>9337.9326016856376</v>
      </c>
      <c r="EH231" s="108">
        <f t="shared" si="267"/>
        <v>0</v>
      </c>
      <c r="EI231" s="108">
        <f t="shared" si="319"/>
        <v>0</v>
      </c>
      <c r="EJ231" s="108">
        <f t="shared" si="268"/>
        <v>0</v>
      </c>
      <c r="EK231" s="108">
        <f t="shared" si="269"/>
        <v>0</v>
      </c>
      <c r="EL231" s="108">
        <f>SUMIF('20.01'!$BF:$BF,$B:$B,'20.01'!$E:$E)</f>
        <v>0</v>
      </c>
      <c r="EM231" s="108">
        <f>SUMIF('20.01'!$BH:$BH,$B:$B,'20.01'!$E:$E)</f>
        <v>0</v>
      </c>
      <c r="EO231" s="115">
        <v>0</v>
      </c>
      <c r="EP231" s="107">
        <v>3.4064129715420255</v>
      </c>
      <c r="EQ231" s="108">
        <f t="shared" si="320"/>
        <v>265.5</v>
      </c>
      <c r="ER231" s="107">
        <v>3.086244606221046</v>
      </c>
      <c r="ES231" s="108">
        <f t="shared" si="270"/>
        <v>265.5</v>
      </c>
      <c r="ET231" s="107">
        <v>0</v>
      </c>
      <c r="EU231" s="108">
        <f t="shared" si="271"/>
        <v>0</v>
      </c>
      <c r="EV231" s="108">
        <f t="shared" si="326"/>
        <v>265.5</v>
      </c>
      <c r="EW231" s="108">
        <f t="shared" si="327"/>
        <v>265.5</v>
      </c>
      <c r="EX231" s="108">
        <f t="shared" si="272"/>
        <v>265.5</v>
      </c>
      <c r="EY231" s="108">
        <f t="shared" si="273"/>
        <v>265.5</v>
      </c>
      <c r="EZ231" s="108">
        <f t="shared" si="274"/>
        <v>265.5</v>
      </c>
      <c r="FA231" s="108">
        <f t="shared" si="275"/>
        <v>265.5</v>
      </c>
      <c r="FB231" s="108">
        <f t="shared" si="276"/>
        <v>265.5</v>
      </c>
      <c r="FC231" s="108">
        <f t="shared" si="277"/>
        <v>265.5</v>
      </c>
      <c r="FD231" s="108">
        <f t="shared" si="278"/>
        <v>265.5</v>
      </c>
      <c r="FE231" s="108">
        <f t="shared" si="279"/>
        <v>265.5</v>
      </c>
      <c r="FF231" s="108">
        <f t="shared" si="280"/>
        <v>265.5</v>
      </c>
      <c r="FG231" s="108">
        <f t="shared" si="281"/>
        <v>265.5</v>
      </c>
      <c r="FH231" s="108">
        <f t="shared" si="321"/>
        <v>265.5</v>
      </c>
      <c r="FI231" s="108">
        <v>0</v>
      </c>
    </row>
    <row r="232" spans="1:165" s="2" customFormat="1" ht="12" customHeight="1" x14ac:dyDescent="0.25">
      <c r="A232" s="22">
        <f t="shared" si="322"/>
        <v>227</v>
      </c>
      <c r="B232" s="10" t="s">
        <v>231</v>
      </c>
      <c r="C232" s="28">
        <v>2021</v>
      </c>
      <c r="D232" s="282"/>
      <c r="E232" s="126">
        <f t="shared" si="254"/>
        <v>128.9</v>
      </c>
      <c r="F232" s="11">
        <f>SUMIF(Площади!$A:$A,$B:$B,Площади!$C:$C)</f>
        <v>128.9</v>
      </c>
      <c r="G232" s="11">
        <f>SUMIF(Площади!$A:$A,$B:$B,Площади!$G:$G)</f>
        <v>0</v>
      </c>
      <c r="H232" s="11">
        <f>SUMIF(Площади!$A:$A,$B:$B,Площади!$F:$F)</f>
        <v>0</v>
      </c>
      <c r="I232" s="124" t="s">
        <v>495</v>
      </c>
      <c r="J232" s="12">
        <v>19.940000000000001</v>
      </c>
      <c r="K232" s="26">
        <v>2.86</v>
      </c>
      <c r="L232" s="26">
        <v>3.7399999999999998</v>
      </c>
      <c r="M232" s="26">
        <v>6.5</v>
      </c>
      <c r="N232" s="26">
        <v>4.17</v>
      </c>
      <c r="O232" s="26">
        <v>2.67</v>
      </c>
      <c r="P232" s="26">
        <v>0</v>
      </c>
      <c r="Q232" s="26">
        <v>0</v>
      </c>
      <c r="R232" s="26">
        <v>0</v>
      </c>
      <c r="S232" s="35">
        <f t="shared" si="331"/>
        <v>20.7376</v>
      </c>
      <c r="T232" s="33">
        <f t="shared" si="331"/>
        <v>2.9743999999999997</v>
      </c>
      <c r="U232" s="33">
        <f t="shared" si="331"/>
        <v>3.8895999999999997</v>
      </c>
      <c r="V232" s="33">
        <f t="shared" si="330"/>
        <v>6.76</v>
      </c>
      <c r="W232" s="33">
        <f t="shared" si="330"/>
        <v>4.3368000000000002</v>
      </c>
      <c r="X232" s="33">
        <f t="shared" si="330"/>
        <v>2.7767999999999997</v>
      </c>
      <c r="Y232" s="33">
        <f t="shared" si="249"/>
        <v>0</v>
      </c>
      <c r="Z232" s="33">
        <f t="shared" si="249"/>
        <v>0</v>
      </c>
      <c r="AA232" s="33">
        <f t="shared" si="249"/>
        <v>0</v>
      </c>
      <c r="AB232" s="36"/>
      <c r="AC232" s="36"/>
      <c r="AD232" s="122" t="s">
        <v>396</v>
      </c>
      <c r="AE232" s="37">
        <v>0</v>
      </c>
      <c r="AF232" s="38" t="s">
        <v>396</v>
      </c>
      <c r="AG232" s="282"/>
      <c r="AH232" s="26">
        <v>0</v>
      </c>
      <c r="AI232" s="26">
        <v>0</v>
      </c>
      <c r="AJ232" s="26">
        <v>0</v>
      </c>
      <c r="AK232" s="26">
        <v>0</v>
      </c>
      <c r="AL232" s="26">
        <v>4.29</v>
      </c>
      <c r="AM232" s="282"/>
      <c r="AN232" s="15">
        <v>0</v>
      </c>
      <c r="AO232" s="15">
        <v>0</v>
      </c>
      <c r="AP232" s="16">
        <f t="shared" si="282"/>
        <v>0</v>
      </c>
      <c r="AQ232" s="15">
        <f t="shared" si="283"/>
        <v>0</v>
      </c>
      <c r="AR232" s="15">
        <v>0.68300000000000005</v>
      </c>
      <c r="AS232" s="282"/>
      <c r="AT232" s="13">
        <f t="shared" si="284"/>
        <v>0</v>
      </c>
      <c r="AU232" s="13">
        <f t="shared" si="285"/>
        <v>0</v>
      </c>
      <c r="AV232" s="13">
        <f t="shared" si="286"/>
        <v>0</v>
      </c>
      <c r="AW232" s="13">
        <f t="shared" si="287"/>
        <v>0</v>
      </c>
      <c r="AX232" s="13">
        <f t="shared" si="288"/>
        <v>0</v>
      </c>
      <c r="AY232" s="26">
        <f t="shared" si="289"/>
        <v>0</v>
      </c>
      <c r="AZ232" s="26">
        <f t="shared" si="290"/>
        <v>0</v>
      </c>
      <c r="BA232" s="26">
        <f t="shared" si="291"/>
        <v>0</v>
      </c>
      <c r="BB232" s="26">
        <f t="shared" si="292"/>
        <v>0</v>
      </c>
      <c r="BC232" s="26">
        <f t="shared" si="293"/>
        <v>0</v>
      </c>
      <c r="BD232" s="282"/>
      <c r="BE232" s="108">
        <f t="shared" si="294"/>
        <v>17020.249268447962</v>
      </c>
      <c r="BF232" s="108">
        <f t="shared" si="295"/>
        <v>2584.5702236249322</v>
      </c>
      <c r="BG232" s="108">
        <f t="shared" si="255"/>
        <v>666.16894006150403</v>
      </c>
      <c r="BH232" s="108">
        <f t="shared" si="256"/>
        <v>110.78489890454669</v>
      </c>
      <c r="BI232" s="108">
        <f t="shared" si="257"/>
        <v>39.518773382089492</v>
      </c>
      <c r="BJ232" s="108">
        <f t="shared" si="332"/>
        <v>538.03761127679195</v>
      </c>
      <c r="BK232" s="108">
        <f>SUMIF('20.01'!$K:$K,$B:$B,'20.01'!$E:$E)</f>
        <v>1230.06</v>
      </c>
      <c r="BL232" s="108">
        <f t="shared" si="296"/>
        <v>14351.2</v>
      </c>
      <c r="BM232" s="108">
        <f>SUMIF('20.01'!$AI:$AI,$B:$B,'20.01'!$E:$E)</f>
        <v>0</v>
      </c>
      <c r="BN232" s="108">
        <f>SUMIF('20.01'!$L:$L,$B:$B,'20.01'!$E:$E)</f>
        <v>0</v>
      </c>
      <c r="BO232" s="108">
        <f>SUMIF('20.01'!$M:$M,$B:$B,'20.01'!$E:$E)</f>
        <v>0</v>
      </c>
      <c r="BP232" s="108">
        <f>SUMIF('20.01'!$N:$N,$B:$B,'20.01'!$E:$E)</f>
        <v>0</v>
      </c>
      <c r="BQ232" s="108">
        <f>SUMIF('20.01'!$O:$O,$B:$B,'20.01'!$E:$E)</f>
        <v>14351.2</v>
      </c>
      <c r="BR232" s="108">
        <f>SUMIF('20.01'!$T:$T,$B:$B,'20.01'!$E:$E)</f>
        <v>0</v>
      </c>
      <c r="BS232" s="108">
        <f>SUMIF('20.01'!$AT:$AT,$B:$B,'20.01'!$E:$E)</f>
        <v>0</v>
      </c>
      <c r="BT232" s="108">
        <f>SUMIF('20.01'!$AO:$AO,$B:$B,'20.01'!$E:$E)</f>
        <v>0</v>
      </c>
      <c r="BU232" s="108">
        <f t="shared" si="297"/>
        <v>0</v>
      </c>
      <c r="BV232" s="108">
        <f>SUMIF('20.01'!$AE:$AE,$B:$B,'20.01'!$E:$E)</f>
        <v>0</v>
      </c>
      <c r="BW232" s="108">
        <f>SUMIF('20.01'!$AF:$AF,$B:$B,'20.01'!$E:$E)</f>
        <v>0</v>
      </c>
      <c r="BX232" s="108">
        <f>SUMIF('20.01'!$AG:$AG,$B:$B,'20.01'!$E:$E)</f>
        <v>0</v>
      </c>
      <c r="BY232" s="108">
        <f t="shared" si="298"/>
        <v>0</v>
      </c>
      <c r="BZ232" s="108">
        <f>SUMIF('20.01'!$AH:$AH,$B:$B,'20.01'!$E:$E)</f>
        <v>0</v>
      </c>
      <c r="CA232" s="108">
        <f>SUMIF('20.01'!$AP:$AP,$B:$B,'20.01'!$E:$E)</f>
        <v>0</v>
      </c>
      <c r="CB232" s="108">
        <f>SUMIF('20.01'!$AD:$AD,$B:$B,'20.01'!$E:$E)</f>
        <v>0</v>
      </c>
      <c r="CC232" s="108">
        <f t="shared" si="299"/>
        <v>0</v>
      </c>
      <c r="CD232" s="108">
        <f>SUMIF('20.01'!$Z:$Z,$B:$B,'20.01'!$E:$E)</f>
        <v>0</v>
      </c>
      <c r="CE232" s="108">
        <f>SUMIF('20.01'!$S:$S,$B:$B,'20.01'!$E:$E)</f>
        <v>0</v>
      </c>
      <c r="CF232" s="108">
        <f t="shared" si="300"/>
        <v>0</v>
      </c>
      <c r="CG232" s="108">
        <f>SUMIF('20.01'!$AJ:$AJ,$B:$B,'20.01'!$E:$E)</f>
        <v>0</v>
      </c>
      <c r="CH232" s="108">
        <f>SUMIF('20.01'!$AL:$AL,$B:$B,'20.01'!$E:$E)</f>
        <v>0</v>
      </c>
      <c r="CI232" s="108">
        <f>SUMIF('20.01'!$AM:$AM,$B:$B,'20.01'!$E:$E)</f>
        <v>0</v>
      </c>
      <c r="CJ232" s="108">
        <f>SUMIF('20.01'!$W:$W,$B:$B,'20.01'!$E:$E)</f>
        <v>0</v>
      </c>
      <c r="CK232" s="108">
        <f>SUMIF('20.01'!$AR:$AR,$B:$B,'20.01'!$E:$E)</f>
        <v>0</v>
      </c>
      <c r="CL232" s="108">
        <f t="shared" si="301"/>
        <v>0</v>
      </c>
      <c r="CM232" s="108">
        <f>SUMIF('20.01'!$P:$P,$B:$B,'20.01'!$E:$E)</f>
        <v>0</v>
      </c>
      <c r="CN232" s="108">
        <f>SUMIF('20.01'!$Q:$Q,$B:$B,'20.01'!$E:$E)</f>
        <v>0</v>
      </c>
      <c r="CO232" s="108">
        <f>SUMIF('20.01'!$AK:$AK,$B:$B,'20.01'!$E:$E)</f>
        <v>0</v>
      </c>
      <c r="CP232" s="108">
        <f>SUMIF('20.01'!$U:$U,$B:$B,'20.01'!$E:$E)</f>
        <v>0</v>
      </c>
      <c r="CQ232" s="108">
        <f>SUMIF('20.01'!$R:$R,$B:$B,'20.01'!$E:$E)</f>
        <v>0</v>
      </c>
      <c r="CR232" s="108">
        <f>SUMIF('20.01'!$V:$V,$B:$B,'20.01'!$E:$E)</f>
        <v>0</v>
      </c>
      <c r="CS232" s="108">
        <f t="shared" si="302"/>
        <v>0</v>
      </c>
      <c r="CT232" s="108">
        <f>SUMIF('20.01'!$AQ:$AQ,$B:$B,'20.01'!$E:$E)</f>
        <v>0</v>
      </c>
      <c r="CU232" s="108">
        <f>SUMIF('20.01'!$AC:$AC,$B:$B,'20.01'!$E:$E)</f>
        <v>0</v>
      </c>
      <c r="CV232" s="108">
        <f>SUMIF('20.01'!$AS:$AS,$B:$B,'20.01'!$E:$E)</f>
        <v>0</v>
      </c>
      <c r="CW232" s="108">
        <f t="shared" si="303"/>
        <v>0</v>
      </c>
      <c r="CX232" s="108">
        <f>SUMIF('20.01'!$AB:$AB,$B:$B,'20.01'!$E:$E)</f>
        <v>0</v>
      </c>
      <c r="CY232" s="108">
        <f>SUMIF('20.01'!$AA:$AA,$B:$B,'20.01'!$E:$E)</f>
        <v>0</v>
      </c>
      <c r="CZ232" s="108">
        <f>SUMIF('20.01'!$AN:$AN,$B:$B,'20.01'!$E:$E)</f>
        <v>0</v>
      </c>
      <c r="DA232" s="108">
        <f>SUMIF('20.01'!$X:$X,$B:$B,'20.01'!$E:$E)</f>
        <v>0</v>
      </c>
      <c r="DB232" s="108">
        <f>SUMIF('20.01'!$Y:$Y,$B:$B,'20.01'!$E:$E)</f>
        <v>0</v>
      </c>
      <c r="DC232" s="108">
        <f t="shared" si="304"/>
        <v>84.479044823028985</v>
      </c>
      <c r="DD232" s="127">
        <f t="shared" si="305"/>
        <v>61063.147175160018</v>
      </c>
      <c r="DE232" s="127">
        <f t="shared" si="333"/>
        <v>58931.330016760221</v>
      </c>
      <c r="DF232" s="127">
        <f t="shared" si="306"/>
        <v>19.962884374979957</v>
      </c>
      <c r="DG232" s="127">
        <f t="shared" si="258"/>
        <v>9.1456101922253286</v>
      </c>
      <c r="DH232" s="127">
        <f t="shared" si="259"/>
        <v>10.81727418275463</v>
      </c>
      <c r="DI232" s="108">
        <f>SUMIF('20.01'!$AZ:$AZ,$B:$B,'20.01'!$E:$E)+FH232*$DI$249</f>
        <v>12.809180709557468</v>
      </c>
      <c r="DJ232" s="108">
        <f>SUMIF('20.01'!$AY:$AY,$B:$B,'20.01'!$E:$E)</f>
        <v>0</v>
      </c>
      <c r="DK232" s="108">
        <f t="shared" si="260"/>
        <v>18.396683319825659</v>
      </c>
      <c r="DL232" s="108">
        <f>SUMIF('20.01'!$AX:$AX,$B:$B,'20.01'!$E:$E)</f>
        <v>0</v>
      </c>
      <c r="DM232" s="108">
        <f t="shared" si="261"/>
        <v>2062.2334336527497</v>
      </c>
      <c r="DN232" s="108">
        <f>SUMIF('20.01'!$BA:$BA,$B:$B,'20.01'!$E:$E)</f>
        <v>0</v>
      </c>
      <c r="DO232" s="108">
        <f t="shared" si="262"/>
        <v>18.414976342682628</v>
      </c>
      <c r="DP232" s="108">
        <f>SUMIF('20.01'!$AW:$AW,$B:$B,'20.01'!$E:$E)</f>
        <v>0</v>
      </c>
      <c r="DQ232" s="108">
        <f t="shared" si="307"/>
        <v>9759.1592105745767</v>
      </c>
      <c r="DR232" s="108">
        <f t="shared" si="308"/>
        <v>8081.1153514913531</v>
      </c>
      <c r="DS232" s="108">
        <f t="shared" si="263"/>
        <v>2598.8271451505566</v>
      </c>
      <c r="DT232" s="108">
        <f t="shared" si="264"/>
        <v>5482.2882063407969</v>
      </c>
      <c r="DU232" s="108">
        <f t="shared" si="309"/>
        <v>1371.800948811428</v>
      </c>
      <c r="DV232" s="108">
        <f t="shared" si="310"/>
        <v>814.4881901067555</v>
      </c>
      <c r="DW232" s="108">
        <f t="shared" si="311"/>
        <v>557.31275870467255</v>
      </c>
      <c r="DX232" s="108">
        <f t="shared" si="312"/>
        <v>115.47775562176278</v>
      </c>
      <c r="DY232" s="108">
        <f t="shared" si="313"/>
        <v>68.001263633641273</v>
      </c>
      <c r="DZ232" s="108">
        <f t="shared" si="314"/>
        <v>47.476491988121502</v>
      </c>
      <c r="EA232" s="108">
        <f t="shared" si="315"/>
        <v>91.336331403934423</v>
      </c>
      <c r="EB232" s="108">
        <f t="shared" si="316"/>
        <v>7.2091095730516805</v>
      </c>
      <c r="EC232" s="108">
        <f t="shared" si="317"/>
        <v>92.219713673046044</v>
      </c>
      <c r="ED232" s="108">
        <f t="shared" ref="ED232:ED245" si="334">FH232*$ED$249</f>
        <v>1660.2367867198445</v>
      </c>
      <c r="EE232" s="108">
        <f t="shared" si="265"/>
        <v>9855.5597507351104</v>
      </c>
      <c r="EF232" s="108">
        <f t="shared" si="318"/>
        <v>5322.00226539696</v>
      </c>
      <c r="EG232" s="108">
        <f t="shared" si="266"/>
        <v>4533.5574853381504</v>
      </c>
      <c r="EH232" s="108">
        <f t="shared" si="267"/>
        <v>0</v>
      </c>
      <c r="EI232" s="108">
        <f t="shared" si="319"/>
        <v>0</v>
      </c>
      <c r="EJ232" s="108">
        <f t="shared" si="268"/>
        <v>0</v>
      </c>
      <c r="EK232" s="108">
        <f t="shared" si="269"/>
        <v>0</v>
      </c>
      <c r="EL232" s="108">
        <f>SUMIF('20.01'!$BF:$BF,$B:$B,'20.01'!$E:$E)</f>
        <v>0</v>
      </c>
      <c r="EM232" s="108">
        <f>SUMIF('20.01'!$BH:$BH,$B:$B,'20.01'!$E:$E)</f>
        <v>0</v>
      </c>
      <c r="EO232" s="115">
        <v>0</v>
      </c>
      <c r="EP232" s="107">
        <v>3.4065078189300415</v>
      </c>
      <c r="EQ232" s="108">
        <f t="shared" si="320"/>
        <v>128.90000000000003</v>
      </c>
      <c r="ER232" s="107">
        <v>3.0863901234567908</v>
      </c>
      <c r="ES232" s="108">
        <f t="shared" si="270"/>
        <v>128.90000000000003</v>
      </c>
      <c r="ET232" s="107">
        <v>0</v>
      </c>
      <c r="EU232" s="108">
        <f t="shared" si="271"/>
        <v>0</v>
      </c>
      <c r="EV232" s="108">
        <f t="shared" si="326"/>
        <v>128.9</v>
      </c>
      <c r="EW232" s="108">
        <f t="shared" si="327"/>
        <v>128.9</v>
      </c>
      <c r="EX232" s="108">
        <f t="shared" si="272"/>
        <v>128.9</v>
      </c>
      <c r="EY232" s="108">
        <f t="shared" si="273"/>
        <v>128.9</v>
      </c>
      <c r="EZ232" s="108">
        <f t="shared" si="274"/>
        <v>128.9</v>
      </c>
      <c r="FA232" s="108">
        <f t="shared" si="275"/>
        <v>128.9</v>
      </c>
      <c r="FB232" s="108">
        <f t="shared" si="276"/>
        <v>128.9</v>
      </c>
      <c r="FC232" s="108">
        <f t="shared" si="277"/>
        <v>128.9</v>
      </c>
      <c r="FD232" s="108">
        <f t="shared" si="278"/>
        <v>128.9</v>
      </c>
      <c r="FE232" s="108">
        <f t="shared" si="279"/>
        <v>128.9</v>
      </c>
      <c r="FF232" s="108">
        <f t="shared" si="280"/>
        <v>128.9</v>
      </c>
      <c r="FG232" s="108">
        <f t="shared" si="281"/>
        <v>128.9</v>
      </c>
      <c r="FH232" s="108">
        <f t="shared" si="321"/>
        <v>128.90000000000003</v>
      </c>
      <c r="FI232" s="108">
        <v>128.90000000000003</v>
      </c>
    </row>
    <row r="233" spans="1:165" s="2" customFormat="1" ht="12" customHeight="1" x14ac:dyDescent="0.25">
      <c r="A233" s="22">
        <f t="shared" si="322"/>
        <v>228</v>
      </c>
      <c r="B233" s="10" t="s">
        <v>354</v>
      </c>
      <c r="C233" s="28">
        <v>2021</v>
      </c>
      <c r="D233" s="282"/>
      <c r="E233" s="126">
        <f t="shared" si="254"/>
        <v>144</v>
      </c>
      <c r="F233" s="11">
        <f>SUMIF(Площади!$A:$A,$B:$B,Площади!$C:$C)</f>
        <v>144</v>
      </c>
      <c r="G233" s="11">
        <f>SUMIF(Площади!$A:$A,$B:$B,Площади!$G:$G)</f>
        <v>0</v>
      </c>
      <c r="H233" s="11">
        <f>SUMIF(Площади!$A:$A,$B:$B,Площади!$F:$F)</f>
        <v>0</v>
      </c>
      <c r="I233" s="124" t="s">
        <v>495</v>
      </c>
      <c r="J233" s="21">
        <v>22.1</v>
      </c>
      <c r="K233" s="27">
        <v>3.44</v>
      </c>
      <c r="L233" s="27">
        <v>4.49</v>
      </c>
      <c r="M233" s="27">
        <v>7.45</v>
      </c>
      <c r="N233" s="27">
        <v>4.3499999999999996</v>
      </c>
      <c r="O233" s="27">
        <v>2.14</v>
      </c>
      <c r="P233" s="27">
        <v>0</v>
      </c>
      <c r="Q233" s="27">
        <v>0</v>
      </c>
      <c r="R233" s="27">
        <v>0.23</v>
      </c>
      <c r="S233" s="35">
        <f t="shared" si="331"/>
        <v>22.984000000000002</v>
      </c>
      <c r="T233" s="33">
        <f t="shared" si="331"/>
        <v>3.5775999999999999</v>
      </c>
      <c r="U233" s="33">
        <f t="shared" si="331"/>
        <v>4.6696</v>
      </c>
      <c r="V233" s="33">
        <f t="shared" si="330"/>
        <v>7.7480000000000002</v>
      </c>
      <c r="W233" s="33">
        <f t="shared" si="330"/>
        <v>4.524</v>
      </c>
      <c r="X233" s="33">
        <f t="shared" si="330"/>
        <v>2.2256</v>
      </c>
      <c r="Y233" s="33">
        <f t="shared" si="249"/>
        <v>0</v>
      </c>
      <c r="Z233" s="33">
        <f t="shared" si="249"/>
        <v>0</v>
      </c>
      <c r="AA233" s="33">
        <f t="shared" si="249"/>
        <v>0.23920000000000002</v>
      </c>
      <c r="AB233" s="36"/>
      <c r="AC233" s="36"/>
      <c r="AD233" s="122" t="s">
        <v>396</v>
      </c>
      <c r="AE233" s="37">
        <v>0</v>
      </c>
      <c r="AF233" s="38" t="s">
        <v>396</v>
      </c>
      <c r="AG233" s="282"/>
      <c r="AH233" s="26">
        <v>0</v>
      </c>
      <c r="AI233" s="26">
        <v>0</v>
      </c>
      <c r="AJ233" s="26">
        <v>0</v>
      </c>
      <c r="AK233" s="26">
        <v>0</v>
      </c>
      <c r="AL233" s="26">
        <v>5.93</v>
      </c>
      <c r="AM233" s="282"/>
      <c r="AN233" s="15">
        <v>0</v>
      </c>
      <c r="AO233" s="15">
        <v>0</v>
      </c>
      <c r="AP233" s="16">
        <f t="shared" si="282"/>
        <v>0</v>
      </c>
      <c r="AQ233" s="15">
        <f t="shared" si="283"/>
        <v>0</v>
      </c>
      <c r="AR233" s="15">
        <v>0.68300000000000005</v>
      </c>
      <c r="AS233" s="282"/>
      <c r="AT233" s="13">
        <f t="shared" si="284"/>
        <v>0</v>
      </c>
      <c r="AU233" s="13">
        <f t="shared" si="285"/>
        <v>0</v>
      </c>
      <c r="AV233" s="13">
        <f t="shared" si="286"/>
        <v>0</v>
      </c>
      <c r="AW233" s="13">
        <f t="shared" si="287"/>
        <v>0</v>
      </c>
      <c r="AX233" s="13">
        <f t="shared" si="288"/>
        <v>0</v>
      </c>
      <c r="AY233" s="26">
        <f t="shared" si="289"/>
        <v>0</v>
      </c>
      <c r="AZ233" s="26">
        <f t="shared" si="290"/>
        <v>0</v>
      </c>
      <c r="BA233" s="26">
        <f t="shared" si="291"/>
        <v>0</v>
      </c>
      <c r="BB233" s="26">
        <f t="shared" si="292"/>
        <v>0</v>
      </c>
      <c r="BC233" s="26">
        <f t="shared" si="293"/>
        <v>0</v>
      </c>
      <c r="BD233" s="282"/>
      <c r="BE233" s="108">
        <f t="shared" si="294"/>
        <v>5075.0044235996138</v>
      </c>
      <c r="BF233" s="108">
        <f t="shared" si="295"/>
        <v>5075.0044235996138</v>
      </c>
      <c r="BG233" s="108">
        <f t="shared" si="255"/>
        <v>744.20734964202131</v>
      </c>
      <c r="BH233" s="108">
        <f t="shared" si="256"/>
        <v>123.76280405162699</v>
      </c>
      <c r="BI233" s="108">
        <f t="shared" si="257"/>
        <v>44.148203002489417</v>
      </c>
      <c r="BJ233" s="108">
        <f t="shared" si="332"/>
        <v>601.06606690347576</v>
      </c>
      <c r="BK233" s="108">
        <f>SUMIF('20.01'!$K:$K,$B:$B,'20.01'!$E:$E)</f>
        <v>3561.82</v>
      </c>
      <c r="BL233" s="108">
        <f t="shared" si="296"/>
        <v>0</v>
      </c>
      <c r="BM233" s="108">
        <f>SUMIF('20.01'!$AI:$AI,$B:$B,'20.01'!$E:$E)</f>
        <v>0</v>
      </c>
      <c r="BN233" s="108">
        <f>SUMIF('20.01'!$L:$L,$B:$B,'20.01'!$E:$E)</f>
        <v>0</v>
      </c>
      <c r="BO233" s="108">
        <f>SUMIF('20.01'!$M:$M,$B:$B,'20.01'!$E:$E)</f>
        <v>0</v>
      </c>
      <c r="BP233" s="108">
        <f>SUMIF('20.01'!$N:$N,$B:$B,'20.01'!$E:$E)</f>
        <v>0</v>
      </c>
      <c r="BQ233" s="108">
        <f>SUMIF('20.01'!$O:$O,$B:$B,'20.01'!$E:$E)</f>
        <v>0</v>
      </c>
      <c r="BR233" s="108">
        <f>SUMIF('20.01'!$T:$T,$B:$B,'20.01'!$E:$E)</f>
        <v>0</v>
      </c>
      <c r="BS233" s="108">
        <f>SUMIF('20.01'!$AT:$AT,$B:$B,'20.01'!$E:$E)</f>
        <v>0</v>
      </c>
      <c r="BT233" s="108">
        <f>SUMIF('20.01'!$AO:$AO,$B:$B,'20.01'!$E:$E)</f>
        <v>0</v>
      </c>
      <c r="BU233" s="108">
        <f t="shared" si="297"/>
        <v>0</v>
      </c>
      <c r="BV233" s="108">
        <f>SUMIF('20.01'!$AE:$AE,$B:$B,'20.01'!$E:$E)</f>
        <v>0</v>
      </c>
      <c r="BW233" s="108">
        <f>SUMIF('20.01'!$AF:$AF,$B:$B,'20.01'!$E:$E)</f>
        <v>0</v>
      </c>
      <c r="BX233" s="108">
        <f>SUMIF('20.01'!$AG:$AG,$B:$B,'20.01'!$E:$E)</f>
        <v>0</v>
      </c>
      <c r="BY233" s="108">
        <f t="shared" si="298"/>
        <v>0</v>
      </c>
      <c r="BZ233" s="108">
        <f>SUMIF('20.01'!$AH:$AH,$B:$B,'20.01'!$E:$E)</f>
        <v>0</v>
      </c>
      <c r="CA233" s="108">
        <f>SUMIF('20.01'!$AP:$AP,$B:$B,'20.01'!$E:$E)</f>
        <v>0</v>
      </c>
      <c r="CB233" s="108">
        <f>SUMIF('20.01'!$AD:$AD,$B:$B,'20.01'!$E:$E)</f>
        <v>0</v>
      </c>
      <c r="CC233" s="108">
        <f t="shared" si="299"/>
        <v>0</v>
      </c>
      <c r="CD233" s="108">
        <f>SUMIF('20.01'!$Z:$Z,$B:$B,'20.01'!$E:$E)</f>
        <v>0</v>
      </c>
      <c r="CE233" s="108">
        <f>SUMIF('20.01'!$S:$S,$B:$B,'20.01'!$E:$E)</f>
        <v>0</v>
      </c>
      <c r="CF233" s="108">
        <f t="shared" si="300"/>
        <v>0</v>
      </c>
      <c r="CG233" s="108">
        <f>SUMIF('20.01'!$AJ:$AJ,$B:$B,'20.01'!$E:$E)</f>
        <v>0</v>
      </c>
      <c r="CH233" s="108">
        <f>SUMIF('20.01'!$AL:$AL,$B:$B,'20.01'!$E:$E)</f>
        <v>0</v>
      </c>
      <c r="CI233" s="108">
        <f>SUMIF('20.01'!$AM:$AM,$B:$B,'20.01'!$E:$E)</f>
        <v>0</v>
      </c>
      <c r="CJ233" s="108">
        <f>SUMIF('20.01'!$W:$W,$B:$B,'20.01'!$E:$E)</f>
        <v>0</v>
      </c>
      <c r="CK233" s="108">
        <f>SUMIF('20.01'!$AR:$AR,$B:$B,'20.01'!$E:$E)</f>
        <v>0</v>
      </c>
      <c r="CL233" s="108">
        <f t="shared" si="301"/>
        <v>0</v>
      </c>
      <c r="CM233" s="108">
        <f>SUMIF('20.01'!$P:$P,$B:$B,'20.01'!$E:$E)</f>
        <v>0</v>
      </c>
      <c r="CN233" s="108">
        <f>SUMIF('20.01'!$Q:$Q,$B:$B,'20.01'!$E:$E)</f>
        <v>0</v>
      </c>
      <c r="CO233" s="108">
        <f>SUMIF('20.01'!$AK:$AK,$B:$B,'20.01'!$E:$E)</f>
        <v>0</v>
      </c>
      <c r="CP233" s="108">
        <f>SUMIF('20.01'!$U:$U,$B:$B,'20.01'!$E:$E)</f>
        <v>0</v>
      </c>
      <c r="CQ233" s="108">
        <f>SUMIF('20.01'!$R:$R,$B:$B,'20.01'!$E:$E)</f>
        <v>0</v>
      </c>
      <c r="CR233" s="108">
        <f>SUMIF('20.01'!$V:$V,$B:$B,'20.01'!$E:$E)</f>
        <v>0</v>
      </c>
      <c r="CS233" s="108">
        <f t="shared" si="302"/>
        <v>0</v>
      </c>
      <c r="CT233" s="108">
        <f>SUMIF('20.01'!$AQ:$AQ,$B:$B,'20.01'!$E:$E)</f>
        <v>0</v>
      </c>
      <c r="CU233" s="108">
        <f>SUMIF('20.01'!$AC:$AC,$B:$B,'20.01'!$E:$E)</f>
        <v>0</v>
      </c>
      <c r="CV233" s="108">
        <f>SUMIF('20.01'!$AS:$AS,$B:$B,'20.01'!$E:$E)</f>
        <v>0</v>
      </c>
      <c r="CW233" s="108">
        <f t="shared" si="303"/>
        <v>0</v>
      </c>
      <c r="CX233" s="108">
        <f>SUMIF('20.01'!$AB:$AB,$B:$B,'20.01'!$E:$E)</f>
        <v>0</v>
      </c>
      <c r="CY233" s="108">
        <f>SUMIF('20.01'!$AA:$AA,$B:$B,'20.01'!$E:$E)</f>
        <v>0</v>
      </c>
      <c r="CZ233" s="108">
        <f>SUMIF('20.01'!$AN:$AN,$B:$B,'20.01'!$E:$E)</f>
        <v>0</v>
      </c>
      <c r="DA233" s="108">
        <f>SUMIF('20.01'!$X:$X,$B:$B,'20.01'!$E:$E)</f>
        <v>0</v>
      </c>
      <c r="DB233" s="108">
        <f>SUMIF('20.01'!$Y:$Y,$B:$B,'20.01'!$E:$E)</f>
        <v>0</v>
      </c>
      <c r="DC233" s="108">
        <f t="shared" si="304"/>
        <v>0</v>
      </c>
      <c r="DD233" s="127">
        <f t="shared" si="305"/>
        <v>68216.394051381212</v>
      </c>
      <c r="DE233" s="127">
        <f t="shared" si="333"/>
        <v>65834.845014844599</v>
      </c>
      <c r="DF233" s="127">
        <f t="shared" si="306"/>
        <v>22.301437936362397</v>
      </c>
      <c r="DG233" s="127">
        <f t="shared" si="258"/>
        <v>10.216973372229999</v>
      </c>
      <c r="DH233" s="127">
        <f t="shared" si="259"/>
        <v>12.0844645641324</v>
      </c>
      <c r="DI233" s="108">
        <f>SUMIF('20.01'!$AZ:$AZ,$B:$B,'20.01'!$E:$E)+FH233*$DI$249</f>
        <v>14.309713127822148</v>
      </c>
      <c r="DJ233" s="108">
        <f>SUMIF('20.01'!$AY:$AY,$B:$B,'20.01'!$E:$E)</f>
        <v>0</v>
      </c>
      <c r="DK233" s="108">
        <f t="shared" si="260"/>
        <v>20.551764143172178</v>
      </c>
      <c r="DL233" s="108">
        <f>SUMIF('20.01'!$AX:$AX,$B:$B,'20.01'!$E:$E)</f>
        <v>0</v>
      </c>
      <c r="DM233" s="108">
        <f t="shared" si="261"/>
        <v>2303.8139212257242</v>
      </c>
      <c r="DN233" s="108">
        <f>SUMIF('20.01'!$BA:$BA,$B:$B,'20.01'!$E:$E)</f>
        <v>0</v>
      </c>
      <c r="DO233" s="108">
        <f t="shared" si="262"/>
        <v>20.572200103539938</v>
      </c>
      <c r="DP233" s="108">
        <f>SUMIF('20.01'!$AW:$AW,$B:$B,'20.01'!$E:$E)</f>
        <v>0</v>
      </c>
      <c r="DQ233" s="108">
        <f t="shared" si="307"/>
        <v>10902.396635552665</v>
      </c>
      <c r="DR233" s="108">
        <f t="shared" si="308"/>
        <v>9027.7782049243942</v>
      </c>
      <c r="DS233" s="108">
        <f t="shared" si="263"/>
        <v>2903.2669426041894</v>
      </c>
      <c r="DT233" s="108">
        <f t="shared" si="264"/>
        <v>6124.5112623202058</v>
      </c>
      <c r="DU233" s="108">
        <f t="shared" si="309"/>
        <v>1532.5006720624174</v>
      </c>
      <c r="DV233" s="108">
        <f t="shared" si="310"/>
        <v>909.90146916503306</v>
      </c>
      <c r="DW233" s="108">
        <f t="shared" si="311"/>
        <v>622.59920289738432</v>
      </c>
      <c r="DX233" s="108">
        <f t="shared" si="312"/>
        <v>129.00540581484745</v>
      </c>
      <c r="DY233" s="108">
        <f t="shared" si="313"/>
        <v>75.967276673734219</v>
      </c>
      <c r="DZ233" s="108">
        <f t="shared" si="314"/>
        <v>53.038129141113224</v>
      </c>
      <c r="EA233" s="108">
        <f t="shared" si="315"/>
        <v>102.03593267778552</v>
      </c>
      <c r="EB233" s="108">
        <f t="shared" si="316"/>
        <v>8.0536212453021072</v>
      </c>
      <c r="EC233" s="108">
        <f t="shared" si="317"/>
        <v>103.02279882791798</v>
      </c>
      <c r="ED233" s="108">
        <f t="shared" si="334"/>
        <v>1854.7253474604931</v>
      </c>
      <c r="EE233" s="108">
        <f t="shared" si="265"/>
        <v>11010.09002409508</v>
      </c>
      <c r="EF233" s="108">
        <f t="shared" si="318"/>
        <v>5945.4486130113428</v>
      </c>
      <c r="EG233" s="108">
        <f t="shared" si="266"/>
        <v>5064.6414110837359</v>
      </c>
      <c r="EH233" s="108">
        <f t="shared" si="267"/>
        <v>0</v>
      </c>
      <c r="EI233" s="108">
        <f t="shared" si="319"/>
        <v>0</v>
      </c>
      <c r="EJ233" s="108">
        <f t="shared" si="268"/>
        <v>0</v>
      </c>
      <c r="EK233" s="108">
        <f t="shared" si="269"/>
        <v>0</v>
      </c>
      <c r="EL233" s="108">
        <f>SUMIF('20.01'!$BF:$BF,$B:$B,'20.01'!$E:$E)</f>
        <v>0</v>
      </c>
      <c r="EM233" s="108">
        <f>SUMIF('20.01'!$BH:$BH,$B:$B,'20.01'!$E:$E)</f>
        <v>571.79999999999995</v>
      </c>
      <c r="EO233" s="115">
        <v>0</v>
      </c>
      <c r="EP233" s="107">
        <v>3.4064288888888892</v>
      </c>
      <c r="EQ233" s="108">
        <f t="shared" si="320"/>
        <v>144</v>
      </c>
      <c r="ER233" s="107">
        <v>3.0862294444444447</v>
      </c>
      <c r="ES233" s="108">
        <f t="shared" si="270"/>
        <v>144</v>
      </c>
      <c r="ET233" s="107">
        <v>0</v>
      </c>
      <c r="EU233" s="108">
        <f t="shared" si="271"/>
        <v>0</v>
      </c>
      <c r="EV233" s="108">
        <f t="shared" si="326"/>
        <v>144</v>
      </c>
      <c r="EW233" s="108">
        <f t="shared" si="327"/>
        <v>144</v>
      </c>
      <c r="EX233" s="108">
        <f t="shared" si="272"/>
        <v>144</v>
      </c>
      <c r="EY233" s="108">
        <f t="shared" si="273"/>
        <v>144</v>
      </c>
      <c r="EZ233" s="108">
        <f t="shared" si="274"/>
        <v>144</v>
      </c>
      <c r="FA233" s="108">
        <f t="shared" si="275"/>
        <v>144</v>
      </c>
      <c r="FB233" s="108">
        <f t="shared" si="276"/>
        <v>144</v>
      </c>
      <c r="FC233" s="108">
        <f t="shared" si="277"/>
        <v>144</v>
      </c>
      <c r="FD233" s="108">
        <f t="shared" si="278"/>
        <v>144</v>
      </c>
      <c r="FE233" s="108">
        <f t="shared" si="279"/>
        <v>144</v>
      </c>
      <c r="FF233" s="108">
        <f t="shared" si="280"/>
        <v>144</v>
      </c>
      <c r="FG233" s="108">
        <f t="shared" si="281"/>
        <v>144</v>
      </c>
      <c r="FH233" s="108">
        <f t="shared" si="321"/>
        <v>144</v>
      </c>
      <c r="FI233" s="108">
        <v>0</v>
      </c>
    </row>
    <row r="234" spans="1:165" s="2" customFormat="1" ht="12" customHeight="1" x14ac:dyDescent="0.25">
      <c r="A234" s="22">
        <f t="shared" si="322"/>
        <v>229</v>
      </c>
      <c r="B234" s="19" t="s">
        <v>19</v>
      </c>
      <c r="C234" s="30" t="s">
        <v>408</v>
      </c>
      <c r="D234" s="282"/>
      <c r="E234" s="126">
        <f t="shared" si="254"/>
        <v>144.9</v>
      </c>
      <c r="F234" s="11">
        <f>SUMIF(Площади!$A:$A,$B:$B,Площади!$C:$C)</f>
        <v>144.9</v>
      </c>
      <c r="G234" s="11">
        <f>SUMIF(Площади!$A:$A,$B:$B,Площади!$G:$G)</f>
        <v>0</v>
      </c>
      <c r="H234" s="11">
        <f>SUMIF(Площади!$A:$A,$B:$B,Площади!$F:$F)</f>
        <v>0</v>
      </c>
      <c r="I234" s="125" t="s">
        <v>495</v>
      </c>
      <c r="J234" s="40">
        <v>0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40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6"/>
      <c r="AC234" s="36"/>
      <c r="AD234" s="122" t="s">
        <v>396</v>
      </c>
      <c r="AE234" s="37">
        <v>0</v>
      </c>
      <c r="AF234" s="38" t="s">
        <v>396</v>
      </c>
      <c r="AG234" s="282"/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82"/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82"/>
      <c r="AT234" s="20">
        <v>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82"/>
      <c r="BE234" s="108">
        <f t="shared" si="294"/>
        <v>507.54727541570367</v>
      </c>
      <c r="BF234" s="108">
        <f t="shared" si="295"/>
        <v>507.54727541570367</v>
      </c>
      <c r="BG234" s="108">
        <f t="shared" si="255"/>
        <v>249.61954852576133</v>
      </c>
      <c r="BH234" s="108">
        <f t="shared" si="256"/>
        <v>41.512107192316556</v>
      </c>
      <c r="BI234" s="108">
        <f t="shared" si="257"/>
        <v>14.808043090418327</v>
      </c>
      <c r="BJ234" s="108">
        <f t="shared" si="332"/>
        <v>201.60757660720751</v>
      </c>
      <c r="BK234" s="108">
        <f>SUMIF('20.01'!$K:$K,$B:$B,'20.01'!$E:$E)</f>
        <v>0</v>
      </c>
      <c r="BL234" s="108">
        <f t="shared" si="296"/>
        <v>0</v>
      </c>
      <c r="BM234" s="108">
        <f>SUMIF('20.01'!$AI:$AI,$B:$B,'20.01'!$E:$E)</f>
        <v>0</v>
      </c>
      <c r="BN234" s="108">
        <f>SUMIF('20.01'!$L:$L,$B:$B,'20.01'!$E:$E)</f>
        <v>0</v>
      </c>
      <c r="BO234" s="108">
        <f>SUMIF('20.01'!$M:$M,$B:$B,'20.01'!$E:$E)</f>
        <v>0</v>
      </c>
      <c r="BP234" s="108">
        <f>SUMIF('20.01'!$N:$N,$B:$B,'20.01'!$E:$E)</f>
        <v>0</v>
      </c>
      <c r="BQ234" s="108">
        <f>SUMIF('20.01'!$O:$O,$B:$B,'20.01'!$E:$E)</f>
        <v>0</v>
      </c>
      <c r="BR234" s="108">
        <f>SUMIF('20.01'!$T:$T,$B:$B,'20.01'!$E:$E)</f>
        <v>0</v>
      </c>
      <c r="BS234" s="108">
        <f>SUMIF('20.01'!$AT:$AT,$B:$B,'20.01'!$E:$E)</f>
        <v>0</v>
      </c>
      <c r="BT234" s="108">
        <f>SUMIF('20.01'!$AO:$AO,$B:$B,'20.01'!$E:$E)</f>
        <v>0</v>
      </c>
      <c r="BU234" s="108">
        <f t="shared" si="297"/>
        <v>0</v>
      </c>
      <c r="BV234" s="108">
        <f>SUMIF('20.01'!$AE:$AE,$B:$B,'20.01'!$E:$E)</f>
        <v>0</v>
      </c>
      <c r="BW234" s="108">
        <f>SUMIF('20.01'!$AF:$AF,$B:$B,'20.01'!$E:$E)</f>
        <v>0</v>
      </c>
      <c r="BX234" s="108">
        <f>SUMIF('20.01'!$AG:$AG,$B:$B,'20.01'!$E:$E)</f>
        <v>0</v>
      </c>
      <c r="BY234" s="108">
        <f t="shared" si="298"/>
        <v>0</v>
      </c>
      <c r="BZ234" s="108">
        <f>SUMIF('20.01'!$AH:$AH,$B:$B,'20.01'!$E:$E)</f>
        <v>0</v>
      </c>
      <c r="CA234" s="108">
        <f>SUMIF('20.01'!$AP:$AP,$B:$B,'20.01'!$E:$E)</f>
        <v>0</v>
      </c>
      <c r="CB234" s="108">
        <f>SUMIF('20.01'!$AD:$AD,$B:$B,'20.01'!$E:$E)</f>
        <v>0</v>
      </c>
      <c r="CC234" s="108">
        <f t="shared" si="299"/>
        <v>0</v>
      </c>
      <c r="CD234" s="108">
        <f>SUMIF('20.01'!$Z:$Z,$B:$B,'20.01'!$E:$E)</f>
        <v>0</v>
      </c>
      <c r="CE234" s="108">
        <f>SUMIF('20.01'!$S:$S,$B:$B,'20.01'!$E:$E)</f>
        <v>0</v>
      </c>
      <c r="CF234" s="108">
        <f t="shared" si="300"/>
        <v>0</v>
      </c>
      <c r="CG234" s="108">
        <f>SUMIF('20.01'!$AJ:$AJ,$B:$B,'20.01'!$E:$E)</f>
        <v>0</v>
      </c>
      <c r="CH234" s="108">
        <f>SUMIF('20.01'!$AL:$AL,$B:$B,'20.01'!$E:$E)</f>
        <v>0</v>
      </c>
      <c r="CI234" s="108">
        <f>SUMIF('20.01'!$AM:$AM,$B:$B,'20.01'!$E:$E)</f>
        <v>0</v>
      </c>
      <c r="CJ234" s="108">
        <f>SUMIF('20.01'!$W:$W,$B:$B,'20.01'!$E:$E)</f>
        <v>0</v>
      </c>
      <c r="CK234" s="108">
        <f>SUMIF('20.01'!$AR:$AR,$B:$B,'20.01'!$E:$E)</f>
        <v>0</v>
      </c>
      <c r="CL234" s="108">
        <f t="shared" si="301"/>
        <v>0</v>
      </c>
      <c r="CM234" s="108">
        <f>SUMIF('20.01'!$P:$P,$B:$B,'20.01'!$E:$E)</f>
        <v>0</v>
      </c>
      <c r="CN234" s="108">
        <f>SUMIF('20.01'!$Q:$Q,$B:$B,'20.01'!$E:$E)</f>
        <v>0</v>
      </c>
      <c r="CO234" s="108">
        <f>SUMIF('20.01'!$AK:$AK,$B:$B,'20.01'!$E:$E)</f>
        <v>0</v>
      </c>
      <c r="CP234" s="108">
        <f>SUMIF('20.01'!$U:$U,$B:$B,'20.01'!$E:$E)</f>
        <v>0</v>
      </c>
      <c r="CQ234" s="108">
        <f>SUMIF('20.01'!$R:$R,$B:$B,'20.01'!$E:$E)</f>
        <v>0</v>
      </c>
      <c r="CR234" s="108">
        <f>SUMIF('20.01'!$V:$V,$B:$B,'20.01'!$E:$E)</f>
        <v>0</v>
      </c>
      <c r="CS234" s="108">
        <f t="shared" si="302"/>
        <v>0</v>
      </c>
      <c r="CT234" s="108">
        <f>SUMIF('20.01'!$AQ:$AQ,$B:$B,'20.01'!$E:$E)</f>
        <v>0</v>
      </c>
      <c r="CU234" s="108">
        <f>SUMIF('20.01'!$AC:$AC,$B:$B,'20.01'!$E:$E)</f>
        <v>0</v>
      </c>
      <c r="CV234" s="108">
        <f>SUMIF('20.01'!$AS:$AS,$B:$B,'20.01'!$E:$E)</f>
        <v>0</v>
      </c>
      <c r="CW234" s="108">
        <f t="shared" si="303"/>
        <v>0</v>
      </c>
      <c r="CX234" s="108">
        <f>SUMIF('20.01'!$AB:$AB,$B:$B,'20.01'!$E:$E)</f>
        <v>0</v>
      </c>
      <c r="CY234" s="108">
        <f>SUMIF('20.01'!$AA:$AA,$B:$B,'20.01'!$E:$E)</f>
        <v>0</v>
      </c>
      <c r="CZ234" s="108">
        <f>SUMIF('20.01'!$AN:$AN,$B:$B,'20.01'!$E:$E)</f>
        <v>0</v>
      </c>
      <c r="DA234" s="108">
        <f>SUMIF('20.01'!$X:$X,$B:$B,'20.01'!$E:$E)</f>
        <v>0</v>
      </c>
      <c r="DB234" s="108">
        <f>SUMIF('20.01'!$Y:$Y,$B:$B,'20.01'!$E:$E)</f>
        <v>0</v>
      </c>
      <c r="DC234" s="108">
        <f t="shared" si="304"/>
        <v>0</v>
      </c>
      <c r="DD234" s="127">
        <f t="shared" si="305"/>
        <v>22880.915504734123</v>
      </c>
      <c r="DE234" s="127">
        <f t="shared" si="333"/>
        <v>22082.104265395803</v>
      </c>
      <c r="DF234" s="127">
        <f t="shared" si="306"/>
        <v>7.4802739744882221</v>
      </c>
      <c r="DG234" s="127">
        <f t="shared" si="258"/>
        <v>3.4269431519354794</v>
      </c>
      <c r="DH234" s="127">
        <f t="shared" si="259"/>
        <v>4.0533308225527422</v>
      </c>
      <c r="DI234" s="108">
        <f>SUMIF('20.01'!$AZ:$AZ,$B:$B,'20.01'!$E:$E)+FH234*$DI$249</f>
        <v>4.7997162782903455</v>
      </c>
      <c r="DJ234" s="108">
        <f>SUMIF('20.01'!$AY:$AY,$B:$B,'20.01'!$E:$E)</f>
        <v>0</v>
      </c>
      <c r="DK234" s="108">
        <f t="shared" si="260"/>
        <v>6.893404223022336</v>
      </c>
      <c r="DL234" s="108">
        <f>SUMIF('20.01'!$AX:$AX,$B:$B,'20.01'!$E:$E)</f>
        <v>0</v>
      </c>
      <c r="DM234" s="108">
        <f t="shared" si="261"/>
        <v>772.73758607779507</v>
      </c>
      <c r="DN234" s="108">
        <f>SUMIF('20.01'!$BA:$BA,$B:$B,'20.01'!$E:$E)</f>
        <v>0</v>
      </c>
      <c r="DO234" s="108">
        <f t="shared" si="262"/>
        <v>6.9002587847290213</v>
      </c>
      <c r="DP234" s="108">
        <f>SUMIF('20.01'!$AW:$AW,$B:$B,'20.01'!$E:$E)</f>
        <v>0</v>
      </c>
      <c r="DQ234" s="108">
        <f t="shared" si="307"/>
        <v>3656.8455381749563</v>
      </c>
      <c r="DR234" s="108">
        <f t="shared" si="308"/>
        <v>3028.0672729017247</v>
      </c>
      <c r="DS234" s="108">
        <f t="shared" si="263"/>
        <v>973.80412033182199</v>
      </c>
      <c r="DT234" s="108">
        <f t="shared" si="264"/>
        <v>2054.2631525699026</v>
      </c>
      <c r="DU234" s="108">
        <f t="shared" si="309"/>
        <v>514.02626708760249</v>
      </c>
      <c r="DV234" s="108">
        <f t="shared" si="310"/>
        <v>305.19611778243819</v>
      </c>
      <c r="DW234" s="108">
        <f t="shared" si="311"/>
        <v>208.83014930516433</v>
      </c>
      <c r="DX234" s="108">
        <f t="shared" si="312"/>
        <v>43.270563200396751</v>
      </c>
      <c r="DY234" s="108">
        <f t="shared" si="313"/>
        <v>25.480690717648354</v>
      </c>
      <c r="DZ234" s="108">
        <f t="shared" si="314"/>
        <v>17.789872482748397</v>
      </c>
      <c r="EA234" s="108">
        <f t="shared" si="315"/>
        <v>34.224552419007232</v>
      </c>
      <c r="EB234" s="108">
        <f t="shared" si="316"/>
        <v>2.7013187926950821</v>
      </c>
      <c r="EC234" s="108">
        <f t="shared" si="317"/>
        <v>34.555563773530821</v>
      </c>
      <c r="ED234" s="108">
        <f t="shared" si="334"/>
        <v>622.10579362737383</v>
      </c>
      <c r="EE234" s="108">
        <f t="shared" si="265"/>
        <v>3692.9676955818913</v>
      </c>
      <c r="EF234" s="108">
        <f t="shared" si="318"/>
        <v>1994.2025556142214</v>
      </c>
      <c r="EG234" s="108">
        <f t="shared" si="266"/>
        <v>1698.7651399676699</v>
      </c>
      <c r="EH234" s="108">
        <f t="shared" si="267"/>
        <v>0</v>
      </c>
      <c r="EI234" s="108">
        <f t="shared" si="319"/>
        <v>0</v>
      </c>
      <c r="EJ234" s="108">
        <f t="shared" si="268"/>
        <v>0</v>
      </c>
      <c r="EK234" s="108">
        <f t="shared" si="269"/>
        <v>0</v>
      </c>
      <c r="EL234" s="108">
        <f>SUMIF('20.01'!$BF:$BF,$B:$B,'20.01'!$E:$E)</f>
        <v>0</v>
      </c>
      <c r="EM234" s="108">
        <f>SUMIF('20.01'!$BH:$BH,$B:$B,'20.01'!$E:$E)</f>
        <v>0</v>
      </c>
      <c r="EO234" s="115">
        <v>0</v>
      </c>
      <c r="EP234" s="107">
        <v>3.4064496894409939</v>
      </c>
      <c r="EQ234" s="108">
        <f t="shared" si="320"/>
        <v>48.300000000000004</v>
      </c>
      <c r="ER234" s="107">
        <v>3.0862724637681156</v>
      </c>
      <c r="ES234" s="108">
        <f t="shared" si="270"/>
        <v>48.300000000000004</v>
      </c>
      <c r="ET234" s="107">
        <v>0</v>
      </c>
      <c r="EU234" s="108">
        <f t="shared" si="271"/>
        <v>0</v>
      </c>
      <c r="EV234" s="108">
        <f t="shared" si="326"/>
        <v>144.9</v>
      </c>
      <c r="EW234" s="108">
        <f t="shared" si="327"/>
        <v>144.9</v>
      </c>
      <c r="EX234" s="108">
        <f t="shared" si="272"/>
        <v>144.9</v>
      </c>
      <c r="EY234" s="108">
        <f t="shared" si="273"/>
        <v>144.9</v>
      </c>
      <c r="EZ234" s="108">
        <v>0</v>
      </c>
      <c r="FA234" s="108">
        <v>0</v>
      </c>
      <c r="FB234" s="108">
        <v>0</v>
      </c>
      <c r="FC234" s="108">
        <v>0</v>
      </c>
      <c r="FD234" s="108">
        <v>0</v>
      </c>
      <c r="FE234" s="108">
        <v>0</v>
      </c>
      <c r="FF234" s="108">
        <v>0</v>
      </c>
      <c r="FG234" s="108">
        <v>0</v>
      </c>
      <c r="FH234" s="132">
        <f t="shared" si="321"/>
        <v>48.300000000000004</v>
      </c>
      <c r="FI234" s="108">
        <v>0</v>
      </c>
    </row>
    <row r="235" spans="1:165" s="2" customFormat="1" ht="12" customHeight="1" x14ac:dyDescent="0.25">
      <c r="A235" s="22">
        <f t="shared" si="322"/>
        <v>230</v>
      </c>
      <c r="B235" s="19" t="s">
        <v>20</v>
      </c>
      <c r="C235" s="30" t="s">
        <v>408</v>
      </c>
      <c r="D235" s="282"/>
      <c r="E235" s="126">
        <f t="shared" si="254"/>
        <v>59.83</v>
      </c>
      <c r="F235" s="11">
        <f>SUMIF(Площади!$A:$A,$B:$B,Площади!$C:$C)</f>
        <v>59.83</v>
      </c>
      <c r="G235" s="11">
        <f>SUMIF(Площади!$A:$A,$B:$B,Площади!$G:$G)</f>
        <v>0</v>
      </c>
      <c r="H235" s="11">
        <f>SUMIF(Площади!$A:$A,$B:$B,Площади!$F:$F)</f>
        <v>0</v>
      </c>
      <c r="I235" s="125" t="s">
        <v>495</v>
      </c>
      <c r="J235" s="40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40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6"/>
      <c r="AC235" s="36"/>
      <c r="AD235" s="122" t="s">
        <v>396</v>
      </c>
      <c r="AE235" s="37">
        <v>0</v>
      </c>
      <c r="AF235" s="38" t="s">
        <v>396</v>
      </c>
      <c r="AG235" s="282"/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82"/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82"/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82"/>
      <c r="BE235" s="108">
        <f t="shared" si="294"/>
        <v>209.56903718510387</v>
      </c>
      <c r="BF235" s="108">
        <f t="shared" si="295"/>
        <v>209.56903718510387</v>
      </c>
      <c r="BG235" s="108">
        <f t="shared" si="255"/>
        <v>103.06927252102345</v>
      </c>
      <c r="BH235" s="108">
        <f t="shared" si="256"/>
        <v>17.140575385205654</v>
      </c>
      <c r="BI235" s="108">
        <f t="shared" si="257"/>
        <v>6.114321726016068</v>
      </c>
      <c r="BJ235" s="108">
        <f t="shared" si="332"/>
        <v>83.244867552858679</v>
      </c>
      <c r="BK235" s="108">
        <f>SUMIF('20.01'!$K:$K,$B:$B,'20.01'!$E:$E)</f>
        <v>0</v>
      </c>
      <c r="BL235" s="108">
        <f t="shared" si="296"/>
        <v>0</v>
      </c>
      <c r="BM235" s="108">
        <f>SUMIF('20.01'!$AI:$AI,$B:$B,'20.01'!$E:$E)</f>
        <v>0</v>
      </c>
      <c r="BN235" s="108">
        <f>SUMIF('20.01'!$L:$L,$B:$B,'20.01'!$E:$E)</f>
        <v>0</v>
      </c>
      <c r="BO235" s="108">
        <f>SUMIF('20.01'!$M:$M,$B:$B,'20.01'!$E:$E)</f>
        <v>0</v>
      </c>
      <c r="BP235" s="108">
        <f>SUMIF('20.01'!$N:$N,$B:$B,'20.01'!$E:$E)</f>
        <v>0</v>
      </c>
      <c r="BQ235" s="108">
        <f>SUMIF('20.01'!$O:$O,$B:$B,'20.01'!$E:$E)</f>
        <v>0</v>
      </c>
      <c r="BR235" s="108">
        <f>SUMIF('20.01'!$T:$T,$B:$B,'20.01'!$E:$E)</f>
        <v>0</v>
      </c>
      <c r="BS235" s="108">
        <f>SUMIF('20.01'!$AT:$AT,$B:$B,'20.01'!$E:$E)</f>
        <v>0</v>
      </c>
      <c r="BT235" s="108">
        <f>SUMIF('20.01'!$AO:$AO,$B:$B,'20.01'!$E:$E)</f>
        <v>0</v>
      </c>
      <c r="BU235" s="108">
        <f t="shared" si="297"/>
        <v>0</v>
      </c>
      <c r="BV235" s="108">
        <f>SUMIF('20.01'!$AE:$AE,$B:$B,'20.01'!$E:$E)</f>
        <v>0</v>
      </c>
      <c r="BW235" s="108">
        <f>SUMIF('20.01'!$AF:$AF,$B:$B,'20.01'!$E:$E)</f>
        <v>0</v>
      </c>
      <c r="BX235" s="108">
        <f>SUMIF('20.01'!$AG:$AG,$B:$B,'20.01'!$E:$E)</f>
        <v>0</v>
      </c>
      <c r="BY235" s="108">
        <f t="shared" si="298"/>
        <v>0</v>
      </c>
      <c r="BZ235" s="108">
        <f>SUMIF('20.01'!$AH:$AH,$B:$B,'20.01'!$E:$E)</f>
        <v>0</v>
      </c>
      <c r="CA235" s="108">
        <f>SUMIF('20.01'!$AP:$AP,$B:$B,'20.01'!$E:$E)</f>
        <v>0</v>
      </c>
      <c r="CB235" s="108">
        <f>SUMIF('20.01'!$AD:$AD,$B:$B,'20.01'!$E:$E)</f>
        <v>0</v>
      </c>
      <c r="CC235" s="108">
        <f t="shared" si="299"/>
        <v>0</v>
      </c>
      <c r="CD235" s="108">
        <f>SUMIF('20.01'!$Z:$Z,$B:$B,'20.01'!$E:$E)</f>
        <v>0</v>
      </c>
      <c r="CE235" s="108">
        <f>SUMIF('20.01'!$S:$S,$B:$B,'20.01'!$E:$E)</f>
        <v>0</v>
      </c>
      <c r="CF235" s="108">
        <f t="shared" si="300"/>
        <v>0</v>
      </c>
      <c r="CG235" s="108">
        <f>SUMIF('20.01'!$AJ:$AJ,$B:$B,'20.01'!$E:$E)</f>
        <v>0</v>
      </c>
      <c r="CH235" s="108">
        <f>SUMIF('20.01'!$AL:$AL,$B:$B,'20.01'!$E:$E)</f>
        <v>0</v>
      </c>
      <c r="CI235" s="108">
        <f>SUMIF('20.01'!$AM:$AM,$B:$B,'20.01'!$E:$E)</f>
        <v>0</v>
      </c>
      <c r="CJ235" s="108">
        <f>SUMIF('20.01'!$W:$W,$B:$B,'20.01'!$E:$E)</f>
        <v>0</v>
      </c>
      <c r="CK235" s="108">
        <f>SUMIF('20.01'!$AR:$AR,$B:$B,'20.01'!$E:$E)</f>
        <v>0</v>
      </c>
      <c r="CL235" s="108">
        <f t="shared" si="301"/>
        <v>0</v>
      </c>
      <c r="CM235" s="108">
        <f>SUMIF('20.01'!$P:$P,$B:$B,'20.01'!$E:$E)</f>
        <v>0</v>
      </c>
      <c r="CN235" s="108">
        <f>SUMIF('20.01'!$Q:$Q,$B:$B,'20.01'!$E:$E)</f>
        <v>0</v>
      </c>
      <c r="CO235" s="108">
        <f>SUMIF('20.01'!$AK:$AK,$B:$B,'20.01'!$E:$E)</f>
        <v>0</v>
      </c>
      <c r="CP235" s="108">
        <f>SUMIF('20.01'!$U:$U,$B:$B,'20.01'!$E:$E)</f>
        <v>0</v>
      </c>
      <c r="CQ235" s="108">
        <f>SUMIF('20.01'!$R:$R,$B:$B,'20.01'!$E:$E)</f>
        <v>0</v>
      </c>
      <c r="CR235" s="108">
        <f>SUMIF('20.01'!$V:$V,$B:$B,'20.01'!$E:$E)</f>
        <v>0</v>
      </c>
      <c r="CS235" s="108">
        <f t="shared" si="302"/>
        <v>0</v>
      </c>
      <c r="CT235" s="108">
        <f>SUMIF('20.01'!$AQ:$AQ,$B:$B,'20.01'!$E:$E)</f>
        <v>0</v>
      </c>
      <c r="CU235" s="108">
        <f>SUMIF('20.01'!$AC:$AC,$B:$B,'20.01'!$E:$E)</f>
        <v>0</v>
      </c>
      <c r="CV235" s="108">
        <f>SUMIF('20.01'!$AS:$AS,$B:$B,'20.01'!$E:$E)</f>
        <v>0</v>
      </c>
      <c r="CW235" s="108">
        <f t="shared" si="303"/>
        <v>0</v>
      </c>
      <c r="CX235" s="108">
        <f>SUMIF('20.01'!$AB:$AB,$B:$B,'20.01'!$E:$E)</f>
        <v>0</v>
      </c>
      <c r="CY235" s="108">
        <f>SUMIF('20.01'!$AA:$AA,$B:$B,'20.01'!$E:$E)</f>
        <v>0</v>
      </c>
      <c r="CZ235" s="108">
        <f>SUMIF('20.01'!$AN:$AN,$B:$B,'20.01'!$E:$E)</f>
        <v>0</v>
      </c>
      <c r="DA235" s="108">
        <f>SUMIF('20.01'!$X:$X,$B:$B,'20.01'!$E:$E)</f>
        <v>0</v>
      </c>
      <c r="DB235" s="108">
        <f>SUMIF('20.01'!$Y:$Y,$B:$B,'20.01'!$E:$E)</f>
        <v>0</v>
      </c>
      <c r="DC235" s="108">
        <f t="shared" si="304"/>
        <v>0</v>
      </c>
      <c r="DD235" s="127">
        <f t="shared" si="305"/>
        <v>9447.654759477171</v>
      </c>
      <c r="DE235" s="127">
        <f t="shared" si="333"/>
        <v>9117.8212436068334</v>
      </c>
      <c r="DF235" s="127">
        <f t="shared" si="306"/>
        <v>3.0886459067883383</v>
      </c>
      <c r="DG235" s="127">
        <f t="shared" si="258"/>
        <v>1.4150035112512056</v>
      </c>
      <c r="DH235" s="127">
        <f t="shared" si="259"/>
        <v>1.6736423955371329</v>
      </c>
      <c r="DI235" s="108">
        <f>SUMIF('20.01'!$AZ:$AZ,$B:$B,'20.01'!$E:$E)+FH235*$DI$249</f>
        <v>1.9818290195314792</v>
      </c>
      <c r="DJ235" s="108">
        <f>SUMIF('20.01'!$AY:$AY,$B:$B,'20.01'!$E:$E)</f>
        <v>0</v>
      </c>
      <c r="DK235" s="108">
        <f t="shared" si="260"/>
        <v>2.8463241867731282</v>
      </c>
      <c r="DL235" s="108">
        <f>SUMIF('20.01'!$AX:$AX,$B:$B,'20.01'!$E:$E)</f>
        <v>0</v>
      </c>
      <c r="DM235" s="108">
        <f t="shared" si="261"/>
        <v>319.06756228457192</v>
      </c>
      <c r="DN235" s="108">
        <f>SUMIF('20.01'!$BA:$BA,$B:$B,'20.01'!$E:$E)</f>
        <v>0</v>
      </c>
      <c r="DO235" s="108">
        <f t="shared" si="262"/>
        <v>2.8491544726731348</v>
      </c>
      <c r="DP235" s="108">
        <f>SUMIF('20.01'!$AW:$AW,$B:$B,'20.01'!$E:$E)</f>
        <v>0</v>
      </c>
      <c r="DQ235" s="108">
        <f t="shared" si="307"/>
        <v>1509.9314599655463</v>
      </c>
      <c r="DR235" s="108">
        <f t="shared" si="308"/>
        <v>1250.3054861125615</v>
      </c>
      <c r="DS235" s="108">
        <f t="shared" si="263"/>
        <v>402.08903050002004</v>
      </c>
      <c r="DT235" s="108">
        <f t="shared" si="264"/>
        <v>848.21645561254138</v>
      </c>
      <c r="DU235" s="108">
        <f t="shared" si="309"/>
        <v>212.24424817012596</v>
      </c>
      <c r="DV235" s="108">
        <f t="shared" si="310"/>
        <v>126.01714097255537</v>
      </c>
      <c r="DW235" s="108">
        <f t="shared" si="311"/>
        <v>86.227107197570604</v>
      </c>
      <c r="DX235" s="108">
        <f t="shared" si="312"/>
        <v>17.866651458107228</v>
      </c>
      <c r="DY235" s="108">
        <f t="shared" si="313"/>
        <v>10.521116118957218</v>
      </c>
      <c r="DZ235" s="108">
        <f t="shared" si="314"/>
        <v>7.3455353391500093</v>
      </c>
      <c r="EA235" s="108">
        <f t="shared" si="315"/>
        <v>14.131504287296082</v>
      </c>
      <c r="EB235" s="108">
        <f t="shared" si="316"/>
        <v>1.1153892571907986</v>
      </c>
      <c r="EC235" s="108">
        <f t="shared" si="317"/>
        <v>14.268180680264658</v>
      </c>
      <c r="ED235" s="108">
        <f t="shared" si="334"/>
        <v>256.87087393185482</v>
      </c>
      <c r="EE235" s="108">
        <f t="shared" si="265"/>
        <v>0</v>
      </c>
      <c r="EF235" s="108">
        <f t="shared" si="318"/>
        <v>0</v>
      </c>
      <c r="EG235" s="108">
        <f t="shared" si="266"/>
        <v>0</v>
      </c>
      <c r="EH235" s="108">
        <f t="shared" si="267"/>
        <v>0</v>
      </c>
      <c r="EI235" s="108">
        <f t="shared" si="319"/>
        <v>0</v>
      </c>
      <c r="EJ235" s="108">
        <f t="shared" si="268"/>
        <v>0</v>
      </c>
      <c r="EK235" s="108">
        <f t="shared" si="269"/>
        <v>0</v>
      </c>
      <c r="EL235" s="108">
        <f>SUMIF('20.01'!$BF:$BF,$B:$B,'20.01'!$E:$E)</f>
        <v>0</v>
      </c>
      <c r="EM235" s="108">
        <f>SUMIF('20.01'!$BH:$BH,$B:$B,'20.01'!$E:$E)</f>
        <v>0</v>
      </c>
      <c r="EO235" s="115">
        <v>0</v>
      </c>
      <c r="EP235" s="107">
        <v>0</v>
      </c>
      <c r="EQ235" s="108">
        <f t="shared" si="320"/>
        <v>0</v>
      </c>
      <c r="ER235" s="107">
        <v>0</v>
      </c>
      <c r="ES235" s="108">
        <f t="shared" si="270"/>
        <v>0</v>
      </c>
      <c r="ET235" s="107">
        <v>0</v>
      </c>
      <c r="EU235" s="108">
        <f t="shared" si="271"/>
        <v>0</v>
      </c>
      <c r="EV235" s="108">
        <f t="shared" si="326"/>
        <v>59.83</v>
      </c>
      <c r="EW235" s="108">
        <f t="shared" si="327"/>
        <v>59.83</v>
      </c>
      <c r="EX235" s="108">
        <f t="shared" si="272"/>
        <v>59.83</v>
      </c>
      <c r="EY235" s="108">
        <f t="shared" si="273"/>
        <v>59.83</v>
      </c>
      <c r="EZ235" s="108">
        <v>0</v>
      </c>
      <c r="FA235" s="108">
        <v>0</v>
      </c>
      <c r="FB235" s="108">
        <v>0</v>
      </c>
      <c r="FC235" s="108">
        <v>0</v>
      </c>
      <c r="FD235" s="108">
        <v>0</v>
      </c>
      <c r="FE235" s="108">
        <v>0</v>
      </c>
      <c r="FF235" s="108">
        <v>0</v>
      </c>
      <c r="FG235" s="108">
        <v>0</v>
      </c>
      <c r="FH235" s="132">
        <f t="shared" si="321"/>
        <v>19.943333333333332</v>
      </c>
      <c r="FI235" s="108">
        <v>0</v>
      </c>
    </row>
    <row r="236" spans="1:165" s="2" customFormat="1" ht="12" customHeight="1" x14ac:dyDescent="0.25">
      <c r="A236" s="22">
        <f t="shared" si="322"/>
        <v>231</v>
      </c>
      <c r="B236" s="19" t="s">
        <v>21</v>
      </c>
      <c r="C236" s="30" t="s">
        <v>408</v>
      </c>
      <c r="D236" s="282"/>
      <c r="E236" s="126">
        <f t="shared" si="254"/>
        <v>29.9</v>
      </c>
      <c r="F236" s="11">
        <f>SUMIF(Площади!$A:$A,$B:$B,Площади!$C:$C)</f>
        <v>29.9</v>
      </c>
      <c r="G236" s="11">
        <f>SUMIF(Площади!$A:$A,$B:$B,Площади!$G:$G)</f>
        <v>0</v>
      </c>
      <c r="H236" s="11">
        <f>SUMIF(Площади!$A:$A,$B:$B,Площади!$F:$F)</f>
        <v>0</v>
      </c>
      <c r="I236" s="125" t="s">
        <v>495</v>
      </c>
      <c r="J236" s="40">
        <v>0</v>
      </c>
      <c r="K236" s="33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40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6"/>
      <c r="AC236" s="36"/>
      <c r="AD236" s="122" t="s">
        <v>396</v>
      </c>
      <c r="AE236" s="37">
        <v>0</v>
      </c>
      <c r="AF236" s="38" t="s">
        <v>396</v>
      </c>
      <c r="AG236" s="282"/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82"/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82"/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82"/>
      <c r="BE236" s="108">
        <f t="shared" si="294"/>
        <v>104.7319774667325</v>
      </c>
      <c r="BF236" s="108">
        <f t="shared" si="295"/>
        <v>104.7319774667325</v>
      </c>
      <c r="BG236" s="108">
        <f t="shared" si="255"/>
        <v>51.50879572753805</v>
      </c>
      <c r="BH236" s="108">
        <f t="shared" si="256"/>
        <v>8.5659903730177014</v>
      </c>
      <c r="BI236" s="108">
        <f t="shared" si="257"/>
        <v>3.0556279392926702</v>
      </c>
      <c r="BJ236" s="108">
        <f t="shared" si="332"/>
        <v>41.601563426884084</v>
      </c>
      <c r="BK236" s="108">
        <f>SUMIF('20.01'!$K:$K,$B:$B,'20.01'!$E:$E)</f>
        <v>0</v>
      </c>
      <c r="BL236" s="108">
        <f t="shared" si="296"/>
        <v>0</v>
      </c>
      <c r="BM236" s="108">
        <f>SUMIF('20.01'!$AI:$AI,$B:$B,'20.01'!$E:$E)</f>
        <v>0</v>
      </c>
      <c r="BN236" s="108">
        <f>SUMIF('20.01'!$L:$L,$B:$B,'20.01'!$E:$E)</f>
        <v>0</v>
      </c>
      <c r="BO236" s="108">
        <f>SUMIF('20.01'!$M:$M,$B:$B,'20.01'!$E:$E)</f>
        <v>0</v>
      </c>
      <c r="BP236" s="108">
        <f>SUMIF('20.01'!$N:$N,$B:$B,'20.01'!$E:$E)</f>
        <v>0</v>
      </c>
      <c r="BQ236" s="108">
        <f>SUMIF('20.01'!$O:$O,$B:$B,'20.01'!$E:$E)</f>
        <v>0</v>
      </c>
      <c r="BR236" s="108">
        <f>SUMIF('20.01'!$T:$T,$B:$B,'20.01'!$E:$E)</f>
        <v>0</v>
      </c>
      <c r="BS236" s="108">
        <f>SUMIF('20.01'!$AT:$AT,$B:$B,'20.01'!$E:$E)</f>
        <v>0</v>
      </c>
      <c r="BT236" s="108">
        <f>SUMIF('20.01'!$AO:$AO,$B:$B,'20.01'!$E:$E)</f>
        <v>0</v>
      </c>
      <c r="BU236" s="108">
        <f t="shared" si="297"/>
        <v>0</v>
      </c>
      <c r="BV236" s="108">
        <f>SUMIF('20.01'!$AE:$AE,$B:$B,'20.01'!$E:$E)</f>
        <v>0</v>
      </c>
      <c r="BW236" s="108">
        <f>SUMIF('20.01'!$AF:$AF,$B:$B,'20.01'!$E:$E)</f>
        <v>0</v>
      </c>
      <c r="BX236" s="108">
        <f>SUMIF('20.01'!$AG:$AG,$B:$B,'20.01'!$E:$E)</f>
        <v>0</v>
      </c>
      <c r="BY236" s="108">
        <f t="shared" si="298"/>
        <v>0</v>
      </c>
      <c r="BZ236" s="108">
        <f>SUMIF('20.01'!$AH:$AH,$B:$B,'20.01'!$E:$E)</f>
        <v>0</v>
      </c>
      <c r="CA236" s="108">
        <f>SUMIF('20.01'!$AP:$AP,$B:$B,'20.01'!$E:$E)</f>
        <v>0</v>
      </c>
      <c r="CB236" s="108">
        <f>SUMIF('20.01'!$AD:$AD,$B:$B,'20.01'!$E:$E)</f>
        <v>0</v>
      </c>
      <c r="CC236" s="108">
        <f t="shared" si="299"/>
        <v>0</v>
      </c>
      <c r="CD236" s="108">
        <f>SUMIF('20.01'!$Z:$Z,$B:$B,'20.01'!$E:$E)</f>
        <v>0</v>
      </c>
      <c r="CE236" s="108">
        <f>SUMIF('20.01'!$S:$S,$B:$B,'20.01'!$E:$E)</f>
        <v>0</v>
      </c>
      <c r="CF236" s="108">
        <f t="shared" si="300"/>
        <v>0</v>
      </c>
      <c r="CG236" s="108">
        <f>SUMIF('20.01'!$AJ:$AJ,$B:$B,'20.01'!$E:$E)</f>
        <v>0</v>
      </c>
      <c r="CH236" s="108">
        <f>SUMIF('20.01'!$AL:$AL,$B:$B,'20.01'!$E:$E)</f>
        <v>0</v>
      </c>
      <c r="CI236" s="108">
        <f>SUMIF('20.01'!$AM:$AM,$B:$B,'20.01'!$E:$E)</f>
        <v>0</v>
      </c>
      <c r="CJ236" s="108">
        <f>SUMIF('20.01'!$W:$W,$B:$B,'20.01'!$E:$E)</f>
        <v>0</v>
      </c>
      <c r="CK236" s="108">
        <f>SUMIF('20.01'!$AR:$AR,$B:$B,'20.01'!$E:$E)</f>
        <v>0</v>
      </c>
      <c r="CL236" s="108">
        <f t="shared" si="301"/>
        <v>0</v>
      </c>
      <c r="CM236" s="108">
        <f>SUMIF('20.01'!$P:$P,$B:$B,'20.01'!$E:$E)</f>
        <v>0</v>
      </c>
      <c r="CN236" s="108">
        <f>SUMIF('20.01'!$Q:$Q,$B:$B,'20.01'!$E:$E)</f>
        <v>0</v>
      </c>
      <c r="CO236" s="108">
        <f>SUMIF('20.01'!$AK:$AK,$B:$B,'20.01'!$E:$E)</f>
        <v>0</v>
      </c>
      <c r="CP236" s="108">
        <f>SUMIF('20.01'!$U:$U,$B:$B,'20.01'!$E:$E)</f>
        <v>0</v>
      </c>
      <c r="CQ236" s="108">
        <f>SUMIF('20.01'!$R:$R,$B:$B,'20.01'!$E:$E)</f>
        <v>0</v>
      </c>
      <c r="CR236" s="108">
        <f>SUMIF('20.01'!$V:$V,$B:$B,'20.01'!$E:$E)</f>
        <v>0</v>
      </c>
      <c r="CS236" s="108">
        <f t="shared" si="302"/>
        <v>0</v>
      </c>
      <c r="CT236" s="108">
        <f>SUMIF('20.01'!$AQ:$AQ,$B:$B,'20.01'!$E:$E)</f>
        <v>0</v>
      </c>
      <c r="CU236" s="108">
        <f>SUMIF('20.01'!$AC:$AC,$B:$B,'20.01'!$E:$E)</f>
        <v>0</v>
      </c>
      <c r="CV236" s="108">
        <f>SUMIF('20.01'!$AS:$AS,$B:$B,'20.01'!$E:$E)</f>
        <v>0</v>
      </c>
      <c r="CW236" s="108">
        <f t="shared" si="303"/>
        <v>0</v>
      </c>
      <c r="CX236" s="108">
        <f>SUMIF('20.01'!$AB:$AB,$B:$B,'20.01'!$E:$E)</f>
        <v>0</v>
      </c>
      <c r="CY236" s="108">
        <f>SUMIF('20.01'!$AA:$AA,$B:$B,'20.01'!$E:$E)</f>
        <v>0</v>
      </c>
      <c r="CZ236" s="108">
        <f>SUMIF('20.01'!$AN:$AN,$B:$B,'20.01'!$E:$E)</f>
        <v>0</v>
      </c>
      <c r="DA236" s="108">
        <f>SUMIF('20.01'!$X:$X,$B:$B,'20.01'!$E:$E)</f>
        <v>0</v>
      </c>
      <c r="DB236" s="108">
        <f>SUMIF('20.01'!$Y:$Y,$B:$B,'20.01'!$E:$E)</f>
        <v>0</v>
      </c>
      <c r="DC236" s="108">
        <f t="shared" si="304"/>
        <v>0</v>
      </c>
      <c r="DD236" s="127">
        <f t="shared" si="305"/>
        <v>4721.4587549451353</v>
      </c>
      <c r="DE236" s="127">
        <f t="shared" si="333"/>
        <v>4556.6246896848461</v>
      </c>
      <c r="DF236" s="127">
        <f t="shared" si="306"/>
        <v>1.5435485979102679</v>
      </c>
      <c r="DG236" s="127">
        <f t="shared" si="258"/>
        <v>0.70714699960573379</v>
      </c>
      <c r="DH236" s="127">
        <f t="shared" si="259"/>
        <v>0.83640159830453409</v>
      </c>
      <c r="DI236" s="108">
        <f>SUMIF('20.01'!$AZ:$AZ,$B:$B,'20.01'!$E:$E)+FH236*$DI$249</f>
        <v>0.99041764472657923</v>
      </c>
      <c r="DJ236" s="108">
        <f>SUMIF('20.01'!$AY:$AY,$B:$B,'20.01'!$E:$E)</f>
        <v>0</v>
      </c>
      <c r="DK236" s="108">
        <f t="shared" si="260"/>
        <v>1.4224484904649264</v>
      </c>
      <c r="DL236" s="108">
        <f>SUMIF('20.01'!$AX:$AX,$B:$B,'20.01'!$E:$E)</f>
        <v>0</v>
      </c>
      <c r="DM236" s="108">
        <f t="shared" si="261"/>
        <v>159.45378760335453</v>
      </c>
      <c r="DN236" s="108">
        <f>SUMIF('20.01'!$BA:$BA,$B:$B,'20.01'!$E:$E)</f>
        <v>0</v>
      </c>
      <c r="DO236" s="108">
        <f t="shared" si="262"/>
        <v>1.4238629238329725</v>
      </c>
      <c r="DP236" s="108">
        <f>SUMIF('20.01'!$AW:$AW,$B:$B,'20.01'!$E:$E)</f>
        <v>0</v>
      </c>
      <c r="DQ236" s="108">
        <f t="shared" si="307"/>
        <v>754.5871745440387</v>
      </c>
      <c r="DR236" s="108">
        <f t="shared" si="308"/>
        <v>624.83927853527643</v>
      </c>
      <c r="DS236" s="108">
        <f t="shared" si="263"/>
        <v>200.94370737005849</v>
      </c>
      <c r="DT236" s="108">
        <f t="shared" si="264"/>
        <v>423.89557116521797</v>
      </c>
      <c r="DU236" s="108">
        <f t="shared" si="309"/>
        <v>106.06891225617194</v>
      </c>
      <c r="DV236" s="108">
        <f t="shared" si="310"/>
        <v>62.976976685265022</v>
      </c>
      <c r="DW236" s="108">
        <f t="shared" si="311"/>
        <v>43.091935570906919</v>
      </c>
      <c r="DX236" s="108">
        <f t="shared" si="312"/>
        <v>8.9288463746850422</v>
      </c>
      <c r="DY236" s="108">
        <f t="shared" si="313"/>
        <v>5.2579203068163265</v>
      </c>
      <c r="DZ236" s="108">
        <f t="shared" si="314"/>
        <v>3.6709260678687161</v>
      </c>
      <c r="EA236" s="108">
        <f t="shared" si="315"/>
        <v>7.0622092293189525</v>
      </c>
      <c r="EB236" s="108">
        <f t="shared" si="316"/>
        <v>0.55741498896882646</v>
      </c>
      <c r="EC236" s="108">
        <f t="shared" si="317"/>
        <v>7.1305131596174709</v>
      </c>
      <c r="ED236" s="108">
        <f t="shared" si="334"/>
        <v>128.37103678025173</v>
      </c>
      <c r="EE236" s="108">
        <f t="shared" si="265"/>
        <v>0</v>
      </c>
      <c r="EF236" s="108">
        <f t="shared" si="318"/>
        <v>0</v>
      </c>
      <c r="EG236" s="108">
        <f t="shared" si="266"/>
        <v>0</v>
      </c>
      <c r="EH236" s="108">
        <f t="shared" si="267"/>
        <v>0</v>
      </c>
      <c r="EI236" s="108">
        <f t="shared" si="319"/>
        <v>0</v>
      </c>
      <c r="EJ236" s="108">
        <f t="shared" si="268"/>
        <v>0</v>
      </c>
      <c r="EK236" s="108">
        <f t="shared" si="269"/>
        <v>0</v>
      </c>
      <c r="EL236" s="108">
        <f>SUMIF('20.01'!$BF:$BF,$B:$B,'20.01'!$E:$E)</f>
        <v>0</v>
      </c>
      <c r="EM236" s="108">
        <f>SUMIF('20.01'!$BH:$BH,$B:$B,'20.01'!$E:$E)</f>
        <v>0</v>
      </c>
      <c r="EO236" s="115">
        <v>0</v>
      </c>
      <c r="EP236" s="107">
        <v>0</v>
      </c>
      <c r="EQ236" s="108">
        <f t="shared" si="320"/>
        <v>0</v>
      </c>
      <c r="ER236" s="107">
        <v>0</v>
      </c>
      <c r="ES236" s="108">
        <f t="shared" si="270"/>
        <v>0</v>
      </c>
      <c r="ET236" s="107">
        <v>0</v>
      </c>
      <c r="EU236" s="108">
        <f t="shared" si="271"/>
        <v>0</v>
      </c>
      <c r="EV236" s="108">
        <f t="shared" si="326"/>
        <v>29.9</v>
      </c>
      <c r="EW236" s="108">
        <f t="shared" si="327"/>
        <v>29.9</v>
      </c>
      <c r="EX236" s="108">
        <f t="shared" si="272"/>
        <v>29.9</v>
      </c>
      <c r="EY236" s="108">
        <f t="shared" si="273"/>
        <v>29.9</v>
      </c>
      <c r="EZ236" s="108">
        <v>0</v>
      </c>
      <c r="FA236" s="108">
        <v>0</v>
      </c>
      <c r="FB236" s="108">
        <v>0</v>
      </c>
      <c r="FC236" s="108">
        <v>0</v>
      </c>
      <c r="FD236" s="108">
        <v>0</v>
      </c>
      <c r="FE236" s="108">
        <v>0</v>
      </c>
      <c r="FF236" s="108">
        <v>0</v>
      </c>
      <c r="FG236" s="108">
        <v>0</v>
      </c>
      <c r="FH236" s="132">
        <f t="shared" si="321"/>
        <v>9.9666666666666668</v>
      </c>
      <c r="FI236" s="108">
        <v>0</v>
      </c>
    </row>
    <row r="237" spans="1:165" s="2" customFormat="1" ht="12" customHeight="1" x14ac:dyDescent="0.25">
      <c r="A237" s="22">
        <f t="shared" si="322"/>
        <v>232</v>
      </c>
      <c r="B237" s="19" t="s">
        <v>55</v>
      </c>
      <c r="C237" s="30" t="s">
        <v>408</v>
      </c>
      <c r="D237" s="282"/>
      <c r="E237" s="126">
        <f t="shared" si="254"/>
        <v>6704.3</v>
      </c>
      <c r="F237" s="11">
        <f>SUMIF(Площади!$A:$A,$B:$B,Площади!$C:$C)</f>
        <v>6704.3</v>
      </c>
      <c r="G237" s="11">
        <f>SUMIF(Площади!$A:$A,$B:$B,Площади!$G:$G)</f>
        <v>0</v>
      </c>
      <c r="H237" s="11">
        <f>SUMIF(Площади!$A:$A,$B:$B,Площади!$F:$F)</f>
        <v>921.2</v>
      </c>
      <c r="I237" s="125" t="s">
        <v>496</v>
      </c>
      <c r="J237" s="40">
        <v>0</v>
      </c>
      <c r="K237" s="33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40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6"/>
      <c r="AC237" s="36"/>
      <c r="AD237" s="122" t="s">
        <v>395</v>
      </c>
      <c r="AE237" s="37">
        <v>4</v>
      </c>
      <c r="AF237" s="38" t="s">
        <v>396</v>
      </c>
      <c r="AG237" s="282"/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82"/>
      <c r="AN237" s="20">
        <v>0</v>
      </c>
      <c r="AO237" s="20">
        <v>0</v>
      </c>
      <c r="AP237" s="20">
        <v>0</v>
      </c>
      <c r="AQ237" s="20">
        <v>0</v>
      </c>
      <c r="AR237" s="20">
        <v>0</v>
      </c>
      <c r="AS237" s="282"/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82"/>
      <c r="BE237" s="108">
        <f t="shared" si="294"/>
        <v>319521.27626564255</v>
      </c>
      <c r="BF237" s="108">
        <f t="shared" si="295"/>
        <v>66536.535129860233</v>
      </c>
      <c r="BG237" s="108">
        <f t="shared" si="255"/>
        <v>11549.512347696769</v>
      </c>
      <c r="BH237" s="108">
        <f t="shared" si="256"/>
        <v>1920.701312970655</v>
      </c>
      <c r="BI237" s="108">
        <f t="shared" si="257"/>
        <v>685.14536432775424</v>
      </c>
      <c r="BJ237" s="108">
        <f>FH237*$BJ$261</f>
        <v>5629.1361048650497</v>
      </c>
      <c r="BK237" s="108">
        <f>SUMIF('20.01'!$K:$K,$B:$B,'20.01'!$E:$E)</f>
        <v>46752.04</v>
      </c>
      <c r="BL237" s="108">
        <f t="shared" si="296"/>
        <v>25543.51</v>
      </c>
      <c r="BM237" s="108">
        <f>SUMIF('20.01'!$AI:$AI,$B:$B,'20.01'!$E:$E)</f>
        <v>0</v>
      </c>
      <c r="BN237" s="108">
        <f>SUMIF('20.01'!$L:$L,$B:$B,'20.01'!$E:$E)</f>
        <v>25543.51</v>
      </c>
      <c r="BO237" s="108">
        <f>SUMIF('20.01'!$M:$M,$B:$B,'20.01'!$E:$E)</f>
        <v>0</v>
      </c>
      <c r="BP237" s="108">
        <f>SUMIF('20.01'!$N:$N,$B:$B,'20.01'!$E:$E)</f>
        <v>0</v>
      </c>
      <c r="BQ237" s="108">
        <f>SUMIF('20.01'!$O:$O,$B:$B,'20.01'!$E:$E)</f>
        <v>0</v>
      </c>
      <c r="BR237" s="108">
        <f>SUMIF('20.01'!$T:$T,$B:$B,'20.01'!$E:$E)</f>
        <v>0</v>
      </c>
      <c r="BS237" s="108">
        <f>SUMIF('20.01'!$AT:$AT,$B:$B,'20.01'!$E:$E)</f>
        <v>195812.66</v>
      </c>
      <c r="BT237" s="108">
        <f>SUMIF('20.01'!$AO:$AO,$B:$B,'20.01'!$E:$E)</f>
        <v>0</v>
      </c>
      <c r="BU237" s="108">
        <f t="shared" si="297"/>
        <v>0</v>
      </c>
      <c r="BV237" s="108">
        <f>SUMIF('20.01'!$AE:$AE,$B:$B,'20.01'!$E:$E)</f>
        <v>0</v>
      </c>
      <c r="BW237" s="108">
        <f>SUMIF('20.01'!$AF:$AF,$B:$B,'20.01'!$E:$E)</f>
        <v>0</v>
      </c>
      <c r="BX237" s="108">
        <f>SUMIF('20.01'!$AG:$AG,$B:$B,'20.01'!$E:$E)</f>
        <v>0</v>
      </c>
      <c r="BY237" s="108">
        <f t="shared" si="298"/>
        <v>0</v>
      </c>
      <c r="BZ237" s="108">
        <f>SUMIF('20.01'!$AH:$AH,$B:$B,'20.01'!$E:$E)</f>
        <v>0</v>
      </c>
      <c r="CA237" s="108">
        <f>SUMIF('20.01'!$AP:$AP,$B:$B,'20.01'!$E:$E)</f>
        <v>0</v>
      </c>
      <c r="CB237" s="108">
        <f>SUMIF('20.01'!$AD:$AD,$B:$B,'20.01'!$E:$E)</f>
        <v>0</v>
      </c>
      <c r="CC237" s="108">
        <f t="shared" si="299"/>
        <v>0</v>
      </c>
      <c r="CD237" s="108">
        <f>SUMIF('20.01'!$Z:$Z,$B:$B,'20.01'!$E:$E)</f>
        <v>0</v>
      </c>
      <c r="CE237" s="108">
        <f>SUMIF('20.01'!$S:$S,$B:$B,'20.01'!$E:$E)</f>
        <v>0</v>
      </c>
      <c r="CF237" s="108">
        <f t="shared" si="300"/>
        <v>0</v>
      </c>
      <c r="CG237" s="108">
        <f>SUMIF('20.01'!$AJ:$AJ,$B:$B,'20.01'!$E:$E)</f>
        <v>0</v>
      </c>
      <c r="CH237" s="108">
        <f>SUMIF('20.01'!$AL:$AL,$B:$B,'20.01'!$E:$E)</f>
        <v>0</v>
      </c>
      <c r="CI237" s="108">
        <f>SUMIF('20.01'!$AM:$AM,$B:$B,'20.01'!$E:$E)</f>
        <v>0</v>
      </c>
      <c r="CJ237" s="108">
        <f>SUMIF('20.01'!$W:$W,$B:$B,'20.01'!$E:$E)</f>
        <v>0</v>
      </c>
      <c r="CK237" s="108">
        <f>SUMIF('20.01'!$AR:$AR,$B:$B,'20.01'!$E:$E)</f>
        <v>0</v>
      </c>
      <c r="CL237" s="108">
        <f t="shared" si="301"/>
        <v>0</v>
      </c>
      <c r="CM237" s="108">
        <f>SUMIF('20.01'!$P:$P,$B:$B,'20.01'!$E:$E)</f>
        <v>0</v>
      </c>
      <c r="CN237" s="108">
        <f>SUMIF('20.01'!$Q:$Q,$B:$B,'20.01'!$E:$E)</f>
        <v>0</v>
      </c>
      <c r="CO237" s="108">
        <f>SUMIF('20.01'!$AK:$AK,$B:$B,'20.01'!$E:$E)</f>
        <v>0</v>
      </c>
      <c r="CP237" s="108">
        <f>SUMIF('20.01'!$U:$U,$B:$B,'20.01'!$E:$E)</f>
        <v>0</v>
      </c>
      <c r="CQ237" s="108">
        <f>SUMIF('20.01'!$R:$R,$B:$B,'20.01'!$E:$E)</f>
        <v>0</v>
      </c>
      <c r="CR237" s="108">
        <f>SUMIF('20.01'!$V:$V,$B:$B,'20.01'!$E:$E)</f>
        <v>30163.94</v>
      </c>
      <c r="CS237" s="108">
        <f t="shared" si="302"/>
        <v>0</v>
      </c>
      <c r="CT237" s="108">
        <f>SUMIF('20.01'!$AQ:$AQ,$B:$B,'20.01'!$E:$E)</f>
        <v>0</v>
      </c>
      <c r="CU237" s="108">
        <f>SUMIF('20.01'!$AC:$AC,$B:$B,'20.01'!$E:$E)</f>
        <v>0</v>
      </c>
      <c r="CV237" s="108">
        <f>SUMIF('20.01'!$AS:$AS,$B:$B,'20.01'!$E:$E)</f>
        <v>0</v>
      </c>
      <c r="CW237" s="108">
        <f t="shared" si="303"/>
        <v>0</v>
      </c>
      <c r="CX237" s="108">
        <f>SUMIF('20.01'!$AB:$AB,$B:$B,'20.01'!$E:$E)</f>
        <v>0</v>
      </c>
      <c r="CY237" s="108">
        <f>SUMIF('20.01'!$AA:$AA,$B:$B,'20.01'!$E:$E)</f>
        <v>0</v>
      </c>
      <c r="CZ237" s="108">
        <f>SUMIF('20.01'!$AN:$AN,$B:$B,'20.01'!$E:$E)</f>
        <v>0</v>
      </c>
      <c r="DA237" s="108">
        <f>SUMIF('20.01'!$X:$X,$B:$B,'20.01'!$E:$E)</f>
        <v>0</v>
      </c>
      <c r="DB237" s="108">
        <f>SUMIF('20.01'!$Y:$Y,$B:$B,'20.01'!$E:$E)</f>
        <v>0</v>
      </c>
      <c r="DC237" s="108">
        <f t="shared" si="304"/>
        <v>1464.6311357823458</v>
      </c>
      <c r="DD237" s="127">
        <f t="shared" si="305"/>
        <v>283333.90999936278</v>
      </c>
      <c r="DE237" s="127">
        <f>FH237*$DE$255/$DC$255+FH237*$DE$249+FH237*$DE$250</f>
        <v>246374.1433196117</v>
      </c>
      <c r="DF237" s="127">
        <f t="shared" si="306"/>
        <v>346.10076471470938</v>
      </c>
      <c r="DG237" s="127">
        <f t="shared" si="258"/>
        <v>158.55938560055924</v>
      </c>
      <c r="DH237" s="127">
        <f t="shared" si="259"/>
        <v>187.54137911415012</v>
      </c>
      <c r="DI237" s="108">
        <f>SUMIF('20.01'!$AZ:$AZ,$B:$B,'20.01'!$E:$E)+FH237*$DI$249</f>
        <v>222.07548546957878</v>
      </c>
      <c r="DJ237" s="108">
        <f>SUMIF('20.01'!$AY:$AY,$B:$B,'20.01'!$E:$E)</f>
        <v>0</v>
      </c>
      <c r="DK237" s="108">
        <f t="shared" si="260"/>
        <v>318.94720450247513</v>
      </c>
      <c r="DL237" s="108">
        <f>SUMIF('20.01'!$AX:$AX,$B:$B,'20.01'!$E:$E)</f>
        <v>0</v>
      </c>
      <c r="DM237" s="108">
        <f t="shared" si="261"/>
        <v>35753.378870540793</v>
      </c>
      <c r="DN237" s="108">
        <f>SUMIF('20.01'!$BA:$BA,$B:$B,'20.01'!$E:$E)</f>
        <v>0</v>
      </c>
      <c r="DO237" s="108">
        <f t="shared" si="262"/>
        <v>319.26435452352501</v>
      </c>
      <c r="DP237" s="108">
        <f>SUMIF('20.01'!$AW:$AW,$B:$B,'20.01'!$E:$E)</f>
        <v>0</v>
      </c>
      <c r="DQ237" s="108">
        <f t="shared" si="307"/>
        <v>169196.61519383275</v>
      </c>
      <c r="DR237" s="108">
        <f t="shared" si="308"/>
        <v>140104.0125446172</v>
      </c>
      <c r="DS237" s="108">
        <f t="shared" si="263"/>
        <v>45056.417970604794</v>
      </c>
      <c r="DT237" s="108">
        <f t="shared" si="264"/>
        <v>95047.594574012415</v>
      </c>
      <c r="DU237" s="108">
        <f t="shared" si="309"/>
        <v>23783.204295620522</v>
      </c>
      <c r="DV237" s="108">
        <f t="shared" si="310"/>
        <v>14120.954675285027</v>
      </c>
      <c r="DW237" s="108">
        <f t="shared" si="311"/>
        <v>9662.2496203354949</v>
      </c>
      <c r="DX237" s="108">
        <f t="shared" si="312"/>
        <v>2002.0623662140783</v>
      </c>
      <c r="DY237" s="108">
        <f t="shared" si="313"/>
        <v>1178.9523449160101</v>
      </c>
      <c r="DZ237" s="108">
        <f t="shared" si="314"/>
        <v>823.11002129806809</v>
      </c>
      <c r="EA237" s="108">
        <f t="shared" si="315"/>
        <v>1583.5173691011055</v>
      </c>
      <c r="EB237" s="108">
        <f t="shared" si="316"/>
        <v>124.9858632288864</v>
      </c>
      <c r="EC237" s="108">
        <f t="shared" si="317"/>
        <v>1598.8327550509503</v>
      </c>
      <c r="ED237" s="108">
        <f t="shared" si="334"/>
        <v>28783.877655044871</v>
      </c>
      <c r="EE237" s="108">
        <f t="shared" si="265"/>
        <v>223770.1103263149</v>
      </c>
      <c r="EF237" s="108">
        <f t="shared" si="318"/>
        <v>92268.683185675807</v>
      </c>
      <c r="EG237" s="108">
        <f t="shared" si="266"/>
        <v>78599.248639649755</v>
      </c>
      <c r="EH237" s="108">
        <f t="shared" si="267"/>
        <v>52902.178500989328</v>
      </c>
      <c r="EI237" s="108">
        <f t="shared" si="319"/>
        <v>124197.50823170923</v>
      </c>
      <c r="EJ237" s="108">
        <f t="shared" si="268"/>
        <v>40078.84789111976</v>
      </c>
      <c r="EK237" s="108">
        <f t="shared" si="269"/>
        <v>118.66034058946902</v>
      </c>
      <c r="EL237" s="108">
        <f>SUMIF('20.01'!$BF:$BF,$B:$B,'20.01'!$E:$E)</f>
        <v>84000</v>
      </c>
      <c r="EM237" s="108">
        <f>SUMIF('20.01'!$BH:$BH,$B:$B,'20.01'!$E:$E)</f>
        <v>0</v>
      </c>
      <c r="EO237" s="115">
        <v>1.7428167484630182E-3</v>
      </c>
      <c r="EP237" s="107">
        <v>3.4064169809173341</v>
      </c>
      <c r="EQ237" s="108">
        <f t="shared" si="320"/>
        <v>2234.7666666666669</v>
      </c>
      <c r="ER237" s="107">
        <v>3.0862302211768275</v>
      </c>
      <c r="ES237" s="108">
        <f t="shared" si="270"/>
        <v>2234.7666666666669</v>
      </c>
      <c r="ET237" s="107">
        <v>1.6009275617436169</v>
      </c>
      <c r="EU237" s="108">
        <f t="shared" si="271"/>
        <v>2234.7666666666669</v>
      </c>
      <c r="EV237" s="108">
        <f t="shared" si="326"/>
        <v>6704.3</v>
      </c>
      <c r="EW237" s="108">
        <f t="shared" si="327"/>
        <v>6704.3</v>
      </c>
      <c r="EX237" s="108">
        <f t="shared" si="272"/>
        <v>6704.3</v>
      </c>
      <c r="EY237" s="108">
        <f t="shared" si="273"/>
        <v>6704.3</v>
      </c>
      <c r="EZ237" s="108">
        <v>0</v>
      </c>
      <c r="FA237" s="108">
        <v>0</v>
      </c>
      <c r="FB237" s="108">
        <v>0</v>
      </c>
      <c r="FC237" s="108">
        <v>0</v>
      </c>
      <c r="FD237" s="108">
        <v>0</v>
      </c>
      <c r="FE237" s="108">
        <v>0</v>
      </c>
      <c r="FF237" s="108">
        <v>0</v>
      </c>
      <c r="FG237" s="108">
        <v>0</v>
      </c>
      <c r="FH237" s="132">
        <f t="shared" si="321"/>
        <v>2234.7666666666669</v>
      </c>
      <c r="FI237" s="108">
        <v>2234.7666666666669</v>
      </c>
    </row>
    <row r="238" spans="1:165" s="2" customFormat="1" ht="12" customHeight="1" x14ac:dyDescent="0.25">
      <c r="A238" s="22">
        <f t="shared" si="322"/>
        <v>233</v>
      </c>
      <c r="B238" s="19" t="s">
        <v>203</v>
      </c>
      <c r="C238" s="30" t="s">
        <v>409</v>
      </c>
      <c r="D238" s="282"/>
      <c r="E238" s="126">
        <f t="shared" si="254"/>
        <v>3846.2999999999997</v>
      </c>
      <c r="F238" s="11">
        <f>SUMIF(Площади!$A:$A,$B:$B,Площади!$C:$C)</f>
        <v>3832.2</v>
      </c>
      <c r="G238" s="11">
        <f>SUMIF(Площади!$A:$A,$B:$B,Площади!$G:$G)</f>
        <v>14.1</v>
      </c>
      <c r="H238" s="11">
        <f>SUMIF(Площади!$A:$A,$B:$B,Площади!$F:$F)</f>
        <v>641.70000000000005</v>
      </c>
      <c r="I238" s="125" t="s">
        <v>496</v>
      </c>
      <c r="J238" s="40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40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33">
        <v>0</v>
      </c>
      <c r="AB238" s="36"/>
      <c r="AC238" s="36"/>
      <c r="AD238" s="122" t="s">
        <v>395</v>
      </c>
      <c r="AE238" s="37">
        <v>2</v>
      </c>
      <c r="AF238" s="38" t="s">
        <v>396</v>
      </c>
      <c r="AG238" s="282"/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82"/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82"/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82"/>
      <c r="BE238" s="108">
        <f t="shared" si="294"/>
        <v>234920.89023353011</v>
      </c>
      <c r="BF238" s="108">
        <f t="shared" si="295"/>
        <v>17775.98901145325</v>
      </c>
      <c r="BG238" s="108">
        <f t="shared" si="255"/>
        <v>4969.5220988335177</v>
      </c>
      <c r="BH238" s="108">
        <f t="shared" si="256"/>
        <v>826.43901601349455</v>
      </c>
      <c r="BI238" s="108">
        <f t="shared" si="257"/>
        <v>294.80422432026916</v>
      </c>
      <c r="BJ238" s="108">
        <f>FH238*$BJ$261</f>
        <v>2422.1036722859699</v>
      </c>
      <c r="BK238" s="108">
        <f>SUMIF('20.01'!$K:$K,$B:$B,'20.01'!$E:$E)</f>
        <v>9263.119999999999</v>
      </c>
      <c r="BL238" s="108">
        <f t="shared" si="296"/>
        <v>0</v>
      </c>
      <c r="BM238" s="108">
        <f>SUMIF('20.01'!$AI:$AI,$B:$B,'20.01'!$E:$E)</f>
        <v>0</v>
      </c>
      <c r="BN238" s="108">
        <f>SUMIF('20.01'!$L:$L,$B:$B,'20.01'!$E:$E)</f>
        <v>0</v>
      </c>
      <c r="BO238" s="108">
        <f>SUMIF('20.01'!$M:$M,$B:$B,'20.01'!$E:$E)</f>
        <v>0</v>
      </c>
      <c r="BP238" s="108">
        <f>SUMIF('20.01'!$N:$N,$B:$B,'20.01'!$E:$E)</f>
        <v>0</v>
      </c>
      <c r="BQ238" s="108">
        <f>SUMIF('20.01'!$O:$O,$B:$B,'20.01'!$E:$E)</f>
        <v>0</v>
      </c>
      <c r="BR238" s="108">
        <f>SUMIF('20.01'!$T:$T,$B:$B,'20.01'!$E:$E)</f>
        <v>0</v>
      </c>
      <c r="BS238" s="108">
        <f>SUMIF('20.01'!$AT:$AT,$B:$B,'20.01'!$E:$E)</f>
        <v>216514.7</v>
      </c>
      <c r="BT238" s="108">
        <f>SUMIF('20.01'!$AO:$AO,$B:$B,'20.01'!$E:$E)</f>
        <v>0</v>
      </c>
      <c r="BU238" s="108">
        <f t="shared" si="297"/>
        <v>0</v>
      </c>
      <c r="BV238" s="108">
        <f>SUMIF('20.01'!$AE:$AE,$B:$B,'20.01'!$E:$E)</f>
        <v>0</v>
      </c>
      <c r="BW238" s="108">
        <f>SUMIF('20.01'!$AF:$AF,$B:$B,'20.01'!$E:$E)</f>
        <v>0</v>
      </c>
      <c r="BX238" s="108">
        <f>SUMIF('20.01'!$AG:$AG,$B:$B,'20.01'!$E:$E)</f>
        <v>0</v>
      </c>
      <c r="BY238" s="108">
        <f t="shared" si="298"/>
        <v>0</v>
      </c>
      <c r="BZ238" s="108">
        <f>SUMIF('20.01'!$AH:$AH,$B:$B,'20.01'!$E:$E)</f>
        <v>0</v>
      </c>
      <c r="CA238" s="108">
        <f>SUMIF('20.01'!$AP:$AP,$B:$B,'20.01'!$E:$E)</f>
        <v>0</v>
      </c>
      <c r="CB238" s="108">
        <f>SUMIF('20.01'!$AD:$AD,$B:$B,'20.01'!$E:$E)</f>
        <v>0</v>
      </c>
      <c r="CC238" s="108">
        <f t="shared" si="299"/>
        <v>0</v>
      </c>
      <c r="CD238" s="108">
        <f>SUMIF('20.01'!$Z:$Z,$B:$B,'20.01'!$E:$E)</f>
        <v>0</v>
      </c>
      <c r="CE238" s="108">
        <f>SUMIF('20.01'!$S:$S,$B:$B,'20.01'!$E:$E)</f>
        <v>0</v>
      </c>
      <c r="CF238" s="108">
        <f t="shared" si="300"/>
        <v>0</v>
      </c>
      <c r="CG238" s="108">
        <f>SUMIF('20.01'!$AJ:$AJ,$B:$B,'20.01'!$E:$E)</f>
        <v>0</v>
      </c>
      <c r="CH238" s="108">
        <f>SUMIF('20.01'!$AL:$AL,$B:$B,'20.01'!$E:$E)</f>
        <v>0</v>
      </c>
      <c r="CI238" s="108">
        <f>SUMIF('20.01'!$AM:$AM,$B:$B,'20.01'!$E:$E)</f>
        <v>0</v>
      </c>
      <c r="CJ238" s="108">
        <f>SUMIF('20.01'!$W:$W,$B:$B,'20.01'!$E:$E)</f>
        <v>0</v>
      </c>
      <c r="CK238" s="108">
        <f>SUMIF('20.01'!$AR:$AR,$B:$B,'20.01'!$E:$E)</f>
        <v>0</v>
      </c>
      <c r="CL238" s="108">
        <f t="shared" si="301"/>
        <v>0</v>
      </c>
      <c r="CM238" s="108">
        <f>SUMIF('20.01'!$P:$P,$B:$B,'20.01'!$E:$E)</f>
        <v>0</v>
      </c>
      <c r="CN238" s="108">
        <f>SUMIF('20.01'!$Q:$Q,$B:$B,'20.01'!$E:$E)</f>
        <v>0</v>
      </c>
      <c r="CO238" s="108">
        <f>SUMIF('20.01'!$AK:$AK,$B:$B,'20.01'!$E:$E)</f>
        <v>0</v>
      </c>
      <c r="CP238" s="108">
        <f>SUMIF('20.01'!$U:$U,$B:$B,'20.01'!$E:$E)</f>
        <v>0</v>
      </c>
      <c r="CQ238" s="108">
        <f>SUMIF('20.01'!$R:$R,$B:$B,'20.01'!$E:$E)</f>
        <v>0</v>
      </c>
      <c r="CR238" s="108">
        <f>SUMIF('20.01'!$V:$V,$B:$B,'20.01'!$E:$E)</f>
        <v>0</v>
      </c>
      <c r="CS238" s="108">
        <f t="shared" si="302"/>
        <v>0</v>
      </c>
      <c r="CT238" s="108">
        <f>SUMIF('20.01'!$AQ:$AQ,$B:$B,'20.01'!$E:$E)</f>
        <v>0</v>
      </c>
      <c r="CU238" s="108">
        <f>SUMIF('20.01'!$AC:$AC,$B:$B,'20.01'!$E:$E)</f>
        <v>0</v>
      </c>
      <c r="CV238" s="108">
        <f>SUMIF('20.01'!$AS:$AS,$B:$B,'20.01'!$E:$E)</f>
        <v>0</v>
      </c>
      <c r="CW238" s="108">
        <f t="shared" si="303"/>
        <v>0</v>
      </c>
      <c r="CX238" s="108">
        <f>SUMIF('20.01'!$AB:$AB,$B:$B,'20.01'!$E:$E)</f>
        <v>0</v>
      </c>
      <c r="CY238" s="108">
        <f>SUMIF('20.01'!$AA:$AA,$B:$B,'20.01'!$E:$E)</f>
        <v>0</v>
      </c>
      <c r="CZ238" s="108">
        <f>SUMIF('20.01'!$AN:$AN,$B:$B,'20.01'!$E:$E)</f>
        <v>0</v>
      </c>
      <c r="DA238" s="108">
        <f>SUMIF('20.01'!$X:$X,$B:$B,'20.01'!$E:$E)</f>
        <v>0</v>
      </c>
      <c r="DB238" s="108">
        <f>SUMIF('20.01'!$Y:$Y,$B:$B,'20.01'!$E:$E)</f>
        <v>0</v>
      </c>
      <c r="DC238" s="108">
        <f t="shared" si="304"/>
        <v>630.20122207683528</v>
      </c>
      <c r="DD238" s="127">
        <f t="shared" si="305"/>
        <v>121912.86391165546</v>
      </c>
      <c r="DE238" s="127">
        <f>FH238*$DE$255/$DC$255+FH238*$DE$249+FH238*$DE$250</f>
        <v>106009.82214215753</v>
      </c>
      <c r="DF238" s="127">
        <f t="shared" si="306"/>
        <v>148.9201748865116</v>
      </c>
      <c r="DG238" s="127">
        <f t="shared" si="258"/>
        <v>68.22490396112542</v>
      </c>
      <c r="DH238" s="127">
        <f t="shared" si="259"/>
        <v>80.695270925386183</v>
      </c>
      <c r="DI238" s="108">
        <f>SUMIF('20.01'!$AZ:$AZ,$B:$B,'20.01'!$E:$E)+FH238*$DI$249</f>
        <v>95.554600006149869</v>
      </c>
      <c r="DJ238" s="108">
        <f>SUMIF('20.01'!$AY:$AY,$B:$B,'20.01'!$E:$E)</f>
        <v>0</v>
      </c>
      <c r="DK238" s="108">
        <f t="shared" si="260"/>
        <v>137.23654587479714</v>
      </c>
      <c r="DL238" s="108">
        <f>SUMIF('20.01'!$AX:$AX,$B:$B,'20.01'!$E:$E)</f>
        <v>0</v>
      </c>
      <c r="DM238" s="108">
        <f t="shared" si="261"/>
        <v>15383.957439601567</v>
      </c>
      <c r="DN238" s="108">
        <f>SUMIF('20.01'!$BA:$BA,$B:$B,'20.01'!$E:$E)</f>
        <v>0</v>
      </c>
      <c r="DO238" s="108">
        <f t="shared" si="262"/>
        <v>137.3730091288987</v>
      </c>
      <c r="DP238" s="108">
        <f>SUMIF('20.01'!$AW:$AW,$B:$B,'20.01'!$E:$E)</f>
        <v>0</v>
      </c>
      <c r="DQ238" s="108">
        <f t="shared" si="307"/>
        <v>72801.889200219113</v>
      </c>
      <c r="DR238" s="108">
        <f t="shared" si="308"/>
        <v>60283.929356945657</v>
      </c>
      <c r="DS238" s="108">
        <f t="shared" si="263"/>
        <v>19386.867432879328</v>
      </c>
      <c r="DT238" s="108">
        <f t="shared" si="264"/>
        <v>40897.061924066329</v>
      </c>
      <c r="DU238" s="108">
        <f t="shared" si="309"/>
        <v>10233.432873183465</v>
      </c>
      <c r="DV238" s="108">
        <f t="shared" si="310"/>
        <v>6075.9618417525453</v>
      </c>
      <c r="DW238" s="108">
        <f t="shared" si="311"/>
        <v>4157.4710314309186</v>
      </c>
      <c r="DX238" s="108">
        <f t="shared" si="312"/>
        <v>861.44703539174952</v>
      </c>
      <c r="DY238" s="108">
        <f t="shared" si="313"/>
        <v>507.2794032468471</v>
      </c>
      <c r="DZ238" s="108">
        <f t="shared" si="314"/>
        <v>354.16763214490237</v>
      </c>
      <c r="EA238" s="108">
        <f t="shared" si="315"/>
        <v>681.35556919890007</v>
      </c>
      <c r="EB238" s="108">
        <f t="shared" si="316"/>
        <v>53.778894784384541</v>
      </c>
      <c r="EC238" s="108">
        <f t="shared" si="317"/>
        <v>687.94547071496686</v>
      </c>
      <c r="ED238" s="108">
        <f t="shared" si="334"/>
        <v>12385.121708224469</v>
      </c>
      <c r="EE238" s="108">
        <f t="shared" si="265"/>
        <v>96283.762885174976</v>
      </c>
      <c r="EF238" s="108">
        <f t="shared" si="318"/>
        <v>39701.352430947096</v>
      </c>
      <c r="EG238" s="108">
        <f t="shared" si="266"/>
        <v>33819.670589325295</v>
      </c>
      <c r="EH238" s="108">
        <f t="shared" si="267"/>
        <v>22762.739864902585</v>
      </c>
      <c r="EI238" s="108">
        <f t="shared" si="319"/>
        <v>59591.003360545656</v>
      </c>
      <c r="EJ238" s="108">
        <f t="shared" si="268"/>
        <v>23012.371267034981</v>
      </c>
      <c r="EK238" s="108">
        <f t="shared" si="269"/>
        <v>68.132093510669762</v>
      </c>
      <c r="EL238" s="108">
        <f>SUMIF('20.01'!$BF:$BF,$B:$B,'20.01'!$E:$E)</f>
        <v>36510.5</v>
      </c>
      <c r="EM238" s="108">
        <f>SUMIF('20.01'!$BH:$BH,$B:$B,'20.01'!$E:$E)</f>
        <v>0</v>
      </c>
      <c r="EO238" s="115">
        <v>1.00068610193069E-3</v>
      </c>
      <c r="EP238" s="107">
        <v>3.4064198311030274</v>
      </c>
      <c r="EQ238" s="108">
        <f t="shared" si="320"/>
        <v>961.57499999999993</v>
      </c>
      <c r="ER238" s="107">
        <v>2.6059539456931273</v>
      </c>
      <c r="ES238" s="108">
        <f t="shared" si="270"/>
        <v>961.57499999999993</v>
      </c>
      <c r="ET238" s="107">
        <v>1.6009260750941927</v>
      </c>
      <c r="EU238" s="108">
        <f t="shared" si="271"/>
        <v>961.57499999999993</v>
      </c>
      <c r="EV238" s="108">
        <f t="shared" si="326"/>
        <v>3846.2999999999997</v>
      </c>
      <c r="EW238" s="108">
        <f t="shared" si="327"/>
        <v>3846.2999999999997</v>
      </c>
      <c r="EX238" s="108">
        <f t="shared" si="272"/>
        <v>3846.2999999999997</v>
      </c>
      <c r="EY238" s="108">
        <v>0</v>
      </c>
      <c r="EZ238" s="108">
        <v>0</v>
      </c>
      <c r="FA238" s="108">
        <v>0</v>
      </c>
      <c r="FB238" s="108">
        <v>0</v>
      </c>
      <c r="FC238" s="108">
        <v>0</v>
      </c>
      <c r="FD238" s="108">
        <v>0</v>
      </c>
      <c r="FE238" s="108">
        <v>0</v>
      </c>
      <c r="FF238" s="108">
        <v>0</v>
      </c>
      <c r="FG238" s="108">
        <v>0</v>
      </c>
      <c r="FH238" s="132">
        <f t="shared" si="321"/>
        <v>961.57499999999993</v>
      </c>
      <c r="FI238" s="108">
        <v>961.57499999999993</v>
      </c>
    </row>
    <row r="239" spans="1:165" s="2" customFormat="1" ht="12" customHeight="1" x14ac:dyDescent="0.25">
      <c r="A239" s="22">
        <f t="shared" si="322"/>
        <v>234</v>
      </c>
      <c r="B239" s="19" t="s">
        <v>205</v>
      </c>
      <c r="C239" s="30" t="s">
        <v>410</v>
      </c>
      <c r="D239" s="282"/>
      <c r="E239" s="126">
        <f t="shared" si="254"/>
        <v>10581.6</v>
      </c>
      <c r="F239" s="11">
        <f>SUMIF(Площади!$A:$A,$B:$B,Площади!$C:$C)</f>
        <v>10509.6</v>
      </c>
      <c r="G239" s="11">
        <f>SUMIF(Площади!$A:$A,$B:$B,Площади!$G:$G)</f>
        <v>72</v>
      </c>
      <c r="H239" s="11">
        <f>SUMIF(Площади!$A:$A,$B:$B,Площади!$F:$F)</f>
        <v>1521.1</v>
      </c>
      <c r="I239" s="125" t="s">
        <v>496</v>
      </c>
      <c r="J239" s="40">
        <v>0</v>
      </c>
      <c r="K239" s="33">
        <v>0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40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  <c r="AA239" s="33">
        <v>0</v>
      </c>
      <c r="AB239" s="36"/>
      <c r="AC239" s="36"/>
      <c r="AD239" s="122" t="s">
        <v>395</v>
      </c>
      <c r="AE239" s="37">
        <v>6</v>
      </c>
      <c r="AF239" s="38" t="s">
        <v>396</v>
      </c>
      <c r="AG239" s="282"/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82"/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82"/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82"/>
      <c r="BE239" s="108">
        <f t="shared" si="294"/>
        <v>502211.72074296302</v>
      </c>
      <c r="BF239" s="108">
        <f t="shared" si="295"/>
        <v>95714.89726895545</v>
      </c>
      <c r="BG239" s="108">
        <f t="shared" si="255"/>
        <v>36457.891161907472</v>
      </c>
      <c r="BH239" s="108">
        <f t="shared" si="256"/>
        <v>6063.0022562624827</v>
      </c>
      <c r="BI239" s="108">
        <f t="shared" si="257"/>
        <v>2162.771411533065</v>
      </c>
      <c r="BJ239" s="108">
        <f>FH239*$BJ$261</f>
        <v>17769.272439252421</v>
      </c>
      <c r="BK239" s="108">
        <f>SUMIF('20.01'!$K:$K,$B:$B,'20.01'!$E:$E)</f>
        <v>33261.96</v>
      </c>
      <c r="BL239" s="108">
        <f t="shared" si="296"/>
        <v>0</v>
      </c>
      <c r="BM239" s="108">
        <f>SUMIF('20.01'!$AI:$AI,$B:$B,'20.01'!$E:$E)</f>
        <v>0</v>
      </c>
      <c r="BN239" s="108">
        <f>SUMIF('20.01'!$L:$L,$B:$B,'20.01'!$E:$E)</f>
        <v>0</v>
      </c>
      <c r="BO239" s="108">
        <f>SUMIF('20.01'!$M:$M,$B:$B,'20.01'!$E:$E)</f>
        <v>0</v>
      </c>
      <c r="BP239" s="108">
        <f>SUMIF('20.01'!$N:$N,$B:$B,'20.01'!$E:$E)</f>
        <v>0</v>
      </c>
      <c r="BQ239" s="108">
        <f>SUMIF('20.01'!$O:$O,$B:$B,'20.01'!$E:$E)</f>
        <v>0</v>
      </c>
      <c r="BR239" s="108">
        <f>SUMIF('20.01'!$T:$T,$B:$B,'20.01'!$E:$E)</f>
        <v>0</v>
      </c>
      <c r="BS239" s="108">
        <f>SUMIF('20.01'!$AT:$AT,$B:$B,'20.01'!$E:$E)</f>
        <v>162578.19</v>
      </c>
      <c r="BT239" s="108">
        <f>SUMIF('20.01'!$AO:$AO,$B:$B,'20.01'!$E:$E)</f>
        <v>0</v>
      </c>
      <c r="BU239" s="108">
        <f t="shared" si="297"/>
        <v>0</v>
      </c>
      <c r="BV239" s="108">
        <f>SUMIF('20.01'!$AE:$AE,$B:$B,'20.01'!$E:$E)</f>
        <v>0</v>
      </c>
      <c r="BW239" s="108">
        <f>SUMIF('20.01'!$AF:$AF,$B:$B,'20.01'!$E:$E)</f>
        <v>0</v>
      </c>
      <c r="BX239" s="108">
        <f>SUMIF('20.01'!$AG:$AG,$B:$B,'20.01'!$E:$E)</f>
        <v>0</v>
      </c>
      <c r="BY239" s="108">
        <f t="shared" si="298"/>
        <v>13487.84</v>
      </c>
      <c r="BZ239" s="108">
        <f>SUMIF('20.01'!$AH:$AH,$B:$B,'20.01'!$E:$E)</f>
        <v>0</v>
      </c>
      <c r="CA239" s="108">
        <f>SUMIF('20.01'!$AP:$AP,$B:$B,'20.01'!$E:$E)</f>
        <v>0</v>
      </c>
      <c r="CB239" s="108">
        <f>SUMIF('20.01'!$AD:$AD,$B:$B,'20.01'!$E:$E)</f>
        <v>13487.84</v>
      </c>
      <c r="CC239" s="108">
        <f t="shared" si="299"/>
        <v>0</v>
      </c>
      <c r="CD239" s="108">
        <f>SUMIF('20.01'!$Z:$Z,$B:$B,'20.01'!$E:$E)</f>
        <v>0</v>
      </c>
      <c r="CE239" s="108">
        <f>SUMIF('20.01'!$S:$S,$B:$B,'20.01'!$E:$E)</f>
        <v>0</v>
      </c>
      <c r="CF239" s="108">
        <f t="shared" si="300"/>
        <v>0</v>
      </c>
      <c r="CG239" s="108">
        <f>SUMIF('20.01'!$AJ:$AJ,$B:$B,'20.01'!$E:$E)</f>
        <v>0</v>
      </c>
      <c r="CH239" s="108">
        <f>SUMIF('20.01'!$AL:$AL,$B:$B,'20.01'!$E:$E)</f>
        <v>0</v>
      </c>
      <c r="CI239" s="108">
        <f>SUMIF('20.01'!$AM:$AM,$B:$B,'20.01'!$E:$E)</f>
        <v>0</v>
      </c>
      <c r="CJ239" s="108">
        <f>SUMIF('20.01'!$W:$W,$B:$B,'20.01'!$E:$E)</f>
        <v>0</v>
      </c>
      <c r="CK239" s="108">
        <f>SUMIF('20.01'!$AR:$AR,$B:$B,'20.01'!$E:$E)</f>
        <v>0</v>
      </c>
      <c r="CL239" s="108">
        <f t="shared" si="301"/>
        <v>0</v>
      </c>
      <c r="CM239" s="108">
        <f>SUMIF('20.01'!$P:$P,$B:$B,'20.01'!$E:$E)</f>
        <v>0</v>
      </c>
      <c r="CN239" s="108">
        <f>SUMIF('20.01'!$Q:$Q,$B:$B,'20.01'!$E:$E)</f>
        <v>0</v>
      </c>
      <c r="CO239" s="108">
        <f>SUMIF('20.01'!$AK:$AK,$B:$B,'20.01'!$E:$E)</f>
        <v>0</v>
      </c>
      <c r="CP239" s="108">
        <f>SUMIF('20.01'!$U:$U,$B:$B,'20.01'!$E:$E)</f>
        <v>0</v>
      </c>
      <c r="CQ239" s="108">
        <f>SUMIF('20.01'!$R:$R,$B:$B,'20.01'!$E:$E)</f>
        <v>0</v>
      </c>
      <c r="CR239" s="108">
        <f>SUMIF('20.01'!$V:$V,$B:$B,'20.01'!$E:$E)</f>
        <v>0</v>
      </c>
      <c r="CS239" s="108">
        <f t="shared" si="302"/>
        <v>0</v>
      </c>
      <c r="CT239" s="108">
        <f>SUMIF('20.01'!$AQ:$AQ,$B:$B,'20.01'!$E:$E)</f>
        <v>0</v>
      </c>
      <c r="CU239" s="108">
        <f>SUMIF('20.01'!$AC:$AC,$B:$B,'20.01'!$E:$E)</f>
        <v>0</v>
      </c>
      <c r="CV239" s="108">
        <f>SUMIF('20.01'!$AS:$AS,$B:$B,'20.01'!$E:$E)</f>
        <v>0</v>
      </c>
      <c r="CW239" s="108">
        <f t="shared" si="303"/>
        <v>0</v>
      </c>
      <c r="CX239" s="108">
        <f>SUMIF('20.01'!$AB:$AB,$B:$B,'20.01'!$E:$E)</f>
        <v>0</v>
      </c>
      <c r="CY239" s="108">
        <f>SUMIF('20.01'!$AA:$AA,$B:$B,'20.01'!$E:$E)</f>
        <v>0</v>
      </c>
      <c r="CZ239" s="108">
        <f>SUMIF('20.01'!$AN:$AN,$B:$B,'20.01'!$E:$E)</f>
        <v>165544.43</v>
      </c>
      <c r="DA239" s="108">
        <f>SUMIF('20.01'!$X:$X,$B:$B,'20.01'!$E:$E)</f>
        <v>60263.02</v>
      </c>
      <c r="DB239" s="108">
        <f>SUMIF('20.01'!$Y:$Y,$B:$B,'20.01'!$E:$E)</f>
        <v>0</v>
      </c>
      <c r="DC239" s="108">
        <f t="shared" si="304"/>
        <v>4623.3434740075691</v>
      </c>
      <c r="DD239" s="127">
        <f t="shared" si="305"/>
        <v>894389.00468333962</v>
      </c>
      <c r="DE239" s="127">
        <f>FH239*$DE$255/$DC$255+FH239*$DE$249+FH239*$DE$250</f>
        <v>777719.56354900671</v>
      </c>
      <c r="DF239" s="127">
        <f t="shared" si="306"/>
        <v>1092.522665126909</v>
      </c>
      <c r="DG239" s="127">
        <f t="shared" si="258"/>
        <v>500.51817331291193</v>
      </c>
      <c r="DH239" s="127">
        <f t="shared" si="259"/>
        <v>592.00449181399722</v>
      </c>
      <c r="DI239" s="108">
        <f>SUMIF('20.01'!$AZ:$AZ,$B:$B,'20.01'!$E:$E)+FH239*$DI$249</f>
        <v>701.01694645075395</v>
      </c>
      <c r="DJ239" s="108">
        <f>SUMIF('20.01'!$AY:$AY,$B:$B,'20.01'!$E:$E)</f>
        <v>0</v>
      </c>
      <c r="DK239" s="108">
        <f t="shared" si="260"/>
        <v>1006.8080900805128</v>
      </c>
      <c r="DL239" s="108">
        <f>SUMIF('20.01'!$AX:$AX,$B:$B,'20.01'!$E:$E)</f>
        <v>0</v>
      </c>
      <c r="DM239" s="108">
        <f t="shared" si="261"/>
        <v>112861.28420760242</v>
      </c>
      <c r="DN239" s="108">
        <f>SUMIF('20.01'!$BA:$BA,$B:$B,'20.01'!$E:$E)</f>
        <v>0</v>
      </c>
      <c r="DO239" s="108">
        <f t="shared" si="262"/>
        <v>1007.8092250723065</v>
      </c>
      <c r="DP239" s="108">
        <f>SUMIF('20.01'!$AW:$AW,$B:$B,'20.01'!$E:$E)</f>
        <v>0</v>
      </c>
      <c r="DQ239" s="108">
        <f t="shared" si="307"/>
        <v>534096.29740168562</v>
      </c>
      <c r="DR239" s="108">
        <f t="shared" si="308"/>
        <v>442260.82339457399</v>
      </c>
      <c r="DS239" s="108">
        <f t="shared" si="263"/>
        <v>142227.82166602081</v>
      </c>
      <c r="DT239" s="108">
        <f t="shared" si="264"/>
        <v>300033.00172855321</v>
      </c>
      <c r="DU239" s="108">
        <f t="shared" si="309"/>
        <v>75075.505145813309</v>
      </c>
      <c r="DV239" s="108">
        <f t="shared" si="310"/>
        <v>44575.061972762567</v>
      </c>
      <c r="DW239" s="108">
        <f t="shared" si="311"/>
        <v>30500.443173050749</v>
      </c>
      <c r="DX239" s="108">
        <f t="shared" si="312"/>
        <v>6319.8314915295832</v>
      </c>
      <c r="DY239" s="108">
        <f t="shared" si="313"/>
        <v>3721.5524761610468</v>
      </c>
      <c r="DZ239" s="108">
        <f t="shared" si="314"/>
        <v>2598.279015368536</v>
      </c>
      <c r="EA239" s="108">
        <f t="shared" si="315"/>
        <v>4998.6269686261821</v>
      </c>
      <c r="EB239" s="108">
        <f t="shared" si="316"/>
        <v>394.53795633929997</v>
      </c>
      <c r="EC239" s="108">
        <f t="shared" si="317"/>
        <v>5046.9724448032266</v>
      </c>
      <c r="ED239" s="108">
        <f t="shared" si="334"/>
        <v>90860.933966147946</v>
      </c>
      <c r="EE239" s="108">
        <f t="shared" si="265"/>
        <v>706366.30205358751</v>
      </c>
      <c r="EF239" s="108">
        <f t="shared" si="318"/>
        <v>291260.92149741121</v>
      </c>
      <c r="EG239" s="108">
        <f t="shared" si="266"/>
        <v>248111.15534964658</v>
      </c>
      <c r="EH239" s="108">
        <f t="shared" si="267"/>
        <v>166994.22520652975</v>
      </c>
      <c r="EI239" s="108">
        <f t="shared" si="319"/>
        <v>315491.03654332459</v>
      </c>
      <c r="EJ239" s="108">
        <f t="shared" si="268"/>
        <v>63303.61527389707</v>
      </c>
      <c r="EK239" s="108">
        <f t="shared" si="269"/>
        <v>187.42126942749982</v>
      </c>
      <c r="EL239" s="108">
        <f>SUMIF('20.01'!$BF:$BF,$B:$B,'20.01'!$E:$E)</f>
        <v>252000</v>
      </c>
      <c r="EM239" s="108">
        <f>SUMIF('20.01'!$BH:$BH,$B:$B,'20.01'!$E:$E)</f>
        <v>20616.400000000001</v>
      </c>
      <c r="EO239" s="115">
        <v>2.7527388321472216E-3</v>
      </c>
      <c r="EP239" s="107">
        <v>3.4300169014084503</v>
      </c>
      <c r="EQ239" s="108">
        <f t="shared" si="320"/>
        <v>7054.4000000000005</v>
      </c>
      <c r="ER239" s="107">
        <v>3.1076126684430911</v>
      </c>
      <c r="ES239" s="108">
        <f t="shared" si="270"/>
        <v>7054.4000000000005</v>
      </c>
      <c r="ET239" s="107">
        <v>1.6120180357822611</v>
      </c>
      <c r="EU239" s="108">
        <f t="shared" si="271"/>
        <v>7054.4000000000005</v>
      </c>
      <c r="EV239" s="108">
        <f t="shared" si="326"/>
        <v>10581.6</v>
      </c>
      <c r="EW239" s="108">
        <f t="shared" si="327"/>
        <v>10581.6</v>
      </c>
      <c r="EX239" s="108">
        <f t="shared" si="272"/>
        <v>10581.6</v>
      </c>
      <c r="EY239" s="108">
        <f>E239</f>
        <v>10581.6</v>
      </c>
      <c r="EZ239" s="108">
        <f>E239</f>
        <v>10581.6</v>
      </c>
      <c r="FA239" s="108">
        <f>E239</f>
        <v>10581.6</v>
      </c>
      <c r="FB239" s="108">
        <f>E239</f>
        <v>10581.6</v>
      </c>
      <c r="FC239" s="108">
        <f>E239</f>
        <v>10581.6</v>
      </c>
      <c r="FD239" s="108">
        <v>0</v>
      </c>
      <c r="FE239" s="108">
        <v>0</v>
      </c>
      <c r="FF239" s="108">
        <v>0</v>
      </c>
      <c r="FG239" s="108">
        <v>0</v>
      </c>
      <c r="FH239" s="132">
        <f t="shared" si="321"/>
        <v>7054.4000000000005</v>
      </c>
      <c r="FI239" s="108">
        <v>7054.4000000000005</v>
      </c>
    </row>
    <row r="240" spans="1:165" s="2" customFormat="1" ht="12" customHeight="1" x14ac:dyDescent="0.25">
      <c r="A240" s="22">
        <f t="shared" si="322"/>
        <v>235</v>
      </c>
      <c r="B240" s="19" t="s">
        <v>211</v>
      </c>
      <c r="C240" s="30" t="s">
        <v>408</v>
      </c>
      <c r="D240" s="282"/>
      <c r="E240" s="126">
        <f t="shared" si="254"/>
        <v>5260.76</v>
      </c>
      <c r="F240" s="11">
        <f>SUMIF(Площади!$A:$A,$B:$B,Площади!$C:$C)</f>
        <v>5232.3</v>
      </c>
      <c r="G240" s="11">
        <f>SUMIF(Площади!$A:$A,$B:$B,Площади!$G:$G)</f>
        <v>28.46</v>
      </c>
      <c r="H240" s="11">
        <f>SUMIF(Площади!$A:$A,$B:$B,Площади!$F:$F)</f>
        <v>785</v>
      </c>
      <c r="I240" s="125" t="s">
        <v>496</v>
      </c>
      <c r="J240" s="40">
        <v>0</v>
      </c>
      <c r="K240" s="33">
        <v>0</v>
      </c>
      <c r="L240" s="33">
        <v>0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40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  <c r="AA240" s="33">
        <v>0</v>
      </c>
      <c r="AB240" s="36"/>
      <c r="AC240" s="36"/>
      <c r="AD240" s="122" t="s">
        <v>395</v>
      </c>
      <c r="AE240" s="37">
        <v>4</v>
      </c>
      <c r="AF240" s="38" t="s">
        <v>396</v>
      </c>
      <c r="AG240" s="282"/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82"/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82"/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82"/>
      <c r="BE240" s="108">
        <f t="shared" si="294"/>
        <v>324176.57908942644</v>
      </c>
      <c r="BF240" s="108">
        <f t="shared" si="295"/>
        <v>102191.92580304632</v>
      </c>
      <c r="BG240" s="108">
        <f t="shared" si="255"/>
        <v>9062.7228164415756</v>
      </c>
      <c r="BH240" s="108">
        <f t="shared" si="256"/>
        <v>1507.1444653764752</v>
      </c>
      <c r="BI240" s="108">
        <f t="shared" si="257"/>
        <v>537.62291765596353</v>
      </c>
      <c r="BJ240" s="108">
        <f>FH240*$BJ$261</f>
        <v>4417.0956035723129</v>
      </c>
      <c r="BK240" s="108">
        <f>SUMIF('20.01'!$K:$K,$B:$B,'20.01'!$E:$E)</f>
        <v>86667.34</v>
      </c>
      <c r="BL240" s="108">
        <f t="shared" si="296"/>
        <v>0</v>
      </c>
      <c r="BM240" s="108">
        <f>SUMIF('20.01'!$AI:$AI,$B:$B,'20.01'!$E:$E)</f>
        <v>0</v>
      </c>
      <c r="BN240" s="108">
        <f>SUMIF('20.01'!$L:$L,$B:$B,'20.01'!$E:$E)</f>
        <v>0</v>
      </c>
      <c r="BO240" s="108">
        <f>SUMIF('20.01'!$M:$M,$B:$B,'20.01'!$E:$E)</f>
        <v>0</v>
      </c>
      <c r="BP240" s="108">
        <f>SUMIF('20.01'!$N:$N,$B:$B,'20.01'!$E:$E)</f>
        <v>0</v>
      </c>
      <c r="BQ240" s="108">
        <f>SUMIF('20.01'!$O:$O,$B:$B,'20.01'!$E:$E)</f>
        <v>0</v>
      </c>
      <c r="BR240" s="108">
        <f>SUMIF('20.01'!$T:$T,$B:$B,'20.01'!$E:$E)</f>
        <v>0</v>
      </c>
      <c r="BS240" s="108">
        <f>SUMIF('20.01'!$AT:$AT,$B:$B,'20.01'!$E:$E)</f>
        <v>169993.19</v>
      </c>
      <c r="BT240" s="108">
        <f>SUMIF('20.01'!$AO:$AO,$B:$B,'20.01'!$E:$E)</f>
        <v>0</v>
      </c>
      <c r="BU240" s="108">
        <f t="shared" si="297"/>
        <v>50842.19</v>
      </c>
      <c r="BV240" s="108">
        <f>SUMIF('20.01'!$AE:$AE,$B:$B,'20.01'!$E:$E)</f>
        <v>50842.19</v>
      </c>
      <c r="BW240" s="108">
        <f>SUMIF('20.01'!$AF:$AF,$B:$B,'20.01'!$E:$E)</f>
        <v>0</v>
      </c>
      <c r="BX240" s="108">
        <f>SUMIF('20.01'!$AG:$AG,$B:$B,'20.01'!$E:$E)</f>
        <v>0</v>
      </c>
      <c r="BY240" s="108">
        <f t="shared" si="298"/>
        <v>0</v>
      </c>
      <c r="BZ240" s="108">
        <f>SUMIF('20.01'!$AH:$AH,$B:$B,'20.01'!$E:$E)</f>
        <v>0</v>
      </c>
      <c r="CA240" s="108">
        <f>SUMIF('20.01'!$AP:$AP,$B:$B,'20.01'!$E:$E)</f>
        <v>0</v>
      </c>
      <c r="CB240" s="108">
        <f>SUMIF('20.01'!$AD:$AD,$B:$B,'20.01'!$E:$E)</f>
        <v>0</v>
      </c>
      <c r="CC240" s="108">
        <f t="shared" si="299"/>
        <v>0</v>
      </c>
      <c r="CD240" s="108">
        <f>SUMIF('20.01'!$Z:$Z,$B:$B,'20.01'!$E:$E)</f>
        <v>0</v>
      </c>
      <c r="CE240" s="108">
        <f>SUMIF('20.01'!$S:$S,$B:$B,'20.01'!$E:$E)</f>
        <v>0</v>
      </c>
      <c r="CF240" s="108">
        <f t="shared" si="300"/>
        <v>0</v>
      </c>
      <c r="CG240" s="108">
        <f>SUMIF('20.01'!$AJ:$AJ,$B:$B,'20.01'!$E:$E)</f>
        <v>0</v>
      </c>
      <c r="CH240" s="108">
        <f>SUMIF('20.01'!$AL:$AL,$B:$B,'20.01'!$E:$E)</f>
        <v>0</v>
      </c>
      <c r="CI240" s="108">
        <f>SUMIF('20.01'!$AM:$AM,$B:$B,'20.01'!$E:$E)</f>
        <v>0</v>
      </c>
      <c r="CJ240" s="108">
        <f>SUMIF('20.01'!$W:$W,$B:$B,'20.01'!$E:$E)</f>
        <v>0</v>
      </c>
      <c r="CK240" s="108">
        <f>SUMIF('20.01'!$AR:$AR,$B:$B,'20.01'!$E:$E)</f>
        <v>0</v>
      </c>
      <c r="CL240" s="108">
        <f t="shared" si="301"/>
        <v>0</v>
      </c>
      <c r="CM240" s="108">
        <f>SUMIF('20.01'!$P:$P,$B:$B,'20.01'!$E:$E)</f>
        <v>0</v>
      </c>
      <c r="CN240" s="108">
        <f>SUMIF('20.01'!$Q:$Q,$B:$B,'20.01'!$E:$E)</f>
        <v>0</v>
      </c>
      <c r="CO240" s="108">
        <f>SUMIF('20.01'!$AK:$AK,$B:$B,'20.01'!$E:$E)</f>
        <v>0</v>
      </c>
      <c r="CP240" s="108">
        <f>SUMIF('20.01'!$U:$U,$B:$B,'20.01'!$E:$E)</f>
        <v>0</v>
      </c>
      <c r="CQ240" s="108">
        <f>SUMIF('20.01'!$R:$R,$B:$B,'20.01'!$E:$E)</f>
        <v>0</v>
      </c>
      <c r="CR240" s="108">
        <f>SUMIF('20.01'!$V:$V,$B:$B,'20.01'!$E:$E)</f>
        <v>0</v>
      </c>
      <c r="CS240" s="108">
        <f t="shared" si="302"/>
        <v>0</v>
      </c>
      <c r="CT240" s="108">
        <f>SUMIF('20.01'!$AQ:$AQ,$B:$B,'20.01'!$E:$E)</f>
        <v>0</v>
      </c>
      <c r="CU240" s="108">
        <f>SUMIF('20.01'!$AC:$AC,$B:$B,'20.01'!$E:$E)</f>
        <v>0</v>
      </c>
      <c r="CV240" s="108">
        <f>SUMIF('20.01'!$AS:$AS,$B:$B,'20.01'!$E:$E)</f>
        <v>0</v>
      </c>
      <c r="CW240" s="108">
        <f t="shared" si="303"/>
        <v>0</v>
      </c>
      <c r="CX240" s="108">
        <f>SUMIF('20.01'!$AB:$AB,$B:$B,'20.01'!$E:$E)</f>
        <v>0</v>
      </c>
      <c r="CY240" s="108">
        <f>SUMIF('20.01'!$AA:$AA,$B:$B,'20.01'!$E:$E)</f>
        <v>0</v>
      </c>
      <c r="CZ240" s="108">
        <f>SUMIF('20.01'!$AN:$AN,$B:$B,'20.01'!$E:$E)</f>
        <v>0</v>
      </c>
      <c r="DA240" s="108">
        <f>SUMIF('20.01'!$X:$X,$B:$B,'20.01'!$E:$E)</f>
        <v>0</v>
      </c>
      <c r="DB240" s="108">
        <f>SUMIF('20.01'!$Y:$Y,$B:$B,'20.01'!$E:$E)</f>
        <v>0</v>
      </c>
      <c r="DC240" s="108">
        <f t="shared" si="304"/>
        <v>1149.2732863801343</v>
      </c>
      <c r="DD240" s="127">
        <f t="shared" si="305"/>
        <v>300951.71510347794</v>
      </c>
      <c r="DE240" s="127">
        <f>FH240*$DE$255/$DC$255+FH240*$DE$249+FH240*$DE$250</f>
        <v>193325.96068345397</v>
      </c>
      <c r="DF240" s="127">
        <f t="shared" si="306"/>
        <v>271.57989036596729</v>
      </c>
      <c r="DG240" s="127">
        <f t="shared" si="258"/>
        <v>124.4190852724368</v>
      </c>
      <c r="DH240" s="127">
        <f t="shared" si="259"/>
        <v>147.16080509353048</v>
      </c>
      <c r="DI240" s="108">
        <f>SUMIF('20.01'!$AZ:$AZ,$B:$B,'20.01'!$E:$E)+FH240*$DI$249</f>
        <v>174.25918156092973</v>
      </c>
      <c r="DJ240" s="108">
        <f>SUMIF('20.01'!$AY:$AY,$B:$B,'20.01'!$E:$E)</f>
        <v>78624</v>
      </c>
      <c r="DK240" s="108">
        <f t="shared" si="260"/>
        <v>250.27291373572797</v>
      </c>
      <c r="DL240" s="108">
        <f>SUMIF('20.01'!$AX:$AX,$B:$B,'20.01'!$E:$E)</f>
        <v>0</v>
      </c>
      <c r="DM240" s="108">
        <f t="shared" si="261"/>
        <v>28055.120657933894</v>
      </c>
      <c r="DN240" s="108">
        <f>SUMIF('20.01'!$BA:$BA,$B:$B,'20.01'!$E:$E)</f>
        <v>0</v>
      </c>
      <c r="DO240" s="108">
        <f t="shared" si="262"/>
        <v>250.52177642754344</v>
      </c>
      <c r="DP240" s="108">
        <f>SUMIF('20.01'!$AW:$AW,$B:$B,'20.01'!$E:$E)</f>
        <v>0</v>
      </c>
      <c r="DQ240" s="108">
        <f t="shared" si="307"/>
        <v>132765.9539917825</v>
      </c>
      <c r="DR240" s="108">
        <f t="shared" si="308"/>
        <v>109937.44090124551</v>
      </c>
      <c r="DS240" s="108">
        <f t="shared" si="263"/>
        <v>35355.070835588929</v>
      </c>
      <c r="DT240" s="108">
        <f t="shared" si="264"/>
        <v>74582.370065656592</v>
      </c>
      <c r="DU240" s="108">
        <f t="shared" si="309"/>
        <v>18662.310730460842</v>
      </c>
      <c r="DV240" s="108">
        <f t="shared" si="310"/>
        <v>11080.493641029258</v>
      </c>
      <c r="DW240" s="108">
        <f t="shared" si="311"/>
        <v>7581.8170894315826</v>
      </c>
      <c r="DX240" s="108">
        <f t="shared" si="312"/>
        <v>1570.9872192002706</v>
      </c>
      <c r="DY240" s="108">
        <f t="shared" si="313"/>
        <v>925.10557970859736</v>
      </c>
      <c r="DZ240" s="108">
        <f t="shared" si="314"/>
        <v>645.88163949167324</v>
      </c>
      <c r="EA240" s="108">
        <f t="shared" si="315"/>
        <v>1242.5614657268218</v>
      </c>
      <c r="EB240" s="108">
        <f t="shared" si="316"/>
        <v>98.074464126008152</v>
      </c>
      <c r="EC240" s="108">
        <f t="shared" si="317"/>
        <v>1254.5792110230504</v>
      </c>
      <c r="ED240" s="108">
        <f t="shared" si="334"/>
        <v>22586.261386357095</v>
      </c>
      <c r="EE240" s="108">
        <f t="shared" si="265"/>
        <v>175588.92734517611</v>
      </c>
      <c r="EF240" s="108">
        <f t="shared" si="318"/>
        <v>72401.801493948034</v>
      </c>
      <c r="EG240" s="108">
        <f t="shared" si="266"/>
        <v>61675.608680029807</v>
      </c>
      <c r="EH240" s="108">
        <f t="shared" si="267"/>
        <v>41511.517171198277</v>
      </c>
      <c r="EI240" s="108">
        <f t="shared" si="319"/>
        <v>31182.412316496648</v>
      </c>
      <c r="EJ240" s="108">
        <f t="shared" si="268"/>
        <v>31090.363932687673</v>
      </c>
      <c r="EK240" s="108">
        <f t="shared" si="269"/>
        <v>92.048383808973568</v>
      </c>
      <c r="EL240" s="108">
        <f>SUMIF('20.01'!$BF:$BF,$B:$B,'20.01'!$E:$E)</f>
        <v>0</v>
      </c>
      <c r="EM240" s="108">
        <f>SUMIF('20.01'!$BH:$BH,$B:$B,'20.01'!$E:$E)</f>
        <v>0</v>
      </c>
      <c r="EO240" s="115">
        <v>1.351955204024323E-3</v>
      </c>
      <c r="EP240" s="107">
        <v>3.4064169992648847</v>
      </c>
      <c r="EQ240" s="108">
        <f t="shared" si="320"/>
        <v>1753.5866666666668</v>
      </c>
      <c r="ER240" s="107">
        <v>3.0862323658798489</v>
      </c>
      <c r="ES240" s="108">
        <f t="shared" si="270"/>
        <v>1753.5866666666668</v>
      </c>
      <c r="ET240" s="107">
        <v>1.6009273851814507</v>
      </c>
      <c r="EU240" s="108">
        <f t="shared" si="271"/>
        <v>1753.5866666666668</v>
      </c>
      <c r="EV240" s="108">
        <f t="shared" si="326"/>
        <v>5260.76</v>
      </c>
      <c r="EW240" s="108">
        <f t="shared" si="327"/>
        <v>5260.76</v>
      </c>
      <c r="EX240" s="108">
        <f t="shared" si="272"/>
        <v>5260.76</v>
      </c>
      <c r="EY240" s="108">
        <f>E240</f>
        <v>5260.76</v>
      </c>
      <c r="EZ240" s="108">
        <v>0</v>
      </c>
      <c r="FA240" s="108">
        <v>0</v>
      </c>
      <c r="FB240" s="108">
        <v>0</v>
      </c>
      <c r="FC240" s="108">
        <v>0</v>
      </c>
      <c r="FD240" s="108">
        <v>0</v>
      </c>
      <c r="FE240" s="108">
        <v>0</v>
      </c>
      <c r="FF240" s="108">
        <v>0</v>
      </c>
      <c r="FG240" s="108">
        <v>0</v>
      </c>
      <c r="FH240" s="132">
        <f t="shared" si="321"/>
        <v>1753.5866666666668</v>
      </c>
      <c r="FI240" s="108">
        <v>1753.5866666666668</v>
      </c>
    </row>
    <row r="241" spans="1:165" s="2" customFormat="1" ht="12" customHeight="1" x14ac:dyDescent="0.25">
      <c r="A241" s="22">
        <f t="shared" si="322"/>
        <v>236</v>
      </c>
      <c r="B241" s="19" t="s">
        <v>214</v>
      </c>
      <c r="C241" s="30" t="s">
        <v>408</v>
      </c>
      <c r="D241" s="282"/>
      <c r="E241" s="126">
        <f t="shared" si="254"/>
        <v>208.7</v>
      </c>
      <c r="F241" s="11">
        <f>SUMIF(Площади!$A:$A,$B:$B,Площади!$C:$C)</f>
        <v>208.7</v>
      </c>
      <c r="G241" s="11">
        <f>SUMIF(Площади!$A:$A,$B:$B,Площади!$G:$G)</f>
        <v>0</v>
      </c>
      <c r="H241" s="11">
        <f>SUMIF(Площади!$A:$A,$B:$B,Площади!$F:$F)</f>
        <v>0</v>
      </c>
      <c r="I241" s="125" t="s">
        <v>495</v>
      </c>
      <c r="J241" s="40">
        <v>0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40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6"/>
      <c r="AC241" s="36"/>
      <c r="AD241" s="122" t="s">
        <v>396</v>
      </c>
      <c r="AE241" s="37">
        <v>0</v>
      </c>
      <c r="AF241" s="38" t="s">
        <v>396</v>
      </c>
      <c r="AG241" s="282"/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82"/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82"/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82"/>
      <c r="BE241" s="108">
        <f t="shared" si="294"/>
        <v>731.02219723435041</v>
      </c>
      <c r="BF241" s="108">
        <f t="shared" si="295"/>
        <v>731.02219723435041</v>
      </c>
      <c r="BG241" s="108">
        <f t="shared" si="255"/>
        <v>359.52794877381911</v>
      </c>
      <c r="BH241" s="108">
        <f t="shared" si="256"/>
        <v>59.790039827718871</v>
      </c>
      <c r="BI241" s="108">
        <f t="shared" si="257"/>
        <v>21.32807862643412</v>
      </c>
      <c r="BJ241" s="108">
        <f>FH241*$BJ$262</f>
        <v>290.37613000637822</v>
      </c>
      <c r="BK241" s="108">
        <f>SUMIF('20.01'!$K:$K,$B:$B,'20.01'!$E:$E)</f>
        <v>0</v>
      </c>
      <c r="BL241" s="108">
        <f t="shared" si="296"/>
        <v>0</v>
      </c>
      <c r="BM241" s="108">
        <f>SUMIF('20.01'!$AI:$AI,$B:$B,'20.01'!$E:$E)</f>
        <v>0</v>
      </c>
      <c r="BN241" s="108">
        <f>SUMIF('20.01'!$L:$L,$B:$B,'20.01'!$E:$E)</f>
        <v>0</v>
      </c>
      <c r="BO241" s="108">
        <f>SUMIF('20.01'!$M:$M,$B:$B,'20.01'!$E:$E)</f>
        <v>0</v>
      </c>
      <c r="BP241" s="108">
        <f>SUMIF('20.01'!$N:$N,$B:$B,'20.01'!$E:$E)</f>
        <v>0</v>
      </c>
      <c r="BQ241" s="108">
        <f>SUMIF('20.01'!$O:$O,$B:$B,'20.01'!$E:$E)</f>
        <v>0</v>
      </c>
      <c r="BR241" s="108">
        <f>SUMIF('20.01'!$T:$T,$B:$B,'20.01'!$E:$E)</f>
        <v>0</v>
      </c>
      <c r="BS241" s="108">
        <f>SUMIF('20.01'!$AT:$AT,$B:$B,'20.01'!$E:$E)</f>
        <v>0</v>
      </c>
      <c r="BT241" s="108">
        <f>SUMIF('20.01'!$AO:$AO,$B:$B,'20.01'!$E:$E)</f>
        <v>0</v>
      </c>
      <c r="BU241" s="108">
        <f t="shared" si="297"/>
        <v>0</v>
      </c>
      <c r="BV241" s="108">
        <f>SUMIF('20.01'!$AE:$AE,$B:$B,'20.01'!$E:$E)</f>
        <v>0</v>
      </c>
      <c r="BW241" s="108">
        <f>SUMIF('20.01'!$AF:$AF,$B:$B,'20.01'!$E:$E)</f>
        <v>0</v>
      </c>
      <c r="BX241" s="108">
        <f>SUMIF('20.01'!$AG:$AG,$B:$B,'20.01'!$E:$E)</f>
        <v>0</v>
      </c>
      <c r="BY241" s="108">
        <f t="shared" si="298"/>
        <v>0</v>
      </c>
      <c r="BZ241" s="108">
        <f>SUMIF('20.01'!$AH:$AH,$B:$B,'20.01'!$E:$E)</f>
        <v>0</v>
      </c>
      <c r="CA241" s="108">
        <f>SUMIF('20.01'!$AP:$AP,$B:$B,'20.01'!$E:$E)</f>
        <v>0</v>
      </c>
      <c r="CB241" s="108">
        <f>SUMIF('20.01'!$AD:$AD,$B:$B,'20.01'!$E:$E)</f>
        <v>0</v>
      </c>
      <c r="CC241" s="108">
        <f t="shared" si="299"/>
        <v>0</v>
      </c>
      <c r="CD241" s="108">
        <f>SUMIF('20.01'!$Z:$Z,$B:$B,'20.01'!$E:$E)</f>
        <v>0</v>
      </c>
      <c r="CE241" s="108">
        <f>SUMIF('20.01'!$S:$S,$B:$B,'20.01'!$E:$E)</f>
        <v>0</v>
      </c>
      <c r="CF241" s="108">
        <f t="shared" si="300"/>
        <v>0</v>
      </c>
      <c r="CG241" s="108">
        <f>SUMIF('20.01'!$AJ:$AJ,$B:$B,'20.01'!$E:$E)</f>
        <v>0</v>
      </c>
      <c r="CH241" s="108">
        <f>SUMIF('20.01'!$AL:$AL,$B:$B,'20.01'!$E:$E)</f>
        <v>0</v>
      </c>
      <c r="CI241" s="108">
        <f>SUMIF('20.01'!$AM:$AM,$B:$B,'20.01'!$E:$E)</f>
        <v>0</v>
      </c>
      <c r="CJ241" s="108">
        <f>SUMIF('20.01'!$W:$W,$B:$B,'20.01'!$E:$E)</f>
        <v>0</v>
      </c>
      <c r="CK241" s="108">
        <f>SUMIF('20.01'!$AR:$AR,$B:$B,'20.01'!$E:$E)</f>
        <v>0</v>
      </c>
      <c r="CL241" s="108">
        <f t="shared" si="301"/>
        <v>0</v>
      </c>
      <c r="CM241" s="108">
        <f>SUMIF('20.01'!$P:$P,$B:$B,'20.01'!$E:$E)</f>
        <v>0</v>
      </c>
      <c r="CN241" s="108">
        <f>SUMIF('20.01'!$Q:$Q,$B:$B,'20.01'!$E:$E)</f>
        <v>0</v>
      </c>
      <c r="CO241" s="108">
        <f>SUMIF('20.01'!$AK:$AK,$B:$B,'20.01'!$E:$E)</f>
        <v>0</v>
      </c>
      <c r="CP241" s="108">
        <f>SUMIF('20.01'!$U:$U,$B:$B,'20.01'!$E:$E)</f>
        <v>0</v>
      </c>
      <c r="CQ241" s="108">
        <f>SUMIF('20.01'!$R:$R,$B:$B,'20.01'!$E:$E)</f>
        <v>0</v>
      </c>
      <c r="CR241" s="108">
        <f>SUMIF('20.01'!$V:$V,$B:$B,'20.01'!$E:$E)</f>
        <v>0</v>
      </c>
      <c r="CS241" s="108">
        <f t="shared" si="302"/>
        <v>0</v>
      </c>
      <c r="CT241" s="108">
        <f>SUMIF('20.01'!$AQ:$AQ,$B:$B,'20.01'!$E:$E)</f>
        <v>0</v>
      </c>
      <c r="CU241" s="108">
        <f>SUMIF('20.01'!$AC:$AC,$B:$B,'20.01'!$E:$E)</f>
        <v>0</v>
      </c>
      <c r="CV241" s="108">
        <f>SUMIF('20.01'!$AS:$AS,$B:$B,'20.01'!$E:$E)</f>
        <v>0</v>
      </c>
      <c r="CW241" s="108">
        <f t="shared" si="303"/>
        <v>0</v>
      </c>
      <c r="CX241" s="108">
        <f>SUMIF('20.01'!$AB:$AB,$B:$B,'20.01'!$E:$E)</f>
        <v>0</v>
      </c>
      <c r="CY241" s="108">
        <f>SUMIF('20.01'!$AA:$AA,$B:$B,'20.01'!$E:$E)</f>
        <v>0</v>
      </c>
      <c r="CZ241" s="108">
        <f>SUMIF('20.01'!$AN:$AN,$B:$B,'20.01'!$E:$E)</f>
        <v>0</v>
      </c>
      <c r="DA241" s="108">
        <f>SUMIF('20.01'!$X:$X,$B:$B,'20.01'!$E:$E)</f>
        <v>0</v>
      </c>
      <c r="DB241" s="108">
        <f>SUMIF('20.01'!$Y:$Y,$B:$B,'20.01'!$E:$E)</f>
        <v>0</v>
      </c>
      <c r="DC241" s="108">
        <f t="shared" si="304"/>
        <v>0</v>
      </c>
      <c r="DD241" s="127">
        <f t="shared" si="305"/>
        <v>32955.466292877922</v>
      </c>
      <c r="DE241" s="127">
        <f>FH241*$DE$256/$DC$256+FH241*$DE$249+FH241*$DE$250</f>
        <v>31804.935543051088</v>
      </c>
      <c r="DF241" s="127">
        <f t="shared" si="306"/>
        <v>10.773865966015816</v>
      </c>
      <c r="DG241" s="127">
        <f t="shared" si="258"/>
        <v>4.9358387564453725</v>
      </c>
      <c r="DH241" s="127">
        <f t="shared" si="259"/>
        <v>5.8380272095704431</v>
      </c>
      <c r="DI241" s="108">
        <f>SUMIF('20.01'!$AZ:$AZ,$B:$B,'20.01'!$E:$E)+FH241*$DI$249</f>
        <v>6.9130489115196347</v>
      </c>
      <c r="DJ241" s="108">
        <f>SUMIF('20.01'!$AY:$AY,$B:$B,'20.01'!$E:$E)</f>
        <v>0</v>
      </c>
      <c r="DK241" s="108">
        <f t="shared" si="260"/>
        <v>9.9285953163889662</v>
      </c>
      <c r="DL241" s="108">
        <f>SUMIF('20.01'!$AX:$AX,$B:$B,'20.01'!$E:$E)</f>
        <v>0</v>
      </c>
      <c r="DM241" s="108">
        <f t="shared" si="261"/>
        <v>1112.9767716662236</v>
      </c>
      <c r="DN241" s="108">
        <f>SUMIF('20.01'!$BA:$BA,$B:$B,'20.01'!$E:$E)</f>
        <v>0</v>
      </c>
      <c r="DO241" s="108">
        <f t="shared" si="262"/>
        <v>9.9384679666870017</v>
      </c>
      <c r="DP241" s="108">
        <f>SUMIF('20.01'!$AW:$AW,$B:$B,'20.01'!$E:$E)</f>
        <v>0</v>
      </c>
      <c r="DQ241" s="108">
        <f t="shared" si="307"/>
        <v>5266.9680042588916</v>
      </c>
      <c r="DR241" s="108">
        <f t="shared" si="308"/>
        <v>4361.3363689067619</v>
      </c>
      <c r="DS241" s="108">
        <f t="shared" si="263"/>
        <v>1402.5736363923479</v>
      </c>
      <c r="DT241" s="108">
        <f t="shared" si="264"/>
        <v>2958.762732514414</v>
      </c>
      <c r="DU241" s="108">
        <f t="shared" si="309"/>
        <v>740.35391263756128</v>
      </c>
      <c r="DV241" s="108">
        <f t="shared" si="310"/>
        <v>439.57508475634813</v>
      </c>
      <c r="DW241" s="108">
        <f t="shared" si="311"/>
        <v>300.77882788121315</v>
      </c>
      <c r="DX241" s="108">
        <f t="shared" si="312"/>
        <v>62.322750448052453</v>
      </c>
      <c r="DY241" s="108">
        <f t="shared" si="313"/>
        <v>36.699932041222986</v>
      </c>
      <c r="DZ241" s="108">
        <f t="shared" si="314"/>
        <v>25.622818406829467</v>
      </c>
      <c r="EA241" s="108">
        <f t="shared" si="315"/>
        <v>49.293748032069068</v>
      </c>
      <c r="EB241" s="108">
        <f t="shared" si="316"/>
        <v>3.8907193377188651</v>
      </c>
      <c r="EC241" s="108">
        <f t="shared" si="317"/>
        <v>49.770504896727964</v>
      </c>
      <c r="ED241" s="108">
        <f t="shared" si="334"/>
        <v>896.0212500347335</v>
      </c>
      <c r="EE241" s="108">
        <f t="shared" si="265"/>
        <v>5318.9948796959325</v>
      </c>
      <c r="EF241" s="108">
        <f t="shared" si="318"/>
        <v>2872.2572350358037</v>
      </c>
      <c r="EG241" s="108">
        <f t="shared" si="266"/>
        <v>2446.7376446601288</v>
      </c>
      <c r="EH241" s="108">
        <f t="shared" si="267"/>
        <v>0</v>
      </c>
      <c r="EI241" s="108">
        <f t="shared" si="319"/>
        <v>0</v>
      </c>
      <c r="EJ241" s="108">
        <f t="shared" si="268"/>
        <v>0</v>
      </c>
      <c r="EK241" s="108">
        <f t="shared" si="269"/>
        <v>0</v>
      </c>
      <c r="EL241" s="108">
        <f>SUMIF('20.01'!$BF:$BF,$B:$B,'20.01'!$E:$E)</f>
        <v>0</v>
      </c>
      <c r="EM241" s="108">
        <f>SUMIF('20.01'!$BH:$BH,$B:$B,'20.01'!$E:$E)</f>
        <v>0</v>
      </c>
      <c r="EO241" s="115">
        <v>0</v>
      </c>
      <c r="EP241" s="107">
        <v>3.406454740313273</v>
      </c>
      <c r="EQ241" s="108">
        <f t="shared" si="320"/>
        <v>69.566666666666663</v>
      </c>
      <c r="ER241" s="107">
        <v>3.0862384171475683</v>
      </c>
      <c r="ES241" s="108">
        <f t="shared" si="270"/>
        <v>69.566666666666663</v>
      </c>
      <c r="ET241" s="107">
        <v>0</v>
      </c>
      <c r="EU241" s="108">
        <f t="shared" si="271"/>
        <v>0</v>
      </c>
      <c r="EV241" s="108">
        <f t="shared" si="326"/>
        <v>208.7</v>
      </c>
      <c r="EW241" s="108">
        <f t="shared" si="327"/>
        <v>208.7</v>
      </c>
      <c r="EX241" s="108">
        <f t="shared" si="272"/>
        <v>208.7</v>
      </c>
      <c r="EY241" s="108">
        <f>E241</f>
        <v>208.7</v>
      </c>
      <c r="EZ241" s="108">
        <v>0</v>
      </c>
      <c r="FA241" s="108">
        <v>0</v>
      </c>
      <c r="FB241" s="108">
        <v>0</v>
      </c>
      <c r="FC241" s="108">
        <v>0</v>
      </c>
      <c r="FD241" s="108">
        <v>0</v>
      </c>
      <c r="FE241" s="108">
        <v>0</v>
      </c>
      <c r="FF241" s="108">
        <v>0</v>
      </c>
      <c r="FG241" s="108">
        <v>0</v>
      </c>
      <c r="FH241" s="132">
        <f t="shared" si="321"/>
        <v>69.566666666666663</v>
      </c>
      <c r="FI241" s="108">
        <v>0</v>
      </c>
    </row>
    <row r="242" spans="1:165" s="2" customFormat="1" ht="12" customHeight="1" x14ac:dyDescent="0.25">
      <c r="A242" s="22">
        <f t="shared" si="322"/>
        <v>237</v>
      </c>
      <c r="B242" s="19" t="s">
        <v>227</v>
      </c>
      <c r="C242" s="30" t="s">
        <v>411</v>
      </c>
      <c r="D242" s="282"/>
      <c r="E242" s="126">
        <f t="shared" si="254"/>
        <v>193</v>
      </c>
      <c r="F242" s="11">
        <f>SUMIF(Площади!$A:$A,$B:$B,Площади!$C:$C)</f>
        <v>193</v>
      </c>
      <c r="G242" s="11">
        <f>SUMIF(Площади!$A:$A,$B:$B,Площади!$G:$G)</f>
        <v>0</v>
      </c>
      <c r="H242" s="11">
        <f>SUMIF(Площади!$A:$A,$B:$B,Площади!$F:$F)</f>
        <v>0</v>
      </c>
      <c r="I242" s="125" t="s">
        <v>456</v>
      </c>
      <c r="J242" s="40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40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6"/>
      <c r="AC242" s="36"/>
      <c r="AD242" s="122" t="s">
        <v>396</v>
      </c>
      <c r="AE242" s="37">
        <v>0</v>
      </c>
      <c r="AF242" s="38" t="s">
        <v>396</v>
      </c>
      <c r="AG242" s="282"/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82"/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82"/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82"/>
      <c r="BE242" s="108">
        <f t="shared" si="294"/>
        <v>1241.5628710903809</v>
      </c>
      <c r="BF242" s="108">
        <f t="shared" si="295"/>
        <v>1241.5628710903809</v>
      </c>
      <c r="BG242" s="108">
        <f t="shared" si="255"/>
        <v>748.0834295880735</v>
      </c>
      <c r="BH242" s="108">
        <f t="shared" si="256"/>
        <v>124.40740198939588</v>
      </c>
      <c r="BI242" s="108">
        <f t="shared" si="257"/>
        <v>44.378141559794045</v>
      </c>
      <c r="BJ242" s="108">
        <f>FH242*$BJ$258</f>
        <v>324.69389795311753</v>
      </c>
      <c r="BK242" s="108">
        <f>SUMIF('20.01'!$K:$K,$B:$B,'20.01'!$E:$E)</f>
        <v>0</v>
      </c>
      <c r="BL242" s="108">
        <f t="shared" si="296"/>
        <v>0</v>
      </c>
      <c r="BM242" s="108">
        <f>SUMIF('20.01'!$AI:$AI,$B:$B,'20.01'!$E:$E)</f>
        <v>0</v>
      </c>
      <c r="BN242" s="108">
        <f>SUMIF('20.01'!$L:$L,$B:$B,'20.01'!$E:$E)</f>
        <v>0</v>
      </c>
      <c r="BO242" s="108">
        <f>SUMIF('20.01'!$M:$M,$B:$B,'20.01'!$E:$E)</f>
        <v>0</v>
      </c>
      <c r="BP242" s="108">
        <f>SUMIF('20.01'!$N:$N,$B:$B,'20.01'!$E:$E)</f>
        <v>0</v>
      </c>
      <c r="BQ242" s="108">
        <f>SUMIF('20.01'!$O:$O,$B:$B,'20.01'!$E:$E)</f>
        <v>0</v>
      </c>
      <c r="BR242" s="108">
        <f>SUMIF('20.01'!$T:$T,$B:$B,'20.01'!$E:$E)</f>
        <v>0</v>
      </c>
      <c r="BS242" s="108">
        <f>SUMIF('20.01'!$AT:$AT,$B:$B,'20.01'!$E:$E)</f>
        <v>0</v>
      </c>
      <c r="BT242" s="108">
        <f>SUMIF('20.01'!$AO:$AO,$B:$B,'20.01'!$E:$E)</f>
        <v>0</v>
      </c>
      <c r="BU242" s="108">
        <f t="shared" si="297"/>
        <v>0</v>
      </c>
      <c r="BV242" s="108">
        <f>SUMIF('20.01'!$AE:$AE,$B:$B,'20.01'!$E:$E)</f>
        <v>0</v>
      </c>
      <c r="BW242" s="108">
        <f>SUMIF('20.01'!$AF:$AF,$B:$B,'20.01'!$E:$E)</f>
        <v>0</v>
      </c>
      <c r="BX242" s="108">
        <f>SUMIF('20.01'!$AG:$AG,$B:$B,'20.01'!$E:$E)</f>
        <v>0</v>
      </c>
      <c r="BY242" s="108">
        <f t="shared" si="298"/>
        <v>0</v>
      </c>
      <c r="BZ242" s="108">
        <f>SUMIF('20.01'!$AH:$AH,$B:$B,'20.01'!$E:$E)</f>
        <v>0</v>
      </c>
      <c r="CA242" s="108">
        <f>SUMIF('20.01'!$AP:$AP,$B:$B,'20.01'!$E:$E)</f>
        <v>0</v>
      </c>
      <c r="CB242" s="108">
        <f>SUMIF('20.01'!$AD:$AD,$B:$B,'20.01'!$E:$E)</f>
        <v>0</v>
      </c>
      <c r="CC242" s="108">
        <f t="shared" si="299"/>
        <v>0</v>
      </c>
      <c r="CD242" s="108">
        <f>SUMIF('20.01'!$Z:$Z,$B:$B,'20.01'!$E:$E)</f>
        <v>0</v>
      </c>
      <c r="CE242" s="108">
        <f>SUMIF('20.01'!$S:$S,$B:$B,'20.01'!$E:$E)</f>
        <v>0</v>
      </c>
      <c r="CF242" s="108">
        <f t="shared" si="300"/>
        <v>0</v>
      </c>
      <c r="CG242" s="108">
        <f>SUMIF('20.01'!$AJ:$AJ,$B:$B,'20.01'!$E:$E)</f>
        <v>0</v>
      </c>
      <c r="CH242" s="108">
        <f>SUMIF('20.01'!$AL:$AL,$B:$B,'20.01'!$E:$E)</f>
        <v>0</v>
      </c>
      <c r="CI242" s="108">
        <f>SUMIF('20.01'!$AM:$AM,$B:$B,'20.01'!$E:$E)</f>
        <v>0</v>
      </c>
      <c r="CJ242" s="108">
        <f>SUMIF('20.01'!$W:$W,$B:$B,'20.01'!$E:$E)</f>
        <v>0</v>
      </c>
      <c r="CK242" s="108">
        <f>SUMIF('20.01'!$AR:$AR,$B:$B,'20.01'!$E:$E)</f>
        <v>0</v>
      </c>
      <c r="CL242" s="108">
        <f t="shared" si="301"/>
        <v>0</v>
      </c>
      <c r="CM242" s="108">
        <f>SUMIF('20.01'!$P:$P,$B:$B,'20.01'!$E:$E)</f>
        <v>0</v>
      </c>
      <c r="CN242" s="108">
        <f>SUMIF('20.01'!$Q:$Q,$B:$B,'20.01'!$E:$E)</f>
        <v>0</v>
      </c>
      <c r="CO242" s="108">
        <f>SUMIF('20.01'!$AK:$AK,$B:$B,'20.01'!$E:$E)</f>
        <v>0</v>
      </c>
      <c r="CP242" s="108">
        <f>SUMIF('20.01'!$U:$U,$B:$B,'20.01'!$E:$E)</f>
        <v>0</v>
      </c>
      <c r="CQ242" s="108">
        <f>SUMIF('20.01'!$R:$R,$B:$B,'20.01'!$E:$E)</f>
        <v>0</v>
      </c>
      <c r="CR242" s="108">
        <f>SUMIF('20.01'!$V:$V,$B:$B,'20.01'!$E:$E)</f>
        <v>0</v>
      </c>
      <c r="CS242" s="108">
        <f t="shared" si="302"/>
        <v>0</v>
      </c>
      <c r="CT242" s="108">
        <f>SUMIF('20.01'!$AQ:$AQ,$B:$B,'20.01'!$E:$E)</f>
        <v>0</v>
      </c>
      <c r="CU242" s="108">
        <f>SUMIF('20.01'!$AC:$AC,$B:$B,'20.01'!$E:$E)</f>
        <v>0</v>
      </c>
      <c r="CV242" s="108">
        <f>SUMIF('20.01'!$AS:$AS,$B:$B,'20.01'!$E:$E)</f>
        <v>0</v>
      </c>
      <c r="CW242" s="108">
        <f t="shared" si="303"/>
        <v>0</v>
      </c>
      <c r="CX242" s="108">
        <f>SUMIF('20.01'!$AB:$AB,$B:$B,'20.01'!$E:$E)</f>
        <v>0</v>
      </c>
      <c r="CY242" s="108">
        <f>SUMIF('20.01'!$AA:$AA,$B:$B,'20.01'!$E:$E)</f>
        <v>0</v>
      </c>
      <c r="CZ242" s="108">
        <f>SUMIF('20.01'!$AN:$AN,$B:$B,'20.01'!$E:$E)</f>
        <v>0</v>
      </c>
      <c r="DA242" s="108">
        <f>SUMIF('20.01'!$X:$X,$B:$B,'20.01'!$E:$E)</f>
        <v>0</v>
      </c>
      <c r="DB242" s="108">
        <f>SUMIF('20.01'!$Y:$Y,$B:$B,'20.01'!$E:$E)</f>
        <v>0</v>
      </c>
      <c r="DC242" s="108">
        <f t="shared" si="304"/>
        <v>0</v>
      </c>
      <c r="DD242" s="127">
        <f t="shared" si="305"/>
        <v>22103.243657152867</v>
      </c>
      <c r="DE242" s="127">
        <f>FH242*$DE$252/$DC$252+FH242*$DE$249+FH242*$DE$250</f>
        <v>19709.290719384284</v>
      </c>
      <c r="DF242" s="127">
        <f t="shared" si="306"/>
        <v>22.417591258947617</v>
      </c>
      <c r="DG242" s="127">
        <f t="shared" si="258"/>
        <v>10.270186775210364</v>
      </c>
      <c r="DH242" s="127">
        <f t="shared" si="259"/>
        <v>12.147404483737255</v>
      </c>
      <c r="DI242" s="108">
        <f>SUMIF('20.01'!$AZ:$AZ,$B:$B,'20.01'!$E:$E)+FH242*$DI$249</f>
        <v>14.384242883696222</v>
      </c>
      <c r="DJ242" s="108">
        <f>SUMIF('20.01'!$AY:$AY,$B:$B,'20.01'!$E:$E)</f>
        <v>0</v>
      </c>
      <c r="DK242" s="108">
        <f t="shared" si="260"/>
        <v>20.658804581417868</v>
      </c>
      <c r="DL242" s="108">
        <f>SUMIF('20.01'!$AX:$AX,$B:$B,'20.01'!$E:$E)</f>
        <v>0</v>
      </c>
      <c r="DM242" s="108">
        <f t="shared" si="261"/>
        <v>2315.8129520654416</v>
      </c>
      <c r="DN242" s="108">
        <f>SUMIF('20.01'!$BA:$BA,$B:$B,'20.01'!$E:$E)</f>
        <v>0</v>
      </c>
      <c r="DO242" s="108">
        <f t="shared" si="262"/>
        <v>20.679346979079206</v>
      </c>
      <c r="DP242" s="108">
        <f>SUMIF('20.01'!$AW:$AW,$B:$B,'20.01'!$E:$E)</f>
        <v>0</v>
      </c>
      <c r="DQ242" s="108">
        <f t="shared" si="307"/>
        <v>10959.179951362836</v>
      </c>
      <c r="DR242" s="108">
        <f t="shared" si="308"/>
        <v>9074.7978830750435</v>
      </c>
      <c r="DS242" s="108">
        <f t="shared" si="263"/>
        <v>2918.3881245969196</v>
      </c>
      <c r="DT242" s="108">
        <f t="shared" si="264"/>
        <v>6156.4097584781239</v>
      </c>
      <c r="DU242" s="108">
        <f t="shared" si="309"/>
        <v>1540.4824463960758</v>
      </c>
      <c r="DV242" s="108">
        <f t="shared" si="310"/>
        <v>914.64053931693422</v>
      </c>
      <c r="DW242" s="108">
        <f t="shared" si="311"/>
        <v>625.84190707914149</v>
      </c>
      <c r="DX242" s="108">
        <f t="shared" si="312"/>
        <v>129.67730897013311</v>
      </c>
      <c r="DY242" s="108">
        <f t="shared" si="313"/>
        <v>76.362939573076588</v>
      </c>
      <c r="DZ242" s="108">
        <f t="shared" si="314"/>
        <v>53.314369397056524</v>
      </c>
      <c r="EA242" s="108">
        <f t="shared" si="315"/>
        <v>102.56736982714899</v>
      </c>
      <c r="EB242" s="108">
        <f t="shared" si="316"/>
        <v>8.0955671892880563</v>
      </c>
      <c r="EC242" s="108">
        <f t="shared" si="317"/>
        <v>103.55937590514671</v>
      </c>
      <c r="ED242" s="108">
        <f t="shared" si="334"/>
        <v>1864.3853753118499</v>
      </c>
      <c r="EE242" s="108">
        <f t="shared" si="265"/>
        <v>11067.434242970574</v>
      </c>
      <c r="EF242" s="108">
        <f t="shared" si="318"/>
        <v>5976.4144912041102</v>
      </c>
      <c r="EG242" s="108">
        <f t="shared" si="266"/>
        <v>5091.0197517664637</v>
      </c>
      <c r="EH242" s="108">
        <f t="shared" si="267"/>
        <v>0</v>
      </c>
      <c r="EI242" s="108">
        <f t="shared" si="319"/>
        <v>0</v>
      </c>
      <c r="EJ242" s="108">
        <f t="shared" si="268"/>
        <v>0</v>
      </c>
      <c r="EK242" s="108">
        <f t="shared" si="269"/>
        <v>0</v>
      </c>
      <c r="EL242" s="108">
        <f>SUMIF('20.01'!$BF:$BF,$B:$B,'20.01'!$E:$E)</f>
        <v>0</v>
      </c>
      <c r="EM242" s="108">
        <f>SUMIF('20.01'!$BH:$BH,$B:$B,'20.01'!$E:$E)</f>
        <v>380</v>
      </c>
      <c r="EO242" s="115">
        <v>0</v>
      </c>
      <c r="EP242" s="107">
        <v>3.4064496894409948</v>
      </c>
      <c r="EQ242" s="108">
        <f t="shared" si="320"/>
        <v>144.75</v>
      </c>
      <c r="ER242" s="107">
        <v>2.6059498964803316</v>
      </c>
      <c r="ES242" s="108">
        <f t="shared" si="270"/>
        <v>144.75</v>
      </c>
      <c r="ET242" s="107">
        <v>0</v>
      </c>
      <c r="EU242" s="108">
        <f t="shared" si="271"/>
        <v>0</v>
      </c>
      <c r="EV242" s="108">
        <f t="shared" si="326"/>
        <v>193</v>
      </c>
      <c r="EW242" s="108">
        <f t="shared" si="327"/>
        <v>193</v>
      </c>
      <c r="EX242" s="108">
        <f t="shared" si="272"/>
        <v>193</v>
      </c>
      <c r="EY242" s="108">
        <f>E242</f>
        <v>193</v>
      </c>
      <c r="EZ242" s="108">
        <f>E242</f>
        <v>193</v>
      </c>
      <c r="FA242" s="108">
        <f>E242</f>
        <v>193</v>
      </c>
      <c r="FB242" s="108">
        <f>E242</f>
        <v>193</v>
      </c>
      <c r="FC242" s="108">
        <f>E242</f>
        <v>193</v>
      </c>
      <c r="FD242" s="108">
        <f>E242</f>
        <v>193</v>
      </c>
      <c r="FE242" s="108">
        <v>0</v>
      </c>
      <c r="FF242" s="108">
        <v>0</v>
      </c>
      <c r="FG242" s="108">
        <v>0</v>
      </c>
      <c r="FH242" s="132">
        <f t="shared" si="321"/>
        <v>144.75</v>
      </c>
      <c r="FI242" s="108">
        <v>0</v>
      </c>
    </row>
    <row r="243" spans="1:165" s="2" customFormat="1" ht="12" customHeight="1" x14ac:dyDescent="0.25">
      <c r="A243" s="22">
        <f t="shared" si="322"/>
        <v>238</v>
      </c>
      <c r="B243" s="19" t="s">
        <v>353</v>
      </c>
      <c r="C243" s="30" t="s">
        <v>408</v>
      </c>
      <c r="D243" s="282"/>
      <c r="E243" s="126">
        <f t="shared" si="254"/>
        <v>43.6</v>
      </c>
      <c r="F243" s="11">
        <f>SUMIF(Площади!$A:$A,$B:$B,Площади!$C:$C)</f>
        <v>43.6</v>
      </c>
      <c r="G243" s="11">
        <f>SUMIF(Площади!$A:$A,$B:$B,Площади!$G:$G)</f>
        <v>0</v>
      </c>
      <c r="H243" s="11">
        <f>SUMIF(Площади!$A:$A,$B:$B,Площади!$F:$F)</f>
        <v>0</v>
      </c>
      <c r="I243" s="125" t="s">
        <v>495</v>
      </c>
      <c r="J243" s="40">
        <v>0</v>
      </c>
      <c r="K243" s="33">
        <v>0</v>
      </c>
      <c r="L243" s="33">
        <v>0</v>
      </c>
      <c r="M243" s="33">
        <v>0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40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33">
        <v>0</v>
      </c>
      <c r="AB243" s="36"/>
      <c r="AC243" s="36"/>
      <c r="AD243" s="122" t="s">
        <v>396</v>
      </c>
      <c r="AE243" s="37">
        <v>0</v>
      </c>
      <c r="AF243" s="38" t="s">
        <v>396</v>
      </c>
      <c r="AG243" s="282"/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82"/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82"/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82"/>
      <c r="BE243" s="108">
        <f t="shared" si="294"/>
        <v>152.7195390484795</v>
      </c>
      <c r="BF243" s="108">
        <f t="shared" si="295"/>
        <v>152.7195390484795</v>
      </c>
      <c r="BG243" s="108">
        <f t="shared" si="255"/>
        <v>75.1098158435003</v>
      </c>
      <c r="BH243" s="108">
        <f t="shared" si="256"/>
        <v>12.490875594099391</v>
      </c>
      <c r="BI243" s="108">
        <f t="shared" si="257"/>
        <v>4.4556982659919875</v>
      </c>
      <c r="BJ243" s="108">
        <f>FH243*$BJ$262</f>
        <v>60.663149344887827</v>
      </c>
      <c r="BK243" s="108">
        <f>SUMIF('20.01'!$K:$K,$B:$B,'20.01'!$E:$E)</f>
        <v>0</v>
      </c>
      <c r="BL243" s="108">
        <f t="shared" si="296"/>
        <v>0</v>
      </c>
      <c r="BM243" s="108">
        <f>SUMIF('20.01'!$AI:$AI,$B:$B,'20.01'!$E:$E)</f>
        <v>0</v>
      </c>
      <c r="BN243" s="108">
        <f>SUMIF('20.01'!$L:$L,$B:$B,'20.01'!$E:$E)</f>
        <v>0</v>
      </c>
      <c r="BO243" s="108">
        <f>SUMIF('20.01'!$M:$M,$B:$B,'20.01'!$E:$E)</f>
        <v>0</v>
      </c>
      <c r="BP243" s="108">
        <f>SUMIF('20.01'!$N:$N,$B:$B,'20.01'!$E:$E)</f>
        <v>0</v>
      </c>
      <c r="BQ243" s="108">
        <f>SUMIF('20.01'!$O:$O,$B:$B,'20.01'!$E:$E)</f>
        <v>0</v>
      </c>
      <c r="BR243" s="108">
        <f>SUMIF('20.01'!$T:$T,$B:$B,'20.01'!$E:$E)</f>
        <v>0</v>
      </c>
      <c r="BS243" s="108">
        <f>SUMIF('20.01'!$AT:$AT,$B:$B,'20.01'!$E:$E)</f>
        <v>0</v>
      </c>
      <c r="BT243" s="108">
        <f>SUMIF('20.01'!$AO:$AO,$B:$B,'20.01'!$E:$E)</f>
        <v>0</v>
      </c>
      <c r="BU243" s="108">
        <f t="shared" si="297"/>
        <v>0</v>
      </c>
      <c r="BV243" s="108">
        <f>SUMIF('20.01'!$AE:$AE,$B:$B,'20.01'!$E:$E)</f>
        <v>0</v>
      </c>
      <c r="BW243" s="108">
        <f>SUMIF('20.01'!$AF:$AF,$B:$B,'20.01'!$E:$E)</f>
        <v>0</v>
      </c>
      <c r="BX243" s="108">
        <f>SUMIF('20.01'!$AG:$AG,$B:$B,'20.01'!$E:$E)</f>
        <v>0</v>
      </c>
      <c r="BY243" s="108">
        <f t="shared" si="298"/>
        <v>0</v>
      </c>
      <c r="BZ243" s="108">
        <f>SUMIF('20.01'!$AH:$AH,$B:$B,'20.01'!$E:$E)</f>
        <v>0</v>
      </c>
      <c r="CA243" s="108">
        <f>SUMIF('20.01'!$AP:$AP,$B:$B,'20.01'!$E:$E)</f>
        <v>0</v>
      </c>
      <c r="CB243" s="108">
        <f>SUMIF('20.01'!$AD:$AD,$B:$B,'20.01'!$E:$E)</f>
        <v>0</v>
      </c>
      <c r="CC243" s="108">
        <f t="shared" si="299"/>
        <v>0</v>
      </c>
      <c r="CD243" s="108">
        <f>SUMIF('20.01'!$Z:$Z,$B:$B,'20.01'!$E:$E)</f>
        <v>0</v>
      </c>
      <c r="CE243" s="108">
        <f>SUMIF('20.01'!$S:$S,$B:$B,'20.01'!$E:$E)</f>
        <v>0</v>
      </c>
      <c r="CF243" s="108">
        <f t="shared" si="300"/>
        <v>0</v>
      </c>
      <c r="CG243" s="108">
        <f>SUMIF('20.01'!$AJ:$AJ,$B:$B,'20.01'!$E:$E)</f>
        <v>0</v>
      </c>
      <c r="CH243" s="108">
        <f>SUMIF('20.01'!$AL:$AL,$B:$B,'20.01'!$E:$E)</f>
        <v>0</v>
      </c>
      <c r="CI243" s="108">
        <f>SUMIF('20.01'!$AM:$AM,$B:$B,'20.01'!$E:$E)</f>
        <v>0</v>
      </c>
      <c r="CJ243" s="108">
        <f>SUMIF('20.01'!$W:$W,$B:$B,'20.01'!$E:$E)</f>
        <v>0</v>
      </c>
      <c r="CK243" s="108">
        <f>SUMIF('20.01'!$AR:$AR,$B:$B,'20.01'!$E:$E)</f>
        <v>0</v>
      </c>
      <c r="CL243" s="108">
        <f t="shared" si="301"/>
        <v>0</v>
      </c>
      <c r="CM243" s="108">
        <f>SUMIF('20.01'!$P:$P,$B:$B,'20.01'!$E:$E)</f>
        <v>0</v>
      </c>
      <c r="CN243" s="108">
        <f>SUMIF('20.01'!$Q:$Q,$B:$B,'20.01'!$E:$E)</f>
        <v>0</v>
      </c>
      <c r="CO243" s="108">
        <f>SUMIF('20.01'!$AK:$AK,$B:$B,'20.01'!$E:$E)</f>
        <v>0</v>
      </c>
      <c r="CP243" s="108">
        <f>SUMIF('20.01'!$U:$U,$B:$B,'20.01'!$E:$E)</f>
        <v>0</v>
      </c>
      <c r="CQ243" s="108">
        <f>SUMIF('20.01'!$R:$R,$B:$B,'20.01'!$E:$E)</f>
        <v>0</v>
      </c>
      <c r="CR243" s="108">
        <f>SUMIF('20.01'!$V:$V,$B:$B,'20.01'!$E:$E)</f>
        <v>0</v>
      </c>
      <c r="CS243" s="108">
        <f t="shared" si="302"/>
        <v>0</v>
      </c>
      <c r="CT243" s="108">
        <f>SUMIF('20.01'!$AQ:$AQ,$B:$B,'20.01'!$E:$E)</f>
        <v>0</v>
      </c>
      <c r="CU243" s="108">
        <f>SUMIF('20.01'!$AC:$AC,$B:$B,'20.01'!$E:$E)</f>
        <v>0</v>
      </c>
      <c r="CV243" s="108">
        <f>SUMIF('20.01'!$AS:$AS,$B:$B,'20.01'!$E:$E)</f>
        <v>0</v>
      </c>
      <c r="CW243" s="108">
        <f t="shared" si="303"/>
        <v>0</v>
      </c>
      <c r="CX243" s="108">
        <f>SUMIF('20.01'!$AB:$AB,$B:$B,'20.01'!$E:$E)</f>
        <v>0</v>
      </c>
      <c r="CY243" s="108">
        <f>SUMIF('20.01'!$AA:$AA,$B:$B,'20.01'!$E:$E)</f>
        <v>0</v>
      </c>
      <c r="CZ243" s="108">
        <f>SUMIF('20.01'!$AN:$AN,$B:$B,'20.01'!$E:$E)</f>
        <v>0</v>
      </c>
      <c r="DA243" s="108">
        <f>SUMIF('20.01'!$X:$X,$B:$B,'20.01'!$E:$E)</f>
        <v>0</v>
      </c>
      <c r="DB243" s="108">
        <f>SUMIF('20.01'!$Y:$Y,$B:$B,'20.01'!$E:$E)</f>
        <v>0</v>
      </c>
      <c r="DC243" s="108">
        <f t="shared" si="304"/>
        <v>0</v>
      </c>
      <c r="DD243" s="127">
        <f t="shared" si="305"/>
        <v>6884.8027329634751</v>
      </c>
      <c r="DE243" s="127">
        <f>FH243*$DE$256/$DC$256+FH243*$DE$249+FH243*$DE$250</f>
        <v>6644.4426913130201</v>
      </c>
      <c r="DF243" s="127">
        <f t="shared" si="306"/>
        <v>2.2507932732069458</v>
      </c>
      <c r="DG243" s="127">
        <f t="shared" si="258"/>
        <v>1.0311574977528426</v>
      </c>
      <c r="DH243" s="127">
        <f t="shared" si="259"/>
        <v>1.2196357754541032</v>
      </c>
      <c r="DI243" s="108">
        <f>SUMIF('20.01'!$AZ:$AZ,$B:$B,'20.01'!$E:$E)+FH243*$DI$249</f>
        <v>1.4442210471598278</v>
      </c>
      <c r="DJ243" s="108">
        <f>SUMIF('20.01'!$AY:$AY,$B:$B,'20.01'!$E:$E)</f>
        <v>0</v>
      </c>
      <c r="DK243" s="108">
        <f t="shared" si="260"/>
        <v>2.0742058255608957</v>
      </c>
      <c r="DL243" s="108">
        <f>SUMIF('20.01'!$AX:$AX,$B:$B,'20.01'!$E:$E)</f>
        <v>0</v>
      </c>
      <c r="DM243" s="108">
        <f t="shared" si="261"/>
        <v>232.51455316074438</v>
      </c>
      <c r="DN243" s="108">
        <f>SUMIF('20.01'!$BA:$BA,$B:$B,'20.01'!$E:$E)</f>
        <v>0</v>
      </c>
      <c r="DO243" s="108">
        <f t="shared" si="262"/>
        <v>2.0762683437831972</v>
      </c>
      <c r="DP243" s="108">
        <f>SUMIF('20.01'!$AW:$AW,$B:$B,'20.01'!$E:$E)</f>
        <v>0</v>
      </c>
      <c r="DQ243" s="108">
        <f t="shared" si="307"/>
        <v>1100.3344752548521</v>
      </c>
      <c r="DR243" s="108">
        <f t="shared" si="308"/>
        <v>911.13687438588795</v>
      </c>
      <c r="DS243" s="108">
        <f t="shared" si="263"/>
        <v>293.01490439245987</v>
      </c>
      <c r="DT243" s="108">
        <f t="shared" si="264"/>
        <v>618.12196999342814</v>
      </c>
      <c r="DU243" s="108">
        <f t="shared" si="309"/>
        <v>154.66904931000323</v>
      </c>
      <c r="DV243" s="108">
        <f t="shared" si="310"/>
        <v>91.832648276841297</v>
      </c>
      <c r="DW243" s="108">
        <f t="shared" si="311"/>
        <v>62.836401033161934</v>
      </c>
      <c r="DX243" s="108">
        <f t="shared" si="312"/>
        <v>13.019990031313307</v>
      </c>
      <c r="DY243" s="108">
        <f t="shared" si="313"/>
        <v>7.6670677383676207</v>
      </c>
      <c r="DZ243" s="108">
        <f t="shared" si="314"/>
        <v>5.3529222929456868</v>
      </c>
      <c r="EA243" s="108">
        <f t="shared" si="315"/>
        <v>10.298070983220947</v>
      </c>
      <c r="EB243" s="108">
        <f t="shared" si="316"/>
        <v>0.8128191812388238</v>
      </c>
      <c r="EC243" s="108">
        <f t="shared" si="317"/>
        <v>10.397671363188017</v>
      </c>
      <c r="ED243" s="108">
        <f t="shared" si="334"/>
        <v>187.18987303073496</v>
      </c>
      <c r="EE243" s="108">
        <f t="shared" si="265"/>
        <v>1111.2035302095958</v>
      </c>
      <c r="EF243" s="108">
        <f t="shared" si="318"/>
        <v>600.04990631318174</v>
      </c>
      <c r="EG243" s="108">
        <f t="shared" si="266"/>
        <v>511.15362389641405</v>
      </c>
      <c r="EH243" s="108">
        <f t="shared" si="267"/>
        <v>0</v>
      </c>
      <c r="EI243" s="108">
        <f t="shared" si="319"/>
        <v>0</v>
      </c>
      <c r="EJ243" s="108">
        <f t="shared" si="268"/>
        <v>0</v>
      </c>
      <c r="EK243" s="108">
        <f t="shared" si="269"/>
        <v>0</v>
      </c>
      <c r="EL243" s="108">
        <f>SUMIF('20.01'!$BF:$BF,$B:$B,'20.01'!$E:$E)</f>
        <v>0</v>
      </c>
      <c r="EM243" s="108">
        <f>SUMIF('20.01'!$BH:$BH,$B:$B,'20.01'!$E:$E)</f>
        <v>0</v>
      </c>
      <c r="EO243" s="115">
        <v>0</v>
      </c>
      <c r="EP243" s="107">
        <v>3.4064453972257254</v>
      </c>
      <c r="EQ243" s="108">
        <f t="shared" si="320"/>
        <v>14.533333333333333</v>
      </c>
      <c r="ER243" s="107">
        <v>3.0862143757881468</v>
      </c>
      <c r="ES243" s="108">
        <f t="shared" si="270"/>
        <v>14.533333333333333</v>
      </c>
      <c r="ET243" s="107">
        <v>0</v>
      </c>
      <c r="EU243" s="108">
        <f t="shared" si="271"/>
        <v>0</v>
      </c>
      <c r="EV243" s="108">
        <f t="shared" si="326"/>
        <v>43.6</v>
      </c>
      <c r="EW243" s="108">
        <f t="shared" si="327"/>
        <v>43.6</v>
      </c>
      <c r="EX243" s="108">
        <f t="shared" si="272"/>
        <v>43.6</v>
      </c>
      <c r="EY243" s="108">
        <f>E243</f>
        <v>43.6</v>
      </c>
      <c r="EZ243" s="108">
        <v>0</v>
      </c>
      <c r="FA243" s="108">
        <v>0</v>
      </c>
      <c r="FB243" s="108">
        <v>0</v>
      </c>
      <c r="FC243" s="108">
        <v>0</v>
      </c>
      <c r="FD243" s="108">
        <v>0</v>
      </c>
      <c r="FE243" s="108">
        <v>0</v>
      </c>
      <c r="FF243" s="108">
        <v>0</v>
      </c>
      <c r="FG243" s="108">
        <v>0</v>
      </c>
      <c r="FH243" s="132">
        <f t="shared" si="321"/>
        <v>14.533333333333333</v>
      </c>
      <c r="FI243" s="108">
        <v>0</v>
      </c>
    </row>
    <row r="244" spans="1:165" s="2" customFormat="1" ht="12" customHeight="1" x14ac:dyDescent="0.25">
      <c r="A244" s="22">
        <f t="shared" si="322"/>
        <v>239</v>
      </c>
      <c r="B244" s="19" t="s">
        <v>360</v>
      </c>
      <c r="C244" s="30" t="s">
        <v>409</v>
      </c>
      <c r="D244" s="282"/>
      <c r="E244" s="126">
        <f t="shared" si="254"/>
        <v>27.3</v>
      </c>
      <c r="F244" s="11">
        <f>SUMIF(Площади!$A:$A,$B:$B,Площади!$C:$C)</f>
        <v>27.3</v>
      </c>
      <c r="G244" s="11">
        <f>SUMIF(Площади!$A:$A,$B:$B,Площади!$G:$G)</f>
        <v>0</v>
      </c>
      <c r="H244" s="11">
        <f>SUMIF(Площади!$A:$A,$B:$B,Площади!$F:$F)</f>
        <v>0</v>
      </c>
      <c r="I244" s="125" t="s">
        <v>495</v>
      </c>
      <c r="J244" s="40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40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6"/>
      <c r="AC244" s="36"/>
      <c r="AD244" s="122" t="s">
        <v>396</v>
      </c>
      <c r="AE244" s="37">
        <v>0</v>
      </c>
      <c r="AF244" s="38" t="s">
        <v>396</v>
      </c>
      <c r="AG244" s="282"/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82"/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82"/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82"/>
      <c r="BE244" s="108">
        <f t="shared" si="294"/>
        <v>71.718636743523348</v>
      </c>
      <c r="BF244" s="108">
        <f t="shared" si="295"/>
        <v>71.718636743523348</v>
      </c>
      <c r="BG244" s="108">
        <f t="shared" si="255"/>
        <v>35.272327509074969</v>
      </c>
      <c r="BH244" s="108">
        <f t="shared" si="256"/>
        <v>5.8658412336969041</v>
      </c>
      <c r="BI244" s="108">
        <f t="shared" si="257"/>
        <v>2.0924408714721547</v>
      </c>
      <c r="BJ244" s="108">
        <f>FH244*$BJ$262</f>
        <v>28.48802712927932</v>
      </c>
      <c r="BK244" s="108">
        <f>SUMIF('20.01'!$K:$K,$B:$B,'20.01'!$E:$E)</f>
        <v>0</v>
      </c>
      <c r="BL244" s="108">
        <f t="shared" si="296"/>
        <v>0</v>
      </c>
      <c r="BM244" s="108">
        <f>SUMIF('20.01'!$AI:$AI,$B:$B,'20.01'!$E:$E)</f>
        <v>0</v>
      </c>
      <c r="BN244" s="108">
        <f>SUMIF('20.01'!$L:$L,$B:$B,'20.01'!$E:$E)</f>
        <v>0</v>
      </c>
      <c r="BO244" s="108">
        <f>SUMIF('20.01'!$M:$M,$B:$B,'20.01'!$E:$E)</f>
        <v>0</v>
      </c>
      <c r="BP244" s="108">
        <f>SUMIF('20.01'!$N:$N,$B:$B,'20.01'!$E:$E)</f>
        <v>0</v>
      </c>
      <c r="BQ244" s="108">
        <f>SUMIF('20.01'!$O:$O,$B:$B,'20.01'!$E:$E)</f>
        <v>0</v>
      </c>
      <c r="BR244" s="108">
        <f>SUMIF('20.01'!$T:$T,$B:$B,'20.01'!$E:$E)</f>
        <v>0</v>
      </c>
      <c r="BS244" s="108">
        <f>SUMIF('20.01'!$AT:$AT,$B:$B,'20.01'!$E:$E)</f>
        <v>0</v>
      </c>
      <c r="BT244" s="108">
        <f>SUMIF('20.01'!$AO:$AO,$B:$B,'20.01'!$E:$E)</f>
        <v>0</v>
      </c>
      <c r="BU244" s="108">
        <f t="shared" si="297"/>
        <v>0</v>
      </c>
      <c r="BV244" s="108">
        <f>SUMIF('20.01'!$AE:$AE,$B:$B,'20.01'!$E:$E)</f>
        <v>0</v>
      </c>
      <c r="BW244" s="108">
        <f>SUMIF('20.01'!$AF:$AF,$B:$B,'20.01'!$E:$E)</f>
        <v>0</v>
      </c>
      <c r="BX244" s="108">
        <f>SUMIF('20.01'!$AG:$AG,$B:$B,'20.01'!$E:$E)</f>
        <v>0</v>
      </c>
      <c r="BY244" s="108">
        <f t="shared" si="298"/>
        <v>0</v>
      </c>
      <c r="BZ244" s="108">
        <f>SUMIF('20.01'!$AH:$AH,$B:$B,'20.01'!$E:$E)</f>
        <v>0</v>
      </c>
      <c r="CA244" s="108">
        <f>SUMIF('20.01'!$AP:$AP,$B:$B,'20.01'!$E:$E)</f>
        <v>0</v>
      </c>
      <c r="CB244" s="108">
        <f>SUMIF('20.01'!$AD:$AD,$B:$B,'20.01'!$E:$E)</f>
        <v>0</v>
      </c>
      <c r="CC244" s="108">
        <f t="shared" si="299"/>
        <v>0</v>
      </c>
      <c r="CD244" s="108">
        <f>SUMIF('20.01'!$Z:$Z,$B:$B,'20.01'!$E:$E)</f>
        <v>0</v>
      </c>
      <c r="CE244" s="108">
        <f>SUMIF('20.01'!$S:$S,$B:$B,'20.01'!$E:$E)</f>
        <v>0</v>
      </c>
      <c r="CF244" s="108">
        <f t="shared" si="300"/>
        <v>0</v>
      </c>
      <c r="CG244" s="108">
        <f>SUMIF('20.01'!$AJ:$AJ,$B:$B,'20.01'!$E:$E)</f>
        <v>0</v>
      </c>
      <c r="CH244" s="108">
        <f>SUMIF('20.01'!$AL:$AL,$B:$B,'20.01'!$E:$E)</f>
        <v>0</v>
      </c>
      <c r="CI244" s="108">
        <f>SUMIF('20.01'!$AM:$AM,$B:$B,'20.01'!$E:$E)</f>
        <v>0</v>
      </c>
      <c r="CJ244" s="108">
        <f>SUMIF('20.01'!$W:$W,$B:$B,'20.01'!$E:$E)</f>
        <v>0</v>
      </c>
      <c r="CK244" s="108">
        <f>SUMIF('20.01'!$AR:$AR,$B:$B,'20.01'!$E:$E)</f>
        <v>0</v>
      </c>
      <c r="CL244" s="108">
        <f t="shared" si="301"/>
        <v>0</v>
      </c>
      <c r="CM244" s="108">
        <f>SUMIF('20.01'!$P:$P,$B:$B,'20.01'!$E:$E)</f>
        <v>0</v>
      </c>
      <c r="CN244" s="108">
        <f>SUMIF('20.01'!$Q:$Q,$B:$B,'20.01'!$E:$E)</f>
        <v>0</v>
      </c>
      <c r="CO244" s="108">
        <f>SUMIF('20.01'!$AK:$AK,$B:$B,'20.01'!$E:$E)</f>
        <v>0</v>
      </c>
      <c r="CP244" s="108">
        <f>SUMIF('20.01'!$U:$U,$B:$B,'20.01'!$E:$E)</f>
        <v>0</v>
      </c>
      <c r="CQ244" s="108">
        <f>SUMIF('20.01'!$R:$R,$B:$B,'20.01'!$E:$E)</f>
        <v>0</v>
      </c>
      <c r="CR244" s="108">
        <f>SUMIF('20.01'!$V:$V,$B:$B,'20.01'!$E:$E)</f>
        <v>0</v>
      </c>
      <c r="CS244" s="108">
        <f t="shared" si="302"/>
        <v>0</v>
      </c>
      <c r="CT244" s="108">
        <f>SUMIF('20.01'!$AQ:$AQ,$B:$B,'20.01'!$E:$E)</f>
        <v>0</v>
      </c>
      <c r="CU244" s="108">
        <f>SUMIF('20.01'!$AC:$AC,$B:$B,'20.01'!$E:$E)</f>
        <v>0</v>
      </c>
      <c r="CV244" s="108">
        <f>SUMIF('20.01'!$AS:$AS,$B:$B,'20.01'!$E:$E)</f>
        <v>0</v>
      </c>
      <c r="CW244" s="108">
        <f t="shared" si="303"/>
        <v>0</v>
      </c>
      <c r="CX244" s="108">
        <f>SUMIF('20.01'!$AB:$AB,$B:$B,'20.01'!$E:$E)</f>
        <v>0</v>
      </c>
      <c r="CY244" s="108">
        <f>SUMIF('20.01'!$AA:$AA,$B:$B,'20.01'!$E:$E)</f>
        <v>0</v>
      </c>
      <c r="CZ244" s="108">
        <f>SUMIF('20.01'!$AN:$AN,$B:$B,'20.01'!$E:$E)</f>
        <v>0</v>
      </c>
      <c r="DA244" s="108">
        <f>SUMIF('20.01'!$X:$X,$B:$B,'20.01'!$E:$E)</f>
        <v>0</v>
      </c>
      <c r="DB244" s="108">
        <f>SUMIF('20.01'!$Y:$Y,$B:$B,'20.01'!$E:$E)</f>
        <v>0</v>
      </c>
      <c r="DC244" s="108">
        <f t="shared" si="304"/>
        <v>0</v>
      </c>
      <c r="DD244" s="127">
        <f t="shared" si="305"/>
        <v>3233.1728430602561</v>
      </c>
      <c r="DE244" s="127">
        <f>FH244*$DE$256/$DC$256+FH244*$DE$249+FH244*$DE$250</f>
        <v>3120.2973418494062</v>
      </c>
      <c r="DF244" s="127">
        <f t="shared" si="306"/>
        <v>1.0569952355255094</v>
      </c>
      <c r="DG244" s="127">
        <f t="shared" si="258"/>
        <v>0.48424196712131773</v>
      </c>
      <c r="DH244" s="127">
        <f t="shared" si="259"/>
        <v>0.57275326840419183</v>
      </c>
      <c r="DI244" s="108">
        <f>SUMIF('20.01'!$AZ:$AZ,$B:$B,'20.01'!$E:$E)+FH244*$DI$249</f>
        <v>0.67822077845407058</v>
      </c>
      <c r="DJ244" s="108">
        <f>SUMIF('20.01'!$AY:$AY,$B:$B,'20.01'!$E:$E)</f>
        <v>0</v>
      </c>
      <c r="DK244" s="108">
        <f t="shared" si="260"/>
        <v>0.97406798803576478</v>
      </c>
      <c r="DL244" s="108">
        <f>SUMIF('20.01'!$AX:$AX,$B:$B,'20.01'!$E:$E)</f>
        <v>0</v>
      </c>
      <c r="DM244" s="108">
        <f t="shared" si="261"/>
        <v>109.19118064142755</v>
      </c>
      <c r="DN244" s="108">
        <f>SUMIF('20.01'!$BA:$BA,$B:$B,'20.01'!$E:$E)</f>
        <v>0</v>
      </c>
      <c r="DO244" s="108">
        <f t="shared" si="262"/>
        <v>0.97503656740736167</v>
      </c>
      <c r="DP244" s="108">
        <f>SUMIF('20.01'!$AW:$AW,$B:$B,'20.01'!$E:$E)</f>
        <v>0</v>
      </c>
      <c r="DQ244" s="108">
        <f t="shared" si="307"/>
        <v>516.72817387254815</v>
      </c>
      <c r="DR244" s="108">
        <f t="shared" si="308"/>
        <v>427.87907117089583</v>
      </c>
      <c r="DS244" s="108">
        <f t="shared" si="263"/>
        <v>137.60275613384439</v>
      </c>
      <c r="DT244" s="108">
        <f t="shared" si="264"/>
        <v>290.27631503705146</v>
      </c>
      <c r="DU244" s="108">
        <f t="shared" si="309"/>
        <v>72.634146436291658</v>
      </c>
      <c r="DV244" s="108">
        <f t="shared" si="310"/>
        <v>43.125538382301045</v>
      </c>
      <c r="DW244" s="108">
        <f t="shared" si="311"/>
        <v>29.50860805399061</v>
      </c>
      <c r="DX244" s="108">
        <f t="shared" si="312"/>
        <v>6.1143187130995402</v>
      </c>
      <c r="DY244" s="108">
        <f t="shared" si="313"/>
        <v>3.6005323840155281</v>
      </c>
      <c r="DZ244" s="108">
        <f t="shared" si="314"/>
        <v>2.5137863290840121</v>
      </c>
      <c r="EA244" s="108">
        <f t="shared" si="315"/>
        <v>4.8360780592075434</v>
      </c>
      <c r="EB244" s="108">
        <f t="shared" si="316"/>
        <v>0.38170809027213115</v>
      </c>
      <c r="EC244" s="108">
        <f t="shared" si="317"/>
        <v>4.8828514027815295</v>
      </c>
      <c r="ED244" s="108">
        <f t="shared" si="334"/>
        <v>87.906253447346288</v>
      </c>
      <c r="EE244" s="108">
        <f t="shared" si="265"/>
        <v>521.83239176700636</v>
      </c>
      <c r="EF244" s="108">
        <f t="shared" si="318"/>
        <v>281.78949155418343</v>
      </c>
      <c r="EG244" s="108">
        <f t="shared" si="266"/>
        <v>240.0429002128229</v>
      </c>
      <c r="EH244" s="108">
        <f t="shared" si="267"/>
        <v>0</v>
      </c>
      <c r="EI244" s="108">
        <f t="shared" si="319"/>
        <v>0</v>
      </c>
      <c r="EJ244" s="108">
        <f t="shared" si="268"/>
        <v>0</v>
      </c>
      <c r="EK244" s="108">
        <f t="shared" si="269"/>
        <v>0</v>
      </c>
      <c r="EL244" s="108">
        <f>SUMIF('20.01'!$BF:$BF,$B:$B,'20.01'!$E:$E)</f>
        <v>0</v>
      </c>
      <c r="EM244" s="108">
        <f>SUMIF('20.01'!$BH:$BH,$B:$B,'20.01'!$E:$E)</f>
        <v>0</v>
      </c>
      <c r="EO244" s="115">
        <v>0</v>
      </c>
      <c r="EP244" s="107">
        <v>3.4064322344322342</v>
      </c>
      <c r="EQ244" s="108">
        <f t="shared" si="320"/>
        <v>6.8250000000000002</v>
      </c>
      <c r="ER244" s="107">
        <v>3.0860630036630043</v>
      </c>
      <c r="ES244" s="108">
        <f t="shared" si="270"/>
        <v>6.8250000000000002</v>
      </c>
      <c r="ET244" s="107">
        <v>0</v>
      </c>
      <c r="EU244" s="108">
        <f t="shared" si="271"/>
        <v>0</v>
      </c>
      <c r="EV244" s="108">
        <f t="shared" si="326"/>
        <v>27.3</v>
      </c>
      <c r="EW244" s="108">
        <f t="shared" si="327"/>
        <v>27.3</v>
      </c>
      <c r="EX244" s="108">
        <f t="shared" si="272"/>
        <v>27.3</v>
      </c>
      <c r="EY244" s="108">
        <v>0</v>
      </c>
      <c r="EZ244" s="108">
        <v>0</v>
      </c>
      <c r="FA244" s="108">
        <v>0</v>
      </c>
      <c r="FB244" s="108">
        <v>0</v>
      </c>
      <c r="FC244" s="108">
        <v>0</v>
      </c>
      <c r="FD244" s="108">
        <v>0</v>
      </c>
      <c r="FE244" s="108">
        <v>0</v>
      </c>
      <c r="FF244" s="108">
        <v>0</v>
      </c>
      <c r="FG244" s="108">
        <v>0</v>
      </c>
      <c r="FH244" s="132">
        <f t="shared" si="321"/>
        <v>6.8250000000000002</v>
      </c>
      <c r="FI244" s="108">
        <v>0</v>
      </c>
    </row>
    <row r="245" spans="1:165" s="2" customFormat="1" ht="12" customHeight="1" x14ac:dyDescent="0.25">
      <c r="A245" s="22">
        <f t="shared" si="322"/>
        <v>240</v>
      </c>
      <c r="B245" s="19" t="s">
        <v>247</v>
      </c>
      <c r="C245" s="30" t="s">
        <v>408</v>
      </c>
      <c r="D245" s="282"/>
      <c r="E245" s="126">
        <f t="shared" si="254"/>
        <v>34.5</v>
      </c>
      <c r="F245" s="11">
        <f>SUMIF(Площади!$A:$A,$B:$B,Площади!$C:$C)</f>
        <v>34.5</v>
      </c>
      <c r="G245" s="11">
        <f>SUMIF(Площади!$A:$A,$B:$B,Площади!$G:$G)</f>
        <v>0</v>
      </c>
      <c r="H245" s="11">
        <f>SUMIF(Площади!$A:$A,$B:$B,Площади!$F:$F)</f>
        <v>0</v>
      </c>
      <c r="I245" s="125" t="s">
        <v>495</v>
      </c>
      <c r="J245" s="40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40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6"/>
      <c r="AC245" s="36"/>
      <c r="AD245" s="122" t="s">
        <v>396</v>
      </c>
      <c r="AE245" s="37">
        <v>0</v>
      </c>
      <c r="AF245" s="38" t="s">
        <v>396</v>
      </c>
      <c r="AG245" s="282"/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82"/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82"/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82"/>
      <c r="BE245" s="108">
        <f t="shared" si="294"/>
        <v>120.84458938469135</v>
      </c>
      <c r="BF245" s="108">
        <f t="shared" si="295"/>
        <v>120.84458938469135</v>
      </c>
      <c r="BG245" s="108">
        <f t="shared" si="255"/>
        <v>59.433225839466978</v>
      </c>
      <c r="BH245" s="108">
        <f t="shared" si="256"/>
        <v>9.883835045789656</v>
      </c>
      <c r="BI245" s="108">
        <f t="shared" si="257"/>
        <v>3.5257245453376966</v>
      </c>
      <c r="BJ245" s="108">
        <f>FH245*$BJ$262</f>
        <v>48.001803954097021</v>
      </c>
      <c r="BK245" s="108">
        <f>SUMIF('20.01'!$K:$K,$B:$B,'20.01'!$E:$E)</f>
        <v>0</v>
      </c>
      <c r="BL245" s="108">
        <f t="shared" si="296"/>
        <v>0</v>
      </c>
      <c r="BM245" s="108">
        <f>SUMIF('20.01'!$AI:$AI,$B:$B,'20.01'!$E:$E)</f>
        <v>0</v>
      </c>
      <c r="BN245" s="108">
        <f>SUMIF('20.01'!$L:$L,$B:$B,'20.01'!$E:$E)</f>
        <v>0</v>
      </c>
      <c r="BO245" s="108">
        <f>SUMIF('20.01'!$M:$M,$B:$B,'20.01'!$E:$E)</f>
        <v>0</v>
      </c>
      <c r="BP245" s="108">
        <f>SUMIF('20.01'!$N:$N,$B:$B,'20.01'!$E:$E)</f>
        <v>0</v>
      </c>
      <c r="BQ245" s="108">
        <f>SUMIF('20.01'!$O:$O,$B:$B,'20.01'!$E:$E)</f>
        <v>0</v>
      </c>
      <c r="BR245" s="108">
        <f>SUMIF('20.01'!$T:$T,$B:$B,'20.01'!$E:$E)</f>
        <v>0</v>
      </c>
      <c r="BS245" s="108">
        <f>SUMIF('20.01'!$AT:$AT,$B:$B,'20.01'!$E:$E)</f>
        <v>0</v>
      </c>
      <c r="BT245" s="108">
        <f>SUMIF('20.01'!$AO:$AO,$B:$B,'20.01'!$E:$E)</f>
        <v>0</v>
      </c>
      <c r="BU245" s="108">
        <f t="shared" si="297"/>
        <v>0</v>
      </c>
      <c r="BV245" s="108">
        <f>SUMIF('20.01'!$AE:$AE,$B:$B,'20.01'!$E:$E)</f>
        <v>0</v>
      </c>
      <c r="BW245" s="108">
        <f>SUMIF('20.01'!$AF:$AF,$B:$B,'20.01'!$E:$E)</f>
        <v>0</v>
      </c>
      <c r="BX245" s="108">
        <f>SUMIF('20.01'!$AG:$AG,$B:$B,'20.01'!$E:$E)</f>
        <v>0</v>
      </c>
      <c r="BY245" s="108">
        <f t="shared" si="298"/>
        <v>0</v>
      </c>
      <c r="BZ245" s="108">
        <f>SUMIF('20.01'!$AH:$AH,$B:$B,'20.01'!$E:$E)</f>
        <v>0</v>
      </c>
      <c r="CA245" s="108">
        <f>SUMIF('20.01'!$AP:$AP,$B:$B,'20.01'!$E:$E)</f>
        <v>0</v>
      </c>
      <c r="CB245" s="108">
        <f>SUMIF('20.01'!$AD:$AD,$B:$B,'20.01'!$E:$E)</f>
        <v>0</v>
      </c>
      <c r="CC245" s="108">
        <f t="shared" si="299"/>
        <v>0</v>
      </c>
      <c r="CD245" s="108">
        <f>SUMIF('20.01'!$Z:$Z,$B:$B,'20.01'!$E:$E)</f>
        <v>0</v>
      </c>
      <c r="CE245" s="108">
        <f>SUMIF('20.01'!$S:$S,$B:$B,'20.01'!$E:$E)</f>
        <v>0</v>
      </c>
      <c r="CF245" s="108">
        <f t="shared" si="300"/>
        <v>0</v>
      </c>
      <c r="CG245" s="108">
        <f>SUMIF('20.01'!$AJ:$AJ,$B:$B,'20.01'!$E:$E)</f>
        <v>0</v>
      </c>
      <c r="CH245" s="108">
        <f>SUMIF('20.01'!$AL:$AL,$B:$B,'20.01'!$E:$E)</f>
        <v>0</v>
      </c>
      <c r="CI245" s="108">
        <f>SUMIF('20.01'!$AM:$AM,$B:$B,'20.01'!$E:$E)</f>
        <v>0</v>
      </c>
      <c r="CJ245" s="108">
        <f>SUMIF('20.01'!$W:$W,$B:$B,'20.01'!$E:$E)</f>
        <v>0</v>
      </c>
      <c r="CK245" s="108">
        <f>SUMIF('20.01'!$AR:$AR,$B:$B,'20.01'!$E:$E)</f>
        <v>0</v>
      </c>
      <c r="CL245" s="108">
        <f t="shared" si="301"/>
        <v>0</v>
      </c>
      <c r="CM245" s="108">
        <f>SUMIF('20.01'!$P:$P,$B:$B,'20.01'!$E:$E)</f>
        <v>0</v>
      </c>
      <c r="CN245" s="108">
        <f>SUMIF('20.01'!$Q:$Q,$B:$B,'20.01'!$E:$E)</f>
        <v>0</v>
      </c>
      <c r="CO245" s="108">
        <f>SUMIF('20.01'!$AK:$AK,$B:$B,'20.01'!$E:$E)</f>
        <v>0</v>
      </c>
      <c r="CP245" s="108">
        <f>SUMIF('20.01'!$U:$U,$B:$B,'20.01'!$E:$E)</f>
        <v>0</v>
      </c>
      <c r="CQ245" s="108">
        <f>SUMIF('20.01'!$R:$R,$B:$B,'20.01'!$E:$E)</f>
        <v>0</v>
      </c>
      <c r="CR245" s="108">
        <f>SUMIF('20.01'!$V:$V,$B:$B,'20.01'!$E:$E)</f>
        <v>0</v>
      </c>
      <c r="CS245" s="108">
        <f t="shared" si="302"/>
        <v>0</v>
      </c>
      <c r="CT245" s="108">
        <f>SUMIF('20.01'!$AQ:$AQ,$B:$B,'20.01'!$E:$E)</f>
        <v>0</v>
      </c>
      <c r="CU245" s="108">
        <f>SUMIF('20.01'!$AC:$AC,$B:$B,'20.01'!$E:$E)</f>
        <v>0</v>
      </c>
      <c r="CV245" s="108">
        <f>SUMIF('20.01'!$AS:$AS,$B:$B,'20.01'!$E:$E)</f>
        <v>0</v>
      </c>
      <c r="CW245" s="108">
        <f t="shared" si="303"/>
        <v>0</v>
      </c>
      <c r="CX245" s="108">
        <f>SUMIF('20.01'!$AB:$AB,$B:$B,'20.01'!$E:$E)</f>
        <v>0</v>
      </c>
      <c r="CY245" s="108">
        <f>SUMIF('20.01'!$AA:$AA,$B:$B,'20.01'!$E:$E)</f>
        <v>0</v>
      </c>
      <c r="CZ245" s="108">
        <f>SUMIF('20.01'!$AN:$AN,$B:$B,'20.01'!$E:$E)</f>
        <v>0</v>
      </c>
      <c r="DA245" s="108">
        <f>SUMIF('20.01'!$X:$X,$B:$B,'20.01'!$E:$E)</f>
        <v>0</v>
      </c>
      <c r="DB245" s="108">
        <f>SUMIF('20.01'!$Y:$Y,$B:$B,'20.01'!$E:$E)</f>
        <v>0</v>
      </c>
      <c r="DC245" s="108">
        <f t="shared" si="304"/>
        <v>0</v>
      </c>
      <c r="DD245" s="127">
        <f t="shared" si="305"/>
        <v>5447.8370249366944</v>
      </c>
      <c r="DE245" s="127">
        <f>FH245*$DE$256/$DC$256+FH245*$DE$249+FH245*$DE$250</f>
        <v>5257.6438727132845</v>
      </c>
      <c r="DF245" s="127">
        <f t="shared" si="306"/>
        <v>1.7810176129733861</v>
      </c>
      <c r="DG245" s="127">
        <f t="shared" si="258"/>
        <v>0.81593884569892361</v>
      </c>
      <c r="DH245" s="127">
        <f t="shared" si="259"/>
        <v>0.9650787672744624</v>
      </c>
      <c r="DI245" s="108">
        <f>SUMIF('20.01'!$AZ:$AZ,$B:$B,'20.01'!$E:$E)+FH245*$DI$249</f>
        <v>1.1427895900691298</v>
      </c>
      <c r="DJ245" s="108">
        <f>SUMIF('20.01'!$AY:$AY,$B:$B,'20.01'!$E:$E)</f>
        <v>0</v>
      </c>
      <c r="DK245" s="108">
        <f t="shared" si="260"/>
        <v>1.6412867197672227</v>
      </c>
      <c r="DL245" s="108">
        <f>SUMIF('20.01'!$AX:$AX,$B:$B,'20.01'!$E:$E)</f>
        <v>0</v>
      </c>
      <c r="DM245" s="108">
        <f t="shared" si="261"/>
        <v>183.98513954233215</v>
      </c>
      <c r="DN245" s="108">
        <f>SUMIF('20.01'!$BA:$BA,$B:$B,'20.01'!$E:$E)</f>
        <v>0</v>
      </c>
      <c r="DO245" s="108">
        <f t="shared" si="262"/>
        <v>1.6429187582688145</v>
      </c>
      <c r="DP245" s="108">
        <f>SUMIF('20.01'!$AW:$AW,$B:$B,'20.01'!$E:$E)</f>
        <v>0</v>
      </c>
      <c r="DQ245" s="108">
        <f t="shared" si="307"/>
        <v>870.67750908927553</v>
      </c>
      <c r="DR245" s="108">
        <f t="shared" si="308"/>
        <v>720.9683983099344</v>
      </c>
      <c r="DS245" s="108">
        <f t="shared" si="263"/>
        <v>231.85812388852904</v>
      </c>
      <c r="DT245" s="108">
        <f t="shared" si="264"/>
        <v>489.11027442140534</v>
      </c>
      <c r="DU245" s="108">
        <f t="shared" si="309"/>
        <v>122.38720644942916</v>
      </c>
      <c r="DV245" s="108">
        <f t="shared" si="310"/>
        <v>72.665742329151939</v>
      </c>
      <c r="DW245" s="108">
        <f t="shared" si="311"/>
        <v>49.721464120277219</v>
      </c>
      <c r="DX245" s="108">
        <f t="shared" si="312"/>
        <v>10.302515047713511</v>
      </c>
      <c r="DY245" s="108">
        <f t="shared" si="313"/>
        <v>6.0668311232496075</v>
      </c>
      <c r="DZ245" s="108">
        <f t="shared" si="314"/>
        <v>4.2356839244639035</v>
      </c>
      <c r="EA245" s="108">
        <f t="shared" si="315"/>
        <v>8.1487029569064831</v>
      </c>
      <c r="EB245" s="108">
        <f t="shared" si="316"/>
        <v>0.64317114111787665</v>
      </c>
      <c r="EC245" s="108">
        <f t="shared" si="317"/>
        <v>8.2275151841740044</v>
      </c>
      <c r="ED245" s="108">
        <f t="shared" si="334"/>
        <v>148.1204270541366</v>
      </c>
      <c r="EE245" s="108">
        <f t="shared" si="265"/>
        <v>879.27802275759313</v>
      </c>
      <c r="EF245" s="108">
        <f t="shared" si="318"/>
        <v>474.8101322891003</v>
      </c>
      <c r="EG245" s="108">
        <f t="shared" si="266"/>
        <v>404.46789046849278</v>
      </c>
      <c r="EH245" s="108">
        <f t="shared" si="267"/>
        <v>0</v>
      </c>
      <c r="EI245" s="108">
        <f t="shared" si="319"/>
        <v>0</v>
      </c>
      <c r="EJ245" s="108">
        <f t="shared" si="268"/>
        <v>0</v>
      </c>
      <c r="EK245" s="108">
        <f t="shared" si="269"/>
        <v>0</v>
      </c>
      <c r="EL245" s="108">
        <f>SUMIF('20.01'!$BF:$BF,$B:$B,'20.01'!$E:$E)</f>
        <v>0</v>
      </c>
      <c r="EM245" s="108">
        <f>SUMIF('20.01'!$BH:$BH,$B:$B,'20.01'!$E:$E)</f>
        <v>0</v>
      </c>
      <c r="EO245" s="115">
        <v>0</v>
      </c>
      <c r="EP245" s="107">
        <v>3.4064950724637684</v>
      </c>
      <c r="EQ245" s="108">
        <f t="shared" si="320"/>
        <v>11.5</v>
      </c>
      <c r="ER245" s="107">
        <v>3.0862724637681165</v>
      </c>
      <c r="ES245" s="108">
        <f t="shared" si="270"/>
        <v>11.5</v>
      </c>
      <c r="ET245" s="107">
        <v>0</v>
      </c>
      <c r="EU245" s="108">
        <f t="shared" si="271"/>
        <v>0</v>
      </c>
      <c r="EV245" s="108">
        <f t="shared" si="326"/>
        <v>34.5</v>
      </c>
      <c r="EW245" s="108">
        <f t="shared" si="327"/>
        <v>34.5</v>
      </c>
      <c r="EX245" s="108">
        <f t="shared" si="272"/>
        <v>34.5</v>
      </c>
      <c r="EY245" s="108">
        <f>E245</f>
        <v>34.5</v>
      </c>
      <c r="EZ245" s="108">
        <v>0</v>
      </c>
      <c r="FA245" s="108">
        <v>0</v>
      </c>
      <c r="FB245" s="108">
        <v>0</v>
      </c>
      <c r="FC245" s="108">
        <v>0</v>
      </c>
      <c r="FD245" s="108">
        <v>0</v>
      </c>
      <c r="FE245" s="108">
        <v>0</v>
      </c>
      <c r="FF245" s="108">
        <v>0</v>
      </c>
      <c r="FG245" s="108">
        <v>0</v>
      </c>
      <c r="FH245" s="132">
        <f t="shared" si="321"/>
        <v>11.5</v>
      </c>
      <c r="FI245" s="108">
        <v>0</v>
      </c>
    </row>
    <row r="246" spans="1:165" s="2" customFormat="1" ht="12" customHeight="1" x14ac:dyDescent="0.25">
      <c r="A246" s="303" t="s">
        <v>391</v>
      </c>
      <c r="B246" s="303"/>
      <c r="C246" s="34" t="s">
        <v>362</v>
      </c>
      <c r="D246" s="283"/>
      <c r="E246" s="126">
        <f>SUM(E6:E245)</f>
        <v>1072143.5369999998</v>
      </c>
      <c r="F246" s="32">
        <f t="shared" ref="F246:H246" si="335">SUM(F6:F245)</f>
        <v>1033830.6669999994</v>
      </c>
      <c r="G246" s="32">
        <f t="shared" si="335"/>
        <v>38312.869999999995</v>
      </c>
      <c r="H246" s="32">
        <f t="shared" si="335"/>
        <v>174810.88000000006</v>
      </c>
      <c r="I246" s="24" t="s">
        <v>362</v>
      </c>
      <c r="J246" s="24" t="s">
        <v>362</v>
      </c>
      <c r="K246" s="25" t="s">
        <v>362</v>
      </c>
      <c r="L246" s="25" t="s">
        <v>362</v>
      </c>
      <c r="M246" s="25" t="s">
        <v>362</v>
      </c>
      <c r="N246" s="25" t="s">
        <v>362</v>
      </c>
      <c r="O246" s="25" t="s">
        <v>362</v>
      </c>
      <c r="P246" s="25" t="s">
        <v>362</v>
      </c>
      <c r="Q246" s="25" t="s">
        <v>362</v>
      </c>
      <c r="R246" s="25" t="s">
        <v>362</v>
      </c>
      <c r="S246" s="24" t="s">
        <v>362</v>
      </c>
      <c r="T246" s="25" t="s">
        <v>362</v>
      </c>
      <c r="U246" s="25" t="s">
        <v>362</v>
      </c>
      <c r="V246" s="25" t="s">
        <v>362</v>
      </c>
      <c r="W246" s="25" t="s">
        <v>362</v>
      </c>
      <c r="X246" s="25" t="s">
        <v>362</v>
      </c>
      <c r="Y246" s="25" t="s">
        <v>362</v>
      </c>
      <c r="Z246" s="25" t="s">
        <v>362</v>
      </c>
      <c r="AA246" s="25" t="s">
        <v>362</v>
      </c>
      <c r="AB246" s="32">
        <f t="shared" ref="AB246:AE246" si="336">SUM(AB6:AB245)</f>
        <v>0</v>
      </c>
      <c r="AC246" s="32">
        <f t="shared" si="336"/>
        <v>0</v>
      </c>
      <c r="AD246" s="32">
        <f t="shared" si="336"/>
        <v>0</v>
      </c>
      <c r="AE246" s="32">
        <f t="shared" si="336"/>
        <v>369</v>
      </c>
      <c r="AF246" s="24" t="s">
        <v>362</v>
      </c>
      <c r="AG246" s="283"/>
      <c r="AH246" s="24" t="s">
        <v>362</v>
      </c>
      <c r="AI246" s="24" t="s">
        <v>362</v>
      </c>
      <c r="AJ246" s="24" t="s">
        <v>362</v>
      </c>
      <c r="AK246" s="24" t="s">
        <v>362</v>
      </c>
      <c r="AL246" s="24" t="s">
        <v>362</v>
      </c>
      <c r="AM246" s="283"/>
      <c r="AN246" s="24" t="s">
        <v>362</v>
      </c>
      <c r="AO246" s="24" t="s">
        <v>362</v>
      </c>
      <c r="AP246" s="24" t="s">
        <v>362</v>
      </c>
      <c r="AQ246" s="24" t="s">
        <v>362</v>
      </c>
      <c r="AR246" s="24" t="s">
        <v>362</v>
      </c>
      <c r="AS246" s="283"/>
      <c r="AT246" s="24" t="s">
        <v>362</v>
      </c>
      <c r="AU246" s="24" t="s">
        <v>362</v>
      </c>
      <c r="AV246" s="24" t="s">
        <v>362</v>
      </c>
      <c r="AW246" s="24" t="s">
        <v>362</v>
      </c>
      <c r="AX246" s="24" t="s">
        <v>362</v>
      </c>
      <c r="AY246" s="24" t="s">
        <v>362</v>
      </c>
      <c r="AZ246" s="24" t="s">
        <v>362</v>
      </c>
      <c r="BA246" s="24" t="s">
        <v>362</v>
      </c>
      <c r="BB246" s="24" t="s">
        <v>362</v>
      </c>
      <c r="BC246" s="24" t="s">
        <v>362</v>
      </c>
      <c r="BD246" s="283"/>
      <c r="BE246" s="113">
        <f t="shared" ref="BE246:CH246" si="337">SUM(BE6:BE245)</f>
        <v>61599637.235117041</v>
      </c>
      <c r="BF246" s="113">
        <f t="shared" si="337"/>
        <v>21793529.29511708</v>
      </c>
      <c r="BG246" s="113">
        <f t="shared" si="337"/>
        <v>5462483.8000000007</v>
      </c>
      <c r="BH246" s="113">
        <f t="shared" si="337"/>
        <v>908419.29000000039</v>
      </c>
      <c r="BI246" s="113">
        <f t="shared" si="337"/>
        <v>324047.92000000022</v>
      </c>
      <c r="BJ246" s="113">
        <f t="shared" si="337"/>
        <v>2437938.9551170962</v>
      </c>
      <c r="BK246" s="113">
        <f t="shared" si="337"/>
        <v>12660639.33</v>
      </c>
      <c r="BL246" s="113">
        <f t="shared" si="337"/>
        <v>1695861.5599999998</v>
      </c>
      <c r="BM246" s="113">
        <f t="shared" si="337"/>
        <v>58307.25</v>
      </c>
      <c r="BN246" s="113">
        <f t="shared" si="337"/>
        <v>1577831.0699999998</v>
      </c>
      <c r="BO246" s="113">
        <f t="shared" si="337"/>
        <v>4354.6400000000003</v>
      </c>
      <c r="BP246" s="113">
        <f t="shared" si="337"/>
        <v>41017.4</v>
      </c>
      <c r="BQ246" s="113">
        <f t="shared" si="337"/>
        <v>14351.2</v>
      </c>
      <c r="BR246" s="113">
        <f t="shared" si="337"/>
        <v>75980.02</v>
      </c>
      <c r="BS246" s="113">
        <f t="shared" si="337"/>
        <v>744898.74</v>
      </c>
      <c r="BT246" s="113">
        <f t="shared" si="337"/>
        <v>613612.16</v>
      </c>
      <c r="BU246" s="113">
        <f t="shared" si="337"/>
        <v>2379782.7700000009</v>
      </c>
      <c r="BV246" s="113">
        <f t="shared" si="337"/>
        <v>1336281.67</v>
      </c>
      <c r="BW246" s="113">
        <f t="shared" si="337"/>
        <v>390100.81000000006</v>
      </c>
      <c r="BX246" s="113">
        <f t="shared" si="337"/>
        <v>653400.2899999998</v>
      </c>
      <c r="BY246" s="113">
        <f t="shared" si="337"/>
        <v>2768065.1899999995</v>
      </c>
      <c r="BZ246" s="113">
        <f t="shared" si="337"/>
        <v>88713.08</v>
      </c>
      <c r="CA246" s="113">
        <f t="shared" si="337"/>
        <v>581759.98</v>
      </c>
      <c r="CB246" s="113">
        <f t="shared" si="337"/>
        <v>2097592.13</v>
      </c>
      <c r="CC246" s="113">
        <f t="shared" si="337"/>
        <v>296164.21000000002</v>
      </c>
      <c r="CD246" s="113">
        <f t="shared" si="337"/>
        <v>195025</v>
      </c>
      <c r="CE246" s="113">
        <f t="shared" si="337"/>
        <v>101139.21</v>
      </c>
      <c r="CF246" s="113">
        <f t="shared" si="337"/>
        <v>21810388.500000004</v>
      </c>
      <c r="CG246" s="113">
        <f t="shared" si="337"/>
        <v>2251875.6599999997</v>
      </c>
      <c r="CH246" s="113">
        <f t="shared" si="337"/>
        <v>19473270.650000002</v>
      </c>
      <c r="CI246" s="113">
        <f>SUM(CI5:CI244)</f>
        <v>56943.7</v>
      </c>
      <c r="CJ246" s="113">
        <f t="shared" ref="CJ246:EC246" si="338">SUM(CJ6:CJ245)</f>
        <v>5951</v>
      </c>
      <c r="CK246" s="113">
        <f t="shared" si="338"/>
        <v>22347.490000000005</v>
      </c>
      <c r="CL246" s="113">
        <f t="shared" si="338"/>
        <v>749293.75000000012</v>
      </c>
      <c r="CM246" s="113">
        <f t="shared" si="338"/>
        <v>747127.08000000007</v>
      </c>
      <c r="CN246" s="113">
        <f t="shared" si="338"/>
        <v>2166.67</v>
      </c>
      <c r="CO246" s="113">
        <f t="shared" si="338"/>
        <v>94330.83</v>
      </c>
      <c r="CP246" s="113">
        <f t="shared" si="338"/>
        <v>698944.18</v>
      </c>
      <c r="CQ246" s="113">
        <f t="shared" si="338"/>
        <v>67176.070000000007</v>
      </c>
      <c r="CR246" s="113">
        <f t="shared" si="338"/>
        <v>113163.94</v>
      </c>
      <c r="CS246" s="113">
        <f t="shared" si="338"/>
        <v>109018.99999999999</v>
      </c>
      <c r="CT246" s="113">
        <f t="shared" si="338"/>
        <v>14004.67</v>
      </c>
      <c r="CU246" s="113">
        <f t="shared" si="338"/>
        <v>25627.82</v>
      </c>
      <c r="CV246" s="113">
        <f t="shared" si="338"/>
        <v>69386.510000000009</v>
      </c>
      <c r="CW246" s="113">
        <f t="shared" si="338"/>
        <v>6065653.6000000006</v>
      </c>
      <c r="CX246" s="113">
        <f t="shared" si="338"/>
        <v>5908653.6000000006</v>
      </c>
      <c r="CY246" s="113">
        <f t="shared" si="338"/>
        <v>157000</v>
      </c>
      <c r="CZ246" s="113">
        <f t="shared" si="338"/>
        <v>165544.43</v>
      </c>
      <c r="DA246" s="113">
        <f t="shared" si="338"/>
        <v>60263.02</v>
      </c>
      <c r="DB246" s="113">
        <f t="shared" si="338"/>
        <v>807441.65</v>
      </c>
      <c r="DC246" s="113">
        <f t="shared" si="338"/>
        <v>490524.32000000059</v>
      </c>
      <c r="DD246" s="113">
        <f t="shared" si="338"/>
        <v>108202546.06290086</v>
      </c>
      <c r="DE246" s="113">
        <f t="shared" si="338"/>
        <v>87449469.65290086</v>
      </c>
      <c r="DF246" s="113">
        <f t="shared" si="338"/>
        <v>163692.6099999999</v>
      </c>
      <c r="DG246" s="113">
        <f t="shared" si="338"/>
        <v>74992.610000000059</v>
      </c>
      <c r="DH246" s="113">
        <f t="shared" si="338"/>
        <v>88699.999999999985</v>
      </c>
      <c r="DI246" s="113">
        <f t="shared" si="338"/>
        <v>3197728.510000003</v>
      </c>
      <c r="DJ246" s="113">
        <f t="shared" si="338"/>
        <v>78624</v>
      </c>
      <c r="DK246" s="113">
        <f t="shared" si="338"/>
        <v>150850</v>
      </c>
      <c r="DL246" s="113">
        <f t="shared" si="338"/>
        <v>81681.37</v>
      </c>
      <c r="DM246" s="113">
        <f t="shared" si="338"/>
        <v>16909999.920000006</v>
      </c>
      <c r="DN246" s="113">
        <f t="shared" si="338"/>
        <v>17000</v>
      </c>
      <c r="DO246" s="113">
        <f t="shared" si="338"/>
        <v>151000.00000000006</v>
      </c>
      <c r="DP246" s="113">
        <f t="shared" si="338"/>
        <v>2500</v>
      </c>
      <c r="DQ246" s="113">
        <f t="shared" si="338"/>
        <v>80023618.460000038</v>
      </c>
      <c r="DR246" s="113">
        <f t="shared" si="338"/>
        <v>66263914.510000035</v>
      </c>
      <c r="DS246" s="113">
        <f t="shared" si="338"/>
        <v>21309986.590000018</v>
      </c>
      <c r="DT246" s="113">
        <f t="shared" si="338"/>
        <v>44953927.919999987</v>
      </c>
      <c r="DU246" s="113">
        <f t="shared" si="338"/>
        <v>11248558.750000006</v>
      </c>
      <c r="DV246" s="113">
        <f t="shared" si="338"/>
        <v>6678679.049999998</v>
      </c>
      <c r="DW246" s="113">
        <f t="shared" si="338"/>
        <v>4569879.7000000011</v>
      </c>
      <c r="DX246" s="113">
        <f t="shared" si="338"/>
        <v>946900.0000000007</v>
      </c>
      <c r="DY246" s="113">
        <f t="shared" si="338"/>
        <v>557600.00000000035</v>
      </c>
      <c r="DZ246" s="113">
        <f t="shared" si="338"/>
        <v>389300.00000000006</v>
      </c>
      <c r="EA246" s="113">
        <f t="shared" si="338"/>
        <v>748944.00000000035</v>
      </c>
      <c r="EB246" s="113">
        <f t="shared" si="338"/>
        <v>59113.60000000002</v>
      </c>
      <c r="EC246" s="113">
        <f t="shared" si="338"/>
        <v>756187.6</v>
      </c>
      <c r="ED246" s="113">
        <f>SUM(ED6:ED245)</f>
        <v>13613688.670000004</v>
      </c>
      <c r="EE246" s="113">
        <f>SUM(EE6:EE245)</f>
        <v>97715975.290000036</v>
      </c>
      <c r="EF246" s="113">
        <f t="shared" ref="EF246:EM246" si="339">SUM(EF6:EF245)</f>
        <v>43586626.662000015</v>
      </c>
      <c r="EG246" s="113">
        <f t="shared" si="339"/>
        <v>37129348.638000004</v>
      </c>
      <c r="EH246" s="113">
        <f t="shared" si="339"/>
        <v>16999999.99000001</v>
      </c>
      <c r="EI246" s="113">
        <f t="shared" si="339"/>
        <v>27303116.479999993</v>
      </c>
      <c r="EJ246" s="113">
        <f t="shared" si="339"/>
        <v>22996593.260000005</v>
      </c>
      <c r="EK246" s="113">
        <f t="shared" si="339"/>
        <v>68085.379999999976</v>
      </c>
      <c r="EL246" s="113">
        <f t="shared" si="339"/>
        <v>4238437.8400000008</v>
      </c>
      <c r="EM246" s="113">
        <f t="shared" si="339"/>
        <v>887895.00000000093</v>
      </c>
      <c r="EQ246" s="117">
        <f>SUM(EQ6:EQ245)</f>
        <v>1055677.1486666664</v>
      </c>
      <c r="ER246" s="117"/>
      <c r="ES246" s="117">
        <f>SUM(ES6:ES245)</f>
        <v>1055677.1486666664</v>
      </c>
      <c r="ET246" s="117"/>
      <c r="EU246" s="117">
        <f>SUM(EU6:EU245)</f>
        <v>718137.40733333305</v>
      </c>
      <c r="EV246" s="108">
        <f>SUM(EV6:EV245)</f>
        <v>1069874.3269999998</v>
      </c>
      <c r="EW246" s="108">
        <f t="shared" ref="EW246:FI246" si="340">SUM(EW6:EW245)</f>
        <v>1069874.3269999998</v>
      </c>
      <c r="EX246" s="108">
        <f t="shared" si="340"/>
        <v>1072143.5369999998</v>
      </c>
      <c r="EY246" s="108">
        <f t="shared" si="340"/>
        <v>1068269.9369999997</v>
      </c>
      <c r="EZ246" s="108">
        <f t="shared" si="340"/>
        <v>1055783.4469999997</v>
      </c>
      <c r="FA246" s="108">
        <f t="shared" si="340"/>
        <v>1055783.4469999997</v>
      </c>
      <c r="FB246" s="108">
        <f t="shared" si="340"/>
        <v>1055783.4469999997</v>
      </c>
      <c r="FC246" s="108">
        <f t="shared" si="340"/>
        <v>1055783.4469999997</v>
      </c>
      <c r="FD246" s="108">
        <f t="shared" si="340"/>
        <v>1045201.8469999996</v>
      </c>
      <c r="FE246" s="108">
        <f t="shared" si="340"/>
        <v>1045008.8469999996</v>
      </c>
      <c r="FF246" s="108">
        <f t="shared" si="340"/>
        <v>1045008.8469999996</v>
      </c>
      <c r="FG246" s="108">
        <f t="shared" si="340"/>
        <v>1045008.8469999996</v>
      </c>
      <c r="FH246" s="108">
        <f t="shared" si="340"/>
        <v>1056960.3586666663</v>
      </c>
      <c r="FI246" s="108">
        <f t="shared" si="340"/>
        <v>748452.88533333305</v>
      </c>
    </row>
    <row r="247" spans="1:165" s="2" customFormat="1" ht="12" hidden="1" customHeight="1" outlineLevel="1" x14ac:dyDescent="0.25">
      <c r="A247" s="301" t="s">
        <v>927</v>
      </c>
      <c r="B247" s="301"/>
      <c r="C247" s="3"/>
      <c r="D247" s="9"/>
      <c r="E247" s="9"/>
      <c r="F247" s="9"/>
      <c r="G247" s="9"/>
      <c r="H247" s="9"/>
      <c r="I247" s="9"/>
      <c r="J247" s="3"/>
      <c r="K247" s="3"/>
      <c r="L247" s="3"/>
      <c r="M247" s="3"/>
      <c r="N247" s="3"/>
      <c r="O247" s="3"/>
      <c r="P247" s="3"/>
      <c r="Q247" s="3"/>
      <c r="R247" s="3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G247" s="138">
        <f>SUMIF('26'!$J:$J,$BG$4,'26'!$E:$E)</f>
        <v>5462483.7999999998</v>
      </c>
      <c r="BH247" s="138">
        <f>SUMIF('25'!$J:$J,$BF$3,'25'!$E:$E)</f>
        <v>908419.29</v>
      </c>
      <c r="BI247" s="138">
        <f>SUMIF('20.01'!$K:$K,$BF$3,'20.01'!$E:$E)</f>
        <v>324047.92000000004</v>
      </c>
      <c r="BJ247" s="138">
        <f>SUM(BJ251:BJ256)</f>
        <v>2437938.9400000004</v>
      </c>
      <c r="BK247" s="138">
        <f>BK246</f>
        <v>12660639.33</v>
      </c>
      <c r="BL247" s="62"/>
      <c r="BM247" s="138">
        <f>BM246</f>
        <v>58307.25</v>
      </c>
      <c r="BN247" s="138">
        <f t="shared" ref="BN247:BQ247" si="341">BN246</f>
        <v>1577831.0699999998</v>
      </c>
      <c r="BO247" s="138">
        <f t="shared" si="341"/>
        <v>4354.6400000000003</v>
      </c>
      <c r="BP247" s="138">
        <f t="shared" si="341"/>
        <v>41017.4</v>
      </c>
      <c r="BQ247" s="138">
        <f t="shared" si="341"/>
        <v>14351.2</v>
      </c>
      <c r="BR247" s="138">
        <f>BR246</f>
        <v>75980.02</v>
      </c>
      <c r="BS247" s="138">
        <f>BS246</f>
        <v>744898.74</v>
      </c>
      <c r="BT247" s="138">
        <f>BT246</f>
        <v>613612.16</v>
      </c>
      <c r="BU247" s="62"/>
      <c r="BV247" s="138">
        <f>BV246</f>
        <v>1336281.67</v>
      </c>
      <c r="BW247" s="138">
        <f>BW246</f>
        <v>390100.81000000006</v>
      </c>
      <c r="BX247" s="138">
        <f>BX246</f>
        <v>653400.2899999998</v>
      </c>
      <c r="BY247" s="62"/>
      <c r="BZ247" s="138">
        <f>BZ246</f>
        <v>88713.08</v>
      </c>
      <c r="CA247" s="138">
        <f>CA246</f>
        <v>581759.98</v>
      </c>
      <c r="CB247" s="138">
        <f>CB246</f>
        <v>2097592.13</v>
      </c>
      <c r="CC247" s="62"/>
      <c r="CD247" s="138">
        <f>CD246-CD248</f>
        <v>147358.33000000002</v>
      </c>
      <c r="CE247" s="138">
        <f>CE246</f>
        <v>101139.21</v>
      </c>
      <c r="CF247" s="62"/>
      <c r="CG247" s="138">
        <f>CG246</f>
        <v>2251875.6599999997</v>
      </c>
      <c r="CH247" s="138">
        <f>CH246</f>
        <v>19473270.650000002</v>
      </c>
      <c r="CI247" s="138">
        <f>CI246</f>
        <v>56943.7</v>
      </c>
      <c r="CJ247" s="138">
        <f>CJ246</f>
        <v>5951</v>
      </c>
      <c r="CK247" s="138">
        <f>CK246</f>
        <v>22347.490000000005</v>
      </c>
      <c r="CL247" s="62"/>
      <c r="CM247" s="138">
        <f t="shared" ref="CM247:CR247" si="342">CM246</f>
        <v>747127.08000000007</v>
      </c>
      <c r="CN247" s="138">
        <f t="shared" si="342"/>
        <v>2166.67</v>
      </c>
      <c r="CO247" s="138">
        <f t="shared" si="342"/>
        <v>94330.83</v>
      </c>
      <c r="CP247" s="138">
        <f t="shared" si="342"/>
        <v>698944.18</v>
      </c>
      <c r="CQ247" s="138">
        <f t="shared" si="342"/>
        <v>67176.070000000007</v>
      </c>
      <c r="CR247" s="138">
        <f t="shared" si="342"/>
        <v>113163.94</v>
      </c>
      <c r="CS247" s="62"/>
      <c r="CT247" s="138">
        <f>CT246</f>
        <v>14004.67</v>
      </c>
      <c r="CU247" s="138">
        <f>CU246</f>
        <v>25627.82</v>
      </c>
      <c r="CV247" s="138">
        <f>CV246</f>
        <v>69386.510000000009</v>
      </c>
      <c r="CW247" s="62"/>
      <c r="CX247" s="138">
        <f>CX246</f>
        <v>5908653.6000000006</v>
      </c>
      <c r="CY247" s="138">
        <f>CY246</f>
        <v>157000</v>
      </c>
      <c r="CZ247" s="138">
        <f>CZ246</f>
        <v>165544.43</v>
      </c>
      <c r="DA247" s="138">
        <f>DA246</f>
        <v>60263.02</v>
      </c>
      <c r="DB247" s="138">
        <f>DB246</f>
        <v>807441.65</v>
      </c>
      <c r="DC247" s="138">
        <f>SUMIF('20.01'!$J:$J,$DC$3,'20.01'!$E:$E)</f>
        <v>490524.32</v>
      </c>
      <c r="DE247" s="138">
        <f>SUMIF('25'!$K:$K,$DE$3,'25'!$E:$E)</f>
        <v>3932966.7100000004</v>
      </c>
      <c r="DF247" s="1"/>
      <c r="DG247" s="138">
        <f>SUMIF('25'!$K:$K,$DG$4,'25'!$E:$E)</f>
        <v>56041.85</v>
      </c>
      <c r="DH247" s="138">
        <f>SUMIF('26'!$K:$K,$DH$4,'26'!$E:$E)</f>
        <v>88700</v>
      </c>
      <c r="DI247" s="138">
        <f>DI246-DI248</f>
        <v>3092695.180000003</v>
      </c>
      <c r="DJ247" s="138">
        <f>DJ246</f>
        <v>78624</v>
      </c>
      <c r="DK247" s="138">
        <f>SUMIF('20.01'!$AU:$AU,$DK$3,'20.01'!$E:$E)</f>
        <v>150850</v>
      </c>
      <c r="DL247" s="138">
        <f>DL246</f>
        <v>81681.37</v>
      </c>
      <c r="DM247" s="138">
        <f>SUMIF('20.01'!$AU:$AU,$DM$3,'20.01'!$E:$E)</f>
        <v>16909999.920000002</v>
      </c>
      <c r="DN247" s="138">
        <f>DN246</f>
        <v>17000</v>
      </c>
      <c r="DO247" s="138">
        <f>SUMIF('20.01'!$BB:$BB,$DO$3,'20.01'!$E:$E)</f>
        <v>151000</v>
      </c>
      <c r="DP247" s="138">
        <f>DP246</f>
        <v>2500</v>
      </c>
      <c r="DS247" s="138">
        <f>SUMIF('20.01'!$BC:$BC,$DS$4,'20.01'!$E:$E)</f>
        <v>21309986.59</v>
      </c>
      <c r="DT247" s="138">
        <f>SUMIF('26'!$L:$L,$DT$4,'26'!$E:$E)</f>
        <v>44953927.920000017</v>
      </c>
      <c r="DU247" s="1"/>
      <c r="DV247" s="138">
        <f>SUMIF('25'!$L:$L,$DV$4,'25'!$E:$E)</f>
        <v>5751597.1799999997</v>
      </c>
      <c r="DW247" s="138">
        <f>SUMIF('26'!$L:$L,$DW$4,'26'!$E:$E)</f>
        <v>4569879.6999999993</v>
      </c>
      <c r="DX247" s="1"/>
      <c r="DY247" s="138">
        <f>SUMIF('20.01'!$BC:$BC,$DY$4,'20.01'!$E:$E)</f>
        <v>557600</v>
      </c>
      <c r="DZ247" s="138">
        <f>SUMIF('26'!$L:$L,$DZ$4,'26'!$E:$E)</f>
        <v>389300</v>
      </c>
      <c r="EA247" s="138">
        <f>SUMIF('20.01'!$BC:$BC,$EA$3,'20.01'!$E:$E)</f>
        <v>748944</v>
      </c>
      <c r="EB247" s="138">
        <f>SUMIF('20.01'!$BC:$BC,$EB$3,'20.01'!$E:$E)</f>
        <v>59113.599999999999</v>
      </c>
      <c r="EC247" s="138">
        <f>SUMIF('20.01'!$BC:$BC,$EC$3,'20.01'!$E:$E)</f>
        <v>756187.6</v>
      </c>
      <c r="ED247" s="138">
        <f>SUMIF('20.01'!$BC:$BC,$ED$2,'20.01'!$E:$E)</f>
        <v>13613688.67</v>
      </c>
      <c r="EE247" s="108"/>
      <c r="EF247" s="302">
        <f>SUMIF('20.01'!$BD:$BD,$EE$2,'20.01'!$E:$E)</f>
        <v>80715975.299999997</v>
      </c>
      <c r="EG247" s="302"/>
      <c r="EH247" s="138">
        <f>SUMIF('20.01'!$BD:$BD,$EH$3,'20.01'!$E:$E)</f>
        <v>16999999.989999998</v>
      </c>
      <c r="EI247" s="116"/>
      <c r="EJ247" s="138">
        <f>SUMIF('20.01'!$BE:$BE,$EJ$3,'20.01'!$E:$E)</f>
        <v>22996593.260000002</v>
      </c>
      <c r="EK247" s="138">
        <f>SUMIF('25'!$M:$M,$EK$3,'25'!$E:$E)</f>
        <v>68085.38</v>
      </c>
      <c r="EL247" s="137">
        <f>EL246</f>
        <v>4238437.8400000008</v>
      </c>
      <c r="EM247" s="138">
        <f>EM246</f>
        <v>887895.00000000093</v>
      </c>
      <c r="EQ247" s="118">
        <v>0.54</v>
      </c>
      <c r="ES247" s="118">
        <v>0.46</v>
      </c>
      <c r="EV247" s="130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</row>
    <row r="248" spans="1:165" s="2" customFormat="1" ht="12" hidden="1" customHeight="1" outlineLevel="1" x14ac:dyDescent="0.25">
      <c r="A248" s="9"/>
      <c r="B248" s="9"/>
      <c r="C248" s="3"/>
      <c r="D248" s="9"/>
      <c r="E248" s="9"/>
      <c r="F248" s="9"/>
      <c r="G248" s="9"/>
      <c r="H248" s="9"/>
      <c r="I248" s="9"/>
      <c r="J248" s="3"/>
      <c r="K248" s="3"/>
      <c r="L248" s="3"/>
      <c r="M248" s="3"/>
      <c r="N248" s="3"/>
      <c r="O248" s="3"/>
      <c r="P248" s="3"/>
      <c r="Q248" s="3"/>
      <c r="R248" s="3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CD248" s="138">
        <f>SUMIF('20.01'!$Z:$Z,$CD$4,'20.01'!$E:$E)</f>
        <v>47666.67</v>
      </c>
      <c r="DE248" s="138">
        <f>SUMIF('20.01'!$AU:$AU,$DE$3,'20.01'!$E:$E)</f>
        <v>16277648.940000001</v>
      </c>
      <c r="DF248" s="1"/>
      <c r="DG248" s="138">
        <f>SUMIF('20.01'!$AU:$AU,$DG$4,'20.01'!$E:$E)</f>
        <v>18950.759999999998</v>
      </c>
      <c r="DH248" s="135"/>
      <c r="DI248" s="138">
        <f>SUMIF('20.01'!$AZ:$AZ,$DI$3,'20.01'!$E:$E)</f>
        <v>105033.33</v>
      </c>
      <c r="DJ248" s="108"/>
      <c r="DK248" s="108"/>
      <c r="DV248" s="138">
        <f>SUMIF('20.01'!$BC:$BC,$DV$4,'20.01'!$E:$E)</f>
        <v>927081.87</v>
      </c>
      <c r="DW248" s="1"/>
    </row>
    <row r="249" spans="1:165" s="2" customFormat="1" ht="12" hidden="1" customHeight="1" outlineLevel="1" x14ac:dyDescent="0.25">
      <c r="A249" s="9"/>
      <c r="B249" s="9"/>
      <c r="C249" s="3"/>
      <c r="D249" s="9"/>
      <c r="E249" s="9"/>
      <c r="F249" s="9"/>
      <c r="G249" s="9"/>
      <c r="H249" s="9"/>
      <c r="I249" s="9"/>
      <c r="J249" s="3"/>
      <c r="K249" s="3"/>
      <c r="L249" s="3"/>
      <c r="M249" s="3"/>
      <c r="N249" s="3"/>
      <c r="O249" s="3"/>
      <c r="P249" s="3"/>
      <c r="Q249" s="3"/>
      <c r="R249" s="3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G249" s="135">
        <f>$BG$247/$FH$246</f>
        <v>5.1681065947362592</v>
      </c>
      <c r="BH249" s="135">
        <f>$BH$247/$FH$246</f>
        <v>0.85946391702518743</v>
      </c>
      <c r="BI249" s="135">
        <f>$BI$247/$FH$246</f>
        <v>0.30658474307284317</v>
      </c>
      <c r="BJ249" s="119"/>
      <c r="BK249" s="119"/>
      <c r="CD249" s="135">
        <f>$CD$248/SUM($FH$55,$FH$90,$FH$91,$FH$97,$FH$193)</f>
        <v>1.9513368020730564</v>
      </c>
      <c r="DC249" s="135">
        <f>$DC$247/$FI$246</f>
        <v>0.65538436635398734</v>
      </c>
      <c r="DE249" s="135">
        <f>$DE$247/$FH$246</f>
        <v>3.7210162876508979</v>
      </c>
      <c r="DF249" s="135"/>
      <c r="DG249" s="135">
        <f>$DG$247/$FH$246</f>
        <v>5.3021714145169679E-2</v>
      </c>
      <c r="DH249" s="135">
        <f>$DH$247/$FH$246</f>
        <v>8.3919892806474994E-2</v>
      </c>
      <c r="DI249" s="135">
        <f>$DI$248/$FH$246</f>
        <v>9.9373007832098251E-2</v>
      </c>
      <c r="DJ249" s="135"/>
      <c r="DK249" s="135">
        <f>$DK$247/$FH$246</f>
        <v>0.14272058432758458</v>
      </c>
      <c r="DL249" s="135"/>
      <c r="DM249" s="135">
        <f>$DM$247/$FH$246</f>
        <v>15.998707786289751</v>
      </c>
      <c r="DN249" s="135"/>
      <c r="DO249" s="135">
        <f>$DO$247/$FH$246</f>
        <v>0.14286250071902734</v>
      </c>
      <c r="DS249" s="135">
        <f>$DS$247/$FH$246</f>
        <v>20.161575990306872</v>
      </c>
      <c r="DT249" s="135">
        <f>$DT$247/$FH$246</f>
        <v>42.531328210556985</v>
      </c>
      <c r="DU249" s="135"/>
      <c r="DV249" s="135">
        <f>($DV$247+$DV$248)/$FH$246</f>
        <v>6.3187602025349516</v>
      </c>
      <c r="DW249" s="135">
        <f>$DW$247/$FH$246</f>
        <v>4.3236055756762797</v>
      </c>
      <c r="DX249" s="135"/>
      <c r="DY249" s="135">
        <f>$DY$247/$FH$246</f>
        <v>0.52755053245648764</v>
      </c>
      <c r="DZ249" s="135">
        <f>$DZ$247/$FH$246</f>
        <v>0.36832034125773072</v>
      </c>
      <c r="EA249" s="135">
        <f>$EA$247/$FH$246</f>
        <v>0.70858286581795504</v>
      </c>
      <c r="EB249" s="135">
        <f>$EB$247/$FH$246</f>
        <v>5.5927925314597969E-2</v>
      </c>
      <c r="EC249" s="135">
        <f>$EC$247/$FH$246</f>
        <v>0.71543610297165261</v>
      </c>
      <c r="ED249" s="135">
        <f>$ED$247/$FH$246</f>
        <v>12.880037135142313</v>
      </c>
    </row>
    <row r="250" spans="1:165" ht="12" hidden="1" customHeight="1" outlineLevel="1" x14ac:dyDescent="0.25">
      <c r="B250" s="114"/>
      <c r="BD250" s="2"/>
      <c r="BE250" s="2"/>
      <c r="BH250" s="119"/>
      <c r="BI250" s="119"/>
      <c r="BJ250" s="119"/>
      <c r="BK250" s="119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E250" s="135">
        <f>$DE$248/$FH$246</f>
        <v>15.400434658243872</v>
      </c>
      <c r="DF250" s="135"/>
      <c r="DG250" s="135">
        <f>$DG$248/$FH$246</f>
        <v>1.7929489828649763E-2</v>
      </c>
      <c r="DH250" s="135"/>
      <c r="DI250" s="135"/>
      <c r="DJ250" s="135"/>
      <c r="DK250" s="135"/>
      <c r="DL250" s="135"/>
      <c r="DM250" s="135"/>
      <c r="DN250" s="135"/>
      <c r="DO250" s="135"/>
      <c r="EK250" s="114"/>
    </row>
    <row r="251" spans="1:165" ht="12" hidden="1" customHeight="1" outlineLevel="1" x14ac:dyDescent="0.25">
      <c r="B251" s="114"/>
      <c r="BH251" s="127">
        <v>508003.81</v>
      </c>
      <c r="BI251" s="123" t="s">
        <v>494</v>
      </c>
      <c r="BJ251" s="138">
        <f>SUMIF('20.01'!$K:$K,$BI$251,'20.01'!$E:$E)</f>
        <v>846002.91</v>
      </c>
      <c r="BK251" s="119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C251" s="127">
        <v>508003.81</v>
      </c>
      <c r="DD251" s="123" t="s">
        <v>494</v>
      </c>
      <c r="DE251" s="138">
        <f>SUMIF('25'!$K:$K,$DD$251,'25'!$E:$E)+SUMIF('20.01'!$AV:$AV,$DD$251,'20.01'!$E:$E)</f>
        <v>25790515.84</v>
      </c>
    </row>
    <row r="252" spans="1:165" ht="12" hidden="1" customHeight="1" outlineLevel="1" x14ac:dyDescent="0.25">
      <c r="BH252" s="127">
        <v>29403.74</v>
      </c>
      <c r="BI252" s="123" t="s">
        <v>456</v>
      </c>
      <c r="BJ252" s="138">
        <f>SUMIF('20.01'!$K:$K,$BI$252,'20.01'!$E:$E)</f>
        <v>65956.58</v>
      </c>
      <c r="BK252" s="119"/>
      <c r="DC252" s="127">
        <v>29403.74</v>
      </c>
      <c r="DD252" s="123" t="s">
        <v>456</v>
      </c>
      <c r="DE252" s="138">
        <f>SUMIF('25'!$K:$K,$DD$252,'25'!$E:$E)+SUMIF('20.01'!$AV:$AV,$DD$252,'20.01'!$E:$E)</f>
        <v>3441397.62</v>
      </c>
    </row>
    <row r="253" spans="1:165" ht="12" hidden="1" customHeight="1" outlineLevel="1" x14ac:dyDescent="0.25">
      <c r="BH253" s="108">
        <v>96117.32</v>
      </c>
      <c r="BI253" s="123" t="s">
        <v>453</v>
      </c>
      <c r="BJ253" s="138">
        <f>SUMIF('20.01'!$K:$K,$BI$253,'20.01'!$E:$E)</f>
        <v>116132.93999999999</v>
      </c>
      <c r="BK253" s="119"/>
      <c r="DC253" s="108">
        <v>96117.32</v>
      </c>
      <c r="DD253" s="123" t="s">
        <v>453</v>
      </c>
      <c r="DE253" s="138">
        <f>SUMIF('25'!$K:$K,$DD$253,'25'!$E:$E)+SUMIF('20.01'!$AV:$AV,$DD$253,'20.01'!$E:$E)</f>
        <v>4239157.62</v>
      </c>
    </row>
    <row r="254" spans="1:165" ht="12" hidden="1" customHeight="1" outlineLevel="1" x14ac:dyDescent="0.25">
      <c r="B254" s="114"/>
      <c r="BH254" s="108">
        <v>272809.49</v>
      </c>
      <c r="BI254" s="123" t="s">
        <v>493</v>
      </c>
      <c r="BJ254" s="138">
        <f>SUMIF('20.01'!$K:$K,$BI$254,'20.01'!$E:$E)</f>
        <v>1027171.3200000003</v>
      </c>
      <c r="BK254" s="119"/>
      <c r="DC254" s="108">
        <v>272809.49</v>
      </c>
      <c r="DD254" s="123" t="s">
        <v>493</v>
      </c>
      <c r="DE254" s="138">
        <f>SUMIF('25'!$K:$K,$DD$254,'25'!$E:$E)+SUMIF('20.01'!$AV:$AV,$DD$254,'20.01'!$E:$E)</f>
        <v>19357770.079999998</v>
      </c>
    </row>
    <row r="255" spans="1:165" ht="12" hidden="1" customHeight="1" outlineLevel="1" x14ac:dyDescent="0.25">
      <c r="BH255" s="108">
        <v>148653.66</v>
      </c>
      <c r="BI255" s="123" t="s">
        <v>496</v>
      </c>
      <c r="BJ255" s="138">
        <f>SUMIF('20.01'!$K:$K,$BI$255,'20.01'!$E:$E)</f>
        <v>374442.53</v>
      </c>
      <c r="BK255" s="119"/>
      <c r="DC255" s="108">
        <v>148653.66</v>
      </c>
      <c r="DD255" s="123" t="s">
        <v>496</v>
      </c>
      <c r="DE255" s="138">
        <f>SUMIF('25'!$K:$K,$DD$255,'25'!$E:$E)+SUMIF('20.01'!$AV:$AV,$DD$255,'20.01'!$E:$E)</f>
        <v>13546001.550000001</v>
      </c>
    </row>
    <row r="256" spans="1:165" ht="12" hidden="1" customHeight="1" outlineLevel="1" x14ac:dyDescent="0.25">
      <c r="B256" s="136"/>
      <c r="BH256" s="108">
        <v>1972.3340000000001</v>
      </c>
      <c r="BI256" s="123" t="s">
        <v>495</v>
      </c>
      <c r="BJ256" s="138">
        <f>SUMIF('20.01'!$K:$K,$BI$256,'20.01'!$E:$E)</f>
        <v>8232.66</v>
      </c>
      <c r="BK256" s="119"/>
      <c r="DC256" s="108">
        <v>1972.3340000000001</v>
      </c>
      <c r="DD256" s="123" t="s">
        <v>495</v>
      </c>
      <c r="DE256" s="138">
        <f>SUMIF('25'!$K:$K,$DD$256,'25'!$E:$E)+SUMIF('20.01'!$AV:$AV,$DD$256,'20.01'!$E:$E)</f>
        <v>864010.44</v>
      </c>
    </row>
    <row r="257" spans="2:71" ht="12" hidden="1" customHeight="1" outlineLevel="1" x14ac:dyDescent="0.25">
      <c r="B257" s="136"/>
      <c r="BE257" s="108"/>
      <c r="BH257" s="119"/>
      <c r="BI257" s="123" t="s">
        <v>494</v>
      </c>
      <c r="BJ257" s="135">
        <f>$BJ$251/$BH$251</f>
        <v>1.665347568948351</v>
      </c>
      <c r="BK257" s="119"/>
    </row>
    <row r="258" spans="2:71" ht="12" hidden="1" customHeight="1" outlineLevel="1" x14ac:dyDescent="0.25">
      <c r="B258" s="114"/>
      <c r="BH258" s="119"/>
      <c r="BI258" s="123" t="s">
        <v>456</v>
      </c>
      <c r="BJ258" s="135">
        <f>$BJ$252/$BH$252</f>
        <v>2.2431357371545251</v>
      </c>
      <c r="BK258" s="119"/>
    </row>
    <row r="259" spans="2:71" ht="12" hidden="1" customHeight="1" outlineLevel="1" x14ac:dyDescent="0.25">
      <c r="B259" s="114"/>
      <c r="BH259" s="119"/>
      <c r="BI259" s="123" t="s">
        <v>453</v>
      </c>
      <c r="BJ259" s="135">
        <f>$BJ$253/$BH$253</f>
        <v>1.2082415531352724</v>
      </c>
      <c r="BK259" s="119"/>
    </row>
    <row r="260" spans="2:71" ht="12" hidden="1" customHeight="1" outlineLevel="1" x14ac:dyDescent="0.25">
      <c r="B260" s="114"/>
      <c r="BH260" s="119"/>
      <c r="BI260" s="123" t="s">
        <v>493</v>
      </c>
      <c r="BJ260" s="135">
        <f>$BJ$254/$BH$254</f>
        <v>3.7651597823814718</v>
      </c>
      <c r="BK260" s="119"/>
    </row>
    <row r="261" spans="2:71" ht="12" hidden="1" customHeight="1" outlineLevel="1" x14ac:dyDescent="0.25">
      <c r="BH261" s="119"/>
      <c r="BI261" s="123" t="s">
        <v>496</v>
      </c>
      <c r="BJ261" s="135">
        <f>$BJ$255/$BH$255</f>
        <v>2.5188921012775602</v>
      </c>
      <c r="BK261" s="119"/>
    </row>
    <row r="262" spans="2:71" ht="12" hidden="1" customHeight="1" outlineLevel="1" x14ac:dyDescent="0.25">
      <c r="BH262" s="119"/>
      <c r="BI262" s="123" t="s">
        <v>495</v>
      </c>
      <c r="BJ262" s="135">
        <f>$BJ$256/$BH$256</f>
        <v>4.1740699090519149</v>
      </c>
      <c r="BK262" s="119"/>
    </row>
    <row r="263" spans="2:71" ht="12" customHeight="1" collapsed="1" x14ac:dyDescent="0.25">
      <c r="BH263" s="119"/>
      <c r="BI263" s="119"/>
      <c r="BJ263" s="119"/>
      <c r="BK263" s="119"/>
    </row>
    <row r="266" spans="2:71" ht="12" customHeight="1" x14ac:dyDescent="0.25">
      <c r="B266" s="114"/>
      <c r="BS266" s="114"/>
    </row>
    <row r="267" spans="2:71" ht="12" customHeight="1" x14ac:dyDescent="0.25">
      <c r="B267" s="114"/>
    </row>
    <row r="268" spans="2:71" ht="12" customHeight="1" x14ac:dyDescent="0.25">
      <c r="B268" s="114"/>
    </row>
    <row r="269" spans="2:71" ht="12" customHeight="1" x14ac:dyDescent="0.25">
      <c r="B269" s="114"/>
    </row>
    <row r="271" spans="2:71" ht="12" customHeight="1" x14ac:dyDescent="0.25">
      <c r="B271" s="114"/>
    </row>
    <row r="272" spans="2:71" ht="12" customHeight="1" x14ac:dyDescent="0.25">
      <c r="B272" s="114"/>
    </row>
    <row r="273" spans="2:2" ht="12" customHeight="1" x14ac:dyDescent="0.25">
      <c r="B273" s="114"/>
    </row>
    <row r="274" spans="2:2" ht="12" customHeight="1" x14ac:dyDescent="0.25">
      <c r="B274" s="114"/>
    </row>
    <row r="275" spans="2:2" ht="12" customHeight="1" x14ac:dyDescent="0.25">
      <c r="B275" s="114"/>
    </row>
    <row r="276" spans="2:2" ht="12" customHeight="1" x14ac:dyDescent="0.25">
      <c r="B276" s="136"/>
    </row>
    <row r="277" spans="2:2" ht="12" customHeight="1" x14ac:dyDescent="0.25">
      <c r="B277" s="114"/>
    </row>
    <row r="278" spans="2:2" ht="12" customHeight="1" x14ac:dyDescent="0.25">
      <c r="B278" s="114"/>
    </row>
    <row r="279" spans="2:2" ht="12" customHeight="1" x14ac:dyDescent="0.25">
      <c r="B279" s="114"/>
    </row>
    <row r="280" spans="2:2" ht="12" customHeight="1" x14ac:dyDescent="0.25">
      <c r="B280" s="114"/>
    </row>
  </sheetData>
  <autoFilter ref="A5:FI5"/>
  <mergeCells count="178">
    <mergeCell ref="FI2:FI5"/>
    <mergeCell ref="A247:B247"/>
    <mergeCell ref="EF247:EG247"/>
    <mergeCell ref="CK4:CK5"/>
    <mergeCell ref="CM4:CM5"/>
    <mergeCell ref="CN4:CN5"/>
    <mergeCell ref="CT4:CT5"/>
    <mergeCell ref="CU4:CU5"/>
    <mergeCell ref="CV4:CV5"/>
    <mergeCell ref="BP4:BP5"/>
    <mergeCell ref="BQ4:BQ5"/>
    <mergeCell ref="BV4:BV5"/>
    <mergeCell ref="BW4:BW5"/>
    <mergeCell ref="BX4:BX5"/>
    <mergeCell ref="BZ4:BZ5"/>
    <mergeCell ref="DY4:DY5"/>
    <mergeCell ref="DZ4:DZ5"/>
    <mergeCell ref="DN3:DN5"/>
    <mergeCell ref="DO3:DO5"/>
    <mergeCell ref="DP3:DP5"/>
    <mergeCell ref="DR3:DR5"/>
    <mergeCell ref="DS3:DT3"/>
    <mergeCell ref="DU3:DU5"/>
    <mergeCell ref="DS4:DS5"/>
    <mergeCell ref="ET3:ET5"/>
    <mergeCell ref="EU3:EU5"/>
    <mergeCell ref="BG4:BG5"/>
    <mergeCell ref="BH4:BH5"/>
    <mergeCell ref="BI4:BI5"/>
    <mergeCell ref="BJ4:BJ5"/>
    <mergeCell ref="BK4:BK5"/>
    <mergeCell ref="BM4:BM5"/>
    <mergeCell ref="BN4:BN5"/>
    <mergeCell ref="BO4:BO5"/>
    <mergeCell ref="EK3:EK5"/>
    <mergeCell ref="EL3:EL5"/>
    <mergeCell ref="EP3:EP5"/>
    <mergeCell ref="EQ3:EQ5"/>
    <mergeCell ref="ER3:ER5"/>
    <mergeCell ref="ES3:ES5"/>
    <mergeCell ref="DV3:DW3"/>
    <mergeCell ref="DX3:DX5"/>
    <mergeCell ref="DY3:DZ3"/>
    <mergeCell ref="EA3:EA5"/>
    <mergeCell ref="EB3:EB5"/>
    <mergeCell ref="EC3:EC5"/>
    <mergeCell ref="DV4:DV5"/>
    <mergeCell ref="DW4:DW5"/>
    <mergeCell ref="DG3:DH3"/>
    <mergeCell ref="DI3:DI5"/>
    <mergeCell ref="DJ3:DJ5"/>
    <mergeCell ref="DK3:DK5"/>
    <mergeCell ref="DL3:DL5"/>
    <mergeCell ref="DM3:DM5"/>
    <mergeCell ref="DG4:DG5"/>
    <mergeCell ref="DH4:DH5"/>
    <mergeCell ref="DT4:DT5"/>
    <mergeCell ref="CZ3:CZ5"/>
    <mergeCell ref="DA3:DA5"/>
    <mergeCell ref="DB3:DB5"/>
    <mergeCell ref="DC3:DC5"/>
    <mergeCell ref="DE3:DE5"/>
    <mergeCell ref="DF3:DF5"/>
    <mergeCell ref="CA4:CA5"/>
    <mergeCell ref="CB4:CB5"/>
    <mergeCell ref="CD4:CD5"/>
    <mergeCell ref="CE4:CE5"/>
    <mergeCell ref="AN2:AR2"/>
    <mergeCell ref="AS2:AS246"/>
    <mergeCell ref="CM3:CN3"/>
    <mergeCell ref="CO3:CO5"/>
    <mergeCell ref="CP3:CP5"/>
    <mergeCell ref="CG4:CG5"/>
    <mergeCell ref="CH4:CH5"/>
    <mergeCell ref="CI4:CI5"/>
    <mergeCell ref="CJ4:CJ5"/>
    <mergeCell ref="EV2:FG4"/>
    <mergeCell ref="FH2:FH5"/>
    <mergeCell ref="EI2:EI5"/>
    <mergeCell ref="EJ2:EL2"/>
    <mergeCell ref="EM2:EM5"/>
    <mergeCell ref="EO2:EO5"/>
    <mergeCell ref="EJ3:EJ5"/>
    <mergeCell ref="AT2:AX2"/>
    <mergeCell ref="AY2:BC2"/>
    <mergeCell ref="BD2:BD246"/>
    <mergeCell ref="BE2:BE5"/>
    <mergeCell ref="AU3:AV3"/>
    <mergeCell ref="AW3:AW4"/>
    <mergeCell ref="AX3:AX4"/>
    <mergeCell ref="AY3:AY4"/>
    <mergeCell ref="AZ3:BA3"/>
    <mergeCell ref="BB3:BB4"/>
    <mergeCell ref="BC3:BC4"/>
    <mergeCell ref="BF3:BF5"/>
    <mergeCell ref="BG3:BK3"/>
    <mergeCell ref="BL3:BL5"/>
    <mergeCell ref="AT3:AT4"/>
    <mergeCell ref="CQ3:CQ5"/>
    <mergeCell ref="CR3:CR5"/>
    <mergeCell ref="EP2:EU2"/>
    <mergeCell ref="AH2:AH5"/>
    <mergeCell ref="AI2:AI5"/>
    <mergeCell ref="AA3:AA5"/>
    <mergeCell ref="AN3:AN4"/>
    <mergeCell ref="AO3:AP3"/>
    <mergeCell ref="AQ3:AQ4"/>
    <mergeCell ref="AR3:AR4"/>
    <mergeCell ref="AJ2:AJ5"/>
    <mergeCell ref="AK2:AK5"/>
    <mergeCell ref="AL2:AL5"/>
    <mergeCell ref="AM2:AM246"/>
    <mergeCell ref="AB2:AB5"/>
    <mergeCell ref="AC2:AC5"/>
    <mergeCell ref="AD2:AD5"/>
    <mergeCell ref="AE2:AE5"/>
    <mergeCell ref="EE2:EE5"/>
    <mergeCell ref="EF2:EH2"/>
    <mergeCell ref="AF2:AF5"/>
    <mergeCell ref="AG2:AG246"/>
    <mergeCell ref="BU3:BU5"/>
    <mergeCell ref="BV3:BX3"/>
    <mergeCell ref="BY3:BY5"/>
    <mergeCell ref="BZ3:CB3"/>
    <mergeCell ref="EF3:EF5"/>
    <mergeCell ref="EG3:EG5"/>
    <mergeCell ref="EH3:EH5"/>
    <mergeCell ref="BF2:DC2"/>
    <mergeCell ref="DD2:DD5"/>
    <mergeCell ref="DE2:DP2"/>
    <mergeCell ref="DQ2:DQ5"/>
    <mergeCell ref="DR2:EC2"/>
    <mergeCell ref="ED2:ED5"/>
    <mergeCell ref="BM3:BQ3"/>
    <mergeCell ref="BR3:BR5"/>
    <mergeCell ref="BS3:BS5"/>
    <mergeCell ref="BT3:BT5"/>
    <mergeCell ref="CS3:CS5"/>
    <mergeCell ref="CT3:CV3"/>
    <mergeCell ref="CW3:CW5"/>
    <mergeCell ref="CX3:CY3"/>
    <mergeCell ref="CX4:CX5"/>
    <mergeCell ref="CY4:CY5"/>
    <mergeCell ref="CF3:CF5"/>
    <mergeCell ref="CG3:CK3"/>
    <mergeCell ref="CL3:CL5"/>
    <mergeCell ref="CC3:CC5"/>
    <mergeCell ref="CD3:CE3"/>
    <mergeCell ref="J2:J5"/>
    <mergeCell ref="K2:R2"/>
    <mergeCell ref="S2:S5"/>
    <mergeCell ref="T2:AA2"/>
    <mergeCell ref="P3:P5"/>
    <mergeCell ref="Q3:Q5"/>
    <mergeCell ref="R3:R5"/>
    <mergeCell ref="T3:T5"/>
    <mergeCell ref="F3:F5"/>
    <mergeCell ref="G3:G5"/>
    <mergeCell ref="K3:K5"/>
    <mergeCell ref="L3:L5"/>
    <mergeCell ref="M3:M5"/>
    <mergeCell ref="N3:N5"/>
    <mergeCell ref="O3:O5"/>
    <mergeCell ref="U3:U5"/>
    <mergeCell ref="V3:V5"/>
    <mergeCell ref="W3:W5"/>
    <mergeCell ref="X3:X5"/>
    <mergeCell ref="Y3:Y5"/>
    <mergeCell ref="Z3:Z5"/>
    <mergeCell ref="A2:A5"/>
    <mergeCell ref="B2:B5"/>
    <mergeCell ref="C2:C5"/>
    <mergeCell ref="D2:D246"/>
    <mergeCell ref="E2:E5"/>
    <mergeCell ref="F2:G2"/>
    <mergeCell ref="A246:B246"/>
    <mergeCell ref="H2:H5"/>
    <mergeCell ref="I2:I5"/>
  </mergeCells>
  <pageMargins left="0.25" right="0.25" top="0.75" bottom="0.75" header="0.3" footer="0.3"/>
  <pageSetup paperSize="9" scale="2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6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H1"/>
    </sheetView>
  </sheetViews>
  <sheetFormatPr defaultColWidth="10.7109375" defaultRowHeight="12" customHeight="1" x14ac:dyDescent="0.25"/>
  <cols>
    <col min="1" max="2" width="30.7109375" style="4" customWidth="1"/>
    <col min="3" max="16384" width="10.7109375" style="4"/>
  </cols>
  <sheetData>
    <row r="1" spans="1:8" ht="12" customHeight="1" x14ac:dyDescent="0.25">
      <c r="A1" s="401" t="s">
        <v>372</v>
      </c>
      <c r="B1" s="401"/>
      <c r="C1" s="401"/>
      <c r="D1" s="401"/>
      <c r="E1" s="401"/>
      <c r="F1" s="401"/>
      <c r="G1" s="401"/>
      <c r="H1" s="401"/>
    </row>
    <row r="2" spans="1:8" ht="12" customHeight="1" x14ac:dyDescent="0.25">
      <c r="A2" s="402" t="s">
        <v>373</v>
      </c>
      <c r="B2" s="402"/>
      <c r="C2" s="402"/>
      <c r="D2" s="402"/>
      <c r="E2" s="402"/>
      <c r="F2" s="402"/>
      <c r="G2" s="402"/>
      <c r="H2" s="402"/>
    </row>
    <row r="3" spans="1:8" ht="12" customHeight="1" x14ac:dyDescent="0.25">
      <c r="A3" s="402" t="s">
        <v>374</v>
      </c>
      <c r="B3" s="402"/>
      <c r="C3" s="402"/>
      <c r="D3" s="402"/>
      <c r="E3" s="402"/>
      <c r="F3" s="402"/>
      <c r="G3" s="402"/>
      <c r="H3" s="402"/>
    </row>
    <row r="4" spans="1:8" ht="12" customHeight="1" x14ac:dyDescent="0.25">
      <c r="A4" s="5" t="s">
        <v>375</v>
      </c>
      <c r="B4" s="403" t="s">
        <v>376</v>
      </c>
      <c r="C4" s="403"/>
      <c r="D4" s="403"/>
      <c r="E4" s="403"/>
      <c r="F4" s="403"/>
      <c r="G4" s="403"/>
      <c r="H4" s="403"/>
    </row>
    <row r="5" spans="1:8" ht="50.1" customHeight="1" x14ac:dyDescent="0.25">
      <c r="A5" s="404" t="s">
        <v>233</v>
      </c>
      <c r="B5" s="405"/>
      <c r="C5" s="6" t="s">
        <v>377</v>
      </c>
      <c r="D5" s="6" t="s">
        <v>378</v>
      </c>
      <c r="E5" s="6" t="s">
        <v>379</v>
      </c>
      <c r="F5" s="6" t="s">
        <v>380</v>
      </c>
      <c r="G5" s="6" t="s">
        <v>381</v>
      </c>
      <c r="H5" s="6" t="s">
        <v>382</v>
      </c>
    </row>
    <row r="6" spans="1:8" ht="12" customHeight="1" x14ac:dyDescent="0.25">
      <c r="A6" s="406" t="s">
        <v>0</v>
      </c>
      <c r="B6" s="407"/>
      <c r="C6" s="7">
        <v>599.6</v>
      </c>
      <c r="D6" s="7">
        <v>647.79999999999995</v>
      </c>
      <c r="E6" s="7">
        <v>600</v>
      </c>
      <c r="F6" s="7">
        <v>47.8</v>
      </c>
      <c r="G6" s="7">
        <v>0</v>
      </c>
      <c r="H6" s="7">
        <v>47.8</v>
      </c>
    </row>
    <row r="7" spans="1:8" ht="12" customHeight="1" x14ac:dyDescent="0.25">
      <c r="A7" s="406" t="s">
        <v>1</v>
      </c>
      <c r="B7" s="407"/>
      <c r="C7" s="7">
        <v>464.76</v>
      </c>
      <c r="D7" s="7">
        <v>491.31</v>
      </c>
      <c r="E7" s="7">
        <v>432.01</v>
      </c>
      <c r="F7" s="7">
        <v>59.3</v>
      </c>
      <c r="G7" s="7">
        <v>0</v>
      </c>
      <c r="H7" s="7">
        <v>59.3</v>
      </c>
    </row>
    <row r="8" spans="1:8" ht="12" customHeight="1" x14ac:dyDescent="0.25">
      <c r="A8" s="406" t="s">
        <v>2</v>
      </c>
      <c r="B8" s="407"/>
      <c r="C8" s="7">
        <v>490.28</v>
      </c>
      <c r="D8" s="7">
        <v>559.08000000000004</v>
      </c>
      <c r="E8" s="7">
        <v>491.38</v>
      </c>
      <c r="F8" s="7">
        <v>67.7</v>
      </c>
      <c r="G8" s="7">
        <v>0</v>
      </c>
      <c r="H8" s="7">
        <v>67.7</v>
      </c>
    </row>
    <row r="9" spans="1:8" ht="12" customHeight="1" x14ac:dyDescent="0.25">
      <c r="A9" s="406" t="s">
        <v>3</v>
      </c>
      <c r="B9" s="407"/>
      <c r="C9" s="7">
        <v>1279.77</v>
      </c>
      <c r="D9" s="7">
        <v>1761.97</v>
      </c>
      <c r="E9" s="7">
        <v>1279.77</v>
      </c>
      <c r="F9" s="7">
        <v>217.8</v>
      </c>
      <c r="G9" s="7">
        <v>264.39999999999998</v>
      </c>
      <c r="H9" s="7">
        <v>482.2</v>
      </c>
    </row>
    <row r="10" spans="1:8" ht="12" customHeight="1" x14ac:dyDescent="0.25">
      <c r="A10" s="406" t="s">
        <v>4</v>
      </c>
      <c r="B10" s="407"/>
      <c r="C10" s="7">
        <v>543.29999999999995</v>
      </c>
      <c r="D10" s="7">
        <v>628.29999999999995</v>
      </c>
      <c r="E10" s="7">
        <v>543.5</v>
      </c>
      <c r="F10" s="7">
        <v>84.8</v>
      </c>
      <c r="G10" s="7">
        <v>0</v>
      </c>
      <c r="H10" s="7">
        <v>84.8</v>
      </c>
    </row>
    <row r="11" spans="1:8" ht="12" customHeight="1" x14ac:dyDescent="0.25">
      <c r="A11" s="406" t="s">
        <v>5</v>
      </c>
      <c r="B11" s="407"/>
      <c r="C11" s="7">
        <v>724.96</v>
      </c>
      <c r="D11" s="7">
        <v>797.96</v>
      </c>
      <c r="E11" s="7">
        <v>703.26</v>
      </c>
      <c r="F11" s="7">
        <v>94.7</v>
      </c>
      <c r="G11" s="7">
        <v>0</v>
      </c>
      <c r="H11" s="7">
        <v>94.7</v>
      </c>
    </row>
    <row r="12" spans="1:8" ht="12" customHeight="1" x14ac:dyDescent="0.25">
      <c r="A12" s="406" t="s">
        <v>6</v>
      </c>
      <c r="B12" s="407"/>
      <c r="C12" s="7">
        <v>1102.18</v>
      </c>
      <c r="D12" s="7">
        <v>1225.01</v>
      </c>
      <c r="E12" s="7">
        <v>1085.1099999999999</v>
      </c>
      <c r="F12" s="7">
        <v>139.9</v>
      </c>
      <c r="G12" s="7">
        <v>0</v>
      </c>
      <c r="H12" s="7">
        <v>139.9</v>
      </c>
    </row>
    <row r="13" spans="1:8" ht="12" customHeight="1" x14ac:dyDescent="0.25">
      <c r="A13" s="406" t="s">
        <v>7</v>
      </c>
      <c r="B13" s="407"/>
      <c r="C13" s="7">
        <v>1311.85</v>
      </c>
      <c r="D13" s="7">
        <v>1879.65</v>
      </c>
      <c r="E13" s="7">
        <v>1314.05</v>
      </c>
      <c r="F13" s="7">
        <v>230.1</v>
      </c>
      <c r="G13" s="7">
        <v>335.5</v>
      </c>
      <c r="H13" s="7">
        <v>565.6</v>
      </c>
    </row>
    <row r="14" spans="1:8" ht="12" customHeight="1" x14ac:dyDescent="0.25">
      <c r="A14" s="406" t="s">
        <v>8</v>
      </c>
      <c r="B14" s="407"/>
      <c r="C14" s="7">
        <v>553.4</v>
      </c>
      <c r="D14" s="7">
        <v>629.88</v>
      </c>
      <c r="E14" s="7">
        <v>547.08000000000004</v>
      </c>
      <c r="F14" s="7">
        <v>82.8</v>
      </c>
      <c r="G14" s="7">
        <v>0</v>
      </c>
      <c r="H14" s="7">
        <v>82.8</v>
      </c>
    </row>
    <row r="15" spans="1:8" ht="12" customHeight="1" x14ac:dyDescent="0.25">
      <c r="A15" s="406" t="s">
        <v>9</v>
      </c>
      <c r="B15" s="407"/>
      <c r="C15" s="7">
        <v>2262.31</v>
      </c>
      <c r="D15" s="7">
        <v>2745.11</v>
      </c>
      <c r="E15" s="7">
        <v>2260.61</v>
      </c>
      <c r="F15" s="7">
        <v>484.5</v>
      </c>
      <c r="G15" s="7">
        <v>0</v>
      </c>
      <c r="H15" s="7">
        <v>484.5</v>
      </c>
    </row>
    <row r="16" spans="1:8" ht="12" customHeight="1" x14ac:dyDescent="0.25">
      <c r="A16" s="406" t="s">
        <v>10</v>
      </c>
      <c r="B16" s="407"/>
      <c r="C16" s="7">
        <v>2252</v>
      </c>
      <c r="D16" s="7">
        <v>2735.1</v>
      </c>
      <c r="E16" s="7">
        <v>2249.1999999999998</v>
      </c>
      <c r="F16" s="7">
        <v>485.9</v>
      </c>
      <c r="G16" s="7">
        <v>0</v>
      </c>
      <c r="H16" s="7">
        <v>485.9</v>
      </c>
    </row>
    <row r="17" spans="1:8" ht="12" customHeight="1" x14ac:dyDescent="0.25">
      <c r="A17" s="406" t="s">
        <v>11</v>
      </c>
      <c r="B17" s="407"/>
      <c r="C17" s="7">
        <v>2253.08</v>
      </c>
      <c r="D17" s="7">
        <v>2726.5</v>
      </c>
      <c r="E17" s="7">
        <v>2240.6</v>
      </c>
      <c r="F17" s="7">
        <v>485.9</v>
      </c>
      <c r="G17" s="7">
        <v>0</v>
      </c>
      <c r="H17" s="7">
        <v>485.9</v>
      </c>
    </row>
    <row r="18" spans="1:8" ht="12" customHeight="1" x14ac:dyDescent="0.25">
      <c r="A18" s="406" t="s">
        <v>237</v>
      </c>
      <c r="B18" s="407"/>
      <c r="C18" s="7">
        <v>27368.1</v>
      </c>
      <c r="D18" s="7">
        <v>28504.1</v>
      </c>
      <c r="E18" s="7">
        <v>25393.53</v>
      </c>
      <c r="F18" s="7">
        <v>2018.67</v>
      </c>
      <c r="G18" s="7">
        <v>1091.9000000000001</v>
      </c>
      <c r="H18" s="7">
        <v>3110.57</v>
      </c>
    </row>
    <row r="19" spans="1:8" ht="12" customHeight="1" x14ac:dyDescent="0.25">
      <c r="A19" s="406" t="s">
        <v>238</v>
      </c>
      <c r="B19" s="407"/>
      <c r="C19" s="7">
        <v>14956</v>
      </c>
      <c r="D19" s="7">
        <v>15288.6</v>
      </c>
      <c r="E19" s="7">
        <v>12343.2</v>
      </c>
      <c r="F19" s="7">
        <v>2941.3</v>
      </c>
      <c r="G19" s="7">
        <v>4.0999999999999996</v>
      </c>
      <c r="H19" s="7">
        <v>2945.4</v>
      </c>
    </row>
    <row r="20" spans="1:8" ht="12" customHeight="1" x14ac:dyDescent="0.25">
      <c r="A20" s="406" t="s">
        <v>235</v>
      </c>
      <c r="B20" s="407"/>
      <c r="C20" s="7">
        <v>15178.87</v>
      </c>
      <c r="D20" s="7">
        <v>15287.4</v>
      </c>
      <c r="E20" s="7">
        <v>12341.9</v>
      </c>
      <c r="F20" s="7">
        <v>2941.3</v>
      </c>
      <c r="G20" s="7">
        <v>4.2</v>
      </c>
      <c r="H20" s="7">
        <v>2945.5</v>
      </c>
    </row>
    <row r="21" spans="1:8" ht="12" customHeight="1" x14ac:dyDescent="0.25">
      <c r="A21" s="406" t="s">
        <v>236</v>
      </c>
      <c r="B21" s="407"/>
      <c r="C21" s="7">
        <v>15172.4</v>
      </c>
      <c r="D21" s="7">
        <v>15292.8</v>
      </c>
      <c r="E21" s="7">
        <v>12351.5</v>
      </c>
      <c r="F21" s="7">
        <v>2941.3</v>
      </c>
      <c r="G21" s="7">
        <v>0</v>
      </c>
      <c r="H21" s="7">
        <v>2941.3</v>
      </c>
    </row>
    <row r="22" spans="1:8" ht="12" customHeight="1" x14ac:dyDescent="0.25">
      <c r="A22" s="406" t="s">
        <v>12</v>
      </c>
      <c r="B22" s="407"/>
      <c r="C22" s="7">
        <v>546.05999999999995</v>
      </c>
      <c r="D22" s="7">
        <v>628.17999999999995</v>
      </c>
      <c r="E22" s="7">
        <v>538.48</v>
      </c>
      <c r="F22" s="7">
        <v>89.7</v>
      </c>
      <c r="G22" s="7">
        <v>0</v>
      </c>
      <c r="H22" s="7">
        <v>89.7</v>
      </c>
    </row>
    <row r="23" spans="1:8" ht="12" customHeight="1" x14ac:dyDescent="0.25">
      <c r="A23" s="406" t="s">
        <v>13</v>
      </c>
      <c r="B23" s="407"/>
      <c r="C23" s="7">
        <v>560.67999999999995</v>
      </c>
      <c r="D23" s="7">
        <v>639.88</v>
      </c>
      <c r="E23" s="7">
        <v>539.88</v>
      </c>
      <c r="F23" s="7">
        <v>100</v>
      </c>
      <c r="G23" s="7">
        <v>0</v>
      </c>
      <c r="H23" s="7">
        <v>100</v>
      </c>
    </row>
    <row r="24" spans="1:8" ht="12" customHeight="1" x14ac:dyDescent="0.25">
      <c r="A24" s="406" t="s">
        <v>14</v>
      </c>
      <c r="B24" s="407"/>
      <c r="C24" s="7">
        <v>642.20000000000005</v>
      </c>
      <c r="D24" s="7">
        <v>708</v>
      </c>
      <c r="E24" s="7">
        <v>642.6</v>
      </c>
      <c r="F24" s="7">
        <v>65.400000000000006</v>
      </c>
      <c r="G24" s="7">
        <v>0</v>
      </c>
      <c r="H24" s="7">
        <v>65.400000000000006</v>
      </c>
    </row>
    <row r="25" spans="1:8" ht="12" customHeight="1" x14ac:dyDescent="0.25">
      <c r="A25" s="406" t="s">
        <v>15</v>
      </c>
      <c r="B25" s="407"/>
      <c r="C25" s="7">
        <v>646.79999999999995</v>
      </c>
      <c r="D25" s="7">
        <v>712.1</v>
      </c>
      <c r="E25" s="7">
        <v>646.70000000000005</v>
      </c>
      <c r="F25" s="7">
        <v>65.400000000000006</v>
      </c>
      <c r="G25" s="7">
        <v>0</v>
      </c>
      <c r="H25" s="7">
        <v>65.400000000000006</v>
      </c>
    </row>
    <row r="26" spans="1:8" ht="12" customHeight="1" x14ac:dyDescent="0.25">
      <c r="A26" s="406" t="s">
        <v>16</v>
      </c>
      <c r="B26" s="407"/>
      <c r="C26" s="7">
        <v>633</v>
      </c>
      <c r="D26" s="7">
        <v>698.1</v>
      </c>
      <c r="E26" s="7">
        <v>632.70000000000005</v>
      </c>
      <c r="F26" s="7">
        <v>65.400000000000006</v>
      </c>
      <c r="G26" s="7">
        <v>0</v>
      </c>
      <c r="H26" s="7">
        <v>65.400000000000006</v>
      </c>
    </row>
    <row r="27" spans="1:8" ht="12" customHeight="1" x14ac:dyDescent="0.25">
      <c r="A27" s="406" t="s">
        <v>17</v>
      </c>
      <c r="B27" s="407"/>
      <c r="C27" s="7">
        <v>604.79999999999995</v>
      </c>
      <c r="D27" s="7">
        <v>672.2</v>
      </c>
      <c r="E27" s="7">
        <v>604.79999999999995</v>
      </c>
      <c r="F27" s="7">
        <v>67.400000000000006</v>
      </c>
      <c r="G27" s="7">
        <v>0</v>
      </c>
      <c r="H27" s="7">
        <v>67.400000000000006</v>
      </c>
    </row>
    <row r="28" spans="1:8" ht="12" customHeight="1" x14ac:dyDescent="0.25">
      <c r="A28" s="406" t="s">
        <v>18</v>
      </c>
      <c r="B28" s="407"/>
      <c r="C28" s="7">
        <v>1021.95</v>
      </c>
      <c r="D28" s="7">
        <v>1099.32</v>
      </c>
      <c r="E28" s="7">
        <v>1008.62</v>
      </c>
      <c r="F28" s="7">
        <v>90.7</v>
      </c>
      <c r="G28" s="7">
        <v>0</v>
      </c>
      <c r="H28" s="7">
        <v>90.7</v>
      </c>
    </row>
    <row r="29" spans="1:8" ht="12" customHeight="1" x14ac:dyDescent="0.25">
      <c r="A29" s="406" t="s">
        <v>19</v>
      </c>
      <c r="B29" s="407"/>
      <c r="C29" s="7">
        <v>144.9</v>
      </c>
      <c r="D29" s="7">
        <v>144.9</v>
      </c>
      <c r="E29" s="7">
        <v>144.9</v>
      </c>
      <c r="F29" s="7">
        <v>0</v>
      </c>
      <c r="G29" s="7">
        <v>0</v>
      </c>
      <c r="H29" s="7">
        <v>0</v>
      </c>
    </row>
    <row r="30" spans="1:8" ht="12" customHeight="1" x14ac:dyDescent="0.25">
      <c r="A30" s="406" t="s">
        <v>20</v>
      </c>
      <c r="B30" s="407"/>
      <c r="C30" s="7">
        <v>59.83</v>
      </c>
      <c r="D30" s="7">
        <v>169.83</v>
      </c>
      <c r="E30" s="7">
        <v>169.83</v>
      </c>
      <c r="F30" s="7">
        <v>0</v>
      </c>
      <c r="G30" s="7">
        <v>0</v>
      </c>
      <c r="H30" s="7">
        <v>0</v>
      </c>
    </row>
    <row r="31" spans="1:8" ht="12" customHeight="1" x14ac:dyDescent="0.25">
      <c r="A31" s="406" t="s">
        <v>21</v>
      </c>
      <c r="B31" s="407"/>
      <c r="C31" s="7">
        <v>29.9</v>
      </c>
      <c r="D31" s="7">
        <v>70</v>
      </c>
      <c r="E31" s="7">
        <v>70</v>
      </c>
      <c r="F31" s="7">
        <v>0</v>
      </c>
      <c r="G31" s="7">
        <v>0</v>
      </c>
      <c r="H31" s="7">
        <v>0</v>
      </c>
    </row>
    <row r="32" spans="1:8" ht="12" customHeight="1" x14ac:dyDescent="0.25">
      <c r="A32" s="406" t="s">
        <v>22</v>
      </c>
      <c r="B32" s="407"/>
      <c r="C32" s="7">
        <v>9765.2999999999993</v>
      </c>
      <c r="D32" s="7">
        <v>12457.9</v>
      </c>
      <c r="E32" s="7">
        <v>9765.7000000000007</v>
      </c>
      <c r="F32" s="7">
        <v>2001.5</v>
      </c>
      <c r="G32" s="7">
        <v>690.7</v>
      </c>
      <c r="H32" s="7">
        <v>2692.2</v>
      </c>
    </row>
    <row r="33" spans="1:8" ht="12" customHeight="1" x14ac:dyDescent="0.25">
      <c r="A33" s="406" t="s">
        <v>23</v>
      </c>
      <c r="B33" s="407"/>
      <c r="C33" s="7">
        <v>3634.33</v>
      </c>
      <c r="D33" s="7">
        <v>4865.7299999999996</v>
      </c>
      <c r="E33" s="7">
        <v>3846.63</v>
      </c>
      <c r="F33" s="7">
        <v>808.1</v>
      </c>
      <c r="G33" s="7">
        <v>211</v>
      </c>
      <c r="H33" s="7">
        <v>1019.1</v>
      </c>
    </row>
    <row r="34" spans="1:8" ht="12" customHeight="1" x14ac:dyDescent="0.25">
      <c r="A34" s="406" t="s">
        <v>24</v>
      </c>
      <c r="B34" s="407"/>
      <c r="C34" s="7">
        <v>8950.2999999999993</v>
      </c>
      <c r="D34" s="7">
        <v>10125.299999999999</v>
      </c>
      <c r="E34" s="7">
        <v>8950.9</v>
      </c>
      <c r="F34" s="7">
        <v>1174.4000000000001</v>
      </c>
      <c r="G34" s="7">
        <v>0</v>
      </c>
      <c r="H34" s="7">
        <v>1174.4000000000001</v>
      </c>
    </row>
    <row r="35" spans="1:8" ht="12" customHeight="1" x14ac:dyDescent="0.25">
      <c r="A35" s="406" t="s">
        <v>25</v>
      </c>
      <c r="B35" s="407"/>
      <c r="C35" s="7">
        <v>7598.2</v>
      </c>
      <c r="D35" s="7">
        <v>8642.5</v>
      </c>
      <c r="E35" s="7">
        <v>7563</v>
      </c>
      <c r="F35" s="7">
        <v>1047.5999999999999</v>
      </c>
      <c r="G35" s="7">
        <v>31.9</v>
      </c>
      <c r="H35" s="7">
        <v>1079.5</v>
      </c>
    </row>
    <row r="36" spans="1:8" ht="12" customHeight="1" x14ac:dyDescent="0.25">
      <c r="A36" s="406" t="s">
        <v>26</v>
      </c>
      <c r="B36" s="407"/>
      <c r="C36" s="7">
        <v>7649</v>
      </c>
      <c r="D36" s="7">
        <v>9308.4</v>
      </c>
      <c r="E36" s="7">
        <v>7210.8</v>
      </c>
      <c r="F36" s="7">
        <v>1661.3</v>
      </c>
      <c r="G36" s="7">
        <v>436.3</v>
      </c>
      <c r="H36" s="7">
        <v>2097.6</v>
      </c>
    </row>
    <row r="37" spans="1:8" ht="12" customHeight="1" x14ac:dyDescent="0.25">
      <c r="A37" s="406" t="s">
        <v>241</v>
      </c>
      <c r="B37" s="407"/>
      <c r="C37" s="7">
        <v>10550.55</v>
      </c>
      <c r="D37" s="7">
        <v>12496.77</v>
      </c>
      <c r="E37" s="7">
        <v>10539.37</v>
      </c>
      <c r="F37" s="7">
        <v>831.5</v>
      </c>
      <c r="G37" s="7">
        <v>1125.9000000000001</v>
      </c>
      <c r="H37" s="7">
        <v>1957.4</v>
      </c>
    </row>
    <row r="38" spans="1:8" ht="12" customHeight="1" x14ac:dyDescent="0.25">
      <c r="A38" s="406" t="s">
        <v>239</v>
      </c>
      <c r="B38" s="407"/>
      <c r="C38" s="7">
        <v>10166.200000000001</v>
      </c>
      <c r="D38" s="7">
        <v>118605.5</v>
      </c>
      <c r="E38" s="7">
        <v>116956.6</v>
      </c>
      <c r="F38" s="7">
        <v>1648.9</v>
      </c>
      <c r="G38" s="7">
        <v>0</v>
      </c>
      <c r="H38" s="7">
        <v>1648.9</v>
      </c>
    </row>
    <row r="39" spans="1:8" ht="12" customHeight="1" x14ac:dyDescent="0.25">
      <c r="A39" s="406" t="s">
        <v>240</v>
      </c>
      <c r="B39" s="407"/>
      <c r="C39" s="7">
        <v>3341.14</v>
      </c>
      <c r="D39" s="7">
        <v>4936.24</v>
      </c>
      <c r="E39" s="7">
        <v>3339.64</v>
      </c>
      <c r="F39" s="7">
        <v>441.9</v>
      </c>
      <c r="G39" s="7">
        <v>1154.7</v>
      </c>
      <c r="H39" s="7">
        <v>1596.6</v>
      </c>
    </row>
    <row r="40" spans="1:8" ht="12" customHeight="1" x14ac:dyDescent="0.25">
      <c r="A40" s="406" t="s">
        <v>27</v>
      </c>
      <c r="B40" s="407"/>
      <c r="C40" s="7">
        <v>1546.2</v>
      </c>
      <c r="D40" s="7">
        <v>1633.7</v>
      </c>
      <c r="E40" s="7">
        <v>1495.3</v>
      </c>
      <c r="F40" s="7">
        <v>87.4</v>
      </c>
      <c r="G40" s="7">
        <v>51</v>
      </c>
      <c r="H40" s="7">
        <v>138.4</v>
      </c>
    </row>
    <row r="41" spans="1:8" ht="12" customHeight="1" x14ac:dyDescent="0.25">
      <c r="A41" s="406" t="s">
        <v>28</v>
      </c>
      <c r="B41" s="407"/>
      <c r="C41" s="7">
        <v>2539.3000000000002</v>
      </c>
      <c r="D41" s="7">
        <v>2731.8</v>
      </c>
      <c r="E41" s="7">
        <v>2460.6</v>
      </c>
      <c r="F41" s="7">
        <v>193.2</v>
      </c>
      <c r="G41" s="7">
        <v>78</v>
      </c>
      <c r="H41" s="7">
        <v>271.2</v>
      </c>
    </row>
    <row r="42" spans="1:8" ht="12" customHeight="1" x14ac:dyDescent="0.25">
      <c r="A42" s="406" t="s">
        <v>29</v>
      </c>
      <c r="B42" s="407"/>
      <c r="C42" s="7">
        <v>747.76</v>
      </c>
      <c r="D42" s="7">
        <v>821.86</v>
      </c>
      <c r="E42" s="7">
        <v>725.86</v>
      </c>
      <c r="F42" s="7">
        <v>96</v>
      </c>
      <c r="G42" s="7">
        <v>0</v>
      </c>
      <c r="H42" s="7">
        <v>96</v>
      </c>
    </row>
    <row r="43" spans="1:8" ht="12" customHeight="1" x14ac:dyDescent="0.25">
      <c r="A43" s="406" t="s">
        <v>30</v>
      </c>
      <c r="B43" s="407"/>
      <c r="C43" s="7">
        <v>3903.7</v>
      </c>
      <c r="D43" s="7">
        <v>4536.8</v>
      </c>
      <c r="E43" s="7">
        <v>3908.8</v>
      </c>
      <c r="F43" s="7">
        <v>628</v>
      </c>
      <c r="G43" s="7">
        <v>0</v>
      </c>
      <c r="H43" s="7">
        <v>628</v>
      </c>
    </row>
    <row r="44" spans="1:8" ht="12" customHeight="1" x14ac:dyDescent="0.25">
      <c r="A44" s="406" t="s">
        <v>31</v>
      </c>
      <c r="B44" s="407"/>
      <c r="C44" s="7">
        <v>330.3</v>
      </c>
      <c r="D44" s="7">
        <v>478.9</v>
      </c>
      <c r="E44" s="7">
        <v>330.3</v>
      </c>
      <c r="F44" s="7">
        <v>148.6</v>
      </c>
      <c r="G44" s="7">
        <v>0</v>
      </c>
      <c r="H44" s="7">
        <v>148.6</v>
      </c>
    </row>
    <row r="45" spans="1:8" ht="12" customHeight="1" x14ac:dyDescent="0.25">
      <c r="A45" s="406" t="s">
        <v>32</v>
      </c>
      <c r="B45" s="407"/>
      <c r="C45" s="7">
        <v>331.2</v>
      </c>
      <c r="D45" s="7">
        <v>342.9</v>
      </c>
      <c r="E45" s="7">
        <v>301.5</v>
      </c>
      <c r="F45" s="7">
        <v>41.4</v>
      </c>
      <c r="G45" s="7">
        <v>0</v>
      </c>
      <c r="H45" s="7">
        <v>41.4</v>
      </c>
    </row>
    <row r="46" spans="1:8" ht="12" customHeight="1" x14ac:dyDescent="0.25">
      <c r="A46" s="406" t="s">
        <v>242</v>
      </c>
      <c r="B46" s="407"/>
      <c r="C46" s="7">
        <v>237.4</v>
      </c>
      <c r="D46" s="7">
        <v>237.4</v>
      </c>
      <c r="E46" s="7">
        <v>149</v>
      </c>
      <c r="F46" s="7">
        <v>88.4</v>
      </c>
      <c r="G46" s="7">
        <v>0</v>
      </c>
      <c r="H46" s="7">
        <v>88.4</v>
      </c>
    </row>
    <row r="47" spans="1:8" ht="12" customHeight="1" x14ac:dyDescent="0.25">
      <c r="A47" s="406" t="s">
        <v>243</v>
      </c>
      <c r="B47" s="407"/>
      <c r="C47" s="7">
        <v>53.7</v>
      </c>
      <c r="D47" s="7">
        <v>53.7</v>
      </c>
      <c r="E47" s="7">
        <v>53.7</v>
      </c>
      <c r="F47" s="7">
        <v>0</v>
      </c>
      <c r="G47" s="7">
        <v>0</v>
      </c>
      <c r="H47" s="7">
        <v>0</v>
      </c>
    </row>
    <row r="48" spans="1:8" ht="12" customHeight="1" x14ac:dyDescent="0.25">
      <c r="A48" s="406" t="s">
        <v>33</v>
      </c>
      <c r="B48" s="407"/>
      <c r="C48" s="7">
        <v>169.6</v>
      </c>
      <c r="D48" s="7">
        <v>181.5</v>
      </c>
      <c r="E48" s="7">
        <v>169.6</v>
      </c>
      <c r="F48" s="7">
        <v>11.9</v>
      </c>
      <c r="G48" s="7">
        <v>0</v>
      </c>
      <c r="H48" s="7">
        <v>11.9</v>
      </c>
    </row>
    <row r="49" spans="1:8" ht="12" customHeight="1" x14ac:dyDescent="0.25">
      <c r="A49" s="406" t="s">
        <v>34</v>
      </c>
      <c r="B49" s="407"/>
      <c r="C49" s="7">
        <v>10786.12</v>
      </c>
      <c r="D49" s="7">
        <v>11243.5</v>
      </c>
      <c r="E49" s="7">
        <v>10262.700000000001</v>
      </c>
      <c r="F49" s="7">
        <v>980.8</v>
      </c>
      <c r="G49" s="7">
        <v>0</v>
      </c>
      <c r="H49" s="7">
        <v>980.8</v>
      </c>
    </row>
    <row r="50" spans="1:8" ht="12" customHeight="1" x14ac:dyDescent="0.25">
      <c r="A50" s="406" t="s">
        <v>35</v>
      </c>
      <c r="B50" s="407"/>
      <c r="C50" s="7">
        <v>10788.3</v>
      </c>
      <c r="D50" s="7">
        <v>13548.8</v>
      </c>
      <c r="E50" s="7">
        <v>12517.2</v>
      </c>
      <c r="F50" s="7">
        <v>1031.5999999999999</v>
      </c>
      <c r="G50" s="7">
        <v>0</v>
      </c>
      <c r="H50" s="7">
        <v>1031.5999999999999</v>
      </c>
    </row>
    <row r="51" spans="1:8" ht="12" customHeight="1" x14ac:dyDescent="0.25">
      <c r="A51" s="406" t="s">
        <v>36</v>
      </c>
      <c r="B51" s="407"/>
      <c r="C51" s="7">
        <v>10717.2</v>
      </c>
      <c r="D51" s="7">
        <v>13463.5</v>
      </c>
      <c r="E51" s="7">
        <v>12529.1</v>
      </c>
      <c r="F51" s="7">
        <v>907.7</v>
      </c>
      <c r="G51" s="7">
        <v>26.7</v>
      </c>
      <c r="H51" s="7">
        <v>934.4</v>
      </c>
    </row>
    <row r="52" spans="1:8" ht="12" customHeight="1" x14ac:dyDescent="0.25">
      <c r="A52" s="406" t="s">
        <v>37</v>
      </c>
      <c r="B52" s="407"/>
      <c r="C52" s="7">
        <v>3425.4</v>
      </c>
      <c r="D52" s="7">
        <v>4494.6000000000004</v>
      </c>
      <c r="E52" s="7">
        <v>3425.2</v>
      </c>
      <c r="F52" s="7">
        <v>442.5</v>
      </c>
      <c r="G52" s="7">
        <v>626.9</v>
      </c>
      <c r="H52" s="7">
        <v>1069.4000000000001</v>
      </c>
    </row>
    <row r="53" spans="1:8" ht="12" customHeight="1" x14ac:dyDescent="0.25">
      <c r="A53" s="406" t="s">
        <v>38</v>
      </c>
      <c r="B53" s="407"/>
      <c r="C53" s="7">
        <v>3564.9</v>
      </c>
      <c r="D53" s="7">
        <v>4247.8999999999996</v>
      </c>
      <c r="E53" s="7">
        <v>3562.2</v>
      </c>
      <c r="F53" s="7">
        <v>685.7</v>
      </c>
      <c r="G53" s="7">
        <v>0</v>
      </c>
      <c r="H53" s="7">
        <v>685.7</v>
      </c>
    </row>
    <row r="54" spans="1:8" ht="12" customHeight="1" x14ac:dyDescent="0.25">
      <c r="A54" s="406" t="s">
        <v>244</v>
      </c>
      <c r="B54" s="407"/>
      <c r="C54" s="7">
        <v>22174.1</v>
      </c>
      <c r="D54" s="7">
        <v>30621.7</v>
      </c>
      <c r="E54" s="7">
        <v>25534.5</v>
      </c>
      <c r="F54" s="7">
        <v>4927.6000000000004</v>
      </c>
      <c r="G54" s="7">
        <v>159.6</v>
      </c>
      <c r="H54" s="7">
        <v>5087.2</v>
      </c>
    </row>
    <row r="55" spans="1:8" ht="12" customHeight="1" x14ac:dyDescent="0.25">
      <c r="A55" s="406" t="s">
        <v>245</v>
      </c>
      <c r="B55" s="407"/>
      <c r="C55" s="7">
        <v>23747.14</v>
      </c>
      <c r="D55" s="7">
        <v>30223.3</v>
      </c>
      <c r="E55" s="7">
        <v>23787</v>
      </c>
      <c r="F55" s="7">
        <v>6351.8</v>
      </c>
      <c r="G55" s="7">
        <v>84.5</v>
      </c>
      <c r="H55" s="7">
        <v>6436.3</v>
      </c>
    </row>
    <row r="56" spans="1:8" ht="12" customHeight="1" x14ac:dyDescent="0.25">
      <c r="A56" s="406" t="s">
        <v>246</v>
      </c>
      <c r="B56" s="407"/>
      <c r="C56" s="7">
        <v>15250.31</v>
      </c>
      <c r="D56" s="7">
        <v>14957.5</v>
      </c>
      <c r="E56" s="7">
        <v>10004</v>
      </c>
      <c r="F56" s="7">
        <v>2362.8000000000002</v>
      </c>
      <c r="G56" s="7">
        <v>2590.6999999999998</v>
      </c>
      <c r="H56" s="7">
        <v>4953.5</v>
      </c>
    </row>
    <row r="57" spans="1:8" ht="12" customHeight="1" x14ac:dyDescent="0.25">
      <c r="A57" s="406" t="s">
        <v>39</v>
      </c>
      <c r="B57" s="407"/>
      <c r="C57" s="7">
        <v>20213.599999999999</v>
      </c>
      <c r="D57" s="7">
        <v>25726.33</v>
      </c>
      <c r="E57" s="7">
        <v>20236.53</v>
      </c>
      <c r="F57" s="7">
        <v>3728</v>
      </c>
      <c r="G57" s="7">
        <v>1761.8</v>
      </c>
      <c r="H57" s="7">
        <v>5489.8</v>
      </c>
    </row>
    <row r="58" spans="1:8" ht="12" customHeight="1" x14ac:dyDescent="0.25">
      <c r="A58" s="406" t="s">
        <v>40</v>
      </c>
      <c r="B58" s="407"/>
      <c r="C58" s="7">
        <v>644.9</v>
      </c>
      <c r="D58" s="7">
        <v>707.1</v>
      </c>
      <c r="E58" s="7">
        <v>644.9</v>
      </c>
      <c r="F58" s="7">
        <v>62.2</v>
      </c>
      <c r="G58" s="7">
        <v>0</v>
      </c>
      <c r="H58" s="7">
        <v>62.2</v>
      </c>
    </row>
    <row r="59" spans="1:8" ht="12" customHeight="1" x14ac:dyDescent="0.25">
      <c r="A59" s="406" t="s">
        <v>247</v>
      </c>
      <c r="B59" s="407"/>
      <c r="C59" s="7">
        <v>34.5</v>
      </c>
      <c r="D59" s="7">
        <v>34.5</v>
      </c>
      <c r="E59" s="7">
        <v>34.5</v>
      </c>
      <c r="F59" s="7">
        <v>0</v>
      </c>
      <c r="G59" s="7">
        <v>0</v>
      </c>
      <c r="H59" s="7">
        <v>0</v>
      </c>
    </row>
    <row r="60" spans="1:8" ht="12" customHeight="1" x14ac:dyDescent="0.25">
      <c r="A60" s="406" t="s">
        <v>248</v>
      </c>
      <c r="B60" s="407"/>
      <c r="C60" s="7">
        <v>228</v>
      </c>
      <c r="D60" s="7">
        <v>251.55</v>
      </c>
      <c r="E60" s="7">
        <v>228</v>
      </c>
      <c r="F60" s="7">
        <v>23.55</v>
      </c>
      <c r="G60" s="7">
        <v>0</v>
      </c>
      <c r="H60" s="7">
        <v>23.55</v>
      </c>
    </row>
    <row r="61" spans="1:8" ht="12" customHeight="1" x14ac:dyDescent="0.25">
      <c r="A61" s="406" t="s">
        <v>249</v>
      </c>
      <c r="B61" s="407"/>
      <c r="C61" s="7">
        <v>229.1</v>
      </c>
      <c r="D61" s="7">
        <v>252.62</v>
      </c>
      <c r="E61" s="7">
        <v>229.07</v>
      </c>
      <c r="F61" s="7">
        <v>23.55</v>
      </c>
      <c r="G61" s="7">
        <v>0</v>
      </c>
      <c r="H61" s="7">
        <v>23.55</v>
      </c>
    </row>
    <row r="62" spans="1:8" ht="12" customHeight="1" x14ac:dyDescent="0.25">
      <c r="A62" s="406" t="s">
        <v>41</v>
      </c>
      <c r="B62" s="407"/>
      <c r="C62" s="7">
        <v>1376.2</v>
      </c>
      <c r="D62" s="7">
        <v>1575.02</v>
      </c>
      <c r="E62" s="7">
        <v>1376.22</v>
      </c>
      <c r="F62" s="7">
        <v>88.8</v>
      </c>
      <c r="G62" s="7">
        <v>110</v>
      </c>
      <c r="H62" s="7">
        <v>198.8</v>
      </c>
    </row>
    <row r="63" spans="1:8" ht="12" customHeight="1" x14ac:dyDescent="0.25">
      <c r="A63" s="406" t="s">
        <v>253</v>
      </c>
      <c r="B63" s="407"/>
      <c r="C63" s="7">
        <v>879.9</v>
      </c>
      <c r="D63" s="7">
        <v>886.7</v>
      </c>
      <c r="E63" s="7">
        <v>797.9</v>
      </c>
      <c r="F63" s="7">
        <v>88.8</v>
      </c>
      <c r="G63" s="7">
        <v>0</v>
      </c>
      <c r="H63" s="7">
        <v>88.8</v>
      </c>
    </row>
    <row r="64" spans="1:8" ht="12" customHeight="1" x14ac:dyDescent="0.25">
      <c r="A64" s="406" t="s">
        <v>250</v>
      </c>
      <c r="B64" s="407"/>
      <c r="C64" s="7">
        <v>886.63</v>
      </c>
      <c r="D64" s="7">
        <v>975.43</v>
      </c>
      <c r="E64" s="7">
        <v>885.93</v>
      </c>
      <c r="F64" s="7">
        <v>89.5</v>
      </c>
      <c r="G64" s="7">
        <v>0</v>
      </c>
      <c r="H64" s="7">
        <v>89.5</v>
      </c>
    </row>
    <row r="65" spans="1:8" ht="12" customHeight="1" x14ac:dyDescent="0.25">
      <c r="A65" s="406" t="s">
        <v>42</v>
      </c>
      <c r="B65" s="407"/>
      <c r="C65" s="7">
        <v>890.3</v>
      </c>
      <c r="D65" s="7">
        <v>971</v>
      </c>
      <c r="E65" s="7">
        <v>882.2</v>
      </c>
      <c r="F65" s="7">
        <v>88.8</v>
      </c>
      <c r="G65" s="7">
        <v>0</v>
      </c>
      <c r="H65" s="7">
        <v>88.8</v>
      </c>
    </row>
    <row r="66" spans="1:8" ht="12" customHeight="1" x14ac:dyDescent="0.25">
      <c r="A66" s="406" t="s">
        <v>43</v>
      </c>
      <c r="B66" s="407"/>
      <c r="C66" s="7">
        <v>1380.65</v>
      </c>
      <c r="D66" s="7">
        <v>1523.55</v>
      </c>
      <c r="E66" s="7">
        <v>1381.35</v>
      </c>
      <c r="F66" s="7">
        <v>142.19999999999999</v>
      </c>
      <c r="G66" s="7">
        <v>0</v>
      </c>
      <c r="H66" s="7">
        <v>142.19999999999999</v>
      </c>
    </row>
    <row r="67" spans="1:8" ht="12" customHeight="1" x14ac:dyDescent="0.25">
      <c r="A67" s="406" t="s">
        <v>251</v>
      </c>
      <c r="B67" s="407"/>
      <c r="C67" s="7">
        <v>525.70000000000005</v>
      </c>
      <c r="D67" s="7">
        <v>588.9</v>
      </c>
      <c r="E67" s="7">
        <v>525.70000000000005</v>
      </c>
      <c r="F67" s="7">
        <v>63.2</v>
      </c>
      <c r="G67" s="7">
        <v>0</v>
      </c>
      <c r="H67" s="7">
        <v>63.2</v>
      </c>
    </row>
    <row r="68" spans="1:8" ht="12" customHeight="1" x14ac:dyDescent="0.25">
      <c r="A68" s="406" t="s">
        <v>44</v>
      </c>
      <c r="B68" s="407"/>
      <c r="C68" s="7">
        <v>379.15</v>
      </c>
      <c r="D68" s="7">
        <v>540.04999999999995</v>
      </c>
      <c r="E68" s="7">
        <v>379.15</v>
      </c>
      <c r="F68" s="7">
        <v>160.9</v>
      </c>
      <c r="G68" s="7">
        <v>0</v>
      </c>
      <c r="H68" s="7">
        <v>160.9</v>
      </c>
    </row>
    <row r="69" spans="1:8" ht="12" customHeight="1" x14ac:dyDescent="0.25">
      <c r="A69" s="406" t="s">
        <v>252</v>
      </c>
      <c r="B69" s="407"/>
      <c r="C69" s="7">
        <v>502.68</v>
      </c>
      <c r="D69" s="7">
        <v>523.38</v>
      </c>
      <c r="E69" s="7">
        <v>458.18</v>
      </c>
      <c r="F69" s="7">
        <v>65.2</v>
      </c>
      <c r="G69" s="7">
        <v>0</v>
      </c>
      <c r="H69" s="7">
        <v>65.2</v>
      </c>
    </row>
    <row r="70" spans="1:8" ht="12" customHeight="1" x14ac:dyDescent="0.25">
      <c r="A70" s="406" t="s">
        <v>45</v>
      </c>
      <c r="B70" s="407"/>
      <c r="C70" s="7">
        <v>758.99</v>
      </c>
      <c r="D70" s="7">
        <v>864.69</v>
      </c>
      <c r="E70" s="7">
        <v>764.89</v>
      </c>
      <c r="F70" s="7">
        <v>99.8</v>
      </c>
      <c r="G70" s="7">
        <v>0</v>
      </c>
      <c r="H70" s="7">
        <v>99.8</v>
      </c>
    </row>
    <row r="71" spans="1:8" ht="12" customHeight="1" x14ac:dyDescent="0.25">
      <c r="A71" s="406" t="s">
        <v>255</v>
      </c>
      <c r="B71" s="407"/>
      <c r="C71" s="7">
        <v>2592.5</v>
      </c>
      <c r="D71" s="7">
        <v>2593.5</v>
      </c>
      <c r="E71" s="7">
        <v>2593.5</v>
      </c>
      <c r="F71" s="7">
        <v>0</v>
      </c>
      <c r="G71" s="7">
        <v>0</v>
      </c>
      <c r="H71" s="7">
        <v>0</v>
      </c>
    </row>
    <row r="72" spans="1:8" ht="12" customHeight="1" x14ac:dyDescent="0.25">
      <c r="A72" s="406" t="s">
        <v>256</v>
      </c>
      <c r="B72" s="407"/>
      <c r="C72" s="7">
        <v>2554.6999999999998</v>
      </c>
      <c r="D72" s="7" t="s">
        <v>234</v>
      </c>
      <c r="E72" s="7" t="s">
        <v>234</v>
      </c>
      <c r="F72" s="7" t="s">
        <v>234</v>
      </c>
      <c r="G72" s="7" t="s">
        <v>234</v>
      </c>
      <c r="H72" s="7" t="s">
        <v>234</v>
      </c>
    </row>
    <row r="73" spans="1:8" ht="12" customHeight="1" x14ac:dyDescent="0.25">
      <c r="A73" s="406" t="s">
        <v>46</v>
      </c>
      <c r="B73" s="407"/>
      <c r="C73" s="7">
        <v>11560.7</v>
      </c>
      <c r="D73" s="7">
        <v>13631.1</v>
      </c>
      <c r="E73" s="7">
        <v>11536.96</v>
      </c>
      <c r="F73" s="7">
        <v>2062.9</v>
      </c>
      <c r="G73" s="7">
        <v>31.24</v>
      </c>
      <c r="H73" s="7">
        <v>2094.14</v>
      </c>
    </row>
    <row r="74" spans="1:8" ht="12" customHeight="1" x14ac:dyDescent="0.25">
      <c r="A74" s="406" t="s">
        <v>259</v>
      </c>
      <c r="B74" s="407"/>
      <c r="C74" s="7">
        <v>5452.6</v>
      </c>
      <c r="D74" s="7" t="s">
        <v>234</v>
      </c>
      <c r="E74" s="7" t="s">
        <v>234</v>
      </c>
      <c r="F74" s="7" t="s">
        <v>234</v>
      </c>
      <c r="G74" s="7" t="s">
        <v>234</v>
      </c>
      <c r="H74" s="7" t="s">
        <v>234</v>
      </c>
    </row>
    <row r="75" spans="1:8" ht="12" customHeight="1" x14ac:dyDescent="0.25">
      <c r="A75" s="406" t="s">
        <v>254</v>
      </c>
      <c r="B75" s="407"/>
      <c r="C75" s="7">
        <v>4140.5</v>
      </c>
      <c r="D75" s="7">
        <v>4140.5</v>
      </c>
      <c r="E75" s="7">
        <v>4140.5</v>
      </c>
      <c r="F75" s="7">
        <v>0</v>
      </c>
      <c r="G75" s="7">
        <v>0</v>
      </c>
      <c r="H75" s="7">
        <v>0</v>
      </c>
    </row>
    <row r="76" spans="1:8" ht="12" customHeight="1" x14ac:dyDescent="0.25">
      <c r="A76" s="406" t="s">
        <v>47</v>
      </c>
      <c r="B76" s="407"/>
      <c r="C76" s="7">
        <v>9629.5</v>
      </c>
      <c r="D76" s="7">
        <v>10989.3</v>
      </c>
      <c r="E76" s="7">
        <v>8957.2000000000007</v>
      </c>
      <c r="F76" s="7">
        <v>1358.8</v>
      </c>
      <c r="G76" s="7">
        <v>673.3</v>
      </c>
      <c r="H76" s="7">
        <v>2032.1</v>
      </c>
    </row>
    <row r="77" spans="1:8" ht="12" customHeight="1" x14ac:dyDescent="0.25">
      <c r="A77" s="406" t="s">
        <v>48</v>
      </c>
      <c r="B77" s="407"/>
      <c r="C77" s="7">
        <v>4911.5</v>
      </c>
      <c r="D77" s="7">
        <v>5455.9</v>
      </c>
      <c r="E77" s="7">
        <v>4919.1000000000004</v>
      </c>
      <c r="F77" s="7">
        <v>536.79999999999995</v>
      </c>
      <c r="G77" s="7">
        <v>0</v>
      </c>
      <c r="H77" s="7">
        <v>536.79999999999995</v>
      </c>
    </row>
    <row r="78" spans="1:8" ht="12" customHeight="1" x14ac:dyDescent="0.25">
      <c r="A78" s="406" t="s">
        <v>257</v>
      </c>
      <c r="B78" s="407"/>
      <c r="C78" s="7">
        <v>4543.5</v>
      </c>
      <c r="D78" s="7" t="s">
        <v>234</v>
      </c>
      <c r="E78" s="7" t="s">
        <v>234</v>
      </c>
      <c r="F78" s="7" t="s">
        <v>234</v>
      </c>
      <c r="G78" s="7" t="s">
        <v>234</v>
      </c>
      <c r="H78" s="7" t="s">
        <v>234</v>
      </c>
    </row>
    <row r="79" spans="1:8" ht="12" customHeight="1" x14ac:dyDescent="0.25">
      <c r="A79" s="406" t="s">
        <v>258</v>
      </c>
      <c r="B79" s="407"/>
      <c r="C79" s="7">
        <v>5536.4</v>
      </c>
      <c r="D79" s="7" t="s">
        <v>234</v>
      </c>
      <c r="E79" s="7" t="s">
        <v>234</v>
      </c>
      <c r="F79" s="7" t="s">
        <v>234</v>
      </c>
      <c r="G79" s="7" t="s">
        <v>234</v>
      </c>
      <c r="H79" s="7" t="s">
        <v>234</v>
      </c>
    </row>
    <row r="80" spans="1:8" ht="12" customHeight="1" x14ac:dyDescent="0.25">
      <c r="A80" s="406" t="s">
        <v>49</v>
      </c>
      <c r="B80" s="407"/>
      <c r="C80" s="7">
        <v>3018.9</v>
      </c>
      <c r="D80" s="7">
        <v>3549.6</v>
      </c>
      <c r="E80" s="7">
        <v>2965.6</v>
      </c>
      <c r="F80" s="7">
        <v>530.6</v>
      </c>
      <c r="G80" s="7">
        <v>53.4</v>
      </c>
      <c r="H80" s="7">
        <v>584</v>
      </c>
    </row>
    <row r="81" spans="1:8" ht="12" customHeight="1" x14ac:dyDescent="0.25">
      <c r="A81" s="406" t="s">
        <v>264</v>
      </c>
      <c r="B81" s="407"/>
      <c r="C81" s="7">
        <v>12864.8</v>
      </c>
      <c r="D81" s="7">
        <v>16058.2</v>
      </c>
      <c r="E81" s="7">
        <v>11907.9</v>
      </c>
      <c r="F81" s="7">
        <v>3226.5</v>
      </c>
      <c r="G81" s="7">
        <v>923.8</v>
      </c>
      <c r="H81" s="7">
        <v>4150.3</v>
      </c>
    </row>
    <row r="82" spans="1:8" ht="12" customHeight="1" x14ac:dyDescent="0.25">
      <c r="A82" s="406" t="s">
        <v>50</v>
      </c>
      <c r="B82" s="407"/>
      <c r="C82" s="7">
        <v>3856.7</v>
      </c>
      <c r="D82" s="7">
        <v>5031.33</v>
      </c>
      <c r="E82" s="7">
        <v>3272.93</v>
      </c>
      <c r="F82" s="7">
        <v>1214.2</v>
      </c>
      <c r="G82" s="7">
        <v>544.20000000000005</v>
      </c>
      <c r="H82" s="7">
        <v>1758.4</v>
      </c>
    </row>
    <row r="83" spans="1:8" ht="12" customHeight="1" x14ac:dyDescent="0.25">
      <c r="A83" s="406" t="s">
        <v>51</v>
      </c>
      <c r="B83" s="407"/>
      <c r="C83" s="7">
        <v>7772.5</v>
      </c>
      <c r="D83" s="7">
        <v>9204.8799999999992</v>
      </c>
      <c r="E83" s="7">
        <v>7644.3</v>
      </c>
      <c r="F83" s="7">
        <v>1429.18</v>
      </c>
      <c r="G83" s="7">
        <v>131.4</v>
      </c>
      <c r="H83" s="7">
        <v>1560.58</v>
      </c>
    </row>
    <row r="84" spans="1:8" ht="12" customHeight="1" x14ac:dyDescent="0.25">
      <c r="A84" s="406" t="s">
        <v>52</v>
      </c>
      <c r="B84" s="407"/>
      <c r="C84" s="7">
        <v>5290.24</v>
      </c>
      <c r="D84" s="7">
        <v>6261.24</v>
      </c>
      <c r="E84" s="7">
        <v>4460.1400000000003</v>
      </c>
      <c r="F84" s="7">
        <v>984.8</v>
      </c>
      <c r="G84" s="7">
        <v>816.3</v>
      </c>
      <c r="H84" s="7">
        <v>1801.1</v>
      </c>
    </row>
    <row r="85" spans="1:8" ht="12" customHeight="1" x14ac:dyDescent="0.25">
      <c r="A85" s="406" t="s">
        <v>53</v>
      </c>
      <c r="B85" s="407"/>
      <c r="C85" s="7">
        <v>5301.56</v>
      </c>
      <c r="D85" s="7">
        <v>6298.86</v>
      </c>
      <c r="E85" s="7">
        <v>5302.56</v>
      </c>
      <c r="F85" s="7">
        <v>996.3</v>
      </c>
      <c r="G85" s="7">
        <v>0</v>
      </c>
      <c r="H85" s="7">
        <v>996.3</v>
      </c>
    </row>
    <row r="86" spans="1:8" ht="12" customHeight="1" x14ac:dyDescent="0.25">
      <c r="A86" s="406" t="s">
        <v>54</v>
      </c>
      <c r="B86" s="407"/>
      <c r="C86" s="7">
        <v>5273.1989999999996</v>
      </c>
      <c r="D86" s="7">
        <v>6207</v>
      </c>
      <c r="E86" s="7">
        <v>5274.4</v>
      </c>
      <c r="F86" s="7">
        <v>932.6</v>
      </c>
      <c r="G86" s="7">
        <v>0</v>
      </c>
      <c r="H86" s="7">
        <v>932.6</v>
      </c>
    </row>
    <row r="87" spans="1:8" ht="12" customHeight="1" x14ac:dyDescent="0.25">
      <c r="A87" s="406" t="s">
        <v>260</v>
      </c>
      <c r="B87" s="407"/>
      <c r="C87" s="7">
        <v>7163</v>
      </c>
      <c r="D87" s="7">
        <v>9045.2999999999993</v>
      </c>
      <c r="E87" s="7">
        <v>6305.3</v>
      </c>
      <c r="F87" s="7">
        <v>1086.9000000000001</v>
      </c>
      <c r="G87" s="7">
        <v>1653.1</v>
      </c>
      <c r="H87" s="7">
        <v>2740</v>
      </c>
    </row>
    <row r="88" spans="1:8" ht="12" customHeight="1" x14ac:dyDescent="0.25">
      <c r="A88" s="406" t="s">
        <v>261</v>
      </c>
      <c r="B88" s="407"/>
      <c r="C88" s="7">
        <v>7086.33</v>
      </c>
      <c r="D88" s="7">
        <v>8172.57</v>
      </c>
      <c r="E88" s="7">
        <v>7090.97</v>
      </c>
      <c r="F88" s="7">
        <v>1081.5999999999999</v>
      </c>
      <c r="G88" s="7">
        <v>0</v>
      </c>
      <c r="H88" s="7">
        <v>1081.5999999999999</v>
      </c>
    </row>
    <row r="89" spans="1:8" ht="12" customHeight="1" x14ac:dyDescent="0.25">
      <c r="A89" s="406" t="s">
        <v>55</v>
      </c>
      <c r="B89" s="407"/>
      <c r="C89" s="7">
        <v>6704.3</v>
      </c>
      <c r="D89" s="7">
        <v>7604.1</v>
      </c>
      <c r="E89" s="7">
        <v>6682.9</v>
      </c>
      <c r="F89" s="7">
        <v>921.2</v>
      </c>
      <c r="G89" s="7">
        <v>0</v>
      </c>
      <c r="H89" s="7">
        <v>921.2</v>
      </c>
    </row>
    <row r="90" spans="1:8" ht="12" customHeight="1" x14ac:dyDescent="0.25">
      <c r="A90" s="406" t="s">
        <v>262</v>
      </c>
      <c r="B90" s="407"/>
      <c r="C90" s="7">
        <v>5238.3999999999996</v>
      </c>
      <c r="D90" s="7">
        <v>6567.5</v>
      </c>
      <c r="E90" s="7">
        <v>5236.8</v>
      </c>
      <c r="F90" s="7">
        <v>1330.7</v>
      </c>
      <c r="G90" s="7">
        <v>0</v>
      </c>
      <c r="H90" s="7">
        <v>1330.7</v>
      </c>
    </row>
    <row r="91" spans="1:8" ht="12" customHeight="1" x14ac:dyDescent="0.25">
      <c r="A91" s="406" t="s">
        <v>263</v>
      </c>
      <c r="B91" s="407"/>
      <c r="C91" s="7">
        <v>4948.8999999999996</v>
      </c>
      <c r="D91" s="7">
        <v>6184.5</v>
      </c>
      <c r="E91" s="7">
        <v>4608.8</v>
      </c>
      <c r="F91" s="7">
        <v>1236.7</v>
      </c>
      <c r="G91" s="7">
        <v>339</v>
      </c>
      <c r="H91" s="7">
        <v>1575.7</v>
      </c>
    </row>
    <row r="92" spans="1:8" ht="12" customHeight="1" x14ac:dyDescent="0.25">
      <c r="A92" s="406" t="s">
        <v>56</v>
      </c>
      <c r="B92" s="407"/>
      <c r="C92" s="7">
        <v>4242.8</v>
      </c>
      <c r="D92" s="7">
        <v>5361.9</v>
      </c>
      <c r="E92" s="7">
        <v>4081.7</v>
      </c>
      <c r="F92" s="7">
        <v>1118.2</v>
      </c>
      <c r="G92" s="7">
        <v>162</v>
      </c>
      <c r="H92" s="7">
        <v>1280.2</v>
      </c>
    </row>
    <row r="93" spans="1:8" ht="12" customHeight="1" x14ac:dyDescent="0.25">
      <c r="A93" s="406" t="s">
        <v>265</v>
      </c>
      <c r="B93" s="407"/>
      <c r="C93" s="7">
        <v>17809.8</v>
      </c>
      <c r="D93" s="7">
        <v>18327.8</v>
      </c>
      <c r="E93" s="7">
        <v>18327.8</v>
      </c>
      <c r="F93" s="7">
        <v>0</v>
      </c>
      <c r="G93" s="7">
        <v>0</v>
      </c>
      <c r="H93" s="7">
        <v>0</v>
      </c>
    </row>
    <row r="94" spans="1:8" ht="12" customHeight="1" x14ac:dyDescent="0.25">
      <c r="A94" s="406" t="s">
        <v>266</v>
      </c>
      <c r="B94" s="407"/>
      <c r="C94" s="7">
        <v>12908.3</v>
      </c>
      <c r="D94" s="7">
        <v>13804.9</v>
      </c>
      <c r="E94" s="7">
        <v>13804.9</v>
      </c>
      <c r="F94" s="7">
        <v>0</v>
      </c>
      <c r="G94" s="7">
        <v>0</v>
      </c>
      <c r="H94" s="7">
        <v>0</v>
      </c>
    </row>
    <row r="95" spans="1:8" ht="12" customHeight="1" x14ac:dyDescent="0.25">
      <c r="A95" s="406" t="s">
        <v>269</v>
      </c>
      <c r="B95" s="407"/>
      <c r="C95" s="7">
        <v>24585.9</v>
      </c>
      <c r="D95" s="7">
        <v>26279.4</v>
      </c>
      <c r="E95" s="7">
        <v>26279.4</v>
      </c>
      <c r="F95" s="7">
        <v>0</v>
      </c>
      <c r="G95" s="7">
        <v>0</v>
      </c>
      <c r="H95" s="7">
        <v>0</v>
      </c>
    </row>
    <row r="96" spans="1:8" ht="12" customHeight="1" x14ac:dyDescent="0.25">
      <c r="A96" s="406" t="s">
        <v>273</v>
      </c>
      <c r="B96" s="407"/>
      <c r="C96" s="7">
        <v>13007.1</v>
      </c>
      <c r="D96" s="7">
        <v>13805.5</v>
      </c>
      <c r="E96" s="7">
        <v>13805.5</v>
      </c>
      <c r="F96" s="7">
        <v>0</v>
      </c>
      <c r="G96" s="7">
        <v>0</v>
      </c>
      <c r="H96" s="7">
        <v>0</v>
      </c>
    </row>
    <row r="97" spans="1:8" ht="12" customHeight="1" x14ac:dyDescent="0.25">
      <c r="A97" s="406" t="s">
        <v>274</v>
      </c>
      <c r="B97" s="407"/>
      <c r="C97" s="7">
        <v>10353.6</v>
      </c>
      <c r="D97" s="7">
        <v>10353.6</v>
      </c>
      <c r="E97" s="7">
        <v>7325</v>
      </c>
      <c r="F97" s="7">
        <v>3028.6</v>
      </c>
      <c r="G97" s="7">
        <v>0</v>
      </c>
      <c r="H97" s="7">
        <v>3028.6</v>
      </c>
    </row>
    <row r="98" spans="1:8" ht="12" customHeight="1" x14ac:dyDescent="0.25">
      <c r="A98" s="406" t="s">
        <v>267</v>
      </c>
      <c r="B98" s="407"/>
      <c r="C98" s="7">
        <v>16623.400000000001</v>
      </c>
      <c r="D98" s="7">
        <v>23010.7</v>
      </c>
      <c r="E98" s="7">
        <v>16623.400000000001</v>
      </c>
      <c r="F98" s="7">
        <v>6387.3</v>
      </c>
      <c r="G98" s="7">
        <v>0</v>
      </c>
      <c r="H98" s="7">
        <v>6387.3</v>
      </c>
    </row>
    <row r="99" spans="1:8" ht="12" customHeight="1" x14ac:dyDescent="0.25">
      <c r="A99" s="406" t="s">
        <v>268</v>
      </c>
      <c r="B99" s="407"/>
      <c r="C99" s="7">
        <v>25080.58</v>
      </c>
      <c r="D99" s="7">
        <v>25810.400000000001</v>
      </c>
      <c r="E99" s="7">
        <v>25810.400000000001</v>
      </c>
      <c r="F99" s="7">
        <v>0</v>
      </c>
      <c r="G99" s="7">
        <v>0</v>
      </c>
      <c r="H99" s="7">
        <v>0</v>
      </c>
    </row>
    <row r="100" spans="1:8" ht="12" customHeight="1" x14ac:dyDescent="0.25">
      <c r="A100" s="406" t="s">
        <v>270</v>
      </c>
      <c r="B100" s="407"/>
      <c r="C100" s="7">
        <v>21202.15</v>
      </c>
      <c r="D100" s="7">
        <v>21666.1</v>
      </c>
      <c r="E100" s="7">
        <v>21666.1</v>
      </c>
      <c r="F100" s="7">
        <v>0</v>
      </c>
      <c r="G100" s="7">
        <v>0</v>
      </c>
      <c r="H100" s="7">
        <v>0</v>
      </c>
    </row>
    <row r="101" spans="1:8" ht="12" customHeight="1" x14ac:dyDescent="0.25">
      <c r="A101" s="406" t="s">
        <v>271</v>
      </c>
      <c r="B101" s="407"/>
      <c r="C101" s="7">
        <v>16083.5</v>
      </c>
      <c r="D101" s="7">
        <v>16736</v>
      </c>
      <c r="E101" s="7">
        <v>16736</v>
      </c>
      <c r="F101" s="7">
        <v>0</v>
      </c>
      <c r="G101" s="7">
        <v>0</v>
      </c>
      <c r="H101" s="7">
        <v>0</v>
      </c>
    </row>
    <row r="102" spans="1:8" ht="12" customHeight="1" x14ac:dyDescent="0.25">
      <c r="A102" s="406" t="s">
        <v>272</v>
      </c>
      <c r="B102" s="407"/>
      <c r="C102" s="7">
        <v>20831.2</v>
      </c>
      <c r="D102" s="7">
        <v>21673.3</v>
      </c>
      <c r="E102" s="7">
        <v>21673.3</v>
      </c>
      <c r="F102" s="7">
        <v>0</v>
      </c>
      <c r="G102" s="7">
        <v>0</v>
      </c>
      <c r="H102" s="7">
        <v>0</v>
      </c>
    </row>
    <row r="103" spans="1:8" ht="12" customHeight="1" x14ac:dyDescent="0.25">
      <c r="A103" s="406" t="s">
        <v>275</v>
      </c>
      <c r="B103" s="407"/>
      <c r="C103" s="7">
        <v>8370.1</v>
      </c>
      <c r="D103" s="7">
        <v>8380.4</v>
      </c>
      <c r="E103" s="7">
        <v>8380.4</v>
      </c>
      <c r="F103" s="7">
        <v>0</v>
      </c>
      <c r="G103" s="7">
        <v>0</v>
      </c>
      <c r="H103" s="7">
        <v>0</v>
      </c>
    </row>
    <row r="104" spans="1:8" ht="12" customHeight="1" x14ac:dyDescent="0.25">
      <c r="A104" s="406" t="s">
        <v>276</v>
      </c>
      <c r="B104" s="407"/>
      <c r="C104" s="7">
        <v>8088.9</v>
      </c>
      <c r="D104" s="7">
        <v>11011.1</v>
      </c>
      <c r="E104" s="7">
        <v>8381.7000000000007</v>
      </c>
      <c r="F104" s="7">
        <v>2629.4</v>
      </c>
      <c r="G104" s="7">
        <v>0</v>
      </c>
      <c r="H104" s="7">
        <v>2629.4</v>
      </c>
    </row>
    <row r="105" spans="1:8" ht="12" customHeight="1" x14ac:dyDescent="0.25">
      <c r="A105" s="406" t="s">
        <v>277</v>
      </c>
      <c r="B105" s="407"/>
      <c r="C105" s="7">
        <v>8090.6</v>
      </c>
      <c r="D105" s="7">
        <v>8380.4</v>
      </c>
      <c r="E105" s="7">
        <v>8380.4</v>
      </c>
      <c r="F105" s="7">
        <v>0</v>
      </c>
      <c r="G105" s="7">
        <v>0</v>
      </c>
      <c r="H105" s="7">
        <v>0</v>
      </c>
    </row>
    <row r="106" spans="1:8" ht="12" customHeight="1" x14ac:dyDescent="0.25">
      <c r="A106" s="406" t="s">
        <v>281</v>
      </c>
      <c r="B106" s="407"/>
      <c r="C106" s="7">
        <v>81.2</v>
      </c>
      <c r="D106" s="7" t="s">
        <v>234</v>
      </c>
      <c r="E106" s="7" t="s">
        <v>234</v>
      </c>
      <c r="F106" s="7" t="s">
        <v>234</v>
      </c>
      <c r="G106" s="7" t="s">
        <v>234</v>
      </c>
      <c r="H106" s="7" t="s">
        <v>234</v>
      </c>
    </row>
    <row r="107" spans="1:8" ht="12" customHeight="1" x14ac:dyDescent="0.25">
      <c r="A107" s="406" t="s">
        <v>278</v>
      </c>
      <c r="B107" s="407"/>
      <c r="C107" s="7">
        <v>88.8</v>
      </c>
      <c r="D107" s="7">
        <v>88.8</v>
      </c>
      <c r="E107" s="7">
        <v>88.8</v>
      </c>
      <c r="F107" s="7">
        <v>0</v>
      </c>
      <c r="G107" s="7">
        <v>0</v>
      </c>
      <c r="H107" s="7">
        <v>0</v>
      </c>
    </row>
    <row r="108" spans="1:8" ht="12" customHeight="1" x14ac:dyDescent="0.25">
      <c r="A108" s="406" t="s">
        <v>279</v>
      </c>
      <c r="B108" s="407"/>
      <c r="C108" s="7">
        <v>66.2</v>
      </c>
      <c r="D108" s="7">
        <v>27.8</v>
      </c>
      <c r="E108" s="7">
        <v>27.8</v>
      </c>
      <c r="F108" s="7">
        <v>0</v>
      </c>
      <c r="G108" s="7">
        <v>0</v>
      </c>
      <c r="H108" s="7">
        <v>0</v>
      </c>
    </row>
    <row r="109" spans="1:8" ht="12" customHeight="1" x14ac:dyDescent="0.25">
      <c r="A109" s="406" t="s">
        <v>280</v>
      </c>
      <c r="B109" s="407"/>
      <c r="C109" s="7">
        <v>99.9</v>
      </c>
      <c r="D109" s="7">
        <v>99.9</v>
      </c>
      <c r="E109" s="7">
        <v>99.9</v>
      </c>
      <c r="F109" s="7">
        <v>0</v>
      </c>
      <c r="G109" s="7">
        <v>0</v>
      </c>
      <c r="H109" s="7">
        <v>0</v>
      </c>
    </row>
    <row r="110" spans="1:8" ht="12" customHeight="1" x14ac:dyDescent="0.25">
      <c r="A110" s="406" t="s">
        <v>282</v>
      </c>
      <c r="B110" s="407"/>
      <c r="C110" s="7">
        <v>26.9</v>
      </c>
      <c r="D110" s="7">
        <v>58.1</v>
      </c>
      <c r="E110" s="7">
        <v>58.1</v>
      </c>
      <c r="F110" s="7">
        <v>0</v>
      </c>
      <c r="G110" s="7">
        <v>0</v>
      </c>
      <c r="H110" s="7">
        <v>0</v>
      </c>
    </row>
    <row r="111" spans="1:8" ht="12" customHeight="1" x14ac:dyDescent="0.25">
      <c r="A111" s="406" t="s">
        <v>57</v>
      </c>
      <c r="B111" s="407"/>
      <c r="C111" s="7">
        <v>5957.7</v>
      </c>
      <c r="D111" s="7">
        <v>6720.2</v>
      </c>
      <c r="E111" s="7">
        <v>5767.3</v>
      </c>
      <c r="F111" s="7">
        <v>792.3</v>
      </c>
      <c r="G111" s="7">
        <v>160.6</v>
      </c>
      <c r="H111" s="7">
        <v>952.9</v>
      </c>
    </row>
    <row r="112" spans="1:8" ht="12" customHeight="1" x14ac:dyDescent="0.25">
      <c r="A112" s="406" t="s">
        <v>58</v>
      </c>
      <c r="B112" s="407"/>
      <c r="C112" s="7">
        <v>2827.9</v>
      </c>
      <c r="D112" s="7">
        <v>3344.3</v>
      </c>
      <c r="E112" s="7">
        <v>2830</v>
      </c>
      <c r="F112" s="7">
        <v>514.29999999999995</v>
      </c>
      <c r="G112" s="7">
        <v>0</v>
      </c>
      <c r="H112" s="7">
        <v>514.29999999999995</v>
      </c>
    </row>
    <row r="113" spans="1:8" ht="12" customHeight="1" x14ac:dyDescent="0.25">
      <c r="A113" s="406" t="s">
        <v>59</v>
      </c>
      <c r="B113" s="407"/>
      <c r="C113" s="7">
        <v>2844.2</v>
      </c>
      <c r="D113" s="7">
        <v>3318</v>
      </c>
      <c r="E113" s="7">
        <v>2846.5</v>
      </c>
      <c r="F113" s="7">
        <v>471.5</v>
      </c>
      <c r="G113" s="7">
        <v>0</v>
      </c>
      <c r="H113" s="7">
        <v>471.5</v>
      </c>
    </row>
    <row r="114" spans="1:8" ht="12" customHeight="1" x14ac:dyDescent="0.25">
      <c r="A114" s="406" t="s">
        <v>60</v>
      </c>
      <c r="B114" s="407"/>
      <c r="C114" s="7">
        <v>9512.7999999999993</v>
      </c>
      <c r="D114" s="7">
        <v>11517</v>
      </c>
      <c r="E114" s="7">
        <v>9512.2000000000007</v>
      </c>
      <c r="F114" s="7">
        <v>2004.8</v>
      </c>
      <c r="G114" s="7">
        <v>0</v>
      </c>
      <c r="H114" s="7">
        <v>2004.8</v>
      </c>
    </row>
    <row r="115" spans="1:8" ht="12" customHeight="1" x14ac:dyDescent="0.25">
      <c r="A115" s="406" t="s">
        <v>61</v>
      </c>
      <c r="B115" s="407"/>
      <c r="C115" s="7">
        <v>2870.1</v>
      </c>
      <c r="D115" s="7">
        <v>3364.5</v>
      </c>
      <c r="E115" s="7">
        <v>2877.1</v>
      </c>
      <c r="F115" s="7">
        <v>487.4</v>
      </c>
      <c r="G115" s="7">
        <v>0</v>
      </c>
      <c r="H115" s="7">
        <v>487.4</v>
      </c>
    </row>
    <row r="116" spans="1:8" ht="12" customHeight="1" x14ac:dyDescent="0.25">
      <c r="A116" s="406" t="s">
        <v>62</v>
      </c>
      <c r="B116" s="407"/>
      <c r="C116" s="7">
        <v>2861</v>
      </c>
      <c r="D116" s="7">
        <v>3346.7</v>
      </c>
      <c r="E116" s="7">
        <v>2859.3</v>
      </c>
      <c r="F116" s="7">
        <v>487.4</v>
      </c>
      <c r="G116" s="7">
        <v>0</v>
      </c>
      <c r="H116" s="7">
        <v>487.4</v>
      </c>
    </row>
    <row r="117" spans="1:8" ht="12" customHeight="1" x14ac:dyDescent="0.25">
      <c r="A117" s="406" t="s">
        <v>63</v>
      </c>
      <c r="B117" s="407"/>
      <c r="C117" s="7">
        <v>6015.2</v>
      </c>
      <c r="D117" s="7">
        <v>7791.6</v>
      </c>
      <c r="E117" s="7">
        <v>5555.8</v>
      </c>
      <c r="F117" s="7">
        <v>1729.2</v>
      </c>
      <c r="G117" s="7">
        <v>506.6</v>
      </c>
      <c r="H117" s="7">
        <v>2235.8000000000002</v>
      </c>
    </row>
    <row r="118" spans="1:8" ht="12" customHeight="1" x14ac:dyDescent="0.25">
      <c r="A118" s="406" t="s">
        <v>64</v>
      </c>
      <c r="B118" s="407"/>
      <c r="C118" s="7">
        <v>6087.9</v>
      </c>
      <c r="D118" s="7">
        <v>6802.5</v>
      </c>
      <c r="E118" s="7">
        <v>6081.8</v>
      </c>
      <c r="F118" s="7">
        <v>720.7</v>
      </c>
      <c r="G118" s="7">
        <v>0</v>
      </c>
      <c r="H118" s="7">
        <v>720.7</v>
      </c>
    </row>
    <row r="119" spans="1:8" ht="12" customHeight="1" x14ac:dyDescent="0.25">
      <c r="A119" s="406" t="s">
        <v>65</v>
      </c>
      <c r="B119" s="407"/>
      <c r="C119" s="7">
        <v>5740.1</v>
      </c>
      <c r="D119" s="7">
        <v>6648.3</v>
      </c>
      <c r="E119" s="7">
        <v>5738.6</v>
      </c>
      <c r="F119" s="7">
        <v>909.7</v>
      </c>
      <c r="G119" s="7">
        <v>0</v>
      </c>
      <c r="H119" s="7">
        <v>909.7</v>
      </c>
    </row>
    <row r="120" spans="1:8" ht="12" customHeight="1" x14ac:dyDescent="0.25">
      <c r="A120" s="406" t="s">
        <v>66</v>
      </c>
      <c r="B120" s="407"/>
      <c r="C120" s="7">
        <v>3102.4</v>
      </c>
      <c r="D120" s="7">
        <v>3908.6</v>
      </c>
      <c r="E120" s="7">
        <v>3109.7</v>
      </c>
      <c r="F120" s="7">
        <v>798.9</v>
      </c>
      <c r="G120" s="7">
        <v>0</v>
      </c>
      <c r="H120" s="7">
        <v>798.9</v>
      </c>
    </row>
    <row r="121" spans="1:8" ht="12" customHeight="1" x14ac:dyDescent="0.25">
      <c r="A121" s="406" t="s">
        <v>67</v>
      </c>
      <c r="B121" s="407"/>
      <c r="C121" s="7">
        <v>6051.7</v>
      </c>
      <c r="D121" s="7">
        <v>6727.6</v>
      </c>
      <c r="E121" s="7">
        <v>6053.8</v>
      </c>
      <c r="F121" s="7">
        <v>673.8</v>
      </c>
      <c r="G121" s="7">
        <v>0</v>
      </c>
      <c r="H121" s="7">
        <v>673.8</v>
      </c>
    </row>
    <row r="122" spans="1:8" ht="12" customHeight="1" x14ac:dyDescent="0.25">
      <c r="A122" s="406" t="s">
        <v>68</v>
      </c>
      <c r="B122" s="407"/>
      <c r="C122" s="7">
        <v>6944.61</v>
      </c>
      <c r="D122" s="7">
        <v>7648.8</v>
      </c>
      <c r="E122" s="7">
        <v>6942.4</v>
      </c>
      <c r="F122" s="7">
        <v>706.4</v>
      </c>
      <c r="G122" s="7">
        <v>0</v>
      </c>
      <c r="H122" s="7">
        <v>706.4</v>
      </c>
    </row>
    <row r="123" spans="1:8" ht="12" customHeight="1" x14ac:dyDescent="0.25">
      <c r="A123" s="406" t="s">
        <v>69</v>
      </c>
      <c r="B123" s="407"/>
      <c r="C123" s="7">
        <v>5469.6</v>
      </c>
      <c r="D123" s="7">
        <v>8169.5</v>
      </c>
      <c r="E123" s="7">
        <v>5631.1</v>
      </c>
      <c r="F123" s="7">
        <v>1385.2</v>
      </c>
      <c r="G123" s="7">
        <v>1153.2</v>
      </c>
      <c r="H123" s="7">
        <v>2538.4</v>
      </c>
    </row>
    <row r="124" spans="1:8" ht="12" customHeight="1" x14ac:dyDescent="0.25">
      <c r="A124" s="406" t="s">
        <v>70</v>
      </c>
      <c r="B124" s="407"/>
      <c r="C124" s="7">
        <v>2661.17</v>
      </c>
      <c r="D124" s="7">
        <v>3766.07</v>
      </c>
      <c r="E124" s="7">
        <v>2659.27</v>
      </c>
      <c r="F124" s="7">
        <v>329.4</v>
      </c>
      <c r="G124" s="7">
        <v>777.4</v>
      </c>
      <c r="H124" s="7">
        <v>1106.8</v>
      </c>
    </row>
    <row r="125" spans="1:8" ht="12" customHeight="1" x14ac:dyDescent="0.25">
      <c r="A125" s="406" t="s">
        <v>71</v>
      </c>
      <c r="B125" s="407"/>
      <c r="C125" s="7">
        <v>3176.2</v>
      </c>
      <c r="D125" s="7">
        <v>3482.1</v>
      </c>
      <c r="E125" s="7">
        <v>3155.3</v>
      </c>
      <c r="F125" s="7">
        <v>326.8</v>
      </c>
      <c r="G125" s="7">
        <v>0</v>
      </c>
      <c r="H125" s="7">
        <v>326.8</v>
      </c>
    </row>
    <row r="126" spans="1:8" ht="12" customHeight="1" x14ac:dyDescent="0.25">
      <c r="A126" s="406" t="s">
        <v>285</v>
      </c>
      <c r="B126" s="407"/>
      <c r="C126" s="7">
        <v>5833</v>
      </c>
      <c r="D126" s="7">
        <v>7128.2</v>
      </c>
      <c r="E126" s="7">
        <v>5836.8</v>
      </c>
      <c r="F126" s="7">
        <v>1291.4000000000001</v>
      </c>
      <c r="G126" s="7">
        <v>0</v>
      </c>
      <c r="H126" s="7">
        <v>1291.4000000000001</v>
      </c>
    </row>
    <row r="127" spans="1:8" ht="12" customHeight="1" x14ac:dyDescent="0.25">
      <c r="A127" s="406" t="s">
        <v>283</v>
      </c>
      <c r="B127" s="407"/>
      <c r="C127" s="7">
        <v>15612.9</v>
      </c>
      <c r="D127" s="7">
        <v>17396.8</v>
      </c>
      <c r="E127" s="7">
        <v>15617.7</v>
      </c>
      <c r="F127" s="7">
        <v>1779.1</v>
      </c>
      <c r="G127" s="7">
        <v>0</v>
      </c>
      <c r="H127" s="7">
        <v>1779.1</v>
      </c>
    </row>
    <row r="128" spans="1:8" ht="12" customHeight="1" x14ac:dyDescent="0.25">
      <c r="A128" s="406" t="s">
        <v>284</v>
      </c>
      <c r="B128" s="407"/>
      <c r="C128" s="7">
        <v>10423.200000000001</v>
      </c>
      <c r="D128" s="7">
        <v>12464</v>
      </c>
      <c r="E128" s="7">
        <v>10403.299999999999</v>
      </c>
      <c r="F128" s="7">
        <v>1052.4000000000001</v>
      </c>
      <c r="G128" s="7">
        <v>1008.3</v>
      </c>
      <c r="H128" s="7">
        <v>2060.6999999999998</v>
      </c>
    </row>
    <row r="129" spans="1:8" ht="12" customHeight="1" x14ac:dyDescent="0.25">
      <c r="A129" s="406" t="s">
        <v>72</v>
      </c>
      <c r="B129" s="407"/>
      <c r="C129" s="7">
        <v>10285</v>
      </c>
      <c r="D129" s="7">
        <v>11586</v>
      </c>
      <c r="E129" s="7">
        <v>10281.1</v>
      </c>
      <c r="F129" s="7">
        <v>1304.9000000000001</v>
      </c>
      <c r="G129" s="7">
        <v>0</v>
      </c>
      <c r="H129" s="7">
        <v>1304.9000000000001</v>
      </c>
    </row>
    <row r="130" spans="1:8" ht="12" customHeight="1" x14ac:dyDescent="0.25">
      <c r="A130" s="406" t="s">
        <v>73</v>
      </c>
      <c r="B130" s="407"/>
      <c r="C130" s="7">
        <v>22230.799999999999</v>
      </c>
      <c r="D130" s="7">
        <v>30033.1</v>
      </c>
      <c r="E130" s="7">
        <v>21530.2</v>
      </c>
      <c r="F130" s="7">
        <v>7782</v>
      </c>
      <c r="G130" s="7">
        <v>720.9</v>
      </c>
      <c r="H130" s="7">
        <v>8502.9</v>
      </c>
    </row>
    <row r="131" spans="1:8" ht="12" customHeight="1" x14ac:dyDescent="0.25">
      <c r="A131" s="406" t="s">
        <v>74</v>
      </c>
      <c r="B131" s="407"/>
      <c r="C131" s="7">
        <v>3520.6</v>
      </c>
      <c r="D131" s="7">
        <v>3848.7</v>
      </c>
      <c r="E131" s="7">
        <v>3520.5</v>
      </c>
      <c r="F131" s="7">
        <v>328.2</v>
      </c>
      <c r="G131" s="7">
        <v>0</v>
      </c>
      <c r="H131" s="7">
        <v>328.2</v>
      </c>
    </row>
    <row r="132" spans="1:8" ht="12" customHeight="1" x14ac:dyDescent="0.25">
      <c r="A132" s="406" t="s">
        <v>75</v>
      </c>
      <c r="B132" s="407"/>
      <c r="C132" s="7">
        <v>3523.58</v>
      </c>
      <c r="D132" s="7">
        <v>3836.48</v>
      </c>
      <c r="E132" s="7">
        <v>3522.68</v>
      </c>
      <c r="F132" s="7">
        <v>313.8</v>
      </c>
      <c r="G132" s="7">
        <v>0</v>
      </c>
      <c r="H132" s="7">
        <v>313.8</v>
      </c>
    </row>
    <row r="133" spans="1:8" ht="12" customHeight="1" x14ac:dyDescent="0.25">
      <c r="A133" s="406" t="s">
        <v>76</v>
      </c>
      <c r="B133" s="407"/>
      <c r="C133" s="7">
        <v>3477.26</v>
      </c>
      <c r="D133" s="7">
        <v>3819.86</v>
      </c>
      <c r="E133" s="7">
        <v>3456.26</v>
      </c>
      <c r="F133" s="7">
        <v>363.6</v>
      </c>
      <c r="G133" s="7">
        <v>0</v>
      </c>
      <c r="H133" s="7">
        <v>363.6</v>
      </c>
    </row>
    <row r="134" spans="1:8" ht="12" customHeight="1" x14ac:dyDescent="0.25">
      <c r="A134" s="406" t="s">
        <v>77</v>
      </c>
      <c r="B134" s="407"/>
      <c r="C134" s="7">
        <v>6103.8</v>
      </c>
      <c r="D134" s="7">
        <v>6766.6</v>
      </c>
      <c r="E134" s="7">
        <v>6088.5</v>
      </c>
      <c r="F134" s="7">
        <v>678.1</v>
      </c>
      <c r="G134" s="7">
        <v>0</v>
      </c>
      <c r="H134" s="7">
        <v>678.1</v>
      </c>
    </row>
    <row r="135" spans="1:8" ht="12" customHeight="1" x14ac:dyDescent="0.25">
      <c r="A135" s="406" t="s">
        <v>78</v>
      </c>
      <c r="B135" s="407"/>
      <c r="C135" s="7">
        <v>8991.1</v>
      </c>
      <c r="D135" s="7">
        <v>9825.7999999999993</v>
      </c>
      <c r="E135" s="7">
        <v>8990</v>
      </c>
      <c r="F135" s="7">
        <v>835.8</v>
      </c>
      <c r="G135" s="7">
        <v>0</v>
      </c>
      <c r="H135" s="7">
        <v>835.8</v>
      </c>
    </row>
    <row r="136" spans="1:8" ht="12" customHeight="1" x14ac:dyDescent="0.25">
      <c r="A136" s="406" t="s">
        <v>79</v>
      </c>
      <c r="B136" s="407"/>
      <c r="C136" s="7">
        <v>2596.4</v>
      </c>
      <c r="D136" s="7">
        <v>3431.4</v>
      </c>
      <c r="E136" s="7">
        <v>2596.4</v>
      </c>
      <c r="F136" s="7">
        <v>305.5</v>
      </c>
      <c r="G136" s="7">
        <v>529.5</v>
      </c>
      <c r="H136" s="7">
        <v>835</v>
      </c>
    </row>
    <row r="137" spans="1:8" ht="12" customHeight="1" x14ac:dyDescent="0.25">
      <c r="A137" s="406" t="s">
        <v>80</v>
      </c>
      <c r="B137" s="407"/>
      <c r="C137" s="7">
        <v>3473.1</v>
      </c>
      <c r="D137" s="7">
        <v>3792.5</v>
      </c>
      <c r="E137" s="7">
        <v>3466.9</v>
      </c>
      <c r="F137" s="7">
        <v>325.60000000000002</v>
      </c>
      <c r="G137" s="7">
        <v>0</v>
      </c>
      <c r="H137" s="7">
        <v>325.60000000000002</v>
      </c>
    </row>
    <row r="138" spans="1:8" ht="12" customHeight="1" x14ac:dyDescent="0.25">
      <c r="A138" s="406" t="s">
        <v>81</v>
      </c>
      <c r="B138" s="407"/>
      <c r="C138" s="7">
        <v>3480.2</v>
      </c>
      <c r="D138" s="7">
        <v>3792.8</v>
      </c>
      <c r="E138" s="7">
        <v>3485.1</v>
      </c>
      <c r="F138" s="7">
        <v>307.7</v>
      </c>
      <c r="G138" s="7">
        <v>0</v>
      </c>
      <c r="H138" s="7">
        <v>307.7</v>
      </c>
    </row>
    <row r="139" spans="1:8" ht="12" customHeight="1" x14ac:dyDescent="0.25">
      <c r="A139" s="406" t="s">
        <v>82</v>
      </c>
      <c r="B139" s="407"/>
      <c r="C139" s="7">
        <v>3501.97</v>
      </c>
      <c r="D139" s="7">
        <v>3797.37</v>
      </c>
      <c r="E139" s="7">
        <v>3494.57</v>
      </c>
      <c r="F139" s="7">
        <v>302.8</v>
      </c>
      <c r="G139" s="7">
        <v>0</v>
      </c>
      <c r="H139" s="7">
        <v>302.8</v>
      </c>
    </row>
    <row r="140" spans="1:8" ht="12" customHeight="1" x14ac:dyDescent="0.25">
      <c r="A140" s="406" t="s">
        <v>83</v>
      </c>
      <c r="B140" s="407"/>
      <c r="C140" s="7">
        <v>3469</v>
      </c>
      <c r="D140" s="7">
        <v>3900.7</v>
      </c>
      <c r="E140" s="7">
        <v>3322</v>
      </c>
      <c r="F140" s="7">
        <v>431</v>
      </c>
      <c r="G140" s="7">
        <v>147.69999999999999</v>
      </c>
      <c r="H140" s="7">
        <v>578.70000000000005</v>
      </c>
    </row>
    <row r="141" spans="1:8" ht="12" customHeight="1" x14ac:dyDescent="0.25">
      <c r="A141" s="406" t="s">
        <v>84</v>
      </c>
      <c r="B141" s="407"/>
      <c r="C141" s="7">
        <v>3645.1</v>
      </c>
      <c r="D141" s="7">
        <v>4087.2</v>
      </c>
      <c r="E141" s="7">
        <v>3646.1</v>
      </c>
      <c r="F141" s="7">
        <v>441.1</v>
      </c>
      <c r="G141" s="7">
        <v>0</v>
      </c>
      <c r="H141" s="7">
        <v>441.1</v>
      </c>
    </row>
    <row r="142" spans="1:8" ht="12" customHeight="1" x14ac:dyDescent="0.25">
      <c r="A142" s="406" t="s">
        <v>85</v>
      </c>
      <c r="B142" s="407"/>
      <c r="C142" s="7">
        <v>8979.0300000000007</v>
      </c>
      <c r="D142" s="7">
        <v>9882.52</v>
      </c>
      <c r="E142" s="7">
        <v>8974.6200000000008</v>
      </c>
      <c r="F142" s="7">
        <v>907.9</v>
      </c>
      <c r="G142" s="7">
        <v>0</v>
      </c>
      <c r="H142" s="7">
        <v>907.9</v>
      </c>
    </row>
    <row r="143" spans="1:8" ht="12" customHeight="1" x14ac:dyDescent="0.25">
      <c r="A143" s="406" t="s">
        <v>86</v>
      </c>
      <c r="B143" s="407"/>
      <c r="C143" s="7">
        <v>6806.3</v>
      </c>
      <c r="D143" s="7">
        <v>9723.2999999999993</v>
      </c>
      <c r="E143" s="7">
        <v>6796.9</v>
      </c>
      <c r="F143" s="7">
        <v>891.3</v>
      </c>
      <c r="G143" s="7">
        <v>2035.1</v>
      </c>
      <c r="H143" s="7">
        <v>2926.4</v>
      </c>
    </row>
    <row r="144" spans="1:8" ht="12" customHeight="1" x14ac:dyDescent="0.25">
      <c r="A144" s="406" t="s">
        <v>87</v>
      </c>
      <c r="B144" s="407"/>
      <c r="C144" s="7">
        <v>5040.3999999999996</v>
      </c>
      <c r="D144" s="7">
        <v>7040.15</v>
      </c>
      <c r="E144" s="7">
        <v>5034.5</v>
      </c>
      <c r="F144" s="7">
        <v>913.65</v>
      </c>
      <c r="G144" s="7">
        <v>1092</v>
      </c>
      <c r="H144" s="7">
        <v>2005.65</v>
      </c>
    </row>
    <row r="145" spans="1:8" ht="12" customHeight="1" x14ac:dyDescent="0.25">
      <c r="A145" s="406" t="s">
        <v>88</v>
      </c>
      <c r="B145" s="407"/>
      <c r="C145" s="7">
        <v>5021.6000000000004</v>
      </c>
      <c r="D145" s="7">
        <v>5918.35</v>
      </c>
      <c r="E145" s="7">
        <v>5004.7</v>
      </c>
      <c r="F145" s="7">
        <v>913.65</v>
      </c>
      <c r="G145" s="7">
        <v>0</v>
      </c>
      <c r="H145" s="7">
        <v>913.65</v>
      </c>
    </row>
    <row r="146" spans="1:8" ht="12" customHeight="1" x14ac:dyDescent="0.25">
      <c r="A146" s="406" t="s">
        <v>89</v>
      </c>
      <c r="B146" s="407"/>
      <c r="C146" s="7">
        <v>5980.5</v>
      </c>
      <c r="D146" s="7">
        <v>11080.5</v>
      </c>
      <c r="E146" s="7">
        <v>6276.9</v>
      </c>
      <c r="F146" s="7">
        <v>2125.5</v>
      </c>
      <c r="G146" s="7">
        <v>2678.1</v>
      </c>
      <c r="H146" s="7">
        <v>4803.6000000000004</v>
      </c>
    </row>
    <row r="147" spans="1:8" ht="12" customHeight="1" x14ac:dyDescent="0.25">
      <c r="A147" s="406" t="s">
        <v>90</v>
      </c>
      <c r="B147" s="407"/>
      <c r="C147" s="7">
        <v>3361.7</v>
      </c>
      <c r="D147" s="7">
        <v>3677.58</v>
      </c>
      <c r="E147" s="7">
        <v>3343.78</v>
      </c>
      <c r="F147" s="7">
        <v>333.8</v>
      </c>
      <c r="G147" s="7">
        <v>0</v>
      </c>
      <c r="H147" s="7">
        <v>333.8</v>
      </c>
    </row>
    <row r="148" spans="1:8" ht="12" customHeight="1" x14ac:dyDescent="0.25">
      <c r="A148" s="406" t="s">
        <v>91</v>
      </c>
      <c r="B148" s="407"/>
      <c r="C148" s="7">
        <v>6079.02</v>
      </c>
      <c r="D148" s="7">
        <v>7148.62</v>
      </c>
      <c r="E148" s="7">
        <v>6051.92</v>
      </c>
      <c r="F148" s="7">
        <v>1096.7</v>
      </c>
      <c r="G148" s="7">
        <v>0</v>
      </c>
      <c r="H148" s="7">
        <v>1096.7</v>
      </c>
    </row>
    <row r="149" spans="1:8" ht="12" customHeight="1" x14ac:dyDescent="0.25">
      <c r="A149" s="406" t="s">
        <v>92</v>
      </c>
      <c r="B149" s="407"/>
      <c r="C149" s="7">
        <v>4185.3999999999996</v>
      </c>
      <c r="D149" s="7">
        <v>4755.5</v>
      </c>
      <c r="E149" s="7">
        <v>3863.8</v>
      </c>
      <c r="F149" s="7">
        <v>571.5</v>
      </c>
      <c r="G149" s="7">
        <v>320.2</v>
      </c>
      <c r="H149" s="7">
        <v>891.7</v>
      </c>
    </row>
    <row r="150" spans="1:8" ht="12" customHeight="1" x14ac:dyDescent="0.25">
      <c r="A150" s="406" t="s">
        <v>286</v>
      </c>
      <c r="B150" s="407"/>
      <c r="C150" s="7">
        <v>20270.599999999999</v>
      </c>
      <c r="D150" s="7">
        <v>29693</v>
      </c>
      <c r="E150" s="7">
        <v>23360.7</v>
      </c>
      <c r="F150" s="7">
        <v>4767.3</v>
      </c>
      <c r="G150" s="7">
        <v>1565</v>
      </c>
      <c r="H150" s="7">
        <v>6332.3</v>
      </c>
    </row>
    <row r="151" spans="1:8" ht="12" customHeight="1" x14ac:dyDescent="0.25">
      <c r="A151" s="406" t="s">
        <v>93</v>
      </c>
      <c r="B151" s="407"/>
      <c r="C151" s="7">
        <v>4500.08</v>
      </c>
      <c r="D151" s="7">
        <v>5072.38</v>
      </c>
      <c r="E151" s="7">
        <v>4500.88</v>
      </c>
      <c r="F151" s="7">
        <v>571.5</v>
      </c>
      <c r="G151" s="7">
        <v>0</v>
      </c>
      <c r="H151" s="7">
        <v>571.5</v>
      </c>
    </row>
    <row r="152" spans="1:8" ht="12" customHeight="1" x14ac:dyDescent="0.25">
      <c r="A152" s="406" t="s">
        <v>94</v>
      </c>
      <c r="B152" s="407"/>
      <c r="C152" s="7">
        <v>6861.78</v>
      </c>
      <c r="D152" s="7">
        <v>7527.58</v>
      </c>
      <c r="E152" s="7">
        <v>6821.18</v>
      </c>
      <c r="F152" s="7">
        <v>706.4</v>
      </c>
      <c r="G152" s="7">
        <v>0</v>
      </c>
      <c r="H152" s="7">
        <v>706.4</v>
      </c>
    </row>
    <row r="153" spans="1:8" ht="12" customHeight="1" x14ac:dyDescent="0.25">
      <c r="A153" s="406" t="s">
        <v>95</v>
      </c>
      <c r="B153" s="407"/>
      <c r="C153" s="7">
        <v>4576.78</v>
      </c>
      <c r="D153" s="7">
        <v>5146.55</v>
      </c>
      <c r="E153" s="7">
        <v>4580.75</v>
      </c>
      <c r="F153" s="7">
        <v>565.79999999999995</v>
      </c>
      <c r="G153" s="7">
        <v>0</v>
      </c>
      <c r="H153" s="7">
        <v>565.79999999999995</v>
      </c>
    </row>
    <row r="154" spans="1:8" ht="12" customHeight="1" x14ac:dyDescent="0.25">
      <c r="A154" s="406" t="s">
        <v>96</v>
      </c>
      <c r="B154" s="407"/>
      <c r="C154" s="7">
        <v>3516.5</v>
      </c>
      <c r="D154" s="7">
        <v>3873.7</v>
      </c>
      <c r="E154" s="7">
        <v>3520.5</v>
      </c>
      <c r="F154" s="7">
        <v>353.2</v>
      </c>
      <c r="G154" s="7">
        <v>0</v>
      </c>
      <c r="H154" s="7">
        <v>353.2</v>
      </c>
    </row>
    <row r="155" spans="1:8" ht="12" customHeight="1" x14ac:dyDescent="0.25">
      <c r="A155" s="406" t="s">
        <v>97</v>
      </c>
      <c r="B155" s="407"/>
      <c r="C155" s="7">
        <v>2721.6</v>
      </c>
      <c r="D155" s="7">
        <v>3061.6</v>
      </c>
      <c r="E155" s="7">
        <v>2706.6</v>
      </c>
      <c r="F155" s="7">
        <v>355</v>
      </c>
      <c r="G155" s="7">
        <v>0</v>
      </c>
      <c r="H155" s="7">
        <v>355</v>
      </c>
    </row>
    <row r="156" spans="1:8" ht="12" customHeight="1" x14ac:dyDescent="0.25">
      <c r="A156" s="406" t="s">
        <v>98</v>
      </c>
      <c r="B156" s="407"/>
      <c r="C156" s="7">
        <v>3502</v>
      </c>
      <c r="D156" s="7">
        <v>3852.8</v>
      </c>
      <c r="E156" s="7">
        <v>3499.6</v>
      </c>
      <c r="F156" s="7">
        <v>353.2</v>
      </c>
      <c r="G156" s="7">
        <v>0</v>
      </c>
      <c r="H156" s="7">
        <v>353.2</v>
      </c>
    </row>
    <row r="157" spans="1:8" ht="12" customHeight="1" x14ac:dyDescent="0.25">
      <c r="A157" s="406" t="s">
        <v>99</v>
      </c>
      <c r="B157" s="407"/>
      <c r="C157" s="7">
        <v>3431.8</v>
      </c>
      <c r="D157" s="7">
        <v>3731.9</v>
      </c>
      <c r="E157" s="7">
        <v>3396.6</v>
      </c>
      <c r="F157" s="7">
        <v>335.3</v>
      </c>
      <c r="G157" s="7">
        <v>0</v>
      </c>
      <c r="H157" s="7">
        <v>335.3</v>
      </c>
    </row>
    <row r="158" spans="1:8" ht="12" customHeight="1" x14ac:dyDescent="0.25">
      <c r="A158" s="406" t="s">
        <v>100</v>
      </c>
      <c r="B158" s="407"/>
      <c r="C158" s="7">
        <v>3484.23</v>
      </c>
      <c r="D158" s="7">
        <v>3773.89</v>
      </c>
      <c r="E158" s="7">
        <v>3482.29</v>
      </c>
      <c r="F158" s="7">
        <v>291.60000000000002</v>
      </c>
      <c r="G158" s="7">
        <v>0</v>
      </c>
      <c r="H158" s="7">
        <v>291.60000000000002</v>
      </c>
    </row>
    <row r="159" spans="1:8" ht="12" customHeight="1" x14ac:dyDescent="0.25">
      <c r="A159" s="406" t="s">
        <v>287</v>
      </c>
      <c r="B159" s="407"/>
      <c r="C159" s="7">
        <v>0</v>
      </c>
      <c r="D159" s="7">
        <v>2764.2</v>
      </c>
      <c r="E159" s="7">
        <v>2559.1999999999998</v>
      </c>
      <c r="F159" s="7">
        <v>205</v>
      </c>
      <c r="G159" s="7">
        <v>0</v>
      </c>
      <c r="H159" s="7">
        <v>205</v>
      </c>
    </row>
    <row r="160" spans="1:8" ht="12" customHeight="1" x14ac:dyDescent="0.25">
      <c r="A160" s="406" t="s">
        <v>101</v>
      </c>
      <c r="B160" s="407"/>
      <c r="C160" s="7">
        <v>5726.02</v>
      </c>
      <c r="D160" s="7">
        <v>7042.12</v>
      </c>
      <c r="E160" s="7">
        <v>5719.52</v>
      </c>
      <c r="F160" s="7">
        <v>666.2</v>
      </c>
      <c r="G160" s="7">
        <v>656.4</v>
      </c>
      <c r="H160" s="7">
        <v>1322.6</v>
      </c>
    </row>
    <row r="161" spans="1:8" ht="12" customHeight="1" x14ac:dyDescent="0.25">
      <c r="A161" s="406" t="s">
        <v>102</v>
      </c>
      <c r="B161" s="407"/>
      <c r="C161" s="7">
        <v>6037.7</v>
      </c>
      <c r="D161" s="7">
        <v>6688</v>
      </c>
      <c r="E161" s="7">
        <v>5998.5</v>
      </c>
      <c r="F161" s="7">
        <v>653.79999999999995</v>
      </c>
      <c r="G161" s="7">
        <v>35.700000000000003</v>
      </c>
      <c r="H161" s="7">
        <v>689.5</v>
      </c>
    </row>
    <row r="162" spans="1:8" ht="12" customHeight="1" x14ac:dyDescent="0.25">
      <c r="A162" s="406" t="s">
        <v>103</v>
      </c>
      <c r="B162" s="407"/>
      <c r="C162" s="7">
        <v>6822.3</v>
      </c>
      <c r="D162" s="7">
        <v>8181.9</v>
      </c>
      <c r="E162" s="7">
        <v>6819.8</v>
      </c>
      <c r="F162" s="7">
        <v>613.20000000000005</v>
      </c>
      <c r="G162" s="7">
        <v>748.9</v>
      </c>
      <c r="H162" s="7">
        <v>1362.1</v>
      </c>
    </row>
    <row r="163" spans="1:8" ht="12" customHeight="1" x14ac:dyDescent="0.25">
      <c r="A163" s="406" t="s">
        <v>288</v>
      </c>
      <c r="B163" s="407"/>
      <c r="C163" s="7">
        <v>0</v>
      </c>
      <c r="D163" s="7">
        <v>3845.1</v>
      </c>
      <c r="E163" s="7">
        <v>3498.3</v>
      </c>
      <c r="F163" s="7">
        <v>346.8</v>
      </c>
      <c r="G163" s="7">
        <v>0</v>
      </c>
      <c r="H163" s="7">
        <v>346.8</v>
      </c>
    </row>
    <row r="164" spans="1:8" ht="12" customHeight="1" x14ac:dyDescent="0.25">
      <c r="A164" s="406" t="s">
        <v>104</v>
      </c>
      <c r="B164" s="407"/>
      <c r="C164" s="7">
        <v>3463.8</v>
      </c>
      <c r="D164" s="7">
        <v>3769.6</v>
      </c>
      <c r="E164" s="7">
        <v>3470.4</v>
      </c>
      <c r="F164" s="7">
        <v>299.2</v>
      </c>
      <c r="G164" s="7">
        <v>0</v>
      </c>
      <c r="H164" s="7">
        <v>299.2</v>
      </c>
    </row>
    <row r="165" spans="1:8" ht="12" customHeight="1" x14ac:dyDescent="0.25">
      <c r="A165" s="406" t="s">
        <v>105</v>
      </c>
      <c r="B165" s="407"/>
      <c r="C165" s="7">
        <v>3498.58</v>
      </c>
      <c r="D165" s="7">
        <v>3983.08</v>
      </c>
      <c r="E165" s="7">
        <v>3500.08</v>
      </c>
      <c r="F165" s="7">
        <v>483</v>
      </c>
      <c r="G165" s="7">
        <v>0</v>
      </c>
      <c r="H165" s="7">
        <v>483</v>
      </c>
    </row>
    <row r="166" spans="1:8" ht="12" customHeight="1" x14ac:dyDescent="0.25">
      <c r="A166" s="406" t="s">
        <v>106</v>
      </c>
      <c r="B166" s="407"/>
      <c r="C166" s="7">
        <v>7018.23</v>
      </c>
      <c r="D166" s="7">
        <v>7987.73</v>
      </c>
      <c r="E166" s="7">
        <v>7004.13</v>
      </c>
      <c r="F166" s="7">
        <v>983.6</v>
      </c>
      <c r="G166" s="7">
        <v>0</v>
      </c>
      <c r="H166" s="7">
        <v>983.6</v>
      </c>
    </row>
    <row r="167" spans="1:8" ht="12" customHeight="1" x14ac:dyDescent="0.25">
      <c r="A167" s="406" t="s">
        <v>107</v>
      </c>
      <c r="B167" s="407"/>
      <c r="C167" s="7">
        <v>3521.8</v>
      </c>
      <c r="D167" s="7">
        <v>4014.7</v>
      </c>
      <c r="E167" s="7">
        <v>3522.9</v>
      </c>
      <c r="F167" s="7">
        <v>491.8</v>
      </c>
      <c r="G167" s="7">
        <v>0</v>
      </c>
      <c r="H167" s="7">
        <v>491.8</v>
      </c>
    </row>
    <row r="168" spans="1:8" ht="12" customHeight="1" x14ac:dyDescent="0.25">
      <c r="A168" s="406" t="s">
        <v>108</v>
      </c>
      <c r="B168" s="407"/>
      <c r="C168" s="7">
        <v>3540.1</v>
      </c>
      <c r="D168" s="7">
        <v>3855.7</v>
      </c>
      <c r="E168" s="7">
        <v>3538.1</v>
      </c>
      <c r="F168" s="7">
        <v>317.60000000000002</v>
      </c>
      <c r="G168" s="7">
        <v>0</v>
      </c>
      <c r="H168" s="7">
        <v>317.60000000000002</v>
      </c>
    </row>
    <row r="169" spans="1:8" ht="12" customHeight="1" x14ac:dyDescent="0.25">
      <c r="A169" s="406" t="s">
        <v>109</v>
      </c>
      <c r="B169" s="407"/>
      <c r="C169" s="7">
        <v>3333.4</v>
      </c>
      <c r="D169" s="7">
        <v>3657.3</v>
      </c>
      <c r="E169" s="7">
        <v>3330.2</v>
      </c>
      <c r="F169" s="7">
        <v>327.10000000000002</v>
      </c>
      <c r="G169" s="7">
        <v>0</v>
      </c>
      <c r="H169" s="7">
        <v>327.10000000000002</v>
      </c>
    </row>
    <row r="170" spans="1:8" ht="12" customHeight="1" x14ac:dyDescent="0.25">
      <c r="A170" s="406" t="s">
        <v>110</v>
      </c>
      <c r="B170" s="407"/>
      <c r="C170" s="7">
        <v>3184.5</v>
      </c>
      <c r="D170" s="7">
        <v>3439.4</v>
      </c>
      <c r="E170" s="7">
        <v>3183.9</v>
      </c>
      <c r="F170" s="7">
        <v>255.5</v>
      </c>
      <c r="G170" s="7">
        <v>0</v>
      </c>
      <c r="H170" s="7">
        <v>255.5</v>
      </c>
    </row>
    <row r="171" spans="1:8" ht="12" customHeight="1" x14ac:dyDescent="0.25">
      <c r="A171" s="406" t="s">
        <v>111</v>
      </c>
      <c r="B171" s="407"/>
      <c r="C171" s="7">
        <v>5064.1000000000004</v>
      </c>
      <c r="D171" s="7">
        <v>6220.9</v>
      </c>
      <c r="E171" s="7">
        <v>4013.52</v>
      </c>
      <c r="F171" s="7">
        <v>1137.2</v>
      </c>
      <c r="G171" s="7">
        <v>1070.18</v>
      </c>
      <c r="H171" s="7">
        <v>2207.38</v>
      </c>
    </row>
    <row r="172" spans="1:8" ht="12" customHeight="1" x14ac:dyDescent="0.25">
      <c r="A172" s="406" t="s">
        <v>289</v>
      </c>
      <c r="B172" s="407"/>
      <c r="C172" s="7">
        <v>7988</v>
      </c>
      <c r="D172" s="7">
        <v>10485.51</v>
      </c>
      <c r="E172" s="7">
        <v>8211.2099999999991</v>
      </c>
      <c r="F172" s="7">
        <v>2056.1</v>
      </c>
      <c r="G172" s="7">
        <v>218.2</v>
      </c>
      <c r="H172" s="7">
        <v>2274.3000000000002</v>
      </c>
    </row>
    <row r="173" spans="1:8" ht="12" customHeight="1" x14ac:dyDescent="0.25">
      <c r="A173" s="406" t="s">
        <v>290</v>
      </c>
      <c r="B173" s="407"/>
      <c r="C173" s="7">
        <v>8038.3</v>
      </c>
      <c r="D173" s="7">
        <v>8585.5</v>
      </c>
      <c r="E173" s="7">
        <v>6544.1</v>
      </c>
      <c r="F173" s="7">
        <v>1518.3</v>
      </c>
      <c r="G173" s="7">
        <v>523.1</v>
      </c>
      <c r="H173" s="7">
        <v>2041.4</v>
      </c>
    </row>
    <row r="174" spans="1:8" ht="12" customHeight="1" x14ac:dyDescent="0.25">
      <c r="A174" s="406" t="s">
        <v>291</v>
      </c>
      <c r="B174" s="407"/>
      <c r="C174" s="7">
        <v>9559.2999999999993</v>
      </c>
      <c r="D174" s="7">
        <v>11837.9</v>
      </c>
      <c r="E174" s="7">
        <v>9548.1</v>
      </c>
      <c r="F174" s="7">
        <v>1762.5</v>
      </c>
      <c r="G174" s="7">
        <v>527.29999999999995</v>
      </c>
      <c r="H174" s="7">
        <v>2289.8000000000002</v>
      </c>
    </row>
    <row r="175" spans="1:8" ht="12" customHeight="1" x14ac:dyDescent="0.25">
      <c r="A175" s="406" t="s">
        <v>292</v>
      </c>
      <c r="B175" s="407"/>
      <c r="C175" s="7">
        <v>9161.2000000000007</v>
      </c>
      <c r="D175" s="7">
        <v>12805.8</v>
      </c>
      <c r="E175" s="7">
        <v>9214.5</v>
      </c>
      <c r="F175" s="7">
        <v>1722.8</v>
      </c>
      <c r="G175" s="7">
        <v>1868.5</v>
      </c>
      <c r="H175" s="7">
        <v>3591.3</v>
      </c>
    </row>
    <row r="176" spans="1:8" ht="12" customHeight="1" x14ac:dyDescent="0.25">
      <c r="A176" s="406" t="s">
        <v>112</v>
      </c>
      <c r="B176" s="407"/>
      <c r="C176" s="7">
        <v>3498.95</v>
      </c>
      <c r="D176" s="7">
        <v>3883.15</v>
      </c>
      <c r="E176" s="7">
        <v>3499.15</v>
      </c>
      <c r="F176" s="7">
        <v>384</v>
      </c>
      <c r="G176" s="7">
        <v>0</v>
      </c>
      <c r="H176" s="7">
        <v>384</v>
      </c>
    </row>
    <row r="177" spans="1:8" ht="12" customHeight="1" x14ac:dyDescent="0.25">
      <c r="A177" s="406" t="s">
        <v>113</v>
      </c>
      <c r="B177" s="407"/>
      <c r="C177" s="7">
        <v>3161</v>
      </c>
      <c r="D177" s="7">
        <v>3455.8</v>
      </c>
      <c r="E177" s="7">
        <v>3158.2</v>
      </c>
      <c r="F177" s="7">
        <v>297.60000000000002</v>
      </c>
      <c r="G177" s="7">
        <v>0</v>
      </c>
      <c r="H177" s="7">
        <v>297.60000000000002</v>
      </c>
    </row>
    <row r="178" spans="1:8" ht="12" customHeight="1" x14ac:dyDescent="0.25">
      <c r="A178" s="406" t="s">
        <v>114</v>
      </c>
      <c r="B178" s="407"/>
      <c r="C178" s="7">
        <v>3543.8</v>
      </c>
      <c r="D178" s="7">
        <v>3833.9</v>
      </c>
      <c r="E178" s="7">
        <v>3523.9</v>
      </c>
      <c r="F178" s="7">
        <v>310</v>
      </c>
      <c r="G178" s="7">
        <v>0</v>
      </c>
      <c r="H178" s="7">
        <v>310</v>
      </c>
    </row>
    <row r="179" spans="1:8" ht="12" customHeight="1" x14ac:dyDescent="0.25">
      <c r="A179" s="406" t="s">
        <v>115</v>
      </c>
      <c r="B179" s="407"/>
      <c r="C179" s="7">
        <v>3333</v>
      </c>
      <c r="D179" s="7">
        <v>3577.8</v>
      </c>
      <c r="E179" s="7">
        <v>3331.8</v>
      </c>
      <c r="F179" s="7">
        <v>246</v>
      </c>
      <c r="G179" s="7">
        <v>0</v>
      </c>
      <c r="H179" s="7">
        <v>246</v>
      </c>
    </row>
    <row r="180" spans="1:8" ht="12" customHeight="1" x14ac:dyDescent="0.25">
      <c r="A180" s="406" t="s">
        <v>116</v>
      </c>
      <c r="B180" s="407"/>
      <c r="C180" s="7">
        <v>3360.2</v>
      </c>
      <c r="D180" s="7">
        <v>3743.3</v>
      </c>
      <c r="E180" s="7">
        <v>3360.5</v>
      </c>
      <c r="F180" s="7">
        <v>382.8</v>
      </c>
      <c r="G180" s="7">
        <v>0</v>
      </c>
      <c r="H180" s="7">
        <v>382.8</v>
      </c>
    </row>
    <row r="181" spans="1:8" ht="12" customHeight="1" x14ac:dyDescent="0.25">
      <c r="A181" s="406" t="s">
        <v>117</v>
      </c>
      <c r="B181" s="407"/>
      <c r="C181" s="7">
        <v>6396.9</v>
      </c>
      <c r="D181" s="7">
        <v>8025.1</v>
      </c>
      <c r="E181" s="7">
        <v>6399.7</v>
      </c>
      <c r="F181" s="7">
        <v>1625.4</v>
      </c>
      <c r="G181" s="7">
        <v>0</v>
      </c>
      <c r="H181" s="7">
        <v>1625.4</v>
      </c>
    </row>
    <row r="182" spans="1:8" ht="12" customHeight="1" x14ac:dyDescent="0.25">
      <c r="A182" s="406" t="s">
        <v>118</v>
      </c>
      <c r="B182" s="407"/>
      <c r="C182" s="7">
        <v>3481.8</v>
      </c>
      <c r="D182" s="7">
        <v>5164.8</v>
      </c>
      <c r="E182" s="7">
        <v>3482.6</v>
      </c>
      <c r="F182" s="7">
        <v>477.7</v>
      </c>
      <c r="G182" s="7">
        <v>1204.5</v>
      </c>
      <c r="H182" s="7">
        <v>1682.2</v>
      </c>
    </row>
    <row r="183" spans="1:8" ht="12" customHeight="1" x14ac:dyDescent="0.25">
      <c r="A183" s="406" t="s">
        <v>119</v>
      </c>
      <c r="B183" s="407"/>
      <c r="C183" s="7">
        <v>6397</v>
      </c>
      <c r="D183" s="7">
        <v>7051.8</v>
      </c>
      <c r="E183" s="7">
        <v>6397.4</v>
      </c>
      <c r="F183" s="7">
        <v>654.4</v>
      </c>
      <c r="G183" s="7">
        <v>0</v>
      </c>
      <c r="H183" s="7">
        <v>654.4</v>
      </c>
    </row>
    <row r="184" spans="1:8" ht="12" customHeight="1" x14ac:dyDescent="0.25">
      <c r="A184" s="406" t="s">
        <v>120</v>
      </c>
      <c r="B184" s="407"/>
      <c r="C184" s="7">
        <v>3428</v>
      </c>
      <c r="D184" s="7">
        <v>4587.6000000000004</v>
      </c>
      <c r="E184" s="7">
        <v>3425.7</v>
      </c>
      <c r="F184" s="7">
        <v>540.6</v>
      </c>
      <c r="G184" s="7">
        <v>621.29999999999995</v>
      </c>
      <c r="H184" s="7">
        <v>1161.9000000000001</v>
      </c>
    </row>
    <row r="185" spans="1:8" ht="12" customHeight="1" x14ac:dyDescent="0.25">
      <c r="A185" s="406" t="s">
        <v>121</v>
      </c>
      <c r="B185" s="407"/>
      <c r="C185" s="7">
        <v>3494.4</v>
      </c>
      <c r="D185" s="7">
        <v>3890.9</v>
      </c>
      <c r="E185" s="7">
        <v>3497.7</v>
      </c>
      <c r="F185" s="7">
        <v>393.2</v>
      </c>
      <c r="G185" s="7">
        <v>0</v>
      </c>
      <c r="H185" s="7">
        <v>393.2</v>
      </c>
    </row>
    <row r="186" spans="1:8" ht="12" customHeight="1" x14ac:dyDescent="0.25">
      <c r="A186" s="406" t="s">
        <v>122</v>
      </c>
      <c r="B186" s="407"/>
      <c r="C186" s="7">
        <v>7612.76</v>
      </c>
      <c r="D186" s="7">
        <v>9534.26</v>
      </c>
      <c r="E186" s="7">
        <v>7596.86</v>
      </c>
      <c r="F186" s="7">
        <v>1937.4</v>
      </c>
      <c r="G186" s="7">
        <v>0</v>
      </c>
      <c r="H186" s="7">
        <v>1937.4</v>
      </c>
    </row>
    <row r="187" spans="1:8" ht="12" customHeight="1" x14ac:dyDescent="0.25">
      <c r="A187" s="406" t="s">
        <v>123</v>
      </c>
      <c r="B187" s="407"/>
      <c r="C187" s="7">
        <v>5021.08</v>
      </c>
      <c r="D187" s="7">
        <v>5884.08</v>
      </c>
      <c r="E187" s="7">
        <v>5023.28</v>
      </c>
      <c r="F187" s="7">
        <v>860.8</v>
      </c>
      <c r="G187" s="7">
        <v>0</v>
      </c>
      <c r="H187" s="7">
        <v>860.8</v>
      </c>
    </row>
    <row r="188" spans="1:8" ht="12" customHeight="1" x14ac:dyDescent="0.25">
      <c r="A188" s="406" t="s">
        <v>124</v>
      </c>
      <c r="B188" s="407"/>
      <c r="C188" s="7">
        <v>9549.3799999999992</v>
      </c>
      <c r="D188" s="7">
        <v>10858.58</v>
      </c>
      <c r="E188" s="7">
        <v>9403.48</v>
      </c>
      <c r="F188" s="7">
        <v>1379.8</v>
      </c>
      <c r="G188" s="7">
        <v>75.3</v>
      </c>
      <c r="H188" s="7">
        <v>1455.1</v>
      </c>
    </row>
    <row r="189" spans="1:8" ht="12" customHeight="1" x14ac:dyDescent="0.25">
      <c r="A189" s="406" t="s">
        <v>125</v>
      </c>
      <c r="B189" s="407"/>
      <c r="C189" s="7">
        <v>3036.2</v>
      </c>
      <c r="D189" s="7">
        <v>3535.1</v>
      </c>
      <c r="E189" s="7">
        <v>3037.1</v>
      </c>
      <c r="F189" s="7">
        <v>498</v>
      </c>
      <c r="G189" s="7">
        <v>0</v>
      </c>
      <c r="H189" s="7">
        <v>498</v>
      </c>
    </row>
    <row r="190" spans="1:8" ht="12" customHeight="1" x14ac:dyDescent="0.25">
      <c r="A190" s="406" t="s">
        <v>126</v>
      </c>
      <c r="B190" s="407"/>
      <c r="C190" s="7">
        <v>3037.3</v>
      </c>
      <c r="D190" s="7">
        <v>3532.1</v>
      </c>
      <c r="E190" s="7">
        <v>3042.3</v>
      </c>
      <c r="F190" s="7">
        <v>489.8</v>
      </c>
      <c r="G190" s="7">
        <v>0</v>
      </c>
      <c r="H190" s="7">
        <v>489.8</v>
      </c>
    </row>
    <row r="191" spans="1:8" ht="12" customHeight="1" x14ac:dyDescent="0.25">
      <c r="A191" s="406" t="s">
        <v>127</v>
      </c>
      <c r="B191" s="407"/>
      <c r="C191" s="7">
        <v>2736.2</v>
      </c>
      <c r="D191" s="7">
        <v>3099.4</v>
      </c>
      <c r="E191" s="7">
        <v>2736.8</v>
      </c>
      <c r="F191" s="7">
        <v>362.6</v>
      </c>
      <c r="G191" s="7">
        <v>0</v>
      </c>
      <c r="H191" s="7">
        <v>362.6</v>
      </c>
    </row>
    <row r="192" spans="1:8" ht="12" customHeight="1" x14ac:dyDescent="0.25">
      <c r="A192" s="406" t="s">
        <v>128</v>
      </c>
      <c r="B192" s="407"/>
      <c r="C192" s="7">
        <v>3003.8</v>
      </c>
      <c r="D192" s="7">
        <v>3515.9</v>
      </c>
      <c r="E192" s="7">
        <v>2999.2</v>
      </c>
      <c r="F192" s="7">
        <v>516.70000000000005</v>
      </c>
      <c r="G192" s="7">
        <v>0</v>
      </c>
      <c r="H192" s="7">
        <v>516.70000000000005</v>
      </c>
    </row>
    <row r="193" spans="1:8" ht="12" customHeight="1" x14ac:dyDescent="0.25">
      <c r="A193" s="406" t="s">
        <v>129</v>
      </c>
      <c r="B193" s="407"/>
      <c r="C193" s="7">
        <v>6929.9</v>
      </c>
      <c r="D193" s="7">
        <v>8230.5</v>
      </c>
      <c r="E193" s="7">
        <v>6905.6</v>
      </c>
      <c r="F193" s="7">
        <v>1296.2</v>
      </c>
      <c r="G193" s="7">
        <v>28.7</v>
      </c>
      <c r="H193" s="7">
        <v>1324.9</v>
      </c>
    </row>
    <row r="194" spans="1:8" ht="12" customHeight="1" x14ac:dyDescent="0.25">
      <c r="A194" s="406" t="s">
        <v>130</v>
      </c>
      <c r="B194" s="407"/>
      <c r="C194" s="7">
        <v>3314.2</v>
      </c>
      <c r="D194" s="7">
        <v>4170.8</v>
      </c>
      <c r="E194" s="7">
        <v>3325.7</v>
      </c>
      <c r="F194" s="7">
        <v>845.1</v>
      </c>
      <c r="G194" s="7">
        <v>0</v>
      </c>
      <c r="H194" s="7">
        <v>845.1</v>
      </c>
    </row>
    <row r="195" spans="1:8" ht="12" customHeight="1" x14ac:dyDescent="0.25">
      <c r="A195" s="406" t="s">
        <v>131</v>
      </c>
      <c r="B195" s="407"/>
      <c r="C195" s="7">
        <v>7068.4</v>
      </c>
      <c r="D195" s="7">
        <v>9187.4</v>
      </c>
      <c r="E195" s="7">
        <v>7454.7</v>
      </c>
      <c r="F195" s="7">
        <v>1732.7</v>
      </c>
      <c r="G195" s="7">
        <v>0</v>
      </c>
      <c r="H195" s="7">
        <v>1732.7</v>
      </c>
    </row>
    <row r="196" spans="1:8" ht="12" customHeight="1" x14ac:dyDescent="0.25">
      <c r="A196" s="406" t="s">
        <v>132</v>
      </c>
      <c r="B196" s="407"/>
      <c r="C196" s="7">
        <v>6953.73</v>
      </c>
      <c r="D196" s="7">
        <v>8254.14</v>
      </c>
      <c r="E196" s="7">
        <v>6957.94</v>
      </c>
      <c r="F196" s="7">
        <v>1296.2</v>
      </c>
      <c r="G196" s="7">
        <v>0</v>
      </c>
      <c r="H196" s="7">
        <v>1296.2</v>
      </c>
    </row>
    <row r="197" spans="1:8" ht="12" customHeight="1" x14ac:dyDescent="0.25">
      <c r="A197" s="406" t="s">
        <v>133</v>
      </c>
      <c r="B197" s="407"/>
      <c r="C197" s="7">
        <v>2231.3000000000002</v>
      </c>
      <c r="D197" s="7">
        <v>2717.2</v>
      </c>
      <c r="E197" s="7">
        <v>2231.5</v>
      </c>
      <c r="F197" s="7">
        <v>485.7</v>
      </c>
      <c r="G197" s="7">
        <v>0</v>
      </c>
      <c r="H197" s="7">
        <v>485.7</v>
      </c>
    </row>
    <row r="198" spans="1:8" ht="12" customHeight="1" x14ac:dyDescent="0.25">
      <c r="A198" s="406" t="s">
        <v>134</v>
      </c>
      <c r="B198" s="407"/>
      <c r="C198" s="7">
        <v>3413.3</v>
      </c>
      <c r="D198" s="7">
        <v>3638.7</v>
      </c>
      <c r="E198" s="7">
        <v>3371.1</v>
      </c>
      <c r="F198" s="7">
        <v>221.6</v>
      </c>
      <c r="G198" s="7">
        <v>46</v>
      </c>
      <c r="H198" s="7">
        <v>267.60000000000002</v>
      </c>
    </row>
    <row r="199" spans="1:8" ht="12" customHeight="1" x14ac:dyDescent="0.25">
      <c r="A199" s="406" t="s">
        <v>135</v>
      </c>
      <c r="B199" s="407"/>
      <c r="C199" s="7">
        <v>4927</v>
      </c>
      <c r="D199" s="7">
        <v>5363.5</v>
      </c>
      <c r="E199" s="7">
        <v>4926.8999999999996</v>
      </c>
      <c r="F199" s="7">
        <v>436.6</v>
      </c>
      <c r="G199" s="7">
        <v>0</v>
      </c>
      <c r="H199" s="7">
        <v>436.6</v>
      </c>
    </row>
    <row r="200" spans="1:8" ht="12" customHeight="1" x14ac:dyDescent="0.25">
      <c r="A200" s="406" t="s">
        <v>136</v>
      </c>
      <c r="B200" s="407"/>
      <c r="C200" s="7">
        <v>4940.66</v>
      </c>
      <c r="D200" s="7">
        <v>5394.36</v>
      </c>
      <c r="E200" s="7">
        <v>4941.5600000000004</v>
      </c>
      <c r="F200" s="7">
        <v>452.8</v>
      </c>
      <c r="G200" s="7">
        <v>0</v>
      </c>
      <c r="H200" s="7">
        <v>452.8</v>
      </c>
    </row>
    <row r="201" spans="1:8" ht="12" customHeight="1" x14ac:dyDescent="0.25">
      <c r="A201" s="406" t="s">
        <v>137</v>
      </c>
      <c r="B201" s="407"/>
      <c r="C201" s="7">
        <v>3458.19</v>
      </c>
      <c r="D201" s="7">
        <v>4074.89</v>
      </c>
      <c r="E201" s="7">
        <v>3455.89</v>
      </c>
      <c r="F201" s="7">
        <v>619</v>
      </c>
      <c r="G201" s="7">
        <v>0</v>
      </c>
      <c r="H201" s="7">
        <v>619</v>
      </c>
    </row>
    <row r="202" spans="1:8" ht="12" customHeight="1" x14ac:dyDescent="0.25">
      <c r="A202" s="406" t="s">
        <v>138</v>
      </c>
      <c r="B202" s="407"/>
      <c r="C202" s="7">
        <v>3483.9</v>
      </c>
      <c r="D202" s="7">
        <v>3931.3</v>
      </c>
      <c r="E202" s="7">
        <v>3485.4</v>
      </c>
      <c r="F202" s="7">
        <v>445.9</v>
      </c>
      <c r="G202" s="7">
        <v>0</v>
      </c>
      <c r="H202" s="7">
        <v>445.9</v>
      </c>
    </row>
    <row r="203" spans="1:8" ht="12" customHeight="1" x14ac:dyDescent="0.25">
      <c r="A203" s="406" t="s">
        <v>139</v>
      </c>
      <c r="B203" s="407"/>
      <c r="C203" s="7">
        <v>4950.6000000000004</v>
      </c>
      <c r="D203" s="7">
        <v>5179.3999999999996</v>
      </c>
      <c r="E203" s="7">
        <v>4723.3999999999996</v>
      </c>
      <c r="F203" s="7">
        <v>456</v>
      </c>
      <c r="G203" s="7">
        <v>0</v>
      </c>
      <c r="H203" s="7">
        <v>456</v>
      </c>
    </row>
    <row r="204" spans="1:8" ht="12" customHeight="1" x14ac:dyDescent="0.25">
      <c r="A204" s="406" t="s">
        <v>140</v>
      </c>
      <c r="B204" s="407"/>
      <c r="C204" s="7">
        <v>4924.3999999999996</v>
      </c>
      <c r="D204" s="7">
        <v>5640.1</v>
      </c>
      <c r="E204" s="7">
        <v>4923.7</v>
      </c>
      <c r="F204" s="7">
        <v>716.4</v>
      </c>
      <c r="G204" s="7">
        <v>0</v>
      </c>
      <c r="H204" s="7">
        <v>716.4</v>
      </c>
    </row>
    <row r="205" spans="1:8" ht="12" customHeight="1" x14ac:dyDescent="0.25">
      <c r="A205" s="406" t="s">
        <v>141</v>
      </c>
      <c r="B205" s="407"/>
      <c r="C205" s="7">
        <v>3120.24</v>
      </c>
      <c r="D205" s="7">
        <v>3365.64</v>
      </c>
      <c r="E205" s="7">
        <v>2961.44</v>
      </c>
      <c r="F205" s="7">
        <v>325.39999999999998</v>
      </c>
      <c r="G205" s="7">
        <v>78.8</v>
      </c>
      <c r="H205" s="7">
        <v>404.2</v>
      </c>
    </row>
    <row r="206" spans="1:8" ht="12" customHeight="1" x14ac:dyDescent="0.25">
      <c r="A206" s="406" t="s">
        <v>293</v>
      </c>
      <c r="B206" s="407"/>
      <c r="C206" s="7">
        <v>3365.5</v>
      </c>
      <c r="D206" s="7">
        <v>3678.26</v>
      </c>
      <c r="E206" s="7">
        <v>3320.66</v>
      </c>
      <c r="F206" s="7">
        <v>357.6</v>
      </c>
      <c r="G206" s="7">
        <v>0</v>
      </c>
      <c r="H206" s="7">
        <v>357.6</v>
      </c>
    </row>
    <row r="207" spans="1:8" ht="12" customHeight="1" x14ac:dyDescent="0.25">
      <c r="A207" s="406" t="s">
        <v>142</v>
      </c>
      <c r="B207" s="407"/>
      <c r="C207" s="7">
        <v>2713.99</v>
      </c>
      <c r="D207" s="7">
        <v>3083.09</v>
      </c>
      <c r="E207" s="7">
        <v>2703.69</v>
      </c>
      <c r="F207" s="7">
        <v>379.4</v>
      </c>
      <c r="G207" s="7">
        <v>0</v>
      </c>
      <c r="H207" s="7">
        <v>379.4</v>
      </c>
    </row>
    <row r="208" spans="1:8" ht="12" customHeight="1" x14ac:dyDescent="0.25">
      <c r="A208" s="406" t="s">
        <v>143</v>
      </c>
      <c r="B208" s="407"/>
      <c r="C208" s="7">
        <v>2709.6</v>
      </c>
      <c r="D208" s="7">
        <v>3004.6</v>
      </c>
      <c r="E208" s="7">
        <v>2709.8</v>
      </c>
      <c r="F208" s="7">
        <v>294.8</v>
      </c>
      <c r="G208" s="7">
        <v>0</v>
      </c>
      <c r="H208" s="7">
        <v>294.8</v>
      </c>
    </row>
    <row r="209" spans="1:8" ht="12" customHeight="1" x14ac:dyDescent="0.25">
      <c r="A209" s="406" t="s">
        <v>144</v>
      </c>
      <c r="B209" s="407"/>
      <c r="C209" s="7">
        <v>3377.2</v>
      </c>
      <c r="D209" s="7">
        <v>3695.9</v>
      </c>
      <c r="E209" s="7">
        <v>3398.1</v>
      </c>
      <c r="F209" s="7">
        <v>297.8</v>
      </c>
      <c r="G209" s="7">
        <v>0</v>
      </c>
      <c r="H209" s="7">
        <v>297.8</v>
      </c>
    </row>
    <row r="210" spans="1:8" ht="12" customHeight="1" x14ac:dyDescent="0.25">
      <c r="A210" s="406" t="s">
        <v>145</v>
      </c>
      <c r="B210" s="407"/>
      <c r="C210" s="7">
        <v>3351.3</v>
      </c>
      <c r="D210" s="7">
        <v>3630.8</v>
      </c>
      <c r="E210" s="7">
        <v>3351.6</v>
      </c>
      <c r="F210" s="7">
        <v>279.2</v>
      </c>
      <c r="G210" s="7">
        <v>0</v>
      </c>
      <c r="H210" s="7">
        <v>279.2</v>
      </c>
    </row>
    <row r="211" spans="1:8" ht="12" customHeight="1" x14ac:dyDescent="0.25">
      <c r="A211" s="406" t="s">
        <v>146</v>
      </c>
      <c r="B211" s="407"/>
      <c r="C211" s="7">
        <v>3350.1</v>
      </c>
      <c r="D211" s="7">
        <v>3627</v>
      </c>
      <c r="E211" s="7">
        <v>3347.8</v>
      </c>
      <c r="F211" s="7">
        <v>279.2</v>
      </c>
      <c r="G211" s="7">
        <v>0</v>
      </c>
      <c r="H211" s="7">
        <v>279.2</v>
      </c>
    </row>
    <row r="212" spans="1:8" ht="12" customHeight="1" x14ac:dyDescent="0.25">
      <c r="A212" s="406" t="s">
        <v>147</v>
      </c>
      <c r="B212" s="407"/>
      <c r="C212" s="7">
        <v>4640.8999999999996</v>
      </c>
      <c r="D212" s="7">
        <v>5022.3</v>
      </c>
      <c r="E212" s="7">
        <v>4335.26</v>
      </c>
      <c r="F212" s="7">
        <v>379.6</v>
      </c>
      <c r="G212" s="7">
        <v>307.44</v>
      </c>
      <c r="H212" s="7">
        <v>687.04</v>
      </c>
    </row>
    <row r="213" spans="1:8" ht="12" customHeight="1" x14ac:dyDescent="0.25">
      <c r="A213" s="406" t="s">
        <v>148</v>
      </c>
      <c r="B213" s="407"/>
      <c r="C213" s="7">
        <v>2457.1999999999998</v>
      </c>
      <c r="D213" s="7">
        <v>2740</v>
      </c>
      <c r="E213" s="7">
        <v>2456.1999999999998</v>
      </c>
      <c r="F213" s="7">
        <v>283.8</v>
      </c>
      <c r="G213" s="7">
        <v>0</v>
      </c>
      <c r="H213" s="7">
        <v>283.8</v>
      </c>
    </row>
    <row r="214" spans="1:8" ht="12" customHeight="1" x14ac:dyDescent="0.25">
      <c r="A214" s="406" t="s">
        <v>149</v>
      </c>
      <c r="B214" s="407"/>
      <c r="C214" s="7">
        <v>1981.83</v>
      </c>
      <c r="D214" s="7">
        <v>3190.48</v>
      </c>
      <c r="E214" s="7">
        <v>1976.98</v>
      </c>
      <c r="F214" s="7">
        <v>273.8</v>
      </c>
      <c r="G214" s="7">
        <v>939.7</v>
      </c>
      <c r="H214" s="7">
        <v>1213.5</v>
      </c>
    </row>
    <row r="215" spans="1:8" ht="12" customHeight="1" x14ac:dyDescent="0.25">
      <c r="A215" s="406" t="s">
        <v>150</v>
      </c>
      <c r="B215" s="407"/>
      <c r="C215" s="7">
        <v>2691.2</v>
      </c>
      <c r="D215" s="7">
        <v>3790.1</v>
      </c>
      <c r="E215" s="7">
        <v>2692.4</v>
      </c>
      <c r="F215" s="7">
        <v>366.3</v>
      </c>
      <c r="G215" s="7">
        <v>731.4</v>
      </c>
      <c r="H215" s="7">
        <v>1097.7</v>
      </c>
    </row>
    <row r="216" spans="1:8" ht="12" customHeight="1" x14ac:dyDescent="0.25">
      <c r="A216" s="406" t="s">
        <v>151</v>
      </c>
      <c r="B216" s="407"/>
      <c r="C216" s="7">
        <v>4893.8599999999997</v>
      </c>
      <c r="D216" s="7">
        <v>5373.2</v>
      </c>
      <c r="E216" s="7">
        <v>4884.8</v>
      </c>
      <c r="F216" s="7">
        <v>488.4</v>
      </c>
      <c r="G216" s="7">
        <v>0</v>
      </c>
      <c r="H216" s="7">
        <v>488.4</v>
      </c>
    </row>
    <row r="217" spans="1:8" ht="12" customHeight="1" x14ac:dyDescent="0.25">
      <c r="A217" s="406" t="s">
        <v>152</v>
      </c>
      <c r="B217" s="407"/>
      <c r="C217" s="7">
        <v>4886.43</v>
      </c>
      <c r="D217" s="7">
        <v>5322.13</v>
      </c>
      <c r="E217" s="7">
        <v>4870.63</v>
      </c>
      <c r="F217" s="7">
        <v>451.5</v>
      </c>
      <c r="G217" s="7">
        <v>0</v>
      </c>
      <c r="H217" s="7">
        <v>451.5</v>
      </c>
    </row>
    <row r="218" spans="1:8" ht="12" customHeight="1" x14ac:dyDescent="0.25">
      <c r="A218" s="406" t="s">
        <v>153</v>
      </c>
      <c r="B218" s="407"/>
      <c r="C218" s="7">
        <v>586.91</v>
      </c>
      <c r="D218" s="7">
        <v>643.03</v>
      </c>
      <c r="E218" s="7">
        <v>571.83000000000004</v>
      </c>
      <c r="F218" s="7">
        <v>71.2</v>
      </c>
      <c r="G218" s="7">
        <v>0</v>
      </c>
      <c r="H218" s="7">
        <v>71.2</v>
      </c>
    </row>
    <row r="219" spans="1:8" ht="12" customHeight="1" x14ac:dyDescent="0.25">
      <c r="A219" s="406" t="s">
        <v>154</v>
      </c>
      <c r="B219" s="407"/>
      <c r="C219" s="7">
        <v>3861.02</v>
      </c>
      <c r="D219" s="7">
        <v>5107.82</v>
      </c>
      <c r="E219" s="7">
        <v>4426.62</v>
      </c>
      <c r="F219" s="7">
        <v>681.2</v>
      </c>
      <c r="G219" s="7">
        <v>0</v>
      </c>
      <c r="H219" s="7">
        <v>681.2</v>
      </c>
    </row>
    <row r="220" spans="1:8" ht="12" customHeight="1" x14ac:dyDescent="0.25">
      <c r="A220" s="406" t="s">
        <v>155</v>
      </c>
      <c r="B220" s="407"/>
      <c r="C220" s="7">
        <v>3814.77</v>
      </c>
      <c r="D220" s="7">
        <v>5129.7</v>
      </c>
      <c r="E220" s="7">
        <v>4419.3999999999996</v>
      </c>
      <c r="F220" s="7">
        <v>710.3</v>
      </c>
      <c r="G220" s="7">
        <v>0</v>
      </c>
      <c r="H220" s="7">
        <v>710.3</v>
      </c>
    </row>
    <row r="221" spans="1:8" ht="12" customHeight="1" x14ac:dyDescent="0.25">
      <c r="A221" s="406" t="s">
        <v>156</v>
      </c>
      <c r="B221" s="407"/>
      <c r="C221" s="7">
        <v>3675.6</v>
      </c>
      <c r="D221" s="7">
        <v>5135.5</v>
      </c>
      <c r="E221" s="7">
        <v>4432</v>
      </c>
      <c r="F221" s="7">
        <v>670.6</v>
      </c>
      <c r="G221" s="7">
        <v>32.9</v>
      </c>
      <c r="H221" s="7">
        <v>703.5</v>
      </c>
    </row>
    <row r="222" spans="1:8" ht="12" customHeight="1" x14ac:dyDescent="0.25">
      <c r="A222" s="406" t="s">
        <v>157</v>
      </c>
      <c r="B222" s="407"/>
      <c r="C222" s="7">
        <v>9472.6</v>
      </c>
      <c r="D222" s="7">
        <v>10420.82</v>
      </c>
      <c r="E222" s="7">
        <v>9351.52</v>
      </c>
      <c r="F222" s="7">
        <v>963.6</v>
      </c>
      <c r="G222" s="7">
        <v>105.7</v>
      </c>
      <c r="H222" s="7">
        <v>1069.3</v>
      </c>
    </row>
    <row r="223" spans="1:8" ht="12" customHeight="1" x14ac:dyDescent="0.25">
      <c r="A223" s="406" t="s">
        <v>158</v>
      </c>
      <c r="B223" s="407"/>
      <c r="C223" s="7">
        <v>3736.29</v>
      </c>
      <c r="D223" s="7">
        <v>4978.79</v>
      </c>
      <c r="E223" s="7">
        <v>3752.39</v>
      </c>
      <c r="F223" s="7">
        <v>1226.4000000000001</v>
      </c>
      <c r="G223" s="7">
        <v>0</v>
      </c>
      <c r="H223" s="7">
        <v>1226.4000000000001</v>
      </c>
    </row>
    <row r="224" spans="1:8" ht="12" customHeight="1" x14ac:dyDescent="0.25">
      <c r="A224" s="406" t="s">
        <v>159</v>
      </c>
      <c r="B224" s="407"/>
      <c r="C224" s="7">
        <v>3506.97</v>
      </c>
      <c r="D224" s="7">
        <v>4653.97</v>
      </c>
      <c r="E224" s="7">
        <v>3355.07</v>
      </c>
      <c r="F224" s="7">
        <v>1142.2</v>
      </c>
      <c r="G224" s="7">
        <v>156.69999999999999</v>
      </c>
      <c r="H224" s="7">
        <v>1298.9000000000001</v>
      </c>
    </row>
    <row r="225" spans="1:8" ht="12" customHeight="1" x14ac:dyDescent="0.25">
      <c r="A225" s="406" t="s">
        <v>160</v>
      </c>
      <c r="B225" s="407"/>
      <c r="C225" s="7">
        <v>3867.7</v>
      </c>
      <c r="D225" s="7">
        <v>4625.1000000000004</v>
      </c>
      <c r="E225" s="7">
        <v>3864.9</v>
      </c>
      <c r="F225" s="7">
        <v>760.2</v>
      </c>
      <c r="G225" s="7">
        <v>0</v>
      </c>
      <c r="H225" s="7">
        <v>760.2</v>
      </c>
    </row>
    <row r="226" spans="1:8" ht="12" customHeight="1" x14ac:dyDescent="0.25">
      <c r="A226" s="406" t="s">
        <v>161</v>
      </c>
      <c r="B226" s="407"/>
      <c r="C226" s="7">
        <v>3892.2</v>
      </c>
      <c r="D226" s="7">
        <v>4691.7</v>
      </c>
      <c r="E226" s="7">
        <v>3894.3</v>
      </c>
      <c r="F226" s="7">
        <v>797.4</v>
      </c>
      <c r="G226" s="7">
        <v>0</v>
      </c>
      <c r="H226" s="7">
        <v>797.4</v>
      </c>
    </row>
    <row r="227" spans="1:8" ht="12" customHeight="1" x14ac:dyDescent="0.25">
      <c r="A227" s="406" t="s">
        <v>162</v>
      </c>
      <c r="B227" s="407"/>
      <c r="C227" s="7">
        <v>13281</v>
      </c>
      <c r="D227" s="7">
        <v>15996.6</v>
      </c>
      <c r="E227" s="7">
        <v>11752.7</v>
      </c>
      <c r="F227" s="7">
        <v>2794.8</v>
      </c>
      <c r="G227" s="7">
        <v>1449.1</v>
      </c>
      <c r="H227" s="7">
        <v>4243.8999999999996</v>
      </c>
    </row>
    <row r="228" spans="1:8" ht="12" customHeight="1" x14ac:dyDescent="0.25">
      <c r="A228" s="406" t="s">
        <v>163</v>
      </c>
      <c r="B228" s="407"/>
      <c r="C228" s="7">
        <v>7733.7</v>
      </c>
      <c r="D228" s="7">
        <v>9407.2999999999993</v>
      </c>
      <c r="E228" s="7">
        <v>8207.7999999999993</v>
      </c>
      <c r="F228" s="7">
        <v>1169.5</v>
      </c>
      <c r="G228" s="7">
        <v>30</v>
      </c>
      <c r="H228" s="7">
        <v>1199.5</v>
      </c>
    </row>
    <row r="229" spans="1:8" ht="12" customHeight="1" x14ac:dyDescent="0.25">
      <c r="A229" s="406" t="s">
        <v>164</v>
      </c>
      <c r="B229" s="407"/>
      <c r="C229" s="7">
        <v>7755.8</v>
      </c>
      <c r="D229" s="7">
        <v>9298.2999999999993</v>
      </c>
      <c r="E229" s="7">
        <v>7763</v>
      </c>
      <c r="F229" s="7">
        <v>1535.3</v>
      </c>
      <c r="G229" s="7">
        <v>0</v>
      </c>
      <c r="H229" s="7">
        <v>1535.3</v>
      </c>
    </row>
    <row r="230" spans="1:8" ht="12" customHeight="1" x14ac:dyDescent="0.25">
      <c r="A230" s="406" t="s">
        <v>165</v>
      </c>
      <c r="B230" s="407"/>
      <c r="C230" s="7">
        <v>7710.35</v>
      </c>
      <c r="D230" s="7">
        <v>9137.7999999999993</v>
      </c>
      <c r="E230" s="7">
        <v>7701</v>
      </c>
      <c r="F230" s="7">
        <v>1436.8</v>
      </c>
      <c r="G230" s="7">
        <v>0</v>
      </c>
      <c r="H230" s="7">
        <v>1436.8</v>
      </c>
    </row>
    <row r="231" spans="1:8" ht="12" customHeight="1" x14ac:dyDescent="0.25">
      <c r="A231" s="406" t="s">
        <v>297</v>
      </c>
      <c r="B231" s="407"/>
      <c r="C231" s="7">
        <v>143.09</v>
      </c>
      <c r="D231" s="7" t="s">
        <v>234</v>
      </c>
      <c r="E231" s="7" t="s">
        <v>234</v>
      </c>
      <c r="F231" s="7" t="s">
        <v>234</v>
      </c>
      <c r="G231" s="7" t="s">
        <v>234</v>
      </c>
      <c r="H231" s="7" t="s">
        <v>234</v>
      </c>
    </row>
    <row r="232" spans="1:8" ht="12" customHeight="1" x14ac:dyDescent="0.25">
      <c r="A232" s="406" t="s">
        <v>294</v>
      </c>
      <c r="B232" s="407"/>
      <c r="C232" s="7">
        <v>261.18</v>
      </c>
      <c r="D232" s="7" t="s">
        <v>234</v>
      </c>
      <c r="E232" s="7" t="s">
        <v>234</v>
      </c>
      <c r="F232" s="7" t="s">
        <v>234</v>
      </c>
      <c r="G232" s="7" t="s">
        <v>234</v>
      </c>
      <c r="H232" s="7" t="s">
        <v>234</v>
      </c>
    </row>
    <row r="233" spans="1:8" ht="12" customHeight="1" x14ac:dyDescent="0.25">
      <c r="A233" s="406" t="s">
        <v>295</v>
      </c>
      <c r="B233" s="407"/>
      <c r="C233" s="7">
        <v>174.57</v>
      </c>
      <c r="D233" s="7" t="s">
        <v>234</v>
      </c>
      <c r="E233" s="7" t="s">
        <v>234</v>
      </c>
      <c r="F233" s="7" t="s">
        <v>234</v>
      </c>
      <c r="G233" s="7" t="s">
        <v>234</v>
      </c>
      <c r="H233" s="7" t="s">
        <v>234</v>
      </c>
    </row>
    <row r="234" spans="1:8" ht="12" customHeight="1" x14ac:dyDescent="0.25">
      <c r="A234" s="406" t="s">
        <v>296</v>
      </c>
      <c r="B234" s="407"/>
      <c r="C234" s="7">
        <v>170.5</v>
      </c>
      <c r="D234" s="7" t="s">
        <v>234</v>
      </c>
      <c r="E234" s="7" t="s">
        <v>234</v>
      </c>
      <c r="F234" s="7" t="s">
        <v>234</v>
      </c>
      <c r="G234" s="7" t="s">
        <v>234</v>
      </c>
      <c r="H234" s="7" t="s">
        <v>234</v>
      </c>
    </row>
    <row r="235" spans="1:8" ht="12" customHeight="1" x14ac:dyDescent="0.25">
      <c r="A235" s="406" t="s">
        <v>298</v>
      </c>
      <c r="B235" s="407"/>
      <c r="C235" s="7">
        <v>812.71</v>
      </c>
      <c r="D235" s="7" t="s">
        <v>234</v>
      </c>
      <c r="E235" s="7" t="s">
        <v>234</v>
      </c>
      <c r="F235" s="7" t="s">
        <v>234</v>
      </c>
      <c r="G235" s="7" t="s">
        <v>234</v>
      </c>
      <c r="H235" s="7" t="s">
        <v>234</v>
      </c>
    </row>
    <row r="236" spans="1:8" ht="12" customHeight="1" x14ac:dyDescent="0.25">
      <c r="A236" s="406" t="s">
        <v>299</v>
      </c>
      <c r="B236" s="407"/>
      <c r="C236" s="7">
        <v>834.75</v>
      </c>
      <c r="D236" s="7" t="s">
        <v>234</v>
      </c>
      <c r="E236" s="7" t="s">
        <v>234</v>
      </c>
      <c r="F236" s="7" t="s">
        <v>234</v>
      </c>
      <c r="G236" s="7" t="s">
        <v>234</v>
      </c>
      <c r="H236" s="7" t="s">
        <v>234</v>
      </c>
    </row>
    <row r="237" spans="1:8" ht="12" customHeight="1" x14ac:dyDescent="0.25">
      <c r="A237" s="406" t="s">
        <v>300</v>
      </c>
      <c r="B237" s="407"/>
      <c r="C237" s="7">
        <v>832.98</v>
      </c>
      <c r="D237" s="7" t="s">
        <v>234</v>
      </c>
      <c r="E237" s="7" t="s">
        <v>234</v>
      </c>
      <c r="F237" s="7" t="s">
        <v>234</v>
      </c>
      <c r="G237" s="7" t="s">
        <v>234</v>
      </c>
      <c r="H237" s="7" t="s">
        <v>234</v>
      </c>
    </row>
    <row r="238" spans="1:8" ht="12" customHeight="1" x14ac:dyDescent="0.25">
      <c r="A238" s="406" t="s">
        <v>301</v>
      </c>
      <c r="B238" s="407"/>
      <c r="C238" s="7">
        <v>806.28</v>
      </c>
      <c r="D238" s="7" t="s">
        <v>234</v>
      </c>
      <c r="E238" s="7" t="s">
        <v>234</v>
      </c>
      <c r="F238" s="7" t="s">
        <v>234</v>
      </c>
      <c r="G238" s="7" t="s">
        <v>234</v>
      </c>
      <c r="H238" s="7" t="s">
        <v>234</v>
      </c>
    </row>
    <row r="239" spans="1:8" ht="12" customHeight="1" x14ac:dyDescent="0.25">
      <c r="A239" s="406" t="s">
        <v>302</v>
      </c>
      <c r="B239" s="407"/>
      <c r="C239" s="7">
        <v>831.18</v>
      </c>
      <c r="D239" s="7" t="s">
        <v>234</v>
      </c>
      <c r="E239" s="7" t="s">
        <v>234</v>
      </c>
      <c r="F239" s="7" t="s">
        <v>234</v>
      </c>
      <c r="G239" s="7" t="s">
        <v>234</v>
      </c>
      <c r="H239" s="7" t="s">
        <v>234</v>
      </c>
    </row>
    <row r="240" spans="1:8" ht="12" customHeight="1" x14ac:dyDescent="0.25">
      <c r="A240" s="406" t="s">
        <v>303</v>
      </c>
      <c r="B240" s="407"/>
      <c r="C240" s="7">
        <v>829.54</v>
      </c>
      <c r="D240" s="7" t="s">
        <v>234</v>
      </c>
      <c r="E240" s="7" t="s">
        <v>234</v>
      </c>
      <c r="F240" s="7" t="s">
        <v>234</v>
      </c>
      <c r="G240" s="7" t="s">
        <v>234</v>
      </c>
      <c r="H240" s="7" t="s">
        <v>234</v>
      </c>
    </row>
    <row r="241" spans="1:8" ht="12" customHeight="1" x14ac:dyDescent="0.25">
      <c r="A241" s="406" t="s">
        <v>304</v>
      </c>
      <c r="B241" s="407"/>
      <c r="C241" s="7">
        <v>1350.18</v>
      </c>
      <c r="D241" s="7" t="s">
        <v>234</v>
      </c>
      <c r="E241" s="7" t="s">
        <v>234</v>
      </c>
      <c r="F241" s="7" t="s">
        <v>234</v>
      </c>
      <c r="G241" s="7" t="s">
        <v>234</v>
      </c>
      <c r="H241" s="7" t="s">
        <v>234</v>
      </c>
    </row>
    <row r="242" spans="1:8" ht="12" customHeight="1" x14ac:dyDescent="0.25">
      <c r="A242" s="406" t="s">
        <v>305</v>
      </c>
      <c r="B242" s="407"/>
      <c r="C242" s="7">
        <v>1398.27</v>
      </c>
      <c r="D242" s="7" t="s">
        <v>234</v>
      </c>
      <c r="E242" s="7" t="s">
        <v>234</v>
      </c>
      <c r="F242" s="7" t="s">
        <v>234</v>
      </c>
      <c r="G242" s="7" t="s">
        <v>234</v>
      </c>
      <c r="H242" s="7" t="s">
        <v>234</v>
      </c>
    </row>
    <row r="243" spans="1:8" ht="12" customHeight="1" x14ac:dyDescent="0.25">
      <c r="A243" s="406" t="s">
        <v>383</v>
      </c>
      <c r="B243" s="407"/>
      <c r="C243" s="7">
        <v>547.1</v>
      </c>
      <c r="D243" s="7" t="s">
        <v>234</v>
      </c>
      <c r="E243" s="7" t="s">
        <v>234</v>
      </c>
      <c r="F243" s="7" t="s">
        <v>234</v>
      </c>
      <c r="G243" s="7" t="s">
        <v>234</v>
      </c>
      <c r="H243" s="7" t="s">
        <v>234</v>
      </c>
    </row>
    <row r="244" spans="1:8" ht="12" customHeight="1" x14ac:dyDescent="0.25">
      <c r="A244" s="406" t="s">
        <v>306</v>
      </c>
      <c r="B244" s="407"/>
      <c r="C244" s="7">
        <v>137.19999999999999</v>
      </c>
      <c r="D244" s="7" t="s">
        <v>234</v>
      </c>
      <c r="E244" s="7" t="s">
        <v>234</v>
      </c>
      <c r="F244" s="7" t="s">
        <v>234</v>
      </c>
      <c r="G244" s="7" t="s">
        <v>234</v>
      </c>
      <c r="H244" s="7" t="s">
        <v>234</v>
      </c>
    </row>
    <row r="245" spans="1:8" ht="12" customHeight="1" x14ac:dyDescent="0.25">
      <c r="A245" s="406" t="s">
        <v>307</v>
      </c>
      <c r="B245" s="407"/>
      <c r="C245" s="7">
        <v>227.4</v>
      </c>
      <c r="D245" s="7" t="s">
        <v>234</v>
      </c>
      <c r="E245" s="7" t="s">
        <v>234</v>
      </c>
      <c r="F245" s="7" t="s">
        <v>234</v>
      </c>
      <c r="G245" s="7" t="s">
        <v>234</v>
      </c>
      <c r="H245" s="7" t="s">
        <v>234</v>
      </c>
    </row>
    <row r="246" spans="1:8" ht="12" customHeight="1" x14ac:dyDescent="0.25">
      <c r="A246" s="406" t="s">
        <v>308</v>
      </c>
      <c r="B246" s="407"/>
      <c r="C246" s="7">
        <v>327.20999999999998</v>
      </c>
      <c r="D246" s="7" t="s">
        <v>234</v>
      </c>
      <c r="E246" s="7" t="s">
        <v>234</v>
      </c>
      <c r="F246" s="7" t="s">
        <v>234</v>
      </c>
      <c r="G246" s="7" t="s">
        <v>234</v>
      </c>
      <c r="H246" s="7" t="s">
        <v>234</v>
      </c>
    </row>
    <row r="247" spans="1:8" ht="12" customHeight="1" x14ac:dyDescent="0.25">
      <c r="A247" s="406" t="s">
        <v>309</v>
      </c>
      <c r="B247" s="407"/>
      <c r="C247" s="7">
        <v>116.6</v>
      </c>
      <c r="D247" s="7" t="s">
        <v>234</v>
      </c>
      <c r="E247" s="7" t="s">
        <v>234</v>
      </c>
      <c r="F247" s="7" t="s">
        <v>234</v>
      </c>
      <c r="G247" s="7" t="s">
        <v>234</v>
      </c>
      <c r="H247" s="7" t="s">
        <v>234</v>
      </c>
    </row>
    <row r="248" spans="1:8" ht="12" customHeight="1" x14ac:dyDescent="0.25">
      <c r="A248" s="406" t="s">
        <v>310</v>
      </c>
      <c r="B248" s="407"/>
      <c r="C248" s="7">
        <v>140</v>
      </c>
      <c r="D248" s="7" t="s">
        <v>234</v>
      </c>
      <c r="E248" s="7" t="s">
        <v>234</v>
      </c>
      <c r="F248" s="7" t="s">
        <v>234</v>
      </c>
      <c r="G248" s="7" t="s">
        <v>234</v>
      </c>
      <c r="H248" s="7" t="s">
        <v>234</v>
      </c>
    </row>
    <row r="249" spans="1:8" ht="12" customHeight="1" x14ac:dyDescent="0.25">
      <c r="A249" s="406" t="s">
        <v>311</v>
      </c>
      <c r="B249" s="407"/>
      <c r="C249" s="7">
        <v>1442.04</v>
      </c>
      <c r="D249" s="7" t="s">
        <v>234</v>
      </c>
      <c r="E249" s="7" t="s">
        <v>234</v>
      </c>
      <c r="F249" s="7" t="s">
        <v>234</v>
      </c>
      <c r="G249" s="7" t="s">
        <v>234</v>
      </c>
      <c r="H249" s="7" t="s">
        <v>234</v>
      </c>
    </row>
    <row r="250" spans="1:8" ht="12" customHeight="1" x14ac:dyDescent="0.25">
      <c r="A250" s="406" t="s">
        <v>312</v>
      </c>
      <c r="B250" s="407"/>
      <c r="C250" s="7">
        <v>1527.85</v>
      </c>
      <c r="D250" s="7" t="s">
        <v>234</v>
      </c>
      <c r="E250" s="7" t="s">
        <v>234</v>
      </c>
      <c r="F250" s="7" t="s">
        <v>234</v>
      </c>
      <c r="G250" s="7" t="s">
        <v>234</v>
      </c>
      <c r="H250" s="7" t="s">
        <v>234</v>
      </c>
    </row>
    <row r="251" spans="1:8" ht="12" customHeight="1" x14ac:dyDescent="0.25">
      <c r="A251" s="406" t="s">
        <v>313</v>
      </c>
      <c r="B251" s="407"/>
      <c r="C251" s="7">
        <v>2497.91</v>
      </c>
      <c r="D251" s="7" t="s">
        <v>234</v>
      </c>
      <c r="E251" s="7" t="s">
        <v>234</v>
      </c>
      <c r="F251" s="7" t="s">
        <v>234</v>
      </c>
      <c r="G251" s="7" t="s">
        <v>234</v>
      </c>
      <c r="H251" s="7" t="s">
        <v>234</v>
      </c>
    </row>
    <row r="252" spans="1:8" ht="12" customHeight="1" x14ac:dyDescent="0.25">
      <c r="A252" s="406" t="s">
        <v>314</v>
      </c>
      <c r="B252" s="407"/>
      <c r="C252" s="7">
        <v>3384.64</v>
      </c>
      <c r="D252" s="7" t="s">
        <v>234</v>
      </c>
      <c r="E252" s="7" t="s">
        <v>234</v>
      </c>
      <c r="F252" s="7" t="s">
        <v>234</v>
      </c>
      <c r="G252" s="7" t="s">
        <v>234</v>
      </c>
      <c r="H252" s="7" t="s">
        <v>234</v>
      </c>
    </row>
    <row r="253" spans="1:8" ht="12" customHeight="1" x14ac:dyDescent="0.25">
      <c r="A253" s="406" t="s">
        <v>315</v>
      </c>
      <c r="B253" s="407"/>
      <c r="C253" s="7">
        <v>3482.75</v>
      </c>
      <c r="D253" s="7" t="s">
        <v>234</v>
      </c>
      <c r="E253" s="7" t="s">
        <v>234</v>
      </c>
      <c r="F253" s="7" t="s">
        <v>234</v>
      </c>
      <c r="G253" s="7" t="s">
        <v>234</v>
      </c>
      <c r="H253" s="7" t="s">
        <v>234</v>
      </c>
    </row>
    <row r="254" spans="1:8" ht="12" customHeight="1" x14ac:dyDescent="0.25">
      <c r="A254" s="406" t="s">
        <v>316</v>
      </c>
      <c r="B254" s="407"/>
      <c r="C254" s="7">
        <v>3988.84</v>
      </c>
      <c r="D254" s="7" t="s">
        <v>234</v>
      </c>
      <c r="E254" s="7" t="s">
        <v>234</v>
      </c>
      <c r="F254" s="7" t="s">
        <v>234</v>
      </c>
      <c r="G254" s="7" t="s">
        <v>234</v>
      </c>
      <c r="H254" s="7" t="s">
        <v>234</v>
      </c>
    </row>
    <row r="255" spans="1:8" ht="12" customHeight="1" x14ac:dyDescent="0.25">
      <c r="A255" s="406" t="s">
        <v>317</v>
      </c>
      <c r="B255" s="407"/>
      <c r="C255" s="7">
        <v>548.24</v>
      </c>
      <c r="D255" s="7" t="s">
        <v>234</v>
      </c>
      <c r="E255" s="7" t="s">
        <v>234</v>
      </c>
      <c r="F255" s="7" t="s">
        <v>234</v>
      </c>
      <c r="G255" s="7" t="s">
        <v>234</v>
      </c>
      <c r="H255" s="7" t="s">
        <v>234</v>
      </c>
    </row>
    <row r="256" spans="1:8" ht="12" customHeight="1" x14ac:dyDescent="0.25">
      <c r="A256" s="406" t="s">
        <v>318</v>
      </c>
      <c r="B256" s="407"/>
      <c r="C256" s="7">
        <v>549.41999999999996</v>
      </c>
      <c r="D256" s="7" t="s">
        <v>234</v>
      </c>
      <c r="E256" s="7" t="s">
        <v>234</v>
      </c>
      <c r="F256" s="7" t="s">
        <v>234</v>
      </c>
      <c r="G256" s="7" t="s">
        <v>234</v>
      </c>
      <c r="H256" s="7" t="s">
        <v>234</v>
      </c>
    </row>
    <row r="257" spans="1:8" ht="12" customHeight="1" x14ac:dyDescent="0.25">
      <c r="A257" s="406" t="s">
        <v>319</v>
      </c>
      <c r="B257" s="407"/>
      <c r="C257" s="7">
        <v>666.44</v>
      </c>
      <c r="D257" s="7" t="s">
        <v>234</v>
      </c>
      <c r="E257" s="7" t="s">
        <v>234</v>
      </c>
      <c r="F257" s="7" t="s">
        <v>234</v>
      </c>
      <c r="G257" s="7" t="s">
        <v>234</v>
      </c>
      <c r="H257" s="7" t="s">
        <v>234</v>
      </c>
    </row>
    <row r="258" spans="1:8" ht="12" customHeight="1" x14ac:dyDescent="0.25">
      <c r="A258" s="406" t="s">
        <v>320</v>
      </c>
      <c r="B258" s="407"/>
      <c r="C258" s="7">
        <v>657.38</v>
      </c>
      <c r="D258" s="7" t="s">
        <v>234</v>
      </c>
      <c r="E258" s="7" t="s">
        <v>234</v>
      </c>
      <c r="F258" s="7" t="s">
        <v>234</v>
      </c>
      <c r="G258" s="7" t="s">
        <v>234</v>
      </c>
      <c r="H258" s="7" t="s">
        <v>234</v>
      </c>
    </row>
    <row r="259" spans="1:8" ht="12" customHeight="1" x14ac:dyDescent="0.25">
      <c r="A259" s="406" t="s">
        <v>321</v>
      </c>
      <c r="B259" s="407"/>
      <c r="C259" s="7">
        <v>556.57000000000005</v>
      </c>
      <c r="D259" s="7" t="s">
        <v>234</v>
      </c>
      <c r="E259" s="7" t="s">
        <v>234</v>
      </c>
      <c r="F259" s="7" t="s">
        <v>234</v>
      </c>
      <c r="G259" s="7" t="s">
        <v>234</v>
      </c>
      <c r="H259" s="7" t="s">
        <v>234</v>
      </c>
    </row>
    <row r="260" spans="1:8" ht="12" customHeight="1" x14ac:dyDescent="0.25">
      <c r="A260" s="406" t="s">
        <v>322</v>
      </c>
      <c r="B260" s="407"/>
      <c r="C260" s="7">
        <v>500.98</v>
      </c>
      <c r="D260" s="7" t="s">
        <v>234</v>
      </c>
      <c r="E260" s="7" t="s">
        <v>234</v>
      </c>
      <c r="F260" s="7" t="s">
        <v>234</v>
      </c>
      <c r="G260" s="7" t="s">
        <v>234</v>
      </c>
      <c r="H260" s="7" t="s">
        <v>234</v>
      </c>
    </row>
    <row r="261" spans="1:8" ht="12" customHeight="1" x14ac:dyDescent="0.25">
      <c r="A261" s="406" t="s">
        <v>323</v>
      </c>
      <c r="B261" s="407"/>
      <c r="C261" s="7">
        <v>553.89</v>
      </c>
      <c r="D261" s="7" t="s">
        <v>234</v>
      </c>
      <c r="E261" s="7" t="s">
        <v>234</v>
      </c>
      <c r="F261" s="7" t="s">
        <v>234</v>
      </c>
      <c r="G261" s="7" t="s">
        <v>234</v>
      </c>
      <c r="H261" s="7" t="s">
        <v>234</v>
      </c>
    </row>
    <row r="262" spans="1:8" ht="12" customHeight="1" x14ac:dyDescent="0.25">
      <c r="A262" s="406" t="s">
        <v>166</v>
      </c>
      <c r="B262" s="407"/>
      <c r="C262" s="7">
        <v>16828.7</v>
      </c>
      <c r="D262" s="7">
        <v>21440.7</v>
      </c>
      <c r="E262" s="7">
        <v>16896.099999999999</v>
      </c>
      <c r="F262" s="7">
        <v>4544.6000000000004</v>
      </c>
      <c r="G262" s="7">
        <v>0</v>
      </c>
      <c r="H262" s="7">
        <v>4544.6000000000004</v>
      </c>
    </row>
    <row r="263" spans="1:8" ht="12" customHeight="1" x14ac:dyDescent="0.25">
      <c r="A263" s="406" t="s">
        <v>167</v>
      </c>
      <c r="B263" s="407"/>
      <c r="C263" s="7">
        <v>27709.4</v>
      </c>
      <c r="D263" s="7">
        <v>38020.199999999997</v>
      </c>
      <c r="E263" s="7">
        <v>30273</v>
      </c>
      <c r="F263" s="7">
        <v>4990</v>
      </c>
      <c r="G263" s="8">
        <v>2482.1</v>
      </c>
      <c r="H263" s="7">
        <v>7747.2</v>
      </c>
    </row>
    <row r="264" spans="1:8" ht="12" customHeight="1" x14ac:dyDescent="0.25">
      <c r="A264" s="406" t="s">
        <v>168</v>
      </c>
      <c r="B264" s="407"/>
      <c r="C264" s="7">
        <v>3431.6</v>
      </c>
      <c r="D264" s="7">
        <v>5669.4</v>
      </c>
      <c r="E264" s="7">
        <v>3432.3</v>
      </c>
      <c r="F264" s="7">
        <v>577.9</v>
      </c>
      <c r="G264" s="7">
        <v>1659.2</v>
      </c>
      <c r="H264" s="7">
        <v>2237.1</v>
      </c>
    </row>
    <row r="265" spans="1:8" ht="12" customHeight="1" x14ac:dyDescent="0.25">
      <c r="A265" s="406" t="s">
        <v>169</v>
      </c>
      <c r="B265" s="407"/>
      <c r="C265" s="7">
        <v>3610</v>
      </c>
      <c r="D265" s="7">
        <v>4188.7</v>
      </c>
      <c r="E265" s="7">
        <v>3610.8</v>
      </c>
      <c r="F265" s="7">
        <v>577.9</v>
      </c>
      <c r="G265" s="7">
        <v>0</v>
      </c>
      <c r="H265" s="7">
        <v>577.9</v>
      </c>
    </row>
    <row r="266" spans="1:8" ht="12" customHeight="1" x14ac:dyDescent="0.25">
      <c r="A266" s="406" t="s">
        <v>170</v>
      </c>
      <c r="B266" s="407"/>
      <c r="C266" s="7">
        <v>5235.6000000000004</v>
      </c>
      <c r="D266" s="7">
        <v>6797.6</v>
      </c>
      <c r="E266" s="7">
        <v>5772.6</v>
      </c>
      <c r="F266" s="7">
        <v>1025</v>
      </c>
      <c r="G266" s="7">
        <v>0</v>
      </c>
      <c r="H266" s="7">
        <v>1025</v>
      </c>
    </row>
    <row r="267" spans="1:8" ht="12" customHeight="1" x14ac:dyDescent="0.25">
      <c r="A267" s="406" t="s">
        <v>171</v>
      </c>
      <c r="B267" s="407"/>
      <c r="C267" s="7">
        <v>4181.7</v>
      </c>
      <c r="D267" s="7">
        <v>4889.5</v>
      </c>
      <c r="E267" s="7">
        <v>4176.6000000000004</v>
      </c>
      <c r="F267" s="7">
        <v>712.9</v>
      </c>
      <c r="G267" s="7">
        <v>0</v>
      </c>
      <c r="H267" s="7">
        <v>712.9</v>
      </c>
    </row>
    <row r="268" spans="1:8" ht="12" customHeight="1" x14ac:dyDescent="0.25">
      <c r="A268" s="406" t="s">
        <v>324</v>
      </c>
      <c r="B268" s="407"/>
      <c r="C268" s="7">
        <v>41298.300000000003</v>
      </c>
      <c r="D268" s="7">
        <v>42930.6</v>
      </c>
      <c r="E268" s="7">
        <v>33277.800000000003</v>
      </c>
      <c r="F268" s="7">
        <v>9652.7999999999993</v>
      </c>
      <c r="G268" s="7">
        <v>0</v>
      </c>
      <c r="H268" s="7">
        <v>9652.7999999999993</v>
      </c>
    </row>
    <row r="269" spans="1:8" ht="12" customHeight="1" x14ac:dyDescent="0.25">
      <c r="A269" s="406" t="s">
        <v>172</v>
      </c>
      <c r="B269" s="407"/>
      <c r="C269" s="7">
        <v>3577.7</v>
      </c>
      <c r="D269" s="7">
        <v>4151.8999999999996</v>
      </c>
      <c r="E269" s="7">
        <v>3574</v>
      </c>
      <c r="F269" s="7">
        <v>577.9</v>
      </c>
      <c r="G269" s="7">
        <v>0</v>
      </c>
      <c r="H269" s="7">
        <v>577.9</v>
      </c>
    </row>
    <row r="270" spans="1:8" ht="12" customHeight="1" x14ac:dyDescent="0.25">
      <c r="A270" s="406" t="s">
        <v>173</v>
      </c>
      <c r="B270" s="407"/>
      <c r="C270" s="7">
        <v>4230.1000000000004</v>
      </c>
      <c r="D270" s="7">
        <v>4949.8</v>
      </c>
      <c r="E270" s="7">
        <v>4236.8999999999996</v>
      </c>
      <c r="F270" s="7">
        <v>712.9</v>
      </c>
      <c r="G270" s="7">
        <v>0</v>
      </c>
      <c r="H270" s="7">
        <v>712.9</v>
      </c>
    </row>
    <row r="271" spans="1:8" ht="12" customHeight="1" x14ac:dyDescent="0.25">
      <c r="A271" s="406" t="s">
        <v>174</v>
      </c>
      <c r="B271" s="407"/>
      <c r="C271" s="7">
        <v>5431.9</v>
      </c>
      <c r="D271" s="7">
        <v>6652.1</v>
      </c>
      <c r="E271" s="7">
        <v>5407.34</v>
      </c>
      <c r="F271" s="7">
        <v>1224.5999999999999</v>
      </c>
      <c r="G271" s="7">
        <v>20.16</v>
      </c>
      <c r="H271" s="7">
        <v>1244.76</v>
      </c>
    </row>
    <row r="272" spans="1:8" ht="12" customHeight="1" x14ac:dyDescent="0.25">
      <c r="A272" s="406" t="s">
        <v>175</v>
      </c>
      <c r="B272" s="407"/>
      <c r="C272" s="7">
        <v>4166.5</v>
      </c>
      <c r="D272" s="7">
        <v>5331.3</v>
      </c>
      <c r="E272" s="7">
        <v>4166.7</v>
      </c>
      <c r="F272" s="7">
        <v>1164.5999999999999</v>
      </c>
      <c r="G272" s="7">
        <v>0</v>
      </c>
      <c r="H272" s="7">
        <v>1164.5999999999999</v>
      </c>
    </row>
    <row r="273" spans="1:8" ht="12" customHeight="1" x14ac:dyDescent="0.25">
      <c r="A273" s="406" t="s">
        <v>176</v>
      </c>
      <c r="B273" s="407"/>
      <c r="C273" s="7">
        <v>4184.8</v>
      </c>
      <c r="D273" s="7">
        <v>5283.1</v>
      </c>
      <c r="E273" s="7">
        <v>4182.7</v>
      </c>
      <c r="F273" s="7">
        <v>1100.4000000000001</v>
      </c>
      <c r="G273" s="7">
        <v>0</v>
      </c>
      <c r="H273" s="7">
        <v>1100.4000000000001</v>
      </c>
    </row>
    <row r="274" spans="1:8" ht="12" customHeight="1" x14ac:dyDescent="0.25">
      <c r="A274" s="406" t="s">
        <v>177</v>
      </c>
      <c r="B274" s="407"/>
      <c r="C274" s="7">
        <v>5381.9</v>
      </c>
      <c r="D274" s="7">
        <v>6597.1</v>
      </c>
      <c r="E274" s="7">
        <v>5370.8</v>
      </c>
      <c r="F274" s="7">
        <v>1226.3</v>
      </c>
      <c r="G274" s="7">
        <v>0</v>
      </c>
      <c r="H274" s="7">
        <v>1226.3</v>
      </c>
    </row>
    <row r="275" spans="1:8" ht="12" customHeight="1" x14ac:dyDescent="0.25">
      <c r="A275" s="406" t="s">
        <v>178</v>
      </c>
      <c r="B275" s="407"/>
      <c r="C275" s="7">
        <v>5357.1</v>
      </c>
      <c r="D275" s="7">
        <v>6566.5</v>
      </c>
      <c r="E275" s="7">
        <v>5349.8</v>
      </c>
      <c r="F275" s="7">
        <v>1216.7</v>
      </c>
      <c r="G275" s="7">
        <v>0</v>
      </c>
      <c r="H275" s="7">
        <v>1216.7</v>
      </c>
    </row>
    <row r="276" spans="1:8" ht="12" customHeight="1" x14ac:dyDescent="0.25">
      <c r="A276" s="406" t="s">
        <v>179</v>
      </c>
      <c r="B276" s="407"/>
      <c r="C276" s="7">
        <v>5372.5</v>
      </c>
      <c r="D276" s="7">
        <v>7394</v>
      </c>
      <c r="E276" s="7">
        <v>5374.4</v>
      </c>
      <c r="F276" s="7">
        <v>2019.6</v>
      </c>
      <c r="G276" s="7">
        <v>0</v>
      </c>
      <c r="H276" s="7">
        <v>2019.6</v>
      </c>
    </row>
    <row r="277" spans="1:8" ht="12" customHeight="1" x14ac:dyDescent="0.25">
      <c r="A277" s="406" t="s">
        <v>180</v>
      </c>
      <c r="B277" s="407"/>
      <c r="C277" s="7">
        <v>4212.2</v>
      </c>
      <c r="D277" s="7">
        <v>5346.2</v>
      </c>
      <c r="E277" s="7">
        <v>4190.8</v>
      </c>
      <c r="F277" s="7">
        <v>1155.4000000000001</v>
      </c>
      <c r="G277" s="7">
        <v>0</v>
      </c>
      <c r="H277" s="7">
        <v>1155.4000000000001</v>
      </c>
    </row>
    <row r="278" spans="1:8" ht="12" customHeight="1" x14ac:dyDescent="0.25">
      <c r="A278" s="406" t="s">
        <v>181</v>
      </c>
      <c r="B278" s="407"/>
      <c r="C278" s="7">
        <v>6312.4</v>
      </c>
      <c r="D278" s="7">
        <v>7754.42</v>
      </c>
      <c r="E278" s="7">
        <v>6302.03</v>
      </c>
      <c r="F278" s="7">
        <v>1427.1</v>
      </c>
      <c r="G278" s="7">
        <v>25.29</v>
      </c>
      <c r="H278" s="7">
        <v>1452.39</v>
      </c>
    </row>
    <row r="279" spans="1:8" ht="12" customHeight="1" x14ac:dyDescent="0.25">
      <c r="A279" s="406" t="s">
        <v>182</v>
      </c>
      <c r="B279" s="407"/>
      <c r="C279" s="7">
        <v>23784.799999999999</v>
      </c>
      <c r="D279" s="7">
        <v>39668.699999999997</v>
      </c>
      <c r="E279" s="7">
        <v>25858.6</v>
      </c>
      <c r="F279" s="7">
        <v>5071.5</v>
      </c>
      <c r="G279" s="8">
        <v>5056</v>
      </c>
      <c r="H279" s="7">
        <v>13810.1</v>
      </c>
    </row>
    <row r="280" spans="1:8" ht="12" customHeight="1" x14ac:dyDescent="0.25">
      <c r="A280" s="406" t="s">
        <v>183</v>
      </c>
      <c r="B280" s="407"/>
      <c r="C280" s="7">
        <v>3533.62</v>
      </c>
      <c r="D280" s="7">
        <v>4112.22</v>
      </c>
      <c r="E280" s="7">
        <v>3516.22</v>
      </c>
      <c r="F280" s="7">
        <v>596</v>
      </c>
      <c r="G280" s="7">
        <v>0</v>
      </c>
      <c r="H280" s="7">
        <v>596</v>
      </c>
    </row>
    <row r="281" spans="1:8" ht="12" customHeight="1" x14ac:dyDescent="0.25">
      <c r="A281" s="406" t="s">
        <v>184</v>
      </c>
      <c r="B281" s="407"/>
      <c r="C281" s="7">
        <v>6925.5</v>
      </c>
      <c r="D281" s="7">
        <v>7566.1</v>
      </c>
      <c r="E281" s="7">
        <v>6841.8</v>
      </c>
      <c r="F281" s="7">
        <v>638</v>
      </c>
      <c r="G281" s="7">
        <v>86.3</v>
      </c>
      <c r="H281" s="7">
        <v>724.3</v>
      </c>
    </row>
    <row r="282" spans="1:8" ht="12" customHeight="1" x14ac:dyDescent="0.25">
      <c r="A282" s="406" t="s">
        <v>185</v>
      </c>
      <c r="B282" s="407"/>
      <c r="C282" s="7">
        <v>3498.85</v>
      </c>
      <c r="D282" s="7">
        <v>3769.97</v>
      </c>
      <c r="E282" s="7">
        <v>3469.17</v>
      </c>
      <c r="F282" s="7">
        <v>300.8</v>
      </c>
      <c r="G282" s="7">
        <v>0</v>
      </c>
      <c r="H282" s="7">
        <v>300.8</v>
      </c>
    </row>
    <row r="283" spans="1:8" ht="12" customHeight="1" x14ac:dyDescent="0.25">
      <c r="A283" s="406" t="s">
        <v>186</v>
      </c>
      <c r="B283" s="407"/>
      <c r="C283" s="7">
        <v>3501.4</v>
      </c>
      <c r="D283" s="7">
        <v>3800</v>
      </c>
      <c r="E283" s="7">
        <v>3500</v>
      </c>
      <c r="F283" s="7">
        <v>300</v>
      </c>
      <c r="G283" s="7">
        <v>0</v>
      </c>
      <c r="H283" s="7">
        <v>300</v>
      </c>
    </row>
    <row r="284" spans="1:8" ht="12" customHeight="1" x14ac:dyDescent="0.25">
      <c r="A284" s="406" t="s">
        <v>187</v>
      </c>
      <c r="B284" s="407"/>
      <c r="C284" s="7">
        <v>3514.1</v>
      </c>
      <c r="D284" s="7">
        <v>3817</v>
      </c>
      <c r="E284" s="7">
        <v>3517.3</v>
      </c>
      <c r="F284" s="7">
        <v>299.7</v>
      </c>
      <c r="G284" s="7">
        <v>0</v>
      </c>
      <c r="H284" s="7">
        <v>299.7</v>
      </c>
    </row>
    <row r="285" spans="1:8" ht="12" customHeight="1" x14ac:dyDescent="0.25">
      <c r="A285" s="406" t="s">
        <v>188</v>
      </c>
      <c r="B285" s="407"/>
      <c r="C285" s="7">
        <v>3480.5279999999998</v>
      </c>
      <c r="D285" s="7">
        <v>3784.03</v>
      </c>
      <c r="E285" s="7">
        <v>3479.83</v>
      </c>
      <c r="F285" s="7">
        <v>304.2</v>
      </c>
      <c r="G285" s="7">
        <v>0</v>
      </c>
      <c r="H285" s="7">
        <v>304.2</v>
      </c>
    </row>
    <row r="286" spans="1:8" ht="12" customHeight="1" x14ac:dyDescent="0.25">
      <c r="A286" s="406" t="s">
        <v>189</v>
      </c>
      <c r="B286" s="407"/>
      <c r="C286" s="7">
        <v>6968.33</v>
      </c>
      <c r="D286" s="7">
        <v>7569.44</v>
      </c>
      <c r="E286" s="7">
        <v>6960.94</v>
      </c>
      <c r="F286" s="7">
        <v>608.5</v>
      </c>
      <c r="G286" s="7">
        <v>0</v>
      </c>
      <c r="H286" s="7">
        <v>608.5</v>
      </c>
    </row>
    <row r="287" spans="1:8" ht="12" customHeight="1" x14ac:dyDescent="0.25">
      <c r="A287" s="406" t="s">
        <v>325</v>
      </c>
      <c r="B287" s="407"/>
      <c r="C287" s="7">
        <v>6922.9</v>
      </c>
      <c r="D287" s="7">
        <v>7037.9</v>
      </c>
      <c r="E287" s="7">
        <v>7037.9</v>
      </c>
      <c r="F287" s="7">
        <v>0</v>
      </c>
      <c r="G287" s="7">
        <v>0</v>
      </c>
      <c r="H287" s="7">
        <v>0</v>
      </c>
    </row>
    <row r="288" spans="1:8" ht="12" customHeight="1" x14ac:dyDescent="0.25">
      <c r="A288" s="406" t="s">
        <v>326</v>
      </c>
      <c r="B288" s="407"/>
      <c r="C288" s="7">
        <v>7072.3</v>
      </c>
      <c r="D288" s="7">
        <v>7072.3</v>
      </c>
      <c r="E288" s="7">
        <v>7072.3</v>
      </c>
      <c r="F288" s="7">
        <v>0</v>
      </c>
      <c r="G288" s="7">
        <v>0</v>
      </c>
      <c r="H288" s="7">
        <v>0</v>
      </c>
    </row>
    <row r="289" spans="1:8" ht="12" customHeight="1" x14ac:dyDescent="0.25">
      <c r="A289" s="406" t="s">
        <v>327</v>
      </c>
      <c r="B289" s="407"/>
      <c r="C289" s="7">
        <v>8638.9</v>
      </c>
      <c r="D289" s="7">
        <v>8771</v>
      </c>
      <c r="E289" s="7">
        <v>8771</v>
      </c>
      <c r="F289" s="7">
        <v>0</v>
      </c>
      <c r="G289" s="7">
        <v>0</v>
      </c>
      <c r="H289" s="7">
        <v>0</v>
      </c>
    </row>
    <row r="290" spans="1:8" ht="12" customHeight="1" x14ac:dyDescent="0.25">
      <c r="A290" s="406" t="s">
        <v>190</v>
      </c>
      <c r="B290" s="407"/>
      <c r="C290" s="7">
        <v>6082.2</v>
      </c>
      <c r="D290" s="7">
        <v>6792.9</v>
      </c>
      <c r="E290" s="7">
        <v>6079.3</v>
      </c>
      <c r="F290" s="7">
        <v>713.6</v>
      </c>
      <c r="G290" s="7">
        <v>0</v>
      </c>
      <c r="H290" s="7">
        <v>713.6</v>
      </c>
    </row>
    <row r="291" spans="1:8" ht="12" customHeight="1" x14ac:dyDescent="0.25">
      <c r="A291" s="406" t="s">
        <v>191</v>
      </c>
      <c r="B291" s="407"/>
      <c r="C291" s="7">
        <v>6991.1</v>
      </c>
      <c r="D291" s="7">
        <v>7611.72</v>
      </c>
      <c r="E291" s="7">
        <v>6992.22</v>
      </c>
      <c r="F291" s="7">
        <v>619.5</v>
      </c>
      <c r="G291" s="7">
        <v>0</v>
      </c>
      <c r="H291" s="7">
        <v>619.5</v>
      </c>
    </row>
    <row r="292" spans="1:8" ht="12" customHeight="1" x14ac:dyDescent="0.25">
      <c r="A292" s="406" t="s">
        <v>192</v>
      </c>
      <c r="B292" s="407"/>
      <c r="C292" s="7">
        <v>7709.4</v>
      </c>
      <c r="D292" s="7">
        <v>12610.34</v>
      </c>
      <c r="E292" s="7">
        <v>6862.64</v>
      </c>
      <c r="F292" s="7">
        <v>5042</v>
      </c>
      <c r="G292" s="7">
        <v>705.7</v>
      </c>
      <c r="H292" s="7">
        <v>5747.7</v>
      </c>
    </row>
    <row r="293" spans="1:8" ht="12" customHeight="1" x14ac:dyDescent="0.25">
      <c r="A293" s="406" t="s">
        <v>193</v>
      </c>
      <c r="B293" s="407"/>
      <c r="C293" s="7">
        <v>665.3</v>
      </c>
      <c r="D293" s="7">
        <v>713.8</v>
      </c>
      <c r="E293" s="7">
        <v>665.3</v>
      </c>
      <c r="F293" s="7">
        <v>48.5</v>
      </c>
      <c r="G293" s="7">
        <v>0</v>
      </c>
      <c r="H293" s="7">
        <v>48.5</v>
      </c>
    </row>
    <row r="294" spans="1:8" ht="12" customHeight="1" x14ac:dyDescent="0.25">
      <c r="A294" s="406" t="s">
        <v>330</v>
      </c>
      <c r="B294" s="407"/>
      <c r="C294" s="7">
        <v>635.79999999999995</v>
      </c>
      <c r="D294" s="7">
        <v>709.7</v>
      </c>
      <c r="E294" s="7">
        <v>635.5</v>
      </c>
      <c r="F294" s="7">
        <v>74.2</v>
      </c>
      <c r="G294" s="7">
        <v>0</v>
      </c>
      <c r="H294" s="7">
        <v>74.2</v>
      </c>
    </row>
    <row r="295" spans="1:8" ht="12" customHeight="1" x14ac:dyDescent="0.25">
      <c r="A295" s="406" t="s">
        <v>194</v>
      </c>
      <c r="B295" s="407"/>
      <c r="C295" s="7">
        <v>2472.5</v>
      </c>
      <c r="D295" s="7">
        <v>2694.6</v>
      </c>
      <c r="E295" s="7">
        <v>2473.8000000000002</v>
      </c>
      <c r="F295" s="7">
        <v>220.8</v>
      </c>
      <c r="G295" s="7">
        <v>0</v>
      </c>
      <c r="H295" s="7">
        <v>220.8</v>
      </c>
    </row>
    <row r="296" spans="1:8" ht="12" customHeight="1" x14ac:dyDescent="0.25">
      <c r="A296" s="406" t="s">
        <v>195</v>
      </c>
      <c r="B296" s="407"/>
      <c r="C296" s="7">
        <v>632.29999999999995</v>
      </c>
      <c r="D296" s="7">
        <v>674.7</v>
      </c>
      <c r="E296" s="7">
        <v>633.4</v>
      </c>
      <c r="F296" s="7">
        <v>41.3</v>
      </c>
      <c r="G296" s="7">
        <v>0</v>
      </c>
      <c r="H296" s="7">
        <v>41.3</v>
      </c>
    </row>
    <row r="297" spans="1:8" ht="12" customHeight="1" x14ac:dyDescent="0.25">
      <c r="A297" s="406" t="s">
        <v>331</v>
      </c>
      <c r="B297" s="407"/>
      <c r="C297" s="7">
        <v>3372.6</v>
      </c>
      <c r="D297" s="7">
        <v>3677.6</v>
      </c>
      <c r="E297" s="7">
        <v>3373.2</v>
      </c>
      <c r="F297" s="7">
        <v>304.39999999999998</v>
      </c>
      <c r="G297" s="7">
        <v>0</v>
      </c>
      <c r="H297" s="7">
        <v>304.39999999999998</v>
      </c>
    </row>
    <row r="298" spans="1:8" ht="12" customHeight="1" x14ac:dyDescent="0.25">
      <c r="A298" s="406" t="s">
        <v>196</v>
      </c>
      <c r="B298" s="407"/>
      <c r="C298" s="7">
        <v>651.9</v>
      </c>
      <c r="D298" s="7">
        <v>705.6</v>
      </c>
      <c r="E298" s="7">
        <v>651.9</v>
      </c>
      <c r="F298" s="7">
        <v>53.7</v>
      </c>
      <c r="G298" s="7">
        <v>0</v>
      </c>
      <c r="H298" s="7">
        <v>53.7</v>
      </c>
    </row>
    <row r="299" spans="1:8" ht="12" customHeight="1" x14ac:dyDescent="0.25">
      <c r="A299" s="406" t="s">
        <v>332</v>
      </c>
      <c r="B299" s="407"/>
      <c r="C299" s="7">
        <v>3348.8</v>
      </c>
      <c r="D299" s="7">
        <v>3627.2</v>
      </c>
      <c r="E299" s="7">
        <v>3342.4</v>
      </c>
      <c r="F299" s="7">
        <v>284.8</v>
      </c>
      <c r="G299" s="7">
        <v>0</v>
      </c>
      <c r="H299" s="7">
        <v>284.8</v>
      </c>
    </row>
    <row r="300" spans="1:8" ht="12" customHeight="1" x14ac:dyDescent="0.25">
      <c r="A300" s="406" t="s">
        <v>197</v>
      </c>
      <c r="B300" s="407"/>
      <c r="C300" s="7">
        <v>638.9</v>
      </c>
      <c r="D300" s="7">
        <v>692.6</v>
      </c>
      <c r="E300" s="7">
        <v>638.9</v>
      </c>
      <c r="F300" s="7">
        <v>53.7</v>
      </c>
      <c r="G300" s="7">
        <v>0</v>
      </c>
      <c r="H300" s="7">
        <v>53.7</v>
      </c>
    </row>
    <row r="301" spans="1:8" ht="12" customHeight="1" x14ac:dyDescent="0.25">
      <c r="A301" s="406" t="s">
        <v>198</v>
      </c>
      <c r="B301" s="407"/>
      <c r="C301" s="7">
        <v>4091.4</v>
      </c>
      <c r="D301" s="7">
        <v>5210.6000000000004</v>
      </c>
      <c r="E301" s="7">
        <v>4080.9</v>
      </c>
      <c r="F301" s="7">
        <v>370.5</v>
      </c>
      <c r="G301" s="7">
        <v>759.2</v>
      </c>
      <c r="H301" s="7">
        <v>1129.7</v>
      </c>
    </row>
    <row r="302" spans="1:8" ht="12" customHeight="1" x14ac:dyDescent="0.25">
      <c r="A302" s="406" t="s">
        <v>199</v>
      </c>
      <c r="B302" s="407"/>
      <c r="C302" s="7">
        <v>637.70000000000005</v>
      </c>
      <c r="D302" s="7">
        <v>693.4</v>
      </c>
      <c r="E302" s="7">
        <v>637.4</v>
      </c>
      <c r="F302" s="7">
        <v>56</v>
      </c>
      <c r="G302" s="7">
        <v>0</v>
      </c>
      <c r="H302" s="7">
        <v>56</v>
      </c>
    </row>
    <row r="303" spans="1:8" ht="12" customHeight="1" x14ac:dyDescent="0.25">
      <c r="A303" s="406" t="s">
        <v>200</v>
      </c>
      <c r="B303" s="407"/>
      <c r="C303" s="7">
        <v>655.20000000000005</v>
      </c>
      <c r="D303" s="7">
        <v>711.2</v>
      </c>
      <c r="E303" s="7">
        <v>655.20000000000005</v>
      </c>
      <c r="F303" s="7">
        <v>56</v>
      </c>
      <c r="G303" s="7">
        <v>0</v>
      </c>
      <c r="H303" s="7">
        <v>56</v>
      </c>
    </row>
    <row r="304" spans="1:8" ht="12" customHeight="1" x14ac:dyDescent="0.25">
      <c r="A304" s="406" t="s">
        <v>328</v>
      </c>
      <c r="B304" s="407"/>
      <c r="C304" s="7">
        <v>5318.3</v>
      </c>
      <c r="D304" s="7">
        <v>6570.6</v>
      </c>
      <c r="E304" s="7">
        <v>5328.6</v>
      </c>
      <c r="F304" s="7">
        <v>1242</v>
      </c>
      <c r="G304" s="7">
        <v>0</v>
      </c>
      <c r="H304" s="7">
        <v>1242</v>
      </c>
    </row>
    <row r="305" spans="1:8" ht="12" customHeight="1" x14ac:dyDescent="0.25">
      <c r="A305" s="406" t="s">
        <v>201</v>
      </c>
      <c r="B305" s="407"/>
      <c r="C305" s="7">
        <v>228.2</v>
      </c>
      <c r="D305" s="7">
        <v>228.2</v>
      </c>
      <c r="E305" s="7">
        <v>228.2</v>
      </c>
      <c r="F305" s="7">
        <v>0</v>
      </c>
      <c r="G305" s="7">
        <v>0</v>
      </c>
      <c r="H305" s="7">
        <v>0</v>
      </c>
    </row>
    <row r="306" spans="1:8" ht="12" customHeight="1" x14ac:dyDescent="0.25">
      <c r="A306" s="406" t="s">
        <v>329</v>
      </c>
      <c r="B306" s="407"/>
      <c r="C306" s="7">
        <v>3369.6</v>
      </c>
      <c r="D306" s="7">
        <v>3657.5</v>
      </c>
      <c r="E306" s="7">
        <v>3363.6</v>
      </c>
      <c r="F306" s="7">
        <v>293.89999999999998</v>
      </c>
      <c r="G306" s="7">
        <v>0</v>
      </c>
      <c r="H306" s="7">
        <v>293.89999999999998</v>
      </c>
    </row>
    <row r="307" spans="1:8" ht="12" customHeight="1" x14ac:dyDescent="0.25">
      <c r="A307" s="406" t="s">
        <v>202</v>
      </c>
      <c r="B307" s="407"/>
      <c r="C307" s="7">
        <v>4597.7</v>
      </c>
      <c r="D307" s="7">
        <v>5745</v>
      </c>
      <c r="E307" s="7">
        <v>4602.6000000000004</v>
      </c>
      <c r="F307" s="7">
        <v>1142.4000000000001</v>
      </c>
      <c r="G307" s="7">
        <v>0</v>
      </c>
      <c r="H307" s="7">
        <v>1142.4000000000001</v>
      </c>
    </row>
    <row r="308" spans="1:8" ht="12" customHeight="1" x14ac:dyDescent="0.25">
      <c r="A308" s="406" t="s">
        <v>203</v>
      </c>
      <c r="B308" s="407"/>
      <c r="C308" s="7">
        <v>3832.2</v>
      </c>
      <c r="D308" s="7">
        <v>4476.8</v>
      </c>
      <c r="E308" s="7">
        <v>3821</v>
      </c>
      <c r="F308" s="7">
        <v>641.70000000000005</v>
      </c>
      <c r="G308" s="7">
        <v>14.1</v>
      </c>
      <c r="H308" s="7">
        <v>655.8</v>
      </c>
    </row>
    <row r="309" spans="1:8" ht="12" customHeight="1" x14ac:dyDescent="0.25">
      <c r="A309" s="406" t="s">
        <v>333</v>
      </c>
      <c r="B309" s="407"/>
      <c r="C309" s="7">
        <v>3464</v>
      </c>
      <c r="D309" s="7">
        <v>5170</v>
      </c>
      <c r="E309" s="7">
        <v>3465.8</v>
      </c>
      <c r="F309" s="7">
        <v>534.79999999999995</v>
      </c>
      <c r="G309" s="7">
        <v>1169.4000000000001</v>
      </c>
      <c r="H309" s="7">
        <v>1704.2</v>
      </c>
    </row>
    <row r="310" spans="1:8" ht="12" customHeight="1" x14ac:dyDescent="0.25">
      <c r="A310" s="406" t="s">
        <v>334</v>
      </c>
      <c r="B310" s="407"/>
      <c r="C310" s="7">
        <v>3642.4</v>
      </c>
      <c r="D310" s="7">
        <v>4082.3</v>
      </c>
      <c r="E310" s="7">
        <v>3644.5</v>
      </c>
      <c r="F310" s="7">
        <v>437.8</v>
      </c>
      <c r="G310" s="7">
        <v>0</v>
      </c>
      <c r="H310" s="7">
        <v>437.8</v>
      </c>
    </row>
    <row r="311" spans="1:8" ht="12" customHeight="1" x14ac:dyDescent="0.25">
      <c r="A311" s="406" t="s">
        <v>335</v>
      </c>
      <c r="B311" s="407"/>
      <c r="C311" s="7">
        <v>3632.54</v>
      </c>
      <c r="D311" s="7">
        <v>4063.34</v>
      </c>
      <c r="E311" s="7">
        <v>3632.74</v>
      </c>
      <c r="F311" s="7">
        <v>430.6</v>
      </c>
      <c r="G311" s="7">
        <v>0</v>
      </c>
      <c r="H311" s="7">
        <v>430.6</v>
      </c>
    </row>
    <row r="312" spans="1:8" ht="12" customHeight="1" x14ac:dyDescent="0.25">
      <c r="A312" s="406" t="s">
        <v>336</v>
      </c>
      <c r="B312" s="407"/>
      <c r="C312" s="7">
        <v>8731.9</v>
      </c>
      <c r="D312" s="7">
        <v>11601.3</v>
      </c>
      <c r="E312" s="7">
        <v>8462.7000000000007</v>
      </c>
      <c r="F312" s="7">
        <v>2865.4</v>
      </c>
      <c r="G312" s="7">
        <v>273.2</v>
      </c>
      <c r="H312" s="7">
        <v>3138.6</v>
      </c>
    </row>
    <row r="313" spans="1:8" ht="12" customHeight="1" x14ac:dyDescent="0.25">
      <c r="A313" s="406" t="s">
        <v>204</v>
      </c>
      <c r="B313" s="407"/>
      <c r="C313" s="7">
        <v>6614.37</v>
      </c>
      <c r="D313" s="7">
        <v>7565.06</v>
      </c>
      <c r="E313" s="7">
        <v>6298.46</v>
      </c>
      <c r="F313" s="7">
        <v>962.4</v>
      </c>
      <c r="G313" s="7">
        <v>304.2</v>
      </c>
      <c r="H313" s="7">
        <v>1266.5999999999999</v>
      </c>
    </row>
    <row r="314" spans="1:8" ht="12" customHeight="1" x14ac:dyDescent="0.25">
      <c r="A314" s="406" t="s">
        <v>337</v>
      </c>
      <c r="B314" s="407"/>
      <c r="C314" s="7">
        <v>10332.200000000001</v>
      </c>
      <c r="D314" s="7">
        <v>10339.299999999999</v>
      </c>
      <c r="E314" s="7">
        <v>8525.5</v>
      </c>
      <c r="F314" s="7">
        <v>1813.8</v>
      </c>
      <c r="G314" s="7">
        <v>0</v>
      </c>
      <c r="H314" s="7">
        <v>1813.8</v>
      </c>
    </row>
    <row r="315" spans="1:8" ht="12" customHeight="1" x14ac:dyDescent="0.25">
      <c r="A315" s="406" t="s">
        <v>338</v>
      </c>
      <c r="B315" s="407"/>
      <c r="C315" s="7">
        <v>9718.85</v>
      </c>
      <c r="D315" s="7">
        <v>10555.4</v>
      </c>
      <c r="E315" s="7">
        <v>9300.7999999999993</v>
      </c>
      <c r="F315" s="7">
        <v>841.5</v>
      </c>
      <c r="G315" s="7">
        <v>413.1</v>
      </c>
      <c r="H315" s="7">
        <v>1254.5999999999999</v>
      </c>
    </row>
    <row r="316" spans="1:8" ht="12" customHeight="1" x14ac:dyDescent="0.25">
      <c r="A316" s="406" t="s">
        <v>205</v>
      </c>
      <c r="B316" s="407"/>
      <c r="C316" s="7">
        <v>10509.6</v>
      </c>
      <c r="D316" s="7">
        <v>12029.1</v>
      </c>
      <c r="E316" s="7">
        <v>10436</v>
      </c>
      <c r="F316" s="7">
        <v>1521.1</v>
      </c>
      <c r="G316" s="7">
        <v>72</v>
      </c>
      <c r="H316" s="7">
        <v>1593.1</v>
      </c>
    </row>
    <row r="317" spans="1:8" ht="12" customHeight="1" x14ac:dyDescent="0.25">
      <c r="A317" s="406" t="s">
        <v>206</v>
      </c>
      <c r="B317" s="407"/>
      <c r="C317" s="7">
        <v>16703.7</v>
      </c>
      <c r="D317" s="7">
        <v>21237.99</v>
      </c>
      <c r="E317" s="7">
        <v>16052.99</v>
      </c>
      <c r="F317" s="7">
        <v>4474.6000000000004</v>
      </c>
      <c r="G317" s="7">
        <v>710.4</v>
      </c>
      <c r="H317" s="7">
        <v>5185</v>
      </c>
    </row>
    <row r="318" spans="1:8" ht="12" customHeight="1" x14ac:dyDescent="0.25">
      <c r="A318" s="406" t="s">
        <v>340</v>
      </c>
      <c r="B318" s="407"/>
      <c r="C318" s="7">
        <v>7470.5</v>
      </c>
      <c r="D318" s="7">
        <v>8792.6</v>
      </c>
      <c r="E318" s="7">
        <v>7113.1</v>
      </c>
      <c r="F318" s="7">
        <v>1322.7</v>
      </c>
      <c r="G318" s="7">
        <v>356.8</v>
      </c>
      <c r="H318" s="7">
        <v>1679.5</v>
      </c>
    </row>
    <row r="319" spans="1:8" ht="12" customHeight="1" x14ac:dyDescent="0.25">
      <c r="A319" s="406" t="s">
        <v>341</v>
      </c>
      <c r="B319" s="407"/>
      <c r="C319" s="7">
        <v>7413.57</v>
      </c>
      <c r="D319" s="7">
        <v>9373.0300000000007</v>
      </c>
      <c r="E319" s="7">
        <v>7411.23</v>
      </c>
      <c r="F319" s="7">
        <v>1961.8</v>
      </c>
      <c r="G319" s="7">
        <v>0</v>
      </c>
      <c r="H319" s="7">
        <v>1961.8</v>
      </c>
    </row>
    <row r="320" spans="1:8" ht="12" customHeight="1" x14ac:dyDescent="0.25">
      <c r="A320" s="406" t="s">
        <v>207</v>
      </c>
      <c r="B320" s="407"/>
      <c r="C320" s="7">
        <v>8733.84</v>
      </c>
      <c r="D320" s="7">
        <v>10794.34</v>
      </c>
      <c r="E320" s="7">
        <v>8730.44</v>
      </c>
      <c r="F320" s="7">
        <v>2063.9</v>
      </c>
      <c r="G320" s="7">
        <v>0</v>
      </c>
      <c r="H320" s="7">
        <v>2063.9</v>
      </c>
    </row>
    <row r="321" spans="1:8" ht="12" customHeight="1" x14ac:dyDescent="0.25">
      <c r="A321" s="406" t="s">
        <v>208</v>
      </c>
      <c r="B321" s="407"/>
      <c r="C321" s="7">
        <v>8850.2900000000009</v>
      </c>
      <c r="D321" s="7">
        <v>10706.4</v>
      </c>
      <c r="E321" s="7">
        <v>8367.4</v>
      </c>
      <c r="F321" s="7">
        <v>1859</v>
      </c>
      <c r="G321" s="7">
        <v>480</v>
      </c>
      <c r="H321" s="7">
        <v>2339</v>
      </c>
    </row>
    <row r="322" spans="1:8" ht="12" customHeight="1" x14ac:dyDescent="0.25">
      <c r="A322" s="406" t="s">
        <v>209</v>
      </c>
      <c r="B322" s="407"/>
      <c r="C322" s="7">
        <v>3384.57</v>
      </c>
      <c r="D322" s="7">
        <v>3696.57</v>
      </c>
      <c r="E322" s="7">
        <v>3385.77</v>
      </c>
      <c r="F322" s="7">
        <v>310.8</v>
      </c>
      <c r="G322" s="7">
        <v>0</v>
      </c>
      <c r="H322" s="7">
        <v>310.8</v>
      </c>
    </row>
    <row r="323" spans="1:8" ht="12" customHeight="1" x14ac:dyDescent="0.25">
      <c r="A323" s="406" t="s">
        <v>210</v>
      </c>
      <c r="B323" s="407"/>
      <c r="C323" s="7">
        <v>5287.11</v>
      </c>
      <c r="D323" s="7">
        <v>6320.91</v>
      </c>
      <c r="E323" s="7">
        <v>5304.81</v>
      </c>
      <c r="F323" s="7">
        <v>1016.1</v>
      </c>
      <c r="G323" s="7">
        <v>0</v>
      </c>
      <c r="H323" s="7">
        <v>1016.1</v>
      </c>
    </row>
    <row r="324" spans="1:8" ht="12" customHeight="1" x14ac:dyDescent="0.25">
      <c r="A324" s="406" t="s">
        <v>339</v>
      </c>
      <c r="B324" s="407"/>
      <c r="C324" s="7">
        <v>5270.4</v>
      </c>
      <c r="D324" s="7">
        <v>6284.4</v>
      </c>
      <c r="E324" s="7">
        <v>5266.5</v>
      </c>
      <c r="F324" s="7">
        <v>1017.9</v>
      </c>
      <c r="G324" s="7">
        <v>0</v>
      </c>
      <c r="H324" s="7">
        <v>1017.9</v>
      </c>
    </row>
    <row r="325" spans="1:8" ht="12" customHeight="1" x14ac:dyDescent="0.25">
      <c r="A325" s="406" t="s">
        <v>211</v>
      </c>
      <c r="B325" s="407"/>
      <c r="C325" s="7">
        <v>5232.3</v>
      </c>
      <c r="D325" s="7">
        <v>5950.1</v>
      </c>
      <c r="E325" s="7">
        <v>5136.6400000000003</v>
      </c>
      <c r="F325" s="7">
        <v>785</v>
      </c>
      <c r="G325" s="7">
        <v>28.46</v>
      </c>
      <c r="H325" s="7">
        <v>813.46</v>
      </c>
    </row>
    <row r="326" spans="1:8" ht="12" customHeight="1" x14ac:dyDescent="0.25">
      <c r="A326" s="406" t="s">
        <v>212</v>
      </c>
      <c r="B326" s="407"/>
      <c r="C326" s="7">
        <v>3355.6</v>
      </c>
      <c r="D326" s="7">
        <v>3610.5</v>
      </c>
      <c r="E326" s="7">
        <v>3356.4</v>
      </c>
      <c r="F326" s="7">
        <v>254.1</v>
      </c>
      <c r="G326" s="7">
        <v>0</v>
      </c>
      <c r="H326" s="7">
        <v>254.1</v>
      </c>
    </row>
    <row r="327" spans="1:8" ht="12" customHeight="1" x14ac:dyDescent="0.25">
      <c r="A327" s="406" t="s">
        <v>213</v>
      </c>
      <c r="B327" s="407"/>
      <c r="C327" s="7">
        <v>5322.9</v>
      </c>
      <c r="D327" s="7">
        <v>6349.1</v>
      </c>
      <c r="E327" s="7">
        <v>5334.5</v>
      </c>
      <c r="F327" s="7">
        <v>1014.6</v>
      </c>
      <c r="G327" s="7">
        <v>0</v>
      </c>
      <c r="H327" s="7">
        <v>1014.6</v>
      </c>
    </row>
    <row r="328" spans="1:8" ht="12" customHeight="1" x14ac:dyDescent="0.25">
      <c r="A328" s="406" t="s">
        <v>342</v>
      </c>
      <c r="B328" s="407"/>
      <c r="C328" s="7">
        <v>40.5</v>
      </c>
      <c r="D328" s="7">
        <v>150.83000000000001</v>
      </c>
      <c r="E328" s="7">
        <v>150.83000000000001</v>
      </c>
      <c r="F328" s="7">
        <v>0</v>
      </c>
      <c r="G328" s="7">
        <v>0</v>
      </c>
      <c r="H328" s="7">
        <v>0</v>
      </c>
    </row>
    <row r="329" spans="1:8" ht="12" customHeight="1" x14ac:dyDescent="0.25">
      <c r="A329" s="406" t="s">
        <v>214</v>
      </c>
      <c r="B329" s="407"/>
      <c r="C329" s="7">
        <v>208.7</v>
      </c>
      <c r="D329" s="7">
        <v>121.3</v>
      </c>
      <c r="E329" s="7">
        <v>121.3</v>
      </c>
      <c r="F329" s="7">
        <v>0</v>
      </c>
      <c r="G329" s="7">
        <v>0</v>
      </c>
      <c r="H329" s="7">
        <v>0</v>
      </c>
    </row>
    <row r="330" spans="1:8" ht="12" customHeight="1" x14ac:dyDescent="0.25">
      <c r="A330" s="406" t="s">
        <v>343</v>
      </c>
      <c r="B330" s="407"/>
      <c r="C330" s="7">
        <v>122.7</v>
      </c>
      <c r="D330" s="7">
        <v>122.7</v>
      </c>
      <c r="E330" s="7">
        <v>122.7</v>
      </c>
      <c r="F330" s="7">
        <v>0</v>
      </c>
      <c r="G330" s="7">
        <v>0</v>
      </c>
      <c r="H330" s="7">
        <v>0</v>
      </c>
    </row>
    <row r="331" spans="1:8" ht="12" customHeight="1" x14ac:dyDescent="0.25">
      <c r="A331" s="406" t="s">
        <v>215</v>
      </c>
      <c r="B331" s="407"/>
      <c r="C331" s="7">
        <v>3694.7</v>
      </c>
      <c r="D331" s="7">
        <v>4723.1000000000004</v>
      </c>
      <c r="E331" s="7">
        <v>3705.6</v>
      </c>
      <c r="F331" s="7">
        <v>1017.5</v>
      </c>
      <c r="G331" s="7">
        <v>0</v>
      </c>
      <c r="H331" s="7">
        <v>1017.5</v>
      </c>
    </row>
    <row r="332" spans="1:8" ht="12" customHeight="1" x14ac:dyDescent="0.25">
      <c r="A332" s="406" t="s">
        <v>344</v>
      </c>
      <c r="B332" s="407"/>
      <c r="C332" s="7">
        <v>24540.1</v>
      </c>
      <c r="D332" s="7">
        <v>25420</v>
      </c>
      <c r="E332" s="7">
        <v>25420</v>
      </c>
      <c r="F332" s="7">
        <v>0</v>
      </c>
      <c r="G332" s="7">
        <v>0</v>
      </c>
      <c r="H332" s="7">
        <v>0</v>
      </c>
    </row>
    <row r="333" spans="1:8" ht="12" customHeight="1" x14ac:dyDescent="0.25">
      <c r="A333" s="406" t="s">
        <v>345</v>
      </c>
      <c r="B333" s="407"/>
      <c r="C333" s="7">
        <v>17539.2</v>
      </c>
      <c r="D333" s="7">
        <v>18220.099999999999</v>
      </c>
      <c r="E333" s="7">
        <v>18220.099999999999</v>
      </c>
      <c r="F333" s="7">
        <v>0</v>
      </c>
      <c r="G333" s="7">
        <v>0</v>
      </c>
      <c r="H333" s="7">
        <v>0</v>
      </c>
    </row>
    <row r="334" spans="1:8" ht="12" customHeight="1" x14ac:dyDescent="0.25">
      <c r="A334" s="406" t="s">
        <v>346</v>
      </c>
      <c r="B334" s="407"/>
      <c r="C334" s="7">
        <v>12807.3</v>
      </c>
      <c r="D334" s="7">
        <v>13909.6</v>
      </c>
      <c r="E334" s="7">
        <v>13909.6</v>
      </c>
      <c r="F334" s="7">
        <v>0</v>
      </c>
      <c r="G334" s="7">
        <v>0</v>
      </c>
      <c r="H334" s="7">
        <v>0</v>
      </c>
    </row>
    <row r="335" spans="1:8" ht="12" customHeight="1" x14ac:dyDescent="0.25">
      <c r="A335" s="406" t="s">
        <v>347</v>
      </c>
      <c r="B335" s="407"/>
      <c r="C335" s="7">
        <v>16494.2</v>
      </c>
      <c r="D335" s="7">
        <v>17272.7</v>
      </c>
      <c r="E335" s="7">
        <v>13668.5</v>
      </c>
      <c r="F335" s="7">
        <v>3604.2</v>
      </c>
      <c r="G335" s="7">
        <v>0</v>
      </c>
      <c r="H335" s="7">
        <v>3604.2</v>
      </c>
    </row>
    <row r="336" spans="1:8" ht="12" customHeight="1" x14ac:dyDescent="0.25">
      <c r="A336" s="406" t="s">
        <v>384</v>
      </c>
      <c r="B336" s="407"/>
      <c r="C336" s="7">
        <v>13448</v>
      </c>
      <c r="D336" s="7">
        <v>18821.8</v>
      </c>
      <c r="E336" s="7">
        <v>15343.5</v>
      </c>
      <c r="F336" s="7">
        <v>2823.2</v>
      </c>
      <c r="G336" s="7">
        <v>655.1</v>
      </c>
      <c r="H336" s="7">
        <v>3478.3</v>
      </c>
    </row>
    <row r="337" spans="1:8" ht="12" customHeight="1" x14ac:dyDescent="0.25">
      <c r="A337" s="406" t="s">
        <v>385</v>
      </c>
      <c r="B337" s="407"/>
      <c r="C337" s="7">
        <v>13831.92</v>
      </c>
      <c r="D337" s="7">
        <v>18739.8</v>
      </c>
      <c r="E337" s="7">
        <v>15144.2</v>
      </c>
      <c r="F337" s="7">
        <v>3025</v>
      </c>
      <c r="G337" s="7">
        <v>570.6</v>
      </c>
      <c r="H337" s="7">
        <v>3595.6</v>
      </c>
    </row>
    <row r="338" spans="1:8" ht="12" customHeight="1" x14ac:dyDescent="0.25">
      <c r="A338" s="406" t="s">
        <v>348</v>
      </c>
      <c r="B338" s="407"/>
      <c r="C338" s="7">
        <v>13188.2</v>
      </c>
      <c r="D338" s="7">
        <v>13848.6</v>
      </c>
      <c r="E338" s="7">
        <v>13848.6</v>
      </c>
      <c r="F338" s="7">
        <v>0</v>
      </c>
      <c r="G338" s="7">
        <v>0</v>
      </c>
      <c r="H338" s="7">
        <v>0</v>
      </c>
    </row>
    <row r="339" spans="1:8" ht="12" customHeight="1" x14ac:dyDescent="0.25">
      <c r="A339" s="406" t="s">
        <v>349</v>
      </c>
      <c r="B339" s="407"/>
      <c r="C339" s="7">
        <v>77.900000000000006</v>
      </c>
      <c r="D339" s="7">
        <v>77.900000000000006</v>
      </c>
      <c r="E339" s="7">
        <v>77.900000000000006</v>
      </c>
      <c r="F339" s="7">
        <v>0</v>
      </c>
      <c r="G339" s="7">
        <v>0</v>
      </c>
      <c r="H339" s="7">
        <v>0</v>
      </c>
    </row>
    <row r="340" spans="1:8" ht="12" customHeight="1" x14ac:dyDescent="0.25">
      <c r="A340" s="406" t="s">
        <v>350</v>
      </c>
      <c r="B340" s="407"/>
      <c r="C340" s="7">
        <v>45.2</v>
      </c>
      <c r="D340" s="7">
        <v>45.2</v>
      </c>
      <c r="E340" s="7">
        <v>45.2</v>
      </c>
      <c r="F340" s="7">
        <v>0</v>
      </c>
      <c r="G340" s="7">
        <v>0</v>
      </c>
      <c r="H340" s="7">
        <v>0</v>
      </c>
    </row>
    <row r="341" spans="1:8" ht="12" customHeight="1" x14ac:dyDescent="0.25">
      <c r="A341" s="406" t="s">
        <v>351</v>
      </c>
      <c r="B341" s="407"/>
      <c r="C341" s="7">
        <v>38</v>
      </c>
      <c r="D341" s="7">
        <v>38</v>
      </c>
      <c r="E341" s="7">
        <v>38</v>
      </c>
      <c r="F341" s="7">
        <v>0</v>
      </c>
      <c r="G341" s="7">
        <v>0</v>
      </c>
      <c r="H341" s="7">
        <v>0</v>
      </c>
    </row>
    <row r="342" spans="1:8" ht="12" customHeight="1" x14ac:dyDescent="0.25">
      <c r="A342" s="406" t="s">
        <v>216</v>
      </c>
      <c r="B342" s="407"/>
      <c r="C342" s="7">
        <v>2068.33</v>
      </c>
      <c r="D342" s="7">
        <v>2281.66</v>
      </c>
      <c r="E342" s="7">
        <v>2023.96</v>
      </c>
      <c r="F342" s="7">
        <v>257.7</v>
      </c>
      <c r="G342" s="7">
        <v>0</v>
      </c>
      <c r="H342" s="7">
        <v>257.7</v>
      </c>
    </row>
    <row r="343" spans="1:8" ht="12" customHeight="1" x14ac:dyDescent="0.25">
      <c r="A343" s="406" t="s">
        <v>217</v>
      </c>
      <c r="B343" s="407"/>
      <c r="C343" s="7">
        <v>3375.49</v>
      </c>
      <c r="D343" s="7">
        <v>3676.69</v>
      </c>
      <c r="E343" s="7">
        <v>3375.49</v>
      </c>
      <c r="F343" s="7">
        <v>301.2</v>
      </c>
      <c r="G343" s="7">
        <v>0</v>
      </c>
      <c r="H343" s="7">
        <v>301.2</v>
      </c>
    </row>
    <row r="344" spans="1:8" ht="12" customHeight="1" x14ac:dyDescent="0.25">
      <c r="A344" s="406" t="s">
        <v>218</v>
      </c>
      <c r="B344" s="407"/>
      <c r="C344" s="7">
        <v>3747.77</v>
      </c>
      <c r="D344" s="7">
        <v>4226.8999999999996</v>
      </c>
      <c r="E344" s="7">
        <v>3686.5</v>
      </c>
      <c r="F344" s="7">
        <v>483.3</v>
      </c>
      <c r="G344" s="7">
        <v>57.1</v>
      </c>
      <c r="H344" s="7">
        <v>540.4</v>
      </c>
    </row>
    <row r="345" spans="1:8" ht="12" customHeight="1" x14ac:dyDescent="0.25">
      <c r="A345" s="406" t="s">
        <v>219</v>
      </c>
      <c r="B345" s="407"/>
      <c r="C345" s="7">
        <v>770.6</v>
      </c>
      <c r="D345" s="7">
        <v>1022</v>
      </c>
      <c r="E345" s="7">
        <v>770.4</v>
      </c>
      <c r="F345" s="7">
        <v>166.1</v>
      </c>
      <c r="G345" s="7">
        <v>85.5</v>
      </c>
      <c r="H345" s="7">
        <v>251.6</v>
      </c>
    </row>
    <row r="346" spans="1:8" ht="12" customHeight="1" x14ac:dyDescent="0.25">
      <c r="A346" s="406" t="s">
        <v>220</v>
      </c>
      <c r="B346" s="407"/>
      <c r="C346" s="7">
        <v>769.27</v>
      </c>
      <c r="D346" s="7">
        <v>893.87</v>
      </c>
      <c r="E346" s="7">
        <v>767.27</v>
      </c>
      <c r="F346" s="7">
        <v>126.6</v>
      </c>
      <c r="G346" s="7">
        <v>0</v>
      </c>
      <c r="H346" s="7">
        <v>126.6</v>
      </c>
    </row>
    <row r="347" spans="1:8" ht="12" customHeight="1" x14ac:dyDescent="0.25">
      <c r="A347" s="406" t="s">
        <v>221</v>
      </c>
      <c r="B347" s="407"/>
      <c r="C347" s="7">
        <v>894.63</v>
      </c>
      <c r="D347" s="7">
        <v>1018.75</v>
      </c>
      <c r="E347" s="7">
        <v>888.85</v>
      </c>
      <c r="F347" s="7">
        <v>129.9</v>
      </c>
      <c r="G347" s="7">
        <v>0</v>
      </c>
      <c r="H347" s="7">
        <v>129.9</v>
      </c>
    </row>
    <row r="348" spans="1:8" ht="12" customHeight="1" x14ac:dyDescent="0.25">
      <c r="A348" s="406" t="s">
        <v>222</v>
      </c>
      <c r="B348" s="407"/>
      <c r="C348" s="7">
        <v>5728.2</v>
      </c>
      <c r="D348" s="7">
        <v>7669.5</v>
      </c>
      <c r="E348" s="7">
        <v>5958.7</v>
      </c>
      <c r="F348" s="7">
        <v>1583.5</v>
      </c>
      <c r="G348" s="8">
        <v>65.7</v>
      </c>
      <c r="H348" s="7">
        <v>1710.8</v>
      </c>
    </row>
    <row r="349" spans="1:8" ht="12" customHeight="1" x14ac:dyDescent="0.25">
      <c r="A349" s="406" t="s">
        <v>223</v>
      </c>
      <c r="B349" s="407"/>
      <c r="C349" s="7">
        <v>2479.9</v>
      </c>
      <c r="D349" s="7">
        <v>2741.7</v>
      </c>
      <c r="E349" s="7">
        <v>2486.6999999999998</v>
      </c>
      <c r="F349" s="7">
        <v>255</v>
      </c>
      <c r="G349" s="7">
        <v>0</v>
      </c>
      <c r="H349" s="7">
        <v>255</v>
      </c>
    </row>
    <row r="350" spans="1:8" ht="12" customHeight="1" x14ac:dyDescent="0.25">
      <c r="A350" s="406" t="s">
        <v>224</v>
      </c>
      <c r="B350" s="407"/>
      <c r="C350" s="7">
        <v>2529.6</v>
      </c>
      <c r="D350" s="7">
        <v>2750.9</v>
      </c>
      <c r="E350" s="7">
        <v>2338.6999999999998</v>
      </c>
      <c r="F350" s="7">
        <v>221.4</v>
      </c>
      <c r="G350" s="7">
        <v>190.8</v>
      </c>
      <c r="H350" s="7">
        <v>412.2</v>
      </c>
    </row>
    <row r="351" spans="1:8" ht="12" customHeight="1" x14ac:dyDescent="0.25">
      <c r="A351" s="406" t="s">
        <v>225</v>
      </c>
      <c r="B351" s="407"/>
      <c r="C351" s="7">
        <v>2941.8</v>
      </c>
      <c r="D351" s="7">
        <v>3689.3</v>
      </c>
      <c r="E351" s="7">
        <v>2939.7</v>
      </c>
      <c r="F351" s="7">
        <v>715</v>
      </c>
      <c r="G351" s="7">
        <v>34.6</v>
      </c>
      <c r="H351" s="7">
        <v>749.6</v>
      </c>
    </row>
    <row r="352" spans="1:8" ht="12" customHeight="1" x14ac:dyDescent="0.25">
      <c r="A352" s="406" t="s">
        <v>226</v>
      </c>
      <c r="B352" s="407"/>
      <c r="C352" s="7">
        <v>3103.5</v>
      </c>
      <c r="D352" s="7">
        <v>3417.5</v>
      </c>
      <c r="E352" s="7">
        <v>3103.5</v>
      </c>
      <c r="F352" s="7">
        <v>314</v>
      </c>
      <c r="G352" s="7">
        <v>0</v>
      </c>
      <c r="H352" s="7">
        <v>314</v>
      </c>
    </row>
    <row r="353" spans="1:8" ht="12" customHeight="1" x14ac:dyDescent="0.25">
      <c r="A353" s="406" t="s">
        <v>352</v>
      </c>
      <c r="B353" s="407"/>
      <c r="C353" s="7">
        <v>32.9</v>
      </c>
      <c r="D353" s="7">
        <v>32.9</v>
      </c>
      <c r="E353" s="7">
        <v>32.9</v>
      </c>
      <c r="F353" s="7">
        <v>0</v>
      </c>
      <c r="G353" s="7">
        <v>0</v>
      </c>
      <c r="H353" s="7">
        <v>0</v>
      </c>
    </row>
    <row r="354" spans="1:8" ht="12" customHeight="1" x14ac:dyDescent="0.25">
      <c r="A354" s="406" t="s">
        <v>229</v>
      </c>
      <c r="B354" s="407"/>
      <c r="C354" s="7">
        <v>482.1</v>
      </c>
      <c r="D354" s="7">
        <v>482.1</v>
      </c>
      <c r="E354" s="7">
        <v>482.1</v>
      </c>
      <c r="F354" s="7">
        <v>0</v>
      </c>
      <c r="G354" s="7">
        <v>0</v>
      </c>
      <c r="H354" s="7">
        <v>0</v>
      </c>
    </row>
    <row r="355" spans="1:8" ht="12" customHeight="1" x14ac:dyDescent="0.25">
      <c r="A355" s="406" t="s">
        <v>353</v>
      </c>
      <c r="B355" s="407"/>
      <c r="C355" s="7">
        <v>43.6</v>
      </c>
      <c r="D355" s="7">
        <v>43.6</v>
      </c>
      <c r="E355" s="7">
        <v>43.6</v>
      </c>
      <c r="F355" s="7">
        <v>0</v>
      </c>
      <c r="G355" s="7">
        <v>0</v>
      </c>
      <c r="H355" s="7">
        <v>0</v>
      </c>
    </row>
    <row r="356" spans="1:8" ht="12" customHeight="1" x14ac:dyDescent="0.25">
      <c r="A356" s="406" t="s">
        <v>354</v>
      </c>
      <c r="B356" s="407"/>
      <c r="C356" s="7">
        <v>144</v>
      </c>
      <c r="D356" s="7">
        <v>144</v>
      </c>
      <c r="E356" s="7">
        <v>144</v>
      </c>
      <c r="F356" s="7">
        <v>0</v>
      </c>
      <c r="G356" s="7">
        <v>0</v>
      </c>
      <c r="H356" s="7">
        <v>0</v>
      </c>
    </row>
    <row r="357" spans="1:8" ht="12" customHeight="1" x14ac:dyDescent="0.25">
      <c r="A357" s="406" t="s">
        <v>355</v>
      </c>
      <c r="B357" s="407"/>
      <c r="C357" s="7">
        <v>38.700000000000003</v>
      </c>
      <c r="D357" s="7">
        <v>38.700000000000003</v>
      </c>
      <c r="E357" s="7">
        <v>38.700000000000003</v>
      </c>
      <c r="F357" s="7">
        <v>0</v>
      </c>
      <c r="G357" s="7">
        <v>0</v>
      </c>
      <c r="H357" s="7">
        <v>0</v>
      </c>
    </row>
    <row r="358" spans="1:8" ht="12" customHeight="1" x14ac:dyDescent="0.25">
      <c r="A358" s="406" t="s">
        <v>359</v>
      </c>
      <c r="B358" s="407"/>
      <c r="C358" s="7">
        <v>45.3</v>
      </c>
      <c r="D358" s="7">
        <v>45.3</v>
      </c>
      <c r="E358" s="7">
        <v>45.3</v>
      </c>
      <c r="F358" s="7">
        <v>0</v>
      </c>
      <c r="G358" s="7">
        <v>0</v>
      </c>
      <c r="H358" s="7">
        <v>0</v>
      </c>
    </row>
    <row r="359" spans="1:8" ht="12" customHeight="1" x14ac:dyDescent="0.25">
      <c r="A359" s="406" t="s">
        <v>356</v>
      </c>
      <c r="B359" s="407"/>
      <c r="C359" s="7">
        <v>49.1</v>
      </c>
      <c r="D359" s="7">
        <v>49.1</v>
      </c>
      <c r="E359" s="7">
        <v>49.1</v>
      </c>
      <c r="F359" s="7">
        <v>0</v>
      </c>
      <c r="G359" s="7">
        <v>0</v>
      </c>
      <c r="H359" s="7">
        <v>0</v>
      </c>
    </row>
    <row r="360" spans="1:8" ht="12" customHeight="1" x14ac:dyDescent="0.25">
      <c r="A360" s="406" t="s">
        <v>357</v>
      </c>
      <c r="B360" s="407"/>
      <c r="C360" s="7">
        <v>80.7</v>
      </c>
      <c r="D360" s="7">
        <v>116.7</v>
      </c>
      <c r="E360" s="7">
        <v>116.7</v>
      </c>
      <c r="F360" s="7">
        <v>0</v>
      </c>
      <c r="G360" s="7">
        <v>0</v>
      </c>
      <c r="H360" s="7">
        <v>0</v>
      </c>
    </row>
    <row r="361" spans="1:8" ht="12" customHeight="1" x14ac:dyDescent="0.25">
      <c r="A361" s="406" t="s">
        <v>358</v>
      </c>
      <c r="B361" s="407"/>
      <c r="C361" s="7">
        <v>75.8</v>
      </c>
      <c r="D361" s="7">
        <v>75.8</v>
      </c>
      <c r="E361" s="7">
        <v>75.8</v>
      </c>
      <c r="F361" s="7">
        <v>0</v>
      </c>
      <c r="G361" s="7">
        <v>0</v>
      </c>
      <c r="H361" s="7">
        <v>0</v>
      </c>
    </row>
    <row r="362" spans="1:8" ht="12" customHeight="1" x14ac:dyDescent="0.25">
      <c r="A362" s="406" t="s">
        <v>360</v>
      </c>
      <c r="B362" s="407"/>
      <c r="C362" s="7">
        <v>27.3</v>
      </c>
      <c r="D362" s="7">
        <v>27.3</v>
      </c>
      <c r="E362" s="7">
        <v>27.3</v>
      </c>
      <c r="F362" s="7">
        <v>0</v>
      </c>
      <c r="G362" s="7">
        <v>0</v>
      </c>
      <c r="H362" s="7">
        <v>0</v>
      </c>
    </row>
    <row r="363" spans="1:8" ht="12" customHeight="1" x14ac:dyDescent="0.25">
      <c r="A363" s="406" t="s">
        <v>230</v>
      </c>
      <c r="B363" s="407"/>
      <c r="C363" s="7">
        <v>265.5</v>
      </c>
      <c r="D363" s="7">
        <v>265.5</v>
      </c>
      <c r="E363" s="7">
        <v>265.5</v>
      </c>
      <c r="F363" s="7">
        <v>0</v>
      </c>
      <c r="G363" s="7">
        <v>0</v>
      </c>
      <c r="H363" s="7">
        <v>0</v>
      </c>
    </row>
    <row r="364" spans="1:8" ht="12" customHeight="1" x14ac:dyDescent="0.25">
      <c r="A364" s="406" t="s">
        <v>231</v>
      </c>
      <c r="B364" s="407"/>
      <c r="C364" s="7">
        <v>128.9</v>
      </c>
      <c r="D364" s="7">
        <v>97.2</v>
      </c>
      <c r="E364" s="7">
        <v>97.2</v>
      </c>
      <c r="F364" s="7">
        <v>0</v>
      </c>
      <c r="G364" s="7">
        <v>0</v>
      </c>
      <c r="H364" s="7">
        <v>0</v>
      </c>
    </row>
    <row r="365" spans="1:8" ht="12" customHeight="1" x14ac:dyDescent="0.25">
      <c r="A365" s="406" t="s">
        <v>361</v>
      </c>
      <c r="B365" s="407"/>
      <c r="C365" s="7">
        <v>54.2</v>
      </c>
      <c r="D365" s="7">
        <v>54.2</v>
      </c>
      <c r="E365" s="7">
        <v>54.2</v>
      </c>
      <c r="F365" s="7">
        <v>0</v>
      </c>
      <c r="G365" s="7">
        <v>0</v>
      </c>
      <c r="H365" s="7">
        <v>0</v>
      </c>
    </row>
    <row r="366" spans="1:8" ht="12" customHeight="1" x14ac:dyDescent="0.25">
      <c r="A366" s="406" t="s">
        <v>227</v>
      </c>
      <c r="B366" s="407"/>
      <c r="C366" s="7">
        <v>193</v>
      </c>
      <c r="D366" s="7">
        <v>193</v>
      </c>
      <c r="E366" s="7">
        <v>193</v>
      </c>
      <c r="F366" s="7">
        <v>0</v>
      </c>
      <c r="G366" s="7">
        <v>0</v>
      </c>
      <c r="H366" s="7">
        <v>0</v>
      </c>
    </row>
    <row r="367" spans="1:8" ht="12" customHeight="1" x14ac:dyDescent="0.25">
      <c r="A367" s="406" t="s">
        <v>228</v>
      </c>
      <c r="B367" s="407"/>
      <c r="C367" s="7">
        <v>416.2</v>
      </c>
      <c r="D367" s="7">
        <v>416.2</v>
      </c>
      <c r="E367" s="7">
        <v>416.2</v>
      </c>
      <c r="F367" s="7">
        <v>0</v>
      </c>
      <c r="G367" s="7">
        <v>0</v>
      </c>
      <c r="H367" s="7">
        <v>0</v>
      </c>
    </row>
  </sheetData>
  <mergeCells count="367">
    <mergeCell ref="A367:B367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1:B271"/>
    <mergeCell ref="A272:B272"/>
    <mergeCell ref="A273:B273"/>
    <mergeCell ref="A274:B274"/>
    <mergeCell ref="A275:B275"/>
    <mergeCell ref="A276:B276"/>
    <mergeCell ref="A265:B265"/>
    <mergeCell ref="A266:B266"/>
    <mergeCell ref="A267:B267"/>
    <mergeCell ref="A268:B268"/>
    <mergeCell ref="A269:B269"/>
    <mergeCell ref="A270:B270"/>
    <mergeCell ref="A259:B259"/>
    <mergeCell ref="A260:B260"/>
    <mergeCell ref="A261:B261"/>
    <mergeCell ref="A262:B262"/>
    <mergeCell ref="A263:B263"/>
    <mergeCell ref="A264:B264"/>
    <mergeCell ref="A253:B253"/>
    <mergeCell ref="A254:B254"/>
    <mergeCell ref="A255:B255"/>
    <mergeCell ref="A256:B256"/>
    <mergeCell ref="A257:B257"/>
    <mergeCell ref="A258:B258"/>
    <mergeCell ref="A247:B247"/>
    <mergeCell ref="A248:B248"/>
    <mergeCell ref="A249:B249"/>
    <mergeCell ref="A250:B250"/>
    <mergeCell ref="A251:B251"/>
    <mergeCell ref="A252:B252"/>
    <mergeCell ref="A241:B241"/>
    <mergeCell ref="A242:B242"/>
    <mergeCell ref="A243:B243"/>
    <mergeCell ref="A244:B244"/>
    <mergeCell ref="A245:B245"/>
    <mergeCell ref="A246:B246"/>
    <mergeCell ref="A235:B235"/>
    <mergeCell ref="A236:B236"/>
    <mergeCell ref="A237:B237"/>
    <mergeCell ref="A238:B238"/>
    <mergeCell ref="A239:B239"/>
    <mergeCell ref="A240:B240"/>
    <mergeCell ref="A229:B229"/>
    <mergeCell ref="A230:B230"/>
    <mergeCell ref="A231:B231"/>
    <mergeCell ref="A232:B232"/>
    <mergeCell ref="A233:B233"/>
    <mergeCell ref="A234:B234"/>
    <mergeCell ref="A223:B223"/>
    <mergeCell ref="A224:B224"/>
    <mergeCell ref="A225:B225"/>
    <mergeCell ref="A226:B226"/>
    <mergeCell ref="A227:B227"/>
    <mergeCell ref="A228:B228"/>
    <mergeCell ref="A217:B217"/>
    <mergeCell ref="A218:B218"/>
    <mergeCell ref="A219:B219"/>
    <mergeCell ref="A220:B220"/>
    <mergeCell ref="A221:B221"/>
    <mergeCell ref="A222:B222"/>
    <mergeCell ref="A211:B211"/>
    <mergeCell ref="A212:B212"/>
    <mergeCell ref="A213:B213"/>
    <mergeCell ref="A214:B214"/>
    <mergeCell ref="A215:B215"/>
    <mergeCell ref="A216:B216"/>
    <mergeCell ref="A205:B205"/>
    <mergeCell ref="A206:B206"/>
    <mergeCell ref="A207:B207"/>
    <mergeCell ref="A208:B208"/>
    <mergeCell ref="A209:B209"/>
    <mergeCell ref="A210:B210"/>
    <mergeCell ref="A199:B199"/>
    <mergeCell ref="A200:B200"/>
    <mergeCell ref="A201:B201"/>
    <mergeCell ref="A202:B202"/>
    <mergeCell ref="A203:B203"/>
    <mergeCell ref="A204:B204"/>
    <mergeCell ref="A193:B193"/>
    <mergeCell ref="A194:B194"/>
    <mergeCell ref="A195:B195"/>
    <mergeCell ref="A196:B196"/>
    <mergeCell ref="A197:B197"/>
    <mergeCell ref="A198:B198"/>
    <mergeCell ref="A187:B187"/>
    <mergeCell ref="A188:B188"/>
    <mergeCell ref="A189:B189"/>
    <mergeCell ref="A190:B190"/>
    <mergeCell ref="A191:B191"/>
    <mergeCell ref="A192:B192"/>
    <mergeCell ref="A181:B181"/>
    <mergeCell ref="A182:B182"/>
    <mergeCell ref="A183:B183"/>
    <mergeCell ref="A184:B184"/>
    <mergeCell ref="A185:B185"/>
    <mergeCell ref="A186:B186"/>
    <mergeCell ref="A175:B175"/>
    <mergeCell ref="A176:B176"/>
    <mergeCell ref="A177:B177"/>
    <mergeCell ref="A178:B178"/>
    <mergeCell ref="A179:B179"/>
    <mergeCell ref="A180:B180"/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57:B157"/>
    <mergeCell ref="A158:B158"/>
    <mergeCell ref="A159:B159"/>
    <mergeCell ref="A160:B160"/>
    <mergeCell ref="A161:B161"/>
    <mergeCell ref="A162:B162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39:B139"/>
    <mergeCell ref="A140:B140"/>
    <mergeCell ref="A141:B141"/>
    <mergeCell ref="A142:B142"/>
    <mergeCell ref="A143:B143"/>
    <mergeCell ref="A144:B144"/>
    <mergeCell ref="A133:B133"/>
    <mergeCell ref="A134:B134"/>
    <mergeCell ref="A135:B135"/>
    <mergeCell ref="A136:B136"/>
    <mergeCell ref="A137:B137"/>
    <mergeCell ref="A138:B138"/>
    <mergeCell ref="A127:B127"/>
    <mergeCell ref="A128:B128"/>
    <mergeCell ref="A129:B129"/>
    <mergeCell ref="A130:B130"/>
    <mergeCell ref="A131:B131"/>
    <mergeCell ref="A132:B132"/>
    <mergeCell ref="A121:B121"/>
    <mergeCell ref="A122:B122"/>
    <mergeCell ref="A123:B123"/>
    <mergeCell ref="A124:B124"/>
    <mergeCell ref="A125:B125"/>
    <mergeCell ref="A126:B126"/>
    <mergeCell ref="A115:B115"/>
    <mergeCell ref="A116:B116"/>
    <mergeCell ref="A117:B117"/>
    <mergeCell ref="A118:B118"/>
    <mergeCell ref="A119:B119"/>
    <mergeCell ref="A120:B120"/>
    <mergeCell ref="A109:B109"/>
    <mergeCell ref="A110:B110"/>
    <mergeCell ref="A111:B111"/>
    <mergeCell ref="A112:B112"/>
    <mergeCell ref="A113:B113"/>
    <mergeCell ref="A114:B114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16:B16"/>
    <mergeCell ref="A17:B17"/>
    <mergeCell ref="A18:B18"/>
    <mergeCell ref="A7:B7"/>
    <mergeCell ref="A8:B8"/>
    <mergeCell ref="A9:B9"/>
    <mergeCell ref="A10:B10"/>
    <mergeCell ref="A11:B11"/>
    <mergeCell ref="A12:B12"/>
    <mergeCell ref="A1:H1"/>
    <mergeCell ref="A2:H2"/>
    <mergeCell ref="A3:H3"/>
    <mergeCell ref="B4:H4"/>
    <mergeCell ref="A5:B5"/>
    <mergeCell ref="A6:B6"/>
    <mergeCell ref="A13:B13"/>
    <mergeCell ref="A14:B14"/>
    <mergeCell ref="A15:B15"/>
  </mergeCells>
  <pageMargins left="0.39370078740157499" right="0.39370078740157499" top="0.39370078740157499" bottom="0.39370078740157499" header="0" footer="0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482"/>
  <sheetViews>
    <sheetView tabSelected="1" view="pageBreakPreview" zoomScaleSheetLayoutView="100" workbookViewId="0">
      <selection activeCell="O31" sqref="O31"/>
    </sheetView>
  </sheetViews>
  <sheetFormatPr defaultRowHeight="15" outlineLevelCol="1" x14ac:dyDescent="0.25"/>
  <cols>
    <col min="1" max="1" width="9.140625" style="199" customWidth="1"/>
    <col min="2" max="2" width="43.85546875" style="199" customWidth="1"/>
    <col min="3" max="3" width="24.5703125" style="199" customWidth="1"/>
    <col min="4" max="4" width="30.7109375" style="199" customWidth="1"/>
    <col min="5" max="10" width="9.140625" style="199"/>
    <col min="11" max="11" width="50.7109375" style="200" hidden="1" customWidth="1" outlineLevel="1"/>
    <col min="12" max="12" width="9.140625" style="199" collapsed="1"/>
    <col min="13" max="16384" width="9.140625" style="199"/>
  </cols>
  <sheetData>
    <row r="1" spans="1:11" ht="15" customHeight="1" x14ac:dyDescent="0.25">
      <c r="A1" s="318" t="s">
        <v>1193</v>
      </c>
      <c r="B1" s="318"/>
      <c r="C1" s="318"/>
      <c r="D1" s="318"/>
      <c r="K1" s="200" t="s">
        <v>0</v>
      </c>
    </row>
    <row r="2" spans="1:11" ht="15" customHeight="1" x14ac:dyDescent="0.25">
      <c r="A2" s="318" t="s">
        <v>1194</v>
      </c>
      <c r="B2" s="318"/>
      <c r="C2" s="318"/>
      <c r="D2" s="318"/>
      <c r="K2" s="200" t="s">
        <v>1</v>
      </c>
    </row>
    <row r="3" spans="1:11" ht="15" customHeight="1" x14ac:dyDescent="0.25">
      <c r="A3" s="318" t="s">
        <v>1255</v>
      </c>
      <c r="B3" s="318"/>
      <c r="C3" s="318"/>
      <c r="D3" s="318"/>
      <c r="K3" s="200" t="s">
        <v>2</v>
      </c>
    </row>
    <row r="4" spans="1:11" ht="15" customHeight="1" x14ac:dyDescent="0.25">
      <c r="A4" s="201" t="s">
        <v>1195</v>
      </c>
      <c r="B4" s="319" t="s">
        <v>73</v>
      </c>
      <c r="C4" s="319"/>
      <c r="D4" s="319"/>
      <c r="K4" s="202" t="s">
        <v>3</v>
      </c>
    </row>
    <row r="5" spans="1:11" ht="15" customHeight="1" x14ac:dyDescent="0.25">
      <c r="A5" s="203"/>
      <c r="B5" s="203"/>
      <c r="C5" s="203"/>
      <c r="D5" s="203"/>
      <c r="K5" s="202" t="s">
        <v>4</v>
      </c>
    </row>
    <row r="6" spans="1:11" ht="15" customHeight="1" thickBot="1" x14ac:dyDescent="0.3">
      <c r="A6" s="203"/>
      <c r="B6" s="204" t="s">
        <v>1196</v>
      </c>
      <c r="C6" s="205">
        <f>SUMIF('отчёт c ндс'!$B:$B,$B$4,'отчёт c ндс'!$E:$E)</f>
        <v>22951.7</v>
      </c>
      <c r="D6" s="206" t="s">
        <v>1197</v>
      </c>
      <c r="K6" s="202" t="s">
        <v>5</v>
      </c>
    </row>
    <row r="7" spans="1:11" ht="24.95" customHeight="1" thickBot="1" x14ac:dyDescent="0.3">
      <c r="A7" s="207"/>
      <c r="B7" s="208" t="s">
        <v>1198</v>
      </c>
      <c r="C7" s="209">
        <f>SUMIF('отчёт c ндс'!$B:$B,$B$4,'отчёт c ндс'!$J:$J)</f>
        <v>36.54</v>
      </c>
      <c r="D7" s="210" t="s">
        <v>1199</v>
      </c>
      <c r="K7" s="202" t="s">
        <v>7</v>
      </c>
    </row>
    <row r="8" spans="1:11" ht="15" customHeight="1" thickBot="1" x14ac:dyDescent="0.3">
      <c r="A8" s="207"/>
      <c r="B8" s="211" t="s">
        <v>1200</v>
      </c>
      <c r="C8" s="205">
        <f>SUMIF('отчёт c ндс'!$B:$B,$B$4,'отчёт c ндс'!$EW:$EW)</f>
        <v>9743420.290000001</v>
      </c>
      <c r="D8" s="210" t="s">
        <v>1201</v>
      </c>
      <c r="K8" s="202" t="s">
        <v>8</v>
      </c>
    </row>
    <row r="9" spans="1:11" ht="15" customHeight="1" thickBot="1" x14ac:dyDescent="0.3">
      <c r="A9" s="207"/>
      <c r="B9" s="211" t="s">
        <v>1202</v>
      </c>
      <c r="C9" s="205">
        <f>SUMIF('отчёт c ндс'!$B:$B,$B$4,'отчёт c ндс'!$FD:$FD)</f>
        <v>9491447.6600000001</v>
      </c>
      <c r="D9" s="210" t="s">
        <v>1201</v>
      </c>
      <c r="K9" s="202" t="s">
        <v>9</v>
      </c>
    </row>
    <row r="10" spans="1:11" ht="50.1" customHeight="1" thickBot="1" x14ac:dyDescent="0.3">
      <c r="A10" s="207"/>
      <c r="B10" s="208" t="s">
        <v>2185</v>
      </c>
      <c r="C10" s="205">
        <f>SUMIF('отчёт c ндс'!$B:$B,$B$4,'отчёт c ндс'!$FK:$FK)</f>
        <v>3373518.5466666669</v>
      </c>
      <c r="D10" s="210" t="s">
        <v>1201</v>
      </c>
      <c r="K10" s="202" t="s">
        <v>10</v>
      </c>
    </row>
    <row r="11" spans="1:11" ht="24.95" customHeight="1" thickBot="1" x14ac:dyDescent="0.3">
      <c r="A11" s="207"/>
      <c r="B11" s="212" t="s">
        <v>1203</v>
      </c>
      <c r="C11" s="213">
        <f>SUMIF('отчёт c ндс'!$B:$B,$B$4,'отчёт c ндс'!$EV:$EV)</f>
        <v>2796.3157894736837</v>
      </c>
      <c r="D11" s="210" t="s">
        <v>1201</v>
      </c>
      <c r="K11" s="202" t="s">
        <v>11</v>
      </c>
    </row>
    <row r="12" spans="1:11" ht="20.100000000000001" customHeight="1" x14ac:dyDescent="0.25">
      <c r="A12" s="214" t="s">
        <v>1204</v>
      </c>
      <c r="B12" s="215" t="s">
        <v>1205</v>
      </c>
      <c r="C12" s="216" t="s">
        <v>1206</v>
      </c>
      <c r="D12" s="217" t="s">
        <v>1207</v>
      </c>
      <c r="K12" s="202" t="s">
        <v>12</v>
      </c>
    </row>
    <row r="13" spans="1:11" ht="20.100000000000001" customHeight="1" x14ac:dyDescent="0.25">
      <c r="A13" s="218"/>
      <c r="B13" s="219" t="s">
        <v>1208</v>
      </c>
      <c r="C13" s="220">
        <f>SUM(C14,C35,C45,C46,C47,C48,C49,C50,C51,C52)</f>
        <v>10844249.327926138</v>
      </c>
      <c r="D13" s="221">
        <f>C13/$C$6/12</f>
        <v>39.373442664109625</v>
      </c>
      <c r="K13" s="202" t="s">
        <v>13</v>
      </c>
    </row>
    <row r="14" spans="1:11" ht="20.100000000000001" customHeight="1" x14ac:dyDescent="0.25">
      <c r="A14" s="222" t="s">
        <v>1209</v>
      </c>
      <c r="B14" s="219" t="s">
        <v>1210</v>
      </c>
      <c r="C14" s="220">
        <f>SUM(C15:C34)</f>
        <v>2236410.0807479406</v>
      </c>
      <c r="D14" s="221">
        <f t="shared" ref="D14:D52" si="0">C14/$C$6/12</f>
        <v>8.119987047974444</v>
      </c>
      <c r="K14" s="202" t="s">
        <v>14</v>
      </c>
    </row>
    <row r="15" spans="1:11" ht="15" customHeight="1" x14ac:dyDescent="0.25">
      <c r="A15" s="222" t="s">
        <v>1211</v>
      </c>
      <c r="B15" s="223" t="s">
        <v>935</v>
      </c>
      <c r="C15" s="265">
        <f>SUMIF('отчёт c ндс'!$B:$B,$B$4,'отчёт c ндс'!$BL:$BL)</f>
        <v>13952.73</v>
      </c>
      <c r="D15" s="224">
        <f t="shared" si="0"/>
        <v>5.0659755050824117E-2</v>
      </c>
      <c r="K15" s="202" t="s">
        <v>15</v>
      </c>
    </row>
    <row r="16" spans="1:11" ht="15" customHeight="1" x14ac:dyDescent="0.25">
      <c r="A16" s="222" t="s">
        <v>1212</v>
      </c>
      <c r="B16" s="223" t="s">
        <v>832</v>
      </c>
      <c r="C16" s="265">
        <f>SUMIF('отчёт c ндс'!$B:$B,$B$4,'отчёт c ндс'!$BR:$BR)</f>
        <v>51316.67</v>
      </c>
      <c r="D16" s="224">
        <f t="shared" si="0"/>
        <v>0.18632123836869019</v>
      </c>
      <c r="K16" s="202" t="s">
        <v>16</v>
      </c>
    </row>
    <row r="17" spans="1:11" ht="15" customHeight="1" x14ac:dyDescent="0.25">
      <c r="A17" s="222" t="s">
        <v>1213</v>
      </c>
      <c r="B17" s="223" t="s">
        <v>782</v>
      </c>
      <c r="C17" s="265">
        <f>SUMIF('отчёт c ндс'!$B:$B,$B$4,'отчёт c ндс'!$BS:$BS)</f>
        <v>0</v>
      </c>
      <c r="D17" s="224">
        <f t="shared" si="0"/>
        <v>0</v>
      </c>
      <c r="K17" s="202" t="s">
        <v>17</v>
      </c>
    </row>
    <row r="18" spans="1:11" ht="15" customHeight="1" x14ac:dyDescent="0.25">
      <c r="A18" s="222" t="s">
        <v>1214</v>
      </c>
      <c r="B18" s="223" t="s">
        <v>800</v>
      </c>
      <c r="C18" s="265">
        <f>SUMIF('отчёт c ндс'!$B:$B,$B$4,'отчёт c ндс'!$BT:$BT)</f>
        <v>2378.6</v>
      </c>
      <c r="D18" s="224">
        <f t="shared" si="0"/>
        <v>8.6362520713788807E-3</v>
      </c>
      <c r="K18" s="202" t="s">
        <v>18</v>
      </c>
    </row>
    <row r="19" spans="1:11" ht="15" customHeight="1" x14ac:dyDescent="0.25">
      <c r="A19" s="222" t="s">
        <v>1215</v>
      </c>
      <c r="B19" s="223" t="s">
        <v>875</v>
      </c>
      <c r="C19" s="265">
        <f>SUMIF('отчёт c ндс'!$B:$B,$B$4,'отчёт c ндс'!$BU:$BU)</f>
        <v>0</v>
      </c>
      <c r="D19" s="224">
        <f t="shared" si="0"/>
        <v>0</v>
      </c>
      <c r="K19" s="202" t="s">
        <v>19</v>
      </c>
    </row>
    <row r="20" spans="1:11" ht="15" customHeight="1" x14ac:dyDescent="0.25">
      <c r="A20" s="222" t="s">
        <v>1216</v>
      </c>
      <c r="B20" s="223" t="s">
        <v>814</v>
      </c>
      <c r="C20" s="265">
        <f>SUMIF('отчёт c ндс'!$B:$B,$B$4,'отчёт c ндс'!$BY:$BY)</f>
        <v>157296.47</v>
      </c>
      <c r="D20" s="224">
        <f t="shared" si="0"/>
        <v>0.57111408595732194</v>
      </c>
      <c r="K20" s="202" t="s">
        <v>20</v>
      </c>
    </row>
    <row r="21" spans="1:11" ht="15" customHeight="1" x14ac:dyDescent="0.25">
      <c r="A21" s="222" t="s">
        <v>1217</v>
      </c>
      <c r="B21" s="223" t="s">
        <v>786</v>
      </c>
      <c r="C21" s="265">
        <f>SUMIF('отчёт c ндс'!$B:$B,$B$4,'отчёт c ндс'!$CC:$CC)</f>
        <v>101139.21</v>
      </c>
      <c r="D21" s="224">
        <f t="shared" si="0"/>
        <v>0.36721756994035304</v>
      </c>
      <c r="K21" s="202" t="s">
        <v>21</v>
      </c>
    </row>
    <row r="22" spans="1:11" ht="15" customHeight="1" x14ac:dyDescent="0.25">
      <c r="A22" s="222" t="s">
        <v>1218</v>
      </c>
      <c r="B22" s="223" t="s">
        <v>807</v>
      </c>
      <c r="C22" s="265">
        <f>SUMIF('отчёт c ндс'!$B:$B,$B$4,'отчёт c ндс'!$CF:$CF)</f>
        <v>260753.68</v>
      </c>
      <c r="D22" s="224">
        <f t="shared" si="0"/>
        <v>0.94674788069438565</v>
      </c>
      <c r="K22" s="202" t="s">
        <v>389</v>
      </c>
    </row>
    <row r="23" spans="1:11" ht="15" customHeight="1" x14ac:dyDescent="0.25">
      <c r="A23" s="222" t="s">
        <v>1219</v>
      </c>
      <c r="B23" s="223" t="s">
        <v>838</v>
      </c>
      <c r="C23" s="265">
        <f>SUMIF('отчёт c ндс'!$B:$B,$B$4,'отчёт c ндс'!$CL:$CL)</f>
        <v>0</v>
      </c>
      <c r="D23" s="224">
        <f t="shared" si="0"/>
        <v>0</v>
      </c>
      <c r="K23" s="202" t="s">
        <v>390</v>
      </c>
    </row>
    <row r="24" spans="1:11" ht="15" customHeight="1" x14ac:dyDescent="0.25">
      <c r="A24" s="222" t="s">
        <v>1220</v>
      </c>
      <c r="B24" s="223" t="s">
        <v>806</v>
      </c>
      <c r="C24" s="265">
        <f>SUMIF('отчёт c ндс'!$B:$B,$B$4,'отчёт c ндс'!$CO:$CO)</f>
        <v>0</v>
      </c>
      <c r="D24" s="224">
        <f t="shared" si="0"/>
        <v>0</v>
      </c>
      <c r="K24" s="202" t="s">
        <v>22</v>
      </c>
    </row>
    <row r="25" spans="1:11" ht="15" customHeight="1" x14ac:dyDescent="0.25">
      <c r="A25" s="222" t="s">
        <v>1221</v>
      </c>
      <c r="B25" s="223" t="s">
        <v>827</v>
      </c>
      <c r="C25" s="265">
        <f>SUMIF('отчёт c ндс'!$B:$B,$B$4,'отчёт c ндс'!$CP:$CP)</f>
        <v>698944.18</v>
      </c>
      <c r="D25" s="224">
        <f t="shared" si="0"/>
        <v>2.5377356942332523</v>
      </c>
      <c r="K25" s="202" t="s">
        <v>23</v>
      </c>
    </row>
    <row r="26" spans="1:11" ht="15" customHeight="1" x14ac:dyDescent="0.25">
      <c r="A26" s="222" t="s">
        <v>1222</v>
      </c>
      <c r="B26" s="223" t="s">
        <v>836</v>
      </c>
      <c r="C26" s="265">
        <f>SUMIF('отчёт c ндс'!$B:$B,$B$4,'отчёт c ндс'!$CQ:$CQ)</f>
        <v>0</v>
      </c>
      <c r="D26" s="224">
        <f t="shared" si="0"/>
        <v>0</v>
      </c>
      <c r="K26" s="202" t="s">
        <v>24</v>
      </c>
    </row>
    <row r="27" spans="1:11" ht="15" customHeight="1" x14ac:dyDescent="0.25">
      <c r="A27" s="222" t="s">
        <v>1223</v>
      </c>
      <c r="B27" s="223" t="s">
        <v>1261</v>
      </c>
      <c r="C27" s="265">
        <f>SUMIF('отчёт c ндс'!$B:$B,$B$4,'отчёт c ндс'!$CR:$CR)</f>
        <v>0</v>
      </c>
      <c r="D27" s="224">
        <f t="shared" si="0"/>
        <v>0</v>
      </c>
      <c r="K27" s="202" t="s">
        <v>25</v>
      </c>
    </row>
    <row r="28" spans="1:11" ht="15" customHeight="1" x14ac:dyDescent="0.25">
      <c r="A28" s="222" t="s">
        <v>1224</v>
      </c>
      <c r="B28" s="223" t="s">
        <v>934</v>
      </c>
      <c r="C28" s="265">
        <f>SUMIF('отчёт c ндс'!$B:$B,$B$4,'отчёт c ндс'!$CS:$CS)</f>
        <v>45911.8</v>
      </c>
      <c r="D28" s="224">
        <f t="shared" si="0"/>
        <v>0.16669716549681868</v>
      </c>
      <c r="K28" s="202" t="s">
        <v>26</v>
      </c>
    </row>
    <row r="29" spans="1:11" ht="20.100000000000001" customHeight="1" x14ac:dyDescent="0.25">
      <c r="A29" s="222" t="s">
        <v>1225</v>
      </c>
      <c r="B29" s="223" t="s">
        <v>936</v>
      </c>
      <c r="C29" s="265">
        <f>SUMIF('отчёт c ндс'!$B:$B,$B$4,'отчёт c ндс'!$CW:$CW)</f>
        <v>0</v>
      </c>
      <c r="D29" s="224">
        <f t="shared" si="0"/>
        <v>0</v>
      </c>
      <c r="K29" s="202" t="s">
        <v>27</v>
      </c>
    </row>
    <row r="30" spans="1:11" ht="15" customHeight="1" x14ac:dyDescent="0.25">
      <c r="A30" s="222" t="s">
        <v>1226</v>
      </c>
      <c r="B30" s="223" t="s">
        <v>801</v>
      </c>
      <c r="C30" s="265">
        <f>SUMIF('отчёт c ндс'!$B:$B,$B$4,'отчёт c ндс'!$CZ:$CZ)</f>
        <v>0</v>
      </c>
      <c r="D30" s="224">
        <f t="shared" si="0"/>
        <v>0</v>
      </c>
      <c r="K30" s="202" t="s">
        <v>28</v>
      </c>
    </row>
    <row r="31" spans="1:11" ht="15" customHeight="1" x14ac:dyDescent="0.25">
      <c r="A31" s="222" t="s">
        <v>1227</v>
      </c>
      <c r="B31" s="223" t="s">
        <v>820</v>
      </c>
      <c r="C31" s="265">
        <f>SUMIF('отчёт c ндс'!$B:$B,$B$4,'отчёт c ндс'!$DA:$DA)</f>
        <v>0</v>
      </c>
      <c r="D31" s="224">
        <f t="shared" si="0"/>
        <v>0</v>
      </c>
      <c r="K31" s="202" t="s">
        <v>29</v>
      </c>
    </row>
    <row r="32" spans="1:11" ht="15" customHeight="1" x14ac:dyDescent="0.25">
      <c r="A32" s="222" t="s">
        <v>1257</v>
      </c>
      <c r="B32" s="223" t="s">
        <v>818</v>
      </c>
      <c r="C32" s="265">
        <f>SUMIF('отчёт c ндс'!$B:$B,$B$4,'отчёт c ндс'!$DB:$DB)</f>
        <v>155390.44</v>
      </c>
      <c r="D32" s="224">
        <f t="shared" si="0"/>
        <v>0.56419364723891186</v>
      </c>
      <c r="K32" s="202" t="s">
        <v>30</v>
      </c>
    </row>
    <row r="33" spans="1:11" ht="20.100000000000001" customHeight="1" x14ac:dyDescent="0.25">
      <c r="A33" s="222" t="s">
        <v>1258</v>
      </c>
      <c r="B33" s="223" t="s">
        <v>1256</v>
      </c>
      <c r="C33" s="265">
        <f>SUMIF('отчёт c ндс'!$B:$B,$B$4,'отчёт c ндс'!$DC:$DC)</f>
        <v>15042.185361246817</v>
      </c>
      <c r="D33" s="224">
        <f t="shared" si="0"/>
        <v>5.4615363862832299E-2</v>
      </c>
      <c r="K33" s="202" t="s">
        <v>31</v>
      </c>
    </row>
    <row r="34" spans="1:11" ht="15" customHeight="1" x14ac:dyDescent="0.25">
      <c r="A34" s="222" t="s">
        <v>1259</v>
      </c>
      <c r="B34" s="223" t="s">
        <v>548</v>
      </c>
      <c r="C34" s="265">
        <f>SUMIF('отчёт c ндс'!$B:$B,$B$4,'отчёт c ндс'!$BF:$BF)</f>
        <v>734284.11538669374</v>
      </c>
      <c r="D34" s="224">
        <f t="shared" si="0"/>
        <v>2.6660483950596752</v>
      </c>
      <c r="K34" s="202" t="s">
        <v>32</v>
      </c>
    </row>
    <row r="35" spans="1:11" ht="20.100000000000001" customHeight="1" x14ac:dyDescent="0.25">
      <c r="A35" s="222" t="s">
        <v>1228</v>
      </c>
      <c r="B35" s="225" t="s">
        <v>1229</v>
      </c>
      <c r="C35" s="226">
        <f>SUM(C36:C44)</f>
        <v>2445726.8156693284</v>
      </c>
      <c r="D35" s="227">
        <f t="shared" si="0"/>
        <v>8.8799769939675066</v>
      </c>
      <c r="K35" s="202" t="s">
        <v>33</v>
      </c>
    </row>
    <row r="36" spans="1:11" ht="15" customHeight="1" x14ac:dyDescent="0.25">
      <c r="A36" s="222" t="s">
        <v>1230</v>
      </c>
      <c r="B36" s="228" t="s">
        <v>824</v>
      </c>
      <c r="C36" s="265">
        <f>SUMIF('отчёт c ндс'!$B:$B,$B$4,'отчёт c ндс'!$DJ:$DJ)</f>
        <v>2280.7794638599703</v>
      </c>
      <c r="D36" s="224">
        <f t="shared" si="0"/>
        <v>8.2810839860081916E-3</v>
      </c>
      <c r="K36" s="202" t="s">
        <v>34</v>
      </c>
    </row>
    <row r="37" spans="1:11" ht="15" customHeight="1" x14ac:dyDescent="0.25">
      <c r="A37" s="222" t="s">
        <v>1231</v>
      </c>
      <c r="B37" s="228" t="s">
        <v>870</v>
      </c>
      <c r="C37" s="265">
        <f>SUMIF('отчёт c ндс'!$B:$B,$B$4,'отчёт c ндс'!$DK:$DK)</f>
        <v>0</v>
      </c>
      <c r="D37" s="224">
        <f t="shared" si="0"/>
        <v>0</v>
      </c>
      <c r="K37" s="202" t="s">
        <v>35</v>
      </c>
    </row>
    <row r="38" spans="1:11" ht="15" customHeight="1" x14ac:dyDescent="0.25">
      <c r="A38" s="222" t="s">
        <v>1232</v>
      </c>
      <c r="B38" s="228" t="s">
        <v>872</v>
      </c>
      <c r="C38" s="265">
        <f>SUMIF('отчёт c ндс'!$B:$B,$B$4,'отчёт c ндс'!$DL:$DL)</f>
        <v>3275.680035311424</v>
      </c>
      <c r="D38" s="224">
        <f t="shared" si="0"/>
        <v>1.1893382027298718E-2</v>
      </c>
      <c r="K38" s="202" t="s">
        <v>36</v>
      </c>
    </row>
    <row r="39" spans="1:11" ht="20.100000000000001" customHeight="1" x14ac:dyDescent="0.25">
      <c r="A39" s="222" t="s">
        <v>1233</v>
      </c>
      <c r="B39" s="228" t="s">
        <v>867</v>
      </c>
      <c r="C39" s="265">
        <f>SUMIF('отчёт c ндс'!$B:$B,$B$4,'отчёт c ндс'!$DM:$DM)</f>
        <v>81681.37</v>
      </c>
      <c r="D39" s="224">
        <f t="shared" si="0"/>
        <v>0.29656978931117667</v>
      </c>
      <c r="K39" s="202" t="s">
        <v>37</v>
      </c>
    </row>
    <row r="40" spans="1:11" ht="15" customHeight="1" x14ac:dyDescent="0.25">
      <c r="A40" s="222" t="s">
        <v>1234</v>
      </c>
      <c r="B40" s="228" t="s">
        <v>840</v>
      </c>
      <c r="C40" s="265">
        <f>SUMIF('отчёт c ндс'!$B:$B,$B$4,'отчёт c ндс'!$DN:$DN)</f>
        <v>367197.54149858659</v>
      </c>
      <c r="D40" s="224">
        <f t="shared" si="0"/>
        <v>1.3332256488574796</v>
      </c>
      <c r="K40" s="202" t="s">
        <v>38</v>
      </c>
    </row>
    <row r="41" spans="1:11" ht="20.100000000000001" customHeight="1" x14ac:dyDescent="0.25">
      <c r="A41" s="222" t="s">
        <v>1235</v>
      </c>
      <c r="B41" s="228" t="s">
        <v>795</v>
      </c>
      <c r="C41" s="265">
        <f>SUMIF('отчёт c ндс'!$B:$B,$B$4,'отчёт c ндс'!$DO:$DO)</f>
        <v>0</v>
      </c>
      <c r="D41" s="224">
        <f t="shared" si="0"/>
        <v>0</v>
      </c>
      <c r="K41" s="202" t="s">
        <v>39</v>
      </c>
    </row>
    <row r="42" spans="1:11" ht="20.100000000000001" customHeight="1" x14ac:dyDescent="0.25">
      <c r="A42" s="222" t="s">
        <v>1236</v>
      </c>
      <c r="B42" s="228" t="s">
        <v>787</v>
      </c>
      <c r="C42" s="265">
        <f>SUMIF('отчёт c ндс'!$B:$B,$B$4,'отчёт c ндс'!$DP:$DP)</f>
        <v>3278.9372577529011</v>
      </c>
      <c r="D42" s="224">
        <f t="shared" si="0"/>
        <v>1.1905208393252284E-2</v>
      </c>
      <c r="K42" s="202" t="s">
        <v>40</v>
      </c>
    </row>
    <row r="43" spans="1:11" ht="15" customHeight="1" x14ac:dyDescent="0.25">
      <c r="A43" s="222" t="s">
        <v>1237</v>
      </c>
      <c r="B43" s="228" t="s">
        <v>839</v>
      </c>
      <c r="C43" s="265">
        <f>SUMIF('отчёт c ндс'!$B:$B,$B$4,'отчёт c ндс'!$DQ:$DQ)</f>
        <v>2500</v>
      </c>
      <c r="D43" s="224">
        <f t="shared" si="0"/>
        <v>9.0770327833377632E-3</v>
      </c>
      <c r="K43" s="202" t="s">
        <v>41</v>
      </c>
    </row>
    <row r="44" spans="1:11" ht="20.100000000000001" customHeight="1" x14ac:dyDescent="0.25">
      <c r="A44" s="222" t="s">
        <v>1238</v>
      </c>
      <c r="B44" s="228" t="s">
        <v>1239</v>
      </c>
      <c r="C44" s="265">
        <f>SUMIF('отчёт c ндс'!$B:$B,$B$4,'отчёт c ндс'!$DE:$DE)+SUMIF('отчёт c ндс'!$B:$B,$B$4,'отчёт c ндс'!$DF:$DF)+SUMIF('отчёт c ндс'!$B:$B,$B$4,'отчёт c ндс'!$DG:$DG)</f>
        <v>1985512.5074138173</v>
      </c>
      <c r="D44" s="224">
        <f t="shared" si="0"/>
        <v>7.2090248486089523</v>
      </c>
      <c r="K44" s="202" t="s">
        <v>253</v>
      </c>
    </row>
    <row r="45" spans="1:11" x14ac:dyDescent="0.25">
      <c r="A45" s="222" t="s">
        <v>1240</v>
      </c>
      <c r="B45" s="229" t="s">
        <v>1241</v>
      </c>
      <c r="C45" s="220">
        <f>SUMIF('отчёт c ндс'!$B:$B,$B$4,'отчёт c ндс'!$DR:$DR)</f>
        <v>2134323.9077190249</v>
      </c>
      <c r="D45" s="221">
        <f t="shared" si="0"/>
        <v>7.7493312322508601</v>
      </c>
      <c r="K45" s="202" t="s">
        <v>250</v>
      </c>
    </row>
    <row r="46" spans="1:11" x14ac:dyDescent="0.25">
      <c r="A46" s="222" t="s">
        <v>1242</v>
      </c>
      <c r="B46" s="229" t="s">
        <v>366</v>
      </c>
      <c r="C46" s="220">
        <f>SUMIF('отчёт c ндс'!$B:$B,$B$4,'отчёт c ндс'!$EL:$EL)</f>
        <v>1137151.2744271038</v>
      </c>
      <c r="D46" s="221">
        <f t="shared" si="0"/>
        <v>4.1287837590356551</v>
      </c>
      <c r="K46" s="202" t="s">
        <v>42</v>
      </c>
    </row>
    <row r="47" spans="1:11" x14ac:dyDescent="0.25">
      <c r="A47" s="222" t="s">
        <v>1243</v>
      </c>
      <c r="B47" s="229" t="s">
        <v>367</v>
      </c>
      <c r="C47" s="220">
        <f>SUMIF('отчёт c ндс'!$B:$B,$B$4,'отчёт c ндс'!$EM:$EM)</f>
        <v>969049.57597607514</v>
      </c>
      <c r="D47" s="221">
        <f t="shared" si="0"/>
        <v>3.5184379079257568</v>
      </c>
      <c r="K47" s="202" t="s">
        <v>43</v>
      </c>
    </row>
    <row r="48" spans="1:11" x14ac:dyDescent="0.25">
      <c r="A48" s="222" t="s">
        <v>1244</v>
      </c>
      <c r="B48" s="229" t="s">
        <v>1245</v>
      </c>
      <c r="C48" s="220">
        <f>SUMIF('отчёт c ндс'!$B:$B,$B$4,'отчёт c ндс'!$EN:$EN)</f>
        <v>651984.80812078295</v>
      </c>
      <c r="D48" s="221">
        <f t="shared" si="0"/>
        <v>2.3672349910202111</v>
      </c>
      <c r="K48" s="202" t="s">
        <v>44</v>
      </c>
    </row>
    <row r="49" spans="1:11" x14ac:dyDescent="0.25">
      <c r="A49" s="222" t="s">
        <v>1246</v>
      </c>
      <c r="B49" s="230" t="s">
        <v>1247</v>
      </c>
      <c r="C49" s="220">
        <f>SUMIF('отчёт c ндс'!$B:$B,$B$4,'отчёт c ндс'!$EO:$EO)</f>
        <v>832656.72652373603</v>
      </c>
      <c r="D49" s="221">
        <f t="shared" si="0"/>
        <v>3.0232209615690633</v>
      </c>
      <c r="K49" s="202" t="s">
        <v>252</v>
      </c>
    </row>
    <row r="50" spans="1:11" x14ac:dyDescent="0.25">
      <c r="A50" s="222" t="s">
        <v>1248</v>
      </c>
      <c r="B50" s="229" t="s">
        <v>1249</v>
      </c>
      <c r="C50" s="220">
        <f>SUMIF('отчёт c ндс'!$B:$B,$B$4,'отчёт c ндс'!$ES:$ES)</f>
        <v>0</v>
      </c>
      <c r="D50" s="221">
        <f t="shared" si="0"/>
        <v>0</v>
      </c>
      <c r="K50" s="202" t="s">
        <v>45</v>
      </c>
    </row>
    <row r="51" spans="1:11" x14ac:dyDescent="0.25">
      <c r="A51" s="222" t="s">
        <v>1250</v>
      </c>
      <c r="B51" s="229" t="s">
        <v>1260</v>
      </c>
      <c r="C51" s="220">
        <f>SUMIF('отчёт c ндс'!$B:$B,$B$4,'отчёт c ндс'!$EJ:$EJ)</f>
        <v>295618.74831464596</v>
      </c>
      <c r="D51" s="221">
        <f t="shared" si="0"/>
        <v>1.0733364279285265</v>
      </c>
      <c r="K51" s="202" t="s">
        <v>46</v>
      </c>
    </row>
    <row r="52" spans="1:11" ht="15.75" thickBot="1" x14ac:dyDescent="0.3">
      <c r="A52" s="222" t="s">
        <v>1251</v>
      </c>
      <c r="B52" s="231" t="s">
        <v>1252</v>
      </c>
      <c r="C52" s="220">
        <f>SUMIF('отчёт c ндс'!$B:$B,$B$4,'отчёт c ндс'!$EG:$EG)</f>
        <v>141327.39042749966</v>
      </c>
      <c r="D52" s="232">
        <f t="shared" si="0"/>
        <v>0.51313334243759601</v>
      </c>
      <c r="K52" s="202" t="s">
        <v>47</v>
      </c>
    </row>
    <row r="53" spans="1:11" ht="15" customHeight="1" x14ac:dyDescent="0.25">
      <c r="A53" s="233"/>
      <c r="B53" s="234"/>
      <c r="C53" s="235"/>
      <c r="D53" s="236"/>
      <c r="K53" s="202" t="s">
        <v>48</v>
      </c>
    </row>
    <row r="54" spans="1:11" ht="15" customHeight="1" x14ac:dyDescent="0.25">
      <c r="A54" s="233"/>
      <c r="B54" s="234"/>
      <c r="C54" s="235"/>
      <c r="D54" s="236"/>
      <c r="K54" s="202" t="s">
        <v>49</v>
      </c>
    </row>
    <row r="55" spans="1:11" ht="15" customHeight="1" x14ac:dyDescent="0.25">
      <c r="A55" s="233"/>
      <c r="B55" s="234"/>
      <c r="C55" s="235"/>
      <c r="D55" s="236"/>
      <c r="K55" s="202" t="s">
        <v>50</v>
      </c>
    </row>
    <row r="56" spans="1:11" ht="15" customHeight="1" x14ac:dyDescent="0.25">
      <c r="A56" s="317" t="s">
        <v>1253</v>
      </c>
      <c r="B56" s="317"/>
      <c r="C56" s="317"/>
      <c r="D56" s="317"/>
      <c r="K56" s="202" t="s">
        <v>51</v>
      </c>
    </row>
    <row r="57" spans="1:11" ht="15" customHeight="1" x14ac:dyDescent="0.25">
      <c r="A57" s="233"/>
      <c r="B57" s="237"/>
      <c r="C57" s="238"/>
      <c r="D57" s="236"/>
      <c r="K57" s="202" t="s">
        <v>52</v>
      </c>
    </row>
    <row r="58" spans="1:11" ht="15" customHeight="1" x14ac:dyDescent="0.25">
      <c r="A58" s="317" t="s">
        <v>1254</v>
      </c>
      <c r="B58" s="317"/>
      <c r="C58" s="317"/>
      <c r="D58" s="317"/>
      <c r="K58" s="202" t="s">
        <v>53</v>
      </c>
    </row>
    <row r="59" spans="1:11" ht="15" customHeight="1" x14ac:dyDescent="0.25">
      <c r="K59" s="202" t="s">
        <v>54</v>
      </c>
    </row>
    <row r="60" spans="1:11" ht="15" customHeight="1" x14ac:dyDescent="0.25">
      <c r="K60" s="202" t="s">
        <v>55</v>
      </c>
    </row>
    <row r="61" spans="1:11" ht="15" customHeight="1" x14ac:dyDescent="0.25">
      <c r="K61" s="202" t="s">
        <v>56</v>
      </c>
    </row>
    <row r="62" spans="1:11" ht="15" customHeight="1" x14ac:dyDescent="0.25">
      <c r="K62" s="202" t="s">
        <v>57</v>
      </c>
    </row>
    <row r="63" spans="1:11" ht="15" customHeight="1" x14ac:dyDescent="0.25">
      <c r="K63" s="202" t="s">
        <v>58</v>
      </c>
    </row>
    <row r="64" spans="1:11" ht="15" customHeight="1" x14ac:dyDescent="0.25">
      <c r="K64" s="202" t="s">
        <v>59</v>
      </c>
    </row>
    <row r="65" spans="11:11" ht="15" customHeight="1" x14ac:dyDescent="0.25">
      <c r="K65" s="202" t="s">
        <v>60</v>
      </c>
    </row>
    <row r="66" spans="11:11" ht="15" customHeight="1" x14ac:dyDescent="0.25">
      <c r="K66" s="202" t="s">
        <v>61</v>
      </c>
    </row>
    <row r="67" spans="11:11" ht="15" customHeight="1" x14ac:dyDescent="0.25">
      <c r="K67" s="202" t="s">
        <v>62</v>
      </c>
    </row>
    <row r="68" spans="11:11" ht="15" customHeight="1" x14ac:dyDescent="0.25">
      <c r="K68" s="202" t="s">
        <v>63</v>
      </c>
    </row>
    <row r="69" spans="11:11" ht="15" customHeight="1" x14ac:dyDescent="0.25">
      <c r="K69" s="202" t="s">
        <v>64</v>
      </c>
    </row>
    <row r="70" spans="11:11" ht="15" customHeight="1" x14ac:dyDescent="0.25">
      <c r="K70" s="202" t="s">
        <v>65</v>
      </c>
    </row>
    <row r="71" spans="11:11" ht="15" customHeight="1" x14ac:dyDescent="0.25">
      <c r="K71" s="202" t="s">
        <v>66</v>
      </c>
    </row>
    <row r="72" spans="11:11" ht="15" customHeight="1" x14ac:dyDescent="0.25">
      <c r="K72" s="202" t="s">
        <v>67</v>
      </c>
    </row>
    <row r="73" spans="11:11" ht="15" customHeight="1" x14ac:dyDescent="0.25">
      <c r="K73" s="202" t="s">
        <v>68</v>
      </c>
    </row>
    <row r="74" spans="11:11" ht="15" customHeight="1" x14ac:dyDescent="0.25">
      <c r="K74" s="202" t="s">
        <v>69</v>
      </c>
    </row>
    <row r="75" spans="11:11" ht="15" customHeight="1" x14ac:dyDescent="0.25">
      <c r="K75" s="202" t="s">
        <v>70</v>
      </c>
    </row>
    <row r="76" spans="11:11" ht="15" customHeight="1" x14ac:dyDescent="0.25">
      <c r="K76" s="202" t="s">
        <v>71</v>
      </c>
    </row>
    <row r="77" spans="11:11" ht="15" customHeight="1" x14ac:dyDescent="0.25">
      <c r="K77" s="202" t="s">
        <v>72</v>
      </c>
    </row>
    <row r="78" spans="11:11" ht="15" customHeight="1" x14ac:dyDescent="0.25">
      <c r="K78" s="202" t="s">
        <v>73</v>
      </c>
    </row>
    <row r="79" spans="11:11" ht="15" customHeight="1" x14ac:dyDescent="0.25">
      <c r="K79" s="202" t="s">
        <v>74</v>
      </c>
    </row>
    <row r="80" spans="11:11" ht="15" customHeight="1" x14ac:dyDescent="0.25">
      <c r="K80" s="202" t="s">
        <v>75</v>
      </c>
    </row>
    <row r="81" spans="11:11" ht="15" customHeight="1" x14ac:dyDescent="0.25">
      <c r="K81" s="202" t="s">
        <v>76</v>
      </c>
    </row>
    <row r="82" spans="11:11" ht="15" customHeight="1" x14ac:dyDescent="0.25">
      <c r="K82" s="202" t="s">
        <v>77</v>
      </c>
    </row>
    <row r="83" spans="11:11" ht="15" customHeight="1" x14ac:dyDescent="0.25">
      <c r="K83" s="202" t="s">
        <v>78</v>
      </c>
    </row>
    <row r="84" spans="11:11" ht="15" customHeight="1" x14ac:dyDescent="0.25">
      <c r="K84" s="202" t="s">
        <v>79</v>
      </c>
    </row>
    <row r="85" spans="11:11" ht="15" customHeight="1" x14ac:dyDescent="0.25">
      <c r="K85" s="202" t="s">
        <v>80</v>
      </c>
    </row>
    <row r="86" spans="11:11" ht="15" customHeight="1" x14ac:dyDescent="0.25">
      <c r="K86" s="202" t="s">
        <v>81</v>
      </c>
    </row>
    <row r="87" spans="11:11" ht="15" customHeight="1" x14ac:dyDescent="0.25">
      <c r="K87" s="202" t="s">
        <v>82</v>
      </c>
    </row>
    <row r="88" spans="11:11" ht="15" customHeight="1" x14ac:dyDescent="0.25">
      <c r="K88" s="202" t="s">
        <v>83</v>
      </c>
    </row>
    <row r="89" spans="11:11" ht="15" customHeight="1" x14ac:dyDescent="0.25">
      <c r="K89" s="202" t="s">
        <v>84</v>
      </c>
    </row>
    <row r="90" spans="11:11" ht="15" customHeight="1" x14ac:dyDescent="0.25">
      <c r="K90" s="202" t="s">
        <v>85</v>
      </c>
    </row>
    <row r="91" spans="11:11" ht="15" customHeight="1" x14ac:dyDescent="0.25">
      <c r="K91" s="202" t="s">
        <v>86</v>
      </c>
    </row>
    <row r="92" spans="11:11" ht="15" customHeight="1" x14ac:dyDescent="0.25">
      <c r="K92" s="202" t="s">
        <v>87</v>
      </c>
    </row>
    <row r="93" spans="11:11" ht="15" customHeight="1" x14ac:dyDescent="0.25">
      <c r="K93" s="202" t="s">
        <v>88</v>
      </c>
    </row>
    <row r="94" spans="11:11" ht="15" customHeight="1" x14ac:dyDescent="0.25">
      <c r="K94" s="202" t="s">
        <v>89</v>
      </c>
    </row>
    <row r="95" spans="11:11" ht="15" customHeight="1" x14ac:dyDescent="0.25">
      <c r="K95" s="202" t="s">
        <v>90</v>
      </c>
    </row>
    <row r="96" spans="11:11" ht="15" customHeight="1" x14ac:dyDescent="0.25">
      <c r="K96" s="202" t="s">
        <v>91</v>
      </c>
    </row>
    <row r="97" spans="11:11" ht="15" customHeight="1" x14ac:dyDescent="0.25">
      <c r="K97" s="202" t="s">
        <v>92</v>
      </c>
    </row>
    <row r="98" spans="11:11" ht="15" customHeight="1" x14ac:dyDescent="0.25">
      <c r="K98" s="202" t="s">
        <v>93</v>
      </c>
    </row>
    <row r="99" spans="11:11" ht="15" customHeight="1" x14ac:dyDescent="0.25">
      <c r="K99" s="202" t="s">
        <v>94</v>
      </c>
    </row>
    <row r="100" spans="11:11" ht="15" customHeight="1" x14ac:dyDescent="0.25">
      <c r="K100" s="202" t="s">
        <v>95</v>
      </c>
    </row>
    <row r="101" spans="11:11" ht="15" customHeight="1" x14ac:dyDescent="0.25">
      <c r="K101" s="202" t="s">
        <v>96</v>
      </c>
    </row>
    <row r="102" spans="11:11" ht="15" customHeight="1" x14ac:dyDescent="0.25">
      <c r="K102" s="202" t="s">
        <v>97</v>
      </c>
    </row>
    <row r="103" spans="11:11" ht="15" customHeight="1" x14ac:dyDescent="0.25">
      <c r="K103" s="202" t="s">
        <v>98</v>
      </c>
    </row>
    <row r="104" spans="11:11" ht="15" customHeight="1" x14ac:dyDescent="0.25">
      <c r="K104" s="202" t="s">
        <v>99</v>
      </c>
    </row>
    <row r="105" spans="11:11" ht="15" customHeight="1" x14ac:dyDescent="0.25">
      <c r="K105" s="202" t="s">
        <v>100</v>
      </c>
    </row>
    <row r="106" spans="11:11" ht="15" customHeight="1" x14ac:dyDescent="0.25">
      <c r="K106" s="202" t="s">
        <v>101</v>
      </c>
    </row>
    <row r="107" spans="11:11" ht="15" customHeight="1" x14ac:dyDescent="0.25">
      <c r="K107" s="202" t="s">
        <v>102</v>
      </c>
    </row>
    <row r="108" spans="11:11" ht="15" customHeight="1" x14ac:dyDescent="0.25">
      <c r="K108" s="202" t="s">
        <v>103</v>
      </c>
    </row>
    <row r="109" spans="11:11" ht="15" customHeight="1" x14ac:dyDescent="0.25">
      <c r="K109" s="202" t="s">
        <v>104</v>
      </c>
    </row>
    <row r="110" spans="11:11" ht="15" customHeight="1" x14ac:dyDescent="0.25">
      <c r="K110" s="202" t="s">
        <v>105</v>
      </c>
    </row>
    <row r="111" spans="11:11" ht="15" customHeight="1" x14ac:dyDescent="0.25">
      <c r="K111" s="202" t="s">
        <v>106</v>
      </c>
    </row>
    <row r="112" spans="11:11" ht="15" customHeight="1" x14ac:dyDescent="0.25">
      <c r="K112" s="202" t="s">
        <v>107</v>
      </c>
    </row>
    <row r="113" spans="11:11" ht="15" customHeight="1" x14ac:dyDescent="0.25">
      <c r="K113" s="202" t="s">
        <v>108</v>
      </c>
    </row>
    <row r="114" spans="11:11" ht="15" customHeight="1" x14ac:dyDescent="0.25">
      <c r="K114" s="202" t="s">
        <v>109</v>
      </c>
    </row>
    <row r="115" spans="11:11" ht="15" customHeight="1" x14ac:dyDescent="0.25">
      <c r="K115" s="202" t="s">
        <v>110</v>
      </c>
    </row>
    <row r="116" spans="11:11" ht="15" customHeight="1" x14ac:dyDescent="0.25">
      <c r="K116" s="202" t="s">
        <v>111</v>
      </c>
    </row>
    <row r="117" spans="11:11" ht="15" customHeight="1" x14ac:dyDescent="0.25">
      <c r="K117" s="202" t="s">
        <v>112</v>
      </c>
    </row>
    <row r="118" spans="11:11" ht="15" customHeight="1" x14ac:dyDescent="0.25">
      <c r="K118" s="202" t="s">
        <v>113</v>
      </c>
    </row>
    <row r="119" spans="11:11" ht="15" customHeight="1" x14ac:dyDescent="0.25">
      <c r="K119" s="202" t="s">
        <v>114</v>
      </c>
    </row>
    <row r="120" spans="11:11" ht="15" customHeight="1" x14ac:dyDescent="0.25">
      <c r="K120" s="202" t="s">
        <v>115</v>
      </c>
    </row>
    <row r="121" spans="11:11" ht="15" customHeight="1" x14ac:dyDescent="0.25">
      <c r="K121" s="202" t="s">
        <v>116</v>
      </c>
    </row>
    <row r="122" spans="11:11" ht="15" customHeight="1" x14ac:dyDescent="0.25">
      <c r="K122" s="202" t="s">
        <v>117</v>
      </c>
    </row>
    <row r="123" spans="11:11" ht="15" customHeight="1" x14ac:dyDescent="0.25">
      <c r="K123" s="202" t="s">
        <v>118</v>
      </c>
    </row>
    <row r="124" spans="11:11" ht="15" customHeight="1" x14ac:dyDescent="0.25">
      <c r="K124" s="202" t="s">
        <v>119</v>
      </c>
    </row>
    <row r="125" spans="11:11" ht="15" customHeight="1" x14ac:dyDescent="0.25">
      <c r="K125" s="202" t="s">
        <v>120</v>
      </c>
    </row>
    <row r="126" spans="11:11" ht="15" customHeight="1" x14ac:dyDescent="0.25">
      <c r="K126" s="202" t="s">
        <v>121</v>
      </c>
    </row>
    <row r="127" spans="11:11" ht="15" customHeight="1" x14ac:dyDescent="0.25">
      <c r="K127" s="202" t="s">
        <v>122</v>
      </c>
    </row>
    <row r="128" spans="11:11" ht="15" customHeight="1" x14ac:dyDescent="0.25">
      <c r="K128" s="202" t="s">
        <v>123</v>
      </c>
    </row>
    <row r="129" spans="11:11" ht="15" customHeight="1" x14ac:dyDescent="0.25">
      <c r="K129" s="202" t="s">
        <v>124</v>
      </c>
    </row>
    <row r="130" spans="11:11" ht="15" customHeight="1" x14ac:dyDescent="0.25">
      <c r="K130" s="202" t="s">
        <v>125</v>
      </c>
    </row>
    <row r="131" spans="11:11" ht="15" customHeight="1" x14ac:dyDescent="0.25">
      <c r="K131" s="202" t="s">
        <v>126</v>
      </c>
    </row>
    <row r="132" spans="11:11" ht="15" customHeight="1" x14ac:dyDescent="0.25">
      <c r="K132" s="202" t="s">
        <v>127</v>
      </c>
    </row>
    <row r="133" spans="11:11" ht="15" customHeight="1" x14ac:dyDescent="0.25">
      <c r="K133" s="202" t="s">
        <v>128</v>
      </c>
    </row>
    <row r="134" spans="11:11" ht="15" customHeight="1" x14ac:dyDescent="0.25">
      <c r="K134" s="202" t="s">
        <v>129</v>
      </c>
    </row>
    <row r="135" spans="11:11" ht="15" customHeight="1" x14ac:dyDescent="0.25">
      <c r="K135" s="202" t="s">
        <v>130</v>
      </c>
    </row>
    <row r="136" spans="11:11" ht="15" customHeight="1" x14ac:dyDescent="0.25">
      <c r="K136" s="202" t="s">
        <v>131</v>
      </c>
    </row>
    <row r="137" spans="11:11" ht="15" customHeight="1" x14ac:dyDescent="0.25">
      <c r="K137" s="202" t="s">
        <v>132</v>
      </c>
    </row>
    <row r="138" spans="11:11" ht="15" customHeight="1" x14ac:dyDescent="0.25">
      <c r="K138" s="202" t="s">
        <v>133</v>
      </c>
    </row>
    <row r="139" spans="11:11" ht="15" customHeight="1" x14ac:dyDescent="0.25">
      <c r="K139" s="202" t="s">
        <v>134</v>
      </c>
    </row>
    <row r="140" spans="11:11" ht="15" customHeight="1" x14ac:dyDescent="0.25">
      <c r="K140" s="202" t="s">
        <v>135</v>
      </c>
    </row>
    <row r="141" spans="11:11" ht="15" customHeight="1" x14ac:dyDescent="0.25">
      <c r="K141" s="202" t="s">
        <v>136</v>
      </c>
    </row>
    <row r="142" spans="11:11" ht="15" customHeight="1" x14ac:dyDescent="0.25">
      <c r="K142" s="202" t="s">
        <v>137</v>
      </c>
    </row>
    <row r="143" spans="11:11" ht="15" customHeight="1" x14ac:dyDescent="0.25">
      <c r="K143" s="202" t="s">
        <v>138</v>
      </c>
    </row>
    <row r="144" spans="11:11" ht="15" customHeight="1" x14ac:dyDescent="0.25">
      <c r="K144" s="202" t="s">
        <v>139</v>
      </c>
    </row>
    <row r="145" spans="11:11" ht="15" customHeight="1" x14ac:dyDescent="0.25">
      <c r="K145" s="202" t="s">
        <v>140</v>
      </c>
    </row>
    <row r="146" spans="11:11" ht="15" customHeight="1" x14ac:dyDescent="0.25">
      <c r="K146" s="202" t="s">
        <v>141</v>
      </c>
    </row>
    <row r="147" spans="11:11" ht="15" customHeight="1" x14ac:dyDescent="0.25">
      <c r="K147" s="202" t="s">
        <v>142</v>
      </c>
    </row>
    <row r="148" spans="11:11" ht="15" customHeight="1" x14ac:dyDescent="0.25">
      <c r="K148" s="202" t="s">
        <v>143</v>
      </c>
    </row>
    <row r="149" spans="11:11" ht="15" customHeight="1" x14ac:dyDescent="0.25">
      <c r="K149" s="202" t="s">
        <v>144</v>
      </c>
    </row>
    <row r="150" spans="11:11" ht="15" customHeight="1" x14ac:dyDescent="0.25">
      <c r="K150" s="202" t="s">
        <v>145</v>
      </c>
    </row>
    <row r="151" spans="11:11" ht="15" customHeight="1" x14ac:dyDescent="0.25">
      <c r="K151" s="202" t="s">
        <v>146</v>
      </c>
    </row>
    <row r="152" spans="11:11" ht="15" customHeight="1" x14ac:dyDescent="0.25">
      <c r="K152" s="202" t="s">
        <v>147</v>
      </c>
    </row>
    <row r="153" spans="11:11" ht="15" customHeight="1" x14ac:dyDescent="0.25">
      <c r="K153" s="202" t="s">
        <v>148</v>
      </c>
    </row>
    <row r="154" spans="11:11" ht="15" customHeight="1" x14ac:dyDescent="0.25">
      <c r="K154" s="202" t="s">
        <v>149</v>
      </c>
    </row>
    <row r="155" spans="11:11" ht="15" customHeight="1" x14ac:dyDescent="0.25">
      <c r="K155" s="202" t="s">
        <v>150</v>
      </c>
    </row>
    <row r="156" spans="11:11" ht="15" customHeight="1" x14ac:dyDescent="0.25">
      <c r="K156" s="202" t="s">
        <v>151</v>
      </c>
    </row>
    <row r="157" spans="11:11" ht="15" customHeight="1" x14ac:dyDescent="0.25">
      <c r="K157" s="202" t="s">
        <v>152</v>
      </c>
    </row>
    <row r="158" spans="11:11" ht="15" customHeight="1" x14ac:dyDescent="0.25">
      <c r="K158" s="202" t="s">
        <v>153</v>
      </c>
    </row>
    <row r="159" spans="11:11" ht="15" customHeight="1" x14ac:dyDescent="0.25">
      <c r="K159" s="202" t="s">
        <v>154</v>
      </c>
    </row>
    <row r="160" spans="11:11" ht="15" customHeight="1" x14ac:dyDescent="0.25">
      <c r="K160" s="202" t="s">
        <v>155</v>
      </c>
    </row>
    <row r="161" spans="11:11" ht="15" customHeight="1" x14ac:dyDescent="0.25">
      <c r="K161" s="202" t="s">
        <v>156</v>
      </c>
    </row>
    <row r="162" spans="11:11" ht="15" customHeight="1" x14ac:dyDescent="0.25">
      <c r="K162" s="202" t="s">
        <v>157</v>
      </c>
    </row>
    <row r="163" spans="11:11" ht="15" customHeight="1" x14ac:dyDescent="0.25">
      <c r="K163" s="202" t="s">
        <v>158</v>
      </c>
    </row>
    <row r="164" spans="11:11" ht="15" customHeight="1" x14ac:dyDescent="0.25">
      <c r="K164" s="202" t="s">
        <v>159</v>
      </c>
    </row>
    <row r="165" spans="11:11" ht="15" customHeight="1" x14ac:dyDescent="0.25">
      <c r="K165" s="202" t="s">
        <v>160</v>
      </c>
    </row>
    <row r="166" spans="11:11" ht="15" customHeight="1" x14ac:dyDescent="0.25">
      <c r="K166" s="202" t="s">
        <v>161</v>
      </c>
    </row>
    <row r="167" spans="11:11" ht="15" customHeight="1" x14ac:dyDescent="0.25">
      <c r="K167" s="202" t="s">
        <v>162</v>
      </c>
    </row>
    <row r="168" spans="11:11" ht="15" customHeight="1" x14ac:dyDescent="0.25">
      <c r="K168" s="202" t="s">
        <v>163</v>
      </c>
    </row>
    <row r="169" spans="11:11" ht="15" customHeight="1" x14ac:dyDescent="0.25">
      <c r="K169" s="202" t="s">
        <v>164</v>
      </c>
    </row>
    <row r="170" spans="11:11" ht="15" customHeight="1" x14ac:dyDescent="0.25">
      <c r="K170" s="202" t="s">
        <v>165</v>
      </c>
    </row>
    <row r="171" spans="11:11" ht="15" customHeight="1" x14ac:dyDescent="0.25">
      <c r="K171" s="202" t="s">
        <v>166</v>
      </c>
    </row>
    <row r="172" spans="11:11" ht="15" customHeight="1" x14ac:dyDescent="0.25">
      <c r="K172" s="202" t="s">
        <v>167</v>
      </c>
    </row>
    <row r="173" spans="11:11" ht="15" customHeight="1" x14ac:dyDescent="0.25">
      <c r="K173" s="202" t="s">
        <v>168</v>
      </c>
    </row>
    <row r="174" spans="11:11" ht="15" customHeight="1" x14ac:dyDescent="0.25">
      <c r="K174" s="202" t="s">
        <v>169</v>
      </c>
    </row>
    <row r="175" spans="11:11" ht="15" customHeight="1" x14ac:dyDescent="0.25">
      <c r="K175" s="202" t="s">
        <v>170</v>
      </c>
    </row>
    <row r="176" spans="11:11" ht="15" customHeight="1" x14ac:dyDescent="0.25">
      <c r="K176" s="202" t="s">
        <v>171</v>
      </c>
    </row>
    <row r="177" spans="11:11" ht="15" customHeight="1" x14ac:dyDescent="0.25">
      <c r="K177" s="202" t="s">
        <v>172</v>
      </c>
    </row>
    <row r="178" spans="11:11" ht="15" customHeight="1" x14ac:dyDescent="0.25">
      <c r="K178" s="202" t="s">
        <v>173</v>
      </c>
    </row>
    <row r="179" spans="11:11" ht="15" customHeight="1" x14ac:dyDescent="0.25">
      <c r="K179" s="202" t="s">
        <v>174</v>
      </c>
    </row>
    <row r="180" spans="11:11" ht="15" customHeight="1" x14ac:dyDescent="0.25">
      <c r="K180" s="202" t="s">
        <v>175</v>
      </c>
    </row>
    <row r="181" spans="11:11" ht="15" customHeight="1" x14ac:dyDescent="0.25">
      <c r="K181" s="202" t="s">
        <v>176</v>
      </c>
    </row>
    <row r="182" spans="11:11" ht="15" customHeight="1" x14ac:dyDescent="0.25">
      <c r="K182" s="202" t="s">
        <v>177</v>
      </c>
    </row>
    <row r="183" spans="11:11" ht="15" customHeight="1" x14ac:dyDescent="0.25">
      <c r="K183" s="202" t="s">
        <v>178</v>
      </c>
    </row>
    <row r="184" spans="11:11" ht="15" customHeight="1" x14ac:dyDescent="0.25">
      <c r="K184" s="202" t="s">
        <v>179</v>
      </c>
    </row>
    <row r="185" spans="11:11" ht="15" customHeight="1" x14ac:dyDescent="0.25">
      <c r="K185" s="202" t="s">
        <v>180</v>
      </c>
    </row>
    <row r="186" spans="11:11" ht="15" customHeight="1" x14ac:dyDescent="0.25">
      <c r="K186" s="202" t="s">
        <v>181</v>
      </c>
    </row>
    <row r="187" spans="11:11" ht="15" customHeight="1" x14ac:dyDescent="0.25">
      <c r="K187" s="202" t="s">
        <v>182</v>
      </c>
    </row>
    <row r="188" spans="11:11" ht="15" customHeight="1" x14ac:dyDescent="0.25">
      <c r="K188" s="202" t="s">
        <v>183</v>
      </c>
    </row>
    <row r="189" spans="11:11" ht="15" customHeight="1" x14ac:dyDescent="0.25">
      <c r="K189" s="202" t="s">
        <v>184</v>
      </c>
    </row>
    <row r="190" spans="11:11" ht="15" customHeight="1" x14ac:dyDescent="0.25">
      <c r="K190" s="202" t="s">
        <v>185</v>
      </c>
    </row>
    <row r="191" spans="11:11" ht="15" customHeight="1" x14ac:dyDescent="0.25">
      <c r="K191" s="202" t="s">
        <v>186</v>
      </c>
    </row>
    <row r="192" spans="11:11" ht="15" customHeight="1" x14ac:dyDescent="0.25">
      <c r="K192" s="202" t="s">
        <v>187</v>
      </c>
    </row>
    <row r="193" spans="11:11" ht="15" customHeight="1" x14ac:dyDescent="0.25">
      <c r="K193" s="202" t="s">
        <v>188</v>
      </c>
    </row>
    <row r="194" spans="11:11" ht="15" customHeight="1" x14ac:dyDescent="0.25">
      <c r="K194" s="202" t="s">
        <v>189</v>
      </c>
    </row>
    <row r="195" spans="11:11" ht="15" customHeight="1" x14ac:dyDescent="0.25">
      <c r="K195" s="202" t="s">
        <v>190</v>
      </c>
    </row>
    <row r="196" spans="11:11" ht="15" customHeight="1" x14ac:dyDescent="0.25">
      <c r="K196" s="202" t="s">
        <v>191</v>
      </c>
    </row>
    <row r="197" spans="11:11" ht="15" customHeight="1" x14ac:dyDescent="0.25">
      <c r="K197" s="202" t="s">
        <v>192</v>
      </c>
    </row>
    <row r="198" spans="11:11" ht="15" customHeight="1" x14ac:dyDescent="0.25">
      <c r="K198" s="202" t="s">
        <v>193</v>
      </c>
    </row>
    <row r="199" spans="11:11" ht="15" customHeight="1" x14ac:dyDescent="0.25">
      <c r="K199" s="202" t="s">
        <v>330</v>
      </c>
    </row>
    <row r="200" spans="11:11" ht="15" customHeight="1" x14ac:dyDescent="0.25">
      <c r="K200" s="202" t="s">
        <v>194</v>
      </c>
    </row>
    <row r="201" spans="11:11" ht="15" customHeight="1" x14ac:dyDescent="0.25">
      <c r="K201" s="202" t="s">
        <v>195</v>
      </c>
    </row>
    <row r="202" spans="11:11" ht="15" customHeight="1" x14ac:dyDescent="0.25">
      <c r="K202" s="202" t="s">
        <v>196</v>
      </c>
    </row>
    <row r="203" spans="11:11" ht="15" customHeight="1" x14ac:dyDescent="0.25">
      <c r="K203" s="202" t="s">
        <v>197</v>
      </c>
    </row>
    <row r="204" spans="11:11" ht="15" customHeight="1" x14ac:dyDescent="0.25">
      <c r="K204" s="202" t="s">
        <v>198</v>
      </c>
    </row>
    <row r="205" spans="11:11" ht="15" customHeight="1" x14ac:dyDescent="0.25">
      <c r="K205" s="202" t="s">
        <v>199</v>
      </c>
    </row>
    <row r="206" spans="11:11" ht="15" customHeight="1" x14ac:dyDescent="0.25">
      <c r="K206" s="202" t="s">
        <v>200</v>
      </c>
    </row>
    <row r="207" spans="11:11" ht="15" customHeight="1" x14ac:dyDescent="0.25">
      <c r="K207" s="202" t="s">
        <v>201</v>
      </c>
    </row>
    <row r="208" spans="11:11" ht="15" customHeight="1" x14ac:dyDescent="0.25">
      <c r="K208" s="202" t="s">
        <v>202</v>
      </c>
    </row>
    <row r="209" spans="11:11" ht="15" customHeight="1" x14ac:dyDescent="0.25">
      <c r="K209" s="202" t="s">
        <v>203</v>
      </c>
    </row>
    <row r="210" spans="11:11" ht="15" customHeight="1" x14ac:dyDescent="0.25">
      <c r="K210" s="202" t="s">
        <v>204</v>
      </c>
    </row>
    <row r="211" spans="11:11" ht="15" customHeight="1" x14ac:dyDescent="0.25">
      <c r="K211" s="202" t="s">
        <v>205</v>
      </c>
    </row>
    <row r="212" spans="11:11" ht="15" customHeight="1" x14ac:dyDescent="0.25">
      <c r="K212" s="202" t="s">
        <v>206</v>
      </c>
    </row>
    <row r="213" spans="11:11" ht="15" customHeight="1" x14ac:dyDescent="0.25">
      <c r="K213" s="202" t="s">
        <v>207</v>
      </c>
    </row>
    <row r="214" spans="11:11" ht="15" customHeight="1" x14ac:dyDescent="0.25">
      <c r="K214" s="202" t="s">
        <v>208</v>
      </c>
    </row>
    <row r="215" spans="11:11" ht="15" customHeight="1" x14ac:dyDescent="0.25">
      <c r="K215" s="202" t="s">
        <v>209</v>
      </c>
    </row>
    <row r="216" spans="11:11" ht="15" customHeight="1" x14ac:dyDescent="0.25">
      <c r="K216" s="202" t="s">
        <v>210</v>
      </c>
    </row>
    <row r="217" spans="11:11" ht="15" customHeight="1" x14ac:dyDescent="0.25">
      <c r="K217" s="202" t="s">
        <v>211</v>
      </c>
    </row>
    <row r="218" spans="11:11" ht="15" customHeight="1" x14ac:dyDescent="0.25">
      <c r="K218" s="202" t="s">
        <v>213</v>
      </c>
    </row>
    <row r="219" spans="11:11" ht="15" customHeight="1" x14ac:dyDescent="0.25">
      <c r="K219" s="202" t="s">
        <v>214</v>
      </c>
    </row>
    <row r="220" spans="11:11" ht="15" customHeight="1" x14ac:dyDescent="0.25">
      <c r="K220" s="202" t="s">
        <v>215</v>
      </c>
    </row>
    <row r="221" spans="11:11" ht="15" customHeight="1" x14ac:dyDescent="0.25">
      <c r="K221" s="202" t="s">
        <v>216</v>
      </c>
    </row>
    <row r="222" spans="11:11" ht="15" customHeight="1" x14ac:dyDescent="0.25">
      <c r="K222" s="202" t="s">
        <v>217</v>
      </c>
    </row>
    <row r="223" spans="11:11" ht="15" customHeight="1" x14ac:dyDescent="0.25">
      <c r="K223" s="202" t="s">
        <v>218</v>
      </c>
    </row>
    <row r="224" spans="11:11" ht="15" customHeight="1" x14ac:dyDescent="0.25">
      <c r="K224" s="202" t="s">
        <v>219</v>
      </c>
    </row>
    <row r="225" spans="11:11" ht="15" customHeight="1" x14ac:dyDescent="0.25">
      <c r="K225" s="202" t="s">
        <v>220</v>
      </c>
    </row>
    <row r="226" spans="11:11" ht="15" customHeight="1" x14ac:dyDescent="0.25">
      <c r="K226" s="202" t="s">
        <v>221</v>
      </c>
    </row>
    <row r="227" spans="11:11" ht="15" customHeight="1" x14ac:dyDescent="0.25">
      <c r="K227" s="202" t="s">
        <v>222</v>
      </c>
    </row>
    <row r="228" spans="11:11" ht="15" customHeight="1" x14ac:dyDescent="0.25">
      <c r="K228" s="202" t="s">
        <v>223</v>
      </c>
    </row>
    <row r="229" spans="11:11" ht="15" customHeight="1" x14ac:dyDescent="0.25">
      <c r="K229" s="202" t="s">
        <v>224</v>
      </c>
    </row>
    <row r="230" spans="11:11" ht="15" customHeight="1" x14ac:dyDescent="0.25">
      <c r="K230" s="202" t="s">
        <v>225</v>
      </c>
    </row>
    <row r="231" spans="11:11" ht="15" customHeight="1" x14ac:dyDescent="0.25">
      <c r="K231" s="202" t="s">
        <v>226</v>
      </c>
    </row>
    <row r="232" spans="11:11" ht="15" customHeight="1" x14ac:dyDescent="0.25">
      <c r="K232" s="202" t="s">
        <v>227</v>
      </c>
    </row>
    <row r="233" spans="11:11" ht="15" customHeight="1" x14ac:dyDescent="0.25">
      <c r="K233" s="202" t="s">
        <v>228</v>
      </c>
    </row>
    <row r="234" spans="11:11" ht="15" customHeight="1" x14ac:dyDescent="0.25">
      <c r="K234" s="202" t="s">
        <v>229</v>
      </c>
    </row>
    <row r="235" spans="11:11" ht="15" customHeight="1" x14ac:dyDescent="0.25">
      <c r="K235" s="202" t="s">
        <v>230</v>
      </c>
    </row>
    <row r="236" spans="11:11" ht="15" customHeight="1" x14ac:dyDescent="0.25">
      <c r="K236" s="202" t="s">
        <v>231</v>
      </c>
    </row>
    <row r="237" spans="11:11" ht="15" customHeight="1" x14ac:dyDescent="0.25">
      <c r="K237" s="202" t="s">
        <v>353</v>
      </c>
    </row>
    <row r="238" spans="11:11" ht="15" customHeight="1" x14ac:dyDescent="0.25">
      <c r="K238" s="202" t="s">
        <v>354</v>
      </c>
    </row>
    <row r="239" spans="11:11" ht="15" customHeight="1" x14ac:dyDescent="0.25">
      <c r="K239" s="202" t="s">
        <v>360</v>
      </c>
    </row>
    <row r="240" spans="11:11" ht="15" customHeight="1" x14ac:dyDescent="0.25">
      <c r="K240" s="202" t="s">
        <v>247</v>
      </c>
    </row>
    <row r="241" spans="11:11" ht="15" customHeight="1" x14ac:dyDescent="0.25">
      <c r="K241" s="202" t="s">
        <v>1065</v>
      </c>
    </row>
    <row r="242" spans="11:11" ht="15" customHeight="1" x14ac:dyDescent="0.25">
      <c r="K242" s="202" t="s">
        <v>237</v>
      </c>
    </row>
    <row r="243" spans="11:11" ht="15" customHeight="1" x14ac:dyDescent="0.25">
      <c r="K243" s="202" t="s">
        <v>238</v>
      </c>
    </row>
    <row r="244" spans="11:11" ht="15" customHeight="1" x14ac:dyDescent="0.25">
      <c r="K244" s="202" t="s">
        <v>235</v>
      </c>
    </row>
    <row r="245" spans="11:11" ht="15" customHeight="1" x14ac:dyDescent="0.25">
      <c r="K245" s="202" t="s">
        <v>236</v>
      </c>
    </row>
    <row r="246" spans="11:11" ht="15" customHeight="1" x14ac:dyDescent="0.25">
      <c r="K246" s="202" t="s">
        <v>1066</v>
      </c>
    </row>
    <row r="247" spans="11:11" ht="15" customHeight="1" x14ac:dyDescent="0.25">
      <c r="K247" s="202" t="s">
        <v>1067</v>
      </c>
    </row>
    <row r="248" spans="11:11" ht="15" customHeight="1" x14ac:dyDescent="0.25">
      <c r="K248" s="202" t="s">
        <v>1068</v>
      </c>
    </row>
    <row r="249" spans="11:11" ht="15" customHeight="1" x14ac:dyDescent="0.25">
      <c r="K249" s="202" t="s">
        <v>241</v>
      </c>
    </row>
    <row r="250" spans="11:11" ht="15" customHeight="1" x14ac:dyDescent="0.25">
      <c r="K250" s="202" t="s">
        <v>239</v>
      </c>
    </row>
    <row r="251" spans="11:11" ht="15" customHeight="1" x14ac:dyDescent="0.25">
      <c r="K251" s="202" t="s">
        <v>240</v>
      </c>
    </row>
    <row r="252" spans="11:11" ht="15" customHeight="1" x14ac:dyDescent="0.25">
      <c r="K252" s="202" t="s">
        <v>1069</v>
      </c>
    </row>
    <row r="253" spans="11:11" ht="15" customHeight="1" x14ac:dyDescent="0.25">
      <c r="K253" s="202" t="s">
        <v>1070</v>
      </c>
    </row>
    <row r="254" spans="11:11" ht="15" customHeight="1" x14ac:dyDescent="0.25">
      <c r="K254" s="202" t="s">
        <v>242</v>
      </c>
    </row>
    <row r="255" spans="11:11" ht="15" customHeight="1" x14ac:dyDescent="0.25">
      <c r="K255" s="202" t="s">
        <v>243</v>
      </c>
    </row>
    <row r="256" spans="11:11" ht="15" customHeight="1" x14ac:dyDescent="0.25">
      <c r="K256" s="202" t="s">
        <v>244</v>
      </c>
    </row>
    <row r="257" spans="11:11" ht="15" customHeight="1" x14ac:dyDescent="0.25">
      <c r="K257" s="202" t="s">
        <v>245</v>
      </c>
    </row>
    <row r="258" spans="11:11" ht="15" customHeight="1" x14ac:dyDescent="0.25">
      <c r="K258" s="202" t="s">
        <v>246</v>
      </c>
    </row>
    <row r="259" spans="11:11" ht="15" customHeight="1" x14ac:dyDescent="0.25">
      <c r="K259" s="202" t="s">
        <v>1071</v>
      </c>
    </row>
    <row r="260" spans="11:11" ht="15" customHeight="1" x14ac:dyDescent="0.25">
      <c r="K260" s="202" t="s">
        <v>1072</v>
      </c>
    </row>
    <row r="261" spans="11:11" ht="15" customHeight="1" x14ac:dyDescent="0.25">
      <c r="K261" s="202" t="s">
        <v>1073</v>
      </c>
    </row>
    <row r="262" spans="11:11" ht="15" customHeight="1" x14ac:dyDescent="0.25">
      <c r="K262" s="202" t="s">
        <v>1074</v>
      </c>
    </row>
    <row r="263" spans="11:11" ht="15" customHeight="1" x14ac:dyDescent="0.25">
      <c r="K263" s="202" t="s">
        <v>1075</v>
      </c>
    </row>
    <row r="264" spans="11:11" ht="15" customHeight="1" x14ac:dyDescent="0.25">
      <c r="K264" s="202" t="s">
        <v>1076</v>
      </c>
    </row>
    <row r="265" spans="11:11" ht="15" customHeight="1" x14ac:dyDescent="0.25">
      <c r="K265" s="202" t="s">
        <v>1077</v>
      </c>
    </row>
    <row r="266" spans="11:11" ht="15" customHeight="1" x14ac:dyDescent="0.25">
      <c r="K266" s="202" t="s">
        <v>248</v>
      </c>
    </row>
    <row r="267" spans="11:11" ht="15" customHeight="1" x14ac:dyDescent="0.25">
      <c r="K267" s="202" t="s">
        <v>249</v>
      </c>
    </row>
    <row r="268" spans="11:11" ht="15" customHeight="1" x14ac:dyDescent="0.25">
      <c r="K268" s="202" t="s">
        <v>251</v>
      </c>
    </row>
    <row r="269" spans="11:11" ht="15" customHeight="1" x14ac:dyDescent="0.25">
      <c r="K269" s="202" t="s">
        <v>255</v>
      </c>
    </row>
    <row r="270" spans="11:11" ht="15" customHeight="1" x14ac:dyDescent="0.25">
      <c r="K270" s="202" t="s">
        <v>256</v>
      </c>
    </row>
    <row r="271" spans="11:11" ht="15" customHeight="1" x14ac:dyDescent="0.25">
      <c r="K271" s="202" t="s">
        <v>259</v>
      </c>
    </row>
    <row r="272" spans="11:11" ht="15" customHeight="1" x14ac:dyDescent="0.25">
      <c r="K272" s="202" t="s">
        <v>254</v>
      </c>
    </row>
    <row r="273" spans="11:11" ht="15" customHeight="1" x14ac:dyDescent="0.25">
      <c r="K273" s="202" t="s">
        <v>257</v>
      </c>
    </row>
    <row r="274" spans="11:11" ht="15" customHeight="1" x14ac:dyDescent="0.25">
      <c r="K274" s="202" t="s">
        <v>258</v>
      </c>
    </row>
    <row r="275" spans="11:11" ht="15" customHeight="1" x14ac:dyDescent="0.25">
      <c r="K275" s="202" t="s">
        <v>1078</v>
      </c>
    </row>
    <row r="276" spans="11:11" ht="15" customHeight="1" x14ac:dyDescent="0.25">
      <c r="K276" s="202" t="s">
        <v>264</v>
      </c>
    </row>
    <row r="277" spans="11:11" ht="15" customHeight="1" x14ac:dyDescent="0.25">
      <c r="K277" s="202" t="s">
        <v>260</v>
      </c>
    </row>
    <row r="278" spans="11:11" ht="15" customHeight="1" x14ac:dyDescent="0.25">
      <c r="K278" s="202" t="s">
        <v>261</v>
      </c>
    </row>
    <row r="279" spans="11:11" ht="15" customHeight="1" x14ac:dyDescent="0.25">
      <c r="K279" s="202" t="s">
        <v>262</v>
      </c>
    </row>
    <row r="280" spans="11:11" ht="15" customHeight="1" x14ac:dyDescent="0.25">
      <c r="K280" s="202" t="s">
        <v>263</v>
      </c>
    </row>
    <row r="281" spans="11:11" ht="15" customHeight="1" x14ac:dyDescent="0.25">
      <c r="K281" s="202" t="s">
        <v>265</v>
      </c>
    </row>
    <row r="282" spans="11:11" ht="15" customHeight="1" x14ac:dyDescent="0.25">
      <c r="K282" s="202" t="s">
        <v>266</v>
      </c>
    </row>
    <row r="283" spans="11:11" ht="15" customHeight="1" x14ac:dyDescent="0.25">
      <c r="K283" s="202" t="s">
        <v>269</v>
      </c>
    </row>
    <row r="284" spans="11:11" ht="15" customHeight="1" x14ac:dyDescent="0.25">
      <c r="K284" s="202" t="s">
        <v>273</v>
      </c>
    </row>
    <row r="285" spans="11:11" ht="15" customHeight="1" x14ac:dyDescent="0.25">
      <c r="K285" s="202" t="s">
        <v>274</v>
      </c>
    </row>
    <row r="286" spans="11:11" ht="15" customHeight="1" x14ac:dyDescent="0.25">
      <c r="K286" s="202" t="s">
        <v>1079</v>
      </c>
    </row>
    <row r="287" spans="11:11" ht="15" customHeight="1" x14ac:dyDescent="0.25">
      <c r="K287" s="202" t="s">
        <v>1080</v>
      </c>
    </row>
    <row r="288" spans="11:11" ht="15" customHeight="1" x14ac:dyDescent="0.25">
      <c r="K288" s="202" t="s">
        <v>1081</v>
      </c>
    </row>
    <row r="289" spans="11:11" ht="15" customHeight="1" x14ac:dyDescent="0.25">
      <c r="K289" s="202" t="s">
        <v>1082</v>
      </c>
    </row>
    <row r="290" spans="11:11" ht="15" customHeight="1" x14ac:dyDescent="0.25">
      <c r="K290" s="202" t="s">
        <v>1083</v>
      </c>
    </row>
    <row r="291" spans="11:11" ht="15" customHeight="1" x14ac:dyDescent="0.25">
      <c r="K291" s="202" t="s">
        <v>1084</v>
      </c>
    </row>
    <row r="292" spans="11:11" ht="15" customHeight="1" x14ac:dyDescent="0.25">
      <c r="K292" s="202" t="s">
        <v>267</v>
      </c>
    </row>
    <row r="293" spans="11:11" ht="15" customHeight="1" x14ac:dyDescent="0.25">
      <c r="K293" s="202" t="s">
        <v>268</v>
      </c>
    </row>
    <row r="294" spans="11:11" ht="15" customHeight="1" x14ac:dyDescent="0.25">
      <c r="K294" s="202" t="s">
        <v>1085</v>
      </c>
    </row>
    <row r="295" spans="11:11" ht="15" customHeight="1" x14ac:dyDescent="0.25">
      <c r="K295" s="202" t="s">
        <v>270</v>
      </c>
    </row>
    <row r="296" spans="11:11" ht="15" customHeight="1" x14ac:dyDescent="0.25">
      <c r="K296" s="202" t="s">
        <v>271</v>
      </c>
    </row>
    <row r="297" spans="11:11" ht="15" customHeight="1" x14ac:dyDescent="0.25">
      <c r="K297" s="202" t="s">
        <v>272</v>
      </c>
    </row>
    <row r="298" spans="11:11" ht="15" customHeight="1" x14ac:dyDescent="0.25">
      <c r="K298" s="202" t="s">
        <v>1086</v>
      </c>
    </row>
    <row r="299" spans="11:11" ht="15" customHeight="1" x14ac:dyDescent="0.25">
      <c r="K299" s="202" t="s">
        <v>1087</v>
      </c>
    </row>
    <row r="300" spans="11:11" ht="15" customHeight="1" x14ac:dyDescent="0.25">
      <c r="K300" s="202" t="s">
        <v>1088</v>
      </c>
    </row>
    <row r="301" spans="11:11" ht="15" customHeight="1" x14ac:dyDescent="0.25">
      <c r="K301" s="202" t="s">
        <v>275</v>
      </c>
    </row>
    <row r="302" spans="11:11" ht="15" customHeight="1" x14ac:dyDescent="0.25">
      <c r="K302" s="202" t="s">
        <v>276</v>
      </c>
    </row>
    <row r="303" spans="11:11" ht="15" customHeight="1" x14ac:dyDescent="0.25">
      <c r="K303" s="202" t="s">
        <v>277</v>
      </c>
    </row>
    <row r="304" spans="11:11" ht="15" customHeight="1" x14ac:dyDescent="0.25">
      <c r="K304" s="202" t="s">
        <v>1089</v>
      </c>
    </row>
    <row r="305" spans="11:11" ht="15" customHeight="1" x14ac:dyDescent="0.25">
      <c r="K305" s="202" t="s">
        <v>1090</v>
      </c>
    </row>
    <row r="306" spans="11:11" ht="15" customHeight="1" x14ac:dyDescent="0.25">
      <c r="K306" s="202" t="s">
        <v>1091</v>
      </c>
    </row>
    <row r="307" spans="11:11" ht="15" customHeight="1" x14ac:dyDescent="0.25">
      <c r="K307" s="202" t="s">
        <v>1092</v>
      </c>
    </row>
    <row r="308" spans="11:11" ht="15" customHeight="1" x14ac:dyDescent="0.25">
      <c r="K308" s="202" t="s">
        <v>1093</v>
      </c>
    </row>
    <row r="309" spans="11:11" ht="15" customHeight="1" x14ac:dyDescent="0.25">
      <c r="K309" s="202" t="s">
        <v>1094</v>
      </c>
    </row>
    <row r="310" spans="11:11" ht="15" customHeight="1" x14ac:dyDescent="0.25">
      <c r="K310" s="202" t="s">
        <v>282</v>
      </c>
    </row>
    <row r="311" spans="11:11" ht="15" customHeight="1" x14ac:dyDescent="0.25">
      <c r="K311" s="202" t="s">
        <v>1095</v>
      </c>
    </row>
    <row r="312" spans="11:11" ht="15" customHeight="1" x14ac:dyDescent="0.25">
      <c r="K312" s="200" t="s">
        <v>281</v>
      </c>
    </row>
    <row r="313" spans="11:11" ht="15" customHeight="1" x14ac:dyDescent="0.25">
      <c r="K313" s="200" t="s">
        <v>1096</v>
      </c>
    </row>
    <row r="314" spans="11:11" ht="15" customHeight="1" x14ac:dyDescent="0.25">
      <c r="K314" s="200" t="s">
        <v>278</v>
      </c>
    </row>
    <row r="315" spans="11:11" ht="15" customHeight="1" x14ac:dyDescent="0.25">
      <c r="K315" s="200" t="s">
        <v>279</v>
      </c>
    </row>
    <row r="316" spans="11:11" ht="15" customHeight="1" x14ac:dyDescent="0.25">
      <c r="K316" s="200" t="s">
        <v>280</v>
      </c>
    </row>
    <row r="317" spans="11:11" ht="15" customHeight="1" x14ac:dyDescent="0.25">
      <c r="K317" s="200" t="s">
        <v>285</v>
      </c>
    </row>
    <row r="318" spans="11:11" ht="15" customHeight="1" x14ac:dyDescent="0.25">
      <c r="K318" s="200" t="s">
        <v>283</v>
      </c>
    </row>
    <row r="319" spans="11:11" ht="15" customHeight="1" x14ac:dyDescent="0.25">
      <c r="K319" s="200" t="s">
        <v>284</v>
      </c>
    </row>
    <row r="320" spans="11:11" ht="15" customHeight="1" x14ac:dyDescent="0.25">
      <c r="K320" s="200" t="s">
        <v>286</v>
      </c>
    </row>
    <row r="321" spans="11:11" ht="15" customHeight="1" x14ac:dyDescent="0.25">
      <c r="K321" s="200" t="s">
        <v>287</v>
      </c>
    </row>
    <row r="322" spans="11:11" ht="15" customHeight="1" x14ac:dyDescent="0.25">
      <c r="K322" s="200" t="s">
        <v>288</v>
      </c>
    </row>
    <row r="323" spans="11:11" ht="15" customHeight="1" x14ac:dyDescent="0.25">
      <c r="K323" s="200" t="s">
        <v>289</v>
      </c>
    </row>
    <row r="324" spans="11:11" ht="15" customHeight="1" x14ac:dyDescent="0.25">
      <c r="K324" s="200" t="s">
        <v>290</v>
      </c>
    </row>
    <row r="325" spans="11:11" ht="15" customHeight="1" x14ac:dyDescent="0.25">
      <c r="K325" s="200" t="s">
        <v>291</v>
      </c>
    </row>
    <row r="326" spans="11:11" ht="15" customHeight="1" x14ac:dyDescent="0.25">
      <c r="K326" s="200" t="s">
        <v>292</v>
      </c>
    </row>
    <row r="327" spans="11:11" ht="15" customHeight="1" x14ac:dyDescent="0.25">
      <c r="K327" s="200" t="s">
        <v>293</v>
      </c>
    </row>
    <row r="328" spans="11:11" ht="15" customHeight="1" x14ac:dyDescent="0.25">
      <c r="K328" s="200" t="s">
        <v>1097</v>
      </c>
    </row>
    <row r="329" spans="11:11" ht="15" customHeight="1" x14ac:dyDescent="0.25">
      <c r="K329" s="200" t="s">
        <v>1098</v>
      </c>
    </row>
    <row r="330" spans="11:11" ht="15" customHeight="1" x14ac:dyDescent="0.25">
      <c r="K330" s="200" t="s">
        <v>1099</v>
      </c>
    </row>
    <row r="331" spans="11:11" ht="15" customHeight="1" x14ac:dyDescent="0.25">
      <c r="K331" s="200" t="s">
        <v>1100</v>
      </c>
    </row>
    <row r="332" spans="11:11" ht="15" customHeight="1" x14ac:dyDescent="0.25">
      <c r="K332" s="200" t="s">
        <v>1101</v>
      </c>
    </row>
    <row r="333" spans="11:11" ht="15" customHeight="1" x14ac:dyDescent="0.25">
      <c r="K333" s="200" t="s">
        <v>1102</v>
      </c>
    </row>
    <row r="334" spans="11:11" ht="15" customHeight="1" x14ac:dyDescent="0.25">
      <c r="K334" s="200" t="s">
        <v>1103</v>
      </c>
    </row>
    <row r="335" spans="11:11" ht="15" customHeight="1" x14ac:dyDescent="0.25">
      <c r="K335" s="200" t="s">
        <v>1104</v>
      </c>
    </row>
    <row r="336" spans="11:11" ht="15" customHeight="1" x14ac:dyDescent="0.25">
      <c r="K336" s="200" t="s">
        <v>1105</v>
      </c>
    </row>
    <row r="337" spans="11:11" ht="15" customHeight="1" x14ac:dyDescent="0.25">
      <c r="K337" s="200" t="s">
        <v>1106</v>
      </c>
    </row>
    <row r="338" spans="11:11" ht="15" customHeight="1" x14ac:dyDescent="0.25">
      <c r="K338" s="200" t="s">
        <v>1107</v>
      </c>
    </row>
    <row r="339" spans="11:11" ht="15" customHeight="1" x14ac:dyDescent="0.25">
      <c r="K339" s="200" t="s">
        <v>1108</v>
      </c>
    </row>
    <row r="340" spans="11:11" ht="15" customHeight="1" x14ac:dyDescent="0.25">
      <c r="K340" s="200" t="s">
        <v>1109</v>
      </c>
    </row>
    <row r="341" spans="11:11" ht="15" customHeight="1" x14ac:dyDescent="0.25">
      <c r="K341" s="200" t="s">
        <v>1110</v>
      </c>
    </row>
    <row r="342" spans="11:11" ht="15" customHeight="1" x14ac:dyDescent="0.25">
      <c r="K342" s="200" t="s">
        <v>1111</v>
      </c>
    </row>
    <row r="343" spans="11:11" ht="15" customHeight="1" x14ac:dyDescent="0.25">
      <c r="K343" s="200" t="s">
        <v>1112</v>
      </c>
    </row>
    <row r="344" spans="11:11" ht="15" customHeight="1" x14ac:dyDescent="0.25">
      <c r="K344" s="200" t="s">
        <v>1113</v>
      </c>
    </row>
    <row r="345" spans="11:11" ht="15" customHeight="1" x14ac:dyDescent="0.25">
      <c r="K345" s="200" t="s">
        <v>1114</v>
      </c>
    </row>
    <row r="346" spans="11:11" ht="15" customHeight="1" x14ac:dyDescent="0.25">
      <c r="K346" s="200" t="s">
        <v>1115</v>
      </c>
    </row>
    <row r="347" spans="11:11" ht="15" customHeight="1" x14ac:dyDescent="0.25">
      <c r="K347" s="200" t="s">
        <v>1116</v>
      </c>
    </row>
    <row r="348" spans="11:11" ht="15" customHeight="1" x14ac:dyDescent="0.25">
      <c r="K348" s="200" t="s">
        <v>1117</v>
      </c>
    </row>
    <row r="349" spans="11:11" ht="15" customHeight="1" x14ac:dyDescent="0.25">
      <c r="K349" s="200" t="s">
        <v>1118</v>
      </c>
    </row>
    <row r="350" spans="11:11" ht="15" customHeight="1" x14ac:dyDescent="0.25">
      <c r="K350" s="200" t="s">
        <v>1119</v>
      </c>
    </row>
    <row r="351" spans="11:11" ht="15" customHeight="1" x14ac:dyDescent="0.25">
      <c r="K351" s="200" t="s">
        <v>1120</v>
      </c>
    </row>
    <row r="352" spans="11:11" ht="15" customHeight="1" x14ac:dyDescent="0.25">
      <c r="K352" s="200" t="s">
        <v>1121</v>
      </c>
    </row>
    <row r="353" spans="11:11" ht="15" customHeight="1" x14ac:dyDescent="0.25">
      <c r="K353" s="200" t="s">
        <v>1122</v>
      </c>
    </row>
    <row r="354" spans="11:11" ht="15" customHeight="1" x14ac:dyDescent="0.25">
      <c r="K354" s="200" t="s">
        <v>1123</v>
      </c>
    </row>
    <row r="355" spans="11:11" ht="15" customHeight="1" x14ac:dyDescent="0.25">
      <c r="K355" s="200" t="s">
        <v>1124</v>
      </c>
    </row>
    <row r="356" spans="11:11" ht="15" customHeight="1" x14ac:dyDescent="0.25">
      <c r="K356" s="200" t="s">
        <v>1125</v>
      </c>
    </row>
    <row r="357" spans="11:11" ht="15" customHeight="1" x14ac:dyDescent="0.25">
      <c r="K357" s="200" t="s">
        <v>1126</v>
      </c>
    </row>
    <row r="358" spans="11:11" ht="15" customHeight="1" x14ac:dyDescent="0.25">
      <c r="K358" s="200" t="s">
        <v>1127</v>
      </c>
    </row>
    <row r="359" spans="11:11" ht="15" customHeight="1" x14ac:dyDescent="0.25">
      <c r="K359" s="200" t="s">
        <v>1128</v>
      </c>
    </row>
    <row r="360" spans="11:11" ht="15" customHeight="1" x14ac:dyDescent="0.25">
      <c r="K360" s="200" t="s">
        <v>1129</v>
      </c>
    </row>
    <row r="361" spans="11:11" ht="15" customHeight="1" x14ac:dyDescent="0.25">
      <c r="K361" s="200" t="s">
        <v>1130</v>
      </c>
    </row>
    <row r="362" spans="11:11" ht="15" customHeight="1" x14ac:dyDescent="0.25">
      <c r="K362" s="200" t="s">
        <v>1131</v>
      </c>
    </row>
    <row r="363" spans="11:11" ht="15" customHeight="1" x14ac:dyDescent="0.25">
      <c r="K363" s="200" t="s">
        <v>1132</v>
      </c>
    </row>
    <row r="364" spans="11:11" ht="15" customHeight="1" x14ac:dyDescent="0.25">
      <c r="K364" s="200" t="s">
        <v>1133</v>
      </c>
    </row>
    <row r="365" spans="11:11" ht="15" customHeight="1" x14ac:dyDescent="0.25">
      <c r="K365" s="200" t="s">
        <v>1134</v>
      </c>
    </row>
    <row r="366" spans="11:11" ht="15" customHeight="1" x14ac:dyDescent="0.25">
      <c r="K366" s="200" t="s">
        <v>1135</v>
      </c>
    </row>
    <row r="367" spans="11:11" ht="15" customHeight="1" x14ac:dyDescent="0.25">
      <c r="K367" s="200" t="s">
        <v>1136</v>
      </c>
    </row>
    <row r="368" spans="11:11" ht="15" customHeight="1" x14ac:dyDescent="0.25">
      <c r="K368" s="200" t="s">
        <v>1137</v>
      </c>
    </row>
    <row r="369" spans="11:11" ht="15" customHeight="1" x14ac:dyDescent="0.25">
      <c r="K369" s="200" t="s">
        <v>1138</v>
      </c>
    </row>
    <row r="370" spans="11:11" ht="15" customHeight="1" x14ac:dyDescent="0.25">
      <c r="K370" s="200" t="s">
        <v>1139</v>
      </c>
    </row>
    <row r="371" spans="11:11" ht="15" customHeight="1" x14ac:dyDescent="0.25">
      <c r="K371" s="200" t="s">
        <v>1140</v>
      </c>
    </row>
    <row r="372" spans="11:11" ht="15" customHeight="1" x14ac:dyDescent="0.25">
      <c r="K372" s="200" t="s">
        <v>1141</v>
      </c>
    </row>
    <row r="373" spans="11:11" ht="15" customHeight="1" x14ac:dyDescent="0.25">
      <c r="K373" s="200" t="s">
        <v>1142</v>
      </c>
    </row>
    <row r="374" spans="11:11" ht="15" customHeight="1" x14ac:dyDescent="0.25">
      <c r="K374" s="200" t="s">
        <v>1143</v>
      </c>
    </row>
    <row r="375" spans="11:11" ht="15" customHeight="1" x14ac:dyDescent="0.25">
      <c r="K375" s="200" t="s">
        <v>1144</v>
      </c>
    </row>
    <row r="376" spans="11:11" ht="15" customHeight="1" x14ac:dyDescent="0.25">
      <c r="K376" s="200" t="s">
        <v>1145</v>
      </c>
    </row>
    <row r="377" spans="11:11" ht="15" customHeight="1" x14ac:dyDescent="0.25">
      <c r="K377" s="200" t="s">
        <v>297</v>
      </c>
    </row>
    <row r="378" spans="11:11" ht="15" customHeight="1" x14ac:dyDescent="0.25">
      <c r="K378" s="200" t="s">
        <v>294</v>
      </c>
    </row>
    <row r="379" spans="11:11" ht="15" customHeight="1" x14ac:dyDescent="0.25">
      <c r="K379" s="200" t="s">
        <v>295</v>
      </c>
    </row>
    <row r="380" spans="11:11" ht="15" customHeight="1" x14ac:dyDescent="0.25">
      <c r="K380" s="200" t="s">
        <v>296</v>
      </c>
    </row>
    <row r="381" spans="11:11" ht="15" customHeight="1" x14ac:dyDescent="0.25">
      <c r="K381" s="200" t="s">
        <v>298</v>
      </c>
    </row>
    <row r="382" spans="11:11" ht="15" customHeight="1" x14ac:dyDescent="0.25">
      <c r="K382" s="200" t="s">
        <v>299</v>
      </c>
    </row>
    <row r="383" spans="11:11" ht="15" customHeight="1" x14ac:dyDescent="0.25">
      <c r="K383" s="200" t="s">
        <v>300</v>
      </c>
    </row>
    <row r="384" spans="11:11" ht="15" customHeight="1" x14ac:dyDescent="0.25">
      <c r="K384" s="200" t="s">
        <v>301</v>
      </c>
    </row>
    <row r="385" spans="11:11" ht="15" customHeight="1" x14ac:dyDescent="0.25">
      <c r="K385" s="200" t="s">
        <v>302</v>
      </c>
    </row>
    <row r="386" spans="11:11" ht="15" customHeight="1" x14ac:dyDescent="0.25">
      <c r="K386" s="200" t="s">
        <v>303</v>
      </c>
    </row>
    <row r="387" spans="11:11" ht="15" customHeight="1" x14ac:dyDescent="0.25">
      <c r="K387" s="200" t="s">
        <v>304</v>
      </c>
    </row>
    <row r="388" spans="11:11" ht="15" customHeight="1" x14ac:dyDescent="0.25">
      <c r="K388" s="200" t="s">
        <v>305</v>
      </c>
    </row>
    <row r="389" spans="11:11" ht="15" customHeight="1" x14ac:dyDescent="0.25">
      <c r="K389" s="200" t="s">
        <v>383</v>
      </c>
    </row>
    <row r="390" spans="11:11" ht="15" customHeight="1" x14ac:dyDescent="0.25">
      <c r="K390" s="200" t="s">
        <v>306</v>
      </c>
    </row>
    <row r="391" spans="11:11" ht="15" customHeight="1" x14ac:dyDescent="0.25">
      <c r="K391" s="200" t="s">
        <v>307</v>
      </c>
    </row>
    <row r="392" spans="11:11" ht="15" customHeight="1" x14ac:dyDescent="0.25">
      <c r="K392" s="200" t="s">
        <v>308</v>
      </c>
    </row>
    <row r="393" spans="11:11" ht="15" customHeight="1" x14ac:dyDescent="0.25">
      <c r="K393" s="200" t="s">
        <v>309</v>
      </c>
    </row>
    <row r="394" spans="11:11" ht="15" customHeight="1" x14ac:dyDescent="0.25">
      <c r="K394" s="200" t="s">
        <v>310</v>
      </c>
    </row>
    <row r="395" spans="11:11" ht="15" customHeight="1" x14ac:dyDescent="0.25">
      <c r="K395" s="200" t="s">
        <v>311</v>
      </c>
    </row>
    <row r="396" spans="11:11" ht="15" customHeight="1" x14ac:dyDescent="0.25">
      <c r="K396" s="200" t="s">
        <v>312</v>
      </c>
    </row>
    <row r="397" spans="11:11" ht="15" customHeight="1" x14ac:dyDescent="0.25">
      <c r="K397" s="200" t="s">
        <v>313</v>
      </c>
    </row>
    <row r="398" spans="11:11" ht="15" customHeight="1" x14ac:dyDescent="0.25">
      <c r="K398" s="200" t="s">
        <v>314</v>
      </c>
    </row>
    <row r="399" spans="11:11" ht="15" customHeight="1" x14ac:dyDescent="0.25">
      <c r="K399" s="200" t="s">
        <v>315</v>
      </c>
    </row>
    <row r="400" spans="11:11" ht="15" customHeight="1" x14ac:dyDescent="0.25">
      <c r="K400" s="200" t="s">
        <v>316</v>
      </c>
    </row>
    <row r="401" spans="11:11" ht="15" customHeight="1" x14ac:dyDescent="0.25">
      <c r="K401" s="200" t="s">
        <v>317</v>
      </c>
    </row>
    <row r="402" spans="11:11" ht="15" customHeight="1" x14ac:dyDescent="0.25">
      <c r="K402" s="200" t="s">
        <v>318</v>
      </c>
    </row>
    <row r="403" spans="11:11" ht="15" customHeight="1" x14ac:dyDescent="0.25">
      <c r="K403" s="200" t="s">
        <v>319</v>
      </c>
    </row>
    <row r="404" spans="11:11" ht="15" customHeight="1" x14ac:dyDescent="0.25">
      <c r="K404" s="200" t="s">
        <v>320</v>
      </c>
    </row>
    <row r="405" spans="11:11" ht="15" customHeight="1" x14ac:dyDescent="0.25">
      <c r="K405" s="200" t="s">
        <v>321</v>
      </c>
    </row>
    <row r="406" spans="11:11" ht="15" customHeight="1" x14ac:dyDescent="0.25">
      <c r="K406" s="200" t="s">
        <v>322</v>
      </c>
    </row>
    <row r="407" spans="11:11" ht="15" customHeight="1" x14ac:dyDescent="0.25">
      <c r="K407" s="200" t="s">
        <v>323</v>
      </c>
    </row>
    <row r="408" spans="11:11" ht="15" customHeight="1" x14ac:dyDescent="0.25">
      <c r="K408" s="200" t="s">
        <v>1146</v>
      </c>
    </row>
    <row r="409" spans="11:11" ht="15" customHeight="1" x14ac:dyDescent="0.25">
      <c r="K409" s="200" t="s">
        <v>1147</v>
      </c>
    </row>
    <row r="410" spans="11:11" ht="15" customHeight="1" x14ac:dyDescent="0.25">
      <c r="K410" s="200" t="s">
        <v>324</v>
      </c>
    </row>
    <row r="411" spans="11:11" ht="15" customHeight="1" x14ac:dyDescent="0.25">
      <c r="K411" s="200" t="s">
        <v>1148</v>
      </c>
    </row>
    <row r="412" spans="11:11" ht="15" customHeight="1" x14ac:dyDescent="0.25">
      <c r="K412" s="200" t="s">
        <v>1149</v>
      </c>
    </row>
    <row r="413" spans="11:11" ht="15" customHeight="1" x14ac:dyDescent="0.25">
      <c r="K413" s="200" t="s">
        <v>1150</v>
      </c>
    </row>
    <row r="414" spans="11:11" ht="15" customHeight="1" x14ac:dyDescent="0.25">
      <c r="K414" s="200" t="s">
        <v>325</v>
      </c>
    </row>
    <row r="415" spans="11:11" ht="15" customHeight="1" x14ac:dyDescent="0.25">
      <c r="K415" s="200" t="s">
        <v>326</v>
      </c>
    </row>
    <row r="416" spans="11:11" ht="15" customHeight="1" x14ac:dyDescent="0.25">
      <c r="K416" s="200" t="s">
        <v>327</v>
      </c>
    </row>
    <row r="417" spans="11:11" ht="15" customHeight="1" x14ac:dyDescent="0.25">
      <c r="K417" s="200" t="s">
        <v>331</v>
      </c>
    </row>
    <row r="418" spans="11:11" ht="15" customHeight="1" x14ac:dyDescent="0.25">
      <c r="K418" s="200" t="s">
        <v>332</v>
      </c>
    </row>
    <row r="419" spans="11:11" ht="15" customHeight="1" x14ac:dyDescent="0.25">
      <c r="K419" s="200" t="s">
        <v>328</v>
      </c>
    </row>
    <row r="420" spans="11:11" ht="15" customHeight="1" x14ac:dyDescent="0.25">
      <c r="K420" s="200" t="s">
        <v>329</v>
      </c>
    </row>
    <row r="421" spans="11:11" ht="15" customHeight="1" x14ac:dyDescent="0.25">
      <c r="K421" s="200" t="s">
        <v>333</v>
      </c>
    </row>
    <row r="422" spans="11:11" ht="15" customHeight="1" x14ac:dyDescent="0.25">
      <c r="K422" s="200" t="s">
        <v>334</v>
      </c>
    </row>
    <row r="423" spans="11:11" ht="15" customHeight="1" x14ac:dyDescent="0.25">
      <c r="K423" s="200" t="s">
        <v>335</v>
      </c>
    </row>
    <row r="424" spans="11:11" ht="15" customHeight="1" x14ac:dyDescent="0.25">
      <c r="K424" s="200" t="s">
        <v>336</v>
      </c>
    </row>
    <row r="425" spans="11:11" ht="15" customHeight="1" x14ac:dyDescent="0.25">
      <c r="K425" s="200" t="s">
        <v>337</v>
      </c>
    </row>
    <row r="426" spans="11:11" ht="15" customHeight="1" x14ac:dyDescent="0.25">
      <c r="K426" s="200" t="s">
        <v>338</v>
      </c>
    </row>
    <row r="427" spans="11:11" ht="15" customHeight="1" x14ac:dyDescent="0.25">
      <c r="K427" s="200" t="s">
        <v>340</v>
      </c>
    </row>
    <row r="428" spans="11:11" ht="15" customHeight="1" x14ac:dyDescent="0.25">
      <c r="K428" s="200" t="s">
        <v>341</v>
      </c>
    </row>
    <row r="429" spans="11:11" ht="15" customHeight="1" x14ac:dyDescent="0.25">
      <c r="K429" s="200" t="s">
        <v>339</v>
      </c>
    </row>
    <row r="430" spans="11:11" ht="15" customHeight="1" x14ac:dyDescent="0.25">
      <c r="K430" s="200" t="s">
        <v>212</v>
      </c>
    </row>
    <row r="431" spans="11:11" ht="15" customHeight="1" x14ac:dyDescent="0.25">
      <c r="K431" s="200" t="s">
        <v>1151</v>
      </c>
    </row>
    <row r="432" spans="11:11" ht="15" customHeight="1" x14ac:dyDescent="0.25">
      <c r="K432" s="200" t="s">
        <v>1152</v>
      </c>
    </row>
    <row r="433" spans="11:11" ht="15" customHeight="1" x14ac:dyDescent="0.25">
      <c r="K433" s="200" t="s">
        <v>342</v>
      </c>
    </row>
    <row r="434" spans="11:11" ht="15" customHeight="1" x14ac:dyDescent="0.25">
      <c r="K434" s="200" t="s">
        <v>343</v>
      </c>
    </row>
    <row r="435" spans="11:11" ht="15" customHeight="1" x14ac:dyDescent="0.25">
      <c r="K435" s="200" t="s">
        <v>1153</v>
      </c>
    </row>
    <row r="436" spans="11:11" ht="15" customHeight="1" x14ac:dyDescent="0.25">
      <c r="K436" s="200" t="s">
        <v>344</v>
      </c>
    </row>
    <row r="437" spans="11:11" ht="15" customHeight="1" x14ac:dyDescent="0.25">
      <c r="K437" s="200" t="s">
        <v>345</v>
      </c>
    </row>
    <row r="438" spans="11:11" ht="15" customHeight="1" x14ac:dyDescent="0.25">
      <c r="K438" s="200" t="s">
        <v>346</v>
      </c>
    </row>
    <row r="439" spans="11:11" ht="15" customHeight="1" x14ac:dyDescent="0.25">
      <c r="K439" s="200" t="s">
        <v>347</v>
      </c>
    </row>
    <row r="440" spans="11:11" ht="15" customHeight="1" x14ac:dyDescent="0.25">
      <c r="K440" s="200" t="s">
        <v>1154</v>
      </c>
    </row>
    <row r="441" spans="11:11" ht="15" customHeight="1" x14ac:dyDescent="0.25">
      <c r="K441" s="200" t="s">
        <v>1155</v>
      </c>
    </row>
    <row r="442" spans="11:11" ht="15" customHeight="1" x14ac:dyDescent="0.25">
      <c r="K442" s="200" t="s">
        <v>1156</v>
      </c>
    </row>
    <row r="443" spans="11:11" ht="15" customHeight="1" x14ac:dyDescent="0.25">
      <c r="K443" s="200" t="s">
        <v>384</v>
      </c>
    </row>
    <row r="444" spans="11:11" ht="15" customHeight="1" x14ac:dyDescent="0.25">
      <c r="K444" s="200" t="s">
        <v>385</v>
      </c>
    </row>
    <row r="445" spans="11:11" ht="15" customHeight="1" x14ac:dyDescent="0.25">
      <c r="K445" s="200" t="s">
        <v>1157</v>
      </c>
    </row>
    <row r="446" spans="11:11" ht="15" customHeight="1" x14ac:dyDescent="0.25">
      <c r="K446" s="200" t="s">
        <v>348</v>
      </c>
    </row>
    <row r="447" spans="11:11" ht="15" customHeight="1" x14ac:dyDescent="0.25">
      <c r="K447" s="200" t="s">
        <v>1158</v>
      </c>
    </row>
    <row r="448" spans="11:11" ht="15" customHeight="1" x14ac:dyDescent="0.25">
      <c r="K448" s="200" t="s">
        <v>1159</v>
      </c>
    </row>
    <row r="449" spans="11:11" ht="15" customHeight="1" x14ac:dyDescent="0.25">
      <c r="K449" s="200" t="s">
        <v>1160</v>
      </c>
    </row>
    <row r="450" spans="11:11" ht="15" customHeight="1" x14ac:dyDescent="0.25">
      <c r="K450" s="200" t="s">
        <v>1161</v>
      </c>
    </row>
    <row r="451" spans="11:11" ht="15" customHeight="1" x14ac:dyDescent="0.25">
      <c r="K451" s="200" t="s">
        <v>1162</v>
      </c>
    </row>
    <row r="452" spans="11:11" ht="15" customHeight="1" x14ac:dyDescent="0.25">
      <c r="K452" s="200" t="s">
        <v>1163</v>
      </c>
    </row>
    <row r="453" spans="11:11" ht="15" customHeight="1" x14ac:dyDescent="0.25">
      <c r="K453" s="200" t="s">
        <v>1164</v>
      </c>
    </row>
    <row r="454" spans="11:11" ht="15" customHeight="1" x14ac:dyDescent="0.25">
      <c r="K454" s="200" t="s">
        <v>355</v>
      </c>
    </row>
    <row r="455" spans="11:11" ht="15" customHeight="1" x14ac:dyDescent="0.25">
      <c r="K455" s="200" t="s">
        <v>359</v>
      </c>
    </row>
    <row r="456" spans="11:11" ht="15" customHeight="1" x14ac:dyDescent="0.25">
      <c r="K456" s="200" t="s">
        <v>1165</v>
      </c>
    </row>
    <row r="457" spans="11:11" ht="15" customHeight="1" x14ac:dyDescent="0.25">
      <c r="K457" s="200" t="s">
        <v>356</v>
      </c>
    </row>
    <row r="458" spans="11:11" ht="15" customHeight="1" x14ac:dyDescent="0.25">
      <c r="K458" s="200" t="s">
        <v>1166</v>
      </c>
    </row>
    <row r="459" spans="11:11" ht="15" customHeight="1" x14ac:dyDescent="0.25">
      <c r="K459" s="200" t="s">
        <v>357</v>
      </c>
    </row>
    <row r="460" spans="11:11" ht="15" customHeight="1" x14ac:dyDescent="0.25">
      <c r="K460" s="200" t="s">
        <v>358</v>
      </c>
    </row>
    <row r="461" spans="11:11" ht="15" customHeight="1" x14ac:dyDescent="0.25">
      <c r="K461" s="200" t="s">
        <v>1167</v>
      </c>
    </row>
    <row r="462" spans="11:11" ht="15" customHeight="1" x14ac:dyDescent="0.25">
      <c r="K462" s="200" t="s">
        <v>1168</v>
      </c>
    </row>
    <row r="463" spans="11:11" ht="15" customHeight="1" x14ac:dyDescent="0.25">
      <c r="K463" s="200" t="s">
        <v>1169</v>
      </c>
    </row>
    <row r="464" spans="11:11" ht="15" customHeight="1" x14ac:dyDescent="0.25">
      <c r="K464" s="200" t="s">
        <v>1171</v>
      </c>
    </row>
    <row r="465" spans="11:11" ht="15" customHeight="1" x14ac:dyDescent="0.25">
      <c r="K465" s="200" t="s">
        <v>1172</v>
      </c>
    </row>
    <row r="466" spans="11:11" ht="15" customHeight="1" x14ac:dyDescent="0.25">
      <c r="K466" s="200" t="s">
        <v>1173</v>
      </c>
    </row>
    <row r="467" spans="11:11" ht="15" customHeight="1" x14ac:dyDescent="0.25">
      <c r="K467" s="200" t="s">
        <v>1174</v>
      </c>
    </row>
    <row r="468" spans="11:11" ht="15" customHeight="1" x14ac:dyDescent="0.25">
      <c r="K468" s="200" t="s">
        <v>1175</v>
      </c>
    </row>
    <row r="469" spans="11:11" ht="15" customHeight="1" x14ac:dyDescent="0.25">
      <c r="K469" s="200" t="s">
        <v>1176</v>
      </c>
    </row>
    <row r="470" spans="11:11" ht="15" customHeight="1" x14ac:dyDescent="0.25">
      <c r="K470" s="200" t="s">
        <v>1177</v>
      </c>
    </row>
    <row r="471" spans="11:11" ht="15" customHeight="1" x14ac:dyDescent="0.25">
      <c r="K471" s="200" t="s">
        <v>1178</v>
      </c>
    </row>
    <row r="472" spans="11:11" ht="15" customHeight="1" x14ac:dyDescent="0.25">
      <c r="K472" s="200" t="s">
        <v>1180</v>
      </c>
    </row>
    <row r="473" spans="11:11" ht="15" customHeight="1" x14ac:dyDescent="0.25">
      <c r="K473" s="200" t="s">
        <v>1181</v>
      </c>
    </row>
    <row r="474" spans="11:11" ht="15" customHeight="1" x14ac:dyDescent="0.25">
      <c r="K474" s="200" t="s">
        <v>1182</v>
      </c>
    </row>
    <row r="475" spans="11:11" ht="15" customHeight="1" x14ac:dyDescent="0.25">
      <c r="K475" s="200" t="s">
        <v>349</v>
      </c>
    </row>
    <row r="476" spans="11:11" ht="15" customHeight="1" x14ac:dyDescent="0.25">
      <c r="K476" s="200" t="s">
        <v>350</v>
      </c>
    </row>
    <row r="477" spans="11:11" ht="15" customHeight="1" x14ac:dyDescent="0.25">
      <c r="K477" s="200" t="s">
        <v>352</v>
      </c>
    </row>
    <row r="478" spans="11:11" ht="15" customHeight="1" x14ac:dyDescent="0.25">
      <c r="K478" s="200" t="s">
        <v>1183</v>
      </c>
    </row>
    <row r="479" spans="11:11" ht="15" customHeight="1" x14ac:dyDescent="0.25">
      <c r="K479" s="200" t="s">
        <v>351</v>
      </c>
    </row>
    <row r="480" spans="11:11" ht="15" customHeight="1" x14ac:dyDescent="0.25">
      <c r="K480" s="200" t="s">
        <v>361</v>
      </c>
    </row>
    <row r="481" ht="15" customHeight="1" x14ac:dyDescent="0.25"/>
    <row r="482" ht="15" customHeight="1" x14ac:dyDescent="0.25"/>
  </sheetData>
  <protectedRanges>
    <protectedRange sqref="B4:D4" name="Диапазон1"/>
  </protectedRanges>
  <mergeCells count="6">
    <mergeCell ref="A58:D58"/>
    <mergeCell ref="A1:D1"/>
    <mergeCell ref="A2:D2"/>
    <mergeCell ref="A3:D3"/>
    <mergeCell ref="B4:D4"/>
    <mergeCell ref="A56:D56"/>
  </mergeCells>
  <dataValidations count="1">
    <dataValidation type="list" allowBlank="1" showInputMessage="1" showErrorMessage="1" sqref="B4:D4">
      <formula1>$K$4:$K$311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996"/>
  <sheetViews>
    <sheetView zoomScale="80" zoomScaleNormal="80" workbookViewId="0">
      <pane xSplit="5" ySplit="8" topLeftCell="F4839" activePane="bottomRight" state="frozen"/>
      <selection pane="topRight" activeCell="F1" sqref="F1"/>
      <selection pane="bottomLeft" activeCell="A9" sqref="A9"/>
      <selection pane="bottomRight" sqref="A1:C1"/>
    </sheetView>
  </sheetViews>
  <sheetFormatPr defaultColWidth="10.7109375" defaultRowHeight="15" customHeight="1" outlineLevelCol="1" x14ac:dyDescent="0.25"/>
  <cols>
    <col min="1" max="1" width="5.7109375" style="240" customWidth="1"/>
    <col min="2" max="2" width="0" style="240" hidden="1" customWidth="1" outlineLevel="1"/>
    <col min="3" max="3" width="15.7109375" style="240" customWidth="1" collapsed="1"/>
    <col min="4" max="5" width="15.7109375" style="240" customWidth="1"/>
    <col min="6" max="7" width="10.7109375" style="240"/>
    <col min="8" max="13" width="10.7109375" style="240" customWidth="1"/>
    <col min="14" max="15" width="5.7109375" style="240" customWidth="1"/>
    <col min="16" max="17" width="10.7109375" style="240" customWidth="1"/>
    <col min="18" max="21" width="10.7109375" style="240"/>
    <col min="22" max="22" width="10.7109375" style="240" customWidth="1"/>
    <col min="23" max="24" width="10.7109375" style="240"/>
    <col min="25" max="25" width="10.7109375" style="240" customWidth="1"/>
    <col min="26" max="16384" width="10.7109375" style="240"/>
  </cols>
  <sheetData>
    <row r="1" spans="1:25" ht="15" customHeight="1" x14ac:dyDescent="0.25">
      <c r="A1" s="341" t="s">
        <v>1262</v>
      </c>
      <c r="B1" s="341"/>
      <c r="C1" s="341"/>
      <c r="D1" s="342" t="s">
        <v>1263</v>
      </c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3" t="s">
        <v>1264</v>
      </c>
      <c r="P1" s="343"/>
      <c r="Q1" s="343"/>
    </row>
    <row r="2" spans="1:25" ht="15" customHeight="1" x14ac:dyDescent="0.25">
      <c r="A2" s="341" t="s">
        <v>1265</v>
      </c>
      <c r="B2" s="341"/>
      <c r="C2" s="341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3" t="s">
        <v>1266</v>
      </c>
      <c r="P2" s="343"/>
      <c r="Q2" s="343"/>
    </row>
    <row r="3" spans="1:25" ht="15" customHeight="1" x14ac:dyDescent="0.25">
      <c r="A3" s="341"/>
      <c r="B3" s="341"/>
      <c r="C3" s="341"/>
      <c r="D3" s="342" t="s">
        <v>1267</v>
      </c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3"/>
      <c r="P3" s="343"/>
      <c r="Q3" s="343"/>
    </row>
    <row r="4" spans="1:25" ht="15" customHeight="1" x14ac:dyDescent="0.25">
      <c r="A4" s="341"/>
      <c r="B4" s="341"/>
      <c r="C4" s="341"/>
      <c r="D4" s="344" t="s">
        <v>1268</v>
      </c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3"/>
      <c r="P4" s="343"/>
      <c r="Q4" s="343"/>
    </row>
    <row r="5" spans="1:25" ht="15" customHeight="1" x14ac:dyDescent="0.25">
      <c r="A5" s="340" t="s">
        <v>232</v>
      </c>
      <c r="B5" s="340"/>
      <c r="C5" s="340" t="s">
        <v>233</v>
      </c>
      <c r="D5" s="340"/>
      <c r="E5" s="340"/>
      <c r="F5" s="333" t="s">
        <v>1269</v>
      </c>
      <c r="G5" s="333" t="s">
        <v>1270</v>
      </c>
      <c r="H5" s="333" t="s">
        <v>1271</v>
      </c>
      <c r="I5" s="333" t="s">
        <v>1272</v>
      </c>
      <c r="J5" s="333" t="s">
        <v>1273</v>
      </c>
      <c r="K5" s="333" t="s">
        <v>1274</v>
      </c>
      <c r="L5" s="333" t="s">
        <v>1275</v>
      </c>
      <c r="M5" s="333" t="s">
        <v>1276</v>
      </c>
      <c r="N5" s="334" t="s">
        <v>1277</v>
      </c>
      <c r="O5" s="335"/>
      <c r="P5" s="333" t="s">
        <v>1278</v>
      </c>
      <c r="Q5" s="333"/>
    </row>
    <row r="6" spans="1:25" ht="15" customHeight="1" x14ac:dyDescent="0.25">
      <c r="A6" s="340"/>
      <c r="B6" s="340"/>
      <c r="C6" s="340"/>
      <c r="D6" s="340"/>
      <c r="E6" s="340"/>
      <c r="F6" s="333"/>
      <c r="G6" s="333"/>
      <c r="H6" s="333"/>
      <c r="I6" s="333"/>
      <c r="J6" s="333"/>
      <c r="K6" s="333"/>
      <c r="L6" s="333"/>
      <c r="M6" s="333"/>
      <c r="N6" s="336"/>
      <c r="O6" s="337"/>
      <c r="P6" s="333"/>
      <c r="Q6" s="333"/>
    </row>
    <row r="7" spans="1:25" ht="15" customHeight="1" x14ac:dyDescent="0.25">
      <c r="A7" s="340"/>
      <c r="B7" s="340"/>
      <c r="C7" s="340"/>
      <c r="D7" s="340"/>
      <c r="E7" s="340"/>
      <c r="F7" s="333"/>
      <c r="G7" s="333"/>
      <c r="H7" s="333"/>
      <c r="I7" s="333"/>
      <c r="J7" s="333"/>
      <c r="K7" s="333"/>
      <c r="L7" s="333"/>
      <c r="M7" s="333"/>
      <c r="N7" s="336"/>
      <c r="O7" s="337"/>
      <c r="P7" s="333"/>
      <c r="Q7" s="333"/>
      <c r="V7" s="241">
        <f>SUMIF($C:$C,V$8,$P:$P)-SUMIF($C:$C,V$8,$Q:$Q)</f>
        <v>129988831.86000001</v>
      </c>
      <c r="W7" s="241">
        <f>SUMIF($C:$C,W$8,$P:$P)-SUMIF($C:$C,W$8,$Q:$Q)</f>
        <v>93672683.530000091</v>
      </c>
      <c r="X7" s="241">
        <f>SUMIF($C:$C,X$8,$P:$P)-SUMIF($C:$C,X$8,$Q:$Q)</f>
        <v>33304135.32</v>
      </c>
    </row>
    <row r="8" spans="1:25" ht="15" customHeight="1" x14ac:dyDescent="0.25">
      <c r="A8" s="340"/>
      <c r="B8" s="340"/>
      <c r="C8" s="340"/>
      <c r="D8" s="340"/>
      <c r="E8" s="340"/>
      <c r="F8" s="333"/>
      <c r="G8" s="333"/>
      <c r="H8" s="333"/>
      <c r="I8" s="333"/>
      <c r="J8" s="333"/>
      <c r="K8" s="333"/>
      <c r="L8" s="333"/>
      <c r="M8" s="333"/>
      <c r="N8" s="338"/>
      <c r="O8" s="339"/>
      <c r="P8" s="242" t="s">
        <v>1279</v>
      </c>
      <c r="Q8" s="243" t="s">
        <v>1280</v>
      </c>
      <c r="V8" s="244" t="s">
        <v>1052</v>
      </c>
      <c r="W8" s="244" t="s">
        <v>1283</v>
      </c>
      <c r="X8" s="244" t="s">
        <v>1284</v>
      </c>
      <c r="Y8" s="244" t="s">
        <v>2183</v>
      </c>
    </row>
    <row r="9" spans="1:25" ht="15" customHeight="1" x14ac:dyDescent="0.25">
      <c r="A9" s="245" t="s">
        <v>1285</v>
      </c>
      <c r="B9" s="246" t="str">
        <f>C9</f>
        <v>г.Одинцово (Архив), Кутузовская ул., 12</v>
      </c>
      <c r="C9" s="329" t="s">
        <v>1089</v>
      </c>
      <c r="D9" s="329"/>
      <c r="E9" s="329"/>
      <c r="F9" s="246" t="s">
        <v>234</v>
      </c>
      <c r="G9" s="246" t="s">
        <v>234</v>
      </c>
      <c r="H9" s="247">
        <v>81136.31</v>
      </c>
      <c r="I9" s="247">
        <v>0</v>
      </c>
      <c r="J9" s="247">
        <v>0</v>
      </c>
      <c r="K9" s="247">
        <v>0</v>
      </c>
      <c r="L9" s="247">
        <v>0</v>
      </c>
      <c r="M9" s="247">
        <v>0</v>
      </c>
      <c r="N9" s="330">
        <v>0</v>
      </c>
      <c r="O9" s="330"/>
      <c r="P9" s="247">
        <v>168578.27</v>
      </c>
      <c r="Q9" s="247">
        <v>87441.96</v>
      </c>
      <c r="R9" s="240" t="s">
        <v>1089</v>
      </c>
      <c r="V9" s="248">
        <f>IF(V$8=$C9,SUM($P9-$Q9),0)</f>
        <v>0</v>
      </c>
      <c r="W9" s="248">
        <f>IF(W$8=$C9,SUM($P9-$Q9),0)/3</f>
        <v>0</v>
      </c>
      <c r="X9" s="248">
        <f>IF(X$8=$C9,SUM($P9-$Q9),0)</f>
        <v>0</v>
      </c>
      <c r="Y9" s="248">
        <f>SUM(V9:X9)</f>
        <v>0</v>
      </c>
    </row>
    <row r="10" spans="1:25" ht="15" customHeight="1" x14ac:dyDescent="0.25">
      <c r="A10" s="250"/>
      <c r="B10" s="251"/>
      <c r="C10" s="322" t="s">
        <v>399</v>
      </c>
      <c r="D10" s="322"/>
      <c r="E10" s="322"/>
      <c r="H10" s="252">
        <v>0.01</v>
      </c>
      <c r="I10" s="252">
        <v>0</v>
      </c>
      <c r="J10" s="252">
        <v>0</v>
      </c>
      <c r="K10" s="252">
        <v>0</v>
      </c>
      <c r="L10" s="252">
        <v>0</v>
      </c>
      <c r="M10" s="252">
        <v>0</v>
      </c>
      <c r="N10" s="323">
        <v>0</v>
      </c>
      <c r="O10" s="323"/>
      <c r="P10" s="252">
        <v>0.01</v>
      </c>
      <c r="Q10" s="252">
        <v>0</v>
      </c>
      <c r="R10" s="240" t="s">
        <v>1089</v>
      </c>
      <c r="V10" s="248">
        <f t="shared" ref="V10:V14" si="0">IF(V$8=$C10,SUM($P10-$Q10),0)</f>
        <v>0</v>
      </c>
      <c r="W10" s="248">
        <f t="shared" ref="W10:W73" si="1">IF(W$8=$C10,SUM($P10-$Q10),0)/3</f>
        <v>0</v>
      </c>
      <c r="X10" s="248">
        <f t="shared" ref="X10:X73" si="2">IF(X$8=$C10,SUM($P10-$Q10),0)</f>
        <v>0</v>
      </c>
      <c r="Y10" s="248">
        <f t="shared" ref="Y10:Y73" si="3">SUM(V10:X10)</f>
        <v>0</v>
      </c>
    </row>
    <row r="11" spans="1:25" ht="15" customHeight="1" x14ac:dyDescent="0.25">
      <c r="A11" s="250"/>
      <c r="B11" s="251"/>
      <c r="C11" s="322" t="s">
        <v>1281</v>
      </c>
      <c r="D11" s="322"/>
      <c r="E11" s="322"/>
      <c r="H11" s="252">
        <v>310.45999999999998</v>
      </c>
      <c r="I11" s="252">
        <v>0</v>
      </c>
      <c r="J11" s="252">
        <v>0</v>
      </c>
      <c r="K11" s="252">
        <v>0</v>
      </c>
      <c r="L11" s="252">
        <v>0</v>
      </c>
      <c r="M11" s="252">
        <v>0</v>
      </c>
      <c r="N11" s="323">
        <v>0</v>
      </c>
      <c r="O11" s="323"/>
      <c r="P11" s="252">
        <v>310.45999999999998</v>
      </c>
      <c r="Q11" s="252">
        <v>0</v>
      </c>
      <c r="R11" s="240" t="s">
        <v>1089</v>
      </c>
      <c r="V11" s="248">
        <f t="shared" si="0"/>
        <v>0</v>
      </c>
      <c r="W11" s="248">
        <f t="shared" si="1"/>
        <v>0</v>
      </c>
      <c r="X11" s="248">
        <f t="shared" si="2"/>
        <v>0</v>
      </c>
      <c r="Y11" s="248">
        <f t="shared" si="3"/>
        <v>0</v>
      </c>
    </row>
    <row r="12" spans="1:25" ht="15" customHeight="1" x14ac:dyDescent="0.25">
      <c r="A12" s="250"/>
      <c r="B12" s="251"/>
      <c r="C12" s="322" t="s">
        <v>1282</v>
      </c>
      <c r="D12" s="322"/>
      <c r="E12" s="322"/>
      <c r="H12" s="252">
        <v>65.319999999999993</v>
      </c>
      <c r="I12" s="252">
        <v>0</v>
      </c>
      <c r="J12" s="252">
        <v>0</v>
      </c>
      <c r="K12" s="252">
        <v>0</v>
      </c>
      <c r="L12" s="252">
        <v>0</v>
      </c>
      <c r="M12" s="252">
        <v>0</v>
      </c>
      <c r="N12" s="323">
        <v>0</v>
      </c>
      <c r="O12" s="323"/>
      <c r="P12" s="252">
        <v>65.319999999999993</v>
      </c>
      <c r="Q12" s="252">
        <v>0</v>
      </c>
      <c r="R12" s="240" t="s">
        <v>1089</v>
      </c>
      <c r="V12" s="248">
        <f t="shared" si="0"/>
        <v>0</v>
      </c>
      <c r="W12" s="248">
        <f t="shared" si="1"/>
        <v>0</v>
      </c>
      <c r="X12" s="248">
        <f t="shared" si="2"/>
        <v>0</v>
      </c>
      <c r="Y12" s="248">
        <f t="shared" si="3"/>
        <v>0</v>
      </c>
    </row>
    <row r="13" spans="1:25" ht="15" customHeight="1" x14ac:dyDescent="0.25">
      <c r="A13" s="250"/>
      <c r="B13" s="251"/>
      <c r="C13" s="322" t="s">
        <v>1286</v>
      </c>
      <c r="D13" s="322"/>
      <c r="E13" s="322"/>
      <c r="H13" s="252">
        <v>-0.01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323">
        <v>0</v>
      </c>
      <c r="O13" s="323"/>
      <c r="P13" s="252">
        <v>0</v>
      </c>
      <c r="Q13" s="252">
        <v>0.01</v>
      </c>
      <c r="R13" s="240" t="s">
        <v>1089</v>
      </c>
      <c r="V13" s="248">
        <f t="shared" si="0"/>
        <v>0</v>
      </c>
      <c r="W13" s="248">
        <f t="shared" si="1"/>
        <v>0</v>
      </c>
      <c r="X13" s="248">
        <f t="shared" si="2"/>
        <v>0</v>
      </c>
      <c r="Y13" s="248">
        <f t="shared" si="3"/>
        <v>0</v>
      </c>
    </row>
    <row r="14" spans="1:25" ht="15" customHeight="1" x14ac:dyDescent="0.25">
      <c r="A14" s="250"/>
      <c r="B14" s="251"/>
      <c r="C14" s="322" t="s">
        <v>1283</v>
      </c>
      <c r="D14" s="322"/>
      <c r="E14" s="322"/>
      <c r="H14" s="252">
        <v>101181.96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323">
        <v>0</v>
      </c>
      <c r="O14" s="323"/>
      <c r="P14" s="252">
        <v>157792.07999999999</v>
      </c>
      <c r="Q14" s="252">
        <v>56610.12</v>
      </c>
      <c r="R14" s="240" t="s">
        <v>1089</v>
      </c>
      <c r="V14" s="248">
        <f t="shared" si="0"/>
        <v>0</v>
      </c>
      <c r="W14" s="248">
        <f t="shared" si="1"/>
        <v>33727.32</v>
      </c>
      <c r="X14" s="248">
        <f t="shared" si="2"/>
        <v>0</v>
      </c>
      <c r="Y14" s="248">
        <f t="shared" si="3"/>
        <v>33727.32</v>
      </c>
    </row>
    <row r="15" spans="1:25" ht="15" customHeight="1" x14ac:dyDescent="0.25">
      <c r="A15" s="253"/>
      <c r="B15" s="254"/>
      <c r="C15" s="324" t="s">
        <v>1052</v>
      </c>
      <c r="D15" s="324"/>
      <c r="E15" s="324"/>
      <c r="F15" s="255"/>
      <c r="G15" s="255"/>
      <c r="H15" s="256">
        <v>-20421.43</v>
      </c>
      <c r="I15" s="256">
        <v>0</v>
      </c>
      <c r="J15" s="256">
        <v>0</v>
      </c>
      <c r="K15" s="256">
        <v>0</v>
      </c>
      <c r="L15" s="256">
        <v>0</v>
      </c>
      <c r="M15" s="256">
        <v>0</v>
      </c>
      <c r="N15" s="325">
        <v>0</v>
      </c>
      <c r="O15" s="325"/>
      <c r="P15" s="256">
        <v>10410.4</v>
      </c>
      <c r="Q15" s="256">
        <v>30831.83</v>
      </c>
      <c r="R15" s="240" t="s">
        <v>1089</v>
      </c>
      <c r="V15" s="248">
        <f>IF(V$8=$C15,SUM($P15-$Q15),0)</f>
        <v>-20421.43</v>
      </c>
      <c r="W15" s="248">
        <f t="shared" si="1"/>
        <v>0</v>
      </c>
      <c r="X15" s="248">
        <f t="shared" si="2"/>
        <v>0</v>
      </c>
      <c r="Y15" s="248">
        <f t="shared" si="3"/>
        <v>-20421.43</v>
      </c>
    </row>
    <row r="16" spans="1:25" ht="15" customHeight="1" x14ac:dyDescent="0.25">
      <c r="A16" s="245" t="s">
        <v>1287</v>
      </c>
      <c r="B16" s="246" t="str">
        <f>C16</f>
        <v>г.Одинцово (Архив), Кутузовская ул., 72А</v>
      </c>
      <c r="C16" s="329" t="s">
        <v>1090</v>
      </c>
      <c r="D16" s="329"/>
      <c r="E16" s="329"/>
      <c r="F16" s="246" t="s">
        <v>234</v>
      </c>
      <c r="G16" s="246" t="s">
        <v>234</v>
      </c>
      <c r="H16" s="247">
        <v>31573.55</v>
      </c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330">
        <v>0</v>
      </c>
      <c r="O16" s="330"/>
      <c r="P16" s="247">
        <v>79029.22</v>
      </c>
      <c r="Q16" s="247">
        <v>47455.67</v>
      </c>
      <c r="R16" s="240" t="s">
        <v>1090</v>
      </c>
      <c r="V16" s="248">
        <f t="shared" ref="V16:V79" si="4">IF(V$8=$C16,SUM($P16-$Q16),0)</f>
        <v>0</v>
      </c>
      <c r="W16" s="248">
        <f t="shared" si="1"/>
        <v>0</v>
      </c>
      <c r="X16" s="248">
        <f t="shared" si="2"/>
        <v>0</v>
      </c>
      <c r="Y16" s="248">
        <f t="shared" si="3"/>
        <v>0</v>
      </c>
    </row>
    <row r="17" spans="1:25" ht="15" customHeight="1" x14ac:dyDescent="0.25">
      <c r="A17" s="250"/>
      <c r="B17" s="251"/>
      <c r="C17" s="322" t="s">
        <v>1052</v>
      </c>
      <c r="D17" s="322"/>
      <c r="E17" s="322"/>
      <c r="H17" s="252">
        <v>-2219.09</v>
      </c>
      <c r="I17" s="252">
        <v>0</v>
      </c>
      <c r="J17" s="252">
        <v>0</v>
      </c>
      <c r="K17" s="252">
        <v>0</v>
      </c>
      <c r="L17" s="252">
        <v>0</v>
      </c>
      <c r="M17" s="252">
        <v>0</v>
      </c>
      <c r="N17" s="323">
        <v>0</v>
      </c>
      <c r="O17" s="323"/>
      <c r="P17" s="252">
        <v>0</v>
      </c>
      <c r="Q17" s="252">
        <v>2219.09</v>
      </c>
      <c r="R17" s="240" t="s">
        <v>1090</v>
      </c>
      <c r="V17" s="248">
        <f t="shared" si="4"/>
        <v>-2219.09</v>
      </c>
      <c r="W17" s="248">
        <f t="shared" si="1"/>
        <v>0</v>
      </c>
      <c r="X17" s="248">
        <f t="shared" si="2"/>
        <v>0</v>
      </c>
      <c r="Y17" s="248">
        <f t="shared" si="3"/>
        <v>-2219.09</v>
      </c>
    </row>
    <row r="18" spans="1:25" ht="15" customHeight="1" x14ac:dyDescent="0.25">
      <c r="A18" s="250"/>
      <c r="B18" s="251"/>
      <c r="C18" s="322" t="s">
        <v>1283</v>
      </c>
      <c r="D18" s="322"/>
      <c r="E18" s="322"/>
      <c r="H18" s="252">
        <v>36621.300000000003</v>
      </c>
      <c r="I18" s="252">
        <v>0</v>
      </c>
      <c r="J18" s="252">
        <v>0</v>
      </c>
      <c r="K18" s="252">
        <v>0</v>
      </c>
      <c r="L18" s="252">
        <v>0</v>
      </c>
      <c r="M18" s="252">
        <v>0</v>
      </c>
      <c r="N18" s="323">
        <v>0</v>
      </c>
      <c r="O18" s="323"/>
      <c r="P18" s="252">
        <v>77688.850000000006</v>
      </c>
      <c r="Q18" s="252">
        <v>41067.550000000003</v>
      </c>
      <c r="R18" s="240" t="s">
        <v>1090</v>
      </c>
      <c r="V18" s="248">
        <f t="shared" si="4"/>
        <v>0</v>
      </c>
      <c r="W18" s="248">
        <f t="shared" si="1"/>
        <v>12207.1</v>
      </c>
      <c r="X18" s="248">
        <f t="shared" si="2"/>
        <v>0</v>
      </c>
      <c r="Y18" s="248">
        <f t="shared" si="3"/>
        <v>12207.1</v>
      </c>
    </row>
    <row r="19" spans="1:25" ht="15" customHeight="1" x14ac:dyDescent="0.25">
      <c r="A19" s="250"/>
      <c r="B19" s="251"/>
      <c r="C19" s="322" t="s">
        <v>1054</v>
      </c>
      <c r="D19" s="322"/>
      <c r="E19" s="322"/>
      <c r="H19" s="252">
        <v>-3.61</v>
      </c>
      <c r="I19" s="252">
        <v>0</v>
      </c>
      <c r="J19" s="252">
        <v>0</v>
      </c>
      <c r="K19" s="252">
        <v>0</v>
      </c>
      <c r="L19" s="252">
        <v>0</v>
      </c>
      <c r="M19" s="252">
        <v>0</v>
      </c>
      <c r="N19" s="323">
        <v>0</v>
      </c>
      <c r="O19" s="323"/>
      <c r="P19" s="252">
        <v>0</v>
      </c>
      <c r="Q19" s="252">
        <v>3.61</v>
      </c>
      <c r="R19" s="240" t="s">
        <v>1090</v>
      </c>
      <c r="V19" s="248">
        <f t="shared" si="4"/>
        <v>0</v>
      </c>
      <c r="W19" s="248">
        <f t="shared" si="1"/>
        <v>0</v>
      </c>
      <c r="X19" s="248">
        <f t="shared" si="2"/>
        <v>0</v>
      </c>
      <c r="Y19" s="248">
        <f t="shared" si="3"/>
        <v>0</v>
      </c>
    </row>
    <row r="20" spans="1:25" ht="15" customHeight="1" x14ac:dyDescent="0.25">
      <c r="A20" s="250"/>
      <c r="B20" s="251"/>
      <c r="C20" s="322" t="s">
        <v>399</v>
      </c>
      <c r="D20" s="322"/>
      <c r="E20" s="322"/>
      <c r="H20" s="252">
        <v>-856.16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323">
        <v>0</v>
      </c>
      <c r="O20" s="323"/>
      <c r="P20" s="252">
        <v>221.06</v>
      </c>
      <c r="Q20" s="252">
        <v>1077.22</v>
      </c>
      <c r="R20" s="240" t="s">
        <v>1090</v>
      </c>
      <c r="V20" s="248">
        <f t="shared" si="4"/>
        <v>0</v>
      </c>
      <c r="W20" s="248">
        <f t="shared" si="1"/>
        <v>0</v>
      </c>
      <c r="X20" s="248">
        <f t="shared" si="2"/>
        <v>0</v>
      </c>
      <c r="Y20" s="248">
        <f t="shared" si="3"/>
        <v>0</v>
      </c>
    </row>
    <row r="21" spans="1:25" ht="15" customHeight="1" x14ac:dyDescent="0.25">
      <c r="A21" s="250"/>
      <c r="B21" s="251"/>
      <c r="C21" s="322" t="s">
        <v>1056</v>
      </c>
      <c r="D21" s="322"/>
      <c r="E21" s="322"/>
      <c r="H21" s="252">
        <v>-5.8</v>
      </c>
      <c r="I21" s="252">
        <v>0</v>
      </c>
      <c r="J21" s="252">
        <v>0</v>
      </c>
      <c r="K21" s="252">
        <v>0</v>
      </c>
      <c r="L21" s="252">
        <v>0</v>
      </c>
      <c r="M21" s="252">
        <v>0</v>
      </c>
      <c r="N21" s="323">
        <v>0</v>
      </c>
      <c r="O21" s="323"/>
      <c r="P21" s="252">
        <v>0</v>
      </c>
      <c r="Q21" s="252">
        <v>5.8</v>
      </c>
      <c r="R21" s="240" t="s">
        <v>1090</v>
      </c>
      <c r="V21" s="248">
        <f t="shared" si="4"/>
        <v>0</v>
      </c>
      <c r="W21" s="248">
        <f t="shared" si="1"/>
        <v>0</v>
      </c>
      <c r="X21" s="248">
        <f t="shared" si="2"/>
        <v>0</v>
      </c>
      <c r="Y21" s="248">
        <f t="shared" si="3"/>
        <v>0</v>
      </c>
    </row>
    <row r="22" spans="1:25" ht="15" customHeight="1" x14ac:dyDescent="0.25">
      <c r="A22" s="250"/>
      <c r="B22" s="251"/>
      <c r="C22" s="322" t="s">
        <v>1055</v>
      </c>
      <c r="D22" s="322"/>
      <c r="E22" s="322"/>
      <c r="H22" s="252">
        <v>-1.92</v>
      </c>
      <c r="I22" s="252">
        <v>0</v>
      </c>
      <c r="J22" s="252">
        <v>0</v>
      </c>
      <c r="K22" s="252">
        <v>0</v>
      </c>
      <c r="L22" s="252">
        <v>0</v>
      </c>
      <c r="M22" s="252">
        <v>0</v>
      </c>
      <c r="N22" s="323">
        <v>0</v>
      </c>
      <c r="O22" s="323"/>
      <c r="P22" s="252">
        <v>0</v>
      </c>
      <c r="Q22" s="252">
        <v>1.92</v>
      </c>
      <c r="R22" s="240" t="s">
        <v>1090</v>
      </c>
      <c r="V22" s="248">
        <f t="shared" si="4"/>
        <v>0</v>
      </c>
      <c r="W22" s="248">
        <f t="shared" si="1"/>
        <v>0</v>
      </c>
      <c r="X22" s="248">
        <f t="shared" si="2"/>
        <v>0</v>
      </c>
      <c r="Y22" s="248">
        <f t="shared" si="3"/>
        <v>0</v>
      </c>
    </row>
    <row r="23" spans="1:25" ht="15" customHeight="1" x14ac:dyDescent="0.25">
      <c r="A23" s="250"/>
      <c r="B23" s="251"/>
      <c r="C23" s="322" t="s">
        <v>392</v>
      </c>
      <c r="D23" s="322"/>
      <c r="E23" s="322"/>
      <c r="H23" s="252">
        <v>-1711.94</v>
      </c>
      <c r="I23" s="252">
        <v>0</v>
      </c>
      <c r="J23" s="252">
        <v>0</v>
      </c>
      <c r="K23" s="252">
        <v>0</v>
      </c>
      <c r="L23" s="252">
        <v>0</v>
      </c>
      <c r="M23" s="252">
        <v>0</v>
      </c>
      <c r="N23" s="323">
        <v>0</v>
      </c>
      <c r="O23" s="323"/>
      <c r="P23" s="252">
        <v>389.76</v>
      </c>
      <c r="Q23" s="252">
        <v>2101.6999999999998</v>
      </c>
      <c r="R23" s="240" t="s">
        <v>1090</v>
      </c>
      <c r="V23" s="248">
        <f t="shared" si="4"/>
        <v>0</v>
      </c>
      <c r="W23" s="248">
        <f t="shared" si="1"/>
        <v>0</v>
      </c>
      <c r="X23" s="248">
        <f t="shared" si="2"/>
        <v>0</v>
      </c>
      <c r="Y23" s="248">
        <f t="shared" si="3"/>
        <v>0</v>
      </c>
    </row>
    <row r="24" spans="1:25" ht="15" customHeight="1" x14ac:dyDescent="0.25">
      <c r="A24" s="250"/>
      <c r="B24" s="251"/>
      <c r="C24" s="322" t="s">
        <v>1288</v>
      </c>
      <c r="D24" s="322"/>
      <c r="E24" s="322"/>
      <c r="H24" s="252">
        <v>569.48</v>
      </c>
      <c r="I24" s="252">
        <v>0</v>
      </c>
      <c r="J24" s="252">
        <v>0</v>
      </c>
      <c r="K24" s="252">
        <v>0</v>
      </c>
      <c r="L24" s="252">
        <v>0</v>
      </c>
      <c r="M24" s="252">
        <v>0</v>
      </c>
      <c r="N24" s="323">
        <v>0</v>
      </c>
      <c r="O24" s="323"/>
      <c r="P24" s="252">
        <v>569.48</v>
      </c>
      <c r="Q24" s="252">
        <v>0</v>
      </c>
      <c r="R24" s="240" t="s">
        <v>1090</v>
      </c>
      <c r="V24" s="248">
        <f t="shared" si="4"/>
        <v>0</v>
      </c>
      <c r="W24" s="248">
        <f t="shared" si="1"/>
        <v>0</v>
      </c>
      <c r="X24" s="248">
        <f t="shared" si="2"/>
        <v>0</v>
      </c>
      <c r="Y24" s="248">
        <f t="shared" si="3"/>
        <v>0</v>
      </c>
    </row>
    <row r="25" spans="1:25" ht="15" customHeight="1" x14ac:dyDescent="0.25">
      <c r="A25" s="253"/>
      <c r="B25" s="254"/>
      <c r="C25" s="324" t="s">
        <v>1286</v>
      </c>
      <c r="D25" s="324"/>
      <c r="E25" s="324"/>
      <c r="F25" s="255"/>
      <c r="G25" s="255"/>
      <c r="H25" s="256">
        <v>-818.71</v>
      </c>
      <c r="I25" s="256">
        <v>0</v>
      </c>
      <c r="J25" s="256">
        <v>0</v>
      </c>
      <c r="K25" s="256">
        <v>0</v>
      </c>
      <c r="L25" s="256">
        <v>0</v>
      </c>
      <c r="M25" s="256">
        <v>0</v>
      </c>
      <c r="N25" s="325">
        <v>0</v>
      </c>
      <c r="O25" s="325"/>
      <c r="P25" s="256">
        <v>160.07</v>
      </c>
      <c r="Q25" s="256">
        <v>978.78</v>
      </c>
      <c r="R25" s="240" t="s">
        <v>1090</v>
      </c>
      <c r="V25" s="248">
        <f t="shared" si="4"/>
        <v>0</v>
      </c>
      <c r="W25" s="248">
        <f t="shared" si="1"/>
        <v>0</v>
      </c>
      <c r="X25" s="248">
        <f t="shared" si="2"/>
        <v>0</v>
      </c>
      <c r="Y25" s="248">
        <f t="shared" si="3"/>
        <v>0</v>
      </c>
    </row>
    <row r="26" spans="1:25" ht="15" customHeight="1" x14ac:dyDescent="0.25">
      <c r="A26" s="245" t="s">
        <v>1289</v>
      </c>
      <c r="B26" s="246" t="str">
        <f>C26</f>
        <v>г.Одинцово (Архив), Кутузовская ул., 72Б</v>
      </c>
      <c r="C26" s="329" t="s">
        <v>1091</v>
      </c>
      <c r="D26" s="329"/>
      <c r="E26" s="329"/>
      <c r="F26" s="246" t="s">
        <v>234</v>
      </c>
      <c r="G26" s="246" t="s">
        <v>234</v>
      </c>
      <c r="H26" s="247">
        <v>30895.78</v>
      </c>
      <c r="I26" s="247">
        <v>0</v>
      </c>
      <c r="J26" s="247">
        <v>0</v>
      </c>
      <c r="K26" s="247">
        <v>0</v>
      </c>
      <c r="L26" s="247">
        <v>0</v>
      </c>
      <c r="M26" s="247">
        <v>0</v>
      </c>
      <c r="N26" s="330">
        <v>0</v>
      </c>
      <c r="O26" s="330"/>
      <c r="P26" s="247">
        <v>83727.429999999993</v>
      </c>
      <c r="Q26" s="247">
        <v>52831.65</v>
      </c>
      <c r="R26" s="240" t="s">
        <v>1091</v>
      </c>
      <c r="V26" s="248">
        <f t="shared" si="4"/>
        <v>0</v>
      </c>
      <c r="W26" s="248">
        <f t="shared" si="1"/>
        <v>0</v>
      </c>
      <c r="X26" s="248">
        <f t="shared" si="2"/>
        <v>0</v>
      </c>
      <c r="Y26" s="248">
        <f t="shared" si="3"/>
        <v>0</v>
      </c>
    </row>
    <row r="27" spans="1:25" ht="15" customHeight="1" x14ac:dyDescent="0.25">
      <c r="A27" s="250"/>
      <c r="B27" s="251"/>
      <c r="C27" s="322" t="s">
        <v>1052</v>
      </c>
      <c r="D27" s="322"/>
      <c r="E27" s="322"/>
      <c r="H27" s="252">
        <v>-13159.14</v>
      </c>
      <c r="I27" s="252">
        <v>0</v>
      </c>
      <c r="J27" s="252">
        <v>0</v>
      </c>
      <c r="K27" s="252">
        <v>0</v>
      </c>
      <c r="L27" s="252">
        <v>0</v>
      </c>
      <c r="M27" s="252">
        <v>0</v>
      </c>
      <c r="N27" s="323">
        <v>0</v>
      </c>
      <c r="O27" s="323"/>
      <c r="P27" s="252">
        <v>0</v>
      </c>
      <c r="Q27" s="252">
        <v>13159.14</v>
      </c>
      <c r="R27" s="240" t="s">
        <v>1091</v>
      </c>
      <c r="V27" s="248">
        <f t="shared" si="4"/>
        <v>-13159.14</v>
      </c>
      <c r="W27" s="248">
        <f t="shared" si="1"/>
        <v>0</v>
      </c>
      <c r="X27" s="248">
        <f t="shared" si="2"/>
        <v>0</v>
      </c>
      <c r="Y27" s="248">
        <f t="shared" si="3"/>
        <v>-13159.14</v>
      </c>
    </row>
    <row r="28" spans="1:25" ht="15" customHeight="1" x14ac:dyDescent="0.25">
      <c r="A28" s="250"/>
      <c r="B28" s="251"/>
      <c r="C28" s="322" t="s">
        <v>1283</v>
      </c>
      <c r="D28" s="322"/>
      <c r="E28" s="322"/>
      <c r="H28" s="252">
        <v>64587.72</v>
      </c>
      <c r="I28" s="252">
        <v>0</v>
      </c>
      <c r="J28" s="252">
        <v>0</v>
      </c>
      <c r="K28" s="252">
        <v>0</v>
      </c>
      <c r="L28" s="252">
        <v>0</v>
      </c>
      <c r="M28" s="252">
        <v>0</v>
      </c>
      <c r="N28" s="323">
        <v>0</v>
      </c>
      <c r="O28" s="323"/>
      <c r="P28" s="252">
        <v>82238.149999999994</v>
      </c>
      <c r="Q28" s="252">
        <v>17650.43</v>
      </c>
      <c r="R28" s="240" t="s">
        <v>1091</v>
      </c>
      <c r="V28" s="248">
        <f t="shared" si="4"/>
        <v>0</v>
      </c>
      <c r="W28" s="248">
        <f t="shared" si="1"/>
        <v>21529.239999999998</v>
      </c>
      <c r="X28" s="248">
        <f t="shared" si="2"/>
        <v>0</v>
      </c>
      <c r="Y28" s="248">
        <f t="shared" si="3"/>
        <v>21529.239999999998</v>
      </c>
    </row>
    <row r="29" spans="1:25" ht="15" customHeight="1" x14ac:dyDescent="0.25">
      <c r="A29" s="250"/>
      <c r="B29" s="251"/>
      <c r="C29" s="322" t="s">
        <v>399</v>
      </c>
      <c r="D29" s="322"/>
      <c r="E29" s="322"/>
      <c r="H29" s="252">
        <v>-3623.96</v>
      </c>
      <c r="I29" s="252">
        <v>0</v>
      </c>
      <c r="J29" s="252">
        <v>0</v>
      </c>
      <c r="K29" s="252">
        <v>0</v>
      </c>
      <c r="L29" s="252">
        <v>0</v>
      </c>
      <c r="M29" s="252">
        <v>0</v>
      </c>
      <c r="N29" s="323">
        <v>0</v>
      </c>
      <c r="O29" s="323"/>
      <c r="P29" s="252">
        <v>245.62</v>
      </c>
      <c r="Q29" s="252">
        <v>3869.58</v>
      </c>
      <c r="R29" s="240" t="s">
        <v>1091</v>
      </c>
      <c r="V29" s="248">
        <f t="shared" si="4"/>
        <v>0</v>
      </c>
      <c r="W29" s="248">
        <f t="shared" si="1"/>
        <v>0</v>
      </c>
      <c r="X29" s="248">
        <f t="shared" si="2"/>
        <v>0</v>
      </c>
      <c r="Y29" s="248">
        <f t="shared" si="3"/>
        <v>0</v>
      </c>
    </row>
    <row r="30" spans="1:25" ht="15" customHeight="1" x14ac:dyDescent="0.25">
      <c r="A30" s="250"/>
      <c r="B30" s="251"/>
      <c r="C30" s="322" t="s">
        <v>393</v>
      </c>
      <c r="D30" s="322"/>
      <c r="E30" s="322"/>
      <c r="H30" s="252">
        <v>-1904.67</v>
      </c>
      <c r="I30" s="252">
        <v>0</v>
      </c>
      <c r="J30" s="252">
        <v>0</v>
      </c>
      <c r="K30" s="252">
        <v>0</v>
      </c>
      <c r="L30" s="252">
        <v>0</v>
      </c>
      <c r="M30" s="252">
        <v>0</v>
      </c>
      <c r="N30" s="323">
        <v>0</v>
      </c>
      <c r="O30" s="323"/>
      <c r="P30" s="252">
        <v>0</v>
      </c>
      <c r="Q30" s="252">
        <v>1904.67</v>
      </c>
      <c r="R30" s="240" t="s">
        <v>1091</v>
      </c>
      <c r="V30" s="248">
        <f t="shared" si="4"/>
        <v>0</v>
      </c>
      <c r="W30" s="248">
        <f t="shared" si="1"/>
        <v>0</v>
      </c>
      <c r="X30" s="248">
        <f t="shared" si="2"/>
        <v>0</v>
      </c>
      <c r="Y30" s="248">
        <f t="shared" si="3"/>
        <v>0</v>
      </c>
    </row>
    <row r="31" spans="1:25" ht="15" customHeight="1" x14ac:dyDescent="0.25">
      <c r="A31" s="250"/>
      <c r="B31" s="251"/>
      <c r="C31" s="322" t="s">
        <v>1054</v>
      </c>
      <c r="D31" s="322"/>
      <c r="E31" s="322"/>
      <c r="H31" s="252">
        <v>-4.3099999999999996</v>
      </c>
      <c r="I31" s="252">
        <v>0</v>
      </c>
      <c r="J31" s="252">
        <v>0</v>
      </c>
      <c r="K31" s="252">
        <v>0</v>
      </c>
      <c r="L31" s="252">
        <v>0</v>
      </c>
      <c r="M31" s="252">
        <v>0</v>
      </c>
      <c r="N31" s="323">
        <v>0</v>
      </c>
      <c r="O31" s="323"/>
      <c r="P31" s="252">
        <v>0</v>
      </c>
      <c r="Q31" s="252">
        <v>4.3099999999999996</v>
      </c>
      <c r="R31" s="240" t="s">
        <v>1091</v>
      </c>
      <c r="V31" s="248">
        <f t="shared" si="4"/>
        <v>0</v>
      </c>
      <c r="W31" s="248">
        <f t="shared" si="1"/>
        <v>0</v>
      </c>
      <c r="X31" s="248">
        <f t="shared" si="2"/>
        <v>0</v>
      </c>
      <c r="Y31" s="248">
        <f t="shared" si="3"/>
        <v>0</v>
      </c>
    </row>
    <row r="32" spans="1:25" ht="15" customHeight="1" x14ac:dyDescent="0.25">
      <c r="A32" s="250"/>
      <c r="B32" s="251"/>
      <c r="C32" s="322" t="s">
        <v>1055</v>
      </c>
      <c r="D32" s="322"/>
      <c r="E32" s="322"/>
      <c r="H32" s="252">
        <v>-2.2799999999999998</v>
      </c>
      <c r="I32" s="252">
        <v>0</v>
      </c>
      <c r="J32" s="252">
        <v>0</v>
      </c>
      <c r="K32" s="252">
        <v>0</v>
      </c>
      <c r="L32" s="252">
        <v>0</v>
      </c>
      <c r="M32" s="252">
        <v>0</v>
      </c>
      <c r="N32" s="323">
        <v>0</v>
      </c>
      <c r="O32" s="323"/>
      <c r="P32" s="252">
        <v>0</v>
      </c>
      <c r="Q32" s="252">
        <v>2.2799999999999998</v>
      </c>
      <c r="R32" s="240" t="s">
        <v>1091</v>
      </c>
      <c r="V32" s="248">
        <f t="shared" si="4"/>
        <v>0</v>
      </c>
      <c r="W32" s="248">
        <f t="shared" si="1"/>
        <v>0</v>
      </c>
      <c r="X32" s="248">
        <f t="shared" si="2"/>
        <v>0</v>
      </c>
      <c r="Y32" s="248">
        <f t="shared" si="3"/>
        <v>0</v>
      </c>
    </row>
    <row r="33" spans="1:25" ht="15" customHeight="1" x14ac:dyDescent="0.25">
      <c r="A33" s="250"/>
      <c r="B33" s="251"/>
      <c r="C33" s="322" t="s">
        <v>392</v>
      </c>
      <c r="D33" s="322"/>
      <c r="E33" s="322"/>
      <c r="H33" s="252">
        <v>-6389.51</v>
      </c>
      <c r="I33" s="252">
        <v>0</v>
      </c>
      <c r="J33" s="252">
        <v>0</v>
      </c>
      <c r="K33" s="252">
        <v>0</v>
      </c>
      <c r="L33" s="252">
        <v>0</v>
      </c>
      <c r="M33" s="252">
        <v>0</v>
      </c>
      <c r="N33" s="323">
        <v>0</v>
      </c>
      <c r="O33" s="323"/>
      <c r="P33" s="252">
        <v>433.04</v>
      </c>
      <c r="Q33" s="252">
        <v>6822.55</v>
      </c>
      <c r="R33" s="240" t="s">
        <v>1091</v>
      </c>
      <c r="V33" s="248">
        <f t="shared" si="4"/>
        <v>0</v>
      </c>
      <c r="W33" s="248">
        <f t="shared" si="1"/>
        <v>0</v>
      </c>
      <c r="X33" s="248">
        <f t="shared" si="2"/>
        <v>0</v>
      </c>
      <c r="Y33" s="248">
        <f t="shared" si="3"/>
        <v>0</v>
      </c>
    </row>
    <row r="34" spans="1:25" ht="15" customHeight="1" x14ac:dyDescent="0.25">
      <c r="A34" s="250"/>
      <c r="B34" s="251"/>
      <c r="C34" s="322" t="s">
        <v>1286</v>
      </c>
      <c r="D34" s="322"/>
      <c r="E34" s="322"/>
      <c r="H34" s="252">
        <v>-2624.31</v>
      </c>
      <c r="I34" s="252">
        <v>0</v>
      </c>
      <c r="J34" s="252">
        <v>0</v>
      </c>
      <c r="K34" s="252">
        <v>0</v>
      </c>
      <c r="L34" s="252">
        <v>0</v>
      </c>
      <c r="M34" s="252">
        <v>0</v>
      </c>
      <c r="N34" s="323">
        <v>0</v>
      </c>
      <c r="O34" s="323"/>
      <c r="P34" s="252">
        <v>177.86</v>
      </c>
      <c r="Q34" s="252">
        <v>2802.17</v>
      </c>
      <c r="R34" s="240" t="s">
        <v>1091</v>
      </c>
      <c r="V34" s="248">
        <f t="shared" si="4"/>
        <v>0</v>
      </c>
      <c r="W34" s="248">
        <f t="shared" si="1"/>
        <v>0</v>
      </c>
      <c r="X34" s="248">
        <f t="shared" si="2"/>
        <v>0</v>
      </c>
      <c r="Y34" s="248">
        <f t="shared" si="3"/>
        <v>0</v>
      </c>
    </row>
    <row r="35" spans="1:25" ht="15" customHeight="1" x14ac:dyDescent="0.25">
      <c r="A35" s="250"/>
      <c r="B35" s="251"/>
      <c r="C35" s="322" t="s">
        <v>1056</v>
      </c>
      <c r="D35" s="322"/>
      <c r="E35" s="322"/>
      <c r="H35" s="252">
        <v>-12.37</v>
      </c>
      <c r="I35" s="252">
        <v>0</v>
      </c>
      <c r="J35" s="252">
        <v>0</v>
      </c>
      <c r="K35" s="252">
        <v>0</v>
      </c>
      <c r="L35" s="252">
        <v>0</v>
      </c>
      <c r="M35" s="252">
        <v>0</v>
      </c>
      <c r="N35" s="323">
        <v>0</v>
      </c>
      <c r="O35" s="323"/>
      <c r="P35" s="252">
        <v>0</v>
      </c>
      <c r="Q35" s="252">
        <v>12.37</v>
      </c>
      <c r="R35" s="240" t="s">
        <v>1091</v>
      </c>
      <c r="V35" s="248">
        <f t="shared" si="4"/>
        <v>0</v>
      </c>
      <c r="W35" s="248">
        <f t="shared" si="1"/>
        <v>0</v>
      </c>
      <c r="X35" s="248">
        <f t="shared" si="2"/>
        <v>0</v>
      </c>
      <c r="Y35" s="248">
        <f t="shared" si="3"/>
        <v>0</v>
      </c>
    </row>
    <row r="36" spans="1:25" ht="15" customHeight="1" x14ac:dyDescent="0.25">
      <c r="A36" s="253"/>
      <c r="B36" s="254"/>
      <c r="C36" s="324" t="s">
        <v>1288</v>
      </c>
      <c r="D36" s="324"/>
      <c r="E36" s="324"/>
      <c r="F36" s="255"/>
      <c r="G36" s="255"/>
      <c r="H36" s="256">
        <v>-5971.39</v>
      </c>
      <c r="I36" s="256">
        <v>0</v>
      </c>
      <c r="J36" s="256">
        <v>0</v>
      </c>
      <c r="K36" s="256">
        <v>0</v>
      </c>
      <c r="L36" s="256">
        <v>0</v>
      </c>
      <c r="M36" s="256">
        <v>0</v>
      </c>
      <c r="N36" s="325">
        <v>0</v>
      </c>
      <c r="O36" s="325"/>
      <c r="P36" s="256">
        <v>632.76</v>
      </c>
      <c r="Q36" s="256">
        <v>6604.15</v>
      </c>
      <c r="R36" s="240" t="s">
        <v>1091</v>
      </c>
      <c r="V36" s="248">
        <f t="shared" si="4"/>
        <v>0</v>
      </c>
      <c r="W36" s="248">
        <f t="shared" si="1"/>
        <v>0</v>
      </c>
      <c r="X36" s="248">
        <f t="shared" si="2"/>
        <v>0</v>
      </c>
      <c r="Y36" s="248">
        <f t="shared" si="3"/>
        <v>0</v>
      </c>
    </row>
    <row r="37" spans="1:25" ht="15" customHeight="1" x14ac:dyDescent="0.25">
      <c r="A37" s="245" t="s">
        <v>1290</v>
      </c>
      <c r="B37" s="246" t="str">
        <f>C37</f>
        <v>г.Одинцово (Архив), Кутузовская ул., 72В</v>
      </c>
      <c r="C37" s="329" t="s">
        <v>1092</v>
      </c>
      <c r="D37" s="329"/>
      <c r="E37" s="329"/>
      <c r="F37" s="246" t="s">
        <v>234</v>
      </c>
      <c r="G37" s="246" t="s">
        <v>234</v>
      </c>
      <c r="H37" s="247">
        <v>22831.65</v>
      </c>
      <c r="I37" s="247">
        <v>0</v>
      </c>
      <c r="J37" s="247">
        <v>0</v>
      </c>
      <c r="K37" s="247">
        <v>0</v>
      </c>
      <c r="L37" s="247">
        <v>0</v>
      </c>
      <c r="M37" s="247">
        <v>0</v>
      </c>
      <c r="N37" s="330">
        <v>0</v>
      </c>
      <c r="O37" s="330"/>
      <c r="P37" s="247">
        <v>88024.68</v>
      </c>
      <c r="Q37" s="247">
        <v>65193.03</v>
      </c>
      <c r="R37" s="240" t="s">
        <v>1092</v>
      </c>
      <c r="V37" s="248">
        <f t="shared" si="4"/>
        <v>0</v>
      </c>
      <c r="W37" s="248">
        <f t="shared" si="1"/>
        <v>0</v>
      </c>
      <c r="X37" s="248">
        <f t="shared" si="2"/>
        <v>0</v>
      </c>
      <c r="Y37" s="248">
        <f t="shared" si="3"/>
        <v>0</v>
      </c>
    </row>
    <row r="38" spans="1:25" ht="15" customHeight="1" x14ac:dyDescent="0.25">
      <c r="A38" s="250"/>
      <c r="B38" s="251"/>
      <c r="C38" s="322" t="s">
        <v>399</v>
      </c>
      <c r="D38" s="322"/>
      <c r="E38" s="322"/>
      <c r="H38" s="252">
        <v>-1411.46</v>
      </c>
      <c r="I38" s="252">
        <v>0</v>
      </c>
      <c r="J38" s="252">
        <v>0</v>
      </c>
      <c r="K38" s="252">
        <v>0</v>
      </c>
      <c r="L38" s="252">
        <v>0</v>
      </c>
      <c r="M38" s="252">
        <v>0</v>
      </c>
      <c r="N38" s="323">
        <v>0</v>
      </c>
      <c r="O38" s="323"/>
      <c r="P38" s="252">
        <v>0.02</v>
      </c>
      <c r="Q38" s="252">
        <v>1411.48</v>
      </c>
      <c r="R38" s="240" t="s">
        <v>1092</v>
      </c>
      <c r="V38" s="248">
        <f t="shared" si="4"/>
        <v>0</v>
      </c>
      <c r="W38" s="248">
        <f t="shared" si="1"/>
        <v>0</v>
      </c>
      <c r="X38" s="248">
        <f t="shared" si="2"/>
        <v>0</v>
      </c>
      <c r="Y38" s="248">
        <f t="shared" si="3"/>
        <v>0</v>
      </c>
    </row>
    <row r="39" spans="1:25" ht="15" customHeight="1" x14ac:dyDescent="0.25">
      <c r="A39" s="250"/>
      <c r="B39" s="251"/>
      <c r="C39" s="322" t="s">
        <v>1052</v>
      </c>
      <c r="D39" s="322"/>
      <c r="E39" s="322"/>
      <c r="H39" s="252">
        <v>-30770.62</v>
      </c>
      <c r="I39" s="252">
        <v>0</v>
      </c>
      <c r="J39" s="252">
        <v>0</v>
      </c>
      <c r="K39" s="252">
        <v>0</v>
      </c>
      <c r="L39" s="252">
        <v>0</v>
      </c>
      <c r="M39" s="252">
        <v>0</v>
      </c>
      <c r="N39" s="323">
        <v>0</v>
      </c>
      <c r="O39" s="323"/>
      <c r="P39" s="252">
        <v>5205.2</v>
      </c>
      <c r="Q39" s="252">
        <v>35975.82</v>
      </c>
      <c r="R39" s="240" t="s">
        <v>1092</v>
      </c>
      <c r="V39" s="248">
        <f t="shared" si="4"/>
        <v>-30770.62</v>
      </c>
      <c r="W39" s="248">
        <f t="shared" si="1"/>
        <v>0</v>
      </c>
      <c r="X39" s="248">
        <f t="shared" si="2"/>
        <v>0</v>
      </c>
      <c r="Y39" s="248">
        <f t="shared" si="3"/>
        <v>-30770.62</v>
      </c>
    </row>
    <row r="40" spans="1:25" ht="15" customHeight="1" x14ac:dyDescent="0.25">
      <c r="A40" s="250"/>
      <c r="B40" s="251"/>
      <c r="C40" s="322" t="s">
        <v>1054</v>
      </c>
      <c r="D40" s="322"/>
      <c r="E40" s="322"/>
      <c r="H40" s="252">
        <v>-0.14000000000000001</v>
      </c>
      <c r="I40" s="252">
        <v>0</v>
      </c>
      <c r="J40" s="252">
        <v>0</v>
      </c>
      <c r="K40" s="252">
        <v>0</v>
      </c>
      <c r="L40" s="252">
        <v>0</v>
      </c>
      <c r="M40" s="252">
        <v>0</v>
      </c>
      <c r="N40" s="323">
        <v>0</v>
      </c>
      <c r="O40" s="323"/>
      <c r="P40" s="252">
        <v>0</v>
      </c>
      <c r="Q40" s="252">
        <v>0.14000000000000001</v>
      </c>
      <c r="R40" s="240" t="s">
        <v>1092</v>
      </c>
      <c r="V40" s="248">
        <f t="shared" si="4"/>
        <v>0</v>
      </c>
      <c r="W40" s="248">
        <f t="shared" si="1"/>
        <v>0</v>
      </c>
      <c r="X40" s="248">
        <f t="shared" si="2"/>
        <v>0</v>
      </c>
      <c r="Y40" s="248">
        <f t="shared" si="3"/>
        <v>0</v>
      </c>
    </row>
    <row r="41" spans="1:25" ht="15" customHeight="1" x14ac:dyDescent="0.25">
      <c r="A41" s="250"/>
      <c r="B41" s="251"/>
      <c r="C41" s="322" t="s">
        <v>1282</v>
      </c>
      <c r="D41" s="322"/>
      <c r="E41" s="322"/>
      <c r="H41" s="252">
        <v>0.01</v>
      </c>
      <c r="I41" s="252">
        <v>0</v>
      </c>
      <c r="J41" s="252">
        <v>0</v>
      </c>
      <c r="K41" s="252">
        <v>0</v>
      </c>
      <c r="L41" s="252">
        <v>0</v>
      </c>
      <c r="M41" s="252">
        <v>0</v>
      </c>
      <c r="N41" s="323">
        <v>0</v>
      </c>
      <c r="O41" s="323"/>
      <c r="P41" s="252">
        <v>0.01</v>
      </c>
      <c r="Q41" s="252">
        <v>0</v>
      </c>
      <c r="R41" s="240" t="s">
        <v>1092</v>
      </c>
      <c r="V41" s="248">
        <f t="shared" si="4"/>
        <v>0</v>
      </c>
      <c r="W41" s="248">
        <f t="shared" si="1"/>
        <v>0</v>
      </c>
      <c r="X41" s="248">
        <f t="shared" si="2"/>
        <v>0</v>
      </c>
      <c r="Y41" s="248">
        <f t="shared" si="3"/>
        <v>0</v>
      </c>
    </row>
    <row r="42" spans="1:25" ht="15" customHeight="1" x14ac:dyDescent="0.25">
      <c r="A42" s="250"/>
      <c r="B42" s="251"/>
      <c r="C42" s="322" t="s">
        <v>1281</v>
      </c>
      <c r="D42" s="322"/>
      <c r="E42" s="322"/>
      <c r="H42" s="252">
        <v>0.01</v>
      </c>
      <c r="I42" s="252">
        <v>0</v>
      </c>
      <c r="J42" s="252">
        <v>0</v>
      </c>
      <c r="K42" s="252">
        <v>0</v>
      </c>
      <c r="L42" s="252">
        <v>0</v>
      </c>
      <c r="M42" s="252">
        <v>0</v>
      </c>
      <c r="N42" s="323">
        <v>0</v>
      </c>
      <c r="O42" s="323"/>
      <c r="P42" s="252">
        <v>0.01</v>
      </c>
      <c r="Q42" s="252">
        <v>0</v>
      </c>
      <c r="R42" s="240" t="s">
        <v>1092</v>
      </c>
      <c r="V42" s="248">
        <f t="shared" si="4"/>
        <v>0</v>
      </c>
      <c r="W42" s="248">
        <f t="shared" si="1"/>
        <v>0</v>
      </c>
      <c r="X42" s="248">
        <f t="shared" si="2"/>
        <v>0</v>
      </c>
      <c r="Y42" s="248">
        <f t="shared" si="3"/>
        <v>0</v>
      </c>
    </row>
    <row r="43" spans="1:25" ht="15" customHeight="1" x14ac:dyDescent="0.25">
      <c r="A43" s="250"/>
      <c r="B43" s="251"/>
      <c r="C43" s="322" t="s">
        <v>1283</v>
      </c>
      <c r="D43" s="322"/>
      <c r="E43" s="322"/>
      <c r="H43" s="252">
        <v>60861.73</v>
      </c>
      <c r="I43" s="252">
        <v>0</v>
      </c>
      <c r="J43" s="252">
        <v>0</v>
      </c>
      <c r="K43" s="252">
        <v>0</v>
      </c>
      <c r="L43" s="252">
        <v>0</v>
      </c>
      <c r="M43" s="252">
        <v>0</v>
      </c>
      <c r="N43" s="323">
        <v>0</v>
      </c>
      <c r="O43" s="323"/>
      <c r="P43" s="252">
        <v>82819.429999999993</v>
      </c>
      <c r="Q43" s="252">
        <v>21957.7</v>
      </c>
      <c r="R43" s="240" t="s">
        <v>1092</v>
      </c>
      <c r="V43" s="248">
        <f t="shared" si="4"/>
        <v>0</v>
      </c>
      <c r="W43" s="248">
        <f t="shared" si="1"/>
        <v>20287.243333333332</v>
      </c>
      <c r="X43" s="248">
        <f t="shared" si="2"/>
        <v>0</v>
      </c>
      <c r="Y43" s="248">
        <f t="shared" si="3"/>
        <v>20287.243333333332</v>
      </c>
    </row>
    <row r="44" spans="1:25" ht="15" customHeight="1" x14ac:dyDescent="0.25">
      <c r="A44" s="250"/>
      <c r="B44" s="251"/>
      <c r="C44" s="322" t="s">
        <v>1055</v>
      </c>
      <c r="D44" s="322"/>
      <c r="E44" s="322"/>
      <c r="H44" s="252">
        <v>-0.08</v>
      </c>
      <c r="I44" s="252">
        <v>0</v>
      </c>
      <c r="J44" s="252">
        <v>0</v>
      </c>
      <c r="K44" s="252">
        <v>0</v>
      </c>
      <c r="L44" s="252">
        <v>0</v>
      </c>
      <c r="M44" s="252">
        <v>0</v>
      </c>
      <c r="N44" s="323">
        <v>0</v>
      </c>
      <c r="O44" s="323"/>
      <c r="P44" s="252">
        <v>0</v>
      </c>
      <c r="Q44" s="252">
        <v>0.08</v>
      </c>
      <c r="R44" s="240" t="s">
        <v>1092</v>
      </c>
      <c r="V44" s="248">
        <f t="shared" si="4"/>
        <v>0</v>
      </c>
      <c r="W44" s="248">
        <f t="shared" si="1"/>
        <v>0</v>
      </c>
      <c r="X44" s="248">
        <f t="shared" si="2"/>
        <v>0</v>
      </c>
      <c r="Y44" s="248">
        <f t="shared" si="3"/>
        <v>0</v>
      </c>
    </row>
    <row r="45" spans="1:25" ht="15" customHeight="1" x14ac:dyDescent="0.25">
      <c r="A45" s="250"/>
      <c r="B45" s="251"/>
      <c r="C45" s="322" t="s">
        <v>392</v>
      </c>
      <c r="D45" s="322"/>
      <c r="E45" s="322"/>
      <c r="H45" s="252">
        <v>-2488.61</v>
      </c>
      <c r="I45" s="252">
        <v>0</v>
      </c>
      <c r="J45" s="252">
        <v>0</v>
      </c>
      <c r="K45" s="252">
        <v>0</v>
      </c>
      <c r="L45" s="252">
        <v>0</v>
      </c>
      <c r="M45" s="252">
        <v>0</v>
      </c>
      <c r="N45" s="323">
        <v>0</v>
      </c>
      <c r="O45" s="323"/>
      <c r="P45" s="252">
        <v>0.01</v>
      </c>
      <c r="Q45" s="252">
        <v>2488.62</v>
      </c>
      <c r="R45" s="240" t="s">
        <v>1092</v>
      </c>
      <c r="V45" s="248">
        <f t="shared" si="4"/>
        <v>0</v>
      </c>
      <c r="W45" s="248">
        <f t="shared" si="1"/>
        <v>0</v>
      </c>
      <c r="X45" s="248">
        <f t="shared" si="2"/>
        <v>0</v>
      </c>
      <c r="Y45" s="248">
        <f t="shared" si="3"/>
        <v>0</v>
      </c>
    </row>
    <row r="46" spans="1:25" ht="15" customHeight="1" x14ac:dyDescent="0.25">
      <c r="A46" s="250"/>
      <c r="B46" s="251"/>
      <c r="C46" s="322" t="s">
        <v>1286</v>
      </c>
      <c r="D46" s="322"/>
      <c r="E46" s="322"/>
      <c r="H46" s="252">
        <v>-1022.16</v>
      </c>
      <c r="I46" s="252">
        <v>0</v>
      </c>
      <c r="J46" s="252">
        <v>0</v>
      </c>
      <c r="K46" s="252">
        <v>0</v>
      </c>
      <c r="L46" s="252">
        <v>0</v>
      </c>
      <c r="M46" s="252">
        <v>0</v>
      </c>
      <c r="N46" s="323">
        <v>0</v>
      </c>
      <c r="O46" s="323"/>
      <c r="P46" s="252">
        <v>0</v>
      </c>
      <c r="Q46" s="252">
        <v>1022.16</v>
      </c>
      <c r="R46" s="240" t="s">
        <v>1092</v>
      </c>
      <c r="V46" s="248">
        <f t="shared" si="4"/>
        <v>0</v>
      </c>
      <c r="W46" s="248">
        <f t="shared" si="1"/>
        <v>0</v>
      </c>
      <c r="X46" s="248">
        <f t="shared" si="2"/>
        <v>0</v>
      </c>
      <c r="Y46" s="248">
        <f t="shared" si="3"/>
        <v>0</v>
      </c>
    </row>
    <row r="47" spans="1:25" ht="15" customHeight="1" x14ac:dyDescent="0.25">
      <c r="A47" s="250"/>
      <c r="B47" s="251"/>
      <c r="C47" s="322" t="s">
        <v>1056</v>
      </c>
      <c r="D47" s="322"/>
      <c r="E47" s="322"/>
      <c r="H47" s="252">
        <v>-22.56</v>
      </c>
      <c r="I47" s="252">
        <v>0</v>
      </c>
      <c r="J47" s="252">
        <v>0</v>
      </c>
      <c r="K47" s="252">
        <v>0</v>
      </c>
      <c r="L47" s="252">
        <v>0</v>
      </c>
      <c r="M47" s="252">
        <v>0</v>
      </c>
      <c r="N47" s="323">
        <v>0</v>
      </c>
      <c r="O47" s="323"/>
      <c r="P47" s="252">
        <v>0</v>
      </c>
      <c r="Q47" s="252">
        <v>22.56</v>
      </c>
      <c r="R47" s="240" t="s">
        <v>1092</v>
      </c>
      <c r="V47" s="248">
        <f t="shared" si="4"/>
        <v>0</v>
      </c>
      <c r="W47" s="248">
        <f t="shared" si="1"/>
        <v>0</v>
      </c>
      <c r="X47" s="248">
        <f t="shared" si="2"/>
        <v>0</v>
      </c>
      <c r="Y47" s="248">
        <f t="shared" si="3"/>
        <v>0</v>
      </c>
    </row>
    <row r="48" spans="1:25" ht="15" customHeight="1" x14ac:dyDescent="0.25">
      <c r="A48" s="253"/>
      <c r="B48" s="254"/>
      <c r="C48" s="324" t="s">
        <v>1288</v>
      </c>
      <c r="D48" s="324"/>
      <c r="E48" s="324"/>
      <c r="F48" s="255"/>
      <c r="G48" s="255"/>
      <c r="H48" s="256">
        <v>-2314.4699999999998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325">
        <v>0</v>
      </c>
      <c r="O48" s="325"/>
      <c r="P48" s="256">
        <v>0</v>
      </c>
      <c r="Q48" s="256">
        <v>2314.4699999999998</v>
      </c>
      <c r="R48" s="240" t="s">
        <v>1092</v>
      </c>
      <c r="V48" s="248">
        <f t="shared" si="4"/>
        <v>0</v>
      </c>
      <c r="W48" s="248">
        <f t="shared" si="1"/>
        <v>0</v>
      </c>
      <c r="X48" s="248">
        <f t="shared" si="2"/>
        <v>0</v>
      </c>
      <c r="Y48" s="248">
        <f t="shared" si="3"/>
        <v>0</v>
      </c>
    </row>
    <row r="49" spans="1:25" ht="15" customHeight="1" x14ac:dyDescent="0.25">
      <c r="A49" s="245" t="s">
        <v>1291</v>
      </c>
      <c r="B49" s="246" t="str">
        <f>C49</f>
        <v>г.Одинцово (Архив), Северная, 5 корп.3</v>
      </c>
      <c r="C49" s="329" t="s">
        <v>1148</v>
      </c>
      <c r="D49" s="329"/>
      <c r="E49" s="329"/>
      <c r="F49" s="246" t="s">
        <v>1292</v>
      </c>
      <c r="G49" s="246" t="s">
        <v>1293</v>
      </c>
      <c r="H49" s="247">
        <v>165427.01999999999</v>
      </c>
      <c r="I49" s="247">
        <v>0</v>
      </c>
      <c r="J49" s="247">
        <v>-165427.01999999999</v>
      </c>
      <c r="K49" s="247">
        <v>0</v>
      </c>
      <c r="L49" s="247">
        <v>0</v>
      </c>
      <c r="M49" s="247">
        <v>-165427.01999999999</v>
      </c>
      <c r="N49" s="330">
        <v>0</v>
      </c>
      <c r="O49" s="330"/>
      <c r="P49" s="247">
        <v>0</v>
      </c>
      <c r="Q49" s="247">
        <v>0</v>
      </c>
      <c r="R49" s="240" t="s">
        <v>1148</v>
      </c>
      <c r="V49" s="248">
        <f t="shared" si="4"/>
        <v>0</v>
      </c>
      <c r="W49" s="248">
        <f t="shared" si="1"/>
        <v>0</v>
      </c>
      <c r="X49" s="248">
        <f t="shared" si="2"/>
        <v>0</v>
      </c>
      <c r="Y49" s="248">
        <f t="shared" si="3"/>
        <v>0</v>
      </c>
    </row>
    <row r="50" spans="1:25" ht="15" customHeight="1" x14ac:dyDescent="0.25">
      <c r="A50" s="250"/>
      <c r="B50" s="251"/>
      <c r="C50" s="322" t="s">
        <v>399</v>
      </c>
      <c r="D50" s="322"/>
      <c r="E50" s="322"/>
      <c r="H50" s="252">
        <v>4351.16</v>
      </c>
      <c r="I50" s="252">
        <v>0</v>
      </c>
      <c r="J50" s="252">
        <v>-4351.16</v>
      </c>
      <c r="K50" s="252">
        <v>0</v>
      </c>
      <c r="L50" s="252">
        <v>0</v>
      </c>
      <c r="M50" s="252">
        <v>-4351.16</v>
      </c>
      <c r="N50" s="323">
        <v>0</v>
      </c>
      <c r="O50" s="323"/>
      <c r="P50" s="252">
        <v>0</v>
      </c>
      <c r="Q50" s="252">
        <v>0</v>
      </c>
      <c r="R50" s="240" t="s">
        <v>1148</v>
      </c>
      <c r="V50" s="248">
        <f t="shared" si="4"/>
        <v>0</v>
      </c>
      <c r="W50" s="248">
        <f t="shared" si="1"/>
        <v>0</v>
      </c>
      <c r="X50" s="248">
        <f t="shared" si="2"/>
        <v>0</v>
      </c>
      <c r="Y50" s="248">
        <f t="shared" si="3"/>
        <v>0</v>
      </c>
    </row>
    <row r="51" spans="1:25" ht="15" customHeight="1" x14ac:dyDescent="0.25">
      <c r="A51" s="250"/>
      <c r="B51" s="251"/>
      <c r="C51" s="322" t="s">
        <v>1294</v>
      </c>
      <c r="D51" s="322"/>
      <c r="E51" s="322"/>
      <c r="H51" s="252">
        <v>17117.79</v>
      </c>
      <c r="I51" s="252">
        <v>0</v>
      </c>
      <c r="J51" s="252">
        <v>-17117.79</v>
      </c>
      <c r="K51" s="252">
        <v>0</v>
      </c>
      <c r="L51" s="252">
        <v>0</v>
      </c>
      <c r="M51" s="252">
        <v>-17117.79</v>
      </c>
      <c r="N51" s="323">
        <v>0</v>
      </c>
      <c r="O51" s="323"/>
      <c r="P51" s="252">
        <v>0</v>
      </c>
      <c r="Q51" s="252">
        <v>0</v>
      </c>
      <c r="R51" s="240" t="s">
        <v>1148</v>
      </c>
      <c r="V51" s="248">
        <f t="shared" si="4"/>
        <v>0</v>
      </c>
      <c r="W51" s="248">
        <f t="shared" si="1"/>
        <v>0</v>
      </c>
      <c r="X51" s="248">
        <f t="shared" si="2"/>
        <v>0</v>
      </c>
      <c r="Y51" s="248">
        <f t="shared" si="3"/>
        <v>0</v>
      </c>
    </row>
    <row r="52" spans="1:25" ht="15" customHeight="1" x14ac:dyDescent="0.25">
      <c r="A52" s="250"/>
      <c r="B52" s="251"/>
      <c r="C52" s="322" t="s">
        <v>1295</v>
      </c>
      <c r="D52" s="322"/>
      <c r="E52" s="322"/>
      <c r="H52" s="252">
        <v>3.65</v>
      </c>
      <c r="I52" s="252">
        <v>0</v>
      </c>
      <c r="J52" s="252">
        <v>-3.65</v>
      </c>
      <c r="K52" s="252">
        <v>0</v>
      </c>
      <c r="L52" s="252">
        <v>0</v>
      </c>
      <c r="M52" s="252">
        <v>-3.65</v>
      </c>
      <c r="N52" s="323">
        <v>0</v>
      </c>
      <c r="O52" s="323"/>
      <c r="P52" s="252">
        <v>0</v>
      </c>
      <c r="Q52" s="252">
        <v>0</v>
      </c>
      <c r="R52" s="240" t="s">
        <v>1148</v>
      </c>
      <c r="V52" s="248">
        <f t="shared" si="4"/>
        <v>0</v>
      </c>
      <c r="W52" s="248">
        <f t="shared" si="1"/>
        <v>0</v>
      </c>
      <c r="X52" s="248">
        <f t="shared" si="2"/>
        <v>0</v>
      </c>
      <c r="Y52" s="248">
        <f t="shared" si="3"/>
        <v>0</v>
      </c>
    </row>
    <row r="53" spans="1:25" ht="15" customHeight="1" x14ac:dyDescent="0.25">
      <c r="A53" s="250"/>
      <c r="B53" s="251"/>
      <c r="C53" s="322" t="s">
        <v>393</v>
      </c>
      <c r="D53" s="322"/>
      <c r="E53" s="322"/>
      <c r="H53" s="252">
        <v>2362.48</v>
      </c>
      <c r="I53" s="252">
        <v>0</v>
      </c>
      <c r="J53" s="252">
        <v>-2362.48</v>
      </c>
      <c r="K53" s="252">
        <v>0</v>
      </c>
      <c r="L53" s="252">
        <v>0</v>
      </c>
      <c r="M53" s="252">
        <v>-2362.48</v>
      </c>
      <c r="N53" s="323">
        <v>0</v>
      </c>
      <c r="O53" s="323"/>
      <c r="P53" s="252">
        <v>0</v>
      </c>
      <c r="Q53" s="252">
        <v>0</v>
      </c>
      <c r="R53" s="240" t="s">
        <v>1148</v>
      </c>
      <c r="V53" s="248">
        <f t="shared" si="4"/>
        <v>0</v>
      </c>
      <c r="W53" s="248">
        <f t="shared" si="1"/>
        <v>0</v>
      </c>
      <c r="X53" s="248">
        <f t="shared" si="2"/>
        <v>0</v>
      </c>
      <c r="Y53" s="248">
        <f t="shared" si="3"/>
        <v>0</v>
      </c>
    </row>
    <row r="54" spans="1:25" ht="15" customHeight="1" x14ac:dyDescent="0.25">
      <c r="A54" s="250"/>
      <c r="B54" s="251"/>
      <c r="C54" s="322" t="s">
        <v>1053</v>
      </c>
      <c r="D54" s="322"/>
      <c r="E54" s="322"/>
      <c r="H54" s="252">
        <v>67418</v>
      </c>
      <c r="I54" s="252">
        <v>0</v>
      </c>
      <c r="J54" s="252">
        <v>-67418</v>
      </c>
      <c r="K54" s="252">
        <v>0</v>
      </c>
      <c r="L54" s="252">
        <v>0</v>
      </c>
      <c r="M54" s="252">
        <v>-67418</v>
      </c>
      <c r="N54" s="323">
        <v>0</v>
      </c>
      <c r="O54" s="323"/>
      <c r="P54" s="252">
        <v>0</v>
      </c>
      <c r="Q54" s="252">
        <v>0</v>
      </c>
      <c r="R54" s="240" t="s">
        <v>1148</v>
      </c>
      <c r="V54" s="248">
        <f t="shared" si="4"/>
        <v>0</v>
      </c>
      <c r="W54" s="248">
        <f t="shared" si="1"/>
        <v>0</v>
      </c>
      <c r="X54" s="248">
        <f t="shared" si="2"/>
        <v>0</v>
      </c>
      <c r="Y54" s="248">
        <f t="shared" si="3"/>
        <v>0</v>
      </c>
    </row>
    <row r="55" spans="1:25" ht="15" customHeight="1" x14ac:dyDescent="0.25">
      <c r="A55" s="250"/>
      <c r="B55" s="251"/>
      <c r="C55" s="322" t="s">
        <v>1286</v>
      </c>
      <c r="D55" s="322"/>
      <c r="E55" s="322"/>
      <c r="H55" s="252">
        <v>2527.39</v>
      </c>
      <c r="I55" s="252">
        <v>0</v>
      </c>
      <c r="J55" s="252">
        <v>-2527.39</v>
      </c>
      <c r="K55" s="252">
        <v>0</v>
      </c>
      <c r="L55" s="252">
        <v>0</v>
      </c>
      <c r="M55" s="252">
        <v>-2527.39</v>
      </c>
      <c r="N55" s="323">
        <v>0</v>
      </c>
      <c r="O55" s="323"/>
      <c r="P55" s="252">
        <v>0</v>
      </c>
      <c r="Q55" s="252">
        <v>0</v>
      </c>
      <c r="R55" s="240" t="s">
        <v>1148</v>
      </c>
      <c r="V55" s="248">
        <f t="shared" si="4"/>
        <v>0</v>
      </c>
      <c r="W55" s="248">
        <f t="shared" si="1"/>
        <v>0</v>
      </c>
      <c r="X55" s="248">
        <f t="shared" si="2"/>
        <v>0</v>
      </c>
      <c r="Y55" s="248">
        <f t="shared" si="3"/>
        <v>0</v>
      </c>
    </row>
    <row r="56" spans="1:25" ht="15" customHeight="1" x14ac:dyDescent="0.25">
      <c r="A56" s="250"/>
      <c r="B56" s="251"/>
      <c r="C56" s="322" t="s">
        <v>392</v>
      </c>
      <c r="D56" s="322"/>
      <c r="E56" s="322"/>
      <c r="H56" s="252">
        <v>7174.67</v>
      </c>
      <c r="I56" s="252">
        <v>0</v>
      </c>
      <c r="J56" s="252">
        <v>-7174.67</v>
      </c>
      <c r="K56" s="252">
        <v>0</v>
      </c>
      <c r="L56" s="252">
        <v>0</v>
      </c>
      <c r="M56" s="252">
        <v>-7174.67</v>
      </c>
      <c r="N56" s="323">
        <v>0</v>
      </c>
      <c r="O56" s="323"/>
      <c r="P56" s="252">
        <v>0</v>
      </c>
      <c r="Q56" s="252">
        <v>0</v>
      </c>
      <c r="R56" s="240" t="s">
        <v>1148</v>
      </c>
      <c r="V56" s="248">
        <f t="shared" si="4"/>
        <v>0</v>
      </c>
      <c r="W56" s="248">
        <f t="shared" si="1"/>
        <v>0</v>
      </c>
      <c r="X56" s="248">
        <f t="shared" si="2"/>
        <v>0</v>
      </c>
      <c r="Y56" s="248">
        <f t="shared" si="3"/>
        <v>0</v>
      </c>
    </row>
    <row r="57" spans="1:25" ht="15" customHeight="1" x14ac:dyDescent="0.25">
      <c r="A57" s="250"/>
      <c r="B57" s="251"/>
      <c r="C57" s="322" t="s">
        <v>1296</v>
      </c>
      <c r="D57" s="322"/>
      <c r="E57" s="322"/>
      <c r="H57" s="252">
        <v>54894.53</v>
      </c>
      <c r="I57" s="252">
        <v>0</v>
      </c>
      <c r="J57" s="252">
        <v>-54894.53</v>
      </c>
      <c r="K57" s="252">
        <v>0</v>
      </c>
      <c r="L57" s="252">
        <v>0</v>
      </c>
      <c r="M57" s="252">
        <v>-54894.53</v>
      </c>
      <c r="N57" s="323">
        <v>0</v>
      </c>
      <c r="O57" s="323"/>
      <c r="P57" s="252">
        <v>0</v>
      </c>
      <c r="Q57" s="252">
        <v>0</v>
      </c>
      <c r="R57" s="240" t="s">
        <v>1148</v>
      </c>
      <c r="V57" s="248">
        <f t="shared" si="4"/>
        <v>0</v>
      </c>
      <c r="W57" s="248">
        <f t="shared" si="1"/>
        <v>0</v>
      </c>
      <c r="X57" s="248">
        <f t="shared" si="2"/>
        <v>0</v>
      </c>
      <c r="Y57" s="248">
        <f t="shared" si="3"/>
        <v>0</v>
      </c>
    </row>
    <row r="58" spans="1:25" ht="15" customHeight="1" x14ac:dyDescent="0.25">
      <c r="A58" s="253"/>
      <c r="B58" s="254"/>
      <c r="C58" s="324" t="s">
        <v>1288</v>
      </c>
      <c r="D58" s="324"/>
      <c r="E58" s="324"/>
      <c r="F58" s="255"/>
      <c r="G58" s="255"/>
      <c r="H58" s="256">
        <v>9577.35</v>
      </c>
      <c r="I58" s="256">
        <v>0</v>
      </c>
      <c r="J58" s="256">
        <v>-9577.35</v>
      </c>
      <c r="K58" s="256">
        <v>0</v>
      </c>
      <c r="L58" s="256">
        <v>0</v>
      </c>
      <c r="M58" s="256">
        <v>-9577.35</v>
      </c>
      <c r="N58" s="325">
        <v>0</v>
      </c>
      <c r="O58" s="325"/>
      <c r="P58" s="256">
        <v>0</v>
      </c>
      <c r="Q58" s="256">
        <v>0</v>
      </c>
      <c r="R58" s="240" t="s">
        <v>1148</v>
      </c>
      <c r="V58" s="248">
        <f t="shared" si="4"/>
        <v>0</v>
      </c>
      <c r="W58" s="248">
        <f t="shared" si="1"/>
        <v>0</v>
      </c>
      <c r="X58" s="248">
        <f t="shared" si="2"/>
        <v>0</v>
      </c>
      <c r="Y58" s="248">
        <f t="shared" si="3"/>
        <v>0</v>
      </c>
    </row>
    <row r="59" spans="1:25" ht="15" customHeight="1" x14ac:dyDescent="0.25">
      <c r="A59" s="245" t="s">
        <v>1297</v>
      </c>
      <c r="B59" s="246" t="str">
        <f>C59</f>
        <v>г.Одинцово (Архив), Чистяковой ул., 40</v>
      </c>
      <c r="C59" s="329" t="s">
        <v>1158</v>
      </c>
      <c r="D59" s="329"/>
      <c r="E59" s="329"/>
      <c r="F59" s="246" t="s">
        <v>234</v>
      </c>
      <c r="G59" s="246" t="s">
        <v>234</v>
      </c>
      <c r="H59" s="247">
        <v>-25695.06</v>
      </c>
      <c r="I59" s="247">
        <v>0</v>
      </c>
      <c r="J59" s="247">
        <v>0</v>
      </c>
      <c r="K59" s="247">
        <v>0</v>
      </c>
      <c r="L59" s="247">
        <v>0</v>
      </c>
      <c r="M59" s="247">
        <v>0</v>
      </c>
      <c r="N59" s="330">
        <v>0</v>
      </c>
      <c r="O59" s="330"/>
      <c r="P59" s="247">
        <v>112364.38</v>
      </c>
      <c r="Q59" s="247">
        <v>138059.44</v>
      </c>
      <c r="R59" s="240" t="s">
        <v>1158</v>
      </c>
      <c r="V59" s="248">
        <f t="shared" si="4"/>
        <v>0</v>
      </c>
      <c r="W59" s="248">
        <f t="shared" si="1"/>
        <v>0</v>
      </c>
      <c r="X59" s="248">
        <f t="shared" si="2"/>
        <v>0</v>
      </c>
      <c r="Y59" s="248">
        <f t="shared" si="3"/>
        <v>0</v>
      </c>
    </row>
    <row r="60" spans="1:25" ht="15" customHeight="1" x14ac:dyDescent="0.25">
      <c r="A60" s="250"/>
      <c r="B60" s="251"/>
      <c r="C60" s="322" t="s">
        <v>1054</v>
      </c>
      <c r="D60" s="322"/>
      <c r="E60" s="322"/>
      <c r="H60" s="252">
        <v>-0.17</v>
      </c>
      <c r="I60" s="252">
        <v>0</v>
      </c>
      <c r="J60" s="252">
        <v>0</v>
      </c>
      <c r="K60" s="252">
        <v>0</v>
      </c>
      <c r="L60" s="252">
        <v>0</v>
      </c>
      <c r="M60" s="252">
        <v>0</v>
      </c>
      <c r="N60" s="323">
        <v>0</v>
      </c>
      <c r="O60" s="323"/>
      <c r="P60" s="252">
        <v>0</v>
      </c>
      <c r="Q60" s="252">
        <v>0.17</v>
      </c>
      <c r="R60" s="240" t="s">
        <v>1158</v>
      </c>
      <c r="V60" s="248">
        <f t="shared" si="4"/>
        <v>0</v>
      </c>
      <c r="W60" s="248">
        <f t="shared" si="1"/>
        <v>0</v>
      </c>
      <c r="X60" s="248">
        <f t="shared" si="2"/>
        <v>0</v>
      </c>
      <c r="Y60" s="248">
        <f t="shared" si="3"/>
        <v>0</v>
      </c>
    </row>
    <row r="61" spans="1:25" ht="15" customHeight="1" x14ac:dyDescent="0.25">
      <c r="A61" s="250"/>
      <c r="B61" s="251"/>
      <c r="C61" s="322" t="s">
        <v>399</v>
      </c>
      <c r="D61" s="322"/>
      <c r="E61" s="322"/>
      <c r="H61" s="252">
        <v>-2056.46</v>
      </c>
      <c r="I61" s="252">
        <v>0</v>
      </c>
      <c r="J61" s="252">
        <v>0</v>
      </c>
      <c r="K61" s="252">
        <v>0</v>
      </c>
      <c r="L61" s="252">
        <v>0</v>
      </c>
      <c r="M61" s="252">
        <v>0</v>
      </c>
      <c r="N61" s="323">
        <v>0</v>
      </c>
      <c r="O61" s="323"/>
      <c r="P61" s="252">
        <v>0.02</v>
      </c>
      <c r="Q61" s="252">
        <v>2056.48</v>
      </c>
      <c r="R61" s="240" t="s">
        <v>1158</v>
      </c>
      <c r="V61" s="248">
        <f t="shared" si="4"/>
        <v>0</v>
      </c>
      <c r="W61" s="248">
        <f t="shared" si="1"/>
        <v>0</v>
      </c>
      <c r="X61" s="248">
        <f t="shared" si="2"/>
        <v>0</v>
      </c>
      <c r="Y61" s="248">
        <f t="shared" si="3"/>
        <v>0</v>
      </c>
    </row>
    <row r="62" spans="1:25" ht="15" customHeight="1" x14ac:dyDescent="0.25">
      <c r="A62" s="250"/>
      <c r="B62" s="251"/>
      <c r="C62" s="322" t="s">
        <v>1052</v>
      </c>
      <c r="D62" s="322"/>
      <c r="E62" s="322"/>
      <c r="H62" s="252">
        <v>-48430.87</v>
      </c>
      <c r="I62" s="252">
        <v>0</v>
      </c>
      <c r="J62" s="252">
        <v>0</v>
      </c>
      <c r="K62" s="252">
        <v>0</v>
      </c>
      <c r="L62" s="252">
        <v>0</v>
      </c>
      <c r="M62" s="252">
        <v>0</v>
      </c>
      <c r="N62" s="323">
        <v>0</v>
      </c>
      <c r="O62" s="323"/>
      <c r="P62" s="252">
        <v>0</v>
      </c>
      <c r="Q62" s="252">
        <v>48430.87</v>
      </c>
      <c r="R62" s="240" t="s">
        <v>1158</v>
      </c>
      <c r="V62" s="248">
        <f t="shared" si="4"/>
        <v>-48430.87</v>
      </c>
      <c r="W62" s="248">
        <f t="shared" si="1"/>
        <v>0</v>
      </c>
      <c r="X62" s="248">
        <f t="shared" si="2"/>
        <v>0</v>
      </c>
      <c r="Y62" s="248">
        <f t="shared" si="3"/>
        <v>-48430.87</v>
      </c>
    </row>
    <row r="63" spans="1:25" ht="15" customHeight="1" x14ac:dyDescent="0.25">
      <c r="A63" s="250"/>
      <c r="B63" s="251"/>
      <c r="C63" s="322" t="s">
        <v>1282</v>
      </c>
      <c r="D63" s="322"/>
      <c r="E63" s="322"/>
      <c r="H63" s="252">
        <v>-0.34</v>
      </c>
      <c r="I63" s="252">
        <v>0</v>
      </c>
      <c r="J63" s="252">
        <v>0</v>
      </c>
      <c r="K63" s="252">
        <v>0</v>
      </c>
      <c r="L63" s="252">
        <v>0</v>
      </c>
      <c r="M63" s="252">
        <v>0</v>
      </c>
      <c r="N63" s="323">
        <v>0</v>
      </c>
      <c r="O63" s="323"/>
      <c r="P63" s="252">
        <v>0</v>
      </c>
      <c r="Q63" s="252">
        <v>0.34</v>
      </c>
      <c r="R63" s="240" t="s">
        <v>1158</v>
      </c>
      <c r="V63" s="248">
        <f t="shared" si="4"/>
        <v>0</v>
      </c>
      <c r="W63" s="248">
        <f t="shared" si="1"/>
        <v>0</v>
      </c>
      <c r="X63" s="248">
        <f t="shared" si="2"/>
        <v>0</v>
      </c>
      <c r="Y63" s="248">
        <f t="shared" si="3"/>
        <v>0</v>
      </c>
    </row>
    <row r="64" spans="1:25" ht="15" customHeight="1" x14ac:dyDescent="0.25">
      <c r="A64" s="250"/>
      <c r="B64" s="251"/>
      <c r="C64" s="322" t="s">
        <v>1281</v>
      </c>
      <c r="D64" s="322"/>
      <c r="E64" s="322"/>
      <c r="H64" s="252">
        <v>-2.61</v>
      </c>
      <c r="I64" s="252">
        <v>0</v>
      </c>
      <c r="J64" s="252">
        <v>0</v>
      </c>
      <c r="K64" s="252">
        <v>0</v>
      </c>
      <c r="L64" s="252">
        <v>0</v>
      </c>
      <c r="M64" s="252">
        <v>0</v>
      </c>
      <c r="N64" s="323">
        <v>0</v>
      </c>
      <c r="O64" s="323"/>
      <c r="P64" s="252">
        <v>0.01</v>
      </c>
      <c r="Q64" s="252">
        <v>2.62</v>
      </c>
      <c r="R64" s="240" t="s">
        <v>1158</v>
      </c>
      <c r="V64" s="248">
        <f t="shared" si="4"/>
        <v>0</v>
      </c>
      <c r="W64" s="248">
        <f t="shared" si="1"/>
        <v>0</v>
      </c>
      <c r="X64" s="248">
        <f t="shared" si="2"/>
        <v>0</v>
      </c>
      <c r="Y64" s="248">
        <f t="shared" si="3"/>
        <v>0</v>
      </c>
    </row>
    <row r="65" spans="1:25" ht="15" customHeight="1" x14ac:dyDescent="0.25">
      <c r="A65" s="250"/>
      <c r="B65" s="251"/>
      <c r="C65" s="322" t="s">
        <v>393</v>
      </c>
      <c r="D65" s="322"/>
      <c r="E65" s="322"/>
      <c r="H65" s="252">
        <v>-13.77</v>
      </c>
      <c r="I65" s="252">
        <v>0</v>
      </c>
      <c r="J65" s="252">
        <v>0</v>
      </c>
      <c r="K65" s="252">
        <v>0</v>
      </c>
      <c r="L65" s="252">
        <v>0</v>
      </c>
      <c r="M65" s="252">
        <v>0</v>
      </c>
      <c r="N65" s="323">
        <v>0</v>
      </c>
      <c r="O65" s="323"/>
      <c r="P65" s="252">
        <v>0</v>
      </c>
      <c r="Q65" s="252">
        <v>13.77</v>
      </c>
      <c r="R65" s="240" t="s">
        <v>1158</v>
      </c>
      <c r="V65" s="248">
        <f t="shared" si="4"/>
        <v>0</v>
      </c>
      <c r="W65" s="248">
        <f t="shared" si="1"/>
        <v>0</v>
      </c>
      <c r="X65" s="248">
        <f t="shared" si="2"/>
        <v>0</v>
      </c>
      <c r="Y65" s="248">
        <f t="shared" si="3"/>
        <v>0</v>
      </c>
    </row>
    <row r="66" spans="1:25" ht="15" customHeight="1" x14ac:dyDescent="0.25">
      <c r="A66" s="250"/>
      <c r="B66" s="251"/>
      <c r="C66" s="322" t="s">
        <v>1286</v>
      </c>
      <c r="D66" s="322"/>
      <c r="E66" s="322"/>
      <c r="H66" s="252">
        <v>-1524.46</v>
      </c>
      <c r="I66" s="252">
        <v>0</v>
      </c>
      <c r="J66" s="252">
        <v>0</v>
      </c>
      <c r="K66" s="252">
        <v>0</v>
      </c>
      <c r="L66" s="252">
        <v>0</v>
      </c>
      <c r="M66" s="252">
        <v>0</v>
      </c>
      <c r="N66" s="323">
        <v>0</v>
      </c>
      <c r="O66" s="323"/>
      <c r="P66" s="252">
        <v>0.01</v>
      </c>
      <c r="Q66" s="252">
        <v>1524.47</v>
      </c>
      <c r="R66" s="240" t="s">
        <v>1158</v>
      </c>
      <c r="V66" s="248">
        <f t="shared" si="4"/>
        <v>0</v>
      </c>
      <c r="W66" s="248">
        <f t="shared" si="1"/>
        <v>0</v>
      </c>
      <c r="X66" s="248">
        <f t="shared" si="2"/>
        <v>0</v>
      </c>
      <c r="Y66" s="248">
        <f t="shared" si="3"/>
        <v>0</v>
      </c>
    </row>
    <row r="67" spans="1:25" ht="15" customHeight="1" x14ac:dyDescent="0.25">
      <c r="A67" s="250"/>
      <c r="B67" s="251"/>
      <c r="C67" s="322" t="s">
        <v>1055</v>
      </c>
      <c r="D67" s="322"/>
      <c r="E67" s="322"/>
      <c r="H67" s="252">
        <v>-0.08</v>
      </c>
      <c r="I67" s="252">
        <v>0</v>
      </c>
      <c r="J67" s="252">
        <v>0</v>
      </c>
      <c r="K67" s="252">
        <v>0</v>
      </c>
      <c r="L67" s="252">
        <v>0</v>
      </c>
      <c r="M67" s="252">
        <v>0</v>
      </c>
      <c r="N67" s="323">
        <v>0</v>
      </c>
      <c r="O67" s="323"/>
      <c r="P67" s="252">
        <v>0.01</v>
      </c>
      <c r="Q67" s="252">
        <v>0.09</v>
      </c>
      <c r="R67" s="240" t="s">
        <v>1158</v>
      </c>
      <c r="V67" s="248">
        <f t="shared" si="4"/>
        <v>0</v>
      </c>
      <c r="W67" s="248">
        <f t="shared" si="1"/>
        <v>0</v>
      </c>
      <c r="X67" s="248">
        <f t="shared" si="2"/>
        <v>0</v>
      </c>
      <c r="Y67" s="248">
        <f t="shared" si="3"/>
        <v>0</v>
      </c>
    </row>
    <row r="68" spans="1:25" ht="15" customHeight="1" x14ac:dyDescent="0.25">
      <c r="A68" s="250"/>
      <c r="B68" s="251"/>
      <c r="C68" s="322" t="s">
        <v>392</v>
      </c>
      <c r="D68" s="322"/>
      <c r="E68" s="322"/>
      <c r="H68" s="252">
        <v>-3661.85</v>
      </c>
      <c r="I68" s="252">
        <v>0</v>
      </c>
      <c r="J68" s="252">
        <v>0</v>
      </c>
      <c r="K68" s="252">
        <v>0</v>
      </c>
      <c r="L68" s="252">
        <v>0</v>
      </c>
      <c r="M68" s="252">
        <v>0</v>
      </c>
      <c r="N68" s="323">
        <v>0</v>
      </c>
      <c r="O68" s="323"/>
      <c r="P68" s="252">
        <v>0.02</v>
      </c>
      <c r="Q68" s="252">
        <v>3661.87</v>
      </c>
      <c r="R68" s="240" t="s">
        <v>1158</v>
      </c>
      <c r="V68" s="248">
        <f t="shared" si="4"/>
        <v>0</v>
      </c>
      <c r="W68" s="248">
        <f t="shared" si="1"/>
        <v>0</v>
      </c>
      <c r="X68" s="248">
        <f t="shared" si="2"/>
        <v>0</v>
      </c>
      <c r="Y68" s="248">
        <f t="shared" si="3"/>
        <v>0</v>
      </c>
    </row>
    <row r="69" spans="1:25" ht="15" customHeight="1" x14ac:dyDescent="0.25">
      <c r="A69" s="250"/>
      <c r="B69" s="251"/>
      <c r="C69" s="322" t="s">
        <v>1283</v>
      </c>
      <c r="D69" s="322"/>
      <c r="E69" s="322"/>
      <c r="H69" s="252">
        <v>31582.99</v>
      </c>
      <c r="I69" s="252">
        <v>0</v>
      </c>
      <c r="J69" s="252">
        <v>0</v>
      </c>
      <c r="K69" s="252">
        <v>0</v>
      </c>
      <c r="L69" s="252">
        <v>0</v>
      </c>
      <c r="M69" s="252">
        <v>0</v>
      </c>
      <c r="N69" s="323">
        <v>0</v>
      </c>
      <c r="O69" s="323"/>
      <c r="P69" s="252">
        <v>112364.31</v>
      </c>
      <c r="Q69" s="252">
        <v>80781.320000000007</v>
      </c>
      <c r="R69" s="240" t="s">
        <v>1158</v>
      </c>
      <c r="V69" s="248">
        <f t="shared" si="4"/>
        <v>0</v>
      </c>
      <c r="W69" s="248">
        <f t="shared" si="1"/>
        <v>10527.66333333333</v>
      </c>
      <c r="X69" s="248">
        <f t="shared" si="2"/>
        <v>0</v>
      </c>
      <c r="Y69" s="248">
        <f t="shared" si="3"/>
        <v>10527.66333333333</v>
      </c>
    </row>
    <row r="70" spans="1:25" ht="15" customHeight="1" x14ac:dyDescent="0.25">
      <c r="A70" s="250"/>
      <c r="B70" s="251"/>
      <c r="C70" s="322" t="s">
        <v>1056</v>
      </c>
      <c r="D70" s="322"/>
      <c r="E70" s="322"/>
      <c r="H70" s="252">
        <v>-37.14</v>
      </c>
      <c r="I70" s="252">
        <v>0</v>
      </c>
      <c r="J70" s="252">
        <v>0</v>
      </c>
      <c r="K70" s="252">
        <v>0</v>
      </c>
      <c r="L70" s="252">
        <v>0</v>
      </c>
      <c r="M70" s="252">
        <v>0</v>
      </c>
      <c r="N70" s="323">
        <v>0</v>
      </c>
      <c r="O70" s="323"/>
      <c r="P70" s="252">
        <v>0</v>
      </c>
      <c r="Q70" s="252">
        <v>37.14</v>
      </c>
      <c r="R70" s="240" t="s">
        <v>1158</v>
      </c>
      <c r="V70" s="248">
        <f t="shared" si="4"/>
        <v>0</v>
      </c>
      <c r="W70" s="248">
        <f t="shared" si="1"/>
        <v>0</v>
      </c>
      <c r="X70" s="248">
        <f t="shared" si="2"/>
        <v>0</v>
      </c>
      <c r="Y70" s="248">
        <f t="shared" si="3"/>
        <v>0</v>
      </c>
    </row>
    <row r="71" spans="1:25" ht="15" customHeight="1" x14ac:dyDescent="0.25">
      <c r="A71" s="253"/>
      <c r="B71" s="254"/>
      <c r="C71" s="324" t="s">
        <v>1288</v>
      </c>
      <c r="D71" s="324"/>
      <c r="E71" s="324"/>
      <c r="F71" s="255"/>
      <c r="G71" s="255"/>
      <c r="H71" s="256">
        <v>-1550.3</v>
      </c>
      <c r="I71" s="256">
        <v>0</v>
      </c>
      <c r="J71" s="256">
        <v>0</v>
      </c>
      <c r="K71" s="256">
        <v>0</v>
      </c>
      <c r="L71" s="256">
        <v>0</v>
      </c>
      <c r="M71" s="256">
        <v>0</v>
      </c>
      <c r="N71" s="325">
        <v>0</v>
      </c>
      <c r="O71" s="325"/>
      <c r="P71" s="256">
        <v>0</v>
      </c>
      <c r="Q71" s="256">
        <v>1550.3</v>
      </c>
      <c r="R71" s="240" t="s">
        <v>1158</v>
      </c>
      <c r="V71" s="248">
        <f t="shared" si="4"/>
        <v>0</v>
      </c>
      <c r="W71" s="248">
        <f t="shared" si="1"/>
        <v>0</v>
      </c>
      <c r="X71" s="248">
        <f t="shared" si="2"/>
        <v>0</v>
      </c>
      <c r="Y71" s="248">
        <f t="shared" si="3"/>
        <v>0</v>
      </c>
    </row>
    <row r="72" spans="1:25" ht="15" customHeight="1" x14ac:dyDescent="0.25">
      <c r="A72" s="245" t="s">
        <v>1292</v>
      </c>
      <c r="B72" s="246" t="str">
        <f>C72</f>
        <v>г.Одинцово (Архив), Чистяковой ул., 66</v>
      </c>
      <c r="C72" s="329" t="s">
        <v>1159</v>
      </c>
      <c r="D72" s="329"/>
      <c r="E72" s="329"/>
      <c r="F72" s="246" t="s">
        <v>234</v>
      </c>
      <c r="G72" s="246" t="s">
        <v>234</v>
      </c>
      <c r="H72" s="247">
        <v>1598914.64</v>
      </c>
      <c r="I72" s="247">
        <v>0</v>
      </c>
      <c r="J72" s="247">
        <v>0</v>
      </c>
      <c r="K72" s="247">
        <v>0</v>
      </c>
      <c r="L72" s="247">
        <v>0</v>
      </c>
      <c r="M72" s="247">
        <v>0</v>
      </c>
      <c r="N72" s="330">
        <v>0</v>
      </c>
      <c r="O72" s="330"/>
      <c r="P72" s="247">
        <v>1621054.26</v>
      </c>
      <c r="Q72" s="247">
        <v>22139.62</v>
      </c>
      <c r="R72" s="240" t="s">
        <v>1159</v>
      </c>
      <c r="V72" s="248">
        <f t="shared" si="4"/>
        <v>0</v>
      </c>
      <c r="W72" s="248">
        <f t="shared" si="1"/>
        <v>0</v>
      </c>
      <c r="X72" s="248">
        <f t="shared" si="2"/>
        <v>0</v>
      </c>
      <c r="Y72" s="248">
        <f t="shared" si="3"/>
        <v>0</v>
      </c>
    </row>
    <row r="73" spans="1:25" ht="15" customHeight="1" x14ac:dyDescent="0.25">
      <c r="A73" s="250"/>
      <c r="B73" s="251"/>
      <c r="C73" s="322" t="s">
        <v>1283</v>
      </c>
      <c r="D73" s="322"/>
      <c r="E73" s="322"/>
      <c r="H73" s="252">
        <v>1601862.62</v>
      </c>
      <c r="I73" s="252">
        <v>0</v>
      </c>
      <c r="J73" s="252">
        <v>0</v>
      </c>
      <c r="K73" s="252">
        <v>0</v>
      </c>
      <c r="L73" s="252">
        <v>0</v>
      </c>
      <c r="M73" s="252">
        <v>0</v>
      </c>
      <c r="N73" s="323">
        <v>0</v>
      </c>
      <c r="O73" s="323"/>
      <c r="P73" s="252">
        <v>1619564.98</v>
      </c>
      <c r="Q73" s="252">
        <v>17702.36</v>
      </c>
      <c r="R73" s="240" t="s">
        <v>1159</v>
      </c>
      <c r="V73" s="248">
        <f t="shared" si="4"/>
        <v>0</v>
      </c>
      <c r="W73" s="248">
        <f t="shared" si="1"/>
        <v>533954.20666666667</v>
      </c>
      <c r="X73" s="248">
        <f t="shared" si="2"/>
        <v>0</v>
      </c>
      <c r="Y73" s="248">
        <f t="shared" si="3"/>
        <v>533954.20666666667</v>
      </c>
    </row>
    <row r="74" spans="1:25" ht="15" customHeight="1" x14ac:dyDescent="0.25">
      <c r="A74" s="250"/>
      <c r="B74" s="251"/>
      <c r="C74" s="322" t="s">
        <v>1052</v>
      </c>
      <c r="D74" s="322"/>
      <c r="E74" s="322"/>
      <c r="H74" s="252">
        <v>-4437.26</v>
      </c>
      <c r="I74" s="252">
        <v>0</v>
      </c>
      <c r="J74" s="252">
        <v>0</v>
      </c>
      <c r="K74" s="252">
        <v>0</v>
      </c>
      <c r="L74" s="252">
        <v>0</v>
      </c>
      <c r="M74" s="252">
        <v>0</v>
      </c>
      <c r="N74" s="323">
        <v>0</v>
      </c>
      <c r="O74" s="323"/>
      <c r="P74" s="252">
        <v>0</v>
      </c>
      <c r="Q74" s="252">
        <v>4437.26</v>
      </c>
      <c r="R74" s="240" t="s">
        <v>1159</v>
      </c>
      <c r="V74" s="248">
        <f t="shared" si="4"/>
        <v>-4437.26</v>
      </c>
      <c r="W74" s="248">
        <f t="shared" ref="W74:W137" si="5">IF(W$8=$C74,SUM($P74-$Q74),0)/3</f>
        <v>0</v>
      </c>
      <c r="X74" s="248">
        <f t="shared" ref="X74:X137" si="6">IF(X$8=$C74,SUM($P74-$Q74),0)</f>
        <v>0</v>
      </c>
      <c r="Y74" s="248">
        <f t="shared" ref="Y74:Y137" si="7">SUM(V74:X74)</f>
        <v>-4437.26</v>
      </c>
    </row>
    <row r="75" spans="1:25" ht="15" customHeight="1" x14ac:dyDescent="0.25">
      <c r="A75" s="250"/>
      <c r="B75" s="251"/>
      <c r="C75" s="322" t="s">
        <v>399</v>
      </c>
      <c r="D75" s="322"/>
      <c r="E75" s="322"/>
      <c r="H75" s="252">
        <v>245.62</v>
      </c>
      <c r="I75" s="252">
        <v>0</v>
      </c>
      <c r="J75" s="252">
        <v>0</v>
      </c>
      <c r="K75" s="252">
        <v>0</v>
      </c>
      <c r="L75" s="252">
        <v>0</v>
      </c>
      <c r="M75" s="252">
        <v>0</v>
      </c>
      <c r="N75" s="323">
        <v>0</v>
      </c>
      <c r="O75" s="323"/>
      <c r="P75" s="252">
        <v>245.62</v>
      </c>
      <c r="Q75" s="252">
        <v>0</v>
      </c>
      <c r="R75" s="240" t="s">
        <v>1159</v>
      </c>
      <c r="V75" s="248">
        <f t="shared" si="4"/>
        <v>0</v>
      </c>
      <c r="W75" s="248">
        <f t="shared" si="5"/>
        <v>0</v>
      </c>
      <c r="X75" s="248">
        <f t="shared" si="6"/>
        <v>0</v>
      </c>
      <c r="Y75" s="248">
        <f t="shared" si="7"/>
        <v>0</v>
      </c>
    </row>
    <row r="76" spans="1:25" ht="15" customHeight="1" x14ac:dyDescent="0.25">
      <c r="A76" s="250"/>
      <c r="B76" s="251"/>
      <c r="C76" s="322" t="s">
        <v>392</v>
      </c>
      <c r="D76" s="322"/>
      <c r="E76" s="322"/>
      <c r="H76" s="252">
        <v>433.04</v>
      </c>
      <c r="I76" s="252">
        <v>0</v>
      </c>
      <c r="J76" s="252">
        <v>0</v>
      </c>
      <c r="K76" s="252">
        <v>0</v>
      </c>
      <c r="L76" s="252">
        <v>0</v>
      </c>
      <c r="M76" s="252">
        <v>0</v>
      </c>
      <c r="N76" s="323">
        <v>0</v>
      </c>
      <c r="O76" s="323"/>
      <c r="P76" s="252">
        <v>433.04</v>
      </c>
      <c r="Q76" s="252">
        <v>0</v>
      </c>
      <c r="R76" s="240" t="s">
        <v>1159</v>
      </c>
      <c r="V76" s="248">
        <f t="shared" si="4"/>
        <v>0</v>
      </c>
      <c r="W76" s="248">
        <f t="shared" si="5"/>
        <v>0</v>
      </c>
      <c r="X76" s="248">
        <f t="shared" si="6"/>
        <v>0</v>
      </c>
      <c r="Y76" s="248">
        <f t="shared" si="7"/>
        <v>0</v>
      </c>
    </row>
    <row r="77" spans="1:25" ht="15" customHeight="1" x14ac:dyDescent="0.25">
      <c r="A77" s="250"/>
      <c r="B77" s="251"/>
      <c r="C77" s="322" t="s">
        <v>1286</v>
      </c>
      <c r="D77" s="322"/>
      <c r="E77" s="322"/>
      <c r="H77" s="252">
        <v>177.86</v>
      </c>
      <c r="I77" s="252">
        <v>0</v>
      </c>
      <c r="J77" s="252">
        <v>0</v>
      </c>
      <c r="K77" s="252">
        <v>0</v>
      </c>
      <c r="L77" s="252">
        <v>0</v>
      </c>
      <c r="M77" s="252">
        <v>0</v>
      </c>
      <c r="N77" s="323">
        <v>0</v>
      </c>
      <c r="O77" s="323"/>
      <c r="P77" s="252">
        <v>177.86</v>
      </c>
      <c r="Q77" s="252">
        <v>0</v>
      </c>
      <c r="R77" s="240" t="s">
        <v>1159</v>
      </c>
      <c r="V77" s="248">
        <f t="shared" si="4"/>
        <v>0</v>
      </c>
      <c r="W77" s="248">
        <f t="shared" si="5"/>
        <v>0</v>
      </c>
      <c r="X77" s="248">
        <f t="shared" si="6"/>
        <v>0</v>
      </c>
      <c r="Y77" s="248">
        <f t="shared" si="7"/>
        <v>0</v>
      </c>
    </row>
    <row r="78" spans="1:25" ht="15" customHeight="1" x14ac:dyDescent="0.25">
      <c r="A78" s="253"/>
      <c r="B78" s="254"/>
      <c r="C78" s="324" t="s">
        <v>1288</v>
      </c>
      <c r="D78" s="324"/>
      <c r="E78" s="324"/>
      <c r="F78" s="255"/>
      <c r="G78" s="255"/>
      <c r="H78" s="256">
        <v>632.76</v>
      </c>
      <c r="I78" s="256">
        <v>0</v>
      </c>
      <c r="J78" s="256">
        <v>0</v>
      </c>
      <c r="K78" s="256">
        <v>0</v>
      </c>
      <c r="L78" s="256">
        <v>0</v>
      </c>
      <c r="M78" s="256">
        <v>0</v>
      </c>
      <c r="N78" s="325">
        <v>0</v>
      </c>
      <c r="O78" s="325"/>
      <c r="P78" s="256">
        <v>632.76</v>
      </c>
      <c r="Q78" s="256">
        <v>0</v>
      </c>
      <c r="R78" s="240" t="s">
        <v>1159</v>
      </c>
      <c r="V78" s="248">
        <f t="shared" si="4"/>
        <v>0</v>
      </c>
      <c r="W78" s="248">
        <f t="shared" si="5"/>
        <v>0</v>
      </c>
      <c r="X78" s="248">
        <f t="shared" si="6"/>
        <v>0</v>
      </c>
      <c r="Y78" s="248">
        <f t="shared" si="7"/>
        <v>0</v>
      </c>
    </row>
    <row r="79" spans="1:25" ht="15" customHeight="1" x14ac:dyDescent="0.25">
      <c r="A79" s="245" t="s">
        <v>1298</v>
      </c>
      <c r="B79" s="246" t="str">
        <f>C79</f>
        <v>г.Одинцово (Архив), Чистяковой ул., 76</v>
      </c>
      <c r="C79" s="329" t="s">
        <v>1160</v>
      </c>
      <c r="D79" s="329"/>
      <c r="E79" s="329"/>
      <c r="F79" s="246" t="s">
        <v>234</v>
      </c>
      <c r="G79" s="246" t="s">
        <v>234</v>
      </c>
      <c r="H79" s="247">
        <v>211211.89</v>
      </c>
      <c r="I79" s="247">
        <v>0</v>
      </c>
      <c r="J79" s="247">
        <v>0</v>
      </c>
      <c r="K79" s="247">
        <v>0</v>
      </c>
      <c r="L79" s="247">
        <v>0</v>
      </c>
      <c r="M79" s="247">
        <v>0</v>
      </c>
      <c r="N79" s="330">
        <v>0</v>
      </c>
      <c r="O79" s="330"/>
      <c r="P79" s="247">
        <v>313297.28000000003</v>
      </c>
      <c r="Q79" s="247">
        <v>102085.39</v>
      </c>
      <c r="R79" s="240" t="s">
        <v>1160</v>
      </c>
      <c r="V79" s="248">
        <f t="shared" si="4"/>
        <v>0</v>
      </c>
      <c r="W79" s="248">
        <f t="shared" si="5"/>
        <v>0</v>
      </c>
      <c r="X79" s="248">
        <f t="shared" si="6"/>
        <v>0</v>
      </c>
      <c r="Y79" s="248">
        <f t="shared" si="7"/>
        <v>0</v>
      </c>
    </row>
    <row r="80" spans="1:25" ht="15" customHeight="1" x14ac:dyDescent="0.25">
      <c r="A80" s="250"/>
      <c r="B80" s="251"/>
      <c r="C80" s="322" t="s">
        <v>1283</v>
      </c>
      <c r="D80" s="322"/>
      <c r="E80" s="322"/>
      <c r="H80" s="252">
        <v>231027.53</v>
      </c>
      <c r="I80" s="252">
        <v>0</v>
      </c>
      <c r="J80" s="252">
        <v>0</v>
      </c>
      <c r="K80" s="252">
        <v>0</v>
      </c>
      <c r="L80" s="252">
        <v>0</v>
      </c>
      <c r="M80" s="252">
        <v>0</v>
      </c>
      <c r="N80" s="323">
        <v>0</v>
      </c>
      <c r="O80" s="323"/>
      <c r="P80" s="252">
        <v>310202.73</v>
      </c>
      <c r="Q80" s="252">
        <v>79175.199999999997</v>
      </c>
      <c r="R80" s="240" t="s">
        <v>1160</v>
      </c>
      <c r="V80" s="248">
        <f t="shared" ref="V80:V143" si="8">IF(V$8=$C80,SUM($P80-$Q80),0)</f>
        <v>0</v>
      </c>
      <c r="W80" s="248">
        <f t="shared" si="5"/>
        <v>77009.176666666652</v>
      </c>
      <c r="X80" s="248">
        <f t="shared" si="6"/>
        <v>0</v>
      </c>
      <c r="Y80" s="248">
        <f t="shared" si="7"/>
        <v>77009.176666666652</v>
      </c>
    </row>
    <row r="81" spans="1:25" ht="15" customHeight="1" x14ac:dyDescent="0.25">
      <c r="A81" s="250"/>
      <c r="B81" s="251"/>
      <c r="C81" s="322" t="s">
        <v>1052</v>
      </c>
      <c r="D81" s="322"/>
      <c r="E81" s="322"/>
      <c r="H81" s="252">
        <v>-19248.72</v>
      </c>
      <c r="I81" s="252">
        <v>0</v>
      </c>
      <c r="J81" s="252">
        <v>0</v>
      </c>
      <c r="K81" s="252">
        <v>0</v>
      </c>
      <c r="L81" s="252">
        <v>0</v>
      </c>
      <c r="M81" s="252">
        <v>0</v>
      </c>
      <c r="N81" s="323">
        <v>0</v>
      </c>
      <c r="O81" s="323"/>
      <c r="P81" s="252">
        <v>0</v>
      </c>
      <c r="Q81" s="252">
        <v>19248.72</v>
      </c>
      <c r="R81" s="240" t="s">
        <v>1160</v>
      </c>
      <c r="V81" s="248">
        <f t="shared" si="8"/>
        <v>-19248.72</v>
      </c>
      <c r="W81" s="248">
        <f t="shared" si="5"/>
        <v>0</v>
      </c>
      <c r="X81" s="248">
        <f t="shared" si="6"/>
        <v>0</v>
      </c>
      <c r="Y81" s="248">
        <f t="shared" si="7"/>
        <v>-19248.72</v>
      </c>
    </row>
    <row r="82" spans="1:25" ht="15" customHeight="1" x14ac:dyDescent="0.25">
      <c r="A82" s="250"/>
      <c r="B82" s="251"/>
      <c r="C82" s="322" t="s">
        <v>399</v>
      </c>
      <c r="D82" s="322"/>
      <c r="E82" s="322"/>
      <c r="H82" s="252">
        <v>-905.81</v>
      </c>
      <c r="I82" s="252">
        <v>0</v>
      </c>
      <c r="J82" s="252">
        <v>0</v>
      </c>
      <c r="K82" s="252">
        <v>0</v>
      </c>
      <c r="L82" s="252">
        <v>0</v>
      </c>
      <c r="M82" s="252">
        <v>0</v>
      </c>
      <c r="N82" s="323">
        <v>0</v>
      </c>
      <c r="O82" s="323"/>
      <c r="P82" s="252">
        <v>838.38</v>
      </c>
      <c r="Q82" s="252">
        <v>1744.19</v>
      </c>
      <c r="R82" s="240" t="s">
        <v>1160</v>
      </c>
      <c r="V82" s="248">
        <f t="shared" si="8"/>
        <v>0</v>
      </c>
      <c r="W82" s="248">
        <f t="shared" si="5"/>
        <v>0</v>
      </c>
      <c r="X82" s="248">
        <f t="shared" si="6"/>
        <v>0</v>
      </c>
      <c r="Y82" s="248">
        <f t="shared" si="7"/>
        <v>0</v>
      </c>
    </row>
    <row r="83" spans="1:25" ht="15" customHeight="1" x14ac:dyDescent="0.25">
      <c r="A83" s="250"/>
      <c r="B83" s="251"/>
      <c r="C83" s="322" t="s">
        <v>1056</v>
      </c>
      <c r="D83" s="322"/>
      <c r="E83" s="322"/>
      <c r="H83" s="252">
        <v>-20.49</v>
      </c>
      <c r="I83" s="252">
        <v>0</v>
      </c>
      <c r="J83" s="252">
        <v>0</v>
      </c>
      <c r="K83" s="252">
        <v>0</v>
      </c>
      <c r="L83" s="252">
        <v>0</v>
      </c>
      <c r="M83" s="252">
        <v>0</v>
      </c>
      <c r="N83" s="323">
        <v>0</v>
      </c>
      <c r="O83" s="323"/>
      <c r="P83" s="252">
        <v>0</v>
      </c>
      <c r="Q83" s="252">
        <v>20.49</v>
      </c>
      <c r="R83" s="240" t="s">
        <v>1160</v>
      </c>
      <c r="V83" s="248">
        <f t="shared" si="8"/>
        <v>0</v>
      </c>
      <c r="W83" s="248">
        <f t="shared" si="5"/>
        <v>0</v>
      </c>
      <c r="X83" s="248">
        <f t="shared" si="6"/>
        <v>0</v>
      </c>
      <c r="Y83" s="248">
        <f t="shared" si="7"/>
        <v>0</v>
      </c>
    </row>
    <row r="84" spans="1:25" ht="15" customHeight="1" x14ac:dyDescent="0.25">
      <c r="A84" s="250"/>
      <c r="B84" s="251"/>
      <c r="C84" s="322" t="s">
        <v>392</v>
      </c>
      <c r="D84" s="322"/>
      <c r="E84" s="322"/>
      <c r="H84" s="252">
        <v>1316.86</v>
      </c>
      <c r="I84" s="252">
        <v>0</v>
      </c>
      <c r="J84" s="252">
        <v>0</v>
      </c>
      <c r="K84" s="252">
        <v>0</v>
      </c>
      <c r="L84" s="252">
        <v>0</v>
      </c>
      <c r="M84" s="252">
        <v>0</v>
      </c>
      <c r="N84" s="323">
        <v>0</v>
      </c>
      <c r="O84" s="323"/>
      <c r="P84" s="252">
        <v>2043.03</v>
      </c>
      <c r="Q84" s="252">
        <v>726.17</v>
      </c>
      <c r="R84" s="240" t="s">
        <v>1160</v>
      </c>
      <c r="V84" s="248">
        <f t="shared" si="8"/>
        <v>0</v>
      </c>
      <c r="W84" s="248">
        <f t="shared" si="5"/>
        <v>0</v>
      </c>
      <c r="X84" s="248">
        <f t="shared" si="6"/>
        <v>0</v>
      </c>
      <c r="Y84" s="248">
        <f t="shared" si="7"/>
        <v>0</v>
      </c>
    </row>
    <row r="85" spans="1:25" ht="15" customHeight="1" x14ac:dyDescent="0.25">
      <c r="A85" s="250"/>
      <c r="B85" s="251"/>
      <c r="C85" s="322" t="s">
        <v>1286</v>
      </c>
      <c r="D85" s="322"/>
      <c r="E85" s="322"/>
      <c r="H85" s="252">
        <v>-1109.51</v>
      </c>
      <c r="I85" s="252">
        <v>0</v>
      </c>
      <c r="J85" s="252">
        <v>0</v>
      </c>
      <c r="K85" s="252">
        <v>0</v>
      </c>
      <c r="L85" s="252">
        <v>0</v>
      </c>
      <c r="M85" s="252">
        <v>0</v>
      </c>
      <c r="N85" s="323">
        <v>0</v>
      </c>
      <c r="O85" s="323"/>
      <c r="P85" s="252">
        <v>61.11</v>
      </c>
      <c r="Q85" s="252">
        <v>1170.6199999999999</v>
      </c>
      <c r="R85" s="240" t="s">
        <v>1160</v>
      </c>
      <c r="V85" s="248">
        <f t="shared" si="8"/>
        <v>0</v>
      </c>
      <c r="W85" s="248">
        <f t="shared" si="5"/>
        <v>0</v>
      </c>
      <c r="X85" s="248">
        <f t="shared" si="6"/>
        <v>0</v>
      </c>
      <c r="Y85" s="248">
        <f t="shared" si="7"/>
        <v>0</v>
      </c>
    </row>
    <row r="86" spans="1:25" ht="15" customHeight="1" x14ac:dyDescent="0.25">
      <c r="A86" s="253"/>
      <c r="B86" s="254"/>
      <c r="C86" s="324" t="s">
        <v>1288</v>
      </c>
      <c r="D86" s="324"/>
      <c r="E86" s="324"/>
      <c r="F86" s="255"/>
      <c r="G86" s="255"/>
      <c r="H86" s="256">
        <v>152.03</v>
      </c>
      <c r="I86" s="256">
        <v>0</v>
      </c>
      <c r="J86" s="256">
        <v>0</v>
      </c>
      <c r="K86" s="256">
        <v>0</v>
      </c>
      <c r="L86" s="256">
        <v>0</v>
      </c>
      <c r="M86" s="256">
        <v>0</v>
      </c>
      <c r="N86" s="325">
        <v>0</v>
      </c>
      <c r="O86" s="325"/>
      <c r="P86" s="256">
        <v>152.03</v>
      </c>
      <c r="Q86" s="256">
        <v>0</v>
      </c>
      <c r="R86" s="240" t="s">
        <v>1160</v>
      </c>
      <c r="V86" s="248">
        <f t="shared" si="8"/>
        <v>0</v>
      </c>
      <c r="W86" s="248">
        <f t="shared" si="5"/>
        <v>0</v>
      </c>
      <c r="X86" s="248">
        <f t="shared" si="6"/>
        <v>0</v>
      </c>
      <c r="Y86" s="248">
        <f t="shared" si="7"/>
        <v>0</v>
      </c>
    </row>
    <row r="87" spans="1:25" ht="15" customHeight="1" x14ac:dyDescent="0.25">
      <c r="A87" s="245" t="s">
        <v>1299</v>
      </c>
      <c r="B87" s="246" t="str">
        <f>C87</f>
        <v>г.Одинцово (Архив), Чистяковой ул., 78</v>
      </c>
      <c r="C87" s="329" t="s">
        <v>1161</v>
      </c>
      <c r="D87" s="329"/>
      <c r="E87" s="329"/>
      <c r="F87" s="246" t="s">
        <v>234</v>
      </c>
      <c r="G87" s="246" t="s">
        <v>234</v>
      </c>
      <c r="H87" s="247">
        <v>-43636.57</v>
      </c>
      <c r="I87" s="247">
        <v>0</v>
      </c>
      <c r="J87" s="247">
        <v>0</v>
      </c>
      <c r="K87" s="247">
        <v>0</v>
      </c>
      <c r="L87" s="247">
        <v>0</v>
      </c>
      <c r="M87" s="247">
        <v>0</v>
      </c>
      <c r="N87" s="330">
        <v>0</v>
      </c>
      <c r="O87" s="330"/>
      <c r="P87" s="247">
        <v>109751.9</v>
      </c>
      <c r="Q87" s="247">
        <v>153388.47</v>
      </c>
      <c r="R87" s="240" t="s">
        <v>1161</v>
      </c>
      <c r="V87" s="248">
        <f t="shared" si="8"/>
        <v>0</v>
      </c>
      <c r="W87" s="248">
        <f t="shared" si="5"/>
        <v>0</v>
      </c>
      <c r="X87" s="248">
        <f t="shared" si="6"/>
        <v>0</v>
      </c>
      <c r="Y87" s="248">
        <f t="shared" si="7"/>
        <v>0</v>
      </c>
    </row>
    <row r="88" spans="1:25" ht="15" customHeight="1" x14ac:dyDescent="0.25">
      <c r="A88" s="250"/>
      <c r="B88" s="251"/>
      <c r="C88" s="322" t="s">
        <v>399</v>
      </c>
      <c r="D88" s="322"/>
      <c r="E88" s="322"/>
      <c r="H88" s="252">
        <v>-3264.3</v>
      </c>
      <c r="I88" s="252">
        <v>0</v>
      </c>
      <c r="J88" s="252">
        <v>0</v>
      </c>
      <c r="K88" s="252">
        <v>0</v>
      </c>
      <c r="L88" s="252">
        <v>0</v>
      </c>
      <c r="M88" s="252">
        <v>0</v>
      </c>
      <c r="N88" s="323">
        <v>0</v>
      </c>
      <c r="O88" s="323"/>
      <c r="P88" s="252">
        <v>245.62</v>
      </c>
      <c r="Q88" s="252">
        <v>3509.92</v>
      </c>
      <c r="R88" s="240" t="s">
        <v>1161</v>
      </c>
      <c r="V88" s="248">
        <f t="shared" si="8"/>
        <v>0</v>
      </c>
      <c r="W88" s="248">
        <f t="shared" si="5"/>
        <v>0</v>
      </c>
      <c r="X88" s="248">
        <f t="shared" si="6"/>
        <v>0</v>
      </c>
      <c r="Y88" s="248">
        <f t="shared" si="7"/>
        <v>0</v>
      </c>
    </row>
    <row r="89" spans="1:25" ht="15" customHeight="1" x14ac:dyDescent="0.25">
      <c r="A89" s="250"/>
      <c r="B89" s="251"/>
      <c r="C89" s="322" t="s">
        <v>1052</v>
      </c>
      <c r="D89" s="322"/>
      <c r="E89" s="322"/>
      <c r="H89" s="252">
        <v>-43196.5</v>
      </c>
      <c r="I89" s="252">
        <v>0</v>
      </c>
      <c r="J89" s="252">
        <v>0</v>
      </c>
      <c r="K89" s="252">
        <v>0</v>
      </c>
      <c r="L89" s="252">
        <v>0</v>
      </c>
      <c r="M89" s="252">
        <v>0</v>
      </c>
      <c r="N89" s="323">
        <v>0</v>
      </c>
      <c r="O89" s="323"/>
      <c r="P89" s="252">
        <v>1504.06</v>
      </c>
      <c r="Q89" s="252">
        <v>44700.56</v>
      </c>
      <c r="R89" s="240" t="s">
        <v>1161</v>
      </c>
      <c r="V89" s="248">
        <f t="shared" si="8"/>
        <v>-43196.5</v>
      </c>
      <c r="W89" s="248">
        <f t="shared" si="5"/>
        <v>0</v>
      </c>
      <c r="X89" s="248">
        <f t="shared" si="6"/>
        <v>0</v>
      </c>
      <c r="Y89" s="248">
        <f t="shared" si="7"/>
        <v>-43196.5</v>
      </c>
    </row>
    <row r="90" spans="1:25" ht="15" customHeight="1" x14ac:dyDescent="0.25">
      <c r="A90" s="250"/>
      <c r="B90" s="251"/>
      <c r="C90" s="322" t="s">
        <v>393</v>
      </c>
      <c r="D90" s="322"/>
      <c r="E90" s="322"/>
      <c r="H90" s="252">
        <v>-373.07</v>
      </c>
      <c r="I90" s="252">
        <v>0</v>
      </c>
      <c r="J90" s="252">
        <v>0</v>
      </c>
      <c r="K90" s="252">
        <v>0</v>
      </c>
      <c r="L90" s="252">
        <v>0</v>
      </c>
      <c r="M90" s="252">
        <v>0</v>
      </c>
      <c r="N90" s="323">
        <v>0</v>
      </c>
      <c r="O90" s="323"/>
      <c r="P90" s="252">
        <v>0.01</v>
      </c>
      <c r="Q90" s="252">
        <v>373.08</v>
      </c>
      <c r="R90" s="240" t="s">
        <v>1161</v>
      </c>
      <c r="V90" s="248">
        <f t="shared" si="8"/>
        <v>0</v>
      </c>
      <c r="W90" s="248">
        <f t="shared" si="5"/>
        <v>0</v>
      </c>
      <c r="X90" s="248">
        <f t="shared" si="6"/>
        <v>0</v>
      </c>
      <c r="Y90" s="248">
        <f t="shared" si="7"/>
        <v>0</v>
      </c>
    </row>
    <row r="91" spans="1:25" ht="15" customHeight="1" x14ac:dyDescent="0.25">
      <c r="A91" s="250"/>
      <c r="B91" s="251"/>
      <c r="C91" s="322" t="s">
        <v>1282</v>
      </c>
      <c r="D91" s="322"/>
      <c r="E91" s="322"/>
      <c r="H91" s="252">
        <v>0.01</v>
      </c>
      <c r="I91" s="252">
        <v>0</v>
      </c>
      <c r="J91" s="252">
        <v>0</v>
      </c>
      <c r="K91" s="252">
        <v>0</v>
      </c>
      <c r="L91" s="252">
        <v>0</v>
      </c>
      <c r="M91" s="252">
        <v>0</v>
      </c>
      <c r="N91" s="323">
        <v>0</v>
      </c>
      <c r="O91" s="323"/>
      <c r="P91" s="252">
        <v>0.01</v>
      </c>
      <c r="Q91" s="252">
        <v>0</v>
      </c>
      <c r="R91" s="240" t="s">
        <v>1161</v>
      </c>
      <c r="V91" s="248">
        <f t="shared" si="8"/>
        <v>0</v>
      </c>
      <c r="W91" s="248">
        <f t="shared" si="5"/>
        <v>0</v>
      </c>
      <c r="X91" s="248">
        <f t="shared" si="6"/>
        <v>0</v>
      </c>
      <c r="Y91" s="248">
        <f t="shared" si="7"/>
        <v>0</v>
      </c>
    </row>
    <row r="92" spans="1:25" ht="15" customHeight="1" x14ac:dyDescent="0.25">
      <c r="A92" s="250"/>
      <c r="B92" s="251"/>
      <c r="C92" s="322" t="s">
        <v>1281</v>
      </c>
      <c r="D92" s="322"/>
      <c r="E92" s="322"/>
      <c r="H92" s="252">
        <v>-0.01</v>
      </c>
      <c r="I92" s="252">
        <v>0</v>
      </c>
      <c r="J92" s="252">
        <v>0</v>
      </c>
      <c r="K92" s="252">
        <v>0</v>
      </c>
      <c r="L92" s="252">
        <v>0</v>
      </c>
      <c r="M92" s="252">
        <v>0</v>
      </c>
      <c r="N92" s="323">
        <v>0</v>
      </c>
      <c r="O92" s="323"/>
      <c r="P92" s="252">
        <v>0</v>
      </c>
      <c r="Q92" s="252">
        <v>0.01</v>
      </c>
      <c r="R92" s="240" t="s">
        <v>1161</v>
      </c>
      <c r="V92" s="248">
        <f t="shared" si="8"/>
        <v>0</v>
      </c>
      <c r="W92" s="248">
        <f t="shared" si="5"/>
        <v>0</v>
      </c>
      <c r="X92" s="248">
        <f t="shared" si="6"/>
        <v>0</v>
      </c>
      <c r="Y92" s="248">
        <f t="shared" si="7"/>
        <v>0</v>
      </c>
    </row>
    <row r="93" spans="1:25" ht="15" customHeight="1" x14ac:dyDescent="0.25">
      <c r="A93" s="250"/>
      <c r="B93" s="251"/>
      <c r="C93" s="322" t="s">
        <v>1286</v>
      </c>
      <c r="D93" s="322"/>
      <c r="E93" s="322"/>
      <c r="H93" s="252">
        <v>-2156.84</v>
      </c>
      <c r="I93" s="252">
        <v>0</v>
      </c>
      <c r="J93" s="252">
        <v>0</v>
      </c>
      <c r="K93" s="252">
        <v>0</v>
      </c>
      <c r="L93" s="252">
        <v>0</v>
      </c>
      <c r="M93" s="252">
        <v>0</v>
      </c>
      <c r="N93" s="323">
        <v>0</v>
      </c>
      <c r="O93" s="323"/>
      <c r="P93" s="252">
        <v>177.86</v>
      </c>
      <c r="Q93" s="252">
        <v>2334.6999999999998</v>
      </c>
      <c r="R93" s="240" t="s">
        <v>1161</v>
      </c>
      <c r="V93" s="248">
        <f t="shared" si="8"/>
        <v>0</v>
      </c>
      <c r="W93" s="248">
        <f t="shared" si="5"/>
        <v>0</v>
      </c>
      <c r="X93" s="248">
        <f t="shared" si="6"/>
        <v>0</v>
      </c>
      <c r="Y93" s="248">
        <f t="shared" si="7"/>
        <v>0</v>
      </c>
    </row>
    <row r="94" spans="1:25" ht="15" customHeight="1" x14ac:dyDescent="0.25">
      <c r="A94" s="250"/>
      <c r="B94" s="251"/>
      <c r="C94" s="322" t="s">
        <v>392</v>
      </c>
      <c r="D94" s="322"/>
      <c r="E94" s="322"/>
      <c r="H94" s="252">
        <v>-5542.82</v>
      </c>
      <c r="I94" s="252">
        <v>0</v>
      </c>
      <c r="J94" s="252">
        <v>0</v>
      </c>
      <c r="K94" s="252">
        <v>0</v>
      </c>
      <c r="L94" s="252">
        <v>0</v>
      </c>
      <c r="M94" s="252">
        <v>0</v>
      </c>
      <c r="N94" s="323">
        <v>0</v>
      </c>
      <c r="O94" s="323"/>
      <c r="P94" s="252">
        <v>433.04</v>
      </c>
      <c r="Q94" s="252">
        <v>5975.86</v>
      </c>
      <c r="R94" s="240" t="s">
        <v>1161</v>
      </c>
      <c r="V94" s="248">
        <f t="shared" si="8"/>
        <v>0</v>
      </c>
      <c r="W94" s="248">
        <f t="shared" si="5"/>
        <v>0</v>
      </c>
      <c r="X94" s="248">
        <f t="shared" si="6"/>
        <v>0</v>
      </c>
      <c r="Y94" s="248">
        <f t="shared" si="7"/>
        <v>0</v>
      </c>
    </row>
    <row r="95" spans="1:25" ht="15" customHeight="1" x14ac:dyDescent="0.25">
      <c r="A95" s="250"/>
      <c r="B95" s="251"/>
      <c r="C95" s="322" t="s">
        <v>1288</v>
      </c>
      <c r="D95" s="322"/>
      <c r="E95" s="322"/>
      <c r="H95" s="252">
        <v>-3588.4</v>
      </c>
      <c r="I95" s="252">
        <v>0</v>
      </c>
      <c r="J95" s="252">
        <v>0</v>
      </c>
      <c r="K95" s="252">
        <v>0</v>
      </c>
      <c r="L95" s="252">
        <v>0</v>
      </c>
      <c r="M95" s="252">
        <v>0</v>
      </c>
      <c r="N95" s="323">
        <v>0</v>
      </c>
      <c r="O95" s="323"/>
      <c r="P95" s="252">
        <v>632.76</v>
      </c>
      <c r="Q95" s="252">
        <v>4221.16</v>
      </c>
      <c r="R95" s="240" t="s">
        <v>1161</v>
      </c>
      <c r="V95" s="248">
        <f t="shared" si="8"/>
        <v>0</v>
      </c>
      <c r="W95" s="248">
        <f t="shared" si="5"/>
        <v>0</v>
      </c>
      <c r="X95" s="248">
        <f t="shared" si="6"/>
        <v>0</v>
      </c>
      <c r="Y95" s="248">
        <f t="shared" si="7"/>
        <v>0</v>
      </c>
    </row>
    <row r="96" spans="1:25" ht="15" customHeight="1" x14ac:dyDescent="0.25">
      <c r="A96" s="250"/>
      <c r="B96" s="251"/>
      <c r="C96" s="322" t="s">
        <v>1283</v>
      </c>
      <c r="D96" s="322"/>
      <c r="E96" s="322"/>
      <c r="H96" s="252">
        <v>14509.48</v>
      </c>
      <c r="I96" s="252">
        <v>0</v>
      </c>
      <c r="J96" s="252">
        <v>0</v>
      </c>
      <c r="K96" s="252">
        <v>0</v>
      </c>
      <c r="L96" s="252">
        <v>0</v>
      </c>
      <c r="M96" s="252">
        <v>0</v>
      </c>
      <c r="N96" s="323">
        <v>0</v>
      </c>
      <c r="O96" s="323"/>
      <c r="P96" s="252">
        <v>106758.54</v>
      </c>
      <c r="Q96" s="252">
        <v>92249.06</v>
      </c>
      <c r="R96" s="240" t="s">
        <v>1161</v>
      </c>
      <c r="V96" s="248">
        <f t="shared" si="8"/>
        <v>0</v>
      </c>
      <c r="W96" s="248">
        <f t="shared" si="5"/>
        <v>4836.493333333332</v>
      </c>
      <c r="X96" s="248">
        <f t="shared" si="6"/>
        <v>0</v>
      </c>
      <c r="Y96" s="248">
        <f t="shared" si="7"/>
        <v>4836.493333333332</v>
      </c>
    </row>
    <row r="97" spans="1:25" ht="15" customHeight="1" x14ac:dyDescent="0.25">
      <c r="A97" s="253"/>
      <c r="B97" s="254"/>
      <c r="C97" s="324" t="s">
        <v>1056</v>
      </c>
      <c r="D97" s="324"/>
      <c r="E97" s="324"/>
      <c r="F97" s="255"/>
      <c r="G97" s="255"/>
      <c r="H97" s="256">
        <v>-24.12</v>
      </c>
      <c r="I97" s="256">
        <v>0</v>
      </c>
      <c r="J97" s="256">
        <v>0</v>
      </c>
      <c r="K97" s="256">
        <v>0</v>
      </c>
      <c r="L97" s="256">
        <v>0</v>
      </c>
      <c r="M97" s="256">
        <v>0</v>
      </c>
      <c r="N97" s="325">
        <v>0</v>
      </c>
      <c r="O97" s="325"/>
      <c r="P97" s="256">
        <v>0</v>
      </c>
      <c r="Q97" s="256">
        <v>24.12</v>
      </c>
      <c r="R97" s="240" t="s">
        <v>1161</v>
      </c>
      <c r="V97" s="248">
        <f t="shared" si="8"/>
        <v>0</v>
      </c>
      <c r="W97" s="248">
        <f t="shared" si="5"/>
        <v>0</v>
      </c>
      <c r="X97" s="248">
        <f t="shared" si="6"/>
        <v>0</v>
      </c>
      <c r="Y97" s="248">
        <f t="shared" si="7"/>
        <v>0</v>
      </c>
    </row>
    <row r="98" spans="1:25" ht="15" customHeight="1" x14ac:dyDescent="0.25">
      <c r="A98" s="245" t="s">
        <v>1300</v>
      </c>
      <c r="B98" s="246" t="str">
        <f>C98</f>
        <v>г.Одинцово, 1-я Вокзальная, 41</v>
      </c>
      <c r="C98" s="329" t="s">
        <v>0</v>
      </c>
      <c r="D98" s="329"/>
      <c r="E98" s="329"/>
      <c r="F98" s="246" t="s">
        <v>1301</v>
      </c>
      <c r="G98" s="246" t="s">
        <v>1302</v>
      </c>
      <c r="H98" s="247">
        <v>555465.02</v>
      </c>
      <c r="I98" s="247">
        <v>16603.099999999999</v>
      </c>
      <c r="J98" s="247">
        <v>0</v>
      </c>
      <c r="K98" s="247">
        <v>0</v>
      </c>
      <c r="L98" s="247">
        <v>0</v>
      </c>
      <c r="M98" s="247">
        <v>16603.099999999999</v>
      </c>
      <c r="N98" s="330">
        <v>20451.810000000001</v>
      </c>
      <c r="O98" s="330"/>
      <c r="P98" s="247">
        <v>563954.65</v>
      </c>
      <c r="Q98" s="247">
        <v>12338.34</v>
      </c>
      <c r="R98" s="240" t="s">
        <v>0</v>
      </c>
      <c r="V98" s="248">
        <f t="shared" si="8"/>
        <v>0</v>
      </c>
      <c r="W98" s="248">
        <f t="shared" si="5"/>
        <v>0</v>
      </c>
      <c r="X98" s="248">
        <f t="shared" si="6"/>
        <v>0</v>
      </c>
      <c r="Y98" s="248">
        <f t="shared" si="7"/>
        <v>0</v>
      </c>
    </row>
    <row r="99" spans="1:25" ht="15" customHeight="1" x14ac:dyDescent="0.25">
      <c r="A99" s="250"/>
      <c r="B99" s="251"/>
      <c r="C99" s="322" t="s">
        <v>392</v>
      </c>
      <c r="D99" s="322"/>
      <c r="E99" s="322"/>
      <c r="H99" s="252">
        <v>41032.32</v>
      </c>
      <c r="I99" s="252">
        <v>0</v>
      </c>
      <c r="J99" s="252">
        <v>0</v>
      </c>
      <c r="K99" s="252">
        <v>0</v>
      </c>
      <c r="L99" s="252">
        <v>0</v>
      </c>
      <c r="M99" s="252">
        <v>0</v>
      </c>
      <c r="N99" s="323">
        <v>38.69</v>
      </c>
      <c r="O99" s="323"/>
      <c r="P99" s="252">
        <v>42223.71</v>
      </c>
      <c r="Q99" s="252">
        <v>1230.08</v>
      </c>
      <c r="R99" s="240" t="s">
        <v>0</v>
      </c>
      <c r="V99" s="248">
        <f t="shared" si="8"/>
        <v>0</v>
      </c>
      <c r="W99" s="248">
        <f t="shared" si="5"/>
        <v>0</v>
      </c>
      <c r="X99" s="248">
        <f t="shared" si="6"/>
        <v>0</v>
      </c>
      <c r="Y99" s="248">
        <f t="shared" si="7"/>
        <v>0</v>
      </c>
    </row>
    <row r="100" spans="1:25" ht="15" customHeight="1" x14ac:dyDescent="0.25">
      <c r="A100" s="250"/>
      <c r="B100" s="251"/>
      <c r="C100" s="322" t="s">
        <v>1303</v>
      </c>
      <c r="D100" s="322"/>
      <c r="E100" s="322"/>
      <c r="H100" s="252">
        <v>8445.86</v>
      </c>
      <c r="I100" s="252">
        <v>0</v>
      </c>
      <c r="J100" s="252">
        <v>0</v>
      </c>
      <c r="K100" s="252">
        <v>0</v>
      </c>
      <c r="L100" s="252">
        <v>0</v>
      </c>
      <c r="M100" s="252">
        <v>0</v>
      </c>
      <c r="N100" s="323">
        <v>10.64</v>
      </c>
      <c r="O100" s="323"/>
      <c r="P100" s="252">
        <v>8436.68</v>
      </c>
      <c r="Q100" s="252">
        <v>1.46</v>
      </c>
      <c r="R100" s="240" t="s">
        <v>0</v>
      </c>
      <c r="V100" s="248">
        <f t="shared" si="8"/>
        <v>0</v>
      </c>
      <c r="W100" s="248">
        <f t="shared" si="5"/>
        <v>0</v>
      </c>
      <c r="X100" s="248">
        <f t="shared" si="6"/>
        <v>0</v>
      </c>
      <c r="Y100" s="248">
        <f t="shared" si="7"/>
        <v>0</v>
      </c>
    </row>
    <row r="101" spans="1:25" ht="15" customHeight="1" x14ac:dyDescent="0.25">
      <c r="A101" s="250"/>
      <c r="B101" s="251"/>
      <c r="C101" s="322" t="s">
        <v>399</v>
      </c>
      <c r="D101" s="322"/>
      <c r="E101" s="322"/>
      <c r="H101" s="252">
        <v>23188.560000000001</v>
      </c>
      <c r="I101" s="252">
        <v>0</v>
      </c>
      <c r="J101" s="252">
        <v>0</v>
      </c>
      <c r="K101" s="252">
        <v>0</v>
      </c>
      <c r="L101" s="252">
        <v>0</v>
      </c>
      <c r="M101" s="252">
        <v>0</v>
      </c>
      <c r="N101" s="323">
        <v>21.53</v>
      </c>
      <c r="O101" s="323"/>
      <c r="P101" s="252">
        <v>23594.37</v>
      </c>
      <c r="Q101" s="252">
        <v>427.34</v>
      </c>
      <c r="R101" s="240" t="s">
        <v>0</v>
      </c>
      <c r="V101" s="248">
        <f t="shared" si="8"/>
        <v>0</v>
      </c>
      <c r="W101" s="248">
        <f t="shared" si="5"/>
        <v>0</v>
      </c>
      <c r="X101" s="248">
        <f t="shared" si="6"/>
        <v>0</v>
      </c>
      <c r="Y101" s="248">
        <f t="shared" si="7"/>
        <v>0</v>
      </c>
    </row>
    <row r="102" spans="1:25" ht="15" customHeight="1" x14ac:dyDescent="0.25">
      <c r="A102" s="250"/>
      <c r="B102" s="251"/>
      <c r="C102" s="322" t="s">
        <v>503</v>
      </c>
      <c r="D102" s="322"/>
      <c r="E102" s="322"/>
      <c r="H102" s="252">
        <v>122382.33</v>
      </c>
      <c r="I102" s="252">
        <v>0</v>
      </c>
      <c r="J102" s="252">
        <v>0</v>
      </c>
      <c r="K102" s="252">
        <v>0</v>
      </c>
      <c r="L102" s="252">
        <v>0</v>
      </c>
      <c r="M102" s="252">
        <v>0</v>
      </c>
      <c r="N102" s="323">
        <v>74.47</v>
      </c>
      <c r="O102" s="323"/>
      <c r="P102" s="252">
        <v>124272.8</v>
      </c>
      <c r="Q102" s="252">
        <v>1964.94</v>
      </c>
      <c r="R102" s="240" t="s">
        <v>0</v>
      </c>
      <c r="V102" s="248">
        <f t="shared" si="8"/>
        <v>0</v>
      </c>
      <c r="W102" s="248">
        <f t="shared" si="5"/>
        <v>0</v>
      </c>
      <c r="X102" s="248">
        <f t="shared" si="6"/>
        <v>0</v>
      </c>
      <c r="Y102" s="248">
        <f t="shared" si="7"/>
        <v>0</v>
      </c>
    </row>
    <row r="103" spans="1:25" ht="15" customHeight="1" x14ac:dyDescent="0.25">
      <c r="A103" s="250"/>
      <c r="B103" s="251"/>
      <c r="C103" s="322" t="s">
        <v>1052</v>
      </c>
      <c r="D103" s="322"/>
      <c r="E103" s="322"/>
      <c r="H103" s="252">
        <v>177358.07999999999</v>
      </c>
      <c r="I103" s="252">
        <v>16399.09</v>
      </c>
      <c r="J103" s="252">
        <v>0</v>
      </c>
      <c r="K103" s="252">
        <v>0</v>
      </c>
      <c r="L103" s="252">
        <v>0</v>
      </c>
      <c r="M103" s="252">
        <v>16399.09</v>
      </c>
      <c r="N103" s="323">
        <v>19918.759999999998</v>
      </c>
      <c r="O103" s="323"/>
      <c r="P103" s="252">
        <v>173838.41</v>
      </c>
      <c r="Q103" s="252">
        <v>0</v>
      </c>
      <c r="R103" s="240" t="s">
        <v>0</v>
      </c>
      <c r="V103" s="248">
        <f t="shared" si="8"/>
        <v>173838.41</v>
      </c>
      <c r="W103" s="248">
        <f t="shared" si="5"/>
        <v>0</v>
      </c>
      <c r="X103" s="248">
        <f t="shared" si="6"/>
        <v>0</v>
      </c>
      <c r="Y103" s="248">
        <f t="shared" si="7"/>
        <v>173838.41</v>
      </c>
    </row>
    <row r="104" spans="1:25" ht="15" customHeight="1" x14ac:dyDescent="0.25">
      <c r="A104" s="250"/>
      <c r="B104" s="251"/>
      <c r="C104" s="322" t="s">
        <v>1058</v>
      </c>
      <c r="D104" s="322"/>
      <c r="E104" s="322"/>
      <c r="H104" s="252">
        <v>1704.91</v>
      </c>
      <c r="I104" s="252">
        <v>193.6</v>
      </c>
      <c r="J104" s="252">
        <v>0</v>
      </c>
      <c r="K104" s="252">
        <v>0</v>
      </c>
      <c r="L104" s="252">
        <v>0</v>
      </c>
      <c r="M104" s="252">
        <v>193.6</v>
      </c>
      <c r="N104" s="323">
        <v>235.41</v>
      </c>
      <c r="O104" s="323"/>
      <c r="P104" s="252">
        <v>1663.1</v>
      </c>
      <c r="Q104" s="252">
        <v>0</v>
      </c>
      <c r="R104" s="240" t="s">
        <v>0</v>
      </c>
      <c r="V104" s="248">
        <f t="shared" si="8"/>
        <v>0</v>
      </c>
      <c r="W104" s="248">
        <f t="shared" si="5"/>
        <v>0</v>
      </c>
      <c r="X104" s="248">
        <f t="shared" si="6"/>
        <v>0</v>
      </c>
      <c r="Y104" s="248">
        <f t="shared" si="7"/>
        <v>0</v>
      </c>
    </row>
    <row r="105" spans="1:25" ht="15" customHeight="1" x14ac:dyDescent="0.25">
      <c r="A105" s="250"/>
      <c r="B105" s="251"/>
      <c r="C105" s="322" t="s">
        <v>1057</v>
      </c>
      <c r="D105" s="322"/>
      <c r="E105" s="322"/>
      <c r="H105" s="252">
        <v>3.01</v>
      </c>
      <c r="I105" s="252">
        <v>3.01</v>
      </c>
      <c r="J105" s="252">
        <v>0</v>
      </c>
      <c r="K105" s="252">
        <v>0</v>
      </c>
      <c r="L105" s="252">
        <v>0</v>
      </c>
      <c r="M105" s="252">
        <v>3.01</v>
      </c>
      <c r="N105" s="323">
        <v>3.01</v>
      </c>
      <c r="O105" s="323"/>
      <c r="P105" s="252">
        <v>3.01</v>
      </c>
      <c r="Q105" s="252">
        <v>0</v>
      </c>
      <c r="R105" s="240" t="s">
        <v>0</v>
      </c>
      <c r="V105" s="248">
        <f t="shared" si="8"/>
        <v>0</v>
      </c>
      <c r="W105" s="248">
        <f t="shared" si="5"/>
        <v>0</v>
      </c>
      <c r="X105" s="248">
        <f t="shared" si="6"/>
        <v>0</v>
      </c>
      <c r="Y105" s="248">
        <f t="shared" si="7"/>
        <v>0</v>
      </c>
    </row>
    <row r="106" spans="1:25" ht="15" customHeight="1" x14ac:dyDescent="0.25">
      <c r="A106" s="250"/>
      <c r="B106" s="251"/>
      <c r="C106" s="322" t="s">
        <v>1054</v>
      </c>
      <c r="D106" s="322"/>
      <c r="E106" s="322"/>
      <c r="H106" s="252">
        <v>1.43</v>
      </c>
      <c r="I106" s="252">
        <v>1.43</v>
      </c>
      <c r="J106" s="252">
        <v>0</v>
      </c>
      <c r="K106" s="252">
        <v>0</v>
      </c>
      <c r="L106" s="252">
        <v>0</v>
      </c>
      <c r="M106" s="252">
        <v>1.43</v>
      </c>
      <c r="N106" s="323">
        <v>1.43</v>
      </c>
      <c r="O106" s="323"/>
      <c r="P106" s="252">
        <v>1.43</v>
      </c>
      <c r="Q106" s="252">
        <v>0</v>
      </c>
      <c r="R106" s="240" t="s">
        <v>0</v>
      </c>
      <c r="V106" s="248">
        <f t="shared" si="8"/>
        <v>0</v>
      </c>
      <c r="W106" s="248">
        <f t="shared" si="5"/>
        <v>0</v>
      </c>
      <c r="X106" s="248">
        <f t="shared" si="6"/>
        <v>0</v>
      </c>
      <c r="Y106" s="248">
        <f t="shared" si="7"/>
        <v>0</v>
      </c>
    </row>
    <row r="107" spans="1:25" ht="15" customHeight="1" x14ac:dyDescent="0.25">
      <c r="A107" s="250"/>
      <c r="B107" s="251"/>
      <c r="C107" s="322" t="s">
        <v>393</v>
      </c>
      <c r="D107" s="322"/>
      <c r="E107" s="322"/>
      <c r="H107" s="252">
        <v>48319.11</v>
      </c>
      <c r="I107" s="252">
        <v>0</v>
      </c>
      <c r="J107" s="252">
        <v>0</v>
      </c>
      <c r="K107" s="252">
        <v>0</v>
      </c>
      <c r="L107" s="252">
        <v>0</v>
      </c>
      <c r="M107" s="252">
        <v>0</v>
      </c>
      <c r="N107" s="323">
        <v>39.07</v>
      </c>
      <c r="O107" s="323"/>
      <c r="P107" s="252">
        <v>54436.95</v>
      </c>
      <c r="Q107" s="252">
        <v>6156.91</v>
      </c>
      <c r="R107" s="240" t="s">
        <v>0</v>
      </c>
      <c r="V107" s="248">
        <f t="shared" si="8"/>
        <v>0</v>
      </c>
      <c r="W107" s="248">
        <f t="shared" si="5"/>
        <v>0</v>
      </c>
      <c r="X107" s="248">
        <f t="shared" si="6"/>
        <v>0</v>
      </c>
      <c r="Y107" s="248">
        <f t="shared" si="7"/>
        <v>0</v>
      </c>
    </row>
    <row r="108" spans="1:25" ht="15" customHeight="1" x14ac:dyDescent="0.25">
      <c r="A108" s="250"/>
      <c r="B108" s="251"/>
      <c r="C108" s="322" t="s">
        <v>1286</v>
      </c>
      <c r="D108" s="322"/>
      <c r="E108" s="322"/>
      <c r="H108" s="252">
        <v>16344.22</v>
      </c>
      <c r="I108" s="252">
        <v>0</v>
      </c>
      <c r="J108" s="252">
        <v>0</v>
      </c>
      <c r="K108" s="252">
        <v>0</v>
      </c>
      <c r="L108" s="252">
        <v>0</v>
      </c>
      <c r="M108" s="252">
        <v>0</v>
      </c>
      <c r="N108" s="323">
        <v>15.59</v>
      </c>
      <c r="O108" s="323"/>
      <c r="P108" s="252">
        <v>17085.62</v>
      </c>
      <c r="Q108" s="252">
        <v>756.99</v>
      </c>
      <c r="R108" s="240" t="s">
        <v>0</v>
      </c>
      <c r="V108" s="248">
        <f t="shared" si="8"/>
        <v>0</v>
      </c>
      <c r="W108" s="248">
        <f t="shared" si="5"/>
        <v>0</v>
      </c>
      <c r="X108" s="248">
        <f t="shared" si="6"/>
        <v>0</v>
      </c>
      <c r="Y108" s="248">
        <f t="shared" si="7"/>
        <v>0</v>
      </c>
    </row>
    <row r="109" spans="1:25" ht="15" customHeight="1" x14ac:dyDescent="0.25">
      <c r="A109" s="250"/>
      <c r="B109" s="251"/>
      <c r="C109" s="322" t="s">
        <v>1055</v>
      </c>
      <c r="D109" s="322"/>
      <c r="E109" s="322"/>
      <c r="H109" s="252">
        <v>1.43</v>
      </c>
      <c r="I109" s="252">
        <v>1.43</v>
      </c>
      <c r="J109" s="252">
        <v>0</v>
      </c>
      <c r="K109" s="252">
        <v>0</v>
      </c>
      <c r="L109" s="252">
        <v>0</v>
      </c>
      <c r="M109" s="252">
        <v>1.43</v>
      </c>
      <c r="N109" s="323">
        <v>1.43</v>
      </c>
      <c r="O109" s="323"/>
      <c r="P109" s="252">
        <v>1.43</v>
      </c>
      <c r="Q109" s="252">
        <v>0</v>
      </c>
      <c r="R109" s="240" t="s">
        <v>0</v>
      </c>
      <c r="V109" s="248">
        <f t="shared" si="8"/>
        <v>0</v>
      </c>
      <c r="W109" s="248">
        <f t="shared" si="5"/>
        <v>0</v>
      </c>
      <c r="X109" s="248">
        <f t="shared" si="6"/>
        <v>0</v>
      </c>
      <c r="Y109" s="248">
        <f t="shared" si="7"/>
        <v>0</v>
      </c>
    </row>
    <row r="110" spans="1:25" ht="15" customHeight="1" x14ac:dyDescent="0.25">
      <c r="A110" s="250"/>
      <c r="B110" s="251"/>
      <c r="C110" s="322" t="s">
        <v>1304</v>
      </c>
      <c r="D110" s="322"/>
      <c r="E110" s="322"/>
      <c r="H110" s="252">
        <v>11577.36</v>
      </c>
      <c r="I110" s="252">
        <v>0</v>
      </c>
      <c r="J110" s="252">
        <v>0</v>
      </c>
      <c r="K110" s="252">
        <v>0</v>
      </c>
      <c r="L110" s="252">
        <v>0</v>
      </c>
      <c r="M110" s="252">
        <v>0</v>
      </c>
      <c r="N110" s="323">
        <v>15.63</v>
      </c>
      <c r="O110" s="323"/>
      <c r="P110" s="252">
        <v>11618.56</v>
      </c>
      <c r="Q110" s="252">
        <v>56.83</v>
      </c>
      <c r="R110" s="240" t="s">
        <v>0</v>
      </c>
      <c r="V110" s="248">
        <f t="shared" si="8"/>
        <v>0</v>
      </c>
      <c r="W110" s="248">
        <f t="shared" si="5"/>
        <v>0</v>
      </c>
      <c r="X110" s="248">
        <f t="shared" si="6"/>
        <v>0</v>
      </c>
      <c r="Y110" s="248">
        <f t="shared" si="7"/>
        <v>0</v>
      </c>
    </row>
    <row r="111" spans="1:25" ht="15" customHeight="1" x14ac:dyDescent="0.25">
      <c r="A111" s="250"/>
      <c r="B111" s="251"/>
      <c r="C111" s="322" t="s">
        <v>1288</v>
      </c>
      <c r="D111" s="322"/>
      <c r="E111" s="322"/>
      <c r="H111" s="252">
        <v>49512.31</v>
      </c>
      <c r="I111" s="252">
        <v>0</v>
      </c>
      <c r="J111" s="252">
        <v>0</v>
      </c>
      <c r="K111" s="252">
        <v>0</v>
      </c>
      <c r="L111" s="252">
        <v>0</v>
      </c>
      <c r="M111" s="252">
        <v>0</v>
      </c>
      <c r="N111" s="323">
        <v>47.85</v>
      </c>
      <c r="O111" s="323"/>
      <c r="P111" s="252">
        <v>51191.28</v>
      </c>
      <c r="Q111" s="252">
        <v>1726.82</v>
      </c>
      <c r="R111" s="240" t="s">
        <v>0</v>
      </c>
      <c r="V111" s="248">
        <f t="shared" si="8"/>
        <v>0</v>
      </c>
      <c r="W111" s="248">
        <f t="shared" si="5"/>
        <v>0</v>
      </c>
      <c r="X111" s="248">
        <f t="shared" si="6"/>
        <v>0</v>
      </c>
      <c r="Y111" s="248">
        <f t="shared" si="7"/>
        <v>0</v>
      </c>
    </row>
    <row r="112" spans="1:25" ht="15" customHeight="1" x14ac:dyDescent="0.25">
      <c r="A112" s="250"/>
      <c r="B112" s="251"/>
      <c r="C112" s="322" t="s">
        <v>504</v>
      </c>
      <c r="D112" s="322"/>
      <c r="E112" s="322"/>
      <c r="H112" s="252">
        <v>9429.81</v>
      </c>
      <c r="I112" s="252">
        <v>0</v>
      </c>
      <c r="J112" s="252">
        <v>0</v>
      </c>
      <c r="K112" s="252">
        <v>0</v>
      </c>
      <c r="L112" s="252">
        <v>0</v>
      </c>
      <c r="M112" s="252">
        <v>0</v>
      </c>
      <c r="N112" s="323">
        <v>23.76</v>
      </c>
      <c r="O112" s="323"/>
      <c r="P112" s="252">
        <v>9423.02</v>
      </c>
      <c r="Q112" s="252">
        <v>16.97</v>
      </c>
      <c r="R112" s="240" t="s">
        <v>0</v>
      </c>
      <c r="V112" s="248">
        <f t="shared" si="8"/>
        <v>0</v>
      </c>
      <c r="W112" s="248">
        <f t="shared" si="5"/>
        <v>0</v>
      </c>
      <c r="X112" s="248">
        <f t="shared" si="6"/>
        <v>0</v>
      </c>
      <c r="Y112" s="248">
        <f t="shared" si="7"/>
        <v>0</v>
      </c>
    </row>
    <row r="113" spans="1:25" ht="15" customHeight="1" x14ac:dyDescent="0.25">
      <c r="A113" s="250"/>
      <c r="B113" s="251"/>
      <c r="C113" s="322" t="s">
        <v>1283</v>
      </c>
      <c r="D113" s="322"/>
      <c r="E113" s="322"/>
      <c r="H113" s="252">
        <v>46159.74</v>
      </c>
      <c r="I113" s="252">
        <v>0</v>
      </c>
      <c r="J113" s="252">
        <v>0</v>
      </c>
      <c r="K113" s="252">
        <v>0</v>
      </c>
      <c r="L113" s="252">
        <v>0</v>
      </c>
      <c r="M113" s="252">
        <v>0</v>
      </c>
      <c r="N113" s="323">
        <v>0</v>
      </c>
      <c r="O113" s="323"/>
      <c r="P113" s="252">
        <v>46159.74</v>
      </c>
      <c r="Q113" s="252">
        <v>0</v>
      </c>
      <c r="R113" s="240" t="s">
        <v>0</v>
      </c>
      <c r="V113" s="248">
        <f t="shared" si="8"/>
        <v>0</v>
      </c>
      <c r="W113" s="248">
        <f t="shared" si="5"/>
        <v>15386.58</v>
      </c>
      <c r="X113" s="248">
        <f t="shared" si="6"/>
        <v>0</v>
      </c>
      <c r="Y113" s="248">
        <f t="shared" si="7"/>
        <v>15386.58</v>
      </c>
    </row>
    <row r="114" spans="1:25" ht="15" customHeight="1" x14ac:dyDescent="0.25">
      <c r="A114" s="253"/>
      <c r="B114" s="254"/>
      <c r="C114" s="324" t="s">
        <v>1056</v>
      </c>
      <c r="D114" s="324"/>
      <c r="E114" s="324"/>
      <c r="F114" s="255"/>
      <c r="G114" s="255"/>
      <c r="H114" s="256">
        <v>4.54</v>
      </c>
      <c r="I114" s="256">
        <v>4.54</v>
      </c>
      <c r="J114" s="256">
        <v>0</v>
      </c>
      <c r="K114" s="256">
        <v>0</v>
      </c>
      <c r="L114" s="256">
        <v>0</v>
      </c>
      <c r="M114" s="256">
        <v>4.54</v>
      </c>
      <c r="N114" s="325">
        <v>4.54</v>
      </c>
      <c r="O114" s="325"/>
      <c r="P114" s="256">
        <v>4.54</v>
      </c>
      <c r="Q114" s="256">
        <v>0</v>
      </c>
      <c r="R114" s="240" t="s">
        <v>0</v>
      </c>
      <c r="V114" s="248">
        <f t="shared" si="8"/>
        <v>0</v>
      </c>
      <c r="W114" s="248">
        <f t="shared" si="5"/>
        <v>0</v>
      </c>
      <c r="X114" s="248">
        <f t="shared" si="6"/>
        <v>0</v>
      </c>
      <c r="Y114" s="248">
        <f t="shared" si="7"/>
        <v>0</v>
      </c>
    </row>
    <row r="115" spans="1:25" ht="15" customHeight="1" x14ac:dyDescent="0.25">
      <c r="A115" s="245" t="s">
        <v>1305</v>
      </c>
      <c r="B115" s="246" t="str">
        <f>C115</f>
        <v>г.Одинцово, 1-я Вокзальная, 43</v>
      </c>
      <c r="C115" s="329" t="s">
        <v>1</v>
      </c>
      <c r="D115" s="329"/>
      <c r="E115" s="329"/>
      <c r="F115" s="246" t="s">
        <v>1306</v>
      </c>
      <c r="G115" s="246" t="s">
        <v>1307</v>
      </c>
      <c r="H115" s="247">
        <v>220477.81</v>
      </c>
      <c r="I115" s="247">
        <v>12975.96</v>
      </c>
      <c r="J115" s="247">
        <v>0</v>
      </c>
      <c r="K115" s="247">
        <v>0</v>
      </c>
      <c r="L115" s="247">
        <v>0</v>
      </c>
      <c r="M115" s="247">
        <v>12975.96</v>
      </c>
      <c r="N115" s="330">
        <v>12765.8</v>
      </c>
      <c r="O115" s="330"/>
      <c r="P115" s="247">
        <v>225894.55</v>
      </c>
      <c r="Q115" s="247">
        <v>5206.58</v>
      </c>
      <c r="R115" s="240" t="s">
        <v>1</v>
      </c>
      <c r="V115" s="248">
        <f t="shared" si="8"/>
        <v>0</v>
      </c>
      <c r="W115" s="248">
        <f t="shared" si="5"/>
        <v>0</v>
      </c>
      <c r="X115" s="248">
        <f t="shared" si="6"/>
        <v>0</v>
      </c>
      <c r="Y115" s="248">
        <f t="shared" si="7"/>
        <v>0</v>
      </c>
    </row>
    <row r="116" spans="1:25" ht="15" customHeight="1" x14ac:dyDescent="0.25">
      <c r="A116" s="250"/>
      <c r="B116" s="251"/>
      <c r="C116" s="322" t="s">
        <v>1052</v>
      </c>
      <c r="D116" s="322"/>
      <c r="E116" s="322"/>
      <c r="H116" s="252">
        <v>87595.81</v>
      </c>
      <c r="I116" s="252">
        <v>12711.2</v>
      </c>
      <c r="J116" s="252">
        <v>0</v>
      </c>
      <c r="K116" s="252">
        <v>0</v>
      </c>
      <c r="L116" s="252">
        <v>0</v>
      </c>
      <c r="M116" s="252">
        <v>12711.2</v>
      </c>
      <c r="N116" s="323">
        <v>12487.71</v>
      </c>
      <c r="O116" s="323"/>
      <c r="P116" s="252">
        <v>87819.3</v>
      </c>
      <c r="Q116" s="252">
        <v>0</v>
      </c>
      <c r="R116" s="240" t="s">
        <v>1</v>
      </c>
      <c r="V116" s="248">
        <f t="shared" si="8"/>
        <v>87819.3</v>
      </c>
      <c r="W116" s="248">
        <f t="shared" si="5"/>
        <v>0</v>
      </c>
      <c r="X116" s="248">
        <f t="shared" si="6"/>
        <v>0</v>
      </c>
      <c r="Y116" s="248">
        <f t="shared" si="7"/>
        <v>87819.3</v>
      </c>
    </row>
    <row r="117" spans="1:25" ht="15" customHeight="1" x14ac:dyDescent="0.25">
      <c r="A117" s="250"/>
      <c r="B117" s="251"/>
      <c r="C117" s="322" t="s">
        <v>1303</v>
      </c>
      <c r="D117" s="322"/>
      <c r="E117" s="322"/>
      <c r="H117" s="252">
        <v>4466.01</v>
      </c>
      <c r="I117" s="252">
        <v>0</v>
      </c>
      <c r="J117" s="252">
        <v>0</v>
      </c>
      <c r="K117" s="252">
        <v>0</v>
      </c>
      <c r="L117" s="252">
        <v>0</v>
      </c>
      <c r="M117" s="252">
        <v>0</v>
      </c>
      <c r="N117" s="323">
        <v>0</v>
      </c>
      <c r="O117" s="323"/>
      <c r="P117" s="252">
        <v>5012.93</v>
      </c>
      <c r="Q117" s="252">
        <v>546.91999999999996</v>
      </c>
      <c r="R117" s="240" t="s">
        <v>1</v>
      </c>
      <c r="V117" s="248">
        <f t="shared" si="8"/>
        <v>0</v>
      </c>
      <c r="W117" s="248">
        <f t="shared" si="5"/>
        <v>0</v>
      </c>
      <c r="X117" s="248">
        <f t="shared" si="6"/>
        <v>0</v>
      </c>
      <c r="Y117" s="248">
        <f t="shared" si="7"/>
        <v>0</v>
      </c>
    </row>
    <row r="118" spans="1:25" ht="15" customHeight="1" x14ac:dyDescent="0.25">
      <c r="A118" s="250"/>
      <c r="B118" s="251"/>
      <c r="C118" s="322" t="s">
        <v>504</v>
      </c>
      <c r="D118" s="322"/>
      <c r="E118" s="322"/>
      <c r="H118" s="252">
        <v>5329.26</v>
      </c>
      <c r="I118" s="252">
        <v>0</v>
      </c>
      <c r="J118" s="252">
        <v>0</v>
      </c>
      <c r="K118" s="252">
        <v>0</v>
      </c>
      <c r="L118" s="252">
        <v>0</v>
      </c>
      <c r="M118" s="252">
        <v>0</v>
      </c>
      <c r="N118" s="323">
        <v>0</v>
      </c>
      <c r="O118" s="323"/>
      <c r="P118" s="252">
        <v>5330.18</v>
      </c>
      <c r="Q118" s="252">
        <v>0.92</v>
      </c>
      <c r="R118" s="240" t="s">
        <v>1</v>
      </c>
      <c r="V118" s="248">
        <f t="shared" si="8"/>
        <v>0</v>
      </c>
      <c r="W118" s="248">
        <f t="shared" si="5"/>
        <v>0</v>
      </c>
      <c r="X118" s="248">
        <f t="shared" si="6"/>
        <v>0</v>
      </c>
      <c r="Y118" s="248">
        <f t="shared" si="7"/>
        <v>0</v>
      </c>
    </row>
    <row r="119" spans="1:25" ht="15" customHeight="1" x14ac:dyDescent="0.25">
      <c r="A119" s="250"/>
      <c r="B119" s="251"/>
      <c r="C119" s="322" t="s">
        <v>503</v>
      </c>
      <c r="D119" s="322"/>
      <c r="E119" s="322"/>
      <c r="H119" s="252">
        <v>53509.15</v>
      </c>
      <c r="I119" s="252">
        <v>0</v>
      </c>
      <c r="J119" s="252">
        <v>0</v>
      </c>
      <c r="K119" s="252">
        <v>0</v>
      </c>
      <c r="L119" s="252">
        <v>0</v>
      </c>
      <c r="M119" s="252">
        <v>0</v>
      </c>
      <c r="N119" s="323">
        <v>0</v>
      </c>
      <c r="O119" s="323"/>
      <c r="P119" s="252">
        <v>53533.77</v>
      </c>
      <c r="Q119" s="252">
        <v>24.62</v>
      </c>
      <c r="R119" s="240" t="s">
        <v>1</v>
      </c>
      <c r="V119" s="248">
        <f t="shared" si="8"/>
        <v>0</v>
      </c>
      <c r="W119" s="248">
        <f t="shared" si="5"/>
        <v>0</v>
      </c>
      <c r="X119" s="248">
        <f t="shared" si="6"/>
        <v>0</v>
      </c>
      <c r="Y119" s="248">
        <f t="shared" si="7"/>
        <v>0</v>
      </c>
    </row>
    <row r="120" spans="1:25" ht="15" customHeight="1" x14ac:dyDescent="0.25">
      <c r="A120" s="250"/>
      <c r="B120" s="251"/>
      <c r="C120" s="322" t="s">
        <v>393</v>
      </c>
      <c r="D120" s="322"/>
      <c r="E120" s="322"/>
      <c r="H120" s="252">
        <v>11067.52</v>
      </c>
      <c r="I120" s="252">
        <v>0</v>
      </c>
      <c r="J120" s="252">
        <v>0</v>
      </c>
      <c r="K120" s="252">
        <v>0</v>
      </c>
      <c r="L120" s="252">
        <v>0</v>
      </c>
      <c r="M120" s="252">
        <v>0</v>
      </c>
      <c r="N120" s="323">
        <v>0</v>
      </c>
      <c r="O120" s="323"/>
      <c r="P120" s="252">
        <v>15633.64</v>
      </c>
      <c r="Q120" s="252">
        <v>4566.12</v>
      </c>
      <c r="R120" s="240" t="s">
        <v>1</v>
      </c>
      <c r="V120" s="248">
        <f t="shared" si="8"/>
        <v>0</v>
      </c>
      <c r="W120" s="248">
        <f t="shared" si="5"/>
        <v>0</v>
      </c>
      <c r="X120" s="248">
        <f t="shared" si="6"/>
        <v>0</v>
      </c>
      <c r="Y120" s="248">
        <f t="shared" si="7"/>
        <v>0</v>
      </c>
    </row>
    <row r="121" spans="1:25" ht="15" customHeight="1" x14ac:dyDescent="0.25">
      <c r="A121" s="250"/>
      <c r="B121" s="251"/>
      <c r="C121" s="322" t="s">
        <v>1058</v>
      </c>
      <c r="D121" s="322"/>
      <c r="E121" s="322"/>
      <c r="H121" s="252">
        <v>1340.98</v>
      </c>
      <c r="I121" s="252">
        <v>240.18</v>
      </c>
      <c r="J121" s="252">
        <v>0</v>
      </c>
      <c r="K121" s="252">
        <v>0</v>
      </c>
      <c r="L121" s="252">
        <v>0</v>
      </c>
      <c r="M121" s="252">
        <v>240.18</v>
      </c>
      <c r="N121" s="323">
        <v>235.97</v>
      </c>
      <c r="O121" s="323"/>
      <c r="P121" s="252">
        <v>1363.96</v>
      </c>
      <c r="Q121" s="252">
        <v>18.77</v>
      </c>
      <c r="R121" s="240" t="s">
        <v>1</v>
      </c>
      <c r="V121" s="248">
        <f t="shared" si="8"/>
        <v>0</v>
      </c>
      <c r="W121" s="248">
        <f t="shared" si="5"/>
        <v>0</v>
      </c>
      <c r="X121" s="248">
        <f t="shared" si="6"/>
        <v>0</v>
      </c>
      <c r="Y121" s="248">
        <f t="shared" si="7"/>
        <v>0</v>
      </c>
    </row>
    <row r="122" spans="1:25" ht="15" customHeight="1" x14ac:dyDescent="0.25">
      <c r="A122" s="250"/>
      <c r="B122" s="251"/>
      <c r="C122" s="322" t="s">
        <v>399</v>
      </c>
      <c r="D122" s="322"/>
      <c r="E122" s="322"/>
      <c r="H122" s="252">
        <v>2110.7600000000002</v>
      </c>
      <c r="I122" s="252">
        <v>0</v>
      </c>
      <c r="J122" s="252">
        <v>0</v>
      </c>
      <c r="K122" s="252">
        <v>0</v>
      </c>
      <c r="L122" s="252">
        <v>0</v>
      </c>
      <c r="M122" s="252">
        <v>0</v>
      </c>
      <c r="N122" s="323">
        <v>0</v>
      </c>
      <c r="O122" s="323"/>
      <c r="P122" s="252">
        <v>2117.04</v>
      </c>
      <c r="Q122" s="252">
        <v>6.28</v>
      </c>
      <c r="R122" s="240" t="s">
        <v>1</v>
      </c>
      <c r="V122" s="248">
        <f t="shared" si="8"/>
        <v>0</v>
      </c>
      <c r="W122" s="248">
        <f t="shared" si="5"/>
        <v>0</v>
      </c>
      <c r="X122" s="248">
        <f t="shared" si="6"/>
        <v>0</v>
      </c>
      <c r="Y122" s="248">
        <f t="shared" si="7"/>
        <v>0</v>
      </c>
    </row>
    <row r="123" spans="1:25" ht="15" customHeight="1" x14ac:dyDescent="0.25">
      <c r="A123" s="250"/>
      <c r="B123" s="251"/>
      <c r="C123" s="322" t="s">
        <v>1054</v>
      </c>
      <c r="D123" s="322"/>
      <c r="E123" s="322"/>
      <c r="H123" s="252">
        <v>49.04</v>
      </c>
      <c r="I123" s="252">
        <v>3.38</v>
      </c>
      <c r="J123" s="252">
        <v>0</v>
      </c>
      <c r="K123" s="252">
        <v>0</v>
      </c>
      <c r="L123" s="252">
        <v>0</v>
      </c>
      <c r="M123" s="252">
        <v>3.38</v>
      </c>
      <c r="N123" s="323">
        <v>5.79</v>
      </c>
      <c r="O123" s="323"/>
      <c r="P123" s="252">
        <v>46.63</v>
      </c>
      <c r="Q123" s="252">
        <v>0</v>
      </c>
      <c r="R123" s="240" t="s">
        <v>1</v>
      </c>
      <c r="V123" s="248">
        <f t="shared" si="8"/>
        <v>0</v>
      </c>
      <c r="W123" s="248">
        <f t="shared" si="5"/>
        <v>0</v>
      </c>
      <c r="X123" s="248">
        <f t="shared" si="6"/>
        <v>0</v>
      </c>
      <c r="Y123" s="248">
        <f t="shared" si="7"/>
        <v>0</v>
      </c>
    </row>
    <row r="124" spans="1:25" ht="15" customHeight="1" x14ac:dyDescent="0.25">
      <c r="A124" s="250"/>
      <c r="B124" s="251"/>
      <c r="C124" s="322" t="s">
        <v>1283</v>
      </c>
      <c r="D124" s="322"/>
      <c r="E124" s="322"/>
      <c r="H124" s="252">
        <v>43702.79</v>
      </c>
      <c r="I124" s="252">
        <v>0</v>
      </c>
      <c r="J124" s="252">
        <v>0</v>
      </c>
      <c r="K124" s="252">
        <v>0</v>
      </c>
      <c r="L124" s="252">
        <v>0</v>
      </c>
      <c r="M124" s="252">
        <v>0</v>
      </c>
      <c r="N124" s="323">
        <v>0</v>
      </c>
      <c r="O124" s="323"/>
      <c r="P124" s="252">
        <v>43702.79</v>
      </c>
      <c r="Q124" s="252">
        <v>0</v>
      </c>
      <c r="R124" s="240" t="s">
        <v>1</v>
      </c>
      <c r="V124" s="248">
        <f t="shared" si="8"/>
        <v>0</v>
      </c>
      <c r="W124" s="248">
        <f t="shared" si="5"/>
        <v>14567.596666666666</v>
      </c>
      <c r="X124" s="248">
        <f t="shared" si="6"/>
        <v>0</v>
      </c>
      <c r="Y124" s="248">
        <f t="shared" si="7"/>
        <v>14567.596666666666</v>
      </c>
    </row>
    <row r="125" spans="1:25" ht="15" customHeight="1" x14ac:dyDescent="0.25">
      <c r="A125" s="250"/>
      <c r="B125" s="251"/>
      <c r="C125" s="322" t="s">
        <v>1304</v>
      </c>
      <c r="D125" s="322"/>
      <c r="E125" s="322"/>
      <c r="H125" s="252">
        <v>1153.47</v>
      </c>
      <c r="I125" s="252">
        <v>0</v>
      </c>
      <c r="J125" s="252">
        <v>0</v>
      </c>
      <c r="K125" s="252">
        <v>0</v>
      </c>
      <c r="L125" s="252">
        <v>0</v>
      </c>
      <c r="M125" s="252">
        <v>0</v>
      </c>
      <c r="N125" s="323">
        <v>0</v>
      </c>
      <c r="O125" s="323"/>
      <c r="P125" s="252">
        <v>1166.52</v>
      </c>
      <c r="Q125" s="252">
        <v>13.05</v>
      </c>
      <c r="R125" s="240" t="s">
        <v>1</v>
      </c>
      <c r="V125" s="248">
        <f t="shared" si="8"/>
        <v>0</v>
      </c>
      <c r="W125" s="248">
        <f t="shared" si="5"/>
        <v>0</v>
      </c>
      <c r="X125" s="248">
        <f t="shared" si="6"/>
        <v>0</v>
      </c>
      <c r="Y125" s="248">
        <f t="shared" si="7"/>
        <v>0</v>
      </c>
    </row>
    <row r="126" spans="1:25" ht="15" customHeight="1" x14ac:dyDescent="0.25">
      <c r="A126" s="250"/>
      <c r="B126" s="251"/>
      <c r="C126" s="322" t="s">
        <v>1057</v>
      </c>
      <c r="D126" s="322"/>
      <c r="E126" s="322"/>
      <c r="H126" s="252">
        <v>11.95</v>
      </c>
      <c r="I126" s="252">
        <v>7.09</v>
      </c>
      <c r="J126" s="252">
        <v>0</v>
      </c>
      <c r="K126" s="252">
        <v>0</v>
      </c>
      <c r="L126" s="252">
        <v>0</v>
      </c>
      <c r="M126" s="252">
        <v>7.09</v>
      </c>
      <c r="N126" s="323">
        <v>12.15</v>
      </c>
      <c r="O126" s="323"/>
      <c r="P126" s="252">
        <v>6.89</v>
      </c>
      <c r="Q126" s="252">
        <v>0</v>
      </c>
      <c r="R126" s="240" t="s">
        <v>1</v>
      </c>
      <c r="V126" s="248">
        <f t="shared" si="8"/>
        <v>0</v>
      </c>
      <c r="W126" s="248">
        <f t="shared" si="5"/>
        <v>0</v>
      </c>
      <c r="X126" s="248">
        <f t="shared" si="6"/>
        <v>0</v>
      </c>
      <c r="Y126" s="248">
        <f t="shared" si="7"/>
        <v>0</v>
      </c>
    </row>
    <row r="127" spans="1:25" ht="15" customHeight="1" x14ac:dyDescent="0.25">
      <c r="A127" s="250"/>
      <c r="B127" s="251"/>
      <c r="C127" s="322" t="s">
        <v>392</v>
      </c>
      <c r="D127" s="322"/>
      <c r="E127" s="322"/>
      <c r="H127" s="252">
        <v>3797.35</v>
      </c>
      <c r="I127" s="252">
        <v>0</v>
      </c>
      <c r="J127" s="252">
        <v>0</v>
      </c>
      <c r="K127" s="252">
        <v>0</v>
      </c>
      <c r="L127" s="252">
        <v>0</v>
      </c>
      <c r="M127" s="252">
        <v>0</v>
      </c>
      <c r="N127" s="323">
        <v>0</v>
      </c>
      <c r="O127" s="323"/>
      <c r="P127" s="252">
        <v>3808.6</v>
      </c>
      <c r="Q127" s="252">
        <v>11.25</v>
      </c>
      <c r="R127" s="240" t="s">
        <v>1</v>
      </c>
      <c r="V127" s="248">
        <f t="shared" si="8"/>
        <v>0</v>
      </c>
      <c r="W127" s="248">
        <f t="shared" si="5"/>
        <v>0</v>
      </c>
      <c r="X127" s="248">
        <f t="shared" si="6"/>
        <v>0</v>
      </c>
      <c r="Y127" s="248">
        <f t="shared" si="7"/>
        <v>0</v>
      </c>
    </row>
    <row r="128" spans="1:25" ht="15" customHeight="1" x14ac:dyDescent="0.25">
      <c r="A128" s="250"/>
      <c r="B128" s="251"/>
      <c r="C128" s="322" t="s">
        <v>1055</v>
      </c>
      <c r="D128" s="322"/>
      <c r="E128" s="322"/>
      <c r="H128" s="252">
        <v>33.799999999999997</v>
      </c>
      <c r="I128" s="252">
        <v>3.38</v>
      </c>
      <c r="J128" s="252">
        <v>0</v>
      </c>
      <c r="K128" s="252">
        <v>0</v>
      </c>
      <c r="L128" s="252">
        <v>0</v>
      </c>
      <c r="M128" s="252">
        <v>3.38</v>
      </c>
      <c r="N128" s="323">
        <v>5.79</v>
      </c>
      <c r="O128" s="323"/>
      <c r="P128" s="252">
        <v>31.39</v>
      </c>
      <c r="Q128" s="252">
        <v>0</v>
      </c>
      <c r="R128" s="240" t="s">
        <v>1</v>
      </c>
      <c r="V128" s="248">
        <f t="shared" si="8"/>
        <v>0</v>
      </c>
      <c r="W128" s="248">
        <f t="shared" si="5"/>
        <v>0</v>
      </c>
      <c r="X128" s="248">
        <f t="shared" si="6"/>
        <v>0</v>
      </c>
      <c r="Y128" s="248">
        <f t="shared" si="7"/>
        <v>0</v>
      </c>
    </row>
    <row r="129" spans="1:25" ht="15" customHeight="1" x14ac:dyDescent="0.25">
      <c r="A129" s="250"/>
      <c r="B129" s="251"/>
      <c r="C129" s="322" t="s">
        <v>1056</v>
      </c>
      <c r="D129" s="322"/>
      <c r="E129" s="322"/>
      <c r="H129" s="252">
        <v>106.48</v>
      </c>
      <c r="I129" s="252">
        <v>10.73</v>
      </c>
      <c r="J129" s="252">
        <v>0</v>
      </c>
      <c r="K129" s="252">
        <v>0</v>
      </c>
      <c r="L129" s="252">
        <v>0</v>
      </c>
      <c r="M129" s="252">
        <v>10.73</v>
      </c>
      <c r="N129" s="323">
        <v>18.39</v>
      </c>
      <c r="O129" s="323"/>
      <c r="P129" s="252">
        <v>98.82</v>
      </c>
      <c r="Q129" s="252">
        <v>0</v>
      </c>
      <c r="R129" s="240" t="s">
        <v>1</v>
      </c>
      <c r="V129" s="248">
        <f t="shared" si="8"/>
        <v>0</v>
      </c>
      <c r="W129" s="248">
        <f t="shared" si="5"/>
        <v>0</v>
      </c>
      <c r="X129" s="248">
        <f t="shared" si="6"/>
        <v>0</v>
      </c>
      <c r="Y129" s="248">
        <f t="shared" si="7"/>
        <v>0</v>
      </c>
    </row>
    <row r="130" spans="1:25" ht="15" customHeight="1" x14ac:dyDescent="0.25">
      <c r="A130" s="250"/>
      <c r="B130" s="251"/>
      <c r="C130" s="322" t="s">
        <v>1288</v>
      </c>
      <c r="D130" s="322"/>
      <c r="E130" s="322"/>
      <c r="H130" s="252">
        <v>4674.9399999999996</v>
      </c>
      <c r="I130" s="252">
        <v>0</v>
      </c>
      <c r="J130" s="252">
        <v>0</v>
      </c>
      <c r="K130" s="252">
        <v>0</v>
      </c>
      <c r="L130" s="252">
        <v>0</v>
      </c>
      <c r="M130" s="252">
        <v>0</v>
      </c>
      <c r="N130" s="323">
        <v>0</v>
      </c>
      <c r="O130" s="323"/>
      <c r="P130" s="252">
        <v>4689.04</v>
      </c>
      <c r="Q130" s="252">
        <v>14.1</v>
      </c>
      <c r="R130" s="240" t="s">
        <v>1</v>
      </c>
      <c r="V130" s="248">
        <f t="shared" si="8"/>
        <v>0</v>
      </c>
      <c r="W130" s="248">
        <f t="shared" si="5"/>
        <v>0</v>
      </c>
      <c r="X130" s="248">
        <f t="shared" si="6"/>
        <v>0</v>
      </c>
      <c r="Y130" s="248">
        <f t="shared" si="7"/>
        <v>0</v>
      </c>
    </row>
    <row r="131" spans="1:25" ht="15" customHeight="1" x14ac:dyDescent="0.25">
      <c r="A131" s="253"/>
      <c r="B131" s="254"/>
      <c r="C131" s="324" t="s">
        <v>1286</v>
      </c>
      <c r="D131" s="324"/>
      <c r="E131" s="324"/>
      <c r="F131" s="255"/>
      <c r="G131" s="255"/>
      <c r="H131" s="256">
        <v>1528.5</v>
      </c>
      <c r="I131" s="256">
        <v>0</v>
      </c>
      <c r="J131" s="256">
        <v>0</v>
      </c>
      <c r="K131" s="256">
        <v>0</v>
      </c>
      <c r="L131" s="256">
        <v>0</v>
      </c>
      <c r="M131" s="256">
        <v>0</v>
      </c>
      <c r="N131" s="325">
        <v>0</v>
      </c>
      <c r="O131" s="325"/>
      <c r="P131" s="256">
        <v>1533.05</v>
      </c>
      <c r="Q131" s="256">
        <v>4.55</v>
      </c>
      <c r="R131" s="240" t="s">
        <v>1</v>
      </c>
      <c r="V131" s="248">
        <f t="shared" si="8"/>
        <v>0</v>
      </c>
      <c r="W131" s="248">
        <f t="shared" si="5"/>
        <v>0</v>
      </c>
      <c r="X131" s="248">
        <f t="shared" si="6"/>
        <v>0</v>
      </c>
      <c r="Y131" s="248">
        <f t="shared" si="7"/>
        <v>0</v>
      </c>
    </row>
    <row r="132" spans="1:25" ht="15" customHeight="1" x14ac:dyDescent="0.25">
      <c r="A132" s="245" t="s">
        <v>1308</v>
      </c>
      <c r="B132" s="246" t="str">
        <f>C132</f>
        <v>г.Одинцово, 1-я Вокзальная, 44</v>
      </c>
      <c r="C132" s="329" t="s">
        <v>1065</v>
      </c>
      <c r="D132" s="329"/>
      <c r="E132" s="329"/>
      <c r="F132" s="246" t="s">
        <v>1309</v>
      </c>
      <c r="G132" s="246" t="s">
        <v>1310</v>
      </c>
      <c r="H132" s="247">
        <v>8470144.5199999996</v>
      </c>
      <c r="I132" s="247">
        <v>0</v>
      </c>
      <c r="J132" s="247">
        <v>0</v>
      </c>
      <c r="K132" s="247">
        <v>0</v>
      </c>
      <c r="L132" s="247">
        <v>0</v>
      </c>
      <c r="M132" s="247">
        <v>0</v>
      </c>
      <c r="N132" s="330">
        <v>0</v>
      </c>
      <c r="O132" s="330"/>
      <c r="P132" s="247">
        <v>8470144.5199999996</v>
      </c>
      <c r="Q132" s="247">
        <v>0</v>
      </c>
      <c r="R132" s="240" t="s">
        <v>1065</v>
      </c>
      <c r="V132" s="248">
        <f t="shared" si="8"/>
        <v>0</v>
      </c>
      <c r="W132" s="248">
        <f t="shared" si="5"/>
        <v>0</v>
      </c>
      <c r="X132" s="248">
        <f t="shared" si="6"/>
        <v>0</v>
      </c>
      <c r="Y132" s="248">
        <f t="shared" si="7"/>
        <v>0</v>
      </c>
    </row>
    <row r="133" spans="1:25" ht="15" customHeight="1" x14ac:dyDescent="0.25">
      <c r="A133" s="250"/>
      <c r="B133" s="251"/>
      <c r="C133" s="322" t="s">
        <v>1283</v>
      </c>
      <c r="D133" s="322"/>
      <c r="E133" s="322"/>
      <c r="H133" s="252">
        <v>1636684.53</v>
      </c>
      <c r="I133" s="252">
        <v>0</v>
      </c>
      <c r="J133" s="252">
        <v>0</v>
      </c>
      <c r="K133" s="252">
        <v>0</v>
      </c>
      <c r="L133" s="252">
        <v>0</v>
      </c>
      <c r="M133" s="252">
        <v>0</v>
      </c>
      <c r="N133" s="323">
        <v>0</v>
      </c>
      <c r="O133" s="323"/>
      <c r="P133" s="252">
        <v>1636684.53</v>
      </c>
      <c r="Q133" s="252">
        <v>0</v>
      </c>
      <c r="R133" s="240" t="s">
        <v>1065</v>
      </c>
      <c r="V133" s="248">
        <f t="shared" si="8"/>
        <v>0</v>
      </c>
      <c r="W133" s="248">
        <f t="shared" si="5"/>
        <v>545561.51</v>
      </c>
      <c r="X133" s="248">
        <f t="shared" si="6"/>
        <v>0</v>
      </c>
      <c r="Y133" s="248">
        <f t="shared" si="7"/>
        <v>545561.51</v>
      </c>
    </row>
    <row r="134" spans="1:25" ht="15" customHeight="1" x14ac:dyDescent="0.25">
      <c r="A134" s="250"/>
      <c r="B134" s="251"/>
      <c r="C134" s="322" t="s">
        <v>1288</v>
      </c>
      <c r="D134" s="322"/>
      <c r="E134" s="322"/>
      <c r="H134" s="252">
        <v>736549.85</v>
      </c>
      <c r="I134" s="252">
        <v>0</v>
      </c>
      <c r="J134" s="252">
        <v>0</v>
      </c>
      <c r="K134" s="252">
        <v>0</v>
      </c>
      <c r="L134" s="252">
        <v>0</v>
      </c>
      <c r="M134" s="252">
        <v>0</v>
      </c>
      <c r="N134" s="323">
        <v>0</v>
      </c>
      <c r="O134" s="323"/>
      <c r="P134" s="252">
        <v>736549.85</v>
      </c>
      <c r="Q134" s="252">
        <v>0</v>
      </c>
      <c r="R134" s="240" t="s">
        <v>1065</v>
      </c>
      <c r="V134" s="248">
        <f t="shared" si="8"/>
        <v>0</v>
      </c>
      <c r="W134" s="248">
        <f t="shared" si="5"/>
        <v>0</v>
      </c>
      <c r="X134" s="248">
        <f t="shared" si="6"/>
        <v>0</v>
      </c>
      <c r="Y134" s="248">
        <f t="shared" si="7"/>
        <v>0</v>
      </c>
    </row>
    <row r="135" spans="1:25" ht="15" customHeight="1" x14ac:dyDescent="0.25">
      <c r="A135" s="250"/>
      <c r="B135" s="251"/>
      <c r="C135" s="322" t="s">
        <v>504</v>
      </c>
      <c r="D135" s="322"/>
      <c r="E135" s="322"/>
      <c r="H135" s="252">
        <v>62270.75</v>
      </c>
      <c r="I135" s="252">
        <v>0</v>
      </c>
      <c r="J135" s="252">
        <v>0</v>
      </c>
      <c r="K135" s="252">
        <v>0</v>
      </c>
      <c r="L135" s="252">
        <v>0</v>
      </c>
      <c r="M135" s="252">
        <v>0</v>
      </c>
      <c r="N135" s="323">
        <v>0</v>
      </c>
      <c r="O135" s="323"/>
      <c r="P135" s="252">
        <v>62270.75</v>
      </c>
      <c r="Q135" s="252">
        <v>0</v>
      </c>
      <c r="R135" s="240" t="s">
        <v>1065</v>
      </c>
      <c r="V135" s="248">
        <f t="shared" si="8"/>
        <v>0</v>
      </c>
      <c r="W135" s="248">
        <f t="shared" si="5"/>
        <v>0</v>
      </c>
      <c r="X135" s="248">
        <f t="shared" si="6"/>
        <v>0</v>
      </c>
      <c r="Y135" s="248">
        <f t="shared" si="7"/>
        <v>0</v>
      </c>
    </row>
    <row r="136" spans="1:25" ht="15" customHeight="1" x14ac:dyDescent="0.25">
      <c r="A136" s="250"/>
      <c r="B136" s="251"/>
      <c r="C136" s="322" t="s">
        <v>1311</v>
      </c>
      <c r="D136" s="322"/>
      <c r="E136" s="322"/>
      <c r="H136" s="252">
        <v>34028.769999999997</v>
      </c>
      <c r="I136" s="252">
        <v>0</v>
      </c>
      <c r="J136" s="252">
        <v>0</v>
      </c>
      <c r="K136" s="252">
        <v>0</v>
      </c>
      <c r="L136" s="252">
        <v>0</v>
      </c>
      <c r="M136" s="252">
        <v>0</v>
      </c>
      <c r="N136" s="323">
        <v>0</v>
      </c>
      <c r="O136" s="323"/>
      <c r="P136" s="252">
        <v>34028.769999999997</v>
      </c>
      <c r="Q136" s="252">
        <v>0</v>
      </c>
      <c r="R136" s="240" t="s">
        <v>1065</v>
      </c>
      <c r="V136" s="248">
        <f t="shared" si="8"/>
        <v>0</v>
      </c>
      <c r="W136" s="248">
        <f t="shared" si="5"/>
        <v>0</v>
      </c>
      <c r="X136" s="248">
        <f t="shared" si="6"/>
        <v>0</v>
      </c>
      <c r="Y136" s="248">
        <f t="shared" si="7"/>
        <v>0</v>
      </c>
    </row>
    <row r="137" spans="1:25" ht="15" customHeight="1" x14ac:dyDescent="0.25">
      <c r="A137" s="250"/>
      <c r="B137" s="251"/>
      <c r="C137" s="322" t="s">
        <v>392</v>
      </c>
      <c r="D137" s="322"/>
      <c r="E137" s="322"/>
      <c r="H137" s="252">
        <v>612938.51</v>
      </c>
      <c r="I137" s="252">
        <v>0</v>
      </c>
      <c r="J137" s="252">
        <v>0</v>
      </c>
      <c r="K137" s="252">
        <v>0</v>
      </c>
      <c r="L137" s="252">
        <v>0</v>
      </c>
      <c r="M137" s="252">
        <v>0</v>
      </c>
      <c r="N137" s="323">
        <v>0</v>
      </c>
      <c r="O137" s="323"/>
      <c r="P137" s="252">
        <v>612938.51</v>
      </c>
      <c r="Q137" s="252">
        <v>0</v>
      </c>
      <c r="R137" s="240" t="s">
        <v>1065</v>
      </c>
      <c r="V137" s="248">
        <f t="shared" si="8"/>
        <v>0</v>
      </c>
      <c r="W137" s="248">
        <f t="shared" si="5"/>
        <v>0</v>
      </c>
      <c r="X137" s="248">
        <f t="shared" si="6"/>
        <v>0</v>
      </c>
      <c r="Y137" s="248">
        <f t="shared" si="7"/>
        <v>0</v>
      </c>
    </row>
    <row r="138" spans="1:25" ht="15" customHeight="1" x14ac:dyDescent="0.25">
      <c r="A138" s="250"/>
      <c r="B138" s="251"/>
      <c r="C138" s="322" t="s">
        <v>503</v>
      </c>
      <c r="D138" s="322"/>
      <c r="E138" s="322"/>
      <c r="H138" s="252">
        <v>2468764.06</v>
      </c>
      <c r="I138" s="252">
        <v>0</v>
      </c>
      <c r="J138" s="252">
        <v>0</v>
      </c>
      <c r="K138" s="252">
        <v>0</v>
      </c>
      <c r="L138" s="252">
        <v>0</v>
      </c>
      <c r="M138" s="252">
        <v>0</v>
      </c>
      <c r="N138" s="323">
        <v>0</v>
      </c>
      <c r="O138" s="323"/>
      <c r="P138" s="252">
        <v>2468764.06</v>
      </c>
      <c r="Q138" s="252">
        <v>0</v>
      </c>
      <c r="R138" s="240" t="s">
        <v>1065</v>
      </c>
      <c r="V138" s="248">
        <f t="shared" si="8"/>
        <v>0</v>
      </c>
      <c r="W138" s="248">
        <f t="shared" ref="W138:W201" si="9">IF(W$8=$C138,SUM($P138-$Q138),0)/3</f>
        <v>0</v>
      </c>
      <c r="X138" s="248">
        <f t="shared" ref="X138:X201" si="10">IF(X$8=$C138,SUM($P138-$Q138),0)</f>
        <v>0</v>
      </c>
      <c r="Y138" s="248">
        <f t="shared" ref="Y138:Y201" si="11">SUM(V138:X138)</f>
        <v>0</v>
      </c>
    </row>
    <row r="139" spans="1:25" ht="15" customHeight="1" x14ac:dyDescent="0.25">
      <c r="A139" s="250"/>
      <c r="B139" s="251"/>
      <c r="C139" s="322" t="s">
        <v>1286</v>
      </c>
      <c r="D139" s="322"/>
      <c r="E139" s="322"/>
      <c r="H139" s="252">
        <v>249287.26</v>
      </c>
      <c r="I139" s="252">
        <v>0</v>
      </c>
      <c r="J139" s="252">
        <v>0</v>
      </c>
      <c r="K139" s="252">
        <v>0</v>
      </c>
      <c r="L139" s="252">
        <v>0</v>
      </c>
      <c r="M139" s="252">
        <v>0</v>
      </c>
      <c r="N139" s="323">
        <v>0</v>
      </c>
      <c r="O139" s="323"/>
      <c r="P139" s="252">
        <v>249287.26</v>
      </c>
      <c r="Q139" s="252">
        <v>0</v>
      </c>
      <c r="R139" s="240" t="s">
        <v>1065</v>
      </c>
      <c r="V139" s="248">
        <f t="shared" si="8"/>
        <v>0</v>
      </c>
      <c r="W139" s="248">
        <f t="shared" si="9"/>
        <v>0</v>
      </c>
      <c r="X139" s="248">
        <f t="shared" si="10"/>
        <v>0</v>
      </c>
      <c r="Y139" s="248">
        <f t="shared" si="11"/>
        <v>0</v>
      </c>
    </row>
    <row r="140" spans="1:25" ht="15" customHeight="1" x14ac:dyDescent="0.25">
      <c r="A140" s="250"/>
      <c r="B140" s="251"/>
      <c r="C140" s="322" t="s">
        <v>1304</v>
      </c>
      <c r="D140" s="322"/>
      <c r="E140" s="322"/>
      <c r="H140" s="252">
        <v>111779.2</v>
      </c>
      <c r="I140" s="252">
        <v>0</v>
      </c>
      <c r="J140" s="252">
        <v>0</v>
      </c>
      <c r="K140" s="252">
        <v>0</v>
      </c>
      <c r="L140" s="252">
        <v>0</v>
      </c>
      <c r="M140" s="252">
        <v>0</v>
      </c>
      <c r="N140" s="323">
        <v>0</v>
      </c>
      <c r="O140" s="323"/>
      <c r="P140" s="252">
        <v>111779.2</v>
      </c>
      <c r="Q140" s="252">
        <v>0</v>
      </c>
      <c r="R140" s="240" t="s">
        <v>1065</v>
      </c>
      <c r="V140" s="248">
        <f t="shared" si="8"/>
        <v>0</v>
      </c>
      <c r="W140" s="248">
        <f t="shared" si="9"/>
        <v>0</v>
      </c>
      <c r="X140" s="248">
        <f t="shared" si="10"/>
        <v>0</v>
      </c>
      <c r="Y140" s="248">
        <f t="shared" si="11"/>
        <v>0</v>
      </c>
    </row>
    <row r="141" spans="1:25" ht="15" customHeight="1" x14ac:dyDescent="0.25">
      <c r="A141" s="250"/>
      <c r="B141" s="251"/>
      <c r="C141" s="322" t="s">
        <v>399</v>
      </c>
      <c r="D141" s="322"/>
      <c r="E141" s="322"/>
      <c r="H141" s="252">
        <v>344252.88</v>
      </c>
      <c r="I141" s="252">
        <v>0</v>
      </c>
      <c r="J141" s="252">
        <v>0</v>
      </c>
      <c r="K141" s="252">
        <v>0</v>
      </c>
      <c r="L141" s="252">
        <v>0</v>
      </c>
      <c r="M141" s="252">
        <v>0</v>
      </c>
      <c r="N141" s="323">
        <v>0</v>
      </c>
      <c r="O141" s="323"/>
      <c r="P141" s="252">
        <v>344252.88</v>
      </c>
      <c r="Q141" s="252">
        <v>0</v>
      </c>
      <c r="R141" s="240" t="s">
        <v>1065</v>
      </c>
      <c r="V141" s="248">
        <f t="shared" si="8"/>
        <v>0</v>
      </c>
      <c r="W141" s="248">
        <f t="shared" si="9"/>
        <v>0</v>
      </c>
      <c r="X141" s="248">
        <f t="shared" si="10"/>
        <v>0</v>
      </c>
      <c r="Y141" s="248">
        <f t="shared" si="11"/>
        <v>0</v>
      </c>
    </row>
    <row r="142" spans="1:25" ht="15" customHeight="1" x14ac:dyDescent="0.25">
      <c r="A142" s="250"/>
      <c r="B142" s="251"/>
      <c r="C142" s="322" t="s">
        <v>1058</v>
      </c>
      <c r="D142" s="322"/>
      <c r="E142" s="322"/>
      <c r="H142" s="252">
        <v>17050.900000000001</v>
      </c>
      <c r="I142" s="252">
        <v>0</v>
      </c>
      <c r="J142" s="252">
        <v>0</v>
      </c>
      <c r="K142" s="252">
        <v>0</v>
      </c>
      <c r="L142" s="252">
        <v>0</v>
      </c>
      <c r="M142" s="252">
        <v>0</v>
      </c>
      <c r="N142" s="323">
        <v>0</v>
      </c>
      <c r="O142" s="323"/>
      <c r="P142" s="252">
        <v>17050.900000000001</v>
      </c>
      <c r="Q142" s="252">
        <v>0</v>
      </c>
      <c r="R142" s="240" t="s">
        <v>1065</v>
      </c>
      <c r="V142" s="248">
        <f t="shared" si="8"/>
        <v>0</v>
      </c>
      <c r="W142" s="248">
        <f t="shared" si="9"/>
        <v>0</v>
      </c>
      <c r="X142" s="248">
        <f t="shared" si="10"/>
        <v>0</v>
      </c>
      <c r="Y142" s="248">
        <f t="shared" si="11"/>
        <v>0</v>
      </c>
    </row>
    <row r="143" spans="1:25" ht="15" customHeight="1" x14ac:dyDescent="0.25">
      <c r="A143" s="250"/>
      <c r="B143" s="251"/>
      <c r="C143" s="322" t="s">
        <v>1303</v>
      </c>
      <c r="D143" s="322"/>
      <c r="E143" s="322"/>
      <c r="H143" s="252">
        <v>18832.5</v>
      </c>
      <c r="I143" s="252">
        <v>0</v>
      </c>
      <c r="J143" s="252">
        <v>0</v>
      </c>
      <c r="K143" s="252">
        <v>0</v>
      </c>
      <c r="L143" s="252">
        <v>0</v>
      </c>
      <c r="M143" s="252">
        <v>0</v>
      </c>
      <c r="N143" s="323">
        <v>0</v>
      </c>
      <c r="O143" s="323"/>
      <c r="P143" s="252">
        <v>18832.5</v>
      </c>
      <c r="Q143" s="252">
        <v>0</v>
      </c>
      <c r="R143" s="240" t="s">
        <v>1065</v>
      </c>
      <c r="V143" s="248">
        <f t="shared" si="8"/>
        <v>0</v>
      </c>
      <c r="W143" s="248">
        <f t="shared" si="9"/>
        <v>0</v>
      </c>
      <c r="X143" s="248">
        <f t="shared" si="10"/>
        <v>0</v>
      </c>
      <c r="Y143" s="248">
        <f t="shared" si="11"/>
        <v>0</v>
      </c>
    </row>
    <row r="144" spans="1:25" ht="15" customHeight="1" x14ac:dyDescent="0.25">
      <c r="A144" s="250"/>
      <c r="B144" s="251"/>
      <c r="C144" s="322" t="s">
        <v>393</v>
      </c>
      <c r="D144" s="322"/>
      <c r="E144" s="322"/>
      <c r="H144" s="252">
        <v>243471.2</v>
      </c>
      <c r="I144" s="252">
        <v>0</v>
      </c>
      <c r="J144" s="252">
        <v>0</v>
      </c>
      <c r="K144" s="252">
        <v>0</v>
      </c>
      <c r="L144" s="252">
        <v>0</v>
      </c>
      <c r="M144" s="252">
        <v>0</v>
      </c>
      <c r="N144" s="323">
        <v>0</v>
      </c>
      <c r="O144" s="323"/>
      <c r="P144" s="252">
        <v>243471.2</v>
      </c>
      <c r="Q144" s="252">
        <v>0</v>
      </c>
      <c r="R144" s="240" t="s">
        <v>1065</v>
      </c>
      <c r="V144" s="248">
        <f t="shared" ref="V144:V207" si="12">IF(V$8=$C144,SUM($P144-$Q144),0)</f>
        <v>0</v>
      </c>
      <c r="W144" s="248">
        <f t="shared" si="9"/>
        <v>0</v>
      </c>
      <c r="X144" s="248">
        <f t="shared" si="10"/>
        <v>0</v>
      </c>
      <c r="Y144" s="248">
        <f t="shared" si="11"/>
        <v>0</v>
      </c>
    </row>
    <row r="145" spans="1:25" ht="15" customHeight="1" x14ac:dyDescent="0.25">
      <c r="A145" s="253"/>
      <c r="B145" s="254"/>
      <c r="C145" s="324" t="s">
        <v>1052</v>
      </c>
      <c r="D145" s="324"/>
      <c r="E145" s="324"/>
      <c r="F145" s="255"/>
      <c r="G145" s="255"/>
      <c r="H145" s="256">
        <v>1934234.11</v>
      </c>
      <c r="I145" s="256">
        <v>0</v>
      </c>
      <c r="J145" s="256">
        <v>0</v>
      </c>
      <c r="K145" s="256">
        <v>0</v>
      </c>
      <c r="L145" s="256">
        <v>0</v>
      </c>
      <c r="M145" s="256">
        <v>0</v>
      </c>
      <c r="N145" s="325">
        <v>0</v>
      </c>
      <c r="O145" s="325"/>
      <c r="P145" s="256">
        <v>1934234.11</v>
      </c>
      <c r="Q145" s="256">
        <v>0</v>
      </c>
      <c r="R145" s="240" t="s">
        <v>1065</v>
      </c>
      <c r="V145" s="248">
        <f t="shared" si="12"/>
        <v>1934234.11</v>
      </c>
      <c r="W145" s="248">
        <f t="shared" si="9"/>
        <v>0</v>
      </c>
      <c r="X145" s="248">
        <f t="shared" si="10"/>
        <v>0</v>
      </c>
      <c r="Y145" s="248">
        <f t="shared" si="11"/>
        <v>1934234.11</v>
      </c>
    </row>
    <row r="146" spans="1:25" ht="15" customHeight="1" x14ac:dyDescent="0.25">
      <c r="A146" s="245" t="s">
        <v>1312</v>
      </c>
      <c r="B146" s="246" t="str">
        <f>C146</f>
        <v>г.Одинцово, 1-я Вокзальная, 45</v>
      </c>
      <c r="C146" s="329" t="s">
        <v>2</v>
      </c>
      <c r="D146" s="329"/>
      <c r="E146" s="329"/>
      <c r="F146" s="246" t="s">
        <v>919</v>
      </c>
      <c r="G146" s="246" t="s">
        <v>1313</v>
      </c>
      <c r="H146" s="247">
        <v>107572.09</v>
      </c>
      <c r="I146" s="247">
        <v>26146.560000000001</v>
      </c>
      <c r="J146" s="247">
        <v>0</v>
      </c>
      <c r="K146" s="247">
        <v>0</v>
      </c>
      <c r="L146" s="247">
        <v>0</v>
      </c>
      <c r="M146" s="247">
        <v>26146.560000000001</v>
      </c>
      <c r="N146" s="330">
        <v>32284.98</v>
      </c>
      <c r="O146" s="330"/>
      <c r="P146" s="247">
        <v>110267.82</v>
      </c>
      <c r="Q146" s="247">
        <v>8834.15</v>
      </c>
      <c r="R146" s="240" t="s">
        <v>2</v>
      </c>
      <c r="V146" s="248">
        <f t="shared" si="12"/>
        <v>0</v>
      </c>
      <c r="W146" s="248">
        <f t="shared" si="9"/>
        <v>0</v>
      </c>
      <c r="X146" s="248">
        <f t="shared" si="10"/>
        <v>0</v>
      </c>
      <c r="Y146" s="248">
        <f t="shared" si="11"/>
        <v>0</v>
      </c>
    </row>
    <row r="147" spans="1:25" ht="15" customHeight="1" x14ac:dyDescent="0.25">
      <c r="A147" s="250"/>
      <c r="B147" s="251"/>
      <c r="C147" s="322" t="s">
        <v>503</v>
      </c>
      <c r="D147" s="322"/>
      <c r="E147" s="322"/>
      <c r="H147" s="252">
        <v>4562.58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323">
        <v>517.66999999999996</v>
      </c>
      <c r="O147" s="323"/>
      <c r="P147" s="252">
        <v>4044.91</v>
      </c>
      <c r="Q147" s="252">
        <v>0</v>
      </c>
      <c r="R147" s="240" t="s">
        <v>2</v>
      </c>
      <c r="V147" s="248">
        <f t="shared" si="12"/>
        <v>0</v>
      </c>
      <c r="W147" s="248">
        <f t="shared" si="9"/>
        <v>0</v>
      </c>
      <c r="X147" s="248">
        <f t="shared" si="10"/>
        <v>0</v>
      </c>
      <c r="Y147" s="248">
        <f t="shared" si="11"/>
        <v>0</v>
      </c>
    </row>
    <row r="148" spans="1:25" ht="15" customHeight="1" x14ac:dyDescent="0.25">
      <c r="A148" s="250"/>
      <c r="B148" s="251"/>
      <c r="C148" s="322" t="s">
        <v>1052</v>
      </c>
      <c r="D148" s="322"/>
      <c r="E148" s="322"/>
      <c r="H148" s="252">
        <v>19999.37</v>
      </c>
      <c r="I148" s="252">
        <v>13409.17</v>
      </c>
      <c r="J148" s="252">
        <v>0</v>
      </c>
      <c r="K148" s="252">
        <v>0</v>
      </c>
      <c r="L148" s="252">
        <v>0</v>
      </c>
      <c r="M148" s="252">
        <v>13409.17</v>
      </c>
      <c r="N148" s="323">
        <v>16465.68</v>
      </c>
      <c r="O148" s="323"/>
      <c r="P148" s="252">
        <v>16942.86</v>
      </c>
      <c r="Q148" s="252">
        <v>0</v>
      </c>
      <c r="R148" s="240" t="s">
        <v>2</v>
      </c>
      <c r="V148" s="248">
        <f t="shared" si="12"/>
        <v>16942.86</v>
      </c>
      <c r="W148" s="248">
        <f t="shared" si="9"/>
        <v>0</v>
      </c>
      <c r="X148" s="248">
        <f t="shared" si="10"/>
        <v>0</v>
      </c>
      <c r="Y148" s="248">
        <f t="shared" si="11"/>
        <v>16942.86</v>
      </c>
    </row>
    <row r="149" spans="1:25" ht="15" customHeight="1" x14ac:dyDescent="0.25">
      <c r="A149" s="250"/>
      <c r="B149" s="251"/>
      <c r="C149" s="322" t="s">
        <v>1283</v>
      </c>
      <c r="D149" s="322"/>
      <c r="E149" s="322"/>
      <c r="H149" s="252">
        <v>72123.990000000005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323">
        <v>0</v>
      </c>
      <c r="O149" s="323"/>
      <c r="P149" s="252">
        <v>72123.990000000005</v>
      </c>
      <c r="Q149" s="252">
        <v>0</v>
      </c>
      <c r="R149" s="240" t="s">
        <v>2</v>
      </c>
      <c r="V149" s="248">
        <f t="shared" si="12"/>
        <v>0</v>
      </c>
      <c r="W149" s="248">
        <f t="shared" si="9"/>
        <v>24041.33</v>
      </c>
      <c r="X149" s="248">
        <f t="shared" si="10"/>
        <v>0</v>
      </c>
      <c r="Y149" s="248">
        <f t="shared" si="11"/>
        <v>24041.33</v>
      </c>
    </row>
    <row r="150" spans="1:25" ht="15" customHeight="1" x14ac:dyDescent="0.25">
      <c r="A150" s="250"/>
      <c r="B150" s="251"/>
      <c r="C150" s="322" t="s">
        <v>504</v>
      </c>
      <c r="D150" s="322"/>
      <c r="E150" s="322"/>
      <c r="H150" s="252">
        <v>131.80000000000001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323">
        <v>20.09</v>
      </c>
      <c r="O150" s="323"/>
      <c r="P150" s="252">
        <v>174.36</v>
      </c>
      <c r="Q150" s="252">
        <v>62.65</v>
      </c>
      <c r="R150" s="240" t="s">
        <v>2</v>
      </c>
      <c r="V150" s="248">
        <f t="shared" si="12"/>
        <v>0</v>
      </c>
      <c r="W150" s="248">
        <f t="shared" si="9"/>
        <v>0</v>
      </c>
      <c r="X150" s="248">
        <f t="shared" si="10"/>
        <v>0</v>
      </c>
      <c r="Y150" s="248">
        <f t="shared" si="11"/>
        <v>0</v>
      </c>
    </row>
    <row r="151" spans="1:25" ht="15" customHeight="1" x14ac:dyDescent="0.25">
      <c r="A151" s="250"/>
      <c r="B151" s="251"/>
      <c r="C151" s="322" t="s">
        <v>393</v>
      </c>
      <c r="D151" s="322"/>
      <c r="E151" s="322"/>
      <c r="H151" s="252">
        <v>-8736.1299999999992</v>
      </c>
      <c r="I151" s="252">
        <v>0</v>
      </c>
      <c r="J151" s="252">
        <v>0</v>
      </c>
      <c r="K151" s="252">
        <v>0</v>
      </c>
      <c r="L151" s="252">
        <v>0</v>
      </c>
      <c r="M151" s="252">
        <v>0</v>
      </c>
      <c r="N151" s="323">
        <v>0</v>
      </c>
      <c r="O151" s="323"/>
      <c r="P151" s="252">
        <v>0</v>
      </c>
      <c r="Q151" s="252">
        <v>8736.1299999999992</v>
      </c>
      <c r="R151" s="240" t="s">
        <v>2</v>
      </c>
      <c r="V151" s="248">
        <f t="shared" si="12"/>
        <v>0</v>
      </c>
      <c r="W151" s="248">
        <f t="shared" si="9"/>
        <v>0</v>
      </c>
      <c r="X151" s="248">
        <f t="shared" si="10"/>
        <v>0</v>
      </c>
      <c r="Y151" s="248">
        <f t="shared" si="11"/>
        <v>0</v>
      </c>
    </row>
    <row r="152" spans="1:25" ht="15" customHeight="1" x14ac:dyDescent="0.25">
      <c r="A152" s="250"/>
      <c r="B152" s="251"/>
      <c r="C152" s="322" t="s">
        <v>1058</v>
      </c>
      <c r="D152" s="322"/>
      <c r="E152" s="322"/>
      <c r="H152" s="252">
        <v>403.74</v>
      </c>
      <c r="I152" s="252">
        <v>274.2</v>
      </c>
      <c r="J152" s="252">
        <v>0</v>
      </c>
      <c r="K152" s="252">
        <v>0</v>
      </c>
      <c r="L152" s="252">
        <v>0</v>
      </c>
      <c r="M152" s="252">
        <v>274.2</v>
      </c>
      <c r="N152" s="323">
        <v>336.12</v>
      </c>
      <c r="O152" s="323"/>
      <c r="P152" s="252">
        <v>341.82</v>
      </c>
      <c r="Q152" s="252">
        <v>0</v>
      </c>
      <c r="R152" s="240" t="s">
        <v>2</v>
      </c>
      <c r="V152" s="248">
        <f t="shared" si="12"/>
        <v>0</v>
      </c>
      <c r="W152" s="248">
        <f t="shared" si="9"/>
        <v>0</v>
      </c>
      <c r="X152" s="248">
        <f t="shared" si="10"/>
        <v>0</v>
      </c>
      <c r="Y152" s="248">
        <f t="shared" si="11"/>
        <v>0</v>
      </c>
    </row>
    <row r="153" spans="1:25" ht="15" customHeight="1" x14ac:dyDescent="0.25">
      <c r="A153" s="250"/>
      <c r="B153" s="251"/>
      <c r="C153" s="322" t="s">
        <v>1303</v>
      </c>
      <c r="D153" s="322"/>
      <c r="E153" s="322"/>
      <c r="H153" s="252">
        <v>37.270000000000003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323">
        <v>4.75</v>
      </c>
      <c r="O153" s="323"/>
      <c r="P153" s="252">
        <v>41.25</v>
      </c>
      <c r="Q153" s="252">
        <v>8.73</v>
      </c>
      <c r="R153" s="240" t="s">
        <v>2</v>
      </c>
      <c r="V153" s="248">
        <f t="shared" si="12"/>
        <v>0</v>
      </c>
      <c r="W153" s="248">
        <f t="shared" si="9"/>
        <v>0</v>
      </c>
      <c r="X153" s="248">
        <f t="shared" si="10"/>
        <v>0</v>
      </c>
      <c r="Y153" s="248">
        <f t="shared" si="11"/>
        <v>0</v>
      </c>
    </row>
    <row r="154" spans="1:25" ht="15" customHeight="1" x14ac:dyDescent="0.25">
      <c r="A154" s="250"/>
      <c r="B154" s="251"/>
      <c r="C154" s="322" t="s">
        <v>399</v>
      </c>
      <c r="D154" s="322"/>
      <c r="E154" s="322"/>
      <c r="H154" s="252">
        <v>3020.43</v>
      </c>
      <c r="I154" s="252">
        <v>1946.89</v>
      </c>
      <c r="J154" s="252">
        <v>0</v>
      </c>
      <c r="K154" s="252">
        <v>0</v>
      </c>
      <c r="L154" s="252">
        <v>0</v>
      </c>
      <c r="M154" s="252">
        <v>1946.89</v>
      </c>
      <c r="N154" s="323">
        <v>2238.39</v>
      </c>
      <c r="O154" s="323"/>
      <c r="P154" s="252">
        <v>2728.93</v>
      </c>
      <c r="Q154" s="252">
        <v>0</v>
      </c>
      <c r="R154" s="240" t="s">
        <v>2</v>
      </c>
      <c r="V154" s="248">
        <f t="shared" si="12"/>
        <v>0</v>
      </c>
      <c r="W154" s="248">
        <f t="shared" si="9"/>
        <v>0</v>
      </c>
      <c r="X154" s="248">
        <f t="shared" si="10"/>
        <v>0</v>
      </c>
      <c r="Y154" s="248">
        <f t="shared" si="11"/>
        <v>0</v>
      </c>
    </row>
    <row r="155" spans="1:25" ht="15" customHeight="1" x14ac:dyDescent="0.25">
      <c r="A155" s="250"/>
      <c r="B155" s="251"/>
      <c r="C155" s="322" t="s">
        <v>1057</v>
      </c>
      <c r="D155" s="322"/>
      <c r="E155" s="322"/>
      <c r="H155" s="252">
        <v>36.479999999999997</v>
      </c>
      <c r="I155" s="252">
        <v>22.78</v>
      </c>
      <c r="J155" s="252">
        <v>0</v>
      </c>
      <c r="K155" s="252">
        <v>0</v>
      </c>
      <c r="L155" s="252">
        <v>0</v>
      </c>
      <c r="M155" s="252">
        <v>22.78</v>
      </c>
      <c r="N155" s="323">
        <v>38.93</v>
      </c>
      <c r="O155" s="323"/>
      <c r="P155" s="252">
        <v>20.329999999999998</v>
      </c>
      <c r="Q155" s="252">
        <v>0</v>
      </c>
      <c r="R155" s="240" t="s">
        <v>2</v>
      </c>
      <c r="V155" s="248">
        <f t="shared" si="12"/>
        <v>0</v>
      </c>
      <c r="W155" s="248">
        <f t="shared" si="9"/>
        <v>0</v>
      </c>
      <c r="X155" s="248">
        <f t="shared" si="10"/>
        <v>0</v>
      </c>
      <c r="Y155" s="248">
        <f t="shared" si="11"/>
        <v>0</v>
      </c>
    </row>
    <row r="156" spans="1:25" ht="15" customHeight="1" x14ac:dyDescent="0.25">
      <c r="A156" s="250"/>
      <c r="B156" s="251"/>
      <c r="C156" s="322" t="s">
        <v>1304</v>
      </c>
      <c r="D156" s="322"/>
      <c r="E156" s="322"/>
      <c r="H156" s="252">
        <v>18.05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323">
        <v>4.62</v>
      </c>
      <c r="O156" s="323"/>
      <c r="P156" s="252">
        <v>40.07</v>
      </c>
      <c r="Q156" s="252">
        <v>26.64</v>
      </c>
      <c r="R156" s="240" t="s">
        <v>2</v>
      </c>
      <c r="V156" s="248">
        <f t="shared" si="12"/>
        <v>0</v>
      </c>
      <c r="W156" s="248">
        <f t="shared" si="9"/>
        <v>0</v>
      </c>
      <c r="X156" s="248">
        <f t="shared" si="10"/>
        <v>0</v>
      </c>
      <c r="Y156" s="248">
        <f t="shared" si="11"/>
        <v>0</v>
      </c>
    </row>
    <row r="157" spans="1:25" ht="15" customHeight="1" x14ac:dyDescent="0.25">
      <c r="A157" s="250"/>
      <c r="B157" s="251"/>
      <c r="C157" s="322" t="s">
        <v>1054</v>
      </c>
      <c r="D157" s="322"/>
      <c r="E157" s="322"/>
      <c r="H157" s="252">
        <v>17.37</v>
      </c>
      <c r="I157" s="252">
        <v>10.86</v>
      </c>
      <c r="J157" s="252">
        <v>0</v>
      </c>
      <c r="K157" s="252">
        <v>0</v>
      </c>
      <c r="L157" s="252">
        <v>0</v>
      </c>
      <c r="M157" s="252">
        <v>10.86</v>
      </c>
      <c r="N157" s="323">
        <v>18.559999999999999</v>
      </c>
      <c r="O157" s="323"/>
      <c r="P157" s="252">
        <v>9.67</v>
      </c>
      <c r="Q157" s="252">
        <v>0</v>
      </c>
      <c r="R157" s="240" t="s">
        <v>2</v>
      </c>
      <c r="V157" s="248">
        <f t="shared" si="12"/>
        <v>0</v>
      </c>
      <c r="W157" s="248">
        <f t="shared" si="9"/>
        <v>0</v>
      </c>
      <c r="X157" s="248">
        <f t="shared" si="10"/>
        <v>0</v>
      </c>
      <c r="Y157" s="248">
        <f t="shared" si="11"/>
        <v>0</v>
      </c>
    </row>
    <row r="158" spans="1:25" ht="15" customHeight="1" x14ac:dyDescent="0.25">
      <c r="A158" s="250"/>
      <c r="B158" s="251"/>
      <c r="C158" s="322" t="s">
        <v>392</v>
      </c>
      <c r="D158" s="322"/>
      <c r="E158" s="322"/>
      <c r="H158" s="252">
        <v>6094.91</v>
      </c>
      <c r="I158" s="252">
        <v>3537.69</v>
      </c>
      <c r="J158" s="252">
        <v>0</v>
      </c>
      <c r="K158" s="252">
        <v>0</v>
      </c>
      <c r="L158" s="252">
        <v>0</v>
      </c>
      <c r="M158" s="252">
        <v>3537.69</v>
      </c>
      <c r="N158" s="323">
        <v>4433.38</v>
      </c>
      <c r="O158" s="323"/>
      <c r="P158" s="252">
        <v>5199.22</v>
      </c>
      <c r="Q158" s="252">
        <v>0</v>
      </c>
      <c r="R158" s="240" t="s">
        <v>2</v>
      </c>
      <c r="V158" s="248">
        <f t="shared" si="12"/>
        <v>0</v>
      </c>
      <c r="W158" s="248">
        <f t="shared" si="9"/>
        <v>0</v>
      </c>
      <c r="X158" s="248">
        <f t="shared" si="10"/>
        <v>0</v>
      </c>
      <c r="Y158" s="248">
        <f t="shared" si="11"/>
        <v>0</v>
      </c>
    </row>
    <row r="159" spans="1:25" ht="15" customHeight="1" x14ac:dyDescent="0.25">
      <c r="A159" s="250"/>
      <c r="B159" s="251"/>
      <c r="C159" s="322" t="s">
        <v>1288</v>
      </c>
      <c r="D159" s="322"/>
      <c r="E159" s="322"/>
      <c r="H159" s="252">
        <v>7724.29</v>
      </c>
      <c r="I159" s="252">
        <v>5471.54</v>
      </c>
      <c r="J159" s="252">
        <v>0</v>
      </c>
      <c r="K159" s="252">
        <v>0</v>
      </c>
      <c r="L159" s="252">
        <v>0</v>
      </c>
      <c r="M159" s="252">
        <v>5471.54</v>
      </c>
      <c r="N159" s="323">
        <v>6443.1</v>
      </c>
      <c r="O159" s="323"/>
      <c r="P159" s="252">
        <v>6752.73</v>
      </c>
      <c r="Q159" s="252">
        <v>0</v>
      </c>
      <c r="R159" s="240" t="s">
        <v>2</v>
      </c>
      <c r="V159" s="248">
        <f t="shared" si="12"/>
        <v>0</v>
      </c>
      <c r="W159" s="248">
        <f t="shared" si="9"/>
        <v>0</v>
      </c>
      <c r="X159" s="248">
        <f t="shared" si="10"/>
        <v>0</v>
      </c>
      <c r="Y159" s="248">
        <f t="shared" si="11"/>
        <v>0</v>
      </c>
    </row>
    <row r="160" spans="1:25" ht="15" customHeight="1" x14ac:dyDescent="0.25">
      <c r="A160" s="250"/>
      <c r="B160" s="251"/>
      <c r="C160" s="322" t="s">
        <v>1056</v>
      </c>
      <c r="D160" s="322"/>
      <c r="E160" s="322"/>
      <c r="H160" s="252">
        <v>54.75</v>
      </c>
      <c r="I160" s="252">
        <v>34.43</v>
      </c>
      <c r="J160" s="252">
        <v>0</v>
      </c>
      <c r="K160" s="252">
        <v>0</v>
      </c>
      <c r="L160" s="252">
        <v>0</v>
      </c>
      <c r="M160" s="252">
        <v>34.43</v>
      </c>
      <c r="N160" s="323">
        <v>58.81</v>
      </c>
      <c r="O160" s="323"/>
      <c r="P160" s="252">
        <v>30.37</v>
      </c>
      <c r="Q160" s="252">
        <v>0</v>
      </c>
      <c r="R160" s="240" t="s">
        <v>2</v>
      </c>
      <c r="V160" s="248">
        <f t="shared" si="12"/>
        <v>0</v>
      </c>
      <c r="W160" s="248">
        <f t="shared" si="9"/>
        <v>0</v>
      </c>
      <c r="X160" s="248">
        <f t="shared" si="10"/>
        <v>0</v>
      </c>
      <c r="Y160" s="248">
        <f t="shared" si="11"/>
        <v>0</v>
      </c>
    </row>
    <row r="161" spans="1:25" ht="15" customHeight="1" x14ac:dyDescent="0.25">
      <c r="A161" s="250"/>
      <c r="B161" s="251"/>
      <c r="C161" s="322" t="s">
        <v>1286</v>
      </c>
      <c r="D161" s="322"/>
      <c r="E161" s="322"/>
      <c r="H161" s="252">
        <v>2065.8200000000002</v>
      </c>
      <c r="I161" s="252">
        <v>1428.14</v>
      </c>
      <c r="J161" s="252">
        <v>0</v>
      </c>
      <c r="K161" s="252">
        <v>0</v>
      </c>
      <c r="L161" s="252">
        <v>0</v>
      </c>
      <c r="M161" s="252">
        <v>1428.14</v>
      </c>
      <c r="N161" s="323">
        <v>1686.32</v>
      </c>
      <c r="O161" s="323"/>
      <c r="P161" s="252">
        <v>1807.64</v>
      </c>
      <c r="Q161" s="252">
        <v>0</v>
      </c>
      <c r="R161" s="240" t="s">
        <v>2</v>
      </c>
      <c r="V161" s="248">
        <f t="shared" si="12"/>
        <v>0</v>
      </c>
      <c r="W161" s="248">
        <f t="shared" si="9"/>
        <v>0</v>
      </c>
      <c r="X161" s="248">
        <f t="shared" si="10"/>
        <v>0</v>
      </c>
      <c r="Y161" s="248">
        <f t="shared" si="11"/>
        <v>0</v>
      </c>
    </row>
    <row r="162" spans="1:25" ht="15" customHeight="1" x14ac:dyDescent="0.25">
      <c r="A162" s="253"/>
      <c r="B162" s="254"/>
      <c r="C162" s="324" t="s">
        <v>1055</v>
      </c>
      <c r="D162" s="324"/>
      <c r="E162" s="324"/>
      <c r="F162" s="255"/>
      <c r="G162" s="255"/>
      <c r="H162" s="256">
        <v>17.37</v>
      </c>
      <c r="I162" s="256">
        <v>10.86</v>
      </c>
      <c r="J162" s="256">
        <v>0</v>
      </c>
      <c r="K162" s="256">
        <v>0</v>
      </c>
      <c r="L162" s="256">
        <v>0</v>
      </c>
      <c r="M162" s="256">
        <v>10.86</v>
      </c>
      <c r="N162" s="325">
        <v>18.559999999999999</v>
      </c>
      <c r="O162" s="325"/>
      <c r="P162" s="256">
        <v>9.67</v>
      </c>
      <c r="Q162" s="256">
        <v>0</v>
      </c>
      <c r="R162" s="240" t="s">
        <v>2</v>
      </c>
      <c r="V162" s="248">
        <f t="shared" si="12"/>
        <v>0</v>
      </c>
      <c r="W162" s="248">
        <f t="shared" si="9"/>
        <v>0</v>
      </c>
      <c r="X162" s="248">
        <f t="shared" si="10"/>
        <v>0</v>
      </c>
      <c r="Y162" s="248">
        <f t="shared" si="11"/>
        <v>0</v>
      </c>
    </row>
    <row r="163" spans="1:25" ht="15" customHeight="1" x14ac:dyDescent="0.25">
      <c r="A163" s="245" t="s">
        <v>1314</v>
      </c>
      <c r="B163" s="246" t="str">
        <f>C163</f>
        <v>г.Одинцово, 1-я Вокзальная, 46</v>
      </c>
      <c r="C163" s="329" t="s">
        <v>3</v>
      </c>
      <c r="D163" s="329"/>
      <c r="E163" s="329"/>
      <c r="F163" s="246" t="s">
        <v>1315</v>
      </c>
      <c r="G163" s="246" t="s">
        <v>1316</v>
      </c>
      <c r="H163" s="247">
        <v>4273420.29</v>
      </c>
      <c r="I163" s="247">
        <v>35804.519999999997</v>
      </c>
      <c r="J163" s="247">
        <v>0</v>
      </c>
      <c r="K163" s="247">
        <v>0</v>
      </c>
      <c r="L163" s="247">
        <v>0</v>
      </c>
      <c r="M163" s="247">
        <v>35804.519999999997</v>
      </c>
      <c r="N163" s="330">
        <v>37905.519999999997</v>
      </c>
      <c r="O163" s="330"/>
      <c r="P163" s="247">
        <v>4292454.13</v>
      </c>
      <c r="Q163" s="247">
        <v>21134.84</v>
      </c>
      <c r="R163" s="240" t="s">
        <v>3</v>
      </c>
      <c r="V163" s="248">
        <f t="shared" si="12"/>
        <v>0</v>
      </c>
      <c r="W163" s="248">
        <f t="shared" si="9"/>
        <v>0</v>
      </c>
      <c r="X163" s="248">
        <f t="shared" si="10"/>
        <v>0</v>
      </c>
      <c r="Y163" s="248">
        <f t="shared" si="11"/>
        <v>0</v>
      </c>
    </row>
    <row r="164" spans="1:25" ht="15" customHeight="1" x14ac:dyDescent="0.25">
      <c r="A164" s="250"/>
      <c r="B164" s="251"/>
      <c r="C164" s="322" t="s">
        <v>503</v>
      </c>
      <c r="D164" s="322"/>
      <c r="E164" s="322"/>
      <c r="H164" s="252">
        <v>810929.53</v>
      </c>
      <c r="I164" s="252">
        <v>0</v>
      </c>
      <c r="J164" s="252">
        <v>0</v>
      </c>
      <c r="K164" s="252">
        <v>0</v>
      </c>
      <c r="L164" s="252">
        <v>0</v>
      </c>
      <c r="M164" s="252">
        <v>0</v>
      </c>
      <c r="N164" s="323">
        <v>1381.57</v>
      </c>
      <c r="O164" s="323"/>
      <c r="P164" s="252">
        <v>812002.78</v>
      </c>
      <c r="Q164" s="252">
        <v>2454.8200000000002</v>
      </c>
      <c r="R164" s="240" t="s">
        <v>3</v>
      </c>
      <c r="V164" s="248">
        <f t="shared" si="12"/>
        <v>0</v>
      </c>
      <c r="W164" s="248">
        <f t="shared" si="9"/>
        <v>0</v>
      </c>
      <c r="X164" s="248">
        <f t="shared" si="10"/>
        <v>0</v>
      </c>
      <c r="Y164" s="248">
        <f t="shared" si="11"/>
        <v>0</v>
      </c>
    </row>
    <row r="165" spans="1:25" ht="15" customHeight="1" x14ac:dyDescent="0.25">
      <c r="A165" s="250"/>
      <c r="B165" s="251"/>
      <c r="C165" s="322" t="s">
        <v>1052</v>
      </c>
      <c r="D165" s="322"/>
      <c r="E165" s="322"/>
      <c r="H165" s="252">
        <v>929341.53</v>
      </c>
      <c r="I165" s="252">
        <v>35001.72</v>
      </c>
      <c r="J165" s="252">
        <v>0</v>
      </c>
      <c r="K165" s="252">
        <v>0</v>
      </c>
      <c r="L165" s="252">
        <v>0</v>
      </c>
      <c r="M165" s="252">
        <v>35001.72</v>
      </c>
      <c r="N165" s="323">
        <v>31253.040000000001</v>
      </c>
      <c r="O165" s="323"/>
      <c r="P165" s="252">
        <v>933090.21</v>
      </c>
      <c r="Q165" s="252">
        <v>0</v>
      </c>
      <c r="R165" s="240" t="s">
        <v>3</v>
      </c>
      <c r="V165" s="248">
        <f t="shared" si="12"/>
        <v>933090.21</v>
      </c>
      <c r="W165" s="248">
        <f t="shared" si="9"/>
        <v>0</v>
      </c>
      <c r="X165" s="248">
        <f t="shared" si="10"/>
        <v>0</v>
      </c>
      <c r="Y165" s="248">
        <f t="shared" si="11"/>
        <v>933090.21</v>
      </c>
    </row>
    <row r="166" spans="1:25" ht="15" customHeight="1" x14ac:dyDescent="0.25">
      <c r="A166" s="250"/>
      <c r="B166" s="251"/>
      <c r="C166" s="322" t="s">
        <v>1311</v>
      </c>
      <c r="D166" s="322"/>
      <c r="E166" s="322"/>
      <c r="H166" s="252">
        <v>27585.06</v>
      </c>
      <c r="I166" s="252">
        <v>0</v>
      </c>
      <c r="J166" s="252">
        <v>0</v>
      </c>
      <c r="K166" s="252">
        <v>0</v>
      </c>
      <c r="L166" s="252">
        <v>0</v>
      </c>
      <c r="M166" s="252">
        <v>0</v>
      </c>
      <c r="N166" s="323">
        <v>28.29</v>
      </c>
      <c r="O166" s="323"/>
      <c r="P166" s="252">
        <v>27556.77</v>
      </c>
      <c r="Q166" s="252">
        <v>0</v>
      </c>
      <c r="R166" s="240" t="s">
        <v>3</v>
      </c>
      <c r="V166" s="248">
        <f t="shared" si="12"/>
        <v>0</v>
      </c>
      <c r="W166" s="248">
        <f t="shared" si="9"/>
        <v>0</v>
      </c>
      <c r="X166" s="248">
        <f t="shared" si="10"/>
        <v>0</v>
      </c>
      <c r="Y166" s="248">
        <f t="shared" si="11"/>
        <v>0</v>
      </c>
    </row>
    <row r="167" spans="1:25" ht="15" customHeight="1" x14ac:dyDescent="0.25">
      <c r="A167" s="250"/>
      <c r="B167" s="251"/>
      <c r="C167" s="322" t="s">
        <v>504</v>
      </c>
      <c r="D167" s="322"/>
      <c r="E167" s="322"/>
      <c r="H167" s="252">
        <v>43820.78</v>
      </c>
      <c r="I167" s="252">
        <v>0</v>
      </c>
      <c r="J167" s="252">
        <v>0</v>
      </c>
      <c r="K167" s="252">
        <v>0</v>
      </c>
      <c r="L167" s="252">
        <v>0</v>
      </c>
      <c r="M167" s="252">
        <v>0</v>
      </c>
      <c r="N167" s="323">
        <v>74.3</v>
      </c>
      <c r="O167" s="323"/>
      <c r="P167" s="252">
        <v>44669.84</v>
      </c>
      <c r="Q167" s="252">
        <v>923.36</v>
      </c>
      <c r="R167" s="240" t="s">
        <v>3</v>
      </c>
      <c r="V167" s="248">
        <f t="shared" si="12"/>
        <v>0</v>
      </c>
      <c r="W167" s="248">
        <f t="shared" si="9"/>
        <v>0</v>
      </c>
      <c r="X167" s="248">
        <f t="shared" si="10"/>
        <v>0</v>
      </c>
      <c r="Y167" s="248">
        <f t="shared" si="11"/>
        <v>0</v>
      </c>
    </row>
    <row r="168" spans="1:25" ht="15" customHeight="1" x14ac:dyDescent="0.25">
      <c r="A168" s="250"/>
      <c r="B168" s="251"/>
      <c r="C168" s="322" t="s">
        <v>1054</v>
      </c>
      <c r="D168" s="322"/>
      <c r="E168" s="322"/>
      <c r="H168" s="252">
        <v>9.8699999999999992</v>
      </c>
      <c r="I168" s="252">
        <v>9.8699999999999992</v>
      </c>
      <c r="J168" s="252">
        <v>0</v>
      </c>
      <c r="K168" s="252">
        <v>0</v>
      </c>
      <c r="L168" s="252">
        <v>0</v>
      </c>
      <c r="M168" s="252">
        <v>9.8699999999999992</v>
      </c>
      <c r="N168" s="323">
        <v>16.03</v>
      </c>
      <c r="O168" s="323"/>
      <c r="P168" s="252">
        <v>3.71</v>
      </c>
      <c r="Q168" s="252">
        <v>0</v>
      </c>
      <c r="R168" s="240" t="s">
        <v>3</v>
      </c>
      <c r="V168" s="248">
        <f t="shared" si="12"/>
        <v>0</v>
      </c>
      <c r="W168" s="248">
        <f t="shared" si="9"/>
        <v>0</v>
      </c>
      <c r="X168" s="248">
        <f t="shared" si="10"/>
        <v>0</v>
      </c>
      <c r="Y168" s="248">
        <f t="shared" si="11"/>
        <v>0</v>
      </c>
    </row>
    <row r="169" spans="1:25" ht="15" customHeight="1" x14ac:dyDescent="0.25">
      <c r="A169" s="250"/>
      <c r="B169" s="251"/>
      <c r="C169" s="322" t="s">
        <v>393</v>
      </c>
      <c r="D169" s="322"/>
      <c r="E169" s="322"/>
      <c r="H169" s="252">
        <v>362827.03</v>
      </c>
      <c r="I169" s="252">
        <v>0</v>
      </c>
      <c r="J169" s="252">
        <v>0</v>
      </c>
      <c r="K169" s="252">
        <v>0</v>
      </c>
      <c r="L169" s="252">
        <v>0</v>
      </c>
      <c r="M169" s="252">
        <v>0</v>
      </c>
      <c r="N169" s="323">
        <v>724.22</v>
      </c>
      <c r="O169" s="323"/>
      <c r="P169" s="252">
        <v>375298.76</v>
      </c>
      <c r="Q169" s="252">
        <v>13195.95</v>
      </c>
      <c r="R169" s="240" t="s">
        <v>3</v>
      </c>
      <c r="V169" s="248">
        <f t="shared" si="12"/>
        <v>0</v>
      </c>
      <c r="W169" s="248">
        <f t="shared" si="9"/>
        <v>0</v>
      </c>
      <c r="X169" s="248">
        <f t="shared" si="10"/>
        <v>0</v>
      </c>
      <c r="Y169" s="248">
        <f t="shared" si="11"/>
        <v>0</v>
      </c>
    </row>
    <row r="170" spans="1:25" ht="15" customHeight="1" x14ac:dyDescent="0.25">
      <c r="A170" s="250"/>
      <c r="B170" s="251"/>
      <c r="C170" s="322" t="s">
        <v>1303</v>
      </c>
      <c r="D170" s="322"/>
      <c r="E170" s="322"/>
      <c r="H170" s="252">
        <v>36282.33</v>
      </c>
      <c r="I170" s="252">
        <v>0</v>
      </c>
      <c r="J170" s="252">
        <v>0</v>
      </c>
      <c r="K170" s="252">
        <v>0</v>
      </c>
      <c r="L170" s="252">
        <v>0</v>
      </c>
      <c r="M170" s="252">
        <v>0</v>
      </c>
      <c r="N170" s="323">
        <v>81.680000000000007</v>
      </c>
      <c r="O170" s="323"/>
      <c r="P170" s="252">
        <v>38015.54</v>
      </c>
      <c r="Q170" s="252">
        <v>1814.89</v>
      </c>
      <c r="R170" s="240" t="s">
        <v>3</v>
      </c>
      <c r="V170" s="248">
        <f t="shared" si="12"/>
        <v>0</v>
      </c>
      <c r="W170" s="248">
        <f t="shared" si="9"/>
        <v>0</v>
      </c>
      <c r="X170" s="248">
        <f t="shared" si="10"/>
        <v>0</v>
      </c>
      <c r="Y170" s="248">
        <f t="shared" si="11"/>
        <v>0</v>
      </c>
    </row>
    <row r="171" spans="1:25" ht="15" customHeight="1" x14ac:dyDescent="0.25">
      <c r="A171" s="250"/>
      <c r="B171" s="251"/>
      <c r="C171" s="322" t="s">
        <v>399</v>
      </c>
      <c r="D171" s="322"/>
      <c r="E171" s="322"/>
      <c r="H171" s="252">
        <v>150657.22</v>
      </c>
      <c r="I171" s="252">
        <v>0</v>
      </c>
      <c r="J171" s="252">
        <v>0</v>
      </c>
      <c r="K171" s="252">
        <v>0</v>
      </c>
      <c r="L171" s="252">
        <v>0</v>
      </c>
      <c r="M171" s="252">
        <v>0</v>
      </c>
      <c r="N171" s="323">
        <v>469.57</v>
      </c>
      <c r="O171" s="323"/>
      <c r="P171" s="252">
        <v>150609.65</v>
      </c>
      <c r="Q171" s="252">
        <v>422</v>
      </c>
      <c r="R171" s="240" t="s">
        <v>3</v>
      </c>
      <c r="V171" s="248">
        <f t="shared" si="12"/>
        <v>0</v>
      </c>
      <c r="W171" s="248">
        <f t="shared" si="9"/>
        <v>0</v>
      </c>
      <c r="X171" s="248">
        <f t="shared" si="10"/>
        <v>0</v>
      </c>
      <c r="Y171" s="248">
        <f t="shared" si="11"/>
        <v>0</v>
      </c>
    </row>
    <row r="172" spans="1:25" ht="15" customHeight="1" x14ac:dyDescent="0.25">
      <c r="A172" s="250"/>
      <c r="B172" s="251"/>
      <c r="C172" s="322" t="s">
        <v>1283</v>
      </c>
      <c r="D172" s="322"/>
      <c r="E172" s="322"/>
      <c r="H172" s="252">
        <v>1126471.3400000001</v>
      </c>
      <c r="I172" s="252">
        <v>0</v>
      </c>
      <c r="J172" s="252">
        <v>0</v>
      </c>
      <c r="K172" s="252">
        <v>0</v>
      </c>
      <c r="L172" s="252">
        <v>0</v>
      </c>
      <c r="M172" s="252">
        <v>0</v>
      </c>
      <c r="N172" s="323">
        <v>725.21</v>
      </c>
      <c r="O172" s="323"/>
      <c r="P172" s="252">
        <v>1125746.1299999999</v>
      </c>
      <c r="Q172" s="252">
        <v>0</v>
      </c>
      <c r="R172" s="240" t="s">
        <v>3</v>
      </c>
      <c r="V172" s="248">
        <f t="shared" si="12"/>
        <v>0</v>
      </c>
      <c r="W172" s="248">
        <f t="shared" si="9"/>
        <v>375248.70999999996</v>
      </c>
      <c r="X172" s="248">
        <f t="shared" si="10"/>
        <v>0</v>
      </c>
      <c r="Y172" s="248">
        <f t="shared" si="11"/>
        <v>375248.70999999996</v>
      </c>
    </row>
    <row r="173" spans="1:25" ht="15" customHeight="1" x14ac:dyDescent="0.25">
      <c r="A173" s="250"/>
      <c r="B173" s="251"/>
      <c r="C173" s="322" t="s">
        <v>1057</v>
      </c>
      <c r="D173" s="322"/>
      <c r="E173" s="322"/>
      <c r="H173" s="252">
        <v>20.69</v>
      </c>
      <c r="I173" s="252">
        <v>20.69</v>
      </c>
      <c r="J173" s="252">
        <v>0</v>
      </c>
      <c r="K173" s="252">
        <v>0</v>
      </c>
      <c r="L173" s="252">
        <v>0</v>
      </c>
      <c r="M173" s="252">
        <v>20.69</v>
      </c>
      <c r="N173" s="323">
        <v>33.6</v>
      </c>
      <c r="O173" s="323"/>
      <c r="P173" s="252">
        <v>7.78</v>
      </c>
      <c r="Q173" s="252">
        <v>0</v>
      </c>
      <c r="R173" s="240" t="s">
        <v>3</v>
      </c>
      <c r="V173" s="248">
        <f t="shared" si="12"/>
        <v>0</v>
      </c>
      <c r="W173" s="248">
        <f t="shared" si="9"/>
        <v>0</v>
      </c>
      <c r="X173" s="248">
        <f t="shared" si="10"/>
        <v>0</v>
      </c>
      <c r="Y173" s="248">
        <f t="shared" si="11"/>
        <v>0</v>
      </c>
    </row>
    <row r="174" spans="1:25" ht="15" customHeight="1" x14ac:dyDescent="0.25">
      <c r="A174" s="250"/>
      <c r="B174" s="251"/>
      <c r="C174" s="322" t="s">
        <v>1304</v>
      </c>
      <c r="D174" s="322"/>
      <c r="E174" s="322"/>
      <c r="H174" s="252">
        <v>71592.06</v>
      </c>
      <c r="I174" s="252">
        <v>0</v>
      </c>
      <c r="J174" s="252">
        <v>0</v>
      </c>
      <c r="K174" s="252">
        <v>0</v>
      </c>
      <c r="L174" s="252">
        <v>0</v>
      </c>
      <c r="M174" s="252">
        <v>0</v>
      </c>
      <c r="N174" s="323">
        <v>220.11</v>
      </c>
      <c r="O174" s="323"/>
      <c r="P174" s="252">
        <v>71683.850000000006</v>
      </c>
      <c r="Q174" s="252">
        <v>311.89999999999998</v>
      </c>
      <c r="R174" s="240" t="s">
        <v>3</v>
      </c>
      <c r="V174" s="248">
        <f t="shared" si="12"/>
        <v>0</v>
      </c>
      <c r="W174" s="248">
        <f t="shared" si="9"/>
        <v>0</v>
      </c>
      <c r="X174" s="248">
        <f t="shared" si="10"/>
        <v>0</v>
      </c>
      <c r="Y174" s="248">
        <f t="shared" si="11"/>
        <v>0</v>
      </c>
    </row>
    <row r="175" spans="1:25" ht="15" customHeight="1" x14ac:dyDescent="0.25">
      <c r="A175" s="250"/>
      <c r="B175" s="251"/>
      <c r="C175" s="322" t="s">
        <v>1058</v>
      </c>
      <c r="D175" s="322"/>
      <c r="E175" s="322"/>
      <c r="H175" s="252">
        <v>16362.18</v>
      </c>
      <c r="I175" s="252">
        <v>731.1</v>
      </c>
      <c r="J175" s="252">
        <v>0</v>
      </c>
      <c r="K175" s="252">
        <v>0</v>
      </c>
      <c r="L175" s="252">
        <v>0</v>
      </c>
      <c r="M175" s="252">
        <v>731.1</v>
      </c>
      <c r="N175" s="323">
        <v>652.04</v>
      </c>
      <c r="O175" s="323"/>
      <c r="P175" s="252">
        <v>16468.689999999999</v>
      </c>
      <c r="Q175" s="252">
        <v>27.45</v>
      </c>
      <c r="R175" s="240" t="s">
        <v>3</v>
      </c>
      <c r="V175" s="248">
        <f t="shared" si="12"/>
        <v>0</v>
      </c>
      <c r="W175" s="248">
        <f t="shared" si="9"/>
        <v>0</v>
      </c>
      <c r="X175" s="248">
        <f t="shared" si="10"/>
        <v>0</v>
      </c>
      <c r="Y175" s="248">
        <f t="shared" si="11"/>
        <v>0</v>
      </c>
    </row>
    <row r="176" spans="1:25" ht="15" customHeight="1" x14ac:dyDescent="0.25">
      <c r="A176" s="250"/>
      <c r="B176" s="251"/>
      <c r="C176" s="322" t="s">
        <v>392</v>
      </c>
      <c r="D176" s="322"/>
      <c r="E176" s="322"/>
      <c r="H176" s="252">
        <v>268540.06</v>
      </c>
      <c r="I176" s="252">
        <v>0</v>
      </c>
      <c r="J176" s="252">
        <v>0</v>
      </c>
      <c r="K176" s="252">
        <v>0</v>
      </c>
      <c r="L176" s="252">
        <v>0</v>
      </c>
      <c r="M176" s="252">
        <v>0</v>
      </c>
      <c r="N176" s="323">
        <v>838.04</v>
      </c>
      <c r="O176" s="323"/>
      <c r="P176" s="252">
        <v>268466.93</v>
      </c>
      <c r="Q176" s="252">
        <v>764.91</v>
      </c>
      <c r="R176" s="240" t="s">
        <v>3</v>
      </c>
      <c r="V176" s="248">
        <f t="shared" si="12"/>
        <v>0</v>
      </c>
      <c r="W176" s="248">
        <f t="shared" si="9"/>
        <v>0</v>
      </c>
      <c r="X176" s="248">
        <f t="shared" si="10"/>
        <v>0</v>
      </c>
      <c r="Y176" s="248">
        <f t="shared" si="11"/>
        <v>0</v>
      </c>
    </row>
    <row r="177" spans="1:25" ht="15" customHeight="1" x14ac:dyDescent="0.25">
      <c r="A177" s="250"/>
      <c r="B177" s="251"/>
      <c r="C177" s="322" t="s">
        <v>1288</v>
      </c>
      <c r="D177" s="322"/>
      <c r="E177" s="322"/>
      <c r="H177" s="252">
        <v>319842.69</v>
      </c>
      <c r="I177" s="252">
        <v>0</v>
      </c>
      <c r="J177" s="252">
        <v>0</v>
      </c>
      <c r="K177" s="252">
        <v>0</v>
      </c>
      <c r="L177" s="252">
        <v>0</v>
      </c>
      <c r="M177" s="252">
        <v>0</v>
      </c>
      <c r="N177" s="323">
        <v>1000.97</v>
      </c>
      <c r="O177" s="323"/>
      <c r="P177" s="252">
        <v>319755.67</v>
      </c>
      <c r="Q177" s="252">
        <v>913.95</v>
      </c>
      <c r="R177" s="240" t="s">
        <v>3</v>
      </c>
      <c r="V177" s="248">
        <f t="shared" si="12"/>
        <v>0</v>
      </c>
      <c r="W177" s="248">
        <f t="shared" si="9"/>
        <v>0</v>
      </c>
      <c r="X177" s="248">
        <f t="shared" si="10"/>
        <v>0</v>
      </c>
      <c r="Y177" s="248">
        <f t="shared" si="11"/>
        <v>0</v>
      </c>
    </row>
    <row r="178" spans="1:25" ht="15" customHeight="1" x14ac:dyDescent="0.25">
      <c r="A178" s="250"/>
      <c r="B178" s="251"/>
      <c r="C178" s="322" t="s">
        <v>1056</v>
      </c>
      <c r="D178" s="322"/>
      <c r="E178" s="322"/>
      <c r="H178" s="252">
        <v>31.27</v>
      </c>
      <c r="I178" s="252">
        <v>31.27</v>
      </c>
      <c r="J178" s="252">
        <v>0</v>
      </c>
      <c r="K178" s="252">
        <v>0</v>
      </c>
      <c r="L178" s="252">
        <v>0</v>
      </c>
      <c r="M178" s="252">
        <v>31.27</v>
      </c>
      <c r="N178" s="323">
        <v>50.78</v>
      </c>
      <c r="O178" s="323"/>
      <c r="P178" s="252">
        <v>11.76</v>
      </c>
      <c r="Q178" s="252">
        <v>0</v>
      </c>
      <c r="R178" s="240" t="s">
        <v>3</v>
      </c>
      <c r="V178" s="248">
        <f t="shared" si="12"/>
        <v>0</v>
      </c>
      <c r="W178" s="248">
        <f t="shared" si="9"/>
        <v>0</v>
      </c>
      <c r="X178" s="248">
        <f t="shared" si="10"/>
        <v>0</v>
      </c>
      <c r="Y178" s="248">
        <f t="shared" si="11"/>
        <v>0</v>
      </c>
    </row>
    <row r="179" spans="1:25" ht="15" customHeight="1" x14ac:dyDescent="0.25">
      <c r="A179" s="250"/>
      <c r="B179" s="251"/>
      <c r="C179" s="322" t="s">
        <v>1055</v>
      </c>
      <c r="D179" s="322"/>
      <c r="E179" s="322"/>
      <c r="H179" s="252">
        <v>9.8699999999999992</v>
      </c>
      <c r="I179" s="252">
        <v>9.8699999999999992</v>
      </c>
      <c r="J179" s="252">
        <v>0</v>
      </c>
      <c r="K179" s="252">
        <v>0</v>
      </c>
      <c r="L179" s="252">
        <v>0</v>
      </c>
      <c r="M179" s="252">
        <v>9.8699999999999992</v>
      </c>
      <c r="N179" s="323">
        <v>16.03</v>
      </c>
      <c r="O179" s="323"/>
      <c r="P179" s="252">
        <v>3.71</v>
      </c>
      <c r="Q179" s="252">
        <v>0</v>
      </c>
      <c r="R179" s="240" t="s">
        <v>3</v>
      </c>
      <c r="V179" s="248">
        <f t="shared" si="12"/>
        <v>0</v>
      </c>
      <c r="W179" s="248">
        <f t="shared" si="9"/>
        <v>0</v>
      </c>
      <c r="X179" s="248">
        <f t="shared" si="10"/>
        <v>0</v>
      </c>
      <c r="Y179" s="248">
        <f t="shared" si="11"/>
        <v>0</v>
      </c>
    </row>
    <row r="180" spans="1:25" ht="15" customHeight="1" x14ac:dyDescent="0.25">
      <c r="A180" s="253"/>
      <c r="B180" s="254"/>
      <c r="C180" s="324" t="s">
        <v>1286</v>
      </c>
      <c r="D180" s="324"/>
      <c r="E180" s="324"/>
      <c r="F180" s="255"/>
      <c r="G180" s="255"/>
      <c r="H180" s="256">
        <v>109096.78</v>
      </c>
      <c r="I180" s="256">
        <v>0</v>
      </c>
      <c r="J180" s="256">
        <v>0</v>
      </c>
      <c r="K180" s="256">
        <v>0</v>
      </c>
      <c r="L180" s="256">
        <v>0</v>
      </c>
      <c r="M180" s="256">
        <v>0</v>
      </c>
      <c r="N180" s="325">
        <v>340.04</v>
      </c>
      <c r="O180" s="325"/>
      <c r="P180" s="256">
        <v>109062.35</v>
      </c>
      <c r="Q180" s="256">
        <v>305.61</v>
      </c>
      <c r="R180" s="240" t="s">
        <v>3</v>
      </c>
      <c r="V180" s="248">
        <f t="shared" si="12"/>
        <v>0</v>
      </c>
      <c r="W180" s="248">
        <f t="shared" si="9"/>
        <v>0</v>
      </c>
      <c r="X180" s="248">
        <f t="shared" si="10"/>
        <v>0</v>
      </c>
      <c r="Y180" s="248">
        <f t="shared" si="11"/>
        <v>0</v>
      </c>
    </row>
    <row r="181" spans="1:25" ht="15" customHeight="1" x14ac:dyDescent="0.25">
      <c r="A181" s="245" t="s">
        <v>1317</v>
      </c>
      <c r="B181" s="246" t="str">
        <f>C181</f>
        <v>г.Одинцово, 1-я Вокзальная, 47</v>
      </c>
      <c r="C181" s="329" t="s">
        <v>4</v>
      </c>
      <c r="D181" s="329"/>
      <c r="E181" s="329"/>
      <c r="F181" s="246" t="s">
        <v>1318</v>
      </c>
      <c r="G181" s="246" t="s">
        <v>1319</v>
      </c>
      <c r="H181" s="247">
        <v>13215.01</v>
      </c>
      <c r="I181" s="247">
        <v>15278.23</v>
      </c>
      <c r="J181" s="247">
        <v>0</v>
      </c>
      <c r="K181" s="247">
        <v>0</v>
      </c>
      <c r="L181" s="247">
        <v>0</v>
      </c>
      <c r="M181" s="247">
        <v>15278.23</v>
      </c>
      <c r="N181" s="330">
        <v>20488.2</v>
      </c>
      <c r="O181" s="330"/>
      <c r="P181" s="247">
        <v>18914.330000000002</v>
      </c>
      <c r="Q181" s="247">
        <v>10909.29</v>
      </c>
      <c r="R181" s="240" t="s">
        <v>4</v>
      </c>
      <c r="V181" s="248">
        <f t="shared" si="12"/>
        <v>0</v>
      </c>
      <c r="W181" s="248">
        <f t="shared" si="9"/>
        <v>0</v>
      </c>
      <c r="X181" s="248">
        <f t="shared" si="10"/>
        <v>0</v>
      </c>
      <c r="Y181" s="248">
        <f t="shared" si="11"/>
        <v>0</v>
      </c>
    </row>
    <row r="182" spans="1:25" ht="15" customHeight="1" x14ac:dyDescent="0.25">
      <c r="A182" s="250"/>
      <c r="B182" s="251"/>
      <c r="C182" s="322" t="s">
        <v>1057</v>
      </c>
      <c r="D182" s="322"/>
      <c r="E182" s="322"/>
      <c r="H182" s="252">
        <v>48.23</v>
      </c>
      <c r="I182" s="252">
        <v>21.79</v>
      </c>
      <c r="J182" s="252">
        <v>0</v>
      </c>
      <c r="K182" s="252">
        <v>0</v>
      </c>
      <c r="L182" s="252">
        <v>0</v>
      </c>
      <c r="M182" s="252">
        <v>21.79</v>
      </c>
      <c r="N182" s="323">
        <v>23.18</v>
      </c>
      <c r="O182" s="323"/>
      <c r="P182" s="252">
        <v>46.84</v>
      </c>
      <c r="Q182" s="252">
        <v>0</v>
      </c>
      <c r="R182" s="240" t="s">
        <v>4</v>
      </c>
      <c r="V182" s="248">
        <f t="shared" si="12"/>
        <v>0</v>
      </c>
      <c r="W182" s="248">
        <f t="shared" si="9"/>
        <v>0</v>
      </c>
      <c r="X182" s="248">
        <f t="shared" si="10"/>
        <v>0</v>
      </c>
      <c r="Y182" s="248">
        <f t="shared" si="11"/>
        <v>0</v>
      </c>
    </row>
    <row r="183" spans="1:25" ht="15" customHeight="1" x14ac:dyDescent="0.25">
      <c r="A183" s="250"/>
      <c r="B183" s="251"/>
      <c r="C183" s="322" t="s">
        <v>392</v>
      </c>
      <c r="D183" s="322"/>
      <c r="E183" s="322"/>
      <c r="H183" s="252">
        <v>-702.45</v>
      </c>
      <c r="I183" s="252">
        <v>0</v>
      </c>
      <c r="J183" s="252">
        <v>0</v>
      </c>
      <c r="K183" s="252">
        <v>0</v>
      </c>
      <c r="L183" s="252">
        <v>0</v>
      </c>
      <c r="M183" s="252">
        <v>0</v>
      </c>
      <c r="N183" s="323">
        <v>0</v>
      </c>
      <c r="O183" s="323"/>
      <c r="P183" s="252">
        <v>0</v>
      </c>
      <c r="Q183" s="252">
        <v>702.45</v>
      </c>
      <c r="R183" s="240" t="s">
        <v>4</v>
      </c>
      <c r="V183" s="248">
        <f t="shared" si="12"/>
        <v>0</v>
      </c>
      <c r="W183" s="248">
        <f t="shared" si="9"/>
        <v>0</v>
      </c>
      <c r="X183" s="248">
        <f t="shared" si="10"/>
        <v>0</v>
      </c>
      <c r="Y183" s="248">
        <f t="shared" si="11"/>
        <v>0</v>
      </c>
    </row>
    <row r="184" spans="1:25" ht="15" customHeight="1" x14ac:dyDescent="0.25">
      <c r="A184" s="250"/>
      <c r="B184" s="251"/>
      <c r="C184" s="322" t="s">
        <v>1304</v>
      </c>
      <c r="D184" s="322"/>
      <c r="E184" s="322"/>
      <c r="H184" s="252">
        <v>-121.99</v>
      </c>
      <c r="I184" s="252">
        <v>0</v>
      </c>
      <c r="J184" s="252">
        <v>0</v>
      </c>
      <c r="K184" s="252">
        <v>0</v>
      </c>
      <c r="L184" s="252">
        <v>0</v>
      </c>
      <c r="M184" s="252">
        <v>0</v>
      </c>
      <c r="N184" s="323">
        <v>0</v>
      </c>
      <c r="O184" s="323"/>
      <c r="P184" s="252">
        <v>0</v>
      </c>
      <c r="Q184" s="252">
        <v>121.99</v>
      </c>
      <c r="R184" s="240" t="s">
        <v>4</v>
      </c>
      <c r="V184" s="248">
        <f t="shared" si="12"/>
        <v>0</v>
      </c>
      <c r="W184" s="248">
        <f t="shared" si="9"/>
        <v>0</v>
      </c>
      <c r="X184" s="248">
        <f t="shared" si="10"/>
        <v>0</v>
      </c>
      <c r="Y184" s="248">
        <f t="shared" si="11"/>
        <v>0</v>
      </c>
    </row>
    <row r="185" spans="1:25" ht="15" customHeight="1" x14ac:dyDescent="0.25">
      <c r="A185" s="250"/>
      <c r="B185" s="251"/>
      <c r="C185" s="322" t="s">
        <v>1054</v>
      </c>
      <c r="D185" s="322"/>
      <c r="E185" s="322"/>
      <c r="H185" s="252">
        <v>22.97</v>
      </c>
      <c r="I185" s="252">
        <v>10.39</v>
      </c>
      <c r="J185" s="252">
        <v>0</v>
      </c>
      <c r="K185" s="252">
        <v>0</v>
      </c>
      <c r="L185" s="252">
        <v>0</v>
      </c>
      <c r="M185" s="252">
        <v>10.39</v>
      </c>
      <c r="N185" s="323">
        <v>11.04</v>
      </c>
      <c r="O185" s="323"/>
      <c r="P185" s="252">
        <v>22.32</v>
      </c>
      <c r="Q185" s="252">
        <v>0</v>
      </c>
      <c r="R185" s="240" t="s">
        <v>4</v>
      </c>
      <c r="V185" s="248">
        <f t="shared" si="12"/>
        <v>0</v>
      </c>
      <c r="W185" s="248">
        <f t="shared" si="9"/>
        <v>0</v>
      </c>
      <c r="X185" s="248">
        <f t="shared" si="10"/>
        <v>0</v>
      </c>
      <c r="Y185" s="248">
        <f t="shared" si="11"/>
        <v>0</v>
      </c>
    </row>
    <row r="186" spans="1:25" ht="15" customHeight="1" x14ac:dyDescent="0.25">
      <c r="A186" s="250"/>
      <c r="B186" s="251"/>
      <c r="C186" s="322" t="s">
        <v>399</v>
      </c>
      <c r="D186" s="322"/>
      <c r="E186" s="322"/>
      <c r="H186" s="252">
        <v>-390.21</v>
      </c>
      <c r="I186" s="252">
        <v>0</v>
      </c>
      <c r="J186" s="252">
        <v>0</v>
      </c>
      <c r="K186" s="252">
        <v>0</v>
      </c>
      <c r="L186" s="252">
        <v>0</v>
      </c>
      <c r="M186" s="252">
        <v>0</v>
      </c>
      <c r="N186" s="323">
        <v>0</v>
      </c>
      <c r="O186" s="323"/>
      <c r="P186" s="252">
        <v>0</v>
      </c>
      <c r="Q186" s="252">
        <v>390.21</v>
      </c>
      <c r="R186" s="240" t="s">
        <v>4</v>
      </c>
      <c r="V186" s="248">
        <f t="shared" si="12"/>
        <v>0</v>
      </c>
      <c r="W186" s="248">
        <f t="shared" si="9"/>
        <v>0</v>
      </c>
      <c r="X186" s="248">
        <f t="shared" si="10"/>
        <v>0</v>
      </c>
      <c r="Y186" s="248">
        <f t="shared" si="11"/>
        <v>0</v>
      </c>
    </row>
    <row r="187" spans="1:25" ht="15" customHeight="1" x14ac:dyDescent="0.25">
      <c r="A187" s="250"/>
      <c r="B187" s="251"/>
      <c r="C187" s="322" t="s">
        <v>1303</v>
      </c>
      <c r="D187" s="322"/>
      <c r="E187" s="322"/>
      <c r="H187" s="252">
        <v>-399.16</v>
      </c>
      <c r="I187" s="252">
        <v>0</v>
      </c>
      <c r="J187" s="252">
        <v>0</v>
      </c>
      <c r="K187" s="252">
        <v>0</v>
      </c>
      <c r="L187" s="252">
        <v>0</v>
      </c>
      <c r="M187" s="252">
        <v>0</v>
      </c>
      <c r="N187" s="323">
        <v>0</v>
      </c>
      <c r="O187" s="323"/>
      <c r="P187" s="252">
        <v>0</v>
      </c>
      <c r="Q187" s="252">
        <v>399.16</v>
      </c>
      <c r="R187" s="240" t="s">
        <v>4</v>
      </c>
      <c r="V187" s="248">
        <f t="shared" si="12"/>
        <v>0</v>
      </c>
      <c r="W187" s="248">
        <f t="shared" si="9"/>
        <v>0</v>
      </c>
      <c r="X187" s="248">
        <f t="shared" si="10"/>
        <v>0</v>
      </c>
      <c r="Y187" s="248">
        <f t="shared" si="11"/>
        <v>0</v>
      </c>
    </row>
    <row r="188" spans="1:25" ht="15" customHeight="1" x14ac:dyDescent="0.25">
      <c r="A188" s="250"/>
      <c r="B188" s="251"/>
      <c r="C188" s="322" t="s">
        <v>1286</v>
      </c>
      <c r="D188" s="322"/>
      <c r="E188" s="322"/>
      <c r="H188" s="252">
        <v>-282.57</v>
      </c>
      <c r="I188" s="252">
        <v>0</v>
      </c>
      <c r="J188" s="252">
        <v>0</v>
      </c>
      <c r="K188" s="252">
        <v>0</v>
      </c>
      <c r="L188" s="252">
        <v>0</v>
      </c>
      <c r="M188" s="252">
        <v>0</v>
      </c>
      <c r="N188" s="323">
        <v>0</v>
      </c>
      <c r="O188" s="323"/>
      <c r="P188" s="252">
        <v>0</v>
      </c>
      <c r="Q188" s="252">
        <v>282.57</v>
      </c>
      <c r="R188" s="240" t="s">
        <v>4</v>
      </c>
      <c r="V188" s="248">
        <f t="shared" si="12"/>
        <v>0</v>
      </c>
      <c r="W188" s="248">
        <f t="shared" si="9"/>
        <v>0</v>
      </c>
      <c r="X188" s="248">
        <f t="shared" si="10"/>
        <v>0</v>
      </c>
      <c r="Y188" s="248">
        <f t="shared" si="11"/>
        <v>0</v>
      </c>
    </row>
    <row r="189" spans="1:25" ht="15" customHeight="1" x14ac:dyDescent="0.25">
      <c r="A189" s="250"/>
      <c r="B189" s="251"/>
      <c r="C189" s="322" t="s">
        <v>1058</v>
      </c>
      <c r="D189" s="322"/>
      <c r="E189" s="322"/>
      <c r="H189" s="252">
        <v>541.19000000000005</v>
      </c>
      <c r="I189" s="252">
        <v>343.44</v>
      </c>
      <c r="J189" s="252">
        <v>0</v>
      </c>
      <c r="K189" s="252">
        <v>0</v>
      </c>
      <c r="L189" s="252">
        <v>0</v>
      </c>
      <c r="M189" s="252">
        <v>343.44</v>
      </c>
      <c r="N189" s="323">
        <v>461.04</v>
      </c>
      <c r="O189" s="323"/>
      <c r="P189" s="252">
        <v>423.7</v>
      </c>
      <c r="Q189" s="252">
        <v>0.11</v>
      </c>
      <c r="R189" s="240" t="s">
        <v>4</v>
      </c>
      <c r="V189" s="248">
        <f t="shared" si="12"/>
        <v>0</v>
      </c>
      <c r="W189" s="248">
        <f t="shared" si="9"/>
        <v>0</v>
      </c>
      <c r="X189" s="248">
        <f t="shared" si="10"/>
        <v>0</v>
      </c>
      <c r="Y189" s="248">
        <f t="shared" si="11"/>
        <v>0</v>
      </c>
    </row>
    <row r="190" spans="1:25" ht="15" customHeight="1" x14ac:dyDescent="0.25">
      <c r="A190" s="250"/>
      <c r="B190" s="251"/>
      <c r="C190" s="322" t="s">
        <v>393</v>
      </c>
      <c r="D190" s="322"/>
      <c r="E190" s="322"/>
      <c r="H190" s="252">
        <v>-6658.22</v>
      </c>
      <c r="I190" s="252">
        <v>0</v>
      </c>
      <c r="J190" s="252">
        <v>0</v>
      </c>
      <c r="K190" s="252">
        <v>0</v>
      </c>
      <c r="L190" s="252">
        <v>0</v>
      </c>
      <c r="M190" s="252">
        <v>0</v>
      </c>
      <c r="N190" s="323">
        <v>0</v>
      </c>
      <c r="O190" s="323"/>
      <c r="P190" s="252">
        <v>0</v>
      </c>
      <c r="Q190" s="252">
        <v>6658.22</v>
      </c>
      <c r="R190" s="240" t="s">
        <v>4</v>
      </c>
      <c r="V190" s="248">
        <f t="shared" si="12"/>
        <v>0</v>
      </c>
      <c r="W190" s="248">
        <f t="shared" si="9"/>
        <v>0</v>
      </c>
      <c r="X190" s="248">
        <f t="shared" si="10"/>
        <v>0</v>
      </c>
      <c r="Y190" s="248">
        <f t="shared" si="11"/>
        <v>0</v>
      </c>
    </row>
    <row r="191" spans="1:25" ht="15" customHeight="1" x14ac:dyDescent="0.25">
      <c r="A191" s="250"/>
      <c r="B191" s="251"/>
      <c r="C191" s="322" t="s">
        <v>1052</v>
      </c>
      <c r="D191" s="322"/>
      <c r="E191" s="322"/>
      <c r="H191" s="252">
        <v>23416.09</v>
      </c>
      <c r="I191" s="252">
        <v>14859.29</v>
      </c>
      <c r="J191" s="252">
        <v>0</v>
      </c>
      <c r="K191" s="252">
        <v>0</v>
      </c>
      <c r="L191" s="252">
        <v>0</v>
      </c>
      <c r="M191" s="252">
        <v>14859.29</v>
      </c>
      <c r="N191" s="323">
        <v>19946.91</v>
      </c>
      <c r="O191" s="323"/>
      <c r="P191" s="252">
        <v>18328.47</v>
      </c>
      <c r="Q191" s="252">
        <v>0</v>
      </c>
      <c r="R191" s="240" t="s">
        <v>4</v>
      </c>
      <c r="V191" s="248">
        <f t="shared" si="12"/>
        <v>18328.47</v>
      </c>
      <c r="W191" s="248">
        <f t="shared" si="9"/>
        <v>0</v>
      </c>
      <c r="X191" s="248">
        <f t="shared" si="10"/>
        <v>0</v>
      </c>
      <c r="Y191" s="248">
        <f t="shared" si="11"/>
        <v>18328.47</v>
      </c>
    </row>
    <row r="192" spans="1:25" ht="15" customHeight="1" x14ac:dyDescent="0.25">
      <c r="A192" s="250"/>
      <c r="B192" s="251"/>
      <c r="C192" s="322" t="s">
        <v>1055</v>
      </c>
      <c r="D192" s="322"/>
      <c r="E192" s="322"/>
      <c r="H192" s="252">
        <v>22.97</v>
      </c>
      <c r="I192" s="252">
        <v>10.39</v>
      </c>
      <c r="J192" s="252">
        <v>0</v>
      </c>
      <c r="K192" s="252">
        <v>0</v>
      </c>
      <c r="L192" s="252">
        <v>0</v>
      </c>
      <c r="M192" s="252">
        <v>10.39</v>
      </c>
      <c r="N192" s="323">
        <v>11.04</v>
      </c>
      <c r="O192" s="323"/>
      <c r="P192" s="252">
        <v>22.32</v>
      </c>
      <c r="Q192" s="252">
        <v>0</v>
      </c>
      <c r="R192" s="240" t="s">
        <v>4</v>
      </c>
      <c r="V192" s="248">
        <f t="shared" si="12"/>
        <v>0</v>
      </c>
      <c r="W192" s="248">
        <f t="shared" si="9"/>
        <v>0</v>
      </c>
      <c r="X192" s="248">
        <f t="shared" si="10"/>
        <v>0</v>
      </c>
      <c r="Y192" s="248">
        <f t="shared" si="11"/>
        <v>0</v>
      </c>
    </row>
    <row r="193" spans="1:25" ht="15" customHeight="1" x14ac:dyDescent="0.25">
      <c r="A193" s="250"/>
      <c r="B193" s="251"/>
      <c r="C193" s="322" t="s">
        <v>1288</v>
      </c>
      <c r="D193" s="322"/>
      <c r="E193" s="322"/>
      <c r="H193" s="252">
        <v>-862.55</v>
      </c>
      <c r="I193" s="252">
        <v>0</v>
      </c>
      <c r="J193" s="252">
        <v>0</v>
      </c>
      <c r="K193" s="252">
        <v>0</v>
      </c>
      <c r="L193" s="252">
        <v>0</v>
      </c>
      <c r="M193" s="252">
        <v>0</v>
      </c>
      <c r="N193" s="323">
        <v>0</v>
      </c>
      <c r="O193" s="323"/>
      <c r="P193" s="252">
        <v>0</v>
      </c>
      <c r="Q193" s="252">
        <v>862.55</v>
      </c>
      <c r="R193" s="240" t="s">
        <v>4</v>
      </c>
      <c r="V193" s="248">
        <f t="shared" si="12"/>
        <v>0</v>
      </c>
      <c r="W193" s="248">
        <f t="shared" si="9"/>
        <v>0</v>
      </c>
      <c r="X193" s="248">
        <f t="shared" si="10"/>
        <v>0</v>
      </c>
      <c r="Y193" s="248">
        <f t="shared" si="11"/>
        <v>0</v>
      </c>
    </row>
    <row r="194" spans="1:25" ht="15" customHeight="1" x14ac:dyDescent="0.25">
      <c r="A194" s="250"/>
      <c r="B194" s="251"/>
      <c r="C194" s="322" t="s">
        <v>1056</v>
      </c>
      <c r="D194" s="322"/>
      <c r="E194" s="322"/>
      <c r="H194" s="252">
        <v>72.739999999999995</v>
      </c>
      <c r="I194" s="252">
        <v>32.93</v>
      </c>
      <c r="J194" s="252">
        <v>0</v>
      </c>
      <c r="K194" s="252">
        <v>0</v>
      </c>
      <c r="L194" s="252">
        <v>0</v>
      </c>
      <c r="M194" s="252">
        <v>32.93</v>
      </c>
      <c r="N194" s="323">
        <v>34.99</v>
      </c>
      <c r="O194" s="323"/>
      <c r="P194" s="252">
        <v>70.680000000000007</v>
      </c>
      <c r="Q194" s="252">
        <v>0</v>
      </c>
      <c r="R194" s="240" t="s">
        <v>4</v>
      </c>
      <c r="V194" s="248">
        <f t="shared" si="12"/>
        <v>0</v>
      </c>
      <c r="W194" s="248">
        <f t="shared" si="9"/>
        <v>0</v>
      </c>
      <c r="X194" s="248">
        <f t="shared" si="10"/>
        <v>0</v>
      </c>
      <c r="Y194" s="248">
        <f t="shared" si="11"/>
        <v>0</v>
      </c>
    </row>
    <row r="195" spans="1:25" ht="15" customHeight="1" x14ac:dyDescent="0.25">
      <c r="A195" s="250"/>
      <c r="B195" s="251"/>
      <c r="C195" s="322" t="s">
        <v>503</v>
      </c>
      <c r="D195" s="322"/>
      <c r="E195" s="322"/>
      <c r="H195" s="252">
        <v>-1097.7</v>
      </c>
      <c r="I195" s="252">
        <v>0</v>
      </c>
      <c r="J195" s="252">
        <v>0</v>
      </c>
      <c r="K195" s="252">
        <v>0</v>
      </c>
      <c r="L195" s="252">
        <v>0</v>
      </c>
      <c r="M195" s="252">
        <v>0</v>
      </c>
      <c r="N195" s="323">
        <v>0</v>
      </c>
      <c r="O195" s="323"/>
      <c r="P195" s="252">
        <v>0</v>
      </c>
      <c r="Q195" s="252">
        <v>1097.7</v>
      </c>
      <c r="R195" s="240" t="s">
        <v>4</v>
      </c>
      <c r="V195" s="248">
        <f t="shared" si="12"/>
        <v>0</v>
      </c>
      <c r="W195" s="248">
        <f t="shared" si="9"/>
        <v>0</v>
      </c>
      <c r="X195" s="248">
        <f t="shared" si="10"/>
        <v>0</v>
      </c>
      <c r="Y195" s="248">
        <f t="shared" si="11"/>
        <v>0</v>
      </c>
    </row>
    <row r="196" spans="1:25" ht="15" customHeight="1" x14ac:dyDescent="0.25">
      <c r="A196" s="253"/>
      <c r="B196" s="254"/>
      <c r="C196" s="324" t="s">
        <v>504</v>
      </c>
      <c r="D196" s="324"/>
      <c r="E196" s="324"/>
      <c r="F196" s="255"/>
      <c r="G196" s="255"/>
      <c r="H196" s="256">
        <v>-394.33</v>
      </c>
      <c r="I196" s="256">
        <v>0</v>
      </c>
      <c r="J196" s="256">
        <v>0</v>
      </c>
      <c r="K196" s="256">
        <v>0</v>
      </c>
      <c r="L196" s="256">
        <v>0</v>
      </c>
      <c r="M196" s="256">
        <v>0</v>
      </c>
      <c r="N196" s="325">
        <v>0</v>
      </c>
      <c r="O196" s="325"/>
      <c r="P196" s="256">
        <v>0</v>
      </c>
      <c r="Q196" s="256">
        <v>394.33</v>
      </c>
      <c r="R196" s="240" t="s">
        <v>4</v>
      </c>
      <c r="V196" s="248">
        <f t="shared" si="12"/>
        <v>0</v>
      </c>
      <c r="W196" s="248">
        <f t="shared" si="9"/>
        <v>0</v>
      </c>
      <c r="X196" s="248">
        <f t="shared" si="10"/>
        <v>0</v>
      </c>
      <c r="Y196" s="248">
        <f t="shared" si="11"/>
        <v>0</v>
      </c>
    </row>
    <row r="197" spans="1:25" ht="15" customHeight="1" x14ac:dyDescent="0.25">
      <c r="A197" s="245" t="s">
        <v>1320</v>
      </c>
      <c r="B197" s="246" t="str">
        <f>C197</f>
        <v>г.Одинцово, 1-я Вокзальная, 48</v>
      </c>
      <c r="C197" s="329" t="s">
        <v>5</v>
      </c>
      <c r="D197" s="329"/>
      <c r="E197" s="329"/>
      <c r="F197" s="246" t="s">
        <v>1321</v>
      </c>
      <c r="G197" s="246" t="s">
        <v>1322</v>
      </c>
      <c r="H197" s="247">
        <v>98903.3</v>
      </c>
      <c r="I197" s="247">
        <v>20265.66</v>
      </c>
      <c r="J197" s="247">
        <v>0</v>
      </c>
      <c r="K197" s="247">
        <v>0</v>
      </c>
      <c r="L197" s="247">
        <v>0</v>
      </c>
      <c r="M197" s="247">
        <v>20265.66</v>
      </c>
      <c r="N197" s="330">
        <v>29476.82</v>
      </c>
      <c r="O197" s="330"/>
      <c r="P197" s="247">
        <v>100357.41</v>
      </c>
      <c r="Q197" s="247">
        <v>10665.27</v>
      </c>
      <c r="R197" s="240" t="s">
        <v>5</v>
      </c>
      <c r="V197" s="248">
        <f t="shared" si="12"/>
        <v>0</v>
      </c>
      <c r="W197" s="248">
        <f t="shared" si="9"/>
        <v>0</v>
      </c>
      <c r="X197" s="248">
        <f t="shared" si="10"/>
        <v>0</v>
      </c>
      <c r="Y197" s="248">
        <f t="shared" si="11"/>
        <v>0</v>
      </c>
    </row>
    <row r="198" spans="1:25" ht="15" customHeight="1" x14ac:dyDescent="0.25">
      <c r="A198" s="250"/>
      <c r="B198" s="251"/>
      <c r="C198" s="322" t="s">
        <v>1303</v>
      </c>
      <c r="D198" s="322"/>
      <c r="E198" s="322"/>
      <c r="H198" s="252">
        <v>1097.69</v>
      </c>
      <c r="I198" s="252">
        <v>0</v>
      </c>
      <c r="J198" s="252">
        <v>0</v>
      </c>
      <c r="K198" s="252">
        <v>0</v>
      </c>
      <c r="L198" s="252">
        <v>0</v>
      </c>
      <c r="M198" s="252">
        <v>0</v>
      </c>
      <c r="N198" s="323">
        <v>40.08</v>
      </c>
      <c r="O198" s="323"/>
      <c r="P198" s="252">
        <v>1260.1099999999999</v>
      </c>
      <c r="Q198" s="252">
        <v>202.5</v>
      </c>
      <c r="R198" s="240" t="s">
        <v>5</v>
      </c>
      <c r="V198" s="248">
        <f t="shared" si="12"/>
        <v>0</v>
      </c>
      <c r="W198" s="248">
        <f t="shared" si="9"/>
        <v>0</v>
      </c>
      <c r="X198" s="248">
        <f t="shared" si="10"/>
        <v>0</v>
      </c>
      <c r="Y198" s="248">
        <f t="shared" si="11"/>
        <v>0</v>
      </c>
    </row>
    <row r="199" spans="1:25" ht="15" customHeight="1" x14ac:dyDescent="0.25">
      <c r="A199" s="250"/>
      <c r="B199" s="251"/>
      <c r="C199" s="322" t="s">
        <v>1052</v>
      </c>
      <c r="D199" s="322"/>
      <c r="E199" s="322"/>
      <c r="H199" s="252">
        <v>69381.009999999995</v>
      </c>
      <c r="I199" s="252">
        <v>19827.72</v>
      </c>
      <c r="J199" s="252">
        <v>0</v>
      </c>
      <c r="K199" s="252">
        <v>0</v>
      </c>
      <c r="L199" s="252">
        <v>0</v>
      </c>
      <c r="M199" s="252">
        <v>19827.72</v>
      </c>
      <c r="N199" s="323">
        <v>26086.54</v>
      </c>
      <c r="O199" s="323"/>
      <c r="P199" s="252">
        <v>63122.19</v>
      </c>
      <c r="Q199" s="252">
        <v>0</v>
      </c>
      <c r="R199" s="240" t="s">
        <v>5</v>
      </c>
      <c r="V199" s="248">
        <f t="shared" si="12"/>
        <v>63122.19</v>
      </c>
      <c r="W199" s="248">
        <f t="shared" si="9"/>
        <v>0</v>
      </c>
      <c r="X199" s="248">
        <f t="shared" si="10"/>
        <v>0</v>
      </c>
      <c r="Y199" s="248">
        <f t="shared" si="11"/>
        <v>63122.19</v>
      </c>
    </row>
    <row r="200" spans="1:25" ht="15" customHeight="1" x14ac:dyDescent="0.25">
      <c r="A200" s="250"/>
      <c r="B200" s="251"/>
      <c r="C200" s="322" t="s">
        <v>393</v>
      </c>
      <c r="D200" s="322"/>
      <c r="E200" s="322"/>
      <c r="H200" s="252">
        <v>-6314.81</v>
      </c>
      <c r="I200" s="252">
        <v>0</v>
      </c>
      <c r="J200" s="252">
        <v>0</v>
      </c>
      <c r="K200" s="252">
        <v>0</v>
      </c>
      <c r="L200" s="252">
        <v>0</v>
      </c>
      <c r="M200" s="252">
        <v>0</v>
      </c>
      <c r="N200" s="323">
        <v>456.42</v>
      </c>
      <c r="O200" s="323"/>
      <c r="P200" s="252">
        <v>1365.43</v>
      </c>
      <c r="Q200" s="252">
        <v>8136.66</v>
      </c>
      <c r="R200" s="240" t="s">
        <v>5</v>
      </c>
      <c r="V200" s="248">
        <f t="shared" si="12"/>
        <v>0</v>
      </c>
      <c r="W200" s="248">
        <f t="shared" si="9"/>
        <v>0</v>
      </c>
      <c r="X200" s="248">
        <f t="shared" si="10"/>
        <v>0</v>
      </c>
      <c r="Y200" s="248">
        <f t="shared" si="11"/>
        <v>0</v>
      </c>
    </row>
    <row r="201" spans="1:25" ht="15" customHeight="1" x14ac:dyDescent="0.25">
      <c r="A201" s="250"/>
      <c r="B201" s="251"/>
      <c r="C201" s="322" t="s">
        <v>503</v>
      </c>
      <c r="D201" s="322"/>
      <c r="E201" s="322"/>
      <c r="H201" s="252">
        <v>13907.11</v>
      </c>
      <c r="I201" s="252">
        <v>0</v>
      </c>
      <c r="J201" s="252">
        <v>0</v>
      </c>
      <c r="K201" s="252">
        <v>0</v>
      </c>
      <c r="L201" s="252">
        <v>0</v>
      </c>
      <c r="M201" s="252">
        <v>0</v>
      </c>
      <c r="N201" s="323">
        <v>1140</v>
      </c>
      <c r="O201" s="323"/>
      <c r="P201" s="252">
        <v>12773.4</v>
      </c>
      <c r="Q201" s="252">
        <v>6.29</v>
      </c>
      <c r="R201" s="240" t="s">
        <v>5</v>
      </c>
      <c r="V201" s="248">
        <f t="shared" si="12"/>
        <v>0</v>
      </c>
      <c r="W201" s="248">
        <f t="shared" si="9"/>
        <v>0</v>
      </c>
      <c r="X201" s="248">
        <f t="shared" si="10"/>
        <v>0</v>
      </c>
      <c r="Y201" s="248">
        <f t="shared" si="11"/>
        <v>0</v>
      </c>
    </row>
    <row r="202" spans="1:25" ht="15" customHeight="1" x14ac:dyDescent="0.25">
      <c r="A202" s="250"/>
      <c r="B202" s="251"/>
      <c r="C202" s="322" t="s">
        <v>1058</v>
      </c>
      <c r="D202" s="322"/>
      <c r="E202" s="322"/>
      <c r="H202" s="252">
        <v>1242.19</v>
      </c>
      <c r="I202" s="252">
        <v>383.55</v>
      </c>
      <c r="J202" s="252">
        <v>0</v>
      </c>
      <c r="K202" s="252">
        <v>0</v>
      </c>
      <c r="L202" s="252">
        <v>0</v>
      </c>
      <c r="M202" s="252">
        <v>383.55</v>
      </c>
      <c r="N202" s="323">
        <v>497.78</v>
      </c>
      <c r="O202" s="323"/>
      <c r="P202" s="252">
        <v>1134.1600000000001</v>
      </c>
      <c r="Q202" s="252">
        <v>6.2</v>
      </c>
      <c r="R202" s="240" t="s">
        <v>5</v>
      </c>
      <c r="V202" s="248">
        <f t="shared" si="12"/>
        <v>0</v>
      </c>
      <c r="W202" s="248">
        <f t="shared" ref="W202:W265" si="13">IF(W$8=$C202,SUM($P202-$Q202),0)/3</f>
        <v>0</v>
      </c>
      <c r="X202" s="248">
        <f t="shared" ref="X202:X265" si="14">IF(X$8=$C202,SUM($P202-$Q202),0)</f>
        <v>0</v>
      </c>
      <c r="Y202" s="248">
        <f t="shared" ref="Y202:Y265" si="15">SUM(V202:X202)</f>
        <v>0</v>
      </c>
    </row>
    <row r="203" spans="1:25" ht="15" customHeight="1" x14ac:dyDescent="0.25">
      <c r="A203" s="250"/>
      <c r="B203" s="251"/>
      <c r="C203" s="322" t="s">
        <v>1283</v>
      </c>
      <c r="D203" s="322"/>
      <c r="E203" s="322"/>
      <c r="H203" s="252">
        <v>52.46</v>
      </c>
      <c r="I203" s="252">
        <v>0</v>
      </c>
      <c r="J203" s="252">
        <v>0</v>
      </c>
      <c r="K203" s="252">
        <v>0</v>
      </c>
      <c r="L203" s="252">
        <v>0</v>
      </c>
      <c r="M203" s="252">
        <v>0</v>
      </c>
      <c r="N203" s="323">
        <v>0</v>
      </c>
      <c r="O203" s="323"/>
      <c r="P203" s="252">
        <v>52.46</v>
      </c>
      <c r="Q203" s="252">
        <v>0</v>
      </c>
      <c r="R203" s="240" t="s">
        <v>5</v>
      </c>
      <c r="V203" s="248">
        <f t="shared" si="12"/>
        <v>0</v>
      </c>
      <c r="W203" s="248">
        <f t="shared" si="13"/>
        <v>17.486666666666668</v>
      </c>
      <c r="X203" s="248">
        <f t="shared" si="14"/>
        <v>0</v>
      </c>
      <c r="Y203" s="248">
        <f t="shared" si="15"/>
        <v>17.486666666666668</v>
      </c>
    </row>
    <row r="204" spans="1:25" ht="15" customHeight="1" x14ac:dyDescent="0.25">
      <c r="A204" s="250"/>
      <c r="B204" s="251"/>
      <c r="C204" s="322" t="s">
        <v>399</v>
      </c>
      <c r="D204" s="322"/>
      <c r="E204" s="322"/>
      <c r="H204" s="252">
        <v>2984.04</v>
      </c>
      <c r="I204" s="252">
        <v>0</v>
      </c>
      <c r="J204" s="252">
        <v>0</v>
      </c>
      <c r="K204" s="252">
        <v>0</v>
      </c>
      <c r="L204" s="252">
        <v>0</v>
      </c>
      <c r="M204" s="252">
        <v>0</v>
      </c>
      <c r="N204" s="323">
        <v>245.58</v>
      </c>
      <c r="O204" s="323"/>
      <c r="P204" s="252">
        <v>3078.42</v>
      </c>
      <c r="Q204" s="252">
        <v>339.96</v>
      </c>
      <c r="R204" s="240" t="s">
        <v>5</v>
      </c>
      <c r="V204" s="248">
        <f t="shared" si="12"/>
        <v>0</v>
      </c>
      <c r="W204" s="248">
        <f t="shared" si="13"/>
        <v>0</v>
      </c>
      <c r="X204" s="248">
        <f t="shared" si="14"/>
        <v>0</v>
      </c>
      <c r="Y204" s="248">
        <f t="shared" si="15"/>
        <v>0</v>
      </c>
    </row>
    <row r="205" spans="1:25" ht="15" customHeight="1" x14ac:dyDescent="0.25">
      <c r="A205" s="250"/>
      <c r="B205" s="251"/>
      <c r="C205" s="322" t="s">
        <v>1054</v>
      </c>
      <c r="D205" s="322"/>
      <c r="E205" s="322"/>
      <c r="H205" s="252">
        <v>19.309999999999999</v>
      </c>
      <c r="I205" s="252">
        <v>7.48</v>
      </c>
      <c r="J205" s="252">
        <v>0</v>
      </c>
      <c r="K205" s="252">
        <v>0</v>
      </c>
      <c r="L205" s="252">
        <v>0</v>
      </c>
      <c r="M205" s="252">
        <v>7.48</v>
      </c>
      <c r="N205" s="323">
        <v>20.079999999999998</v>
      </c>
      <c r="O205" s="323"/>
      <c r="P205" s="252">
        <v>6.71</v>
      </c>
      <c r="Q205" s="252">
        <v>0</v>
      </c>
      <c r="R205" s="240" t="s">
        <v>5</v>
      </c>
      <c r="V205" s="248">
        <f t="shared" si="12"/>
        <v>0</v>
      </c>
      <c r="W205" s="248">
        <f t="shared" si="13"/>
        <v>0</v>
      </c>
      <c r="X205" s="248">
        <f t="shared" si="14"/>
        <v>0</v>
      </c>
      <c r="Y205" s="248">
        <f t="shared" si="15"/>
        <v>0</v>
      </c>
    </row>
    <row r="206" spans="1:25" ht="15" customHeight="1" x14ac:dyDescent="0.25">
      <c r="A206" s="250"/>
      <c r="B206" s="251"/>
      <c r="C206" s="322" t="s">
        <v>504</v>
      </c>
      <c r="D206" s="322"/>
      <c r="E206" s="322"/>
      <c r="H206" s="252">
        <v>1444.16</v>
      </c>
      <c r="I206" s="252">
        <v>0</v>
      </c>
      <c r="J206" s="252">
        <v>0</v>
      </c>
      <c r="K206" s="252">
        <v>0</v>
      </c>
      <c r="L206" s="252">
        <v>0</v>
      </c>
      <c r="M206" s="252">
        <v>0</v>
      </c>
      <c r="N206" s="323">
        <v>129.94999999999999</v>
      </c>
      <c r="O206" s="323"/>
      <c r="P206" s="252">
        <v>1315.56</v>
      </c>
      <c r="Q206" s="252">
        <v>1.35</v>
      </c>
      <c r="R206" s="240" t="s">
        <v>5</v>
      </c>
      <c r="V206" s="248">
        <f t="shared" si="12"/>
        <v>0</v>
      </c>
      <c r="W206" s="248">
        <f t="shared" si="13"/>
        <v>0</v>
      </c>
      <c r="X206" s="248">
        <f t="shared" si="14"/>
        <v>0</v>
      </c>
      <c r="Y206" s="248">
        <f t="shared" si="15"/>
        <v>0</v>
      </c>
    </row>
    <row r="207" spans="1:25" ht="15" customHeight="1" x14ac:dyDescent="0.25">
      <c r="A207" s="250"/>
      <c r="B207" s="251"/>
      <c r="C207" s="322" t="s">
        <v>1304</v>
      </c>
      <c r="D207" s="322"/>
      <c r="E207" s="322"/>
      <c r="H207" s="252">
        <v>1697.79</v>
      </c>
      <c r="I207" s="252">
        <v>0</v>
      </c>
      <c r="J207" s="252">
        <v>0</v>
      </c>
      <c r="K207" s="252">
        <v>0</v>
      </c>
      <c r="L207" s="252">
        <v>0</v>
      </c>
      <c r="M207" s="252">
        <v>0</v>
      </c>
      <c r="N207" s="323">
        <v>274.05</v>
      </c>
      <c r="O207" s="323"/>
      <c r="P207" s="252">
        <v>1777.97</v>
      </c>
      <c r="Q207" s="252">
        <v>354.23</v>
      </c>
      <c r="R207" s="240" t="s">
        <v>5</v>
      </c>
      <c r="V207" s="248">
        <f t="shared" si="12"/>
        <v>0</v>
      </c>
      <c r="W207" s="248">
        <f t="shared" si="13"/>
        <v>0</v>
      </c>
      <c r="X207" s="248">
        <f t="shared" si="14"/>
        <v>0</v>
      </c>
      <c r="Y207" s="248">
        <f t="shared" si="15"/>
        <v>0</v>
      </c>
    </row>
    <row r="208" spans="1:25" ht="15" customHeight="1" x14ac:dyDescent="0.25">
      <c r="A208" s="250"/>
      <c r="B208" s="251"/>
      <c r="C208" s="322" t="s">
        <v>1057</v>
      </c>
      <c r="D208" s="322"/>
      <c r="E208" s="322"/>
      <c r="H208" s="252">
        <v>38.83</v>
      </c>
      <c r="I208" s="252">
        <v>15.7</v>
      </c>
      <c r="J208" s="252">
        <v>0</v>
      </c>
      <c r="K208" s="252">
        <v>0</v>
      </c>
      <c r="L208" s="252">
        <v>0</v>
      </c>
      <c r="M208" s="252">
        <v>15.7</v>
      </c>
      <c r="N208" s="323">
        <v>40.700000000000003</v>
      </c>
      <c r="O208" s="323"/>
      <c r="P208" s="252">
        <v>13.83</v>
      </c>
      <c r="Q208" s="252">
        <v>0</v>
      </c>
      <c r="R208" s="240" t="s">
        <v>5</v>
      </c>
      <c r="V208" s="248">
        <f t="shared" ref="V208:V271" si="16">IF(V$8=$C208,SUM($P208-$Q208),0)</f>
        <v>0</v>
      </c>
      <c r="W208" s="248">
        <f t="shared" si="13"/>
        <v>0</v>
      </c>
      <c r="X208" s="248">
        <f t="shared" si="14"/>
        <v>0</v>
      </c>
      <c r="Y208" s="248">
        <f t="shared" si="15"/>
        <v>0</v>
      </c>
    </row>
    <row r="209" spans="1:25" ht="15" customHeight="1" x14ac:dyDescent="0.25">
      <c r="A209" s="250"/>
      <c r="B209" s="251"/>
      <c r="C209" s="322" t="s">
        <v>392</v>
      </c>
      <c r="D209" s="322"/>
      <c r="E209" s="322"/>
      <c r="H209" s="252">
        <v>5226.04</v>
      </c>
      <c r="I209" s="252">
        <v>0</v>
      </c>
      <c r="J209" s="252">
        <v>0</v>
      </c>
      <c r="K209" s="252">
        <v>0</v>
      </c>
      <c r="L209" s="252">
        <v>0</v>
      </c>
      <c r="M209" s="252">
        <v>0</v>
      </c>
      <c r="N209" s="323">
        <v>330.31</v>
      </c>
      <c r="O209" s="323"/>
      <c r="P209" s="252">
        <v>5504.51</v>
      </c>
      <c r="Q209" s="252">
        <v>608.78</v>
      </c>
      <c r="R209" s="240" t="s">
        <v>5</v>
      </c>
      <c r="V209" s="248">
        <f t="shared" si="16"/>
        <v>0</v>
      </c>
      <c r="W209" s="248">
        <f t="shared" si="13"/>
        <v>0</v>
      </c>
      <c r="X209" s="248">
        <f t="shared" si="14"/>
        <v>0</v>
      </c>
      <c r="Y209" s="248">
        <f t="shared" si="15"/>
        <v>0</v>
      </c>
    </row>
    <row r="210" spans="1:25" ht="15" customHeight="1" x14ac:dyDescent="0.25">
      <c r="A210" s="250"/>
      <c r="B210" s="251"/>
      <c r="C210" s="322" t="s">
        <v>1055</v>
      </c>
      <c r="D210" s="322"/>
      <c r="E210" s="322"/>
      <c r="H210" s="252">
        <v>19.100000000000001</v>
      </c>
      <c r="I210" s="252">
        <v>7.48</v>
      </c>
      <c r="J210" s="252">
        <v>0</v>
      </c>
      <c r="K210" s="252">
        <v>0</v>
      </c>
      <c r="L210" s="252">
        <v>0</v>
      </c>
      <c r="M210" s="252">
        <v>7.48</v>
      </c>
      <c r="N210" s="323">
        <v>19.899999999999999</v>
      </c>
      <c r="O210" s="323"/>
      <c r="P210" s="252">
        <v>6.68</v>
      </c>
      <c r="Q210" s="252">
        <v>0</v>
      </c>
      <c r="R210" s="240" t="s">
        <v>5</v>
      </c>
      <c r="V210" s="248">
        <f t="shared" si="16"/>
        <v>0</v>
      </c>
      <c r="W210" s="248">
        <f t="shared" si="13"/>
        <v>0</v>
      </c>
      <c r="X210" s="248">
        <f t="shared" si="14"/>
        <v>0</v>
      </c>
      <c r="Y210" s="248">
        <f t="shared" si="15"/>
        <v>0</v>
      </c>
    </row>
    <row r="211" spans="1:25" ht="15" customHeight="1" x14ac:dyDescent="0.25">
      <c r="A211" s="250"/>
      <c r="B211" s="251"/>
      <c r="C211" s="322" t="s">
        <v>1056</v>
      </c>
      <c r="D211" s="322"/>
      <c r="E211" s="322"/>
      <c r="H211" s="252">
        <v>60.11</v>
      </c>
      <c r="I211" s="252">
        <v>23.73</v>
      </c>
      <c r="J211" s="252">
        <v>0</v>
      </c>
      <c r="K211" s="252">
        <v>0</v>
      </c>
      <c r="L211" s="252">
        <v>0</v>
      </c>
      <c r="M211" s="252">
        <v>23.73</v>
      </c>
      <c r="N211" s="323">
        <v>62.69</v>
      </c>
      <c r="O211" s="323"/>
      <c r="P211" s="252">
        <v>21.15</v>
      </c>
      <c r="Q211" s="252">
        <v>0</v>
      </c>
      <c r="R211" s="240" t="s">
        <v>5</v>
      </c>
      <c r="V211" s="248">
        <f t="shared" si="16"/>
        <v>0</v>
      </c>
      <c r="W211" s="248">
        <f t="shared" si="13"/>
        <v>0</v>
      </c>
      <c r="X211" s="248">
        <f t="shared" si="14"/>
        <v>0</v>
      </c>
      <c r="Y211" s="248">
        <f t="shared" si="15"/>
        <v>0</v>
      </c>
    </row>
    <row r="212" spans="1:25" ht="15" customHeight="1" x14ac:dyDescent="0.25">
      <c r="A212" s="250"/>
      <c r="B212" s="251"/>
      <c r="C212" s="322" t="s">
        <v>1288</v>
      </c>
      <c r="D212" s="322"/>
      <c r="E212" s="322"/>
      <c r="H212" s="252">
        <v>6038.32</v>
      </c>
      <c r="I212" s="252">
        <v>0</v>
      </c>
      <c r="J212" s="252">
        <v>0</v>
      </c>
      <c r="K212" s="252">
        <v>0</v>
      </c>
      <c r="L212" s="252">
        <v>0</v>
      </c>
      <c r="M212" s="252">
        <v>0</v>
      </c>
      <c r="N212" s="323">
        <v>99.58</v>
      </c>
      <c r="O212" s="323"/>
      <c r="P212" s="252">
        <v>6701.87</v>
      </c>
      <c r="Q212" s="252">
        <v>763.13</v>
      </c>
      <c r="R212" s="240" t="s">
        <v>5</v>
      </c>
      <c r="V212" s="248">
        <f t="shared" si="16"/>
        <v>0</v>
      </c>
      <c r="W212" s="248">
        <f t="shared" si="13"/>
        <v>0</v>
      </c>
      <c r="X212" s="248">
        <f t="shared" si="14"/>
        <v>0</v>
      </c>
      <c r="Y212" s="248">
        <f t="shared" si="15"/>
        <v>0</v>
      </c>
    </row>
    <row r="213" spans="1:25" ht="15" customHeight="1" x14ac:dyDescent="0.25">
      <c r="A213" s="253"/>
      <c r="B213" s="254"/>
      <c r="C213" s="324" t="s">
        <v>1286</v>
      </c>
      <c r="D213" s="324"/>
      <c r="E213" s="324"/>
      <c r="F213" s="255"/>
      <c r="G213" s="255"/>
      <c r="H213" s="256">
        <v>2009.95</v>
      </c>
      <c r="I213" s="256">
        <v>0</v>
      </c>
      <c r="J213" s="256">
        <v>0</v>
      </c>
      <c r="K213" s="256">
        <v>0</v>
      </c>
      <c r="L213" s="256">
        <v>0</v>
      </c>
      <c r="M213" s="256">
        <v>0</v>
      </c>
      <c r="N213" s="325">
        <v>33.159999999999997</v>
      </c>
      <c r="O213" s="325"/>
      <c r="P213" s="256">
        <v>2222.96</v>
      </c>
      <c r="Q213" s="256">
        <v>246.17</v>
      </c>
      <c r="R213" s="240" t="s">
        <v>5</v>
      </c>
      <c r="V213" s="248">
        <f t="shared" si="16"/>
        <v>0</v>
      </c>
      <c r="W213" s="248">
        <f t="shared" si="13"/>
        <v>0</v>
      </c>
      <c r="X213" s="248">
        <f t="shared" si="14"/>
        <v>0</v>
      </c>
      <c r="Y213" s="248">
        <f t="shared" si="15"/>
        <v>0</v>
      </c>
    </row>
    <row r="214" spans="1:25" ht="15" customHeight="1" x14ac:dyDescent="0.25">
      <c r="A214" s="245" t="s">
        <v>1323</v>
      </c>
      <c r="B214" s="246" t="str">
        <f>C214</f>
        <v>г.Одинцово, 1-я Вокзальная, 50</v>
      </c>
      <c r="C214" s="329" t="s">
        <v>6</v>
      </c>
      <c r="D214" s="329"/>
      <c r="E214" s="329"/>
      <c r="F214" s="246" t="s">
        <v>1324</v>
      </c>
      <c r="G214" s="246" t="s">
        <v>1325</v>
      </c>
      <c r="H214" s="247">
        <v>2465751.73</v>
      </c>
      <c r="I214" s="247">
        <v>30711.279999999999</v>
      </c>
      <c r="J214" s="247">
        <v>0</v>
      </c>
      <c r="K214" s="247">
        <v>0</v>
      </c>
      <c r="L214" s="247">
        <v>0</v>
      </c>
      <c r="M214" s="247">
        <v>30711.279999999999</v>
      </c>
      <c r="N214" s="330">
        <v>33086.76</v>
      </c>
      <c r="O214" s="330"/>
      <c r="P214" s="247">
        <v>2479035.9</v>
      </c>
      <c r="Q214" s="247">
        <v>15659.65</v>
      </c>
      <c r="R214" s="240" t="s">
        <v>6</v>
      </c>
      <c r="V214" s="248">
        <f t="shared" si="16"/>
        <v>0</v>
      </c>
      <c r="W214" s="248">
        <f t="shared" si="13"/>
        <v>0</v>
      </c>
      <c r="X214" s="248">
        <f t="shared" si="14"/>
        <v>0</v>
      </c>
      <c r="Y214" s="248">
        <f t="shared" si="15"/>
        <v>0</v>
      </c>
    </row>
    <row r="215" spans="1:25" ht="15" customHeight="1" x14ac:dyDescent="0.25">
      <c r="A215" s="250"/>
      <c r="B215" s="251"/>
      <c r="C215" s="322" t="s">
        <v>503</v>
      </c>
      <c r="D215" s="322"/>
      <c r="E215" s="322"/>
      <c r="H215" s="252">
        <v>479879.63</v>
      </c>
      <c r="I215" s="252">
        <v>0</v>
      </c>
      <c r="J215" s="252">
        <v>0</v>
      </c>
      <c r="K215" s="252">
        <v>0</v>
      </c>
      <c r="L215" s="252">
        <v>0</v>
      </c>
      <c r="M215" s="252">
        <v>0</v>
      </c>
      <c r="N215" s="323">
        <v>54.62</v>
      </c>
      <c r="O215" s="323"/>
      <c r="P215" s="252">
        <v>479825.03</v>
      </c>
      <c r="Q215" s="252">
        <v>0.02</v>
      </c>
      <c r="R215" s="240" t="s">
        <v>6</v>
      </c>
      <c r="V215" s="248">
        <f t="shared" si="16"/>
        <v>0</v>
      </c>
      <c r="W215" s="248">
        <f t="shared" si="13"/>
        <v>0</v>
      </c>
      <c r="X215" s="248">
        <f t="shared" si="14"/>
        <v>0</v>
      </c>
      <c r="Y215" s="248">
        <f t="shared" si="15"/>
        <v>0</v>
      </c>
    </row>
    <row r="216" spans="1:25" ht="15" customHeight="1" x14ac:dyDescent="0.25">
      <c r="A216" s="250"/>
      <c r="B216" s="251"/>
      <c r="C216" s="322" t="s">
        <v>504</v>
      </c>
      <c r="D216" s="322"/>
      <c r="E216" s="322"/>
      <c r="H216" s="252">
        <v>26900.57</v>
      </c>
      <c r="I216" s="252">
        <v>0</v>
      </c>
      <c r="J216" s="252">
        <v>0</v>
      </c>
      <c r="K216" s="252">
        <v>0</v>
      </c>
      <c r="L216" s="252">
        <v>0</v>
      </c>
      <c r="M216" s="252">
        <v>0</v>
      </c>
      <c r="N216" s="323">
        <v>13.49</v>
      </c>
      <c r="O216" s="323"/>
      <c r="P216" s="252">
        <v>26929.05</v>
      </c>
      <c r="Q216" s="252">
        <v>41.97</v>
      </c>
      <c r="R216" s="240" t="s">
        <v>6</v>
      </c>
      <c r="V216" s="248">
        <f t="shared" si="16"/>
        <v>0</v>
      </c>
      <c r="W216" s="248">
        <f t="shared" si="13"/>
        <v>0</v>
      </c>
      <c r="X216" s="248">
        <f t="shared" si="14"/>
        <v>0</v>
      </c>
      <c r="Y216" s="248">
        <f t="shared" si="15"/>
        <v>0</v>
      </c>
    </row>
    <row r="217" spans="1:25" ht="15" customHeight="1" x14ac:dyDescent="0.25">
      <c r="A217" s="250"/>
      <c r="B217" s="251"/>
      <c r="C217" s="322" t="s">
        <v>1052</v>
      </c>
      <c r="D217" s="322"/>
      <c r="E217" s="322"/>
      <c r="H217" s="252">
        <v>561623.59</v>
      </c>
      <c r="I217" s="252">
        <v>30144.66</v>
      </c>
      <c r="J217" s="252">
        <v>0</v>
      </c>
      <c r="K217" s="252">
        <v>0</v>
      </c>
      <c r="L217" s="252">
        <v>0</v>
      </c>
      <c r="M217" s="252">
        <v>30144.66</v>
      </c>
      <c r="N217" s="323">
        <v>32353.26</v>
      </c>
      <c r="O217" s="323"/>
      <c r="P217" s="252">
        <v>559415</v>
      </c>
      <c r="Q217" s="252">
        <v>0.01</v>
      </c>
      <c r="R217" s="240" t="s">
        <v>6</v>
      </c>
      <c r="V217" s="248">
        <f t="shared" si="16"/>
        <v>559414.99</v>
      </c>
      <c r="W217" s="248">
        <f t="shared" si="13"/>
        <v>0</v>
      </c>
      <c r="X217" s="248">
        <f t="shared" si="14"/>
        <v>0</v>
      </c>
      <c r="Y217" s="248">
        <f t="shared" si="15"/>
        <v>559414.99</v>
      </c>
    </row>
    <row r="218" spans="1:25" ht="15" customHeight="1" x14ac:dyDescent="0.25">
      <c r="A218" s="250"/>
      <c r="B218" s="251"/>
      <c r="C218" s="322" t="s">
        <v>399</v>
      </c>
      <c r="D218" s="322"/>
      <c r="E218" s="322"/>
      <c r="H218" s="252">
        <v>122798.88</v>
      </c>
      <c r="I218" s="252">
        <v>0</v>
      </c>
      <c r="J218" s="252">
        <v>0</v>
      </c>
      <c r="K218" s="252">
        <v>0</v>
      </c>
      <c r="L218" s="252">
        <v>0</v>
      </c>
      <c r="M218" s="252">
        <v>0</v>
      </c>
      <c r="N218" s="323">
        <v>7.45</v>
      </c>
      <c r="O218" s="323"/>
      <c r="P218" s="252">
        <v>122791.43</v>
      </c>
      <c r="Q218" s="252">
        <v>0</v>
      </c>
      <c r="R218" s="240" t="s">
        <v>6</v>
      </c>
      <c r="V218" s="248">
        <f t="shared" si="16"/>
        <v>0</v>
      </c>
      <c r="W218" s="248">
        <f t="shared" si="13"/>
        <v>0</v>
      </c>
      <c r="X218" s="248">
        <f t="shared" si="14"/>
        <v>0</v>
      </c>
      <c r="Y218" s="248">
        <f t="shared" si="15"/>
        <v>0</v>
      </c>
    </row>
    <row r="219" spans="1:25" ht="15" customHeight="1" x14ac:dyDescent="0.25">
      <c r="A219" s="250"/>
      <c r="B219" s="251"/>
      <c r="C219" s="322" t="s">
        <v>1303</v>
      </c>
      <c r="D219" s="322"/>
      <c r="E219" s="322"/>
      <c r="H219" s="252">
        <v>14496.86</v>
      </c>
      <c r="I219" s="252">
        <v>0</v>
      </c>
      <c r="J219" s="252">
        <v>0</v>
      </c>
      <c r="K219" s="252">
        <v>0</v>
      </c>
      <c r="L219" s="252">
        <v>0</v>
      </c>
      <c r="M219" s="252">
        <v>0</v>
      </c>
      <c r="N219" s="323">
        <v>2.91</v>
      </c>
      <c r="O219" s="323"/>
      <c r="P219" s="252">
        <v>15821.9</v>
      </c>
      <c r="Q219" s="252">
        <v>1327.95</v>
      </c>
      <c r="R219" s="240" t="s">
        <v>6</v>
      </c>
      <c r="V219" s="248">
        <f t="shared" si="16"/>
        <v>0</v>
      </c>
      <c r="W219" s="248">
        <f t="shared" si="13"/>
        <v>0</v>
      </c>
      <c r="X219" s="248">
        <f t="shared" si="14"/>
        <v>0</v>
      </c>
      <c r="Y219" s="248">
        <f t="shared" si="15"/>
        <v>0</v>
      </c>
    </row>
    <row r="220" spans="1:25" ht="15" customHeight="1" x14ac:dyDescent="0.25">
      <c r="A220" s="250"/>
      <c r="B220" s="251"/>
      <c r="C220" s="322" t="s">
        <v>1311</v>
      </c>
      <c r="D220" s="322"/>
      <c r="E220" s="322"/>
      <c r="H220" s="252">
        <v>2357.9899999999998</v>
      </c>
      <c r="I220" s="252">
        <v>0</v>
      </c>
      <c r="J220" s="252">
        <v>0</v>
      </c>
      <c r="K220" s="252">
        <v>0</v>
      </c>
      <c r="L220" s="252">
        <v>0</v>
      </c>
      <c r="M220" s="252">
        <v>0</v>
      </c>
      <c r="N220" s="323">
        <v>0</v>
      </c>
      <c r="O220" s="323"/>
      <c r="P220" s="252">
        <v>2357.9899999999998</v>
      </c>
      <c r="Q220" s="252">
        <v>0</v>
      </c>
      <c r="R220" s="240" t="s">
        <v>6</v>
      </c>
      <c r="V220" s="248">
        <f t="shared" si="16"/>
        <v>0</v>
      </c>
      <c r="W220" s="248">
        <f t="shared" si="13"/>
        <v>0</v>
      </c>
      <c r="X220" s="248">
        <f t="shared" si="14"/>
        <v>0</v>
      </c>
      <c r="Y220" s="248">
        <f t="shared" si="15"/>
        <v>0</v>
      </c>
    </row>
    <row r="221" spans="1:25" ht="15" customHeight="1" x14ac:dyDescent="0.25">
      <c r="A221" s="250"/>
      <c r="B221" s="251"/>
      <c r="C221" s="322" t="s">
        <v>1304</v>
      </c>
      <c r="D221" s="322"/>
      <c r="E221" s="322"/>
      <c r="H221" s="252">
        <v>57964.69</v>
      </c>
      <c r="I221" s="252">
        <v>0</v>
      </c>
      <c r="J221" s="252">
        <v>0</v>
      </c>
      <c r="K221" s="252">
        <v>0</v>
      </c>
      <c r="L221" s="252">
        <v>0</v>
      </c>
      <c r="M221" s="252">
        <v>0</v>
      </c>
      <c r="N221" s="323">
        <v>4.51</v>
      </c>
      <c r="O221" s="323"/>
      <c r="P221" s="252">
        <v>58361.65</v>
      </c>
      <c r="Q221" s="252">
        <v>401.47</v>
      </c>
      <c r="R221" s="240" t="s">
        <v>6</v>
      </c>
      <c r="V221" s="248">
        <f t="shared" si="16"/>
        <v>0</v>
      </c>
      <c r="W221" s="248">
        <f t="shared" si="13"/>
        <v>0</v>
      </c>
      <c r="X221" s="248">
        <f t="shared" si="14"/>
        <v>0</v>
      </c>
      <c r="Y221" s="248">
        <f t="shared" si="15"/>
        <v>0</v>
      </c>
    </row>
    <row r="222" spans="1:25" ht="15" customHeight="1" x14ac:dyDescent="0.25">
      <c r="A222" s="250"/>
      <c r="B222" s="251"/>
      <c r="C222" s="322" t="s">
        <v>392</v>
      </c>
      <c r="D222" s="322"/>
      <c r="E222" s="322"/>
      <c r="H222" s="252">
        <v>218975.65</v>
      </c>
      <c r="I222" s="252">
        <v>0</v>
      </c>
      <c r="J222" s="252">
        <v>0</v>
      </c>
      <c r="K222" s="252">
        <v>0</v>
      </c>
      <c r="L222" s="252">
        <v>0</v>
      </c>
      <c r="M222" s="252">
        <v>0</v>
      </c>
      <c r="N222" s="323">
        <v>13.41</v>
      </c>
      <c r="O222" s="323"/>
      <c r="P222" s="252">
        <v>218962.25</v>
      </c>
      <c r="Q222" s="252">
        <v>0.01</v>
      </c>
      <c r="R222" s="240" t="s">
        <v>6</v>
      </c>
      <c r="V222" s="248">
        <f t="shared" si="16"/>
        <v>0</v>
      </c>
      <c r="W222" s="248">
        <f t="shared" si="13"/>
        <v>0</v>
      </c>
      <c r="X222" s="248">
        <f t="shared" si="14"/>
        <v>0</v>
      </c>
      <c r="Y222" s="248">
        <f t="shared" si="15"/>
        <v>0</v>
      </c>
    </row>
    <row r="223" spans="1:25" ht="15" customHeight="1" x14ac:dyDescent="0.25">
      <c r="A223" s="250"/>
      <c r="B223" s="251"/>
      <c r="C223" s="322" t="s">
        <v>1286</v>
      </c>
      <c r="D223" s="322"/>
      <c r="E223" s="322"/>
      <c r="H223" s="252">
        <v>88923.62</v>
      </c>
      <c r="I223" s="252">
        <v>0</v>
      </c>
      <c r="J223" s="252">
        <v>0</v>
      </c>
      <c r="K223" s="252">
        <v>0</v>
      </c>
      <c r="L223" s="252">
        <v>0</v>
      </c>
      <c r="M223" s="252">
        <v>0</v>
      </c>
      <c r="N223" s="323">
        <v>5.4</v>
      </c>
      <c r="O223" s="323"/>
      <c r="P223" s="252">
        <v>88918.22</v>
      </c>
      <c r="Q223" s="252">
        <v>0</v>
      </c>
      <c r="R223" s="240" t="s">
        <v>6</v>
      </c>
      <c r="V223" s="248">
        <f t="shared" si="16"/>
        <v>0</v>
      </c>
      <c r="W223" s="248">
        <f t="shared" si="13"/>
        <v>0</v>
      </c>
      <c r="X223" s="248">
        <f t="shared" si="14"/>
        <v>0</v>
      </c>
      <c r="Y223" s="248">
        <f t="shared" si="15"/>
        <v>0</v>
      </c>
    </row>
    <row r="224" spans="1:25" ht="15" customHeight="1" x14ac:dyDescent="0.25">
      <c r="A224" s="250"/>
      <c r="B224" s="251"/>
      <c r="C224" s="322" t="s">
        <v>1283</v>
      </c>
      <c r="D224" s="322"/>
      <c r="E224" s="322"/>
      <c r="H224" s="252">
        <v>586925.06000000006</v>
      </c>
      <c r="I224" s="252">
        <v>0</v>
      </c>
      <c r="J224" s="252">
        <v>0</v>
      </c>
      <c r="K224" s="252">
        <v>0</v>
      </c>
      <c r="L224" s="252">
        <v>0</v>
      </c>
      <c r="M224" s="252">
        <v>0</v>
      </c>
      <c r="N224" s="323">
        <v>0</v>
      </c>
      <c r="O224" s="323"/>
      <c r="P224" s="252">
        <v>586925.06000000006</v>
      </c>
      <c r="Q224" s="252">
        <v>0</v>
      </c>
      <c r="R224" s="240" t="s">
        <v>6</v>
      </c>
      <c r="V224" s="248">
        <f t="shared" si="16"/>
        <v>0</v>
      </c>
      <c r="W224" s="248">
        <f t="shared" si="13"/>
        <v>195641.68666666668</v>
      </c>
      <c r="X224" s="248">
        <f t="shared" si="14"/>
        <v>0</v>
      </c>
      <c r="Y224" s="248">
        <f t="shared" si="15"/>
        <v>195641.68666666668</v>
      </c>
    </row>
    <row r="225" spans="1:25" ht="15" customHeight="1" x14ac:dyDescent="0.25">
      <c r="A225" s="250"/>
      <c r="B225" s="251"/>
      <c r="C225" s="322" t="s">
        <v>1288</v>
      </c>
      <c r="D225" s="322"/>
      <c r="E225" s="322"/>
      <c r="H225" s="252">
        <v>262903.18</v>
      </c>
      <c r="I225" s="252">
        <v>0</v>
      </c>
      <c r="J225" s="252">
        <v>0</v>
      </c>
      <c r="K225" s="252">
        <v>0</v>
      </c>
      <c r="L225" s="252">
        <v>0</v>
      </c>
      <c r="M225" s="252">
        <v>0</v>
      </c>
      <c r="N225" s="323">
        <v>16.55</v>
      </c>
      <c r="O225" s="323"/>
      <c r="P225" s="252">
        <v>262886.64</v>
      </c>
      <c r="Q225" s="252">
        <v>0.01</v>
      </c>
      <c r="R225" s="240" t="s">
        <v>6</v>
      </c>
      <c r="V225" s="248">
        <f t="shared" si="16"/>
        <v>0</v>
      </c>
      <c r="W225" s="248">
        <f t="shared" si="13"/>
        <v>0</v>
      </c>
      <c r="X225" s="248">
        <f t="shared" si="14"/>
        <v>0</v>
      </c>
      <c r="Y225" s="248">
        <f t="shared" si="15"/>
        <v>0</v>
      </c>
    </row>
    <row r="226" spans="1:25" ht="15" customHeight="1" x14ac:dyDescent="0.25">
      <c r="A226" s="250"/>
      <c r="B226" s="251"/>
      <c r="C226" s="322" t="s">
        <v>1058</v>
      </c>
      <c r="D226" s="322"/>
      <c r="E226" s="322"/>
      <c r="H226" s="252">
        <v>7837.79</v>
      </c>
      <c r="I226" s="252">
        <v>566.62</v>
      </c>
      <c r="J226" s="252">
        <v>0</v>
      </c>
      <c r="K226" s="252">
        <v>0</v>
      </c>
      <c r="L226" s="252">
        <v>0</v>
      </c>
      <c r="M226" s="252">
        <v>566.62</v>
      </c>
      <c r="N226" s="323">
        <v>607.84</v>
      </c>
      <c r="O226" s="323"/>
      <c r="P226" s="252">
        <v>7813.05</v>
      </c>
      <c r="Q226" s="252">
        <v>16.48</v>
      </c>
      <c r="R226" s="240" t="s">
        <v>6</v>
      </c>
      <c r="V226" s="248">
        <f t="shared" si="16"/>
        <v>0</v>
      </c>
      <c r="W226" s="248">
        <f t="shared" si="13"/>
        <v>0</v>
      </c>
      <c r="X226" s="248">
        <f t="shared" si="14"/>
        <v>0</v>
      </c>
      <c r="Y226" s="248">
        <f t="shared" si="15"/>
        <v>0</v>
      </c>
    </row>
    <row r="227" spans="1:25" ht="15" customHeight="1" x14ac:dyDescent="0.25">
      <c r="A227" s="253"/>
      <c r="B227" s="254"/>
      <c r="C227" s="324" t="s">
        <v>393</v>
      </c>
      <c r="D227" s="324"/>
      <c r="E227" s="324"/>
      <c r="F227" s="255"/>
      <c r="G227" s="255"/>
      <c r="H227" s="256">
        <v>34164.22</v>
      </c>
      <c r="I227" s="256">
        <v>0</v>
      </c>
      <c r="J227" s="256">
        <v>0</v>
      </c>
      <c r="K227" s="256">
        <v>0</v>
      </c>
      <c r="L227" s="256">
        <v>0</v>
      </c>
      <c r="M227" s="256">
        <v>0</v>
      </c>
      <c r="N227" s="325">
        <v>7.32</v>
      </c>
      <c r="O227" s="325"/>
      <c r="P227" s="256">
        <v>48028.63</v>
      </c>
      <c r="Q227" s="256">
        <v>13871.73</v>
      </c>
      <c r="R227" s="240" t="s">
        <v>6</v>
      </c>
      <c r="V227" s="248">
        <f t="shared" si="16"/>
        <v>0</v>
      </c>
      <c r="W227" s="248">
        <f t="shared" si="13"/>
        <v>0</v>
      </c>
      <c r="X227" s="248">
        <f t="shared" si="14"/>
        <v>0</v>
      </c>
      <c r="Y227" s="248">
        <f t="shared" si="15"/>
        <v>0</v>
      </c>
    </row>
    <row r="228" spans="1:25" ht="15" customHeight="1" x14ac:dyDescent="0.25">
      <c r="A228" s="245" t="s">
        <v>1326</v>
      </c>
      <c r="B228" s="246" t="str">
        <f>C228</f>
        <v>г.Одинцово, 1-я Вокзальная, 52</v>
      </c>
      <c r="C228" s="329" t="s">
        <v>7</v>
      </c>
      <c r="D228" s="329"/>
      <c r="E228" s="329"/>
      <c r="F228" s="246" t="s">
        <v>1327</v>
      </c>
      <c r="G228" s="246" t="s">
        <v>1328</v>
      </c>
      <c r="H228" s="247">
        <v>262940.27</v>
      </c>
      <c r="I228" s="247">
        <v>36736.47</v>
      </c>
      <c r="J228" s="247">
        <v>0</v>
      </c>
      <c r="K228" s="247">
        <v>0</v>
      </c>
      <c r="L228" s="247">
        <v>0</v>
      </c>
      <c r="M228" s="247">
        <v>36736.47</v>
      </c>
      <c r="N228" s="330">
        <v>42689.22</v>
      </c>
      <c r="O228" s="330"/>
      <c r="P228" s="247">
        <v>287936.53999999998</v>
      </c>
      <c r="Q228" s="247">
        <v>30949.02</v>
      </c>
      <c r="R228" s="240" t="s">
        <v>7</v>
      </c>
      <c r="V228" s="248">
        <f t="shared" si="16"/>
        <v>0</v>
      </c>
      <c r="W228" s="248">
        <f t="shared" si="13"/>
        <v>0</v>
      </c>
      <c r="X228" s="248">
        <f t="shared" si="14"/>
        <v>0</v>
      </c>
      <c r="Y228" s="248">
        <f t="shared" si="15"/>
        <v>0</v>
      </c>
    </row>
    <row r="229" spans="1:25" ht="15" customHeight="1" x14ac:dyDescent="0.25">
      <c r="A229" s="250"/>
      <c r="B229" s="251"/>
      <c r="C229" s="322" t="s">
        <v>1052</v>
      </c>
      <c r="D229" s="322"/>
      <c r="E229" s="322"/>
      <c r="H229" s="252">
        <v>137994.49</v>
      </c>
      <c r="I229" s="252">
        <v>35879.14</v>
      </c>
      <c r="J229" s="252">
        <v>0</v>
      </c>
      <c r="K229" s="252">
        <v>0</v>
      </c>
      <c r="L229" s="252">
        <v>0</v>
      </c>
      <c r="M229" s="252">
        <v>35879.14</v>
      </c>
      <c r="N229" s="323">
        <v>41349.360000000001</v>
      </c>
      <c r="O229" s="323"/>
      <c r="P229" s="252">
        <v>135807.12</v>
      </c>
      <c r="Q229" s="252">
        <v>3282.85</v>
      </c>
      <c r="R229" s="240" t="s">
        <v>7</v>
      </c>
      <c r="V229" s="248">
        <f t="shared" si="16"/>
        <v>132524.26999999999</v>
      </c>
      <c r="W229" s="248">
        <f t="shared" si="13"/>
        <v>0</v>
      </c>
      <c r="X229" s="248">
        <f t="shared" si="14"/>
        <v>0</v>
      </c>
      <c r="Y229" s="248">
        <f t="shared" si="15"/>
        <v>132524.26999999999</v>
      </c>
    </row>
    <row r="230" spans="1:25" ht="15" customHeight="1" x14ac:dyDescent="0.25">
      <c r="A230" s="250"/>
      <c r="B230" s="251"/>
      <c r="C230" s="322" t="s">
        <v>1303</v>
      </c>
      <c r="D230" s="322"/>
      <c r="E230" s="322"/>
      <c r="H230" s="252">
        <v>3171.66</v>
      </c>
      <c r="I230" s="252">
        <v>0</v>
      </c>
      <c r="J230" s="252">
        <v>0</v>
      </c>
      <c r="K230" s="252">
        <v>0</v>
      </c>
      <c r="L230" s="252">
        <v>0</v>
      </c>
      <c r="M230" s="252">
        <v>0</v>
      </c>
      <c r="N230" s="323">
        <v>5.65</v>
      </c>
      <c r="O230" s="323"/>
      <c r="P230" s="252">
        <v>3593.59</v>
      </c>
      <c r="Q230" s="252">
        <v>427.58</v>
      </c>
      <c r="R230" s="240" t="s">
        <v>7</v>
      </c>
      <c r="V230" s="248">
        <f t="shared" si="16"/>
        <v>0</v>
      </c>
      <c r="W230" s="248">
        <f t="shared" si="13"/>
        <v>0</v>
      </c>
      <c r="X230" s="248">
        <f t="shared" si="14"/>
        <v>0</v>
      </c>
      <c r="Y230" s="248">
        <f t="shared" si="15"/>
        <v>0</v>
      </c>
    </row>
    <row r="231" spans="1:25" ht="15" customHeight="1" x14ac:dyDescent="0.25">
      <c r="A231" s="250"/>
      <c r="B231" s="251"/>
      <c r="C231" s="322" t="s">
        <v>504</v>
      </c>
      <c r="D231" s="322"/>
      <c r="E231" s="322"/>
      <c r="H231" s="252">
        <v>3522.91</v>
      </c>
      <c r="I231" s="252">
        <v>0</v>
      </c>
      <c r="J231" s="252">
        <v>0</v>
      </c>
      <c r="K231" s="252">
        <v>0</v>
      </c>
      <c r="L231" s="252">
        <v>0</v>
      </c>
      <c r="M231" s="252">
        <v>0</v>
      </c>
      <c r="N231" s="323">
        <v>44.68</v>
      </c>
      <c r="O231" s="323"/>
      <c r="P231" s="252">
        <v>3553.03</v>
      </c>
      <c r="Q231" s="252">
        <v>74.8</v>
      </c>
      <c r="R231" s="240" t="s">
        <v>7</v>
      </c>
      <c r="V231" s="248">
        <f t="shared" si="16"/>
        <v>0</v>
      </c>
      <c r="W231" s="248">
        <f t="shared" si="13"/>
        <v>0</v>
      </c>
      <c r="X231" s="248">
        <f t="shared" si="14"/>
        <v>0</v>
      </c>
      <c r="Y231" s="248">
        <f t="shared" si="15"/>
        <v>0</v>
      </c>
    </row>
    <row r="232" spans="1:25" ht="15" customHeight="1" x14ac:dyDescent="0.25">
      <c r="A232" s="250"/>
      <c r="B232" s="251"/>
      <c r="C232" s="322" t="s">
        <v>503</v>
      </c>
      <c r="D232" s="322"/>
      <c r="E232" s="322"/>
      <c r="H232" s="252">
        <v>54763.37</v>
      </c>
      <c r="I232" s="252">
        <v>0</v>
      </c>
      <c r="J232" s="252">
        <v>0</v>
      </c>
      <c r="K232" s="252">
        <v>0</v>
      </c>
      <c r="L232" s="252">
        <v>0</v>
      </c>
      <c r="M232" s="252">
        <v>0</v>
      </c>
      <c r="N232" s="323">
        <v>199.45</v>
      </c>
      <c r="O232" s="323"/>
      <c r="P232" s="252">
        <v>54760.6</v>
      </c>
      <c r="Q232" s="252">
        <v>196.68</v>
      </c>
      <c r="R232" s="240" t="s">
        <v>7</v>
      </c>
      <c r="V232" s="248">
        <f t="shared" si="16"/>
        <v>0</v>
      </c>
      <c r="W232" s="248">
        <f t="shared" si="13"/>
        <v>0</v>
      </c>
      <c r="X232" s="248">
        <f t="shared" si="14"/>
        <v>0</v>
      </c>
      <c r="Y232" s="248">
        <f t="shared" si="15"/>
        <v>0</v>
      </c>
    </row>
    <row r="233" spans="1:25" ht="15" customHeight="1" x14ac:dyDescent="0.25">
      <c r="A233" s="250"/>
      <c r="B233" s="251"/>
      <c r="C233" s="322" t="s">
        <v>393</v>
      </c>
      <c r="D233" s="322"/>
      <c r="E233" s="322"/>
      <c r="H233" s="252">
        <v>9011.66</v>
      </c>
      <c r="I233" s="252">
        <v>0</v>
      </c>
      <c r="J233" s="252">
        <v>0</v>
      </c>
      <c r="K233" s="252">
        <v>0</v>
      </c>
      <c r="L233" s="252">
        <v>0</v>
      </c>
      <c r="M233" s="252">
        <v>0</v>
      </c>
      <c r="N233" s="323">
        <v>88.14</v>
      </c>
      <c r="O233" s="323"/>
      <c r="P233" s="252">
        <v>24888.66</v>
      </c>
      <c r="Q233" s="252">
        <v>15965.14</v>
      </c>
      <c r="R233" s="240" t="s">
        <v>7</v>
      </c>
      <c r="V233" s="248">
        <f t="shared" si="16"/>
        <v>0</v>
      </c>
      <c r="W233" s="248">
        <f t="shared" si="13"/>
        <v>0</v>
      </c>
      <c r="X233" s="248">
        <f t="shared" si="14"/>
        <v>0</v>
      </c>
      <c r="Y233" s="248">
        <f t="shared" si="15"/>
        <v>0</v>
      </c>
    </row>
    <row r="234" spans="1:25" ht="15" customHeight="1" x14ac:dyDescent="0.25">
      <c r="A234" s="250"/>
      <c r="B234" s="251"/>
      <c r="C234" s="322" t="s">
        <v>1058</v>
      </c>
      <c r="D234" s="322"/>
      <c r="E234" s="322"/>
      <c r="H234" s="252">
        <v>2539.8200000000002</v>
      </c>
      <c r="I234" s="252">
        <v>742.15</v>
      </c>
      <c r="J234" s="252">
        <v>0</v>
      </c>
      <c r="K234" s="252">
        <v>0</v>
      </c>
      <c r="L234" s="252">
        <v>0</v>
      </c>
      <c r="M234" s="252">
        <v>742.15</v>
      </c>
      <c r="N234" s="323">
        <v>854.16</v>
      </c>
      <c r="O234" s="323"/>
      <c r="P234" s="252">
        <v>2473.5</v>
      </c>
      <c r="Q234" s="252">
        <v>45.69</v>
      </c>
      <c r="R234" s="240" t="s">
        <v>7</v>
      </c>
      <c r="V234" s="248">
        <f t="shared" si="16"/>
        <v>0</v>
      </c>
      <c r="W234" s="248">
        <f t="shared" si="13"/>
        <v>0</v>
      </c>
      <c r="X234" s="248">
        <f t="shared" si="14"/>
        <v>0</v>
      </c>
      <c r="Y234" s="248">
        <f t="shared" si="15"/>
        <v>0</v>
      </c>
    </row>
    <row r="235" spans="1:25" ht="15" customHeight="1" x14ac:dyDescent="0.25">
      <c r="A235" s="250"/>
      <c r="B235" s="251"/>
      <c r="C235" s="322" t="s">
        <v>399</v>
      </c>
      <c r="D235" s="322"/>
      <c r="E235" s="322"/>
      <c r="H235" s="252">
        <v>296.38</v>
      </c>
      <c r="I235" s="252">
        <v>0</v>
      </c>
      <c r="J235" s="252">
        <v>0</v>
      </c>
      <c r="K235" s="252">
        <v>0</v>
      </c>
      <c r="L235" s="252">
        <v>0</v>
      </c>
      <c r="M235" s="252">
        <v>0</v>
      </c>
      <c r="N235" s="323">
        <v>0</v>
      </c>
      <c r="O235" s="323"/>
      <c r="P235" s="252">
        <v>6675.56</v>
      </c>
      <c r="Q235" s="252">
        <v>6379.18</v>
      </c>
      <c r="R235" s="240" t="s">
        <v>7</v>
      </c>
      <c r="V235" s="248">
        <f t="shared" si="16"/>
        <v>0</v>
      </c>
      <c r="W235" s="248">
        <f t="shared" si="13"/>
        <v>0</v>
      </c>
      <c r="X235" s="248">
        <f t="shared" si="14"/>
        <v>0</v>
      </c>
      <c r="Y235" s="248">
        <f t="shared" si="15"/>
        <v>0</v>
      </c>
    </row>
    <row r="236" spans="1:25" ht="15" customHeight="1" x14ac:dyDescent="0.25">
      <c r="A236" s="250"/>
      <c r="B236" s="251"/>
      <c r="C236" s="322" t="s">
        <v>1054</v>
      </c>
      <c r="D236" s="322"/>
      <c r="E236" s="322"/>
      <c r="H236" s="252">
        <v>38.79</v>
      </c>
      <c r="I236" s="252">
        <v>15.86</v>
      </c>
      <c r="J236" s="252">
        <v>0</v>
      </c>
      <c r="K236" s="252">
        <v>0</v>
      </c>
      <c r="L236" s="252">
        <v>0</v>
      </c>
      <c r="M236" s="252">
        <v>15.86</v>
      </c>
      <c r="N236" s="323">
        <v>20.350000000000001</v>
      </c>
      <c r="O236" s="323"/>
      <c r="P236" s="252">
        <v>34.299999999999997</v>
      </c>
      <c r="Q236" s="252">
        <v>0</v>
      </c>
      <c r="R236" s="240" t="s">
        <v>7</v>
      </c>
      <c r="V236" s="248">
        <f t="shared" si="16"/>
        <v>0</v>
      </c>
      <c r="W236" s="248">
        <f t="shared" si="13"/>
        <v>0</v>
      </c>
      <c r="X236" s="248">
        <f t="shared" si="14"/>
        <v>0</v>
      </c>
      <c r="Y236" s="248">
        <f t="shared" si="15"/>
        <v>0</v>
      </c>
    </row>
    <row r="237" spans="1:25" ht="15" customHeight="1" x14ac:dyDescent="0.25">
      <c r="A237" s="250"/>
      <c r="B237" s="251"/>
      <c r="C237" s="322" t="s">
        <v>1311</v>
      </c>
      <c r="D237" s="322"/>
      <c r="E237" s="322"/>
      <c r="H237" s="252">
        <v>1139.46</v>
      </c>
      <c r="I237" s="252">
        <v>0</v>
      </c>
      <c r="J237" s="252">
        <v>0</v>
      </c>
      <c r="K237" s="252">
        <v>0</v>
      </c>
      <c r="L237" s="252">
        <v>0</v>
      </c>
      <c r="M237" s="252">
        <v>0</v>
      </c>
      <c r="N237" s="323">
        <v>0</v>
      </c>
      <c r="O237" s="323"/>
      <c r="P237" s="252">
        <v>1139.46</v>
      </c>
      <c r="Q237" s="252">
        <v>0</v>
      </c>
      <c r="R237" s="240" t="s">
        <v>7</v>
      </c>
      <c r="V237" s="248">
        <f t="shared" si="16"/>
        <v>0</v>
      </c>
      <c r="W237" s="248">
        <f t="shared" si="13"/>
        <v>0</v>
      </c>
      <c r="X237" s="248">
        <f t="shared" si="14"/>
        <v>0</v>
      </c>
      <c r="Y237" s="248">
        <f t="shared" si="15"/>
        <v>0</v>
      </c>
    </row>
    <row r="238" spans="1:25" ht="15" customHeight="1" x14ac:dyDescent="0.25">
      <c r="A238" s="250"/>
      <c r="B238" s="251"/>
      <c r="C238" s="322" t="s">
        <v>1304</v>
      </c>
      <c r="D238" s="322"/>
      <c r="E238" s="322"/>
      <c r="H238" s="252">
        <v>2824.94</v>
      </c>
      <c r="I238" s="252">
        <v>0</v>
      </c>
      <c r="J238" s="252">
        <v>0</v>
      </c>
      <c r="K238" s="252">
        <v>0</v>
      </c>
      <c r="L238" s="252">
        <v>0</v>
      </c>
      <c r="M238" s="252">
        <v>0</v>
      </c>
      <c r="N238" s="323">
        <v>0</v>
      </c>
      <c r="O238" s="323"/>
      <c r="P238" s="252">
        <v>3209.56</v>
      </c>
      <c r="Q238" s="252">
        <v>384.62</v>
      </c>
      <c r="R238" s="240" t="s">
        <v>7</v>
      </c>
      <c r="V238" s="248">
        <f t="shared" si="16"/>
        <v>0</v>
      </c>
      <c r="W238" s="248">
        <f t="shared" si="13"/>
        <v>0</v>
      </c>
      <c r="X238" s="248">
        <f t="shared" si="14"/>
        <v>0</v>
      </c>
      <c r="Y238" s="248">
        <f t="shared" si="15"/>
        <v>0</v>
      </c>
    </row>
    <row r="239" spans="1:25" ht="15" customHeight="1" x14ac:dyDescent="0.25">
      <c r="A239" s="250"/>
      <c r="B239" s="251"/>
      <c r="C239" s="322" t="s">
        <v>1055</v>
      </c>
      <c r="D239" s="322"/>
      <c r="E239" s="322"/>
      <c r="H239" s="252">
        <v>38.79</v>
      </c>
      <c r="I239" s="252">
        <v>15.86</v>
      </c>
      <c r="J239" s="252">
        <v>0</v>
      </c>
      <c r="K239" s="252">
        <v>0</v>
      </c>
      <c r="L239" s="252">
        <v>0</v>
      </c>
      <c r="M239" s="252">
        <v>15.86</v>
      </c>
      <c r="N239" s="323">
        <v>20.350000000000001</v>
      </c>
      <c r="O239" s="323"/>
      <c r="P239" s="252">
        <v>34.299999999999997</v>
      </c>
      <c r="Q239" s="252">
        <v>0</v>
      </c>
      <c r="R239" s="240" t="s">
        <v>7</v>
      </c>
      <c r="V239" s="248">
        <f t="shared" si="16"/>
        <v>0</v>
      </c>
      <c r="W239" s="248">
        <f t="shared" si="13"/>
        <v>0</v>
      </c>
      <c r="X239" s="248">
        <f t="shared" si="14"/>
        <v>0</v>
      </c>
      <c r="Y239" s="248">
        <f t="shared" si="15"/>
        <v>0</v>
      </c>
    </row>
    <row r="240" spans="1:25" ht="15" customHeight="1" x14ac:dyDescent="0.25">
      <c r="A240" s="250"/>
      <c r="B240" s="251"/>
      <c r="C240" s="322" t="s">
        <v>392</v>
      </c>
      <c r="D240" s="322"/>
      <c r="E240" s="322"/>
      <c r="H240" s="252">
        <v>10342.709999999999</v>
      </c>
      <c r="I240" s="252">
        <v>0</v>
      </c>
      <c r="J240" s="252">
        <v>0</v>
      </c>
      <c r="K240" s="252">
        <v>0</v>
      </c>
      <c r="L240" s="252">
        <v>0</v>
      </c>
      <c r="M240" s="252">
        <v>0</v>
      </c>
      <c r="N240" s="323">
        <v>0</v>
      </c>
      <c r="O240" s="323"/>
      <c r="P240" s="252">
        <v>11922.47</v>
      </c>
      <c r="Q240" s="252">
        <v>1579.76</v>
      </c>
      <c r="R240" s="240" t="s">
        <v>7</v>
      </c>
      <c r="V240" s="248">
        <f t="shared" si="16"/>
        <v>0</v>
      </c>
      <c r="W240" s="248">
        <f t="shared" si="13"/>
        <v>0</v>
      </c>
      <c r="X240" s="248">
        <f t="shared" si="14"/>
        <v>0</v>
      </c>
      <c r="Y240" s="248">
        <f t="shared" si="15"/>
        <v>0</v>
      </c>
    </row>
    <row r="241" spans="1:25" ht="15" customHeight="1" x14ac:dyDescent="0.25">
      <c r="A241" s="250"/>
      <c r="B241" s="251"/>
      <c r="C241" s="322" t="s">
        <v>1057</v>
      </c>
      <c r="D241" s="322"/>
      <c r="E241" s="322"/>
      <c r="H241" s="252">
        <v>81.47</v>
      </c>
      <c r="I241" s="252">
        <v>33.229999999999997</v>
      </c>
      <c r="J241" s="252">
        <v>0</v>
      </c>
      <c r="K241" s="252">
        <v>0</v>
      </c>
      <c r="L241" s="252">
        <v>0</v>
      </c>
      <c r="M241" s="252">
        <v>33.229999999999997</v>
      </c>
      <c r="N241" s="323">
        <v>42.64</v>
      </c>
      <c r="O241" s="323"/>
      <c r="P241" s="252">
        <v>72.06</v>
      </c>
      <c r="Q241" s="252">
        <v>0</v>
      </c>
      <c r="R241" s="240" t="s">
        <v>7</v>
      </c>
      <c r="V241" s="248">
        <f t="shared" si="16"/>
        <v>0</v>
      </c>
      <c r="W241" s="248">
        <f t="shared" si="13"/>
        <v>0</v>
      </c>
      <c r="X241" s="248">
        <f t="shared" si="14"/>
        <v>0</v>
      </c>
      <c r="Y241" s="248">
        <f t="shared" si="15"/>
        <v>0</v>
      </c>
    </row>
    <row r="242" spans="1:25" ht="15" customHeight="1" x14ac:dyDescent="0.25">
      <c r="A242" s="250"/>
      <c r="B242" s="251"/>
      <c r="C242" s="322" t="s">
        <v>1056</v>
      </c>
      <c r="D242" s="322"/>
      <c r="E242" s="322"/>
      <c r="H242" s="252">
        <v>122.56</v>
      </c>
      <c r="I242" s="252">
        <v>50.23</v>
      </c>
      <c r="J242" s="252">
        <v>0</v>
      </c>
      <c r="K242" s="252">
        <v>0</v>
      </c>
      <c r="L242" s="252">
        <v>0</v>
      </c>
      <c r="M242" s="252">
        <v>50.23</v>
      </c>
      <c r="N242" s="323">
        <v>64.44</v>
      </c>
      <c r="O242" s="323"/>
      <c r="P242" s="252">
        <v>108.35</v>
      </c>
      <c r="Q242" s="252">
        <v>0</v>
      </c>
      <c r="R242" s="240" t="s">
        <v>7</v>
      </c>
      <c r="V242" s="248">
        <f t="shared" si="16"/>
        <v>0</v>
      </c>
      <c r="W242" s="248">
        <f t="shared" si="13"/>
        <v>0</v>
      </c>
      <c r="X242" s="248">
        <f t="shared" si="14"/>
        <v>0</v>
      </c>
      <c r="Y242" s="248">
        <f t="shared" si="15"/>
        <v>0</v>
      </c>
    </row>
    <row r="243" spans="1:25" ht="15" customHeight="1" x14ac:dyDescent="0.25">
      <c r="A243" s="250"/>
      <c r="B243" s="251"/>
      <c r="C243" s="322" t="s">
        <v>1283</v>
      </c>
      <c r="D243" s="322"/>
      <c r="E243" s="322"/>
      <c r="H243" s="252">
        <v>20549</v>
      </c>
      <c r="I243" s="252">
        <v>0</v>
      </c>
      <c r="J243" s="252">
        <v>0</v>
      </c>
      <c r="K243" s="252">
        <v>0</v>
      </c>
      <c r="L243" s="252">
        <v>0</v>
      </c>
      <c r="M243" s="252">
        <v>0</v>
      </c>
      <c r="N243" s="323">
        <v>0</v>
      </c>
      <c r="O243" s="323"/>
      <c r="P243" s="252">
        <v>20549</v>
      </c>
      <c r="Q243" s="252">
        <v>0</v>
      </c>
      <c r="R243" s="240" t="s">
        <v>7</v>
      </c>
      <c r="V243" s="248">
        <f t="shared" si="16"/>
        <v>0</v>
      </c>
      <c r="W243" s="248">
        <f t="shared" si="13"/>
        <v>6849.666666666667</v>
      </c>
      <c r="X243" s="248">
        <f t="shared" si="14"/>
        <v>0</v>
      </c>
      <c r="Y243" s="248">
        <f t="shared" si="15"/>
        <v>6849.666666666667</v>
      </c>
    </row>
    <row r="244" spans="1:25" ht="15" customHeight="1" x14ac:dyDescent="0.25">
      <c r="A244" s="250"/>
      <c r="B244" s="251"/>
      <c r="C244" s="322" t="s">
        <v>1286</v>
      </c>
      <c r="D244" s="322"/>
      <c r="E244" s="322"/>
      <c r="H244" s="252">
        <v>4195.1400000000003</v>
      </c>
      <c r="I244" s="252">
        <v>0</v>
      </c>
      <c r="J244" s="252">
        <v>0</v>
      </c>
      <c r="K244" s="252">
        <v>0</v>
      </c>
      <c r="L244" s="252">
        <v>0</v>
      </c>
      <c r="M244" s="252">
        <v>0</v>
      </c>
      <c r="N244" s="323">
        <v>0</v>
      </c>
      <c r="O244" s="323"/>
      <c r="P244" s="252">
        <v>4834.03</v>
      </c>
      <c r="Q244" s="252">
        <v>638.89</v>
      </c>
      <c r="R244" s="240" t="s">
        <v>7</v>
      </c>
      <c r="V244" s="248">
        <f t="shared" si="16"/>
        <v>0</v>
      </c>
      <c r="W244" s="248">
        <f t="shared" si="13"/>
        <v>0</v>
      </c>
      <c r="X244" s="248">
        <f t="shared" si="14"/>
        <v>0</v>
      </c>
      <c r="Y244" s="248">
        <f t="shared" si="15"/>
        <v>0</v>
      </c>
    </row>
    <row r="245" spans="1:25" ht="15" customHeight="1" x14ac:dyDescent="0.25">
      <c r="A245" s="253"/>
      <c r="B245" s="254"/>
      <c r="C245" s="324" t="s">
        <v>1288</v>
      </c>
      <c r="D245" s="324"/>
      <c r="E245" s="324"/>
      <c r="F245" s="255"/>
      <c r="G245" s="255"/>
      <c r="H245" s="256">
        <v>12307.12</v>
      </c>
      <c r="I245" s="256">
        <v>0</v>
      </c>
      <c r="J245" s="256">
        <v>0</v>
      </c>
      <c r="K245" s="256">
        <v>0</v>
      </c>
      <c r="L245" s="256">
        <v>0</v>
      </c>
      <c r="M245" s="256">
        <v>0</v>
      </c>
      <c r="N245" s="325">
        <v>0</v>
      </c>
      <c r="O245" s="325"/>
      <c r="P245" s="256">
        <v>14280.95</v>
      </c>
      <c r="Q245" s="256">
        <v>1973.83</v>
      </c>
      <c r="R245" s="240" t="s">
        <v>7</v>
      </c>
      <c r="V245" s="248">
        <f t="shared" si="16"/>
        <v>0</v>
      </c>
      <c r="W245" s="248">
        <f t="shared" si="13"/>
        <v>0</v>
      </c>
      <c r="X245" s="248">
        <f t="shared" si="14"/>
        <v>0</v>
      </c>
      <c r="Y245" s="248">
        <f t="shared" si="15"/>
        <v>0</v>
      </c>
    </row>
    <row r="246" spans="1:25" ht="15" customHeight="1" x14ac:dyDescent="0.25">
      <c r="A246" s="245" t="s">
        <v>1329</v>
      </c>
      <c r="B246" s="246" t="str">
        <f>C246</f>
        <v>г.Одинцово, 1-я Вокзальная, 53</v>
      </c>
      <c r="C246" s="329" t="s">
        <v>8</v>
      </c>
      <c r="D246" s="329"/>
      <c r="E246" s="329"/>
      <c r="F246" s="246" t="s">
        <v>1330</v>
      </c>
      <c r="G246" s="246" t="s">
        <v>1331</v>
      </c>
      <c r="H246" s="247">
        <v>272468.98</v>
      </c>
      <c r="I246" s="247">
        <v>15503.36</v>
      </c>
      <c r="J246" s="247">
        <v>0</v>
      </c>
      <c r="K246" s="247">
        <v>0</v>
      </c>
      <c r="L246" s="247">
        <v>0</v>
      </c>
      <c r="M246" s="247">
        <v>15503.36</v>
      </c>
      <c r="N246" s="330">
        <v>22266.2</v>
      </c>
      <c r="O246" s="330"/>
      <c r="P246" s="247">
        <v>274025.8</v>
      </c>
      <c r="Q246" s="247">
        <v>8319.66</v>
      </c>
      <c r="R246" s="240" t="s">
        <v>8</v>
      </c>
      <c r="V246" s="248">
        <f t="shared" si="16"/>
        <v>0</v>
      </c>
      <c r="W246" s="248">
        <f t="shared" si="13"/>
        <v>0</v>
      </c>
      <c r="X246" s="248">
        <f t="shared" si="14"/>
        <v>0</v>
      </c>
      <c r="Y246" s="248">
        <f t="shared" si="15"/>
        <v>0</v>
      </c>
    </row>
    <row r="247" spans="1:25" ht="15" customHeight="1" x14ac:dyDescent="0.25">
      <c r="A247" s="250"/>
      <c r="B247" s="251"/>
      <c r="C247" s="322" t="s">
        <v>1052</v>
      </c>
      <c r="D247" s="322"/>
      <c r="E247" s="322"/>
      <c r="H247" s="252">
        <v>83150.960000000006</v>
      </c>
      <c r="I247" s="252">
        <v>15135.53</v>
      </c>
      <c r="J247" s="252">
        <v>0</v>
      </c>
      <c r="K247" s="252">
        <v>0</v>
      </c>
      <c r="L247" s="252">
        <v>0</v>
      </c>
      <c r="M247" s="252">
        <v>15135.53</v>
      </c>
      <c r="N247" s="323">
        <v>20731.11</v>
      </c>
      <c r="O247" s="323"/>
      <c r="P247" s="252">
        <v>77555.38</v>
      </c>
      <c r="Q247" s="252">
        <v>0</v>
      </c>
      <c r="R247" s="240" t="s">
        <v>8</v>
      </c>
      <c r="V247" s="248">
        <f t="shared" si="16"/>
        <v>77555.38</v>
      </c>
      <c r="W247" s="248">
        <f t="shared" si="13"/>
        <v>0</v>
      </c>
      <c r="X247" s="248">
        <f t="shared" si="14"/>
        <v>0</v>
      </c>
      <c r="Y247" s="248">
        <f t="shared" si="15"/>
        <v>77555.38</v>
      </c>
    </row>
    <row r="248" spans="1:25" ht="15" customHeight="1" x14ac:dyDescent="0.25">
      <c r="A248" s="250"/>
      <c r="B248" s="251"/>
      <c r="C248" s="322" t="s">
        <v>1303</v>
      </c>
      <c r="D248" s="322"/>
      <c r="E248" s="322"/>
      <c r="H248" s="252">
        <v>683.68</v>
      </c>
      <c r="I248" s="252">
        <v>0</v>
      </c>
      <c r="J248" s="252">
        <v>0</v>
      </c>
      <c r="K248" s="252">
        <v>0</v>
      </c>
      <c r="L248" s="252">
        <v>0</v>
      </c>
      <c r="M248" s="252">
        <v>0</v>
      </c>
      <c r="N248" s="323">
        <v>36.42</v>
      </c>
      <c r="O248" s="323"/>
      <c r="P248" s="252">
        <v>3658.73</v>
      </c>
      <c r="Q248" s="252">
        <v>3011.47</v>
      </c>
      <c r="R248" s="240" t="s">
        <v>8</v>
      </c>
      <c r="V248" s="248">
        <f t="shared" si="16"/>
        <v>0</v>
      </c>
      <c r="W248" s="248">
        <f t="shared" si="13"/>
        <v>0</v>
      </c>
      <c r="X248" s="248">
        <f t="shared" si="14"/>
        <v>0</v>
      </c>
      <c r="Y248" s="248">
        <f t="shared" si="15"/>
        <v>0</v>
      </c>
    </row>
    <row r="249" spans="1:25" ht="15" customHeight="1" x14ac:dyDescent="0.25">
      <c r="A249" s="250"/>
      <c r="B249" s="251"/>
      <c r="C249" s="322" t="s">
        <v>504</v>
      </c>
      <c r="D249" s="322"/>
      <c r="E249" s="322"/>
      <c r="H249" s="252">
        <v>3059.64</v>
      </c>
      <c r="I249" s="252">
        <v>0</v>
      </c>
      <c r="J249" s="252">
        <v>0</v>
      </c>
      <c r="K249" s="252">
        <v>0</v>
      </c>
      <c r="L249" s="252">
        <v>0</v>
      </c>
      <c r="M249" s="252">
        <v>0</v>
      </c>
      <c r="N249" s="323">
        <v>110.45</v>
      </c>
      <c r="O249" s="323"/>
      <c r="P249" s="252">
        <v>2949.23</v>
      </c>
      <c r="Q249" s="252">
        <v>0.04</v>
      </c>
      <c r="R249" s="240" t="s">
        <v>8</v>
      </c>
      <c r="V249" s="248">
        <f t="shared" si="16"/>
        <v>0</v>
      </c>
      <c r="W249" s="248">
        <f t="shared" si="13"/>
        <v>0</v>
      </c>
      <c r="X249" s="248">
        <f t="shared" si="14"/>
        <v>0</v>
      </c>
      <c r="Y249" s="248">
        <f t="shared" si="15"/>
        <v>0</v>
      </c>
    </row>
    <row r="250" spans="1:25" ht="15" customHeight="1" x14ac:dyDescent="0.25">
      <c r="A250" s="250"/>
      <c r="B250" s="251"/>
      <c r="C250" s="322" t="s">
        <v>503</v>
      </c>
      <c r="D250" s="322"/>
      <c r="E250" s="322"/>
      <c r="H250" s="252">
        <v>47059.360000000001</v>
      </c>
      <c r="I250" s="252">
        <v>0</v>
      </c>
      <c r="J250" s="252">
        <v>0</v>
      </c>
      <c r="K250" s="252">
        <v>0</v>
      </c>
      <c r="L250" s="252">
        <v>0</v>
      </c>
      <c r="M250" s="252">
        <v>0</v>
      </c>
      <c r="N250" s="323">
        <v>381.8</v>
      </c>
      <c r="O250" s="323"/>
      <c r="P250" s="252">
        <v>46677.56</v>
      </c>
      <c r="Q250" s="252">
        <v>0</v>
      </c>
      <c r="R250" s="240" t="s">
        <v>8</v>
      </c>
      <c r="V250" s="248">
        <f t="shared" si="16"/>
        <v>0</v>
      </c>
      <c r="W250" s="248">
        <f t="shared" si="13"/>
        <v>0</v>
      </c>
      <c r="X250" s="248">
        <f t="shared" si="14"/>
        <v>0</v>
      </c>
      <c r="Y250" s="248">
        <f t="shared" si="15"/>
        <v>0</v>
      </c>
    </row>
    <row r="251" spans="1:25" ht="15" customHeight="1" x14ac:dyDescent="0.25">
      <c r="A251" s="250"/>
      <c r="B251" s="251"/>
      <c r="C251" s="322" t="s">
        <v>393</v>
      </c>
      <c r="D251" s="322"/>
      <c r="E251" s="322"/>
      <c r="H251" s="252">
        <v>19355.43</v>
      </c>
      <c r="I251" s="252">
        <v>0</v>
      </c>
      <c r="J251" s="252">
        <v>0</v>
      </c>
      <c r="K251" s="252">
        <v>0</v>
      </c>
      <c r="L251" s="252">
        <v>0</v>
      </c>
      <c r="M251" s="252">
        <v>0</v>
      </c>
      <c r="N251" s="323">
        <v>284.56</v>
      </c>
      <c r="O251" s="323"/>
      <c r="P251" s="252">
        <v>24379.02</v>
      </c>
      <c r="Q251" s="252">
        <v>5308.15</v>
      </c>
      <c r="R251" s="240" t="s">
        <v>8</v>
      </c>
      <c r="V251" s="248">
        <f t="shared" si="16"/>
        <v>0</v>
      </c>
      <c r="W251" s="248">
        <f t="shared" si="13"/>
        <v>0</v>
      </c>
      <c r="X251" s="248">
        <f t="shared" si="14"/>
        <v>0</v>
      </c>
      <c r="Y251" s="248">
        <f t="shared" si="15"/>
        <v>0</v>
      </c>
    </row>
    <row r="252" spans="1:25" ht="15" customHeight="1" x14ac:dyDescent="0.25">
      <c r="A252" s="250"/>
      <c r="B252" s="251"/>
      <c r="C252" s="322" t="s">
        <v>1058</v>
      </c>
      <c r="D252" s="322"/>
      <c r="E252" s="322"/>
      <c r="H252" s="252">
        <v>1510.31</v>
      </c>
      <c r="I252" s="252">
        <v>335.36</v>
      </c>
      <c r="J252" s="252">
        <v>0</v>
      </c>
      <c r="K252" s="252">
        <v>0</v>
      </c>
      <c r="L252" s="252">
        <v>0</v>
      </c>
      <c r="M252" s="252">
        <v>335.36</v>
      </c>
      <c r="N252" s="323">
        <v>459.94</v>
      </c>
      <c r="O252" s="323"/>
      <c r="P252" s="252">
        <v>1385.73</v>
      </c>
      <c r="Q252" s="252">
        <v>0</v>
      </c>
      <c r="R252" s="240" t="s">
        <v>8</v>
      </c>
      <c r="V252" s="248">
        <f t="shared" si="16"/>
        <v>0</v>
      </c>
      <c r="W252" s="248">
        <f t="shared" si="13"/>
        <v>0</v>
      </c>
      <c r="X252" s="248">
        <f t="shared" si="14"/>
        <v>0</v>
      </c>
      <c r="Y252" s="248">
        <f t="shared" si="15"/>
        <v>0</v>
      </c>
    </row>
    <row r="253" spans="1:25" ht="15" customHeight="1" x14ac:dyDescent="0.25">
      <c r="A253" s="250"/>
      <c r="B253" s="251"/>
      <c r="C253" s="322" t="s">
        <v>399</v>
      </c>
      <c r="D253" s="322"/>
      <c r="E253" s="322"/>
      <c r="H253" s="252">
        <v>6669.47</v>
      </c>
      <c r="I253" s="252">
        <v>0</v>
      </c>
      <c r="J253" s="252">
        <v>0</v>
      </c>
      <c r="K253" s="252">
        <v>0</v>
      </c>
      <c r="L253" s="252">
        <v>0</v>
      </c>
      <c r="M253" s="252">
        <v>0</v>
      </c>
      <c r="N253" s="323">
        <v>30.14</v>
      </c>
      <c r="O253" s="323"/>
      <c r="P253" s="252">
        <v>6639.33</v>
      </c>
      <c r="Q253" s="252">
        <v>0</v>
      </c>
      <c r="R253" s="240" t="s">
        <v>8</v>
      </c>
      <c r="V253" s="248">
        <f t="shared" si="16"/>
        <v>0</v>
      </c>
      <c r="W253" s="248">
        <f t="shared" si="13"/>
        <v>0</v>
      </c>
      <c r="X253" s="248">
        <f t="shared" si="14"/>
        <v>0</v>
      </c>
      <c r="Y253" s="248">
        <f t="shared" si="15"/>
        <v>0</v>
      </c>
    </row>
    <row r="254" spans="1:25" ht="15" customHeight="1" x14ac:dyDescent="0.25">
      <c r="A254" s="250"/>
      <c r="B254" s="251"/>
      <c r="C254" s="322" t="s">
        <v>1054</v>
      </c>
      <c r="D254" s="322"/>
      <c r="E254" s="322"/>
      <c r="H254" s="252">
        <v>8.32</v>
      </c>
      <c r="I254" s="252">
        <v>4.47</v>
      </c>
      <c r="J254" s="252">
        <v>0</v>
      </c>
      <c r="K254" s="252">
        <v>0</v>
      </c>
      <c r="L254" s="252">
        <v>0</v>
      </c>
      <c r="M254" s="252">
        <v>4.47</v>
      </c>
      <c r="N254" s="323">
        <v>8.32</v>
      </c>
      <c r="O254" s="323"/>
      <c r="P254" s="252">
        <v>4.47</v>
      </c>
      <c r="Q254" s="252">
        <v>0</v>
      </c>
      <c r="R254" s="240" t="s">
        <v>8</v>
      </c>
      <c r="V254" s="248">
        <f t="shared" si="16"/>
        <v>0</v>
      </c>
      <c r="W254" s="248">
        <f t="shared" si="13"/>
        <v>0</v>
      </c>
      <c r="X254" s="248">
        <f t="shared" si="14"/>
        <v>0</v>
      </c>
      <c r="Y254" s="248">
        <f t="shared" si="15"/>
        <v>0</v>
      </c>
    </row>
    <row r="255" spans="1:25" ht="15" customHeight="1" x14ac:dyDescent="0.25">
      <c r="A255" s="250"/>
      <c r="B255" s="251"/>
      <c r="C255" s="322" t="s">
        <v>1311</v>
      </c>
      <c r="D255" s="322"/>
      <c r="E255" s="322"/>
      <c r="H255" s="252">
        <v>2086.19</v>
      </c>
      <c r="I255" s="252">
        <v>0</v>
      </c>
      <c r="J255" s="252">
        <v>0</v>
      </c>
      <c r="K255" s="252">
        <v>0</v>
      </c>
      <c r="L255" s="252">
        <v>0</v>
      </c>
      <c r="M255" s="252">
        <v>0</v>
      </c>
      <c r="N255" s="323">
        <v>0</v>
      </c>
      <c r="O255" s="323"/>
      <c r="P255" s="252">
        <v>2086.19</v>
      </c>
      <c r="Q255" s="252">
        <v>0</v>
      </c>
      <c r="R255" s="240" t="s">
        <v>8</v>
      </c>
      <c r="V255" s="248">
        <f t="shared" si="16"/>
        <v>0</v>
      </c>
      <c r="W255" s="248">
        <f t="shared" si="13"/>
        <v>0</v>
      </c>
      <c r="X255" s="248">
        <f t="shared" si="14"/>
        <v>0</v>
      </c>
      <c r="Y255" s="248">
        <f t="shared" si="15"/>
        <v>0</v>
      </c>
    </row>
    <row r="256" spans="1:25" ht="15" customHeight="1" x14ac:dyDescent="0.25">
      <c r="A256" s="250"/>
      <c r="B256" s="251"/>
      <c r="C256" s="322" t="s">
        <v>1304</v>
      </c>
      <c r="D256" s="322"/>
      <c r="E256" s="322"/>
      <c r="H256" s="252">
        <v>3246.2</v>
      </c>
      <c r="I256" s="252">
        <v>0</v>
      </c>
      <c r="J256" s="252">
        <v>0</v>
      </c>
      <c r="K256" s="252">
        <v>0</v>
      </c>
      <c r="L256" s="252">
        <v>0</v>
      </c>
      <c r="M256" s="252">
        <v>0</v>
      </c>
      <c r="N256" s="323">
        <v>28.31</v>
      </c>
      <c r="O256" s="323"/>
      <c r="P256" s="252">
        <v>3217.89</v>
      </c>
      <c r="Q256" s="252">
        <v>0</v>
      </c>
      <c r="R256" s="240" t="s">
        <v>8</v>
      </c>
      <c r="V256" s="248">
        <f t="shared" si="16"/>
        <v>0</v>
      </c>
      <c r="W256" s="248">
        <f t="shared" si="13"/>
        <v>0</v>
      </c>
      <c r="X256" s="248">
        <f t="shared" si="14"/>
        <v>0</v>
      </c>
      <c r="Y256" s="248">
        <f t="shared" si="15"/>
        <v>0</v>
      </c>
    </row>
    <row r="257" spans="1:25" ht="15" customHeight="1" x14ac:dyDescent="0.25">
      <c r="A257" s="250"/>
      <c r="B257" s="251"/>
      <c r="C257" s="322" t="s">
        <v>1055</v>
      </c>
      <c r="D257" s="322"/>
      <c r="E257" s="322"/>
      <c r="H257" s="252">
        <v>8.32</v>
      </c>
      <c r="I257" s="252">
        <v>4.47</v>
      </c>
      <c r="J257" s="252">
        <v>0</v>
      </c>
      <c r="K257" s="252">
        <v>0</v>
      </c>
      <c r="L257" s="252">
        <v>0</v>
      </c>
      <c r="M257" s="252">
        <v>4.47</v>
      </c>
      <c r="N257" s="323">
        <v>8.32</v>
      </c>
      <c r="O257" s="323"/>
      <c r="P257" s="252">
        <v>4.47</v>
      </c>
      <c r="Q257" s="252">
        <v>0</v>
      </c>
      <c r="R257" s="240" t="s">
        <v>8</v>
      </c>
      <c r="V257" s="248">
        <f t="shared" si="16"/>
        <v>0</v>
      </c>
      <c r="W257" s="248">
        <f t="shared" si="13"/>
        <v>0</v>
      </c>
      <c r="X257" s="248">
        <f t="shared" si="14"/>
        <v>0</v>
      </c>
      <c r="Y257" s="248">
        <f t="shared" si="15"/>
        <v>0</v>
      </c>
    </row>
    <row r="258" spans="1:25" ht="15" customHeight="1" x14ac:dyDescent="0.25">
      <c r="A258" s="250"/>
      <c r="B258" s="251"/>
      <c r="C258" s="322" t="s">
        <v>392</v>
      </c>
      <c r="D258" s="322"/>
      <c r="E258" s="322"/>
      <c r="H258" s="252">
        <v>11911.94</v>
      </c>
      <c r="I258" s="252">
        <v>0</v>
      </c>
      <c r="J258" s="252">
        <v>0</v>
      </c>
      <c r="K258" s="252">
        <v>0</v>
      </c>
      <c r="L258" s="252">
        <v>0</v>
      </c>
      <c r="M258" s="252">
        <v>0</v>
      </c>
      <c r="N258" s="323">
        <v>54.14</v>
      </c>
      <c r="O258" s="323"/>
      <c r="P258" s="252">
        <v>11857.8</v>
      </c>
      <c r="Q258" s="252">
        <v>0</v>
      </c>
      <c r="R258" s="240" t="s">
        <v>8</v>
      </c>
      <c r="V258" s="248">
        <f t="shared" si="16"/>
        <v>0</v>
      </c>
      <c r="W258" s="248">
        <f t="shared" si="13"/>
        <v>0</v>
      </c>
      <c r="X258" s="248">
        <f t="shared" si="14"/>
        <v>0</v>
      </c>
      <c r="Y258" s="248">
        <f t="shared" si="15"/>
        <v>0</v>
      </c>
    </row>
    <row r="259" spans="1:25" ht="15" customHeight="1" x14ac:dyDescent="0.25">
      <c r="A259" s="250"/>
      <c r="B259" s="251"/>
      <c r="C259" s="322" t="s">
        <v>1057</v>
      </c>
      <c r="D259" s="322"/>
      <c r="E259" s="322"/>
      <c r="H259" s="252">
        <v>17.45</v>
      </c>
      <c r="I259" s="252">
        <v>9.3699999999999992</v>
      </c>
      <c r="J259" s="252">
        <v>0</v>
      </c>
      <c r="K259" s="252">
        <v>0</v>
      </c>
      <c r="L259" s="252">
        <v>0</v>
      </c>
      <c r="M259" s="252">
        <v>9.3699999999999992</v>
      </c>
      <c r="N259" s="323">
        <v>17.45</v>
      </c>
      <c r="O259" s="323"/>
      <c r="P259" s="252">
        <v>9.3699999999999992</v>
      </c>
      <c r="Q259" s="252">
        <v>0</v>
      </c>
      <c r="R259" s="240" t="s">
        <v>8</v>
      </c>
      <c r="V259" s="248">
        <f t="shared" si="16"/>
        <v>0</v>
      </c>
      <c r="W259" s="248">
        <f t="shared" si="13"/>
        <v>0</v>
      </c>
      <c r="X259" s="248">
        <f t="shared" si="14"/>
        <v>0</v>
      </c>
      <c r="Y259" s="248">
        <f t="shared" si="15"/>
        <v>0</v>
      </c>
    </row>
    <row r="260" spans="1:25" ht="15" customHeight="1" x14ac:dyDescent="0.25">
      <c r="A260" s="250"/>
      <c r="B260" s="251"/>
      <c r="C260" s="322" t="s">
        <v>1056</v>
      </c>
      <c r="D260" s="322"/>
      <c r="E260" s="322"/>
      <c r="H260" s="252">
        <v>26.38</v>
      </c>
      <c r="I260" s="252">
        <v>14.16</v>
      </c>
      <c r="J260" s="252">
        <v>0</v>
      </c>
      <c r="K260" s="252">
        <v>0</v>
      </c>
      <c r="L260" s="252">
        <v>0</v>
      </c>
      <c r="M260" s="252">
        <v>14.16</v>
      </c>
      <c r="N260" s="323">
        <v>26.38</v>
      </c>
      <c r="O260" s="323"/>
      <c r="P260" s="252">
        <v>14.16</v>
      </c>
      <c r="Q260" s="252">
        <v>0</v>
      </c>
      <c r="R260" s="240" t="s">
        <v>8</v>
      </c>
      <c r="V260" s="248">
        <f t="shared" si="16"/>
        <v>0</v>
      </c>
      <c r="W260" s="248">
        <f t="shared" si="13"/>
        <v>0</v>
      </c>
      <c r="X260" s="248">
        <f t="shared" si="14"/>
        <v>0</v>
      </c>
      <c r="Y260" s="248">
        <f t="shared" si="15"/>
        <v>0</v>
      </c>
    </row>
    <row r="261" spans="1:25" ht="15" customHeight="1" x14ac:dyDescent="0.25">
      <c r="A261" s="250"/>
      <c r="B261" s="251"/>
      <c r="C261" s="322" t="s">
        <v>1283</v>
      </c>
      <c r="D261" s="322"/>
      <c r="E261" s="322"/>
      <c r="H261" s="252">
        <v>74558.149999999994</v>
      </c>
      <c r="I261" s="252">
        <v>0</v>
      </c>
      <c r="J261" s="252">
        <v>0</v>
      </c>
      <c r="K261" s="252">
        <v>0</v>
      </c>
      <c r="L261" s="252">
        <v>0</v>
      </c>
      <c r="M261" s="252">
        <v>0</v>
      </c>
      <c r="N261" s="323">
        <v>0</v>
      </c>
      <c r="O261" s="323"/>
      <c r="P261" s="252">
        <v>74558.149999999994</v>
      </c>
      <c r="Q261" s="252">
        <v>0</v>
      </c>
      <c r="R261" s="240" t="s">
        <v>8</v>
      </c>
      <c r="V261" s="248">
        <f t="shared" si="16"/>
        <v>0</v>
      </c>
      <c r="W261" s="248">
        <f t="shared" si="13"/>
        <v>24852.716666666664</v>
      </c>
      <c r="X261" s="248">
        <f t="shared" si="14"/>
        <v>0</v>
      </c>
      <c r="Y261" s="248">
        <f t="shared" si="15"/>
        <v>24852.716666666664</v>
      </c>
    </row>
    <row r="262" spans="1:25" ht="15" customHeight="1" x14ac:dyDescent="0.25">
      <c r="A262" s="250"/>
      <c r="B262" s="251"/>
      <c r="C262" s="322" t="s">
        <v>1286</v>
      </c>
      <c r="D262" s="322"/>
      <c r="E262" s="322"/>
      <c r="H262" s="252">
        <v>4829.63</v>
      </c>
      <c r="I262" s="252">
        <v>0</v>
      </c>
      <c r="J262" s="252">
        <v>0</v>
      </c>
      <c r="K262" s="252">
        <v>0</v>
      </c>
      <c r="L262" s="252">
        <v>0</v>
      </c>
      <c r="M262" s="252">
        <v>0</v>
      </c>
      <c r="N262" s="323">
        <v>21.83</v>
      </c>
      <c r="O262" s="323"/>
      <c r="P262" s="252">
        <v>4807.8</v>
      </c>
      <c r="Q262" s="252">
        <v>0</v>
      </c>
      <c r="R262" s="240" t="s">
        <v>8</v>
      </c>
      <c r="V262" s="248">
        <f t="shared" si="16"/>
        <v>0</v>
      </c>
      <c r="W262" s="248">
        <f t="shared" si="13"/>
        <v>0</v>
      </c>
      <c r="X262" s="248">
        <f t="shared" si="14"/>
        <v>0</v>
      </c>
      <c r="Y262" s="248">
        <f t="shared" si="15"/>
        <v>0</v>
      </c>
    </row>
    <row r="263" spans="1:25" ht="15" customHeight="1" x14ac:dyDescent="0.25">
      <c r="A263" s="253"/>
      <c r="B263" s="254"/>
      <c r="C263" s="324" t="s">
        <v>1288</v>
      </c>
      <c r="D263" s="324"/>
      <c r="E263" s="324"/>
      <c r="F263" s="255"/>
      <c r="G263" s="255"/>
      <c r="H263" s="256">
        <v>14287.55</v>
      </c>
      <c r="I263" s="256">
        <v>0</v>
      </c>
      <c r="J263" s="256">
        <v>0</v>
      </c>
      <c r="K263" s="256">
        <v>0</v>
      </c>
      <c r="L263" s="256">
        <v>0</v>
      </c>
      <c r="M263" s="256">
        <v>0</v>
      </c>
      <c r="N263" s="325">
        <v>67.03</v>
      </c>
      <c r="O263" s="325"/>
      <c r="P263" s="256">
        <v>14220.52</v>
      </c>
      <c r="Q263" s="256">
        <v>0</v>
      </c>
      <c r="R263" s="240" t="s">
        <v>8</v>
      </c>
      <c r="V263" s="248">
        <f t="shared" si="16"/>
        <v>0</v>
      </c>
      <c r="W263" s="248">
        <f t="shared" si="13"/>
        <v>0</v>
      </c>
      <c r="X263" s="248">
        <f t="shared" si="14"/>
        <v>0</v>
      </c>
      <c r="Y263" s="248">
        <f t="shared" si="15"/>
        <v>0</v>
      </c>
    </row>
    <row r="264" spans="1:25" ht="15" customHeight="1" x14ac:dyDescent="0.25">
      <c r="A264" s="245" t="s">
        <v>1332</v>
      </c>
      <c r="B264" s="246" t="str">
        <f>C264</f>
        <v>г.Одинцово, Баковская, 2</v>
      </c>
      <c r="C264" s="329" t="s">
        <v>9</v>
      </c>
      <c r="D264" s="329"/>
      <c r="E264" s="329"/>
      <c r="F264" s="246" t="s">
        <v>1333</v>
      </c>
      <c r="G264" s="246" t="s">
        <v>1334</v>
      </c>
      <c r="H264" s="247">
        <v>478981.69</v>
      </c>
      <c r="I264" s="247">
        <v>272353.81</v>
      </c>
      <c r="J264" s="247">
        <v>0</v>
      </c>
      <c r="K264" s="247">
        <v>0</v>
      </c>
      <c r="L264" s="247">
        <v>0</v>
      </c>
      <c r="M264" s="247">
        <v>272353.81</v>
      </c>
      <c r="N264" s="330">
        <v>363413.19</v>
      </c>
      <c r="O264" s="330"/>
      <c r="P264" s="247">
        <v>404166.33</v>
      </c>
      <c r="Q264" s="247">
        <v>16244.02</v>
      </c>
      <c r="R264" s="240" t="s">
        <v>9</v>
      </c>
      <c r="V264" s="248">
        <f t="shared" si="16"/>
        <v>0</v>
      </c>
      <c r="W264" s="248">
        <f t="shared" si="13"/>
        <v>0</v>
      </c>
      <c r="X264" s="248">
        <f t="shared" si="14"/>
        <v>0</v>
      </c>
      <c r="Y264" s="248">
        <f t="shared" si="15"/>
        <v>0</v>
      </c>
    </row>
    <row r="265" spans="1:25" ht="15" customHeight="1" x14ac:dyDescent="0.25">
      <c r="A265" s="250"/>
      <c r="B265" s="251"/>
      <c r="C265" s="322" t="s">
        <v>1055</v>
      </c>
      <c r="D265" s="322"/>
      <c r="E265" s="322"/>
      <c r="H265" s="252">
        <v>211.75</v>
      </c>
      <c r="I265" s="252">
        <v>108</v>
      </c>
      <c r="J265" s="252">
        <v>0</v>
      </c>
      <c r="K265" s="252">
        <v>0</v>
      </c>
      <c r="L265" s="252">
        <v>0</v>
      </c>
      <c r="M265" s="252">
        <v>108</v>
      </c>
      <c r="N265" s="323">
        <v>161.41999999999999</v>
      </c>
      <c r="O265" s="323"/>
      <c r="P265" s="252">
        <v>162.69999999999999</v>
      </c>
      <c r="Q265" s="252">
        <v>4.37</v>
      </c>
      <c r="R265" s="240" t="s">
        <v>9</v>
      </c>
      <c r="V265" s="248">
        <f t="shared" si="16"/>
        <v>0</v>
      </c>
      <c r="W265" s="248">
        <f t="shared" si="13"/>
        <v>0</v>
      </c>
      <c r="X265" s="248">
        <f t="shared" si="14"/>
        <v>0</v>
      </c>
      <c r="Y265" s="248">
        <f t="shared" si="15"/>
        <v>0</v>
      </c>
    </row>
    <row r="266" spans="1:25" ht="15" customHeight="1" x14ac:dyDescent="0.25">
      <c r="A266" s="250"/>
      <c r="B266" s="251"/>
      <c r="C266" s="322" t="s">
        <v>1286</v>
      </c>
      <c r="D266" s="322"/>
      <c r="E266" s="322"/>
      <c r="H266" s="252">
        <v>17290.64</v>
      </c>
      <c r="I266" s="252">
        <v>8344.24</v>
      </c>
      <c r="J266" s="252">
        <v>0</v>
      </c>
      <c r="K266" s="252">
        <v>0</v>
      </c>
      <c r="L266" s="252">
        <v>0</v>
      </c>
      <c r="M266" s="252">
        <v>8344.24</v>
      </c>
      <c r="N266" s="323">
        <v>11827.4</v>
      </c>
      <c r="O266" s="323"/>
      <c r="P266" s="252">
        <v>15006.21</v>
      </c>
      <c r="Q266" s="252">
        <v>1198.73</v>
      </c>
      <c r="R266" s="240" t="s">
        <v>9</v>
      </c>
      <c r="V266" s="248">
        <f t="shared" si="16"/>
        <v>0</v>
      </c>
      <c r="W266" s="248">
        <f t="shared" ref="W266:W329" si="17">IF(W$8=$C266,SUM($P266-$Q266),0)/3</f>
        <v>0</v>
      </c>
      <c r="X266" s="248">
        <f t="shared" ref="X266:X329" si="18">IF(X$8=$C266,SUM($P266-$Q266),0)</f>
        <v>0</v>
      </c>
      <c r="Y266" s="248">
        <f t="shared" ref="Y266:Y329" si="19">SUM(V266:X266)</f>
        <v>0</v>
      </c>
    </row>
    <row r="267" spans="1:25" ht="15" customHeight="1" x14ac:dyDescent="0.25">
      <c r="A267" s="250"/>
      <c r="B267" s="251"/>
      <c r="C267" s="322" t="s">
        <v>1057</v>
      </c>
      <c r="D267" s="322"/>
      <c r="E267" s="322"/>
      <c r="H267" s="252">
        <v>445.34</v>
      </c>
      <c r="I267" s="252">
        <v>226.38</v>
      </c>
      <c r="J267" s="252">
        <v>0</v>
      </c>
      <c r="K267" s="252">
        <v>0</v>
      </c>
      <c r="L267" s="252">
        <v>0</v>
      </c>
      <c r="M267" s="252">
        <v>226.38</v>
      </c>
      <c r="N267" s="323">
        <v>338.56</v>
      </c>
      <c r="O267" s="323"/>
      <c r="P267" s="252">
        <v>342.28</v>
      </c>
      <c r="Q267" s="252">
        <v>9.1199999999999992</v>
      </c>
      <c r="R267" s="240" t="s">
        <v>9</v>
      </c>
      <c r="V267" s="248">
        <f t="shared" si="16"/>
        <v>0</v>
      </c>
      <c r="W267" s="248">
        <f t="shared" si="17"/>
        <v>0</v>
      </c>
      <c r="X267" s="248">
        <f t="shared" si="18"/>
        <v>0</v>
      </c>
      <c r="Y267" s="248">
        <f t="shared" si="19"/>
        <v>0</v>
      </c>
    </row>
    <row r="268" spans="1:25" ht="15" customHeight="1" x14ac:dyDescent="0.25">
      <c r="A268" s="250"/>
      <c r="B268" s="251"/>
      <c r="C268" s="322" t="s">
        <v>392</v>
      </c>
      <c r="D268" s="322"/>
      <c r="E268" s="322"/>
      <c r="H268" s="252">
        <v>42767.39</v>
      </c>
      <c r="I268" s="252">
        <v>21138.19</v>
      </c>
      <c r="J268" s="252">
        <v>0</v>
      </c>
      <c r="K268" s="252">
        <v>0</v>
      </c>
      <c r="L268" s="252">
        <v>0</v>
      </c>
      <c r="M268" s="252">
        <v>21138.19</v>
      </c>
      <c r="N268" s="323">
        <v>29406.49</v>
      </c>
      <c r="O268" s="323"/>
      <c r="P268" s="252">
        <v>37224.42</v>
      </c>
      <c r="Q268" s="252">
        <v>2725.33</v>
      </c>
      <c r="R268" s="240" t="s">
        <v>9</v>
      </c>
      <c r="V268" s="248">
        <f t="shared" si="16"/>
        <v>0</v>
      </c>
      <c r="W268" s="248">
        <f t="shared" si="17"/>
        <v>0</v>
      </c>
      <c r="X268" s="248">
        <f t="shared" si="18"/>
        <v>0</v>
      </c>
      <c r="Y268" s="248">
        <f t="shared" si="19"/>
        <v>0</v>
      </c>
    </row>
    <row r="269" spans="1:25" ht="15" customHeight="1" x14ac:dyDescent="0.25">
      <c r="A269" s="250"/>
      <c r="B269" s="251"/>
      <c r="C269" s="322" t="s">
        <v>1304</v>
      </c>
      <c r="D269" s="322"/>
      <c r="E269" s="322"/>
      <c r="H269" s="252">
        <v>305.13</v>
      </c>
      <c r="I269" s="252">
        <v>0</v>
      </c>
      <c r="J269" s="252">
        <v>0</v>
      </c>
      <c r="K269" s="252">
        <v>0</v>
      </c>
      <c r="L269" s="252">
        <v>0</v>
      </c>
      <c r="M269" s="252">
        <v>0</v>
      </c>
      <c r="N269" s="323">
        <v>300.26</v>
      </c>
      <c r="O269" s="323"/>
      <c r="P269" s="252">
        <v>2060.8200000000002</v>
      </c>
      <c r="Q269" s="252">
        <v>2055.9499999999998</v>
      </c>
      <c r="R269" s="240" t="s">
        <v>9</v>
      </c>
      <c r="V269" s="248">
        <f t="shared" si="16"/>
        <v>0</v>
      </c>
      <c r="W269" s="248">
        <f t="shared" si="17"/>
        <v>0</v>
      </c>
      <c r="X269" s="248">
        <f t="shared" si="18"/>
        <v>0</v>
      </c>
      <c r="Y269" s="248">
        <f t="shared" si="19"/>
        <v>0</v>
      </c>
    </row>
    <row r="270" spans="1:25" ht="15" customHeight="1" x14ac:dyDescent="0.25">
      <c r="A270" s="250"/>
      <c r="B270" s="251"/>
      <c r="C270" s="322" t="s">
        <v>1052</v>
      </c>
      <c r="D270" s="322"/>
      <c r="E270" s="322"/>
      <c r="H270" s="252">
        <v>153448.69</v>
      </c>
      <c r="I270" s="252">
        <v>89926.95</v>
      </c>
      <c r="J270" s="252">
        <v>0</v>
      </c>
      <c r="K270" s="252">
        <v>0</v>
      </c>
      <c r="L270" s="252">
        <v>0</v>
      </c>
      <c r="M270" s="252">
        <v>89926.95</v>
      </c>
      <c r="N270" s="323">
        <v>118815.52</v>
      </c>
      <c r="O270" s="323"/>
      <c r="P270" s="252">
        <v>127494.93</v>
      </c>
      <c r="Q270" s="252">
        <v>2934.81</v>
      </c>
      <c r="R270" s="240" t="s">
        <v>9</v>
      </c>
      <c r="V270" s="248">
        <f t="shared" si="16"/>
        <v>124560.12</v>
      </c>
      <c r="W270" s="248">
        <f t="shared" si="17"/>
        <v>0</v>
      </c>
      <c r="X270" s="248">
        <f t="shared" si="18"/>
        <v>0</v>
      </c>
      <c r="Y270" s="248">
        <f t="shared" si="19"/>
        <v>124560.12</v>
      </c>
    </row>
    <row r="271" spans="1:25" ht="15" customHeight="1" x14ac:dyDescent="0.25">
      <c r="A271" s="250"/>
      <c r="B271" s="251"/>
      <c r="C271" s="322" t="s">
        <v>503</v>
      </c>
      <c r="D271" s="322"/>
      <c r="E271" s="322"/>
      <c r="H271" s="252">
        <v>155579.59</v>
      </c>
      <c r="I271" s="252">
        <v>99089.17</v>
      </c>
      <c r="J271" s="252">
        <v>0</v>
      </c>
      <c r="K271" s="252">
        <v>0</v>
      </c>
      <c r="L271" s="252">
        <v>0</v>
      </c>
      <c r="M271" s="252">
        <v>99089.17</v>
      </c>
      <c r="N271" s="323">
        <v>128607.77</v>
      </c>
      <c r="O271" s="323"/>
      <c r="P271" s="252">
        <v>128864.02</v>
      </c>
      <c r="Q271" s="252">
        <v>2803.03</v>
      </c>
      <c r="R271" s="240" t="s">
        <v>9</v>
      </c>
      <c r="V271" s="248">
        <f t="shared" si="16"/>
        <v>0</v>
      </c>
      <c r="W271" s="248">
        <f t="shared" si="17"/>
        <v>0</v>
      </c>
      <c r="X271" s="248">
        <f t="shared" si="18"/>
        <v>0</v>
      </c>
      <c r="Y271" s="248">
        <f t="shared" si="19"/>
        <v>0</v>
      </c>
    </row>
    <row r="272" spans="1:25" ht="15" customHeight="1" x14ac:dyDescent="0.25">
      <c r="A272" s="250"/>
      <c r="B272" s="251"/>
      <c r="C272" s="322" t="s">
        <v>1303</v>
      </c>
      <c r="D272" s="322"/>
      <c r="E272" s="322"/>
      <c r="H272" s="252">
        <v>698.62</v>
      </c>
      <c r="I272" s="252">
        <v>0</v>
      </c>
      <c r="J272" s="252">
        <v>0</v>
      </c>
      <c r="K272" s="252">
        <v>0</v>
      </c>
      <c r="L272" s="252">
        <v>0</v>
      </c>
      <c r="M272" s="252">
        <v>0</v>
      </c>
      <c r="N272" s="323">
        <v>88.92</v>
      </c>
      <c r="O272" s="323"/>
      <c r="P272" s="252">
        <v>832.66</v>
      </c>
      <c r="Q272" s="252">
        <v>222.96</v>
      </c>
      <c r="R272" s="240" t="s">
        <v>9</v>
      </c>
      <c r="V272" s="248">
        <f t="shared" ref="V272:V335" si="20">IF(V$8=$C272,SUM($P272-$Q272),0)</f>
        <v>0</v>
      </c>
      <c r="W272" s="248">
        <f t="shared" si="17"/>
        <v>0</v>
      </c>
      <c r="X272" s="248">
        <f t="shared" si="18"/>
        <v>0</v>
      </c>
      <c r="Y272" s="248">
        <f t="shared" si="19"/>
        <v>0</v>
      </c>
    </row>
    <row r="273" spans="1:25" ht="15" customHeight="1" x14ac:dyDescent="0.25">
      <c r="A273" s="250"/>
      <c r="B273" s="251"/>
      <c r="C273" s="322" t="s">
        <v>399</v>
      </c>
      <c r="D273" s="322"/>
      <c r="E273" s="322"/>
      <c r="H273" s="252">
        <v>23586.46</v>
      </c>
      <c r="I273" s="252">
        <v>11822.07</v>
      </c>
      <c r="J273" s="252">
        <v>0</v>
      </c>
      <c r="K273" s="252">
        <v>0</v>
      </c>
      <c r="L273" s="252">
        <v>0</v>
      </c>
      <c r="M273" s="252">
        <v>11822.07</v>
      </c>
      <c r="N273" s="323">
        <v>16293.16</v>
      </c>
      <c r="O273" s="323"/>
      <c r="P273" s="252">
        <v>20503.86</v>
      </c>
      <c r="Q273" s="252">
        <v>1388.49</v>
      </c>
      <c r="R273" s="240" t="s">
        <v>9</v>
      </c>
      <c r="V273" s="248">
        <f t="shared" si="20"/>
        <v>0</v>
      </c>
      <c r="W273" s="248">
        <f t="shared" si="17"/>
        <v>0</v>
      </c>
      <c r="X273" s="248">
        <f t="shared" si="18"/>
        <v>0</v>
      </c>
      <c r="Y273" s="248">
        <f t="shared" si="19"/>
        <v>0</v>
      </c>
    </row>
    <row r="274" spans="1:25" ht="15" customHeight="1" x14ac:dyDescent="0.25">
      <c r="A274" s="250"/>
      <c r="B274" s="251"/>
      <c r="C274" s="322" t="s">
        <v>1335</v>
      </c>
      <c r="D274" s="322"/>
      <c r="E274" s="322"/>
      <c r="H274" s="252">
        <v>931.96</v>
      </c>
      <c r="I274" s="252">
        <v>0</v>
      </c>
      <c r="J274" s="252">
        <v>0</v>
      </c>
      <c r="K274" s="252">
        <v>0</v>
      </c>
      <c r="L274" s="252">
        <v>0</v>
      </c>
      <c r="M274" s="252">
        <v>0</v>
      </c>
      <c r="N274" s="323">
        <v>231.9</v>
      </c>
      <c r="O274" s="323"/>
      <c r="P274" s="252">
        <v>700.06</v>
      </c>
      <c r="Q274" s="252">
        <v>0</v>
      </c>
      <c r="R274" s="240" t="s">
        <v>9</v>
      </c>
      <c r="V274" s="248">
        <f t="shared" si="20"/>
        <v>0</v>
      </c>
      <c r="W274" s="248">
        <f t="shared" si="17"/>
        <v>0</v>
      </c>
      <c r="X274" s="248">
        <f t="shared" si="18"/>
        <v>0</v>
      </c>
      <c r="Y274" s="248">
        <f t="shared" si="19"/>
        <v>0</v>
      </c>
    </row>
    <row r="275" spans="1:25" ht="15" customHeight="1" x14ac:dyDescent="0.25">
      <c r="A275" s="250"/>
      <c r="B275" s="251"/>
      <c r="C275" s="322" t="s">
        <v>1336</v>
      </c>
      <c r="D275" s="322"/>
      <c r="E275" s="322"/>
      <c r="H275" s="252">
        <v>0</v>
      </c>
      <c r="I275" s="252">
        <v>0</v>
      </c>
      <c r="J275" s="252">
        <v>0</v>
      </c>
      <c r="K275" s="252">
        <v>0</v>
      </c>
      <c r="L275" s="252">
        <v>0</v>
      </c>
      <c r="M275" s="252">
        <v>0</v>
      </c>
      <c r="N275" s="323">
        <v>0</v>
      </c>
      <c r="O275" s="323"/>
      <c r="P275" s="252">
        <v>0</v>
      </c>
      <c r="Q275" s="252">
        <v>0</v>
      </c>
      <c r="R275" s="240" t="s">
        <v>9</v>
      </c>
      <c r="V275" s="248">
        <f t="shared" si="20"/>
        <v>0</v>
      </c>
      <c r="W275" s="248">
        <f t="shared" si="17"/>
        <v>0</v>
      </c>
      <c r="X275" s="248">
        <f t="shared" si="18"/>
        <v>0</v>
      </c>
      <c r="Y275" s="248">
        <f t="shared" si="19"/>
        <v>0</v>
      </c>
    </row>
    <row r="276" spans="1:25" ht="15" customHeight="1" x14ac:dyDescent="0.25">
      <c r="A276" s="250"/>
      <c r="B276" s="251"/>
      <c r="C276" s="322" t="s">
        <v>1288</v>
      </c>
      <c r="D276" s="322"/>
      <c r="E276" s="322"/>
      <c r="H276" s="252">
        <v>67300.75</v>
      </c>
      <c r="I276" s="252">
        <v>31968.78</v>
      </c>
      <c r="J276" s="252">
        <v>0</v>
      </c>
      <c r="K276" s="252">
        <v>0</v>
      </c>
      <c r="L276" s="252">
        <v>0</v>
      </c>
      <c r="M276" s="252">
        <v>31968.78</v>
      </c>
      <c r="N276" s="323">
        <v>44159.12</v>
      </c>
      <c r="O276" s="323"/>
      <c r="P276" s="252">
        <v>55934.65</v>
      </c>
      <c r="Q276" s="252">
        <v>824.24</v>
      </c>
      <c r="R276" s="240" t="s">
        <v>9</v>
      </c>
      <c r="V276" s="248">
        <f t="shared" si="20"/>
        <v>0</v>
      </c>
      <c r="W276" s="248">
        <f t="shared" si="17"/>
        <v>0</v>
      </c>
      <c r="X276" s="248">
        <f t="shared" si="18"/>
        <v>0</v>
      </c>
      <c r="Y276" s="248">
        <f t="shared" si="19"/>
        <v>0</v>
      </c>
    </row>
    <row r="277" spans="1:25" ht="15" customHeight="1" x14ac:dyDescent="0.25">
      <c r="A277" s="250"/>
      <c r="B277" s="251"/>
      <c r="C277" s="322" t="s">
        <v>1058</v>
      </c>
      <c r="D277" s="322"/>
      <c r="E277" s="322"/>
      <c r="H277" s="252">
        <v>15490.85</v>
      </c>
      <c r="I277" s="252">
        <v>9280.1299999999992</v>
      </c>
      <c r="J277" s="252">
        <v>0</v>
      </c>
      <c r="K277" s="252">
        <v>0</v>
      </c>
      <c r="L277" s="252">
        <v>0</v>
      </c>
      <c r="M277" s="252">
        <v>9280.1299999999992</v>
      </c>
      <c r="N277" s="323">
        <v>12221.76</v>
      </c>
      <c r="O277" s="323"/>
      <c r="P277" s="252">
        <v>12873.44</v>
      </c>
      <c r="Q277" s="252">
        <v>324.22000000000003</v>
      </c>
      <c r="R277" s="240" t="s">
        <v>9</v>
      </c>
      <c r="V277" s="248">
        <f t="shared" si="20"/>
        <v>0</v>
      </c>
      <c r="W277" s="248">
        <f t="shared" si="17"/>
        <v>0</v>
      </c>
      <c r="X277" s="248">
        <f t="shared" si="18"/>
        <v>0</v>
      </c>
      <c r="Y277" s="248">
        <f t="shared" si="19"/>
        <v>0</v>
      </c>
    </row>
    <row r="278" spans="1:25" ht="15" customHeight="1" x14ac:dyDescent="0.25">
      <c r="A278" s="250"/>
      <c r="B278" s="251"/>
      <c r="C278" s="322" t="s">
        <v>1056</v>
      </c>
      <c r="D278" s="322"/>
      <c r="E278" s="322"/>
      <c r="H278" s="252">
        <v>668.52</v>
      </c>
      <c r="I278" s="252">
        <v>341.9</v>
      </c>
      <c r="J278" s="252">
        <v>0</v>
      </c>
      <c r="K278" s="252">
        <v>0</v>
      </c>
      <c r="L278" s="252">
        <v>0</v>
      </c>
      <c r="M278" s="252">
        <v>341.9</v>
      </c>
      <c r="N278" s="323">
        <v>510.52</v>
      </c>
      <c r="O278" s="323"/>
      <c r="P278" s="252">
        <v>513.41</v>
      </c>
      <c r="Q278" s="252">
        <v>13.51</v>
      </c>
      <c r="R278" s="240" t="s">
        <v>9</v>
      </c>
      <c r="V278" s="248">
        <f t="shared" si="20"/>
        <v>0</v>
      </c>
      <c r="W278" s="248">
        <f t="shared" si="17"/>
        <v>0</v>
      </c>
      <c r="X278" s="248">
        <f t="shared" si="18"/>
        <v>0</v>
      </c>
      <c r="Y278" s="248">
        <f t="shared" si="19"/>
        <v>0</v>
      </c>
    </row>
    <row r="279" spans="1:25" ht="15" customHeight="1" x14ac:dyDescent="0.25">
      <c r="A279" s="250"/>
      <c r="B279" s="251"/>
      <c r="C279" s="322" t="s">
        <v>1054</v>
      </c>
      <c r="D279" s="322"/>
      <c r="E279" s="322"/>
      <c r="H279" s="252">
        <v>211.75</v>
      </c>
      <c r="I279" s="252">
        <v>108</v>
      </c>
      <c r="J279" s="252">
        <v>0</v>
      </c>
      <c r="K279" s="252">
        <v>0</v>
      </c>
      <c r="L279" s="252">
        <v>0</v>
      </c>
      <c r="M279" s="252">
        <v>108</v>
      </c>
      <c r="N279" s="323">
        <v>161.41999999999999</v>
      </c>
      <c r="O279" s="323"/>
      <c r="P279" s="252">
        <v>162.69999999999999</v>
      </c>
      <c r="Q279" s="252">
        <v>4.37</v>
      </c>
      <c r="R279" s="240" t="s">
        <v>9</v>
      </c>
      <c r="V279" s="248">
        <f t="shared" si="20"/>
        <v>0</v>
      </c>
      <c r="W279" s="248">
        <f t="shared" si="17"/>
        <v>0</v>
      </c>
      <c r="X279" s="248">
        <f t="shared" si="18"/>
        <v>0</v>
      </c>
      <c r="Y279" s="248">
        <f t="shared" si="19"/>
        <v>0</v>
      </c>
    </row>
    <row r="280" spans="1:25" ht="15" customHeight="1" x14ac:dyDescent="0.25">
      <c r="A280" s="253"/>
      <c r="B280" s="254"/>
      <c r="C280" s="324" t="s">
        <v>504</v>
      </c>
      <c r="D280" s="324"/>
      <c r="E280" s="324"/>
      <c r="F280" s="255"/>
      <c r="G280" s="255"/>
      <c r="H280" s="256">
        <v>44.25</v>
      </c>
      <c r="I280" s="256">
        <v>0</v>
      </c>
      <c r="J280" s="256">
        <v>0</v>
      </c>
      <c r="K280" s="256">
        <v>0</v>
      </c>
      <c r="L280" s="256">
        <v>0</v>
      </c>
      <c r="M280" s="256">
        <v>0</v>
      </c>
      <c r="N280" s="325">
        <v>288.97000000000003</v>
      </c>
      <c r="O280" s="325"/>
      <c r="P280" s="256">
        <v>1490.17</v>
      </c>
      <c r="Q280" s="256">
        <v>1734.89</v>
      </c>
      <c r="R280" s="240" t="s">
        <v>9</v>
      </c>
      <c r="V280" s="248">
        <f t="shared" si="20"/>
        <v>0</v>
      </c>
      <c r="W280" s="248">
        <f t="shared" si="17"/>
        <v>0</v>
      </c>
      <c r="X280" s="248">
        <f t="shared" si="18"/>
        <v>0</v>
      </c>
      <c r="Y280" s="248">
        <f t="shared" si="19"/>
        <v>0</v>
      </c>
    </row>
    <row r="281" spans="1:25" ht="15" customHeight="1" x14ac:dyDescent="0.25">
      <c r="A281" s="245" t="s">
        <v>1337</v>
      </c>
      <c r="B281" s="246" t="str">
        <f>C281</f>
        <v>г.Одинцово, Баковская, 4</v>
      </c>
      <c r="C281" s="329" t="s">
        <v>10</v>
      </c>
      <c r="D281" s="329"/>
      <c r="E281" s="329"/>
      <c r="F281" s="246" t="s">
        <v>1338</v>
      </c>
      <c r="G281" s="246" t="s">
        <v>1339</v>
      </c>
      <c r="H281" s="247">
        <v>604318.75</v>
      </c>
      <c r="I281" s="247">
        <v>265591.23</v>
      </c>
      <c r="J281" s="247">
        <v>-19409.87</v>
      </c>
      <c r="K281" s="247">
        <v>0</v>
      </c>
      <c r="L281" s="247">
        <v>0</v>
      </c>
      <c r="M281" s="247">
        <v>246181.36</v>
      </c>
      <c r="N281" s="330">
        <v>354442.21</v>
      </c>
      <c r="O281" s="330"/>
      <c r="P281" s="247">
        <v>522134.95</v>
      </c>
      <c r="Q281" s="247">
        <v>26077.05</v>
      </c>
      <c r="R281" s="240" t="s">
        <v>10</v>
      </c>
      <c r="V281" s="248">
        <f t="shared" si="20"/>
        <v>0</v>
      </c>
      <c r="W281" s="248">
        <f t="shared" si="17"/>
        <v>0</v>
      </c>
      <c r="X281" s="248">
        <f t="shared" si="18"/>
        <v>0</v>
      </c>
      <c r="Y281" s="248">
        <f t="shared" si="19"/>
        <v>0</v>
      </c>
    </row>
    <row r="282" spans="1:25" ht="15" customHeight="1" x14ac:dyDescent="0.25">
      <c r="A282" s="250"/>
      <c r="B282" s="251"/>
      <c r="C282" s="322" t="s">
        <v>1303</v>
      </c>
      <c r="D282" s="322"/>
      <c r="E282" s="322"/>
      <c r="H282" s="252">
        <v>-1025.6099999999999</v>
      </c>
      <c r="I282" s="252">
        <v>0</v>
      </c>
      <c r="J282" s="252">
        <v>0</v>
      </c>
      <c r="K282" s="252">
        <v>0</v>
      </c>
      <c r="L282" s="252">
        <v>0</v>
      </c>
      <c r="M282" s="252">
        <v>0</v>
      </c>
      <c r="N282" s="323">
        <v>2.83</v>
      </c>
      <c r="O282" s="323"/>
      <c r="P282" s="252">
        <v>1127.0899999999999</v>
      </c>
      <c r="Q282" s="252">
        <v>2155.5300000000002</v>
      </c>
      <c r="R282" s="240" t="s">
        <v>10</v>
      </c>
      <c r="V282" s="248">
        <f t="shared" si="20"/>
        <v>0</v>
      </c>
      <c r="W282" s="248">
        <f t="shared" si="17"/>
        <v>0</v>
      </c>
      <c r="X282" s="248">
        <f t="shared" si="18"/>
        <v>0</v>
      </c>
      <c r="Y282" s="248">
        <f t="shared" si="19"/>
        <v>0</v>
      </c>
    </row>
    <row r="283" spans="1:25" ht="15" customHeight="1" x14ac:dyDescent="0.25">
      <c r="A283" s="250"/>
      <c r="B283" s="251"/>
      <c r="C283" s="322" t="s">
        <v>1052</v>
      </c>
      <c r="D283" s="322"/>
      <c r="E283" s="322"/>
      <c r="H283" s="252">
        <v>212503.37</v>
      </c>
      <c r="I283" s="252">
        <v>91250.21</v>
      </c>
      <c r="J283" s="252">
        <v>-1733.1</v>
      </c>
      <c r="K283" s="252">
        <v>0</v>
      </c>
      <c r="L283" s="252">
        <v>0</v>
      </c>
      <c r="M283" s="252">
        <v>89517.11</v>
      </c>
      <c r="N283" s="323">
        <v>127303.51</v>
      </c>
      <c r="O283" s="323"/>
      <c r="P283" s="252">
        <v>180706.02</v>
      </c>
      <c r="Q283" s="252">
        <v>5989.05</v>
      </c>
      <c r="R283" s="240" t="s">
        <v>10</v>
      </c>
      <c r="V283" s="248">
        <f t="shared" si="20"/>
        <v>174716.97</v>
      </c>
      <c r="W283" s="248">
        <f t="shared" si="17"/>
        <v>0</v>
      </c>
      <c r="X283" s="248">
        <f t="shared" si="18"/>
        <v>0</v>
      </c>
      <c r="Y283" s="248">
        <f t="shared" si="19"/>
        <v>174716.97</v>
      </c>
    </row>
    <row r="284" spans="1:25" ht="15" customHeight="1" x14ac:dyDescent="0.25">
      <c r="A284" s="250"/>
      <c r="B284" s="251"/>
      <c r="C284" s="322" t="s">
        <v>503</v>
      </c>
      <c r="D284" s="322"/>
      <c r="E284" s="322"/>
      <c r="H284" s="252">
        <v>198997.81</v>
      </c>
      <c r="I284" s="252">
        <v>100547.28</v>
      </c>
      <c r="J284" s="252">
        <v>-1909.68</v>
      </c>
      <c r="K284" s="252">
        <v>0</v>
      </c>
      <c r="L284" s="252">
        <v>0</v>
      </c>
      <c r="M284" s="252">
        <v>98637.6</v>
      </c>
      <c r="N284" s="323">
        <v>137978.44</v>
      </c>
      <c r="O284" s="323"/>
      <c r="P284" s="252">
        <v>174377.66</v>
      </c>
      <c r="Q284" s="252">
        <v>14720.69</v>
      </c>
      <c r="R284" s="240" t="s">
        <v>10</v>
      </c>
      <c r="V284" s="248">
        <f t="shared" si="20"/>
        <v>0</v>
      </c>
      <c r="W284" s="248">
        <f t="shared" si="17"/>
        <v>0</v>
      </c>
      <c r="X284" s="248">
        <f t="shared" si="18"/>
        <v>0</v>
      </c>
      <c r="Y284" s="248">
        <f t="shared" si="19"/>
        <v>0</v>
      </c>
    </row>
    <row r="285" spans="1:25" ht="15" customHeight="1" x14ac:dyDescent="0.25">
      <c r="A285" s="250"/>
      <c r="B285" s="251"/>
      <c r="C285" s="322" t="s">
        <v>1335</v>
      </c>
      <c r="D285" s="322"/>
      <c r="E285" s="322"/>
      <c r="H285" s="252">
        <v>12285.99</v>
      </c>
      <c r="I285" s="252">
        <v>0</v>
      </c>
      <c r="J285" s="252">
        <v>0</v>
      </c>
      <c r="K285" s="252">
        <v>0</v>
      </c>
      <c r="L285" s="252">
        <v>0</v>
      </c>
      <c r="M285" s="252">
        <v>0</v>
      </c>
      <c r="N285" s="323">
        <v>317.70999999999998</v>
      </c>
      <c r="O285" s="323"/>
      <c r="P285" s="252">
        <v>11968.28</v>
      </c>
      <c r="Q285" s="252">
        <v>0</v>
      </c>
      <c r="R285" s="240" t="s">
        <v>10</v>
      </c>
      <c r="V285" s="248">
        <f t="shared" si="20"/>
        <v>0</v>
      </c>
      <c r="W285" s="248">
        <f t="shared" si="17"/>
        <v>0</v>
      </c>
      <c r="X285" s="248">
        <f t="shared" si="18"/>
        <v>0</v>
      </c>
      <c r="Y285" s="248">
        <f t="shared" si="19"/>
        <v>0</v>
      </c>
    </row>
    <row r="286" spans="1:25" ht="15" customHeight="1" x14ac:dyDescent="0.25">
      <c r="A286" s="250"/>
      <c r="B286" s="251"/>
      <c r="C286" s="322" t="s">
        <v>1058</v>
      </c>
      <c r="D286" s="322"/>
      <c r="E286" s="322"/>
      <c r="H286" s="252">
        <v>21773.85</v>
      </c>
      <c r="I286" s="252">
        <v>9487.08</v>
      </c>
      <c r="J286" s="252">
        <v>-180.19</v>
      </c>
      <c r="K286" s="252">
        <v>0</v>
      </c>
      <c r="L286" s="252">
        <v>0</v>
      </c>
      <c r="M286" s="252">
        <v>9306.89</v>
      </c>
      <c r="N286" s="323">
        <v>13408.5</v>
      </c>
      <c r="O286" s="323"/>
      <c r="P286" s="252">
        <v>18651.93</v>
      </c>
      <c r="Q286" s="252">
        <v>979.69</v>
      </c>
      <c r="R286" s="240" t="s">
        <v>10</v>
      </c>
      <c r="V286" s="248">
        <f t="shared" si="20"/>
        <v>0</v>
      </c>
      <c r="W286" s="248">
        <f t="shared" si="17"/>
        <v>0</v>
      </c>
      <c r="X286" s="248">
        <f t="shared" si="18"/>
        <v>0</v>
      </c>
      <c r="Y286" s="248">
        <f t="shared" si="19"/>
        <v>0</v>
      </c>
    </row>
    <row r="287" spans="1:25" ht="15" customHeight="1" x14ac:dyDescent="0.25">
      <c r="A287" s="250"/>
      <c r="B287" s="251"/>
      <c r="C287" s="322" t="s">
        <v>1054</v>
      </c>
      <c r="D287" s="322"/>
      <c r="E287" s="322"/>
      <c r="H287" s="252">
        <v>204.8</v>
      </c>
      <c r="I287" s="252">
        <v>115.69</v>
      </c>
      <c r="J287" s="252">
        <v>-3.88</v>
      </c>
      <c r="K287" s="252">
        <v>0</v>
      </c>
      <c r="L287" s="252">
        <v>0</v>
      </c>
      <c r="M287" s="252">
        <v>111.81</v>
      </c>
      <c r="N287" s="323">
        <v>260.42</v>
      </c>
      <c r="O287" s="323"/>
      <c r="P287" s="252">
        <v>161.99</v>
      </c>
      <c r="Q287" s="252">
        <v>105.8</v>
      </c>
      <c r="R287" s="240" t="s">
        <v>10</v>
      </c>
      <c r="V287" s="248">
        <f t="shared" si="20"/>
        <v>0</v>
      </c>
      <c r="W287" s="248">
        <f t="shared" si="17"/>
        <v>0</v>
      </c>
      <c r="X287" s="248">
        <f t="shared" si="18"/>
        <v>0</v>
      </c>
      <c r="Y287" s="248">
        <f t="shared" si="19"/>
        <v>0</v>
      </c>
    </row>
    <row r="288" spans="1:25" ht="15" customHeight="1" x14ac:dyDescent="0.25">
      <c r="A288" s="250"/>
      <c r="B288" s="251"/>
      <c r="C288" s="322" t="s">
        <v>399</v>
      </c>
      <c r="D288" s="322"/>
      <c r="E288" s="322"/>
      <c r="H288" s="252">
        <v>23229.63</v>
      </c>
      <c r="I288" s="252">
        <v>10749.67</v>
      </c>
      <c r="J288" s="252">
        <v>-102.83</v>
      </c>
      <c r="K288" s="252">
        <v>0</v>
      </c>
      <c r="L288" s="252">
        <v>0</v>
      </c>
      <c r="M288" s="252">
        <v>10646.84</v>
      </c>
      <c r="N288" s="323">
        <v>14024.08</v>
      </c>
      <c r="O288" s="323"/>
      <c r="P288" s="252">
        <v>20191.82</v>
      </c>
      <c r="Q288" s="252">
        <v>339.43</v>
      </c>
      <c r="R288" s="240" t="s">
        <v>10</v>
      </c>
      <c r="V288" s="248">
        <f t="shared" si="20"/>
        <v>0</v>
      </c>
      <c r="W288" s="248">
        <f t="shared" si="17"/>
        <v>0</v>
      </c>
      <c r="X288" s="248">
        <f t="shared" si="18"/>
        <v>0</v>
      </c>
      <c r="Y288" s="248">
        <f t="shared" si="19"/>
        <v>0</v>
      </c>
    </row>
    <row r="289" spans="1:25" ht="15" customHeight="1" x14ac:dyDescent="0.25">
      <c r="A289" s="250"/>
      <c r="B289" s="251"/>
      <c r="C289" s="322" t="s">
        <v>1304</v>
      </c>
      <c r="D289" s="322"/>
      <c r="E289" s="322"/>
      <c r="H289" s="252">
        <v>2211.3200000000002</v>
      </c>
      <c r="I289" s="252">
        <v>0</v>
      </c>
      <c r="J289" s="252">
        <v>0</v>
      </c>
      <c r="K289" s="252">
        <v>0</v>
      </c>
      <c r="L289" s="252">
        <v>0</v>
      </c>
      <c r="M289" s="252">
        <v>0</v>
      </c>
      <c r="N289" s="323">
        <v>42.85</v>
      </c>
      <c r="O289" s="323"/>
      <c r="P289" s="252">
        <v>2424.4899999999998</v>
      </c>
      <c r="Q289" s="252">
        <v>256.02</v>
      </c>
      <c r="R289" s="240" t="s">
        <v>10</v>
      </c>
      <c r="V289" s="248">
        <f t="shared" si="20"/>
        <v>0</v>
      </c>
      <c r="W289" s="248">
        <f t="shared" si="17"/>
        <v>0</v>
      </c>
      <c r="X289" s="248">
        <f t="shared" si="18"/>
        <v>0</v>
      </c>
      <c r="Y289" s="248">
        <f t="shared" si="19"/>
        <v>0</v>
      </c>
    </row>
    <row r="290" spans="1:25" ht="15" customHeight="1" x14ac:dyDescent="0.25">
      <c r="A290" s="250"/>
      <c r="B290" s="251"/>
      <c r="C290" s="322" t="s">
        <v>1055</v>
      </c>
      <c r="D290" s="322"/>
      <c r="E290" s="322"/>
      <c r="H290" s="252">
        <v>204.8</v>
      </c>
      <c r="I290" s="252">
        <v>115.69</v>
      </c>
      <c r="J290" s="252">
        <v>-3.88</v>
      </c>
      <c r="K290" s="252">
        <v>0</v>
      </c>
      <c r="L290" s="252">
        <v>0</v>
      </c>
      <c r="M290" s="252">
        <v>111.81</v>
      </c>
      <c r="N290" s="323">
        <v>260.42</v>
      </c>
      <c r="O290" s="323"/>
      <c r="P290" s="252">
        <v>161.99</v>
      </c>
      <c r="Q290" s="252">
        <v>105.8</v>
      </c>
      <c r="R290" s="240" t="s">
        <v>10</v>
      </c>
      <c r="V290" s="248">
        <f t="shared" si="20"/>
        <v>0</v>
      </c>
      <c r="W290" s="248">
        <f t="shared" si="17"/>
        <v>0</v>
      </c>
      <c r="X290" s="248">
        <f t="shared" si="18"/>
        <v>0</v>
      </c>
      <c r="Y290" s="248">
        <f t="shared" si="19"/>
        <v>0</v>
      </c>
    </row>
    <row r="291" spans="1:25" ht="15" customHeight="1" x14ac:dyDescent="0.25">
      <c r="A291" s="250"/>
      <c r="B291" s="251"/>
      <c r="C291" s="322" t="s">
        <v>392</v>
      </c>
      <c r="D291" s="322"/>
      <c r="E291" s="322"/>
      <c r="H291" s="252">
        <v>42269.4</v>
      </c>
      <c r="I291" s="252">
        <v>19000.23</v>
      </c>
      <c r="J291" s="252">
        <v>-107.78</v>
      </c>
      <c r="K291" s="252">
        <v>0</v>
      </c>
      <c r="L291" s="252">
        <v>0</v>
      </c>
      <c r="M291" s="252">
        <v>18892.45</v>
      </c>
      <c r="N291" s="323">
        <v>25696.87</v>
      </c>
      <c r="O291" s="323"/>
      <c r="P291" s="252">
        <v>35528.43</v>
      </c>
      <c r="Q291" s="252">
        <v>63.45</v>
      </c>
      <c r="R291" s="240" t="s">
        <v>10</v>
      </c>
      <c r="V291" s="248">
        <f t="shared" si="20"/>
        <v>0</v>
      </c>
      <c r="W291" s="248">
        <f t="shared" si="17"/>
        <v>0</v>
      </c>
      <c r="X291" s="248">
        <f t="shared" si="18"/>
        <v>0</v>
      </c>
      <c r="Y291" s="248">
        <f t="shared" si="19"/>
        <v>0</v>
      </c>
    </row>
    <row r="292" spans="1:25" ht="15" customHeight="1" x14ac:dyDescent="0.25">
      <c r="A292" s="250"/>
      <c r="B292" s="251"/>
      <c r="C292" s="322" t="s">
        <v>1057</v>
      </c>
      <c r="D292" s="322"/>
      <c r="E292" s="322"/>
      <c r="H292" s="252">
        <v>430.01</v>
      </c>
      <c r="I292" s="252">
        <v>242.45</v>
      </c>
      <c r="J292" s="252">
        <v>-8.1</v>
      </c>
      <c r="K292" s="252">
        <v>0</v>
      </c>
      <c r="L292" s="252">
        <v>0</v>
      </c>
      <c r="M292" s="252">
        <v>234.35</v>
      </c>
      <c r="N292" s="323">
        <v>436.47</v>
      </c>
      <c r="O292" s="323"/>
      <c r="P292" s="252">
        <v>340.13</v>
      </c>
      <c r="Q292" s="252">
        <v>112.24</v>
      </c>
      <c r="R292" s="240" t="s">
        <v>10</v>
      </c>
      <c r="V292" s="248">
        <f t="shared" si="20"/>
        <v>0</v>
      </c>
      <c r="W292" s="248">
        <f t="shared" si="17"/>
        <v>0</v>
      </c>
      <c r="X292" s="248">
        <f t="shared" si="18"/>
        <v>0</v>
      </c>
      <c r="Y292" s="248">
        <f t="shared" si="19"/>
        <v>0</v>
      </c>
    </row>
    <row r="293" spans="1:25" ht="15" customHeight="1" x14ac:dyDescent="0.25">
      <c r="A293" s="250"/>
      <c r="B293" s="251"/>
      <c r="C293" s="322" t="s">
        <v>1056</v>
      </c>
      <c r="D293" s="322"/>
      <c r="E293" s="322"/>
      <c r="H293" s="252">
        <v>645.57000000000005</v>
      </c>
      <c r="I293" s="252">
        <v>366.22</v>
      </c>
      <c r="J293" s="252">
        <v>-12.25</v>
      </c>
      <c r="K293" s="252">
        <v>0</v>
      </c>
      <c r="L293" s="252">
        <v>0</v>
      </c>
      <c r="M293" s="252">
        <v>353.97</v>
      </c>
      <c r="N293" s="323">
        <v>607.73</v>
      </c>
      <c r="O293" s="323"/>
      <c r="P293" s="252">
        <v>510.25</v>
      </c>
      <c r="Q293" s="252">
        <v>118.44</v>
      </c>
      <c r="R293" s="240" t="s">
        <v>10</v>
      </c>
      <c r="V293" s="248">
        <f t="shared" si="20"/>
        <v>0</v>
      </c>
      <c r="W293" s="248">
        <f t="shared" si="17"/>
        <v>0</v>
      </c>
      <c r="X293" s="248">
        <f t="shared" si="18"/>
        <v>0</v>
      </c>
      <c r="Y293" s="248">
        <f t="shared" si="19"/>
        <v>0</v>
      </c>
    </row>
    <row r="294" spans="1:25" ht="15" customHeight="1" x14ac:dyDescent="0.25">
      <c r="A294" s="250"/>
      <c r="B294" s="251"/>
      <c r="C294" s="322" t="s">
        <v>504</v>
      </c>
      <c r="D294" s="322"/>
      <c r="E294" s="322"/>
      <c r="H294" s="252">
        <v>8999.07</v>
      </c>
      <c r="I294" s="252">
        <v>0</v>
      </c>
      <c r="J294" s="252">
        <v>0</v>
      </c>
      <c r="K294" s="252">
        <v>0</v>
      </c>
      <c r="L294" s="252">
        <v>0</v>
      </c>
      <c r="M294" s="252">
        <v>0</v>
      </c>
      <c r="N294" s="323">
        <v>278.02</v>
      </c>
      <c r="O294" s="323"/>
      <c r="P294" s="252">
        <v>9727.69</v>
      </c>
      <c r="Q294" s="252">
        <v>1006.64</v>
      </c>
      <c r="R294" s="240" t="s">
        <v>10</v>
      </c>
      <c r="V294" s="248">
        <f t="shared" si="20"/>
        <v>0</v>
      </c>
      <c r="W294" s="248">
        <f t="shared" si="17"/>
        <v>0</v>
      </c>
      <c r="X294" s="248">
        <f t="shared" si="18"/>
        <v>0</v>
      </c>
      <c r="Y294" s="248">
        <f t="shared" si="19"/>
        <v>0</v>
      </c>
    </row>
    <row r="295" spans="1:25" ht="15" customHeight="1" x14ac:dyDescent="0.25">
      <c r="A295" s="250"/>
      <c r="B295" s="251"/>
      <c r="C295" s="322" t="s">
        <v>1286</v>
      </c>
      <c r="D295" s="322"/>
      <c r="E295" s="322"/>
      <c r="H295" s="252">
        <v>16369.32</v>
      </c>
      <c r="I295" s="252">
        <v>7376.97</v>
      </c>
      <c r="J295" s="252">
        <v>0</v>
      </c>
      <c r="K295" s="252">
        <v>0</v>
      </c>
      <c r="L295" s="252">
        <v>0</v>
      </c>
      <c r="M295" s="252">
        <v>7376.97</v>
      </c>
      <c r="N295" s="323">
        <v>10192.41</v>
      </c>
      <c r="O295" s="323"/>
      <c r="P295" s="252">
        <v>13579.6</v>
      </c>
      <c r="Q295" s="252">
        <v>25.72</v>
      </c>
      <c r="R295" s="240" t="s">
        <v>10</v>
      </c>
      <c r="V295" s="248">
        <f t="shared" si="20"/>
        <v>0</v>
      </c>
      <c r="W295" s="248">
        <f t="shared" si="17"/>
        <v>0</v>
      </c>
      <c r="X295" s="248">
        <f t="shared" si="18"/>
        <v>0</v>
      </c>
      <c r="Y295" s="248">
        <f t="shared" si="19"/>
        <v>0</v>
      </c>
    </row>
    <row r="296" spans="1:25" ht="15" customHeight="1" x14ac:dyDescent="0.25">
      <c r="A296" s="253"/>
      <c r="B296" s="254"/>
      <c r="C296" s="324" t="s">
        <v>1288</v>
      </c>
      <c r="D296" s="324"/>
      <c r="E296" s="324"/>
      <c r="F296" s="255"/>
      <c r="G296" s="255"/>
      <c r="H296" s="256">
        <v>65219.42</v>
      </c>
      <c r="I296" s="256">
        <v>26339.74</v>
      </c>
      <c r="J296" s="256">
        <v>-15348.18</v>
      </c>
      <c r="K296" s="256">
        <v>0</v>
      </c>
      <c r="L296" s="256">
        <v>0</v>
      </c>
      <c r="M296" s="256">
        <v>10991.56</v>
      </c>
      <c r="N296" s="325">
        <v>23631.95</v>
      </c>
      <c r="O296" s="325"/>
      <c r="P296" s="256">
        <v>52677.58</v>
      </c>
      <c r="Q296" s="256">
        <v>98.55</v>
      </c>
      <c r="R296" s="240" t="s">
        <v>10</v>
      </c>
      <c r="V296" s="248">
        <f t="shared" si="20"/>
        <v>0</v>
      </c>
      <c r="W296" s="248">
        <f t="shared" si="17"/>
        <v>0</v>
      </c>
      <c r="X296" s="248">
        <f t="shared" si="18"/>
        <v>0</v>
      </c>
      <c r="Y296" s="248">
        <f t="shared" si="19"/>
        <v>0</v>
      </c>
    </row>
    <row r="297" spans="1:25" ht="15" customHeight="1" x14ac:dyDescent="0.25">
      <c r="A297" s="245" t="s">
        <v>1340</v>
      </c>
      <c r="B297" s="246" t="str">
        <f>C297</f>
        <v>г.Одинцово, Баковская, 8</v>
      </c>
      <c r="C297" s="329" t="s">
        <v>11</v>
      </c>
      <c r="D297" s="329"/>
      <c r="E297" s="329"/>
      <c r="F297" s="246" t="s">
        <v>1341</v>
      </c>
      <c r="G297" s="246" t="s">
        <v>1342</v>
      </c>
      <c r="H297" s="247">
        <v>1136623.24</v>
      </c>
      <c r="I297" s="247">
        <v>99342.17</v>
      </c>
      <c r="J297" s="247">
        <v>0</v>
      </c>
      <c r="K297" s="247">
        <v>0</v>
      </c>
      <c r="L297" s="247">
        <v>0</v>
      </c>
      <c r="M297" s="247">
        <v>99342.17</v>
      </c>
      <c r="N297" s="330">
        <v>129990.24</v>
      </c>
      <c r="O297" s="330"/>
      <c r="P297" s="247">
        <v>1129002.1000000001</v>
      </c>
      <c r="Q297" s="247">
        <v>23026.93</v>
      </c>
      <c r="R297" s="240" t="s">
        <v>11</v>
      </c>
      <c r="V297" s="248">
        <f t="shared" si="20"/>
        <v>0</v>
      </c>
      <c r="W297" s="248">
        <f t="shared" si="17"/>
        <v>0</v>
      </c>
      <c r="X297" s="248">
        <f t="shared" si="18"/>
        <v>0</v>
      </c>
      <c r="Y297" s="248">
        <f t="shared" si="19"/>
        <v>0</v>
      </c>
    </row>
    <row r="298" spans="1:25" ht="15" customHeight="1" x14ac:dyDescent="0.25">
      <c r="A298" s="250"/>
      <c r="B298" s="251"/>
      <c r="C298" s="322" t="s">
        <v>504</v>
      </c>
      <c r="D298" s="322"/>
      <c r="E298" s="322"/>
      <c r="H298" s="252">
        <v>5631.36</v>
      </c>
      <c r="I298" s="252">
        <v>0</v>
      </c>
      <c r="J298" s="252">
        <v>0</v>
      </c>
      <c r="K298" s="252">
        <v>0</v>
      </c>
      <c r="L298" s="252">
        <v>0</v>
      </c>
      <c r="M298" s="252">
        <v>0</v>
      </c>
      <c r="N298" s="323">
        <v>0.61</v>
      </c>
      <c r="O298" s="323"/>
      <c r="P298" s="252">
        <v>6339.8</v>
      </c>
      <c r="Q298" s="252">
        <v>709.05</v>
      </c>
      <c r="R298" s="240" t="s">
        <v>11</v>
      </c>
      <c r="V298" s="248">
        <f t="shared" si="20"/>
        <v>0</v>
      </c>
      <c r="W298" s="248">
        <f t="shared" si="17"/>
        <v>0</v>
      </c>
      <c r="X298" s="248">
        <f t="shared" si="18"/>
        <v>0</v>
      </c>
      <c r="Y298" s="248">
        <f t="shared" si="19"/>
        <v>0</v>
      </c>
    </row>
    <row r="299" spans="1:25" ht="15" customHeight="1" x14ac:dyDescent="0.25">
      <c r="A299" s="250"/>
      <c r="B299" s="251"/>
      <c r="C299" s="322" t="s">
        <v>1311</v>
      </c>
      <c r="D299" s="322"/>
      <c r="E299" s="322"/>
      <c r="H299" s="252">
        <v>1863.99</v>
      </c>
      <c r="I299" s="252">
        <v>0</v>
      </c>
      <c r="J299" s="252">
        <v>0</v>
      </c>
      <c r="K299" s="252">
        <v>0</v>
      </c>
      <c r="L299" s="252">
        <v>0</v>
      </c>
      <c r="M299" s="252">
        <v>0</v>
      </c>
      <c r="N299" s="323">
        <v>0</v>
      </c>
      <c r="O299" s="323"/>
      <c r="P299" s="252">
        <v>1863.99</v>
      </c>
      <c r="Q299" s="252">
        <v>0</v>
      </c>
      <c r="R299" s="240" t="s">
        <v>11</v>
      </c>
      <c r="V299" s="248">
        <f t="shared" si="20"/>
        <v>0</v>
      </c>
      <c r="W299" s="248">
        <f t="shared" si="17"/>
        <v>0</v>
      </c>
      <c r="X299" s="248">
        <f t="shared" si="18"/>
        <v>0</v>
      </c>
      <c r="Y299" s="248">
        <f t="shared" si="19"/>
        <v>0</v>
      </c>
    </row>
    <row r="300" spans="1:25" ht="15" customHeight="1" x14ac:dyDescent="0.25">
      <c r="A300" s="250"/>
      <c r="B300" s="251"/>
      <c r="C300" s="322" t="s">
        <v>1283</v>
      </c>
      <c r="D300" s="322"/>
      <c r="E300" s="322"/>
      <c r="H300" s="252">
        <v>226652.29</v>
      </c>
      <c r="I300" s="252">
        <v>0</v>
      </c>
      <c r="J300" s="252">
        <v>0</v>
      </c>
      <c r="K300" s="252">
        <v>0</v>
      </c>
      <c r="L300" s="252">
        <v>0</v>
      </c>
      <c r="M300" s="252">
        <v>0</v>
      </c>
      <c r="N300" s="323">
        <v>0</v>
      </c>
      <c r="O300" s="323"/>
      <c r="P300" s="252">
        <v>226652.29</v>
      </c>
      <c r="Q300" s="252">
        <v>0</v>
      </c>
      <c r="R300" s="240" t="s">
        <v>11</v>
      </c>
      <c r="V300" s="248">
        <f t="shared" si="20"/>
        <v>0</v>
      </c>
      <c r="W300" s="248">
        <f t="shared" si="17"/>
        <v>75550.763333333336</v>
      </c>
      <c r="X300" s="248">
        <f t="shared" si="18"/>
        <v>0</v>
      </c>
      <c r="Y300" s="248">
        <f t="shared" si="19"/>
        <v>75550.763333333336</v>
      </c>
    </row>
    <row r="301" spans="1:25" ht="15" customHeight="1" x14ac:dyDescent="0.25">
      <c r="A301" s="250"/>
      <c r="B301" s="251"/>
      <c r="C301" s="322" t="s">
        <v>1303</v>
      </c>
      <c r="D301" s="322"/>
      <c r="E301" s="322"/>
      <c r="H301" s="252">
        <v>9734.7199999999993</v>
      </c>
      <c r="I301" s="252">
        <v>0</v>
      </c>
      <c r="J301" s="252">
        <v>0</v>
      </c>
      <c r="K301" s="252">
        <v>0</v>
      </c>
      <c r="L301" s="252">
        <v>0</v>
      </c>
      <c r="M301" s="252">
        <v>0</v>
      </c>
      <c r="N301" s="323">
        <v>0.6</v>
      </c>
      <c r="O301" s="323"/>
      <c r="P301" s="252">
        <v>9971.4500000000007</v>
      </c>
      <c r="Q301" s="252">
        <v>237.33</v>
      </c>
      <c r="R301" s="240" t="s">
        <v>11</v>
      </c>
      <c r="V301" s="248">
        <f t="shared" si="20"/>
        <v>0</v>
      </c>
      <c r="W301" s="248">
        <f t="shared" si="17"/>
        <v>0</v>
      </c>
      <c r="X301" s="248">
        <f t="shared" si="18"/>
        <v>0</v>
      </c>
      <c r="Y301" s="248">
        <f t="shared" si="19"/>
        <v>0</v>
      </c>
    </row>
    <row r="302" spans="1:25" ht="15" customHeight="1" x14ac:dyDescent="0.25">
      <c r="A302" s="250"/>
      <c r="B302" s="251"/>
      <c r="C302" s="322" t="s">
        <v>503</v>
      </c>
      <c r="D302" s="322"/>
      <c r="E302" s="322"/>
      <c r="H302" s="252">
        <v>-8657.8799999999992</v>
      </c>
      <c r="I302" s="252">
        <v>0</v>
      </c>
      <c r="J302" s="252">
        <v>0</v>
      </c>
      <c r="K302" s="252">
        <v>0</v>
      </c>
      <c r="L302" s="252">
        <v>0</v>
      </c>
      <c r="M302" s="252">
        <v>0</v>
      </c>
      <c r="N302" s="323">
        <v>0</v>
      </c>
      <c r="O302" s="323"/>
      <c r="P302" s="252">
        <v>0</v>
      </c>
      <c r="Q302" s="252">
        <v>8657.8799999999992</v>
      </c>
      <c r="R302" s="240" t="s">
        <v>11</v>
      </c>
      <c r="V302" s="248">
        <f t="shared" si="20"/>
        <v>0</v>
      </c>
      <c r="W302" s="248">
        <f t="shared" si="17"/>
        <v>0</v>
      </c>
      <c r="X302" s="248">
        <f t="shared" si="18"/>
        <v>0</v>
      </c>
      <c r="Y302" s="248">
        <f t="shared" si="19"/>
        <v>0</v>
      </c>
    </row>
    <row r="303" spans="1:25" ht="15" customHeight="1" x14ac:dyDescent="0.25">
      <c r="A303" s="250"/>
      <c r="B303" s="251"/>
      <c r="C303" s="322" t="s">
        <v>1336</v>
      </c>
      <c r="D303" s="322"/>
      <c r="E303" s="322"/>
      <c r="H303" s="252">
        <v>161.59</v>
      </c>
      <c r="I303" s="252">
        <v>0</v>
      </c>
      <c r="J303" s="252">
        <v>0</v>
      </c>
      <c r="K303" s="252">
        <v>0</v>
      </c>
      <c r="L303" s="252">
        <v>0</v>
      </c>
      <c r="M303" s="252">
        <v>0</v>
      </c>
      <c r="N303" s="323">
        <v>0</v>
      </c>
      <c r="O303" s="323"/>
      <c r="P303" s="252">
        <v>161.59</v>
      </c>
      <c r="Q303" s="252">
        <v>0</v>
      </c>
      <c r="R303" s="240" t="s">
        <v>11</v>
      </c>
      <c r="V303" s="248">
        <f t="shared" si="20"/>
        <v>0</v>
      </c>
      <c r="W303" s="248">
        <f t="shared" si="17"/>
        <v>0</v>
      </c>
      <c r="X303" s="248">
        <f t="shared" si="18"/>
        <v>0</v>
      </c>
      <c r="Y303" s="248">
        <f t="shared" si="19"/>
        <v>0</v>
      </c>
    </row>
    <row r="304" spans="1:25" ht="15" customHeight="1" x14ac:dyDescent="0.25">
      <c r="A304" s="250"/>
      <c r="B304" s="251"/>
      <c r="C304" s="322" t="s">
        <v>1304</v>
      </c>
      <c r="D304" s="322"/>
      <c r="E304" s="322"/>
      <c r="H304" s="252">
        <v>13293.17</v>
      </c>
      <c r="I304" s="252">
        <v>0</v>
      </c>
      <c r="J304" s="252">
        <v>0</v>
      </c>
      <c r="K304" s="252">
        <v>0</v>
      </c>
      <c r="L304" s="252">
        <v>0</v>
      </c>
      <c r="M304" s="252">
        <v>0</v>
      </c>
      <c r="N304" s="323">
        <v>0.12</v>
      </c>
      <c r="O304" s="323"/>
      <c r="P304" s="252">
        <v>17360.62</v>
      </c>
      <c r="Q304" s="252">
        <v>4067.57</v>
      </c>
      <c r="R304" s="240" t="s">
        <v>11</v>
      </c>
      <c r="V304" s="248">
        <f t="shared" si="20"/>
        <v>0</v>
      </c>
      <c r="W304" s="248">
        <f t="shared" si="17"/>
        <v>0</v>
      </c>
      <c r="X304" s="248">
        <f t="shared" si="18"/>
        <v>0</v>
      </c>
      <c r="Y304" s="248">
        <f t="shared" si="19"/>
        <v>0</v>
      </c>
    </row>
    <row r="305" spans="1:25" ht="15" customHeight="1" x14ac:dyDescent="0.25">
      <c r="A305" s="250"/>
      <c r="B305" s="251"/>
      <c r="C305" s="322" t="s">
        <v>1057</v>
      </c>
      <c r="D305" s="322"/>
      <c r="E305" s="322"/>
      <c r="H305" s="252">
        <v>431.71</v>
      </c>
      <c r="I305" s="252">
        <v>140.62</v>
      </c>
      <c r="J305" s="252">
        <v>0</v>
      </c>
      <c r="K305" s="252">
        <v>0</v>
      </c>
      <c r="L305" s="252">
        <v>0</v>
      </c>
      <c r="M305" s="252">
        <v>140.62</v>
      </c>
      <c r="N305" s="323">
        <v>230.54</v>
      </c>
      <c r="O305" s="323"/>
      <c r="P305" s="252">
        <v>341.79</v>
      </c>
      <c r="Q305" s="252">
        <v>0</v>
      </c>
      <c r="R305" s="240" t="s">
        <v>11</v>
      </c>
      <c r="V305" s="248">
        <f t="shared" si="20"/>
        <v>0</v>
      </c>
      <c r="W305" s="248">
        <f t="shared" si="17"/>
        <v>0</v>
      </c>
      <c r="X305" s="248">
        <f t="shared" si="18"/>
        <v>0</v>
      </c>
      <c r="Y305" s="248">
        <f t="shared" si="19"/>
        <v>0</v>
      </c>
    </row>
    <row r="306" spans="1:25" ht="15" customHeight="1" x14ac:dyDescent="0.25">
      <c r="A306" s="250"/>
      <c r="B306" s="251"/>
      <c r="C306" s="322" t="s">
        <v>392</v>
      </c>
      <c r="D306" s="322"/>
      <c r="E306" s="322"/>
      <c r="H306" s="252">
        <v>73181.8</v>
      </c>
      <c r="I306" s="252">
        <v>0</v>
      </c>
      <c r="J306" s="252">
        <v>0</v>
      </c>
      <c r="K306" s="252">
        <v>0</v>
      </c>
      <c r="L306" s="252">
        <v>0</v>
      </c>
      <c r="M306" s="252">
        <v>0</v>
      </c>
      <c r="N306" s="323">
        <v>1.1000000000000001</v>
      </c>
      <c r="O306" s="323"/>
      <c r="P306" s="252">
        <v>73906.320000000007</v>
      </c>
      <c r="Q306" s="252">
        <v>725.62</v>
      </c>
      <c r="R306" s="240" t="s">
        <v>11</v>
      </c>
      <c r="V306" s="248">
        <f t="shared" si="20"/>
        <v>0</v>
      </c>
      <c r="W306" s="248">
        <f t="shared" si="17"/>
        <v>0</v>
      </c>
      <c r="X306" s="248">
        <f t="shared" si="18"/>
        <v>0</v>
      </c>
      <c r="Y306" s="248">
        <f t="shared" si="19"/>
        <v>0</v>
      </c>
    </row>
    <row r="307" spans="1:25" ht="15" customHeight="1" x14ac:dyDescent="0.25">
      <c r="A307" s="250"/>
      <c r="B307" s="251"/>
      <c r="C307" s="322" t="s">
        <v>1055</v>
      </c>
      <c r="D307" s="322"/>
      <c r="E307" s="322"/>
      <c r="H307" s="252">
        <v>216.97</v>
      </c>
      <c r="I307" s="252">
        <v>70.930000000000007</v>
      </c>
      <c r="J307" s="252">
        <v>0</v>
      </c>
      <c r="K307" s="252">
        <v>0</v>
      </c>
      <c r="L307" s="252">
        <v>0</v>
      </c>
      <c r="M307" s="252">
        <v>70.930000000000007</v>
      </c>
      <c r="N307" s="323">
        <v>113.5</v>
      </c>
      <c r="O307" s="323"/>
      <c r="P307" s="252">
        <v>174.4</v>
      </c>
      <c r="Q307" s="252">
        <v>0</v>
      </c>
      <c r="R307" s="240" t="s">
        <v>11</v>
      </c>
      <c r="V307" s="248">
        <f t="shared" si="20"/>
        <v>0</v>
      </c>
      <c r="W307" s="248">
        <f t="shared" si="17"/>
        <v>0</v>
      </c>
      <c r="X307" s="248">
        <f t="shared" si="18"/>
        <v>0</v>
      </c>
      <c r="Y307" s="248">
        <f t="shared" si="19"/>
        <v>0</v>
      </c>
    </row>
    <row r="308" spans="1:25" ht="15" customHeight="1" x14ac:dyDescent="0.25">
      <c r="A308" s="250"/>
      <c r="B308" s="251"/>
      <c r="C308" s="322" t="s">
        <v>1056</v>
      </c>
      <c r="D308" s="322"/>
      <c r="E308" s="322"/>
      <c r="H308" s="252">
        <v>681.94</v>
      </c>
      <c r="I308" s="252">
        <v>224.54</v>
      </c>
      <c r="J308" s="252">
        <v>0</v>
      </c>
      <c r="K308" s="252">
        <v>0</v>
      </c>
      <c r="L308" s="252">
        <v>0</v>
      </c>
      <c r="M308" s="252">
        <v>224.54</v>
      </c>
      <c r="N308" s="323">
        <v>358.76</v>
      </c>
      <c r="O308" s="323"/>
      <c r="P308" s="252">
        <v>547.72</v>
      </c>
      <c r="Q308" s="252">
        <v>0</v>
      </c>
      <c r="R308" s="240" t="s">
        <v>11</v>
      </c>
      <c r="V308" s="248">
        <f t="shared" si="20"/>
        <v>0</v>
      </c>
      <c r="W308" s="248">
        <f t="shared" si="17"/>
        <v>0</v>
      </c>
      <c r="X308" s="248">
        <f t="shared" si="18"/>
        <v>0</v>
      </c>
      <c r="Y308" s="248">
        <f t="shared" si="19"/>
        <v>0</v>
      </c>
    </row>
    <row r="309" spans="1:25" ht="15" customHeight="1" x14ac:dyDescent="0.25">
      <c r="A309" s="250"/>
      <c r="B309" s="251"/>
      <c r="C309" s="322" t="s">
        <v>1288</v>
      </c>
      <c r="D309" s="322"/>
      <c r="E309" s="322"/>
      <c r="H309" s="252">
        <v>80672.81</v>
      </c>
      <c r="I309" s="252">
        <v>0</v>
      </c>
      <c r="J309" s="252">
        <v>0</v>
      </c>
      <c r="K309" s="252">
        <v>0</v>
      </c>
      <c r="L309" s="252">
        <v>0</v>
      </c>
      <c r="M309" s="252">
        <v>0</v>
      </c>
      <c r="N309" s="323">
        <v>0</v>
      </c>
      <c r="O309" s="323"/>
      <c r="P309" s="252">
        <v>83364.960000000006</v>
      </c>
      <c r="Q309" s="252">
        <v>2692.15</v>
      </c>
      <c r="R309" s="240" t="s">
        <v>11</v>
      </c>
      <c r="V309" s="248">
        <f t="shared" si="20"/>
        <v>0</v>
      </c>
      <c r="W309" s="248">
        <f t="shared" si="17"/>
        <v>0</v>
      </c>
      <c r="X309" s="248">
        <f t="shared" si="18"/>
        <v>0</v>
      </c>
      <c r="Y309" s="248">
        <f t="shared" si="19"/>
        <v>0</v>
      </c>
    </row>
    <row r="310" spans="1:25" ht="15" customHeight="1" x14ac:dyDescent="0.25">
      <c r="A310" s="250"/>
      <c r="B310" s="251"/>
      <c r="C310" s="322" t="s">
        <v>1286</v>
      </c>
      <c r="D310" s="322"/>
      <c r="E310" s="322"/>
      <c r="H310" s="252">
        <v>23024.27</v>
      </c>
      <c r="I310" s="252">
        <v>0</v>
      </c>
      <c r="J310" s="252">
        <v>0</v>
      </c>
      <c r="K310" s="252">
        <v>0</v>
      </c>
      <c r="L310" s="252">
        <v>0</v>
      </c>
      <c r="M310" s="252">
        <v>0</v>
      </c>
      <c r="N310" s="323">
        <v>0.06</v>
      </c>
      <c r="O310" s="323"/>
      <c r="P310" s="252">
        <v>27618.02</v>
      </c>
      <c r="Q310" s="252">
        <v>4593.8100000000004</v>
      </c>
      <c r="R310" s="240" t="s">
        <v>11</v>
      </c>
      <c r="V310" s="248">
        <f t="shared" si="20"/>
        <v>0</v>
      </c>
      <c r="W310" s="248">
        <f t="shared" si="17"/>
        <v>0</v>
      </c>
      <c r="X310" s="248">
        <f t="shared" si="18"/>
        <v>0</v>
      </c>
      <c r="Y310" s="248">
        <f t="shared" si="19"/>
        <v>0</v>
      </c>
    </row>
    <row r="311" spans="1:25" ht="15" customHeight="1" x14ac:dyDescent="0.25">
      <c r="A311" s="250"/>
      <c r="B311" s="251"/>
      <c r="C311" s="322" t="s">
        <v>1058</v>
      </c>
      <c r="D311" s="322"/>
      <c r="E311" s="322"/>
      <c r="H311" s="252">
        <v>41561.370000000003</v>
      </c>
      <c r="I311" s="252">
        <v>9306.8799999999992</v>
      </c>
      <c r="J311" s="252">
        <v>0</v>
      </c>
      <c r="K311" s="252">
        <v>0</v>
      </c>
      <c r="L311" s="252">
        <v>0</v>
      </c>
      <c r="M311" s="252">
        <v>9306.8799999999992</v>
      </c>
      <c r="N311" s="323">
        <v>12166.99</v>
      </c>
      <c r="O311" s="323"/>
      <c r="P311" s="252">
        <v>38979.9</v>
      </c>
      <c r="Q311" s="252">
        <v>278.64</v>
      </c>
      <c r="R311" s="240" t="s">
        <v>11</v>
      </c>
      <c r="V311" s="248">
        <f t="shared" si="20"/>
        <v>0</v>
      </c>
      <c r="W311" s="248">
        <f t="shared" si="17"/>
        <v>0</v>
      </c>
      <c r="X311" s="248">
        <f t="shared" si="18"/>
        <v>0</v>
      </c>
      <c r="Y311" s="248">
        <f t="shared" si="19"/>
        <v>0</v>
      </c>
    </row>
    <row r="312" spans="1:25" ht="15" customHeight="1" x14ac:dyDescent="0.25">
      <c r="A312" s="250"/>
      <c r="B312" s="251"/>
      <c r="C312" s="322" t="s">
        <v>1052</v>
      </c>
      <c r="D312" s="322"/>
      <c r="E312" s="322"/>
      <c r="H312" s="252">
        <v>614146.4</v>
      </c>
      <c r="I312" s="252">
        <v>89528.27</v>
      </c>
      <c r="J312" s="252">
        <v>0</v>
      </c>
      <c r="K312" s="252">
        <v>0</v>
      </c>
      <c r="L312" s="252">
        <v>0</v>
      </c>
      <c r="M312" s="252">
        <v>89528.27</v>
      </c>
      <c r="N312" s="323">
        <v>116994.07</v>
      </c>
      <c r="O312" s="323"/>
      <c r="P312" s="252">
        <v>586974.97</v>
      </c>
      <c r="Q312" s="252">
        <v>294.37</v>
      </c>
      <c r="R312" s="240" t="s">
        <v>11</v>
      </c>
      <c r="V312" s="248">
        <f t="shared" si="20"/>
        <v>586680.6</v>
      </c>
      <c r="W312" s="248">
        <f t="shared" si="17"/>
        <v>0</v>
      </c>
      <c r="X312" s="248">
        <f t="shared" si="18"/>
        <v>0</v>
      </c>
      <c r="Y312" s="248">
        <f t="shared" si="19"/>
        <v>586680.6</v>
      </c>
    </row>
    <row r="313" spans="1:25" ht="15" customHeight="1" x14ac:dyDescent="0.25">
      <c r="A313" s="250"/>
      <c r="B313" s="251"/>
      <c r="C313" s="322" t="s">
        <v>1054</v>
      </c>
      <c r="D313" s="322"/>
      <c r="E313" s="322"/>
      <c r="H313" s="252">
        <v>216.98</v>
      </c>
      <c r="I313" s="252">
        <v>70.930000000000007</v>
      </c>
      <c r="J313" s="252">
        <v>0</v>
      </c>
      <c r="K313" s="252">
        <v>0</v>
      </c>
      <c r="L313" s="252">
        <v>0</v>
      </c>
      <c r="M313" s="252">
        <v>70.930000000000007</v>
      </c>
      <c r="N313" s="323">
        <v>113.51</v>
      </c>
      <c r="O313" s="323"/>
      <c r="P313" s="252">
        <v>174.4</v>
      </c>
      <c r="Q313" s="252">
        <v>0</v>
      </c>
      <c r="R313" s="240" t="s">
        <v>11</v>
      </c>
      <c r="V313" s="248">
        <f t="shared" si="20"/>
        <v>0</v>
      </c>
      <c r="W313" s="248">
        <f t="shared" si="17"/>
        <v>0</v>
      </c>
      <c r="X313" s="248">
        <f t="shared" si="18"/>
        <v>0</v>
      </c>
      <c r="Y313" s="248">
        <f t="shared" si="19"/>
        <v>0</v>
      </c>
    </row>
    <row r="314" spans="1:25" ht="15" customHeight="1" x14ac:dyDescent="0.25">
      <c r="A314" s="250"/>
      <c r="B314" s="251"/>
      <c r="C314" s="322" t="s">
        <v>1335</v>
      </c>
      <c r="D314" s="322"/>
      <c r="E314" s="322"/>
      <c r="H314" s="252">
        <v>13158.45</v>
      </c>
      <c r="I314" s="252">
        <v>0</v>
      </c>
      <c r="J314" s="252">
        <v>0</v>
      </c>
      <c r="K314" s="252">
        <v>0</v>
      </c>
      <c r="L314" s="252">
        <v>0</v>
      </c>
      <c r="M314" s="252">
        <v>0</v>
      </c>
      <c r="N314" s="323">
        <v>9.76</v>
      </c>
      <c r="O314" s="323"/>
      <c r="P314" s="252">
        <v>13148.69</v>
      </c>
      <c r="Q314" s="252">
        <v>0</v>
      </c>
      <c r="R314" s="240" t="s">
        <v>11</v>
      </c>
      <c r="V314" s="248">
        <f t="shared" si="20"/>
        <v>0</v>
      </c>
      <c r="W314" s="248">
        <f t="shared" si="17"/>
        <v>0</v>
      </c>
      <c r="X314" s="248">
        <f t="shared" si="18"/>
        <v>0</v>
      </c>
      <c r="Y314" s="248">
        <f t="shared" si="19"/>
        <v>0</v>
      </c>
    </row>
    <row r="315" spans="1:25" ht="15" customHeight="1" x14ac:dyDescent="0.25">
      <c r="A315" s="253"/>
      <c r="B315" s="254"/>
      <c r="C315" s="324" t="s">
        <v>399</v>
      </c>
      <c r="D315" s="324"/>
      <c r="E315" s="324"/>
      <c r="F315" s="255"/>
      <c r="G315" s="255"/>
      <c r="H315" s="256">
        <v>40651.300000000003</v>
      </c>
      <c r="I315" s="256">
        <v>0</v>
      </c>
      <c r="J315" s="256">
        <v>0</v>
      </c>
      <c r="K315" s="256">
        <v>0</v>
      </c>
      <c r="L315" s="256">
        <v>0</v>
      </c>
      <c r="M315" s="256">
        <v>0</v>
      </c>
      <c r="N315" s="325">
        <v>0.62</v>
      </c>
      <c r="O315" s="325"/>
      <c r="P315" s="256">
        <v>41421.19</v>
      </c>
      <c r="Q315" s="256">
        <v>770.51</v>
      </c>
      <c r="R315" s="240" t="s">
        <v>11</v>
      </c>
      <c r="V315" s="248">
        <f t="shared" si="20"/>
        <v>0</v>
      </c>
      <c r="W315" s="248">
        <f t="shared" si="17"/>
        <v>0</v>
      </c>
      <c r="X315" s="248">
        <f t="shared" si="18"/>
        <v>0</v>
      </c>
      <c r="Y315" s="248">
        <f t="shared" si="19"/>
        <v>0</v>
      </c>
    </row>
    <row r="316" spans="1:25" ht="15" customHeight="1" x14ac:dyDescent="0.25">
      <c r="A316" s="245" t="s">
        <v>1301</v>
      </c>
      <c r="B316" s="246" t="str">
        <f>C316</f>
        <v>г.Одинцово, Белорусская, 11</v>
      </c>
      <c r="C316" s="329" t="s">
        <v>235</v>
      </c>
      <c r="D316" s="329"/>
      <c r="E316" s="329"/>
      <c r="F316" s="246" t="s">
        <v>1343</v>
      </c>
      <c r="G316" s="246" t="s">
        <v>1344</v>
      </c>
      <c r="H316" s="247">
        <v>1436601.1</v>
      </c>
      <c r="I316" s="247">
        <v>0</v>
      </c>
      <c r="J316" s="247">
        <v>-1436601.1</v>
      </c>
      <c r="K316" s="247">
        <v>0</v>
      </c>
      <c r="L316" s="247">
        <v>0</v>
      </c>
      <c r="M316" s="247">
        <v>-1436601.1</v>
      </c>
      <c r="N316" s="330">
        <v>0</v>
      </c>
      <c r="O316" s="330"/>
      <c r="P316" s="247">
        <v>0</v>
      </c>
      <c r="Q316" s="247">
        <v>0</v>
      </c>
      <c r="R316" s="240" t="s">
        <v>235</v>
      </c>
      <c r="V316" s="248">
        <f t="shared" si="20"/>
        <v>0</v>
      </c>
      <c r="W316" s="248">
        <f t="shared" si="17"/>
        <v>0</v>
      </c>
      <c r="X316" s="248">
        <f t="shared" si="18"/>
        <v>0</v>
      </c>
      <c r="Y316" s="248">
        <f t="shared" si="19"/>
        <v>0</v>
      </c>
    </row>
    <row r="317" spans="1:25" ht="15" customHeight="1" x14ac:dyDescent="0.25">
      <c r="A317" s="250"/>
      <c r="B317" s="251"/>
      <c r="C317" s="322" t="s">
        <v>399</v>
      </c>
      <c r="D317" s="322"/>
      <c r="E317" s="322"/>
      <c r="H317" s="252">
        <v>36188.17</v>
      </c>
      <c r="I317" s="252">
        <v>0</v>
      </c>
      <c r="J317" s="252">
        <v>-36188.17</v>
      </c>
      <c r="K317" s="252">
        <v>0</v>
      </c>
      <c r="L317" s="252">
        <v>0</v>
      </c>
      <c r="M317" s="252">
        <v>-36188.17</v>
      </c>
      <c r="N317" s="323">
        <v>0</v>
      </c>
      <c r="O317" s="323"/>
      <c r="P317" s="252">
        <v>0</v>
      </c>
      <c r="Q317" s="252">
        <v>0</v>
      </c>
      <c r="R317" s="240" t="s">
        <v>235</v>
      </c>
      <c r="V317" s="248">
        <f t="shared" si="20"/>
        <v>0</v>
      </c>
      <c r="W317" s="248">
        <f t="shared" si="17"/>
        <v>0</v>
      </c>
      <c r="X317" s="248">
        <f t="shared" si="18"/>
        <v>0</v>
      </c>
      <c r="Y317" s="248">
        <f t="shared" si="19"/>
        <v>0</v>
      </c>
    </row>
    <row r="318" spans="1:25" ht="15" customHeight="1" x14ac:dyDescent="0.25">
      <c r="A318" s="250"/>
      <c r="B318" s="251"/>
      <c r="C318" s="322" t="s">
        <v>1052</v>
      </c>
      <c r="D318" s="322"/>
      <c r="E318" s="322"/>
      <c r="H318" s="252">
        <v>734801.11</v>
      </c>
      <c r="I318" s="252">
        <v>0</v>
      </c>
      <c r="J318" s="252">
        <v>-734801.11</v>
      </c>
      <c r="K318" s="252">
        <v>0</v>
      </c>
      <c r="L318" s="252">
        <v>0</v>
      </c>
      <c r="M318" s="252">
        <v>-734801.11</v>
      </c>
      <c r="N318" s="323">
        <v>0</v>
      </c>
      <c r="O318" s="323"/>
      <c r="P318" s="252">
        <v>0</v>
      </c>
      <c r="Q318" s="252">
        <v>0</v>
      </c>
      <c r="R318" s="240" t="s">
        <v>235</v>
      </c>
      <c r="V318" s="248">
        <f t="shared" si="20"/>
        <v>0</v>
      </c>
      <c r="W318" s="248">
        <f t="shared" si="17"/>
        <v>0</v>
      </c>
      <c r="X318" s="248">
        <f t="shared" si="18"/>
        <v>0</v>
      </c>
      <c r="Y318" s="248">
        <f t="shared" si="19"/>
        <v>0</v>
      </c>
    </row>
    <row r="319" spans="1:25" ht="15" customHeight="1" x14ac:dyDescent="0.25">
      <c r="A319" s="250"/>
      <c r="B319" s="251"/>
      <c r="C319" s="322" t="s">
        <v>1296</v>
      </c>
      <c r="D319" s="322"/>
      <c r="E319" s="322"/>
      <c r="H319" s="252">
        <v>172539.41</v>
      </c>
      <c r="I319" s="252">
        <v>0</v>
      </c>
      <c r="J319" s="252">
        <v>-172539.41</v>
      </c>
      <c r="K319" s="252">
        <v>0</v>
      </c>
      <c r="L319" s="252">
        <v>0</v>
      </c>
      <c r="M319" s="252">
        <v>-172539.41</v>
      </c>
      <c r="N319" s="323">
        <v>0</v>
      </c>
      <c r="O319" s="323"/>
      <c r="P319" s="252">
        <v>0</v>
      </c>
      <c r="Q319" s="252">
        <v>0</v>
      </c>
      <c r="R319" s="240" t="s">
        <v>235</v>
      </c>
      <c r="V319" s="248">
        <f t="shared" si="20"/>
        <v>0</v>
      </c>
      <c r="W319" s="248">
        <f t="shared" si="17"/>
        <v>0</v>
      </c>
      <c r="X319" s="248">
        <f t="shared" si="18"/>
        <v>0</v>
      </c>
      <c r="Y319" s="248">
        <f t="shared" si="19"/>
        <v>0</v>
      </c>
    </row>
    <row r="320" spans="1:25" ht="15" customHeight="1" x14ac:dyDescent="0.25">
      <c r="A320" s="250"/>
      <c r="B320" s="251"/>
      <c r="C320" s="322" t="s">
        <v>392</v>
      </c>
      <c r="D320" s="322"/>
      <c r="E320" s="322"/>
      <c r="H320" s="252">
        <v>70131.69</v>
      </c>
      <c r="I320" s="252">
        <v>0</v>
      </c>
      <c r="J320" s="252">
        <v>-70131.69</v>
      </c>
      <c r="K320" s="252">
        <v>0</v>
      </c>
      <c r="L320" s="252">
        <v>0</v>
      </c>
      <c r="M320" s="252">
        <v>-70131.69</v>
      </c>
      <c r="N320" s="323">
        <v>0</v>
      </c>
      <c r="O320" s="323"/>
      <c r="P320" s="252">
        <v>0</v>
      </c>
      <c r="Q320" s="252">
        <v>0</v>
      </c>
      <c r="R320" s="240" t="s">
        <v>235</v>
      </c>
      <c r="V320" s="248">
        <f t="shared" si="20"/>
        <v>0</v>
      </c>
      <c r="W320" s="248">
        <f t="shared" si="17"/>
        <v>0</v>
      </c>
      <c r="X320" s="248">
        <f t="shared" si="18"/>
        <v>0</v>
      </c>
      <c r="Y320" s="248">
        <f t="shared" si="19"/>
        <v>0</v>
      </c>
    </row>
    <row r="321" spans="1:25" ht="15" customHeight="1" x14ac:dyDescent="0.25">
      <c r="A321" s="250"/>
      <c r="B321" s="251"/>
      <c r="C321" s="322" t="s">
        <v>1058</v>
      </c>
      <c r="D321" s="322"/>
      <c r="E321" s="322"/>
      <c r="H321" s="252">
        <v>29043.94</v>
      </c>
      <c r="I321" s="252">
        <v>0</v>
      </c>
      <c r="J321" s="252">
        <v>-29043.94</v>
      </c>
      <c r="K321" s="252">
        <v>0</v>
      </c>
      <c r="L321" s="252">
        <v>0</v>
      </c>
      <c r="M321" s="252">
        <v>-29043.94</v>
      </c>
      <c r="N321" s="323">
        <v>0</v>
      </c>
      <c r="O321" s="323"/>
      <c r="P321" s="252">
        <v>0</v>
      </c>
      <c r="Q321" s="252">
        <v>0</v>
      </c>
      <c r="R321" s="240" t="s">
        <v>235</v>
      </c>
      <c r="V321" s="248">
        <f t="shared" si="20"/>
        <v>0</v>
      </c>
      <c r="W321" s="248">
        <f t="shared" si="17"/>
        <v>0</v>
      </c>
      <c r="X321" s="248">
        <f t="shared" si="18"/>
        <v>0</v>
      </c>
      <c r="Y321" s="248">
        <f t="shared" si="19"/>
        <v>0</v>
      </c>
    </row>
    <row r="322" spans="1:25" ht="15" customHeight="1" x14ac:dyDescent="0.25">
      <c r="A322" s="250"/>
      <c r="B322" s="251"/>
      <c r="C322" s="322" t="s">
        <v>1054</v>
      </c>
      <c r="D322" s="322"/>
      <c r="E322" s="322"/>
      <c r="H322" s="252">
        <v>-900.03</v>
      </c>
      <c r="I322" s="252">
        <v>0</v>
      </c>
      <c r="J322" s="252">
        <v>900.03</v>
      </c>
      <c r="K322" s="252">
        <v>0</v>
      </c>
      <c r="L322" s="252">
        <v>0</v>
      </c>
      <c r="M322" s="252">
        <v>900.03</v>
      </c>
      <c r="N322" s="323">
        <v>0</v>
      </c>
      <c r="O322" s="323"/>
      <c r="P322" s="252">
        <v>0</v>
      </c>
      <c r="Q322" s="252">
        <v>0</v>
      </c>
      <c r="R322" s="240" t="s">
        <v>235</v>
      </c>
      <c r="V322" s="248">
        <f t="shared" si="20"/>
        <v>0</v>
      </c>
      <c r="W322" s="248">
        <f t="shared" si="17"/>
        <v>0</v>
      </c>
      <c r="X322" s="248">
        <f t="shared" si="18"/>
        <v>0</v>
      </c>
      <c r="Y322" s="248">
        <f t="shared" si="19"/>
        <v>0</v>
      </c>
    </row>
    <row r="323" spans="1:25" ht="15" customHeight="1" x14ac:dyDescent="0.25">
      <c r="A323" s="250"/>
      <c r="B323" s="251"/>
      <c r="C323" s="322" t="s">
        <v>1288</v>
      </c>
      <c r="D323" s="322"/>
      <c r="E323" s="322"/>
      <c r="H323" s="252">
        <v>107240.69</v>
      </c>
      <c r="I323" s="252">
        <v>0</v>
      </c>
      <c r="J323" s="252">
        <v>-107240.69</v>
      </c>
      <c r="K323" s="252">
        <v>0</v>
      </c>
      <c r="L323" s="252">
        <v>0</v>
      </c>
      <c r="M323" s="252">
        <v>-107240.69</v>
      </c>
      <c r="N323" s="323">
        <v>0</v>
      </c>
      <c r="O323" s="323"/>
      <c r="P323" s="252">
        <v>0</v>
      </c>
      <c r="Q323" s="252">
        <v>0</v>
      </c>
      <c r="R323" s="240" t="s">
        <v>235</v>
      </c>
      <c r="V323" s="248">
        <f t="shared" si="20"/>
        <v>0</v>
      </c>
      <c r="W323" s="248">
        <f t="shared" si="17"/>
        <v>0</v>
      </c>
      <c r="X323" s="248">
        <f t="shared" si="18"/>
        <v>0</v>
      </c>
      <c r="Y323" s="248">
        <f t="shared" si="19"/>
        <v>0</v>
      </c>
    </row>
    <row r="324" spans="1:25" ht="15" customHeight="1" x14ac:dyDescent="0.25">
      <c r="A324" s="250"/>
      <c r="B324" s="251"/>
      <c r="C324" s="322" t="s">
        <v>1286</v>
      </c>
      <c r="D324" s="322"/>
      <c r="E324" s="322"/>
      <c r="H324" s="252">
        <v>28510.7</v>
      </c>
      <c r="I324" s="252">
        <v>0</v>
      </c>
      <c r="J324" s="252">
        <v>-28510.7</v>
      </c>
      <c r="K324" s="252">
        <v>0</v>
      </c>
      <c r="L324" s="252">
        <v>0</v>
      </c>
      <c r="M324" s="252">
        <v>-28510.7</v>
      </c>
      <c r="N324" s="323">
        <v>0</v>
      </c>
      <c r="O324" s="323"/>
      <c r="P324" s="252">
        <v>0</v>
      </c>
      <c r="Q324" s="252">
        <v>0</v>
      </c>
      <c r="R324" s="240" t="s">
        <v>235</v>
      </c>
      <c r="V324" s="248">
        <f t="shared" si="20"/>
        <v>0</v>
      </c>
      <c r="W324" s="248">
        <f t="shared" si="17"/>
        <v>0</v>
      </c>
      <c r="X324" s="248">
        <f t="shared" si="18"/>
        <v>0</v>
      </c>
      <c r="Y324" s="248">
        <f t="shared" si="19"/>
        <v>0</v>
      </c>
    </row>
    <row r="325" spans="1:25" ht="15" customHeight="1" x14ac:dyDescent="0.25">
      <c r="A325" s="250"/>
      <c r="B325" s="251"/>
      <c r="C325" s="322" t="s">
        <v>1055</v>
      </c>
      <c r="D325" s="322"/>
      <c r="E325" s="322"/>
      <c r="H325" s="252">
        <v>-1277.97</v>
      </c>
      <c r="I325" s="252">
        <v>0</v>
      </c>
      <c r="J325" s="252">
        <v>1277.97</v>
      </c>
      <c r="K325" s="252">
        <v>0</v>
      </c>
      <c r="L325" s="252">
        <v>0</v>
      </c>
      <c r="M325" s="252">
        <v>1277.97</v>
      </c>
      <c r="N325" s="323">
        <v>0</v>
      </c>
      <c r="O325" s="323"/>
      <c r="P325" s="252">
        <v>0</v>
      </c>
      <c r="Q325" s="252">
        <v>0</v>
      </c>
      <c r="R325" s="240" t="s">
        <v>235</v>
      </c>
      <c r="V325" s="248">
        <f t="shared" si="20"/>
        <v>0</v>
      </c>
      <c r="W325" s="248">
        <f t="shared" si="17"/>
        <v>0</v>
      </c>
      <c r="X325" s="248">
        <f t="shared" si="18"/>
        <v>0</v>
      </c>
      <c r="Y325" s="248">
        <f t="shared" si="19"/>
        <v>0</v>
      </c>
    </row>
    <row r="326" spans="1:25" ht="15" customHeight="1" x14ac:dyDescent="0.25">
      <c r="A326" s="250"/>
      <c r="B326" s="251"/>
      <c r="C326" s="322" t="s">
        <v>503</v>
      </c>
      <c r="D326" s="322"/>
      <c r="E326" s="322"/>
      <c r="H326" s="252">
        <v>188981.44</v>
      </c>
      <c r="I326" s="252">
        <v>0</v>
      </c>
      <c r="J326" s="252">
        <v>-188981.44</v>
      </c>
      <c r="K326" s="252">
        <v>0</v>
      </c>
      <c r="L326" s="252">
        <v>0</v>
      </c>
      <c r="M326" s="252">
        <v>-188981.44</v>
      </c>
      <c r="N326" s="323">
        <v>0</v>
      </c>
      <c r="O326" s="323"/>
      <c r="P326" s="252">
        <v>0</v>
      </c>
      <c r="Q326" s="252">
        <v>0</v>
      </c>
      <c r="R326" s="240" t="s">
        <v>235</v>
      </c>
      <c r="V326" s="248">
        <f t="shared" si="20"/>
        <v>0</v>
      </c>
      <c r="W326" s="248">
        <f t="shared" si="17"/>
        <v>0</v>
      </c>
      <c r="X326" s="248">
        <f t="shared" si="18"/>
        <v>0</v>
      </c>
      <c r="Y326" s="248">
        <f t="shared" si="19"/>
        <v>0</v>
      </c>
    </row>
    <row r="327" spans="1:25" ht="15" customHeight="1" x14ac:dyDescent="0.25">
      <c r="A327" s="250"/>
      <c r="B327" s="251"/>
      <c r="C327" s="322" t="s">
        <v>1283</v>
      </c>
      <c r="D327" s="322"/>
      <c r="E327" s="322"/>
      <c r="H327" s="252">
        <v>89088.34</v>
      </c>
      <c r="I327" s="252">
        <v>0</v>
      </c>
      <c r="J327" s="252">
        <v>-89088.34</v>
      </c>
      <c r="K327" s="252">
        <v>0</v>
      </c>
      <c r="L327" s="252">
        <v>0</v>
      </c>
      <c r="M327" s="252">
        <v>-89088.34</v>
      </c>
      <c r="N327" s="323">
        <v>0</v>
      </c>
      <c r="O327" s="323"/>
      <c r="P327" s="252">
        <v>0</v>
      </c>
      <c r="Q327" s="252">
        <v>0</v>
      </c>
      <c r="R327" s="240" t="s">
        <v>235</v>
      </c>
      <c r="V327" s="248">
        <f t="shared" si="20"/>
        <v>0</v>
      </c>
      <c r="W327" s="248">
        <f t="shared" si="17"/>
        <v>0</v>
      </c>
      <c r="X327" s="248">
        <f t="shared" si="18"/>
        <v>0</v>
      </c>
      <c r="Y327" s="248">
        <f t="shared" si="19"/>
        <v>0</v>
      </c>
    </row>
    <row r="328" spans="1:25" ht="15" customHeight="1" x14ac:dyDescent="0.25">
      <c r="A328" s="253"/>
      <c r="B328" s="254"/>
      <c r="C328" s="324" t="s">
        <v>1056</v>
      </c>
      <c r="D328" s="324"/>
      <c r="E328" s="324"/>
      <c r="F328" s="255"/>
      <c r="G328" s="255"/>
      <c r="H328" s="256">
        <v>-17746.39</v>
      </c>
      <c r="I328" s="256">
        <v>0</v>
      </c>
      <c r="J328" s="256">
        <v>17746.39</v>
      </c>
      <c r="K328" s="256">
        <v>0</v>
      </c>
      <c r="L328" s="256">
        <v>0</v>
      </c>
      <c r="M328" s="256">
        <v>17746.39</v>
      </c>
      <c r="N328" s="325">
        <v>0</v>
      </c>
      <c r="O328" s="325"/>
      <c r="P328" s="256">
        <v>0</v>
      </c>
      <c r="Q328" s="256">
        <v>0</v>
      </c>
      <c r="R328" s="240" t="s">
        <v>235</v>
      </c>
      <c r="V328" s="248">
        <f t="shared" si="20"/>
        <v>0</v>
      </c>
      <c r="W328" s="248">
        <f t="shared" si="17"/>
        <v>0</v>
      </c>
      <c r="X328" s="248">
        <f t="shared" si="18"/>
        <v>0</v>
      </c>
      <c r="Y328" s="248">
        <f t="shared" si="19"/>
        <v>0</v>
      </c>
    </row>
    <row r="329" spans="1:25" ht="15" customHeight="1" x14ac:dyDescent="0.25">
      <c r="A329" s="245" t="s">
        <v>1345</v>
      </c>
      <c r="B329" s="246" t="str">
        <f>C329</f>
        <v>г.Одинцово, Белорусская, 13</v>
      </c>
      <c r="C329" s="329" t="s">
        <v>236</v>
      </c>
      <c r="D329" s="329"/>
      <c r="E329" s="329"/>
      <c r="F329" s="246" t="s">
        <v>1346</v>
      </c>
      <c r="G329" s="246" t="s">
        <v>1347</v>
      </c>
      <c r="H329" s="247">
        <v>3550530.11</v>
      </c>
      <c r="I329" s="247">
        <v>0</v>
      </c>
      <c r="J329" s="247">
        <v>-3550530.11</v>
      </c>
      <c r="K329" s="247">
        <v>0</v>
      </c>
      <c r="L329" s="247">
        <v>0</v>
      </c>
      <c r="M329" s="247">
        <v>-3550530.11</v>
      </c>
      <c r="N329" s="330">
        <v>0</v>
      </c>
      <c r="O329" s="330"/>
      <c r="P329" s="247">
        <v>0</v>
      </c>
      <c r="Q329" s="247">
        <v>0</v>
      </c>
      <c r="R329" s="240" t="s">
        <v>236</v>
      </c>
      <c r="V329" s="248">
        <f t="shared" si="20"/>
        <v>0</v>
      </c>
      <c r="W329" s="248">
        <f t="shared" si="17"/>
        <v>0</v>
      </c>
      <c r="X329" s="248">
        <f t="shared" si="18"/>
        <v>0</v>
      </c>
      <c r="Y329" s="248">
        <f t="shared" si="19"/>
        <v>0</v>
      </c>
    </row>
    <row r="330" spans="1:25" ht="15" customHeight="1" x14ac:dyDescent="0.25">
      <c r="A330" s="250"/>
      <c r="B330" s="251"/>
      <c r="C330" s="322" t="s">
        <v>1296</v>
      </c>
      <c r="D330" s="322"/>
      <c r="E330" s="322"/>
      <c r="H330" s="252">
        <v>932904.9</v>
      </c>
      <c r="I330" s="252">
        <v>0</v>
      </c>
      <c r="J330" s="252">
        <v>-932904.9</v>
      </c>
      <c r="K330" s="252">
        <v>0</v>
      </c>
      <c r="L330" s="252">
        <v>0</v>
      </c>
      <c r="M330" s="252">
        <v>-932904.9</v>
      </c>
      <c r="N330" s="323">
        <v>0</v>
      </c>
      <c r="O330" s="323"/>
      <c r="P330" s="252">
        <v>0</v>
      </c>
      <c r="Q330" s="252">
        <v>0</v>
      </c>
      <c r="R330" s="240" t="s">
        <v>236</v>
      </c>
      <c r="V330" s="248">
        <f t="shared" si="20"/>
        <v>0</v>
      </c>
      <c r="W330" s="248">
        <f t="shared" ref="W330:W393" si="21">IF(W$8=$C330,SUM($P330-$Q330),0)/3</f>
        <v>0</v>
      </c>
      <c r="X330" s="248">
        <f t="shared" ref="X330:X393" si="22">IF(X$8=$C330,SUM($P330-$Q330),0)</f>
        <v>0</v>
      </c>
      <c r="Y330" s="248">
        <f t="shared" ref="Y330:Y393" si="23">SUM(V330:X330)</f>
        <v>0</v>
      </c>
    </row>
    <row r="331" spans="1:25" ht="15" customHeight="1" x14ac:dyDescent="0.25">
      <c r="A331" s="250"/>
      <c r="B331" s="251"/>
      <c r="C331" s="322" t="s">
        <v>1052</v>
      </c>
      <c r="D331" s="322"/>
      <c r="E331" s="322"/>
      <c r="H331" s="252">
        <v>1448437.88</v>
      </c>
      <c r="I331" s="252">
        <v>0</v>
      </c>
      <c r="J331" s="252">
        <v>-1448437.88</v>
      </c>
      <c r="K331" s="252">
        <v>0</v>
      </c>
      <c r="L331" s="252">
        <v>0</v>
      </c>
      <c r="M331" s="252">
        <v>-1448437.88</v>
      </c>
      <c r="N331" s="323">
        <v>0</v>
      </c>
      <c r="O331" s="323"/>
      <c r="P331" s="252">
        <v>0</v>
      </c>
      <c r="Q331" s="252">
        <v>0</v>
      </c>
      <c r="R331" s="240" t="s">
        <v>236</v>
      </c>
      <c r="V331" s="248">
        <f t="shared" si="20"/>
        <v>0</v>
      </c>
      <c r="W331" s="248">
        <f t="shared" si="21"/>
        <v>0</v>
      </c>
      <c r="X331" s="248">
        <f t="shared" si="22"/>
        <v>0</v>
      </c>
      <c r="Y331" s="248">
        <f t="shared" si="23"/>
        <v>0</v>
      </c>
    </row>
    <row r="332" spans="1:25" ht="15" customHeight="1" x14ac:dyDescent="0.25">
      <c r="A332" s="250"/>
      <c r="B332" s="251"/>
      <c r="C332" s="322" t="s">
        <v>399</v>
      </c>
      <c r="D332" s="322"/>
      <c r="E332" s="322"/>
      <c r="H332" s="252">
        <v>113803.6</v>
      </c>
      <c r="I332" s="252">
        <v>0</v>
      </c>
      <c r="J332" s="252">
        <v>-113803.6</v>
      </c>
      <c r="K332" s="252">
        <v>0</v>
      </c>
      <c r="L332" s="252">
        <v>0</v>
      </c>
      <c r="M332" s="252">
        <v>-113803.6</v>
      </c>
      <c r="N332" s="323">
        <v>0</v>
      </c>
      <c r="O332" s="323"/>
      <c r="P332" s="252">
        <v>0</v>
      </c>
      <c r="Q332" s="252">
        <v>0</v>
      </c>
      <c r="R332" s="240" t="s">
        <v>236</v>
      </c>
      <c r="V332" s="248">
        <f t="shared" si="20"/>
        <v>0</v>
      </c>
      <c r="W332" s="248">
        <f t="shared" si="21"/>
        <v>0</v>
      </c>
      <c r="X332" s="248">
        <f t="shared" si="22"/>
        <v>0</v>
      </c>
      <c r="Y332" s="248">
        <f t="shared" si="23"/>
        <v>0</v>
      </c>
    </row>
    <row r="333" spans="1:25" ht="15" customHeight="1" x14ac:dyDescent="0.25">
      <c r="A333" s="250"/>
      <c r="B333" s="251"/>
      <c r="C333" s="322" t="s">
        <v>1288</v>
      </c>
      <c r="D333" s="322"/>
      <c r="E333" s="322"/>
      <c r="H333" s="252">
        <v>492422.65</v>
      </c>
      <c r="I333" s="252">
        <v>0</v>
      </c>
      <c r="J333" s="252">
        <v>-492422.65</v>
      </c>
      <c r="K333" s="252">
        <v>0</v>
      </c>
      <c r="L333" s="252">
        <v>0</v>
      </c>
      <c r="M333" s="252">
        <v>-492422.65</v>
      </c>
      <c r="N333" s="323">
        <v>0</v>
      </c>
      <c r="O333" s="323"/>
      <c r="P333" s="252">
        <v>0</v>
      </c>
      <c r="Q333" s="252">
        <v>0</v>
      </c>
      <c r="R333" s="240" t="s">
        <v>236</v>
      </c>
      <c r="V333" s="248">
        <f t="shared" si="20"/>
        <v>0</v>
      </c>
      <c r="W333" s="248">
        <f t="shared" si="21"/>
        <v>0</v>
      </c>
      <c r="X333" s="248">
        <f t="shared" si="22"/>
        <v>0</v>
      </c>
      <c r="Y333" s="248">
        <f t="shared" si="23"/>
        <v>0</v>
      </c>
    </row>
    <row r="334" spans="1:25" ht="15" customHeight="1" x14ac:dyDescent="0.25">
      <c r="A334" s="250"/>
      <c r="B334" s="251"/>
      <c r="C334" s="322" t="s">
        <v>1058</v>
      </c>
      <c r="D334" s="322"/>
      <c r="E334" s="322"/>
      <c r="H334" s="252">
        <v>128711.78</v>
      </c>
      <c r="I334" s="252">
        <v>0</v>
      </c>
      <c r="J334" s="252">
        <v>-128711.78</v>
      </c>
      <c r="K334" s="252">
        <v>0</v>
      </c>
      <c r="L334" s="252">
        <v>0</v>
      </c>
      <c r="M334" s="252">
        <v>-128711.78</v>
      </c>
      <c r="N334" s="323">
        <v>0</v>
      </c>
      <c r="O334" s="323"/>
      <c r="P334" s="252">
        <v>0</v>
      </c>
      <c r="Q334" s="252">
        <v>0</v>
      </c>
      <c r="R334" s="240" t="s">
        <v>236</v>
      </c>
      <c r="V334" s="248">
        <f t="shared" si="20"/>
        <v>0</v>
      </c>
      <c r="W334" s="248">
        <f t="shared" si="21"/>
        <v>0</v>
      </c>
      <c r="X334" s="248">
        <f t="shared" si="22"/>
        <v>0</v>
      </c>
      <c r="Y334" s="248">
        <f t="shared" si="23"/>
        <v>0</v>
      </c>
    </row>
    <row r="335" spans="1:25" ht="15" customHeight="1" x14ac:dyDescent="0.25">
      <c r="A335" s="250"/>
      <c r="B335" s="251"/>
      <c r="C335" s="322" t="s">
        <v>1054</v>
      </c>
      <c r="D335" s="322"/>
      <c r="E335" s="322"/>
      <c r="H335" s="252">
        <v>968.82</v>
      </c>
      <c r="I335" s="252">
        <v>0</v>
      </c>
      <c r="J335" s="252">
        <v>-968.82</v>
      </c>
      <c r="K335" s="252">
        <v>0</v>
      </c>
      <c r="L335" s="252">
        <v>0</v>
      </c>
      <c r="M335" s="252">
        <v>-968.82</v>
      </c>
      <c r="N335" s="323">
        <v>0</v>
      </c>
      <c r="O335" s="323"/>
      <c r="P335" s="252">
        <v>0</v>
      </c>
      <c r="Q335" s="252">
        <v>0</v>
      </c>
      <c r="R335" s="240" t="s">
        <v>236</v>
      </c>
      <c r="V335" s="248">
        <f t="shared" si="20"/>
        <v>0</v>
      </c>
      <c r="W335" s="248">
        <f t="shared" si="21"/>
        <v>0</v>
      </c>
      <c r="X335" s="248">
        <f t="shared" si="22"/>
        <v>0</v>
      </c>
      <c r="Y335" s="248">
        <f t="shared" si="23"/>
        <v>0</v>
      </c>
    </row>
    <row r="336" spans="1:25" ht="15" customHeight="1" x14ac:dyDescent="0.25">
      <c r="A336" s="250"/>
      <c r="B336" s="251"/>
      <c r="C336" s="322" t="s">
        <v>1055</v>
      </c>
      <c r="D336" s="322"/>
      <c r="E336" s="322"/>
      <c r="H336" s="252">
        <v>634.24</v>
      </c>
      <c r="I336" s="252">
        <v>0</v>
      </c>
      <c r="J336" s="252">
        <v>-634.24</v>
      </c>
      <c r="K336" s="252">
        <v>0</v>
      </c>
      <c r="L336" s="252">
        <v>0</v>
      </c>
      <c r="M336" s="252">
        <v>-634.24</v>
      </c>
      <c r="N336" s="323">
        <v>0</v>
      </c>
      <c r="O336" s="323"/>
      <c r="P336" s="252">
        <v>0</v>
      </c>
      <c r="Q336" s="252">
        <v>0</v>
      </c>
      <c r="R336" s="240" t="s">
        <v>236</v>
      </c>
      <c r="V336" s="248">
        <f t="shared" ref="V336:V399" si="24">IF(V$8=$C336,SUM($P336-$Q336),0)</f>
        <v>0</v>
      </c>
      <c r="W336" s="248">
        <f t="shared" si="21"/>
        <v>0</v>
      </c>
      <c r="X336" s="248">
        <f t="shared" si="22"/>
        <v>0</v>
      </c>
      <c r="Y336" s="248">
        <f t="shared" si="23"/>
        <v>0</v>
      </c>
    </row>
    <row r="337" spans="1:25" ht="15" customHeight="1" x14ac:dyDescent="0.25">
      <c r="A337" s="250"/>
      <c r="B337" s="251"/>
      <c r="C337" s="322" t="s">
        <v>1057</v>
      </c>
      <c r="D337" s="322"/>
      <c r="E337" s="322"/>
      <c r="H337" s="252">
        <v>-307.10000000000002</v>
      </c>
      <c r="I337" s="252">
        <v>0</v>
      </c>
      <c r="J337" s="252">
        <v>307.10000000000002</v>
      </c>
      <c r="K337" s="252">
        <v>0</v>
      </c>
      <c r="L337" s="252">
        <v>0</v>
      </c>
      <c r="M337" s="252">
        <v>307.10000000000002</v>
      </c>
      <c r="N337" s="323">
        <v>0</v>
      </c>
      <c r="O337" s="323"/>
      <c r="P337" s="252">
        <v>0</v>
      </c>
      <c r="Q337" s="252">
        <v>0</v>
      </c>
      <c r="R337" s="240" t="s">
        <v>236</v>
      </c>
      <c r="V337" s="248">
        <f t="shared" si="24"/>
        <v>0</v>
      </c>
      <c r="W337" s="248">
        <f t="shared" si="21"/>
        <v>0</v>
      </c>
      <c r="X337" s="248">
        <f t="shared" si="22"/>
        <v>0</v>
      </c>
      <c r="Y337" s="248">
        <f t="shared" si="23"/>
        <v>0</v>
      </c>
    </row>
    <row r="338" spans="1:25" ht="15" customHeight="1" x14ac:dyDescent="0.25">
      <c r="A338" s="250"/>
      <c r="B338" s="251"/>
      <c r="C338" s="322" t="s">
        <v>392</v>
      </c>
      <c r="D338" s="322"/>
      <c r="E338" s="322"/>
      <c r="H338" s="252">
        <v>208600.55</v>
      </c>
      <c r="I338" s="252">
        <v>0</v>
      </c>
      <c r="J338" s="252">
        <v>-208600.55</v>
      </c>
      <c r="K338" s="252">
        <v>0</v>
      </c>
      <c r="L338" s="252">
        <v>0</v>
      </c>
      <c r="M338" s="252">
        <v>-208600.55</v>
      </c>
      <c r="N338" s="323">
        <v>0</v>
      </c>
      <c r="O338" s="323"/>
      <c r="P338" s="252">
        <v>0</v>
      </c>
      <c r="Q338" s="252">
        <v>0</v>
      </c>
      <c r="R338" s="240" t="s">
        <v>236</v>
      </c>
      <c r="V338" s="248">
        <f t="shared" si="24"/>
        <v>0</v>
      </c>
      <c r="W338" s="248">
        <f t="shared" si="21"/>
        <v>0</v>
      </c>
      <c r="X338" s="248">
        <f t="shared" si="22"/>
        <v>0</v>
      </c>
      <c r="Y338" s="248">
        <f t="shared" si="23"/>
        <v>0</v>
      </c>
    </row>
    <row r="339" spans="1:25" ht="15" customHeight="1" x14ac:dyDescent="0.25">
      <c r="A339" s="250"/>
      <c r="B339" s="251"/>
      <c r="C339" s="322" t="s">
        <v>1283</v>
      </c>
      <c r="D339" s="322"/>
      <c r="E339" s="322"/>
      <c r="H339" s="252">
        <v>135125.43</v>
      </c>
      <c r="I339" s="252">
        <v>0</v>
      </c>
      <c r="J339" s="252">
        <v>-135125.43</v>
      </c>
      <c r="K339" s="252">
        <v>0</v>
      </c>
      <c r="L339" s="252">
        <v>0</v>
      </c>
      <c r="M339" s="252">
        <v>-135125.43</v>
      </c>
      <c r="N339" s="323">
        <v>0</v>
      </c>
      <c r="O339" s="323"/>
      <c r="P339" s="252">
        <v>0</v>
      </c>
      <c r="Q339" s="252">
        <v>0</v>
      </c>
      <c r="R339" s="240" t="s">
        <v>236</v>
      </c>
      <c r="V339" s="248">
        <f t="shared" si="24"/>
        <v>0</v>
      </c>
      <c r="W339" s="248">
        <f t="shared" si="21"/>
        <v>0</v>
      </c>
      <c r="X339" s="248">
        <f t="shared" si="22"/>
        <v>0</v>
      </c>
      <c r="Y339" s="248">
        <f t="shared" si="23"/>
        <v>0</v>
      </c>
    </row>
    <row r="340" spans="1:25" ht="15" customHeight="1" x14ac:dyDescent="0.25">
      <c r="A340" s="250"/>
      <c r="B340" s="251"/>
      <c r="C340" s="322" t="s">
        <v>1056</v>
      </c>
      <c r="D340" s="322"/>
      <c r="E340" s="322"/>
      <c r="H340" s="252">
        <v>1900.07</v>
      </c>
      <c r="I340" s="252">
        <v>0</v>
      </c>
      <c r="J340" s="252">
        <v>-1900.07</v>
      </c>
      <c r="K340" s="252">
        <v>0</v>
      </c>
      <c r="L340" s="252">
        <v>0</v>
      </c>
      <c r="M340" s="252">
        <v>-1900.07</v>
      </c>
      <c r="N340" s="323">
        <v>0</v>
      </c>
      <c r="O340" s="323"/>
      <c r="P340" s="252">
        <v>0</v>
      </c>
      <c r="Q340" s="252">
        <v>0</v>
      </c>
      <c r="R340" s="240" t="s">
        <v>236</v>
      </c>
      <c r="V340" s="248">
        <f t="shared" si="24"/>
        <v>0</v>
      </c>
      <c r="W340" s="248">
        <f t="shared" si="21"/>
        <v>0</v>
      </c>
      <c r="X340" s="248">
        <f t="shared" si="22"/>
        <v>0</v>
      </c>
      <c r="Y340" s="248">
        <f t="shared" si="23"/>
        <v>0</v>
      </c>
    </row>
    <row r="341" spans="1:25" ht="15" customHeight="1" x14ac:dyDescent="0.25">
      <c r="A341" s="253"/>
      <c r="B341" s="254"/>
      <c r="C341" s="324" t="s">
        <v>1286</v>
      </c>
      <c r="D341" s="324"/>
      <c r="E341" s="324"/>
      <c r="F341" s="255"/>
      <c r="G341" s="255"/>
      <c r="H341" s="256">
        <v>87327.29</v>
      </c>
      <c r="I341" s="256">
        <v>0</v>
      </c>
      <c r="J341" s="256">
        <v>-87327.29</v>
      </c>
      <c r="K341" s="256">
        <v>0</v>
      </c>
      <c r="L341" s="256">
        <v>0</v>
      </c>
      <c r="M341" s="256">
        <v>-87327.29</v>
      </c>
      <c r="N341" s="325">
        <v>0</v>
      </c>
      <c r="O341" s="325"/>
      <c r="P341" s="256">
        <v>0</v>
      </c>
      <c r="Q341" s="256">
        <v>0</v>
      </c>
      <c r="R341" s="240" t="s">
        <v>236</v>
      </c>
      <c r="V341" s="248">
        <f t="shared" si="24"/>
        <v>0</v>
      </c>
      <c r="W341" s="248">
        <f t="shared" si="21"/>
        <v>0</v>
      </c>
      <c r="X341" s="248">
        <f t="shared" si="22"/>
        <v>0</v>
      </c>
      <c r="Y341" s="248">
        <f t="shared" si="23"/>
        <v>0</v>
      </c>
    </row>
    <row r="342" spans="1:25" ht="15" customHeight="1" x14ac:dyDescent="0.25">
      <c r="A342" s="245" t="s">
        <v>476</v>
      </c>
      <c r="B342" s="246" t="str">
        <f>C342</f>
        <v>г.Одинцово, Белорусская, 3</v>
      </c>
      <c r="C342" s="329" t="s">
        <v>237</v>
      </c>
      <c r="D342" s="329"/>
      <c r="E342" s="329"/>
      <c r="F342" s="246" t="s">
        <v>1348</v>
      </c>
      <c r="G342" s="246" t="s">
        <v>1349</v>
      </c>
      <c r="H342" s="247">
        <v>5078989.74</v>
      </c>
      <c r="I342" s="247">
        <v>0</v>
      </c>
      <c r="J342" s="247">
        <v>-5078989.74</v>
      </c>
      <c r="K342" s="247">
        <v>0</v>
      </c>
      <c r="L342" s="247">
        <v>0</v>
      </c>
      <c r="M342" s="247">
        <v>-5078989.74</v>
      </c>
      <c r="N342" s="330">
        <v>0</v>
      </c>
      <c r="O342" s="330"/>
      <c r="P342" s="247">
        <v>0</v>
      </c>
      <c r="Q342" s="247">
        <v>0</v>
      </c>
      <c r="R342" s="240" t="s">
        <v>237</v>
      </c>
      <c r="V342" s="248">
        <f t="shared" si="24"/>
        <v>0</v>
      </c>
      <c r="W342" s="248">
        <f t="shared" si="21"/>
        <v>0</v>
      </c>
      <c r="X342" s="248">
        <f t="shared" si="22"/>
        <v>0</v>
      </c>
      <c r="Y342" s="248">
        <f t="shared" si="23"/>
        <v>0</v>
      </c>
    </row>
    <row r="343" spans="1:25" ht="15" customHeight="1" x14ac:dyDescent="0.25">
      <c r="A343" s="250"/>
      <c r="B343" s="251"/>
      <c r="C343" s="322" t="s">
        <v>1058</v>
      </c>
      <c r="D343" s="322"/>
      <c r="E343" s="322"/>
      <c r="H343" s="252">
        <v>60401.03</v>
      </c>
      <c r="I343" s="252">
        <v>0</v>
      </c>
      <c r="J343" s="252">
        <v>-60401.03</v>
      </c>
      <c r="K343" s="252">
        <v>0</v>
      </c>
      <c r="L343" s="252">
        <v>0</v>
      </c>
      <c r="M343" s="252">
        <v>-60401.03</v>
      </c>
      <c r="N343" s="323">
        <v>0</v>
      </c>
      <c r="O343" s="323"/>
      <c r="P343" s="252">
        <v>0</v>
      </c>
      <c r="Q343" s="252">
        <v>0</v>
      </c>
      <c r="R343" s="240" t="s">
        <v>237</v>
      </c>
      <c r="V343" s="248">
        <f t="shared" si="24"/>
        <v>0</v>
      </c>
      <c r="W343" s="248">
        <f t="shared" si="21"/>
        <v>0</v>
      </c>
      <c r="X343" s="248">
        <f t="shared" si="22"/>
        <v>0</v>
      </c>
      <c r="Y343" s="248">
        <f t="shared" si="23"/>
        <v>0</v>
      </c>
    </row>
    <row r="344" spans="1:25" ht="15" customHeight="1" x14ac:dyDescent="0.25">
      <c r="A344" s="250"/>
      <c r="B344" s="251"/>
      <c r="C344" s="322" t="s">
        <v>1283</v>
      </c>
      <c r="D344" s="322"/>
      <c r="E344" s="322"/>
      <c r="H344" s="252">
        <v>174997.93</v>
      </c>
      <c r="I344" s="252">
        <v>0</v>
      </c>
      <c r="J344" s="252">
        <v>-174997.93</v>
      </c>
      <c r="K344" s="252">
        <v>0</v>
      </c>
      <c r="L344" s="252">
        <v>0</v>
      </c>
      <c r="M344" s="252">
        <v>-174997.93</v>
      </c>
      <c r="N344" s="323">
        <v>0</v>
      </c>
      <c r="O344" s="323"/>
      <c r="P344" s="252">
        <v>0</v>
      </c>
      <c r="Q344" s="252">
        <v>0</v>
      </c>
      <c r="R344" s="240" t="s">
        <v>237</v>
      </c>
      <c r="V344" s="248">
        <f t="shared" si="24"/>
        <v>0</v>
      </c>
      <c r="W344" s="248">
        <f t="shared" si="21"/>
        <v>0</v>
      </c>
      <c r="X344" s="248">
        <f t="shared" si="22"/>
        <v>0</v>
      </c>
      <c r="Y344" s="248">
        <f t="shared" si="23"/>
        <v>0</v>
      </c>
    </row>
    <row r="345" spans="1:25" ht="15" customHeight="1" x14ac:dyDescent="0.25">
      <c r="A345" s="250"/>
      <c r="B345" s="251"/>
      <c r="C345" s="322" t="s">
        <v>1056</v>
      </c>
      <c r="D345" s="322"/>
      <c r="E345" s="322"/>
      <c r="H345" s="252">
        <v>-2471.98</v>
      </c>
      <c r="I345" s="252">
        <v>0</v>
      </c>
      <c r="J345" s="252">
        <v>2471.98</v>
      </c>
      <c r="K345" s="252">
        <v>0</v>
      </c>
      <c r="L345" s="252">
        <v>0</v>
      </c>
      <c r="M345" s="252">
        <v>2471.98</v>
      </c>
      <c r="N345" s="323">
        <v>0</v>
      </c>
      <c r="O345" s="323"/>
      <c r="P345" s="252">
        <v>0</v>
      </c>
      <c r="Q345" s="252">
        <v>0</v>
      </c>
      <c r="R345" s="240" t="s">
        <v>237</v>
      </c>
      <c r="V345" s="248">
        <f t="shared" si="24"/>
        <v>0</v>
      </c>
      <c r="W345" s="248">
        <f t="shared" si="21"/>
        <v>0</v>
      </c>
      <c r="X345" s="248">
        <f t="shared" si="22"/>
        <v>0</v>
      </c>
      <c r="Y345" s="248">
        <f t="shared" si="23"/>
        <v>0</v>
      </c>
    </row>
    <row r="346" spans="1:25" ht="15" customHeight="1" x14ac:dyDescent="0.25">
      <c r="A346" s="250"/>
      <c r="B346" s="251"/>
      <c r="C346" s="322" t="s">
        <v>1296</v>
      </c>
      <c r="D346" s="322"/>
      <c r="E346" s="322"/>
      <c r="H346" s="252">
        <v>1491948.19</v>
      </c>
      <c r="I346" s="252">
        <v>0</v>
      </c>
      <c r="J346" s="252">
        <v>-1491948.19</v>
      </c>
      <c r="K346" s="252">
        <v>0</v>
      </c>
      <c r="L346" s="252">
        <v>0</v>
      </c>
      <c r="M346" s="252">
        <v>-1491948.19</v>
      </c>
      <c r="N346" s="323">
        <v>0</v>
      </c>
      <c r="O346" s="323"/>
      <c r="P346" s="252">
        <v>0</v>
      </c>
      <c r="Q346" s="252">
        <v>0</v>
      </c>
      <c r="R346" s="240" t="s">
        <v>237</v>
      </c>
      <c r="V346" s="248">
        <f t="shared" si="24"/>
        <v>0</v>
      </c>
      <c r="W346" s="248">
        <f t="shared" si="21"/>
        <v>0</v>
      </c>
      <c r="X346" s="248">
        <f t="shared" si="22"/>
        <v>0</v>
      </c>
      <c r="Y346" s="248">
        <f t="shared" si="23"/>
        <v>0</v>
      </c>
    </row>
    <row r="347" spans="1:25" ht="15" customHeight="1" x14ac:dyDescent="0.25">
      <c r="A347" s="250"/>
      <c r="B347" s="251"/>
      <c r="C347" s="322" t="s">
        <v>399</v>
      </c>
      <c r="D347" s="322"/>
      <c r="E347" s="322"/>
      <c r="H347" s="252">
        <v>144702.13</v>
      </c>
      <c r="I347" s="252">
        <v>0</v>
      </c>
      <c r="J347" s="252">
        <v>-144702.13</v>
      </c>
      <c r="K347" s="252">
        <v>0</v>
      </c>
      <c r="L347" s="252">
        <v>0</v>
      </c>
      <c r="M347" s="252">
        <v>-144702.13</v>
      </c>
      <c r="N347" s="323">
        <v>0</v>
      </c>
      <c r="O347" s="323"/>
      <c r="P347" s="252">
        <v>0</v>
      </c>
      <c r="Q347" s="252">
        <v>0</v>
      </c>
      <c r="R347" s="240" t="s">
        <v>237</v>
      </c>
      <c r="V347" s="248">
        <f t="shared" si="24"/>
        <v>0</v>
      </c>
      <c r="W347" s="248">
        <f t="shared" si="21"/>
        <v>0</v>
      </c>
      <c r="X347" s="248">
        <f t="shared" si="22"/>
        <v>0</v>
      </c>
      <c r="Y347" s="248">
        <f t="shared" si="23"/>
        <v>0</v>
      </c>
    </row>
    <row r="348" spans="1:25" ht="15" customHeight="1" x14ac:dyDescent="0.25">
      <c r="A348" s="250"/>
      <c r="B348" s="251"/>
      <c r="C348" s="322" t="s">
        <v>1052</v>
      </c>
      <c r="D348" s="322"/>
      <c r="E348" s="322"/>
      <c r="H348" s="252">
        <v>2194296.44</v>
      </c>
      <c r="I348" s="252">
        <v>0</v>
      </c>
      <c r="J348" s="252">
        <v>-2194296.44</v>
      </c>
      <c r="K348" s="252">
        <v>0</v>
      </c>
      <c r="L348" s="252">
        <v>0</v>
      </c>
      <c r="M348" s="252">
        <v>-2194296.44</v>
      </c>
      <c r="N348" s="323">
        <v>0</v>
      </c>
      <c r="O348" s="323"/>
      <c r="P348" s="252">
        <v>0</v>
      </c>
      <c r="Q348" s="252">
        <v>0</v>
      </c>
      <c r="R348" s="240" t="s">
        <v>237</v>
      </c>
      <c r="V348" s="248">
        <f t="shared" si="24"/>
        <v>0</v>
      </c>
      <c r="W348" s="248">
        <f t="shared" si="21"/>
        <v>0</v>
      </c>
      <c r="X348" s="248">
        <f t="shared" si="22"/>
        <v>0</v>
      </c>
      <c r="Y348" s="248">
        <f t="shared" si="23"/>
        <v>0</v>
      </c>
    </row>
    <row r="349" spans="1:25" ht="15" customHeight="1" x14ac:dyDescent="0.25">
      <c r="A349" s="250"/>
      <c r="B349" s="251"/>
      <c r="C349" s="322" t="s">
        <v>1288</v>
      </c>
      <c r="D349" s="322"/>
      <c r="E349" s="322"/>
      <c r="H349" s="252">
        <v>662571.88</v>
      </c>
      <c r="I349" s="252">
        <v>0</v>
      </c>
      <c r="J349" s="252">
        <v>-662571.88</v>
      </c>
      <c r="K349" s="252">
        <v>0</v>
      </c>
      <c r="L349" s="252">
        <v>0</v>
      </c>
      <c r="M349" s="252">
        <v>-662571.88</v>
      </c>
      <c r="N349" s="323">
        <v>0</v>
      </c>
      <c r="O349" s="323"/>
      <c r="P349" s="252">
        <v>0</v>
      </c>
      <c r="Q349" s="252">
        <v>0</v>
      </c>
      <c r="R349" s="240" t="s">
        <v>237</v>
      </c>
      <c r="V349" s="248">
        <f t="shared" si="24"/>
        <v>0</v>
      </c>
      <c r="W349" s="248">
        <f t="shared" si="21"/>
        <v>0</v>
      </c>
      <c r="X349" s="248">
        <f t="shared" si="22"/>
        <v>0</v>
      </c>
      <c r="Y349" s="248">
        <f t="shared" si="23"/>
        <v>0</v>
      </c>
    </row>
    <row r="350" spans="1:25" ht="15" customHeight="1" x14ac:dyDescent="0.25">
      <c r="A350" s="250"/>
      <c r="B350" s="251"/>
      <c r="C350" s="322" t="s">
        <v>392</v>
      </c>
      <c r="D350" s="322"/>
      <c r="E350" s="322"/>
      <c r="H350" s="252">
        <v>269708.12</v>
      </c>
      <c r="I350" s="252">
        <v>0</v>
      </c>
      <c r="J350" s="252">
        <v>-269708.12</v>
      </c>
      <c r="K350" s="252">
        <v>0</v>
      </c>
      <c r="L350" s="252">
        <v>0</v>
      </c>
      <c r="M350" s="252">
        <v>-269708.12</v>
      </c>
      <c r="N350" s="323">
        <v>0</v>
      </c>
      <c r="O350" s="323"/>
      <c r="P350" s="252">
        <v>0</v>
      </c>
      <c r="Q350" s="252">
        <v>0</v>
      </c>
      <c r="R350" s="240" t="s">
        <v>237</v>
      </c>
      <c r="V350" s="248">
        <f t="shared" si="24"/>
        <v>0</v>
      </c>
      <c r="W350" s="248">
        <f t="shared" si="21"/>
        <v>0</v>
      </c>
      <c r="X350" s="248">
        <f t="shared" si="22"/>
        <v>0</v>
      </c>
      <c r="Y350" s="248">
        <f t="shared" si="23"/>
        <v>0</v>
      </c>
    </row>
    <row r="351" spans="1:25" ht="15" customHeight="1" x14ac:dyDescent="0.25">
      <c r="A351" s="250"/>
      <c r="B351" s="251"/>
      <c r="C351" s="322" t="s">
        <v>1054</v>
      </c>
      <c r="D351" s="322"/>
      <c r="E351" s="322"/>
      <c r="H351" s="252">
        <v>-4274.4399999999996</v>
      </c>
      <c r="I351" s="252">
        <v>0</v>
      </c>
      <c r="J351" s="252">
        <v>4274.4399999999996</v>
      </c>
      <c r="K351" s="252">
        <v>0</v>
      </c>
      <c r="L351" s="252">
        <v>0</v>
      </c>
      <c r="M351" s="252">
        <v>4274.4399999999996</v>
      </c>
      <c r="N351" s="323">
        <v>0</v>
      </c>
      <c r="O351" s="323"/>
      <c r="P351" s="252">
        <v>0</v>
      </c>
      <c r="Q351" s="252">
        <v>0</v>
      </c>
      <c r="R351" s="240" t="s">
        <v>237</v>
      </c>
      <c r="V351" s="248">
        <f t="shared" si="24"/>
        <v>0</v>
      </c>
      <c r="W351" s="248">
        <f t="shared" si="21"/>
        <v>0</v>
      </c>
      <c r="X351" s="248">
        <f t="shared" si="22"/>
        <v>0</v>
      </c>
      <c r="Y351" s="248">
        <f t="shared" si="23"/>
        <v>0</v>
      </c>
    </row>
    <row r="352" spans="1:25" ht="15" customHeight="1" x14ac:dyDescent="0.25">
      <c r="A352" s="250"/>
      <c r="B352" s="251"/>
      <c r="C352" s="322" t="s">
        <v>1057</v>
      </c>
      <c r="D352" s="322"/>
      <c r="E352" s="322"/>
      <c r="H352" s="252">
        <v>-3799.09</v>
      </c>
      <c r="I352" s="252">
        <v>0</v>
      </c>
      <c r="J352" s="252">
        <v>3799.09</v>
      </c>
      <c r="K352" s="252">
        <v>0</v>
      </c>
      <c r="L352" s="252">
        <v>0</v>
      </c>
      <c r="M352" s="252">
        <v>3799.09</v>
      </c>
      <c r="N352" s="323">
        <v>0</v>
      </c>
      <c r="O352" s="323"/>
      <c r="P352" s="252">
        <v>0</v>
      </c>
      <c r="Q352" s="252">
        <v>0</v>
      </c>
      <c r="R352" s="240" t="s">
        <v>237</v>
      </c>
      <c r="V352" s="248">
        <f t="shared" si="24"/>
        <v>0</v>
      </c>
      <c r="W352" s="248">
        <f t="shared" si="21"/>
        <v>0</v>
      </c>
      <c r="X352" s="248">
        <f t="shared" si="22"/>
        <v>0</v>
      </c>
      <c r="Y352" s="248">
        <f t="shared" si="23"/>
        <v>0</v>
      </c>
    </row>
    <row r="353" spans="1:25" ht="15" customHeight="1" x14ac:dyDescent="0.25">
      <c r="A353" s="250"/>
      <c r="B353" s="251"/>
      <c r="C353" s="322" t="s">
        <v>1286</v>
      </c>
      <c r="D353" s="322"/>
      <c r="E353" s="322"/>
      <c r="H353" s="252">
        <v>95397.78</v>
      </c>
      <c r="I353" s="252">
        <v>0</v>
      </c>
      <c r="J353" s="252">
        <v>-95397.78</v>
      </c>
      <c r="K353" s="252">
        <v>0</v>
      </c>
      <c r="L353" s="252">
        <v>0</v>
      </c>
      <c r="M353" s="252">
        <v>-95397.78</v>
      </c>
      <c r="N353" s="323">
        <v>0</v>
      </c>
      <c r="O353" s="323"/>
      <c r="P353" s="252">
        <v>0</v>
      </c>
      <c r="Q353" s="252">
        <v>0</v>
      </c>
      <c r="R353" s="240" t="s">
        <v>237</v>
      </c>
      <c r="V353" s="248">
        <f t="shared" si="24"/>
        <v>0</v>
      </c>
      <c r="W353" s="248">
        <f t="shared" si="21"/>
        <v>0</v>
      </c>
      <c r="X353" s="248">
        <f t="shared" si="22"/>
        <v>0</v>
      </c>
      <c r="Y353" s="248">
        <f t="shared" si="23"/>
        <v>0</v>
      </c>
    </row>
    <row r="354" spans="1:25" ht="15" customHeight="1" x14ac:dyDescent="0.25">
      <c r="A354" s="253"/>
      <c r="B354" s="254"/>
      <c r="C354" s="324" t="s">
        <v>1055</v>
      </c>
      <c r="D354" s="324"/>
      <c r="E354" s="324"/>
      <c r="F354" s="255"/>
      <c r="G354" s="255"/>
      <c r="H354" s="256">
        <v>-4488.25</v>
      </c>
      <c r="I354" s="256">
        <v>0</v>
      </c>
      <c r="J354" s="256">
        <v>4488.25</v>
      </c>
      <c r="K354" s="256">
        <v>0</v>
      </c>
      <c r="L354" s="256">
        <v>0</v>
      </c>
      <c r="M354" s="256">
        <v>4488.25</v>
      </c>
      <c r="N354" s="325">
        <v>0</v>
      </c>
      <c r="O354" s="325"/>
      <c r="P354" s="256">
        <v>0</v>
      </c>
      <c r="Q354" s="256">
        <v>0</v>
      </c>
      <c r="R354" s="240" t="s">
        <v>237</v>
      </c>
      <c r="V354" s="248">
        <f t="shared" si="24"/>
        <v>0</v>
      </c>
      <c r="W354" s="248">
        <f t="shared" si="21"/>
        <v>0</v>
      </c>
      <c r="X354" s="248">
        <f t="shared" si="22"/>
        <v>0</v>
      </c>
      <c r="Y354" s="248">
        <f t="shared" si="23"/>
        <v>0</v>
      </c>
    </row>
    <row r="355" spans="1:25" ht="15" customHeight="1" x14ac:dyDescent="0.25">
      <c r="A355" s="245" t="s">
        <v>919</v>
      </c>
      <c r="B355" s="246" t="str">
        <f>C355</f>
        <v>г.Одинцово, Белорусская, 9</v>
      </c>
      <c r="C355" s="329" t="s">
        <v>238</v>
      </c>
      <c r="D355" s="329"/>
      <c r="E355" s="329"/>
      <c r="F355" s="246" t="s">
        <v>1350</v>
      </c>
      <c r="G355" s="246" t="s">
        <v>1351</v>
      </c>
      <c r="H355" s="247">
        <v>838173.23</v>
      </c>
      <c r="I355" s="247">
        <v>0</v>
      </c>
      <c r="J355" s="247">
        <v>-824112.79</v>
      </c>
      <c r="K355" s="247">
        <v>0</v>
      </c>
      <c r="L355" s="247">
        <v>0</v>
      </c>
      <c r="M355" s="247">
        <v>-824112.79</v>
      </c>
      <c r="N355" s="330">
        <v>14060.44</v>
      </c>
      <c r="O355" s="330"/>
      <c r="P355" s="247">
        <v>0</v>
      </c>
      <c r="Q355" s="247">
        <v>0</v>
      </c>
      <c r="R355" s="240" t="s">
        <v>238</v>
      </c>
      <c r="V355" s="248">
        <f t="shared" si="24"/>
        <v>0</v>
      </c>
      <c r="W355" s="248">
        <f t="shared" si="21"/>
        <v>0</v>
      </c>
      <c r="X355" s="248">
        <f t="shared" si="22"/>
        <v>0</v>
      </c>
      <c r="Y355" s="248">
        <f t="shared" si="23"/>
        <v>0</v>
      </c>
    </row>
    <row r="356" spans="1:25" ht="15" customHeight="1" x14ac:dyDescent="0.25">
      <c r="A356" s="250"/>
      <c r="B356" s="251"/>
      <c r="C356" s="322" t="s">
        <v>392</v>
      </c>
      <c r="D356" s="322"/>
      <c r="E356" s="322"/>
      <c r="H356" s="252">
        <v>37985.589999999997</v>
      </c>
      <c r="I356" s="252">
        <v>0</v>
      </c>
      <c r="J356" s="252">
        <v>-37952.6</v>
      </c>
      <c r="K356" s="252">
        <v>0</v>
      </c>
      <c r="L356" s="252">
        <v>0</v>
      </c>
      <c r="M356" s="252">
        <v>-37952.6</v>
      </c>
      <c r="N356" s="323">
        <v>32.99</v>
      </c>
      <c r="O356" s="323"/>
      <c r="P356" s="252">
        <v>0</v>
      </c>
      <c r="Q356" s="252">
        <v>0</v>
      </c>
      <c r="R356" s="240" t="s">
        <v>238</v>
      </c>
      <c r="V356" s="248">
        <f t="shared" si="24"/>
        <v>0</v>
      </c>
      <c r="W356" s="248">
        <f t="shared" si="21"/>
        <v>0</v>
      </c>
      <c r="X356" s="248">
        <f t="shared" si="22"/>
        <v>0</v>
      </c>
      <c r="Y356" s="248">
        <f t="shared" si="23"/>
        <v>0</v>
      </c>
    </row>
    <row r="357" spans="1:25" ht="15" customHeight="1" x14ac:dyDescent="0.25">
      <c r="A357" s="250"/>
      <c r="B357" s="251"/>
      <c r="C357" s="322" t="s">
        <v>1296</v>
      </c>
      <c r="D357" s="322"/>
      <c r="E357" s="322"/>
      <c r="H357" s="252">
        <v>142280.74</v>
      </c>
      <c r="I357" s="252">
        <v>0</v>
      </c>
      <c r="J357" s="252">
        <v>-139388.47</v>
      </c>
      <c r="K357" s="252">
        <v>0</v>
      </c>
      <c r="L357" s="252">
        <v>0</v>
      </c>
      <c r="M357" s="252">
        <v>-139388.47</v>
      </c>
      <c r="N357" s="323">
        <v>2892.27</v>
      </c>
      <c r="O357" s="323"/>
      <c r="P357" s="252">
        <v>0</v>
      </c>
      <c r="Q357" s="252">
        <v>0</v>
      </c>
      <c r="R357" s="240" t="s">
        <v>238</v>
      </c>
      <c r="V357" s="248">
        <f t="shared" si="24"/>
        <v>0</v>
      </c>
      <c r="W357" s="248">
        <f t="shared" si="21"/>
        <v>0</v>
      </c>
      <c r="X357" s="248">
        <f t="shared" si="22"/>
        <v>0</v>
      </c>
      <c r="Y357" s="248">
        <f t="shared" si="23"/>
        <v>0</v>
      </c>
    </row>
    <row r="358" spans="1:25" ht="15" customHeight="1" x14ac:dyDescent="0.25">
      <c r="A358" s="250"/>
      <c r="B358" s="251"/>
      <c r="C358" s="322" t="s">
        <v>503</v>
      </c>
      <c r="D358" s="322"/>
      <c r="E358" s="322"/>
      <c r="H358" s="252">
        <v>65674.81</v>
      </c>
      <c r="I358" s="252">
        <v>0</v>
      </c>
      <c r="J358" s="252">
        <v>-63216.89</v>
      </c>
      <c r="K358" s="252">
        <v>0</v>
      </c>
      <c r="L358" s="252">
        <v>0</v>
      </c>
      <c r="M358" s="252">
        <v>-63216.89</v>
      </c>
      <c r="N358" s="323">
        <v>2457.92</v>
      </c>
      <c r="O358" s="323"/>
      <c r="P358" s="252">
        <v>0</v>
      </c>
      <c r="Q358" s="252">
        <v>0</v>
      </c>
      <c r="R358" s="240" t="s">
        <v>238</v>
      </c>
      <c r="V358" s="248">
        <f t="shared" si="24"/>
        <v>0</v>
      </c>
      <c r="W358" s="248">
        <f t="shared" si="21"/>
        <v>0</v>
      </c>
      <c r="X358" s="248">
        <f t="shared" si="22"/>
        <v>0</v>
      </c>
      <c r="Y358" s="248">
        <f t="shared" si="23"/>
        <v>0</v>
      </c>
    </row>
    <row r="359" spans="1:25" ht="15" customHeight="1" x14ac:dyDescent="0.25">
      <c r="A359" s="250"/>
      <c r="B359" s="251"/>
      <c r="C359" s="322" t="s">
        <v>1052</v>
      </c>
      <c r="D359" s="322"/>
      <c r="E359" s="322"/>
      <c r="H359" s="252">
        <v>448602.98</v>
      </c>
      <c r="I359" s="252">
        <v>0</v>
      </c>
      <c r="J359" s="252">
        <v>-440648.48</v>
      </c>
      <c r="K359" s="252">
        <v>0</v>
      </c>
      <c r="L359" s="252">
        <v>0</v>
      </c>
      <c r="M359" s="252">
        <v>-440648.48</v>
      </c>
      <c r="N359" s="323">
        <v>7954.5</v>
      </c>
      <c r="O359" s="323"/>
      <c r="P359" s="252">
        <v>0</v>
      </c>
      <c r="Q359" s="252">
        <v>0</v>
      </c>
      <c r="R359" s="240" t="s">
        <v>238</v>
      </c>
      <c r="V359" s="248">
        <f t="shared" si="24"/>
        <v>0</v>
      </c>
      <c r="W359" s="248">
        <f t="shared" si="21"/>
        <v>0</v>
      </c>
      <c r="X359" s="248">
        <f t="shared" si="22"/>
        <v>0</v>
      </c>
      <c r="Y359" s="248">
        <f t="shared" si="23"/>
        <v>0</v>
      </c>
    </row>
    <row r="360" spans="1:25" ht="15" customHeight="1" x14ac:dyDescent="0.25">
      <c r="A360" s="250"/>
      <c r="B360" s="251"/>
      <c r="C360" s="322" t="s">
        <v>1054</v>
      </c>
      <c r="D360" s="322"/>
      <c r="E360" s="322"/>
      <c r="H360" s="252">
        <v>-438.5</v>
      </c>
      <c r="I360" s="252">
        <v>0</v>
      </c>
      <c r="J360" s="252">
        <v>451.6</v>
      </c>
      <c r="K360" s="252">
        <v>0</v>
      </c>
      <c r="L360" s="252">
        <v>0</v>
      </c>
      <c r="M360" s="252">
        <v>451.6</v>
      </c>
      <c r="N360" s="323">
        <v>13.1</v>
      </c>
      <c r="O360" s="323"/>
      <c r="P360" s="252">
        <v>0</v>
      </c>
      <c r="Q360" s="252">
        <v>0</v>
      </c>
      <c r="R360" s="240" t="s">
        <v>238</v>
      </c>
      <c r="V360" s="248">
        <f t="shared" si="24"/>
        <v>0</v>
      </c>
      <c r="W360" s="248">
        <f t="shared" si="21"/>
        <v>0</v>
      </c>
      <c r="X360" s="248">
        <f t="shared" si="22"/>
        <v>0</v>
      </c>
      <c r="Y360" s="248">
        <f t="shared" si="23"/>
        <v>0</v>
      </c>
    </row>
    <row r="361" spans="1:25" ht="15" customHeight="1" x14ac:dyDescent="0.25">
      <c r="A361" s="250"/>
      <c r="B361" s="251"/>
      <c r="C361" s="322" t="s">
        <v>399</v>
      </c>
      <c r="D361" s="322"/>
      <c r="E361" s="322"/>
      <c r="H361" s="252">
        <v>16051.76</v>
      </c>
      <c r="I361" s="252">
        <v>0</v>
      </c>
      <c r="J361" s="252">
        <v>-16051.76</v>
      </c>
      <c r="K361" s="252">
        <v>0</v>
      </c>
      <c r="L361" s="252">
        <v>0</v>
      </c>
      <c r="M361" s="252">
        <v>-16051.76</v>
      </c>
      <c r="N361" s="323">
        <v>0</v>
      </c>
      <c r="O361" s="323"/>
      <c r="P361" s="252">
        <v>0</v>
      </c>
      <c r="Q361" s="252">
        <v>0</v>
      </c>
      <c r="R361" s="240" t="s">
        <v>238</v>
      </c>
      <c r="V361" s="248">
        <f t="shared" si="24"/>
        <v>0</v>
      </c>
      <c r="W361" s="248">
        <f t="shared" si="21"/>
        <v>0</v>
      </c>
      <c r="X361" s="248">
        <f t="shared" si="22"/>
        <v>0</v>
      </c>
      <c r="Y361" s="248">
        <f t="shared" si="23"/>
        <v>0</v>
      </c>
    </row>
    <row r="362" spans="1:25" ht="15" customHeight="1" x14ac:dyDescent="0.25">
      <c r="A362" s="250"/>
      <c r="B362" s="251"/>
      <c r="C362" s="322" t="s">
        <v>1058</v>
      </c>
      <c r="D362" s="322"/>
      <c r="E362" s="322"/>
      <c r="H362" s="252">
        <v>29094.560000000001</v>
      </c>
      <c r="I362" s="252">
        <v>0</v>
      </c>
      <c r="J362" s="252">
        <v>-28583.64</v>
      </c>
      <c r="K362" s="252">
        <v>0</v>
      </c>
      <c r="L362" s="252">
        <v>0</v>
      </c>
      <c r="M362" s="252">
        <v>-28583.64</v>
      </c>
      <c r="N362" s="323">
        <v>510.92</v>
      </c>
      <c r="O362" s="323"/>
      <c r="P362" s="252">
        <v>0</v>
      </c>
      <c r="Q362" s="252">
        <v>0</v>
      </c>
      <c r="R362" s="240" t="s">
        <v>238</v>
      </c>
      <c r="V362" s="248">
        <f t="shared" si="24"/>
        <v>0</v>
      </c>
      <c r="W362" s="248">
        <f t="shared" si="21"/>
        <v>0</v>
      </c>
      <c r="X362" s="248">
        <f t="shared" si="22"/>
        <v>0</v>
      </c>
      <c r="Y362" s="248">
        <f t="shared" si="23"/>
        <v>0</v>
      </c>
    </row>
    <row r="363" spans="1:25" ht="15" customHeight="1" x14ac:dyDescent="0.25">
      <c r="A363" s="250"/>
      <c r="B363" s="251"/>
      <c r="C363" s="322" t="s">
        <v>1055</v>
      </c>
      <c r="D363" s="322"/>
      <c r="E363" s="322"/>
      <c r="H363" s="252">
        <v>-3095.96</v>
      </c>
      <c r="I363" s="252">
        <v>0</v>
      </c>
      <c r="J363" s="252">
        <v>3103.83</v>
      </c>
      <c r="K363" s="252">
        <v>0</v>
      </c>
      <c r="L363" s="252">
        <v>0</v>
      </c>
      <c r="M363" s="252">
        <v>3103.83</v>
      </c>
      <c r="N363" s="323">
        <v>7.87</v>
      </c>
      <c r="O363" s="323"/>
      <c r="P363" s="252">
        <v>0</v>
      </c>
      <c r="Q363" s="252">
        <v>0</v>
      </c>
      <c r="R363" s="240" t="s">
        <v>238</v>
      </c>
      <c r="V363" s="248">
        <f t="shared" si="24"/>
        <v>0</v>
      </c>
      <c r="W363" s="248">
        <f t="shared" si="21"/>
        <v>0</v>
      </c>
      <c r="X363" s="248">
        <f t="shared" si="22"/>
        <v>0</v>
      </c>
      <c r="Y363" s="248">
        <f t="shared" si="23"/>
        <v>0</v>
      </c>
    </row>
    <row r="364" spans="1:25" ht="15" customHeight="1" x14ac:dyDescent="0.25">
      <c r="A364" s="250"/>
      <c r="B364" s="251"/>
      <c r="C364" s="322" t="s">
        <v>1283</v>
      </c>
      <c r="D364" s="322"/>
      <c r="E364" s="322"/>
      <c r="H364" s="252">
        <v>46126.62</v>
      </c>
      <c r="I364" s="252">
        <v>0</v>
      </c>
      <c r="J364" s="252">
        <v>-46126.62</v>
      </c>
      <c r="K364" s="252">
        <v>0</v>
      </c>
      <c r="L364" s="252">
        <v>0</v>
      </c>
      <c r="M364" s="252">
        <v>-46126.62</v>
      </c>
      <c r="N364" s="323">
        <v>0</v>
      </c>
      <c r="O364" s="323"/>
      <c r="P364" s="252">
        <v>0</v>
      </c>
      <c r="Q364" s="252">
        <v>0</v>
      </c>
      <c r="R364" s="240" t="s">
        <v>238</v>
      </c>
      <c r="V364" s="248">
        <f t="shared" si="24"/>
        <v>0</v>
      </c>
      <c r="W364" s="248">
        <f t="shared" si="21"/>
        <v>0</v>
      </c>
      <c r="X364" s="248">
        <f t="shared" si="22"/>
        <v>0</v>
      </c>
      <c r="Y364" s="248">
        <f t="shared" si="23"/>
        <v>0</v>
      </c>
    </row>
    <row r="365" spans="1:25" ht="15" customHeight="1" x14ac:dyDescent="0.25">
      <c r="A365" s="250"/>
      <c r="B365" s="251"/>
      <c r="C365" s="322" t="s">
        <v>1286</v>
      </c>
      <c r="D365" s="322"/>
      <c r="E365" s="322"/>
      <c r="H365" s="252">
        <v>9351.67</v>
      </c>
      <c r="I365" s="252">
        <v>0</v>
      </c>
      <c r="J365" s="252">
        <v>-9317.25</v>
      </c>
      <c r="K365" s="252">
        <v>0</v>
      </c>
      <c r="L365" s="252">
        <v>0</v>
      </c>
      <c r="M365" s="252">
        <v>-9317.25</v>
      </c>
      <c r="N365" s="323">
        <v>34.42</v>
      </c>
      <c r="O365" s="323"/>
      <c r="P365" s="252">
        <v>0</v>
      </c>
      <c r="Q365" s="252">
        <v>0</v>
      </c>
      <c r="R365" s="240" t="s">
        <v>238</v>
      </c>
      <c r="V365" s="248">
        <f t="shared" si="24"/>
        <v>0</v>
      </c>
      <c r="W365" s="248">
        <f t="shared" si="21"/>
        <v>0</v>
      </c>
      <c r="X365" s="248">
        <f t="shared" si="22"/>
        <v>0</v>
      </c>
      <c r="Y365" s="248">
        <f t="shared" si="23"/>
        <v>0</v>
      </c>
    </row>
    <row r="366" spans="1:25" ht="15" customHeight="1" x14ac:dyDescent="0.25">
      <c r="A366" s="250"/>
      <c r="B366" s="251"/>
      <c r="C366" s="322" t="s">
        <v>1056</v>
      </c>
      <c r="D366" s="322"/>
      <c r="E366" s="322"/>
      <c r="H366" s="252">
        <v>-1023.36</v>
      </c>
      <c r="I366" s="252">
        <v>0</v>
      </c>
      <c r="J366" s="252">
        <v>1055.9100000000001</v>
      </c>
      <c r="K366" s="252">
        <v>0</v>
      </c>
      <c r="L366" s="252">
        <v>0</v>
      </c>
      <c r="M366" s="252">
        <v>1055.9100000000001</v>
      </c>
      <c r="N366" s="323">
        <v>32.549999999999997</v>
      </c>
      <c r="O366" s="323"/>
      <c r="P366" s="252">
        <v>0</v>
      </c>
      <c r="Q366" s="252">
        <v>0</v>
      </c>
      <c r="R366" s="240" t="s">
        <v>238</v>
      </c>
      <c r="V366" s="248">
        <f t="shared" si="24"/>
        <v>0</v>
      </c>
      <c r="W366" s="248">
        <f t="shared" si="21"/>
        <v>0</v>
      </c>
      <c r="X366" s="248">
        <f t="shared" si="22"/>
        <v>0</v>
      </c>
      <c r="Y366" s="248">
        <f t="shared" si="23"/>
        <v>0</v>
      </c>
    </row>
    <row r="367" spans="1:25" ht="15" customHeight="1" x14ac:dyDescent="0.25">
      <c r="A367" s="253"/>
      <c r="B367" s="254"/>
      <c r="C367" s="324" t="s">
        <v>1288</v>
      </c>
      <c r="D367" s="324"/>
      <c r="E367" s="324"/>
      <c r="F367" s="255"/>
      <c r="G367" s="255"/>
      <c r="H367" s="256">
        <v>47562.32</v>
      </c>
      <c r="I367" s="256">
        <v>0</v>
      </c>
      <c r="J367" s="256">
        <v>-47438.42</v>
      </c>
      <c r="K367" s="256">
        <v>0</v>
      </c>
      <c r="L367" s="256">
        <v>0</v>
      </c>
      <c r="M367" s="256">
        <v>-47438.42</v>
      </c>
      <c r="N367" s="325">
        <v>123.9</v>
      </c>
      <c r="O367" s="325"/>
      <c r="P367" s="256">
        <v>0</v>
      </c>
      <c r="Q367" s="256">
        <v>0</v>
      </c>
      <c r="R367" s="240" t="s">
        <v>238</v>
      </c>
      <c r="V367" s="248">
        <f t="shared" si="24"/>
        <v>0</v>
      </c>
      <c r="W367" s="248">
        <f t="shared" si="21"/>
        <v>0</v>
      </c>
      <c r="X367" s="248">
        <f t="shared" si="22"/>
        <v>0</v>
      </c>
      <c r="Y367" s="248">
        <f t="shared" si="23"/>
        <v>0</v>
      </c>
    </row>
    <row r="368" spans="1:25" ht="15" customHeight="1" x14ac:dyDescent="0.25">
      <c r="A368" s="245" t="s">
        <v>1352</v>
      </c>
      <c r="B368" s="246" t="str">
        <f>C368</f>
        <v>г.Одинцово, БЗРИ, 1</v>
      </c>
      <c r="C368" s="329" t="s">
        <v>12</v>
      </c>
      <c r="D368" s="329"/>
      <c r="E368" s="329"/>
      <c r="F368" s="246" t="s">
        <v>1353</v>
      </c>
      <c r="G368" s="246" t="s">
        <v>1354</v>
      </c>
      <c r="H368" s="247">
        <v>69058.42</v>
      </c>
      <c r="I368" s="247">
        <v>27079.07</v>
      </c>
      <c r="J368" s="247">
        <v>0</v>
      </c>
      <c r="K368" s="247">
        <v>0</v>
      </c>
      <c r="L368" s="247">
        <v>0</v>
      </c>
      <c r="M368" s="247">
        <v>27079.07</v>
      </c>
      <c r="N368" s="330">
        <v>34408.5</v>
      </c>
      <c r="O368" s="330"/>
      <c r="P368" s="247">
        <v>62554.93</v>
      </c>
      <c r="Q368" s="247">
        <v>825.94</v>
      </c>
      <c r="R368" s="240" t="s">
        <v>12</v>
      </c>
      <c r="V368" s="248">
        <f t="shared" si="24"/>
        <v>0</v>
      </c>
      <c r="W368" s="248">
        <f t="shared" si="21"/>
        <v>0</v>
      </c>
      <c r="X368" s="248">
        <f t="shared" si="22"/>
        <v>0</v>
      </c>
      <c r="Y368" s="248">
        <f t="shared" si="23"/>
        <v>0</v>
      </c>
    </row>
    <row r="369" spans="1:25" ht="15" customHeight="1" x14ac:dyDescent="0.25">
      <c r="A369" s="250"/>
      <c r="B369" s="251"/>
      <c r="C369" s="322" t="s">
        <v>393</v>
      </c>
      <c r="D369" s="322"/>
      <c r="E369" s="322"/>
      <c r="H369" s="252">
        <v>25562.44</v>
      </c>
      <c r="I369" s="252">
        <v>11682.96</v>
      </c>
      <c r="J369" s="252">
        <v>0</v>
      </c>
      <c r="K369" s="252">
        <v>0</v>
      </c>
      <c r="L369" s="252">
        <v>0</v>
      </c>
      <c r="M369" s="252">
        <v>11682.96</v>
      </c>
      <c r="N369" s="323">
        <v>16599.72</v>
      </c>
      <c r="O369" s="323"/>
      <c r="P369" s="252">
        <v>20736.04</v>
      </c>
      <c r="Q369" s="252">
        <v>90.36</v>
      </c>
      <c r="R369" s="240" t="s">
        <v>12</v>
      </c>
      <c r="V369" s="248">
        <f t="shared" si="24"/>
        <v>0</v>
      </c>
      <c r="W369" s="248">
        <f t="shared" si="21"/>
        <v>0</v>
      </c>
      <c r="X369" s="248">
        <f t="shared" si="22"/>
        <v>0</v>
      </c>
      <c r="Y369" s="248">
        <f t="shared" si="23"/>
        <v>0</v>
      </c>
    </row>
    <row r="370" spans="1:25" ht="15" customHeight="1" x14ac:dyDescent="0.25">
      <c r="A370" s="250"/>
      <c r="B370" s="251"/>
      <c r="C370" s="322" t="s">
        <v>1052</v>
      </c>
      <c r="D370" s="322"/>
      <c r="E370" s="322"/>
      <c r="H370" s="252">
        <v>36461.839999999997</v>
      </c>
      <c r="I370" s="252">
        <v>14934.79</v>
      </c>
      <c r="J370" s="252">
        <v>0</v>
      </c>
      <c r="K370" s="252">
        <v>0</v>
      </c>
      <c r="L370" s="252">
        <v>0</v>
      </c>
      <c r="M370" s="252">
        <v>14934.79</v>
      </c>
      <c r="N370" s="323">
        <v>16856.439999999999</v>
      </c>
      <c r="O370" s="323"/>
      <c r="P370" s="252">
        <v>34540.19</v>
      </c>
      <c r="Q370" s="252">
        <v>0</v>
      </c>
      <c r="R370" s="240" t="s">
        <v>12</v>
      </c>
      <c r="V370" s="248">
        <f t="shared" si="24"/>
        <v>34540.19</v>
      </c>
      <c r="W370" s="248">
        <f t="shared" si="21"/>
        <v>0</v>
      </c>
      <c r="X370" s="248">
        <f t="shared" si="22"/>
        <v>0</v>
      </c>
      <c r="Y370" s="248">
        <f t="shared" si="23"/>
        <v>34540.19</v>
      </c>
    </row>
    <row r="371" spans="1:25" ht="15" customHeight="1" x14ac:dyDescent="0.25">
      <c r="A371" s="250"/>
      <c r="B371" s="251"/>
      <c r="C371" s="322" t="s">
        <v>503</v>
      </c>
      <c r="D371" s="322"/>
      <c r="E371" s="322"/>
      <c r="H371" s="252">
        <v>785.27</v>
      </c>
      <c r="I371" s="252">
        <v>0</v>
      </c>
      <c r="J371" s="252">
        <v>0</v>
      </c>
      <c r="K371" s="252">
        <v>0</v>
      </c>
      <c r="L371" s="252">
        <v>0</v>
      </c>
      <c r="M371" s="252">
        <v>0</v>
      </c>
      <c r="N371" s="323">
        <v>78.44</v>
      </c>
      <c r="O371" s="323"/>
      <c r="P371" s="252">
        <v>993.75</v>
      </c>
      <c r="Q371" s="252">
        <v>286.92</v>
      </c>
      <c r="R371" s="240" t="s">
        <v>12</v>
      </c>
      <c r="V371" s="248">
        <f t="shared" si="24"/>
        <v>0</v>
      </c>
      <c r="W371" s="248">
        <f t="shared" si="21"/>
        <v>0</v>
      </c>
      <c r="X371" s="248">
        <f t="shared" si="22"/>
        <v>0</v>
      </c>
      <c r="Y371" s="248">
        <f t="shared" si="23"/>
        <v>0</v>
      </c>
    </row>
    <row r="372" spans="1:25" ht="15" customHeight="1" x14ac:dyDescent="0.25">
      <c r="A372" s="250"/>
      <c r="B372" s="251"/>
      <c r="C372" s="322" t="s">
        <v>504</v>
      </c>
      <c r="D372" s="322"/>
      <c r="E372" s="322"/>
      <c r="H372" s="252">
        <v>-18.25</v>
      </c>
      <c r="I372" s="252">
        <v>0</v>
      </c>
      <c r="J372" s="252">
        <v>0</v>
      </c>
      <c r="K372" s="252">
        <v>0</v>
      </c>
      <c r="L372" s="252">
        <v>0</v>
      </c>
      <c r="M372" s="252">
        <v>0</v>
      </c>
      <c r="N372" s="323">
        <v>4.8600000000000003</v>
      </c>
      <c r="O372" s="323"/>
      <c r="P372" s="252">
        <v>33.979999999999997</v>
      </c>
      <c r="Q372" s="252">
        <v>57.09</v>
      </c>
      <c r="R372" s="240" t="s">
        <v>12</v>
      </c>
      <c r="V372" s="248">
        <f t="shared" si="24"/>
        <v>0</v>
      </c>
      <c r="W372" s="248">
        <f t="shared" si="21"/>
        <v>0</v>
      </c>
      <c r="X372" s="248">
        <f t="shared" si="22"/>
        <v>0</v>
      </c>
      <c r="Y372" s="248">
        <f t="shared" si="23"/>
        <v>0</v>
      </c>
    </row>
    <row r="373" spans="1:25" ht="15" customHeight="1" x14ac:dyDescent="0.25">
      <c r="A373" s="250"/>
      <c r="B373" s="251"/>
      <c r="C373" s="322" t="s">
        <v>1054</v>
      </c>
      <c r="D373" s="322"/>
      <c r="E373" s="322"/>
      <c r="H373" s="252">
        <v>48.14</v>
      </c>
      <c r="I373" s="252">
        <v>13.48</v>
      </c>
      <c r="J373" s="252">
        <v>0</v>
      </c>
      <c r="K373" s="252">
        <v>0</v>
      </c>
      <c r="L373" s="252">
        <v>0</v>
      </c>
      <c r="M373" s="252">
        <v>13.48</v>
      </c>
      <c r="N373" s="323">
        <v>17.579999999999998</v>
      </c>
      <c r="O373" s="323"/>
      <c r="P373" s="252">
        <v>44.04</v>
      </c>
      <c r="Q373" s="252">
        <v>0</v>
      </c>
      <c r="R373" s="240" t="s">
        <v>12</v>
      </c>
      <c r="V373" s="248">
        <f t="shared" si="24"/>
        <v>0</v>
      </c>
      <c r="W373" s="248">
        <f t="shared" si="21"/>
        <v>0</v>
      </c>
      <c r="X373" s="248">
        <f t="shared" si="22"/>
        <v>0</v>
      </c>
      <c r="Y373" s="248">
        <f t="shared" si="23"/>
        <v>0</v>
      </c>
    </row>
    <row r="374" spans="1:25" ht="15" customHeight="1" x14ac:dyDescent="0.25">
      <c r="A374" s="250"/>
      <c r="B374" s="251"/>
      <c r="C374" s="322" t="s">
        <v>399</v>
      </c>
      <c r="D374" s="322"/>
      <c r="E374" s="322"/>
      <c r="H374" s="252">
        <v>942.21</v>
      </c>
      <c r="I374" s="252">
        <v>0</v>
      </c>
      <c r="J374" s="252">
        <v>0</v>
      </c>
      <c r="K374" s="252">
        <v>0</v>
      </c>
      <c r="L374" s="252">
        <v>0</v>
      </c>
      <c r="M374" s="252">
        <v>0</v>
      </c>
      <c r="N374" s="323">
        <v>50.08</v>
      </c>
      <c r="O374" s="323"/>
      <c r="P374" s="252">
        <v>920.2</v>
      </c>
      <c r="Q374" s="252">
        <v>28.07</v>
      </c>
      <c r="R374" s="240" t="s">
        <v>12</v>
      </c>
      <c r="V374" s="248">
        <f t="shared" si="24"/>
        <v>0</v>
      </c>
      <c r="W374" s="248">
        <f t="shared" si="21"/>
        <v>0</v>
      </c>
      <c r="X374" s="248">
        <f t="shared" si="22"/>
        <v>0</v>
      </c>
      <c r="Y374" s="248">
        <f t="shared" si="23"/>
        <v>0</v>
      </c>
    </row>
    <row r="375" spans="1:25" ht="15" customHeight="1" x14ac:dyDescent="0.25">
      <c r="A375" s="250"/>
      <c r="B375" s="251"/>
      <c r="C375" s="322" t="s">
        <v>1303</v>
      </c>
      <c r="D375" s="322"/>
      <c r="E375" s="322"/>
      <c r="H375" s="252">
        <v>-43.49</v>
      </c>
      <c r="I375" s="252">
        <v>0</v>
      </c>
      <c r="J375" s="252">
        <v>0</v>
      </c>
      <c r="K375" s="252">
        <v>0</v>
      </c>
      <c r="L375" s="252">
        <v>0</v>
      </c>
      <c r="M375" s="252">
        <v>0</v>
      </c>
      <c r="N375" s="323">
        <v>11.58</v>
      </c>
      <c r="O375" s="323"/>
      <c r="P375" s="252">
        <v>166.57</v>
      </c>
      <c r="Q375" s="252">
        <v>221.64</v>
      </c>
      <c r="R375" s="240" t="s">
        <v>12</v>
      </c>
      <c r="V375" s="248">
        <f t="shared" si="24"/>
        <v>0</v>
      </c>
      <c r="W375" s="248">
        <f t="shared" si="21"/>
        <v>0</v>
      </c>
      <c r="X375" s="248">
        <f t="shared" si="22"/>
        <v>0</v>
      </c>
      <c r="Y375" s="248">
        <f t="shared" si="23"/>
        <v>0</v>
      </c>
    </row>
    <row r="376" spans="1:25" ht="15" customHeight="1" x14ac:dyDescent="0.25">
      <c r="A376" s="250"/>
      <c r="B376" s="251"/>
      <c r="C376" s="322" t="s">
        <v>1055</v>
      </c>
      <c r="D376" s="322"/>
      <c r="E376" s="322"/>
      <c r="H376" s="252">
        <v>48.14</v>
      </c>
      <c r="I376" s="252">
        <v>13.48</v>
      </c>
      <c r="J376" s="252">
        <v>0</v>
      </c>
      <c r="K376" s="252">
        <v>0</v>
      </c>
      <c r="L376" s="252">
        <v>0</v>
      </c>
      <c r="M376" s="252">
        <v>13.48</v>
      </c>
      <c r="N376" s="323">
        <v>17.579999999999998</v>
      </c>
      <c r="O376" s="323"/>
      <c r="P376" s="252">
        <v>44.04</v>
      </c>
      <c r="Q376" s="252">
        <v>0</v>
      </c>
      <c r="R376" s="240" t="s">
        <v>12</v>
      </c>
      <c r="V376" s="248">
        <f t="shared" si="24"/>
        <v>0</v>
      </c>
      <c r="W376" s="248">
        <f t="shared" si="21"/>
        <v>0</v>
      </c>
      <c r="X376" s="248">
        <f t="shared" si="22"/>
        <v>0</v>
      </c>
      <c r="Y376" s="248">
        <f t="shared" si="23"/>
        <v>0</v>
      </c>
    </row>
    <row r="377" spans="1:25" ht="15" customHeight="1" x14ac:dyDescent="0.25">
      <c r="A377" s="250"/>
      <c r="B377" s="251"/>
      <c r="C377" s="322" t="s">
        <v>1057</v>
      </c>
      <c r="D377" s="322"/>
      <c r="E377" s="322"/>
      <c r="H377" s="252">
        <v>101.33</v>
      </c>
      <c r="I377" s="252">
        <v>28.3</v>
      </c>
      <c r="J377" s="252">
        <v>0</v>
      </c>
      <c r="K377" s="252">
        <v>0</v>
      </c>
      <c r="L377" s="252">
        <v>0</v>
      </c>
      <c r="M377" s="252">
        <v>28.3</v>
      </c>
      <c r="N377" s="323">
        <v>37.07</v>
      </c>
      <c r="O377" s="323"/>
      <c r="P377" s="252">
        <v>92.56</v>
      </c>
      <c r="Q377" s="252">
        <v>0</v>
      </c>
      <c r="R377" s="240" t="s">
        <v>12</v>
      </c>
      <c r="V377" s="248">
        <f t="shared" si="24"/>
        <v>0</v>
      </c>
      <c r="W377" s="248">
        <f t="shared" si="21"/>
        <v>0</v>
      </c>
      <c r="X377" s="248">
        <f t="shared" si="22"/>
        <v>0</v>
      </c>
      <c r="Y377" s="248">
        <f t="shared" si="23"/>
        <v>0</v>
      </c>
    </row>
    <row r="378" spans="1:25" ht="15" customHeight="1" x14ac:dyDescent="0.25">
      <c r="A378" s="250"/>
      <c r="B378" s="251"/>
      <c r="C378" s="322" t="s">
        <v>1058</v>
      </c>
      <c r="D378" s="322"/>
      <c r="E378" s="322"/>
      <c r="H378" s="252">
        <v>897.19</v>
      </c>
      <c r="I378" s="252">
        <v>363.3</v>
      </c>
      <c r="J378" s="252">
        <v>0</v>
      </c>
      <c r="K378" s="252">
        <v>0</v>
      </c>
      <c r="L378" s="252">
        <v>0</v>
      </c>
      <c r="M378" s="252">
        <v>363.3</v>
      </c>
      <c r="N378" s="323">
        <v>427.04</v>
      </c>
      <c r="O378" s="323"/>
      <c r="P378" s="252">
        <v>833.45</v>
      </c>
      <c r="Q378" s="252">
        <v>0</v>
      </c>
      <c r="R378" s="240" t="s">
        <v>12</v>
      </c>
      <c r="V378" s="248">
        <f t="shared" si="24"/>
        <v>0</v>
      </c>
      <c r="W378" s="248">
        <f t="shared" si="21"/>
        <v>0</v>
      </c>
      <c r="X378" s="248">
        <f t="shared" si="22"/>
        <v>0</v>
      </c>
      <c r="Y378" s="248">
        <f t="shared" si="23"/>
        <v>0</v>
      </c>
    </row>
    <row r="379" spans="1:25" ht="15" customHeight="1" x14ac:dyDescent="0.25">
      <c r="A379" s="250"/>
      <c r="B379" s="251"/>
      <c r="C379" s="322" t="s">
        <v>1056</v>
      </c>
      <c r="D379" s="322"/>
      <c r="E379" s="322"/>
      <c r="H379" s="252">
        <v>157.69</v>
      </c>
      <c r="I379" s="252">
        <v>42.76</v>
      </c>
      <c r="J379" s="252">
        <v>0</v>
      </c>
      <c r="K379" s="252">
        <v>0</v>
      </c>
      <c r="L379" s="252">
        <v>0</v>
      </c>
      <c r="M379" s="252">
        <v>42.76</v>
      </c>
      <c r="N379" s="323">
        <v>58.13</v>
      </c>
      <c r="O379" s="323"/>
      <c r="P379" s="252">
        <v>142.32</v>
      </c>
      <c r="Q379" s="252">
        <v>0</v>
      </c>
      <c r="R379" s="240" t="s">
        <v>12</v>
      </c>
      <c r="V379" s="248">
        <f t="shared" si="24"/>
        <v>0</v>
      </c>
      <c r="W379" s="248">
        <f t="shared" si="21"/>
        <v>0</v>
      </c>
      <c r="X379" s="248">
        <f t="shared" si="22"/>
        <v>0</v>
      </c>
      <c r="Y379" s="248">
        <f t="shared" si="23"/>
        <v>0</v>
      </c>
    </row>
    <row r="380" spans="1:25" ht="15" customHeight="1" x14ac:dyDescent="0.25">
      <c r="A380" s="250"/>
      <c r="B380" s="251"/>
      <c r="C380" s="322" t="s">
        <v>1288</v>
      </c>
      <c r="D380" s="322"/>
      <c r="E380" s="322"/>
      <c r="H380" s="252">
        <v>1860.58</v>
      </c>
      <c r="I380" s="252">
        <v>0</v>
      </c>
      <c r="J380" s="252">
        <v>0</v>
      </c>
      <c r="K380" s="252">
        <v>0</v>
      </c>
      <c r="L380" s="252">
        <v>0</v>
      </c>
      <c r="M380" s="252">
        <v>0</v>
      </c>
      <c r="N380" s="323">
        <v>123.63</v>
      </c>
      <c r="O380" s="323"/>
      <c r="P380" s="252">
        <v>1807.44</v>
      </c>
      <c r="Q380" s="252">
        <v>70.489999999999995</v>
      </c>
      <c r="R380" s="240" t="s">
        <v>12</v>
      </c>
      <c r="V380" s="248">
        <f t="shared" si="24"/>
        <v>0</v>
      </c>
      <c r="W380" s="248">
        <f t="shared" si="21"/>
        <v>0</v>
      </c>
      <c r="X380" s="248">
        <f t="shared" si="22"/>
        <v>0</v>
      </c>
      <c r="Y380" s="248">
        <f t="shared" si="23"/>
        <v>0</v>
      </c>
    </row>
    <row r="381" spans="1:25" ht="15" customHeight="1" x14ac:dyDescent="0.25">
      <c r="A381" s="250"/>
      <c r="B381" s="251"/>
      <c r="C381" s="322" t="s">
        <v>1286</v>
      </c>
      <c r="D381" s="322"/>
      <c r="E381" s="322"/>
      <c r="H381" s="252">
        <v>551.27</v>
      </c>
      <c r="I381" s="252">
        <v>0</v>
      </c>
      <c r="J381" s="252">
        <v>0</v>
      </c>
      <c r="K381" s="252">
        <v>0</v>
      </c>
      <c r="L381" s="252">
        <v>0</v>
      </c>
      <c r="M381" s="252">
        <v>0</v>
      </c>
      <c r="N381" s="323">
        <v>36.659999999999997</v>
      </c>
      <c r="O381" s="323"/>
      <c r="P381" s="252">
        <v>535.71</v>
      </c>
      <c r="Q381" s="252">
        <v>21.1</v>
      </c>
      <c r="R381" s="240" t="s">
        <v>12</v>
      </c>
      <c r="V381" s="248">
        <f t="shared" si="24"/>
        <v>0</v>
      </c>
      <c r="W381" s="248">
        <f t="shared" si="21"/>
        <v>0</v>
      </c>
      <c r="X381" s="248">
        <f t="shared" si="22"/>
        <v>0</v>
      </c>
      <c r="Y381" s="248">
        <f t="shared" si="23"/>
        <v>0</v>
      </c>
    </row>
    <row r="382" spans="1:25" ht="15" customHeight="1" x14ac:dyDescent="0.25">
      <c r="A382" s="253"/>
      <c r="B382" s="254"/>
      <c r="C382" s="324" t="s">
        <v>392</v>
      </c>
      <c r="D382" s="324"/>
      <c r="E382" s="324"/>
      <c r="F382" s="255"/>
      <c r="G382" s="255"/>
      <c r="H382" s="256">
        <v>1704.06</v>
      </c>
      <c r="I382" s="256">
        <v>0</v>
      </c>
      <c r="J382" s="256">
        <v>0</v>
      </c>
      <c r="K382" s="256">
        <v>0</v>
      </c>
      <c r="L382" s="256">
        <v>0</v>
      </c>
      <c r="M382" s="256">
        <v>0</v>
      </c>
      <c r="N382" s="325">
        <v>89.69</v>
      </c>
      <c r="O382" s="325"/>
      <c r="P382" s="256">
        <v>1664.64</v>
      </c>
      <c r="Q382" s="256">
        <v>50.27</v>
      </c>
      <c r="R382" s="240" t="s">
        <v>12</v>
      </c>
      <c r="V382" s="248">
        <f t="shared" si="24"/>
        <v>0</v>
      </c>
      <c r="W382" s="248">
        <f t="shared" si="21"/>
        <v>0</v>
      </c>
      <c r="X382" s="248">
        <f t="shared" si="22"/>
        <v>0</v>
      </c>
      <c r="Y382" s="248">
        <f t="shared" si="23"/>
        <v>0</v>
      </c>
    </row>
    <row r="383" spans="1:25" ht="15" customHeight="1" x14ac:dyDescent="0.25">
      <c r="A383" s="245" t="s">
        <v>1306</v>
      </c>
      <c r="B383" s="246" t="str">
        <f>C383</f>
        <v>г.Одинцово, БЗРИ, 2</v>
      </c>
      <c r="C383" s="329" t="s">
        <v>13</v>
      </c>
      <c r="D383" s="329"/>
      <c r="E383" s="329"/>
      <c r="F383" s="246" t="s">
        <v>1355</v>
      </c>
      <c r="G383" s="246" t="s">
        <v>1356</v>
      </c>
      <c r="H383" s="247">
        <v>293634.95</v>
      </c>
      <c r="I383" s="247">
        <v>15742.14</v>
      </c>
      <c r="J383" s="247">
        <v>0</v>
      </c>
      <c r="K383" s="247">
        <v>0</v>
      </c>
      <c r="L383" s="247">
        <v>0</v>
      </c>
      <c r="M383" s="247">
        <v>15742.14</v>
      </c>
      <c r="N383" s="330">
        <v>16387.669999999998</v>
      </c>
      <c r="O383" s="330"/>
      <c r="P383" s="247">
        <v>294256.58</v>
      </c>
      <c r="Q383" s="247">
        <v>1267.1600000000001</v>
      </c>
      <c r="R383" s="240" t="s">
        <v>13</v>
      </c>
      <c r="V383" s="248">
        <f t="shared" si="24"/>
        <v>0</v>
      </c>
      <c r="W383" s="248">
        <f t="shared" si="21"/>
        <v>0</v>
      </c>
      <c r="X383" s="248">
        <f t="shared" si="22"/>
        <v>0</v>
      </c>
      <c r="Y383" s="248">
        <f t="shared" si="23"/>
        <v>0</v>
      </c>
    </row>
    <row r="384" spans="1:25" ht="15" customHeight="1" x14ac:dyDescent="0.25">
      <c r="A384" s="250"/>
      <c r="B384" s="251"/>
      <c r="C384" s="322" t="s">
        <v>399</v>
      </c>
      <c r="D384" s="322"/>
      <c r="E384" s="322"/>
      <c r="H384" s="252">
        <v>22924.86</v>
      </c>
      <c r="I384" s="252">
        <v>0</v>
      </c>
      <c r="J384" s="252">
        <v>0</v>
      </c>
      <c r="K384" s="252">
        <v>0</v>
      </c>
      <c r="L384" s="252">
        <v>0</v>
      </c>
      <c r="M384" s="252">
        <v>0</v>
      </c>
      <c r="N384" s="323">
        <v>0</v>
      </c>
      <c r="O384" s="323"/>
      <c r="P384" s="252">
        <v>22924.86</v>
      </c>
      <c r="Q384" s="252">
        <v>0</v>
      </c>
      <c r="R384" s="240" t="s">
        <v>13</v>
      </c>
      <c r="V384" s="248">
        <f t="shared" si="24"/>
        <v>0</v>
      </c>
      <c r="W384" s="248">
        <f t="shared" si="21"/>
        <v>0</v>
      </c>
      <c r="X384" s="248">
        <f t="shared" si="22"/>
        <v>0</v>
      </c>
      <c r="Y384" s="248">
        <f t="shared" si="23"/>
        <v>0</v>
      </c>
    </row>
    <row r="385" spans="1:25" ht="15" customHeight="1" x14ac:dyDescent="0.25">
      <c r="A385" s="250"/>
      <c r="B385" s="251"/>
      <c r="C385" s="322" t="s">
        <v>1303</v>
      </c>
      <c r="D385" s="322"/>
      <c r="E385" s="322"/>
      <c r="H385" s="252">
        <v>3100.39</v>
      </c>
      <c r="I385" s="252">
        <v>0</v>
      </c>
      <c r="J385" s="252">
        <v>0</v>
      </c>
      <c r="K385" s="252">
        <v>0</v>
      </c>
      <c r="L385" s="252">
        <v>0</v>
      </c>
      <c r="M385" s="252">
        <v>0</v>
      </c>
      <c r="N385" s="323">
        <v>0</v>
      </c>
      <c r="O385" s="323"/>
      <c r="P385" s="252">
        <v>3209.36</v>
      </c>
      <c r="Q385" s="252">
        <v>108.97</v>
      </c>
      <c r="R385" s="240" t="s">
        <v>13</v>
      </c>
      <c r="V385" s="248">
        <f t="shared" si="24"/>
        <v>0</v>
      </c>
      <c r="W385" s="248">
        <f t="shared" si="21"/>
        <v>0</v>
      </c>
      <c r="X385" s="248">
        <f t="shared" si="22"/>
        <v>0</v>
      </c>
      <c r="Y385" s="248">
        <f t="shared" si="23"/>
        <v>0</v>
      </c>
    </row>
    <row r="386" spans="1:25" ht="15" customHeight="1" x14ac:dyDescent="0.25">
      <c r="A386" s="250"/>
      <c r="B386" s="251"/>
      <c r="C386" s="322" t="s">
        <v>1052</v>
      </c>
      <c r="D386" s="322"/>
      <c r="E386" s="322"/>
      <c r="H386" s="252">
        <v>81059.850000000006</v>
      </c>
      <c r="I386" s="252">
        <v>15334.65</v>
      </c>
      <c r="J386" s="252">
        <v>0</v>
      </c>
      <c r="K386" s="252">
        <v>0</v>
      </c>
      <c r="L386" s="252">
        <v>0</v>
      </c>
      <c r="M386" s="252">
        <v>15334.65</v>
      </c>
      <c r="N386" s="323">
        <v>15963.56</v>
      </c>
      <c r="O386" s="323"/>
      <c r="P386" s="252">
        <v>80430.94</v>
      </c>
      <c r="Q386" s="252">
        <v>0</v>
      </c>
      <c r="R386" s="240" t="s">
        <v>13</v>
      </c>
      <c r="V386" s="248">
        <f t="shared" si="24"/>
        <v>80430.94</v>
      </c>
      <c r="W386" s="248">
        <f t="shared" si="21"/>
        <v>0</v>
      </c>
      <c r="X386" s="248">
        <f t="shared" si="22"/>
        <v>0</v>
      </c>
      <c r="Y386" s="248">
        <f t="shared" si="23"/>
        <v>80430.94</v>
      </c>
    </row>
    <row r="387" spans="1:25" ht="15" customHeight="1" x14ac:dyDescent="0.25">
      <c r="A387" s="250"/>
      <c r="B387" s="251"/>
      <c r="C387" s="322" t="s">
        <v>1058</v>
      </c>
      <c r="D387" s="322"/>
      <c r="E387" s="322"/>
      <c r="H387" s="252">
        <v>1902.3</v>
      </c>
      <c r="I387" s="252">
        <v>405.05</v>
      </c>
      <c r="J387" s="252">
        <v>0</v>
      </c>
      <c r="K387" s="252">
        <v>0</v>
      </c>
      <c r="L387" s="252">
        <v>0</v>
      </c>
      <c r="M387" s="252">
        <v>405.05</v>
      </c>
      <c r="N387" s="323">
        <v>421.67</v>
      </c>
      <c r="O387" s="323"/>
      <c r="P387" s="252">
        <v>1885.68</v>
      </c>
      <c r="Q387" s="252">
        <v>0</v>
      </c>
      <c r="R387" s="240" t="s">
        <v>13</v>
      </c>
      <c r="V387" s="248">
        <f t="shared" si="24"/>
        <v>0</v>
      </c>
      <c r="W387" s="248">
        <f t="shared" si="21"/>
        <v>0</v>
      </c>
      <c r="X387" s="248">
        <f t="shared" si="22"/>
        <v>0</v>
      </c>
      <c r="Y387" s="248">
        <f t="shared" si="23"/>
        <v>0</v>
      </c>
    </row>
    <row r="388" spans="1:25" ht="15" customHeight="1" x14ac:dyDescent="0.25">
      <c r="A388" s="250"/>
      <c r="B388" s="251"/>
      <c r="C388" s="322" t="s">
        <v>393</v>
      </c>
      <c r="D388" s="322"/>
      <c r="E388" s="322"/>
      <c r="H388" s="252">
        <v>32022.92</v>
      </c>
      <c r="I388" s="252">
        <v>0</v>
      </c>
      <c r="J388" s="252">
        <v>0</v>
      </c>
      <c r="K388" s="252">
        <v>0</v>
      </c>
      <c r="L388" s="252">
        <v>0</v>
      </c>
      <c r="M388" s="252">
        <v>0</v>
      </c>
      <c r="N388" s="323">
        <v>0</v>
      </c>
      <c r="O388" s="323"/>
      <c r="P388" s="252">
        <v>33175.35</v>
      </c>
      <c r="Q388" s="252">
        <v>1152.43</v>
      </c>
      <c r="R388" s="240" t="s">
        <v>13</v>
      </c>
      <c r="V388" s="248">
        <f t="shared" si="24"/>
        <v>0</v>
      </c>
      <c r="W388" s="248">
        <f t="shared" si="21"/>
        <v>0</v>
      </c>
      <c r="X388" s="248">
        <f t="shared" si="22"/>
        <v>0</v>
      </c>
      <c r="Y388" s="248">
        <f t="shared" si="23"/>
        <v>0</v>
      </c>
    </row>
    <row r="389" spans="1:25" ht="15" customHeight="1" x14ac:dyDescent="0.25">
      <c r="A389" s="250"/>
      <c r="B389" s="251"/>
      <c r="C389" s="322" t="s">
        <v>1054</v>
      </c>
      <c r="D389" s="322"/>
      <c r="E389" s="322"/>
      <c r="H389" s="252">
        <v>2.44</v>
      </c>
      <c r="I389" s="252">
        <v>2.44</v>
      </c>
      <c r="J389" s="252">
        <v>0</v>
      </c>
      <c r="K389" s="252">
        <v>0</v>
      </c>
      <c r="L389" s="252">
        <v>0</v>
      </c>
      <c r="M389" s="252">
        <v>2.44</v>
      </c>
      <c r="N389" s="323">
        <v>2.44</v>
      </c>
      <c r="O389" s="323"/>
      <c r="P389" s="252">
        <v>2.44</v>
      </c>
      <c r="Q389" s="252">
        <v>0</v>
      </c>
      <c r="R389" s="240" t="s">
        <v>13</v>
      </c>
      <c r="V389" s="248">
        <f t="shared" si="24"/>
        <v>0</v>
      </c>
      <c r="W389" s="248">
        <f t="shared" si="21"/>
        <v>0</v>
      </c>
      <c r="X389" s="248">
        <f t="shared" si="22"/>
        <v>0</v>
      </c>
      <c r="Y389" s="248">
        <f t="shared" si="23"/>
        <v>0</v>
      </c>
    </row>
    <row r="390" spans="1:25" ht="15" customHeight="1" x14ac:dyDescent="0.25">
      <c r="A390" s="250"/>
      <c r="B390" s="251"/>
      <c r="C390" s="322" t="s">
        <v>1286</v>
      </c>
      <c r="D390" s="322"/>
      <c r="E390" s="322"/>
      <c r="H390" s="252">
        <v>16691.580000000002</v>
      </c>
      <c r="I390" s="252">
        <v>0</v>
      </c>
      <c r="J390" s="252">
        <v>0</v>
      </c>
      <c r="K390" s="252">
        <v>0</v>
      </c>
      <c r="L390" s="252">
        <v>0</v>
      </c>
      <c r="M390" s="252">
        <v>0</v>
      </c>
      <c r="N390" s="323">
        <v>0</v>
      </c>
      <c r="O390" s="323"/>
      <c r="P390" s="252">
        <v>16691.580000000002</v>
      </c>
      <c r="Q390" s="252">
        <v>0</v>
      </c>
      <c r="R390" s="240" t="s">
        <v>13</v>
      </c>
      <c r="V390" s="248">
        <f t="shared" si="24"/>
        <v>0</v>
      </c>
      <c r="W390" s="248">
        <f t="shared" si="21"/>
        <v>0</v>
      </c>
      <c r="X390" s="248">
        <f t="shared" si="22"/>
        <v>0</v>
      </c>
      <c r="Y390" s="248">
        <f t="shared" si="23"/>
        <v>0</v>
      </c>
    </row>
    <row r="391" spans="1:25" ht="15" customHeight="1" x14ac:dyDescent="0.25">
      <c r="A391" s="250"/>
      <c r="B391" s="251"/>
      <c r="C391" s="322" t="s">
        <v>392</v>
      </c>
      <c r="D391" s="322"/>
      <c r="E391" s="322"/>
      <c r="H391" s="252">
        <v>41165.620000000003</v>
      </c>
      <c r="I391" s="252">
        <v>0</v>
      </c>
      <c r="J391" s="252">
        <v>0</v>
      </c>
      <c r="K391" s="252">
        <v>0</v>
      </c>
      <c r="L391" s="252">
        <v>0</v>
      </c>
      <c r="M391" s="252">
        <v>0</v>
      </c>
      <c r="N391" s="323">
        <v>0</v>
      </c>
      <c r="O391" s="323"/>
      <c r="P391" s="252">
        <v>41165.620000000003</v>
      </c>
      <c r="Q391" s="252">
        <v>0</v>
      </c>
      <c r="R391" s="240" t="s">
        <v>13</v>
      </c>
      <c r="V391" s="248">
        <f t="shared" si="24"/>
        <v>0</v>
      </c>
      <c r="W391" s="248">
        <f t="shared" si="21"/>
        <v>0</v>
      </c>
      <c r="X391" s="248">
        <f t="shared" si="22"/>
        <v>0</v>
      </c>
      <c r="Y391" s="248">
        <f t="shared" si="23"/>
        <v>0</v>
      </c>
    </row>
    <row r="392" spans="1:25" ht="15" customHeight="1" x14ac:dyDescent="0.25">
      <c r="A392" s="250"/>
      <c r="B392" s="251"/>
      <c r="C392" s="322" t="s">
        <v>504</v>
      </c>
      <c r="D392" s="322"/>
      <c r="E392" s="322"/>
      <c r="H392" s="252">
        <v>5310.55</v>
      </c>
      <c r="I392" s="252">
        <v>0</v>
      </c>
      <c r="J392" s="252">
        <v>0</v>
      </c>
      <c r="K392" s="252">
        <v>0</v>
      </c>
      <c r="L392" s="252">
        <v>0</v>
      </c>
      <c r="M392" s="252">
        <v>0</v>
      </c>
      <c r="N392" s="323">
        <v>0</v>
      </c>
      <c r="O392" s="323"/>
      <c r="P392" s="252">
        <v>5316.31</v>
      </c>
      <c r="Q392" s="252">
        <v>5.76</v>
      </c>
      <c r="R392" s="240" t="s">
        <v>13</v>
      </c>
      <c r="V392" s="248">
        <f t="shared" si="24"/>
        <v>0</v>
      </c>
      <c r="W392" s="248">
        <f t="shared" si="21"/>
        <v>0</v>
      </c>
      <c r="X392" s="248">
        <f t="shared" si="22"/>
        <v>0</v>
      </c>
      <c r="Y392" s="248">
        <f t="shared" si="23"/>
        <v>0</v>
      </c>
    </row>
    <row r="393" spans="1:25" ht="15" customHeight="1" x14ac:dyDescent="0.25">
      <c r="A393" s="250"/>
      <c r="B393" s="251"/>
      <c r="C393" s="322" t="s">
        <v>503</v>
      </c>
      <c r="D393" s="322"/>
      <c r="E393" s="322"/>
      <c r="H393" s="252">
        <v>33029.81</v>
      </c>
      <c r="I393" s="252">
        <v>0</v>
      </c>
      <c r="J393" s="252">
        <v>0</v>
      </c>
      <c r="K393" s="252">
        <v>0</v>
      </c>
      <c r="L393" s="252">
        <v>0</v>
      </c>
      <c r="M393" s="252">
        <v>0</v>
      </c>
      <c r="N393" s="323">
        <v>0</v>
      </c>
      <c r="O393" s="323"/>
      <c r="P393" s="252">
        <v>33029.81</v>
      </c>
      <c r="Q393" s="252">
        <v>0</v>
      </c>
      <c r="R393" s="240" t="s">
        <v>13</v>
      </c>
      <c r="V393" s="248">
        <f t="shared" si="24"/>
        <v>0</v>
      </c>
      <c r="W393" s="248">
        <f t="shared" si="21"/>
        <v>0</v>
      </c>
      <c r="X393" s="248">
        <f t="shared" si="22"/>
        <v>0</v>
      </c>
      <c r="Y393" s="248">
        <f t="shared" si="23"/>
        <v>0</v>
      </c>
    </row>
    <row r="394" spans="1:25" ht="15" customHeight="1" x14ac:dyDescent="0.25">
      <c r="A394" s="253"/>
      <c r="B394" s="254"/>
      <c r="C394" s="324" t="s">
        <v>1288</v>
      </c>
      <c r="D394" s="324"/>
      <c r="E394" s="324"/>
      <c r="F394" s="255"/>
      <c r="G394" s="255"/>
      <c r="H394" s="256">
        <v>56424.63</v>
      </c>
      <c r="I394" s="256">
        <v>0</v>
      </c>
      <c r="J394" s="256">
        <v>0</v>
      </c>
      <c r="K394" s="256">
        <v>0</v>
      </c>
      <c r="L394" s="256">
        <v>0</v>
      </c>
      <c r="M394" s="256">
        <v>0</v>
      </c>
      <c r="N394" s="325">
        <v>0</v>
      </c>
      <c r="O394" s="325"/>
      <c r="P394" s="256">
        <v>56424.63</v>
      </c>
      <c r="Q394" s="256">
        <v>0</v>
      </c>
      <c r="R394" s="240" t="s">
        <v>13</v>
      </c>
      <c r="V394" s="248">
        <f t="shared" si="24"/>
        <v>0</v>
      </c>
      <c r="W394" s="248">
        <f t="shared" ref="W394:W457" si="25">IF(W$8=$C394,SUM($P394-$Q394),0)/3</f>
        <v>0</v>
      </c>
      <c r="X394" s="248">
        <f t="shared" ref="X394:X457" si="26">IF(X$8=$C394,SUM($P394-$Q394),0)</f>
        <v>0</v>
      </c>
      <c r="Y394" s="248">
        <f t="shared" ref="Y394:Y457" si="27">SUM(V394:X394)</f>
        <v>0</v>
      </c>
    </row>
    <row r="395" spans="1:25" ht="15" customHeight="1" x14ac:dyDescent="0.25">
      <c r="A395" s="245" t="s">
        <v>1357</v>
      </c>
      <c r="B395" s="246" t="str">
        <f>C395</f>
        <v>г.Одинцово, БЗРИ, 3</v>
      </c>
      <c r="C395" s="329" t="s">
        <v>1066</v>
      </c>
      <c r="D395" s="329"/>
      <c r="E395" s="329"/>
      <c r="F395" s="246" t="s">
        <v>1289</v>
      </c>
      <c r="G395" s="246" t="s">
        <v>1358</v>
      </c>
      <c r="H395" s="247">
        <v>1100286.18</v>
      </c>
      <c r="I395" s="247">
        <v>0</v>
      </c>
      <c r="J395" s="247">
        <v>0</v>
      </c>
      <c r="K395" s="247">
        <v>0</v>
      </c>
      <c r="L395" s="247">
        <v>0</v>
      </c>
      <c r="M395" s="247">
        <v>0</v>
      </c>
      <c r="N395" s="330">
        <v>0</v>
      </c>
      <c r="O395" s="330"/>
      <c r="P395" s="247">
        <v>1108556.69</v>
      </c>
      <c r="Q395" s="247">
        <v>8270.51</v>
      </c>
      <c r="R395" s="240" t="s">
        <v>1066</v>
      </c>
      <c r="V395" s="248">
        <f t="shared" si="24"/>
        <v>0</v>
      </c>
      <c r="W395" s="248">
        <f t="shared" si="25"/>
        <v>0</v>
      </c>
      <c r="X395" s="248">
        <f t="shared" si="26"/>
        <v>0</v>
      </c>
      <c r="Y395" s="248">
        <f t="shared" si="27"/>
        <v>0</v>
      </c>
    </row>
    <row r="396" spans="1:25" ht="15" customHeight="1" x14ac:dyDescent="0.25">
      <c r="A396" s="250"/>
      <c r="B396" s="251"/>
      <c r="C396" s="322" t="s">
        <v>1055</v>
      </c>
      <c r="D396" s="322"/>
      <c r="E396" s="322"/>
      <c r="H396" s="252">
        <v>72.06</v>
      </c>
      <c r="I396" s="252">
        <v>0</v>
      </c>
      <c r="J396" s="252">
        <v>0</v>
      </c>
      <c r="K396" s="252">
        <v>0</v>
      </c>
      <c r="L396" s="252">
        <v>0</v>
      </c>
      <c r="M396" s="252">
        <v>0</v>
      </c>
      <c r="N396" s="323">
        <v>0</v>
      </c>
      <c r="O396" s="323"/>
      <c r="P396" s="252">
        <v>72.06</v>
      </c>
      <c r="Q396" s="252">
        <v>0</v>
      </c>
      <c r="R396" s="240" t="s">
        <v>1066</v>
      </c>
      <c r="V396" s="248">
        <f t="shared" si="24"/>
        <v>0</v>
      </c>
      <c r="W396" s="248">
        <f t="shared" si="25"/>
        <v>0</v>
      </c>
      <c r="X396" s="248">
        <f t="shared" si="26"/>
        <v>0</v>
      </c>
      <c r="Y396" s="248">
        <f t="shared" si="27"/>
        <v>0</v>
      </c>
    </row>
    <row r="397" spans="1:25" ht="15" customHeight="1" x14ac:dyDescent="0.25">
      <c r="A397" s="250"/>
      <c r="B397" s="251"/>
      <c r="C397" s="322" t="s">
        <v>1286</v>
      </c>
      <c r="D397" s="322"/>
      <c r="E397" s="322"/>
      <c r="H397" s="252">
        <v>3406.86</v>
      </c>
      <c r="I397" s="252">
        <v>0</v>
      </c>
      <c r="J397" s="252">
        <v>0</v>
      </c>
      <c r="K397" s="252">
        <v>0</v>
      </c>
      <c r="L397" s="252">
        <v>0</v>
      </c>
      <c r="M397" s="252">
        <v>0</v>
      </c>
      <c r="N397" s="323">
        <v>0</v>
      </c>
      <c r="O397" s="323"/>
      <c r="P397" s="252">
        <v>3408.87</v>
      </c>
      <c r="Q397" s="252">
        <v>2.0099999999999998</v>
      </c>
      <c r="R397" s="240" t="s">
        <v>1066</v>
      </c>
      <c r="V397" s="248">
        <f t="shared" si="24"/>
        <v>0</v>
      </c>
      <c r="W397" s="248">
        <f t="shared" si="25"/>
        <v>0</v>
      </c>
      <c r="X397" s="248">
        <f t="shared" si="26"/>
        <v>0</v>
      </c>
      <c r="Y397" s="248">
        <f t="shared" si="27"/>
        <v>0</v>
      </c>
    </row>
    <row r="398" spans="1:25" ht="15" customHeight="1" x14ac:dyDescent="0.25">
      <c r="A398" s="250"/>
      <c r="B398" s="251"/>
      <c r="C398" s="322" t="s">
        <v>1056</v>
      </c>
      <c r="D398" s="322"/>
      <c r="E398" s="322"/>
      <c r="H398" s="252">
        <v>2373.37</v>
      </c>
      <c r="I398" s="252">
        <v>0</v>
      </c>
      <c r="J398" s="252">
        <v>0</v>
      </c>
      <c r="K398" s="252">
        <v>0</v>
      </c>
      <c r="L398" s="252">
        <v>0</v>
      </c>
      <c r="M398" s="252">
        <v>0</v>
      </c>
      <c r="N398" s="323">
        <v>0</v>
      </c>
      <c r="O398" s="323"/>
      <c r="P398" s="252">
        <v>2382.5</v>
      </c>
      <c r="Q398" s="252">
        <v>9.1300000000000008</v>
      </c>
      <c r="R398" s="240" t="s">
        <v>1066</v>
      </c>
      <c r="V398" s="248">
        <f t="shared" si="24"/>
        <v>0</v>
      </c>
      <c r="W398" s="248">
        <f t="shared" si="25"/>
        <v>0</v>
      </c>
      <c r="X398" s="248">
        <f t="shared" si="26"/>
        <v>0</v>
      </c>
      <c r="Y398" s="248">
        <f t="shared" si="27"/>
        <v>0</v>
      </c>
    </row>
    <row r="399" spans="1:25" ht="15" customHeight="1" x14ac:dyDescent="0.25">
      <c r="A399" s="250"/>
      <c r="B399" s="251"/>
      <c r="C399" s="322" t="s">
        <v>392</v>
      </c>
      <c r="D399" s="322"/>
      <c r="E399" s="322"/>
      <c r="H399" s="252">
        <v>5752.49</v>
      </c>
      <c r="I399" s="252">
        <v>0</v>
      </c>
      <c r="J399" s="252">
        <v>0</v>
      </c>
      <c r="K399" s="252">
        <v>0</v>
      </c>
      <c r="L399" s="252">
        <v>0</v>
      </c>
      <c r="M399" s="252">
        <v>0</v>
      </c>
      <c r="N399" s="323">
        <v>0</v>
      </c>
      <c r="O399" s="323"/>
      <c r="P399" s="252">
        <v>8691.48</v>
      </c>
      <c r="Q399" s="252">
        <v>2938.99</v>
      </c>
      <c r="R399" s="240" t="s">
        <v>1066</v>
      </c>
      <c r="V399" s="248">
        <f t="shared" si="24"/>
        <v>0</v>
      </c>
      <c r="W399" s="248">
        <f t="shared" si="25"/>
        <v>0</v>
      </c>
      <c r="X399" s="248">
        <f t="shared" si="26"/>
        <v>0</v>
      </c>
      <c r="Y399" s="248">
        <f t="shared" si="27"/>
        <v>0</v>
      </c>
    </row>
    <row r="400" spans="1:25" ht="15" customHeight="1" x14ac:dyDescent="0.25">
      <c r="A400" s="250"/>
      <c r="B400" s="251"/>
      <c r="C400" s="322" t="s">
        <v>1288</v>
      </c>
      <c r="D400" s="322"/>
      <c r="E400" s="322"/>
      <c r="H400" s="252">
        <v>11489.7</v>
      </c>
      <c r="I400" s="252">
        <v>0</v>
      </c>
      <c r="J400" s="252">
        <v>0</v>
      </c>
      <c r="K400" s="252">
        <v>0</v>
      </c>
      <c r="L400" s="252">
        <v>0</v>
      </c>
      <c r="M400" s="252">
        <v>0</v>
      </c>
      <c r="N400" s="323">
        <v>0</v>
      </c>
      <c r="O400" s="323"/>
      <c r="P400" s="252">
        <v>11489.7</v>
      </c>
      <c r="Q400" s="252">
        <v>0</v>
      </c>
      <c r="R400" s="240" t="s">
        <v>1066</v>
      </c>
      <c r="V400" s="248">
        <f t="shared" ref="V400:V463" si="28">IF(V$8=$C400,SUM($P400-$Q400),0)</f>
        <v>0</v>
      </c>
      <c r="W400" s="248">
        <f t="shared" si="25"/>
        <v>0</v>
      </c>
      <c r="X400" s="248">
        <f t="shared" si="26"/>
        <v>0</v>
      </c>
      <c r="Y400" s="248">
        <f t="shared" si="27"/>
        <v>0</v>
      </c>
    </row>
    <row r="401" spans="1:25" ht="15" customHeight="1" x14ac:dyDescent="0.25">
      <c r="A401" s="250"/>
      <c r="B401" s="251"/>
      <c r="C401" s="322" t="s">
        <v>399</v>
      </c>
      <c r="D401" s="322"/>
      <c r="E401" s="322"/>
      <c r="H401" s="252">
        <v>-209.46</v>
      </c>
      <c r="I401" s="252">
        <v>0</v>
      </c>
      <c r="J401" s="252">
        <v>0</v>
      </c>
      <c r="K401" s="252">
        <v>0</v>
      </c>
      <c r="L401" s="252">
        <v>0</v>
      </c>
      <c r="M401" s="252">
        <v>0</v>
      </c>
      <c r="N401" s="323">
        <v>0</v>
      </c>
      <c r="O401" s="323"/>
      <c r="P401" s="252">
        <v>4935.37</v>
      </c>
      <c r="Q401" s="252">
        <v>5144.83</v>
      </c>
      <c r="R401" s="240" t="s">
        <v>1066</v>
      </c>
      <c r="V401" s="248">
        <f t="shared" si="28"/>
        <v>0</v>
      </c>
      <c r="W401" s="248">
        <f t="shared" si="25"/>
        <v>0</v>
      </c>
      <c r="X401" s="248">
        <f t="shared" si="26"/>
        <v>0</v>
      </c>
      <c r="Y401" s="248">
        <f t="shared" si="27"/>
        <v>0</v>
      </c>
    </row>
    <row r="402" spans="1:25" ht="15" customHeight="1" x14ac:dyDescent="0.25">
      <c r="A402" s="250"/>
      <c r="B402" s="251"/>
      <c r="C402" s="322" t="s">
        <v>1052</v>
      </c>
      <c r="D402" s="322"/>
      <c r="E402" s="322"/>
      <c r="H402" s="252">
        <v>335560.78</v>
      </c>
      <c r="I402" s="252">
        <v>0</v>
      </c>
      <c r="J402" s="252">
        <v>0</v>
      </c>
      <c r="K402" s="252">
        <v>0</v>
      </c>
      <c r="L402" s="252">
        <v>0</v>
      </c>
      <c r="M402" s="252">
        <v>0</v>
      </c>
      <c r="N402" s="323">
        <v>0</v>
      </c>
      <c r="O402" s="323"/>
      <c r="P402" s="252">
        <v>335560.78</v>
      </c>
      <c r="Q402" s="252">
        <v>0</v>
      </c>
      <c r="R402" s="240" t="s">
        <v>1066</v>
      </c>
      <c r="V402" s="248">
        <f t="shared" si="28"/>
        <v>335560.78</v>
      </c>
      <c r="W402" s="248">
        <f t="shared" si="25"/>
        <v>0</v>
      </c>
      <c r="X402" s="248">
        <f t="shared" si="26"/>
        <v>0</v>
      </c>
      <c r="Y402" s="248">
        <f t="shared" si="27"/>
        <v>335560.78</v>
      </c>
    </row>
    <row r="403" spans="1:25" ht="15" customHeight="1" x14ac:dyDescent="0.25">
      <c r="A403" s="250"/>
      <c r="B403" s="251"/>
      <c r="C403" s="322" t="s">
        <v>1058</v>
      </c>
      <c r="D403" s="322"/>
      <c r="E403" s="322"/>
      <c r="H403" s="252">
        <v>223.64</v>
      </c>
      <c r="I403" s="252">
        <v>0</v>
      </c>
      <c r="J403" s="252">
        <v>0</v>
      </c>
      <c r="K403" s="252">
        <v>0</v>
      </c>
      <c r="L403" s="252">
        <v>0</v>
      </c>
      <c r="M403" s="252">
        <v>0</v>
      </c>
      <c r="N403" s="323">
        <v>0</v>
      </c>
      <c r="O403" s="323"/>
      <c r="P403" s="252">
        <v>324.44</v>
      </c>
      <c r="Q403" s="252">
        <v>100.8</v>
      </c>
      <c r="R403" s="240" t="s">
        <v>1066</v>
      </c>
      <c r="V403" s="248">
        <f t="shared" si="28"/>
        <v>0</v>
      </c>
      <c r="W403" s="248">
        <f t="shared" si="25"/>
        <v>0</v>
      </c>
      <c r="X403" s="248">
        <f t="shared" si="26"/>
        <v>0</v>
      </c>
      <c r="Y403" s="248">
        <f t="shared" si="27"/>
        <v>0</v>
      </c>
    </row>
    <row r="404" spans="1:25" ht="15" customHeight="1" x14ac:dyDescent="0.25">
      <c r="A404" s="250"/>
      <c r="B404" s="251"/>
      <c r="C404" s="322" t="s">
        <v>1054</v>
      </c>
      <c r="D404" s="322"/>
      <c r="E404" s="322"/>
      <c r="H404" s="252">
        <v>1085.28</v>
      </c>
      <c r="I404" s="252">
        <v>0</v>
      </c>
      <c r="J404" s="252">
        <v>0</v>
      </c>
      <c r="K404" s="252">
        <v>0</v>
      </c>
      <c r="L404" s="252">
        <v>0</v>
      </c>
      <c r="M404" s="252">
        <v>0</v>
      </c>
      <c r="N404" s="323">
        <v>0</v>
      </c>
      <c r="O404" s="323"/>
      <c r="P404" s="252">
        <v>1085.28</v>
      </c>
      <c r="Q404" s="252">
        <v>0</v>
      </c>
      <c r="R404" s="240" t="s">
        <v>1066</v>
      </c>
      <c r="V404" s="248">
        <f t="shared" si="28"/>
        <v>0</v>
      </c>
      <c r="W404" s="248">
        <f t="shared" si="25"/>
        <v>0</v>
      </c>
      <c r="X404" s="248">
        <f t="shared" si="26"/>
        <v>0</v>
      </c>
      <c r="Y404" s="248">
        <f t="shared" si="27"/>
        <v>0</v>
      </c>
    </row>
    <row r="405" spans="1:25" ht="15" customHeight="1" x14ac:dyDescent="0.25">
      <c r="A405" s="250"/>
      <c r="B405" s="251"/>
      <c r="C405" s="322" t="s">
        <v>1283</v>
      </c>
      <c r="D405" s="322"/>
      <c r="E405" s="322"/>
      <c r="H405" s="252">
        <v>263512.12</v>
      </c>
      <c r="I405" s="252">
        <v>0</v>
      </c>
      <c r="J405" s="252">
        <v>0</v>
      </c>
      <c r="K405" s="252">
        <v>0</v>
      </c>
      <c r="L405" s="252">
        <v>0</v>
      </c>
      <c r="M405" s="252">
        <v>0</v>
      </c>
      <c r="N405" s="323">
        <v>0</v>
      </c>
      <c r="O405" s="323"/>
      <c r="P405" s="252">
        <v>263555.27</v>
      </c>
      <c r="Q405" s="252">
        <v>43.15</v>
      </c>
      <c r="R405" s="240" t="s">
        <v>1066</v>
      </c>
      <c r="V405" s="248">
        <f t="shared" si="28"/>
        <v>0</v>
      </c>
      <c r="W405" s="248">
        <f t="shared" si="25"/>
        <v>87837.373333333337</v>
      </c>
      <c r="X405" s="248">
        <f t="shared" si="26"/>
        <v>0</v>
      </c>
      <c r="Y405" s="248">
        <f t="shared" si="27"/>
        <v>87837.373333333337</v>
      </c>
    </row>
    <row r="406" spans="1:25" ht="15" customHeight="1" x14ac:dyDescent="0.25">
      <c r="A406" s="250"/>
      <c r="B406" s="251"/>
      <c r="C406" s="322" t="s">
        <v>393</v>
      </c>
      <c r="D406" s="322"/>
      <c r="E406" s="322"/>
      <c r="H406" s="252">
        <v>8033.33</v>
      </c>
      <c r="I406" s="252">
        <v>0</v>
      </c>
      <c r="J406" s="252">
        <v>0</v>
      </c>
      <c r="K406" s="252">
        <v>0</v>
      </c>
      <c r="L406" s="252">
        <v>0</v>
      </c>
      <c r="M406" s="252">
        <v>0</v>
      </c>
      <c r="N406" s="323">
        <v>0</v>
      </c>
      <c r="O406" s="323"/>
      <c r="P406" s="252">
        <v>8037.58</v>
      </c>
      <c r="Q406" s="252">
        <v>4.25</v>
      </c>
      <c r="R406" s="240" t="s">
        <v>1066</v>
      </c>
      <c r="V406" s="248">
        <f t="shared" si="28"/>
        <v>0</v>
      </c>
      <c r="W406" s="248">
        <f t="shared" si="25"/>
        <v>0</v>
      </c>
      <c r="X406" s="248">
        <f t="shared" si="26"/>
        <v>0</v>
      </c>
      <c r="Y406" s="248">
        <f t="shared" si="27"/>
        <v>0</v>
      </c>
    </row>
    <row r="407" spans="1:25" ht="15" customHeight="1" x14ac:dyDescent="0.25">
      <c r="A407" s="250"/>
      <c r="B407" s="251"/>
      <c r="C407" s="322" t="s">
        <v>503</v>
      </c>
      <c r="D407" s="322"/>
      <c r="E407" s="322"/>
      <c r="H407" s="252">
        <v>464785.34</v>
      </c>
      <c r="I407" s="252">
        <v>0</v>
      </c>
      <c r="J407" s="252">
        <v>0</v>
      </c>
      <c r="K407" s="252">
        <v>0</v>
      </c>
      <c r="L407" s="252">
        <v>0</v>
      </c>
      <c r="M407" s="252">
        <v>0</v>
      </c>
      <c r="N407" s="323">
        <v>0</v>
      </c>
      <c r="O407" s="323"/>
      <c r="P407" s="252">
        <v>464812.69</v>
      </c>
      <c r="Q407" s="252">
        <v>27.35</v>
      </c>
      <c r="R407" s="240" t="s">
        <v>1066</v>
      </c>
      <c r="V407" s="248">
        <f t="shared" si="28"/>
        <v>0</v>
      </c>
      <c r="W407" s="248">
        <f t="shared" si="25"/>
        <v>0</v>
      </c>
      <c r="X407" s="248">
        <f t="shared" si="26"/>
        <v>0</v>
      </c>
      <c r="Y407" s="248">
        <f t="shared" si="27"/>
        <v>0</v>
      </c>
    </row>
    <row r="408" spans="1:25" ht="15" customHeight="1" x14ac:dyDescent="0.25">
      <c r="A408" s="253"/>
      <c r="B408" s="254"/>
      <c r="C408" s="324" t="s">
        <v>1311</v>
      </c>
      <c r="D408" s="324"/>
      <c r="E408" s="324"/>
      <c r="F408" s="255"/>
      <c r="G408" s="255"/>
      <c r="H408" s="256">
        <v>4200.67</v>
      </c>
      <c r="I408" s="256">
        <v>0</v>
      </c>
      <c r="J408" s="256">
        <v>0</v>
      </c>
      <c r="K408" s="256">
        <v>0</v>
      </c>
      <c r="L408" s="256">
        <v>0</v>
      </c>
      <c r="M408" s="256">
        <v>0</v>
      </c>
      <c r="N408" s="325">
        <v>0</v>
      </c>
      <c r="O408" s="325"/>
      <c r="P408" s="256">
        <v>4200.67</v>
      </c>
      <c r="Q408" s="256">
        <v>0</v>
      </c>
      <c r="R408" s="240" t="s">
        <v>1066</v>
      </c>
      <c r="V408" s="248">
        <f t="shared" si="28"/>
        <v>0</v>
      </c>
      <c r="W408" s="248">
        <f t="shared" si="25"/>
        <v>0</v>
      </c>
      <c r="X408" s="248">
        <f t="shared" si="26"/>
        <v>0</v>
      </c>
      <c r="Y408" s="248">
        <f t="shared" si="27"/>
        <v>0</v>
      </c>
    </row>
    <row r="409" spans="1:25" ht="15" customHeight="1" x14ac:dyDescent="0.25">
      <c r="A409" s="245" t="s">
        <v>1359</v>
      </c>
      <c r="B409" s="246" t="str">
        <f>C409</f>
        <v>г.Одинцово, БЗРИ, 4</v>
      </c>
      <c r="C409" s="329" t="s">
        <v>14</v>
      </c>
      <c r="D409" s="329"/>
      <c r="E409" s="329"/>
      <c r="F409" s="246" t="s">
        <v>919</v>
      </c>
      <c r="G409" s="246" t="s">
        <v>1360</v>
      </c>
      <c r="H409" s="247">
        <v>575076.23</v>
      </c>
      <c r="I409" s="247">
        <v>17867.099999999999</v>
      </c>
      <c r="J409" s="247">
        <v>0</v>
      </c>
      <c r="K409" s="247">
        <v>0</v>
      </c>
      <c r="L409" s="247">
        <v>0</v>
      </c>
      <c r="M409" s="247">
        <v>17867.099999999999</v>
      </c>
      <c r="N409" s="330">
        <v>13096.44</v>
      </c>
      <c r="O409" s="330"/>
      <c r="P409" s="247">
        <v>583706.78</v>
      </c>
      <c r="Q409" s="247">
        <v>3859.89</v>
      </c>
      <c r="R409" s="240" t="s">
        <v>14</v>
      </c>
      <c r="V409" s="248">
        <f t="shared" si="28"/>
        <v>0</v>
      </c>
      <c r="W409" s="248">
        <f t="shared" si="25"/>
        <v>0</v>
      </c>
      <c r="X409" s="248">
        <f t="shared" si="26"/>
        <v>0</v>
      </c>
      <c r="Y409" s="248">
        <f t="shared" si="27"/>
        <v>0</v>
      </c>
    </row>
    <row r="410" spans="1:25" ht="15" customHeight="1" x14ac:dyDescent="0.25">
      <c r="A410" s="250"/>
      <c r="B410" s="251"/>
      <c r="C410" s="322" t="s">
        <v>1054</v>
      </c>
      <c r="D410" s="322"/>
      <c r="E410" s="322"/>
      <c r="H410" s="252">
        <v>5.23</v>
      </c>
      <c r="I410" s="252">
        <v>5.23</v>
      </c>
      <c r="J410" s="252">
        <v>0</v>
      </c>
      <c r="K410" s="252">
        <v>0</v>
      </c>
      <c r="L410" s="252">
        <v>0</v>
      </c>
      <c r="M410" s="252">
        <v>5.23</v>
      </c>
      <c r="N410" s="323">
        <v>3.83</v>
      </c>
      <c r="O410" s="323"/>
      <c r="P410" s="252">
        <v>6.63</v>
      </c>
      <c r="Q410" s="252">
        <v>0</v>
      </c>
      <c r="R410" s="240" t="s">
        <v>14</v>
      </c>
      <c r="V410" s="248">
        <f t="shared" si="28"/>
        <v>0</v>
      </c>
      <c r="W410" s="248">
        <f t="shared" si="25"/>
        <v>0</v>
      </c>
      <c r="X410" s="248">
        <f t="shared" si="26"/>
        <v>0</v>
      </c>
      <c r="Y410" s="248">
        <f t="shared" si="27"/>
        <v>0</v>
      </c>
    </row>
    <row r="411" spans="1:25" ht="15" customHeight="1" x14ac:dyDescent="0.25">
      <c r="A411" s="250"/>
      <c r="B411" s="251"/>
      <c r="C411" s="322" t="s">
        <v>1288</v>
      </c>
      <c r="D411" s="322"/>
      <c r="E411" s="322"/>
      <c r="H411" s="252">
        <v>55230.62</v>
      </c>
      <c r="I411" s="252">
        <v>0</v>
      </c>
      <c r="J411" s="252">
        <v>0</v>
      </c>
      <c r="K411" s="252">
        <v>0</v>
      </c>
      <c r="L411" s="252">
        <v>0</v>
      </c>
      <c r="M411" s="252">
        <v>0</v>
      </c>
      <c r="N411" s="323">
        <v>0</v>
      </c>
      <c r="O411" s="323"/>
      <c r="P411" s="252">
        <v>55230.62</v>
      </c>
      <c r="Q411" s="252">
        <v>0</v>
      </c>
      <c r="R411" s="240" t="s">
        <v>14</v>
      </c>
      <c r="V411" s="248">
        <f t="shared" si="28"/>
        <v>0</v>
      </c>
      <c r="W411" s="248">
        <f t="shared" si="25"/>
        <v>0</v>
      </c>
      <c r="X411" s="248">
        <f t="shared" si="26"/>
        <v>0</v>
      </c>
      <c r="Y411" s="248">
        <f t="shared" si="27"/>
        <v>0</v>
      </c>
    </row>
    <row r="412" spans="1:25" ht="15" customHeight="1" x14ac:dyDescent="0.25">
      <c r="A412" s="250"/>
      <c r="B412" s="251"/>
      <c r="C412" s="322" t="s">
        <v>1303</v>
      </c>
      <c r="D412" s="322"/>
      <c r="E412" s="322"/>
      <c r="H412" s="252">
        <v>7376.68</v>
      </c>
      <c r="I412" s="252">
        <v>0</v>
      </c>
      <c r="J412" s="252">
        <v>0</v>
      </c>
      <c r="K412" s="252">
        <v>0</v>
      </c>
      <c r="L412" s="252">
        <v>0</v>
      </c>
      <c r="M412" s="252">
        <v>0</v>
      </c>
      <c r="N412" s="323">
        <v>0</v>
      </c>
      <c r="O412" s="323"/>
      <c r="P412" s="252">
        <v>7379.08</v>
      </c>
      <c r="Q412" s="252">
        <v>2.4</v>
      </c>
      <c r="R412" s="240" t="s">
        <v>14</v>
      </c>
      <c r="V412" s="248">
        <f t="shared" si="28"/>
        <v>0</v>
      </c>
      <c r="W412" s="248">
        <f t="shared" si="25"/>
        <v>0</v>
      </c>
      <c r="X412" s="248">
        <f t="shared" si="26"/>
        <v>0</v>
      </c>
      <c r="Y412" s="248">
        <f t="shared" si="27"/>
        <v>0</v>
      </c>
    </row>
    <row r="413" spans="1:25" ht="15" customHeight="1" x14ac:dyDescent="0.25">
      <c r="A413" s="250"/>
      <c r="B413" s="251"/>
      <c r="C413" s="322" t="s">
        <v>399</v>
      </c>
      <c r="D413" s="322"/>
      <c r="E413" s="322"/>
      <c r="H413" s="252">
        <v>22516.86</v>
      </c>
      <c r="I413" s="252">
        <v>0</v>
      </c>
      <c r="J413" s="252">
        <v>0</v>
      </c>
      <c r="K413" s="252">
        <v>0</v>
      </c>
      <c r="L413" s="252">
        <v>0</v>
      </c>
      <c r="M413" s="252">
        <v>0</v>
      </c>
      <c r="N413" s="323">
        <v>0</v>
      </c>
      <c r="O413" s="323"/>
      <c r="P413" s="252">
        <v>22516.86</v>
      </c>
      <c r="Q413" s="252">
        <v>0</v>
      </c>
      <c r="R413" s="240" t="s">
        <v>14</v>
      </c>
      <c r="V413" s="248">
        <f t="shared" si="28"/>
        <v>0</v>
      </c>
      <c r="W413" s="248">
        <f t="shared" si="25"/>
        <v>0</v>
      </c>
      <c r="X413" s="248">
        <f t="shared" si="26"/>
        <v>0</v>
      </c>
      <c r="Y413" s="248">
        <f t="shared" si="27"/>
        <v>0</v>
      </c>
    </row>
    <row r="414" spans="1:25" ht="15" customHeight="1" x14ac:dyDescent="0.25">
      <c r="A414" s="250"/>
      <c r="B414" s="251"/>
      <c r="C414" s="322" t="s">
        <v>1056</v>
      </c>
      <c r="D414" s="322"/>
      <c r="E414" s="322"/>
      <c r="H414" s="252">
        <v>1.69</v>
      </c>
      <c r="I414" s="252">
        <v>16.57</v>
      </c>
      <c r="J414" s="252">
        <v>0</v>
      </c>
      <c r="K414" s="252">
        <v>0</v>
      </c>
      <c r="L414" s="252">
        <v>0</v>
      </c>
      <c r="M414" s="252">
        <v>16.57</v>
      </c>
      <c r="N414" s="323">
        <v>12.15</v>
      </c>
      <c r="O414" s="323"/>
      <c r="P414" s="252">
        <v>20.99</v>
      </c>
      <c r="Q414" s="252">
        <v>14.88</v>
      </c>
      <c r="R414" s="240" t="s">
        <v>14</v>
      </c>
      <c r="V414" s="248">
        <f t="shared" si="28"/>
        <v>0</v>
      </c>
      <c r="W414" s="248">
        <f t="shared" si="25"/>
        <v>0</v>
      </c>
      <c r="X414" s="248">
        <f t="shared" si="26"/>
        <v>0</v>
      </c>
      <c r="Y414" s="248">
        <f t="shared" si="27"/>
        <v>0</v>
      </c>
    </row>
    <row r="415" spans="1:25" ht="15" customHeight="1" x14ac:dyDescent="0.25">
      <c r="A415" s="250"/>
      <c r="B415" s="251"/>
      <c r="C415" s="322" t="s">
        <v>1283</v>
      </c>
      <c r="D415" s="322"/>
      <c r="E415" s="322"/>
      <c r="H415" s="252">
        <v>21448.14</v>
      </c>
      <c r="I415" s="252">
        <v>0</v>
      </c>
      <c r="J415" s="252">
        <v>0</v>
      </c>
      <c r="K415" s="252">
        <v>0</v>
      </c>
      <c r="L415" s="252">
        <v>0</v>
      </c>
      <c r="M415" s="252">
        <v>0</v>
      </c>
      <c r="N415" s="323">
        <v>0</v>
      </c>
      <c r="O415" s="323"/>
      <c r="P415" s="252">
        <v>21448.14</v>
      </c>
      <c r="Q415" s="252">
        <v>0</v>
      </c>
      <c r="R415" s="240" t="s">
        <v>14</v>
      </c>
      <c r="V415" s="248">
        <f t="shared" si="28"/>
        <v>0</v>
      </c>
      <c r="W415" s="248">
        <f t="shared" si="25"/>
        <v>7149.38</v>
      </c>
      <c r="X415" s="248">
        <f t="shared" si="26"/>
        <v>0</v>
      </c>
      <c r="Y415" s="248">
        <f t="shared" si="27"/>
        <v>7149.38</v>
      </c>
    </row>
    <row r="416" spans="1:25" ht="15" customHeight="1" x14ac:dyDescent="0.25">
      <c r="A416" s="250"/>
      <c r="B416" s="251"/>
      <c r="C416" s="322" t="s">
        <v>393</v>
      </c>
      <c r="D416" s="322"/>
      <c r="E416" s="322"/>
      <c r="H416" s="252">
        <v>68838.570000000007</v>
      </c>
      <c r="I416" s="252">
        <v>0</v>
      </c>
      <c r="J416" s="252">
        <v>0</v>
      </c>
      <c r="K416" s="252">
        <v>0</v>
      </c>
      <c r="L416" s="252">
        <v>0</v>
      </c>
      <c r="M416" s="252">
        <v>0</v>
      </c>
      <c r="N416" s="323">
        <v>0</v>
      </c>
      <c r="O416" s="323"/>
      <c r="P416" s="252">
        <v>69103.350000000006</v>
      </c>
      <c r="Q416" s="252">
        <v>264.77999999999997</v>
      </c>
      <c r="R416" s="240" t="s">
        <v>14</v>
      </c>
      <c r="V416" s="248">
        <f t="shared" si="28"/>
        <v>0</v>
      </c>
      <c r="W416" s="248">
        <f t="shared" si="25"/>
        <v>0</v>
      </c>
      <c r="X416" s="248">
        <f t="shared" si="26"/>
        <v>0</v>
      </c>
      <c r="Y416" s="248">
        <f t="shared" si="27"/>
        <v>0</v>
      </c>
    </row>
    <row r="417" spans="1:25" ht="15" customHeight="1" x14ac:dyDescent="0.25">
      <c r="A417" s="250"/>
      <c r="B417" s="251"/>
      <c r="C417" s="322" t="s">
        <v>1058</v>
      </c>
      <c r="D417" s="322"/>
      <c r="E417" s="322"/>
      <c r="H417" s="252">
        <v>2254.9</v>
      </c>
      <c r="I417" s="252">
        <v>264.89</v>
      </c>
      <c r="J417" s="252">
        <v>0</v>
      </c>
      <c r="K417" s="252">
        <v>0</v>
      </c>
      <c r="L417" s="252">
        <v>0</v>
      </c>
      <c r="M417" s="252">
        <v>264.89</v>
      </c>
      <c r="N417" s="323">
        <v>194.16</v>
      </c>
      <c r="O417" s="323"/>
      <c r="P417" s="252">
        <v>2377.54</v>
      </c>
      <c r="Q417" s="252">
        <v>51.91</v>
      </c>
      <c r="R417" s="240" t="s">
        <v>14</v>
      </c>
      <c r="V417" s="248">
        <f t="shared" si="28"/>
        <v>0</v>
      </c>
      <c r="W417" s="248">
        <f t="shared" si="25"/>
        <v>0</v>
      </c>
      <c r="X417" s="248">
        <f t="shared" si="26"/>
        <v>0</v>
      </c>
      <c r="Y417" s="248">
        <f t="shared" si="27"/>
        <v>0</v>
      </c>
    </row>
    <row r="418" spans="1:25" ht="15" customHeight="1" x14ac:dyDescent="0.25">
      <c r="A418" s="250"/>
      <c r="B418" s="251"/>
      <c r="C418" s="322" t="s">
        <v>1057</v>
      </c>
      <c r="D418" s="322"/>
      <c r="E418" s="322"/>
      <c r="H418" s="252">
        <v>10.97</v>
      </c>
      <c r="I418" s="252">
        <v>10.97</v>
      </c>
      <c r="J418" s="252">
        <v>0</v>
      </c>
      <c r="K418" s="252">
        <v>0</v>
      </c>
      <c r="L418" s="252">
        <v>0</v>
      </c>
      <c r="M418" s="252">
        <v>10.97</v>
      </c>
      <c r="N418" s="323">
        <v>8.0399999999999991</v>
      </c>
      <c r="O418" s="323"/>
      <c r="P418" s="252">
        <v>13.9</v>
      </c>
      <c r="Q418" s="252">
        <v>0</v>
      </c>
      <c r="R418" s="240" t="s">
        <v>14</v>
      </c>
      <c r="V418" s="248">
        <f t="shared" si="28"/>
        <v>0</v>
      </c>
      <c r="W418" s="248">
        <f t="shared" si="25"/>
        <v>0</v>
      </c>
      <c r="X418" s="248">
        <f t="shared" si="26"/>
        <v>0</v>
      </c>
      <c r="Y418" s="248">
        <f t="shared" si="27"/>
        <v>0</v>
      </c>
    </row>
    <row r="419" spans="1:25" ht="15" customHeight="1" x14ac:dyDescent="0.25">
      <c r="A419" s="250"/>
      <c r="B419" s="251"/>
      <c r="C419" s="322" t="s">
        <v>1055</v>
      </c>
      <c r="D419" s="322"/>
      <c r="E419" s="322"/>
      <c r="H419" s="252">
        <v>5.23</v>
      </c>
      <c r="I419" s="252">
        <v>5.23</v>
      </c>
      <c r="J419" s="252">
        <v>0</v>
      </c>
      <c r="K419" s="252">
        <v>0</v>
      </c>
      <c r="L419" s="252">
        <v>0</v>
      </c>
      <c r="M419" s="252">
        <v>5.23</v>
      </c>
      <c r="N419" s="323">
        <v>3.83</v>
      </c>
      <c r="O419" s="323"/>
      <c r="P419" s="252">
        <v>6.63</v>
      </c>
      <c r="Q419" s="252">
        <v>0</v>
      </c>
      <c r="R419" s="240" t="s">
        <v>14</v>
      </c>
      <c r="V419" s="248">
        <f t="shared" si="28"/>
        <v>0</v>
      </c>
      <c r="W419" s="248">
        <f t="shared" si="25"/>
        <v>0</v>
      </c>
      <c r="X419" s="248">
        <f t="shared" si="26"/>
        <v>0</v>
      </c>
      <c r="Y419" s="248">
        <f t="shared" si="27"/>
        <v>0</v>
      </c>
    </row>
    <row r="420" spans="1:25" ht="15" customHeight="1" x14ac:dyDescent="0.25">
      <c r="A420" s="250"/>
      <c r="B420" s="251"/>
      <c r="C420" s="322" t="s">
        <v>392</v>
      </c>
      <c r="D420" s="322"/>
      <c r="E420" s="322"/>
      <c r="H420" s="252">
        <v>40351.449999999997</v>
      </c>
      <c r="I420" s="252">
        <v>0</v>
      </c>
      <c r="J420" s="252">
        <v>0</v>
      </c>
      <c r="K420" s="252">
        <v>0</v>
      </c>
      <c r="L420" s="252">
        <v>0</v>
      </c>
      <c r="M420" s="252">
        <v>0</v>
      </c>
      <c r="N420" s="323">
        <v>0</v>
      </c>
      <c r="O420" s="323"/>
      <c r="P420" s="252">
        <v>40351.449999999997</v>
      </c>
      <c r="Q420" s="252">
        <v>0</v>
      </c>
      <c r="R420" s="240" t="s">
        <v>14</v>
      </c>
      <c r="V420" s="248">
        <f t="shared" si="28"/>
        <v>0</v>
      </c>
      <c r="W420" s="248">
        <f t="shared" si="25"/>
        <v>0</v>
      </c>
      <c r="X420" s="248">
        <f t="shared" si="26"/>
        <v>0</v>
      </c>
      <c r="Y420" s="248">
        <f t="shared" si="27"/>
        <v>0</v>
      </c>
    </row>
    <row r="421" spans="1:25" ht="15" customHeight="1" x14ac:dyDescent="0.25">
      <c r="A421" s="250"/>
      <c r="B421" s="251"/>
      <c r="C421" s="322" t="s">
        <v>1311</v>
      </c>
      <c r="D421" s="322"/>
      <c r="E421" s="322"/>
      <c r="H421" s="252">
        <v>32.28</v>
      </c>
      <c r="I421" s="252">
        <v>0</v>
      </c>
      <c r="J421" s="252">
        <v>0</v>
      </c>
      <c r="K421" s="252">
        <v>0</v>
      </c>
      <c r="L421" s="252">
        <v>0</v>
      </c>
      <c r="M421" s="252">
        <v>0</v>
      </c>
      <c r="N421" s="323">
        <v>0</v>
      </c>
      <c r="O421" s="323"/>
      <c r="P421" s="252">
        <v>32.28</v>
      </c>
      <c r="Q421" s="252">
        <v>0</v>
      </c>
      <c r="R421" s="240" t="s">
        <v>14</v>
      </c>
      <c r="V421" s="248">
        <f t="shared" si="28"/>
        <v>0</v>
      </c>
      <c r="W421" s="248">
        <f t="shared" si="25"/>
        <v>0</v>
      </c>
      <c r="X421" s="248">
        <f t="shared" si="26"/>
        <v>0</v>
      </c>
      <c r="Y421" s="248">
        <f t="shared" si="27"/>
        <v>0</v>
      </c>
    </row>
    <row r="422" spans="1:25" ht="15" customHeight="1" x14ac:dyDescent="0.25">
      <c r="A422" s="250"/>
      <c r="B422" s="251"/>
      <c r="C422" s="322" t="s">
        <v>1052</v>
      </c>
      <c r="D422" s="322"/>
      <c r="E422" s="322"/>
      <c r="H422" s="252">
        <v>184074.08</v>
      </c>
      <c r="I422" s="252">
        <v>17564.21</v>
      </c>
      <c r="J422" s="252">
        <v>0</v>
      </c>
      <c r="K422" s="252">
        <v>0</v>
      </c>
      <c r="L422" s="252">
        <v>0</v>
      </c>
      <c r="M422" s="252">
        <v>17564.21</v>
      </c>
      <c r="N422" s="323">
        <v>12874.43</v>
      </c>
      <c r="O422" s="323"/>
      <c r="P422" s="252">
        <v>192288.96</v>
      </c>
      <c r="Q422" s="252">
        <v>3525.1</v>
      </c>
      <c r="R422" s="240" t="s">
        <v>14</v>
      </c>
      <c r="V422" s="248">
        <f t="shared" si="28"/>
        <v>188763.86</v>
      </c>
      <c r="W422" s="248">
        <f t="shared" si="25"/>
        <v>0</v>
      </c>
      <c r="X422" s="248">
        <f t="shared" si="26"/>
        <v>0</v>
      </c>
      <c r="Y422" s="248">
        <f t="shared" si="27"/>
        <v>188763.86</v>
      </c>
    </row>
    <row r="423" spans="1:25" ht="15" customHeight="1" x14ac:dyDescent="0.25">
      <c r="A423" s="250"/>
      <c r="B423" s="251"/>
      <c r="C423" s="322" t="s">
        <v>503</v>
      </c>
      <c r="D423" s="322"/>
      <c r="E423" s="322"/>
      <c r="H423" s="252">
        <v>142430.32</v>
      </c>
      <c r="I423" s="252">
        <v>0</v>
      </c>
      <c r="J423" s="252">
        <v>0</v>
      </c>
      <c r="K423" s="252">
        <v>0</v>
      </c>
      <c r="L423" s="252">
        <v>0</v>
      </c>
      <c r="M423" s="252">
        <v>0</v>
      </c>
      <c r="N423" s="323">
        <v>0</v>
      </c>
      <c r="O423" s="323"/>
      <c r="P423" s="252">
        <v>142430.32</v>
      </c>
      <c r="Q423" s="252">
        <v>0</v>
      </c>
      <c r="R423" s="240" t="s">
        <v>14</v>
      </c>
      <c r="V423" s="248">
        <f t="shared" si="28"/>
        <v>0</v>
      </c>
      <c r="W423" s="248">
        <f t="shared" si="25"/>
        <v>0</v>
      </c>
      <c r="X423" s="248">
        <f t="shared" si="26"/>
        <v>0</v>
      </c>
      <c r="Y423" s="248">
        <f t="shared" si="27"/>
        <v>0</v>
      </c>
    </row>
    <row r="424" spans="1:25" ht="15" customHeight="1" x14ac:dyDescent="0.25">
      <c r="A424" s="250"/>
      <c r="B424" s="251"/>
      <c r="C424" s="322" t="s">
        <v>504</v>
      </c>
      <c r="D424" s="322"/>
      <c r="E424" s="322"/>
      <c r="H424" s="252">
        <v>14163.19</v>
      </c>
      <c r="I424" s="252">
        <v>0</v>
      </c>
      <c r="J424" s="252">
        <v>0</v>
      </c>
      <c r="K424" s="252">
        <v>0</v>
      </c>
      <c r="L424" s="252">
        <v>0</v>
      </c>
      <c r="M424" s="252">
        <v>0</v>
      </c>
      <c r="N424" s="323">
        <v>0</v>
      </c>
      <c r="O424" s="323"/>
      <c r="P424" s="252">
        <v>14164.01</v>
      </c>
      <c r="Q424" s="252">
        <v>0.82</v>
      </c>
      <c r="R424" s="240" t="s">
        <v>14</v>
      </c>
      <c r="V424" s="248">
        <f t="shared" si="28"/>
        <v>0</v>
      </c>
      <c r="W424" s="248">
        <f t="shared" si="25"/>
        <v>0</v>
      </c>
      <c r="X424" s="248">
        <f t="shared" si="26"/>
        <v>0</v>
      </c>
      <c r="Y424" s="248">
        <f t="shared" si="27"/>
        <v>0</v>
      </c>
    </row>
    <row r="425" spans="1:25" ht="15" customHeight="1" x14ac:dyDescent="0.25">
      <c r="A425" s="253"/>
      <c r="B425" s="254"/>
      <c r="C425" s="324" t="s">
        <v>1286</v>
      </c>
      <c r="D425" s="324"/>
      <c r="E425" s="324"/>
      <c r="F425" s="255"/>
      <c r="G425" s="255"/>
      <c r="H425" s="256">
        <v>16336.02</v>
      </c>
      <c r="I425" s="256">
        <v>0</v>
      </c>
      <c r="J425" s="256">
        <v>0</v>
      </c>
      <c r="K425" s="256">
        <v>0</v>
      </c>
      <c r="L425" s="256">
        <v>0</v>
      </c>
      <c r="M425" s="256">
        <v>0</v>
      </c>
      <c r="N425" s="325">
        <v>0</v>
      </c>
      <c r="O425" s="325"/>
      <c r="P425" s="256">
        <v>16336.02</v>
      </c>
      <c r="Q425" s="256">
        <v>0</v>
      </c>
      <c r="R425" s="240" t="s">
        <v>14</v>
      </c>
      <c r="V425" s="248">
        <f t="shared" si="28"/>
        <v>0</v>
      </c>
      <c r="W425" s="248">
        <f t="shared" si="25"/>
        <v>0</v>
      </c>
      <c r="X425" s="248">
        <f t="shared" si="26"/>
        <v>0</v>
      </c>
      <c r="Y425" s="248">
        <f t="shared" si="27"/>
        <v>0</v>
      </c>
    </row>
    <row r="426" spans="1:25" ht="15" customHeight="1" x14ac:dyDescent="0.25">
      <c r="A426" s="245" t="s">
        <v>1330</v>
      </c>
      <c r="B426" s="246" t="str">
        <f>C426</f>
        <v>г.Одинцово, БЗРИ, 5</v>
      </c>
      <c r="C426" s="329" t="s">
        <v>15</v>
      </c>
      <c r="D426" s="329"/>
      <c r="E426" s="329"/>
      <c r="F426" s="246" t="s">
        <v>1361</v>
      </c>
      <c r="G426" s="246" t="s">
        <v>1362</v>
      </c>
      <c r="H426" s="247">
        <v>231565.11</v>
      </c>
      <c r="I426" s="247">
        <v>28444.02</v>
      </c>
      <c r="J426" s="247">
        <v>0</v>
      </c>
      <c r="K426" s="247">
        <v>0</v>
      </c>
      <c r="L426" s="247">
        <v>0</v>
      </c>
      <c r="M426" s="247">
        <v>28444.02</v>
      </c>
      <c r="N426" s="330">
        <v>39352.26</v>
      </c>
      <c r="O426" s="330"/>
      <c r="P426" s="247">
        <v>229735.58</v>
      </c>
      <c r="Q426" s="247">
        <v>9078.7099999999991</v>
      </c>
      <c r="R426" s="240" t="s">
        <v>15</v>
      </c>
      <c r="V426" s="248">
        <f t="shared" si="28"/>
        <v>0</v>
      </c>
      <c r="W426" s="248">
        <f t="shared" si="25"/>
        <v>0</v>
      </c>
      <c r="X426" s="248">
        <f t="shared" si="26"/>
        <v>0</v>
      </c>
      <c r="Y426" s="248">
        <f t="shared" si="27"/>
        <v>0</v>
      </c>
    </row>
    <row r="427" spans="1:25" ht="15" customHeight="1" x14ac:dyDescent="0.25">
      <c r="A427" s="250"/>
      <c r="B427" s="251"/>
      <c r="C427" s="322" t="s">
        <v>504</v>
      </c>
      <c r="D427" s="322"/>
      <c r="E427" s="322"/>
      <c r="H427" s="252">
        <v>6943.89</v>
      </c>
      <c r="I427" s="252">
        <v>0</v>
      </c>
      <c r="J427" s="252">
        <v>0</v>
      </c>
      <c r="K427" s="252">
        <v>0</v>
      </c>
      <c r="L427" s="252">
        <v>0</v>
      </c>
      <c r="M427" s="252">
        <v>0</v>
      </c>
      <c r="N427" s="323">
        <v>189.17</v>
      </c>
      <c r="O427" s="323"/>
      <c r="P427" s="252">
        <v>6779.23</v>
      </c>
      <c r="Q427" s="252">
        <v>24.51</v>
      </c>
      <c r="R427" s="240" t="s">
        <v>15</v>
      </c>
      <c r="V427" s="248">
        <f t="shared" si="28"/>
        <v>0</v>
      </c>
      <c r="W427" s="248">
        <f t="shared" si="25"/>
        <v>0</v>
      </c>
      <c r="X427" s="248">
        <f t="shared" si="26"/>
        <v>0</v>
      </c>
      <c r="Y427" s="248">
        <f t="shared" si="27"/>
        <v>0</v>
      </c>
    </row>
    <row r="428" spans="1:25" ht="15" customHeight="1" x14ac:dyDescent="0.25">
      <c r="A428" s="250"/>
      <c r="B428" s="251"/>
      <c r="C428" s="322" t="s">
        <v>1288</v>
      </c>
      <c r="D428" s="322"/>
      <c r="E428" s="322"/>
      <c r="H428" s="252">
        <v>25575.22</v>
      </c>
      <c r="I428" s="252">
        <v>0</v>
      </c>
      <c r="J428" s="252">
        <v>0</v>
      </c>
      <c r="K428" s="252">
        <v>0</v>
      </c>
      <c r="L428" s="252">
        <v>0</v>
      </c>
      <c r="M428" s="252">
        <v>0</v>
      </c>
      <c r="N428" s="323">
        <v>833.17</v>
      </c>
      <c r="O428" s="323"/>
      <c r="P428" s="252">
        <v>28427.71</v>
      </c>
      <c r="Q428" s="252">
        <v>3685.66</v>
      </c>
      <c r="R428" s="240" t="s">
        <v>15</v>
      </c>
      <c r="V428" s="248">
        <f t="shared" si="28"/>
        <v>0</v>
      </c>
      <c r="W428" s="248">
        <f t="shared" si="25"/>
        <v>0</v>
      </c>
      <c r="X428" s="248">
        <f t="shared" si="26"/>
        <v>0</v>
      </c>
      <c r="Y428" s="248">
        <f t="shared" si="27"/>
        <v>0</v>
      </c>
    </row>
    <row r="429" spans="1:25" ht="15" customHeight="1" x14ac:dyDescent="0.25">
      <c r="A429" s="250"/>
      <c r="B429" s="251"/>
      <c r="C429" s="322" t="s">
        <v>1056</v>
      </c>
      <c r="D429" s="322"/>
      <c r="E429" s="322"/>
      <c r="H429" s="252">
        <v>10.37</v>
      </c>
      <c r="I429" s="252">
        <v>10.76</v>
      </c>
      <c r="J429" s="252">
        <v>0</v>
      </c>
      <c r="K429" s="252">
        <v>0</v>
      </c>
      <c r="L429" s="252">
        <v>0</v>
      </c>
      <c r="M429" s="252">
        <v>10.76</v>
      </c>
      <c r="N429" s="323">
        <v>14.78</v>
      </c>
      <c r="O429" s="323"/>
      <c r="P429" s="252">
        <v>6.35</v>
      </c>
      <c r="Q429" s="252">
        <v>0</v>
      </c>
      <c r="R429" s="240" t="s">
        <v>15</v>
      </c>
      <c r="V429" s="248">
        <f t="shared" si="28"/>
        <v>0</v>
      </c>
      <c r="W429" s="248">
        <f t="shared" si="25"/>
        <v>0</v>
      </c>
      <c r="X429" s="248">
        <f t="shared" si="26"/>
        <v>0</v>
      </c>
      <c r="Y429" s="248">
        <f t="shared" si="27"/>
        <v>0</v>
      </c>
    </row>
    <row r="430" spans="1:25" ht="15" customHeight="1" x14ac:dyDescent="0.25">
      <c r="A430" s="250"/>
      <c r="B430" s="251"/>
      <c r="C430" s="322" t="s">
        <v>1054</v>
      </c>
      <c r="D430" s="322"/>
      <c r="E430" s="322"/>
      <c r="H430" s="252">
        <v>3.27</v>
      </c>
      <c r="I430" s="252">
        <v>3.39</v>
      </c>
      <c r="J430" s="252">
        <v>0</v>
      </c>
      <c r="K430" s="252">
        <v>0</v>
      </c>
      <c r="L430" s="252">
        <v>0</v>
      </c>
      <c r="M430" s="252">
        <v>3.39</v>
      </c>
      <c r="N430" s="323">
        <v>4.66</v>
      </c>
      <c r="O430" s="323"/>
      <c r="P430" s="252">
        <v>2</v>
      </c>
      <c r="Q430" s="252">
        <v>0</v>
      </c>
      <c r="R430" s="240" t="s">
        <v>15</v>
      </c>
      <c r="V430" s="248">
        <f t="shared" si="28"/>
        <v>0</v>
      </c>
      <c r="W430" s="248">
        <f t="shared" si="25"/>
        <v>0</v>
      </c>
      <c r="X430" s="248">
        <f t="shared" si="26"/>
        <v>0</v>
      </c>
      <c r="Y430" s="248">
        <f t="shared" si="27"/>
        <v>0</v>
      </c>
    </row>
    <row r="431" spans="1:25" ht="15" customHeight="1" x14ac:dyDescent="0.25">
      <c r="A431" s="250"/>
      <c r="B431" s="251"/>
      <c r="C431" s="322" t="s">
        <v>1055</v>
      </c>
      <c r="D431" s="322"/>
      <c r="E431" s="322"/>
      <c r="H431" s="252">
        <v>3.27</v>
      </c>
      <c r="I431" s="252">
        <v>3.39</v>
      </c>
      <c r="J431" s="252">
        <v>0</v>
      </c>
      <c r="K431" s="252">
        <v>0</v>
      </c>
      <c r="L431" s="252">
        <v>0</v>
      </c>
      <c r="M431" s="252">
        <v>3.39</v>
      </c>
      <c r="N431" s="323">
        <v>4.66</v>
      </c>
      <c r="O431" s="323"/>
      <c r="P431" s="252">
        <v>2</v>
      </c>
      <c r="Q431" s="252">
        <v>0</v>
      </c>
      <c r="R431" s="240" t="s">
        <v>15</v>
      </c>
      <c r="V431" s="248">
        <f t="shared" si="28"/>
        <v>0</v>
      </c>
      <c r="W431" s="248">
        <f t="shared" si="25"/>
        <v>0</v>
      </c>
      <c r="X431" s="248">
        <f t="shared" si="26"/>
        <v>0</v>
      </c>
      <c r="Y431" s="248">
        <f t="shared" si="27"/>
        <v>0</v>
      </c>
    </row>
    <row r="432" spans="1:25" ht="15" customHeight="1" x14ac:dyDescent="0.25">
      <c r="A432" s="250"/>
      <c r="B432" s="251"/>
      <c r="C432" s="322" t="s">
        <v>1286</v>
      </c>
      <c r="D432" s="322"/>
      <c r="E432" s="322"/>
      <c r="H432" s="252">
        <v>7602.18</v>
      </c>
      <c r="I432" s="252">
        <v>0</v>
      </c>
      <c r="J432" s="252">
        <v>0</v>
      </c>
      <c r="K432" s="252">
        <v>0</v>
      </c>
      <c r="L432" s="252">
        <v>0</v>
      </c>
      <c r="M432" s="252">
        <v>0</v>
      </c>
      <c r="N432" s="323">
        <v>248.03</v>
      </c>
      <c r="O432" s="323"/>
      <c r="P432" s="252">
        <v>8457.48</v>
      </c>
      <c r="Q432" s="252">
        <v>1103.33</v>
      </c>
      <c r="R432" s="240" t="s">
        <v>15</v>
      </c>
      <c r="V432" s="248">
        <f t="shared" si="28"/>
        <v>0</v>
      </c>
      <c r="W432" s="248">
        <f t="shared" si="25"/>
        <v>0</v>
      </c>
      <c r="X432" s="248">
        <f t="shared" si="26"/>
        <v>0</v>
      </c>
      <c r="Y432" s="248">
        <f t="shared" si="27"/>
        <v>0</v>
      </c>
    </row>
    <row r="433" spans="1:25" ht="15" customHeight="1" x14ac:dyDescent="0.25">
      <c r="A433" s="250"/>
      <c r="B433" s="251"/>
      <c r="C433" s="322" t="s">
        <v>503</v>
      </c>
      <c r="D433" s="322"/>
      <c r="E433" s="322"/>
      <c r="H433" s="252">
        <v>37835.339999999997</v>
      </c>
      <c r="I433" s="252">
        <v>0</v>
      </c>
      <c r="J433" s="252">
        <v>0</v>
      </c>
      <c r="K433" s="252">
        <v>0</v>
      </c>
      <c r="L433" s="252">
        <v>0</v>
      </c>
      <c r="M433" s="252">
        <v>0</v>
      </c>
      <c r="N433" s="323">
        <v>972.42</v>
      </c>
      <c r="O433" s="323"/>
      <c r="P433" s="252">
        <v>36986.01</v>
      </c>
      <c r="Q433" s="252">
        <v>123.09</v>
      </c>
      <c r="R433" s="240" t="s">
        <v>15</v>
      </c>
      <c r="V433" s="248">
        <f t="shared" si="28"/>
        <v>0</v>
      </c>
      <c r="W433" s="248">
        <f t="shared" si="25"/>
        <v>0</v>
      </c>
      <c r="X433" s="248">
        <f t="shared" si="26"/>
        <v>0</v>
      </c>
      <c r="Y433" s="248">
        <f t="shared" si="27"/>
        <v>0</v>
      </c>
    </row>
    <row r="434" spans="1:25" ht="15" customHeight="1" x14ac:dyDescent="0.25">
      <c r="A434" s="250"/>
      <c r="B434" s="251"/>
      <c r="C434" s="322" t="s">
        <v>1295</v>
      </c>
      <c r="D434" s="322"/>
      <c r="E434" s="322"/>
      <c r="H434" s="252">
        <v>553.55999999999995</v>
      </c>
      <c r="I434" s="252">
        <v>369.04</v>
      </c>
      <c r="J434" s="252">
        <v>0</v>
      </c>
      <c r="K434" s="252">
        <v>0</v>
      </c>
      <c r="L434" s="252">
        <v>0</v>
      </c>
      <c r="M434" s="252">
        <v>369.04</v>
      </c>
      <c r="N434" s="323">
        <v>553.55999999999995</v>
      </c>
      <c r="O434" s="323"/>
      <c r="P434" s="252">
        <v>369.04</v>
      </c>
      <c r="Q434" s="252">
        <v>0</v>
      </c>
      <c r="R434" s="240" t="s">
        <v>15</v>
      </c>
      <c r="V434" s="248">
        <f t="shared" si="28"/>
        <v>0</v>
      </c>
      <c r="W434" s="248">
        <f t="shared" si="25"/>
        <v>0</v>
      </c>
      <c r="X434" s="248">
        <f t="shared" si="26"/>
        <v>0</v>
      </c>
      <c r="Y434" s="248">
        <f t="shared" si="27"/>
        <v>0</v>
      </c>
    </row>
    <row r="435" spans="1:25" ht="15" customHeight="1" x14ac:dyDescent="0.25">
      <c r="A435" s="250"/>
      <c r="B435" s="251"/>
      <c r="C435" s="322" t="s">
        <v>1057</v>
      </c>
      <c r="D435" s="322"/>
      <c r="E435" s="322"/>
      <c r="H435" s="252">
        <v>6.86</v>
      </c>
      <c r="I435" s="252">
        <v>7.12</v>
      </c>
      <c r="J435" s="252">
        <v>0</v>
      </c>
      <c r="K435" s="252">
        <v>0</v>
      </c>
      <c r="L435" s="252">
        <v>0</v>
      </c>
      <c r="M435" s="252">
        <v>7.12</v>
      </c>
      <c r="N435" s="323">
        <v>9.7799999999999994</v>
      </c>
      <c r="O435" s="323"/>
      <c r="P435" s="252">
        <v>4.2</v>
      </c>
      <c r="Q435" s="252">
        <v>0</v>
      </c>
      <c r="R435" s="240" t="s">
        <v>15</v>
      </c>
      <c r="V435" s="248">
        <f t="shared" si="28"/>
        <v>0</v>
      </c>
      <c r="W435" s="248">
        <f t="shared" si="25"/>
        <v>0</v>
      </c>
      <c r="X435" s="248">
        <f t="shared" si="26"/>
        <v>0</v>
      </c>
      <c r="Y435" s="248">
        <f t="shared" si="27"/>
        <v>0</v>
      </c>
    </row>
    <row r="436" spans="1:25" ht="15" customHeight="1" x14ac:dyDescent="0.25">
      <c r="A436" s="250"/>
      <c r="B436" s="251"/>
      <c r="C436" s="322" t="s">
        <v>392</v>
      </c>
      <c r="D436" s="322"/>
      <c r="E436" s="322"/>
      <c r="H436" s="252">
        <v>18444.71</v>
      </c>
      <c r="I436" s="252">
        <v>0</v>
      </c>
      <c r="J436" s="252">
        <v>0</v>
      </c>
      <c r="K436" s="252">
        <v>0</v>
      </c>
      <c r="L436" s="252">
        <v>0</v>
      </c>
      <c r="M436" s="252">
        <v>0</v>
      </c>
      <c r="N436" s="323">
        <v>599.49</v>
      </c>
      <c r="O436" s="323"/>
      <c r="P436" s="252">
        <v>20474.03</v>
      </c>
      <c r="Q436" s="252">
        <v>2628.81</v>
      </c>
      <c r="R436" s="240" t="s">
        <v>15</v>
      </c>
      <c r="V436" s="248">
        <f t="shared" si="28"/>
        <v>0</v>
      </c>
      <c r="W436" s="248">
        <f t="shared" si="25"/>
        <v>0</v>
      </c>
      <c r="X436" s="248">
        <f t="shared" si="26"/>
        <v>0</v>
      </c>
      <c r="Y436" s="248">
        <f t="shared" si="27"/>
        <v>0</v>
      </c>
    </row>
    <row r="437" spans="1:25" ht="15" customHeight="1" x14ac:dyDescent="0.25">
      <c r="A437" s="250"/>
      <c r="B437" s="251"/>
      <c r="C437" s="322" t="s">
        <v>393</v>
      </c>
      <c r="D437" s="322"/>
      <c r="E437" s="322"/>
      <c r="H437" s="252">
        <v>60081.78</v>
      </c>
      <c r="I437" s="252">
        <v>10037.48</v>
      </c>
      <c r="J437" s="252">
        <v>0</v>
      </c>
      <c r="K437" s="252">
        <v>0</v>
      </c>
      <c r="L437" s="252">
        <v>0</v>
      </c>
      <c r="M437" s="252">
        <v>10037.48</v>
      </c>
      <c r="N437" s="323">
        <v>13152.21</v>
      </c>
      <c r="O437" s="323"/>
      <c r="P437" s="252">
        <v>56976.04</v>
      </c>
      <c r="Q437" s="252">
        <v>8.99</v>
      </c>
      <c r="R437" s="240" t="s">
        <v>15</v>
      </c>
      <c r="V437" s="248">
        <f t="shared" si="28"/>
        <v>0</v>
      </c>
      <c r="W437" s="248">
        <f t="shared" si="25"/>
        <v>0</v>
      </c>
      <c r="X437" s="248">
        <f t="shared" si="26"/>
        <v>0</v>
      </c>
      <c r="Y437" s="248">
        <f t="shared" si="27"/>
        <v>0</v>
      </c>
    </row>
    <row r="438" spans="1:25" ht="15" customHeight="1" x14ac:dyDescent="0.25">
      <c r="A438" s="250"/>
      <c r="B438" s="251"/>
      <c r="C438" s="322" t="s">
        <v>1052</v>
      </c>
      <c r="D438" s="322"/>
      <c r="E438" s="322"/>
      <c r="H438" s="252">
        <v>61621.48</v>
      </c>
      <c r="I438" s="252">
        <v>17690.03</v>
      </c>
      <c r="J438" s="252">
        <v>0</v>
      </c>
      <c r="K438" s="252">
        <v>0</v>
      </c>
      <c r="L438" s="252">
        <v>0</v>
      </c>
      <c r="M438" s="252">
        <v>17690.03</v>
      </c>
      <c r="N438" s="323">
        <v>21976.79</v>
      </c>
      <c r="O438" s="323"/>
      <c r="P438" s="252">
        <v>57345.98</v>
      </c>
      <c r="Q438" s="252">
        <v>11.26</v>
      </c>
      <c r="R438" s="240" t="s">
        <v>15</v>
      </c>
      <c r="V438" s="248">
        <f t="shared" si="28"/>
        <v>57334.720000000001</v>
      </c>
      <c r="W438" s="248">
        <f t="shared" si="25"/>
        <v>0</v>
      </c>
      <c r="X438" s="248">
        <f t="shared" si="26"/>
        <v>0</v>
      </c>
      <c r="Y438" s="248">
        <f t="shared" si="27"/>
        <v>57334.720000000001</v>
      </c>
    </row>
    <row r="439" spans="1:25" ht="15" customHeight="1" x14ac:dyDescent="0.25">
      <c r="A439" s="250"/>
      <c r="B439" s="251"/>
      <c r="C439" s="322" t="s">
        <v>1303</v>
      </c>
      <c r="D439" s="322"/>
      <c r="E439" s="322"/>
      <c r="H439" s="252">
        <v>1658.29</v>
      </c>
      <c r="I439" s="252">
        <v>0</v>
      </c>
      <c r="J439" s="252">
        <v>0</v>
      </c>
      <c r="K439" s="252">
        <v>0</v>
      </c>
      <c r="L439" s="252">
        <v>0</v>
      </c>
      <c r="M439" s="252">
        <v>0</v>
      </c>
      <c r="N439" s="323">
        <v>41.27</v>
      </c>
      <c r="O439" s="323"/>
      <c r="P439" s="252">
        <v>1641.94</v>
      </c>
      <c r="Q439" s="252">
        <v>24.92</v>
      </c>
      <c r="R439" s="240" t="s">
        <v>15</v>
      </c>
      <c r="V439" s="248">
        <f t="shared" si="28"/>
        <v>0</v>
      </c>
      <c r="W439" s="248">
        <f t="shared" si="25"/>
        <v>0</v>
      </c>
      <c r="X439" s="248">
        <f t="shared" si="26"/>
        <v>0</v>
      </c>
      <c r="Y439" s="248">
        <f t="shared" si="27"/>
        <v>0</v>
      </c>
    </row>
    <row r="440" spans="1:25" ht="15" customHeight="1" x14ac:dyDescent="0.25">
      <c r="A440" s="250"/>
      <c r="B440" s="251"/>
      <c r="C440" s="322" t="s">
        <v>399</v>
      </c>
      <c r="D440" s="322"/>
      <c r="E440" s="322"/>
      <c r="H440" s="252">
        <v>10268.620000000001</v>
      </c>
      <c r="I440" s="252">
        <v>0</v>
      </c>
      <c r="J440" s="252">
        <v>0</v>
      </c>
      <c r="K440" s="252">
        <v>0</v>
      </c>
      <c r="L440" s="252">
        <v>0</v>
      </c>
      <c r="M440" s="252">
        <v>0</v>
      </c>
      <c r="N440" s="323">
        <v>333.95</v>
      </c>
      <c r="O440" s="323"/>
      <c r="P440" s="252">
        <v>11402.64</v>
      </c>
      <c r="Q440" s="252">
        <v>1467.97</v>
      </c>
      <c r="R440" s="240" t="s">
        <v>15</v>
      </c>
      <c r="V440" s="248">
        <f t="shared" si="28"/>
        <v>0</v>
      </c>
      <c r="W440" s="248">
        <f t="shared" si="25"/>
        <v>0</v>
      </c>
      <c r="X440" s="248">
        <f t="shared" si="26"/>
        <v>0</v>
      </c>
      <c r="Y440" s="248">
        <f t="shared" si="27"/>
        <v>0</v>
      </c>
    </row>
    <row r="441" spans="1:25" ht="15" customHeight="1" x14ac:dyDescent="0.25">
      <c r="A441" s="250"/>
      <c r="B441" s="251"/>
      <c r="C441" s="322" t="s">
        <v>1363</v>
      </c>
      <c r="D441" s="322"/>
      <c r="E441" s="322"/>
      <c r="H441" s="252">
        <v>90.72</v>
      </c>
      <c r="I441" s="252">
        <v>57.96</v>
      </c>
      <c r="J441" s="252">
        <v>0</v>
      </c>
      <c r="K441" s="252">
        <v>0</v>
      </c>
      <c r="L441" s="252">
        <v>0</v>
      </c>
      <c r="M441" s="252">
        <v>57.96</v>
      </c>
      <c r="N441" s="323">
        <v>90.72</v>
      </c>
      <c r="O441" s="323"/>
      <c r="P441" s="252">
        <v>57.96</v>
      </c>
      <c r="Q441" s="252">
        <v>0</v>
      </c>
      <c r="R441" s="240" t="s">
        <v>15</v>
      </c>
      <c r="V441" s="248">
        <f t="shared" si="28"/>
        <v>0</v>
      </c>
      <c r="W441" s="248">
        <f t="shared" si="25"/>
        <v>0</v>
      </c>
      <c r="X441" s="248">
        <f t="shared" si="26"/>
        <v>0</v>
      </c>
      <c r="Y441" s="248">
        <f t="shared" si="27"/>
        <v>0</v>
      </c>
    </row>
    <row r="442" spans="1:25" ht="15" customHeight="1" x14ac:dyDescent="0.25">
      <c r="A442" s="253"/>
      <c r="B442" s="254"/>
      <c r="C442" s="324" t="s">
        <v>1058</v>
      </c>
      <c r="D442" s="324"/>
      <c r="E442" s="324"/>
      <c r="F442" s="255"/>
      <c r="G442" s="255"/>
      <c r="H442" s="256">
        <v>865.55</v>
      </c>
      <c r="I442" s="256">
        <v>264.85000000000002</v>
      </c>
      <c r="J442" s="256">
        <v>0</v>
      </c>
      <c r="K442" s="256">
        <v>0</v>
      </c>
      <c r="L442" s="256">
        <v>0</v>
      </c>
      <c r="M442" s="256">
        <v>264.85000000000002</v>
      </c>
      <c r="N442" s="325">
        <v>327.60000000000002</v>
      </c>
      <c r="O442" s="325"/>
      <c r="P442" s="256">
        <v>802.97</v>
      </c>
      <c r="Q442" s="256">
        <v>0.17</v>
      </c>
      <c r="R442" s="240" t="s">
        <v>15</v>
      </c>
      <c r="V442" s="248">
        <f t="shared" si="28"/>
        <v>0</v>
      </c>
      <c r="W442" s="248">
        <f t="shared" si="25"/>
        <v>0</v>
      </c>
      <c r="X442" s="248">
        <f t="shared" si="26"/>
        <v>0</v>
      </c>
      <c r="Y442" s="248">
        <f t="shared" si="27"/>
        <v>0</v>
      </c>
    </row>
    <row r="443" spans="1:25" ht="15" customHeight="1" x14ac:dyDescent="0.25">
      <c r="A443" s="245" t="s">
        <v>1364</v>
      </c>
      <c r="B443" s="246" t="str">
        <f>C443</f>
        <v>г.Одинцово, БЗРИ, 6</v>
      </c>
      <c r="C443" s="329" t="s">
        <v>16</v>
      </c>
      <c r="D443" s="329"/>
      <c r="E443" s="329"/>
      <c r="F443" s="246" t="s">
        <v>1318</v>
      </c>
      <c r="G443" s="246" t="s">
        <v>1365</v>
      </c>
      <c r="H443" s="247">
        <v>226450.52</v>
      </c>
      <c r="I443" s="247">
        <v>28183.4</v>
      </c>
      <c r="J443" s="247">
        <v>0</v>
      </c>
      <c r="K443" s="247">
        <v>0</v>
      </c>
      <c r="L443" s="247">
        <v>0</v>
      </c>
      <c r="M443" s="247">
        <v>28183.4</v>
      </c>
      <c r="N443" s="330">
        <v>42714.82</v>
      </c>
      <c r="O443" s="330"/>
      <c r="P443" s="247">
        <v>216271.93</v>
      </c>
      <c r="Q443" s="247">
        <v>4352.83</v>
      </c>
      <c r="R443" s="240" t="s">
        <v>16</v>
      </c>
      <c r="V443" s="248">
        <f t="shared" si="28"/>
        <v>0</v>
      </c>
      <c r="W443" s="248">
        <f t="shared" si="25"/>
        <v>0</v>
      </c>
      <c r="X443" s="248">
        <f t="shared" si="26"/>
        <v>0</v>
      </c>
      <c r="Y443" s="248">
        <f t="shared" si="27"/>
        <v>0</v>
      </c>
    </row>
    <row r="444" spans="1:25" ht="15" customHeight="1" x14ac:dyDescent="0.25">
      <c r="A444" s="250"/>
      <c r="B444" s="251"/>
      <c r="C444" s="322" t="s">
        <v>1054</v>
      </c>
      <c r="D444" s="322"/>
      <c r="E444" s="322"/>
      <c r="H444" s="252">
        <v>5.33</v>
      </c>
      <c r="I444" s="252">
        <v>5.33</v>
      </c>
      <c r="J444" s="252">
        <v>0</v>
      </c>
      <c r="K444" s="252">
        <v>0</v>
      </c>
      <c r="L444" s="252">
        <v>0</v>
      </c>
      <c r="M444" s="252">
        <v>5.33</v>
      </c>
      <c r="N444" s="323">
        <v>6.8</v>
      </c>
      <c r="O444" s="323"/>
      <c r="P444" s="252">
        <v>3.86</v>
      </c>
      <c r="Q444" s="252">
        <v>0</v>
      </c>
      <c r="R444" s="240" t="s">
        <v>16</v>
      </c>
      <c r="V444" s="248">
        <f t="shared" si="28"/>
        <v>0</v>
      </c>
      <c r="W444" s="248">
        <f t="shared" si="25"/>
        <v>0</v>
      </c>
      <c r="X444" s="248">
        <f t="shared" si="26"/>
        <v>0</v>
      </c>
      <c r="Y444" s="248">
        <f t="shared" si="27"/>
        <v>0</v>
      </c>
    </row>
    <row r="445" spans="1:25" ht="15" customHeight="1" x14ac:dyDescent="0.25">
      <c r="A445" s="250"/>
      <c r="B445" s="251"/>
      <c r="C445" s="322" t="s">
        <v>393</v>
      </c>
      <c r="D445" s="322"/>
      <c r="E445" s="322"/>
      <c r="H445" s="252">
        <v>43360.41</v>
      </c>
      <c r="I445" s="252">
        <v>9866.8799999999992</v>
      </c>
      <c r="J445" s="252">
        <v>0</v>
      </c>
      <c r="K445" s="252">
        <v>0</v>
      </c>
      <c r="L445" s="252">
        <v>0</v>
      </c>
      <c r="M445" s="252">
        <v>9866.8799999999992</v>
      </c>
      <c r="N445" s="323">
        <v>14252.98</v>
      </c>
      <c r="O445" s="323"/>
      <c r="P445" s="252">
        <v>43272.42</v>
      </c>
      <c r="Q445" s="252">
        <v>4298.1099999999997</v>
      </c>
      <c r="R445" s="240" t="s">
        <v>16</v>
      </c>
      <c r="V445" s="248">
        <f t="shared" si="28"/>
        <v>0</v>
      </c>
      <c r="W445" s="248">
        <f t="shared" si="25"/>
        <v>0</v>
      </c>
      <c r="X445" s="248">
        <f t="shared" si="26"/>
        <v>0</v>
      </c>
      <c r="Y445" s="248">
        <f t="shared" si="27"/>
        <v>0</v>
      </c>
    </row>
    <row r="446" spans="1:25" ht="15" customHeight="1" x14ac:dyDescent="0.25">
      <c r="A446" s="250"/>
      <c r="B446" s="251"/>
      <c r="C446" s="322" t="s">
        <v>1303</v>
      </c>
      <c r="D446" s="322"/>
      <c r="E446" s="322"/>
      <c r="H446" s="252">
        <v>3265.61</v>
      </c>
      <c r="I446" s="252">
        <v>0</v>
      </c>
      <c r="J446" s="252">
        <v>0</v>
      </c>
      <c r="K446" s="252">
        <v>0</v>
      </c>
      <c r="L446" s="252">
        <v>0</v>
      </c>
      <c r="M446" s="252">
        <v>0</v>
      </c>
      <c r="N446" s="323">
        <v>25.53</v>
      </c>
      <c r="O446" s="323"/>
      <c r="P446" s="252">
        <v>3240.08</v>
      </c>
      <c r="Q446" s="252">
        <v>0</v>
      </c>
      <c r="R446" s="240" t="s">
        <v>16</v>
      </c>
      <c r="V446" s="248">
        <f t="shared" si="28"/>
        <v>0</v>
      </c>
      <c r="W446" s="248">
        <f t="shared" si="25"/>
        <v>0</v>
      </c>
      <c r="X446" s="248">
        <f t="shared" si="26"/>
        <v>0</v>
      </c>
      <c r="Y446" s="248">
        <f t="shared" si="27"/>
        <v>0</v>
      </c>
    </row>
    <row r="447" spans="1:25" ht="15" customHeight="1" x14ac:dyDescent="0.25">
      <c r="A447" s="250"/>
      <c r="B447" s="251"/>
      <c r="C447" s="322" t="s">
        <v>399</v>
      </c>
      <c r="D447" s="322"/>
      <c r="E447" s="322"/>
      <c r="H447" s="252">
        <v>5828.41</v>
      </c>
      <c r="I447" s="252">
        <v>0</v>
      </c>
      <c r="J447" s="252">
        <v>0</v>
      </c>
      <c r="K447" s="252">
        <v>0</v>
      </c>
      <c r="L447" s="252">
        <v>0</v>
      </c>
      <c r="M447" s="252">
        <v>0</v>
      </c>
      <c r="N447" s="323">
        <v>110.06</v>
      </c>
      <c r="O447" s="323"/>
      <c r="P447" s="252">
        <v>5720.81</v>
      </c>
      <c r="Q447" s="252">
        <v>2.46</v>
      </c>
      <c r="R447" s="240" t="s">
        <v>16</v>
      </c>
      <c r="V447" s="248">
        <f t="shared" si="28"/>
        <v>0</v>
      </c>
      <c r="W447" s="248">
        <f t="shared" si="25"/>
        <v>0</v>
      </c>
      <c r="X447" s="248">
        <f t="shared" si="26"/>
        <v>0</v>
      </c>
      <c r="Y447" s="248">
        <f t="shared" si="27"/>
        <v>0</v>
      </c>
    </row>
    <row r="448" spans="1:25" ht="15" customHeight="1" x14ac:dyDescent="0.25">
      <c r="A448" s="250"/>
      <c r="B448" s="251"/>
      <c r="C448" s="322" t="s">
        <v>1058</v>
      </c>
      <c r="D448" s="322"/>
      <c r="E448" s="322"/>
      <c r="H448" s="252">
        <v>1066.5</v>
      </c>
      <c r="I448" s="252">
        <v>264.89</v>
      </c>
      <c r="J448" s="252">
        <v>0</v>
      </c>
      <c r="K448" s="252">
        <v>0</v>
      </c>
      <c r="L448" s="252">
        <v>0</v>
      </c>
      <c r="M448" s="252">
        <v>264.89</v>
      </c>
      <c r="N448" s="323">
        <v>390.17</v>
      </c>
      <c r="O448" s="323"/>
      <c r="P448" s="252">
        <v>941.22</v>
      </c>
      <c r="Q448" s="252">
        <v>0</v>
      </c>
      <c r="R448" s="240" t="s">
        <v>16</v>
      </c>
      <c r="V448" s="248">
        <f t="shared" si="28"/>
        <v>0</v>
      </c>
      <c r="W448" s="248">
        <f t="shared" si="25"/>
        <v>0</v>
      </c>
      <c r="X448" s="248">
        <f t="shared" si="26"/>
        <v>0</v>
      </c>
      <c r="Y448" s="248">
        <f t="shared" si="27"/>
        <v>0</v>
      </c>
    </row>
    <row r="449" spans="1:25" ht="15" customHeight="1" x14ac:dyDescent="0.25">
      <c r="A449" s="250"/>
      <c r="B449" s="251"/>
      <c r="C449" s="322" t="s">
        <v>392</v>
      </c>
      <c r="D449" s="322"/>
      <c r="E449" s="322"/>
      <c r="H449" s="252">
        <v>10410.99</v>
      </c>
      <c r="I449" s="252">
        <v>0</v>
      </c>
      <c r="J449" s="252">
        <v>0</v>
      </c>
      <c r="K449" s="252">
        <v>0</v>
      </c>
      <c r="L449" s="252">
        <v>0</v>
      </c>
      <c r="M449" s="252">
        <v>0</v>
      </c>
      <c r="N449" s="323">
        <v>197.38</v>
      </c>
      <c r="O449" s="323"/>
      <c r="P449" s="252">
        <v>10218.02</v>
      </c>
      <c r="Q449" s="252">
        <v>4.41</v>
      </c>
      <c r="R449" s="240" t="s">
        <v>16</v>
      </c>
      <c r="V449" s="248">
        <f t="shared" si="28"/>
        <v>0</v>
      </c>
      <c r="W449" s="248">
        <f t="shared" si="25"/>
        <v>0</v>
      </c>
      <c r="X449" s="248">
        <f t="shared" si="26"/>
        <v>0</v>
      </c>
      <c r="Y449" s="248">
        <f t="shared" si="27"/>
        <v>0</v>
      </c>
    </row>
    <row r="450" spans="1:25" ht="15" customHeight="1" x14ac:dyDescent="0.25">
      <c r="A450" s="250"/>
      <c r="B450" s="251"/>
      <c r="C450" s="322" t="s">
        <v>1295</v>
      </c>
      <c r="D450" s="322"/>
      <c r="E450" s="322"/>
      <c r="H450" s="252">
        <v>784.21</v>
      </c>
      <c r="I450" s="252">
        <v>649.12</v>
      </c>
      <c r="J450" s="252">
        <v>0</v>
      </c>
      <c r="K450" s="252">
        <v>0</v>
      </c>
      <c r="L450" s="252">
        <v>0</v>
      </c>
      <c r="M450" s="252">
        <v>649.12</v>
      </c>
      <c r="N450" s="323">
        <v>784.21</v>
      </c>
      <c r="O450" s="323"/>
      <c r="P450" s="252">
        <v>649.12</v>
      </c>
      <c r="Q450" s="252">
        <v>0</v>
      </c>
      <c r="R450" s="240" t="s">
        <v>16</v>
      </c>
      <c r="V450" s="248">
        <f t="shared" si="28"/>
        <v>0</v>
      </c>
      <c r="W450" s="248">
        <f t="shared" si="25"/>
        <v>0</v>
      </c>
      <c r="X450" s="248">
        <f t="shared" si="26"/>
        <v>0</v>
      </c>
      <c r="Y450" s="248">
        <f t="shared" si="27"/>
        <v>0</v>
      </c>
    </row>
    <row r="451" spans="1:25" ht="15" customHeight="1" x14ac:dyDescent="0.25">
      <c r="A451" s="250"/>
      <c r="B451" s="251"/>
      <c r="C451" s="322" t="s">
        <v>1363</v>
      </c>
      <c r="D451" s="322"/>
      <c r="E451" s="322"/>
      <c r="H451" s="252">
        <v>55.44</v>
      </c>
      <c r="I451" s="252">
        <v>51.23</v>
      </c>
      <c r="J451" s="252">
        <v>0</v>
      </c>
      <c r="K451" s="252">
        <v>0</v>
      </c>
      <c r="L451" s="252">
        <v>0</v>
      </c>
      <c r="M451" s="252">
        <v>51.23</v>
      </c>
      <c r="N451" s="323">
        <v>55.44</v>
      </c>
      <c r="O451" s="323"/>
      <c r="P451" s="252">
        <v>51.23</v>
      </c>
      <c r="Q451" s="252">
        <v>0</v>
      </c>
      <c r="R451" s="240" t="s">
        <v>16</v>
      </c>
      <c r="V451" s="248">
        <f t="shared" si="28"/>
        <v>0</v>
      </c>
      <c r="W451" s="248">
        <f t="shared" si="25"/>
        <v>0</v>
      </c>
      <c r="X451" s="248">
        <f t="shared" si="26"/>
        <v>0</v>
      </c>
      <c r="Y451" s="248">
        <f t="shared" si="27"/>
        <v>0</v>
      </c>
    </row>
    <row r="452" spans="1:25" ht="15" customHeight="1" x14ac:dyDescent="0.25">
      <c r="A452" s="250"/>
      <c r="B452" s="251"/>
      <c r="C452" s="322" t="s">
        <v>1286</v>
      </c>
      <c r="D452" s="322"/>
      <c r="E452" s="322"/>
      <c r="H452" s="252">
        <v>4249.18</v>
      </c>
      <c r="I452" s="252">
        <v>0</v>
      </c>
      <c r="J452" s="252">
        <v>0</v>
      </c>
      <c r="K452" s="252">
        <v>0</v>
      </c>
      <c r="L452" s="252">
        <v>0</v>
      </c>
      <c r="M452" s="252">
        <v>0</v>
      </c>
      <c r="N452" s="323">
        <v>82.13</v>
      </c>
      <c r="O452" s="323"/>
      <c r="P452" s="252">
        <v>4168.8999999999996</v>
      </c>
      <c r="Q452" s="252">
        <v>1.85</v>
      </c>
      <c r="R452" s="240" t="s">
        <v>16</v>
      </c>
      <c r="V452" s="248">
        <f t="shared" si="28"/>
        <v>0</v>
      </c>
      <c r="W452" s="248">
        <f t="shared" si="25"/>
        <v>0</v>
      </c>
      <c r="X452" s="248">
        <f t="shared" si="26"/>
        <v>0</v>
      </c>
      <c r="Y452" s="248">
        <f t="shared" si="27"/>
        <v>0</v>
      </c>
    </row>
    <row r="453" spans="1:25" ht="15" customHeight="1" x14ac:dyDescent="0.25">
      <c r="A453" s="250"/>
      <c r="B453" s="251"/>
      <c r="C453" s="322" t="s">
        <v>1288</v>
      </c>
      <c r="D453" s="322"/>
      <c r="E453" s="322"/>
      <c r="H453" s="252">
        <v>14478.3</v>
      </c>
      <c r="I453" s="252">
        <v>0</v>
      </c>
      <c r="J453" s="252">
        <v>0</v>
      </c>
      <c r="K453" s="252">
        <v>0</v>
      </c>
      <c r="L453" s="252">
        <v>0</v>
      </c>
      <c r="M453" s="252">
        <v>0</v>
      </c>
      <c r="N453" s="323">
        <v>275.27</v>
      </c>
      <c r="O453" s="323"/>
      <c r="P453" s="252">
        <v>14209.22</v>
      </c>
      <c r="Q453" s="252">
        <v>6.19</v>
      </c>
      <c r="R453" s="240" t="s">
        <v>16</v>
      </c>
      <c r="V453" s="248">
        <f t="shared" si="28"/>
        <v>0</v>
      </c>
      <c r="W453" s="248">
        <f t="shared" si="25"/>
        <v>0</v>
      </c>
      <c r="X453" s="248">
        <f t="shared" si="26"/>
        <v>0</v>
      </c>
      <c r="Y453" s="248">
        <f t="shared" si="27"/>
        <v>0</v>
      </c>
    </row>
    <row r="454" spans="1:25" ht="15" customHeight="1" x14ac:dyDescent="0.25">
      <c r="A454" s="250"/>
      <c r="B454" s="251"/>
      <c r="C454" s="322" t="s">
        <v>1057</v>
      </c>
      <c r="D454" s="322"/>
      <c r="E454" s="322"/>
      <c r="H454" s="252">
        <v>11.16</v>
      </c>
      <c r="I454" s="252">
        <v>11.16</v>
      </c>
      <c r="J454" s="252">
        <v>0</v>
      </c>
      <c r="K454" s="252">
        <v>0</v>
      </c>
      <c r="L454" s="252">
        <v>0</v>
      </c>
      <c r="M454" s="252">
        <v>11.16</v>
      </c>
      <c r="N454" s="323">
        <v>14.24</v>
      </c>
      <c r="O454" s="323"/>
      <c r="P454" s="252">
        <v>8.08</v>
      </c>
      <c r="Q454" s="252">
        <v>0</v>
      </c>
      <c r="R454" s="240" t="s">
        <v>16</v>
      </c>
      <c r="V454" s="248">
        <f t="shared" si="28"/>
        <v>0</v>
      </c>
      <c r="W454" s="248">
        <f t="shared" si="25"/>
        <v>0</v>
      </c>
      <c r="X454" s="248">
        <f t="shared" si="26"/>
        <v>0</v>
      </c>
      <c r="Y454" s="248">
        <f t="shared" si="27"/>
        <v>0</v>
      </c>
    </row>
    <row r="455" spans="1:25" ht="15" customHeight="1" x14ac:dyDescent="0.25">
      <c r="A455" s="250"/>
      <c r="B455" s="251"/>
      <c r="C455" s="322" t="s">
        <v>1055</v>
      </c>
      <c r="D455" s="322"/>
      <c r="E455" s="322"/>
      <c r="H455" s="252">
        <v>5.33</v>
      </c>
      <c r="I455" s="252">
        <v>5.33</v>
      </c>
      <c r="J455" s="252">
        <v>0</v>
      </c>
      <c r="K455" s="252">
        <v>0</v>
      </c>
      <c r="L455" s="252">
        <v>0</v>
      </c>
      <c r="M455" s="252">
        <v>5.33</v>
      </c>
      <c r="N455" s="323">
        <v>6.8</v>
      </c>
      <c r="O455" s="323"/>
      <c r="P455" s="252">
        <v>3.86</v>
      </c>
      <c r="Q455" s="252">
        <v>0</v>
      </c>
      <c r="R455" s="240" t="s">
        <v>16</v>
      </c>
      <c r="V455" s="248">
        <f t="shared" si="28"/>
        <v>0</v>
      </c>
      <c r="W455" s="248">
        <f t="shared" si="25"/>
        <v>0</v>
      </c>
      <c r="X455" s="248">
        <f t="shared" si="26"/>
        <v>0</v>
      </c>
      <c r="Y455" s="248">
        <f t="shared" si="27"/>
        <v>0</v>
      </c>
    </row>
    <row r="456" spans="1:25" ht="15" customHeight="1" x14ac:dyDescent="0.25">
      <c r="A456" s="250"/>
      <c r="B456" s="251"/>
      <c r="C456" s="322" t="s">
        <v>503</v>
      </c>
      <c r="D456" s="322"/>
      <c r="E456" s="322"/>
      <c r="H456" s="252">
        <v>56454.01</v>
      </c>
      <c r="I456" s="252">
        <v>0</v>
      </c>
      <c r="J456" s="252">
        <v>0</v>
      </c>
      <c r="K456" s="252">
        <v>0</v>
      </c>
      <c r="L456" s="252">
        <v>0</v>
      </c>
      <c r="M456" s="252">
        <v>0</v>
      </c>
      <c r="N456" s="323">
        <v>763.07</v>
      </c>
      <c r="O456" s="323"/>
      <c r="P456" s="252">
        <v>55724.14</v>
      </c>
      <c r="Q456" s="252">
        <v>33.200000000000003</v>
      </c>
      <c r="R456" s="240" t="s">
        <v>16</v>
      </c>
      <c r="V456" s="248">
        <f t="shared" si="28"/>
        <v>0</v>
      </c>
      <c r="W456" s="248">
        <f t="shared" si="25"/>
        <v>0</v>
      </c>
      <c r="X456" s="248">
        <f t="shared" si="26"/>
        <v>0</v>
      </c>
      <c r="Y456" s="248">
        <f t="shared" si="27"/>
        <v>0</v>
      </c>
    </row>
    <row r="457" spans="1:25" ht="15" customHeight="1" x14ac:dyDescent="0.25">
      <c r="A457" s="250"/>
      <c r="B457" s="251"/>
      <c r="C457" s="322" t="s">
        <v>1052</v>
      </c>
      <c r="D457" s="322"/>
      <c r="E457" s="322"/>
      <c r="H457" s="252">
        <v>80218.19</v>
      </c>
      <c r="I457" s="252">
        <v>17312.580000000002</v>
      </c>
      <c r="J457" s="252">
        <v>0</v>
      </c>
      <c r="K457" s="252">
        <v>0</v>
      </c>
      <c r="L457" s="252">
        <v>0</v>
      </c>
      <c r="M457" s="252">
        <v>17312.580000000002</v>
      </c>
      <c r="N457" s="323">
        <v>25576.47</v>
      </c>
      <c r="O457" s="323"/>
      <c r="P457" s="252">
        <v>71954.3</v>
      </c>
      <c r="Q457" s="252">
        <v>0</v>
      </c>
      <c r="R457" s="240" t="s">
        <v>16</v>
      </c>
      <c r="V457" s="248">
        <f t="shared" si="28"/>
        <v>71954.3</v>
      </c>
      <c r="W457" s="248">
        <f t="shared" si="25"/>
        <v>0</v>
      </c>
      <c r="X457" s="248">
        <f t="shared" si="26"/>
        <v>0</v>
      </c>
      <c r="Y457" s="248">
        <f t="shared" si="27"/>
        <v>71954.3</v>
      </c>
    </row>
    <row r="458" spans="1:25" ht="15" customHeight="1" x14ac:dyDescent="0.25">
      <c r="A458" s="250"/>
      <c r="B458" s="251"/>
      <c r="C458" s="322" t="s">
        <v>1056</v>
      </c>
      <c r="D458" s="322"/>
      <c r="E458" s="322"/>
      <c r="H458" s="252">
        <v>16.88</v>
      </c>
      <c r="I458" s="252">
        <v>16.88</v>
      </c>
      <c r="J458" s="252">
        <v>0</v>
      </c>
      <c r="K458" s="252">
        <v>0</v>
      </c>
      <c r="L458" s="252">
        <v>0</v>
      </c>
      <c r="M458" s="252">
        <v>16.88</v>
      </c>
      <c r="N458" s="323">
        <v>21.54</v>
      </c>
      <c r="O458" s="323"/>
      <c r="P458" s="252">
        <v>12.22</v>
      </c>
      <c r="Q458" s="252">
        <v>0</v>
      </c>
      <c r="R458" s="240" t="s">
        <v>16</v>
      </c>
      <c r="V458" s="248">
        <f t="shared" si="28"/>
        <v>0</v>
      </c>
      <c r="W458" s="248">
        <f t="shared" ref="W458:W521" si="29">IF(W$8=$C458,SUM($P458-$Q458),0)/3</f>
        <v>0</v>
      </c>
      <c r="X458" s="248">
        <f t="shared" ref="X458:X521" si="30">IF(X$8=$C458,SUM($P458-$Q458),0)</f>
        <v>0</v>
      </c>
      <c r="Y458" s="248">
        <f t="shared" ref="Y458:Y521" si="31">SUM(V458:X458)</f>
        <v>0</v>
      </c>
    </row>
    <row r="459" spans="1:25" ht="15" customHeight="1" x14ac:dyDescent="0.25">
      <c r="A459" s="253"/>
      <c r="B459" s="254"/>
      <c r="C459" s="324" t="s">
        <v>504</v>
      </c>
      <c r="D459" s="324"/>
      <c r="E459" s="324"/>
      <c r="F459" s="255"/>
      <c r="G459" s="255"/>
      <c r="H459" s="256">
        <v>6240.57</v>
      </c>
      <c r="I459" s="256">
        <v>0</v>
      </c>
      <c r="J459" s="256">
        <v>0</v>
      </c>
      <c r="K459" s="256">
        <v>0</v>
      </c>
      <c r="L459" s="256">
        <v>0</v>
      </c>
      <c r="M459" s="256">
        <v>0</v>
      </c>
      <c r="N459" s="325">
        <v>152.72999999999999</v>
      </c>
      <c r="O459" s="325"/>
      <c r="P459" s="256">
        <v>6094.45</v>
      </c>
      <c r="Q459" s="256">
        <v>6.61</v>
      </c>
      <c r="R459" s="240" t="s">
        <v>16</v>
      </c>
      <c r="V459" s="248">
        <f t="shared" si="28"/>
        <v>0</v>
      </c>
      <c r="W459" s="248">
        <f t="shared" si="29"/>
        <v>0</v>
      </c>
      <c r="X459" s="248">
        <f t="shared" si="30"/>
        <v>0</v>
      </c>
      <c r="Y459" s="248">
        <f t="shared" si="31"/>
        <v>0</v>
      </c>
    </row>
    <row r="460" spans="1:25" ht="15" customHeight="1" x14ac:dyDescent="0.25">
      <c r="A460" s="245" t="s">
        <v>1366</v>
      </c>
      <c r="B460" s="246" t="str">
        <f>C460</f>
        <v>г.Одинцово, БЗРИ, 7</v>
      </c>
      <c r="C460" s="329" t="s">
        <v>17</v>
      </c>
      <c r="D460" s="329"/>
      <c r="E460" s="329"/>
      <c r="F460" s="246" t="s">
        <v>1367</v>
      </c>
      <c r="G460" s="246" t="s">
        <v>1368</v>
      </c>
      <c r="H460" s="247">
        <v>421889.66</v>
      </c>
      <c r="I460" s="247">
        <v>26008.93</v>
      </c>
      <c r="J460" s="247">
        <v>-4096.95</v>
      </c>
      <c r="K460" s="247">
        <v>0</v>
      </c>
      <c r="L460" s="247">
        <v>0</v>
      </c>
      <c r="M460" s="247">
        <v>21911.98</v>
      </c>
      <c r="N460" s="330">
        <v>30382.93</v>
      </c>
      <c r="O460" s="330"/>
      <c r="P460" s="247">
        <v>418979.13</v>
      </c>
      <c r="Q460" s="247">
        <v>5560.42</v>
      </c>
      <c r="R460" s="240" t="s">
        <v>17</v>
      </c>
      <c r="V460" s="248">
        <f t="shared" si="28"/>
        <v>0</v>
      </c>
      <c r="W460" s="248">
        <f t="shared" si="29"/>
        <v>0</v>
      </c>
      <c r="X460" s="248">
        <f t="shared" si="30"/>
        <v>0</v>
      </c>
      <c r="Y460" s="248">
        <f t="shared" si="31"/>
        <v>0</v>
      </c>
    </row>
    <row r="461" spans="1:25" ht="15" customHeight="1" x14ac:dyDescent="0.25">
      <c r="A461" s="250"/>
      <c r="B461" s="251"/>
      <c r="C461" s="322" t="s">
        <v>1283</v>
      </c>
      <c r="D461" s="322"/>
      <c r="E461" s="322"/>
      <c r="H461" s="252">
        <v>126468.33</v>
      </c>
      <c r="I461" s="252">
        <v>0</v>
      </c>
      <c r="J461" s="252">
        <v>0</v>
      </c>
      <c r="K461" s="252">
        <v>0</v>
      </c>
      <c r="L461" s="252">
        <v>0</v>
      </c>
      <c r="M461" s="252">
        <v>0</v>
      </c>
      <c r="N461" s="323">
        <v>0</v>
      </c>
      <c r="O461" s="323"/>
      <c r="P461" s="252">
        <v>126468.33</v>
      </c>
      <c r="Q461" s="252">
        <v>0</v>
      </c>
      <c r="R461" s="240" t="s">
        <v>17</v>
      </c>
      <c r="V461" s="248">
        <f t="shared" si="28"/>
        <v>0</v>
      </c>
      <c r="W461" s="248">
        <f t="shared" si="29"/>
        <v>42156.11</v>
      </c>
      <c r="X461" s="248">
        <f t="shared" si="30"/>
        <v>0</v>
      </c>
      <c r="Y461" s="248">
        <f t="shared" si="31"/>
        <v>42156.11</v>
      </c>
    </row>
    <row r="462" spans="1:25" ht="15" customHeight="1" x14ac:dyDescent="0.25">
      <c r="A462" s="250"/>
      <c r="B462" s="251"/>
      <c r="C462" s="322" t="s">
        <v>1056</v>
      </c>
      <c r="D462" s="322"/>
      <c r="E462" s="322"/>
      <c r="H462" s="252">
        <v>19.12</v>
      </c>
      <c r="I462" s="252">
        <v>19.12</v>
      </c>
      <c r="J462" s="252">
        <v>0</v>
      </c>
      <c r="K462" s="252">
        <v>0</v>
      </c>
      <c r="L462" s="252">
        <v>0</v>
      </c>
      <c r="M462" s="252">
        <v>19.12</v>
      </c>
      <c r="N462" s="323">
        <v>31.91</v>
      </c>
      <c r="O462" s="323"/>
      <c r="P462" s="252">
        <v>6.33</v>
      </c>
      <c r="Q462" s="252">
        <v>0</v>
      </c>
      <c r="R462" s="240" t="s">
        <v>17</v>
      </c>
      <c r="V462" s="248">
        <f t="shared" si="28"/>
        <v>0</v>
      </c>
      <c r="W462" s="248">
        <f t="shared" si="29"/>
        <v>0</v>
      </c>
      <c r="X462" s="248">
        <f t="shared" si="30"/>
        <v>0</v>
      </c>
      <c r="Y462" s="248">
        <f t="shared" si="31"/>
        <v>0</v>
      </c>
    </row>
    <row r="463" spans="1:25" ht="15" customHeight="1" x14ac:dyDescent="0.25">
      <c r="A463" s="250"/>
      <c r="B463" s="251"/>
      <c r="C463" s="322" t="s">
        <v>504</v>
      </c>
      <c r="D463" s="322"/>
      <c r="E463" s="322"/>
      <c r="H463" s="252">
        <v>4765.08</v>
      </c>
      <c r="I463" s="252">
        <v>0</v>
      </c>
      <c r="J463" s="252">
        <v>0</v>
      </c>
      <c r="K463" s="252">
        <v>0</v>
      </c>
      <c r="L463" s="252">
        <v>0</v>
      </c>
      <c r="M463" s="252">
        <v>0</v>
      </c>
      <c r="N463" s="323">
        <v>0</v>
      </c>
      <c r="O463" s="323"/>
      <c r="P463" s="252">
        <v>4802.3500000000004</v>
      </c>
      <c r="Q463" s="252">
        <v>37.270000000000003</v>
      </c>
      <c r="R463" s="240" t="s">
        <v>17</v>
      </c>
      <c r="V463" s="248">
        <f t="shared" si="28"/>
        <v>0</v>
      </c>
      <c r="W463" s="248">
        <f t="shared" si="29"/>
        <v>0</v>
      </c>
      <c r="X463" s="248">
        <f t="shared" si="30"/>
        <v>0</v>
      </c>
      <c r="Y463" s="248">
        <f t="shared" si="31"/>
        <v>0</v>
      </c>
    </row>
    <row r="464" spans="1:25" ht="15" customHeight="1" x14ac:dyDescent="0.25">
      <c r="A464" s="250"/>
      <c r="B464" s="251"/>
      <c r="C464" s="322" t="s">
        <v>1052</v>
      </c>
      <c r="D464" s="322"/>
      <c r="E464" s="322"/>
      <c r="H464" s="252">
        <v>96375.89</v>
      </c>
      <c r="I464" s="252">
        <v>16541.310000000001</v>
      </c>
      <c r="J464" s="252">
        <v>0</v>
      </c>
      <c r="K464" s="252">
        <v>0</v>
      </c>
      <c r="L464" s="252">
        <v>0</v>
      </c>
      <c r="M464" s="252">
        <v>16541.310000000001</v>
      </c>
      <c r="N464" s="323">
        <v>19731.79</v>
      </c>
      <c r="O464" s="323"/>
      <c r="P464" s="252">
        <v>93185.41</v>
      </c>
      <c r="Q464" s="252">
        <v>0</v>
      </c>
      <c r="R464" s="240" t="s">
        <v>17</v>
      </c>
      <c r="V464" s="248">
        <f t="shared" ref="V464:V527" si="32">IF(V$8=$C464,SUM($P464-$Q464),0)</f>
        <v>93185.41</v>
      </c>
      <c r="W464" s="248">
        <f t="shared" si="29"/>
        <v>0</v>
      </c>
      <c r="X464" s="248">
        <f t="shared" si="30"/>
        <v>0</v>
      </c>
      <c r="Y464" s="248">
        <f t="shared" si="31"/>
        <v>93185.41</v>
      </c>
    </row>
    <row r="465" spans="1:25" ht="15" customHeight="1" x14ac:dyDescent="0.25">
      <c r="A465" s="250"/>
      <c r="B465" s="251"/>
      <c r="C465" s="322" t="s">
        <v>503</v>
      </c>
      <c r="D465" s="322"/>
      <c r="E465" s="322"/>
      <c r="H465" s="252">
        <v>71961.259999999995</v>
      </c>
      <c r="I465" s="252">
        <v>0</v>
      </c>
      <c r="J465" s="252">
        <v>0</v>
      </c>
      <c r="K465" s="252">
        <v>0</v>
      </c>
      <c r="L465" s="252">
        <v>0</v>
      </c>
      <c r="M465" s="252">
        <v>0</v>
      </c>
      <c r="N465" s="323">
        <v>0</v>
      </c>
      <c r="O465" s="323"/>
      <c r="P465" s="252">
        <v>72148.58</v>
      </c>
      <c r="Q465" s="252">
        <v>187.32</v>
      </c>
      <c r="R465" s="240" t="s">
        <v>17</v>
      </c>
      <c r="V465" s="248">
        <f t="shared" si="32"/>
        <v>0</v>
      </c>
      <c r="W465" s="248">
        <f t="shared" si="29"/>
        <v>0</v>
      </c>
      <c r="X465" s="248">
        <f t="shared" si="30"/>
        <v>0</v>
      </c>
      <c r="Y465" s="248">
        <f t="shared" si="31"/>
        <v>0</v>
      </c>
    </row>
    <row r="466" spans="1:25" ht="15" customHeight="1" x14ac:dyDescent="0.25">
      <c r="A466" s="250"/>
      <c r="B466" s="251"/>
      <c r="C466" s="322" t="s">
        <v>1057</v>
      </c>
      <c r="D466" s="322"/>
      <c r="E466" s="322"/>
      <c r="H466" s="252">
        <v>12.65</v>
      </c>
      <c r="I466" s="252">
        <v>12.65</v>
      </c>
      <c r="J466" s="252">
        <v>0</v>
      </c>
      <c r="K466" s="252">
        <v>0</v>
      </c>
      <c r="L466" s="252">
        <v>0</v>
      </c>
      <c r="M466" s="252">
        <v>12.65</v>
      </c>
      <c r="N466" s="323">
        <v>21.11</v>
      </c>
      <c r="O466" s="323"/>
      <c r="P466" s="252">
        <v>4.1900000000000004</v>
      </c>
      <c r="Q466" s="252">
        <v>0</v>
      </c>
      <c r="R466" s="240" t="s">
        <v>17</v>
      </c>
      <c r="V466" s="248">
        <f t="shared" si="32"/>
        <v>0</v>
      </c>
      <c r="W466" s="248">
        <f t="shared" si="29"/>
        <v>0</v>
      </c>
      <c r="X466" s="248">
        <f t="shared" si="30"/>
        <v>0</v>
      </c>
      <c r="Y466" s="248">
        <f t="shared" si="31"/>
        <v>0</v>
      </c>
    </row>
    <row r="467" spans="1:25" ht="15" customHeight="1" x14ac:dyDescent="0.25">
      <c r="A467" s="250"/>
      <c r="B467" s="251"/>
      <c r="C467" s="322" t="s">
        <v>392</v>
      </c>
      <c r="D467" s="322"/>
      <c r="E467" s="322"/>
      <c r="H467" s="252">
        <v>15782.01</v>
      </c>
      <c r="I467" s="252">
        <v>0</v>
      </c>
      <c r="J467" s="252">
        <v>0</v>
      </c>
      <c r="K467" s="252">
        <v>0</v>
      </c>
      <c r="L467" s="252">
        <v>0</v>
      </c>
      <c r="M467" s="252">
        <v>0</v>
      </c>
      <c r="N467" s="323">
        <v>0</v>
      </c>
      <c r="O467" s="323"/>
      <c r="P467" s="252">
        <v>15983.57</v>
      </c>
      <c r="Q467" s="252">
        <v>201.56</v>
      </c>
      <c r="R467" s="240" t="s">
        <v>17</v>
      </c>
      <c r="V467" s="248">
        <f t="shared" si="32"/>
        <v>0</v>
      </c>
      <c r="W467" s="248">
        <f t="shared" si="29"/>
        <v>0</v>
      </c>
      <c r="X467" s="248">
        <f t="shared" si="30"/>
        <v>0</v>
      </c>
      <c r="Y467" s="248">
        <f t="shared" si="31"/>
        <v>0</v>
      </c>
    </row>
    <row r="468" spans="1:25" ht="15" customHeight="1" x14ac:dyDescent="0.25">
      <c r="A468" s="250"/>
      <c r="B468" s="251"/>
      <c r="C468" s="322" t="s">
        <v>399</v>
      </c>
      <c r="D468" s="322"/>
      <c r="E468" s="322"/>
      <c r="H468" s="252">
        <v>8852.98</v>
      </c>
      <c r="I468" s="252">
        <v>0</v>
      </c>
      <c r="J468" s="252">
        <v>0</v>
      </c>
      <c r="K468" s="252">
        <v>0</v>
      </c>
      <c r="L468" s="252">
        <v>0</v>
      </c>
      <c r="M468" s="252">
        <v>0</v>
      </c>
      <c r="N468" s="323">
        <v>0</v>
      </c>
      <c r="O468" s="323"/>
      <c r="P468" s="252">
        <v>8954.66</v>
      </c>
      <c r="Q468" s="252">
        <v>101.68</v>
      </c>
      <c r="R468" s="240" t="s">
        <v>17</v>
      </c>
      <c r="V468" s="248">
        <f t="shared" si="32"/>
        <v>0</v>
      </c>
      <c r="W468" s="248">
        <f t="shared" si="29"/>
        <v>0</v>
      </c>
      <c r="X468" s="248">
        <f t="shared" si="30"/>
        <v>0</v>
      </c>
      <c r="Y468" s="248">
        <f t="shared" si="31"/>
        <v>0</v>
      </c>
    </row>
    <row r="469" spans="1:25" ht="15" customHeight="1" x14ac:dyDescent="0.25">
      <c r="A469" s="250"/>
      <c r="B469" s="251"/>
      <c r="C469" s="322" t="s">
        <v>1288</v>
      </c>
      <c r="D469" s="322"/>
      <c r="E469" s="322"/>
      <c r="H469" s="252">
        <v>21527.91</v>
      </c>
      <c r="I469" s="252">
        <v>0</v>
      </c>
      <c r="J469" s="252">
        <v>0</v>
      </c>
      <c r="K469" s="252">
        <v>0</v>
      </c>
      <c r="L469" s="252">
        <v>0</v>
      </c>
      <c r="M469" s="252">
        <v>0</v>
      </c>
      <c r="N469" s="323">
        <v>0</v>
      </c>
      <c r="O469" s="323"/>
      <c r="P469" s="252">
        <v>21835.22</v>
      </c>
      <c r="Q469" s="252">
        <v>307.31</v>
      </c>
      <c r="R469" s="240" t="s">
        <v>17</v>
      </c>
      <c r="V469" s="248">
        <f t="shared" si="32"/>
        <v>0</v>
      </c>
      <c r="W469" s="248">
        <f t="shared" si="29"/>
        <v>0</v>
      </c>
      <c r="X469" s="248">
        <f t="shared" si="30"/>
        <v>0</v>
      </c>
      <c r="Y469" s="248">
        <f t="shared" si="31"/>
        <v>0</v>
      </c>
    </row>
    <row r="470" spans="1:25" ht="15" customHeight="1" x14ac:dyDescent="0.25">
      <c r="A470" s="250"/>
      <c r="B470" s="251"/>
      <c r="C470" s="322" t="s">
        <v>1286</v>
      </c>
      <c r="D470" s="322"/>
      <c r="E470" s="322"/>
      <c r="H470" s="252">
        <v>6394.08</v>
      </c>
      <c r="I470" s="252">
        <v>0</v>
      </c>
      <c r="J470" s="252">
        <v>0</v>
      </c>
      <c r="K470" s="252">
        <v>0</v>
      </c>
      <c r="L470" s="252">
        <v>0</v>
      </c>
      <c r="M470" s="252">
        <v>0</v>
      </c>
      <c r="N470" s="323">
        <v>0</v>
      </c>
      <c r="O470" s="323"/>
      <c r="P470" s="252">
        <v>6484.13</v>
      </c>
      <c r="Q470" s="252">
        <v>90.05</v>
      </c>
      <c r="R470" s="240" t="s">
        <v>17</v>
      </c>
      <c r="V470" s="248">
        <f t="shared" si="32"/>
        <v>0</v>
      </c>
      <c r="W470" s="248">
        <f t="shared" si="29"/>
        <v>0</v>
      </c>
      <c r="X470" s="248">
        <f t="shared" si="30"/>
        <v>0</v>
      </c>
      <c r="Y470" s="248">
        <f t="shared" si="31"/>
        <v>0</v>
      </c>
    </row>
    <row r="471" spans="1:25" ht="15" customHeight="1" x14ac:dyDescent="0.25">
      <c r="A471" s="250"/>
      <c r="B471" s="251"/>
      <c r="C471" s="322" t="s">
        <v>1303</v>
      </c>
      <c r="D471" s="322"/>
      <c r="E471" s="322"/>
      <c r="H471" s="252">
        <v>3805.19</v>
      </c>
      <c r="I471" s="252">
        <v>0</v>
      </c>
      <c r="J471" s="252">
        <v>0</v>
      </c>
      <c r="K471" s="252">
        <v>0</v>
      </c>
      <c r="L471" s="252">
        <v>0</v>
      </c>
      <c r="M471" s="252">
        <v>0</v>
      </c>
      <c r="N471" s="323">
        <v>0</v>
      </c>
      <c r="O471" s="323"/>
      <c r="P471" s="252">
        <v>3805.19</v>
      </c>
      <c r="Q471" s="252">
        <v>0</v>
      </c>
      <c r="R471" s="240" t="s">
        <v>17</v>
      </c>
      <c r="V471" s="248">
        <f t="shared" si="32"/>
        <v>0</v>
      </c>
      <c r="W471" s="248">
        <f t="shared" si="29"/>
        <v>0</v>
      </c>
      <c r="X471" s="248">
        <f t="shared" si="30"/>
        <v>0</v>
      </c>
      <c r="Y471" s="248">
        <f t="shared" si="31"/>
        <v>0</v>
      </c>
    </row>
    <row r="472" spans="1:25" ht="15" customHeight="1" x14ac:dyDescent="0.25">
      <c r="A472" s="250"/>
      <c r="B472" s="251"/>
      <c r="C472" s="322" t="s">
        <v>1295</v>
      </c>
      <c r="D472" s="322"/>
      <c r="E472" s="322"/>
      <c r="H472" s="252">
        <v>553.55999999999995</v>
      </c>
      <c r="I472" s="252">
        <v>566.74</v>
      </c>
      <c r="J472" s="252">
        <v>0</v>
      </c>
      <c r="K472" s="252">
        <v>0</v>
      </c>
      <c r="L472" s="252">
        <v>0</v>
      </c>
      <c r="M472" s="252">
        <v>566.74</v>
      </c>
      <c r="N472" s="323">
        <v>553.55999999999995</v>
      </c>
      <c r="O472" s="323"/>
      <c r="P472" s="252">
        <v>566.74</v>
      </c>
      <c r="Q472" s="252">
        <v>0</v>
      </c>
      <c r="R472" s="240" t="s">
        <v>17</v>
      </c>
      <c r="V472" s="248">
        <f t="shared" si="32"/>
        <v>0</v>
      </c>
      <c r="W472" s="248">
        <f t="shared" si="29"/>
        <v>0</v>
      </c>
      <c r="X472" s="248">
        <f t="shared" si="30"/>
        <v>0</v>
      </c>
      <c r="Y472" s="248">
        <f t="shared" si="31"/>
        <v>0</v>
      </c>
    </row>
    <row r="473" spans="1:25" ht="15" customHeight="1" x14ac:dyDescent="0.25">
      <c r="A473" s="250"/>
      <c r="B473" s="251"/>
      <c r="C473" s="322" t="s">
        <v>1363</v>
      </c>
      <c r="D473" s="322"/>
      <c r="E473" s="322"/>
      <c r="H473" s="252">
        <v>47.88</v>
      </c>
      <c r="I473" s="252">
        <v>50.4</v>
      </c>
      <c r="J473" s="252">
        <v>0</v>
      </c>
      <c r="K473" s="252">
        <v>0</v>
      </c>
      <c r="L473" s="252">
        <v>0</v>
      </c>
      <c r="M473" s="252">
        <v>50.4</v>
      </c>
      <c r="N473" s="323">
        <v>47.88</v>
      </c>
      <c r="O473" s="323"/>
      <c r="P473" s="252">
        <v>50.4</v>
      </c>
      <c r="Q473" s="252">
        <v>0</v>
      </c>
      <c r="R473" s="240" t="s">
        <v>17</v>
      </c>
      <c r="V473" s="248">
        <f t="shared" si="32"/>
        <v>0</v>
      </c>
      <c r="W473" s="248">
        <f t="shared" si="29"/>
        <v>0</v>
      </c>
      <c r="X473" s="248">
        <f t="shared" si="30"/>
        <v>0</v>
      </c>
      <c r="Y473" s="248">
        <f t="shared" si="31"/>
        <v>0</v>
      </c>
    </row>
    <row r="474" spans="1:25" ht="15" customHeight="1" x14ac:dyDescent="0.25">
      <c r="A474" s="250"/>
      <c r="B474" s="251"/>
      <c r="C474" s="322" t="s">
        <v>1055</v>
      </c>
      <c r="D474" s="322"/>
      <c r="E474" s="322"/>
      <c r="H474" s="252">
        <v>6.04</v>
      </c>
      <c r="I474" s="252">
        <v>6.04</v>
      </c>
      <c r="J474" s="252">
        <v>0</v>
      </c>
      <c r="K474" s="252">
        <v>0</v>
      </c>
      <c r="L474" s="252">
        <v>0</v>
      </c>
      <c r="M474" s="252">
        <v>6.04</v>
      </c>
      <c r="N474" s="323">
        <v>10.08</v>
      </c>
      <c r="O474" s="323"/>
      <c r="P474" s="252">
        <v>2</v>
      </c>
      <c r="Q474" s="252">
        <v>0</v>
      </c>
      <c r="R474" s="240" t="s">
        <v>17</v>
      </c>
      <c r="V474" s="248">
        <f t="shared" si="32"/>
        <v>0</v>
      </c>
      <c r="W474" s="248">
        <f t="shared" si="29"/>
        <v>0</v>
      </c>
      <c r="X474" s="248">
        <f t="shared" si="30"/>
        <v>0</v>
      </c>
      <c r="Y474" s="248">
        <f t="shared" si="31"/>
        <v>0</v>
      </c>
    </row>
    <row r="475" spans="1:25" ht="15" customHeight="1" x14ac:dyDescent="0.25">
      <c r="A475" s="250"/>
      <c r="B475" s="251"/>
      <c r="C475" s="322" t="s">
        <v>1058</v>
      </c>
      <c r="D475" s="322"/>
      <c r="E475" s="322"/>
      <c r="H475" s="252">
        <v>1286.32</v>
      </c>
      <c r="I475" s="252">
        <v>272.99</v>
      </c>
      <c r="J475" s="252">
        <v>0</v>
      </c>
      <c r="K475" s="252">
        <v>0</v>
      </c>
      <c r="L475" s="252">
        <v>0</v>
      </c>
      <c r="M475" s="252">
        <v>272.99</v>
      </c>
      <c r="N475" s="323">
        <v>325.66000000000003</v>
      </c>
      <c r="O475" s="323"/>
      <c r="P475" s="252">
        <v>1233.6500000000001</v>
      </c>
      <c r="Q475" s="252">
        <v>0</v>
      </c>
      <c r="R475" s="240" t="s">
        <v>17</v>
      </c>
      <c r="V475" s="248">
        <f t="shared" si="32"/>
        <v>0</v>
      </c>
      <c r="W475" s="248">
        <f t="shared" si="29"/>
        <v>0</v>
      </c>
      <c r="X475" s="248">
        <f t="shared" si="30"/>
        <v>0</v>
      </c>
      <c r="Y475" s="248">
        <f t="shared" si="31"/>
        <v>0</v>
      </c>
    </row>
    <row r="476" spans="1:25" ht="15" customHeight="1" x14ac:dyDescent="0.25">
      <c r="A476" s="250"/>
      <c r="B476" s="251"/>
      <c r="C476" s="322" t="s">
        <v>1054</v>
      </c>
      <c r="D476" s="322"/>
      <c r="E476" s="322"/>
      <c r="H476" s="252">
        <v>6.04</v>
      </c>
      <c r="I476" s="252">
        <v>6.04</v>
      </c>
      <c r="J476" s="252">
        <v>0</v>
      </c>
      <c r="K476" s="252">
        <v>0</v>
      </c>
      <c r="L476" s="252">
        <v>0</v>
      </c>
      <c r="M476" s="252">
        <v>6.04</v>
      </c>
      <c r="N476" s="323">
        <v>10.08</v>
      </c>
      <c r="O476" s="323"/>
      <c r="P476" s="252">
        <v>2</v>
      </c>
      <c r="Q476" s="252">
        <v>0</v>
      </c>
      <c r="R476" s="240" t="s">
        <v>17</v>
      </c>
      <c r="V476" s="248">
        <f t="shared" si="32"/>
        <v>0</v>
      </c>
      <c r="W476" s="248">
        <f t="shared" si="29"/>
        <v>0</v>
      </c>
      <c r="X476" s="248">
        <f t="shared" si="30"/>
        <v>0</v>
      </c>
      <c r="Y476" s="248">
        <f t="shared" si="31"/>
        <v>0</v>
      </c>
    </row>
    <row r="477" spans="1:25" ht="15" customHeight="1" x14ac:dyDescent="0.25">
      <c r="A477" s="253"/>
      <c r="B477" s="254"/>
      <c r="C477" s="324" t="s">
        <v>393</v>
      </c>
      <c r="D477" s="324"/>
      <c r="E477" s="324"/>
      <c r="F477" s="255"/>
      <c r="G477" s="255"/>
      <c r="H477" s="256">
        <v>64025.32</v>
      </c>
      <c r="I477" s="256">
        <v>8533.64</v>
      </c>
      <c r="J477" s="256">
        <v>-4096.95</v>
      </c>
      <c r="K477" s="256">
        <v>0</v>
      </c>
      <c r="L477" s="256">
        <v>0</v>
      </c>
      <c r="M477" s="256">
        <v>4436.6899999999996</v>
      </c>
      <c r="N477" s="325">
        <v>9650.86</v>
      </c>
      <c r="O477" s="325"/>
      <c r="P477" s="256">
        <v>63446.38</v>
      </c>
      <c r="Q477" s="256">
        <v>4635.2299999999996</v>
      </c>
      <c r="R477" s="240" t="s">
        <v>17</v>
      </c>
      <c r="V477" s="248">
        <f t="shared" si="32"/>
        <v>0</v>
      </c>
      <c r="W477" s="248">
        <f t="shared" si="29"/>
        <v>0</v>
      </c>
      <c r="X477" s="248">
        <f t="shared" si="30"/>
        <v>0</v>
      </c>
      <c r="Y477" s="248">
        <f t="shared" si="31"/>
        <v>0</v>
      </c>
    </row>
    <row r="478" spans="1:25" ht="15" customHeight="1" x14ac:dyDescent="0.25">
      <c r="A478" s="245" t="s">
        <v>1318</v>
      </c>
      <c r="B478" s="246" t="str">
        <f>C478</f>
        <v>г.Одинцово, БЗРИ, 8</v>
      </c>
      <c r="C478" s="329" t="s">
        <v>18</v>
      </c>
      <c r="D478" s="329"/>
      <c r="E478" s="329"/>
      <c r="F478" s="246" t="s">
        <v>1369</v>
      </c>
      <c r="G478" s="246" t="s">
        <v>1370</v>
      </c>
      <c r="H478" s="247">
        <v>103674.11</v>
      </c>
      <c r="I478" s="247">
        <v>28320.17</v>
      </c>
      <c r="J478" s="247">
        <v>0</v>
      </c>
      <c r="K478" s="247">
        <v>0</v>
      </c>
      <c r="L478" s="247">
        <v>0</v>
      </c>
      <c r="M478" s="247">
        <v>28320.17</v>
      </c>
      <c r="N478" s="330">
        <v>36502.68</v>
      </c>
      <c r="O478" s="330"/>
      <c r="P478" s="247">
        <v>134078.20000000001</v>
      </c>
      <c r="Q478" s="247">
        <v>38586.6</v>
      </c>
      <c r="R478" s="240" t="s">
        <v>18</v>
      </c>
      <c r="V478" s="248">
        <f t="shared" si="32"/>
        <v>0</v>
      </c>
      <c r="W478" s="248">
        <f t="shared" si="29"/>
        <v>0</v>
      </c>
      <c r="X478" s="248">
        <f t="shared" si="30"/>
        <v>0</v>
      </c>
      <c r="Y478" s="248">
        <f t="shared" si="31"/>
        <v>0</v>
      </c>
    </row>
    <row r="479" spans="1:25" ht="15" customHeight="1" x14ac:dyDescent="0.25">
      <c r="A479" s="250"/>
      <c r="B479" s="251"/>
      <c r="C479" s="322" t="s">
        <v>1303</v>
      </c>
      <c r="D479" s="322"/>
      <c r="E479" s="322"/>
      <c r="H479" s="252">
        <v>1754.49</v>
      </c>
      <c r="I479" s="252">
        <v>0</v>
      </c>
      <c r="J479" s="252">
        <v>0</v>
      </c>
      <c r="K479" s="252">
        <v>0</v>
      </c>
      <c r="L479" s="252">
        <v>0</v>
      </c>
      <c r="M479" s="252">
        <v>0</v>
      </c>
      <c r="N479" s="323">
        <v>64.040000000000006</v>
      </c>
      <c r="O479" s="323"/>
      <c r="P479" s="252">
        <v>1756.06</v>
      </c>
      <c r="Q479" s="252">
        <v>65.61</v>
      </c>
      <c r="R479" s="240" t="s">
        <v>18</v>
      </c>
      <c r="V479" s="248">
        <f t="shared" si="32"/>
        <v>0</v>
      </c>
      <c r="W479" s="248">
        <f t="shared" si="29"/>
        <v>0</v>
      </c>
      <c r="X479" s="248">
        <f t="shared" si="30"/>
        <v>0</v>
      </c>
      <c r="Y479" s="248">
        <f t="shared" si="31"/>
        <v>0</v>
      </c>
    </row>
    <row r="480" spans="1:25" ht="15" customHeight="1" x14ac:dyDescent="0.25">
      <c r="A480" s="250"/>
      <c r="B480" s="251"/>
      <c r="C480" s="322" t="s">
        <v>399</v>
      </c>
      <c r="D480" s="322"/>
      <c r="E480" s="322"/>
      <c r="H480" s="252">
        <v>4495.74</v>
      </c>
      <c r="I480" s="252">
        <v>0</v>
      </c>
      <c r="J480" s="252">
        <v>0</v>
      </c>
      <c r="K480" s="252">
        <v>0</v>
      </c>
      <c r="L480" s="252">
        <v>0</v>
      </c>
      <c r="M480" s="252">
        <v>0</v>
      </c>
      <c r="N480" s="323">
        <v>117.19</v>
      </c>
      <c r="O480" s="323"/>
      <c r="P480" s="252">
        <v>4949.25</v>
      </c>
      <c r="Q480" s="252">
        <v>570.70000000000005</v>
      </c>
      <c r="R480" s="240" t="s">
        <v>18</v>
      </c>
      <c r="V480" s="248">
        <f t="shared" si="32"/>
        <v>0</v>
      </c>
      <c r="W480" s="248">
        <f t="shared" si="29"/>
        <v>0</v>
      </c>
      <c r="X480" s="248">
        <f t="shared" si="30"/>
        <v>0</v>
      </c>
      <c r="Y480" s="248">
        <f t="shared" si="31"/>
        <v>0</v>
      </c>
    </row>
    <row r="481" spans="1:25" ht="15" customHeight="1" x14ac:dyDescent="0.25">
      <c r="A481" s="250"/>
      <c r="B481" s="251"/>
      <c r="C481" s="322" t="s">
        <v>1054</v>
      </c>
      <c r="D481" s="322"/>
      <c r="E481" s="322"/>
      <c r="H481" s="252">
        <v>2.2000000000000002</v>
      </c>
      <c r="I481" s="252">
        <v>2.2000000000000002</v>
      </c>
      <c r="J481" s="252">
        <v>0</v>
      </c>
      <c r="K481" s="252">
        <v>0</v>
      </c>
      <c r="L481" s="252">
        <v>0</v>
      </c>
      <c r="M481" s="252">
        <v>2.2000000000000002</v>
      </c>
      <c r="N481" s="323">
        <v>2.2000000000000002</v>
      </c>
      <c r="O481" s="323"/>
      <c r="P481" s="252">
        <v>2.2000000000000002</v>
      </c>
      <c r="Q481" s="252">
        <v>0</v>
      </c>
      <c r="R481" s="240" t="s">
        <v>18</v>
      </c>
      <c r="V481" s="248">
        <f t="shared" si="32"/>
        <v>0</v>
      </c>
      <c r="W481" s="248">
        <f t="shared" si="29"/>
        <v>0</v>
      </c>
      <c r="X481" s="248">
        <f t="shared" si="30"/>
        <v>0</v>
      </c>
      <c r="Y481" s="248">
        <f t="shared" si="31"/>
        <v>0</v>
      </c>
    </row>
    <row r="482" spans="1:25" ht="15" customHeight="1" x14ac:dyDescent="0.25">
      <c r="A482" s="250"/>
      <c r="B482" s="251"/>
      <c r="C482" s="322" t="s">
        <v>1283</v>
      </c>
      <c r="D482" s="322"/>
      <c r="E482" s="322"/>
      <c r="H482" s="252">
        <v>148.77000000000001</v>
      </c>
      <c r="I482" s="252">
        <v>0</v>
      </c>
      <c r="J482" s="252">
        <v>0</v>
      </c>
      <c r="K482" s="252">
        <v>0</v>
      </c>
      <c r="L482" s="252">
        <v>0</v>
      </c>
      <c r="M482" s="252">
        <v>0</v>
      </c>
      <c r="N482" s="323">
        <v>11.74</v>
      </c>
      <c r="O482" s="323"/>
      <c r="P482" s="252">
        <v>137.03</v>
      </c>
      <c r="Q482" s="252">
        <v>0</v>
      </c>
      <c r="R482" s="240" t="s">
        <v>18</v>
      </c>
      <c r="V482" s="248">
        <f t="shared" si="32"/>
        <v>0</v>
      </c>
      <c r="W482" s="248">
        <f t="shared" si="29"/>
        <v>45.676666666666669</v>
      </c>
      <c r="X482" s="248">
        <f t="shared" si="30"/>
        <v>0</v>
      </c>
      <c r="Y482" s="248">
        <f t="shared" si="31"/>
        <v>45.676666666666669</v>
      </c>
    </row>
    <row r="483" spans="1:25" ht="15" customHeight="1" x14ac:dyDescent="0.25">
      <c r="A483" s="250"/>
      <c r="B483" s="251"/>
      <c r="C483" s="322" t="s">
        <v>1058</v>
      </c>
      <c r="D483" s="322"/>
      <c r="E483" s="322"/>
      <c r="H483" s="252">
        <v>1090.3800000000001</v>
      </c>
      <c r="I483" s="252">
        <v>367.34</v>
      </c>
      <c r="J483" s="252">
        <v>0</v>
      </c>
      <c r="K483" s="252">
        <v>0</v>
      </c>
      <c r="L483" s="252">
        <v>0</v>
      </c>
      <c r="M483" s="252">
        <v>367.34</v>
      </c>
      <c r="N483" s="323">
        <v>442.08</v>
      </c>
      <c r="O483" s="323"/>
      <c r="P483" s="252">
        <v>1031.4000000000001</v>
      </c>
      <c r="Q483" s="252">
        <v>15.76</v>
      </c>
      <c r="R483" s="240" t="s">
        <v>18</v>
      </c>
      <c r="V483" s="248">
        <f t="shared" si="32"/>
        <v>0</v>
      </c>
      <c r="W483" s="248">
        <f t="shared" si="29"/>
        <v>0</v>
      </c>
      <c r="X483" s="248">
        <f t="shared" si="30"/>
        <v>0</v>
      </c>
      <c r="Y483" s="248">
        <f t="shared" si="31"/>
        <v>0</v>
      </c>
    </row>
    <row r="484" spans="1:25" ht="15" customHeight="1" x14ac:dyDescent="0.25">
      <c r="A484" s="250"/>
      <c r="B484" s="251"/>
      <c r="C484" s="322" t="s">
        <v>393</v>
      </c>
      <c r="D484" s="322"/>
      <c r="E484" s="322"/>
      <c r="H484" s="252">
        <v>-28449.31</v>
      </c>
      <c r="I484" s="252">
        <v>0</v>
      </c>
      <c r="J484" s="252">
        <v>0</v>
      </c>
      <c r="K484" s="252">
        <v>0</v>
      </c>
      <c r="L484" s="252">
        <v>0</v>
      </c>
      <c r="M484" s="252">
        <v>0</v>
      </c>
      <c r="N484" s="323">
        <v>650.49</v>
      </c>
      <c r="O484" s="323"/>
      <c r="P484" s="252">
        <v>3054.76</v>
      </c>
      <c r="Q484" s="252">
        <v>32154.560000000001</v>
      </c>
      <c r="R484" s="240" t="s">
        <v>18</v>
      </c>
      <c r="V484" s="248">
        <f t="shared" si="32"/>
        <v>0</v>
      </c>
      <c r="W484" s="248">
        <f t="shared" si="29"/>
        <v>0</v>
      </c>
      <c r="X484" s="248">
        <f t="shared" si="30"/>
        <v>0</v>
      </c>
      <c r="Y484" s="248">
        <f t="shared" si="31"/>
        <v>0</v>
      </c>
    </row>
    <row r="485" spans="1:25" ht="15" customHeight="1" x14ac:dyDescent="0.25">
      <c r="A485" s="250"/>
      <c r="B485" s="251"/>
      <c r="C485" s="322" t="s">
        <v>1286</v>
      </c>
      <c r="D485" s="322"/>
      <c r="E485" s="322"/>
      <c r="H485" s="252">
        <v>3274.23</v>
      </c>
      <c r="I485" s="252">
        <v>0</v>
      </c>
      <c r="J485" s="252">
        <v>0</v>
      </c>
      <c r="K485" s="252">
        <v>0</v>
      </c>
      <c r="L485" s="252">
        <v>0</v>
      </c>
      <c r="M485" s="252">
        <v>0</v>
      </c>
      <c r="N485" s="323">
        <v>85.8</v>
      </c>
      <c r="O485" s="323"/>
      <c r="P485" s="252">
        <v>3617.41</v>
      </c>
      <c r="Q485" s="252">
        <v>428.98</v>
      </c>
      <c r="R485" s="240" t="s">
        <v>18</v>
      </c>
      <c r="V485" s="248">
        <f t="shared" si="32"/>
        <v>0</v>
      </c>
      <c r="W485" s="248">
        <f t="shared" si="29"/>
        <v>0</v>
      </c>
      <c r="X485" s="248">
        <f t="shared" si="30"/>
        <v>0</v>
      </c>
      <c r="Y485" s="248">
        <f t="shared" si="31"/>
        <v>0</v>
      </c>
    </row>
    <row r="486" spans="1:25" ht="15" customHeight="1" x14ac:dyDescent="0.25">
      <c r="A486" s="250"/>
      <c r="B486" s="251"/>
      <c r="C486" s="322" t="s">
        <v>392</v>
      </c>
      <c r="D486" s="322"/>
      <c r="E486" s="322"/>
      <c r="H486" s="252">
        <v>8100.05</v>
      </c>
      <c r="I486" s="252">
        <v>0</v>
      </c>
      <c r="J486" s="252">
        <v>0</v>
      </c>
      <c r="K486" s="252">
        <v>0</v>
      </c>
      <c r="L486" s="252">
        <v>0</v>
      </c>
      <c r="M486" s="252">
        <v>0</v>
      </c>
      <c r="N486" s="323">
        <v>210.76</v>
      </c>
      <c r="O486" s="323"/>
      <c r="P486" s="252">
        <v>8911.2800000000007</v>
      </c>
      <c r="Q486" s="252">
        <v>1021.99</v>
      </c>
      <c r="R486" s="240" t="s">
        <v>18</v>
      </c>
      <c r="V486" s="248">
        <f t="shared" si="32"/>
        <v>0</v>
      </c>
      <c r="W486" s="248">
        <f t="shared" si="29"/>
        <v>0</v>
      </c>
      <c r="X486" s="248">
        <f t="shared" si="30"/>
        <v>0</v>
      </c>
      <c r="Y486" s="248">
        <f t="shared" si="31"/>
        <v>0</v>
      </c>
    </row>
    <row r="487" spans="1:25" ht="15" customHeight="1" x14ac:dyDescent="0.25">
      <c r="A487" s="250"/>
      <c r="B487" s="251"/>
      <c r="C487" s="322" t="s">
        <v>504</v>
      </c>
      <c r="D487" s="322"/>
      <c r="E487" s="322"/>
      <c r="H487" s="252">
        <v>2864.52</v>
      </c>
      <c r="I487" s="252">
        <v>0</v>
      </c>
      <c r="J487" s="252">
        <v>0</v>
      </c>
      <c r="K487" s="252">
        <v>0</v>
      </c>
      <c r="L487" s="252">
        <v>0</v>
      </c>
      <c r="M487" s="252">
        <v>0</v>
      </c>
      <c r="N487" s="323">
        <v>103.79</v>
      </c>
      <c r="O487" s="323"/>
      <c r="P487" s="252">
        <v>3034.41</v>
      </c>
      <c r="Q487" s="252">
        <v>273.68</v>
      </c>
      <c r="R487" s="240" t="s">
        <v>18</v>
      </c>
      <c r="V487" s="248">
        <f t="shared" si="32"/>
        <v>0</v>
      </c>
      <c r="W487" s="248">
        <f t="shared" si="29"/>
        <v>0</v>
      </c>
      <c r="X487" s="248">
        <f t="shared" si="30"/>
        <v>0</v>
      </c>
      <c r="Y487" s="248">
        <f t="shared" si="31"/>
        <v>0</v>
      </c>
    </row>
    <row r="488" spans="1:25" ht="15" customHeight="1" x14ac:dyDescent="0.25">
      <c r="A488" s="250"/>
      <c r="B488" s="251"/>
      <c r="C488" s="322" t="s">
        <v>1052</v>
      </c>
      <c r="D488" s="322"/>
      <c r="E488" s="322"/>
      <c r="H488" s="252">
        <v>89456.36</v>
      </c>
      <c r="I488" s="252">
        <v>27950.63</v>
      </c>
      <c r="J488" s="252">
        <v>0</v>
      </c>
      <c r="K488" s="252">
        <v>0</v>
      </c>
      <c r="L488" s="252">
        <v>0</v>
      </c>
      <c r="M488" s="252">
        <v>27950.63</v>
      </c>
      <c r="N488" s="323">
        <v>34120.400000000001</v>
      </c>
      <c r="O488" s="323"/>
      <c r="P488" s="252">
        <v>83294.38</v>
      </c>
      <c r="Q488" s="252">
        <v>7.79</v>
      </c>
      <c r="R488" s="240" t="s">
        <v>18</v>
      </c>
      <c r="V488" s="248">
        <f t="shared" si="32"/>
        <v>83286.590000000011</v>
      </c>
      <c r="W488" s="248">
        <f t="shared" si="29"/>
        <v>0</v>
      </c>
      <c r="X488" s="248">
        <f t="shared" si="30"/>
        <v>0</v>
      </c>
      <c r="Y488" s="248">
        <f t="shared" si="31"/>
        <v>83286.590000000011</v>
      </c>
    </row>
    <row r="489" spans="1:25" ht="15" customHeight="1" x14ac:dyDescent="0.25">
      <c r="A489" s="250"/>
      <c r="B489" s="251"/>
      <c r="C489" s="322" t="s">
        <v>503</v>
      </c>
      <c r="D489" s="322"/>
      <c r="E489" s="322"/>
      <c r="H489" s="252">
        <v>9836.61</v>
      </c>
      <c r="I489" s="252">
        <v>0</v>
      </c>
      <c r="J489" s="252">
        <v>0</v>
      </c>
      <c r="K489" s="252">
        <v>0</v>
      </c>
      <c r="L489" s="252">
        <v>0</v>
      </c>
      <c r="M489" s="252">
        <v>0</v>
      </c>
      <c r="N489" s="323">
        <v>404.21</v>
      </c>
      <c r="O489" s="323"/>
      <c r="P489" s="252">
        <v>12047.02</v>
      </c>
      <c r="Q489" s="252">
        <v>2614.62</v>
      </c>
      <c r="R489" s="240" t="s">
        <v>18</v>
      </c>
      <c r="V489" s="248">
        <f t="shared" si="32"/>
        <v>0</v>
      </c>
      <c r="W489" s="248">
        <f t="shared" si="29"/>
        <v>0</v>
      </c>
      <c r="X489" s="248">
        <f t="shared" si="30"/>
        <v>0</v>
      </c>
      <c r="Y489" s="248">
        <f t="shared" si="31"/>
        <v>0</v>
      </c>
    </row>
    <row r="490" spans="1:25" ht="15" customHeight="1" x14ac:dyDescent="0.25">
      <c r="A490" s="253"/>
      <c r="B490" s="254"/>
      <c r="C490" s="324" t="s">
        <v>1288</v>
      </c>
      <c r="D490" s="324"/>
      <c r="E490" s="324"/>
      <c r="F490" s="255"/>
      <c r="G490" s="255"/>
      <c r="H490" s="256">
        <v>11100.07</v>
      </c>
      <c r="I490" s="256">
        <v>0</v>
      </c>
      <c r="J490" s="256">
        <v>0</v>
      </c>
      <c r="K490" s="256">
        <v>0</v>
      </c>
      <c r="L490" s="256">
        <v>0</v>
      </c>
      <c r="M490" s="256">
        <v>0</v>
      </c>
      <c r="N490" s="325">
        <v>289.98</v>
      </c>
      <c r="O490" s="325"/>
      <c r="P490" s="256">
        <v>12243</v>
      </c>
      <c r="Q490" s="256">
        <v>1432.91</v>
      </c>
      <c r="R490" s="240" t="s">
        <v>18</v>
      </c>
      <c r="V490" s="248">
        <f t="shared" si="32"/>
        <v>0</v>
      </c>
      <c r="W490" s="248">
        <f t="shared" si="29"/>
        <v>0</v>
      </c>
      <c r="X490" s="248">
        <f t="shared" si="30"/>
        <v>0</v>
      </c>
      <c r="Y490" s="248">
        <f t="shared" si="31"/>
        <v>0</v>
      </c>
    </row>
    <row r="491" spans="1:25" ht="15" customHeight="1" x14ac:dyDescent="0.25">
      <c r="A491" s="245" t="s">
        <v>1367</v>
      </c>
      <c r="B491" s="246" t="str">
        <f>C491</f>
        <v>г.Одинцово, Буденовское шоссе, 1</v>
      </c>
      <c r="C491" s="329" t="s">
        <v>1067</v>
      </c>
      <c r="D491" s="329"/>
      <c r="E491" s="329"/>
      <c r="F491" s="246" t="s">
        <v>1287</v>
      </c>
      <c r="G491" s="246" t="s">
        <v>1371</v>
      </c>
      <c r="H491" s="247">
        <v>-93.31</v>
      </c>
      <c r="I491" s="247">
        <v>0</v>
      </c>
      <c r="J491" s="247">
        <v>0</v>
      </c>
      <c r="K491" s="247">
        <v>0</v>
      </c>
      <c r="L491" s="247">
        <v>0</v>
      </c>
      <c r="M491" s="247">
        <v>0</v>
      </c>
      <c r="N491" s="330">
        <v>0</v>
      </c>
      <c r="O491" s="330"/>
      <c r="P491" s="247">
        <v>0</v>
      </c>
      <c r="Q491" s="247">
        <v>93.31</v>
      </c>
      <c r="R491" s="240" t="s">
        <v>1067</v>
      </c>
      <c r="V491" s="248">
        <f t="shared" si="32"/>
        <v>0</v>
      </c>
      <c r="W491" s="248">
        <f t="shared" si="29"/>
        <v>0</v>
      </c>
      <c r="X491" s="248">
        <f t="shared" si="30"/>
        <v>0</v>
      </c>
      <c r="Y491" s="248">
        <f t="shared" si="31"/>
        <v>0</v>
      </c>
    </row>
    <row r="492" spans="1:25" ht="15" customHeight="1" x14ac:dyDescent="0.25">
      <c r="A492" s="253"/>
      <c r="B492" s="254"/>
      <c r="C492" s="324" t="s">
        <v>1303</v>
      </c>
      <c r="D492" s="324"/>
      <c r="E492" s="324"/>
      <c r="F492" s="255"/>
      <c r="G492" s="255"/>
      <c r="H492" s="256">
        <v>-93.31</v>
      </c>
      <c r="I492" s="256">
        <v>0</v>
      </c>
      <c r="J492" s="256">
        <v>0</v>
      </c>
      <c r="K492" s="256">
        <v>0</v>
      </c>
      <c r="L492" s="256">
        <v>0</v>
      </c>
      <c r="M492" s="256">
        <v>0</v>
      </c>
      <c r="N492" s="325">
        <v>0</v>
      </c>
      <c r="O492" s="325"/>
      <c r="P492" s="256">
        <v>0</v>
      </c>
      <c r="Q492" s="256">
        <v>93.31</v>
      </c>
      <c r="R492" s="240" t="s">
        <v>1067</v>
      </c>
      <c r="V492" s="248">
        <f t="shared" si="32"/>
        <v>0</v>
      </c>
      <c r="W492" s="248">
        <f t="shared" si="29"/>
        <v>0</v>
      </c>
      <c r="X492" s="248">
        <f t="shared" si="30"/>
        <v>0</v>
      </c>
      <c r="Y492" s="248">
        <f t="shared" si="31"/>
        <v>0</v>
      </c>
    </row>
    <row r="493" spans="1:25" ht="15" customHeight="1" x14ac:dyDescent="0.25">
      <c r="A493" s="245" t="s">
        <v>1372</v>
      </c>
      <c r="B493" s="246" t="str">
        <f>C493</f>
        <v>г.Одинцово, Буденовское шоссе, 2 а</v>
      </c>
      <c r="C493" s="329" t="s">
        <v>19</v>
      </c>
      <c r="D493" s="329"/>
      <c r="E493" s="329"/>
      <c r="F493" s="246" t="s">
        <v>1285</v>
      </c>
      <c r="G493" s="246" t="s">
        <v>1373</v>
      </c>
      <c r="H493" s="247">
        <v>1226.02</v>
      </c>
      <c r="I493" s="247">
        <v>0</v>
      </c>
      <c r="J493" s="247">
        <v>0</v>
      </c>
      <c r="K493" s="247">
        <v>0</v>
      </c>
      <c r="L493" s="247">
        <v>0</v>
      </c>
      <c r="M493" s="247">
        <v>0</v>
      </c>
      <c r="N493" s="330">
        <v>0</v>
      </c>
      <c r="O493" s="330"/>
      <c r="P493" s="247">
        <v>1226.02</v>
      </c>
      <c r="Q493" s="247">
        <v>0</v>
      </c>
      <c r="R493" s="240" t="s">
        <v>19</v>
      </c>
      <c r="V493" s="248">
        <f t="shared" si="32"/>
        <v>0</v>
      </c>
      <c r="W493" s="248">
        <f t="shared" si="29"/>
        <v>0</v>
      </c>
      <c r="X493" s="248">
        <f t="shared" si="30"/>
        <v>0</v>
      </c>
      <c r="Y493" s="248">
        <f t="shared" si="31"/>
        <v>0</v>
      </c>
    </row>
    <row r="494" spans="1:25" ht="15" customHeight="1" x14ac:dyDescent="0.25">
      <c r="A494" s="250"/>
      <c r="B494" s="251"/>
      <c r="C494" s="322" t="s">
        <v>1374</v>
      </c>
      <c r="D494" s="322"/>
      <c r="E494" s="322"/>
      <c r="H494" s="252">
        <v>64.14</v>
      </c>
      <c r="I494" s="252">
        <v>0</v>
      </c>
      <c r="J494" s="252">
        <v>0</v>
      </c>
      <c r="K494" s="252">
        <v>0</v>
      </c>
      <c r="L494" s="252">
        <v>0</v>
      </c>
      <c r="M494" s="252">
        <v>0</v>
      </c>
      <c r="N494" s="323">
        <v>0</v>
      </c>
      <c r="O494" s="323"/>
      <c r="P494" s="252">
        <v>64.14</v>
      </c>
      <c r="Q494" s="252">
        <v>0</v>
      </c>
      <c r="R494" s="240" t="s">
        <v>19</v>
      </c>
      <c r="V494" s="248">
        <f t="shared" si="32"/>
        <v>0</v>
      </c>
      <c r="W494" s="248">
        <f t="shared" si="29"/>
        <v>0</v>
      </c>
      <c r="X494" s="248">
        <f t="shared" si="30"/>
        <v>0</v>
      </c>
      <c r="Y494" s="248">
        <f t="shared" si="31"/>
        <v>0</v>
      </c>
    </row>
    <row r="495" spans="1:25" ht="15" customHeight="1" x14ac:dyDescent="0.25">
      <c r="A495" s="250"/>
      <c r="B495" s="251"/>
      <c r="C495" s="322" t="s">
        <v>1052</v>
      </c>
      <c r="D495" s="322"/>
      <c r="E495" s="322"/>
      <c r="H495" s="252">
        <v>743.32</v>
      </c>
      <c r="I495" s="252">
        <v>0</v>
      </c>
      <c r="J495" s="252">
        <v>0</v>
      </c>
      <c r="K495" s="252">
        <v>0</v>
      </c>
      <c r="L495" s="252">
        <v>0</v>
      </c>
      <c r="M495" s="252">
        <v>0</v>
      </c>
      <c r="N495" s="323">
        <v>0</v>
      </c>
      <c r="O495" s="323"/>
      <c r="P495" s="252">
        <v>743.32</v>
      </c>
      <c r="Q495" s="252">
        <v>0</v>
      </c>
      <c r="R495" s="240" t="s">
        <v>19</v>
      </c>
      <c r="V495" s="248">
        <f t="shared" si="32"/>
        <v>743.32</v>
      </c>
      <c r="W495" s="248">
        <f t="shared" si="29"/>
        <v>0</v>
      </c>
      <c r="X495" s="248">
        <f t="shared" si="30"/>
        <v>0</v>
      </c>
      <c r="Y495" s="248">
        <f t="shared" si="31"/>
        <v>743.32</v>
      </c>
    </row>
    <row r="496" spans="1:25" ht="15" customHeight="1" x14ac:dyDescent="0.25">
      <c r="A496" s="253"/>
      <c r="B496" s="254"/>
      <c r="C496" s="324" t="s">
        <v>504</v>
      </c>
      <c r="D496" s="324"/>
      <c r="E496" s="324"/>
      <c r="F496" s="255"/>
      <c r="G496" s="255"/>
      <c r="H496" s="256">
        <v>418.56</v>
      </c>
      <c r="I496" s="256">
        <v>0</v>
      </c>
      <c r="J496" s="256">
        <v>0</v>
      </c>
      <c r="K496" s="256">
        <v>0</v>
      </c>
      <c r="L496" s="256">
        <v>0</v>
      </c>
      <c r="M496" s="256">
        <v>0</v>
      </c>
      <c r="N496" s="325">
        <v>0</v>
      </c>
      <c r="O496" s="325"/>
      <c r="P496" s="256">
        <v>418.56</v>
      </c>
      <c r="Q496" s="256">
        <v>0</v>
      </c>
      <c r="R496" s="240" t="s">
        <v>19</v>
      </c>
      <c r="V496" s="248">
        <f t="shared" si="32"/>
        <v>0</v>
      </c>
      <c r="W496" s="248">
        <f t="shared" si="29"/>
        <v>0</v>
      </c>
      <c r="X496" s="248">
        <f t="shared" si="30"/>
        <v>0</v>
      </c>
      <c r="Y496" s="248">
        <f t="shared" si="31"/>
        <v>0</v>
      </c>
    </row>
    <row r="497" spans="1:25" ht="15" customHeight="1" x14ac:dyDescent="0.25">
      <c r="A497" s="245" t="s">
        <v>1375</v>
      </c>
      <c r="B497" s="246" t="str">
        <f>C497</f>
        <v>г.Одинцово, Буденовское шоссе, 3</v>
      </c>
      <c r="C497" s="329" t="s">
        <v>20</v>
      </c>
      <c r="D497" s="329"/>
      <c r="E497" s="329"/>
      <c r="F497" s="246" t="s">
        <v>1299</v>
      </c>
      <c r="G497" s="246" t="s">
        <v>1376</v>
      </c>
      <c r="H497" s="247">
        <v>-5480.26</v>
      </c>
      <c r="I497" s="247">
        <v>0</v>
      </c>
      <c r="J497" s="247">
        <v>5480.26</v>
      </c>
      <c r="K497" s="247">
        <v>0</v>
      </c>
      <c r="L497" s="247">
        <v>0</v>
      </c>
      <c r="M497" s="247">
        <v>5480.26</v>
      </c>
      <c r="N497" s="330">
        <v>0</v>
      </c>
      <c r="O497" s="330"/>
      <c r="P497" s="247">
        <v>0</v>
      </c>
      <c r="Q497" s="247">
        <v>0</v>
      </c>
      <c r="R497" s="240" t="s">
        <v>20</v>
      </c>
      <c r="V497" s="248">
        <f t="shared" si="32"/>
        <v>0</v>
      </c>
      <c r="W497" s="248">
        <f t="shared" si="29"/>
        <v>0</v>
      </c>
      <c r="X497" s="248">
        <f t="shared" si="30"/>
        <v>0</v>
      </c>
      <c r="Y497" s="248">
        <f t="shared" si="31"/>
        <v>0</v>
      </c>
    </row>
    <row r="498" spans="1:25" ht="15" customHeight="1" x14ac:dyDescent="0.25">
      <c r="A498" s="250"/>
      <c r="B498" s="251"/>
      <c r="C498" s="322" t="s">
        <v>1303</v>
      </c>
      <c r="D498" s="322"/>
      <c r="E498" s="322"/>
      <c r="H498" s="252">
        <v>-792.9</v>
      </c>
      <c r="I498" s="252">
        <v>0</v>
      </c>
      <c r="J498" s="252">
        <v>792.9</v>
      </c>
      <c r="K498" s="252">
        <v>0</v>
      </c>
      <c r="L498" s="252">
        <v>0</v>
      </c>
      <c r="M498" s="252">
        <v>792.9</v>
      </c>
      <c r="N498" s="323">
        <v>0</v>
      </c>
      <c r="O498" s="323"/>
      <c r="P498" s="252">
        <v>0</v>
      </c>
      <c r="Q498" s="252">
        <v>0</v>
      </c>
      <c r="R498" s="240" t="s">
        <v>20</v>
      </c>
      <c r="V498" s="248">
        <f t="shared" si="32"/>
        <v>0</v>
      </c>
      <c r="W498" s="248">
        <f t="shared" si="29"/>
        <v>0</v>
      </c>
      <c r="X498" s="248">
        <f t="shared" si="30"/>
        <v>0</v>
      </c>
      <c r="Y498" s="248">
        <f t="shared" si="31"/>
        <v>0</v>
      </c>
    </row>
    <row r="499" spans="1:25" ht="15" customHeight="1" x14ac:dyDescent="0.25">
      <c r="A499" s="250"/>
      <c r="B499" s="251"/>
      <c r="C499" s="322" t="s">
        <v>1377</v>
      </c>
      <c r="D499" s="322"/>
      <c r="E499" s="322"/>
      <c r="H499" s="252">
        <v>-2520.6999999999998</v>
      </c>
      <c r="I499" s="252">
        <v>0</v>
      </c>
      <c r="J499" s="252">
        <v>2520.6999999999998</v>
      </c>
      <c r="K499" s="252">
        <v>0</v>
      </c>
      <c r="L499" s="252">
        <v>0</v>
      </c>
      <c r="M499" s="252">
        <v>2520.6999999999998</v>
      </c>
      <c r="N499" s="323">
        <v>0</v>
      </c>
      <c r="O499" s="323"/>
      <c r="P499" s="252">
        <v>0</v>
      </c>
      <c r="Q499" s="252">
        <v>0</v>
      </c>
      <c r="R499" s="240" t="s">
        <v>20</v>
      </c>
      <c r="V499" s="248">
        <f t="shared" si="32"/>
        <v>0</v>
      </c>
      <c r="W499" s="248">
        <f t="shared" si="29"/>
        <v>0</v>
      </c>
      <c r="X499" s="248">
        <f t="shared" si="30"/>
        <v>0</v>
      </c>
      <c r="Y499" s="248">
        <f t="shared" si="31"/>
        <v>0</v>
      </c>
    </row>
    <row r="500" spans="1:25" ht="15" customHeight="1" x14ac:dyDescent="0.25">
      <c r="A500" s="250"/>
      <c r="B500" s="251"/>
      <c r="C500" s="322" t="s">
        <v>1304</v>
      </c>
      <c r="D500" s="322"/>
      <c r="E500" s="322"/>
      <c r="H500" s="252">
        <v>-512.54</v>
      </c>
      <c r="I500" s="252">
        <v>0</v>
      </c>
      <c r="J500" s="252">
        <v>512.54</v>
      </c>
      <c r="K500" s="252">
        <v>0</v>
      </c>
      <c r="L500" s="252">
        <v>0</v>
      </c>
      <c r="M500" s="252">
        <v>512.54</v>
      </c>
      <c r="N500" s="323">
        <v>0</v>
      </c>
      <c r="O500" s="323"/>
      <c r="P500" s="252">
        <v>0</v>
      </c>
      <c r="Q500" s="252">
        <v>0</v>
      </c>
      <c r="R500" s="240" t="s">
        <v>20</v>
      </c>
      <c r="V500" s="248">
        <f t="shared" si="32"/>
        <v>0</v>
      </c>
      <c r="W500" s="248">
        <f t="shared" si="29"/>
        <v>0</v>
      </c>
      <c r="X500" s="248">
        <f t="shared" si="30"/>
        <v>0</v>
      </c>
      <c r="Y500" s="248">
        <f t="shared" si="31"/>
        <v>0</v>
      </c>
    </row>
    <row r="501" spans="1:25" ht="15" customHeight="1" x14ac:dyDescent="0.25">
      <c r="A501" s="253"/>
      <c r="B501" s="254"/>
      <c r="C501" s="324" t="s">
        <v>1052</v>
      </c>
      <c r="D501" s="324"/>
      <c r="E501" s="324"/>
      <c r="F501" s="255"/>
      <c r="G501" s="255"/>
      <c r="H501" s="256">
        <v>-1654.12</v>
      </c>
      <c r="I501" s="256">
        <v>0</v>
      </c>
      <c r="J501" s="256">
        <v>1654.12</v>
      </c>
      <c r="K501" s="256">
        <v>0</v>
      </c>
      <c r="L501" s="256">
        <v>0</v>
      </c>
      <c r="M501" s="256">
        <v>1654.12</v>
      </c>
      <c r="N501" s="325">
        <v>0</v>
      </c>
      <c r="O501" s="325"/>
      <c r="P501" s="256">
        <v>0</v>
      </c>
      <c r="Q501" s="256">
        <v>0</v>
      </c>
      <c r="R501" s="240" t="s">
        <v>20</v>
      </c>
      <c r="V501" s="248">
        <f t="shared" si="32"/>
        <v>0</v>
      </c>
      <c r="W501" s="248">
        <f t="shared" si="29"/>
        <v>0</v>
      </c>
      <c r="X501" s="248">
        <f t="shared" si="30"/>
        <v>0</v>
      </c>
      <c r="Y501" s="248">
        <f t="shared" si="31"/>
        <v>0</v>
      </c>
    </row>
    <row r="502" spans="1:25" ht="15" customHeight="1" x14ac:dyDescent="0.25">
      <c r="A502" s="245" t="s">
        <v>1309</v>
      </c>
      <c r="B502" s="246" t="str">
        <f>C502</f>
        <v>г.Одинцово, Буденовское шоссе, 8</v>
      </c>
      <c r="C502" s="329" t="s">
        <v>21</v>
      </c>
      <c r="D502" s="329"/>
      <c r="E502" s="329"/>
      <c r="F502" s="246" t="s">
        <v>1291</v>
      </c>
      <c r="G502" s="246" t="s">
        <v>1378</v>
      </c>
      <c r="H502" s="247">
        <v>46560.79</v>
      </c>
      <c r="I502" s="247">
        <v>0</v>
      </c>
      <c r="J502" s="247">
        <v>-46560.79</v>
      </c>
      <c r="K502" s="247">
        <v>0</v>
      </c>
      <c r="L502" s="247">
        <v>0</v>
      </c>
      <c r="M502" s="247">
        <v>-46560.79</v>
      </c>
      <c r="N502" s="330">
        <v>0</v>
      </c>
      <c r="O502" s="330"/>
      <c r="P502" s="247">
        <v>0</v>
      </c>
      <c r="Q502" s="247">
        <v>0</v>
      </c>
      <c r="R502" s="240" t="s">
        <v>21</v>
      </c>
      <c r="V502" s="248">
        <f t="shared" si="32"/>
        <v>0</v>
      </c>
      <c r="W502" s="248">
        <f t="shared" si="29"/>
        <v>0</v>
      </c>
      <c r="X502" s="248">
        <f t="shared" si="30"/>
        <v>0</v>
      </c>
      <c r="Y502" s="248">
        <f t="shared" si="31"/>
        <v>0</v>
      </c>
    </row>
    <row r="503" spans="1:25" ht="15" customHeight="1" x14ac:dyDescent="0.25">
      <c r="A503" s="250"/>
      <c r="B503" s="251"/>
      <c r="C503" s="322" t="s">
        <v>1311</v>
      </c>
      <c r="D503" s="322"/>
      <c r="E503" s="322"/>
      <c r="H503" s="252">
        <v>904.12</v>
      </c>
      <c r="I503" s="252">
        <v>0</v>
      </c>
      <c r="J503" s="252">
        <v>-904.12</v>
      </c>
      <c r="K503" s="252">
        <v>0</v>
      </c>
      <c r="L503" s="252">
        <v>0</v>
      </c>
      <c r="M503" s="252">
        <v>-904.12</v>
      </c>
      <c r="N503" s="323">
        <v>0</v>
      </c>
      <c r="O503" s="323"/>
      <c r="P503" s="252">
        <v>0</v>
      </c>
      <c r="Q503" s="252">
        <v>0</v>
      </c>
      <c r="R503" s="240" t="s">
        <v>21</v>
      </c>
      <c r="V503" s="248">
        <f t="shared" si="32"/>
        <v>0</v>
      </c>
      <c r="W503" s="248">
        <f t="shared" si="29"/>
        <v>0</v>
      </c>
      <c r="X503" s="248">
        <f t="shared" si="30"/>
        <v>0</v>
      </c>
      <c r="Y503" s="248">
        <f t="shared" si="31"/>
        <v>0</v>
      </c>
    </row>
    <row r="504" spans="1:25" ht="15" customHeight="1" x14ac:dyDescent="0.25">
      <c r="A504" s="250"/>
      <c r="B504" s="251"/>
      <c r="C504" s="322" t="s">
        <v>1052</v>
      </c>
      <c r="D504" s="322"/>
      <c r="E504" s="322"/>
      <c r="H504" s="252">
        <v>12166.1</v>
      </c>
      <c r="I504" s="252">
        <v>0</v>
      </c>
      <c r="J504" s="252">
        <v>-12166.1</v>
      </c>
      <c r="K504" s="252">
        <v>0</v>
      </c>
      <c r="L504" s="252">
        <v>0</v>
      </c>
      <c r="M504" s="252">
        <v>-12166.1</v>
      </c>
      <c r="N504" s="323">
        <v>0</v>
      </c>
      <c r="O504" s="323"/>
      <c r="P504" s="252">
        <v>0</v>
      </c>
      <c r="Q504" s="252">
        <v>0</v>
      </c>
      <c r="R504" s="240" t="s">
        <v>21</v>
      </c>
      <c r="V504" s="248">
        <f t="shared" si="32"/>
        <v>0</v>
      </c>
      <c r="W504" s="248">
        <f t="shared" si="29"/>
        <v>0</v>
      </c>
      <c r="X504" s="248">
        <f t="shared" si="30"/>
        <v>0</v>
      </c>
      <c r="Y504" s="248">
        <f t="shared" si="31"/>
        <v>0</v>
      </c>
    </row>
    <row r="505" spans="1:25" ht="15" customHeight="1" x14ac:dyDescent="0.25">
      <c r="A505" s="250"/>
      <c r="B505" s="251"/>
      <c r="C505" s="322" t="s">
        <v>399</v>
      </c>
      <c r="D505" s="322"/>
      <c r="E505" s="322"/>
      <c r="H505" s="252">
        <v>-2914.62</v>
      </c>
      <c r="I505" s="252">
        <v>0</v>
      </c>
      <c r="J505" s="252">
        <v>2914.62</v>
      </c>
      <c r="K505" s="252">
        <v>0</v>
      </c>
      <c r="L505" s="252">
        <v>0</v>
      </c>
      <c r="M505" s="252">
        <v>2914.62</v>
      </c>
      <c r="N505" s="323">
        <v>0</v>
      </c>
      <c r="O505" s="323"/>
      <c r="P505" s="252">
        <v>0</v>
      </c>
      <c r="Q505" s="252">
        <v>0</v>
      </c>
      <c r="R505" s="240" t="s">
        <v>21</v>
      </c>
      <c r="V505" s="248">
        <f t="shared" si="32"/>
        <v>0</v>
      </c>
      <c r="W505" s="248">
        <f t="shared" si="29"/>
        <v>0</v>
      </c>
      <c r="X505" s="248">
        <f t="shared" si="30"/>
        <v>0</v>
      </c>
      <c r="Y505" s="248">
        <f t="shared" si="31"/>
        <v>0</v>
      </c>
    </row>
    <row r="506" spans="1:25" ht="15" customHeight="1" x14ac:dyDescent="0.25">
      <c r="A506" s="250"/>
      <c r="B506" s="251"/>
      <c r="C506" s="322" t="s">
        <v>1283</v>
      </c>
      <c r="D506" s="322"/>
      <c r="E506" s="322"/>
      <c r="H506" s="252">
        <v>14898.86</v>
      </c>
      <c r="I506" s="252">
        <v>0</v>
      </c>
      <c r="J506" s="252">
        <v>-14898.86</v>
      </c>
      <c r="K506" s="252">
        <v>0</v>
      </c>
      <c r="L506" s="252">
        <v>0</v>
      </c>
      <c r="M506" s="252">
        <v>-14898.86</v>
      </c>
      <c r="N506" s="323">
        <v>0</v>
      </c>
      <c r="O506" s="323"/>
      <c r="P506" s="252">
        <v>0</v>
      </c>
      <c r="Q506" s="252">
        <v>0</v>
      </c>
      <c r="R506" s="240" t="s">
        <v>21</v>
      </c>
      <c r="V506" s="248">
        <f t="shared" si="32"/>
        <v>0</v>
      </c>
      <c r="W506" s="248">
        <f t="shared" si="29"/>
        <v>0</v>
      </c>
      <c r="X506" s="248">
        <f t="shared" si="30"/>
        <v>0</v>
      </c>
      <c r="Y506" s="248">
        <f t="shared" si="31"/>
        <v>0</v>
      </c>
    </row>
    <row r="507" spans="1:25" ht="15" customHeight="1" x14ac:dyDescent="0.25">
      <c r="A507" s="250"/>
      <c r="B507" s="251"/>
      <c r="C507" s="322" t="s">
        <v>1303</v>
      </c>
      <c r="D507" s="322"/>
      <c r="E507" s="322"/>
      <c r="H507" s="252">
        <v>1564.98</v>
      </c>
      <c r="I507" s="252">
        <v>0</v>
      </c>
      <c r="J507" s="252">
        <v>-1564.98</v>
      </c>
      <c r="K507" s="252">
        <v>0</v>
      </c>
      <c r="L507" s="252">
        <v>0</v>
      </c>
      <c r="M507" s="252">
        <v>-1564.98</v>
      </c>
      <c r="N507" s="323">
        <v>0</v>
      </c>
      <c r="O507" s="323"/>
      <c r="P507" s="252">
        <v>0</v>
      </c>
      <c r="Q507" s="252">
        <v>0</v>
      </c>
      <c r="R507" s="240" t="s">
        <v>21</v>
      </c>
      <c r="V507" s="248">
        <f t="shared" si="32"/>
        <v>0</v>
      </c>
      <c r="W507" s="248">
        <f t="shared" si="29"/>
        <v>0</v>
      </c>
      <c r="X507" s="248">
        <f t="shared" si="30"/>
        <v>0</v>
      </c>
      <c r="Y507" s="248">
        <f t="shared" si="31"/>
        <v>0</v>
      </c>
    </row>
    <row r="508" spans="1:25" ht="15" customHeight="1" x14ac:dyDescent="0.25">
      <c r="A508" s="250"/>
      <c r="B508" s="251"/>
      <c r="C508" s="322" t="s">
        <v>1377</v>
      </c>
      <c r="D508" s="322"/>
      <c r="E508" s="322"/>
      <c r="H508" s="252">
        <v>17667.87</v>
      </c>
      <c r="I508" s="252">
        <v>0</v>
      </c>
      <c r="J508" s="252">
        <v>-17667.87</v>
      </c>
      <c r="K508" s="252">
        <v>0</v>
      </c>
      <c r="L508" s="252">
        <v>0</v>
      </c>
      <c r="M508" s="252">
        <v>-17667.87</v>
      </c>
      <c r="N508" s="323">
        <v>0</v>
      </c>
      <c r="O508" s="323"/>
      <c r="P508" s="252">
        <v>0</v>
      </c>
      <c r="Q508" s="252">
        <v>0</v>
      </c>
      <c r="R508" s="240" t="s">
        <v>21</v>
      </c>
      <c r="V508" s="248">
        <f t="shared" si="32"/>
        <v>0</v>
      </c>
      <c r="W508" s="248">
        <f t="shared" si="29"/>
        <v>0</v>
      </c>
      <c r="X508" s="248">
        <f t="shared" si="30"/>
        <v>0</v>
      </c>
      <c r="Y508" s="248">
        <f t="shared" si="31"/>
        <v>0</v>
      </c>
    </row>
    <row r="509" spans="1:25" ht="15" customHeight="1" x14ac:dyDescent="0.25">
      <c r="A509" s="253"/>
      <c r="B509" s="254"/>
      <c r="C509" s="324" t="s">
        <v>1304</v>
      </c>
      <c r="D509" s="324"/>
      <c r="E509" s="324"/>
      <c r="F509" s="255"/>
      <c r="G509" s="255"/>
      <c r="H509" s="256">
        <v>2273.48</v>
      </c>
      <c r="I509" s="256">
        <v>0</v>
      </c>
      <c r="J509" s="256">
        <v>-2273.48</v>
      </c>
      <c r="K509" s="256">
        <v>0</v>
      </c>
      <c r="L509" s="256">
        <v>0</v>
      </c>
      <c r="M509" s="256">
        <v>-2273.48</v>
      </c>
      <c r="N509" s="325">
        <v>0</v>
      </c>
      <c r="O509" s="325"/>
      <c r="P509" s="256">
        <v>0</v>
      </c>
      <c r="Q509" s="256">
        <v>0</v>
      </c>
      <c r="R509" s="240" t="s">
        <v>21</v>
      </c>
      <c r="V509" s="248">
        <f t="shared" si="32"/>
        <v>0</v>
      </c>
      <c r="W509" s="248">
        <f t="shared" si="29"/>
        <v>0</v>
      </c>
      <c r="X509" s="248">
        <f t="shared" si="30"/>
        <v>0</v>
      </c>
      <c r="Y509" s="248">
        <f t="shared" si="31"/>
        <v>0</v>
      </c>
    </row>
    <row r="510" spans="1:25" ht="15" customHeight="1" x14ac:dyDescent="0.25">
      <c r="A510" s="245" t="s">
        <v>1353</v>
      </c>
      <c r="B510" s="246" t="str">
        <f>C510</f>
        <v>г.Одинцово, бульвар маршала Крылова, 1</v>
      </c>
      <c r="C510" s="329" t="s">
        <v>22</v>
      </c>
      <c r="D510" s="329"/>
      <c r="E510" s="329"/>
      <c r="F510" s="246" t="s">
        <v>1379</v>
      </c>
      <c r="G510" s="246" t="s">
        <v>1380</v>
      </c>
      <c r="H510" s="247">
        <v>2092318.65</v>
      </c>
      <c r="I510" s="247">
        <v>1169832.45</v>
      </c>
      <c r="J510" s="247">
        <v>3185.88</v>
      </c>
      <c r="K510" s="247">
        <v>0</v>
      </c>
      <c r="L510" s="247">
        <v>0</v>
      </c>
      <c r="M510" s="247">
        <v>1173018.33</v>
      </c>
      <c r="N510" s="330">
        <v>1503983.28</v>
      </c>
      <c r="O510" s="330"/>
      <c r="P510" s="247">
        <v>1829544.27</v>
      </c>
      <c r="Q510" s="247">
        <v>68190.570000000007</v>
      </c>
      <c r="R510" s="240" t="s">
        <v>22</v>
      </c>
      <c r="V510" s="248">
        <f t="shared" si="32"/>
        <v>0</v>
      </c>
      <c r="W510" s="248">
        <f t="shared" si="29"/>
        <v>0</v>
      </c>
      <c r="X510" s="248">
        <f t="shared" si="30"/>
        <v>0</v>
      </c>
      <c r="Y510" s="248">
        <f t="shared" si="31"/>
        <v>0</v>
      </c>
    </row>
    <row r="511" spans="1:25" ht="15" customHeight="1" x14ac:dyDescent="0.25">
      <c r="A511" s="250"/>
      <c r="B511" s="251"/>
      <c r="C511" s="322" t="s">
        <v>1052</v>
      </c>
      <c r="D511" s="322"/>
      <c r="E511" s="322"/>
      <c r="H511" s="252">
        <v>678028.85</v>
      </c>
      <c r="I511" s="252">
        <v>388000.18</v>
      </c>
      <c r="J511" s="252">
        <v>0</v>
      </c>
      <c r="K511" s="252">
        <v>0</v>
      </c>
      <c r="L511" s="252">
        <v>0</v>
      </c>
      <c r="M511" s="252">
        <v>388000.18</v>
      </c>
      <c r="N511" s="323">
        <v>510421.79</v>
      </c>
      <c r="O511" s="323"/>
      <c r="P511" s="252">
        <v>569653.63</v>
      </c>
      <c r="Q511" s="252">
        <v>14046.39</v>
      </c>
      <c r="R511" s="240" t="s">
        <v>22</v>
      </c>
      <c r="V511" s="248">
        <f t="shared" si="32"/>
        <v>555607.24</v>
      </c>
      <c r="W511" s="248">
        <f t="shared" si="29"/>
        <v>0</v>
      </c>
      <c r="X511" s="248">
        <f t="shared" si="30"/>
        <v>0</v>
      </c>
      <c r="Y511" s="248">
        <f t="shared" si="31"/>
        <v>555607.24</v>
      </c>
    </row>
    <row r="512" spans="1:25" ht="15" customHeight="1" x14ac:dyDescent="0.25">
      <c r="A512" s="250"/>
      <c r="B512" s="251"/>
      <c r="C512" s="322" t="s">
        <v>504</v>
      </c>
      <c r="D512" s="322"/>
      <c r="E512" s="322"/>
      <c r="H512" s="252">
        <v>11686.53</v>
      </c>
      <c r="I512" s="252">
        <v>0</v>
      </c>
      <c r="J512" s="252">
        <v>0</v>
      </c>
      <c r="K512" s="252">
        <v>0</v>
      </c>
      <c r="L512" s="252">
        <v>0</v>
      </c>
      <c r="M512" s="252">
        <v>0</v>
      </c>
      <c r="N512" s="323">
        <v>9.67</v>
      </c>
      <c r="O512" s="323"/>
      <c r="P512" s="252">
        <v>12394.2</v>
      </c>
      <c r="Q512" s="252">
        <v>717.34</v>
      </c>
      <c r="R512" s="240" t="s">
        <v>22</v>
      </c>
      <c r="V512" s="248">
        <f t="shared" si="32"/>
        <v>0</v>
      </c>
      <c r="W512" s="248">
        <f t="shared" si="29"/>
        <v>0</v>
      </c>
      <c r="X512" s="248">
        <f t="shared" si="30"/>
        <v>0</v>
      </c>
      <c r="Y512" s="248">
        <f t="shared" si="31"/>
        <v>0</v>
      </c>
    </row>
    <row r="513" spans="1:25" ht="15" customHeight="1" x14ac:dyDescent="0.25">
      <c r="A513" s="250"/>
      <c r="B513" s="251"/>
      <c r="C513" s="322" t="s">
        <v>1336</v>
      </c>
      <c r="D513" s="322"/>
      <c r="E513" s="322"/>
      <c r="H513" s="252">
        <v>3.83</v>
      </c>
      <c r="I513" s="252">
        <v>0</v>
      </c>
      <c r="J513" s="252">
        <v>0</v>
      </c>
      <c r="K513" s="252">
        <v>0</v>
      </c>
      <c r="L513" s="252">
        <v>0</v>
      </c>
      <c r="M513" s="252">
        <v>0</v>
      </c>
      <c r="N513" s="323">
        <v>0.04</v>
      </c>
      <c r="O513" s="323"/>
      <c r="P513" s="252">
        <v>3.79</v>
      </c>
      <c r="Q513" s="252">
        <v>0</v>
      </c>
      <c r="R513" s="240" t="s">
        <v>22</v>
      </c>
      <c r="V513" s="248">
        <f t="shared" si="32"/>
        <v>0</v>
      </c>
      <c r="W513" s="248">
        <f t="shared" si="29"/>
        <v>0</v>
      </c>
      <c r="X513" s="248">
        <f t="shared" si="30"/>
        <v>0</v>
      </c>
      <c r="Y513" s="248">
        <f t="shared" si="31"/>
        <v>0</v>
      </c>
    </row>
    <row r="514" spans="1:25" ht="15" customHeight="1" x14ac:dyDescent="0.25">
      <c r="A514" s="250"/>
      <c r="B514" s="251"/>
      <c r="C514" s="322" t="s">
        <v>1303</v>
      </c>
      <c r="D514" s="322"/>
      <c r="E514" s="322"/>
      <c r="H514" s="252">
        <v>-85.79</v>
      </c>
      <c r="I514" s="252">
        <v>0</v>
      </c>
      <c r="J514" s="252">
        <v>0</v>
      </c>
      <c r="K514" s="252">
        <v>0</v>
      </c>
      <c r="L514" s="252">
        <v>0</v>
      </c>
      <c r="M514" s="252">
        <v>0</v>
      </c>
      <c r="N514" s="323">
        <v>1.45</v>
      </c>
      <c r="O514" s="323"/>
      <c r="P514" s="252">
        <v>2106.15</v>
      </c>
      <c r="Q514" s="252">
        <v>2193.39</v>
      </c>
      <c r="R514" s="240" t="s">
        <v>22</v>
      </c>
      <c r="V514" s="248">
        <f t="shared" si="32"/>
        <v>0</v>
      </c>
      <c r="W514" s="248">
        <f t="shared" si="29"/>
        <v>0</v>
      </c>
      <c r="X514" s="248">
        <f t="shared" si="30"/>
        <v>0</v>
      </c>
      <c r="Y514" s="248">
        <f t="shared" si="31"/>
        <v>0</v>
      </c>
    </row>
    <row r="515" spans="1:25" ht="15" customHeight="1" x14ac:dyDescent="0.25">
      <c r="A515" s="250"/>
      <c r="B515" s="251"/>
      <c r="C515" s="322" t="s">
        <v>1058</v>
      </c>
      <c r="D515" s="322"/>
      <c r="E515" s="322"/>
      <c r="H515" s="252">
        <v>58637.04</v>
      </c>
      <c r="I515" s="252">
        <v>35803.07</v>
      </c>
      <c r="J515" s="252">
        <v>0</v>
      </c>
      <c r="K515" s="252">
        <v>0</v>
      </c>
      <c r="L515" s="252">
        <v>0</v>
      </c>
      <c r="M515" s="252">
        <v>35803.07</v>
      </c>
      <c r="N515" s="323">
        <v>48277.01</v>
      </c>
      <c r="O515" s="323"/>
      <c r="P515" s="252">
        <v>51245.08</v>
      </c>
      <c r="Q515" s="252">
        <v>5081.9799999999996</v>
      </c>
      <c r="R515" s="240" t="s">
        <v>22</v>
      </c>
      <c r="V515" s="248">
        <f t="shared" si="32"/>
        <v>0</v>
      </c>
      <c r="W515" s="248">
        <f t="shared" si="29"/>
        <v>0</v>
      </c>
      <c r="X515" s="248">
        <f t="shared" si="30"/>
        <v>0</v>
      </c>
      <c r="Y515" s="248">
        <f t="shared" si="31"/>
        <v>0</v>
      </c>
    </row>
    <row r="516" spans="1:25" ht="15" customHeight="1" x14ac:dyDescent="0.25">
      <c r="A516" s="250"/>
      <c r="B516" s="251"/>
      <c r="C516" s="322" t="s">
        <v>1054</v>
      </c>
      <c r="D516" s="322"/>
      <c r="E516" s="322"/>
      <c r="H516" s="252">
        <v>639.08000000000004</v>
      </c>
      <c r="I516" s="252">
        <v>349.35</v>
      </c>
      <c r="J516" s="252">
        <v>0</v>
      </c>
      <c r="K516" s="252">
        <v>0</v>
      </c>
      <c r="L516" s="252">
        <v>0</v>
      </c>
      <c r="M516" s="252">
        <v>349.35</v>
      </c>
      <c r="N516" s="323">
        <v>456.84</v>
      </c>
      <c r="O516" s="323"/>
      <c r="P516" s="252">
        <v>557.17999999999995</v>
      </c>
      <c r="Q516" s="252">
        <v>25.59</v>
      </c>
      <c r="R516" s="240" t="s">
        <v>22</v>
      </c>
      <c r="V516" s="248">
        <f t="shared" si="32"/>
        <v>0</v>
      </c>
      <c r="W516" s="248">
        <f t="shared" si="29"/>
        <v>0</v>
      </c>
      <c r="X516" s="248">
        <f t="shared" si="30"/>
        <v>0</v>
      </c>
      <c r="Y516" s="248">
        <f t="shared" si="31"/>
        <v>0</v>
      </c>
    </row>
    <row r="517" spans="1:25" ht="15" customHeight="1" x14ac:dyDescent="0.25">
      <c r="A517" s="250"/>
      <c r="B517" s="251"/>
      <c r="C517" s="322" t="s">
        <v>399</v>
      </c>
      <c r="D517" s="322"/>
      <c r="E517" s="322"/>
      <c r="H517" s="252">
        <v>98302.71</v>
      </c>
      <c r="I517" s="252">
        <v>55757.919999999998</v>
      </c>
      <c r="J517" s="252">
        <v>8667.17</v>
      </c>
      <c r="K517" s="252">
        <v>0</v>
      </c>
      <c r="L517" s="252">
        <v>0</v>
      </c>
      <c r="M517" s="252">
        <v>64425.09</v>
      </c>
      <c r="N517" s="323">
        <v>64265.87</v>
      </c>
      <c r="O517" s="323"/>
      <c r="P517" s="252">
        <v>103790.61</v>
      </c>
      <c r="Q517" s="252">
        <v>5328.68</v>
      </c>
      <c r="R517" s="240" t="s">
        <v>22</v>
      </c>
      <c r="V517" s="248">
        <f t="shared" si="32"/>
        <v>0</v>
      </c>
      <c r="W517" s="248">
        <f t="shared" si="29"/>
        <v>0</v>
      </c>
      <c r="X517" s="248">
        <f t="shared" si="30"/>
        <v>0</v>
      </c>
      <c r="Y517" s="248">
        <f t="shared" si="31"/>
        <v>0</v>
      </c>
    </row>
    <row r="518" spans="1:25" ht="15" customHeight="1" x14ac:dyDescent="0.25">
      <c r="A518" s="250"/>
      <c r="B518" s="251"/>
      <c r="C518" s="322" t="s">
        <v>1283</v>
      </c>
      <c r="D518" s="322"/>
      <c r="E518" s="322"/>
      <c r="H518" s="252">
        <v>639.73</v>
      </c>
      <c r="I518" s="252">
        <v>0</v>
      </c>
      <c r="J518" s="252">
        <v>0</v>
      </c>
      <c r="K518" s="252">
        <v>0</v>
      </c>
      <c r="L518" s="252">
        <v>0</v>
      </c>
      <c r="M518" s="252">
        <v>0</v>
      </c>
      <c r="N518" s="323">
        <v>5.94</v>
      </c>
      <c r="O518" s="323"/>
      <c r="P518" s="252">
        <v>633.79</v>
      </c>
      <c r="Q518" s="252">
        <v>0</v>
      </c>
      <c r="R518" s="240" t="s">
        <v>22</v>
      </c>
      <c r="V518" s="248">
        <f t="shared" si="32"/>
        <v>0</v>
      </c>
      <c r="W518" s="248">
        <f t="shared" si="29"/>
        <v>211.26333333333332</v>
      </c>
      <c r="X518" s="248">
        <f t="shared" si="30"/>
        <v>0</v>
      </c>
      <c r="Y518" s="248">
        <f t="shared" si="31"/>
        <v>211.26333333333332</v>
      </c>
    </row>
    <row r="519" spans="1:25" ht="15" customHeight="1" x14ac:dyDescent="0.25">
      <c r="A519" s="250"/>
      <c r="B519" s="251"/>
      <c r="C519" s="322" t="s">
        <v>1057</v>
      </c>
      <c r="D519" s="322"/>
      <c r="E519" s="322"/>
      <c r="H519" s="252">
        <v>1116.06</v>
      </c>
      <c r="I519" s="252">
        <v>707.16</v>
      </c>
      <c r="J519" s="252">
        <v>0</v>
      </c>
      <c r="K519" s="252">
        <v>0</v>
      </c>
      <c r="L519" s="252">
        <v>0</v>
      </c>
      <c r="M519" s="252">
        <v>707.16</v>
      </c>
      <c r="N519" s="323">
        <v>936.11</v>
      </c>
      <c r="O519" s="323"/>
      <c r="P519" s="252">
        <v>933.68</v>
      </c>
      <c r="Q519" s="252">
        <v>46.57</v>
      </c>
      <c r="R519" s="240" t="s">
        <v>22</v>
      </c>
      <c r="V519" s="248">
        <f t="shared" si="32"/>
        <v>0</v>
      </c>
      <c r="W519" s="248">
        <f t="shared" si="29"/>
        <v>0</v>
      </c>
      <c r="X519" s="248">
        <f t="shared" si="30"/>
        <v>0</v>
      </c>
      <c r="Y519" s="248">
        <f t="shared" si="31"/>
        <v>0</v>
      </c>
    </row>
    <row r="520" spans="1:25" ht="15" customHeight="1" x14ac:dyDescent="0.25">
      <c r="A520" s="250"/>
      <c r="B520" s="251"/>
      <c r="C520" s="322" t="s">
        <v>1304</v>
      </c>
      <c r="D520" s="322"/>
      <c r="E520" s="322"/>
      <c r="H520" s="252">
        <v>932.75</v>
      </c>
      <c r="I520" s="252">
        <v>0</v>
      </c>
      <c r="J520" s="252">
        <v>0</v>
      </c>
      <c r="K520" s="252">
        <v>0</v>
      </c>
      <c r="L520" s="252">
        <v>0</v>
      </c>
      <c r="M520" s="252">
        <v>0</v>
      </c>
      <c r="N520" s="323">
        <v>1.93</v>
      </c>
      <c r="O520" s="323"/>
      <c r="P520" s="252">
        <v>3293.43</v>
      </c>
      <c r="Q520" s="252">
        <v>2362.61</v>
      </c>
      <c r="R520" s="240" t="s">
        <v>22</v>
      </c>
      <c r="V520" s="248">
        <f t="shared" si="32"/>
        <v>0</v>
      </c>
      <c r="W520" s="248">
        <f t="shared" si="29"/>
        <v>0</v>
      </c>
      <c r="X520" s="248">
        <f t="shared" si="30"/>
        <v>0</v>
      </c>
      <c r="Y520" s="248">
        <f t="shared" si="31"/>
        <v>0</v>
      </c>
    </row>
    <row r="521" spans="1:25" ht="15" customHeight="1" x14ac:dyDescent="0.25">
      <c r="A521" s="250"/>
      <c r="B521" s="251"/>
      <c r="C521" s="322" t="s">
        <v>503</v>
      </c>
      <c r="D521" s="322"/>
      <c r="E521" s="322"/>
      <c r="H521" s="252">
        <v>733309.2</v>
      </c>
      <c r="I521" s="252">
        <v>427531.81</v>
      </c>
      <c r="J521" s="252">
        <v>0</v>
      </c>
      <c r="K521" s="252">
        <v>0</v>
      </c>
      <c r="L521" s="252">
        <v>0</v>
      </c>
      <c r="M521" s="252">
        <v>427531.81</v>
      </c>
      <c r="N521" s="323">
        <v>561788.32999999996</v>
      </c>
      <c r="O521" s="323"/>
      <c r="P521" s="252">
        <v>613745.80000000005</v>
      </c>
      <c r="Q521" s="252">
        <v>14693.12</v>
      </c>
      <c r="R521" s="240" t="s">
        <v>22</v>
      </c>
      <c r="V521" s="248">
        <f t="shared" si="32"/>
        <v>0</v>
      </c>
      <c r="W521" s="248">
        <f t="shared" si="29"/>
        <v>0</v>
      </c>
      <c r="X521" s="248">
        <f t="shared" si="30"/>
        <v>0</v>
      </c>
      <c r="Y521" s="248">
        <f t="shared" si="31"/>
        <v>0</v>
      </c>
    </row>
    <row r="522" spans="1:25" ht="15" customHeight="1" x14ac:dyDescent="0.25">
      <c r="A522" s="250"/>
      <c r="B522" s="251"/>
      <c r="C522" s="322" t="s">
        <v>392</v>
      </c>
      <c r="D522" s="322"/>
      <c r="E522" s="322"/>
      <c r="H522" s="252">
        <v>172866.47</v>
      </c>
      <c r="I522" s="252">
        <v>94421.19</v>
      </c>
      <c r="J522" s="252">
        <v>6480.86</v>
      </c>
      <c r="K522" s="252">
        <v>0</v>
      </c>
      <c r="L522" s="252">
        <v>0</v>
      </c>
      <c r="M522" s="252">
        <v>100902.05</v>
      </c>
      <c r="N522" s="323">
        <v>111370.2</v>
      </c>
      <c r="O522" s="323"/>
      <c r="P522" s="252">
        <v>174194.62</v>
      </c>
      <c r="Q522" s="252">
        <v>11796.3</v>
      </c>
      <c r="R522" s="240" t="s">
        <v>22</v>
      </c>
      <c r="V522" s="248">
        <f t="shared" si="32"/>
        <v>0</v>
      </c>
      <c r="W522" s="248">
        <f t="shared" ref="W522:W585" si="33">IF(W$8=$C522,SUM($P522-$Q522),0)/3</f>
        <v>0</v>
      </c>
      <c r="X522" s="248">
        <f t="shared" ref="X522:X585" si="34">IF(X$8=$C522,SUM($P522-$Q522),0)</f>
        <v>0</v>
      </c>
      <c r="Y522" s="248">
        <f t="shared" ref="Y522:Y585" si="35">SUM(V522:X522)</f>
        <v>0</v>
      </c>
    </row>
    <row r="523" spans="1:25" ht="15" customHeight="1" x14ac:dyDescent="0.25">
      <c r="A523" s="250"/>
      <c r="B523" s="251"/>
      <c r="C523" s="322" t="s">
        <v>1055</v>
      </c>
      <c r="D523" s="322"/>
      <c r="E523" s="322"/>
      <c r="H523" s="252">
        <v>635.84</v>
      </c>
      <c r="I523" s="252">
        <v>346.42</v>
      </c>
      <c r="J523" s="252">
        <v>0</v>
      </c>
      <c r="K523" s="252">
        <v>0</v>
      </c>
      <c r="L523" s="252">
        <v>0</v>
      </c>
      <c r="M523" s="252">
        <v>346.42</v>
      </c>
      <c r="N523" s="323">
        <v>450.89</v>
      </c>
      <c r="O523" s="323"/>
      <c r="P523" s="252">
        <v>556.96</v>
      </c>
      <c r="Q523" s="252">
        <v>25.59</v>
      </c>
      <c r="R523" s="240" t="s">
        <v>22</v>
      </c>
      <c r="V523" s="248">
        <f t="shared" si="32"/>
        <v>0</v>
      </c>
      <c r="W523" s="248">
        <f t="shared" si="33"/>
        <v>0</v>
      </c>
      <c r="X523" s="248">
        <f t="shared" si="34"/>
        <v>0</v>
      </c>
      <c r="Y523" s="248">
        <f t="shared" si="35"/>
        <v>0</v>
      </c>
    </row>
    <row r="524" spans="1:25" ht="15" customHeight="1" x14ac:dyDescent="0.25">
      <c r="A524" s="250"/>
      <c r="B524" s="251"/>
      <c r="C524" s="322" t="s">
        <v>1288</v>
      </c>
      <c r="D524" s="322"/>
      <c r="E524" s="322"/>
      <c r="H524" s="252">
        <v>268962.73</v>
      </c>
      <c r="I524" s="252">
        <v>131496.35</v>
      </c>
      <c r="J524" s="252">
        <v>-9482.2199999999993</v>
      </c>
      <c r="K524" s="252">
        <v>0</v>
      </c>
      <c r="L524" s="252">
        <v>0</v>
      </c>
      <c r="M524" s="252">
        <v>122014.13</v>
      </c>
      <c r="N524" s="323">
        <v>164128.57</v>
      </c>
      <c r="O524" s="323"/>
      <c r="P524" s="252">
        <v>232251.1</v>
      </c>
      <c r="Q524" s="252">
        <v>5402.81</v>
      </c>
      <c r="R524" s="240" t="s">
        <v>22</v>
      </c>
      <c r="V524" s="248">
        <f t="shared" si="32"/>
        <v>0</v>
      </c>
      <c r="W524" s="248">
        <f t="shared" si="33"/>
        <v>0</v>
      </c>
      <c r="X524" s="248">
        <f t="shared" si="34"/>
        <v>0</v>
      </c>
      <c r="Y524" s="248">
        <f t="shared" si="35"/>
        <v>0</v>
      </c>
    </row>
    <row r="525" spans="1:25" ht="15" customHeight="1" x14ac:dyDescent="0.25">
      <c r="A525" s="250"/>
      <c r="B525" s="251"/>
      <c r="C525" s="322" t="s">
        <v>1056</v>
      </c>
      <c r="D525" s="322"/>
      <c r="E525" s="322"/>
      <c r="H525" s="252">
        <v>2003.86</v>
      </c>
      <c r="I525" s="252">
        <v>1096.81</v>
      </c>
      <c r="J525" s="252">
        <v>0</v>
      </c>
      <c r="K525" s="252">
        <v>0</v>
      </c>
      <c r="L525" s="252">
        <v>0</v>
      </c>
      <c r="M525" s="252">
        <v>1096.81</v>
      </c>
      <c r="N525" s="323">
        <v>1427.08</v>
      </c>
      <c r="O525" s="323"/>
      <c r="P525" s="252">
        <v>1753.88</v>
      </c>
      <c r="Q525" s="252">
        <v>80.290000000000006</v>
      </c>
      <c r="R525" s="240" t="s">
        <v>22</v>
      </c>
      <c r="V525" s="248">
        <f t="shared" si="32"/>
        <v>0</v>
      </c>
      <c r="W525" s="248">
        <f t="shared" si="33"/>
        <v>0</v>
      </c>
      <c r="X525" s="248">
        <f t="shared" si="34"/>
        <v>0</v>
      </c>
      <c r="Y525" s="248">
        <f t="shared" si="35"/>
        <v>0</v>
      </c>
    </row>
    <row r="526" spans="1:25" ht="15" customHeight="1" x14ac:dyDescent="0.25">
      <c r="A526" s="253"/>
      <c r="B526" s="254"/>
      <c r="C526" s="324" t="s">
        <v>1286</v>
      </c>
      <c r="D526" s="324"/>
      <c r="E526" s="324"/>
      <c r="F526" s="255"/>
      <c r="G526" s="255"/>
      <c r="H526" s="256">
        <v>64639.76</v>
      </c>
      <c r="I526" s="256">
        <v>34322.19</v>
      </c>
      <c r="J526" s="256">
        <v>-2479.9299999999998</v>
      </c>
      <c r="K526" s="256">
        <v>0</v>
      </c>
      <c r="L526" s="256">
        <v>0</v>
      </c>
      <c r="M526" s="256">
        <v>31842.26</v>
      </c>
      <c r="N526" s="325">
        <v>40441.56</v>
      </c>
      <c r="O526" s="325"/>
      <c r="P526" s="256">
        <v>62430.37</v>
      </c>
      <c r="Q526" s="256">
        <v>6389.91</v>
      </c>
      <c r="R526" s="240" t="s">
        <v>22</v>
      </c>
      <c r="V526" s="248">
        <f t="shared" si="32"/>
        <v>0</v>
      </c>
      <c r="W526" s="248">
        <f t="shared" si="33"/>
        <v>0</v>
      </c>
      <c r="X526" s="248">
        <f t="shared" si="34"/>
        <v>0</v>
      </c>
      <c r="Y526" s="248">
        <f t="shared" si="35"/>
        <v>0</v>
      </c>
    </row>
    <row r="527" spans="1:25" ht="15" customHeight="1" x14ac:dyDescent="0.25">
      <c r="A527" s="245" t="s">
        <v>1381</v>
      </c>
      <c r="B527" s="246" t="str">
        <f>C527</f>
        <v>г.Одинцово, бульвар маршала Крылова, 27</v>
      </c>
      <c r="C527" s="329" t="s">
        <v>24</v>
      </c>
      <c r="D527" s="329"/>
      <c r="E527" s="329"/>
      <c r="F527" s="246" t="s">
        <v>1382</v>
      </c>
      <c r="G527" s="246" t="s">
        <v>1383</v>
      </c>
      <c r="H527" s="247">
        <v>914510.72</v>
      </c>
      <c r="I527" s="247">
        <v>371120.06</v>
      </c>
      <c r="J527" s="247">
        <v>0</v>
      </c>
      <c r="K527" s="247">
        <v>0</v>
      </c>
      <c r="L527" s="247">
        <v>0</v>
      </c>
      <c r="M527" s="247">
        <v>371120.06</v>
      </c>
      <c r="N527" s="330">
        <v>553135.37</v>
      </c>
      <c r="O527" s="330"/>
      <c r="P527" s="247">
        <v>784030.81</v>
      </c>
      <c r="Q527" s="247">
        <v>51535.4</v>
      </c>
      <c r="R527" s="240" t="s">
        <v>24</v>
      </c>
      <c r="V527" s="248">
        <f t="shared" si="32"/>
        <v>0</v>
      </c>
      <c r="W527" s="248">
        <f t="shared" si="33"/>
        <v>0</v>
      </c>
      <c r="X527" s="248">
        <f t="shared" si="34"/>
        <v>0</v>
      </c>
      <c r="Y527" s="248">
        <f t="shared" si="35"/>
        <v>0</v>
      </c>
    </row>
    <row r="528" spans="1:25" ht="15" customHeight="1" x14ac:dyDescent="0.25">
      <c r="A528" s="250"/>
      <c r="B528" s="251"/>
      <c r="C528" s="322" t="s">
        <v>1058</v>
      </c>
      <c r="D528" s="322"/>
      <c r="E528" s="322"/>
      <c r="H528" s="252">
        <v>29920.560000000001</v>
      </c>
      <c r="I528" s="252">
        <v>16273.32</v>
      </c>
      <c r="J528" s="252">
        <v>0</v>
      </c>
      <c r="K528" s="252">
        <v>0</v>
      </c>
      <c r="L528" s="252">
        <v>0</v>
      </c>
      <c r="M528" s="252">
        <v>16273.32</v>
      </c>
      <c r="N528" s="323">
        <v>24078.82</v>
      </c>
      <c r="O528" s="323"/>
      <c r="P528" s="252">
        <v>24300.560000000001</v>
      </c>
      <c r="Q528" s="252">
        <v>2185.5</v>
      </c>
      <c r="R528" s="240" t="s">
        <v>24</v>
      </c>
      <c r="V528" s="248">
        <f t="shared" ref="V528:V591" si="36">IF(V$8=$C528,SUM($P528-$Q528),0)</f>
        <v>0</v>
      </c>
      <c r="W528" s="248">
        <f t="shared" si="33"/>
        <v>0</v>
      </c>
      <c r="X528" s="248">
        <f t="shared" si="34"/>
        <v>0</v>
      </c>
      <c r="Y528" s="248">
        <f t="shared" si="35"/>
        <v>0</v>
      </c>
    </row>
    <row r="529" spans="1:25" ht="15" customHeight="1" x14ac:dyDescent="0.25">
      <c r="A529" s="250"/>
      <c r="B529" s="251"/>
      <c r="C529" s="322" t="s">
        <v>503</v>
      </c>
      <c r="D529" s="322"/>
      <c r="E529" s="322"/>
      <c r="H529" s="252">
        <v>-8929.65</v>
      </c>
      <c r="I529" s="252">
        <v>0</v>
      </c>
      <c r="J529" s="252">
        <v>0</v>
      </c>
      <c r="K529" s="252">
        <v>0</v>
      </c>
      <c r="L529" s="252">
        <v>0</v>
      </c>
      <c r="M529" s="252">
        <v>0</v>
      </c>
      <c r="N529" s="323">
        <v>314.74</v>
      </c>
      <c r="O529" s="323"/>
      <c r="P529" s="252">
        <v>1823.18</v>
      </c>
      <c r="Q529" s="252">
        <v>11067.57</v>
      </c>
      <c r="R529" s="240" t="s">
        <v>24</v>
      </c>
      <c r="V529" s="248">
        <f t="shared" si="36"/>
        <v>0</v>
      </c>
      <c r="W529" s="248">
        <f t="shared" si="33"/>
        <v>0</v>
      </c>
      <c r="X529" s="248">
        <f t="shared" si="34"/>
        <v>0</v>
      </c>
      <c r="Y529" s="248">
        <f t="shared" si="35"/>
        <v>0</v>
      </c>
    </row>
    <row r="530" spans="1:25" ht="15" customHeight="1" x14ac:dyDescent="0.25">
      <c r="A530" s="250"/>
      <c r="B530" s="251"/>
      <c r="C530" s="322" t="s">
        <v>504</v>
      </c>
      <c r="D530" s="322"/>
      <c r="E530" s="322"/>
      <c r="H530" s="252">
        <v>15571.53</v>
      </c>
      <c r="I530" s="252">
        <v>0</v>
      </c>
      <c r="J530" s="252">
        <v>0</v>
      </c>
      <c r="K530" s="252">
        <v>0</v>
      </c>
      <c r="L530" s="252">
        <v>0</v>
      </c>
      <c r="M530" s="252">
        <v>0</v>
      </c>
      <c r="N530" s="323">
        <v>3161.14</v>
      </c>
      <c r="O530" s="323"/>
      <c r="P530" s="252">
        <v>14595.45</v>
      </c>
      <c r="Q530" s="252">
        <v>2185.06</v>
      </c>
      <c r="R530" s="240" t="s">
        <v>24</v>
      </c>
      <c r="V530" s="248">
        <f t="shared" si="36"/>
        <v>0</v>
      </c>
      <c r="W530" s="248">
        <f t="shared" si="33"/>
        <v>0</v>
      </c>
      <c r="X530" s="248">
        <f t="shared" si="34"/>
        <v>0</v>
      </c>
      <c r="Y530" s="248">
        <f t="shared" si="35"/>
        <v>0</v>
      </c>
    </row>
    <row r="531" spans="1:25" ht="15" customHeight="1" x14ac:dyDescent="0.25">
      <c r="A531" s="250"/>
      <c r="B531" s="251"/>
      <c r="C531" s="322" t="s">
        <v>1335</v>
      </c>
      <c r="D531" s="322"/>
      <c r="E531" s="322"/>
      <c r="H531" s="252">
        <v>4073.35</v>
      </c>
      <c r="I531" s="252">
        <v>0</v>
      </c>
      <c r="J531" s="252">
        <v>0</v>
      </c>
      <c r="K531" s="252">
        <v>0</v>
      </c>
      <c r="L531" s="252">
        <v>0</v>
      </c>
      <c r="M531" s="252">
        <v>0</v>
      </c>
      <c r="N531" s="323">
        <v>687.01</v>
      </c>
      <c r="O531" s="323"/>
      <c r="P531" s="252">
        <v>3386.34</v>
      </c>
      <c r="Q531" s="252">
        <v>0</v>
      </c>
      <c r="R531" s="240" t="s">
        <v>24</v>
      </c>
      <c r="V531" s="248">
        <f t="shared" si="36"/>
        <v>0</v>
      </c>
      <c r="W531" s="248">
        <f t="shared" si="33"/>
        <v>0</v>
      </c>
      <c r="X531" s="248">
        <f t="shared" si="34"/>
        <v>0</v>
      </c>
      <c r="Y531" s="248">
        <f t="shared" si="35"/>
        <v>0</v>
      </c>
    </row>
    <row r="532" spans="1:25" ht="15" customHeight="1" x14ac:dyDescent="0.25">
      <c r="A532" s="250"/>
      <c r="B532" s="251"/>
      <c r="C532" s="322" t="s">
        <v>399</v>
      </c>
      <c r="D532" s="322"/>
      <c r="E532" s="322"/>
      <c r="H532" s="252">
        <v>21828.3</v>
      </c>
      <c r="I532" s="252">
        <v>0</v>
      </c>
      <c r="J532" s="252">
        <v>0</v>
      </c>
      <c r="K532" s="252">
        <v>0</v>
      </c>
      <c r="L532" s="252">
        <v>0</v>
      </c>
      <c r="M532" s="252">
        <v>0</v>
      </c>
      <c r="N532" s="323">
        <v>982.25</v>
      </c>
      <c r="O532" s="323"/>
      <c r="P532" s="252">
        <v>25990.93</v>
      </c>
      <c r="Q532" s="252">
        <v>5144.88</v>
      </c>
      <c r="R532" s="240" t="s">
        <v>24</v>
      </c>
      <c r="V532" s="248">
        <f t="shared" si="36"/>
        <v>0</v>
      </c>
      <c r="W532" s="248">
        <f t="shared" si="33"/>
        <v>0</v>
      </c>
      <c r="X532" s="248">
        <f t="shared" si="34"/>
        <v>0</v>
      </c>
      <c r="Y532" s="248">
        <f t="shared" si="35"/>
        <v>0</v>
      </c>
    </row>
    <row r="533" spans="1:25" ht="15" customHeight="1" x14ac:dyDescent="0.25">
      <c r="A533" s="250"/>
      <c r="B533" s="251"/>
      <c r="C533" s="322" t="s">
        <v>1052</v>
      </c>
      <c r="D533" s="322"/>
      <c r="E533" s="322"/>
      <c r="H533" s="252">
        <v>754870.15</v>
      </c>
      <c r="I533" s="252">
        <v>353735.58</v>
      </c>
      <c r="J533" s="252">
        <v>0</v>
      </c>
      <c r="K533" s="252">
        <v>0</v>
      </c>
      <c r="L533" s="252">
        <v>0</v>
      </c>
      <c r="M533" s="252">
        <v>353735.58</v>
      </c>
      <c r="N533" s="323">
        <v>517379.93</v>
      </c>
      <c r="O533" s="323"/>
      <c r="P533" s="252">
        <v>593046.16</v>
      </c>
      <c r="Q533" s="252">
        <v>1820.36</v>
      </c>
      <c r="R533" s="240" t="s">
        <v>24</v>
      </c>
      <c r="V533" s="248">
        <f t="shared" si="36"/>
        <v>591225.80000000005</v>
      </c>
      <c r="W533" s="248">
        <f t="shared" si="33"/>
        <v>0</v>
      </c>
      <c r="X533" s="248">
        <f t="shared" si="34"/>
        <v>0</v>
      </c>
      <c r="Y533" s="248">
        <f t="shared" si="35"/>
        <v>591225.80000000005</v>
      </c>
    </row>
    <row r="534" spans="1:25" ht="15" customHeight="1" x14ac:dyDescent="0.25">
      <c r="A534" s="250"/>
      <c r="B534" s="251"/>
      <c r="C534" s="322" t="s">
        <v>1056</v>
      </c>
      <c r="D534" s="322"/>
      <c r="E534" s="322"/>
      <c r="H534" s="252">
        <v>952.74</v>
      </c>
      <c r="I534" s="252">
        <v>491.88</v>
      </c>
      <c r="J534" s="252">
        <v>0</v>
      </c>
      <c r="K534" s="252">
        <v>0</v>
      </c>
      <c r="L534" s="252">
        <v>0</v>
      </c>
      <c r="M534" s="252">
        <v>491.88</v>
      </c>
      <c r="N534" s="323">
        <v>747.26</v>
      </c>
      <c r="O534" s="323"/>
      <c r="P534" s="252">
        <v>698.14</v>
      </c>
      <c r="Q534" s="252">
        <v>0.78</v>
      </c>
      <c r="R534" s="240" t="s">
        <v>24</v>
      </c>
      <c r="V534" s="248">
        <f t="shared" si="36"/>
        <v>0</v>
      </c>
      <c r="W534" s="248">
        <f t="shared" si="33"/>
        <v>0</v>
      </c>
      <c r="X534" s="248">
        <f t="shared" si="34"/>
        <v>0</v>
      </c>
      <c r="Y534" s="248">
        <f t="shared" si="35"/>
        <v>0</v>
      </c>
    </row>
    <row r="535" spans="1:25" ht="15" customHeight="1" x14ac:dyDescent="0.25">
      <c r="A535" s="250"/>
      <c r="B535" s="251"/>
      <c r="C535" s="322" t="s">
        <v>1057</v>
      </c>
      <c r="D535" s="322"/>
      <c r="E535" s="322"/>
      <c r="H535" s="252">
        <v>619.28</v>
      </c>
      <c r="I535" s="252">
        <v>308.94</v>
      </c>
      <c r="J535" s="252">
        <v>0</v>
      </c>
      <c r="K535" s="252">
        <v>0</v>
      </c>
      <c r="L535" s="252">
        <v>0</v>
      </c>
      <c r="M535" s="252">
        <v>308.94</v>
      </c>
      <c r="N535" s="323">
        <v>482.52</v>
      </c>
      <c r="O535" s="323"/>
      <c r="P535" s="252">
        <v>446.22</v>
      </c>
      <c r="Q535" s="252">
        <v>0.52</v>
      </c>
      <c r="R535" s="240" t="s">
        <v>24</v>
      </c>
      <c r="V535" s="248">
        <f t="shared" si="36"/>
        <v>0</v>
      </c>
      <c r="W535" s="248">
        <f t="shared" si="33"/>
        <v>0</v>
      </c>
      <c r="X535" s="248">
        <f t="shared" si="34"/>
        <v>0</v>
      </c>
      <c r="Y535" s="248">
        <f t="shared" si="35"/>
        <v>0</v>
      </c>
    </row>
    <row r="536" spans="1:25" ht="15" customHeight="1" x14ac:dyDescent="0.25">
      <c r="A536" s="250"/>
      <c r="B536" s="251"/>
      <c r="C536" s="322" t="s">
        <v>392</v>
      </c>
      <c r="D536" s="322"/>
      <c r="E536" s="322"/>
      <c r="H536" s="252">
        <v>38322.730000000003</v>
      </c>
      <c r="I536" s="252">
        <v>0</v>
      </c>
      <c r="J536" s="252">
        <v>0</v>
      </c>
      <c r="K536" s="252">
        <v>0</v>
      </c>
      <c r="L536" s="252">
        <v>0</v>
      </c>
      <c r="M536" s="252">
        <v>0</v>
      </c>
      <c r="N536" s="323">
        <v>1874.81</v>
      </c>
      <c r="O536" s="323"/>
      <c r="P536" s="252">
        <v>46098.49</v>
      </c>
      <c r="Q536" s="252">
        <v>9650.57</v>
      </c>
      <c r="R536" s="240" t="s">
        <v>24</v>
      </c>
      <c r="V536" s="248">
        <f t="shared" si="36"/>
        <v>0</v>
      </c>
      <c r="W536" s="248">
        <f t="shared" si="33"/>
        <v>0</v>
      </c>
      <c r="X536" s="248">
        <f t="shared" si="34"/>
        <v>0</v>
      </c>
      <c r="Y536" s="248">
        <f t="shared" si="35"/>
        <v>0</v>
      </c>
    </row>
    <row r="537" spans="1:25" ht="15" customHeight="1" x14ac:dyDescent="0.25">
      <c r="A537" s="250"/>
      <c r="B537" s="251"/>
      <c r="C537" s="322" t="s">
        <v>1054</v>
      </c>
      <c r="D537" s="322"/>
      <c r="E537" s="322"/>
      <c r="H537" s="252">
        <v>302.38</v>
      </c>
      <c r="I537" s="252">
        <v>155.16999999999999</v>
      </c>
      <c r="J537" s="252">
        <v>0</v>
      </c>
      <c r="K537" s="252">
        <v>0</v>
      </c>
      <c r="L537" s="252">
        <v>0</v>
      </c>
      <c r="M537" s="252">
        <v>155.16999999999999</v>
      </c>
      <c r="N537" s="323">
        <v>236.28</v>
      </c>
      <c r="O537" s="323"/>
      <c r="P537" s="252">
        <v>222.3</v>
      </c>
      <c r="Q537" s="252">
        <v>1.03</v>
      </c>
      <c r="R537" s="240" t="s">
        <v>24</v>
      </c>
      <c r="V537" s="248">
        <f t="shared" si="36"/>
        <v>0</v>
      </c>
      <c r="W537" s="248">
        <f t="shared" si="33"/>
        <v>0</v>
      </c>
      <c r="X537" s="248">
        <f t="shared" si="34"/>
        <v>0</v>
      </c>
      <c r="Y537" s="248">
        <f t="shared" si="35"/>
        <v>0</v>
      </c>
    </row>
    <row r="538" spans="1:25" ht="15" customHeight="1" x14ac:dyDescent="0.25">
      <c r="A538" s="250"/>
      <c r="B538" s="251"/>
      <c r="C538" s="322" t="s">
        <v>1288</v>
      </c>
      <c r="D538" s="322"/>
      <c r="E538" s="322"/>
      <c r="H538" s="252">
        <v>42191.03</v>
      </c>
      <c r="I538" s="252">
        <v>0</v>
      </c>
      <c r="J538" s="252">
        <v>0</v>
      </c>
      <c r="K538" s="252">
        <v>0</v>
      </c>
      <c r="L538" s="252">
        <v>0</v>
      </c>
      <c r="M538" s="252">
        <v>0</v>
      </c>
      <c r="N538" s="323">
        <v>2135.2399999999998</v>
      </c>
      <c r="O538" s="323"/>
      <c r="P538" s="252">
        <v>54690.400000000001</v>
      </c>
      <c r="Q538" s="252">
        <v>14634.61</v>
      </c>
      <c r="R538" s="240" t="s">
        <v>24</v>
      </c>
      <c r="V538" s="248">
        <f t="shared" si="36"/>
        <v>0</v>
      </c>
      <c r="W538" s="248">
        <f t="shared" si="33"/>
        <v>0</v>
      </c>
      <c r="X538" s="248">
        <f t="shared" si="34"/>
        <v>0</v>
      </c>
      <c r="Y538" s="248">
        <f t="shared" si="35"/>
        <v>0</v>
      </c>
    </row>
    <row r="539" spans="1:25" ht="15" customHeight="1" x14ac:dyDescent="0.25">
      <c r="A539" s="250"/>
      <c r="B539" s="251"/>
      <c r="C539" s="322" t="s">
        <v>1286</v>
      </c>
      <c r="D539" s="322"/>
      <c r="E539" s="322"/>
      <c r="H539" s="252">
        <v>14485.94</v>
      </c>
      <c r="I539" s="252">
        <v>0</v>
      </c>
      <c r="J539" s="252">
        <v>0</v>
      </c>
      <c r="K539" s="252">
        <v>0</v>
      </c>
      <c r="L539" s="252">
        <v>0</v>
      </c>
      <c r="M539" s="252">
        <v>0</v>
      </c>
      <c r="N539" s="323">
        <v>819.09</v>
      </c>
      <c r="O539" s="323"/>
      <c r="P539" s="252">
        <v>18510.34</v>
      </c>
      <c r="Q539" s="252">
        <v>4843.49</v>
      </c>
      <c r="R539" s="240" t="s">
        <v>24</v>
      </c>
      <c r="V539" s="248">
        <f t="shared" si="36"/>
        <v>0</v>
      </c>
      <c r="W539" s="248">
        <f t="shared" si="33"/>
        <v>0</v>
      </c>
      <c r="X539" s="248">
        <f t="shared" si="34"/>
        <v>0</v>
      </c>
      <c r="Y539" s="248">
        <f t="shared" si="35"/>
        <v>0</v>
      </c>
    </row>
    <row r="540" spans="1:25" ht="15" customHeight="1" x14ac:dyDescent="0.25">
      <c r="A540" s="253"/>
      <c r="B540" s="254"/>
      <c r="C540" s="324" t="s">
        <v>1055</v>
      </c>
      <c r="D540" s="324"/>
      <c r="E540" s="324"/>
      <c r="F540" s="255"/>
      <c r="G540" s="255"/>
      <c r="H540" s="256">
        <v>302.38</v>
      </c>
      <c r="I540" s="256">
        <v>155.16999999999999</v>
      </c>
      <c r="J540" s="256">
        <v>0</v>
      </c>
      <c r="K540" s="256">
        <v>0</v>
      </c>
      <c r="L540" s="256">
        <v>0</v>
      </c>
      <c r="M540" s="256">
        <v>155.16999999999999</v>
      </c>
      <c r="N540" s="325">
        <v>236.28</v>
      </c>
      <c r="O540" s="325"/>
      <c r="P540" s="256">
        <v>222.3</v>
      </c>
      <c r="Q540" s="256">
        <v>1.03</v>
      </c>
      <c r="R540" s="240" t="s">
        <v>24</v>
      </c>
      <c r="V540" s="248">
        <f t="shared" si="36"/>
        <v>0</v>
      </c>
      <c r="W540" s="248">
        <f t="shared" si="33"/>
        <v>0</v>
      </c>
      <c r="X540" s="248">
        <f t="shared" si="34"/>
        <v>0</v>
      </c>
      <c r="Y540" s="248">
        <f t="shared" si="35"/>
        <v>0</v>
      </c>
    </row>
    <row r="541" spans="1:25" ht="15" customHeight="1" x14ac:dyDescent="0.25">
      <c r="A541" s="245" t="s">
        <v>1384</v>
      </c>
      <c r="B541" s="246" t="str">
        <f>C541</f>
        <v>г.Одинцово, бульвар маршала Крылова, 3</v>
      </c>
      <c r="C541" s="329" t="s">
        <v>23</v>
      </c>
      <c r="D541" s="329"/>
      <c r="E541" s="329"/>
      <c r="F541" s="246" t="s">
        <v>1385</v>
      </c>
      <c r="G541" s="246" t="s">
        <v>1386</v>
      </c>
      <c r="H541" s="247">
        <v>1554941.96</v>
      </c>
      <c r="I541" s="247">
        <v>423587.25</v>
      </c>
      <c r="J541" s="247">
        <v>-626.01</v>
      </c>
      <c r="K541" s="247">
        <v>0</v>
      </c>
      <c r="L541" s="247">
        <v>0</v>
      </c>
      <c r="M541" s="247">
        <v>422961.24</v>
      </c>
      <c r="N541" s="330">
        <v>588201.26</v>
      </c>
      <c r="O541" s="330"/>
      <c r="P541" s="247">
        <v>1394547.52</v>
      </c>
      <c r="Q541" s="247">
        <v>4845.58</v>
      </c>
      <c r="R541" s="240" t="s">
        <v>23</v>
      </c>
      <c r="V541" s="248">
        <f t="shared" si="36"/>
        <v>0</v>
      </c>
      <c r="W541" s="248">
        <f t="shared" si="33"/>
        <v>0</v>
      </c>
      <c r="X541" s="248">
        <f t="shared" si="34"/>
        <v>0</v>
      </c>
      <c r="Y541" s="248">
        <f t="shared" si="35"/>
        <v>0</v>
      </c>
    </row>
    <row r="542" spans="1:25" ht="15" customHeight="1" x14ac:dyDescent="0.25">
      <c r="A542" s="250"/>
      <c r="B542" s="251"/>
      <c r="C542" s="322" t="s">
        <v>503</v>
      </c>
      <c r="D542" s="322"/>
      <c r="E542" s="322"/>
      <c r="H542" s="252">
        <v>409484.04</v>
      </c>
      <c r="I542" s="252">
        <v>159148.60999999999</v>
      </c>
      <c r="J542" s="252">
        <v>0</v>
      </c>
      <c r="K542" s="252">
        <v>0</v>
      </c>
      <c r="L542" s="252">
        <v>0</v>
      </c>
      <c r="M542" s="252">
        <v>159148.60999999999</v>
      </c>
      <c r="N542" s="323">
        <v>214830.01</v>
      </c>
      <c r="O542" s="323"/>
      <c r="P542" s="252">
        <v>354184.35</v>
      </c>
      <c r="Q542" s="252">
        <v>381.71</v>
      </c>
      <c r="R542" s="240" t="s">
        <v>23</v>
      </c>
      <c r="V542" s="248">
        <f t="shared" si="36"/>
        <v>0</v>
      </c>
      <c r="W542" s="248">
        <f t="shared" si="33"/>
        <v>0</v>
      </c>
      <c r="X542" s="248">
        <f t="shared" si="34"/>
        <v>0</v>
      </c>
      <c r="Y542" s="248">
        <f t="shared" si="35"/>
        <v>0</v>
      </c>
    </row>
    <row r="543" spans="1:25" ht="15" customHeight="1" x14ac:dyDescent="0.25">
      <c r="A543" s="250"/>
      <c r="B543" s="251"/>
      <c r="C543" s="322" t="s">
        <v>1052</v>
      </c>
      <c r="D543" s="322"/>
      <c r="E543" s="322"/>
      <c r="H543" s="252">
        <v>435858.14</v>
      </c>
      <c r="I543" s="252">
        <v>144433.01</v>
      </c>
      <c r="J543" s="252">
        <v>0</v>
      </c>
      <c r="K543" s="252">
        <v>0</v>
      </c>
      <c r="L543" s="252">
        <v>0</v>
      </c>
      <c r="M543" s="252">
        <v>144433.01</v>
      </c>
      <c r="N543" s="323">
        <v>198383.27</v>
      </c>
      <c r="O543" s="323"/>
      <c r="P543" s="252">
        <v>382254.29</v>
      </c>
      <c r="Q543" s="252">
        <v>346.41</v>
      </c>
      <c r="R543" s="240" t="s">
        <v>23</v>
      </c>
      <c r="V543" s="248">
        <f t="shared" si="36"/>
        <v>381907.88</v>
      </c>
      <c r="W543" s="248">
        <f t="shared" si="33"/>
        <v>0</v>
      </c>
      <c r="X543" s="248">
        <f t="shared" si="34"/>
        <v>0</v>
      </c>
      <c r="Y543" s="248">
        <f t="shared" si="35"/>
        <v>381907.88</v>
      </c>
    </row>
    <row r="544" spans="1:25" ht="15" customHeight="1" x14ac:dyDescent="0.25">
      <c r="A544" s="250"/>
      <c r="B544" s="251"/>
      <c r="C544" s="322" t="s">
        <v>1311</v>
      </c>
      <c r="D544" s="322"/>
      <c r="E544" s="322"/>
      <c r="H544" s="252">
        <v>18.86</v>
      </c>
      <c r="I544" s="252">
        <v>0</v>
      </c>
      <c r="J544" s="252">
        <v>0</v>
      </c>
      <c r="K544" s="252">
        <v>0</v>
      </c>
      <c r="L544" s="252">
        <v>0</v>
      </c>
      <c r="M544" s="252">
        <v>0</v>
      </c>
      <c r="N544" s="323">
        <v>0.11</v>
      </c>
      <c r="O544" s="323"/>
      <c r="P544" s="252">
        <v>18.75</v>
      </c>
      <c r="Q544" s="252">
        <v>0</v>
      </c>
      <c r="R544" s="240" t="s">
        <v>23</v>
      </c>
      <c r="V544" s="248">
        <f t="shared" si="36"/>
        <v>0</v>
      </c>
      <c r="W544" s="248">
        <f t="shared" si="33"/>
        <v>0</v>
      </c>
      <c r="X544" s="248">
        <f t="shared" si="34"/>
        <v>0</v>
      </c>
      <c r="Y544" s="248">
        <f t="shared" si="35"/>
        <v>0</v>
      </c>
    </row>
    <row r="545" spans="1:25" ht="15" customHeight="1" x14ac:dyDescent="0.25">
      <c r="A545" s="250"/>
      <c r="B545" s="251"/>
      <c r="C545" s="322" t="s">
        <v>504</v>
      </c>
      <c r="D545" s="322"/>
      <c r="E545" s="322"/>
      <c r="H545" s="252">
        <v>22270.25</v>
      </c>
      <c r="I545" s="252">
        <v>0</v>
      </c>
      <c r="J545" s="252">
        <v>0</v>
      </c>
      <c r="K545" s="252">
        <v>0</v>
      </c>
      <c r="L545" s="252">
        <v>0</v>
      </c>
      <c r="M545" s="252">
        <v>0</v>
      </c>
      <c r="N545" s="323">
        <v>80.09</v>
      </c>
      <c r="O545" s="323"/>
      <c r="P545" s="252">
        <v>23165.919999999998</v>
      </c>
      <c r="Q545" s="252">
        <v>975.76</v>
      </c>
      <c r="R545" s="240" t="s">
        <v>23</v>
      </c>
      <c r="V545" s="248">
        <f t="shared" si="36"/>
        <v>0</v>
      </c>
      <c r="W545" s="248">
        <f t="shared" si="33"/>
        <v>0</v>
      </c>
      <c r="X545" s="248">
        <f t="shared" si="34"/>
        <v>0</v>
      </c>
      <c r="Y545" s="248">
        <f t="shared" si="35"/>
        <v>0</v>
      </c>
    </row>
    <row r="546" spans="1:25" ht="15" customHeight="1" x14ac:dyDescent="0.25">
      <c r="A546" s="250"/>
      <c r="B546" s="251"/>
      <c r="C546" s="322" t="s">
        <v>1303</v>
      </c>
      <c r="D546" s="322"/>
      <c r="E546" s="322"/>
      <c r="H546" s="252">
        <v>4654.99</v>
      </c>
      <c r="I546" s="252">
        <v>0</v>
      </c>
      <c r="J546" s="252">
        <v>0</v>
      </c>
      <c r="K546" s="252">
        <v>0</v>
      </c>
      <c r="L546" s="252">
        <v>0</v>
      </c>
      <c r="M546" s="252">
        <v>0</v>
      </c>
      <c r="N546" s="323">
        <v>11.9</v>
      </c>
      <c r="O546" s="323"/>
      <c r="P546" s="252">
        <v>5491.2</v>
      </c>
      <c r="Q546" s="252">
        <v>848.11</v>
      </c>
      <c r="R546" s="240" t="s">
        <v>23</v>
      </c>
      <c r="V546" s="248">
        <f t="shared" si="36"/>
        <v>0</v>
      </c>
      <c r="W546" s="248">
        <f t="shared" si="33"/>
        <v>0</v>
      </c>
      <c r="X546" s="248">
        <f t="shared" si="34"/>
        <v>0</v>
      </c>
      <c r="Y546" s="248">
        <f t="shared" si="35"/>
        <v>0</v>
      </c>
    </row>
    <row r="547" spans="1:25" ht="15" customHeight="1" x14ac:dyDescent="0.25">
      <c r="A547" s="250"/>
      <c r="B547" s="251"/>
      <c r="C547" s="322" t="s">
        <v>1054</v>
      </c>
      <c r="D547" s="322"/>
      <c r="E547" s="322"/>
      <c r="H547" s="252">
        <v>234.63</v>
      </c>
      <c r="I547" s="252">
        <v>168.89</v>
      </c>
      <c r="J547" s="252">
        <v>0</v>
      </c>
      <c r="K547" s="252">
        <v>0</v>
      </c>
      <c r="L547" s="252">
        <v>0</v>
      </c>
      <c r="M547" s="252">
        <v>168.89</v>
      </c>
      <c r="N547" s="323">
        <v>251.9</v>
      </c>
      <c r="O547" s="323"/>
      <c r="P547" s="252">
        <v>152.37</v>
      </c>
      <c r="Q547" s="252">
        <v>0.75</v>
      </c>
      <c r="R547" s="240" t="s">
        <v>23</v>
      </c>
      <c r="V547" s="248">
        <f t="shared" si="36"/>
        <v>0</v>
      </c>
      <c r="W547" s="248">
        <f t="shared" si="33"/>
        <v>0</v>
      </c>
      <c r="X547" s="248">
        <f t="shared" si="34"/>
        <v>0</v>
      </c>
      <c r="Y547" s="248">
        <f t="shared" si="35"/>
        <v>0</v>
      </c>
    </row>
    <row r="548" spans="1:25" ht="15" customHeight="1" x14ac:dyDescent="0.25">
      <c r="A548" s="250"/>
      <c r="B548" s="251"/>
      <c r="C548" s="322" t="s">
        <v>1058</v>
      </c>
      <c r="D548" s="322"/>
      <c r="E548" s="322"/>
      <c r="H548" s="252">
        <v>38594.800000000003</v>
      </c>
      <c r="I548" s="252">
        <v>14628.73</v>
      </c>
      <c r="J548" s="252">
        <v>0</v>
      </c>
      <c r="K548" s="252">
        <v>0</v>
      </c>
      <c r="L548" s="252">
        <v>0</v>
      </c>
      <c r="M548" s="252">
        <v>14628.73</v>
      </c>
      <c r="N548" s="323">
        <v>20086.740000000002</v>
      </c>
      <c r="O548" s="323"/>
      <c r="P548" s="252">
        <v>33207.599999999999</v>
      </c>
      <c r="Q548" s="252">
        <v>70.81</v>
      </c>
      <c r="R548" s="240" t="s">
        <v>23</v>
      </c>
      <c r="V548" s="248">
        <f t="shared" si="36"/>
        <v>0</v>
      </c>
      <c r="W548" s="248">
        <f t="shared" si="33"/>
        <v>0</v>
      </c>
      <c r="X548" s="248">
        <f t="shared" si="34"/>
        <v>0</v>
      </c>
      <c r="Y548" s="248">
        <f t="shared" si="35"/>
        <v>0</v>
      </c>
    </row>
    <row r="549" spans="1:25" ht="15" customHeight="1" x14ac:dyDescent="0.25">
      <c r="A549" s="250"/>
      <c r="B549" s="251"/>
      <c r="C549" s="322" t="s">
        <v>1335</v>
      </c>
      <c r="D549" s="322"/>
      <c r="E549" s="322"/>
      <c r="H549" s="252">
        <v>8891.93</v>
      </c>
      <c r="I549" s="252">
        <v>0</v>
      </c>
      <c r="J549" s="252">
        <v>0</v>
      </c>
      <c r="K549" s="252">
        <v>0</v>
      </c>
      <c r="L549" s="252">
        <v>0</v>
      </c>
      <c r="M549" s="252">
        <v>0</v>
      </c>
      <c r="N549" s="323">
        <v>42.67</v>
      </c>
      <c r="O549" s="323"/>
      <c r="P549" s="252">
        <v>8849.26</v>
      </c>
      <c r="Q549" s="252">
        <v>0</v>
      </c>
      <c r="R549" s="240" t="s">
        <v>23</v>
      </c>
      <c r="V549" s="248">
        <f t="shared" si="36"/>
        <v>0</v>
      </c>
      <c r="W549" s="248">
        <f t="shared" si="33"/>
        <v>0</v>
      </c>
      <c r="X549" s="248">
        <f t="shared" si="34"/>
        <v>0</v>
      </c>
      <c r="Y549" s="248">
        <f t="shared" si="35"/>
        <v>0</v>
      </c>
    </row>
    <row r="550" spans="1:25" ht="15" customHeight="1" x14ac:dyDescent="0.25">
      <c r="A550" s="250"/>
      <c r="B550" s="251"/>
      <c r="C550" s="322" t="s">
        <v>399</v>
      </c>
      <c r="D550" s="322"/>
      <c r="E550" s="322"/>
      <c r="H550" s="252">
        <v>51232.68</v>
      </c>
      <c r="I550" s="252">
        <v>17605.09</v>
      </c>
      <c r="J550" s="252">
        <v>-97.93</v>
      </c>
      <c r="K550" s="252">
        <v>0</v>
      </c>
      <c r="L550" s="252">
        <v>0</v>
      </c>
      <c r="M550" s="252">
        <v>17507.16</v>
      </c>
      <c r="N550" s="323">
        <v>26194.43</v>
      </c>
      <c r="O550" s="323"/>
      <c r="P550" s="252">
        <v>43229.59</v>
      </c>
      <c r="Q550" s="252">
        <v>684.18</v>
      </c>
      <c r="R550" s="240" t="s">
        <v>23</v>
      </c>
      <c r="V550" s="248">
        <f t="shared" si="36"/>
        <v>0</v>
      </c>
      <c r="W550" s="248">
        <f t="shared" si="33"/>
        <v>0</v>
      </c>
      <c r="X550" s="248">
        <f t="shared" si="34"/>
        <v>0</v>
      </c>
      <c r="Y550" s="248">
        <f t="shared" si="35"/>
        <v>0</v>
      </c>
    </row>
    <row r="551" spans="1:25" ht="15" customHeight="1" x14ac:dyDescent="0.25">
      <c r="A551" s="250"/>
      <c r="B551" s="251"/>
      <c r="C551" s="322" t="s">
        <v>1057</v>
      </c>
      <c r="D551" s="322"/>
      <c r="E551" s="322"/>
      <c r="H551" s="252">
        <v>397.64</v>
      </c>
      <c r="I551" s="252">
        <v>333.25</v>
      </c>
      <c r="J551" s="252">
        <v>0</v>
      </c>
      <c r="K551" s="252">
        <v>0</v>
      </c>
      <c r="L551" s="252">
        <v>0</v>
      </c>
      <c r="M551" s="252">
        <v>333.25</v>
      </c>
      <c r="N551" s="323">
        <v>516.71</v>
      </c>
      <c r="O551" s="323"/>
      <c r="P551" s="252">
        <v>215.76</v>
      </c>
      <c r="Q551" s="252">
        <v>1.58</v>
      </c>
      <c r="R551" s="240" t="s">
        <v>23</v>
      </c>
      <c r="V551" s="248">
        <f t="shared" si="36"/>
        <v>0</v>
      </c>
      <c r="W551" s="248">
        <f t="shared" si="33"/>
        <v>0</v>
      </c>
      <c r="X551" s="248">
        <f t="shared" si="34"/>
        <v>0</v>
      </c>
      <c r="Y551" s="248">
        <f t="shared" si="35"/>
        <v>0</v>
      </c>
    </row>
    <row r="552" spans="1:25" ht="15" customHeight="1" x14ac:dyDescent="0.25">
      <c r="A552" s="250"/>
      <c r="B552" s="251"/>
      <c r="C552" s="322" t="s">
        <v>1304</v>
      </c>
      <c r="D552" s="322"/>
      <c r="E552" s="322"/>
      <c r="H552" s="252">
        <v>9289.82</v>
      </c>
      <c r="I552" s="252">
        <v>0</v>
      </c>
      <c r="J552" s="252">
        <v>0</v>
      </c>
      <c r="K552" s="252">
        <v>0</v>
      </c>
      <c r="L552" s="252">
        <v>0</v>
      </c>
      <c r="M552" s="252">
        <v>0</v>
      </c>
      <c r="N552" s="323">
        <v>26.98</v>
      </c>
      <c r="O552" s="323"/>
      <c r="P552" s="252">
        <v>9692.4699999999993</v>
      </c>
      <c r="Q552" s="252">
        <v>429.63</v>
      </c>
      <c r="R552" s="240" t="s">
        <v>23</v>
      </c>
      <c r="V552" s="248">
        <f t="shared" si="36"/>
        <v>0</v>
      </c>
      <c r="W552" s="248">
        <f t="shared" si="33"/>
        <v>0</v>
      </c>
      <c r="X552" s="248">
        <f t="shared" si="34"/>
        <v>0</v>
      </c>
      <c r="Y552" s="248">
        <f t="shared" si="35"/>
        <v>0</v>
      </c>
    </row>
    <row r="553" spans="1:25" ht="15" customHeight="1" x14ac:dyDescent="0.25">
      <c r="A553" s="250"/>
      <c r="B553" s="251"/>
      <c r="C553" s="322" t="s">
        <v>1336</v>
      </c>
      <c r="D553" s="322"/>
      <c r="E553" s="322"/>
      <c r="H553" s="252">
        <v>37.729999999999997</v>
      </c>
      <c r="I553" s="252">
        <v>0</v>
      </c>
      <c r="J553" s="252">
        <v>0</v>
      </c>
      <c r="K553" s="252">
        <v>0</v>
      </c>
      <c r="L553" s="252">
        <v>0</v>
      </c>
      <c r="M553" s="252">
        <v>0</v>
      </c>
      <c r="N553" s="323">
        <v>0</v>
      </c>
      <c r="O553" s="323"/>
      <c r="P553" s="252">
        <v>37.729999999999997</v>
      </c>
      <c r="Q553" s="252">
        <v>0</v>
      </c>
      <c r="R553" s="240" t="s">
        <v>23</v>
      </c>
      <c r="V553" s="248">
        <f t="shared" si="36"/>
        <v>0</v>
      </c>
      <c r="W553" s="248">
        <f t="shared" si="33"/>
        <v>0</v>
      </c>
      <c r="X553" s="248">
        <f t="shared" si="34"/>
        <v>0</v>
      </c>
      <c r="Y553" s="248">
        <f t="shared" si="35"/>
        <v>0</v>
      </c>
    </row>
    <row r="554" spans="1:25" ht="15" customHeight="1" x14ac:dyDescent="0.25">
      <c r="A554" s="250"/>
      <c r="B554" s="251"/>
      <c r="C554" s="322" t="s">
        <v>392</v>
      </c>
      <c r="D554" s="322"/>
      <c r="E554" s="322"/>
      <c r="H554" s="252">
        <v>90763.38</v>
      </c>
      <c r="I554" s="252">
        <v>30596.71</v>
      </c>
      <c r="J554" s="252">
        <v>-178.49</v>
      </c>
      <c r="K554" s="252">
        <v>0</v>
      </c>
      <c r="L554" s="252">
        <v>0</v>
      </c>
      <c r="M554" s="252">
        <v>30418.22</v>
      </c>
      <c r="N554" s="323">
        <v>44929.34</v>
      </c>
      <c r="O554" s="323"/>
      <c r="P554" s="252">
        <v>77122.17</v>
      </c>
      <c r="Q554" s="252">
        <v>869.91</v>
      </c>
      <c r="R554" s="240" t="s">
        <v>23</v>
      </c>
      <c r="V554" s="248">
        <f t="shared" si="36"/>
        <v>0</v>
      </c>
      <c r="W554" s="248">
        <f t="shared" si="33"/>
        <v>0</v>
      </c>
      <c r="X554" s="248">
        <f t="shared" si="34"/>
        <v>0</v>
      </c>
      <c r="Y554" s="248">
        <f t="shared" si="35"/>
        <v>0</v>
      </c>
    </row>
    <row r="555" spans="1:25" ht="15" customHeight="1" x14ac:dyDescent="0.25">
      <c r="A555" s="250"/>
      <c r="B555" s="251"/>
      <c r="C555" s="322" t="s">
        <v>1055</v>
      </c>
      <c r="D555" s="322"/>
      <c r="E555" s="322"/>
      <c r="H555" s="252">
        <v>234.63</v>
      </c>
      <c r="I555" s="252">
        <v>168.89</v>
      </c>
      <c r="J555" s="252">
        <v>0</v>
      </c>
      <c r="K555" s="252">
        <v>0</v>
      </c>
      <c r="L555" s="252">
        <v>0</v>
      </c>
      <c r="M555" s="252">
        <v>168.89</v>
      </c>
      <c r="N555" s="323">
        <v>251.9</v>
      </c>
      <c r="O555" s="323"/>
      <c r="P555" s="252">
        <v>152.37</v>
      </c>
      <c r="Q555" s="252">
        <v>0.75</v>
      </c>
      <c r="R555" s="240" t="s">
        <v>23</v>
      </c>
      <c r="V555" s="248">
        <f t="shared" si="36"/>
        <v>0</v>
      </c>
      <c r="W555" s="248">
        <f t="shared" si="33"/>
        <v>0</v>
      </c>
      <c r="X555" s="248">
        <f t="shared" si="34"/>
        <v>0</v>
      </c>
      <c r="Y555" s="248">
        <f t="shared" si="35"/>
        <v>0</v>
      </c>
    </row>
    <row r="556" spans="1:25" ht="15" customHeight="1" x14ac:dyDescent="0.25">
      <c r="A556" s="250"/>
      <c r="B556" s="251"/>
      <c r="C556" s="322" t="s">
        <v>1056</v>
      </c>
      <c r="D556" s="322"/>
      <c r="E556" s="322"/>
      <c r="H556" s="252">
        <v>741.78</v>
      </c>
      <c r="I556" s="252">
        <v>534.62</v>
      </c>
      <c r="J556" s="252">
        <v>0</v>
      </c>
      <c r="K556" s="252">
        <v>0</v>
      </c>
      <c r="L556" s="252">
        <v>0</v>
      </c>
      <c r="M556" s="252">
        <v>534.62</v>
      </c>
      <c r="N556" s="323">
        <v>797.14</v>
      </c>
      <c r="O556" s="323"/>
      <c r="P556" s="252">
        <v>481.64</v>
      </c>
      <c r="Q556" s="252">
        <v>2.38</v>
      </c>
      <c r="R556" s="240" t="s">
        <v>23</v>
      </c>
      <c r="V556" s="248">
        <f t="shared" si="36"/>
        <v>0</v>
      </c>
      <c r="W556" s="248">
        <f t="shared" si="33"/>
        <v>0</v>
      </c>
      <c r="X556" s="248">
        <f t="shared" si="34"/>
        <v>0</v>
      </c>
      <c r="Y556" s="248">
        <f t="shared" si="35"/>
        <v>0</v>
      </c>
    </row>
    <row r="557" spans="1:25" ht="15" customHeight="1" x14ac:dyDescent="0.25">
      <c r="A557" s="250"/>
      <c r="B557" s="251"/>
      <c r="C557" s="322" t="s">
        <v>1283</v>
      </c>
      <c r="D557" s="322"/>
      <c r="E557" s="322"/>
      <c r="H557" s="252">
        <v>321398.25</v>
      </c>
      <c r="I557" s="252">
        <v>0</v>
      </c>
      <c r="J557" s="252">
        <v>0</v>
      </c>
      <c r="K557" s="252">
        <v>0</v>
      </c>
      <c r="L557" s="252">
        <v>0</v>
      </c>
      <c r="M557" s="252">
        <v>0</v>
      </c>
      <c r="N557" s="323">
        <v>2.36</v>
      </c>
      <c r="O557" s="323"/>
      <c r="P557" s="252">
        <v>321395.89</v>
      </c>
      <c r="Q557" s="252">
        <v>0</v>
      </c>
      <c r="R557" s="240" t="s">
        <v>23</v>
      </c>
      <c r="V557" s="248">
        <f t="shared" si="36"/>
        <v>0</v>
      </c>
      <c r="W557" s="248">
        <f t="shared" si="33"/>
        <v>107131.96333333333</v>
      </c>
      <c r="X557" s="248">
        <f t="shared" si="34"/>
        <v>0</v>
      </c>
      <c r="Y557" s="248">
        <f t="shared" si="35"/>
        <v>107131.96333333333</v>
      </c>
    </row>
    <row r="558" spans="1:25" ht="15" customHeight="1" x14ac:dyDescent="0.25">
      <c r="A558" s="250"/>
      <c r="B558" s="251"/>
      <c r="C558" s="322" t="s">
        <v>1286</v>
      </c>
      <c r="D558" s="322"/>
      <c r="E558" s="322"/>
      <c r="H558" s="252">
        <v>35733.480000000003</v>
      </c>
      <c r="I558" s="252">
        <v>11584.91</v>
      </c>
      <c r="J558" s="252">
        <v>-72.36</v>
      </c>
      <c r="K558" s="252">
        <v>0</v>
      </c>
      <c r="L558" s="252">
        <v>0</v>
      </c>
      <c r="M558" s="252">
        <v>11512.55</v>
      </c>
      <c r="N558" s="323">
        <v>16763.03</v>
      </c>
      <c r="O558" s="323"/>
      <c r="P558" s="252">
        <v>30623.200000000001</v>
      </c>
      <c r="Q558" s="252">
        <v>140.19999999999999</v>
      </c>
      <c r="R558" s="240" t="s">
        <v>23</v>
      </c>
      <c r="V558" s="248">
        <f t="shared" si="36"/>
        <v>0</v>
      </c>
      <c r="W558" s="248">
        <f t="shared" si="33"/>
        <v>0</v>
      </c>
      <c r="X558" s="248">
        <f t="shared" si="34"/>
        <v>0</v>
      </c>
      <c r="Y558" s="248">
        <f t="shared" si="35"/>
        <v>0</v>
      </c>
    </row>
    <row r="559" spans="1:25" ht="15" customHeight="1" x14ac:dyDescent="0.25">
      <c r="A559" s="253"/>
      <c r="B559" s="254"/>
      <c r="C559" s="324" t="s">
        <v>1288</v>
      </c>
      <c r="D559" s="324"/>
      <c r="E559" s="324"/>
      <c r="F559" s="255"/>
      <c r="G559" s="255"/>
      <c r="H559" s="256">
        <v>125104.93</v>
      </c>
      <c r="I559" s="256">
        <v>44384.54</v>
      </c>
      <c r="J559" s="256">
        <v>-277.23</v>
      </c>
      <c r="K559" s="256">
        <v>0</v>
      </c>
      <c r="L559" s="256">
        <v>0</v>
      </c>
      <c r="M559" s="256">
        <v>44107.31</v>
      </c>
      <c r="N559" s="325">
        <v>65032.68</v>
      </c>
      <c r="O559" s="325"/>
      <c r="P559" s="256">
        <v>104272.96000000001</v>
      </c>
      <c r="Q559" s="256">
        <v>93.4</v>
      </c>
      <c r="R559" s="240" t="s">
        <v>23</v>
      </c>
      <c r="V559" s="248">
        <f t="shared" si="36"/>
        <v>0</v>
      </c>
      <c r="W559" s="248">
        <f t="shared" si="33"/>
        <v>0</v>
      </c>
      <c r="X559" s="248">
        <f t="shared" si="34"/>
        <v>0</v>
      </c>
      <c r="Y559" s="248">
        <f t="shared" si="35"/>
        <v>0</v>
      </c>
    </row>
    <row r="560" spans="1:25" ht="15" customHeight="1" x14ac:dyDescent="0.25">
      <c r="A560" s="245" t="s">
        <v>1361</v>
      </c>
      <c r="B560" s="246" t="str">
        <f>C560</f>
        <v>г.Одинцово, Верхне-Пролетарская, 1</v>
      </c>
      <c r="C560" s="329" t="s">
        <v>25</v>
      </c>
      <c r="D560" s="329"/>
      <c r="E560" s="329"/>
      <c r="F560" s="246" t="s">
        <v>1387</v>
      </c>
      <c r="G560" s="246" t="s">
        <v>1388</v>
      </c>
      <c r="H560" s="247">
        <v>780235.06</v>
      </c>
      <c r="I560" s="247">
        <v>310126.94</v>
      </c>
      <c r="J560" s="247">
        <v>0</v>
      </c>
      <c r="K560" s="247">
        <v>0</v>
      </c>
      <c r="L560" s="247">
        <v>0</v>
      </c>
      <c r="M560" s="247">
        <v>310126.94</v>
      </c>
      <c r="N560" s="330">
        <v>443317.93</v>
      </c>
      <c r="O560" s="330"/>
      <c r="P560" s="247">
        <v>688132.76</v>
      </c>
      <c r="Q560" s="247">
        <v>41088.69</v>
      </c>
      <c r="R560" s="240" t="s">
        <v>25</v>
      </c>
      <c r="V560" s="248">
        <f t="shared" si="36"/>
        <v>0</v>
      </c>
      <c r="W560" s="248">
        <f t="shared" si="33"/>
        <v>0</v>
      </c>
      <c r="X560" s="248">
        <f t="shared" si="34"/>
        <v>0</v>
      </c>
      <c r="Y560" s="248">
        <f t="shared" si="35"/>
        <v>0</v>
      </c>
    </row>
    <row r="561" spans="1:25" ht="15" customHeight="1" x14ac:dyDescent="0.25">
      <c r="A561" s="250"/>
      <c r="B561" s="251"/>
      <c r="C561" s="322" t="s">
        <v>1303</v>
      </c>
      <c r="D561" s="322"/>
      <c r="E561" s="322"/>
      <c r="H561" s="252">
        <v>-10767.06</v>
      </c>
      <c r="I561" s="252">
        <v>0</v>
      </c>
      <c r="J561" s="252">
        <v>0</v>
      </c>
      <c r="K561" s="252">
        <v>0</v>
      </c>
      <c r="L561" s="252">
        <v>0</v>
      </c>
      <c r="M561" s="252">
        <v>0</v>
      </c>
      <c r="N561" s="323">
        <v>0</v>
      </c>
      <c r="O561" s="323"/>
      <c r="P561" s="252">
        <v>0</v>
      </c>
      <c r="Q561" s="252">
        <v>10767.06</v>
      </c>
      <c r="R561" s="240" t="s">
        <v>25</v>
      </c>
      <c r="V561" s="248">
        <f t="shared" si="36"/>
        <v>0</v>
      </c>
      <c r="W561" s="248">
        <f t="shared" si="33"/>
        <v>0</v>
      </c>
      <c r="X561" s="248">
        <f t="shared" si="34"/>
        <v>0</v>
      </c>
      <c r="Y561" s="248">
        <f t="shared" si="35"/>
        <v>0</v>
      </c>
    </row>
    <row r="562" spans="1:25" ht="15" customHeight="1" x14ac:dyDescent="0.25">
      <c r="A562" s="250"/>
      <c r="B562" s="251"/>
      <c r="C562" s="322" t="s">
        <v>1052</v>
      </c>
      <c r="D562" s="322"/>
      <c r="E562" s="322"/>
      <c r="H562" s="252">
        <v>428121.45</v>
      </c>
      <c r="I562" s="252">
        <v>279197.49</v>
      </c>
      <c r="J562" s="252">
        <v>0</v>
      </c>
      <c r="K562" s="252">
        <v>0</v>
      </c>
      <c r="L562" s="252">
        <v>0</v>
      </c>
      <c r="M562" s="252">
        <v>279197.49</v>
      </c>
      <c r="N562" s="323">
        <v>397656.65</v>
      </c>
      <c r="O562" s="323"/>
      <c r="P562" s="252">
        <v>317407.14</v>
      </c>
      <c r="Q562" s="252">
        <v>7744.85</v>
      </c>
      <c r="R562" s="240" t="s">
        <v>25</v>
      </c>
      <c r="V562" s="248">
        <f t="shared" si="36"/>
        <v>309662.29000000004</v>
      </c>
      <c r="W562" s="248">
        <f t="shared" si="33"/>
        <v>0</v>
      </c>
      <c r="X562" s="248">
        <f t="shared" si="34"/>
        <v>0</v>
      </c>
      <c r="Y562" s="248">
        <f t="shared" si="35"/>
        <v>309662.29000000004</v>
      </c>
    </row>
    <row r="563" spans="1:25" ht="15" customHeight="1" x14ac:dyDescent="0.25">
      <c r="A563" s="250"/>
      <c r="B563" s="251"/>
      <c r="C563" s="322" t="s">
        <v>1284</v>
      </c>
      <c r="D563" s="322"/>
      <c r="E563" s="322"/>
      <c r="H563" s="252">
        <v>305267.74</v>
      </c>
      <c r="I563" s="252">
        <v>0</v>
      </c>
      <c r="J563" s="252">
        <v>0</v>
      </c>
      <c r="K563" s="252">
        <v>0</v>
      </c>
      <c r="L563" s="252">
        <v>0</v>
      </c>
      <c r="M563" s="252">
        <v>0</v>
      </c>
      <c r="N563" s="323">
        <v>1112.29</v>
      </c>
      <c r="O563" s="323"/>
      <c r="P563" s="252">
        <v>325314.63</v>
      </c>
      <c r="Q563" s="252">
        <v>21159.18</v>
      </c>
      <c r="R563" s="240" t="s">
        <v>25</v>
      </c>
      <c r="V563" s="248">
        <f t="shared" si="36"/>
        <v>0</v>
      </c>
      <c r="W563" s="248">
        <f t="shared" si="33"/>
        <v>0</v>
      </c>
      <c r="X563" s="248">
        <f t="shared" si="34"/>
        <v>304155.45</v>
      </c>
      <c r="Y563" s="248">
        <f t="shared" si="35"/>
        <v>304155.45</v>
      </c>
    </row>
    <row r="564" spans="1:25" ht="15" customHeight="1" x14ac:dyDescent="0.25">
      <c r="A564" s="250"/>
      <c r="B564" s="251"/>
      <c r="C564" s="322" t="s">
        <v>1335</v>
      </c>
      <c r="D564" s="322"/>
      <c r="E564" s="322"/>
      <c r="H564" s="252">
        <v>13193.34</v>
      </c>
      <c r="I564" s="252">
        <v>9130.81</v>
      </c>
      <c r="J564" s="252">
        <v>0</v>
      </c>
      <c r="K564" s="252">
        <v>0</v>
      </c>
      <c r="L564" s="252">
        <v>0</v>
      </c>
      <c r="M564" s="252">
        <v>9130.81</v>
      </c>
      <c r="N564" s="323">
        <v>13631.17</v>
      </c>
      <c r="O564" s="323"/>
      <c r="P564" s="252">
        <v>8956.69</v>
      </c>
      <c r="Q564" s="252">
        <v>263.70999999999998</v>
      </c>
      <c r="R564" s="240" t="s">
        <v>25</v>
      </c>
      <c r="V564" s="248">
        <f t="shared" si="36"/>
        <v>0</v>
      </c>
      <c r="W564" s="248">
        <f t="shared" si="33"/>
        <v>0</v>
      </c>
      <c r="X564" s="248">
        <f t="shared" si="34"/>
        <v>0</v>
      </c>
      <c r="Y564" s="248">
        <f t="shared" si="35"/>
        <v>0</v>
      </c>
    </row>
    <row r="565" spans="1:25" ht="15" customHeight="1" x14ac:dyDescent="0.25">
      <c r="A565" s="250"/>
      <c r="B565" s="251"/>
      <c r="C565" s="322" t="s">
        <v>1058</v>
      </c>
      <c r="D565" s="322"/>
      <c r="E565" s="322"/>
      <c r="H565" s="252">
        <v>30301.96</v>
      </c>
      <c r="I565" s="252">
        <v>19981.66</v>
      </c>
      <c r="J565" s="252">
        <v>0</v>
      </c>
      <c r="K565" s="252">
        <v>0</v>
      </c>
      <c r="L565" s="252">
        <v>0</v>
      </c>
      <c r="M565" s="252">
        <v>19981.66</v>
      </c>
      <c r="N565" s="323">
        <v>28340</v>
      </c>
      <c r="O565" s="323"/>
      <c r="P565" s="252">
        <v>22469.58</v>
      </c>
      <c r="Q565" s="252">
        <v>525.96</v>
      </c>
      <c r="R565" s="240" t="s">
        <v>25</v>
      </c>
      <c r="V565" s="248">
        <f t="shared" si="36"/>
        <v>0</v>
      </c>
      <c r="W565" s="248">
        <f t="shared" si="33"/>
        <v>0</v>
      </c>
      <c r="X565" s="248">
        <f t="shared" si="34"/>
        <v>0</v>
      </c>
      <c r="Y565" s="248">
        <f t="shared" si="35"/>
        <v>0</v>
      </c>
    </row>
    <row r="566" spans="1:25" ht="15" customHeight="1" x14ac:dyDescent="0.25">
      <c r="A566" s="250"/>
      <c r="B566" s="251"/>
      <c r="C566" s="322" t="s">
        <v>1054</v>
      </c>
      <c r="D566" s="322"/>
      <c r="E566" s="322"/>
      <c r="H566" s="252">
        <v>377.77</v>
      </c>
      <c r="I566" s="252">
        <v>250.02</v>
      </c>
      <c r="J566" s="252">
        <v>0</v>
      </c>
      <c r="K566" s="252">
        <v>0</v>
      </c>
      <c r="L566" s="252">
        <v>0</v>
      </c>
      <c r="M566" s="252">
        <v>250.02</v>
      </c>
      <c r="N566" s="323">
        <v>354.83</v>
      </c>
      <c r="O566" s="323"/>
      <c r="P566" s="252">
        <v>279.77</v>
      </c>
      <c r="Q566" s="252">
        <v>6.81</v>
      </c>
      <c r="R566" s="240" t="s">
        <v>25</v>
      </c>
      <c r="V566" s="248">
        <f t="shared" si="36"/>
        <v>0</v>
      </c>
      <c r="W566" s="248">
        <f t="shared" si="33"/>
        <v>0</v>
      </c>
      <c r="X566" s="248">
        <f t="shared" si="34"/>
        <v>0</v>
      </c>
      <c r="Y566" s="248">
        <f t="shared" si="35"/>
        <v>0</v>
      </c>
    </row>
    <row r="567" spans="1:25" ht="15" customHeight="1" x14ac:dyDescent="0.25">
      <c r="A567" s="250"/>
      <c r="B567" s="251"/>
      <c r="C567" s="322" t="s">
        <v>399</v>
      </c>
      <c r="D567" s="322"/>
      <c r="E567" s="322"/>
      <c r="H567" s="252">
        <v>1654.81</v>
      </c>
      <c r="I567" s="252">
        <v>0</v>
      </c>
      <c r="J567" s="252">
        <v>0</v>
      </c>
      <c r="K567" s="252">
        <v>0</v>
      </c>
      <c r="L567" s="252">
        <v>0</v>
      </c>
      <c r="M567" s="252">
        <v>0</v>
      </c>
      <c r="N567" s="323">
        <v>0</v>
      </c>
      <c r="O567" s="323"/>
      <c r="P567" s="252">
        <v>1937.57</v>
      </c>
      <c r="Q567" s="252">
        <v>282.76</v>
      </c>
      <c r="R567" s="240" t="s">
        <v>25</v>
      </c>
      <c r="V567" s="248">
        <f t="shared" si="36"/>
        <v>0</v>
      </c>
      <c r="W567" s="248">
        <f t="shared" si="33"/>
        <v>0</v>
      </c>
      <c r="X567" s="248">
        <f t="shared" si="34"/>
        <v>0</v>
      </c>
      <c r="Y567" s="248">
        <f t="shared" si="35"/>
        <v>0</v>
      </c>
    </row>
    <row r="568" spans="1:25" ht="15" customHeight="1" x14ac:dyDescent="0.25">
      <c r="A568" s="250"/>
      <c r="B568" s="251"/>
      <c r="C568" s="322" t="s">
        <v>1304</v>
      </c>
      <c r="D568" s="322"/>
      <c r="E568" s="322"/>
      <c r="H568" s="252">
        <v>885.14</v>
      </c>
      <c r="I568" s="252">
        <v>0</v>
      </c>
      <c r="J568" s="252">
        <v>0</v>
      </c>
      <c r="K568" s="252">
        <v>0</v>
      </c>
      <c r="L568" s="252">
        <v>0</v>
      </c>
      <c r="M568" s="252">
        <v>0</v>
      </c>
      <c r="N568" s="323">
        <v>0</v>
      </c>
      <c r="O568" s="323"/>
      <c r="P568" s="252">
        <v>885.14</v>
      </c>
      <c r="Q568" s="252">
        <v>0</v>
      </c>
      <c r="R568" s="240" t="s">
        <v>25</v>
      </c>
      <c r="V568" s="248">
        <f t="shared" si="36"/>
        <v>0</v>
      </c>
      <c r="W568" s="248">
        <f t="shared" si="33"/>
        <v>0</v>
      </c>
      <c r="X568" s="248">
        <f t="shared" si="34"/>
        <v>0</v>
      </c>
      <c r="Y568" s="248">
        <f t="shared" si="35"/>
        <v>0</v>
      </c>
    </row>
    <row r="569" spans="1:25" ht="15" customHeight="1" x14ac:dyDescent="0.25">
      <c r="A569" s="250"/>
      <c r="B569" s="251"/>
      <c r="C569" s="322" t="s">
        <v>1057</v>
      </c>
      <c r="D569" s="322"/>
      <c r="E569" s="322"/>
      <c r="H569" s="252">
        <v>792.98</v>
      </c>
      <c r="I569" s="252">
        <v>524.17999999999995</v>
      </c>
      <c r="J569" s="252">
        <v>0</v>
      </c>
      <c r="K569" s="252">
        <v>0</v>
      </c>
      <c r="L569" s="252">
        <v>0</v>
      </c>
      <c r="M569" s="252">
        <v>524.17999999999995</v>
      </c>
      <c r="N569" s="323">
        <v>744.35</v>
      </c>
      <c r="O569" s="323"/>
      <c r="P569" s="252">
        <v>587.1</v>
      </c>
      <c r="Q569" s="252">
        <v>14.29</v>
      </c>
      <c r="R569" s="240" t="s">
        <v>25</v>
      </c>
      <c r="V569" s="248">
        <f t="shared" si="36"/>
        <v>0</v>
      </c>
      <c r="W569" s="248">
        <f t="shared" si="33"/>
        <v>0</v>
      </c>
      <c r="X569" s="248">
        <f t="shared" si="34"/>
        <v>0</v>
      </c>
      <c r="Y569" s="248">
        <f t="shared" si="35"/>
        <v>0</v>
      </c>
    </row>
    <row r="570" spans="1:25" ht="15" customHeight="1" x14ac:dyDescent="0.25">
      <c r="A570" s="250"/>
      <c r="B570" s="251"/>
      <c r="C570" s="322" t="s">
        <v>392</v>
      </c>
      <c r="D570" s="322"/>
      <c r="E570" s="322"/>
      <c r="H570" s="252">
        <v>3178.79</v>
      </c>
      <c r="I570" s="252">
        <v>0</v>
      </c>
      <c r="J570" s="252">
        <v>0</v>
      </c>
      <c r="K570" s="252">
        <v>0</v>
      </c>
      <c r="L570" s="252">
        <v>0</v>
      </c>
      <c r="M570" s="252">
        <v>0</v>
      </c>
      <c r="N570" s="323">
        <v>0</v>
      </c>
      <c r="O570" s="323"/>
      <c r="P570" s="252">
        <v>3474.53</v>
      </c>
      <c r="Q570" s="252">
        <v>295.74</v>
      </c>
      <c r="R570" s="240" t="s">
        <v>25</v>
      </c>
      <c r="V570" s="248">
        <f t="shared" si="36"/>
        <v>0</v>
      </c>
      <c r="W570" s="248">
        <f t="shared" si="33"/>
        <v>0</v>
      </c>
      <c r="X570" s="248">
        <f t="shared" si="34"/>
        <v>0</v>
      </c>
      <c r="Y570" s="248">
        <f t="shared" si="35"/>
        <v>0</v>
      </c>
    </row>
    <row r="571" spans="1:25" ht="15" customHeight="1" x14ac:dyDescent="0.25">
      <c r="A571" s="250"/>
      <c r="B571" s="251"/>
      <c r="C571" s="322" t="s">
        <v>1055</v>
      </c>
      <c r="D571" s="322"/>
      <c r="E571" s="322"/>
      <c r="H571" s="252">
        <v>377.74</v>
      </c>
      <c r="I571" s="252">
        <v>250.02</v>
      </c>
      <c r="J571" s="252">
        <v>0</v>
      </c>
      <c r="K571" s="252">
        <v>0</v>
      </c>
      <c r="L571" s="252">
        <v>0</v>
      </c>
      <c r="M571" s="252">
        <v>250.02</v>
      </c>
      <c r="N571" s="323">
        <v>354.82</v>
      </c>
      <c r="O571" s="323"/>
      <c r="P571" s="252">
        <v>279.75</v>
      </c>
      <c r="Q571" s="252">
        <v>6.81</v>
      </c>
      <c r="R571" s="240" t="s">
        <v>25</v>
      </c>
      <c r="V571" s="248">
        <f t="shared" si="36"/>
        <v>0</v>
      </c>
      <c r="W571" s="248">
        <f t="shared" si="33"/>
        <v>0</v>
      </c>
      <c r="X571" s="248">
        <f t="shared" si="34"/>
        <v>0</v>
      </c>
      <c r="Y571" s="248">
        <f t="shared" si="35"/>
        <v>0</v>
      </c>
    </row>
    <row r="572" spans="1:25" ht="15" customHeight="1" x14ac:dyDescent="0.25">
      <c r="A572" s="250"/>
      <c r="B572" s="251"/>
      <c r="C572" s="322" t="s">
        <v>1056</v>
      </c>
      <c r="D572" s="322"/>
      <c r="E572" s="322"/>
      <c r="H572" s="252">
        <v>1195.73</v>
      </c>
      <c r="I572" s="252">
        <v>792.76</v>
      </c>
      <c r="J572" s="252">
        <v>0</v>
      </c>
      <c r="K572" s="252">
        <v>0</v>
      </c>
      <c r="L572" s="252">
        <v>0</v>
      </c>
      <c r="M572" s="252">
        <v>792.76</v>
      </c>
      <c r="N572" s="323">
        <v>1123.82</v>
      </c>
      <c r="O572" s="323"/>
      <c r="P572" s="252">
        <v>886.19</v>
      </c>
      <c r="Q572" s="252">
        <v>21.52</v>
      </c>
      <c r="R572" s="240" t="s">
        <v>25</v>
      </c>
      <c r="V572" s="248">
        <f t="shared" si="36"/>
        <v>0</v>
      </c>
      <c r="W572" s="248">
        <f t="shared" si="33"/>
        <v>0</v>
      </c>
      <c r="X572" s="248">
        <f t="shared" si="34"/>
        <v>0</v>
      </c>
      <c r="Y572" s="248">
        <f t="shared" si="35"/>
        <v>0</v>
      </c>
    </row>
    <row r="573" spans="1:25" ht="15" customHeight="1" x14ac:dyDescent="0.25">
      <c r="A573" s="250"/>
      <c r="B573" s="251"/>
      <c r="C573" s="322" t="s">
        <v>1288</v>
      </c>
      <c r="D573" s="322"/>
      <c r="E573" s="322"/>
      <c r="H573" s="252">
        <v>4251.5600000000004</v>
      </c>
      <c r="I573" s="252">
        <v>0</v>
      </c>
      <c r="J573" s="252">
        <v>0</v>
      </c>
      <c r="K573" s="252">
        <v>0</v>
      </c>
      <c r="L573" s="252">
        <v>0</v>
      </c>
      <c r="M573" s="252">
        <v>0</v>
      </c>
      <c r="N573" s="323">
        <v>0</v>
      </c>
      <c r="O573" s="323"/>
      <c r="P573" s="252">
        <v>4251.5600000000004</v>
      </c>
      <c r="Q573" s="252">
        <v>0</v>
      </c>
      <c r="R573" s="240" t="s">
        <v>25</v>
      </c>
      <c r="V573" s="248">
        <f t="shared" si="36"/>
        <v>0</v>
      </c>
      <c r="W573" s="248">
        <f t="shared" si="33"/>
        <v>0</v>
      </c>
      <c r="X573" s="248">
        <f t="shared" si="34"/>
        <v>0</v>
      </c>
      <c r="Y573" s="248">
        <f t="shared" si="35"/>
        <v>0</v>
      </c>
    </row>
    <row r="574" spans="1:25" ht="15" customHeight="1" x14ac:dyDescent="0.25">
      <c r="A574" s="253"/>
      <c r="B574" s="254"/>
      <c r="C574" s="324" t="s">
        <v>1286</v>
      </c>
      <c r="D574" s="324"/>
      <c r="E574" s="324"/>
      <c r="F574" s="255"/>
      <c r="G574" s="255"/>
      <c r="H574" s="256">
        <v>1403.11</v>
      </c>
      <c r="I574" s="256">
        <v>0</v>
      </c>
      <c r="J574" s="256">
        <v>0</v>
      </c>
      <c r="K574" s="256">
        <v>0</v>
      </c>
      <c r="L574" s="256">
        <v>0</v>
      </c>
      <c r="M574" s="256">
        <v>0</v>
      </c>
      <c r="N574" s="325">
        <v>0</v>
      </c>
      <c r="O574" s="325"/>
      <c r="P574" s="256">
        <v>1403.11</v>
      </c>
      <c r="Q574" s="256">
        <v>0</v>
      </c>
      <c r="R574" s="240" t="s">
        <v>25</v>
      </c>
      <c r="V574" s="248">
        <f t="shared" si="36"/>
        <v>0</v>
      </c>
      <c r="W574" s="248">
        <f t="shared" si="33"/>
        <v>0</v>
      </c>
      <c r="X574" s="248">
        <f t="shared" si="34"/>
        <v>0</v>
      </c>
      <c r="Y574" s="248">
        <f t="shared" si="35"/>
        <v>0</v>
      </c>
    </row>
    <row r="575" spans="1:25" ht="15" customHeight="1" x14ac:dyDescent="0.25">
      <c r="A575" s="245" t="s">
        <v>1389</v>
      </c>
      <c r="B575" s="246" t="str">
        <f>C575</f>
        <v>г.Одинцово, Верхне-Пролетарская, 16</v>
      </c>
      <c r="C575" s="329" t="s">
        <v>239</v>
      </c>
      <c r="D575" s="329"/>
      <c r="E575" s="329"/>
      <c r="F575" s="246" t="s">
        <v>1390</v>
      </c>
      <c r="G575" s="246" t="s">
        <v>1391</v>
      </c>
      <c r="H575" s="247">
        <v>590746.48</v>
      </c>
      <c r="I575" s="247">
        <v>10071.15</v>
      </c>
      <c r="J575" s="247">
        <v>0</v>
      </c>
      <c r="K575" s="247">
        <v>0</v>
      </c>
      <c r="L575" s="247">
        <v>0</v>
      </c>
      <c r="M575" s="247">
        <v>10071.15</v>
      </c>
      <c r="N575" s="330">
        <v>13076.97</v>
      </c>
      <c r="O575" s="330"/>
      <c r="P575" s="247">
        <v>654676.86</v>
      </c>
      <c r="Q575" s="247">
        <v>66936.2</v>
      </c>
      <c r="R575" s="240" t="s">
        <v>239</v>
      </c>
      <c r="V575" s="248">
        <f t="shared" si="36"/>
        <v>0</v>
      </c>
      <c r="W575" s="248">
        <f t="shared" si="33"/>
        <v>0</v>
      </c>
      <c r="X575" s="248">
        <f t="shared" si="34"/>
        <v>0</v>
      </c>
      <c r="Y575" s="248">
        <f t="shared" si="35"/>
        <v>0</v>
      </c>
    </row>
    <row r="576" spans="1:25" ht="15" customHeight="1" x14ac:dyDescent="0.25">
      <c r="A576" s="250"/>
      <c r="B576" s="251"/>
      <c r="C576" s="322" t="s">
        <v>1052</v>
      </c>
      <c r="D576" s="322"/>
      <c r="E576" s="322"/>
      <c r="H576" s="252">
        <v>187645.49</v>
      </c>
      <c r="I576" s="252">
        <v>0</v>
      </c>
      <c r="J576" s="252">
        <v>0</v>
      </c>
      <c r="K576" s="252">
        <v>0</v>
      </c>
      <c r="L576" s="252">
        <v>0</v>
      </c>
      <c r="M576" s="252">
        <v>0</v>
      </c>
      <c r="N576" s="323">
        <v>0</v>
      </c>
      <c r="O576" s="323"/>
      <c r="P576" s="252">
        <v>201431.39</v>
      </c>
      <c r="Q576" s="252">
        <v>13785.9</v>
      </c>
      <c r="R576" s="240" t="s">
        <v>239</v>
      </c>
      <c r="V576" s="248">
        <f t="shared" si="36"/>
        <v>187645.49000000002</v>
      </c>
      <c r="W576" s="248">
        <f t="shared" si="33"/>
        <v>0</v>
      </c>
      <c r="X576" s="248">
        <f t="shared" si="34"/>
        <v>0</v>
      </c>
      <c r="Y576" s="248">
        <f t="shared" si="35"/>
        <v>187645.49000000002</v>
      </c>
    </row>
    <row r="577" spans="1:25" ht="15" customHeight="1" x14ac:dyDescent="0.25">
      <c r="A577" s="250"/>
      <c r="B577" s="251"/>
      <c r="C577" s="322" t="s">
        <v>503</v>
      </c>
      <c r="D577" s="322"/>
      <c r="E577" s="322"/>
      <c r="H577" s="252">
        <v>171841.54</v>
      </c>
      <c r="I577" s="252">
        <v>0</v>
      </c>
      <c r="J577" s="252">
        <v>0</v>
      </c>
      <c r="K577" s="252">
        <v>0</v>
      </c>
      <c r="L577" s="252">
        <v>0</v>
      </c>
      <c r="M577" s="252">
        <v>0</v>
      </c>
      <c r="N577" s="323">
        <v>0</v>
      </c>
      <c r="O577" s="323"/>
      <c r="P577" s="252">
        <v>185613.18</v>
      </c>
      <c r="Q577" s="252">
        <v>13771.64</v>
      </c>
      <c r="R577" s="240" t="s">
        <v>239</v>
      </c>
      <c r="V577" s="248">
        <f t="shared" si="36"/>
        <v>0</v>
      </c>
      <c r="W577" s="248">
        <f t="shared" si="33"/>
        <v>0</v>
      </c>
      <c r="X577" s="248">
        <f t="shared" si="34"/>
        <v>0</v>
      </c>
      <c r="Y577" s="248">
        <f t="shared" si="35"/>
        <v>0</v>
      </c>
    </row>
    <row r="578" spans="1:25" ht="15" customHeight="1" x14ac:dyDescent="0.25">
      <c r="A578" s="250"/>
      <c r="B578" s="251"/>
      <c r="C578" s="322" t="s">
        <v>1336</v>
      </c>
      <c r="D578" s="322"/>
      <c r="E578" s="322"/>
      <c r="H578" s="252">
        <v>69.069999999999993</v>
      </c>
      <c r="I578" s="252">
        <v>0</v>
      </c>
      <c r="J578" s="252">
        <v>0</v>
      </c>
      <c r="K578" s="252">
        <v>0</v>
      </c>
      <c r="L578" s="252">
        <v>0</v>
      </c>
      <c r="M578" s="252">
        <v>0</v>
      </c>
      <c r="N578" s="323">
        <v>0</v>
      </c>
      <c r="O578" s="323"/>
      <c r="P578" s="252">
        <v>69.069999999999993</v>
      </c>
      <c r="Q578" s="252">
        <v>0</v>
      </c>
      <c r="R578" s="240" t="s">
        <v>239</v>
      </c>
      <c r="V578" s="248">
        <f t="shared" si="36"/>
        <v>0</v>
      </c>
      <c r="W578" s="248">
        <f t="shared" si="33"/>
        <v>0</v>
      </c>
      <c r="X578" s="248">
        <f t="shared" si="34"/>
        <v>0</v>
      </c>
      <c r="Y578" s="248">
        <f t="shared" si="35"/>
        <v>0</v>
      </c>
    </row>
    <row r="579" spans="1:25" ht="15" customHeight="1" x14ac:dyDescent="0.25">
      <c r="A579" s="250"/>
      <c r="B579" s="251"/>
      <c r="C579" s="322" t="s">
        <v>1335</v>
      </c>
      <c r="D579" s="322"/>
      <c r="E579" s="322"/>
      <c r="H579" s="252">
        <v>11942.69</v>
      </c>
      <c r="I579" s="252">
        <v>10071.15</v>
      </c>
      <c r="J579" s="252">
        <v>0</v>
      </c>
      <c r="K579" s="252">
        <v>0</v>
      </c>
      <c r="L579" s="252">
        <v>0</v>
      </c>
      <c r="M579" s="252">
        <v>10071.15</v>
      </c>
      <c r="N579" s="323">
        <v>13076.97</v>
      </c>
      <c r="O579" s="323"/>
      <c r="P579" s="252">
        <v>24385.98</v>
      </c>
      <c r="Q579" s="252">
        <v>15449.11</v>
      </c>
      <c r="R579" s="240" t="s">
        <v>239</v>
      </c>
      <c r="V579" s="248">
        <f t="shared" si="36"/>
        <v>0</v>
      </c>
      <c r="W579" s="248">
        <f t="shared" si="33"/>
        <v>0</v>
      </c>
      <c r="X579" s="248">
        <f t="shared" si="34"/>
        <v>0</v>
      </c>
      <c r="Y579" s="248">
        <f t="shared" si="35"/>
        <v>0</v>
      </c>
    </row>
    <row r="580" spans="1:25" ht="15" customHeight="1" x14ac:dyDescent="0.25">
      <c r="A580" s="250"/>
      <c r="B580" s="251"/>
      <c r="C580" s="322" t="s">
        <v>1058</v>
      </c>
      <c r="D580" s="322"/>
      <c r="E580" s="322"/>
      <c r="H580" s="252">
        <v>4582.68</v>
      </c>
      <c r="I580" s="252">
        <v>0</v>
      </c>
      <c r="J580" s="252">
        <v>0</v>
      </c>
      <c r="K580" s="252">
        <v>0</v>
      </c>
      <c r="L580" s="252">
        <v>0</v>
      </c>
      <c r="M580" s="252">
        <v>0</v>
      </c>
      <c r="N580" s="323">
        <v>0</v>
      </c>
      <c r="O580" s="323"/>
      <c r="P580" s="252">
        <v>8541.65</v>
      </c>
      <c r="Q580" s="252">
        <v>3958.97</v>
      </c>
      <c r="R580" s="240" t="s">
        <v>239</v>
      </c>
      <c r="V580" s="248">
        <f t="shared" si="36"/>
        <v>0</v>
      </c>
      <c r="W580" s="248">
        <f t="shared" si="33"/>
        <v>0</v>
      </c>
      <c r="X580" s="248">
        <f t="shared" si="34"/>
        <v>0</v>
      </c>
      <c r="Y580" s="248">
        <f t="shared" si="35"/>
        <v>0</v>
      </c>
    </row>
    <row r="581" spans="1:25" ht="15" customHeight="1" x14ac:dyDescent="0.25">
      <c r="A581" s="250"/>
      <c r="B581" s="251"/>
      <c r="C581" s="322" t="s">
        <v>1054</v>
      </c>
      <c r="D581" s="322"/>
      <c r="E581" s="322"/>
      <c r="H581" s="252">
        <v>64.63</v>
      </c>
      <c r="I581" s="252">
        <v>0</v>
      </c>
      <c r="J581" s="252">
        <v>0</v>
      </c>
      <c r="K581" s="252">
        <v>0</v>
      </c>
      <c r="L581" s="252">
        <v>0</v>
      </c>
      <c r="M581" s="252">
        <v>0</v>
      </c>
      <c r="N581" s="323">
        <v>0</v>
      </c>
      <c r="O581" s="323"/>
      <c r="P581" s="252">
        <v>71.47</v>
      </c>
      <c r="Q581" s="252">
        <v>6.84</v>
      </c>
      <c r="R581" s="240" t="s">
        <v>239</v>
      </c>
      <c r="V581" s="248">
        <f t="shared" si="36"/>
        <v>0</v>
      </c>
      <c r="W581" s="248">
        <f t="shared" si="33"/>
        <v>0</v>
      </c>
      <c r="X581" s="248">
        <f t="shared" si="34"/>
        <v>0</v>
      </c>
      <c r="Y581" s="248">
        <f t="shared" si="35"/>
        <v>0</v>
      </c>
    </row>
    <row r="582" spans="1:25" ht="15" customHeight="1" x14ac:dyDescent="0.25">
      <c r="A582" s="250"/>
      <c r="B582" s="251"/>
      <c r="C582" s="322" t="s">
        <v>399</v>
      </c>
      <c r="D582" s="322"/>
      <c r="E582" s="322"/>
      <c r="H582" s="252">
        <v>22630.49</v>
      </c>
      <c r="I582" s="252">
        <v>0</v>
      </c>
      <c r="J582" s="252">
        <v>0</v>
      </c>
      <c r="K582" s="252">
        <v>0</v>
      </c>
      <c r="L582" s="252">
        <v>0</v>
      </c>
      <c r="M582" s="252">
        <v>0</v>
      </c>
      <c r="N582" s="323">
        <v>0</v>
      </c>
      <c r="O582" s="323"/>
      <c r="P582" s="252">
        <v>24897.13</v>
      </c>
      <c r="Q582" s="252">
        <v>2266.64</v>
      </c>
      <c r="R582" s="240" t="s">
        <v>239</v>
      </c>
      <c r="V582" s="248">
        <f t="shared" si="36"/>
        <v>0</v>
      </c>
      <c r="W582" s="248">
        <f t="shared" si="33"/>
        <v>0</v>
      </c>
      <c r="X582" s="248">
        <f t="shared" si="34"/>
        <v>0</v>
      </c>
      <c r="Y582" s="248">
        <f t="shared" si="35"/>
        <v>0</v>
      </c>
    </row>
    <row r="583" spans="1:25" ht="15" customHeight="1" x14ac:dyDescent="0.25">
      <c r="A583" s="250"/>
      <c r="B583" s="251"/>
      <c r="C583" s="322" t="s">
        <v>1311</v>
      </c>
      <c r="D583" s="322"/>
      <c r="E583" s="322"/>
      <c r="H583" s="252">
        <v>4187.62</v>
      </c>
      <c r="I583" s="252">
        <v>0</v>
      </c>
      <c r="J583" s="252">
        <v>0</v>
      </c>
      <c r="K583" s="252">
        <v>0</v>
      </c>
      <c r="L583" s="252">
        <v>0</v>
      </c>
      <c r="M583" s="252">
        <v>0</v>
      </c>
      <c r="N583" s="323">
        <v>0</v>
      </c>
      <c r="O583" s="323"/>
      <c r="P583" s="252">
        <v>4187.62</v>
      </c>
      <c r="Q583" s="252">
        <v>0</v>
      </c>
      <c r="R583" s="240" t="s">
        <v>239</v>
      </c>
      <c r="V583" s="248">
        <f t="shared" si="36"/>
        <v>0</v>
      </c>
      <c r="W583" s="248">
        <f t="shared" si="33"/>
        <v>0</v>
      </c>
      <c r="X583" s="248">
        <f t="shared" si="34"/>
        <v>0</v>
      </c>
      <c r="Y583" s="248">
        <f t="shared" si="35"/>
        <v>0</v>
      </c>
    </row>
    <row r="584" spans="1:25" ht="15" customHeight="1" x14ac:dyDescent="0.25">
      <c r="A584" s="250"/>
      <c r="B584" s="251"/>
      <c r="C584" s="322" t="s">
        <v>1057</v>
      </c>
      <c r="D584" s="322"/>
      <c r="E584" s="322"/>
      <c r="H584" s="252">
        <v>129.16999999999999</v>
      </c>
      <c r="I584" s="252">
        <v>0</v>
      </c>
      <c r="J584" s="252">
        <v>0</v>
      </c>
      <c r="K584" s="252">
        <v>0</v>
      </c>
      <c r="L584" s="252">
        <v>0</v>
      </c>
      <c r="M584" s="252">
        <v>0</v>
      </c>
      <c r="N584" s="323">
        <v>0</v>
      </c>
      <c r="O584" s="323"/>
      <c r="P584" s="252">
        <v>147.25</v>
      </c>
      <c r="Q584" s="252">
        <v>18.079999999999998</v>
      </c>
      <c r="R584" s="240" t="s">
        <v>239</v>
      </c>
      <c r="V584" s="248">
        <f t="shared" si="36"/>
        <v>0</v>
      </c>
      <c r="W584" s="248">
        <f t="shared" si="33"/>
        <v>0</v>
      </c>
      <c r="X584" s="248">
        <f t="shared" si="34"/>
        <v>0</v>
      </c>
      <c r="Y584" s="248">
        <f t="shared" si="35"/>
        <v>0</v>
      </c>
    </row>
    <row r="585" spans="1:25" ht="15" customHeight="1" x14ac:dyDescent="0.25">
      <c r="A585" s="250"/>
      <c r="B585" s="251"/>
      <c r="C585" s="322" t="s">
        <v>392</v>
      </c>
      <c r="D585" s="322"/>
      <c r="E585" s="322"/>
      <c r="H585" s="252">
        <v>38385.839999999997</v>
      </c>
      <c r="I585" s="252">
        <v>0</v>
      </c>
      <c r="J585" s="252">
        <v>0</v>
      </c>
      <c r="K585" s="252">
        <v>0</v>
      </c>
      <c r="L585" s="252">
        <v>0</v>
      </c>
      <c r="M585" s="252">
        <v>0</v>
      </c>
      <c r="N585" s="323">
        <v>0</v>
      </c>
      <c r="O585" s="323"/>
      <c r="P585" s="252">
        <v>43919.25</v>
      </c>
      <c r="Q585" s="252">
        <v>5533.41</v>
      </c>
      <c r="R585" s="240" t="s">
        <v>239</v>
      </c>
      <c r="V585" s="248">
        <f t="shared" si="36"/>
        <v>0</v>
      </c>
      <c r="W585" s="248">
        <f t="shared" si="33"/>
        <v>0</v>
      </c>
      <c r="X585" s="248">
        <f t="shared" si="34"/>
        <v>0</v>
      </c>
      <c r="Y585" s="248">
        <f t="shared" si="35"/>
        <v>0</v>
      </c>
    </row>
    <row r="586" spans="1:25" ht="15" customHeight="1" x14ac:dyDescent="0.25">
      <c r="A586" s="250"/>
      <c r="B586" s="251"/>
      <c r="C586" s="322" t="s">
        <v>1286</v>
      </c>
      <c r="D586" s="322"/>
      <c r="E586" s="322"/>
      <c r="H586" s="252">
        <v>14272.95</v>
      </c>
      <c r="I586" s="252">
        <v>0</v>
      </c>
      <c r="J586" s="252">
        <v>0</v>
      </c>
      <c r="K586" s="252">
        <v>0</v>
      </c>
      <c r="L586" s="252">
        <v>0</v>
      </c>
      <c r="M586" s="252">
        <v>0</v>
      </c>
      <c r="N586" s="323">
        <v>0</v>
      </c>
      <c r="O586" s="323"/>
      <c r="P586" s="252">
        <v>17317.66</v>
      </c>
      <c r="Q586" s="252">
        <v>3044.71</v>
      </c>
      <c r="R586" s="240" t="s">
        <v>239</v>
      </c>
      <c r="V586" s="248">
        <f t="shared" si="36"/>
        <v>0</v>
      </c>
      <c r="W586" s="248">
        <f t="shared" ref="W586:W649" si="37">IF(W$8=$C586,SUM($P586-$Q586),0)/3</f>
        <v>0</v>
      </c>
      <c r="X586" s="248">
        <f t="shared" ref="X586:X649" si="38">IF(X$8=$C586,SUM($P586-$Q586),0)</f>
        <v>0</v>
      </c>
      <c r="Y586" s="248">
        <f t="shared" ref="Y586:Y649" si="39">SUM(V586:X586)</f>
        <v>0</v>
      </c>
    </row>
    <row r="587" spans="1:25" ht="15" customHeight="1" x14ac:dyDescent="0.25">
      <c r="A587" s="250"/>
      <c r="B587" s="251"/>
      <c r="C587" s="322" t="s">
        <v>1055</v>
      </c>
      <c r="D587" s="322"/>
      <c r="E587" s="322"/>
      <c r="H587" s="252">
        <v>65.27</v>
      </c>
      <c r="I587" s="252">
        <v>0</v>
      </c>
      <c r="J587" s="252">
        <v>0</v>
      </c>
      <c r="K587" s="252">
        <v>0</v>
      </c>
      <c r="L587" s="252">
        <v>0</v>
      </c>
      <c r="M587" s="252">
        <v>0</v>
      </c>
      <c r="N587" s="323">
        <v>0</v>
      </c>
      <c r="O587" s="323"/>
      <c r="P587" s="252">
        <v>71.290000000000006</v>
      </c>
      <c r="Q587" s="252">
        <v>6.02</v>
      </c>
      <c r="R587" s="240" t="s">
        <v>239</v>
      </c>
      <c r="V587" s="248">
        <f t="shared" si="36"/>
        <v>0</v>
      </c>
      <c r="W587" s="248">
        <f t="shared" si="37"/>
        <v>0</v>
      </c>
      <c r="X587" s="248">
        <f t="shared" si="38"/>
        <v>0</v>
      </c>
      <c r="Y587" s="248">
        <f t="shared" si="39"/>
        <v>0</v>
      </c>
    </row>
    <row r="588" spans="1:25" ht="15" customHeight="1" x14ac:dyDescent="0.25">
      <c r="A588" s="250"/>
      <c r="B588" s="251"/>
      <c r="C588" s="322" t="s">
        <v>1283</v>
      </c>
      <c r="D588" s="322"/>
      <c r="E588" s="322"/>
      <c r="H588" s="252">
        <v>91639.3</v>
      </c>
      <c r="I588" s="252">
        <v>0</v>
      </c>
      <c r="J588" s="252">
        <v>0</v>
      </c>
      <c r="K588" s="252">
        <v>0</v>
      </c>
      <c r="L588" s="252">
        <v>0</v>
      </c>
      <c r="M588" s="252">
        <v>0</v>
      </c>
      <c r="N588" s="323">
        <v>0</v>
      </c>
      <c r="O588" s="323"/>
      <c r="P588" s="252">
        <v>91639.3</v>
      </c>
      <c r="Q588" s="252">
        <v>0</v>
      </c>
      <c r="R588" s="240" t="s">
        <v>239</v>
      </c>
      <c r="V588" s="248">
        <f t="shared" si="36"/>
        <v>0</v>
      </c>
      <c r="W588" s="248">
        <f t="shared" si="37"/>
        <v>30546.433333333334</v>
      </c>
      <c r="X588" s="248">
        <f t="shared" si="38"/>
        <v>0</v>
      </c>
      <c r="Y588" s="248">
        <f t="shared" si="39"/>
        <v>30546.433333333334</v>
      </c>
    </row>
    <row r="589" spans="1:25" ht="15" customHeight="1" x14ac:dyDescent="0.25">
      <c r="A589" s="250"/>
      <c r="B589" s="251"/>
      <c r="C589" s="322" t="s">
        <v>1056</v>
      </c>
      <c r="D589" s="322"/>
      <c r="E589" s="322"/>
      <c r="H589" s="252">
        <v>199.19</v>
      </c>
      <c r="I589" s="252">
        <v>0</v>
      </c>
      <c r="J589" s="252">
        <v>0</v>
      </c>
      <c r="K589" s="252">
        <v>0</v>
      </c>
      <c r="L589" s="252">
        <v>0</v>
      </c>
      <c r="M589" s="252">
        <v>0</v>
      </c>
      <c r="N589" s="323">
        <v>0</v>
      </c>
      <c r="O589" s="323"/>
      <c r="P589" s="252">
        <v>219.99</v>
      </c>
      <c r="Q589" s="252">
        <v>20.8</v>
      </c>
      <c r="R589" s="240" t="s">
        <v>239</v>
      </c>
      <c r="V589" s="248">
        <f t="shared" si="36"/>
        <v>0</v>
      </c>
      <c r="W589" s="248">
        <f t="shared" si="37"/>
        <v>0</v>
      </c>
      <c r="X589" s="248">
        <f t="shared" si="38"/>
        <v>0</v>
      </c>
      <c r="Y589" s="248">
        <f t="shared" si="39"/>
        <v>0</v>
      </c>
    </row>
    <row r="590" spans="1:25" ht="15" customHeight="1" x14ac:dyDescent="0.25">
      <c r="A590" s="253"/>
      <c r="B590" s="254"/>
      <c r="C590" s="324" t="s">
        <v>1288</v>
      </c>
      <c r="D590" s="324"/>
      <c r="E590" s="324"/>
      <c r="F590" s="255"/>
      <c r="G590" s="255"/>
      <c r="H590" s="256">
        <v>43090.55</v>
      </c>
      <c r="I590" s="256">
        <v>0</v>
      </c>
      <c r="J590" s="256">
        <v>0</v>
      </c>
      <c r="K590" s="256">
        <v>0</v>
      </c>
      <c r="L590" s="256">
        <v>0</v>
      </c>
      <c r="M590" s="256">
        <v>0</v>
      </c>
      <c r="N590" s="325">
        <v>0</v>
      </c>
      <c r="O590" s="325"/>
      <c r="P590" s="256">
        <v>52164.63</v>
      </c>
      <c r="Q590" s="256">
        <v>9074.08</v>
      </c>
      <c r="R590" s="240" t="s">
        <v>239</v>
      </c>
      <c r="V590" s="248">
        <f t="shared" si="36"/>
        <v>0</v>
      </c>
      <c r="W590" s="248">
        <f t="shared" si="37"/>
        <v>0</v>
      </c>
      <c r="X590" s="248">
        <f t="shared" si="38"/>
        <v>0</v>
      </c>
      <c r="Y590" s="248">
        <f t="shared" si="39"/>
        <v>0</v>
      </c>
    </row>
    <row r="591" spans="1:25" ht="15" customHeight="1" x14ac:dyDescent="0.25">
      <c r="A591" s="245" t="s">
        <v>1392</v>
      </c>
      <c r="B591" s="246" t="str">
        <f>C591</f>
        <v>г.Одинцово, Верхне-Пролетарская, 27</v>
      </c>
      <c r="C591" s="329" t="s">
        <v>240</v>
      </c>
      <c r="D591" s="329"/>
      <c r="E591" s="329"/>
      <c r="F591" s="246" t="s">
        <v>1393</v>
      </c>
      <c r="G591" s="246" t="s">
        <v>1394</v>
      </c>
      <c r="H591" s="247">
        <v>128434.79</v>
      </c>
      <c r="I591" s="247">
        <v>0</v>
      </c>
      <c r="J591" s="247">
        <v>0</v>
      </c>
      <c r="K591" s="247">
        <v>0</v>
      </c>
      <c r="L591" s="247">
        <v>0</v>
      </c>
      <c r="M591" s="247">
        <v>0</v>
      </c>
      <c r="N591" s="330">
        <v>0</v>
      </c>
      <c r="O591" s="330"/>
      <c r="P591" s="247">
        <v>155432.41</v>
      </c>
      <c r="Q591" s="247">
        <v>26997.62</v>
      </c>
      <c r="R591" s="240" t="s">
        <v>240</v>
      </c>
      <c r="V591" s="248">
        <f t="shared" si="36"/>
        <v>0</v>
      </c>
      <c r="W591" s="248">
        <f t="shared" si="37"/>
        <v>0</v>
      </c>
      <c r="X591" s="248">
        <f t="shared" si="38"/>
        <v>0</v>
      </c>
      <c r="Y591" s="248">
        <f t="shared" si="39"/>
        <v>0</v>
      </c>
    </row>
    <row r="592" spans="1:25" ht="15" customHeight="1" x14ac:dyDescent="0.25">
      <c r="A592" s="250"/>
      <c r="B592" s="251"/>
      <c r="C592" s="322" t="s">
        <v>1303</v>
      </c>
      <c r="D592" s="322"/>
      <c r="E592" s="322"/>
      <c r="H592" s="252">
        <v>-102.58</v>
      </c>
      <c r="I592" s="252">
        <v>0</v>
      </c>
      <c r="J592" s="252">
        <v>0</v>
      </c>
      <c r="K592" s="252">
        <v>0</v>
      </c>
      <c r="L592" s="252">
        <v>0</v>
      </c>
      <c r="M592" s="252">
        <v>0</v>
      </c>
      <c r="N592" s="323">
        <v>0</v>
      </c>
      <c r="O592" s="323"/>
      <c r="P592" s="252">
        <v>0</v>
      </c>
      <c r="Q592" s="252">
        <v>102.58</v>
      </c>
      <c r="R592" s="240" t="s">
        <v>240</v>
      </c>
      <c r="V592" s="248">
        <f t="shared" ref="V592:V655" si="40">IF(V$8=$C592,SUM($P592-$Q592),0)</f>
        <v>0</v>
      </c>
      <c r="W592" s="248">
        <f t="shared" si="37"/>
        <v>0</v>
      </c>
      <c r="X592" s="248">
        <f t="shared" si="38"/>
        <v>0</v>
      </c>
      <c r="Y592" s="248">
        <f t="shared" si="39"/>
        <v>0</v>
      </c>
    </row>
    <row r="593" spans="1:25" ht="15" customHeight="1" x14ac:dyDescent="0.25">
      <c r="A593" s="253"/>
      <c r="B593" s="254"/>
      <c r="C593" s="324" t="s">
        <v>1284</v>
      </c>
      <c r="D593" s="324"/>
      <c r="E593" s="324"/>
      <c r="F593" s="255"/>
      <c r="G593" s="255"/>
      <c r="H593" s="256">
        <v>128537.37</v>
      </c>
      <c r="I593" s="256">
        <v>0</v>
      </c>
      <c r="J593" s="256">
        <v>0</v>
      </c>
      <c r="K593" s="256">
        <v>0</v>
      </c>
      <c r="L593" s="256">
        <v>0</v>
      </c>
      <c r="M593" s="256">
        <v>0</v>
      </c>
      <c r="N593" s="325">
        <v>0</v>
      </c>
      <c r="O593" s="325"/>
      <c r="P593" s="256">
        <v>155432.41</v>
      </c>
      <c r="Q593" s="256">
        <v>26895.040000000001</v>
      </c>
      <c r="R593" s="240" t="s">
        <v>240</v>
      </c>
      <c r="V593" s="248">
        <f t="shared" si="40"/>
        <v>0</v>
      </c>
      <c r="W593" s="248">
        <f t="shared" si="37"/>
        <v>0</v>
      </c>
      <c r="X593" s="248">
        <f t="shared" si="38"/>
        <v>128537.37</v>
      </c>
      <c r="Y593" s="248">
        <f t="shared" si="39"/>
        <v>128537.37</v>
      </c>
    </row>
    <row r="594" spans="1:25" ht="15" customHeight="1" x14ac:dyDescent="0.25">
      <c r="A594" s="245" t="s">
        <v>1395</v>
      </c>
      <c r="B594" s="246" t="str">
        <f>C594</f>
        <v>г.Одинцово, Верхне-Пролетарская, 29</v>
      </c>
      <c r="C594" s="329" t="s">
        <v>27</v>
      </c>
      <c r="D594" s="329"/>
      <c r="E594" s="329"/>
      <c r="F594" s="246" t="s">
        <v>1396</v>
      </c>
      <c r="G594" s="246" t="s">
        <v>1397</v>
      </c>
      <c r="H594" s="247">
        <v>403434.92</v>
      </c>
      <c r="I594" s="247">
        <v>57144.44</v>
      </c>
      <c r="J594" s="247">
        <v>0</v>
      </c>
      <c r="K594" s="247">
        <v>0</v>
      </c>
      <c r="L594" s="247">
        <v>0</v>
      </c>
      <c r="M594" s="247">
        <v>57144.44</v>
      </c>
      <c r="N594" s="330">
        <v>79466.91</v>
      </c>
      <c r="O594" s="330"/>
      <c r="P594" s="247">
        <v>390674.58</v>
      </c>
      <c r="Q594" s="247">
        <v>9562.1299999999992</v>
      </c>
      <c r="R594" s="240" t="s">
        <v>27</v>
      </c>
      <c r="V594" s="248">
        <f t="shared" si="40"/>
        <v>0</v>
      </c>
      <c r="W594" s="248">
        <f t="shared" si="37"/>
        <v>0</v>
      </c>
      <c r="X594" s="248">
        <f t="shared" si="38"/>
        <v>0</v>
      </c>
      <c r="Y594" s="248">
        <f t="shared" si="39"/>
        <v>0</v>
      </c>
    </row>
    <row r="595" spans="1:25" ht="15" customHeight="1" x14ac:dyDescent="0.25">
      <c r="A595" s="250"/>
      <c r="B595" s="251"/>
      <c r="C595" s="322" t="s">
        <v>1303</v>
      </c>
      <c r="D595" s="322"/>
      <c r="E595" s="322"/>
      <c r="H595" s="252">
        <v>-148.33000000000001</v>
      </c>
      <c r="I595" s="252">
        <v>0</v>
      </c>
      <c r="J595" s="252">
        <v>0</v>
      </c>
      <c r="K595" s="252">
        <v>0</v>
      </c>
      <c r="L595" s="252">
        <v>0</v>
      </c>
      <c r="M595" s="252">
        <v>0</v>
      </c>
      <c r="N595" s="323">
        <v>0</v>
      </c>
      <c r="O595" s="323"/>
      <c r="P595" s="252">
        <v>0</v>
      </c>
      <c r="Q595" s="252">
        <v>148.33000000000001</v>
      </c>
      <c r="R595" s="240" t="s">
        <v>27</v>
      </c>
      <c r="V595" s="248">
        <f t="shared" si="40"/>
        <v>0</v>
      </c>
      <c r="W595" s="248">
        <f t="shared" si="37"/>
        <v>0</v>
      </c>
      <c r="X595" s="248">
        <f t="shared" si="38"/>
        <v>0</v>
      </c>
      <c r="Y595" s="248">
        <f t="shared" si="39"/>
        <v>0</v>
      </c>
    </row>
    <row r="596" spans="1:25" ht="15" customHeight="1" x14ac:dyDescent="0.25">
      <c r="A596" s="250"/>
      <c r="B596" s="251"/>
      <c r="C596" s="322" t="s">
        <v>1052</v>
      </c>
      <c r="D596" s="322"/>
      <c r="E596" s="322"/>
      <c r="H596" s="252">
        <v>70800.81</v>
      </c>
      <c r="I596" s="252">
        <v>31598.19</v>
      </c>
      <c r="J596" s="252">
        <v>0</v>
      </c>
      <c r="K596" s="252">
        <v>0</v>
      </c>
      <c r="L596" s="252">
        <v>0</v>
      </c>
      <c r="M596" s="252">
        <v>31598.19</v>
      </c>
      <c r="N596" s="323">
        <v>42791.59</v>
      </c>
      <c r="O596" s="323"/>
      <c r="P596" s="252">
        <v>59607.41</v>
      </c>
      <c r="Q596" s="252">
        <v>0</v>
      </c>
      <c r="R596" s="240" t="s">
        <v>27</v>
      </c>
      <c r="V596" s="248">
        <f t="shared" si="40"/>
        <v>59607.41</v>
      </c>
      <c r="W596" s="248">
        <f t="shared" si="37"/>
        <v>0</v>
      </c>
      <c r="X596" s="248">
        <f t="shared" si="38"/>
        <v>0</v>
      </c>
      <c r="Y596" s="248">
        <f t="shared" si="39"/>
        <v>59607.41</v>
      </c>
    </row>
    <row r="597" spans="1:25" ht="15" customHeight="1" x14ac:dyDescent="0.25">
      <c r="A597" s="250"/>
      <c r="B597" s="251"/>
      <c r="C597" s="322" t="s">
        <v>399</v>
      </c>
      <c r="D597" s="322"/>
      <c r="E597" s="322"/>
      <c r="H597" s="252">
        <v>41077.89</v>
      </c>
      <c r="I597" s="252">
        <v>12285.94</v>
      </c>
      <c r="J597" s="252">
        <v>0</v>
      </c>
      <c r="K597" s="252">
        <v>0</v>
      </c>
      <c r="L597" s="252">
        <v>0</v>
      </c>
      <c r="M597" s="252">
        <v>12285.94</v>
      </c>
      <c r="N597" s="323">
        <v>15971.29</v>
      </c>
      <c r="O597" s="323"/>
      <c r="P597" s="252">
        <v>38789.919999999998</v>
      </c>
      <c r="Q597" s="252">
        <v>1397.38</v>
      </c>
      <c r="R597" s="240" t="s">
        <v>27</v>
      </c>
      <c r="V597" s="248">
        <f t="shared" si="40"/>
        <v>0</v>
      </c>
      <c r="W597" s="248">
        <f t="shared" si="37"/>
        <v>0</v>
      </c>
      <c r="X597" s="248">
        <f t="shared" si="38"/>
        <v>0</v>
      </c>
      <c r="Y597" s="248">
        <f t="shared" si="39"/>
        <v>0</v>
      </c>
    </row>
    <row r="598" spans="1:25" ht="15" customHeight="1" x14ac:dyDescent="0.25">
      <c r="A598" s="250"/>
      <c r="B598" s="251"/>
      <c r="C598" s="322" t="s">
        <v>1058</v>
      </c>
      <c r="D598" s="322"/>
      <c r="E598" s="322"/>
      <c r="H598" s="252">
        <v>-275.01</v>
      </c>
      <c r="I598" s="252">
        <v>342.68</v>
      </c>
      <c r="J598" s="252">
        <v>0</v>
      </c>
      <c r="K598" s="252">
        <v>0</v>
      </c>
      <c r="L598" s="252">
        <v>0</v>
      </c>
      <c r="M598" s="252">
        <v>342.68</v>
      </c>
      <c r="N598" s="323">
        <v>463.79</v>
      </c>
      <c r="O598" s="323"/>
      <c r="P598" s="252">
        <v>657.52</v>
      </c>
      <c r="Q598" s="252">
        <v>1053.6400000000001</v>
      </c>
      <c r="R598" s="240" t="s">
        <v>27</v>
      </c>
      <c r="V598" s="248">
        <f t="shared" si="40"/>
        <v>0</v>
      </c>
      <c r="W598" s="248">
        <f t="shared" si="37"/>
        <v>0</v>
      </c>
      <c r="X598" s="248">
        <f t="shared" si="38"/>
        <v>0</v>
      </c>
      <c r="Y598" s="248">
        <f t="shared" si="39"/>
        <v>0</v>
      </c>
    </row>
    <row r="599" spans="1:25" ht="15" customHeight="1" x14ac:dyDescent="0.25">
      <c r="A599" s="250"/>
      <c r="B599" s="251"/>
      <c r="C599" s="322" t="s">
        <v>1054</v>
      </c>
      <c r="D599" s="322"/>
      <c r="E599" s="322"/>
      <c r="H599" s="252">
        <v>12.35</v>
      </c>
      <c r="I599" s="252">
        <v>9.26</v>
      </c>
      <c r="J599" s="252">
        <v>0</v>
      </c>
      <c r="K599" s="252">
        <v>0</v>
      </c>
      <c r="L599" s="252">
        <v>0</v>
      </c>
      <c r="M599" s="252">
        <v>9.26</v>
      </c>
      <c r="N599" s="323">
        <v>15.05</v>
      </c>
      <c r="O599" s="323"/>
      <c r="P599" s="252">
        <v>6.56</v>
      </c>
      <c r="Q599" s="252">
        <v>0</v>
      </c>
      <c r="R599" s="240" t="s">
        <v>27</v>
      </c>
      <c r="V599" s="248">
        <f t="shared" si="40"/>
        <v>0</v>
      </c>
      <c r="W599" s="248">
        <f t="shared" si="37"/>
        <v>0</v>
      </c>
      <c r="X599" s="248">
        <f t="shared" si="38"/>
        <v>0</v>
      </c>
      <c r="Y599" s="248">
        <f t="shared" si="39"/>
        <v>0</v>
      </c>
    </row>
    <row r="600" spans="1:25" ht="15" customHeight="1" x14ac:dyDescent="0.25">
      <c r="A600" s="250"/>
      <c r="B600" s="251"/>
      <c r="C600" s="322" t="s">
        <v>1057</v>
      </c>
      <c r="D600" s="322"/>
      <c r="E600" s="322"/>
      <c r="H600" s="252">
        <v>66.63</v>
      </c>
      <c r="I600" s="252">
        <v>30.37</v>
      </c>
      <c r="J600" s="252">
        <v>0</v>
      </c>
      <c r="K600" s="252">
        <v>0</v>
      </c>
      <c r="L600" s="252">
        <v>0</v>
      </c>
      <c r="M600" s="252">
        <v>30.37</v>
      </c>
      <c r="N600" s="323">
        <v>41.08</v>
      </c>
      <c r="O600" s="323"/>
      <c r="P600" s="252">
        <v>55.92</v>
      </c>
      <c r="Q600" s="252">
        <v>0</v>
      </c>
      <c r="R600" s="240" t="s">
        <v>27</v>
      </c>
      <c r="V600" s="248">
        <f t="shared" si="40"/>
        <v>0</v>
      </c>
      <c r="W600" s="248">
        <f t="shared" si="37"/>
        <v>0</v>
      </c>
      <c r="X600" s="248">
        <f t="shared" si="38"/>
        <v>0</v>
      </c>
      <c r="Y600" s="248">
        <f t="shared" si="39"/>
        <v>0</v>
      </c>
    </row>
    <row r="601" spans="1:25" ht="15" customHeight="1" x14ac:dyDescent="0.25">
      <c r="A601" s="250"/>
      <c r="B601" s="251"/>
      <c r="C601" s="322" t="s">
        <v>392</v>
      </c>
      <c r="D601" s="322"/>
      <c r="E601" s="322"/>
      <c r="H601" s="252">
        <v>47453.53</v>
      </c>
      <c r="I601" s="252">
        <v>12878</v>
      </c>
      <c r="J601" s="252">
        <v>0</v>
      </c>
      <c r="K601" s="252">
        <v>0</v>
      </c>
      <c r="L601" s="252">
        <v>0</v>
      </c>
      <c r="M601" s="252">
        <v>12878</v>
      </c>
      <c r="N601" s="323">
        <v>17953.53</v>
      </c>
      <c r="O601" s="323"/>
      <c r="P601" s="252">
        <v>42378</v>
      </c>
      <c r="Q601" s="252">
        <v>0</v>
      </c>
      <c r="R601" s="240" t="s">
        <v>27</v>
      </c>
      <c r="V601" s="248">
        <f t="shared" si="40"/>
        <v>0</v>
      </c>
      <c r="W601" s="248">
        <f t="shared" si="37"/>
        <v>0</v>
      </c>
      <c r="X601" s="248">
        <f t="shared" si="38"/>
        <v>0</v>
      </c>
      <c r="Y601" s="248">
        <f t="shared" si="39"/>
        <v>0</v>
      </c>
    </row>
    <row r="602" spans="1:25" ht="15" customHeight="1" x14ac:dyDescent="0.25">
      <c r="A602" s="250"/>
      <c r="B602" s="251"/>
      <c r="C602" s="322" t="s">
        <v>1304</v>
      </c>
      <c r="D602" s="322"/>
      <c r="E602" s="322"/>
      <c r="H602" s="252">
        <v>-150.47999999999999</v>
      </c>
      <c r="I602" s="252">
        <v>0</v>
      </c>
      <c r="J602" s="252">
        <v>0</v>
      </c>
      <c r="K602" s="252">
        <v>0</v>
      </c>
      <c r="L602" s="252">
        <v>0</v>
      </c>
      <c r="M602" s="252">
        <v>0</v>
      </c>
      <c r="N602" s="323">
        <v>0</v>
      </c>
      <c r="O602" s="323"/>
      <c r="P602" s="252">
        <v>0</v>
      </c>
      <c r="Q602" s="252">
        <v>150.47999999999999</v>
      </c>
      <c r="R602" s="240" t="s">
        <v>27</v>
      </c>
      <c r="V602" s="248">
        <f t="shared" si="40"/>
        <v>0</v>
      </c>
      <c r="W602" s="248">
        <f t="shared" si="37"/>
        <v>0</v>
      </c>
      <c r="X602" s="248">
        <f t="shared" si="38"/>
        <v>0</v>
      </c>
      <c r="Y602" s="248">
        <f t="shared" si="39"/>
        <v>0</v>
      </c>
    </row>
    <row r="603" spans="1:25" ht="15" customHeight="1" x14ac:dyDescent="0.25">
      <c r="A603" s="250"/>
      <c r="B603" s="251"/>
      <c r="C603" s="322" t="s">
        <v>503</v>
      </c>
      <c r="D603" s="322"/>
      <c r="E603" s="322"/>
      <c r="H603" s="252">
        <v>50113.14</v>
      </c>
      <c r="I603" s="252">
        <v>0</v>
      </c>
      <c r="J603" s="252">
        <v>0</v>
      </c>
      <c r="K603" s="252">
        <v>0</v>
      </c>
      <c r="L603" s="252">
        <v>0</v>
      </c>
      <c r="M603" s="252">
        <v>0</v>
      </c>
      <c r="N603" s="323">
        <v>2230.58</v>
      </c>
      <c r="O603" s="323"/>
      <c r="P603" s="252">
        <v>51309.66</v>
      </c>
      <c r="Q603" s="252">
        <v>3427.1</v>
      </c>
      <c r="R603" s="240" t="s">
        <v>27</v>
      </c>
      <c r="V603" s="248">
        <f t="shared" si="40"/>
        <v>0</v>
      </c>
      <c r="W603" s="248">
        <f t="shared" si="37"/>
        <v>0</v>
      </c>
      <c r="X603" s="248">
        <f t="shared" si="38"/>
        <v>0</v>
      </c>
      <c r="Y603" s="248">
        <f t="shared" si="39"/>
        <v>0</v>
      </c>
    </row>
    <row r="604" spans="1:25" ht="15" customHeight="1" x14ac:dyDescent="0.25">
      <c r="A604" s="253"/>
      <c r="B604" s="254"/>
      <c r="C604" s="324" t="s">
        <v>1284</v>
      </c>
      <c r="D604" s="324"/>
      <c r="E604" s="324"/>
      <c r="F604" s="255"/>
      <c r="G604" s="255"/>
      <c r="H604" s="256">
        <v>194484.39</v>
      </c>
      <c r="I604" s="256">
        <v>0</v>
      </c>
      <c r="J604" s="256">
        <v>0</v>
      </c>
      <c r="K604" s="256">
        <v>0</v>
      </c>
      <c r="L604" s="256">
        <v>0</v>
      </c>
      <c r="M604" s="256">
        <v>0</v>
      </c>
      <c r="N604" s="325">
        <v>0</v>
      </c>
      <c r="O604" s="325"/>
      <c r="P604" s="256">
        <v>197869.59</v>
      </c>
      <c r="Q604" s="256">
        <v>3385.2</v>
      </c>
      <c r="R604" s="240" t="s">
        <v>27</v>
      </c>
      <c r="V604" s="248">
        <f t="shared" si="40"/>
        <v>0</v>
      </c>
      <c r="W604" s="248">
        <f t="shared" si="37"/>
        <v>0</v>
      </c>
      <c r="X604" s="248">
        <f t="shared" si="38"/>
        <v>194484.38999999998</v>
      </c>
      <c r="Y604" s="248">
        <f t="shared" si="39"/>
        <v>194484.38999999998</v>
      </c>
    </row>
    <row r="605" spans="1:25" ht="15" customHeight="1" x14ac:dyDescent="0.25">
      <c r="A605" s="245" t="s">
        <v>1398</v>
      </c>
      <c r="B605" s="246" t="str">
        <f>C605</f>
        <v>г.Одинцово, Верхне-Пролетарская, 3</v>
      </c>
      <c r="C605" s="329" t="s">
        <v>26</v>
      </c>
      <c r="D605" s="329"/>
      <c r="E605" s="329"/>
      <c r="F605" s="246" t="s">
        <v>1399</v>
      </c>
      <c r="G605" s="246" t="s">
        <v>1400</v>
      </c>
      <c r="H605" s="247">
        <v>1323207.3899999999</v>
      </c>
      <c r="I605" s="247">
        <v>836138.06</v>
      </c>
      <c r="J605" s="247">
        <v>-6616.42</v>
      </c>
      <c r="K605" s="247">
        <v>0</v>
      </c>
      <c r="L605" s="247">
        <v>0</v>
      </c>
      <c r="M605" s="247">
        <v>829521.64</v>
      </c>
      <c r="N605" s="330">
        <v>1009642.55</v>
      </c>
      <c r="O605" s="330"/>
      <c r="P605" s="247">
        <v>1209105.01</v>
      </c>
      <c r="Q605" s="247">
        <v>66018.53</v>
      </c>
      <c r="R605" s="240" t="s">
        <v>26</v>
      </c>
      <c r="V605" s="248">
        <f t="shared" si="40"/>
        <v>0</v>
      </c>
      <c r="W605" s="248">
        <f t="shared" si="37"/>
        <v>0</v>
      </c>
      <c r="X605" s="248">
        <f t="shared" si="38"/>
        <v>0</v>
      </c>
      <c r="Y605" s="248">
        <f t="shared" si="39"/>
        <v>0</v>
      </c>
    </row>
    <row r="606" spans="1:25" ht="15" customHeight="1" x14ac:dyDescent="0.25">
      <c r="A606" s="250"/>
      <c r="B606" s="251"/>
      <c r="C606" s="322" t="s">
        <v>1052</v>
      </c>
      <c r="D606" s="322"/>
      <c r="E606" s="322"/>
      <c r="H606" s="252">
        <v>430976.94</v>
      </c>
      <c r="I606" s="252">
        <v>279812.28999999998</v>
      </c>
      <c r="J606" s="252">
        <v>0</v>
      </c>
      <c r="K606" s="252">
        <v>0</v>
      </c>
      <c r="L606" s="252">
        <v>0</v>
      </c>
      <c r="M606" s="252">
        <v>279812.28999999998</v>
      </c>
      <c r="N606" s="323">
        <v>348745.04</v>
      </c>
      <c r="O606" s="323"/>
      <c r="P606" s="252">
        <v>362145.18</v>
      </c>
      <c r="Q606" s="252">
        <v>100.99</v>
      </c>
      <c r="R606" s="240" t="s">
        <v>26</v>
      </c>
      <c r="V606" s="248">
        <f t="shared" si="40"/>
        <v>362044.19</v>
      </c>
      <c r="W606" s="248">
        <f t="shared" si="37"/>
        <v>0</v>
      </c>
      <c r="X606" s="248">
        <f t="shared" si="38"/>
        <v>0</v>
      </c>
      <c r="Y606" s="248">
        <f t="shared" si="39"/>
        <v>362044.19</v>
      </c>
    </row>
    <row r="607" spans="1:25" ht="15" customHeight="1" x14ac:dyDescent="0.25">
      <c r="A607" s="250"/>
      <c r="B607" s="251"/>
      <c r="C607" s="322" t="s">
        <v>503</v>
      </c>
      <c r="D607" s="322"/>
      <c r="E607" s="322"/>
      <c r="H607" s="252">
        <v>496189.74</v>
      </c>
      <c r="I607" s="252">
        <v>335407.26</v>
      </c>
      <c r="J607" s="252">
        <v>0</v>
      </c>
      <c r="K607" s="252">
        <v>0</v>
      </c>
      <c r="L607" s="252">
        <v>0</v>
      </c>
      <c r="M607" s="252">
        <v>335407.26</v>
      </c>
      <c r="N607" s="323">
        <v>412320.89</v>
      </c>
      <c r="O607" s="323"/>
      <c r="P607" s="252">
        <v>419397.14</v>
      </c>
      <c r="Q607" s="252">
        <v>121.03</v>
      </c>
      <c r="R607" s="240" t="s">
        <v>26</v>
      </c>
      <c r="V607" s="248">
        <f t="shared" si="40"/>
        <v>0</v>
      </c>
      <c r="W607" s="248">
        <f t="shared" si="37"/>
        <v>0</v>
      </c>
      <c r="X607" s="248">
        <f t="shared" si="38"/>
        <v>0</v>
      </c>
      <c r="Y607" s="248">
        <f t="shared" si="39"/>
        <v>0</v>
      </c>
    </row>
    <row r="608" spans="1:25" ht="15" customHeight="1" x14ac:dyDescent="0.25">
      <c r="A608" s="250"/>
      <c r="B608" s="251"/>
      <c r="C608" s="322" t="s">
        <v>1284</v>
      </c>
      <c r="D608" s="322"/>
      <c r="E608" s="322"/>
      <c r="H608" s="252">
        <v>17947.62</v>
      </c>
      <c r="I608" s="252">
        <v>0</v>
      </c>
      <c r="J608" s="252">
        <v>0</v>
      </c>
      <c r="K608" s="252">
        <v>0</v>
      </c>
      <c r="L608" s="252">
        <v>0</v>
      </c>
      <c r="M608" s="252">
        <v>0</v>
      </c>
      <c r="N608" s="323">
        <v>135.6</v>
      </c>
      <c r="O608" s="323"/>
      <c r="P608" s="252">
        <v>51499.56</v>
      </c>
      <c r="Q608" s="252">
        <v>33687.54</v>
      </c>
      <c r="R608" s="240" t="s">
        <v>26</v>
      </c>
      <c r="V608" s="248">
        <f t="shared" si="40"/>
        <v>0</v>
      </c>
      <c r="W608" s="248">
        <f t="shared" si="37"/>
        <v>0</v>
      </c>
      <c r="X608" s="248">
        <f t="shared" si="38"/>
        <v>17812.019999999997</v>
      </c>
      <c r="Y608" s="248">
        <f t="shared" si="39"/>
        <v>17812.019999999997</v>
      </c>
    </row>
    <row r="609" spans="1:25" ht="15" customHeight="1" x14ac:dyDescent="0.25">
      <c r="A609" s="250"/>
      <c r="B609" s="251"/>
      <c r="C609" s="322" t="s">
        <v>1058</v>
      </c>
      <c r="D609" s="322"/>
      <c r="E609" s="322"/>
      <c r="H609" s="252">
        <v>32754.34</v>
      </c>
      <c r="I609" s="252">
        <v>21779.21</v>
      </c>
      <c r="J609" s="252">
        <v>0</v>
      </c>
      <c r="K609" s="252">
        <v>0</v>
      </c>
      <c r="L609" s="252">
        <v>0</v>
      </c>
      <c r="M609" s="252">
        <v>21779.21</v>
      </c>
      <c r="N609" s="323">
        <v>27087.33</v>
      </c>
      <c r="O609" s="323"/>
      <c r="P609" s="252">
        <v>27454.09</v>
      </c>
      <c r="Q609" s="252">
        <v>7.87</v>
      </c>
      <c r="R609" s="240" t="s">
        <v>26</v>
      </c>
      <c r="V609" s="248">
        <f t="shared" si="40"/>
        <v>0</v>
      </c>
      <c r="W609" s="248">
        <f t="shared" si="37"/>
        <v>0</v>
      </c>
      <c r="X609" s="248">
        <f t="shared" si="38"/>
        <v>0</v>
      </c>
      <c r="Y609" s="248">
        <f t="shared" si="39"/>
        <v>0</v>
      </c>
    </row>
    <row r="610" spans="1:25" ht="15" customHeight="1" x14ac:dyDescent="0.25">
      <c r="A610" s="250"/>
      <c r="B610" s="251"/>
      <c r="C610" s="322" t="s">
        <v>1054</v>
      </c>
      <c r="D610" s="322"/>
      <c r="E610" s="322"/>
      <c r="H610" s="252">
        <v>337.93</v>
      </c>
      <c r="I610" s="252">
        <v>249.48</v>
      </c>
      <c r="J610" s="252">
        <v>0</v>
      </c>
      <c r="K610" s="252">
        <v>0</v>
      </c>
      <c r="L610" s="252">
        <v>0</v>
      </c>
      <c r="M610" s="252">
        <v>249.48</v>
      </c>
      <c r="N610" s="323">
        <v>345.69</v>
      </c>
      <c r="O610" s="323"/>
      <c r="P610" s="252">
        <v>241.86</v>
      </c>
      <c r="Q610" s="252">
        <v>0.14000000000000001</v>
      </c>
      <c r="R610" s="240" t="s">
        <v>26</v>
      </c>
      <c r="V610" s="248">
        <f t="shared" si="40"/>
        <v>0</v>
      </c>
      <c r="W610" s="248">
        <f t="shared" si="37"/>
        <v>0</v>
      </c>
      <c r="X610" s="248">
        <f t="shared" si="38"/>
        <v>0</v>
      </c>
      <c r="Y610" s="248">
        <f t="shared" si="39"/>
        <v>0</v>
      </c>
    </row>
    <row r="611" spans="1:25" ht="15" customHeight="1" x14ac:dyDescent="0.25">
      <c r="A611" s="250"/>
      <c r="B611" s="251"/>
      <c r="C611" s="322" t="s">
        <v>399</v>
      </c>
      <c r="D611" s="322"/>
      <c r="E611" s="322"/>
      <c r="H611" s="252">
        <v>63824.33</v>
      </c>
      <c r="I611" s="252">
        <v>33156.31</v>
      </c>
      <c r="J611" s="252">
        <v>-1662.69</v>
      </c>
      <c r="K611" s="252">
        <v>0</v>
      </c>
      <c r="L611" s="252">
        <v>0</v>
      </c>
      <c r="M611" s="252">
        <v>31493.62</v>
      </c>
      <c r="N611" s="323">
        <v>38975.769999999997</v>
      </c>
      <c r="O611" s="323"/>
      <c r="P611" s="252">
        <v>63273.01</v>
      </c>
      <c r="Q611" s="252">
        <v>6930.83</v>
      </c>
      <c r="R611" s="240" t="s">
        <v>26</v>
      </c>
      <c r="V611" s="248">
        <f t="shared" si="40"/>
        <v>0</v>
      </c>
      <c r="W611" s="248">
        <f t="shared" si="37"/>
        <v>0</v>
      </c>
      <c r="X611" s="248">
        <f t="shared" si="38"/>
        <v>0</v>
      </c>
      <c r="Y611" s="248">
        <f t="shared" si="39"/>
        <v>0</v>
      </c>
    </row>
    <row r="612" spans="1:25" ht="15" customHeight="1" x14ac:dyDescent="0.25">
      <c r="A612" s="250"/>
      <c r="B612" s="251"/>
      <c r="C612" s="322" t="s">
        <v>1055</v>
      </c>
      <c r="D612" s="322"/>
      <c r="E612" s="322"/>
      <c r="H612" s="252">
        <v>337.91</v>
      </c>
      <c r="I612" s="252">
        <v>249.48</v>
      </c>
      <c r="J612" s="252">
        <v>0</v>
      </c>
      <c r="K612" s="252">
        <v>0</v>
      </c>
      <c r="L612" s="252">
        <v>0</v>
      </c>
      <c r="M612" s="252">
        <v>249.48</v>
      </c>
      <c r="N612" s="323">
        <v>345.69</v>
      </c>
      <c r="O612" s="323"/>
      <c r="P612" s="252">
        <v>241.84</v>
      </c>
      <c r="Q612" s="252">
        <v>0.14000000000000001</v>
      </c>
      <c r="R612" s="240" t="s">
        <v>26</v>
      </c>
      <c r="V612" s="248">
        <f t="shared" si="40"/>
        <v>0</v>
      </c>
      <c r="W612" s="248">
        <f t="shared" si="37"/>
        <v>0</v>
      </c>
      <c r="X612" s="248">
        <f t="shared" si="38"/>
        <v>0</v>
      </c>
      <c r="Y612" s="248">
        <f t="shared" si="39"/>
        <v>0</v>
      </c>
    </row>
    <row r="613" spans="1:25" ht="15" customHeight="1" x14ac:dyDescent="0.25">
      <c r="A613" s="250"/>
      <c r="B613" s="251"/>
      <c r="C613" s="322" t="s">
        <v>1057</v>
      </c>
      <c r="D613" s="322"/>
      <c r="E613" s="322"/>
      <c r="H613" s="252">
        <v>709.06</v>
      </c>
      <c r="I613" s="252">
        <v>523.03</v>
      </c>
      <c r="J613" s="252">
        <v>0</v>
      </c>
      <c r="K613" s="252">
        <v>0</v>
      </c>
      <c r="L613" s="252">
        <v>0</v>
      </c>
      <c r="M613" s="252">
        <v>523.03</v>
      </c>
      <c r="N613" s="323">
        <v>724.77</v>
      </c>
      <c r="O613" s="323"/>
      <c r="P613" s="252">
        <v>507.61</v>
      </c>
      <c r="Q613" s="252">
        <v>0.28999999999999998</v>
      </c>
      <c r="R613" s="240" t="s">
        <v>26</v>
      </c>
      <c r="V613" s="248">
        <f t="shared" si="40"/>
        <v>0</v>
      </c>
      <c r="W613" s="248">
        <f t="shared" si="37"/>
        <v>0</v>
      </c>
      <c r="X613" s="248">
        <f t="shared" si="38"/>
        <v>0</v>
      </c>
      <c r="Y613" s="248">
        <f t="shared" si="39"/>
        <v>0</v>
      </c>
    </row>
    <row r="614" spans="1:25" ht="15" customHeight="1" x14ac:dyDescent="0.25">
      <c r="A614" s="250"/>
      <c r="B614" s="251"/>
      <c r="C614" s="322" t="s">
        <v>392</v>
      </c>
      <c r="D614" s="322"/>
      <c r="E614" s="322"/>
      <c r="H614" s="252">
        <v>101286.11</v>
      </c>
      <c r="I614" s="252">
        <v>57826.58</v>
      </c>
      <c r="J614" s="252">
        <v>-2315.2600000000002</v>
      </c>
      <c r="K614" s="252">
        <v>0</v>
      </c>
      <c r="L614" s="252">
        <v>0</v>
      </c>
      <c r="M614" s="252">
        <v>55511.32</v>
      </c>
      <c r="N614" s="323">
        <v>65861.72</v>
      </c>
      <c r="O614" s="323"/>
      <c r="P614" s="252">
        <v>105719.75</v>
      </c>
      <c r="Q614" s="252">
        <v>14784.04</v>
      </c>
      <c r="R614" s="240" t="s">
        <v>26</v>
      </c>
      <c r="V614" s="248">
        <f t="shared" si="40"/>
        <v>0</v>
      </c>
      <c r="W614" s="248">
        <f t="shared" si="37"/>
        <v>0</v>
      </c>
      <c r="X614" s="248">
        <f t="shared" si="38"/>
        <v>0</v>
      </c>
      <c r="Y614" s="248">
        <f t="shared" si="39"/>
        <v>0</v>
      </c>
    </row>
    <row r="615" spans="1:25" ht="15" customHeight="1" x14ac:dyDescent="0.25">
      <c r="A615" s="250"/>
      <c r="B615" s="251"/>
      <c r="C615" s="322" t="s">
        <v>1056</v>
      </c>
      <c r="D615" s="322"/>
      <c r="E615" s="322"/>
      <c r="H615" s="252">
        <v>1069.3</v>
      </c>
      <c r="I615" s="252">
        <v>791.11</v>
      </c>
      <c r="J615" s="252">
        <v>0</v>
      </c>
      <c r="K615" s="252">
        <v>0</v>
      </c>
      <c r="L615" s="252">
        <v>0</v>
      </c>
      <c r="M615" s="252">
        <v>791.11</v>
      </c>
      <c r="N615" s="323">
        <v>1095.8499999999999</v>
      </c>
      <c r="O615" s="323"/>
      <c r="P615" s="252">
        <v>764.99</v>
      </c>
      <c r="Q615" s="252">
        <v>0.43</v>
      </c>
      <c r="R615" s="240" t="s">
        <v>26</v>
      </c>
      <c r="V615" s="248">
        <f t="shared" si="40"/>
        <v>0</v>
      </c>
      <c r="W615" s="248">
        <f t="shared" si="37"/>
        <v>0</v>
      </c>
      <c r="X615" s="248">
        <f t="shared" si="38"/>
        <v>0</v>
      </c>
      <c r="Y615" s="248">
        <f t="shared" si="39"/>
        <v>0</v>
      </c>
    </row>
    <row r="616" spans="1:25" ht="15" customHeight="1" x14ac:dyDescent="0.25">
      <c r="A616" s="250"/>
      <c r="B616" s="251"/>
      <c r="C616" s="322" t="s">
        <v>1288</v>
      </c>
      <c r="D616" s="322"/>
      <c r="E616" s="322"/>
      <c r="H616" s="252">
        <v>146994.34</v>
      </c>
      <c r="I616" s="252">
        <v>84331.65</v>
      </c>
      <c r="J616" s="252">
        <v>-2092.34</v>
      </c>
      <c r="K616" s="252">
        <v>0</v>
      </c>
      <c r="L616" s="252">
        <v>0</v>
      </c>
      <c r="M616" s="252">
        <v>82239.31</v>
      </c>
      <c r="N616" s="323">
        <v>89990.12</v>
      </c>
      <c r="O616" s="323"/>
      <c r="P616" s="252">
        <v>140486.82</v>
      </c>
      <c r="Q616" s="252">
        <v>1243.29</v>
      </c>
      <c r="R616" s="240" t="s">
        <v>26</v>
      </c>
      <c r="V616" s="248">
        <f t="shared" si="40"/>
        <v>0</v>
      </c>
      <c r="W616" s="248">
        <f t="shared" si="37"/>
        <v>0</v>
      </c>
      <c r="X616" s="248">
        <f t="shared" si="38"/>
        <v>0</v>
      </c>
      <c r="Y616" s="248">
        <f t="shared" si="39"/>
        <v>0</v>
      </c>
    </row>
    <row r="617" spans="1:25" ht="15" customHeight="1" x14ac:dyDescent="0.25">
      <c r="A617" s="253"/>
      <c r="B617" s="254"/>
      <c r="C617" s="324" t="s">
        <v>1286</v>
      </c>
      <c r="D617" s="324"/>
      <c r="E617" s="324"/>
      <c r="F617" s="255"/>
      <c r="G617" s="255"/>
      <c r="H617" s="256">
        <v>30779.77</v>
      </c>
      <c r="I617" s="256">
        <v>22011.66</v>
      </c>
      <c r="J617" s="256">
        <v>-546.13</v>
      </c>
      <c r="K617" s="256">
        <v>0</v>
      </c>
      <c r="L617" s="256">
        <v>0</v>
      </c>
      <c r="M617" s="256">
        <v>21465.53</v>
      </c>
      <c r="N617" s="325">
        <v>24014.080000000002</v>
      </c>
      <c r="O617" s="325"/>
      <c r="P617" s="256">
        <v>37373.160000000003</v>
      </c>
      <c r="Q617" s="256">
        <v>9141.94</v>
      </c>
      <c r="R617" s="240" t="s">
        <v>26</v>
      </c>
      <c r="V617" s="248">
        <f t="shared" si="40"/>
        <v>0</v>
      </c>
      <c r="W617" s="248">
        <f t="shared" si="37"/>
        <v>0</v>
      </c>
      <c r="X617" s="248">
        <f t="shared" si="38"/>
        <v>0</v>
      </c>
      <c r="Y617" s="248">
        <f t="shared" si="39"/>
        <v>0</v>
      </c>
    </row>
    <row r="618" spans="1:25" ht="15" customHeight="1" x14ac:dyDescent="0.25">
      <c r="A618" s="245" t="s">
        <v>1401</v>
      </c>
      <c r="B618" s="246" t="str">
        <f>C618</f>
        <v>г.Одинцово, Верхне-Пролетарская, 31</v>
      </c>
      <c r="C618" s="329" t="s">
        <v>28</v>
      </c>
      <c r="D618" s="329"/>
      <c r="E618" s="329"/>
      <c r="F618" s="246" t="s">
        <v>1402</v>
      </c>
      <c r="G618" s="246" t="s">
        <v>1403</v>
      </c>
      <c r="H618" s="247">
        <v>852768.88</v>
      </c>
      <c r="I618" s="247">
        <v>91375.88</v>
      </c>
      <c r="J618" s="247">
        <v>0</v>
      </c>
      <c r="K618" s="247">
        <v>0</v>
      </c>
      <c r="L618" s="247">
        <v>0</v>
      </c>
      <c r="M618" s="247">
        <v>91375.88</v>
      </c>
      <c r="N618" s="330">
        <v>118439.93</v>
      </c>
      <c r="O618" s="330"/>
      <c r="P618" s="247">
        <v>895660.18</v>
      </c>
      <c r="Q618" s="247">
        <v>69955.350000000006</v>
      </c>
      <c r="R618" s="240" t="s">
        <v>28</v>
      </c>
      <c r="V618" s="248">
        <f t="shared" si="40"/>
        <v>0</v>
      </c>
      <c r="W618" s="248">
        <f t="shared" si="37"/>
        <v>0</v>
      </c>
      <c r="X618" s="248">
        <f t="shared" si="38"/>
        <v>0</v>
      </c>
      <c r="Y618" s="248">
        <f t="shared" si="39"/>
        <v>0</v>
      </c>
    </row>
    <row r="619" spans="1:25" ht="15" customHeight="1" x14ac:dyDescent="0.25">
      <c r="A619" s="250"/>
      <c r="B619" s="251"/>
      <c r="C619" s="322" t="s">
        <v>1052</v>
      </c>
      <c r="D619" s="322"/>
      <c r="E619" s="322"/>
      <c r="H619" s="252">
        <v>119636</v>
      </c>
      <c r="I619" s="252">
        <v>51903.27</v>
      </c>
      <c r="J619" s="252">
        <v>0</v>
      </c>
      <c r="K619" s="252">
        <v>0</v>
      </c>
      <c r="L619" s="252">
        <v>0</v>
      </c>
      <c r="M619" s="252">
        <v>51903.27</v>
      </c>
      <c r="N619" s="323">
        <v>64636.98</v>
      </c>
      <c r="O619" s="323"/>
      <c r="P619" s="252">
        <v>108365.13</v>
      </c>
      <c r="Q619" s="252">
        <v>1462.84</v>
      </c>
      <c r="R619" s="240" t="s">
        <v>28</v>
      </c>
      <c r="V619" s="248">
        <f t="shared" si="40"/>
        <v>106902.29000000001</v>
      </c>
      <c r="W619" s="248">
        <f t="shared" si="37"/>
        <v>0</v>
      </c>
      <c r="X619" s="248">
        <f t="shared" si="38"/>
        <v>0</v>
      </c>
      <c r="Y619" s="248">
        <f t="shared" si="39"/>
        <v>106902.29000000001</v>
      </c>
    </row>
    <row r="620" spans="1:25" ht="15" customHeight="1" x14ac:dyDescent="0.25">
      <c r="A620" s="250"/>
      <c r="B620" s="251"/>
      <c r="C620" s="322" t="s">
        <v>1058</v>
      </c>
      <c r="D620" s="322"/>
      <c r="E620" s="322"/>
      <c r="H620" s="252">
        <v>-486.25</v>
      </c>
      <c r="I620" s="252">
        <v>759.24</v>
      </c>
      <c r="J620" s="252">
        <v>0</v>
      </c>
      <c r="K620" s="252">
        <v>0</v>
      </c>
      <c r="L620" s="252">
        <v>0</v>
      </c>
      <c r="M620" s="252">
        <v>759.24</v>
      </c>
      <c r="N620" s="323">
        <v>949.03</v>
      </c>
      <c r="O620" s="323"/>
      <c r="P620" s="252">
        <v>1545.03</v>
      </c>
      <c r="Q620" s="252">
        <v>2221.0700000000002</v>
      </c>
      <c r="R620" s="240" t="s">
        <v>28</v>
      </c>
      <c r="V620" s="248">
        <f t="shared" si="40"/>
        <v>0</v>
      </c>
      <c r="W620" s="248">
        <f t="shared" si="37"/>
        <v>0</v>
      </c>
      <c r="X620" s="248">
        <f t="shared" si="38"/>
        <v>0</v>
      </c>
      <c r="Y620" s="248">
        <f t="shared" si="39"/>
        <v>0</v>
      </c>
    </row>
    <row r="621" spans="1:25" ht="15" customHeight="1" x14ac:dyDescent="0.25">
      <c r="A621" s="250"/>
      <c r="B621" s="251"/>
      <c r="C621" s="322" t="s">
        <v>1303</v>
      </c>
      <c r="D621" s="322"/>
      <c r="E621" s="322"/>
      <c r="H621" s="252">
        <v>-50154.22</v>
      </c>
      <c r="I621" s="252">
        <v>0</v>
      </c>
      <c r="J621" s="252">
        <v>0</v>
      </c>
      <c r="K621" s="252">
        <v>0</v>
      </c>
      <c r="L621" s="252">
        <v>0</v>
      </c>
      <c r="M621" s="252">
        <v>0</v>
      </c>
      <c r="N621" s="323">
        <v>0</v>
      </c>
      <c r="O621" s="323"/>
      <c r="P621" s="252">
        <v>0</v>
      </c>
      <c r="Q621" s="252">
        <v>50154.22</v>
      </c>
      <c r="R621" s="240" t="s">
        <v>28</v>
      </c>
      <c r="V621" s="248">
        <f t="shared" si="40"/>
        <v>0</v>
      </c>
      <c r="W621" s="248">
        <f t="shared" si="37"/>
        <v>0</v>
      </c>
      <c r="X621" s="248">
        <f t="shared" si="38"/>
        <v>0</v>
      </c>
      <c r="Y621" s="248">
        <f t="shared" si="39"/>
        <v>0</v>
      </c>
    </row>
    <row r="622" spans="1:25" ht="15" customHeight="1" x14ac:dyDescent="0.25">
      <c r="A622" s="250"/>
      <c r="B622" s="251"/>
      <c r="C622" s="322" t="s">
        <v>1054</v>
      </c>
      <c r="D622" s="322"/>
      <c r="E622" s="322"/>
      <c r="H622" s="252">
        <v>34.869999999999997</v>
      </c>
      <c r="I622" s="252">
        <v>19.22</v>
      </c>
      <c r="J622" s="252">
        <v>0</v>
      </c>
      <c r="K622" s="252">
        <v>0</v>
      </c>
      <c r="L622" s="252">
        <v>0</v>
      </c>
      <c r="M622" s="252">
        <v>19.22</v>
      </c>
      <c r="N622" s="323">
        <v>23.26</v>
      </c>
      <c r="O622" s="323"/>
      <c r="P622" s="252">
        <v>30.83</v>
      </c>
      <c r="Q622" s="252">
        <v>0</v>
      </c>
      <c r="R622" s="240" t="s">
        <v>28</v>
      </c>
      <c r="V622" s="248">
        <f t="shared" si="40"/>
        <v>0</v>
      </c>
      <c r="W622" s="248">
        <f t="shared" si="37"/>
        <v>0</v>
      </c>
      <c r="X622" s="248">
        <f t="shared" si="38"/>
        <v>0</v>
      </c>
      <c r="Y622" s="248">
        <f t="shared" si="39"/>
        <v>0</v>
      </c>
    </row>
    <row r="623" spans="1:25" ht="15" customHeight="1" x14ac:dyDescent="0.25">
      <c r="A623" s="250"/>
      <c r="B623" s="251"/>
      <c r="C623" s="322" t="s">
        <v>399</v>
      </c>
      <c r="D623" s="322"/>
      <c r="E623" s="322"/>
      <c r="H623" s="252">
        <v>43898.400000000001</v>
      </c>
      <c r="I623" s="252">
        <v>18859.07</v>
      </c>
      <c r="J623" s="252">
        <v>0</v>
      </c>
      <c r="K623" s="252">
        <v>0</v>
      </c>
      <c r="L623" s="252">
        <v>0</v>
      </c>
      <c r="M623" s="252">
        <v>18859.07</v>
      </c>
      <c r="N623" s="323">
        <v>24270</v>
      </c>
      <c r="O623" s="323"/>
      <c r="P623" s="252">
        <v>38864.07</v>
      </c>
      <c r="Q623" s="252">
        <v>376.6</v>
      </c>
      <c r="R623" s="240" t="s">
        <v>28</v>
      </c>
      <c r="V623" s="248">
        <f t="shared" si="40"/>
        <v>0</v>
      </c>
      <c r="W623" s="248">
        <f t="shared" si="37"/>
        <v>0</v>
      </c>
      <c r="X623" s="248">
        <f t="shared" si="38"/>
        <v>0</v>
      </c>
      <c r="Y623" s="248">
        <f t="shared" si="39"/>
        <v>0</v>
      </c>
    </row>
    <row r="624" spans="1:25" ht="15" customHeight="1" x14ac:dyDescent="0.25">
      <c r="A624" s="250"/>
      <c r="B624" s="251"/>
      <c r="C624" s="322" t="s">
        <v>392</v>
      </c>
      <c r="D624" s="322"/>
      <c r="E624" s="322"/>
      <c r="H624" s="252">
        <v>48388.78</v>
      </c>
      <c r="I624" s="252">
        <v>19767.830000000002</v>
      </c>
      <c r="J624" s="252">
        <v>0</v>
      </c>
      <c r="K624" s="252">
        <v>0</v>
      </c>
      <c r="L624" s="252">
        <v>0</v>
      </c>
      <c r="M624" s="252">
        <v>19767.830000000002</v>
      </c>
      <c r="N624" s="323">
        <v>26864.959999999999</v>
      </c>
      <c r="O624" s="323"/>
      <c r="P624" s="252">
        <v>41649.379999999997</v>
      </c>
      <c r="Q624" s="252">
        <v>357.73</v>
      </c>
      <c r="R624" s="240" t="s">
        <v>28</v>
      </c>
      <c r="V624" s="248">
        <f t="shared" si="40"/>
        <v>0</v>
      </c>
      <c r="W624" s="248">
        <f t="shared" si="37"/>
        <v>0</v>
      </c>
      <c r="X624" s="248">
        <f t="shared" si="38"/>
        <v>0</v>
      </c>
      <c r="Y624" s="248">
        <f t="shared" si="39"/>
        <v>0</v>
      </c>
    </row>
    <row r="625" spans="1:25" ht="15" customHeight="1" x14ac:dyDescent="0.25">
      <c r="A625" s="250"/>
      <c r="B625" s="251"/>
      <c r="C625" s="322" t="s">
        <v>503</v>
      </c>
      <c r="D625" s="322"/>
      <c r="E625" s="322"/>
      <c r="H625" s="252">
        <v>97479.66</v>
      </c>
      <c r="I625" s="252">
        <v>0</v>
      </c>
      <c r="J625" s="252">
        <v>0</v>
      </c>
      <c r="K625" s="252">
        <v>0</v>
      </c>
      <c r="L625" s="252">
        <v>0</v>
      </c>
      <c r="M625" s="252">
        <v>0</v>
      </c>
      <c r="N625" s="323">
        <v>669.43</v>
      </c>
      <c r="O625" s="323"/>
      <c r="P625" s="252">
        <v>103022.98</v>
      </c>
      <c r="Q625" s="252">
        <v>6212.75</v>
      </c>
      <c r="R625" s="240" t="s">
        <v>28</v>
      </c>
      <c r="V625" s="248">
        <f t="shared" si="40"/>
        <v>0</v>
      </c>
      <c r="W625" s="248">
        <f t="shared" si="37"/>
        <v>0</v>
      </c>
      <c r="X625" s="248">
        <f t="shared" si="38"/>
        <v>0</v>
      </c>
      <c r="Y625" s="248">
        <f t="shared" si="39"/>
        <v>0</v>
      </c>
    </row>
    <row r="626" spans="1:25" ht="15" customHeight="1" x14ac:dyDescent="0.25">
      <c r="A626" s="250"/>
      <c r="B626" s="251"/>
      <c r="C626" s="322" t="s">
        <v>1057</v>
      </c>
      <c r="D626" s="322"/>
      <c r="E626" s="322"/>
      <c r="H626" s="252">
        <v>151.81</v>
      </c>
      <c r="I626" s="252">
        <v>67.25</v>
      </c>
      <c r="J626" s="252">
        <v>0</v>
      </c>
      <c r="K626" s="252">
        <v>0</v>
      </c>
      <c r="L626" s="252">
        <v>0</v>
      </c>
      <c r="M626" s="252">
        <v>67.25</v>
      </c>
      <c r="N626" s="323">
        <v>83.71</v>
      </c>
      <c r="O626" s="323"/>
      <c r="P626" s="252">
        <v>137.16</v>
      </c>
      <c r="Q626" s="252">
        <v>1.81</v>
      </c>
      <c r="R626" s="240" t="s">
        <v>28</v>
      </c>
      <c r="V626" s="248">
        <f t="shared" si="40"/>
        <v>0</v>
      </c>
      <c r="W626" s="248">
        <f t="shared" si="37"/>
        <v>0</v>
      </c>
      <c r="X626" s="248">
        <f t="shared" si="38"/>
        <v>0</v>
      </c>
      <c r="Y626" s="248">
        <f t="shared" si="39"/>
        <v>0</v>
      </c>
    </row>
    <row r="627" spans="1:25" ht="15" customHeight="1" x14ac:dyDescent="0.25">
      <c r="A627" s="250"/>
      <c r="B627" s="251"/>
      <c r="C627" s="322" t="s">
        <v>1284</v>
      </c>
      <c r="D627" s="322"/>
      <c r="E627" s="322"/>
      <c r="H627" s="252">
        <v>593918.57999999996</v>
      </c>
      <c r="I627" s="252">
        <v>0</v>
      </c>
      <c r="J627" s="252">
        <v>0</v>
      </c>
      <c r="K627" s="252">
        <v>0</v>
      </c>
      <c r="L627" s="252">
        <v>0</v>
      </c>
      <c r="M627" s="252">
        <v>0</v>
      </c>
      <c r="N627" s="323">
        <v>942.56</v>
      </c>
      <c r="O627" s="323"/>
      <c r="P627" s="252">
        <v>602045.6</v>
      </c>
      <c r="Q627" s="252">
        <v>9069.58</v>
      </c>
      <c r="R627" s="240" t="s">
        <v>28</v>
      </c>
      <c r="V627" s="248">
        <f t="shared" si="40"/>
        <v>0</v>
      </c>
      <c r="W627" s="248">
        <f t="shared" si="37"/>
        <v>0</v>
      </c>
      <c r="X627" s="248">
        <f t="shared" si="38"/>
        <v>592976.02</v>
      </c>
      <c r="Y627" s="248">
        <f t="shared" si="39"/>
        <v>592976.02</v>
      </c>
    </row>
    <row r="628" spans="1:25" ht="15" customHeight="1" x14ac:dyDescent="0.25">
      <c r="A628" s="253"/>
      <c r="B628" s="254"/>
      <c r="C628" s="324" t="s">
        <v>1304</v>
      </c>
      <c r="D628" s="324"/>
      <c r="E628" s="324"/>
      <c r="F628" s="255"/>
      <c r="G628" s="255"/>
      <c r="H628" s="256">
        <v>-98.75</v>
      </c>
      <c r="I628" s="256">
        <v>0</v>
      </c>
      <c r="J628" s="256">
        <v>0</v>
      </c>
      <c r="K628" s="256">
        <v>0</v>
      </c>
      <c r="L628" s="256">
        <v>0</v>
      </c>
      <c r="M628" s="256">
        <v>0</v>
      </c>
      <c r="N628" s="325">
        <v>0</v>
      </c>
      <c r="O628" s="325"/>
      <c r="P628" s="256">
        <v>0</v>
      </c>
      <c r="Q628" s="256">
        <v>98.75</v>
      </c>
      <c r="R628" s="240" t="s">
        <v>28</v>
      </c>
      <c r="V628" s="248">
        <f t="shared" si="40"/>
        <v>0</v>
      </c>
      <c r="W628" s="248">
        <f t="shared" si="37"/>
        <v>0</v>
      </c>
      <c r="X628" s="248">
        <f t="shared" si="38"/>
        <v>0</v>
      </c>
      <c r="Y628" s="248">
        <f t="shared" si="39"/>
        <v>0</v>
      </c>
    </row>
    <row r="629" spans="1:25" ht="15" customHeight="1" x14ac:dyDescent="0.25">
      <c r="A629" s="245" t="s">
        <v>1355</v>
      </c>
      <c r="B629" s="246" t="str">
        <f>C629</f>
        <v>г.Одинцово, Верхне-Пролетарская, 33</v>
      </c>
      <c r="C629" s="329" t="s">
        <v>29</v>
      </c>
      <c r="D629" s="329"/>
      <c r="E629" s="329"/>
      <c r="F629" s="246" t="s">
        <v>1395</v>
      </c>
      <c r="G629" s="246" t="s">
        <v>1404</v>
      </c>
      <c r="H629" s="247">
        <v>157882.9</v>
      </c>
      <c r="I629" s="247">
        <v>26858.63</v>
      </c>
      <c r="J629" s="247">
        <v>0</v>
      </c>
      <c r="K629" s="247">
        <v>0</v>
      </c>
      <c r="L629" s="247">
        <v>0</v>
      </c>
      <c r="M629" s="247">
        <v>26858.63</v>
      </c>
      <c r="N629" s="330">
        <v>31350.63</v>
      </c>
      <c r="O629" s="330"/>
      <c r="P629" s="247">
        <v>153653.56</v>
      </c>
      <c r="Q629" s="247">
        <v>262.66000000000003</v>
      </c>
      <c r="R629" s="240" t="s">
        <v>29</v>
      </c>
      <c r="V629" s="248">
        <f t="shared" si="40"/>
        <v>0</v>
      </c>
      <c r="W629" s="248">
        <f t="shared" si="37"/>
        <v>0</v>
      </c>
      <c r="X629" s="248">
        <f t="shared" si="38"/>
        <v>0</v>
      </c>
      <c r="Y629" s="248">
        <f t="shared" si="39"/>
        <v>0</v>
      </c>
    </row>
    <row r="630" spans="1:25" ht="15" customHeight="1" x14ac:dyDescent="0.25">
      <c r="A630" s="250"/>
      <c r="B630" s="251"/>
      <c r="C630" s="322" t="s">
        <v>1052</v>
      </c>
      <c r="D630" s="322"/>
      <c r="E630" s="322"/>
      <c r="H630" s="252">
        <v>27470.14</v>
      </c>
      <c r="I630" s="252">
        <v>12136.15</v>
      </c>
      <c r="J630" s="252">
        <v>0</v>
      </c>
      <c r="K630" s="252">
        <v>0</v>
      </c>
      <c r="L630" s="252">
        <v>0</v>
      </c>
      <c r="M630" s="252">
        <v>12136.15</v>
      </c>
      <c r="N630" s="323">
        <v>14501.49</v>
      </c>
      <c r="O630" s="323"/>
      <c r="P630" s="252">
        <v>25131.21</v>
      </c>
      <c r="Q630" s="252">
        <v>26.41</v>
      </c>
      <c r="R630" s="240" t="s">
        <v>29</v>
      </c>
      <c r="V630" s="248">
        <f t="shared" si="40"/>
        <v>25104.799999999999</v>
      </c>
      <c r="W630" s="248">
        <f t="shared" si="37"/>
        <v>0</v>
      </c>
      <c r="X630" s="248">
        <f t="shared" si="38"/>
        <v>0</v>
      </c>
      <c r="Y630" s="248">
        <f t="shared" si="39"/>
        <v>25104.799999999999</v>
      </c>
    </row>
    <row r="631" spans="1:25" ht="15" customHeight="1" x14ac:dyDescent="0.25">
      <c r="A631" s="250"/>
      <c r="B631" s="251"/>
      <c r="C631" s="322" t="s">
        <v>399</v>
      </c>
      <c r="D631" s="322"/>
      <c r="E631" s="322"/>
      <c r="H631" s="252">
        <v>21598.93</v>
      </c>
      <c r="I631" s="252">
        <v>7050.72</v>
      </c>
      <c r="J631" s="252">
        <v>0</v>
      </c>
      <c r="K631" s="252">
        <v>0</v>
      </c>
      <c r="L631" s="252">
        <v>0</v>
      </c>
      <c r="M631" s="252">
        <v>7050.72</v>
      </c>
      <c r="N631" s="323">
        <v>7865.27</v>
      </c>
      <c r="O631" s="323"/>
      <c r="P631" s="252">
        <v>20797.009999999998</v>
      </c>
      <c r="Q631" s="252">
        <v>12.63</v>
      </c>
      <c r="R631" s="240" t="s">
        <v>29</v>
      </c>
      <c r="V631" s="248">
        <f t="shared" si="40"/>
        <v>0</v>
      </c>
      <c r="W631" s="248">
        <f t="shared" si="37"/>
        <v>0</v>
      </c>
      <c r="X631" s="248">
        <f t="shared" si="38"/>
        <v>0</v>
      </c>
      <c r="Y631" s="248">
        <f t="shared" si="39"/>
        <v>0</v>
      </c>
    </row>
    <row r="632" spans="1:25" ht="15" customHeight="1" x14ac:dyDescent="0.25">
      <c r="A632" s="250"/>
      <c r="B632" s="251"/>
      <c r="C632" s="322" t="s">
        <v>1058</v>
      </c>
      <c r="D632" s="322"/>
      <c r="E632" s="322"/>
      <c r="H632" s="252">
        <v>610</v>
      </c>
      <c r="I632" s="252">
        <v>281.29000000000002</v>
      </c>
      <c r="J632" s="252">
        <v>0</v>
      </c>
      <c r="K632" s="252">
        <v>0</v>
      </c>
      <c r="L632" s="252">
        <v>0</v>
      </c>
      <c r="M632" s="252">
        <v>281.29000000000002</v>
      </c>
      <c r="N632" s="323">
        <v>335.85</v>
      </c>
      <c r="O632" s="323"/>
      <c r="P632" s="252">
        <v>556.04999999999995</v>
      </c>
      <c r="Q632" s="252">
        <v>0.61</v>
      </c>
      <c r="R632" s="240" t="s">
        <v>29</v>
      </c>
      <c r="V632" s="248">
        <f t="shared" si="40"/>
        <v>0</v>
      </c>
      <c r="W632" s="248">
        <f t="shared" si="37"/>
        <v>0</v>
      </c>
      <c r="X632" s="248">
        <f t="shared" si="38"/>
        <v>0</v>
      </c>
      <c r="Y632" s="248">
        <f t="shared" si="39"/>
        <v>0</v>
      </c>
    </row>
    <row r="633" spans="1:25" ht="15" customHeight="1" x14ac:dyDescent="0.25">
      <c r="A633" s="250"/>
      <c r="B633" s="251"/>
      <c r="C633" s="322" t="s">
        <v>392</v>
      </c>
      <c r="D633" s="322"/>
      <c r="E633" s="322"/>
      <c r="H633" s="252">
        <v>23832.67</v>
      </c>
      <c r="I633" s="252">
        <v>7390.47</v>
      </c>
      <c r="J633" s="252">
        <v>0</v>
      </c>
      <c r="K633" s="252">
        <v>0</v>
      </c>
      <c r="L633" s="252">
        <v>0</v>
      </c>
      <c r="M633" s="252">
        <v>7390.47</v>
      </c>
      <c r="N633" s="323">
        <v>8487.1</v>
      </c>
      <c r="O633" s="323"/>
      <c r="P633" s="252">
        <v>22749.279999999999</v>
      </c>
      <c r="Q633" s="252">
        <v>13.24</v>
      </c>
      <c r="R633" s="240" t="s">
        <v>29</v>
      </c>
      <c r="V633" s="248">
        <f t="shared" si="40"/>
        <v>0</v>
      </c>
      <c r="W633" s="248">
        <f t="shared" si="37"/>
        <v>0</v>
      </c>
      <c r="X633" s="248">
        <f t="shared" si="38"/>
        <v>0</v>
      </c>
      <c r="Y633" s="248">
        <f t="shared" si="39"/>
        <v>0</v>
      </c>
    </row>
    <row r="634" spans="1:25" ht="15" customHeight="1" x14ac:dyDescent="0.25">
      <c r="A634" s="250"/>
      <c r="B634" s="251"/>
      <c r="C634" s="322" t="s">
        <v>1284</v>
      </c>
      <c r="D634" s="322"/>
      <c r="E634" s="322"/>
      <c r="H634" s="252">
        <v>56394.46</v>
      </c>
      <c r="I634" s="252">
        <v>0</v>
      </c>
      <c r="J634" s="252">
        <v>0</v>
      </c>
      <c r="K634" s="252">
        <v>0</v>
      </c>
      <c r="L634" s="252">
        <v>0</v>
      </c>
      <c r="M634" s="252">
        <v>0</v>
      </c>
      <c r="N634" s="323">
        <v>0.64</v>
      </c>
      <c r="O634" s="323"/>
      <c r="P634" s="252">
        <v>56603.59</v>
      </c>
      <c r="Q634" s="252">
        <v>209.77</v>
      </c>
      <c r="R634" s="240" t="s">
        <v>29</v>
      </c>
      <c r="V634" s="248">
        <f t="shared" si="40"/>
        <v>0</v>
      </c>
      <c r="W634" s="248">
        <f t="shared" si="37"/>
        <v>0</v>
      </c>
      <c r="X634" s="248">
        <f t="shared" si="38"/>
        <v>56393.82</v>
      </c>
      <c r="Y634" s="248">
        <f t="shared" si="39"/>
        <v>56393.82</v>
      </c>
    </row>
    <row r="635" spans="1:25" ht="15" customHeight="1" x14ac:dyDescent="0.25">
      <c r="A635" s="253"/>
      <c r="B635" s="254"/>
      <c r="C635" s="324" t="s">
        <v>503</v>
      </c>
      <c r="D635" s="324"/>
      <c r="E635" s="324"/>
      <c r="F635" s="255"/>
      <c r="G635" s="255"/>
      <c r="H635" s="256">
        <v>27976.7</v>
      </c>
      <c r="I635" s="256">
        <v>0</v>
      </c>
      <c r="J635" s="256">
        <v>0</v>
      </c>
      <c r="K635" s="256">
        <v>0</v>
      </c>
      <c r="L635" s="256">
        <v>0</v>
      </c>
      <c r="M635" s="256">
        <v>0</v>
      </c>
      <c r="N635" s="325">
        <v>160.28</v>
      </c>
      <c r="O635" s="325"/>
      <c r="P635" s="256">
        <v>27816.42</v>
      </c>
      <c r="Q635" s="256">
        <v>0</v>
      </c>
      <c r="R635" s="240" t="s">
        <v>29</v>
      </c>
      <c r="V635" s="248">
        <f t="shared" si="40"/>
        <v>0</v>
      </c>
      <c r="W635" s="248">
        <f t="shared" si="37"/>
        <v>0</v>
      </c>
      <c r="X635" s="248">
        <f t="shared" si="38"/>
        <v>0</v>
      </c>
      <c r="Y635" s="248">
        <f t="shared" si="39"/>
        <v>0</v>
      </c>
    </row>
    <row r="636" spans="1:25" ht="15" customHeight="1" x14ac:dyDescent="0.25">
      <c r="A636" s="245" t="s">
        <v>1405</v>
      </c>
      <c r="B636" s="246" t="str">
        <f>C636</f>
        <v>г.Одинцово, Верхне-Пролетарская, 37</v>
      </c>
      <c r="C636" s="329" t="s">
        <v>30</v>
      </c>
      <c r="D636" s="329"/>
      <c r="E636" s="329"/>
      <c r="F636" s="246" t="s">
        <v>1406</v>
      </c>
      <c r="G636" s="246" t="s">
        <v>1407</v>
      </c>
      <c r="H636" s="247">
        <v>1865651.64</v>
      </c>
      <c r="I636" s="247">
        <v>430317.09</v>
      </c>
      <c r="J636" s="247">
        <v>-406.9</v>
      </c>
      <c r="K636" s="247">
        <v>0</v>
      </c>
      <c r="L636" s="247">
        <v>0</v>
      </c>
      <c r="M636" s="247">
        <v>429910.19</v>
      </c>
      <c r="N636" s="330">
        <v>566881.27</v>
      </c>
      <c r="O636" s="330"/>
      <c r="P636" s="247">
        <v>1766836.33</v>
      </c>
      <c r="Q636" s="247">
        <v>38155.769999999997</v>
      </c>
      <c r="R636" s="240" t="s">
        <v>30</v>
      </c>
      <c r="V636" s="248">
        <f t="shared" si="40"/>
        <v>0</v>
      </c>
      <c r="W636" s="248">
        <f t="shared" si="37"/>
        <v>0</v>
      </c>
      <c r="X636" s="248">
        <f t="shared" si="38"/>
        <v>0</v>
      </c>
      <c r="Y636" s="248">
        <f t="shared" si="39"/>
        <v>0</v>
      </c>
    </row>
    <row r="637" spans="1:25" ht="15" customHeight="1" x14ac:dyDescent="0.25">
      <c r="A637" s="250"/>
      <c r="B637" s="251"/>
      <c r="C637" s="322" t="s">
        <v>1335</v>
      </c>
      <c r="D637" s="322"/>
      <c r="E637" s="322"/>
      <c r="H637" s="252">
        <v>6346.5</v>
      </c>
      <c r="I637" s="252">
        <v>0</v>
      </c>
      <c r="J637" s="252">
        <v>0</v>
      </c>
      <c r="K637" s="252">
        <v>0</v>
      </c>
      <c r="L637" s="252">
        <v>0</v>
      </c>
      <c r="M637" s="252">
        <v>0</v>
      </c>
      <c r="N637" s="323">
        <v>88.63</v>
      </c>
      <c r="O637" s="323"/>
      <c r="P637" s="252">
        <v>6257.87</v>
      </c>
      <c r="Q637" s="252">
        <v>0</v>
      </c>
      <c r="R637" s="240" t="s">
        <v>30</v>
      </c>
      <c r="V637" s="248">
        <f t="shared" si="40"/>
        <v>0</v>
      </c>
      <c r="W637" s="248">
        <f t="shared" si="37"/>
        <v>0</v>
      </c>
      <c r="X637" s="248">
        <f t="shared" si="38"/>
        <v>0</v>
      </c>
      <c r="Y637" s="248">
        <f t="shared" si="39"/>
        <v>0</v>
      </c>
    </row>
    <row r="638" spans="1:25" ht="15" customHeight="1" x14ac:dyDescent="0.25">
      <c r="A638" s="250"/>
      <c r="B638" s="251"/>
      <c r="C638" s="322" t="s">
        <v>1052</v>
      </c>
      <c r="D638" s="322"/>
      <c r="E638" s="322"/>
      <c r="H638" s="252">
        <v>296384.09000000003</v>
      </c>
      <c r="I638" s="252">
        <v>142520.6</v>
      </c>
      <c r="J638" s="252">
        <v>0</v>
      </c>
      <c r="K638" s="252">
        <v>0</v>
      </c>
      <c r="L638" s="252">
        <v>0</v>
      </c>
      <c r="M638" s="252">
        <v>142520.6</v>
      </c>
      <c r="N638" s="323">
        <v>185738.34</v>
      </c>
      <c r="O638" s="323"/>
      <c r="P638" s="252">
        <v>265213.02</v>
      </c>
      <c r="Q638" s="252">
        <v>12046.67</v>
      </c>
      <c r="R638" s="240" t="s">
        <v>30</v>
      </c>
      <c r="V638" s="248">
        <f t="shared" si="40"/>
        <v>253166.35</v>
      </c>
      <c r="W638" s="248">
        <f t="shared" si="37"/>
        <v>0</v>
      </c>
      <c r="X638" s="248">
        <f t="shared" si="38"/>
        <v>0</v>
      </c>
      <c r="Y638" s="248">
        <f t="shared" si="39"/>
        <v>253166.35</v>
      </c>
    </row>
    <row r="639" spans="1:25" ht="15" customHeight="1" x14ac:dyDescent="0.25">
      <c r="A639" s="250"/>
      <c r="B639" s="251"/>
      <c r="C639" s="322" t="s">
        <v>503</v>
      </c>
      <c r="D639" s="322"/>
      <c r="E639" s="322"/>
      <c r="H639" s="252">
        <v>324723.32</v>
      </c>
      <c r="I639" s="252">
        <v>170837.52</v>
      </c>
      <c r="J639" s="252">
        <v>0</v>
      </c>
      <c r="K639" s="252">
        <v>0</v>
      </c>
      <c r="L639" s="252">
        <v>0</v>
      </c>
      <c r="M639" s="252">
        <v>170837.52</v>
      </c>
      <c r="N639" s="323">
        <v>220009</v>
      </c>
      <c r="O639" s="323"/>
      <c r="P639" s="252">
        <v>275571.14</v>
      </c>
      <c r="Q639" s="252">
        <v>19.3</v>
      </c>
      <c r="R639" s="240" t="s">
        <v>30</v>
      </c>
      <c r="V639" s="248">
        <f t="shared" si="40"/>
        <v>0</v>
      </c>
      <c r="W639" s="248">
        <f t="shared" si="37"/>
        <v>0</v>
      </c>
      <c r="X639" s="248">
        <f t="shared" si="38"/>
        <v>0</v>
      </c>
      <c r="Y639" s="248">
        <f t="shared" si="39"/>
        <v>0</v>
      </c>
    </row>
    <row r="640" spans="1:25" ht="15" customHeight="1" x14ac:dyDescent="0.25">
      <c r="A640" s="250"/>
      <c r="B640" s="251"/>
      <c r="C640" s="322" t="s">
        <v>1058</v>
      </c>
      <c r="D640" s="322"/>
      <c r="E640" s="322"/>
      <c r="H640" s="252">
        <v>17332.47</v>
      </c>
      <c r="I640" s="252">
        <v>8702.01</v>
      </c>
      <c r="J640" s="252">
        <v>0</v>
      </c>
      <c r="K640" s="252">
        <v>0</v>
      </c>
      <c r="L640" s="252">
        <v>0</v>
      </c>
      <c r="M640" s="252">
        <v>8702.01</v>
      </c>
      <c r="N640" s="323">
        <v>11329.75</v>
      </c>
      <c r="O640" s="323"/>
      <c r="P640" s="252">
        <v>14705.71</v>
      </c>
      <c r="Q640" s="252">
        <v>0.98</v>
      </c>
      <c r="R640" s="240" t="s">
        <v>30</v>
      </c>
      <c r="V640" s="248">
        <f t="shared" si="40"/>
        <v>0</v>
      </c>
      <c r="W640" s="248">
        <f t="shared" si="37"/>
        <v>0</v>
      </c>
      <c r="X640" s="248">
        <f t="shared" si="38"/>
        <v>0</v>
      </c>
      <c r="Y640" s="248">
        <f t="shared" si="39"/>
        <v>0</v>
      </c>
    </row>
    <row r="641" spans="1:25" ht="15" customHeight="1" x14ac:dyDescent="0.25">
      <c r="A641" s="250"/>
      <c r="B641" s="251"/>
      <c r="C641" s="322" t="s">
        <v>1054</v>
      </c>
      <c r="D641" s="322"/>
      <c r="E641" s="322"/>
      <c r="H641" s="252">
        <v>174.29</v>
      </c>
      <c r="I641" s="252">
        <v>77.98</v>
      </c>
      <c r="J641" s="252">
        <v>0</v>
      </c>
      <c r="K641" s="252">
        <v>0</v>
      </c>
      <c r="L641" s="252">
        <v>0</v>
      </c>
      <c r="M641" s="252">
        <v>77.98</v>
      </c>
      <c r="N641" s="323">
        <v>94.69</v>
      </c>
      <c r="O641" s="323"/>
      <c r="P641" s="252">
        <v>157.6</v>
      </c>
      <c r="Q641" s="252">
        <v>0.02</v>
      </c>
      <c r="R641" s="240" t="s">
        <v>30</v>
      </c>
      <c r="V641" s="248">
        <f t="shared" si="40"/>
        <v>0</v>
      </c>
      <c r="W641" s="248">
        <f t="shared" si="37"/>
        <v>0</v>
      </c>
      <c r="X641" s="248">
        <f t="shared" si="38"/>
        <v>0</v>
      </c>
      <c r="Y641" s="248">
        <f t="shared" si="39"/>
        <v>0</v>
      </c>
    </row>
    <row r="642" spans="1:25" ht="15" customHeight="1" x14ac:dyDescent="0.25">
      <c r="A642" s="250"/>
      <c r="B642" s="251"/>
      <c r="C642" s="322" t="s">
        <v>399</v>
      </c>
      <c r="D642" s="322"/>
      <c r="E642" s="322"/>
      <c r="H642" s="252">
        <v>45525.86</v>
      </c>
      <c r="I642" s="252">
        <v>19386.060000000001</v>
      </c>
      <c r="J642" s="252">
        <v>-63.65</v>
      </c>
      <c r="K642" s="252">
        <v>0</v>
      </c>
      <c r="L642" s="252">
        <v>0</v>
      </c>
      <c r="M642" s="252">
        <v>19322.41</v>
      </c>
      <c r="N642" s="323">
        <v>28073.05</v>
      </c>
      <c r="O642" s="323"/>
      <c r="P642" s="252">
        <v>36816.25</v>
      </c>
      <c r="Q642" s="252">
        <v>41.03</v>
      </c>
      <c r="R642" s="240" t="s">
        <v>30</v>
      </c>
      <c r="V642" s="248">
        <f t="shared" si="40"/>
        <v>0</v>
      </c>
      <c r="W642" s="248">
        <f t="shared" si="37"/>
        <v>0</v>
      </c>
      <c r="X642" s="248">
        <f t="shared" si="38"/>
        <v>0</v>
      </c>
      <c r="Y642" s="248">
        <f t="shared" si="39"/>
        <v>0</v>
      </c>
    </row>
    <row r="643" spans="1:25" ht="15" customHeight="1" x14ac:dyDescent="0.25">
      <c r="A643" s="250"/>
      <c r="B643" s="251"/>
      <c r="C643" s="322" t="s">
        <v>1284</v>
      </c>
      <c r="D643" s="322"/>
      <c r="E643" s="322"/>
      <c r="H643" s="252">
        <v>968226.41</v>
      </c>
      <c r="I643" s="252">
        <v>0</v>
      </c>
      <c r="J643" s="252">
        <v>0</v>
      </c>
      <c r="K643" s="252">
        <v>0</v>
      </c>
      <c r="L643" s="252">
        <v>0</v>
      </c>
      <c r="M643" s="252">
        <v>0</v>
      </c>
      <c r="N643" s="323">
        <v>0</v>
      </c>
      <c r="O643" s="323"/>
      <c r="P643" s="252">
        <v>988454.48</v>
      </c>
      <c r="Q643" s="252">
        <v>20228.07</v>
      </c>
      <c r="R643" s="240" t="s">
        <v>30</v>
      </c>
      <c r="V643" s="248">
        <f t="shared" si="40"/>
        <v>0</v>
      </c>
      <c r="W643" s="248">
        <f t="shared" si="37"/>
        <v>0</v>
      </c>
      <c r="X643" s="248">
        <f t="shared" si="38"/>
        <v>968226.41</v>
      </c>
      <c r="Y643" s="248">
        <f t="shared" si="39"/>
        <v>968226.41</v>
      </c>
    </row>
    <row r="644" spans="1:25" ht="15" customHeight="1" x14ac:dyDescent="0.25">
      <c r="A644" s="250"/>
      <c r="B644" s="251"/>
      <c r="C644" s="322" t="s">
        <v>1055</v>
      </c>
      <c r="D644" s="322"/>
      <c r="E644" s="322"/>
      <c r="H644" s="252">
        <v>174.29</v>
      </c>
      <c r="I644" s="252">
        <v>77.98</v>
      </c>
      <c r="J644" s="252">
        <v>0</v>
      </c>
      <c r="K644" s="252">
        <v>0</v>
      </c>
      <c r="L644" s="252">
        <v>0</v>
      </c>
      <c r="M644" s="252">
        <v>77.98</v>
      </c>
      <c r="N644" s="323">
        <v>94.69</v>
      </c>
      <c r="O644" s="323"/>
      <c r="P644" s="252">
        <v>157.6</v>
      </c>
      <c r="Q644" s="252">
        <v>0.02</v>
      </c>
      <c r="R644" s="240" t="s">
        <v>30</v>
      </c>
      <c r="V644" s="248">
        <f t="shared" si="40"/>
        <v>0</v>
      </c>
      <c r="W644" s="248">
        <f t="shared" si="37"/>
        <v>0</v>
      </c>
      <c r="X644" s="248">
        <f t="shared" si="38"/>
        <v>0</v>
      </c>
      <c r="Y644" s="248">
        <f t="shared" si="39"/>
        <v>0</v>
      </c>
    </row>
    <row r="645" spans="1:25" ht="15" customHeight="1" x14ac:dyDescent="0.25">
      <c r="A645" s="250"/>
      <c r="B645" s="251"/>
      <c r="C645" s="322" t="s">
        <v>1057</v>
      </c>
      <c r="D645" s="322"/>
      <c r="E645" s="322"/>
      <c r="H645" s="252">
        <v>621.53</v>
      </c>
      <c r="I645" s="252">
        <v>315.60000000000002</v>
      </c>
      <c r="J645" s="252">
        <v>0</v>
      </c>
      <c r="K645" s="252">
        <v>0</v>
      </c>
      <c r="L645" s="252">
        <v>0</v>
      </c>
      <c r="M645" s="252">
        <v>315.60000000000002</v>
      </c>
      <c r="N645" s="323">
        <v>411.05</v>
      </c>
      <c r="O645" s="323"/>
      <c r="P645" s="252">
        <v>549.34</v>
      </c>
      <c r="Q645" s="252">
        <v>23.26</v>
      </c>
      <c r="R645" s="240" t="s">
        <v>30</v>
      </c>
      <c r="V645" s="248">
        <f t="shared" si="40"/>
        <v>0</v>
      </c>
      <c r="W645" s="248">
        <f t="shared" si="37"/>
        <v>0</v>
      </c>
      <c r="X645" s="248">
        <f t="shared" si="38"/>
        <v>0</v>
      </c>
      <c r="Y645" s="248">
        <f t="shared" si="39"/>
        <v>0</v>
      </c>
    </row>
    <row r="646" spans="1:25" ht="15" customHeight="1" x14ac:dyDescent="0.25">
      <c r="A646" s="250"/>
      <c r="B646" s="251"/>
      <c r="C646" s="322" t="s">
        <v>392</v>
      </c>
      <c r="D646" s="322"/>
      <c r="E646" s="322"/>
      <c r="H646" s="252">
        <v>76092.240000000005</v>
      </c>
      <c r="I646" s="252">
        <v>32413.47</v>
      </c>
      <c r="J646" s="252">
        <v>-116.02</v>
      </c>
      <c r="K646" s="252">
        <v>0</v>
      </c>
      <c r="L646" s="252">
        <v>0</v>
      </c>
      <c r="M646" s="252">
        <v>32297.45</v>
      </c>
      <c r="N646" s="323">
        <v>45657.52</v>
      </c>
      <c r="O646" s="323"/>
      <c r="P646" s="252">
        <v>64113.29</v>
      </c>
      <c r="Q646" s="252">
        <v>1381.12</v>
      </c>
      <c r="R646" s="240" t="s">
        <v>30</v>
      </c>
      <c r="V646" s="248">
        <f t="shared" si="40"/>
        <v>0</v>
      </c>
      <c r="W646" s="248">
        <f t="shared" si="37"/>
        <v>0</v>
      </c>
      <c r="X646" s="248">
        <f t="shared" si="38"/>
        <v>0</v>
      </c>
      <c r="Y646" s="248">
        <f t="shared" si="39"/>
        <v>0</v>
      </c>
    </row>
    <row r="647" spans="1:25" ht="15" customHeight="1" x14ac:dyDescent="0.25">
      <c r="A647" s="250"/>
      <c r="B647" s="251"/>
      <c r="C647" s="322" t="s">
        <v>1056</v>
      </c>
      <c r="D647" s="322"/>
      <c r="E647" s="322"/>
      <c r="H647" s="252">
        <v>549</v>
      </c>
      <c r="I647" s="252">
        <v>247.25</v>
      </c>
      <c r="J647" s="252">
        <v>0</v>
      </c>
      <c r="K647" s="252">
        <v>0</v>
      </c>
      <c r="L647" s="252">
        <v>0</v>
      </c>
      <c r="M647" s="252">
        <v>247.25</v>
      </c>
      <c r="N647" s="323">
        <v>300.18</v>
      </c>
      <c r="O647" s="323"/>
      <c r="P647" s="252">
        <v>496.12</v>
      </c>
      <c r="Q647" s="252">
        <v>0.05</v>
      </c>
      <c r="R647" s="240" t="s">
        <v>30</v>
      </c>
      <c r="V647" s="248">
        <f t="shared" si="40"/>
        <v>0</v>
      </c>
      <c r="W647" s="248">
        <f t="shared" si="37"/>
        <v>0</v>
      </c>
      <c r="X647" s="248">
        <f t="shared" si="38"/>
        <v>0</v>
      </c>
      <c r="Y647" s="248">
        <f t="shared" si="39"/>
        <v>0</v>
      </c>
    </row>
    <row r="648" spans="1:25" ht="15" customHeight="1" x14ac:dyDescent="0.25">
      <c r="A648" s="250"/>
      <c r="B648" s="251"/>
      <c r="C648" s="322" t="s">
        <v>1288</v>
      </c>
      <c r="D648" s="322"/>
      <c r="E648" s="322"/>
      <c r="H648" s="252">
        <v>102812.13</v>
      </c>
      <c r="I648" s="252">
        <v>44201.49</v>
      </c>
      <c r="J648" s="252">
        <v>-180.2</v>
      </c>
      <c r="K648" s="252">
        <v>0</v>
      </c>
      <c r="L648" s="252">
        <v>0</v>
      </c>
      <c r="M648" s="252">
        <v>44021.29</v>
      </c>
      <c r="N648" s="323">
        <v>59476.02</v>
      </c>
      <c r="O648" s="323"/>
      <c r="P648" s="252">
        <v>90159.38</v>
      </c>
      <c r="Q648" s="252">
        <v>2801.98</v>
      </c>
      <c r="R648" s="240" t="s">
        <v>30</v>
      </c>
      <c r="V648" s="248">
        <f t="shared" si="40"/>
        <v>0</v>
      </c>
      <c r="W648" s="248">
        <f t="shared" si="37"/>
        <v>0</v>
      </c>
      <c r="X648" s="248">
        <f t="shared" si="38"/>
        <v>0</v>
      </c>
      <c r="Y648" s="248">
        <f t="shared" si="39"/>
        <v>0</v>
      </c>
    </row>
    <row r="649" spans="1:25" ht="15" customHeight="1" x14ac:dyDescent="0.25">
      <c r="A649" s="253"/>
      <c r="B649" s="254"/>
      <c r="C649" s="324" t="s">
        <v>1286</v>
      </c>
      <c r="D649" s="324"/>
      <c r="E649" s="324"/>
      <c r="F649" s="255"/>
      <c r="G649" s="255"/>
      <c r="H649" s="256">
        <v>26689.51</v>
      </c>
      <c r="I649" s="256">
        <v>11537.13</v>
      </c>
      <c r="J649" s="256">
        <v>-47.03</v>
      </c>
      <c r="K649" s="256">
        <v>0</v>
      </c>
      <c r="L649" s="256">
        <v>0</v>
      </c>
      <c r="M649" s="256">
        <v>11490.1</v>
      </c>
      <c r="N649" s="325">
        <v>15608.35</v>
      </c>
      <c r="O649" s="325"/>
      <c r="P649" s="256">
        <v>24184.53</v>
      </c>
      <c r="Q649" s="256">
        <v>1613.27</v>
      </c>
      <c r="R649" s="240" t="s">
        <v>30</v>
      </c>
      <c r="V649" s="248">
        <f t="shared" si="40"/>
        <v>0</v>
      </c>
      <c r="W649" s="248">
        <f t="shared" si="37"/>
        <v>0</v>
      </c>
      <c r="X649" s="248">
        <f t="shared" si="38"/>
        <v>0</v>
      </c>
      <c r="Y649" s="248">
        <f t="shared" si="39"/>
        <v>0</v>
      </c>
    </row>
    <row r="650" spans="1:25" ht="15" customHeight="1" x14ac:dyDescent="0.25">
      <c r="A650" s="245" t="s">
        <v>1408</v>
      </c>
      <c r="B650" s="246" t="str">
        <f>C650</f>
        <v>г.Одинцово, Верхне-Пролетарская, 41</v>
      </c>
      <c r="C650" s="329" t="s">
        <v>1069</v>
      </c>
      <c r="D650" s="329"/>
      <c r="E650" s="329"/>
      <c r="F650" s="246" t="s">
        <v>234</v>
      </c>
      <c r="G650" s="246" t="s">
        <v>1409</v>
      </c>
      <c r="H650" s="247">
        <v>328580.73</v>
      </c>
      <c r="I650" s="247">
        <v>0</v>
      </c>
      <c r="J650" s="247">
        <v>0</v>
      </c>
      <c r="K650" s="247">
        <v>0</v>
      </c>
      <c r="L650" s="247">
        <v>0</v>
      </c>
      <c r="M650" s="247">
        <v>0</v>
      </c>
      <c r="N650" s="330">
        <v>0</v>
      </c>
      <c r="O650" s="330"/>
      <c r="P650" s="247">
        <v>328580.74</v>
      </c>
      <c r="Q650" s="247">
        <v>0.01</v>
      </c>
      <c r="R650" s="240" t="s">
        <v>1069</v>
      </c>
      <c r="V650" s="248">
        <f t="shared" si="40"/>
        <v>0</v>
      </c>
      <c r="W650" s="248">
        <f t="shared" ref="W650:W713" si="41">IF(W$8=$C650,SUM($P650-$Q650),0)/3</f>
        <v>0</v>
      </c>
      <c r="X650" s="248">
        <f t="shared" ref="X650:X713" si="42">IF(X$8=$C650,SUM($P650-$Q650),0)</f>
        <v>0</v>
      </c>
      <c r="Y650" s="248">
        <f t="shared" ref="Y650:Y713" si="43">SUM(V650:X650)</f>
        <v>0</v>
      </c>
    </row>
    <row r="651" spans="1:25" ht="15" customHeight="1" x14ac:dyDescent="0.25">
      <c r="A651" s="250"/>
      <c r="B651" s="251"/>
      <c r="C651" s="322" t="s">
        <v>1052</v>
      </c>
      <c r="D651" s="322"/>
      <c r="E651" s="322"/>
      <c r="H651" s="252">
        <v>56995.33</v>
      </c>
      <c r="I651" s="252">
        <v>0</v>
      </c>
      <c r="J651" s="252">
        <v>0</v>
      </c>
      <c r="K651" s="252">
        <v>0</v>
      </c>
      <c r="L651" s="252">
        <v>0</v>
      </c>
      <c r="M651" s="252">
        <v>0</v>
      </c>
      <c r="N651" s="323">
        <v>0</v>
      </c>
      <c r="O651" s="323"/>
      <c r="P651" s="252">
        <v>56995.33</v>
      </c>
      <c r="Q651" s="252">
        <v>0</v>
      </c>
      <c r="R651" s="240" t="s">
        <v>1069</v>
      </c>
      <c r="V651" s="248">
        <f t="shared" si="40"/>
        <v>56995.33</v>
      </c>
      <c r="W651" s="248">
        <f t="shared" si="41"/>
        <v>0</v>
      </c>
      <c r="X651" s="248">
        <f t="shared" si="42"/>
        <v>0</v>
      </c>
      <c r="Y651" s="248">
        <f t="shared" si="43"/>
        <v>56995.33</v>
      </c>
    </row>
    <row r="652" spans="1:25" ht="15" customHeight="1" x14ac:dyDescent="0.25">
      <c r="A652" s="250"/>
      <c r="B652" s="251"/>
      <c r="C652" s="322" t="s">
        <v>399</v>
      </c>
      <c r="D652" s="322"/>
      <c r="E652" s="322"/>
      <c r="H652" s="252">
        <v>2309.56</v>
      </c>
      <c r="I652" s="252">
        <v>0</v>
      </c>
      <c r="J652" s="252">
        <v>0</v>
      </c>
      <c r="K652" s="252">
        <v>0</v>
      </c>
      <c r="L652" s="252">
        <v>0</v>
      </c>
      <c r="M652" s="252">
        <v>0</v>
      </c>
      <c r="N652" s="323">
        <v>0</v>
      </c>
      <c r="O652" s="323"/>
      <c r="P652" s="252">
        <v>2309.56</v>
      </c>
      <c r="Q652" s="252">
        <v>0</v>
      </c>
      <c r="R652" s="240" t="s">
        <v>1069</v>
      </c>
      <c r="V652" s="248">
        <f t="shared" si="40"/>
        <v>0</v>
      </c>
      <c r="W652" s="248">
        <f t="shared" si="41"/>
        <v>0</v>
      </c>
      <c r="X652" s="248">
        <f t="shared" si="42"/>
        <v>0</v>
      </c>
      <c r="Y652" s="248">
        <f t="shared" si="43"/>
        <v>0</v>
      </c>
    </row>
    <row r="653" spans="1:25" ht="15" customHeight="1" x14ac:dyDescent="0.25">
      <c r="A653" s="250"/>
      <c r="B653" s="251"/>
      <c r="C653" s="322" t="s">
        <v>503</v>
      </c>
      <c r="D653" s="322"/>
      <c r="E653" s="322"/>
      <c r="H653" s="252">
        <v>133442.1</v>
      </c>
      <c r="I653" s="252">
        <v>0</v>
      </c>
      <c r="J653" s="252">
        <v>0</v>
      </c>
      <c r="K653" s="252">
        <v>0</v>
      </c>
      <c r="L653" s="252">
        <v>0</v>
      </c>
      <c r="M653" s="252">
        <v>0</v>
      </c>
      <c r="N653" s="323">
        <v>0</v>
      </c>
      <c r="O653" s="323"/>
      <c r="P653" s="252">
        <v>133442.1</v>
      </c>
      <c r="Q653" s="252">
        <v>0</v>
      </c>
      <c r="R653" s="240" t="s">
        <v>1069</v>
      </c>
      <c r="V653" s="248">
        <f t="shared" si="40"/>
        <v>0</v>
      </c>
      <c r="W653" s="248">
        <f t="shared" si="41"/>
        <v>0</v>
      </c>
      <c r="X653" s="248">
        <f t="shared" si="42"/>
        <v>0</v>
      </c>
      <c r="Y653" s="248">
        <f t="shared" si="43"/>
        <v>0</v>
      </c>
    </row>
    <row r="654" spans="1:25" ht="15" customHeight="1" x14ac:dyDescent="0.25">
      <c r="A654" s="250"/>
      <c r="B654" s="251"/>
      <c r="C654" s="322" t="s">
        <v>1374</v>
      </c>
      <c r="D654" s="322"/>
      <c r="E654" s="322"/>
      <c r="H654" s="252">
        <v>1030.3599999999999</v>
      </c>
      <c r="I654" s="252">
        <v>0</v>
      </c>
      <c r="J654" s="252">
        <v>0</v>
      </c>
      <c r="K654" s="252">
        <v>0</v>
      </c>
      <c r="L654" s="252">
        <v>0</v>
      </c>
      <c r="M654" s="252">
        <v>0</v>
      </c>
      <c r="N654" s="323">
        <v>0</v>
      </c>
      <c r="O654" s="323"/>
      <c r="P654" s="252">
        <v>1030.3699999999999</v>
      </c>
      <c r="Q654" s="252">
        <v>0.01</v>
      </c>
      <c r="R654" s="240" t="s">
        <v>1069</v>
      </c>
      <c r="V654" s="248">
        <f t="shared" si="40"/>
        <v>0</v>
      </c>
      <c r="W654" s="248">
        <f t="shared" si="41"/>
        <v>0</v>
      </c>
      <c r="X654" s="248">
        <f t="shared" si="42"/>
        <v>0</v>
      </c>
      <c r="Y654" s="248">
        <f t="shared" si="43"/>
        <v>0</v>
      </c>
    </row>
    <row r="655" spans="1:25" ht="15" customHeight="1" x14ac:dyDescent="0.25">
      <c r="A655" s="253"/>
      <c r="B655" s="254"/>
      <c r="C655" s="324" t="s">
        <v>1283</v>
      </c>
      <c r="D655" s="324"/>
      <c r="E655" s="324"/>
      <c r="F655" s="255"/>
      <c r="G655" s="255"/>
      <c r="H655" s="256">
        <v>134803.38</v>
      </c>
      <c r="I655" s="256">
        <v>0</v>
      </c>
      <c r="J655" s="256">
        <v>0</v>
      </c>
      <c r="K655" s="256">
        <v>0</v>
      </c>
      <c r="L655" s="256">
        <v>0</v>
      </c>
      <c r="M655" s="256">
        <v>0</v>
      </c>
      <c r="N655" s="325">
        <v>0</v>
      </c>
      <c r="O655" s="325"/>
      <c r="P655" s="256">
        <v>134803.38</v>
      </c>
      <c r="Q655" s="256">
        <v>0</v>
      </c>
      <c r="R655" s="240" t="s">
        <v>1069</v>
      </c>
      <c r="V655" s="248">
        <f t="shared" si="40"/>
        <v>0</v>
      </c>
      <c r="W655" s="248">
        <f t="shared" si="41"/>
        <v>44934.46</v>
      </c>
      <c r="X655" s="248">
        <f t="shared" si="42"/>
        <v>0</v>
      </c>
      <c r="Y655" s="248">
        <f t="shared" si="43"/>
        <v>44934.46</v>
      </c>
    </row>
    <row r="656" spans="1:25" ht="15" customHeight="1" x14ac:dyDescent="0.25">
      <c r="A656" s="245" t="s">
        <v>1324</v>
      </c>
      <c r="B656" s="246" t="str">
        <f>C656</f>
        <v>г.Одинцово, Верхне-Пролетарская, 43</v>
      </c>
      <c r="C656" s="329" t="s">
        <v>31</v>
      </c>
      <c r="D656" s="329"/>
      <c r="E656" s="329"/>
      <c r="F656" s="246" t="s">
        <v>1375</v>
      </c>
      <c r="G656" s="246" t="s">
        <v>1410</v>
      </c>
      <c r="H656" s="247">
        <v>187525.74</v>
      </c>
      <c r="I656" s="247">
        <v>5726.81</v>
      </c>
      <c r="J656" s="247">
        <v>0</v>
      </c>
      <c r="K656" s="247">
        <v>0</v>
      </c>
      <c r="L656" s="247">
        <v>0</v>
      </c>
      <c r="M656" s="247">
        <v>5726.81</v>
      </c>
      <c r="N656" s="330">
        <v>6931</v>
      </c>
      <c r="O656" s="330"/>
      <c r="P656" s="247">
        <v>188868.44</v>
      </c>
      <c r="Q656" s="247">
        <v>2546.89</v>
      </c>
      <c r="R656" s="240" t="s">
        <v>31</v>
      </c>
      <c r="V656" s="248">
        <f t="shared" ref="V656:V719" si="44">IF(V$8=$C656,SUM($P656-$Q656),0)</f>
        <v>0</v>
      </c>
      <c r="W656" s="248">
        <f t="shared" si="41"/>
        <v>0</v>
      </c>
      <c r="X656" s="248">
        <f t="shared" si="42"/>
        <v>0</v>
      </c>
      <c r="Y656" s="248">
        <f t="shared" si="43"/>
        <v>0</v>
      </c>
    </row>
    <row r="657" spans="1:25" ht="15" customHeight="1" x14ac:dyDescent="0.25">
      <c r="A657" s="250"/>
      <c r="B657" s="251"/>
      <c r="C657" s="322" t="s">
        <v>399</v>
      </c>
      <c r="D657" s="322"/>
      <c r="E657" s="322"/>
      <c r="H657" s="252">
        <v>1262.6099999999999</v>
      </c>
      <c r="I657" s="252">
        <v>0</v>
      </c>
      <c r="J657" s="252">
        <v>0</v>
      </c>
      <c r="K657" s="252">
        <v>0</v>
      </c>
      <c r="L657" s="252">
        <v>0</v>
      </c>
      <c r="M657" s="252">
        <v>0</v>
      </c>
      <c r="N657" s="323">
        <v>20.97</v>
      </c>
      <c r="O657" s="323"/>
      <c r="P657" s="252">
        <v>2215.62</v>
      </c>
      <c r="Q657" s="252">
        <v>973.98</v>
      </c>
      <c r="R657" s="240" t="s">
        <v>31</v>
      </c>
      <c r="V657" s="248">
        <f t="shared" si="44"/>
        <v>0</v>
      </c>
      <c r="W657" s="248">
        <f t="shared" si="41"/>
        <v>0</v>
      </c>
      <c r="X657" s="248">
        <f t="shared" si="42"/>
        <v>0</v>
      </c>
      <c r="Y657" s="248">
        <f t="shared" si="43"/>
        <v>0</v>
      </c>
    </row>
    <row r="658" spans="1:25" ht="15" customHeight="1" x14ac:dyDescent="0.25">
      <c r="A658" s="250"/>
      <c r="B658" s="251"/>
      <c r="C658" s="322" t="s">
        <v>1058</v>
      </c>
      <c r="D658" s="322"/>
      <c r="E658" s="322"/>
      <c r="H658" s="252">
        <v>1634.57</v>
      </c>
      <c r="I658" s="252">
        <v>435.42</v>
      </c>
      <c r="J658" s="252">
        <v>0</v>
      </c>
      <c r="K658" s="252">
        <v>0</v>
      </c>
      <c r="L658" s="252">
        <v>0</v>
      </c>
      <c r="M658" s="252">
        <v>435.42</v>
      </c>
      <c r="N658" s="323">
        <v>405.89</v>
      </c>
      <c r="O658" s="323"/>
      <c r="P658" s="252">
        <v>1664.1</v>
      </c>
      <c r="Q658" s="252">
        <v>0</v>
      </c>
      <c r="R658" s="240" t="s">
        <v>31</v>
      </c>
      <c r="V658" s="248">
        <f t="shared" si="44"/>
        <v>0</v>
      </c>
      <c r="W658" s="248">
        <f t="shared" si="41"/>
        <v>0</v>
      </c>
      <c r="X658" s="248">
        <f t="shared" si="42"/>
        <v>0</v>
      </c>
      <c r="Y658" s="248">
        <f t="shared" si="43"/>
        <v>0</v>
      </c>
    </row>
    <row r="659" spans="1:25" ht="15" customHeight="1" x14ac:dyDescent="0.25">
      <c r="A659" s="250"/>
      <c r="B659" s="251"/>
      <c r="C659" s="322" t="s">
        <v>1052</v>
      </c>
      <c r="D659" s="322"/>
      <c r="E659" s="322"/>
      <c r="H659" s="252">
        <v>21280.35</v>
      </c>
      <c r="I659" s="252">
        <v>5291.39</v>
      </c>
      <c r="J659" s="252">
        <v>0</v>
      </c>
      <c r="K659" s="252">
        <v>0</v>
      </c>
      <c r="L659" s="252">
        <v>0</v>
      </c>
      <c r="M659" s="252">
        <v>5291.39</v>
      </c>
      <c r="N659" s="323">
        <v>4934.75</v>
      </c>
      <c r="O659" s="323"/>
      <c r="P659" s="252">
        <v>21636.99</v>
      </c>
      <c r="Q659" s="252">
        <v>0</v>
      </c>
      <c r="R659" s="240" t="s">
        <v>31</v>
      </c>
      <c r="V659" s="248">
        <f t="shared" si="44"/>
        <v>21636.99</v>
      </c>
      <c r="W659" s="248">
        <f t="shared" si="41"/>
        <v>0</v>
      </c>
      <c r="X659" s="248">
        <f t="shared" si="42"/>
        <v>0</v>
      </c>
      <c r="Y659" s="248">
        <f t="shared" si="43"/>
        <v>21636.99</v>
      </c>
    </row>
    <row r="660" spans="1:25" ht="15" customHeight="1" x14ac:dyDescent="0.25">
      <c r="A660" s="250"/>
      <c r="B660" s="251"/>
      <c r="C660" s="322" t="s">
        <v>392</v>
      </c>
      <c r="D660" s="322"/>
      <c r="E660" s="322"/>
      <c r="H660" s="252">
        <v>1299.58</v>
      </c>
      <c r="I660" s="252">
        <v>0</v>
      </c>
      <c r="J660" s="252">
        <v>0</v>
      </c>
      <c r="K660" s="252">
        <v>0</v>
      </c>
      <c r="L660" s="252">
        <v>0</v>
      </c>
      <c r="M660" s="252">
        <v>0</v>
      </c>
      <c r="N660" s="323">
        <v>21.78</v>
      </c>
      <c r="O660" s="323"/>
      <c r="P660" s="252">
        <v>2310.4499999999998</v>
      </c>
      <c r="Q660" s="252">
        <v>1032.6500000000001</v>
      </c>
      <c r="R660" s="240" t="s">
        <v>31</v>
      </c>
      <c r="V660" s="248">
        <f t="shared" si="44"/>
        <v>0</v>
      </c>
      <c r="W660" s="248">
        <f t="shared" si="41"/>
        <v>0</v>
      </c>
      <c r="X660" s="248">
        <f t="shared" si="42"/>
        <v>0</v>
      </c>
      <c r="Y660" s="248">
        <f t="shared" si="43"/>
        <v>0</v>
      </c>
    </row>
    <row r="661" spans="1:25" ht="15" customHeight="1" x14ac:dyDescent="0.25">
      <c r="A661" s="253"/>
      <c r="B661" s="254"/>
      <c r="C661" s="324" t="s">
        <v>1284</v>
      </c>
      <c r="D661" s="324"/>
      <c r="E661" s="324"/>
      <c r="F661" s="255"/>
      <c r="G661" s="255"/>
      <c r="H661" s="256">
        <v>162048.63</v>
      </c>
      <c r="I661" s="256">
        <v>0</v>
      </c>
      <c r="J661" s="256">
        <v>0</v>
      </c>
      <c r="K661" s="256">
        <v>0</v>
      </c>
      <c r="L661" s="256">
        <v>0</v>
      </c>
      <c r="M661" s="256">
        <v>0</v>
      </c>
      <c r="N661" s="325">
        <v>1547.61</v>
      </c>
      <c r="O661" s="325"/>
      <c r="P661" s="256">
        <v>161041.28</v>
      </c>
      <c r="Q661" s="256">
        <v>540.26</v>
      </c>
      <c r="R661" s="240" t="s">
        <v>31</v>
      </c>
      <c r="V661" s="248">
        <f t="shared" si="44"/>
        <v>0</v>
      </c>
      <c r="W661" s="248">
        <f t="shared" si="41"/>
        <v>0</v>
      </c>
      <c r="X661" s="248">
        <f t="shared" si="42"/>
        <v>160501.01999999999</v>
      </c>
      <c r="Y661" s="248">
        <f t="shared" si="43"/>
        <v>160501.01999999999</v>
      </c>
    </row>
    <row r="662" spans="1:25" ht="15" customHeight="1" x14ac:dyDescent="0.25">
      <c r="A662" s="245" t="s">
        <v>1411</v>
      </c>
      <c r="B662" s="246" t="str">
        <f>C662</f>
        <v>г.Одинцово, Верхне-Пролетарская, 45</v>
      </c>
      <c r="C662" s="329" t="s">
        <v>32</v>
      </c>
      <c r="D662" s="329"/>
      <c r="E662" s="329"/>
      <c r="F662" s="246" t="s">
        <v>1357</v>
      </c>
      <c r="G662" s="246" t="s">
        <v>1412</v>
      </c>
      <c r="H662" s="247">
        <v>5577.18</v>
      </c>
      <c r="I662" s="247">
        <v>5427.12</v>
      </c>
      <c r="J662" s="247">
        <v>0</v>
      </c>
      <c r="K662" s="247">
        <v>0</v>
      </c>
      <c r="L662" s="247">
        <v>0</v>
      </c>
      <c r="M662" s="247">
        <v>5427.12</v>
      </c>
      <c r="N662" s="330">
        <v>10954.15</v>
      </c>
      <c r="O662" s="330"/>
      <c r="P662" s="247">
        <v>820.95</v>
      </c>
      <c r="Q662" s="247">
        <v>770.8</v>
      </c>
      <c r="R662" s="240" t="s">
        <v>32</v>
      </c>
      <c r="V662" s="248">
        <f t="shared" si="44"/>
        <v>0</v>
      </c>
      <c r="W662" s="248">
        <f t="shared" si="41"/>
        <v>0</v>
      </c>
      <c r="X662" s="248">
        <f t="shared" si="42"/>
        <v>0</v>
      </c>
      <c r="Y662" s="248">
        <f t="shared" si="43"/>
        <v>0</v>
      </c>
    </row>
    <row r="663" spans="1:25" ht="15" customHeight="1" x14ac:dyDescent="0.25">
      <c r="A663" s="250"/>
      <c r="B663" s="251"/>
      <c r="C663" s="322" t="s">
        <v>1052</v>
      </c>
      <c r="D663" s="322"/>
      <c r="E663" s="322"/>
      <c r="H663" s="252">
        <v>6206.09</v>
      </c>
      <c r="I663" s="252">
        <v>5305.82</v>
      </c>
      <c r="J663" s="252">
        <v>0</v>
      </c>
      <c r="K663" s="252">
        <v>0</v>
      </c>
      <c r="L663" s="252">
        <v>0</v>
      </c>
      <c r="M663" s="252">
        <v>5305.82</v>
      </c>
      <c r="N663" s="323">
        <v>10709.31</v>
      </c>
      <c r="O663" s="323"/>
      <c r="P663" s="252">
        <v>802.6</v>
      </c>
      <c r="Q663" s="252">
        <v>0</v>
      </c>
      <c r="R663" s="240" t="s">
        <v>32</v>
      </c>
      <c r="V663" s="248">
        <f t="shared" si="44"/>
        <v>802.6</v>
      </c>
      <c r="W663" s="248">
        <f t="shared" si="41"/>
        <v>0</v>
      </c>
      <c r="X663" s="248">
        <f t="shared" si="42"/>
        <v>0</v>
      </c>
      <c r="Y663" s="248">
        <f t="shared" si="43"/>
        <v>802.6</v>
      </c>
    </row>
    <row r="664" spans="1:25" ht="15" customHeight="1" x14ac:dyDescent="0.25">
      <c r="A664" s="250"/>
      <c r="B664" s="251"/>
      <c r="C664" s="322" t="s">
        <v>1284</v>
      </c>
      <c r="D664" s="322"/>
      <c r="E664" s="322"/>
      <c r="H664" s="252">
        <v>-35</v>
      </c>
      <c r="I664" s="252">
        <v>0</v>
      </c>
      <c r="J664" s="252">
        <v>0</v>
      </c>
      <c r="K664" s="252">
        <v>0</v>
      </c>
      <c r="L664" s="252">
        <v>0</v>
      </c>
      <c r="M664" s="252">
        <v>0</v>
      </c>
      <c r="N664" s="323">
        <v>0</v>
      </c>
      <c r="O664" s="323"/>
      <c r="P664" s="252">
        <v>0</v>
      </c>
      <c r="Q664" s="252">
        <v>35</v>
      </c>
      <c r="R664" s="240" t="s">
        <v>32</v>
      </c>
      <c r="V664" s="248">
        <f t="shared" si="44"/>
        <v>0</v>
      </c>
      <c r="W664" s="248">
        <f t="shared" si="41"/>
        <v>0</v>
      </c>
      <c r="X664" s="248">
        <f t="shared" si="42"/>
        <v>-35</v>
      </c>
      <c r="Y664" s="248">
        <f t="shared" si="43"/>
        <v>-35</v>
      </c>
    </row>
    <row r="665" spans="1:25" ht="15" customHeight="1" x14ac:dyDescent="0.25">
      <c r="A665" s="250"/>
      <c r="B665" s="251"/>
      <c r="C665" s="322" t="s">
        <v>392</v>
      </c>
      <c r="D665" s="322"/>
      <c r="E665" s="322"/>
      <c r="H665" s="252">
        <v>-378.66</v>
      </c>
      <c r="I665" s="252">
        <v>0</v>
      </c>
      <c r="J665" s="252">
        <v>0</v>
      </c>
      <c r="K665" s="252">
        <v>0</v>
      </c>
      <c r="L665" s="252">
        <v>0</v>
      </c>
      <c r="M665" s="252">
        <v>0</v>
      </c>
      <c r="N665" s="323">
        <v>0</v>
      </c>
      <c r="O665" s="323"/>
      <c r="P665" s="252">
        <v>0</v>
      </c>
      <c r="Q665" s="252">
        <v>378.66</v>
      </c>
      <c r="R665" s="240" t="s">
        <v>32</v>
      </c>
      <c r="V665" s="248">
        <f t="shared" si="44"/>
        <v>0</v>
      </c>
      <c r="W665" s="248">
        <f t="shared" si="41"/>
        <v>0</v>
      </c>
      <c r="X665" s="248">
        <f t="shared" si="42"/>
        <v>0</v>
      </c>
      <c r="Y665" s="248">
        <f t="shared" si="43"/>
        <v>0</v>
      </c>
    </row>
    <row r="666" spans="1:25" ht="15" customHeight="1" x14ac:dyDescent="0.25">
      <c r="A666" s="250"/>
      <c r="B666" s="251"/>
      <c r="C666" s="322" t="s">
        <v>399</v>
      </c>
      <c r="D666" s="322"/>
      <c r="E666" s="322"/>
      <c r="H666" s="252">
        <v>-357.14</v>
      </c>
      <c r="I666" s="252">
        <v>0</v>
      </c>
      <c r="J666" s="252">
        <v>0</v>
      </c>
      <c r="K666" s="252">
        <v>0</v>
      </c>
      <c r="L666" s="252">
        <v>0</v>
      </c>
      <c r="M666" s="252">
        <v>0</v>
      </c>
      <c r="N666" s="323">
        <v>0</v>
      </c>
      <c r="O666" s="323"/>
      <c r="P666" s="252">
        <v>0</v>
      </c>
      <c r="Q666" s="252">
        <v>357.14</v>
      </c>
      <c r="R666" s="240" t="s">
        <v>32</v>
      </c>
      <c r="V666" s="248">
        <f t="shared" si="44"/>
        <v>0</v>
      </c>
      <c r="W666" s="248">
        <f t="shared" si="41"/>
        <v>0</v>
      </c>
      <c r="X666" s="248">
        <f t="shared" si="42"/>
        <v>0</v>
      </c>
      <c r="Y666" s="248">
        <f t="shared" si="43"/>
        <v>0</v>
      </c>
    </row>
    <row r="667" spans="1:25" ht="15" customHeight="1" x14ac:dyDescent="0.25">
      <c r="A667" s="253"/>
      <c r="B667" s="254"/>
      <c r="C667" s="324" t="s">
        <v>1058</v>
      </c>
      <c r="D667" s="324"/>
      <c r="E667" s="324"/>
      <c r="F667" s="255"/>
      <c r="G667" s="255"/>
      <c r="H667" s="256">
        <v>141.88999999999999</v>
      </c>
      <c r="I667" s="256">
        <v>121.3</v>
      </c>
      <c r="J667" s="256">
        <v>0</v>
      </c>
      <c r="K667" s="256">
        <v>0</v>
      </c>
      <c r="L667" s="256">
        <v>0</v>
      </c>
      <c r="M667" s="256">
        <v>121.3</v>
      </c>
      <c r="N667" s="325">
        <v>244.84</v>
      </c>
      <c r="O667" s="325"/>
      <c r="P667" s="256">
        <v>18.350000000000001</v>
      </c>
      <c r="Q667" s="256">
        <v>0</v>
      </c>
      <c r="R667" s="240" t="s">
        <v>32</v>
      </c>
      <c r="V667" s="248">
        <f t="shared" si="44"/>
        <v>0</v>
      </c>
      <c r="W667" s="248">
        <f t="shared" si="41"/>
        <v>0</v>
      </c>
      <c r="X667" s="248">
        <f t="shared" si="42"/>
        <v>0</v>
      </c>
      <c r="Y667" s="248">
        <f t="shared" si="43"/>
        <v>0</v>
      </c>
    </row>
    <row r="668" spans="1:25" ht="15" customHeight="1" x14ac:dyDescent="0.25">
      <c r="A668" s="245" t="s">
        <v>1413</v>
      </c>
      <c r="B668" s="246" t="str">
        <f>C668</f>
        <v>г.Одинцово, Верхне-Пролетарская, 46</v>
      </c>
      <c r="C668" s="329" t="s">
        <v>1070</v>
      </c>
      <c r="D668" s="329"/>
      <c r="E668" s="329"/>
      <c r="F668" s="246" t="s">
        <v>1291</v>
      </c>
      <c r="G668" s="246" t="s">
        <v>1414</v>
      </c>
      <c r="H668" s="247">
        <v>262018.98</v>
      </c>
      <c r="I668" s="247">
        <v>0</v>
      </c>
      <c r="J668" s="247">
        <v>0</v>
      </c>
      <c r="K668" s="247">
        <v>0</v>
      </c>
      <c r="L668" s="247">
        <v>0</v>
      </c>
      <c r="M668" s="247">
        <v>0</v>
      </c>
      <c r="N668" s="330">
        <v>0</v>
      </c>
      <c r="O668" s="330"/>
      <c r="P668" s="247">
        <v>265109.07</v>
      </c>
      <c r="Q668" s="247">
        <v>3090.09</v>
      </c>
      <c r="R668" s="240" t="s">
        <v>1070</v>
      </c>
      <c r="V668" s="248">
        <f t="shared" si="44"/>
        <v>0</v>
      </c>
      <c r="W668" s="248">
        <f t="shared" si="41"/>
        <v>0</v>
      </c>
      <c r="X668" s="248">
        <f t="shared" si="42"/>
        <v>0</v>
      </c>
      <c r="Y668" s="248">
        <f t="shared" si="43"/>
        <v>0</v>
      </c>
    </row>
    <row r="669" spans="1:25" ht="15" customHeight="1" x14ac:dyDescent="0.25">
      <c r="A669" s="250"/>
      <c r="B669" s="251"/>
      <c r="C669" s="322" t="s">
        <v>1303</v>
      </c>
      <c r="D669" s="322"/>
      <c r="E669" s="322"/>
      <c r="H669" s="252">
        <v>-0.02</v>
      </c>
      <c r="I669" s="252">
        <v>0</v>
      </c>
      <c r="J669" s="252">
        <v>0</v>
      </c>
      <c r="K669" s="252">
        <v>0</v>
      </c>
      <c r="L669" s="252">
        <v>0</v>
      </c>
      <c r="M669" s="252">
        <v>0</v>
      </c>
      <c r="N669" s="323">
        <v>0</v>
      </c>
      <c r="O669" s="323"/>
      <c r="P669" s="252">
        <v>0</v>
      </c>
      <c r="Q669" s="252">
        <v>0.02</v>
      </c>
      <c r="R669" s="240" t="s">
        <v>1070</v>
      </c>
      <c r="V669" s="248">
        <f t="shared" si="44"/>
        <v>0</v>
      </c>
      <c r="W669" s="248">
        <f t="shared" si="41"/>
        <v>0</v>
      </c>
      <c r="X669" s="248">
        <f t="shared" si="42"/>
        <v>0</v>
      </c>
      <c r="Y669" s="248">
        <f t="shared" si="43"/>
        <v>0</v>
      </c>
    </row>
    <row r="670" spans="1:25" ht="15" customHeight="1" x14ac:dyDescent="0.25">
      <c r="A670" s="250"/>
      <c r="B670" s="251"/>
      <c r="C670" s="322" t="s">
        <v>399</v>
      </c>
      <c r="D670" s="322"/>
      <c r="E670" s="322"/>
      <c r="H670" s="252">
        <v>13455.6</v>
      </c>
      <c r="I670" s="252">
        <v>0</v>
      </c>
      <c r="J670" s="252">
        <v>0</v>
      </c>
      <c r="K670" s="252">
        <v>0</v>
      </c>
      <c r="L670" s="252">
        <v>0</v>
      </c>
      <c r="M670" s="252">
        <v>0</v>
      </c>
      <c r="N670" s="323">
        <v>0</v>
      </c>
      <c r="O670" s="323"/>
      <c r="P670" s="252">
        <v>14508.48</v>
      </c>
      <c r="Q670" s="252">
        <v>1052.8800000000001</v>
      </c>
      <c r="R670" s="240" t="s">
        <v>1070</v>
      </c>
      <c r="V670" s="248">
        <f t="shared" si="44"/>
        <v>0</v>
      </c>
      <c r="W670" s="248">
        <f t="shared" si="41"/>
        <v>0</v>
      </c>
      <c r="X670" s="248">
        <f t="shared" si="42"/>
        <v>0</v>
      </c>
      <c r="Y670" s="248">
        <f t="shared" si="43"/>
        <v>0</v>
      </c>
    </row>
    <row r="671" spans="1:25" ht="15" customHeight="1" x14ac:dyDescent="0.25">
      <c r="A671" s="250"/>
      <c r="B671" s="251"/>
      <c r="C671" s="322" t="s">
        <v>1058</v>
      </c>
      <c r="D671" s="322"/>
      <c r="E671" s="322"/>
      <c r="H671" s="252">
        <v>770.61</v>
      </c>
      <c r="I671" s="252">
        <v>0</v>
      </c>
      <c r="J671" s="252">
        <v>0</v>
      </c>
      <c r="K671" s="252">
        <v>0</v>
      </c>
      <c r="L671" s="252">
        <v>0</v>
      </c>
      <c r="M671" s="252">
        <v>0</v>
      </c>
      <c r="N671" s="323">
        <v>0</v>
      </c>
      <c r="O671" s="323"/>
      <c r="P671" s="252">
        <v>879.28</v>
      </c>
      <c r="Q671" s="252">
        <v>108.67</v>
      </c>
      <c r="R671" s="240" t="s">
        <v>1070</v>
      </c>
      <c r="V671" s="248">
        <f t="shared" si="44"/>
        <v>0</v>
      </c>
      <c r="W671" s="248">
        <f t="shared" si="41"/>
        <v>0</v>
      </c>
      <c r="X671" s="248">
        <f t="shared" si="42"/>
        <v>0</v>
      </c>
      <c r="Y671" s="248">
        <f t="shared" si="43"/>
        <v>0</v>
      </c>
    </row>
    <row r="672" spans="1:25" ht="15" customHeight="1" x14ac:dyDescent="0.25">
      <c r="A672" s="250"/>
      <c r="B672" s="251"/>
      <c r="C672" s="322" t="s">
        <v>503</v>
      </c>
      <c r="D672" s="322"/>
      <c r="E672" s="322"/>
      <c r="H672" s="252">
        <v>149242.35</v>
      </c>
      <c r="I672" s="252">
        <v>0</v>
      </c>
      <c r="J672" s="252">
        <v>0</v>
      </c>
      <c r="K672" s="252">
        <v>0</v>
      </c>
      <c r="L672" s="252">
        <v>0</v>
      </c>
      <c r="M672" s="252">
        <v>0</v>
      </c>
      <c r="N672" s="323">
        <v>0</v>
      </c>
      <c r="O672" s="323"/>
      <c r="P672" s="252">
        <v>149346.69</v>
      </c>
      <c r="Q672" s="252">
        <v>104.34</v>
      </c>
      <c r="R672" s="240" t="s">
        <v>1070</v>
      </c>
      <c r="V672" s="248">
        <f t="shared" si="44"/>
        <v>0</v>
      </c>
      <c r="W672" s="248">
        <f t="shared" si="41"/>
        <v>0</v>
      </c>
      <c r="X672" s="248">
        <f t="shared" si="42"/>
        <v>0</v>
      </c>
      <c r="Y672" s="248">
        <f t="shared" si="43"/>
        <v>0</v>
      </c>
    </row>
    <row r="673" spans="1:25" ht="15" customHeight="1" x14ac:dyDescent="0.25">
      <c r="A673" s="250"/>
      <c r="B673" s="251"/>
      <c r="C673" s="322" t="s">
        <v>392</v>
      </c>
      <c r="D673" s="322"/>
      <c r="E673" s="322"/>
      <c r="H673" s="252">
        <v>13891.83</v>
      </c>
      <c r="I673" s="252">
        <v>0</v>
      </c>
      <c r="J673" s="252">
        <v>0</v>
      </c>
      <c r="K673" s="252">
        <v>0</v>
      </c>
      <c r="L673" s="252">
        <v>0</v>
      </c>
      <c r="M673" s="252">
        <v>0</v>
      </c>
      <c r="N673" s="323">
        <v>0</v>
      </c>
      <c r="O673" s="323"/>
      <c r="P673" s="252">
        <v>14931.46</v>
      </c>
      <c r="Q673" s="252">
        <v>1039.6300000000001</v>
      </c>
      <c r="R673" s="240" t="s">
        <v>1070</v>
      </c>
      <c r="V673" s="248">
        <f t="shared" si="44"/>
        <v>0</v>
      </c>
      <c r="W673" s="248">
        <f t="shared" si="41"/>
        <v>0</v>
      </c>
      <c r="X673" s="248">
        <f t="shared" si="42"/>
        <v>0</v>
      </c>
      <c r="Y673" s="248">
        <f t="shared" si="43"/>
        <v>0</v>
      </c>
    </row>
    <row r="674" spans="1:25" ht="15" customHeight="1" x14ac:dyDescent="0.25">
      <c r="A674" s="250"/>
      <c r="B674" s="251"/>
      <c r="C674" s="322" t="s">
        <v>1052</v>
      </c>
      <c r="D674" s="322"/>
      <c r="E674" s="322"/>
      <c r="H674" s="252">
        <v>76478.62</v>
      </c>
      <c r="I674" s="252">
        <v>0</v>
      </c>
      <c r="J674" s="252">
        <v>0</v>
      </c>
      <c r="K674" s="252">
        <v>0</v>
      </c>
      <c r="L674" s="252">
        <v>0</v>
      </c>
      <c r="M674" s="252">
        <v>0</v>
      </c>
      <c r="N674" s="323">
        <v>0</v>
      </c>
      <c r="O674" s="323"/>
      <c r="P674" s="252">
        <v>76582.95</v>
      </c>
      <c r="Q674" s="252">
        <v>104.33</v>
      </c>
      <c r="R674" s="240" t="s">
        <v>1070</v>
      </c>
      <c r="V674" s="248">
        <f t="shared" si="44"/>
        <v>76478.62</v>
      </c>
      <c r="W674" s="248">
        <f t="shared" si="41"/>
        <v>0</v>
      </c>
      <c r="X674" s="248">
        <f t="shared" si="42"/>
        <v>0</v>
      </c>
      <c r="Y674" s="248">
        <f t="shared" si="43"/>
        <v>76478.62</v>
      </c>
    </row>
    <row r="675" spans="1:25" ht="15" customHeight="1" x14ac:dyDescent="0.25">
      <c r="A675" s="253"/>
      <c r="B675" s="254"/>
      <c r="C675" s="324" t="s">
        <v>1304</v>
      </c>
      <c r="D675" s="324"/>
      <c r="E675" s="324"/>
      <c r="F675" s="255"/>
      <c r="G675" s="255"/>
      <c r="H675" s="256">
        <v>8179.99</v>
      </c>
      <c r="I675" s="256">
        <v>0</v>
      </c>
      <c r="J675" s="256">
        <v>0</v>
      </c>
      <c r="K675" s="256">
        <v>0</v>
      </c>
      <c r="L675" s="256">
        <v>0</v>
      </c>
      <c r="M675" s="256">
        <v>0</v>
      </c>
      <c r="N675" s="325">
        <v>0</v>
      </c>
      <c r="O675" s="325"/>
      <c r="P675" s="256">
        <v>8860.2099999999991</v>
      </c>
      <c r="Q675" s="256">
        <v>680.22</v>
      </c>
      <c r="R675" s="240" t="s">
        <v>1070</v>
      </c>
      <c r="V675" s="248">
        <f t="shared" si="44"/>
        <v>0</v>
      </c>
      <c r="W675" s="248">
        <f t="shared" si="41"/>
        <v>0</v>
      </c>
      <c r="X675" s="248">
        <f t="shared" si="42"/>
        <v>0</v>
      </c>
      <c r="Y675" s="248">
        <f t="shared" si="43"/>
        <v>0</v>
      </c>
    </row>
    <row r="676" spans="1:25" ht="15" customHeight="1" x14ac:dyDescent="0.25">
      <c r="A676" s="245" t="s">
        <v>1415</v>
      </c>
      <c r="B676" s="246" t="str">
        <f>C676</f>
        <v>г.Одинцово, Верхне-Пролетарская, 5</v>
      </c>
      <c r="C676" s="329" t="s">
        <v>241</v>
      </c>
      <c r="D676" s="329"/>
      <c r="E676" s="329"/>
      <c r="F676" s="246" t="s">
        <v>1416</v>
      </c>
      <c r="G676" s="246" t="s">
        <v>1417</v>
      </c>
      <c r="H676" s="247">
        <v>861647.73</v>
      </c>
      <c r="I676" s="247">
        <v>0</v>
      </c>
      <c r="J676" s="247">
        <v>0</v>
      </c>
      <c r="K676" s="247">
        <v>0</v>
      </c>
      <c r="L676" s="247">
        <v>0</v>
      </c>
      <c r="M676" s="247">
        <v>0</v>
      </c>
      <c r="N676" s="330">
        <v>32.9</v>
      </c>
      <c r="O676" s="330"/>
      <c r="P676" s="247">
        <v>915443.48</v>
      </c>
      <c r="Q676" s="247">
        <v>53828.65</v>
      </c>
      <c r="R676" s="240" t="s">
        <v>241</v>
      </c>
      <c r="V676" s="248">
        <f t="shared" si="44"/>
        <v>0</v>
      </c>
      <c r="W676" s="248">
        <f t="shared" si="41"/>
        <v>0</v>
      </c>
      <c r="X676" s="248">
        <f t="shared" si="42"/>
        <v>0</v>
      </c>
      <c r="Y676" s="248">
        <f t="shared" si="43"/>
        <v>0</v>
      </c>
    </row>
    <row r="677" spans="1:25" ht="15" customHeight="1" x14ac:dyDescent="0.25">
      <c r="A677" s="250"/>
      <c r="B677" s="251"/>
      <c r="C677" s="322" t="s">
        <v>1303</v>
      </c>
      <c r="D677" s="322"/>
      <c r="E677" s="322"/>
      <c r="H677" s="252">
        <v>-2388.1</v>
      </c>
      <c r="I677" s="252">
        <v>0</v>
      </c>
      <c r="J677" s="252">
        <v>0</v>
      </c>
      <c r="K677" s="252">
        <v>0</v>
      </c>
      <c r="L677" s="252">
        <v>0</v>
      </c>
      <c r="M677" s="252">
        <v>0</v>
      </c>
      <c r="N677" s="323">
        <v>0</v>
      </c>
      <c r="O677" s="323"/>
      <c r="P677" s="252">
        <v>0</v>
      </c>
      <c r="Q677" s="252">
        <v>2388.1</v>
      </c>
      <c r="R677" s="240" t="s">
        <v>241</v>
      </c>
      <c r="V677" s="248">
        <f t="shared" si="44"/>
        <v>0</v>
      </c>
      <c r="W677" s="248">
        <f t="shared" si="41"/>
        <v>0</v>
      </c>
      <c r="X677" s="248">
        <f t="shared" si="42"/>
        <v>0</v>
      </c>
      <c r="Y677" s="248">
        <f t="shared" si="43"/>
        <v>0</v>
      </c>
    </row>
    <row r="678" spans="1:25" ht="15" customHeight="1" x14ac:dyDescent="0.25">
      <c r="A678" s="250"/>
      <c r="B678" s="251"/>
      <c r="C678" s="322" t="s">
        <v>1304</v>
      </c>
      <c r="D678" s="322"/>
      <c r="E678" s="322"/>
      <c r="H678" s="252">
        <v>2161.31</v>
      </c>
      <c r="I678" s="252">
        <v>0</v>
      </c>
      <c r="J678" s="252">
        <v>0</v>
      </c>
      <c r="K678" s="252">
        <v>0</v>
      </c>
      <c r="L678" s="252">
        <v>0</v>
      </c>
      <c r="M678" s="252">
        <v>0</v>
      </c>
      <c r="N678" s="323">
        <v>0</v>
      </c>
      <c r="O678" s="323"/>
      <c r="P678" s="252">
        <v>2161.31</v>
      </c>
      <c r="Q678" s="252">
        <v>0</v>
      </c>
      <c r="R678" s="240" t="s">
        <v>241</v>
      </c>
      <c r="V678" s="248">
        <f t="shared" si="44"/>
        <v>0</v>
      </c>
      <c r="W678" s="248">
        <f t="shared" si="41"/>
        <v>0</v>
      </c>
      <c r="X678" s="248">
        <f t="shared" si="42"/>
        <v>0</v>
      </c>
      <c r="Y678" s="248">
        <f t="shared" si="43"/>
        <v>0</v>
      </c>
    </row>
    <row r="679" spans="1:25" ht="15" customHeight="1" x14ac:dyDescent="0.25">
      <c r="A679" s="253"/>
      <c r="B679" s="254"/>
      <c r="C679" s="324" t="s">
        <v>1284</v>
      </c>
      <c r="D679" s="324"/>
      <c r="E679" s="324"/>
      <c r="F679" s="255"/>
      <c r="G679" s="255"/>
      <c r="H679" s="256">
        <v>861874.52</v>
      </c>
      <c r="I679" s="256">
        <v>0</v>
      </c>
      <c r="J679" s="256">
        <v>0</v>
      </c>
      <c r="K679" s="256">
        <v>0</v>
      </c>
      <c r="L679" s="256">
        <v>0</v>
      </c>
      <c r="M679" s="256">
        <v>0</v>
      </c>
      <c r="N679" s="325">
        <v>32.9</v>
      </c>
      <c r="O679" s="325"/>
      <c r="P679" s="256">
        <v>913282.17</v>
      </c>
      <c r="Q679" s="256">
        <v>51440.55</v>
      </c>
      <c r="R679" s="240" t="s">
        <v>241</v>
      </c>
      <c r="V679" s="248">
        <f t="shared" si="44"/>
        <v>0</v>
      </c>
      <c r="W679" s="248">
        <f t="shared" si="41"/>
        <v>0</v>
      </c>
      <c r="X679" s="248">
        <f t="shared" si="42"/>
        <v>861841.62</v>
      </c>
      <c r="Y679" s="248">
        <f t="shared" si="43"/>
        <v>861841.62</v>
      </c>
    </row>
    <row r="680" spans="1:25" ht="15" customHeight="1" x14ac:dyDescent="0.25">
      <c r="A680" s="245" t="s">
        <v>1418</v>
      </c>
      <c r="B680" s="246" t="str">
        <f>C680</f>
        <v>г.Одинцово, Верхне-Пролетарская, 57</v>
      </c>
      <c r="C680" s="329" t="s">
        <v>242</v>
      </c>
      <c r="D680" s="329"/>
      <c r="E680" s="329"/>
      <c r="F680" s="246" t="s">
        <v>234</v>
      </c>
      <c r="G680" s="246" t="s">
        <v>1419</v>
      </c>
      <c r="H680" s="247">
        <v>670597.52</v>
      </c>
      <c r="I680" s="247">
        <v>0</v>
      </c>
      <c r="J680" s="247">
        <v>0</v>
      </c>
      <c r="K680" s="247">
        <v>0</v>
      </c>
      <c r="L680" s="247">
        <v>0</v>
      </c>
      <c r="M680" s="247">
        <v>0</v>
      </c>
      <c r="N680" s="330">
        <v>0</v>
      </c>
      <c r="O680" s="330"/>
      <c r="P680" s="247">
        <v>670597.52</v>
      </c>
      <c r="Q680" s="247">
        <v>0</v>
      </c>
      <c r="R680" s="240" t="s">
        <v>242</v>
      </c>
      <c r="V680" s="248">
        <f t="shared" si="44"/>
        <v>0</v>
      </c>
      <c r="W680" s="248">
        <f t="shared" si="41"/>
        <v>0</v>
      </c>
      <c r="X680" s="248">
        <f t="shared" si="42"/>
        <v>0</v>
      </c>
      <c r="Y680" s="248">
        <f t="shared" si="43"/>
        <v>0</v>
      </c>
    </row>
    <row r="681" spans="1:25" ht="15" customHeight="1" x14ac:dyDescent="0.25">
      <c r="A681" s="250"/>
      <c r="B681" s="251"/>
      <c r="C681" s="322" t="s">
        <v>1052</v>
      </c>
      <c r="D681" s="322"/>
      <c r="E681" s="322"/>
      <c r="H681" s="252">
        <v>126301.67</v>
      </c>
      <c r="I681" s="252">
        <v>0</v>
      </c>
      <c r="J681" s="252">
        <v>0</v>
      </c>
      <c r="K681" s="252">
        <v>0</v>
      </c>
      <c r="L681" s="252">
        <v>0</v>
      </c>
      <c r="M681" s="252">
        <v>0</v>
      </c>
      <c r="N681" s="323">
        <v>0</v>
      </c>
      <c r="O681" s="323"/>
      <c r="P681" s="252">
        <v>126301.67</v>
      </c>
      <c r="Q681" s="252">
        <v>0</v>
      </c>
      <c r="R681" s="240" t="s">
        <v>242</v>
      </c>
      <c r="V681" s="248">
        <f t="shared" si="44"/>
        <v>126301.67</v>
      </c>
      <c r="W681" s="248">
        <f t="shared" si="41"/>
        <v>0</v>
      </c>
      <c r="X681" s="248">
        <f t="shared" si="42"/>
        <v>0</v>
      </c>
      <c r="Y681" s="248">
        <f t="shared" si="43"/>
        <v>126301.67</v>
      </c>
    </row>
    <row r="682" spans="1:25" ht="15" customHeight="1" x14ac:dyDescent="0.25">
      <c r="A682" s="250"/>
      <c r="B682" s="251"/>
      <c r="C682" s="322" t="s">
        <v>1058</v>
      </c>
      <c r="D682" s="322"/>
      <c r="E682" s="322"/>
      <c r="H682" s="252">
        <v>4744.8999999999996</v>
      </c>
      <c r="I682" s="252">
        <v>0</v>
      </c>
      <c r="J682" s="252">
        <v>0</v>
      </c>
      <c r="K682" s="252">
        <v>0</v>
      </c>
      <c r="L682" s="252">
        <v>0</v>
      </c>
      <c r="M682" s="252">
        <v>0</v>
      </c>
      <c r="N682" s="323">
        <v>0</v>
      </c>
      <c r="O682" s="323"/>
      <c r="P682" s="252">
        <v>4744.8999999999996</v>
      </c>
      <c r="Q682" s="252">
        <v>0</v>
      </c>
      <c r="R682" s="240" t="s">
        <v>242</v>
      </c>
      <c r="V682" s="248">
        <f t="shared" si="44"/>
        <v>0</v>
      </c>
      <c r="W682" s="248">
        <f t="shared" si="41"/>
        <v>0</v>
      </c>
      <c r="X682" s="248">
        <f t="shared" si="42"/>
        <v>0</v>
      </c>
      <c r="Y682" s="248">
        <f t="shared" si="43"/>
        <v>0</v>
      </c>
    </row>
    <row r="683" spans="1:25" ht="15" customHeight="1" x14ac:dyDescent="0.25">
      <c r="A683" s="250"/>
      <c r="B683" s="251"/>
      <c r="C683" s="322" t="s">
        <v>503</v>
      </c>
      <c r="D683" s="322"/>
      <c r="E683" s="322"/>
      <c r="H683" s="252">
        <v>296028.56</v>
      </c>
      <c r="I683" s="252">
        <v>0</v>
      </c>
      <c r="J683" s="252">
        <v>0</v>
      </c>
      <c r="K683" s="252">
        <v>0</v>
      </c>
      <c r="L683" s="252">
        <v>0</v>
      </c>
      <c r="M683" s="252">
        <v>0</v>
      </c>
      <c r="N683" s="323">
        <v>0</v>
      </c>
      <c r="O683" s="323"/>
      <c r="P683" s="252">
        <v>296028.56</v>
      </c>
      <c r="Q683" s="252">
        <v>0</v>
      </c>
      <c r="R683" s="240" t="s">
        <v>242</v>
      </c>
      <c r="V683" s="248">
        <f t="shared" si="44"/>
        <v>0</v>
      </c>
      <c r="W683" s="248">
        <f t="shared" si="41"/>
        <v>0</v>
      </c>
      <c r="X683" s="248">
        <f t="shared" si="42"/>
        <v>0</v>
      </c>
      <c r="Y683" s="248">
        <f t="shared" si="43"/>
        <v>0</v>
      </c>
    </row>
    <row r="684" spans="1:25" ht="15" customHeight="1" x14ac:dyDescent="0.25">
      <c r="A684" s="250"/>
      <c r="B684" s="251"/>
      <c r="C684" s="322" t="s">
        <v>1054</v>
      </c>
      <c r="D684" s="322"/>
      <c r="E684" s="322"/>
      <c r="H684" s="252">
        <v>1498.75</v>
      </c>
      <c r="I684" s="252">
        <v>0</v>
      </c>
      <c r="J684" s="252">
        <v>0</v>
      </c>
      <c r="K684" s="252">
        <v>0</v>
      </c>
      <c r="L684" s="252">
        <v>0</v>
      </c>
      <c r="M684" s="252">
        <v>0</v>
      </c>
      <c r="N684" s="323">
        <v>0</v>
      </c>
      <c r="O684" s="323"/>
      <c r="P684" s="252">
        <v>1498.75</v>
      </c>
      <c r="Q684" s="252">
        <v>0</v>
      </c>
      <c r="R684" s="240" t="s">
        <v>242</v>
      </c>
      <c r="V684" s="248">
        <f t="shared" si="44"/>
        <v>0</v>
      </c>
      <c r="W684" s="248">
        <f t="shared" si="41"/>
        <v>0</v>
      </c>
      <c r="X684" s="248">
        <f t="shared" si="42"/>
        <v>0</v>
      </c>
      <c r="Y684" s="248">
        <f t="shared" si="43"/>
        <v>0</v>
      </c>
    </row>
    <row r="685" spans="1:25" ht="15" customHeight="1" x14ac:dyDescent="0.25">
      <c r="A685" s="253"/>
      <c r="B685" s="254"/>
      <c r="C685" s="324" t="s">
        <v>1283</v>
      </c>
      <c r="D685" s="324"/>
      <c r="E685" s="324"/>
      <c r="F685" s="255"/>
      <c r="G685" s="255"/>
      <c r="H685" s="256">
        <v>242023.64</v>
      </c>
      <c r="I685" s="256">
        <v>0</v>
      </c>
      <c r="J685" s="256">
        <v>0</v>
      </c>
      <c r="K685" s="256">
        <v>0</v>
      </c>
      <c r="L685" s="256">
        <v>0</v>
      </c>
      <c r="M685" s="256">
        <v>0</v>
      </c>
      <c r="N685" s="325">
        <v>0</v>
      </c>
      <c r="O685" s="325"/>
      <c r="P685" s="256">
        <v>242023.64</v>
      </c>
      <c r="Q685" s="256">
        <v>0</v>
      </c>
      <c r="R685" s="240" t="s">
        <v>242</v>
      </c>
      <c r="V685" s="248">
        <f t="shared" si="44"/>
        <v>0</v>
      </c>
      <c r="W685" s="248">
        <f t="shared" si="41"/>
        <v>80674.546666666676</v>
      </c>
      <c r="X685" s="248">
        <f t="shared" si="42"/>
        <v>0</v>
      </c>
      <c r="Y685" s="248">
        <f t="shared" si="43"/>
        <v>80674.546666666676</v>
      </c>
    </row>
    <row r="686" spans="1:25" ht="15" customHeight="1" x14ac:dyDescent="0.25">
      <c r="A686" s="245" t="s">
        <v>1420</v>
      </c>
      <c r="B686" s="246" t="str">
        <f>C686</f>
        <v>г.Одинцово, Верхне-Пролетарская, 65</v>
      </c>
      <c r="C686" s="329" t="s">
        <v>243</v>
      </c>
      <c r="D686" s="329"/>
      <c r="E686" s="329"/>
      <c r="F686" s="246" t="s">
        <v>1289</v>
      </c>
      <c r="G686" s="246" t="s">
        <v>1421</v>
      </c>
      <c r="H686" s="247">
        <v>-7359.72</v>
      </c>
      <c r="I686" s="247">
        <v>0</v>
      </c>
      <c r="J686" s="247">
        <v>7359.72</v>
      </c>
      <c r="K686" s="247">
        <v>0</v>
      </c>
      <c r="L686" s="247">
        <v>0</v>
      </c>
      <c r="M686" s="247">
        <v>7359.72</v>
      </c>
      <c r="N686" s="330">
        <v>0</v>
      </c>
      <c r="O686" s="330"/>
      <c r="P686" s="247">
        <v>0</v>
      </c>
      <c r="Q686" s="247">
        <v>0</v>
      </c>
      <c r="R686" s="240" t="s">
        <v>243</v>
      </c>
      <c r="V686" s="248">
        <f t="shared" si="44"/>
        <v>0</v>
      </c>
      <c r="W686" s="248">
        <f t="shared" si="41"/>
        <v>0</v>
      </c>
      <c r="X686" s="248">
        <f t="shared" si="42"/>
        <v>0</v>
      </c>
      <c r="Y686" s="248">
        <f t="shared" si="43"/>
        <v>0</v>
      </c>
    </row>
    <row r="687" spans="1:25" ht="15" customHeight="1" x14ac:dyDescent="0.25">
      <c r="A687" s="250"/>
      <c r="B687" s="251"/>
      <c r="C687" s="322" t="s">
        <v>1052</v>
      </c>
      <c r="D687" s="322"/>
      <c r="E687" s="322"/>
      <c r="H687" s="252">
        <v>-1925.5</v>
      </c>
      <c r="I687" s="252">
        <v>0</v>
      </c>
      <c r="J687" s="252">
        <v>1925.5</v>
      </c>
      <c r="K687" s="252">
        <v>0</v>
      </c>
      <c r="L687" s="252">
        <v>0</v>
      </c>
      <c r="M687" s="252">
        <v>1925.5</v>
      </c>
      <c r="N687" s="323">
        <v>0</v>
      </c>
      <c r="O687" s="323"/>
      <c r="P687" s="252">
        <v>0</v>
      </c>
      <c r="Q687" s="252">
        <v>0</v>
      </c>
      <c r="R687" s="240" t="s">
        <v>243</v>
      </c>
      <c r="V687" s="248">
        <f t="shared" si="44"/>
        <v>0</v>
      </c>
      <c r="W687" s="248">
        <f t="shared" si="41"/>
        <v>0</v>
      </c>
      <c r="X687" s="248">
        <f t="shared" si="42"/>
        <v>0</v>
      </c>
      <c r="Y687" s="248">
        <f t="shared" si="43"/>
        <v>0</v>
      </c>
    </row>
    <row r="688" spans="1:25" ht="15" customHeight="1" x14ac:dyDescent="0.25">
      <c r="A688" s="250"/>
      <c r="B688" s="251"/>
      <c r="C688" s="322" t="s">
        <v>399</v>
      </c>
      <c r="D688" s="322"/>
      <c r="E688" s="322"/>
      <c r="H688" s="252">
        <v>-464.43</v>
      </c>
      <c r="I688" s="252">
        <v>0</v>
      </c>
      <c r="J688" s="252">
        <v>464.43</v>
      </c>
      <c r="K688" s="252">
        <v>0</v>
      </c>
      <c r="L688" s="252">
        <v>0</v>
      </c>
      <c r="M688" s="252">
        <v>464.43</v>
      </c>
      <c r="N688" s="323">
        <v>0</v>
      </c>
      <c r="O688" s="323"/>
      <c r="P688" s="252">
        <v>0</v>
      </c>
      <c r="Q688" s="252">
        <v>0</v>
      </c>
      <c r="R688" s="240" t="s">
        <v>243</v>
      </c>
      <c r="V688" s="248">
        <f t="shared" si="44"/>
        <v>0</v>
      </c>
      <c r="W688" s="248">
        <f t="shared" si="41"/>
        <v>0</v>
      </c>
      <c r="X688" s="248">
        <f t="shared" si="42"/>
        <v>0</v>
      </c>
      <c r="Y688" s="248">
        <f t="shared" si="43"/>
        <v>0</v>
      </c>
    </row>
    <row r="689" spans="1:25" ht="15" customHeight="1" x14ac:dyDescent="0.25">
      <c r="A689" s="250"/>
      <c r="B689" s="251"/>
      <c r="C689" s="322" t="s">
        <v>503</v>
      </c>
      <c r="D689" s="322"/>
      <c r="E689" s="322"/>
      <c r="H689" s="252">
        <v>-4491.8100000000004</v>
      </c>
      <c r="I689" s="252">
        <v>0</v>
      </c>
      <c r="J689" s="252">
        <v>4491.8100000000004</v>
      </c>
      <c r="K689" s="252">
        <v>0</v>
      </c>
      <c r="L689" s="252">
        <v>0</v>
      </c>
      <c r="M689" s="252">
        <v>4491.8100000000004</v>
      </c>
      <c r="N689" s="323">
        <v>0</v>
      </c>
      <c r="O689" s="323"/>
      <c r="P689" s="252">
        <v>0</v>
      </c>
      <c r="Q689" s="252">
        <v>0</v>
      </c>
      <c r="R689" s="240" t="s">
        <v>243</v>
      </c>
      <c r="V689" s="248">
        <f t="shared" si="44"/>
        <v>0</v>
      </c>
      <c r="W689" s="248">
        <f t="shared" si="41"/>
        <v>0</v>
      </c>
      <c r="X689" s="248">
        <f t="shared" si="42"/>
        <v>0</v>
      </c>
      <c r="Y689" s="248">
        <f t="shared" si="43"/>
        <v>0</v>
      </c>
    </row>
    <row r="690" spans="1:25" ht="15" customHeight="1" x14ac:dyDescent="0.25">
      <c r="A690" s="253"/>
      <c r="B690" s="254"/>
      <c r="C690" s="324" t="s">
        <v>392</v>
      </c>
      <c r="D690" s="324"/>
      <c r="E690" s="324"/>
      <c r="F690" s="255"/>
      <c r="G690" s="255"/>
      <c r="H690" s="256">
        <v>-477.98</v>
      </c>
      <c r="I690" s="256">
        <v>0</v>
      </c>
      <c r="J690" s="256">
        <v>477.98</v>
      </c>
      <c r="K690" s="256">
        <v>0</v>
      </c>
      <c r="L690" s="256">
        <v>0</v>
      </c>
      <c r="M690" s="256">
        <v>477.98</v>
      </c>
      <c r="N690" s="325">
        <v>0</v>
      </c>
      <c r="O690" s="325"/>
      <c r="P690" s="256">
        <v>0</v>
      </c>
      <c r="Q690" s="256">
        <v>0</v>
      </c>
      <c r="R690" s="240" t="s">
        <v>243</v>
      </c>
      <c r="V690" s="248">
        <f t="shared" si="44"/>
        <v>0</v>
      </c>
      <c r="W690" s="248">
        <f t="shared" si="41"/>
        <v>0</v>
      </c>
      <c r="X690" s="248">
        <f t="shared" si="42"/>
        <v>0</v>
      </c>
      <c r="Y690" s="248">
        <f t="shared" si="43"/>
        <v>0</v>
      </c>
    </row>
    <row r="691" spans="1:25" ht="15" customHeight="1" x14ac:dyDescent="0.25">
      <c r="A691" s="245" t="s">
        <v>1422</v>
      </c>
      <c r="B691" s="246" t="str">
        <f>C691</f>
        <v>г.Одинцово, Верхне-Пролетарская, 67</v>
      </c>
      <c r="C691" s="329" t="s">
        <v>33</v>
      </c>
      <c r="D691" s="329"/>
      <c r="E691" s="329"/>
      <c r="F691" s="246" t="s">
        <v>1299</v>
      </c>
      <c r="G691" s="246" t="s">
        <v>1423</v>
      </c>
      <c r="H691" s="247">
        <v>-1895.63</v>
      </c>
      <c r="I691" s="247">
        <v>2751.85</v>
      </c>
      <c r="J691" s="247">
        <v>0</v>
      </c>
      <c r="K691" s="247">
        <v>0</v>
      </c>
      <c r="L691" s="247">
        <v>0</v>
      </c>
      <c r="M691" s="247">
        <v>2751.85</v>
      </c>
      <c r="N691" s="330">
        <v>1176.32</v>
      </c>
      <c r="O691" s="330"/>
      <c r="P691" s="247">
        <v>4667.33</v>
      </c>
      <c r="Q691" s="247">
        <v>4987.43</v>
      </c>
      <c r="R691" s="240" t="s">
        <v>33</v>
      </c>
      <c r="V691" s="248">
        <f t="shared" si="44"/>
        <v>0</v>
      </c>
      <c r="W691" s="248">
        <f t="shared" si="41"/>
        <v>0</v>
      </c>
      <c r="X691" s="248">
        <f t="shared" si="42"/>
        <v>0</v>
      </c>
      <c r="Y691" s="248">
        <f t="shared" si="43"/>
        <v>0</v>
      </c>
    </row>
    <row r="692" spans="1:25" ht="15" customHeight="1" x14ac:dyDescent="0.25">
      <c r="A692" s="250"/>
      <c r="B692" s="251"/>
      <c r="C692" s="322" t="s">
        <v>399</v>
      </c>
      <c r="D692" s="322"/>
      <c r="E692" s="322"/>
      <c r="H692" s="252">
        <v>-488.84</v>
      </c>
      <c r="I692" s="252">
        <v>0</v>
      </c>
      <c r="J692" s="252">
        <v>0</v>
      </c>
      <c r="K692" s="252">
        <v>0</v>
      </c>
      <c r="L692" s="252">
        <v>0</v>
      </c>
      <c r="M692" s="252">
        <v>0</v>
      </c>
      <c r="N692" s="323">
        <v>0</v>
      </c>
      <c r="O692" s="323"/>
      <c r="P692" s="252">
        <v>0</v>
      </c>
      <c r="Q692" s="252">
        <v>488.84</v>
      </c>
      <c r="R692" s="240" t="s">
        <v>33</v>
      </c>
      <c r="V692" s="248">
        <f t="shared" si="44"/>
        <v>0</v>
      </c>
      <c r="W692" s="248">
        <f t="shared" si="41"/>
        <v>0</v>
      </c>
      <c r="X692" s="248">
        <f t="shared" si="42"/>
        <v>0</v>
      </c>
      <c r="Y692" s="248">
        <f t="shared" si="43"/>
        <v>0</v>
      </c>
    </row>
    <row r="693" spans="1:25" ht="15" customHeight="1" x14ac:dyDescent="0.25">
      <c r="A693" s="250"/>
      <c r="B693" s="251"/>
      <c r="C693" s="322" t="s">
        <v>1058</v>
      </c>
      <c r="D693" s="322"/>
      <c r="E693" s="322"/>
      <c r="H693" s="252">
        <v>39.17</v>
      </c>
      <c r="I693" s="252">
        <v>34.86</v>
      </c>
      <c r="J693" s="252">
        <v>0</v>
      </c>
      <c r="K693" s="252">
        <v>0</v>
      </c>
      <c r="L693" s="252">
        <v>0</v>
      </c>
      <c r="M693" s="252">
        <v>34.86</v>
      </c>
      <c r="N693" s="323">
        <v>14.9</v>
      </c>
      <c r="O693" s="323"/>
      <c r="P693" s="252">
        <v>59.13</v>
      </c>
      <c r="Q693" s="252">
        <v>0</v>
      </c>
      <c r="R693" s="240" t="s">
        <v>33</v>
      </c>
      <c r="V693" s="248">
        <f t="shared" si="44"/>
        <v>0</v>
      </c>
      <c r="W693" s="248">
        <f t="shared" si="41"/>
        <v>0</v>
      </c>
      <c r="X693" s="248">
        <f t="shared" si="42"/>
        <v>0</v>
      </c>
      <c r="Y693" s="248">
        <f t="shared" si="43"/>
        <v>0</v>
      </c>
    </row>
    <row r="694" spans="1:25" ht="15" customHeight="1" x14ac:dyDescent="0.25">
      <c r="A694" s="250"/>
      <c r="B694" s="251"/>
      <c r="C694" s="322" t="s">
        <v>1284</v>
      </c>
      <c r="D694" s="322"/>
      <c r="E694" s="322"/>
      <c r="H694" s="252">
        <v>-3980.29</v>
      </c>
      <c r="I694" s="252">
        <v>0</v>
      </c>
      <c r="J694" s="252">
        <v>0</v>
      </c>
      <c r="K694" s="252">
        <v>0</v>
      </c>
      <c r="L694" s="252">
        <v>0</v>
      </c>
      <c r="M694" s="252">
        <v>0</v>
      </c>
      <c r="N694" s="323">
        <v>0</v>
      </c>
      <c r="O694" s="323"/>
      <c r="P694" s="252">
        <v>0</v>
      </c>
      <c r="Q694" s="252">
        <v>3980.29</v>
      </c>
      <c r="R694" s="240" t="s">
        <v>33</v>
      </c>
      <c r="V694" s="248">
        <f t="shared" si="44"/>
        <v>0</v>
      </c>
      <c r="W694" s="248">
        <f t="shared" si="41"/>
        <v>0</v>
      </c>
      <c r="X694" s="248">
        <f t="shared" si="42"/>
        <v>-3980.29</v>
      </c>
      <c r="Y694" s="248">
        <f t="shared" si="43"/>
        <v>-3980.29</v>
      </c>
    </row>
    <row r="695" spans="1:25" ht="15" customHeight="1" x14ac:dyDescent="0.25">
      <c r="A695" s="250"/>
      <c r="B695" s="251"/>
      <c r="C695" s="322" t="s">
        <v>392</v>
      </c>
      <c r="D695" s="322"/>
      <c r="E695" s="322"/>
      <c r="H695" s="252">
        <v>-518.29999999999995</v>
      </c>
      <c r="I695" s="252">
        <v>0</v>
      </c>
      <c r="J695" s="252">
        <v>0</v>
      </c>
      <c r="K695" s="252">
        <v>0</v>
      </c>
      <c r="L695" s="252">
        <v>0</v>
      </c>
      <c r="M695" s="252">
        <v>0</v>
      </c>
      <c r="N695" s="323">
        <v>0</v>
      </c>
      <c r="O695" s="323"/>
      <c r="P695" s="252">
        <v>0</v>
      </c>
      <c r="Q695" s="252">
        <v>518.29999999999995</v>
      </c>
      <c r="R695" s="240" t="s">
        <v>33</v>
      </c>
      <c r="V695" s="248">
        <f t="shared" si="44"/>
        <v>0</v>
      </c>
      <c r="W695" s="248">
        <f t="shared" si="41"/>
        <v>0</v>
      </c>
      <c r="X695" s="248">
        <f t="shared" si="42"/>
        <v>0</v>
      </c>
      <c r="Y695" s="248">
        <f t="shared" si="43"/>
        <v>0</v>
      </c>
    </row>
    <row r="696" spans="1:25" ht="15" customHeight="1" x14ac:dyDescent="0.25">
      <c r="A696" s="253"/>
      <c r="B696" s="254"/>
      <c r="C696" s="324" t="s">
        <v>1052</v>
      </c>
      <c r="D696" s="324"/>
      <c r="E696" s="324"/>
      <c r="F696" s="255"/>
      <c r="G696" s="255"/>
      <c r="H696" s="256">
        <v>3052.63</v>
      </c>
      <c r="I696" s="256">
        <v>2716.99</v>
      </c>
      <c r="J696" s="256">
        <v>0</v>
      </c>
      <c r="K696" s="256">
        <v>0</v>
      </c>
      <c r="L696" s="256">
        <v>0</v>
      </c>
      <c r="M696" s="256">
        <v>2716.99</v>
      </c>
      <c r="N696" s="325">
        <v>1161.42</v>
      </c>
      <c r="O696" s="325"/>
      <c r="P696" s="256">
        <v>4608.2</v>
      </c>
      <c r="Q696" s="256">
        <v>0</v>
      </c>
      <c r="R696" s="240" t="s">
        <v>33</v>
      </c>
      <c r="V696" s="248">
        <f t="shared" si="44"/>
        <v>4608.2</v>
      </c>
      <c r="W696" s="248">
        <f t="shared" si="41"/>
        <v>0</v>
      </c>
      <c r="X696" s="248">
        <f t="shared" si="42"/>
        <v>0</v>
      </c>
      <c r="Y696" s="248">
        <f t="shared" si="43"/>
        <v>4608.2</v>
      </c>
    </row>
    <row r="697" spans="1:25" ht="15" customHeight="1" x14ac:dyDescent="0.25">
      <c r="A697" s="245" t="s">
        <v>1424</v>
      </c>
      <c r="B697" s="246" t="str">
        <f>C697</f>
        <v>г.Одинцово, Вокзальная, 11</v>
      </c>
      <c r="C697" s="329" t="s">
        <v>36</v>
      </c>
      <c r="D697" s="329"/>
      <c r="E697" s="329"/>
      <c r="F697" s="246" t="s">
        <v>1425</v>
      </c>
      <c r="G697" s="246" t="s">
        <v>1426</v>
      </c>
      <c r="H697" s="247">
        <v>3878359.6</v>
      </c>
      <c r="I697" s="247">
        <v>1198882.95</v>
      </c>
      <c r="J697" s="247">
        <v>-1621.59</v>
      </c>
      <c r="K697" s="247">
        <v>0</v>
      </c>
      <c r="L697" s="247">
        <v>0</v>
      </c>
      <c r="M697" s="247">
        <v>1197261.3600000001</v>
      </c>
      <c r="N697" s="330">
        <v>1555260.37</v>
      </c>
      <c r="O697" s="330"/>
      <c r="P697" s="247">
        <v>3560053.68</v>
      </c>
      <c r="Q697" s="247">
        <v>39693.089999999997</v>
      </c>
      <c r="R697" s="240" t="s">
        <v>36</v>
      </c>
      <c r="V697" s="248">
        <f t="shared" si="44"/>
        <v>0</v>
      </c>
      <c r="W697" s="248">
        <f t="shared" si="41"/>
        <v>0</v>
      </c>
      <c r="X697" s="248">
        <f t="shared" si="42"/>
        <v>0</v>
      </c>
      <c r="Y697" s="248">
        <f t="shared" si="43"/>
        <v>0</v>
      </c>
    </row>
    <row r="698" spans="1:25" ht="15" customHeight="1" x14ac:dyDescent="0.25">
      <c r="A698" s="250"/>
      <c r="B698" s="251"/>
      <c r="C698" s="322" t="s">
        <v>503</v>
      </c>
      <c r="D698" s="322"/>
      <c r="E698" s="322"/>
      <c r="H698" s="252">
        <v>1240508.98</v>
      </c>
      <c r="I698" s="252">
        <v>469465.92</v>
      </c>
      <c r="J698" s="252">
        <v>0</v>
      </c>
      <c r="K698" s="252">
        <v>0</v>
      </c>
      <c r="L698" s="252">
        <v>0</v>
      </c>
      <c r="M698" s="252">
        <v>469465.92</v>
      </c>
      <c r="N698" s="323">
        <v>608127.92000000004</v>
      </c>
      <c r="O698" s="323"/>
      <c r="P698" s="252">
        <v>1107492.07</v>
      </c>
      <c r="Q698" s="252">
        <v>5645.09</v>
      </c>
      <c r="R698" s="240" t="s">
        <v>36</v>
      </c>
      <c r="V698" s="248">
        <f t="shared" si="44"/>
        <v>0</v>
      </c>
      <c r="W698" s="248">
        <f t="shared" si="41"/>
        <v>0</v>
      </c>
      <c r="X698" s="248">
        <f t="shared" si="42"/>
        <v>0</v>
      </c>
      <c r="Y698" s="248">
        <f t="shared" si="43"/>
        <v>0</v>
      </c>
    </row>
    <row r="699" spans="1:25" ht="15" customHeight="1" x14ac:dyDescent="0.25">
      <c r="A699" s="250"/>
      <c r="B699" s="251"/>
      <c r="C699" s="322" t="s">
        <v>1052</v>
      </c>
      <c r="D699" s="322"/>
      <c r="E699" s="322"/>
      <c r="H699" s="252">
        <v>1227636.5900000001</v>
      </c>
      <c r="I699" s="252">
        <v>426056.97</v>
      </c>
      <c r="J699" s="252">
        <v>0</v>
      </c>
      <c r="K699" s="252">
        <v>0</v>
      </c>
      <c r="L699" s="252">
        <v>0</v>
      </c>
      <c r="M699" s="252">
        <v>426056.97</v>
      </c>
      <c r="N699" s="323">
        <v>557992.11</v>
      </c>
      <c r="O699" s="323"/>
      <c r="P699" s="252">
        <v>1100238.77</v>
      </c>
      <c r="Q699" s="252">
        <v>4537.32</v>
      </c>
      <c r="R699" s="240" t="s">
        <v>36</v>
      </c>
      <c r="V699" s="248">
        <f t="shared" si="44"/>
        <v>1095701.45</v>
      </c>
      <c r="W699" s="248">
        <f t="shared" si="41"/>
        <v>0</v>
      </c>
      <c r="X699" s="248">
        <f t="shared" si="42"/>
        <v>0</v>
      </c>
      <c r="Y699" s="248">
        <f t="shared" si="43"/>
        <v>1095701.45</v>
      </c>
    </row>
    <row r="700" spans="1:25" ht="15" customHeight="1" x14ac:dyDescent="0.25">
      <c r="A700" s="250"/>
      <c r="B700" s="251"/>
      <c r="C700" s="322" t="s">
        <v>1311</v>
      </c>
      <c r="D700" s="322"/>
      <c r="E700" s="322"/>
      <c r="H700" s="252">
        <v>2879.09</v>
      </c>
      <c r="I700" s="252">
        <v>0</v>
      </c>
      <c r="J700" s="252">
        <v>0</v>
      </c>
      <c r="K700" s="252">
        <v>0</v>
      </c>
      <c r="L700" s="252">
        <v>0</v>
      </c>
      <c r="M700" s="252">
        <v>0</v>
      </c>
      <c r="N700" s="323">
        <v>22.86</v>
      </c>
      <c r="O700" s="323"/>
      <c r="P700" s="252">
        <v>2856.23</v>
      </c>
      <c r="Q700" s="252">
        <v>0</v>
      </c>
      <c r="R700" s="240" t="s">
        <v>36</v>
      </c>
      <c r="V700" s="248">
        <f t="shared" si="44"/>
        <v>0</v>
      </c>
      <c r="W700" s="248">
        <f t="shared" si="41"/>
        <v>0</v>
      </c>
      <c r="X700" s="248">
        <f t="shared" si="42"/>
        <v>0</v>
      </c>
      <c r="Y700" s="248">
        <f t="shared" si="43"/>
        <v>0</v>
      </c>
    </row>
    <row r="701" spans="1:25" ht="15" customHeight="1" x14ac:dyDescent="0.25">
      <c r="A701" s="250"/>
      <c r="B701" s="251"/>
      <c r="C701" s="322" t="s">
        <v>1336</v>
      </c>
      <c r="D701" s="322"/>
      <c r="E701" s="322"/>
      <c r="H701" s="252">
        <v>163.58000000000001</v>
      </c>
      <c r="I701" s="252">
        <v>0</v>
      </c>
      <c r="J701" s="252">
        <v>0</v>
      </c>
      <c r="K701" s="252">
        <v>0</v>
      </c>
      <c r="L701" s="252">
        <v>0</v>
      </c>
      <c r="M701" s="252">
        <v>0</v>
      </c>
      <c r="N701" s="323">
        <v>1.1200000000000001</v>
      </c>
      <c r="O701" s="323"/>
      <c r="P701" s="252">
        <v>162.46</v>
      </c>
      <c r="Q701" s="252">
        <v>0</v>
      </c>
      <c r="R701" s="240" t="s">
        <v>36</v>
      </c>
      <c r="V701" s="248">
        <f t="shared" si="44"/>
        <v>0</v>
      </c>
      <c r="W701" s="248">
        <f t="shared" si="41"/>
        <v>0</v>
      </c>
      <c r="X701" s="248">
        <f t="shared" si="42"/>
        <v>0</v>
      </c>
      <c r="Y701" s="248">
        <f t="shared" si="43"/>
        <v>0</v>
      </c>
    </row>
    <row r="702" spans="1:25" ht="15" customHeight="1" x14ac:dyDescent="0.25">
      <c r="A702" s="250"/>
      <c r="B702" s="251"/>
      <c r="C702" s="322" t="s">
        <v>1054</v>
      </c>
      <c r="D702" s="322"/>
      <c r="E702" s="322"/>
      <c r="H702" s="252">
        <v>529.82000000000005</v>
      </c>
      <c r="I702" s="252">
        <v>196.91</v>
      </c>
      <c r="J702" s="252">
        <v>0</v>
      </c>
      <c r="K702" s="252">
        <v>0</v>
      </c>
      <c r="L702" s="252">
        <v>0</v>
      </c>
      <c r="M702" s="252">
        <v>196.91</v>
      </c>
      <c r="N702" s="323">
        <v>278.61</v>
      </c>
      <c r="O702" s="323"/>
      <c r="P702" s="252">
        <v>450.16</v>
      </c>
      <c r="Q702" s="252">
        <v>2.04</v>
      </c>
      <c r="R702" s="240" t="s">
        <v>36</v>
      </c>
      <c r="V702" s="248">
        <f t="shared" si="44"/>
        <v>0</v>
      </c>
      <c r="W702" s="248">
        <f t="shared" si="41"/>
        <v>0</v>
      </c>
      <c r="X702" s="248">
        <f t="shared" si="42"/>
        <v>0</v>
      </c>
      <c r="Y702" s="248">
        <f t="shared" si="43"/>
        <v>0</v>
      </c>
    </row>
    <row r="703" spans="1:25" ht="15" customHeight="1" x14ac:dyDescent="0.25">
      <c r="A703" s="250"/>
      <c r="B703" s="251"/>
      <c r="C703" s="322" t="s">
        <v>1058</v>
      </c>
      <c r="D703" s="322"/>
      <c r="E703" s="322"/>
      <c r="H703" s="252">
        <v>49080.57</v>
      </c>
      <c r="I703" s="252">
        <v>17342.75</v>
      </c>
      <c r="J703" s="252">
        <v>0</v>
      </c>
      <c r="K703" s="252">
        <v>0</v>
      </c>
      <c r="L703" s="252">
        <v>0</v>
      </c>
      <c r="M703" s="252">
        <v>17342.75</v>
      </c>
      <c r="N703" s="323">
        <v>22714.78</v>
      </c>
      <c r="O703" s="323"/>
      <c r="P703" s="252">
        <v>46168.94</v>
      </c>
      <c r="Q703" s="252">
        <v>2460.4</v>
      </c>
      <c r="R703" s="240" t="s">
        <v>36</v>
      </c>
      <c r="V703" s="248">
        <f t="shared" si="44"/>
        <v>0</v>
      </c>
      <c r="W703" s="248">
        <f t="shared" si="41"/>
        <v>0</v>
      </c>
      <c r="X703" s="248">
        <f t="shared" si="42"/>
        <v>0</v>
      </c>
      <c r="Y703" s="248">
        <f t="shared" si="43"/>
        <v>0</v>
      </c>
    </row>
    <row r="704" spans="1:25" ht="15" customHeight="1" x14ac:dyDescent="0.25">
      <c r="A704" s="250"/>
      <c r="B704" s="251"/>
      <c r="C704" s="322" t="s">
        <v>1303</v>
      </c>
      <c r="D704" s="322"/>
      <c r="E704" s="322"/>
      <c r="H704" s="252">
        <v>5317.85</v>
      </c>
      <c r="I704" s="252">
        <v>0</v>
      </c>
      <c r="J704" s="252">
        <v>0</v>
      </c>
      <c r="K704" s="252">
        <v>0</v>
      </c>
      <c r="L704" s="252">
        <v>0</v>
      </c>
      <c r="M704" s="252">
        <v>0</v>
      </c>
      <c r="N704" s="323">
        <v>62.27</v>
      </c>
      <c r="O704" s="323"/>
      <c r="P704" s="252">
        <v>11258.51</v>
      </c>
      <c r="Q704" s="252">
        <v>6002.93</v>
      </c>
      <c r="R704" s="240" t="s">
        <v>36</v>
      </c>
      <c r="V704" s="248">
        <f t="shared" si="44"/>
        <v>0</v>
      </c>
      <c r="W704" s="248">
        <f t="shared" si="41"/>
        <v>0</v>
      </c>
      <c r="X704" s="248">
        <f t="shared" si="42"/>
        <v>0</v>
      </c>
      <c r="Y704" s="248">
        <f t="shared" si="43"/>
        <v>0</v>
      </c>
    </row>
    <row r="705" spans="1:25" ht="15" customHeight="1" x14ac:dyDescent="0.25">
      <c r="A705" s="250"/>
      <c r="B705" s="251"/>
      <c r="C705" s="322" t="s">
        <v>399</v>
      </c>
      <c r="D705" s="322"/>
      <c r="E705" s="322"/>
      <c r="H705" s="252">
        <v>191814.66</v>
      </c>
      <c r="I705" s="252">
        <v>48080.35</v>
      </c>
      <c r="J705" s="252">
        <v>-345.86</v>
      </c>
      <c r="K705" s="252">
        <v>0</v>
      </c>
      <c r="L705" s="252">
        <v>0</v>
      </c>
      <c r="M705" s="252">
        <v>47734.49</v>
      </c>
      <c r="N705" s="323">
        <v>63155.12</v>
      </c>
      <c r="O705" s="323"/>
      <c r="P705" s="252">
        <v>182515.21</v>
      </c>
      <c r="Q705" s="252">
        <v>6121.18</v>
      </c>
      <c r="R705" s="240" t="s">
        <v>36</v>
      </c>
      <c r="V705" s="248">
        <f t="shared" si="44"/>
        <v>0</v>
      </c>
      <c r="W705" s="248">
        <f t="shared" si="41"/>
        <v>0</v>
      </c>
      <c r="X705" s="248">
        <f t="shared" si="42"/>
        <v>0</v>
      </c>
      <c r="Y705" s="248">
        <f t="shared" si="43"/>
        <v>0</v>
      </c>
    </row>
    <row r="706" spans="1:25" ht="15" customHeight="1" x14ac:dyDescent="0.25">
      <c r="A706" s="250"/>
      <c r="B706" s="251"/>
      <c r="C706" s="322" t="s">
        <v>1283</v>
      </c>
      <c r="D706" s="322"/>
      <c r="E706" s="322"/>
      <c r="H706" s="252">
        <v>137318.26</v>
      </c>
      <c r="I706" s="252">
        <v>0</v>
      </c>
      <c r="J706" s="252">
        <v>0</v>
      </c>
      <c r="K706" s="252">
        <v>0</v>
      </c>
      <c r="L706" s="252">
        <v>0</v>
      </c>
      <c r="M706" s="252">
        <v>0</v>
      </c>
      <c r="N706" s="323">
        <v>379.86</v>
      </c>
      <c r="O706" s="323"/>
      <c r="P706" s="252">
        <v>136938.4</v>
      </c>
      <c r="Q706" s="252">
        <v>0</v>
      </c>
      <c r="R706" s="240" t="s">
        <v>36</v>
      </c>
      <c r="V706" s="248">
        <f t="shared" si="44"/>
        <v>0</v>
      </c>
      <c r="W706" s="248">
        <f t="shared" si="41"/>
        <v>45646.133333333331</v>
      </c>
      <c r="X706" s="248">
        <f t="shared" si="42"/>
        <v>0</v>
      </c>
      <c r="Y706" s="248">
        <f t="shared" si="43"/>
        <v>45646.133333333331</v>
      </c>
    </row>
    <row r="707" spans="1:25" ht="15" customHeight="1" x14ac:dyDescent="0.25">
      <c r="A707" s="250"/>
      <c r="B707" s="251"/>
      <c r="C707" s="322" t="s">
        <v>1057</v>
      </c>
      <c r="D707" s="322"/>
      <c r="E707" s="322"/>
      <c r="H707" s="252">
        <v>768.98</v>
      </c>
      <c r="I707" s="252">
        <v>412.8</v>
      </c>
      <c r="J707" s="252">
        <v>0</v>
      </c>
      <c r="K707" s="252">
        <v>0</v>
      </c>
      <c r="L707" s="252">
        <v>0</v>
      </c>
      <c r="M707" s="252">
        <v>412.8</v>
      </c>
      <c r="N707" s="323">
        <v>584.02</v>
      </c>
      <c r="O707" s="323"/>
      <c r="P707" s="252">
        <v>602.04</v>
      </c>
      <c r="Q707" s="252">
        <v>4.28</v>
      </c>
      <c r="R707" s="240" t="s">
        <v>36</v>
      </c>
      <c r="V707" s="248">
        <f t="shared" si="44"/>
        <v>0</v>
      </c>
      <c r="W707" s="248">
        <f t="shared" si="41"/>
        <v>0</v>
      </c>
      <c r="X707" s="248">
        <f t="shared" si="42"/>
        <v>0</v>
      </c>
      <c r="Y707" s="248">
        <f t="shared" si="43"/>
        <v>0</v>
      </c>
    </row>
    <row r="708" spans="1:25" ht="15" customHeight="1" x14ac:dyDescent="0.25">
      <c r="A708" s="250"/>
      <c r="B708" s="251"/>
      <c r="C708" s="322" t="s">
        <v>1304</v>
      </c>
      <c r="D708" s="322"/>
      <c r="E708" s="322"/>
      <c r="H708" s="252">
        <v>38545.61</v>
      </c>
      <c r="I708" s="252">
        <v>0</v>
      </c>
      <c r="J708" s="252">
        <v>0</v>
      </c>
      <c r="K708" s="252">
        <v>0</v>
      </c>
      <c r="L708" s="252">
        <v>0</v>
      </c>
      <c r="M708" s="252">
        <v>0</v>
      </c>
      <c r="N708" s="323">
        <v>335.59</v>
      </c>
      <c r="O708" s="323"/>
      <c r="P708" s="252">
        <v>39435.26</v>
      </c>
      <c r="Q708" s="252">
        <v>1225.24</v>
      </c>
      <c r="R708" s="240" t="s">
        <v>36</v>
      </c>
      <c r="V708" s="248">
        <f t="shared" si="44"/>
        <v>0</v>
      </c>
      <c r="W708" s="248">
        <f t="shared" si="41"/>
        <v>0</v>
      </c>
      <c r="X708" s="248">
        <f t="shared" si="42"/>
        <v>0</v>
      </c>
      <c r="Y708" s="248">
        <f t="shared" si="43"/>
        <v>0</v>
      </c>
    </row>
    <row r="709" spans="1:25" ht="15" customHeight="1" x14ac:dyDescent="0.25">
      <c r="A709" s="250"/>
      <c r="B709" s="251"/>
      <c r="C709" s="322" t="s">
        <v>504</v>
      </c>
      <c r="D709" s="322"/>
      <c r="E709" s="322"/>
      <c r="H709" s="252">
        <v>44801.95</v>
      </c>
      <c r="I709" s="252">
        <v>0</v>
      </c>
      <c r="J709" s="252">
        <v>0</v>
      </c>
      <c r="K709" s="252">
        <v>0</v>
      </c>
      <c r="L709" s="252">
        <v>0</v>
      </c>
      <c r="M709" s="252">
        <v>0</v>
      </c>
      <c r="N709" s="323">
        <v>338.12</v>
      </c>
      <c r="O709" s="323"/>
      <c r="P709" s="252">
        <v>46974.81</v>
      </c>
      <c r="Q709" s="252">
        <v>2510.98</v>
      </c>
      <c r="R709" s="240" t="s">
        <v>36</v>
      </c>
      <c r="V709" s="248">
        <f t="shared" si="44"/>
        <v>0</v>
      </c>
      <c r="W709" s="248">
        <f t="shared" si="41"/>
        <v>0</v>
      </c>
      <c r="X709" s="248">
        <f t="shared" si="42"/>
        <v>0</v>
      </c>
      <c r="Y709" s="248">
        <f t="shared" si="43"/>
        <v>0</v>
      </c>
    </row>
    <row r="710" spans="1:25" ht="15" customHeight="1" x14ac:dyDescent="0.25">
      <c r="A710" s="250"/>
      <c r="B710" s="251"/>
      <c r="C710" s="322" t="s">
        <v>392</v>
      </c>
      <c r="D710" s="322"/>
      <c r="E710" s="322"/>
      <c r="H710" s="252">
        <v>339090.13</v>
      </c>
      <c r="I710" s="252">
        <v>83577.3</v>
      </c>
      <c r="J710" s="252">
        <v>-525.34</v>
      </c>
      <c r="K710" s="252">
        <v>0</v>
      </c>
      <c r="L710" s="252">
        <v>0</v>
      </c>
      <c r="M710" s="252">
        <v>83051.960000000006</v>
      </c>
      <c r="N710" s="323">
        <v>107589.16</v>
      </c>
      <c r="O710" s="323"/>
      <c r="P710" s="252">
        <v>322553.38</v>
      </c>
      <c r="Q710" s="252">
        <v>8000.45</v>
      </c>
      <c r="R710" s="240" t="s">
        <v>36</v>
      </c>
      <c r="V710" s="248">
        <f t="shared" si="44"/>
        <v>0</v>
      </c>
      <c r="W710" s="248">
        <f t="shared" si="41"/>
        <v>0</v>
      </c>
      <c r="X710" s="248">
        <f t="shared" si="42"/>
        <v>0</v>
      </c>
      <c r="Y710" s="248">
        <f t="shared" si="43"/>
        <v>0</v>
      </c>
    </row>
    <row r="711" spans="1:25" ht="15" customHeight="1" x14ac:dyDescent="0.25">
      <c r="A711" s="250"/>
      <c r="B711" s="251"/>
      <c r="C711" s="322" t="s">
        <v>1055</v>
      </c>
      <c r="D711" s="322"/>
      <c r="E711" s="322"/>
      <c r="H711" s="252">
        <v>472.59</v>
      </c>
      <c r="I711" s="252">
        <v>196.91</v>
      </c>
      <c r="J711" s="252">
        <v>0</v>
      </c>
      <c r="K711" s="252">
        <v>0</v>
      </c>
      <c r="L711" s="252">
        <v>0</v>
      </c>
      <c r="M711" s="252">
        <v>196.91</v>
      </c>
      <c r="N711" s="323">
        <v>278.60000000000002</v>
      </c>
      <c r="O711" s="323"/>
      <c r="P711" s="252">
        <v>392.94</v>
      </c>
      <c r="Q711" s="252">
        <v>2.04</v>
      </c>
      <c r="R711" s="240" t="s">
        <v>36</v>
      </c>
      <c r="V711" s="248">
        <f t="shared" si="44"/>
        <v>0</v>
      </c>
      <c r="W711" s="248">
        <f t="shared" si="41"/>
        <v>0</v>
      </c>
      <c r="X711" s="248">
        <f t="shared" si="42"/>
        <v>0</v>
      </c>
      <c r="Y711" s="248">
        <f t="shared" si="43"/>
        <v>0</v>
      </c>
    </row>
    <row r="712" spans="1:25" ht="15" customHeight="1" x14ac:dyDescent="0.25">
      <c r="A712" s="250"/>
      <c r="B712" s="251"/>
      <c r="C712" s="322" t="s">
        <v>1056</v>
      </c>
      <c r="D712" s="322"/>
      <c r="E712" s="322"/>
      <c r="H712" s="252">
        <v>1459.61</v>
      </c>
      <c r="I712" s="252">
        <v>623.5</v>
      </c>
      <c r="J712" s="252">
        <v>0</v>
      </c>
      <c r="K712" s="252">
        <v>0</v>
      </c>
      <c r="L712" s="252">
        <v>0</v>
      </c>
      <c r="M712" s="252">
        <v>623.5</v>
      </c>
      <c r="N712" s="323">
        <v>882.31</v>
      </c>
      <c r="O712" s="323"/>
      <c r="P712" s="252">
        <v>1207.24</v>
      </c>
      <c r="Q712" s="252">
        <v>6.44</v>
      </c>
      <c r="R712" s="240" t="s">
        <v>36</v>
      </c>
      <c r="V712" s="248">
        <f t="shared" si="44"/>
        <v>0</v>
      </c>
      <c r="W712" s="248">
        <f t="shared" si="41"/>
        <v>0</v>
      </c>
      <c r="X712" s="248">
        <f t="shared" si="42"/>
        <v>0</v>
      </c>
      <c r="Y712" s="248">
        <f t="shared" si="43"/>
        <v>0</v>
      </c>
    </row>
    <row r="713" spans="1:25" ht="15" customHeight="1" x14ac:dyDescent="0.25">
      <c r="A713" s="250"/>
      <c r="B713" s="251"/>
      <c r="C713" s="322" t="s">
        <v>1288</v>
      </c>
      <c r="D713" s="322"/>
      <c r="E713" s="322"/>
      <c r="H713" s="252">
        <v>465647.45</v>
      </c>
      <c r="I713" s="252">
        <v>121275.19</v>
      </c>
      <c r="J713" s="252">
        <v>-595.07000000000005</v>
      </c>
      <c r="K713" s="252">
        <v>0</v>
      </c>
      <c r="L713" s="252">
        <v>0</v>
      </c>
      <c r="M713" s="252">
        <v>120680.12</v>
      </c>
      <c r="N713" s="323">
        <v>153055.76999999999</v>
      </c>
      <c r="O713" s="323"/>
      <c r="P713" s="252">
        <v>434650.93</v>
      </c>
      <c r="Q713" s="252">
        <v>1379.13</v>
      </c>
      <c r="R713" s="240" t="s">
        <v>36</v>
      </c>
      <c r="V713" s="248">
        <f t="shared" si="44"/>
        <v>0</v>
      </c>
      <c r="W713" s="248">
        <f t="shared" si="41"/>
        <v>0</v>
      </c>
      <c r="X713" s="248">
        <f t="shared" si="42"/>
        <v>0</v>
      </c>
      <c r="Y713" s="248">
        <f t="shared" si="43"/>
        <v>0</v>
      </c>
    </row>
    <row r="714" spans="1:25" ht="15" customHeight="1" x14ac:dyDescent="0.25">
      <c r="A714" s="253"/>
      <c r="B714" s="254"/>
      <c r="C714" s="324" t="s">
        <v>1286</v>
      </c>
      <c r="D714" s="324"/>
      <c r="E714" s="324"/>
      <c r="F714" s="255"/>
      <c r="G714" s="255"/>
      <c r="H714" s="256">
        <v>132323.88</v>
      </c>
      <c r="I714" s="256">
        <v>31654.35</v>
      </c>
      <c r="J714" s="256">
        <v>-155.32</v>
      </c>
      <c r="K714" s="256">
        <v>0</v>
      </c>
      <c r="L714" s="256">
        <v>0</v>
      </c>
      <c r="M714" s="256">
        <v>31499.03</v>
      </c>
      <c r="N714" s="325">
        <v>39462.15</v>
      </c>
      <c r="O714" s="325"/>
      <c r="P714" s="256">
        <v>126156.33</v>
      </c>
      <c r="Q714" s="256">
        <v>1795.57</v>
      </c>
      <c r="R714" s="240" t="s">
        <v>36</v>
      </c>
      <c r="V714" s="248">
        <f t="shared" si="44"/>
        <v>0</v>
      </c>
      <c r="W714" s="248">
        <f t="shared" ref="W714:W777" si="45">IF(W$8=$C714,SUM($P714-$Q714),0)/3</f>
        <v>0</v>
      </c>
      <c r="X714" s="248">
        <f t="shared" ref="X714:X777" si="46">IF(X$8=$C714,SUM($P714-$Q714),0)</f>
        <v>0</v>
      </c>
      <c r="Y714" s="248">
        <f t="shared" ref="Y714:Y777" si="47">SUM(V714:X714)</f>
        <v>0</v>
      </c>
    </row>
    <row r="715" spans="1:25" ht="15" customHeight="1" x14ac:dyDescent="0.25">
      <c r="A715" s="245" t="s">
        <v>1321</v>
      </c>
      <c r="B715" s="246" t="str">
        <f>C715</f>
        <v>г.Одинцово, Вокзальная, 13</v>
      </c>
      <c r="C715" s="329" t="s">
        <v>37</v>
      </c>
      <c r="D715" s="329"/>
      <c r="E715" s="329"/>
      <c r="F715" s="246" t="s">
        <v>1427</v>
      </c>
      <c r="G715" s="246" t="s">
        <v>1428</v>
      </c>
      <c r="H715" s="247">
        <v>584732.13</v>
      </c>
      <c r="I715" s="247">
        <v>384633.82</v>
      </c>
      <c r="J715" s="247">
        <v>0</v>
      </c>
      <c r="K715" s="247">
        <v>0</v>
      </c>
      <c r="L715" s="247">
        <v>0</v>
      </c>
      <c r="M715" s="247">
        <v>384633.82</v>
      </c>
      <c r="N715" s="330">
        <v>435591.38</v>
      </c>
      <c r="O715" s="330"/>
      <c r="P715" s="247">
        <v>565076.21</v>
      </c>
      <c r="Q715" s="247">
        <v>31301.64</v>
      </c>
      <c r="R715" s="240" t="s">
        <v>37</v>
      </c>
      <c r="V715" s="248">
        <f t="shared" si="44"/>
        <v>0</v>
      </c>
      <c r="W715" s="248">
        <f t="shared" si="45"/>
        <v>0</v>
      </c>
      <c r="X715" s="248">
        <f t="shared" si="46"/>
        <v>0</v>
      </c>
      <c r="Y715" s="248">
        <f t="shared" si="47"/>
        <v>0</v>
      </c>
    </row>
    <row r="716" spans="1:25" ht="15" customHeight="1" x14ac:dyDescent="0.25">
      <c r="A716" s="250"/>
      <c r="B716" s="251"/>
      <c r="C716" s="322" t="s">
        <v>503</v>
      </c>
      <c r="D716" s="322"/>
      <c r="E716" s="322"/>
      <c r="H716" s="252">
        <v>206950.38</v>
      </c>
      <c r="I716" s="252">
        <v>150124.5</v>
      </c>
      <c r="J716" s="252">
        <v>0</v>
      </c>
      <c r="K716" s="252">
        <v>0</v>
      </c>
      <c r="L716" s="252">
        <v>0</v>
      </c>
      <c r="M716" s="252">
        <v>150124.5</v>
      </c>
      <c r="N716" s="323">
        <v>168733.82</v>
      </c>
      <c r="O716" s="323"/>
      <c r="P716" s="252">
        <v>199396.92</v>
      </c>
      <c r="Q716" s="252">
        <v>11055.86</v>
      </c>
      <c r="R716" s="240" t="s">
        <v>37</v>
      </c>
      <c r="V716" s="248">
        <f t="shared" si="44"/>
        <v>0</v>
      </c>
      <c r="W716" s="248">
        <f t="shared" si="45"/>
        <v>0</v>
      </c>
      <c r="X716" s="248">
        <f t="shared" si="46"/>
        <v>0</v>
      </c>
      <c r="Y716" s="248">
        <f t="shared" si="47"/>
        <v>0</v>
      </c>
    </row>
    <row r="717" spans="1:25" ht="15" customHeight="1" x14ac:dyDescent="0.25">
      <c r="A717" s="250"/>
      <c r="B717" s="251"/>
      <c r="C717" s="322" t="s">
        <v>504</v>
      </c>
      <c r="D717" s="322"/>
      <c r="E717" s="322"/>
      <c r="H717" s="252">
        <v>3044.56</v>
      </c>
      <c r="I717" s="252">
        <v>0</v>
      </c>
      <c r="J717" s="252">
        <v>0</v>
      </c>
      <c r="K717" s="252">
        <v>0</v>
      </c>
      <c r="L717" s="252">
        <v>0</v>
      </c>
      <c r="M717" s="252">
        <v>0</v>
      </c>
      <c r="N717" s="323">
        <v>0</v>
      </c>
      <c r="O717" s="323"/>
      <c r="P717" s="252">
        <v>3669.74</v>
      </c>
      <c r="Q717" s="252">
        <v>625.17999999999995</v>
      </c>
      <c r="R717" s="240" t="s">
        <v>37</v>
      </c>
      <c r="V717" s="248">
        <f t="shared" si="44"/>
        <v>0</v>
      </c>
      <c r="W717" s="248">
        <f t="shared" si="45"/>
        <v>0</v>
      </c>
      <c r="X717" s="248">
        <f t="shared" si="46"/>
        <v>0</v>
      </c>
      <c r="Y717" s="248">
        <f t="shared" si="47"/>
        <v>0</v>
      </c>
    </row>
    <row r="718" spans="1:25" ht="15" customHeight="1" x14ac:dyDescent="0.25">
      <c r="A718" s="250"/>
      <c r="B718" s="251"/>
      <c r="C718" s="322" t="s">
        <v>1056</v>
      </c>
      <c r="D718" s="322"/>
      <c r="E718" s="322"/>
      <c r="H718" s="252">
        <v>208.71</v>
      </c>
      <c r="I718" s="252">
        <v>198.39</v>
      </c>
      <c r="J718" s="252">
        <v>0</v>
      </c>
      <c r="K718" s="252">
        <v>0</v>
      </c>
      <c r="L718" s="252">
        <v>0</v>
      </c>
      <c r="M718" s="252">
        <v>198.39</v>
      </c>
      <c r="N718" s="323">
        <v>233.26</v>
      </c>
      <c r="O718" s="323"/>
      <c r="P718" s="252">
        <v>189.12</v>
      </c>
      <c r="Q718" s="252">
        <v>15.28</v>
      </c>
      <c r="R718" s="240" t="s">
        <v>37</v>
      </c>
      <c r="V718" s="248">
        <f t="shared" si="44"/>
        <v>0</v>
      </c>
      <c r="W718" s="248">
        <f t="shared" si="45"/>
        <v>0</v>
      </c>
      <c r="X718" s="248">
        <f t="shared" si="46"/>
        <v>0</v>
      </c>
      <c r="Y718" s="248">
        <f t="shared" si="47"/>
        <v>0</v>
      </c>
    </row>
    <row r="719" spans="1:25" ht="15" customHeight="1" x14ac:dyDescent="0.25">
      <c r="A719" s="250"/>
      <c r="B719" s="251"/>
      <c r="C719" s="322" t="s">
        <v>1052</v>
      </c>
      <c r="D719" s="322"/>
      <c r="E719" s="322"/>
      <c r="H719" s="252">
        <v>186916.27</v>
      </c>
      <c r="I719" s="252">
        <v>136243.26</v>
      </c>
      <c r="J719" s="252">
        <v>0</v>
      </c>
      <c r="K719" s="252">
        <v>0</v>
      </c>
      <c r="L719" s="252">
        <v>0</v>
      </c>
      <c r="M719" s="252">
        <v>136243.26</v>
      </c>
      <c r="N719" s="323">
        <v>152388.28</v>
      </c>
      <c r="O719" s="323"/>
      <c r="P719" s="252">
        <v>182118.58</v>
      </c>
      <c r="Q719" s="252">
        <v>11347.33</v>
      </c>
      <c r="R719" s="240" t="s">
        <v>37</v>
      </c>
      <c r="V719" s="248">
        <f t="shared" si="44"/>
        <v>170771.25</v>
      </c>
      <c r="W719" s="248">
        <f t="shared" si="45"/>
        <v>0</v>
      </c>
      <c r="X719" s="248">
        <f t="shared" si="46"/>
        <v>0</v>
      </c>
      <c r="Y719" s="248">
        <f t="shared" si="47"/>
        <v>170771.25</v>
      </c>
    </row>
    <row r="720" spans="1:25" ht="15" customHeight="1" x14ac:dyDescent="0.25">
      <c r="A720" s="250"/>
      <c r="B720" s="251"/>
      <c r="C720" s="322" t="s">
        <v>1054</v>
      </c>
      <c r="D720" s="322"/>
      <c r="E720" s="322"/>
      <c r="H720" s="252">
        <v>65.78</v>
      </c>
      <c r="I720" s="252">
        <v>62.57</v>
      </c>
      <c r="J720" s="252">
        <v>0</v>
      </c>
      <c r="K720" s="252">
        <v>0</v>
      </c>
      <c r="L720" s="252">
        <v>0</v>
      </c>
      <c r="M720" s="252">
        <v>62.57</v>
      </c>
      <c r="N720" s="323">
        <v>73.569999999999993</v>
      </c>
      <c r="O720" s="323"/>
      <c r="P720" s="252">
        <v>59.7</v>
      </c>
      <c r="Q720" s="252">
        <v>4.92</v>
      </c>
      <c r="R720" s="240" t="s">
        <v>37</v>
      </c>
      <c r="V720" s="248">
        <f t="shared" ref="V720:V783" si="48">IF(V$8=$C720,SUM($P720-$Q720),0)</f>
        <v>0</v>
      </c>
      <c r="W720" s="248">
        <f t="shared" si="45"/>
        <v>0</v>
      </c>
      <c r="X720" s="248">
        <f t="shared" si="46"/>
        <v>0</v>
      </c>
      <c r="Y720" s="248">
        <f t="shared" si="47"/>
        <v>0</v>
      </c>
    </row>
    <row r="721" spans="1:25" ht="15" customHeight="1" x14ac:dyDescent="0.25">
      <c r="A721" s="250"/>
      <c r="B721" s="251"/>
      <c r="C721" s="322" t="s">
        <v>1058</v>
      </c>
      <c r="D721" s="322"/>
      <c r="E721" s="322"/>
      <c r="H721" s="252">
        <v>9873.89</v>
      </c>
      <c r="I721" s="252">
        <v>7165.03</v>
      </c>
      <c r="J721" s="252">
        <v>0</v>
      </c>
      <c r="K721" s="252">
        <v>0</v>
      </c>
      <c r="L721" s="252">
        <v>0</v>
      </c>
      <c r="M721" s="252">
        <v>7165.03</v>
      </c>
      <c r="N721" s="323">
        <v>8088.77</v>
      </c>
      <c r="O721" s="323"/>
      <c r="P721" s="252">
        <v>9322.92</v>
      </c>
      <c r="Q721" s="252">
        <v>372.77</v>
      </c>
      <c r="R721" s="240" t="s">
        <v>37</v>
      </c>
      <c r="V721" s="248">
        <f t="shared" si="48"/>
        <v>0</v>
      </c>
      <c r="W721" s="248">
        <f t="shared" si="45"/>
        <v>0</v>
      </c>
      <c r="X721" s="248">
        <f t="shared" si="46"/>
        <v>0</v>
      </c>
      <c r="Y721" s="248">
        <f t="shared" si="47"/>
        <v>0</v>
      </c>
    </row>
    <row r="722" spans="1:25" ht="15" customHeight="1" x14ac:dyDescent="0.25">
      <c r="A722" s="250"/>
      <c r="B722" s="251"/>
      <c r="C722" s="322" t="s">
        <v>1303</v>
      </c>
      <c r="D722" s="322"/>
      <c r="E722" s="322"/>
      <c r="H722" s="252">
        <v>-862.49</v>
      </c>
      <c r="I722" s="252">
        <v>0</v>
      </c>
      <c r="J722" s="252">
        <v>0</v>
      </c>
      <c r="K722" s="252">
        <v>0</v>
      </c>
      <c r="L722" s="252">
        <v>0</v>
      </c>
      <c r="M722" s="252">
        <v>0</v>
      </c>
      <c r="N722" s="323">
        <v>0</v>
      </c>
      <c r="O722" s="323"/>
      <c r="P722" s="252">
        <v>990.11</v>
      </c>
      <c r="Q722" s="252">
        <v>1852.6</v>
      </c>
      <c r="R722" s="240" t="s">
        <v>37</v>
      </c>
      <c r="V722" s="248">
        <f t="shared" si="48"/>
        <v>0</v>
      </c>
      <c r="W722" s="248">
        <f t="shared" si="45"/>
        <v>0</v>
      </c>
      <c r="X722" s="248">
        <f t="shared" si="46"/>
        <v>0</v>
      </c>
      <c r="Y722" s="248">
        <f t="shared" si="47"/>
        <v>0</v>
      </c>
    </row>
    <row r="723" spans="1:25" ht="15" customHeight="1" x14ac:dyDescent="0.25">
      <c r="A723" s="250"/>
      <c r="B723" s="251"/>
      <c r="C723" s="322" t="s">
        <v>399</v>
      </c>
      <c r="D723" s="322"/>
      <c r="E723" s="322"/>
      <c r="H723" s="252">
        <v>30300.15</v>
      </c>
      <c r="I723" s="252">
        <v>15415.74</v>
      </c>
      <c r="J723" s="252">
        <v>0</v>
      </c>
      <c r="K723" s="252">
        <v>0</v>
      </c>
      <c r="L723" s="252">
        <v>0</v>
      </c>
      <c r="M723" s="252">
        <v>15415.74</v>
      </c>
      <c r="N723" s="323">
        <v>16819.98</v>
      </c>
      <c r="O723" s="323"/>
      <c r="P723" s="252">
        <v>29545.51</v>
      </c>
      <c r="Q723" s="252">
        <v>649.6</v>
      </c>
      <c r="R723" s="240" t="s">
        <v>37</v>
      </c>
      <c r="V723" s="248">
        <f t="shared" si="48"/>
        <v>0</v>
      </c>
      <c r="W723" s="248">
        <f t="shared" si="45"/>
        <v>0</v>
      </c>
      <c r="X723" s="248">
        <f t="shared" si="46"/>
        <v>0</v>
      </c>
      <c r="Y723" s="248">
        <f t="shared" si="47"/>
        <v>0</v>
      </c>
    </row>
    <row r="724" spans="1:25" ht="15" customHeight="1" x14ac:dyDescent="0.25">
      <c r="A724" s="250"/>
      <c r="B724" s="251"/>
      <c r="C724" s="322" t="s">
        <v>392</v>
      </c>
      <c r="D724" s="322"/>
      <c r="E724" s="322"/>
      <c r="H724" s="252">
        <v>51599.360000000001</v>
      </c>
      <c r="I724" s="252">
        <v>26690.05</v>
      </c>
      <c r="J724" s="252">
        <v>0</v>
      </c>
      <c r="K724" s="252">
        <v>0</v>
      </c>
      <c r="L724" s="252">
        <v>0</v>
      </c>
      <c r="M724" s="252">
        <v>26690.05</v>
      </c>
      <c r="N724" s="323">
        <v>30235.9</v>
      </c>
      <c r="O724" s="323"/>
      <c r="P724" s="252">
        <v>50467.73</v>
      </c>
      <c r="Q724" s="252">
        <v>2414.2199999999998</v>
      </c>
      <c r="R724" s="240" t="s">
        <v>37</v>
      </c>
      <c r="V724" s="248">
        <f t="shared" si="48"/>
        <v>0</v>
      </c>
      <c r="W724" s="248">
        <f t="shared" si="45"/>
        <v>0</v>
      </c>
      <c r="X724" s="248">
        <f t="shared" si="46"/>
        <v>0</v>
      </c>
      <c r="Y724" s="248">
        <f t="shared" si="47"/>
        <v>0</v>
      </c>
    </row>
    <row r="725" spans="1:25" ht="15" customHeight="1" x14ac:dyDescent="0.25">
      <c r="A725" s="250"/>
      <c r="B725" s="251"/>
      <c r="C725" s="322" t="s">
        <v>1057</v>
      </c>
      <c r="D725" s="322"/>
      <c r="E725" s="322"/>
      <c r="H725" s="252">
        <v>134.63999999999999</v>
      </c>
      <c r="I725" s="252">
        <v>131.21</v>
      </c>
      <c r="J725" s="252">
        <v>0</v>
      </c>
      <c r="K725" s="252">
        <v>0</v>
      </c>
      <c r="L725" s="252">
        <v>0</v>
      </c>
      <c r="M725" s="252">
        <v>131.21</v>
      </c>
      <c r="N725" s="323">
        <v>154.27000000000001</v>
      </c>
      <c r="O725" s="323"/>
      <c r="P725" s="252">
        <v>125.2</v>
      </c>
      <c r="Q725" s="252">
        <v>13.62</v>
      </c>
      <c r="R725" s="240" t="s">
        <v>37</v>
      </c>
      <c r="V725" s="248">
        <f t="shared" si="48"/>
        <v>0</v>
      </c>
      <c r="W725" s="248">
        <f t="shared" si="45"/>
        <v>0</v>
      </c>
      <c r="X725" s="248">
        <f t="shared" si="46"/>
        <v>0</v>
      </c>
      <c r="Y725" s="248">
        <f t="shared" si="47"/>
        <v>0</v>
      </c>
    </row>
    <row r="726" spans="1:25" ht="15" customHeight="1" x14ac:dyDescent="0.25">
      <c r="A726" s="250"/>
      <c r="B726" s="251"/>
      <c r="C726" s="322" t="s">
        <v>1304</v>
      </c>
      <c r="D726" s="322"/>
      <c r="E726" s="322"/>
      <c r="H726" s="252">
        <v>633.6</v>
      </c>
      <c r="I726" s="252">
        <v>0</v>
      </c>
      <c r="J726" s="252">
        <v>0</v>
      </c>
      <c r="K726" s="252">
        <v>0</v>
      </c>
      <c r="L726" s="252">
        <v>0</v>
      </c>
      <c r="M726" s="252">
        <v>0</v>
      </c>
      <c r="N726" s="323">
        <v>0</v>
      </c>
      <c r="O726" s="323"/>
      <c r="P726" s="252">
        <v>1507.35</v>
      </c>
      <c r="Q726" s="252">
        <v>873.75</v>
      </c>
      <c r="R726" s="240" t="s">
        <v>37</v>
      </c>
      <c r="V726" s="248">
        <f t="shared" si="48"/>
        <v>0</v>
      </c>
      <c r="W726" s="248">
        <f t="shared" si="45"/>
        <v>0</v>
      </c>
      <c r="X726" s="248">
        <f t="shared" si="46"/>
        <v>0</v>
      </c>
      <c r="Y726" s="248">
        <f t="shared" si="47"/>
        <v>0</v>
      </c>
    </row>
    <row r="727" spans="1:25" ht="15" customHeight="1" x14ac:dyDescent="0.25">
      <c r="A727" s="250"/>
      <c r="B727" s="251"/>
      <c r="C727" s="322" t="s">
        <v>1286</v>
      </c>
      <c r="D727" s="322"/>
      <c r="E727" s="322"/>
      <c r="H727" s="252">
        <v>18822.5</v>
      </c>
      <c r="I727" s="252">
        <v>10047.23</v>
      </c>
      <c r="J727" s="252">
        <v>0</v>
      </c>
      <c r="K727" s="252">
        <v>0</v>
      </c>
      <c r="L727" s="252">
        <v>0</v>
      </c>
      <c r="M727" s="252">
        <v>10047.23</v>
      </c>
      <c r="N727" s="323">
        <v>12095.05</v>
      </c>
      <c r="O727" s="323"/>
      <c r="P727" s="252">
        <v>18569.310000000001</v>
      </c>
      <c r="Q727" s="252">
        <v>1794.63</v>
      </c>
      <c r="R727" s="240" t="s">
        <v>37</v>
      </c>
      <c r="V727" s="248">
        <f t="shared" si="48"/>
        <v>0</v>
      </c>
      <c r="W727" s="248">
        <f t="shared" si="45"/>
        <v>0</v>
      </c>
      <c r="X727" s="248">
        <f t="shared" si="46"/>
        <v>0</v>
      </c>
      <c r="Y727" s="248">
        <f t="shared" si="47"/>
        <v>0</v>
      </c>
    </row>
    <row r="728" spans="1:25" ht="15" customHeight="1" x14ac:dyDescent="0.25">
      <c r="A728" s="250"/>
      <c r="B728" s="251"/>
      <c r="C728" s="322" t="s">
        <v>1055</v>
      </c>
      <c r="D728" s="322"/>
      <c r="E728" s="322"/>
      <c r="H728" s="252">
        <v>65.78</v>
      </c>
      <c r="I728" s="252">
        <v>62.57</v>
      </c>
      <c r="J728" s="252">
        <v>0</v>
      </c>
      <c r="K728" s="252">
        <v>0</v>
      </c>
      <c r="L728" s="252">
        <v>0</v>
      </c>
      <c r="M728" s="252">
        <v>62.57</v>
      </c>
      <c r="N728" s="323">
        <v>73.569999999999993</v>
      </c>
      <c r="O728" s="323"/>
      <c r="P728" s="252">
        <v>59.7</v>
      </c>
      <c r="Q728" s="252">
        <v>4.92</v>
      </c>
      <c r="R728" s="240" t="s">
        <v>37</v>
      </c>
      <c r="V728" s="248">
        <f t="shared" si="48"/>
        <v>0</v>
      </c>
      <c r="W728" s="248">
        <f t="shared" si="45"/>
        <v>0</v>
      </c>
      <c r="X728" s="248">
        <f t="shared" si="46"/>
        <v>0</v>
      </c>
      <c r="Y728" s="248">
        <f t="shared" si="47"/>
        <v>0</v>
      </c>
    </row>
    <row r="729" spans="1:25" ht="15" customHeight="1" x14ac:dyDescent="0.25">
      <c r="A729" s="253"/>
      <c r="B729" s="254"/>
      <c r="C729" s="324" t="s">
        <v>1288</v>
      </c>
      <c r="D729" s="324"/>
      <c r="E729" s="324"/>
      <c r="F729" s="255"/>
      <c r="G729" s="255"/>
      <c r="H729" s="256">
        <v>76979</v>
      </c>
      <c r="I729" s="256">
        <v>38493.269999999997</v>
      </c>
      <c r="J729" s="256">
        <v>0</v>
      </c>
      <c r="K729" s="256">
        <v>0</v>
      </c>
      <c r="L729" s="256">
        <v>0</v>
      </c>
      <c r="M729" s="256">
        <v>38493.269999999997</v>
      </c>
      <c r="N729" s="325">
        <v>46694.91</v>
      </c>
      <c r="O729" s="325"/>
      <c r="P729" s="256">
        <v>69054.320000000007</v>
      </c>
      <c r="Q729" s="256">
        <v>276.95999999999998</v>
      </c>
      <c r="R729" s="240" t="s">
        <v>37</v>
      </c>
      <c r="V729" s="248">
        <f t="shared" si="48"/>
        <v>0</v>
      </c>
      <c r="W729" s="248">
        <f t="shared" si="45"/>
        <v>0</v>
      </c>
      <c r="X729" s="248">
        <f t="shared" si="46"/>
        <v>0</v>
      </c>
      <c r="Y729" s="248">
        <f t="shared" si="47"/>
        <v>0</v>
      </c>
    </row>
    <row r="730" spans="1:25" ht="15" customHeight="1" x14ac:dyDescent="0.25">
      <c r="A730" s="245" t="s">
        <v>1315</v>
      </c>
      <c r="B730" s="246" t="str">
        <f>C730</f>
        <v>г.Одинцово, Вокзальная, 17</v>
      </c>
      <c r="C730" s="329" t="s">
        <v>38</v>
      </c>
      <c r="D730" s="329"/>
      <c r="E730" s="329"/>
      <c r="F730" s="246" t="s">
        <v>1429</v>
      </c>
      <c r="G730" s="246" t="s">
        <v>1430</v>
      </c>
      <c r="H730" s="247">
        <v>1509680.02</v>
      </c>
      <c r="I730" s="247">
        <v>406919.93</v>
      </c>
      <c r="J730" s="247">
        <v>0</v>
      </c>
      <c r="K730" s="247">
        <v>0</v>
      </c>
      <c r="L730" s="247">
        <v>0</v>
      </c>
      <c r="M730" s="247">
        <v>406919.93</v>
      </c>
      <c r="N730" s="330">
        <v>465025</v>
      </c>
      <c r="O730" s="330"/>
      <c r="P730" s="247">
        <v>1457333.82</v>
      </c>
      <c r="Q730" s="247">
        <v>5758.87</v>
      </c>
      <c r="R730" s="240" t="s">
        <v>38</v>
      </c>
      <c r="V730" s="248">
        <f t="shared" si="48"/>
        <v>0</v>
      </c>
      <c r="W730" s="248">
        <f t="shared" si="45"/>
        <v>0</v>
      </c>
      <c r="X730" s="248">
        <f t="shared" si="46"/>
        <v>0</v>
      </c>
      <c r="Y730" s="248">
        <f t="shared" si="47"/>
        <v>0</v>
      </c>
    </row>
    <row r="731" spans="1:25" ht="15" customHeight="1" x14ac:dyDescent="0.25">
      <c r="A731" s="250"/>
      <c r="B731" s="251"/>
      <c r="C731" s="322" t="s">
        <v>1286</v>
      </c>
      <c r="D731" s="322"/>
      <c r="E731" s="322"/>
      <c r="H731" s="252">
        <v>42869</v>
      </c>
      <c r="I731" s="252">
        <v>10864.47</v>
      </c>
      <c r="J731" s="252">
        <v>0</v>
      </c>
      <c r="K731" s="252">
        <v>0</v>
      </c>
      <c r="L731" s="252">
        <v>0</v>
      </c>
      <c r="M731" s="252">
        <v>10864.47</v>
      </c>
      <c r="N731" s="323">
        <v>13021.05</v>
      </c>
      <c r="O731" s="323"/>
      <c r="P731" s="252">
        <v>41175.11</v>
      </c>
      <c r="Q731" s="252">
        <v>462.69</v>
      </c>
      <c r="R731" s="240" t="s">
        <v>38</v>
      </c>
      <c r="V731" s="248">
        <f t="shared" si="48"/>
        <v>0</v>
      </c>
      <c r="W731" s="248">
        <f t="shared" si="45"/>
        <v>0</v>
      </c>
      <c r="X731" s="248">
        <f t="shared" si="46"/>
        <v>0</v>
      </c>
      <c r="Y731" s="248">
        <f t="shared" si="47"/>
        <v>0</v>
      </c>
    </row>
    <row r="732" spans="1:25" ht="15" customHeight="1" x14ac:dyDescent="0.25">
      <c r="A732" s="250"/>
      <c r="B732" s="251"/>
      <c r="C732" s="322" t="s">
        <v>1288</v>
      </c>
      <c r="D732" s="322"/>
      <c r="E732" s="322"/>
      <c r="H732" s="252">
        <v>152250.93</v>
      </c>
      <c r="I732" s="252">
        <v>41624.300000000003</v>
      </c>
      <c r="J732" s="252">
        <v>0</v>
      </c>
      <c r="K732" s="252">
        <v>0</v>
      </c>
      <c r="L732" s="252">
        <v>0</v>
      </c>
      <c r="M732" s="252">
        <v>41624.300000000003</v>
      </c>
      <c r="N732" s="323">
        <v>50518.22</v>
      </c>
      <c r="O732" s="323"/>
      <c r="P732" s="252">
        <v>143357.04</v>
      </c>
      <c r="Q732" s="252">
        <v>0.03</v>
      </c>
      <c r="R732" s="240" t="s">
        <v>38</v>
      </c>
      <c r="V732" s="248">
        <f t="shared" si="48"/>
        <v>0</v>
      </c>
      <c r="W732" s="248">
        <f t="shared" si="45"/>
        <v>0</v>
      </c>
      <c r="X732" s="248">
        <f t="shared" si="46"/>
        <v>0</v>
      </c>
      <c r="Y732" s="248">
        <f t="shared" si="47"/>
        <v>0</v>
      </c>
    </row>
    <row r="733" spans="1:25" ht="15" customHeight="1" x14ac:dyDescent="0.25">
      <c r="A733" s="250"/>
      <c r="B733" s="251"/>
      <c r="C733" s="322" t="s">
        <v>1056</v>
      </c>
      <c r="D733" s="322"/>
      <c r="E733" s="322"/>
      <c r="H733" s="252">
        <v>562.6</v>
      </c>
      <c r="I733" s="252">
        <v>256.16000000000003</v>
      </c>
      <c r="J733" s="252">
        <v>0</v>
      </c>
      <c r="K733" s="252">
        <v>0</v>
      </c>
      <c r="L733" s="252">
        <v>0</v>
      </c>
      <c r="M733" s="252">
        <v>256.16000000000003</v>
      </c>
      <c r="N733" s="323">
        <v>310.45</v>
      </c>
      <c r="O733" s="323"/>
      <c r="P733" s="252">
        <v>508.31</v>
      </c>
      <c r="Q733" s="252">
        <v>0</v>
      </c>
      <c r="R733" s="240" t="s">
        <v>38</v>
      </c>
      <c r="V733" s="248">
        <f t="shared" si="48"/>
        <v>0</v>
      </c>
      <c r="W733" s="248">
        <f t="shared" si="45"/>
        <v>0</v>
      </c>
      <c r="X733" s="248">
        <f t="shared" si="46"/>
        <v>0</v>
      </c>
      <c r="Y733" s="248">
        <f t="shared" si="47"/>
        <v>0</v>
      </c>
    </row>
    <row r="734" spans="1:25" ht="15" customHeight="1" x14ac:dyDescent="0.25">
      <c r="A734" s="250"/>
      <c r="B734" s="251"/>
      <c r="C734" s="322" t="s">
        <v>1055</v>
      </c>
      <c r="D734" s="322"/>
      <c r="E734" s="322"/>
      <c r="H734" s="252">
        <v>178.87</v>
      </c>
      <c r="I734" s="252">
        <v>80.77</v>
      </c>
      <c r="J734" s="252">
        <v>0</v>
      </c>
      <c r="K734" s="252">
        <v>0</v>
      </c>
      <c r="L734" s="252">
        <v>0</v>
      </c>
      <c r="M734" s="252">
        <v>80.77</v>
      </c>
      <c r="N734" s="323">
        <v>97.91</v>
      </c>
      <c r="O734" s="323"/>
      <c r="P734" s="252">
        <v>161.72999999999999</v>
      </c>
      <c r="Q734" s="252">
        <v>0</v>
      </c>
      <c r="R734" s="240" t="s">
        <v>38</v>
      </c>
      <c r="V734" s="248">
        <f t="shared" si="48"/>
        <v>0</v>
      </c>
      <c r="W734" s="248">
        <f t="shared" si="45"/>
        <v>0</v>
      </c>
      <c r="X734" s="248">
        <f t="shared" si="46"/>
        <v>0</v>
      </c>
      <c r="Y734" s="248">
        <f t="shared" si="47"/>
        <v>0</v>
      </c>
    </row>
    <row r="735" spans="1:25" ht="15" customHeight="1" x14ac:dyDescent="0.25">
      <c r="A735" s="250"/>
      <c r="B735" s="251"/>
      <c r="C735" s="322" t="s">
        <v>392</v>
      </c>
      <c r="D735" s="322"/>
      <c r="E735" s="322"/>
      <c r="H735" s="252">
        <v>106504.19</v>
      </c>
      <c r="I735" s="252">
        <v>27504.2</v>
      </c>
      <c r="J735" s="252">
        <v>0</v>
      </c>
      <c r="K735" s="252">
        <v>0</v>
      </c>
      <c r="L735" s="252">
        <v>0</v>
      </c>
      <c r="M735" s="252">
        <v>27504.2</v>
      </c>
      <c r="N735" s="323">
        <v>33107.800000000003</v>
      </c>
      <c r="O735" s="323"/>
      <c r="P735" s="252">
        <v>102209.04</v>
      </c>
      <c r="Q735" s="252">
        <v>1308.45</v>
      </c>
      <c r="R735" s="240" t="s">
        <v>38</v>
      </c>
      <c r="V735" s="248">
        <f t="shared" si="48"/>
        <v>0</v>
      </c>
      <c r="W735" s="248">
        <f t="shared" si="45"/>
        <v>0</v>
      </c>
      <c r="X735" s="248">
        <f t="shared" si="46"/>
        <v>0</v>
      </c>
      <c r="Y735" s="248">
        <f t="shared" si="47"/>
        <v>0</v>
      </c>
    </row>
    <row r="736" spans="1:25" ht="15" customHeight="1" x14ac:dyDescent="0.25">
      <c r="A736" s="250"/>
      <c r="B736" s="251"/>
      <c r="C736" s="322" t="s">
        <v>1057</v>
      </c>
      <c r="D736" s="322"/>
      <c r="E736" s="322"/>
      <c r="H736" s="252">
        <v>372.59</v>
      </c>
      <c r="I736" s="252">
        <v>169.36</v>
      </c>
      <c r="J736" s="252">
        <v>0</v>
      </c>
      <c r="K736" s="252">
        <v>0</v>
      </c>
      <c r="L736" s="252">
        <v>0</v>
      </c>
      <c r="M736" s="252">
        <v>169.36</v>
      </c>
      <c r="N736" s="323">
        <v>205.39</v>
      </c>
      <c r="O736" s="323"/>
      <c r="P736" s="252">
        <v>336.56</v>
      </c>
      <c r="Q736" s="252">
        <v>0</v>
      </c>
      <c r="R736" s="240" t="s">
        <v>38</v>
      </c>
      <c r="V736" s="248">
        <f t="shared" si="48"/>
        <v>0</v>
      </c>
      <c r="W736" s="248">
        <f t="shared" si="45"/>
        <v>0</v>
      </c>
      <c r="X736" s="248">
        <f t="shared" si="46"/>
        <v>0</v>
      </c>
      <c r="Y736" s="248">
        <f t="shared" si="47"/>
        <v>0</v>
      </c>
    </row>
    <row r="737" spans="1:25" ht="15" customHeight="1" x14ac:dyDescent="0.25">
      <c r="A737" s="250"/>
      <c r="B737" s="251"/>
      <c r="C737" s="322" t="s">
        <v>1304</v>
      </c>
      <c r="D737" s="322"/>
      <c r="E737" s="322"/>
      <c r="H737" s="252">
        <v>12911.37</v>
      </c>
      <c r="I737" s="252">
        <v>0</v>
      </c>
      <c r="J737" s="252">
        <v>0</v>
      </c>
      <c r="K737" s="252">
        <v>0</v>
      </c>
      <c r="L737" s="252">
        <v>0</v>
      </c>
      <c r="M737" s="252">
        <v>0</v>
      </c>
      <c r="N737" s="323">
        <v>95.18</v>
      </c>
      <c r="O737" s="323"/>
      <c r="P737" s="252">
        <v>12827.12</v>
      </c>
      <c r="Q737" s="252">
        <v>10.93</v>
      </c>
      <c r="R737" s="240" t="s">
        <v>38</v>
      </c>
      <c r="V737" s="248">
        <f t="shared" si="48"/>
        <v>0</v>
      </c>
      <c r="W737" s="248">
        <f t="shared" si="45"/>
        <v>0</v>
      </c>
      <c r="X737" s="248">
        <f t="shared" si="46"/>
        <v>0</v>
      </c>
      <c r="Y737" s="248">
        <f t="shared" si="47"/>
        <v>0</v>
      </c>
    </row>
    <row r="738" spans="1:25" ht="15" customHeight="1" x14ac:dyDescent="0.25">
      <c r="A738" s="250"/>
      <c r="B738" s="251"/>
      <c r="C738" s="322" t="s">
        <v>1303</v>
      </c>
      <c r="D738" s="322"/>
      <c r="E738" s="322"/>
      <c r="H738" s="252">
        <v>5472.7</v>
      </c>
      <c r="I738" s="252">
        <v>0</v>
      </c>
      <c r="J738" s="252">
        <v>0</v>
      </c>
      <c r="K738" s="252">
        <v>0</v>
      </c>
      <c r="L738" s="252">
        <v>0</v>
      </c>
      <c r="M738" s="252">
        <v>0</v>
      </c>
      <c r="N738" s="323">
        <v>16.850000000000001</v>
      </c>
      <c r="O738" s="323"/>
      <c r="P738" s="252">
        <v>7009.12</v>
      </c>
      <c r="Q738" s="252">
        <v>1553.27</v>
      </c>
      <c r="R738" s="240" t="s">
        <v>38</v>
      </c>
      <c r="V738" s="248">
        <f t="shared" si="48"/>
        <v>0</v>
      </c>
      <c r="W738" s="248">
        <f t="shared" si="45"/>
        <v>0</v>
      </c>
      <c r="X738" s="248">
        <f t="shared" si="46"/>
        <v>0</v>
      </c>
      <c r="Y738" s="248">
        <f t="shared" si="47"/>
        <v>0</v>
      </c>
    </row>
    <row r="739" spans="1:25" ht="15" customHeight="1" x14ac:dyDescent="0.25">
      <c r="A739" s="250"/>
      <c r="B739" s="251"/>
      <c r="C739" s="322" t="s">
        <v>1052</v>
      </c>
      <c r="D739" s="322"/>
      <c r="E739" s="322"/>
      <c r="H739" s="252">
        <v>509762.38</v>
      </c>
      <c r="I739" s="252">
        <v>141697</v>
      </c>
      <c r="J739" s="252">
        <v>0</v>
      </c>
      <c r="K739" s="252">
        <v>0</v>
      </c>
      <c r="L739" s="252">
        <v>0</v>
      </c>
      <c r="M739" s="252">
        <v>141697</v>
      </c>
      <c r="N739" s="323">
        <v>159117.72</v>
      </c>
      <c r="O739" s="323"/>
      <c r="P739" s="252">
        <v>492341.81</v>
      </c>
      <c r="Q739" s="252">
        <v>0.15</v>
      </c>
      <c r="R739" s="240" t="s">
        <v>38</v>
      </c>
      <c r="V739" s="248">
        <f t="shared" si="48"/>
        <v>492341.66</v>
      </c>
      <c r="W739" s="248">
        <f t="shared" si="45"/>
        <v>0</v>
      </c>
      <c r="X739" s="248">
        <f t="shared" si="46"/>
        <v>0</v>
      </c>
      <c r="Y739" s="248">
        <f t="shared" si="47"/>
        <v>492341.66</v>
      </c>
    </row>
    <row r="740" spans="1:25" ht="15" customHeight="1" x14ac:dyDescent="0.25">
      <c r="A740" s="250"/>
      <c r="B740" s="251"/>
      <c r="C740" s="322" t="s">
        <v>399</v>
      </c>
      <c r="D740" s="322"/>
      <c r="E740" s="322"/>
      <c r="H740" s="252">
        <v>58896.22</v>
      </c>
      <c r="I740" s="252">
        <v>15375.2</v>
      </c>
      <c r="J740" s="252">
        <v>0</v>
      </c>
      <c r="K740" s="252">
        <v>0</v>
      </c>
      <c r="L740" s="252">
        <v>0</v>
      </c>
      <c r="M740" s="252">
        <v>15375.2</v>
      </c>
      <c r="N740" s="323">
        <v>18565.849999999999</v>
      </c>
      <c r="O740" s="323"/>
      <c r="P740" s="252">
        <v>56678.400000000001</v>
      </c>
      <c r="Q740" s="252">
        <v>972.83</v>
      </c>
      <c r="R740" s="240" t="s">
        <v>38</v>
      </c>
      <c r="V740" s="248">
        <f t="shared" si="48"/>
        <v>0</v>
      </c>
      <c r="W740" s="248">
        <f t="shared" si="45"/>
        <v>0</v>
      </c>
      <c r="X740" s="248">
        <f t="shared" si="46"/>
        <v>0</v>
      </c>
      <c r="Y740" s="248">
        <f t="shared" si="47"/>
        <v>0</v>
      </c>
    </row>
    <row r="741" spans="1:25" ht="15" customHeight="1" x14ac:dyDescent="0.25">
      <c r="A741" s="250"/>
      <c r="B741" s="251"/>
      <c r="C741" s="322" t="s">
        <v>1058</v>
      </c>
      <c r="D741" s="322"/>
      <c r="E741" s="322"/>
      <c r="H741" s="252">
        <v>40614.800000000003</v>
      </c>
      <c r="I741" s="252">
        <v>13133.84</v>
      </c>
      <c r="J741" s="252">
        <v>0</v>
      </c>
      <c r="K741" s="252">
        <v>0</v>
      </c>
      <c r="L741" s="252">
        <v>0</v>
      </c>
      <c r="M741" s="252">
        <v>13133.84</v>
      </c>
      <c r="N741" s="323">
        <v>14744</v>
      </c>
      <c r="O741" s="323"/>
      <c r="P741" s="252">
        <v>40434.720000000001</v>
      </c>
      <c r="Q741" s="252">
        <v>1430.08</v>
      </c>
      <c r="R741" s="240" t="s">
        <v>38</v>
      </c>
      <c r="V741" s="248">
        <f t="shared" si="48"/>
        <v>0</v>
      </c>
      <c r="W741" s="248">
        <f t="shared" si="45"/>
        <v>0</v>
      </c>
      <c r="X741" s="248">
        <f t="shared" si="46"/>
        <v>0</v>
      </c>
      <c r="Y741" s="248">
        <f t="shared" si="47"/>
        <v>0</v>
      </c>
    </row>
    <row r="742" spans="1:25" ht="15" customHeight="1" x14ac:dyDescent="0.25">
      <c r="A742" s="250"/>
      <c r="B742" s="251"/>
      <c r="C742" s="322" t="s">
        <v>1054</v>
      </c>
      <c r="D742" s="322"/>
      <c r="E742" s="322"/>
      <c r="H742" s="252">
        <v>179.34</v>
      </c>
      <c r="I742" s="252">
        <v>80.77</v>
      </c>
      <c r="J742" s="252">
        <v>0</v>
      </c>
      <c r="K742" s="252">
        <v>0</v>
      </c>
      <c r="L742" s="252">
        <v>0</v>
      </c>
      <c r="M742" s="252">
        <v>80.77</v>
      </c>
      <c r="N742" s="323">
        <v>97.92</v>
      </c>
      <c r="O742" s="323"/>
      <c r="P742" s="252">
        <v>162.19</v>
      </c>
      <c r="Q742" s="252">
        <v>0</v>
      </c>
      <c r="R742" s="240" t="s">
        <v>38</v>
      </c>
      <c r="V742" s="248">
        <f t="shared" si="48"/>
        <v>0</v>
      </c>
      <c r="W742" s="248">
        <f t="shared" si="45"/>
        <v>0</v>
      </c>
      <c r="X742" s="248">
        <f t="shared" si="46"/>
        <v>0</v>
      </c>
      <c r="Y742" s="248">
        <f t="shared" si="47"/>
        <v>0</v>
      </c>
    </row>
    <row r="743" spans="1:25" ht="15" customHeight="1" x14ac:dyDescent="0.25">
      <c r="A743" s="250"/>
      <c r="B743" s="251"/>
      <c r="C743" s="322" t="s">
        <v>1311</v>
      </c>
      <c r="D743" s="322"/>
      <c r="E743" s="322"/>
      <c r="H743" s="252">
        <v>1167.28</v>
      </c>
      <c r="I743" s="252">
        <v>0</v>
      </c>
      <c r="J743" s="252">
        <v>0</v>
      </c>
      <c r="K743" s="252">
        <v>0</v>
      </c>
      <c r="L743" s="252">
        <v>0</v>
      </c>
      <c r="M743" s="252">
        <v>0</v>
      </c>
      <c r="N743" s="323">
        <v>0</v>
      </c>
      <c r="O743" s="323"/>
      <c r="P743" s="252">
        <v>1167.28</v>
      </c>
      <c r="Q743" s="252">
        <v>0</v>
      </c>
      <c r="R743" s="240" t="s">
        <v>38</v>
      </c>
      <c r="V743" s="248">
        <f t="shared" si="48"/>
        <v>0</v>
      </c>
      <c r="W743" s="248">
        <f t="shared" si="45"/>
        <v>0</v>
      </c>
      <c r="X743" s="248">
        <f t="shared" si="46"/>
        <v>0</v>
      </c>
      <c r="Y743" s="248">
        <f t="shared" si="47"/>
        <v>0</v>
      </c>
    </row>
    <row r="744" spans="1:25" ht="15" customHeight="1" x14ac:dyDescent="0.25">
      <c r="A744" s="250"/>
      <c r="B744" s="251"/>
      <c r="C744" s="322" t="s">
        <v>1283</v>
      </c>
      <c r="D744" s="322"/>
      <c r="E744" s="322"/>
      <c r="H744" s="252">
        <v>14736.66</v>
      </c>
      <c r="I744" s="252">
        <v>0</v>
      </c>
      <c r="J744" s="252">
        <v>0</v>
      </c>
      <c r="K744" s="252">
        <v>0</v>
      </c>
      <c r="L744" s="252">
        <v>0</v>
      </c>
      <c r="M744" s="252">
        <v>0</v>
      </c>
      <c r="N744" s="323">
        <v>0</v>
      </c>
      <c r="O744" s="323"/>
      <c r="P744" s="252">
        <v>14736.66</v>
      </c>
      <c r="Q744" s="252">
        <v>0</v>
      </c>
      <c r="R744" s="240" t="s">
        <v>38</v>
      </c>
      <c r="V744" s="248">
        <f t="shared" si="48"/>
        <v>0</v>
      </c>
      <c r="W744" s="248">
        <f t="shared" si="45"/>
        <v>4912.22</v>
      </c>
      <c r="X744" s="248">
        <f t="shared" si="46"/>
        <v>0</v>
      </c>
      <c r="Y744" s="248">
        <f t="shared" si="47"/>
        <v>4912.22</v>
      </c>
    </row>
    <row r="745" spans="1:25" ht="15" customHeight="1" x14ac:dyDescent="0.25">
      <c r="A745" s="250"/>
      <c r="B745" s="251"/>
      <c r="C745" s="322" t="s">
        <v>504</v>
      </c>
      <c r="D745" s="322"/>
      <c r="E745" s="322"/>
      <c r="H745" s="252">
        <v>29468.98</v>
      </c>
      <c r="I745" s="252">
        <v>0</v>
      </c>
      <c r="J745" s="252">
        <v>0</v>
      </c>
      <c r="K745" s="252">
        <v>0</v>
      </c>
      <c r="L745" s="252">
        <v>0</v>
      </c>
      <c r="M745" s="252">
        <v>0</v>
      </c>
      <c r="N745" s="323">
        <v>223.5</v>
      </c>
      <c r="O745" s="323"/>
      <c r="P745" s="252">
        <v>29265.74</v>
      </c>
      <c r="Q745" s="252">
        <v>20.260000000000002</v>
      </c>
      <c r="R745" s="240" t="s">
        <v>38</v>
      </c>
      <c r="V745" s="248">
        <f t="shared" si="48"/>
        <v>0</v>
      </c>
      <c r="W745" s="248">
        <f t="shared" si="45"/>
        <v>0</v>
      </c>
      <c r="X745" s="248">
        <f t="shared" si="46"/>
        <v>0</v>
      </c>
      <c r="Y745" s="248">
        <f t="shared" si="47"/>
        <v>0</v>
      </c>
    </row>
    <row r="746" spans="1:25" ht="15" customHeight="1" x14ac:dyDescent="0.25">
      <c r="A746" s="250"/>
      <c r="B746" s="251"/>
      <c r="C746" s="322" t="s">
        <v>503</v>
      </c>
      <c r="D746" s="322"/>
      <c r="E746" s="322"/>
      <c r="H746" s="252">
        <v>533696.47</v>
      </c>
      <c r="I746" s="252">
        <v>156133.85999999999</v>
      </c>
      <c r="J746" s="252">
        <v>0</v>
      </c>
      <c r="K746" s="252">
        <v>0</v>
      </c>
      <c r="L746" s="252">
        <v>0</v>
      </c>
      <c r="M746" s="252">
        <v>156133.85999999999</v>
      </c>
      <c r="N746" s="323">
        <v>174903.16</v>
      </c>
      <c r="O746" s="323"/>
      <c r="P746" s="252">
        <v>514927.35</v>
      </c>
      <c r="Q746" s="252">
        <v>0.18</v>
      </c>
      <c r="R746" s="240" t="s">
        <v>38</v>
      </c>
      <c r="V746" s="248">
        <f t="shared" si="48"/>
        <v>0</v>
      </c>
      <c r="W746" s="248">
        <f t="shared" si="45"/>
        <v>0</v>
      </c>
      <c r="X746" s="248">
        <f t="shared" si="46"/>
        <v>0</v>
      </c>
      <c r="Y746" s="248">
        <f t="shared" si="47"/>
        <v>0</v>
      </c>
    </row>
    <row r="747" spans="1:25" ht="15" customHeight="1" x14ac:dyDescent="0.25">
      <c r="A747" s="253"/>
      <c r="B747" s="254"/>
      <c r="C747" s="324" t="s">
        <v>1336</v>
      </c>
      <c r="D747" s="324"/>
      <c r="E747" s="324"/>
      <c r="F747" s="255"/>
      <c r="G747" s="255"/>
      <c r="H747" s="256">
        <v>35.64</v>
      </c>
      <c r="I747" s="256">
        <v>0</v>
      </c>
      <c r="J747" s="256">
        <v>0</v>
      </c>
      <c r="K747" s="256">
        <v>0</v>
      </c>
      <c r="L747" s="256">
        <v>0</v>
      </c>
      <c r="M747" s="256">
        <v>0</v>
      </c>
      <c r="N747" s="325">
        <v>0</v>
      </c>
      <c r="O747" s="325"/>
      <c r="P747" s="256">
        <v>35.64</v>
      </c>
      <c r="Q747" s="256">
        <v>0</v>
      </c>
      <c r="R747" s="240" t="s">
        <v>38</v>
      </c>
      <c r="V747" s="248">
        <f t="shared" si="48"/>
        <v>0</v>
      </c>
      <c r="W747" s="248">
        <f t="shared" si="45"/>
        <v>0</v>
      </c>
      <c r="X747" s="248">
        <f t="shared" si="46"/>
        <v>0</v>
      </c>
      <c r="Y747" s="248">
        <f t="shared" si="47"/>
        <v>0</v>
      </c>
    </row>
    <row r="748" spans="1:25" ht="15" customHeight="1" x14ac:dyDescent="0.25">
      <c r="A748" s="245" t="s">
        <v>1431</v>
      </c>
      <c r="B748" s="246" t="str">
        <f>C748</f>
        <v>г.Одинцово, Вокзальная, 19</v>
      </c>
      <c r="C748" s="329" t="s">
        <v>244</v>
      </c>
      <c r="D748" s="329"/>
      <c r="E748" s="329"/>
      <c r="F748" s="246" t="s">
        <v>1432</v>
      </c>
      <c r="G748" s="246" t="s">
        <v>1433</v>
      </c>
      <c r="H748" s="247">
        <v>1624394.79</v>
      </c>
      <c r="I748" s="247">
        <v>0</v>
      </c>
      <c r="J748" s="247">
        <v>0</v>
      </c>
      <c r="K748" s="247">
        <v>0</v>
      </c>
      <c r="L748" s="247">
        <v>0</v>
      </c>
      <c r="M748" s="247">
        <v>0</v>
      </c>
      <c r="N748" s="330">
        <v>27.69</v>
      </c>
      <c r="O748" s="330"/>
      <c r="P748" s="247">
        <v>1853214.23</v>
      </c>
      <c r="Q748" s="247">
        <v>228847.13</v>
      </c>
      <c r="R748" s="240" t="s">
        <v>244</v>
      </c>
      <c r="V748" s="248">
        <f t="shared" si="48"/>
        <v>0</v>
      </c>
      <c r="W748" s="248">
        <f t="shared" si="45"/>
        <v>0</v>
      </c>
      <c r="X748" s="248">
        <f t="shared" si="46"/>
        <v>0</v>
      </c>
      <c r="Y748" s="248">
        <f t="shared" si="47"/>
        <v>0</v>
      </c>
    </row>
    <row r="749" spans="1:25" ht="15" customHeight="1" x14ac:dyDescent="0.25">
      <c r="A749" s="250"/>
      <c r="B749" s="251"/>
      <c r="C749" s="322" t="s">
        <v>399</v>
      </c>
      <c r="D749" s="322"/>
      <c r="E749" s="322"/>
      <c r="H749" s="252">
        <v>70281.53</v>
      </c>
      <c r="I749" s="252">
        <v>0</v>
      </c>
      <c r="J749" s="252">
        <v>0</v>
      </c>
      <c r="K749" s="252">
        <v>0</v>
      </c>
      <c r="L749" s="252">
        <v>0</v>
      </c>
      <c r="M749" s="252">
        <v>0</v>
      </c>
      <c r="N749" s="323">
        <v>1.21</v>
      </c>
      <c r="O749" s="323"/>
      <c r="P749" s="252">
        <v>86540.82</v>
      </c>
      <c r="Q749" s="252">
        <v>16260.5</v>
      </c>
      <c r="R749" s="240" t="s">
        <v>244</v>
      </c>
      <c r="V749" s="248">
        <f t="shared" si="48"/>
        <v>0</v>
      </c>
      <c r="W749" s="248">
        <f t="shared" si="45"/>
        <v>0</v>
      </c>
      <c r="X749" s="248">
        <f t="shared" si="46"/>
        <v>0</v>
      </c>
      <c r="Y749" s="248">
        <f t="shared" si="47"/>
        <v>0</v>
      </c>
    </row>
    <row r="750" spans="1:25" ht="15" customHeight="1" x14ac:dyDescent="0.25">
      <c r="A750" s="250"/>
      <c r="B750" s="251"/>
      <c r="C750" s="322" t="s">
        <v>1052</v>
      </c>
      <c r="D750" s="322"/>
      <c r="E750" s="322"/>
      <c r="H750" s="252">
        <v>821685.52</v>
      </c>
      <c r="I750" s="252">
        <v>0</v>
      </c>
      <c r="J750" s="252">
        <v>0</v>
      </c>
      <c r="K750" s="252">
        <v>0</v>
      </c>
      <c r="L750" s="252">
        <v>0</v>
      </c>
      <c r="M750" s="252">
        <v>0</v>
      </c>
      <c r="N750" s="323">
        <v>13.13</v>
      </c>
      <c r="O750" s="323"/>
      <c r="P750" s="252">
        <v>900879.5</v>
      </c>
      <c r="Q750" s="252">
        <v>79207.11</v>
      </c>
      <c r="R750" s="240" t="s">
        <v>244</v>
      </c>
      <c r="V750" s="248">
        <f t="shared" si="48"/>
        <v>821672.39</v>
      </c>
      <c r="W750" s="248">
        <f t="shared" si="45"/>
        <v>0</v>
      </c>
      <c r="X750" s="248">
        <f t="shared" si="46"/>
        <v>0</v>
      </c>
      <c r="Y750" s="248">
        <f t="shared" si="47"/>
        <v>821672.39</v>
      </c>
    </row>
    <row r="751" spans="1:25" ht="15" customHeight="1" x14ac:dyDescent="0.25">
      <c r="A751" s="250"/>
      <c r="B751" s="251"/>
      <c r="C751" s="322" t="s">
        <v>1296</v>
      </c>
      <c r="D751" s="322"/>
      <c r="E751" s="322"/>
      <c r="H751" s="252">
        <v>363745.93</v>
      </c>
      <c r="I751" s="252">
        <v>0</v>
      </c>
      <c r="J751" s="252">
        <v>0</v>
      </c>
      <c r="K751" s="252">
        <v>0</v>
      </c>
      <c r="L751" s="252">
        <v>0</v>
      </c>
      <c r="M751" s="252">
        <v>0</v>
      </c>
      <c r="N751" s="323">
        <v>6.62</v>
      </c>
      <c r="O751" s="323"/>
      <c r="P751" s="252">
        <v>395816.9</v>
      </c>
      <c r="Q751" s="252">
        <v>32077.59</v>
      </c>
      <c r="R751" s="240" t="s">
        <v>244</v>
      </c>
      <c r="V751" s="248">
        <f t="shared" si="48"/>
        <v>0</v>
      </c>
      <c r="W751" s="248">
        <f t="shared" si="45"/>
        <v>0</v>
      </c>
      <c r="X751" s="248">
        <f t="shared" si="46"/>
        <v>0</v>
      </c>
      <c r="Y751" s="248">
        <f t="shared" si="47"/>
        <v>0</v>
      </c>
    </row>
    <row r="752" spans="1:25" ht="15" customHeight="1" x14ac:dyDescent="0.25">
      <c r="A752" s="250"/>
      <c r="B752" s="251"/>
      <c r="C752" s="322" t="s">
        <v>1056</v>
      </c>
      <c r="D752" s="322"/>
      <c r="E752" s="322"/>
      <c r="H752" s="252">
        <v>-4060.05</v>
      </c>
      <c r="I752" s="252">
        <v>0</v>
      </c>
      <c r="J752" s="252">
        <v>0</v>
      </c>
      <c r="K752" s="252">
        <v>0</v>
      </c>
      <c r="L752" s="252">
        <v>0</v>
      </c>
      <c r="M752" s="252">
        <v>0</v>
      </c>
      <c r="N752" s="323">
        <v>0</v>
      </c>
      <c r="O752" s="323"/>
      <c r="P752" s="252">
        <v>987.36</v>
      </c>
      <c r="Q752" s="252">
        <v>5047.41</v>
      </c>
      <c r="R752" s="240" t="s">
        <v>244</v>
      </c>
      <c r="V752" s="248">
        <f t="shared" si="48"/>
        <v>0</v>
      </c>
      <c r="W752" s="248">
        <f t="shared" si="45"/>
        <v>0</v>
      </c>
      <c r="X752" s="248">
        <f t="shared" si="46"/>
        <v>0</v>
      </c>
      <c r="Y752" s="248">
        <f t="shared" si="47"/>
        <v>0</v>
      </c>
    </row>
    <row r="753" spans="1:25" ht="15" customHeight="1" x14ac:dyDescent="0.25">
      <c r="A753" s="250"/>
      <c r="B753" s="251"/>
      <c r="C753" s="322" t="s">
        <v>1058</v>
      </c>
      <c r="D753" s="322"/>
      <c r="E753" s="322"/>
      <c r="H753" s="252">
        <v>66499.66</v>
      </c>
      <c r="I753" s="252">
        <v>0</v>
      </c>
      <c r="J753" s="252">
        <v>0</v>
      </c>
      <c r="K753" s="252">
        <v>0</v>
      </c>
      <c r="L753" s="252">
        <v>0</v>
      </c>
      <c r="M753" s="252">
        <v>0</v>
      </c>
      <c r="N753" s="323">
        <v>1.07</v>
      </c>
      <c r="O753" s="323"/>
      <c r="P753" s="252">
        <v>80437.23</v>
      </c>
      <c r="Q753" s="252">
        <v>13938.64</v>
      </c>
      <c r="R753" s="240" t="s">
        <v>244</v>
      </c>
      <c r="V753" s="248">
        <f t="shared" si="48"/>
        <v>0</v>
      </c>
      <c r="W753" s="248">
        <f t="shared" si="45"/>
        <v>0</v>
      </c>
      <c r="X753" s="248">
        <f t="shared" si="46"/>
        <v>0</v>
      </c>
      <c r="Y753" s="248">
        <f t="shared" si="47"/>
        <v>0</v>
      </c>
    </row>
    <row r="754" spans="1:25" ht="15" customHeight="1" x14ac:dyDescent="0.25">
      <c r="A754" s="250"/>
      <c r="B754" s="251"/>
      <c r="C754" s="322" t="s">
        <v>1054</v>
      </c>
      <c r="D754" s="322"/>
      <c r="E754" s="322"/>
      <c r="H754" s="252">
        <v>-4790.78</v>
      </c>
      <c r="I754" s="252">
        <v>0</v>
      </c>
      <c r="J754" s="252">
        <v>0</v>
      </c>
      <c r="K754" s="252">
        <v>0</v>
      </c>
      <c r="L754" s="252">
        <v>0</v>
      </c>
      <c r="M754" s="252">
        <v>0</v>
      </c>
      <c r="N754" s="323">
        <v>0</v>
      </c>
      <c r="O754" s="323"/>
      <c r="P754" s="252">
        <v>268.60000000000002</v>
      </c>
      <c r="Q754" s="252">
        <v>5059.38</v>
      </c>
      <c r="R754" s="240" t="s">
        <v>244</v>
      </c>
      <c r="V754" s="248">
        <f t="shared" si="48"/>
        <v>0</v>
      </c>
      <c r="W754" s="248">
        <f t="shared" si="45"/>
        <v>0</v>
      </c>
      <c r="X754" s="248">
        <f t="shared" si="46"/>
        <v>0</v>
      </c>
      <c r="Y754" s="248">
        <f t="shared" si="47"/>
        <v>0</v>
      </c>
    </row>
    <row r="755" spans="1:25" ht="15" customHeight="1" x14ac:dyDescent="0.25">
      <c r="A755" s="250"/>
      <c r="B755" s="251"/>
      <c r="C755" s="322" t="s">
        <v>1055</v>
      </c>
      <c r="D755" s="322"/>
      <c r="E755" s="322"/>
      <c r="H755" s="252">
        <v>-4792.7299999999996</v>
      </c>
      <c r="I755" s="252">
        <v>0</v>
      </c>
      <c r="J755" s="252">
        <v>0</v>
      </c>
      <c r="K755" s="252">
        <v>0</v>
      </c>
      <c r="L755" s="252">
        <v>0</v>
      </c>
      <c r="M755" s="252">
        <v>0</v>
      </c>
      <c r="N755" s="323">
        <v>0</v>
      </c>
      <c r="O755" s="323"/>
      <c r="P755" s="252">
        <v>266.69</v>
      </c>
      <c r="Q755" s="252">
        <v>5059.42</v>
      </c>
      <c r="R755" s="240" t="s">
        <v>244</v>
      </c>
      <c r="V755" s="248">
        <f t="shared" si="48"/>
        <v>0</v>
      </c>
      <c r="W755" s="248">
        <f t="shared" si="45"/>
        <v>0</v>
      </c>
      <c r="X755" s="248">
        <f t="shared" si="46"/>
        <v>0</v>
      </c>
      <c r="Y755" s="248">
        <f t="shared" si="47"/>
        <v>0</v>
      </c>
    </row>
    <row r="756" spans="1:25" ht="15" customHeight="1" x14ac:dyDescent="0.25">
      <c r="A756" s="250"/>
      <c r="B756" s="251"/>
      <c r="C756" s="322" t="s">
        <v>1057</v>
      </c>
      <c r="D756" s="322"/>
      <c r="E756" s="322"/>
      <c r="H756" s="252">
        <v>-5579.99</v>
      </c>
      <c r="I756" s="252">
        <v>0</v>
      </c>
      <c r="J756" s="252">
        <v>0</v>
      </c>
      <c r="K756" s="252">
        <v>0</v>
      </c>
      <c r="L756" s="252">
        <v>0</v>
      </c>
      <c r="M756" s="252">
        <v>0</v>
      </c>
      <c r="N756" s="323">
        <v>0</v>
      </c>
      <c r="O756" s="323"/>
      <c r="P756" s="252">
        <v>183.74</v>
      </c>
      <c r="Q756" s="252">
        <v>5763.73</v>
      </c>
      <c r="R756" s="240" t="s">
        <v>244</v>
      </c>
      <c r="V756" s="248">
        <f t="shared" si="48"/>
        <v>0</v>
      </c>
      <c r="W756" s="248">
        <f t="shared" si="45"/>
        <v>0</v>
      </c>
      <c r="X756" s="248">
        <f t="shared" si="46"/>
        <v>0</v>
      </c>
      <c r="Y756" s="248">
        <f t="shared" si="47"/>
        <v>0</v>
      </c>
    </row>
    <row r="757" spans="1:25" ht="15" customHeight="1" x14ac:dyDescent="0.25">
      <c r="A757" s="250"/>
      <c r="B757" s="251"/>
      <c r="C757" s="322" t="s">
        <v>503</v>
      </c>
      <c r="D757" s="322"/>
      <c r="E757" s="322"/>
      <c r="H757" s="252">
        <v>11686.72</v>
      </c>
      <c r="I757" s="252">
        <v>0</v>
      </c>
      <c r="J757" s="252">
        <v>0</v>
      </c>
      <c r="K757" s="252">
        <v>0</v>
      </c>
      <c r="L757" s="252">
        <v>0</v>
      </c>
      <c r="M757" s="252">
        <v>0</v>
      </c>
      <c r="N757" s="323">
        <v>0</v>
      </c>
      <c r="O757" s="323"/>
      <c r="P757" s="252">
        <v>11837.97</v>
      </c>
      <c r="Q757" s="252">
        <v>151.25</v>
      </c>
      <c r="R757" s="240" t="s">
        <v>244</v>
      </c>
      <c r="V757" s="248">
        <f t="shared" si="48"/>
        <v>0</v>
      </c>
      <c r="W757" s="248">
        <f t="shared" si="45"/>
        <v>0</v>
      </c>
      <c r="X757" s="248">
        <f t="shared" si="46"/>
        <v>0</v>
      </c>
      <c r="Y757" s="248">
        <f t="shared" si="47"/>
        <v>0</v>
      </c>
    </row>
    <row r="758" spans="1:25" ht="15" customHeight="1" x14ac:dyDescent="0.25">
      <c r="A758" s="250"/>
      <c r="B758" s="251"/>
      <c r="C758" s="322" t="s">
        <v>392</v>
      </c>
      <c r="D758" s="322"/>
      <c r="E758" s="322"/>
      <c r="H758" s="252">
        <v>124702.24</v>
      </c>
      <c r="I758" s="252">
        <v>0</v>
      </c>
      <c r="J758" s="252">
        <v>0</v>
      </c>
      <c r="K758" s="252">
        <v>0</v>
      </c>
      <c r="L758" s="252">
        <v>0</v>
      </c>
      <c r="M758" s="252">
        <v>0</v>
      </c>
      <c r="N758" s="323">
        <v>2.16</v>
      </c>
      <c r="O758" s="323"/>
      <c r="P758" s="252">
        <v>148570.43</v>
      </c>
      <c r="Q758" s="252">
        <v>23870.35</v>
      </c>
      <c r="R758" s="240" t="s">
        <v>244</v>
      </c>
      <c r="V758" s="248">
        <f t="shared" si="48"/>
        <v>0</v>
      </c>
      <c r="W758" s="248">
        <f t="shared" si="45"/>
        <v>0</v>
      </c>
      <c r="X758" s="248">
        <f t="shared" si="46"/>
        <v>0</v>
      </c>
      <c r="Y758" s="248">
        <f t="shared" si="47"/>
        <v>0</v>
      </c>
    </row>
    <row r="759" spans="1:25" ht="15" customHeight="1" x14ac:dyDescent="0.25">
      <c r="A759" s="250"/>
      <c r="B759" s="251"/>
      <c r="C759" s="322" t="s">
        <v>1288</v>
      </c>
      <c r="D759" s="322"/>
      <c r="E759" s="322"/>
      <c r="H759" s="252">
        <v>143148.57</v>
      </c>
      <c r="I759" s="252">
        <v>0</v>
      </c>
      <c r="J759" s="252">
        <v>0</v>
      </c>
      <c r="K759" s="252">
        <v>0</v>
      </c>
      <c r="L759" s="252">
        <v>0</v>
      </c>
      <c r="M759" s="252">
        <v>0</v>
      </c>
      <c r="N759" s="323">
        <v>2.63</v>
      </c>
      <c r="O759" s="323"/>
      <c r="P759" s="252">
        <v>169768.57</v>
      </c>
      <c r="Q759" s="252">
        <v>26622.63</v>
      </c>
      <c r="R759" s="240" t="s">
        <v>244</v>
      </c>
      <c r="V759" s="248">
        <f t="shared" si="48"/>
        <v>0</v>
      </c>
      <c r="W759" s="248">
        <f t="shared" si="45"/>
        <v>0</v>
      </c>
      <c r="X759" s="248">
        <f t="shared" si="46"/>
        <v>0</v>
      </c>
      <c r="Y759" s="248">
        <f t="shared" si="47"/>
        <v>0</v>
      </c>
    </row>
    <row r="760" spans="1:25" ht="15" customHeight="1" x14ac:dyDescent="0.25">
      <c r="A760" s="253"/>
      <c r="B760" s="254"/>
      <c r="C760" s="324" t="s">
        <v>1286</v>
      </c>
      <c r="D760" s="324"/>
      <c r="E760" s="324"/>
      <c r="F760" s="255"/>
      <c r="G760" s="255"/>
      <c r="H760" s="256">
        <v>41868.17</v>
      </c>
      <c r="I760" s="256">
        <v>0</v>
      </c>
      <c r="J760" s="256">
        <v>0</v>
      </c>
      <c r="K760" s="256">
        <v>0</v>
      </c>
      <c r="L760" s="256">
        <v>0</v>
      </c>
      <c r="M760" s="256">
        <v>0</v>
      </c>
      <c r="N760" s="325">
        <v>0.87</v>
      </c>
      <c r="O760" s="325"/>
      <c r="P760" s="256">
        <v>57656.42</v>
      </c>
      <c r="Q760" s="256">
        <v>15789.12</v>
      </c>
      <c r="R760" s="240" t="s">
        <v>244</v>
      </c>
      <c r="V760" s="248">
        <f t="shared" si="48"/>
        <v>0</v>
      </c>
      <c r="W760" s="248">
        <f t="shared" si="45"/>
        <v>0</v>
      </c>
      <c r="X760" s="248">
        <f t="shared" si="46"/>
        <v>0</v>
      </c>
      <c r="Y760" s="248">
        <f t="shared" si="47"/>
        <v>0</v>
      </c>
    </row>
    <row r="761" spans="1:25" ht="15" customHeight="1" x14ac:dyDescent="0.25">
      <c r="A761" s="245" t="s">
        <v>1434</v>
      </c>
      <c r="B761" s="246" t="str">
        <f>C761</f>
        <v>г.Одинцово, Вокзальная, 37</v>
      </c>
      <c r="C761" s="329" t="s">
        <v>245</v>
      </c>
      <c r="D761" s="329"/>
      <c r="E761" s="329"/>
      <c r="F761" s="246" t="s">
        <v>1435</v>
      </c>
      <c r="G761" s="246" t="s">
        <v>1436</v>
      </c>
      <c r="H761" s="247">
        <v>36321878.32</v>
      </c>
      <c r="I761" s="247">
        <v>0</v>
      </c>
      <c r="J761" s="247">
        <v>0</v>
      </c>
      <c r="K761" s="247">
        <v>0</v>
      </c>
      <c r="L761" s="247">
        <v>0</v>
      </c>
      <c r="M761" s="247">
        <v>0</v>
      </c>
      <c r="N761" s="330">
        <v>0</v>
      </c>
      <c r="O761" s="330"/>
      <c r="P761" s="247">
        <v>36324294.979999997</v>
      </c>
      <c r="Q761" s="247">
        <v>2416.66</v>
      </c>
      <c r="R761" s="240" t="s">
        <v>245</v>
      </c>
      <c r="V761" s="248">
        <f t="shared" si="48"/>
        <v>0</v>
      </c>
      <c r="W761" s="248">
        <f t="shared" si="45"/>
        <v>0</v>
      </c>
      <c r="X761" s="248">
        <f t="shared" si="46"/>
        <v>0</v>
      </c>
      <c r="Y761" s="248">
        <f t="shared" si="47"/>
        <v>0</v>
      </c>
    </row>
    <row r="762" spans="1:25" ht="15" customHeight="1" x14ac:dyDescent="0.25">
      <c r="A762" s="250"/>
      <c r="B762" s="251"/>
      <c r="C762" s="322" t="s">
        <v>1286</v>
      </c>
      <c r="D762" s="322"/>
      <c r="E762" s="322"/>
      <c r="H762" s="252">
        <v>1187781.52</v>
      </c>
      <c r="I762" s="252">
        <v>0</v>
      </c>
      <c r="J762" s="252">
        <v>0</v>
      </c>
      <c r="K762" s="252">
        <v>0</v>
      </c>
      <c r="L762" s="252">
        <v>0</v>
      </c>
      <c r="M762" s="252">
        <v>0</v>
      </c>
      <c r="N762" s="323">
        <v>0</v>
      </c>
      <c r="O762" s="323"/>
      <c r="P762" s="252">
        <v>1187809.07</v>
      </c>
      <c r="Q762" s="252">
        <v>27.55</v>
      </c>
      <c r="R762" s="240" t="s">
        <v>245</v>
      </c>
      <c r="V762" s="248">
        <f t="shared" si="48"/>
        <v>0</v>
      </c>
      <c r="W762" s="248">
        <f t="shared" si="45"/>
        <v>0</v>
      </c>
      <c r="X762" s="248">
        <f t="shared" si="46"/>
        <v>0</v>
      </c>
      <c r="Y762" s="248">
        <f t="shared" si="47"/>
        <v>0</v>
      </c>
    </row>
    <row r="763" spans="1:25" ht="15" customHeight="1" x14ac:dyDescent="0.25">
      <c r="A763" s="250"/>
      <c r="B763" s="251"/>
      <c r="C763" s="322" t="s">
        <v>1052</v>
      </c>
      <c r="D763" s="322"/>
      <c r="E763" s="322"/>
      <c r="H763" s="252">
        <v>17958318.260000002</v>
      </c>
      <c r="I763" s="252">
        <v>0</v>
      </c>
      <c r="J763" s="252">
        <v>0</v>
      </c>
      <c r="K763" s="252">
        <v>0</v>
      </c>
      <c r="L763" s="252">
        <v>0</v>
      </c>
      <c r="M763" s="252">
        <v>0</v>
      </c>
      <c r="N763" s="323">
        <v>0</v>
      </c>
      <c r="O763" s="323"/>
      <c r="P763" s="252">
        <v>17960044.600000001</v>
      </c>
      <c r="Q763" s="252">
        <v>1726.34</v>
      </c>
      <c r="R763" s="240" t="s">
        <v>245</v>
      </c>
      <c r="V763" s="248">
        <f t="shared" si="48"/>
        <v>17958318.260000002</v>
      </c>
      <c r="W763" s="248">
        <f t="shared" si="45"/>
        <v>0</v>
      </c>
      <c r="X763" s="248">
        <f t="shared" si="46"/>
        <v>0</v>
      </c>
      <c r="Y763" s="248">
        <f t="shared" si="47"/>
        <v>17958318.260000002</v>
      </c>
    </row>
    <row r="764" spans="1:25" ht="15" customHeight="1" x14ac:dyDescent="0.25">
      <c r="A764" s="250"/>
      <c r="B764" s="251"/>
      <c r="C764" s="322" t="s">
        <v>1058</v>
      </c>
      <c r="D764" s="322"/>
      <c r="E764" s="322"/>
      <c r="H764" s="252">
        <v>2359566.4300000002</v>
      </c>
      <c r="I764" s="252">
        <v>0</v>
      </c>
      <c r="J764" s="252">
        <v>0</v>
      </c>
      <c r="K764" s="252">
        <v>0</v>
      </c>
      <c r="L764" s="252">
        <v>0</v>
      </c>
      <c r="M764" s="252">
        <v>0</v>
      </c>
      <c r="N764" s="323">
        <v>0</v>
      </c>
      <c r="O764" s="323"/>
      <c r="P764" s="252">
        <v>2359726.14</v>
      </c>
      <c r="Q764" s="252">
        <v>159.71</v>
      </c>
      <c r="R764" s="240" t="s">
        <v>245</v>
      </c>
      <c r="V764" s="248">
        <f t="shared" si="48"/>
        <v>0</v>
      </c>
      <c r="W764" s="248">
        <f t="shared" si="45"/>
        <v>0</v>
      </c>
      <c r="X764" s="248">
        <f t="shared" si="46"/>
        <v>0</v>
      </c>
      <c r="Y764" s="248">
        <f t="shared" si="47"/>
        <v>0</v>
      </c>
    </row>
    <row r="765" spans="1:25" ht="15" customHeight="1" x14ac:dyDescent="0.25">
      <c r="A765" s="250"/>
      <c r="B765" s="251"/>
      <c r="C765" s="322" t="s">
        <v>1054</v>
      </c>
      <c r="D765" s="322"/>
      <c r="E765" s="322"/>
      <c r="H765" s="252">
        <v>5259.84</v>
      </c>
      <c r="I765" s="252">
        <v>0</v>
      </c>
      <c r="J765" s="252">
        <v>0</v>
      </c>
      <c r="K765" s="252">
        <v>0</v>
      </c>
      <c r="L765" s="252">
        <v>0</v>
      </c>
      <c r="M765" s="252">
        <v>0</v>
      </c>
      <c r="N765" s="323">
        <v>0</v>
      </c>
      <c r="O765" s="323"/>
      <c r="P765" s="252">
        <v>5260.92</v>
      </c>
      <c r="Q765" s="252">
        <v>1.08</v>
      </c>
      <c r="R765" s="240" t="s">
        <v>245</v>
      </c>
      <c r="V765" s="248">
        <f t="shared" si="48"/>
        <v>0</v>
      </c>
      <c r="W765" s="248">
        <f t="shared" si="45"/>
        <v>0</v>
      </c>
      <c r="X765" s="248">
        <f t="shared" si="46"/>
        <v>0</v>
      </c>
      <c r="Y765" s="248">
        <f t="shared" si="47"/>
        <v>0</v>
      </c>
    </row>
    <row r="766" spans="1:25" ht="15" customHeight="1" x14ac:dyDescent="0.25">
      <c r="A766" s="250"/>
      <c r="B766" s="251"/>
      <c r="C766" s="322" t="s">
        <v>399</v>
      </c>
      <c r="D766" s="322"/>
      <c r="E766" s="322"/>
      <c r="H766" s="252">
        <v>1698925.12</v>
      </c>
      <c r="I766" s="252">
        <v>0</v>
      </c>
      <c r="J766" s="252">
        <v>0</v>
      </c>
      <c r="K766" s="252">
        <v>0</v>
      </c>
      <c r="L766" s="252">
        <v>0</v>
      </c>
      <c r="M766" s="252">
        <v>0</v>
      </c>
      <c r="N766" s="323">
        <v>0</v>
      </c>
      <c r="O766" s="323"/>
      <c r="P766" s="252">
        <v>1698926.04</v>
      </c>
      <c r="Q766" s="252">
        <v>0.92</v>
      </c>
      <c r="R766" s="240" t="s">
        <v>245</v>
      </c>
      <c r="V766" s="248">
        <f t="shared" si="48"/>
        <v>0</v>
      </c>
      <c r="W766" s="248">
        <f t="shared" si="45"/>
        <v>0</v>
      </c>
      <c r="X766" s="248">
        <f t="shared" si="46"/>
        <v>0</v>
      </c>
      <c r="Y766" s="248">
        <f t="shared" si="47"/>
        <v>0</v>
      </c>
    </row>
    <row r="767" spans="1:25" ht="15" customHeight="1" x14ac:dyDescent="0.25">
      <c r="A767" s="250"/>
      <c r="B767" s="251"/>
      <c r="C767" s="322" t="s">
        <v>392</v>
      </c>
      <c r="D767" s="322"/>
      <c r="E767" s="322"/>
      <c r="H767" s="252">
        <v>2959738.16</v>
      </c>
      <c r="I767" s="252">
        <v>0</v>
      </c>
      <c r="J767" s="252">
        <v>0</v>
      </c>
      <c r="K767" s="252">
        <v>0</v>
      </c>
      <c r="L767" s="252">
        <v>0</v>
      </c>
      <c r="M767" s="252">
        <v>0</v>
      </c>
      <c r="N767" s="323">
        <v>0</v>
      </c>
      <c r="O767" s="323"/>
      <c r="P767" s="252">
        <v>2959767.25</v>
      </c>
      <c r="Q767" s="252">
        <v>29.09</v>
      </c>
      <c r="R767" s="240" t="s">
        <v>245</v>
      </c>
      <c r="V767" s="248">
        <f t="shared" si="48"/>
        <v>0</v>
      </c>
      <c r="W767" s="248">
        <f t="shared" si="45"/>
        <v>0</v>
      </c>
      <c r="X767" s="248">
        <f t="shared" si="46"/>
        <v>0</v>
      </c>
      <c r="Y767" s="248">
        <f t="shared" si="47"/>
        <v>0</v>
      </c>
    </row>
    <row r="768" spans="1:25" ht="15" customHeight="1" x14ac:dyDescent="0.25">
      <c r="A768" s="250"/>
      <c r="B768" s="251"/>
      <c r="C768" s="322" t="s">
        <v>1296</v>
      </c>
      <c r="D768" s="322"/>
      <c r="E768" s="322"/>
      <c r="H768" s="252">
        <v>6690532.9900000002</v>
      </c>
      <c r="I768" s="252">
        <v>0</v>
      </c>
      <c r="J768" s="252">
        <v>0</v>
      </c>
      <c r="K768" s="252">
        <v>0</v>
      </c>
      <c r="L768" s="252">
        <v>0</v>
      </c>
      <c r="M768" s="252">
        <v>0</v>
      </c>
      <c r="N768" s="323">
        <v>0</v>
      </c>
      <c r="O768" s="323"/>
      <c r="P768" s="252">
        <v>6690997.9699999997</v>
      </c>
      <c r="Q768" s="252">
        <v>464.98</v>
      </c>
      <c r="R768" s="240" t="s">
        <v>245</v>
      </c>
      <c r="V768" s="248">
        <f t="shared" si="48"/>
        <v>0</v>
      </c>
      <c r="W768" s="248">
        <f t="shared" si="45"/>
        <v>0</v>
      </c>
      <c r="X768" s="248">
        <f t="shared" si="46"/>
        <v>0</v>
      </c>
      <c r="Y768" s="248">
        <f t="shared" si="47"/>
        <v>0</v>
      </c>
    </row>
    <row r="769" spans="1:25" ht="15" customHeight="1" x14ac:dyDescent="0.25">
      <c r="A769" s="250"/>
      <c r="B769" s="251"/>
      <c r="C769" s="322" t="s">
        <v>1055</v>
      </c>
      <c r="D769" s="322"/>
      <c r="E769" s="322"/>
      <c r="H769" s="252">
        <v>5259.84</v>
      </c>
      <c r="I769" s="252">
        <v>0</v>
      </c>
      <c r="J769" s="252">
        <v>0</v>
      </c>
      <c r="K769" s="252">
        <v>0</v>
      </c>
      <c r="L769" s="252">
        <v>0</v>
      </c>
      <c r="M769" s="252">
        <v>0</v>
      </c>
      <c r="N769" s="323">
        <v>0</v>
      </c>
      <c r="O769" s="323"/>
      <c r="P769" s="252">
        <v>5260.92</v>
      </c>
      <c r="Q769" s="252">
        <v>1.08</v>
      </c>
      <c r="R769" s="240" t="s">
        <v>245</v>
      </c>
      <c r="V769" s="248">
        <f t="shared" si="48"/>
        <v>0</v>
      </c>
      <c r="W769" s="248">
        <f t="shared" si="45"/>
        <v>0</v>
      </c>
      <c r="X769" s="248">
        <f t="shared" si="46"/>
        <v>0</v>
      </c>
      <c r="Y769" s="248">
        <f t="shared" si="47"/>
        <v>0</v>
      </c>
    </row>
    <row r="770" spans="1:25" ht="15" customHeight="1" x14ac:dyDescent="0.25">
      <c r="A770" s="250"/>
      <c r="B770" s="251"/>
      <c r="C770" s="322" t="s">
        <v>1056</v>
      </c>
      <c r="D770" s="322"/>
      <c r="E770" s="322"/>
      <c r="H770" s="252">
        <v>15605.47</v>
      </c>
      <c r="I770" s="252">
        <v>0</v>
      </c>
      <c r="J770" s="252">
        <v>0</v>
      </c>
      <c r="K770" s="252">
        <v>0</v>
      </c>
      <c r="L770" s="252">
        <v>0</v>
      </c>
      <c r="M770" s="252">
        <v>0</v>
      </c>
      <c r="N770" s="323">
        <v>0</v>
      </c>
      <c r="O770" s="323"/>
      <c r="P770" s="252">
        <v>15608.71</v>
      </c>
      <c r="Q770" s="252">
        <v>3.24</v>
      </c>
      <c r="R770" s="240" t="s">
        <v>245</v>
      </c>
      <c r="V770" s="248">
        <f t="shared" si="48"/>
        <v>0</v>
      </c>
      <c r="W770" s="248">
        <f t="shared" si="45"/>
        <v>0</v>
      </c>
      <c r="X770" s="248">
        <f t="shared" si="46"/>
        <v>0</v>
      </c>
      <c r="Y770" s="248">
        <f t="shared" si="47"/>
        <v>0</v>
      </c>
    </row>
    <row r="771" spans="1:25" ht="15" customHeight="1" x14ac:dyDescent="0.25">
      <c r="A771" s="253"/>
      <c r="B771" s="254"/>
      <c r="C771" s="324" t="s">
        <v>1288</v>
      </c>
      <c r="D771" s="324"/>
      <c r="E771" s="324"/>
      <c r="F771" s="255"/>
      <c r="G771" s="255"/>
      <c r="H771" s="256">
        <v>3440890.69</v>
      </c>
      <c r="I771" s="256">
        <v>0</v>
      </c>
      <c r="J771" s="256">
        <v>0</v>
      </c>
      <c r="K771" s="256">
        <v>0</v>
      </c>
      <c r="L771" s="256">
        <v>0</v>
      </c>
      <c r="M771" s="256">
        <v>0</v>
      </c>
      <c r="N771" s="325">
        <v>0</v>
      </c>
      <c r="O771" s="325"/>
      <c r="P771" s="256">
        <v>3440893.36</v>
      </c>
      <c r="Q771" s="256">
        <v>2.67</v>
      </c>
      <c r="R771" s="240" t="s">
        <v>245</v>
      </c>
      <c r="V771" s="248">
        <f t="shared" si="48"/>
        <v>0</v>
      </c>
      <c r="W771" s="248">
        <f t="shared" si="45"/>
        <v>0</v>
      </c>
      <c r="X771" s="248">
        <f t="shared" si="46"/>
        <v>0</v>
      </c>
      <c r="Y771" s="248">
        <f t="shared" si="47"/>
        <v>0</v>
      </c>
    </row>
    <row r="772" spans="1:25" ht="15" customHeight="1" x14ac:dyDescent="0.25">
      <c r="A772" s="245" t="s">
        <v>1437</v>
      </c>
      <c r="B772" s="246" t="str">
        <f>C772</f>
        <v>г.Одинцово, Вокзальная, 39 корп.Б</v>
      </c>
      <c r="C772" s="329" t="s">
        <v>246</v>
      </c>
      <c r="D772" s="329"/>
      <c r="E772" s="329"/>
      <c r="F772" s="246" t="s">
        <v>1438</v>
      </c>
      <c r="G772" s="246" t="s">
        <v>1439</v>
      </c>
      <c r="H772" s="247">
        <v>3183994.1</v>
      </c>
      <c r="I772" s="247">
        <v>0</v>
      </c>
      <c r="J772" s="247">
        <v>-234301.07</v>
      </c>
      <c r="K772" s="247">
        <v>0</v>
      </c>
      <c r="L772" s="247">
        <v>0</v>
      </c>
      <c r="M772" s="247">
        <v>-234301.07</v>
      </c>
      <c r="N772" s="330">
        <v>1567.85</v>
      </c>
      <c r="O772" s="330"/>
      <c r="P772" s="247">
        <v>3025568.24</v>
      </c>
      <c r="Q772" s="247">
        <v>77443.06</v>
      </c>
      <c r="R772" s="240" t="s">
        <v>246</v>
      </c>
      <c r="V772" s="248">
        <f t="shared" si="48"/>
        <v>0</v>
      </c>
      <c r="W772" s="248">
        <f t="shared" si="45"/>
        <v>0</v>
      </c>
      <c r="X772" s="248">
        <f t="shared" si="46"/>
        <v>0</v>
      </c>
      <c r="Y772" s="248">
        <f t="shared" si="47"/>
        <v>0</v>
      </c>
    </row>
    <row r="773" spans="1:25" ht="15" customHeight="1" x14ac:dyDescent="0.25">
      <c r="A773" s="250"/>
      <c r="B773" s="251"/>
      <c r="C773" s="322" t="s">
        <v>1056</v>
      </c>
      <c r="D773" s="322"/>
      <c r="E773" s="322"/>
      <c r="H773" s="252">
        <v>84.16</v>
      </c>
      <c r="I773" s="252">
        <v>0</v>
      </c>
      <c r="J773" s="252">
        <v>-84.16</v>
      </c>
      <c r="K773" s="252">
        <v>0</v>
      </c>
      <c r="L773" s="252">
        <v>0</v>
      </c>
      <c r="M773" s="252">
        <v>-84.16</v>
      </c>
      <c r="N773" s="323">
        <v>0</v>
      </c>
      <c r="O773" s="323"/>
      <c r="P773" s="252">
        <v>0</v>
      </c>
      <c r="Q773" s="252">
        <v>0</v>
      </c>
      <c r="R773" s="240" t="s">
        <v>246</v>
      </c>
      <c r="V773" s="248">
        <f t="shared" si="48"/>
        <v>0</v>
      </c>
      <c r="W773" s="248">
        <f t="shared" si="45"/>
        <v>0</v>
      </c>
      <c r="X773" s="248">
        <f t="shared" si="46"/>
        <v>0</v>
      </c>
      <c r="Y773" s="248">
        <f t="shared" si="47"/>
        <v>0</v>
      </c>
    </row>
    <row r="774" spans="1:25" ht="15" customHeight="1" x14ac:dyDescent="0.25">
      <c r="A774" s="250"/>
      <c r="B774" s="251"/>
      <c r="C774" s="322" t="s">
        <v>1288</v>
      </c>
      <c r="D774" s="322"/>
      <c r="E774" s="322"/>
      <c r="H774" s="252">
        <v>2594.5</v>
      </c>
      <c r="I774" s="252">
        <v>0</v>
      </c>
      <c r="J774" s="252">
        <v>-2594.5</v>
      </c>
      <c r="K774" s="252">
        <v>0</v>
      </c>
      <c r="L774" s="252">
        <v>0</v>
      </c>
      <c r="M774" s="252">
        <v>-2594.5</v>
      </c>
      <c r="N774" s="323">
        <v>0</v>
      </c>
      <c r="O774" s="323"/>
      <c r="P774" s="252">
        <v>0</v>
      </c>
      <c r="Q774" s="252">
        <v>0</v>
      </c>
      <c r="R774" s="240" t="s">
        <v>246</v>
      </c>
      <c r="V774" s="248">
        <f t="shared" si="48"/>
        <v>0</v>
      </c>
      <c r="W774" s="248">
        <f t="shared" si="45"/>
        <v>0</v>
      </c>
      <c r="X774" s="248">
        <f t="shared" si="46"/>
        <v>0</v>
      </c>
      <c r="Y774" s="248">
        <f t="shared" si="47"/>
        <v>0</v>
      </c>
    </row>
    <row r="775" spans="1:25" ht="15" customHeight="1" x14ac:dyDescent="0.25">
      <c r="A775" s="250"/>
      <c r="B775" s="251"/>
      <c r="C775" s="322" t="s">
        <v>1296</v>
      </c>
      <c r="D775" s="322"/>
      <c r="E775" s="322"/>
      <c r="H775" s="252">
        <v>74249.86</v>
      </c>
      <c r="I775" s="252">
        <v>0</v>
      </c>
      <c r="J775" s="252">
        <v>-74249.86</v>
      </c>
      <c r="K775" s="252">
        <v>0</v>
      </c>
      <c r="L775" s="252">
        <v>0</v>
      </c>
      <c r="M775" s="252">
        <v>-74249.86</v>
      </c>
      <c r="N775" s="323">
        <v>0</v>
      </c>
      <c r="O775" s="323"/>
      <c r="P775" s="252">
        <v>0</v>
      </c>
      <c r="Q775" s="252">
        <v>0</v>
      </c>
      <c r="R775" s="240" t="s">
        <v>246</v>
      </c>
      <c r="V775" s="248">
        <f t="shared" si="48"/>
        <v>0</v>
      </c>
      <c r="W775" s="248">
        <f t="shared" si="45"/>
        <v>0</v>
      </c>
      <c r="X775" s="248">
        <f t="shared" si="46"/>
        <v>0</v>
      </c>
      <c r="Y775" s="248">
        <f t="shared" si="47"/>
        <v>0</v>
      </c>
    </row>
    <row r="776" spans="1:25" ht="15" customHeight="1" x14ac:dyDescent="0.25">
      <c r="A776" s="250"/>
      <c r="B776" s="251"/>
      <c r="C776" s="322" t="s">
        <v>1284</v>
      </c>
      <c r="D776" s="322"/>
      <c r="E776" s="322"/>
      <c r="H776" s="252">
        <v>2949693.03</v>
      </c>
      <c r="I776" s="252">
        <v>0</v>
      </c>
      <c r="J776" s="252">
        <v>0</v>
      </c>
      <c r="K776" s="252">
        <v>0</v>
      </c>
      <c r="L776" s="252">
        <v>0</v>
      </c>
      <c r="M776" s="252">
        <v>0</v>
      </c>
      <c r="N776" s="323">
        <v>1567.85</v>
      </c>
      <c r="O776" s="323"/>
      <c r="P776" s="252">
        <v>3025568.24</v>
      </c>
      <c r="Q776" s="252">
        <v>77443.06</v>
      </c>
      <c r="R776" s="240" t="s">
        <v>246</v>
      </c>
      <c r="V776" s="248">
        <f t="shared" si="48"/>
        <v>0</v>
      </c>
      <c r="W776" s="248">
        <f t="shared" si="45"/>
        <v>0</v>
      </c>
      <c r="X776" s="248">
        <f t="shared" si="46"/>
        <v>2948125.18</v>
      </c>
      <c r="Y776" s="248">
        <f t="shared" si="47"/>
        <v>2948125.18</v>
      </c>
    </row>
    <row r="777" spans="1:25" ht="15" customHeight="1" x14ac:dyDescent="0.25">
      <c r="A777" s="250"/>
      <c r="B777" s="251"/>
      <c r="C777" s="322" t="s">
        <v>1057</v>
      </c>
      <c r="D777" s="322"/>
      <c r="E777" s="322"/>
      <c r="H777" s="252">
        <v>-17681.990000000002</v>
      </c>
      <c r="I777" s="252">
        <v>0</v>
      </c>
      <c r="J777" s="252">
        <v>17681.990000000002</v>
      </c>
      <c r="K777" s="252">
        <v>0</v>
      </c>
      <c r="L777" s="252">
        <v>0</v>
      </c>
      <c r="M777" s="252">
        <v>17681.990000000002</v>
      </c>
      <c r="N777" s="323">
        <v>0</v>
      </c>
      <c r="O777" s="323"/>
      <c r="P777" s="252">
        <v>0</v>
      </c>
      <c r="Q777" s="252">
        <v>0</v>
      </c>
      <c r="R777" s="240" t="s">
        <v>246</v>
      </c>
      <c r="V777" s="248">
        <f t="shared" si="48"/>
        <v>0</v>
      </c>
      <c r="W777" s="248">
        <f t="shared" si="45"/>
        <v>0</v>
      </c>
      <c r="X777" s="248">
        <f t="shared" si="46"/>
        <v>0</v>
      </c>
      <c r="Y777" s="248">
        <f t="shared" si="47"/>
        <v>0</v>
      </c>
    </row>
    <row r="778" spans="1:25" ht="15" customHeight="1" x14ac:dyDescent="0.25">
      <c r="A778" s="250"/>
      <c r="B778" s="251"/>
      <c r="C778" s="322" t="s">
        <v>392</v>
      </c>
      <c r="D778" s="322"/>
      <c r="E778" s="322"/>
      <c r="H778" s="252">
        <v>2639.38</v>
      </c>
      <c r="I778" s="252">
        <v>0</v>
      </c>
      <c r="J778" s="252">
        <v>-2639.38</v>
      </c>
      <c r="K778" s="252">
        <v>0</v>
      </c>
      <c r="L778" s="252">
        <v>0</v>
      </c>
      <c r="M778" s="252">
        <v>-2639.38</v>
      </c>
      <c r="N778" s="323">
        <v>0</v>
      </c>
      <c r="O778" s="323"/>
      <c r="P778" s="252">
        <v>0</v>
      </c>
      <c r="Q778" s="252">
        <v>0</v>
      </c>
      <c r="R778" s="240" t="s">
        <v>246</v>
      </c>
      <c r="V778" s="248">
        <f t="shared" si="48"/>
        <v>0</v>
      </c>
      <c r="W778" s="248">
        <f t="shared" ref="W778:W841" si="49">IF(W$8=$C778,SUM($P778-$Q778),0)/3</f>
        <v>0</v>
      </c>
      <c r="X778" s="248">
        <f t="shared" ref="X778:X841" si="50">IF(X$8=$C778,SUM($P778-$Q778),0)</f>
        <v>0</v>
      </c>
      <c r="Y778" s="248">
        <f t="shared" ref="Y778:Y841" si="51">SUM(V778:X778)</f>
        <v>0</v>
      </c>
    </row>
    <row r="779" spans="1:25" ht="15" customHeight="1" x14ac:dyDescent="0.25">
      <c r="A779" s="250"/>
      <c r="B779" s="251"/>
      <c r="C779" s="322" t="s">
        <v>1286</v>
      </c>
      <c r="D779" s="322"/>
      <c r="E779" s="322"/>
      <c r="H779" s="252">
        <v>935.58</v>
      </c>
      <c r="I779" s="252">
        <v>0</v>
      </c>
      <c r="J779" s="252">
        <v>-935.58</v>
      </c>
      <c r="K779" s="252">
        <v>0</v>
      </c>
      <c r="L779" s="252">
        <v>0</v>
      </c>
      <c r="M779" s="252">
        <v>-935.58</v>
      </c>
      <c r="N779" s="323">
        <v>0</v>
      </c>
      <c r="O779" s="323"/>
      <c r="P779" s="252">
        <v>0</v>
      </c>
      <c r="Q779" s="252">
        <v>0</v>
      </c>
      <c r="R779" s="240" t="s">
        <v>246</v>
      </c>
      <c r="V779" s="248">
        <f t="shared" si="48"/>
        <v>0</v>
      </c>
      <c r="W779" s="248">
        <f t="shared" si="49"/>
        <v>0</v>
      </c>
      <c r="X779" s="248">
        <f t="shared" si="50"/>
        <v>0</v>
      </c>
      <c r="Y779" s="248">
        <f t="shared" si="51"/>
        <v>0</v>
      </c>
    </row>
    <row r="780" spans="1:25" ht="15" customHeight="1" x14ac:dyDescent="0.25">
      <c r="A780" s="250"/>
      <c r="B780" s="251"/>
      <c r="C780" s="322" t="s">
        <v>1055</v>
      </c>
      <c r="D780" s="322"/>
      <c r="E780" s="322"/>
      <c r="H780" s="252">
        <v>23.27</v>
      </c>
      <c r="I780" s="252">
        <v>0</v>
      </c>
      <c r="J780" s="252">
        <v>-23.27</v>
      </c>
      <c r="K780" s="252">
        <v>0</v>
      </c>
      <c r="L780" s="252">
        <v>0</v>
      </c>
      <c r="M780" s="252">
        <v>-23.27</v>
      </c>
      <c r="N780" s="323">
        <v>0</v>
      </c>
      <c r="O780" s="323"/>
      <c r="P780" s="252">
        <v>0</v>
      </c>
      <c r="Q780" s="252">
        <v>0</v>
      </c>
      <c r="R780" s="240" t="s">
        <v>246</v>
      </c>
      <c r="V780" s="248">
        <f t="shared" si="48"/>
        <v>0</v>
      </c>
      <c r="W780" s="248">
        <f t="shared" si="49"/>
        <v>0</v>
      </c>
      <c r="X780" s="248">
        <f t="shared" si="50"/>
        <v>0</v>
      </c>
      <c r="Y780" s="248">
        <f t="shared" si="51"/>
        <v>0</v>
      </c>
    </row>
    <row r="781" spans="1:25" ht="15" customHeight="1" x14ac:dyDescent="0.25">
      <c r="A781" s="250"/>
      <c r="B781" s="251"/>
      <c r="C781" s="322" t="s">
        <v>1052</v>
      </c>
      <c r="D781" s="322"/>
      <c r="E781" s="322"/>
      <c r="H781" s="252">
        <v>143641.21</v>
      </c>
      <c r="I781" s="252">
        <v>0</v>
      </c>
      <c r="J781" s="252">
        <v>-143641.21</v>
      </c>
      <c r="K781" s="252">
        <v>0</v>
      </c>
      <c r="L781" s="252">
        <v>0</v>
      </c>
      <c r="M781" s="252">
        <v>-143641.21</v>
      </c>
      <c r="N781" s="323">
        <v>0</v>
      </c>
      <c r="O781" s="323"/>
      <c r="P781" s="252">
        <v>0</v>
      </c>
      <c r="Q781" s="252">
        <v>0</v>
      </c>
      <c r="R781" s="240" t="s">
        <v>246</v>
      </c>
      <c r="V781" s="248">
        <f t="shared" si="48"/>
        <v>0</v>
      </c>
      <c r="W781" s="248">
        <f t="shared" si="49"/>
        <v>0</v>
      </c>
      <c r="X781" s="248">
        <f t="shared" si="50"/>
        <v>0</v>
      </c>
      <c r="Y781" s="248">
        <f t="shared" si="51"/>
        <v>0</v>
      </c>
    </row>
    <row r="782" spans="1:25" ht="15" customHeight="1" x14ac:dyDescent="0.25">
      <c r="A782" s="250"/>
      <c r="B782" s="251"/>
      <c r="C782" s="322" t="s">
        <v>1363</v>
      </c>
      <c r="D782" s="322"/>
      <c r="E782" s="322"/>
      <c r="H782" s="252">
        <v>4500.6899999999996</v>
      </c>
      <c r="I782" s="252">
        <v>0</v>
      </c>
      <c r="J782" s="252">
        <v>-4500.6899999999996</v>
      </c>
      <c r="K782" s="252">
        <v>0</v>
      </c>
      <c r="L782" s="252">
        <v>0</v>
      </c>
      <c r="M782" s="252">
        <v>-4500.6899999999996</v>
      </c>
      <c r="N782" s="323">
        <v>0</v>
      </c>
      <c r="O782" s="323"/>
      <c r="P782" s="252">
        <v>0</v>
      </c>
      <c r="Q782" s="252">
        <v>0</v>
      </c>
      <c r="R782" s="240" t="s">
        <v>246</v>
      </c>
      <c r="V782" s="248">
        <f t="shared" si="48"/>
        <v>0</v>
      </c>
      <c r="W782" s="248">
        <f t="shared" si="49"/>
        <v>0</v>
      </c>
      <c r="X782" s="248">
        <f t="shared" si="50"/>
        <v>0</v>
      </c>
      <c r="Y782" s="248">
        <f t="shared" si="51"/>
        <v>0</v>
      </c>
    </row>
    <row r="783" spans="1:25" ht="15" customHeight="1" x14ac:dyDescent="0.25">
      <c r="A783" s="250"/>
      <c r="B783" s="251"/>
      <c r="C783" s="322" t="s">
        <v>1281</v>
      </c>
      <c r="D783" s="322"/>
      <c r="E783" s="322"/>
      <c r="H783" s="252">
        <v>2382.27</v>
      </c>
      <c r="I783" s="252">
        <v>0</v>
      </c>
      <c r="J783" s="252">
        <v>-2382.27</v>
      </c>
      <c r="K783" s="252">
        <v>0</v>
      </c>
      <c r="L783" s="252">
        <v>0</v>
      </c>
      <c r="M783" s="252">
        <v>-2382.27</v>
      </c>
      <c r="N783" s="323">
        <v>0</v>
      </c>
      <c r="O783" s="323"/>
      <c r="P783" s="252">
        <v>0</v>
      </c>
      <c r="Q783" s="252">
        <v>0</v>
      </c>
      <c r="R783" s="240" t="s">
        <v>246</v>
      </c>
      <c r="V783" s="248">
        <f t="shared" si="48"/>
        <v>0</v>
      </c>
      <c r="W783" s="248">
        <f t="shared" si="49"/>
        <v>0</v>
      </c>
      <c r="X783" s="248">
        <f t="shared" si="50"/>
        <v>0</v>
      </c>
      <c r="Y783" s="248">
        <f t="shared" si="51"/>
        <v>0</v>
      </c>
    </row>
    <row r="784" spans="1:25" ht="15" customHeight="1" x14ac:dyDescent="0.25">
      <c r="A784" s="250"/>
      <c r="B784" s="251"/>
      <c r="C784" s="322" t="s">
        <v>1058</v>
      </c>
      <c r="D784" s="322"/>
      <c r="E784" s="322"/>
      <c r="H784" s="252">
        <v>21441.3</v>
      </c>
      <c r="I784" s="252">
        <v>0</v>
      </c>
      <c r="J784" s="252">
        <v>-21441.3</v>
      </c>
      <c r="K784" s="252">
        <v>0</v>
      </c>
      <c r="L784" s="252">
        <v>0</v>
      </c>
      <c r="M784" s="252">
        <v>-21441.3</v>
      </c>
      <c r="N784" s="323">
        <v>0</v>
      </c>
      <c r="O784" s="323"/>
      <c r="P784" s="252">
        <v>0</v>
      </c>
      <c r="Q784" s="252">
        <v>0</v>
      </c>
      <c r="R784" s="240" t="s">
        <v>246</v>
      </c>
      <c r="V784" s="248">
        <f t="shared" ref="V784:V847" si="52">IF(V$8=$C784,SUM($P784-$Q784),0)</f>
        <v>0</v>
      </c>
      <c r="W784" s="248">
        <f t="shared" si="49"/>
        <v>0</v>
      </c>
      <c r="X784" s="248">
        <f t="shared" si="50"/>
        <v>0</v>
      </c>
      <c r="Y784" s="248">
        <f t="shared" si="51"/>
        <v>0</v>
      </c>
    </row>
    <row r="785" spans="1:25" ht="15" customHeight="1" x14ac:dyDescent="0.25">
      <c r="A785" s="250"/>
      <c r="B785" s="251"/>
      <c r="C785" s="322" t="s">
        <v>1282</v>
      </c>
      <c r="D785" s="322"/>
      <c r="E785" s="322"/>
      <c r="H785" s="252">
        <v>338.94</v>
      </c>
      <c r="I785" s="252">
        <v>0</v>
      </c>
      <c r="J785" s="252">
        <v>-338.94</v>
      </c>
      <c r="K785" s="252">
        <v>0</v>
      </c>
      <c r="L785" s="252">
        <v>0</v>
      </c>
      <c r="M785" s="252">
        <v>-338.94</v>
      </c>
      <c r="N785" s="323">
        <v>0</v>
      </c>
      <c r="O785" s="323"/>
      <c r="P785" s="252">
        <v>0</v>
      </c>
      <c r="Q785" s="252">
        <v>0</v>
      </c>
      <c r="R785" s="240" t="s">
        <v>246</v>
      </c>
      <c r="V785" s="248">
        <f t="shared" si="52"/>
        <v>0</v>
      </c>
      <c r="W785" s="248">
        <f t="shared" si="49"/>
        <v>0</v>
      </c>
      <c r="X785" s="248">
        <f t="shared" si="50"/>
        <v>0</v>
      </c>
      <c r="Y785" s="248">
        <f t="shared" si="51"/>
        <v>0</v>
      </c>
    </row>
    <row r="786" spans="1:25" ht="15" customHeight="1" x14ac:dyDescent="0.25">
      <c r="A786" s="250"/>
      <c r="B786" s="251"/>
      <c r="C786" s="322" t="s">
        <v>1295</v>
      </c>
      <c r="D786" s="322"/>
      <c r="E786" s="322"/>
      <c r="H786" s="252">
        <v>-1837.54</v>
      </c>
      <c r="I786" s="252">
        <v>0</v>
      </c>
      <c r="J786" s="252">
        <v>1837.54</v>
      </c>
      <c r="K786" s="252">
        <v>0</v>
      </c>
      <c r="L786" s="252">
        <v>0</v>
      </c>
      <c r="M786" s="252">
        <v>1837.54</v>
      </c>
      <c r="N786" s="323">
        <v>0</v>
      </c>
      <c r="O786" s="323"/>
      <c r="P786" s="252">
        <v>0</v>
      </c>
      <c r="Q786" s="252">
        <v>0</v>
      </c>
      <c r="R786" s="240" t="s">
        <v>246</v>
      </c>
      <c r="V786" s="248">
        <f t="shared" si="52"/>
        <v>0</v>
      </c>
      <c r="W786" s="248">
        <f t="shared" si="49"/>
        <v>0</v>
      </c>
      <c r="X786" s="248">
        <f t="shared" si="50"/>
        <v>0</v>
      </c>
      <c r="Y786" s="248">
        <f t="shared" si="51"/>
        <v>0</v>
      </c>
    </row>
    <row r="787" spans="1:25" ht="15" customHeight="1" x14ac:dyDescent="0.25">
      <c r="A787" s="250"/>
      <c r="B787" s="251"/>
      <c r="C787" s="322" t="s">
        <v>399</v>
      </c>
      <c r="D787" s="322"/>
      <c r="E787" s="322"/>
      <c r="H787" s="252">
        <v>1670.78</v>
      </c>
      <c r="I787" s="252">
        <v>0</v>
      </c>
      <c r="J787" s="252">
        <v>-1670.78</v>
      </c>
      <c r="K787" s="252">
        <v>0</v>
      </c>
      <c r="L787" s="252">
        <v>0</v>
      </c>
      <c r="M787" s="252">
        <v>-1670.78</v>
      </c>
      <c r="N787" s="323">
        <v>0</v>
      </c>
      <c r="O787" s="323"/>
      <c r="P787" s="252">
        <v>0</v>
      </c>
      <c r="Q787" s="252">
        <v>0</v>
      </c>
      <c r="R787" s="240" t="s">
        <v>246</v>
      </c>
      <c r="V787" s="248">
        <f t="shared" si="52"/>
        <v>0</v>
      </c>
      <c r="W787" s="248">
        <f t="shared" si="49"/>
        <v>0</v>
      </c>
      <c r="X787" s="248">
        <f t="shared" si="50"/>
        <v>0</v>
      </c>
      <c r="Y787" s="248">
        <f t="shared" si="51"/>
        <v>0</v>
      </c>
    </row>
    <row r="788" spans="1:25" ht="15" customHeight="1" x14ac:dyDescent="0.25">
      <c r="A788" s="250"/>
      <c r="B788" s="251"/>
      <c r="C788" s="322" t="s">
        <v>1294</v>
      </c>
      <c r="D788" s="322"/>
      <c r="E788" s="322"/>
      <c r="H788" s="252">
        <v>-704.56</v>
      </c>
      <c r="I788" s="252">
        <v>0</v>
      </c>
      <c r="J788" s="252">
        <v>704.56</v>
      </c>
      <c r="K788" s="252">
        <v>0</v>
      </c>
      <c r="L788" s="252">
        <v>0</v>
      </c>
      <c r="M788" s="252">
        <v>704.56</v>
      </c>
      <c r="N788" s="323">
        <v>0</v>
      </c>
      <c r="O788" s="323"/>
      <c r="P788" s="252">
        <v>0</v>
      </c>
      <c r="Q788" s="252">
        <v>0</v>
      </c>
      <c r="R788" s="240" t="s">
        <v>246</v>
      </c>
      <c r="V788" s="248">
        <f t="shared" si="52"/>
        <v>0</v>
      </c>
      <c r="W788" s="248">
        <f t="shared" si="49"/>
        <v>0</v>
      </c>
      <c r="X788" s="248">
        <f t="shared" si="50"/>
        <v>0</v>
      </c>
      <c r="Y788" s="248">
        <f t="shared" si="51"/>
        <v>0</v>
      </c>
    </row>
    <row r="789" spans="1:25" ht="15" customHeight="1" x14ac:dyDescent="0.25">
      <c r="A789" s="250"/>
      <c r="B789" s="251"/>
      <c r="C789" s="322" t="s">
        <v>393</v>
      </c>
      <c r="D789" s="322"/>
      <c r="E789" s="322"/>
      <c r="H789" s="252">
        <v>-0.05</v>
      </c>
      <c r="I789" s="252">
        <v>0</v>
      </c>
      <c r="J789" s="252">
        <v>0.05</v>
      </c>
      <c r="K789" s="252">
        <v>0</v>
      </c>
      <c r="L789" s="252">
        <v>0</v>
      </c>
      <c r="M789" s="252">
        <v>0.05</v>
      </c>
      <c r="N789" s="323">
        <v>0</v>
      </c>
      <c r="O789" s="323"/>
      <c r="P789" s="252">
        <v>0</v>
      </c>
      <c r="Q789" s="252">
        <v>0</v>
      </c>
      <c r="R789" s="240" t="s">
        <v>246</v>
      </c>
      <c r="V789" s="248">
        <f t="shared" si="52"/>
        <v>0</v>
      </c>
      <c r="W789" s="248">
        <f t="shared" si="49"/>
        <v>0</v>
      </c>
      <c r="X789" s="248">
        <f t="shared" si="50"/>
        <v>0</v>
      </c>
      <c r="Y789" s="248">
        <f t="shared" si="51"/>
        <v>0</v>
      </c>
    </row>
    <row r="790" spans="1:25" ht="15" customHeight="1" x14ac:dyDescent="0.25">
      <c r="A790" s="253"/>
      <c r="B790" s="254"/>
      <c r="C790" s="324" t="s">
        <v>1054</v>
      </c>
      <c r="D790" s="324"/>
      <c r="E790" s="324"/>
      <c r="F790" s="255"/>
      <c r="G790" s="255"/>
      <c r="H790" s="256">
        <v>23.27</v>
      </c>
      <c r="I790" s="256">
        <v>0</v>
      </c>
      <c r="J790" s="256">
        <v>-23.27</v>
      </c>
      <c r="K790" s="256">
        <v>0</v>
      </c>
      <c r="L790" s="256">
        <v>0</v>
      </c>
      <c r="M790" s="256">
        <v>-23.27</v>
      </c>
      <c r="N790" s="325">
        <v>0</v>
      </c>
      <c r="O790" s="325"/>
      <c r="P790" s="256">
        <v>0</v>
      </c>
      <c r="Q790" s="256">
        <v>0</v>
      </c>
      <c r="R790" s="240" t="s">
        <v>246</v>
      </c>
      <c r="V790" s="248">
        <f t="shared" si="52"/>
        <v>0</v>
      </c>
      <c r="W790" s="248">
        <f t="shared" si="49"/>
        <v>0</v>
      </c>
      <c r="X790" s="248">
        <f t="shared" si="50"/>
        <v>0</v>
      </c>
      <c r="Y790" s="248">
        <f t="shared" si="51"/>
        <v>0</v>
      </c>
    </row>
    <row r="791" spans="1:25" ht="15" customHeight="1" x14ac:dyDescent="0.25">
      <c r="A791" s="245" t="s">
        <v>1369</v>
      </c>
      <c r="B791" s="246" t="str">
        <f>C791</f>
        <v>г.Одинцово, Вокзальная, 51</v>
      </c>
      <c r="C791" s="329" t="s">
        <v>39</v>
      </c>
      <c r="D791" s="329"/>
      <c r="E791" s="329"/>
      <c r="F791" s="246" t="s">
        <v>1440</v>
      </c>
      <c r="G791" s="246" t="s">
        <v>1441</v>
      </c>
      <c r="H791" s="247">
        <v>5438433.3700000001</v>
      </c>
      <c r="I791" s="247">
        <v>2200656.2799999998</v>
      </c>
      <c r="J791" s="247">
        <v>14980.65</v>
      </c>
      <c r="K791" s="247">
        <v>0</v>
      </c>
      <c r="L791" s="247">
        <v>0</v>
      </c>
      <c r="M791" s="247">
        <v>2215636.9300000002</v>
      </c>
      <c r="N791" s="330">
        <v>2831292.01</v>
      </c>
      <c r="O791" s="330"/>
      <c r="P791" s="247">
        <v>4929562.57</v>
      </c>
      <c r="Q791" s="247">
        <v>106784.28</v>
      </c>
      <c r="R791" s="240" t="s">
        <v>39</v>
      </c>
      <c r="V791" s="248">
        <f t="shared" si="52"/>
        <v>0</v>
      </c>
      <c r="W791" s="248">
        <f t="shared" si="49"/>
        <v>0</v>
      </c>
      <c r="X791" s="248">
        <f t="shared" si="50"/>
        <v>0</v>
      </c>
      <c r="Y791" s="248">
        <f t="shared" si="51"/>
        <v>0</v>
      </c>
    </row>
    <row r="792" spans="1:25" ht="15" customHeight="1" x14ac:dyDescent="0.25">
      <c r="A792" s="250"/>
      <c r="B792" s="251"/>
      <c r="C792" s="322" t="s">
        <v>503</v>
      </c>
      <c r="D792" s="322"/>
      <c r="E792" s="322"/>
      <c r="H792" s="252">
        <v>2014997.62</v>
      </c>
      <c r="I792" s="252">
        <v>885320.64</v>
      </c>
      <c r="J792" s="252">
        <v>0</v>
      </c>
      <c r="K792" s="252">
        <v>0</v>
      </c>
      <c r="L792" s="252">
        <v>0</v>
      </c>
      <c r="M792" s="252">
        <v>885320.64</v>
      </c>
      <c r="N792" s="323">
        <v>1131154.19</v>
      </c>
      <c r="O792" s="323"/>
      <c r="P792" s="252">
        <v>1781650.98</v>
      </c>
      <c r="Q792" s="252">
        <v>12486.91</v>
      </c>
      <c r="R792" s="240" t="s">
        <v>39</v>
      </c>
      <c r="V792" s="248">
        <f t="shared" si="52"/>
        <v>0</v>
      </c>
      <c r="W792" s="248">
        <f t="shared" si="49"/>
        <v>0</v>
      </c>
      <c r="X792" s="248">
        <f t="shared" si="50"/>
        <v>0</v>
      </c>
      <c r="Y792" s="248">
        <f t="shared" si="51"/>
        <v>0</v>
      </c>
    </row>
    <row r="793" spans="1:25" ht="15" customHeight="1" x14ac:dyDescent="0.25">
      <c r="A793" s="250"/>
      <c r="B793" s="251"/>
      <c r="C793" s="322" t="s">
        <v>1336</v>
      </c>
      <c r="D793" s="322"/>
      <c r="E793" s="322"/>
      <c r="H793" s="252">
        <v>113.8</v>
      </c>
      <c r="I793" s="252">
        <v>0</v>
      </c>
      <c r="J793" s="252">
        <v>0</v>
      </c>
      <c r="K793" s="252">
        <v>0</v>
      </c>
      <c r="L793" s="252">
        <v>0</v>
      </c>
      <c r="M793" s="252">
        <v>0</v>
      </c>
      <c r="N793" s="323">
        <v>0</v>
      </c>
      <c r="O793" s="323"/>
      <c r="P793" s="252">
        <v>113.8</v>
      </c>
      <c r="Q793" s="252">
        <v>0</v>
      </c>
      <c r="R793" s="240" t="s">
        <v>39</v>
      </c>
      <c r="V793" s="248">
        <f t="shared" si="52"/>
        <v>0</v>
      </c>
      <c r="W793" s="248">
        <f t="shared" si="49"/>
        <v>0</v>
      </c>
      <c r="X793" s="248">
        <f t="shared" si="50"/>
        <v>0</v>
      </c>
      <c r="Y793" s="248">
        <f t="shared" si="51"/>
        <v>0</v>
      </c>
    </row>
    <row r="794" spans="1:25" ht="15" customHeight="1" x14ac:dyDescent="0.25">
      <c r="A794" s="250"/>
      <c r="B794" s="251"/>
      <c r="C794" s="322" t="s">
        <v>504</v>
      </c>
      <c r="D794" s="322"/>
      <c r="E794" s="322"/>
      <c r="H794" s="252">
        <v>71690.81</v>
      </c>
      <c r="I794" s="252">
        <v>0</v>
      </c>
      <c r="J794" s="252">
        <v>0</v>
      </c>
      <c r="K794" s="252">
        <v>0</v>
      </c>
      <c r="L794" s="252">
        <v>0</v>
      </c>
      <c r="M794" s="252">
        <v>0</v>
      </c>
      <c r="N794" s="323">
        <v>2914.7</v>
      </c>
      <c r="O794" s="323"/>
      <c r="P794" s="252">
        <v>73613.740000000005</v>
      </c>
      <c r="Q794" s="252">
        <v>4837.63</v>
      </c>
      <c r="R794" s="240" t="s">
        <v>39</v>
      </c>
      <c r="V794" s="248">
        <f t="shared" si="52"/>
        <v>0</v>
      </c>
      <c r="W794" s="248">
        <f t="shared" si="49"/>
        <v>0</v>
      </c>
      <c r="X794" s="248">
        <f t="shared" si="50"/>
        <v>0</v>
      </c>
      <c r="Y794" s="248">
        <f t="shared" si="51"/>
        <v>0</v>
      </c>
    </row>
    <row r="795" spans="1:25" ht="15" customHeight="1" x14ac:dyDescent="0.25">
      <c r="A795" s="250"/>
      <c r="B795" s="251"/>
      <c r="C795" s="322" t="s">
        <v>1052</v>
      </c>
      <c r="D795" s="322"/>
      <c r="E795" s="322"/>
      <c r="H795" s="252">
        <v>1906314.02</v>
      </c>
      <c r="I795" s="252">
        <v>798809.75</v>
      </c>
      <c r="J795" s="252">
        <v>0</v>
      </c>
      <c r="K795" s="252">
        <v>0</v>
      </c>
      <c r="L795" s="252">
        <v>0</v>
      </c>
      <c r="M795" s="252">
        <v>798809.75</v>
      </c>
      <c r="N795" s="323">
        <v>1029599.89</v>
      </c>
      <c r="O795" s="323"/>
      <c r="P795" s="252">
        <v>1691620.52</v>
      </c>
      <c r="Q795" s="252">
        <v>16096.64</v>
      </c>
      <c r="R795" s="240" t="s">
        <v>39</v>
      </c>
      <c r="V795" s="248">
        <f t="shared" si="52"/>
        <v>1675523.8800000001</v>
      </c>
      <c r="W795" s="248">
        <f t="shared" si="49"/>
        <v>0</v>
      </c>
      <c r="X795" s="248">
        <f t="shared" si="50"/>
        <v>0</v>
      </c>
      <c r="Y795" s="248">
        <f t="shared" si="51"/>
        <v>1675523.8800000001</v>
      </c>
    </row>
    <row r="796" spans="1:25" ht="15" customHeight="1" x14ac:dyDescent="0.25">
      <c r="A796" s="250"/>
      <c r="B796" s="251"/>
      <c r="C796" s="322" t="s">
        <v>1058</v>
      </c>
      <c r="D796" s="322"/>
      <c r="E796" s="322"/>
      <c r="H796" s="252">
        <v>96949.75</v>
      </c>
      <c r="I796" s="252">
        <v>47516.18</v>
      </c>
      <c r="J796" s="252">
        <v>0</v>
      </c>
      <c r="K796" s="252">
        <v>0</v>
      </c>
      <c r="L796" s="252">
        <v>0</v>
      </c>
      <c r="M796" s="252">
        <v>47516.18</v>
      </c>
      <c r="N796" s="323">
        <v>61017.85</v>
      </c>
      <c r="O796" s="323"/>
      <c r="P796" s="252">
        <v>91927.95</v>
      </c>
      <c r="Q796" s="252">
        <v>8479.8700000000008</v>
      </c>
      <c r="R796" s="240" t="s">
        <v>39</v>
      </c>
      <c r="V796" s="248">
        <f t="shared" si="52"/>
        <v>0</v>
      </c>
      <c r="W796" s="248">
        <f t="shared" si="49"/>
        <v>0</v>
      </c>
      <c r="X796" s="248">
        <f t="shared" si="50"/>
        <v>0</v>
      </c>
      <c r="Y796" s="248">
        <f t="shared" si="51"/>
        <v>0</v>
      </c>
    </row>
    <row r="797" spans="1:25" ht="15" customHeight="1" x14ac:dyDescent="0.25">
      <c r="A797" s="250"/>
      <c r="B797" s="251"/>
      <c r="C797" s="322" t="s">
        <v>1054</v>
      </c>
      <c r="D797" s="322"/>
      <c r="E797" s="322"/>
      <c r="H797" s="252">
        <v>-1904.82</v>
      </c>
      <c r="I797" s="252">
        <v>509.84</v>
      </c>
      <c r="J797" s="252">
        <v>0</v>
      </c>
      <c r="K797" s="252">
        <v>0</v>
      </c>
      <c r="L797" s="252">
        <v>0</v>
      </c>
      <c r="M797" s="252">
        <v>509.84</v>
      </c>
      <c r="N797" s="323">
        <v>713.29</v>
      </c>
      <c r="O797" s="323"/>
      <c r="P797" s="252">
        <v>685.93</v>
      </c>
      <c r="Q797" s="252">
        <v>2794.2</v>
      </c>
      <c r="R797" s="240" t="s">
        <v>39</v>
      </c>
      <c r="V797" s="248">
        <f t="shared" si="52"/>
        <v>0</v>
      </c>
      <c r="W797" s="248">
        <f t="shared" si="49"/>
        <v>0</v>
      </c>
      <c r="X797" s="248">
        <f t="shared" si="50"/>
        <v>0</v>
      </c>
      <c r="Y797" s="248">
        <f t="shared" si="51"/>
        <v>0</v>
      </c>
    </row>
    <row r="798" spans="1:25" ht="15" customHeight="1" x14ac:dyDescent="0.25">
      <c r="A798" s="250"/>
      <c r="B798" s="251"/>
      <c r="C798" s="322" t="s">
        <v>399</v>
      </c>
      <c r="D798" s="322"/>
      <c r="E798" s="322"/>
      <c r="H798" s="252">
        <v>137328.41</v>
      </c>
      <c r="I798" s="252">
        <v>75203.98</v>
      </c>
      <c r="J798" s="252">
        <v>-1225.54</v>
      </c>
      <c r="K798" s="252">
        <v>0</v>
      </c>
      <c r="L798" s="252">
        <v>0</v>
      </c>
      <c r="M798" s="252">
        <v>73978.44</v>
      </c>
      <c r="N798" s="323">
        <v>92394.17</v>
      </c>
      <c r="O798" s="323"/>
      <c r="P798" s="252">
        <v>133034.28</v>
      </c>
      <c r="Q798" s="252">
        <v>14121.6</v>
      </c>
      <c r="R798" s="240" t="s">
        <v>39</v>
      </c>
      <c r="V798" s="248">
        <f t="shared" si="52"/>
        <v>0</v>
      </c>
      <c r="W798" s="248">
        <f t="shared" si="49"/>
        <v>0</v>
      </c>
      <c r="X798" s="248">
        <f t="shared" si="50"/>
        <v>0</v>
      </c>
      <c r="Y798" s="248">
        <f t="shared" si="51"/>
        <v>0</v>
      </c>
    </row>
    <row r="799" spans="1:25" ht="15" customHeight="1" x14ac:dyDescent="0.25">
      <c r="A799" s="250"/>
      <c r="B799" s="251"/>
      <c r="C799" s="322" t="s">
        <v>1311</v>
      </c>
      <c r="D799" s="322"/>
      <c r="E799" s="322"/>
      <c r="H799" s="252">
        <v>7072.11</v>
      </c>
      <c r="I799" s="252">
        <v>0</v>
      </c>
      <c r="J799" s="252">
        <v>0</v>
      </c>
      <c r="K799" s="252">
        <v>0</v>
      </c>
      <c r="L799" s="252">
        <v>0</v>
      </c>
      <c r="M799" s="252">
        <v>0</v>
      </c>
      <c r="N799" s="323">
        <v>0</v>
      </c>
      <c r="O799" s="323"/>
      <c r="P799" s="252">
        <v>7072.11</v>
      </c>
      <c r="Q799" s="252">
        <v>0</v>
      </c>
      <c r="R799" s="240" t="s">
        <v>39</v>
      </c>
      <c r="V799" s="248">
        <f t="shared" si="52"/>
        <v>0</v>
      </c>
      <c r="W799" s="248">
        <f t="shared" si="49"/>
        <v>0</v>
      </c>
      <c r="X799" s="248">
        <f t="shared" si="50"/>
        <v>0</v>
      </c>
      <c r="Y799" s="248">
        <f t="shared" si="51"/>
        <v>0</v>
      </c>
    </row>
    <row r="800" spans="1:25" ht="15" customHeight="1" x14ac:dyDescent="0.25">
      <c r="A800" s="250"/>
      <c r="B800" s="251"/>
      <c r="C800" s="322" t="s">
        <v>1055</v>
      </c>
      <c r="D800" s="322"/>
      <c r="E800" s="322"/>
      <c r="H800" s="252">
        <v>-1936.97</v>
      </c>
      <c r="I800" s="252">
        <v>509.84</v>
      </c>
      <c r="J800" s="252">
        <v>0</v>
      </c>
      <c r="K800" s="252">
        <v>0</v>
      </c>
      <c r="L800" s="252">
        <v>0</v>
      </c>
      <c r="M800" s="252">
        <v>509.84</v>
      </c>
      <c r="N800" s="323">
        <v>713.01</v>
      </c>
      <c r="O800" s="323"/>
      <c r="P800" s="252">
        <v>654.05999999999995</v>
      </c>
      <c r="Q800" s="252">
        <v>2794.2</v>
      </c>
      <c r="R800" s="240" t="s">
        <v>39</v>
      </c>
      <c r="V800" s="248">
        <f t="shared" si="52"/>
        <v>0</v>
      </c>
      <c r="W800" s="248">
        <f t="shared" si="49"/>
        <v>0</v>
      </c>
      <c r="X800" s="248">
        <f t="shared" si="50"/>
        <v>0</v>
      </c>
      <c r="Y800" s="248">
        <f t="shared" si="51"/>
        <v>0</v>
      </c>
    </row>
    <row r="801" spans="1:25" ht="15" customHeight="1" x14ac:dyDescent="0.25">
      <c r="A801" s="250"/>
      <c r="B801" s="251"/>
      <c r="C801" s="322" t="s">
        <v>1057</v>
      </c>
      <c r="D801" s="322"/>
      <c r="E801" s="322"/>
      <c r="H801" s="252">
        <v>-1085.73</v>
      </c>
      <c r="I801" s="252">
        <v>1068.7</v>
      </c>
      <c r="J801" s="252">
        <v>0</v>
      </c>
      <c r="K801" s="252">
        <v>0</v>
      </c>
      <c r="L801" s="252">
        <v>0</v>
      </c>
      <c r="M801" s="252">
        <v>1068.7</v>
      </c>
      <c r="N801" s="323">
        <v>1493.85</v>
      </c>
      <c r="O801" s="323"/>
      <c r="P801" s="252">
        <v>1291.01</v>
      </c>
      <c r="Q801" s="252">
        <v>2801.89</v>
      </c>
      <c r="R801" s="240" t="s">
        <v>39</v>
      </c>
      <c r="V801" s="248">
        <f t="shared" si="52"/>
        <v>0</v>
      </c>
      <c r="W801" s="248">
        <f t="shared" si="49"/>
        <v>0</v>
      </c>
      <c r="X801" s="248">
        <f t="shared" si="50"/>
        <v>0</v>
      </c>
      <c r="Y801" s="248">
        <f t="shared" si="51"/>
        <v>0</v>
      </c>
    </row>
    <row r="802" spans="1:25" ht="15" customHeight="1" x14ac:dyDescent="0.25">
      <c r="A802" s="250"/>
      <c r="B802" s="251"/>
      <c r="C802" s="322" t="s">
        <v>392</v>
      </c>
      <c r="D802" s="322"/>
      <c r="E802" s="322"/>
      <c r="H802" s="252">
        <v>253992.24</v>
      </c>
      <c r="I802" s="252">
        <v>134322.29</v>
      </c>
      <c r="J802" s="252">
        <v>1829.91</v>
      </c>
      <c r="K802" s="252">
        <v>0</v>
      </c>
      <c r="L802" s="252">
        <v>0</v>
      </c>
      <c r="M802" s="252">
        <v>136152.20000000001</v>
      </c>
      <c r="N802" s="323">
        <v>170526.74</v>
      </c>
      <c r="O802" s="323"/>
      <c r="P802" s="252">
        <v>243279.72</v>
      </c>
      <c r="Q802" s="252">
        <v>23662.02</v>
      </c>
      <c r="R802" s="240" t="s">
        <v>39</v>
      </c>
      <c r="V802" s="248">
        <f t="shared" si="52"/>
        <v>0</v>
      </c>
      <c r="W802" s="248">
        <f t="shared" si="49"/>
        <v>0</v>
      </c>
      <c r="X802" s="248">
        <f t="shared" si="50"/>
        <v>0</v>
      </c>
      <c r="Y802" s="248">
        <f t="shared" si="51"/>
        <v>0</v>
      </c>
    </row>
    <row r="803" spans="1:25" ht="15" customHeight="1" x14ac:dyDescent="0.25">
      <c r="A803" s="250"/>
      <c r="B803" s="251"/>
      <c r="C803" s="322" t="s">
        <v>1286</v>
      </c>
      <c r="D803" s="322"/>
      <c r="E803" s="322"/>
      <c r="H803" s="252">
        <v>101415.93</v>
      </c>
      <c r="I803" s="252">
        <v>52942.720000000001</v>
      </c>
      <c r="J803" s="252">
        <v>2974.49</v>
      </c>
      <c r="K803" s="252">
        <v>0</v>
      </c>
      <c r="L803" s="252">
        <v>0</v>
      </c>
      <c r="M803" s="252">
        <v>55917.21</v>
      </c>
      <c r="N803" s="323">
        <v>69309.55</v>
      </c>
      <c r="O803" s="323"/>
      <c r="P803" s="252">
        <v>100175.49</v>
      </c>
      <c r="Q803" s="252">
        <v>12151.9</v>
      </c>
      <c r="R803" s="240" t="s">
        <v>39</v>
      </c>
      <c r="V803" s="248">
        <f t="shared" si="52"/>
        <v>0</v>
      </c>
      <c r="W803" s="248">
        <f t="shared" si="49"/>
        <v>0</v>
      </c>
      <c r="X803" s="248">
        <f t="shared" si="50"/>
        <v>0</v>
      </c>
      <c r="Y803" s="248">
        <f t="shared" si="51"/>
        <v>0</v>
      </c>
    </row>
    <row r="804" spans="1:25" ht="15" customHeight="1" x14ac:dyDescent="0.25">
      <c r="A804" s="250"/>
      <c r="B804" s="251"/>
      <c r="C804" s="322" t="s">
        <v>1283</v>
      </c>
      <c r="D804" s="322"/>
      <c r="E804" s="322"/>
      <c r="H804" s="252">
        <v>442664.69</v>
      </c>
      <c r="I804" s="252">
        <v>0</v>
      </c>
      <c r="J804" s="252">
        <v>0</v>
      </c>
      <c r="K804" s="252">
        <v>0</v>
      </c>
      <c r="L804" s="252">
        <v>0</v>
      </c>
      <c r="M804" s="252">
        <v>0</v>
      </c>
      <c r="N804" s="323">
        <v>0</v>
      </c>
      <c r="O804" s="323"/>
      <c r="P804" s="252">
        <v>442664.69</v>
      </c>
      <c r="Q804" s="252">
        <v>0</v>
      </c>
      <c r="R804" s="240" t="s">
        <v>39</v>
      </c>
      <c r="V804" s="248">
        <f t="shared" si="52"/>
        <v>0</v>
      </c>
      <c r="W804" s="248">
        <f t="shared" si="49"/>
        <v>147554.89666666667</v>
      </c>
      <c r="X804" s="248">
        <f t="shared" si="50"/>
        <v>0</v>
      </c>
      <c r="Y804" s="248">
        <f t="shared" si="51"/>
        <v>147554.89666666667</v>
      </c>
    </row>
    <row r="805" spans="1:25" ht="15" customHeight="1" x14ac:dyDescent="0.25">
      <c r="A805" s="250"/>
      <c r="B805" s="251"/>
      <c r="C805" s="322" t="s">
        <v>1056</v>
      </c>
      <c r="D805" s="322"/>
      <c r="E805" s="322"/>
      <c r="H805" s="252">
        <v>-125.44</v>
      </c>
      <c r="I805" s="252">
        <v>1616.33</v>
      </c>
      <c r="J805" s="252">
        <v>0</v>
      </c>
      <c r="K805" s="252">
        <v>0</v>
      </c>
      <c r="L805" s="252">
        <v>0</v>
      </c>
      <c r="M805" s="252">
        <v>1616.33</v>
      </c>
      <c r="N805" s="323">
        <v>2259.98</v>
      </c>
      <c r="O805" s="323"/>
      <c r="P805" s="252">
        <v>2056.6999999999998</v>
      </c>
      <c r="Q805" s="252">
        <v>2825.79</v>
      </c>
      <c r="R805" s="240" t="s">
        <v>39</v>
      </c>
      <c r="V805" s="248">
        <f t="shared" si="52"/>
        <v>0</v>
      </c>
      <c r="W805" s="248">
        <f t="shared" si="49"/>
        <v>0</v>
      </c>
      <c r="X805" s="248">
        <f t="shared" si="50"/>
        <v>0</v>
      </c>
      <c r="Y805" s="248">
        <f t="shared" si="51"/>
        <v>0</v>
      </c>
    </row>
    <row r="806" spans="1:25" ht="15" customHeight="1" x14ac:dyDescent="0.25">
      <c r="A806" s="253"/>
      <c r="B806" s="254"/>
      <c r="C806" s="324" t="s">
        <v>1288</v>
      </c>
      <c r="D806" s="324"/>
      <c r="E806" s="324"/>
      <c r="F806" s="255"/>
      <c r="G806" s="255"/>
      <c r="H806" s="256">
        <v>410946.95</v>
      </c>
      <c r="I806" s="256">
        <v>202836.01</v>
      </c>
      <c r="J806" s="256">
        <v>11401.79</v>
      </c>
      <c r="K806" s="256">
        <v>0</v>
      </c>
      <c r="L806" s="256">
        <v>0</v>
      </c>
      <c r="M806" s="256">
        <v>214237.8</v>
      </c>
      <c r="N806" s="325">
        <v>269194.78999999998</v>
      </c>
      <c r="O806" s="325"/>
      <c r="P806" s="256">
        <v>359721.59</v>
      </c>
      <c r="Q806" s="256">
        <v>3731.63</v>
      </c>
      <c r="R806" s="240" t="s">
        <v>39</v>
      </c>
      <c r="V806" s="248">
        <f t="shared" si="52"/>
        <v>0</v>
      </c>
      <c r="W806" s="248">
        <f t="shared" si="49"/>
        <v>0</v>
      </c>
      <c r="X806" s="248">
        <f t="shared" si="50"/>
        <v>0</v>
      </c>
      <c r="Y806" s="248">
        <f t="shared" si="51"/>
        <v>0</v>
      </c>
    </row>
    <row r="807" spans="1:25" ht="15" customHeight="1" x14ac:dyDescent="0.25">
      <c r="A807" s="245" t="s">
        <v>1442</v>
      </c>
      <c r="B807" s="246" t="str">
        <f>C807</f>
        <v>г.Одинцово, Вокзальная, 69</v>
      </c>
      <c r="C807" s="329" t="s">
        <v>40</v>
      </c>
      <c r="D807" s="329"/>
      <c r="E807" s="329"/>
      <c r="F807" s="246" t="s">
        <v>1364</v>
      </c>
      <c r="G807" s="246" t="s">
        <v>1443</v>
      </c>
      <c r="H807" s="247">
        <v>48890.400000000001</v>
      </c>
      <c r="I807" s="247">
        <v>38329.300000000003</v>
      </c>
      <c r="J807" s="247">
        <v>0</v>
      </c>
      <c r="K807" s="247">
        <v>0</v>
      </c>
      <c r="L807" s="247">
        <v>0</v>
      </c>
      <c r="M807" s="247">
        <v>38329.300000000003</v>
      </c>
      <c r="N807" s="330">
        <v>60299.58</v>
      </c>
      <c r="O807" s="330"/>
      <c r="P807" s="247">
        <v>27693.69</v>
      </c>
      <c r="Q807" s="247">
        <v>773.57</v>
      </c>
      <c r="R807" s="240" t="s">
        <v>40</v>
      </c>
      <c r="V807" s="248">
        <f t="shared" si="52"/>
        <v>0</v>
      </c>
      <c r="W807" s="248">
        <f t="shared" si="49"/>
        <v>0</v>
      </c>
      <c r="X807" s="248">
        <f t="shared" si="50"/>
        <v>0</v>
      </c>
      <c r="Y807" s="248">
        <f t="shared" si="51"/>
        <v>0</v>
      </c>
    </row>
    <row r="808" spans="1:25" ht="15" customHeight="1" x14ac:dyDescent="0.25">
      <c r="A808" s="250"/>
      <c r="B808" s="251"/>
      <c r="C808" s="322" t="s">
        <v>1303</v>
      </c>
      <c r="D808" s="322"/>
      <c r="E808" s="322"/>
      <c r="H808" s="252">
        <v>-136.72999999999999</v>
      </c>
      <c r="I808" s="252">
        <v>0</v>
      </c>
      <c r="J808" s="252">
        <v>0</v>
      </c>
      <c r="K808" s="252">
        <v>0</v>
      </c>
      <c r="L808" s="252">
        <v>0</v>
      </c>
      <c r="M808" s="252">
        <v>0</v>
      </c>
      <c r="N808" s="323">
        <v>0</v>
      </c>
      <c r="O808" s="323"/>
      <c r="P808" s="252">
        <v>0</v>
      </c>
      <c r="Q808" s="252">
        <v>136.72999999999999</v>
      </c>
      <c r="R808" s="240" t="s">
        <v>40</v>
      </c>
      <c r="V808" s="248">
        <f t="shared" si="52"/>
        <v>0</v>
      </c>
      <c r="W808" s="248">
        <f t="shared" si="49"/>
        <v>0</v>
      </c>
      <c r="X808" s="248">
        <f t="shared" si="50"/>
        <v>0</v>
      </c>
      <c r="Y808" s="248">
        <f t="shared" si="51"/>
        <v>0</v>
      </c>
    </row>
    <row r="809" spans="1:25" ht="15" customHeight="1" x14ac:dyDescent="0.25">
      <c r="A809" s="250"/>
      <c r="B809" s="251"/>
      <c r="C809" s="322" t="s">
        <v>1052</v>
      </c>
      <c r="D809" s="322"/>
      <c r="E809" s="322"/>
      <c r="H809" s="252">
        <v>20755.96</v>
      </c>
      <c r="I809" s="252">
        <v>17638.03</v>
      </c>
      <c r="J809" s="252">
        <v>0</v>
      </c>
      <c r="K809" s="252">
        <v>0</v>
      </c>
      <c r="L809" s="252">
        <v>0</v>
      </c>
      <c r="M809" s="252">
        <v>17638.03</v>
      </c>
      <c r="N809" s="323">
        <v>26111.919999999998</v>
      </c>
      <c r="O809" s="323"/>
      <c r="P809" s="252">
        <v>12282.07</v>
      </c>
      <c r="Q809" s="252">
        <v>0</v>
      </c>
      <c r="R809" s="240" t="s">
        <v>40</v>
      </c>
      <c r="V809" s="248">
        <f t="shared" si="52"/>
        <v>12282.07</v>
      </c>
      <c r="W809" s="248">
        <f t="shared" si="49"/>
        <v>0</v>
      </c>
      <c r="X809" s="248">
        <f t="shared" si="50"/>
        <v>0</v>
      </c>
      <c r="Y809" s="248">
        <f t="shared" si="51"/>
        <v>12282.07</v>
      </c>
    </row>
    <row r="810" spans="1:25" ht="15" customHeight="1" x14ac:dyDescent="0.25">
      <c r="A810" s="250"/>
      <c r="B810" s="251"/>
      <c r="C810" s="322" t="s">
        <v>504</v>
      </c>
      <c r="D810" s="322"/>
      <c r="E810" s="322"/>
      <c r="H810" s="252">
        <v>-95.73</v>
      </c>
      <c r="I810" s="252">
        <v>0</v>
      </c>
      <c r="J810" s="252">
        <v>0</v>
      </c>
      <c r="K810" s="252">
        <v>0</v>
      </c>
      <c r="L810" s="252">
        <v>0</v>
      </c>
      <c r="M810" s="252">
        <v>0</v>
      </c>
      <c r="N810" s="323">
        <v>0</v>
      </c>
      <c r="O810" s="323"/>
      <c r="P810" s="252">
        <v>0</v>
      </c>
      <c r="Q810" s="252">
        <v>95.73</v>
      </c>
      <c r="R810" s="240" t="s">
        <v>40</v>
      </c>
      <c r="V810" s="248">
        <f t="shared" si="52"/>
        <v>0</v>
      </c>
      <c r="W810" s="248">
        <f t="shared" si="49"/>
        <v>0</v>
      </c>
      <c r="X810" s="248">
        <f t="shared" si="50"/>
        <v>0</v>
      </c>
      <c r="Y810" s="248">
        <f t="shared" si="51"/>
        <v>0</v>
      </c>
    </row>
    <row r="811" spans="1:25" ht="15" customHeight="1" x14ac:dyDescent="0.25">
      <c r="A811" s="250"/>
      <c r="B811" s="251"/>
      <c r="C811" s="322" t="s">
        <v>1058</v>
      </c>
      <c r="D811" s="322"/>
      <c r="E811" s="322"/>
      <c r="H811" s="252">
        <v>291.66000000000003</v>
      </c>
      <c r="I811" s="252">
        <v>251.93</v>
      </c>
      <c r="J811" s="252">
        <v>0</v>
      </c>
      <c r="K811" s="252">
        <v>0</v>
      </c>
      <c r="L811" s="252">
        <v>0</v>
      </c>
      <c r="M811" s="252">
        <v>251.93</v>
      </c>
      <c r="N811" s="323">
        <v>372.95</v>
      </c>
      <c r="O811" s="323"/>
      <c r="P811" s="252">
        <v>175.44</v>
      </c>
      <c r="Q811" s="252">
        <v>4.8</v>
      </c>
      <c r="R811" s="240" t="s">
        <v>40</v>
      </c>
      <c r="V811" s="248">
        <f t="shared" si="52"/>
        <v>0</v>
      </c>
      <c r="W811" s="248">
        <f t="shared" si="49"/>
        <v>0</v>
      </c>
      <c r="X811" s="248">
        <f t="shared" si="50"/>
        <v>0</v>
      </c>
      <c r="Y811" s="248">
        <f t="shared" si="51"/>
        <v>0</v>
      </c>
    </row>
    <row r="812" spans="1:25" ht="15" customHeight="1" x14ac:dyDescent="0.25">
      <c r="A812" s="250"/>
      <c r="B812" s="251"/>
      <c r="C812" s="322" t="s">
        <v>1054</v>
      </c>
      <c r="D812" s="322"/>
      <c r="E812" s="322"/>
      <c r="H812" s="252">
        <v>9.57</v>
      </c>
      <c r="I812" s="252">
        <v>9.57</v>
      </c>
      <c r="J812" s="252">
        <v>0</v>
      </c>
      <c r="K812" s="252">
        <v>0</v>
      </c>
      <c r="L812" s="252">
        <v>0</v>
      </c>
      <c r="M812" s="252">
        <v>9.57</v>
      </c>
      <c r="N812" s="323">
        <v>13.5</v>
      </c>
      <c r="O812" s="323"/>
      <c r="P812" s="252">
        <v>5.64</v>
      </c>
      <c r="Q812" s="252">
        <v>0</v>
      </c>
      <c r="R812" s="240" t="s">
        <v>40</v>
      </c>
      <c r="V812" s="248">
        <f t="shared" si="52"/>
        <v>0</v>
      </c>
      <c r="W812" s="248">
        <f t="shared" si="49"/>
        <v>0</v>
      </c>
      <c r="X812" s="248">
        <f t="shared" si="50"/>
        <v>0</v>
      </c>
      <c r="Y812" s="248">
        <f t="shared" si="51"/>
        <v>0</v>
      </c>
    </row>
    <row r="813" spans="1:25" ht="15" customHeight="1" x14ac:dyDescent="0.25">
      <c r="A813" s="250"/>
      <c r="B813" s="251"/>
      <c r="C813" s="322" t="s">
        <v>399</v>
      </c>
      <c r="D813" s="322"/>
      <c r="E813" s="322"/>
      <c r="H813" s="252">
        <v>4019.21</v>
      </c>
      <c r="I813" s="252">
        <v>2981.62</v>
      </c>
      <c r="J813" s="252">
        <v>0</v>
      </c>
      <c r="K813" s="252">
        <v>0</v>
      </c>
      <c r="L813" s="252">
        <v>0</v>
      </c>
      <c r="M813" s="252">
        <v>2981.62</v>
      </c>
      <c r="N813" s="323">
        <v>4676.6400000000003</v>
      </c>
      <c r="O813" s="323"/>
      <c r="P813" s="252">
        <v>2341.41</v>
      </c>
      <c r="Q813" s="252">
        <v>17.22</v>
      </c>
      <c r="R813" s="240" t="s">
        <v>40</v>
      </c>
      <c r="V813" s="248">
        <f t="shared" si="52"/>
        <v>0</v>
      </c>
      <c r="W813" s="248">
        <f t="shared" si="49"/>
        <v>0</v>
      </c>
      <c r="X813" s="248">
        <f t="shared" si="50"/>
        <v>0</v>
      </c>
      <c r="Y813" s="248">
        <f t="shared" si="51"/>
        <v>0</v>
      </c>
    </row>
    <row r="814" spans="1:25" ht="15" customHeight="1" x14ac:dyDescent="0.25">
      <c r="A814" s="250"/>
      <c r="B814" s="251"/>
      <c r="C814" s="322" t="s">
        <v>1056</v>
      </c>
      <c r="D814" s="322"/>
      <c r="E814" s="322"/>
      <c r="H814" s="252">
        <v>30.33</v>
      </c>
      <c r="I814" s="252">
        <v>30.33</v>
      </c>
      <c r="J814" s="252">
        <v>0</v>
      </c>
      <c r="K814" s="252">
        <v>0</v>
      </c>
      <c r="L814" s="252">
        <v>0</v>
      </c>
      <c r="M814" s="252">
        <v>30.33</v>
      </c>
      <c r="N814" s="323">
        <v>42.77</v>
      </c>
      <c r="O814" s="323"/>
      <c r="P814" s="252">
        <v>17.89</v>
      </c>
      <c r="Q814" s="252">
        <v>0</v>
      </c>
      <c r="R814" s="240" t="s">
        <v>40</v>
      </c>
      <c r="V814" s="248">
        <f t="shared" si="52"/>
        <v>0</v>
      </c>
      <c r="W814" s="248">
        <f t="shared" si="49"/>
        <v>0</v>
      </c>
      <c r="X814" s="248">
        <f t="shared" si="50"/>
        <v>0</v>
      </c>
      <c r="Y814" s="248">
        <f t="shared" si="51"/>
        <v>0</v>
      </c>
    </row>
    <row r="815" spans="1:25" ht="15" customHeight="1" x14ac:dyDescent="0.25">
      <c r="A815" s="250"/>
      <c r="B815" s="251"/>
      <c r="C815" s="322" t="s">
        <v>1057</v>
      </c>
      <c r="D815" s="322"/>
      <c r="E815" s="322"/>
      <c r="H815" s="252">
        <v>20.079999999999998</v>
      </c>
      <c r="I815" s="252">
        <v>20.079999999999998</v>
      </c>
      <c r="J815" s="252">
        <v>0</v>
      </c>
      <c r="K815" s="252">
        <v>0</v>
      </c>
      <c r="L815" s="252">
        <v>0</v>
      </c>
      <c r="M815" s="252">
        <v>20.079999999999998</v>
      </c>
      <c r="N815" s="323">
        <v>28.31</v>
      </c>
      <c r="O815" s="323"/>
      <c r="P815" s="252">
        <v>11.85</v>
      </c>
      <c r="Q815" s="252">
        <v>0</v>
      </c>
      <c r="R815" s="240" t="s">
        <v>40</v>
      </c>
      <c r="V815" s="248">
        <f t="shared" si="52"/>
        <v>0</v>
      </c>
      <c r="W815" s="248">
        <f t="shared" si="49"/>
        <v>0</v>
      </c>
      <c r="X815" s="248">
        <f t="shared" si="50"/>
        <v>0</v>
      </c>
      <c r="Y815" s="248">
        <f t="shared" si="51"/>
        <v>0</v>
      </c>
    </row>
    <row r="816" spans="1:25" ht="15" customHeight="1" x14ac:dyDescent="0.25">
      <c r="A816" s="250"/>
      <c r="B816" s="251"/>
      <c r="C816" s="322" t="s">
        <v>392</v>
      </c>
      <c r="D816" s="322"/>
      <c r="E816" s="322"/>
      <c r="H816" s="252">
        <v>8739.66</v>
      </c>
      <c r="I816" s="252">
        <v>5668.11</v>
      </c>
      <c r="J816" s="252">
        <v>0</v>
      </c>
      <c r="K816" s="252">
        <v>0</v>
      </c>
      <c r="L816" s="252">
        <v>0</v>
      </c>
      <c r="M816" s="252">
        <v>5668.11</v>
      </c>
      <c r="N816" s="323">
        <v>10092.219999999999</v>
      </c>
      <c r="O816" s="323"/>
      <c r="P816" s="252">
        <v>4315.55</v>
      </c>
      <c r="Q816" s="252">
        <v>0</v>
      </c>
      <c r="R816" s="240" t="s">
        <v>40</v>
      </c>
      <c r="V816" s="248">
        <f t="shared" si="52"/>
        <v>0</v>
      </c>
      <c r="W816" s="248">
        <f t="shared" si="49"/>
        <v>0</v>
      </c>
      <c r="X816" s="248">
        <f t="shared" si="50"/>
        <v>0</v>
      </c>
      <c r="Y816" s="248">
        <f t="shared" si="51"/>
        <v>0</v>
      </c>
    </row>
    <row r="817" spans="1:25" ht="15" customHeight="1" x14ac:dyDescent="0.25">
      <c r="A817" s="250"/>
      <c r="B817" s="251"/>
      <c r="C817" s="322" t="s">
        <v>1304</v>
      </c>
      <c r="D817" s="322"/>
      <c r="E817" s="322"/>
      <c r="H817" s="252">
        <v>-504.21</v>
      </c>
      <c r="I817" s="252">
        <v>0</v>
      </c>
      <c r="J817" s="252">
        <v>0</v>
      </c>
      <c r="K817" s="252">
        <v>0</v>
      </c>
      <c r="L817" s="252">
        <v>0</v>
      </c>
      <c r="M817" s="252">
        <v>0</v>
      </c>
      <c r="N817" s="323">
        <v>0</v>
      </c>
      <c r="O817" s="323"/>
      <c r="P817" s="252">
        <v>0</v>
      </c>
      <c r="Q817" s="252">
        <v>504.21</v>
      </c>
      <c r="R817" s="240" t="s">
        <v>40</v>
      </c>
      <c r="V817" s="248">
        <f t="shared" si="52"/>
        <v>0</v>
      </c>
      <c r="W817" s="248">
        <f t="shared" si="49"/>
        <v>0</v>
      </c>
      <c r="X817" s="248">
        <f t="shared" si="50"/>
        <v>0</v>
      </c>
      <c r="Y817" s="248">
        <f t="shared" si="51"/>
        <v>0</v>
      </c>
    </row>
    <row r="818" spans="1:25" ht="15" customHeight="1" x14ac:dyDescent="0.25">
      <c r="A818" s="250"/>
      <c r="B818" s="251"/>
      <c r="C818" s="322" t="s">
        <v>1288</v>
      </c>
      <c r="D818" s="322"/>
      <c r="E818" s="322"/>
      <c r="H818" s="252">
        <v>12510.73</v>
      </c>
      <c r="I818" s="252">
        <v>9294.17</v>
      </c>
      <c r="J818" s="252">
        <v>0</v>
      </c>
      <c r="K818" s="252">
        <v>0</v>
      </c>
      <c r="L818" s="252">
        <v>0</v>
      </c>
      <c r="M818" s="252">
        <v>9294.17</v>
      </c>
      <c r="N818" s="323">
        <v>15033.99</v>
      </c>
      <c r="O818" s="323"/>
      <c r="P818" s="252">
        <v>6770.91</v>
      </c>
      <c r="Q818" s="252">
        <v>0</v>
      </c>
      <c r="R818" s="240" t="s">
        <v>40</v>
      </c>
      <c r="V818" s="248">
        <f t="shared" si="52"/>
        <v>0</v>
      </c>
      <c r="W818" s="248">
        <f t="shared" si="49"/>
        <v>0</v>
      </c>
      <c r="X818" s="248">
        <f t="shared" si="50"/>
        <v>0</v>
      </c>
      <c r="Y818" s="248">
        <f t="shared" si="51"/>
        <v>0</v>
      </c>
    </row>
    <row r="819" spans="1:25" ht="15" customHeight="1" x14ac:dyDescent="0.25">
      <c r="A819" s="250"/>
      <c r="B819" s="251"/>
      <c r="C819" s="322" t="s">
        <v>1286</v>
      </c>
      <c r="D819" s="322"/>
      <c r="E819" s="322"/>
      <c r="H819" s="252">
        <v>3240.3</v>
      </c>
      <c r="I819" s="252">
        <v>2425.89</v>
      </c>
      <c r="J819" s="252">
        <v>0</v>
      </c>
      <c r="K819" s="252">
        <v>0</v>
      </c>
      <c r="L819" s="252">
        <v>0</v>
      </c>
      <c r="M819" s="252">
        <v>2425.89</v>
      </c>
      <c r="N819" s="323">
        <v>3913.78</v>
      </c>
      <c r="O819" s="323"/>
      <c r="P819" s="252">
        <v>1767.29</v>
      </c>
      <c r="Q819" s="252">
        <v>14.88</v>
      </c>
      <c r="R819" s="240" t="s">
        <v>40</v>
      </c>
      <c r="V819" s="248">
        <f t="shared" si="52"/>
        <v>0</v>
      </c>
      <c r="W819" s="248">
        <f t="shared" si="49"/>
        <v>0</v>
      </c>
      <c r="X819" s="248">
        <f t="shared" si="50"/>
        <v>0</v>
      </c>
      <c r="Y819" s="248">
        <f t="shared" si="51"/>
        <v>0</v>
      </c>
    </row>
    <row r="820" spans="1:25" ht="15" customHeight="1" x14ac:dyDescent="0.25">
      <c r="A820" s="253"/>
      <c r="B820" s="254"/>
      <c r="C820" s="324" t="s">
        <v>1055</v>
      </c>
      <c r="D820" s="324"/>
      <c r="E820" s="324"/>
      <c r="F820" s="255"/>
      <c r="G820" s="255"/>
      <c r="H820" s="256">
        <v>9.57</v>
      </c>
      <c r="I820" s="256">
        <v>9.57</v>
      </c>
      <c r="J820" s="256">
        <v>0</v>
      </c>
      <c r="K820" s="256">
        <v>0</v>
      </c>
      <c r="L820" s="256">
        <v>0</v>
      </c>
      <c r="M820" s="256">
        <v>9.57</v>
      </c>
      <c r="N820" s="325">
        <v>13.5</v>
      </c>
      <c r="O820" s="325"/>
      <c r="P820" s="256">
        <v>5.64</v>
      </c>
      <c r="Q820" s="256">
        <v>0</v>
      </c>
      <c r="R820" s="240" t="s">
        <v>40</v>
      </c>
      <c r="V820" s="248">
        <f t="shared" si="52"/>
        <v>0</v>
      </c>
      <c r="W820" s="248">
        <f t="shared" si="49"/>
        <v>0</v>
      </c>
      <c r="X820" s="248">
        <f t="shared" si="50"/>
        <v>0</v>
      </c>
      <c r="Y820" s="248">
        <f t="shared" si="51"/>
        <v>0</v>
      </c>
    </row>
    <row r="821" spans="1:25" ht="15" customHeight="1" x14ac:dyDescent="0.25">
      <c r="A821" s="245" t="s">
        <v>1444</v>
      </c>
      <c r="B821" s="246" t="str">
        <f>C821</f>
        <v>г.Одинцово, Вокзальная, 7</v>
      </c>
      <c r="C821" s="329" t="s">
        <v>34</v>
      </c>
      <c r="D821" s="329"/>
      <c r="E821" s="329"/>
      <c r="F821" s="246" t="s">
        <v>1445</v>
      </c>
      <c r="G821" s="246" t="s">
        <v>1446</v>
      </c>
      <c r="H821" s="247">
        <v>4014698.6</v>
      </c>
      <c r="I821" s="247">
        <v>1223107.21</v>
      </c>
      <c r="J821" s="247">
        <v>-706.39</v>
      </c>
      <c r="K821" s="247">
        <v>0</v>
      </c>
      <c r="L821" s="247">
        <v>0</v>
      </c>
      <c r="M821" s="247">
        <v>1222400.82</v>
      </c>
      <c r="N821" s="330">
        <v>1518751.63</v>
      </c>
      <c r="O821" s="330"/>
      <c r="P821" s="247">
        <v>3737433.21</v>
      </c>
      <c r="Q821" s="247">
        <v>19085.419999999998</v>
      </c>
      <c r="R821" s="240" t="s">
        <v>34</v>
      </c>
      <c r="V821" s="248">
        <f t="shared" si="52"/>
        <v>0</v>
      </c>
      <c r="W821" s="248">
        <f t="shared" si="49"/>
        <v>0</v>
      </c>
      <c r="X821" s="248">
        <f t="shared" si="50"/>
        <v>0</v>
      </c>
      <c r="Y821" s="248">
        <f t="shared" si="51"/>
        <v>0</v>
      </c>
    </row>
    <row r="822" spans="1:25" ht="15" customHeight="1" x14ac:dyDescent="0.25">
      <c r="A822" s="250"/>
      <c r="B822" s="251"/>
      <c r="C822" s="322" t="s">
        <v>503</v>
      </c>
      <c r="D822" s="322"/>
      <c r="E822" s="322"/>
      <c r="H822" s="252">
        <v>1362505.04</v>
      </c>
      <c r="I822" s="252">
        <v>472410.16</v>
      </c>
      <c r="J822" s="252">
        <v>0</v>
      </c>
      <c r="K822" s="252">
        <v>0</v>
      </c>
      <c r="L822" s="252">
        <v>0</v>
      </c>
      <c r="M822" s="252">
        <v>472410.16</v>
      </c>
      <c r="N822" s="323">
        <v>589613.21</v>
      </c>
      <c r="O822" s="323"/>
      <c r="P822" s="252">
        <v>1247415.82</v>
      </c>
      <c r="Q822" s="252">
        <v>2113.83</v>
      </c>
      <c r="R822" s="240" t="s">
        <v>34</v>
      </c>
      <c r="V822" s="248">
        <f t="shared" si="52"/>
        <v>0</v>
      </c>
      <c r="W822" s="248">
        <f t="shared" si="49"/>
        <v>0</v>
      </c>
      <c r="X822" s="248">
        <f t="shared" si="50"/>
        <v>0</v>
      </c>
      <c r="Y822" s="248">
        <f t="shared" si="51"/>
        <v>0</v>
      </c>
    </row>
    <row r="823" spans="1:25" ht="15" customHeight="1" x14ac:dyDescent="0.25">
      <c r="A823" s="250"/>
      <c r="B823" s="251"/>
      <c r="C823" s="322" t="s">
        <v>1052</v>
      </c>
      <c r="D823" s="322"/>
      <c r="E823" s="322"/>
      <c r="H823" s="252">
        <v>1305233.78</v>
      </c>
      <c r="I823" s="252">
        <v>428728.93</v>
      </c>
      <c r="J823" s="252">
        <v>0</v>
      </c>
      <c r="K823" s="252">
        <v>0</v>
      </c>
      <c r="L823" s="252">
        <v>0</v>
      </c>
      <c r="M823" s="252">
        <v>428728.93</v>
      </c>
      <c r="N823" s="323">
        <v>536768.72</v>
      </c>
      <c r="O823" s="323"/>
      <c r="P823" s="252">
        <v>1200887.1299999999</v>
      </c>
      <c r="Q823" s="252">
        <v>3693.14</v>
      </c>
      <c r="R823" s="240" t="s">
        <v>34</v>
      </c>
      <c r="V823" s="248">
        <f t="shared" si="52"/>
        <v>1197193.99</v>
      </c>
      <c r="W823" s="248">
        <f t="shared" si="49"/>
        <v>0</v>
      </c>
      <c r="X823" s="248">
        <f t="shared" si="50"/>
        <v>0</v>
      </c>
      <c r="Y823" s="248">
        <f t="shared" si="51"/>
        <v>1197193.99</v>
      </c>
    </row>
    <row r="824" spans="1:25" ht="15" customHeight="1" x14ac:dyDescent="0.25">
      <c r="A824" s="250"/>
      <c r="B824" s="251"/>
      <c r="C824" s="322" t="s">
        <v>504</v>
      </c>
      <c r="D824" s="322"/>
      <c r="E824" s="322"/>
      <c r="H824" s="252">
        <v>42413.35</v>
      </c>
      <c r="I824" s="252">
        <v>0</v>
      </c>
      <c r="J824" s="252">
        <v>0</v>
      </c>
      <c r="K824" s="252">
        <v>0</v>
      </c>
      <c r="L824" s="252">
        <v>0</v>
      </c>
      <c r="M824" s="252">
        <v>0</v>
      </c>
      <c r="N824" s="323">
        <v>275.95999999999998</v>
      </c>
      <c r="O824" s="323"/>
      <c r="P824" s="252">
        <v>42744.01</v>
      </c>
      <c r="Q824" s="252">
        <v>606.62</v>
      </c>
      <c r="R824" s="240" t="s">
        <v>34</v>
      </c>
      <c r="V824" s="248">
        <f t="shared" si="52"/>
        <v>0</v>
      </c>
      <c r="W824" s="248">
        <f t="shared" si="49"/>
        <v>0</v>
      </c>
      <c r="X824" s="248">
        <f t="shared" si="50"/>
        <v>0</v>
      </c>
      <c r="Y824" s="248">
        <f t="shared" si="51"/>
        <v>0</v>
      </c>
    </row>
    <row r="825" spans="1:25" ht="15" customHeight="1" x14ac:dyDescent="0.25">
      <c r="A825" s="250"/>
      <c r="B825" s="251"/>
      <c r="C825" s="322" t="s">
        <v>1336</v>
      </c>
      <c r="D825" s="322"/>
      <c r="E825" s="322"/>
      <c r="H825" s="252">
        <v>124.79</v>
      </c>
      <c r="I825" s="252">
        <v>0</v>
      </c>
      <c r="J825" s="252">
        <v>0</v>
      </c>
      <c r="K825" s="252">
        <v>0</v>
      </c>
      <c r="L825" s="252">
        <v>0</v>
      </c>
      <c r="M825" s="252">
        <v>0</v>
      </c>
      <c r="N825" s="323">
        <v>0.08</v>
      </c>
      <c r="O825" s="323"/>
      <c r="P825" s="252">
        <v>124.71</v>
      </c>
      <c r="Q825" s="252">
        <v>0</v>
      </c>
      <c r="R825" s="240" t="s">
        <v>34</v>
      </c>
      <c r="V825" s="248">
        <f t="shared" si="52"/>
        <v>0</v>
      </c>
      <c r="W825" s="248">
        <f t="shared" si="49"/>
        <v>0</v>
      </c>
      <c r="X825" s="248">
        <f t="shared" si="50"/>
        <v>0</v>
      </c>
      <c r="Y825" s="248">
        <f t="shared" si="51"/>
        <v>0</v>
      </c>
    </row>
    <row r="826" spans="1:25" ht="15" customHeight="1" x14ac:dyDescent="0.25">
      <c r="A826" s="250"/>
      <c r="B826" s="251"/>
      <c r="C826" s="322" t="s">
        <v>1303</v>
      </c>
      <c r="D826" s="322"/>
      <c r="E826" s="322"/>
      <c r="H826" s="252">
        <v>17343.09</v>
      </c>
      <c r="I826" s="252">
        <v>0</v>
      </c>
      <c r="J826" s="252">
        <v>0</v>
      </c>
      <c r="K826" s="252">
        <v>0</v>
      </c>
      <c r="L826" s="252">
        <v>0</v>
      </c>
      <c r="M826" s="252">
        <v>0</v>
      </c>
      <c r="N826" s="323">
        <v>38.51</v>
      </c>
      <c r="O826" s="323"/>
      <c r="P826" s="252">
        <v>19548.84</v>
      </c>
      <c r="Q826" s="252">
        <v>2244.2600000000002</v>
      </c>
      <c r="R826" s="240" t="s">
        <v>34</v>
      </c>
      <c r="V826" s="248">
        <f t="shared" si="52"/>
        <v>0</v>
      </c>
      <c r="W826" s="248">
        <f t="shared" si="49"/>
        <v>0</v>
      </c>
      <c r="X826" s="248">
        <f t="shared" si="50"/>
        <v>0</v>
      </c>
      <c r="Y826" s="248">
        <f t="shared" si="51"/>
        <v>0</v>
      </c>
    </row>
    <row r="827" spans="1:25" ht="15" customHeight="1" x14ac:dyDescent="0.25">
      <c r="A827" s="250"/>
      <c r="B827" s="251"/>
      <c r="C827" s="322" t="s">
        <v>1058</v>
      </c>
      <c r="D827" s="322"/>
      <c r="E827" s="322"/>
      <c r="H827" s="252">
        <v>64765.07</v>
      </c>
      <c r="I827" s="252">
        <v>18786.09</v>
      </c>
      <c r="J827" s="252">
        <v>0</v>
      </c>
      <c r="K827" s="252">
        <v>0</v>
      </c>
      <c r="L827" s="252">
        <v>0</v>
      </c>
      <c r="M827" s="252">
        <v>18786.09</v>
      </c>
      <c r="N827" s="323">
        <v>23537.8</v>
      </c>
      <c r="O827" s="323"/>
      <c r="P827" s="252">
        <v>60640.3</v>
      </c>
      <c r="Q827" s="252">
        <v>626.94000000000005</v>
      </c>
      <c r="R827" s="240" t="s">
        <v>34</v>
      </c>
      <c r="V827" s="248">
        <f t="shared" si="52"/>
        <v>0</v>
      </c>
      <c r="W827" s="248">
        <f t="shared" si="49"/>
        <v>0</v>
      </c>
      <c r="X827" s="248">
        <f t="shared" si="50"/>
        <v>0</v>
      </c>
      <c r="Y827" s="248">
        <f t="shared" si="51"/>
        <v>0</v>
      </c>
    </row>
    <row r="828" spans="1:25" ht="15" customHeight="1" x14ac:dyDescent="0.25">
      <c r="A828" s="250"/>
      <c r="B828" s="251"/>
      <c r="C828" s="322" t="s">
        <v>1288</v>
      </c>
      <c r="D828" s="322"/>
      <c r="E828" s="322"/>
      <c r="H828" s="252">
        <v>431296.83</v>
      </c>
      <c r="I828" s="252">
        <v>130360.89</v>
      </c>
      <c r="J828" s="252">
        <v>-261.05</v>
      </c>
      <c r="K828" s="252">
        <v>0</v>
      </c>
      <c r="L828" s="252">
        <v>0</v>
      </c>
      <c r="M828" s="252">
        <v>130099.84</v>
      </c>
      <c r="N828" s="323">
        <v>158450.32</v>
      </c>
      <c r="O828" s="323"/>
      <c r="P828" s="252">
        <v>403490.41</v>
      </c>
      <c r="Q828" s="252">
        <v>544.05999999999995</v>
      </c>
      <c r="R828" s="240" t="s">
        <v>34</v>
      </c>
      <c r="V828" s="248">
        <f t="shared" si="52"/>
        <v>0</v>
      </c>
      <c r="W828" s="248">
        <f t="shared" si="49"/>
        <v>0</v>
      </c>
      <c r="X828" s="248">
        <f t="shared" si="50"/>
        <v>0</v>
      </c>
      <c r="Y828" s="248">
        <f t="shared" si="51"/>
        <v>0</v>
      </c>
    </row>
    <row r="829" spans="1:25" ht="15" customHeight="1" x14ac:dyDescent="0.25">
      <c r="A829" s="250"/>
      <c r="B829" s="251"/>
      <c r="C829" s="322" t="s">
        <v>399</v>
      </c>
      <c r="D829" s="322"/>
      <c r="E829" s="322"/>
      <c r="H829" s="252">
        <v>178059.12</v>
      </c>
      <c r="I829" s="252">
        <v>49617.21</v>
      </c>
      <c r="J829" s="252">
        <v>-149.29</v>
      </c>
      <c r="K829" s="252">
        <v>0</v>
      </c>
      <c r="L829" s="252">
        <v>0</v>
      </c>
      <c r="M829" s="252">
        <v>49467.92</v>
      </c>
      <c r="N829" s="323">
        <v>61481.53</v>
      </c>
      <c r="O829" s="323"/>
      <c r="P829" s="252">
        <v>167446.91</v>
      </c>
      <c r="Q829" s="252">
        <v>1401.4</v>
      </c>
      <c r="R829" s="240" t="s">
        <v>34</v>
      </c>
      <c r="V829" s="248">
        <f t="shared" si="52"/>
        <v>0</v>
      </c>
      <c r="W829" s="248">
        <f t="shared" si="49"/>
        <v>0</v>
      </c>
      <c r="X829" s="248">
        <f t="shared" si="50"/>
        <v>0</v>
      </c>
      <c r="Y829" s="248">
        <f t="shared" si="51"/>
        <v>0</v>
      </c>
    </row>
    <row r="830" spans="1:25" ht="15" customHeight="1" x14ac:dyDescent="0.25">
      <c r="A830" s="250"/>
      <c r="B830" s="251"/>
      <c r="C830" s="322" t="s">
        <v>1054</v>
      </c>
      <c r="D830" s="322"/>
      <c r="E830" s="322"/>
      <c r="H830" s="252">
        <v>510.49</v>
      </c>
      <c r="I830" s="252">
        <v>208.31</v>
      </c>
      <c r="J830" s="252">
        <v>0</v>
      </c>
      <c r="K830" s="252">
        <v>0</v>
      </c>
      <c r="L830" s="252">
        <v>0</v>
      </c>
      <c r="M830" s="252">
        <v>208.31</v>
      </c>
      <c r="N830" s="323">
        <v>259.64999999999998</v>
      </c>
      <c r="O830" s="323"/>
      <c r="P830" s="252">
        <v>460.91</v>
      </c>
      <c r="Q830" s="252">
        <v>1.76</v>
      </c>
      <c r="R830" s="240" t="s">
        <v>34</v>
      </c>
      <c r="V830" s="248">
        <f t="shared" si="52"/>
        <v>0</v>
      </c>
      <c r="W830" s="248">
        <f t="shared" si="49"/>
        <v>0</v>
      </c>
      <c r="X830" s="248">
        <f t="shared" si="50"/>
        <v>0</v>
      </c>
      <c r="Y830" s="248">
        <f t="shared" si="51"/>
        <v>0</v>
      </c>
    </row>
    <row r="831" spans="1:25" ht="15" customHeight="1" x14ac:dyDescent="0.25">
      <c r="A831" s="250"/>
      <c r="B831" s="251"/>
      <c r="C831" s="322" t="s">
        <v>1304</v>
      </c>
      <c r="D831" s="322"/>
      <c r="E831" s="322"/>
      <c r="H831" s="252">
        <v>36049.68</v>
      </c>
      <c r="I831" s="252">
        <v>0</v>
      </c>
      <c r="J831" s="252">
        <v>0</v>
      </c>
      <c r="K831" s="252">
        <v>0</v>
      </c>
      <c r="L831" s="252">
        <v>0</v>
      </c>
      <c r="M831" s="252">
        <v>0</v>
      </c>
      <c r="N831" s="323">
        <v>94.16</v>
      </c>
      <c r="O831" s="323"/>
      <c r="P831" s="252">
        <v>37267.75</v>
      </c>
      <c r="Q831" s="252">
        <v>1312.23</v>
      </c>
      <c r="R831" s="240" t="s">
        <v>34</v>
      </c>
      <c r="V831" s="248">
        <f t="shared" si="52"/>
        <v>0</v>
      </c>
      <c r="W831" s="248">
        <f t="shared" si="49"/>
        <v>0</v>
      </c>
      <c r="X831" s="248">
        <f t="shared" si="50"/>
        <v>0</v>
      </c>
      <c r="Y831" s="248">
        <f t="shared" si="51"/>
        <v>0</v>
      </c>
    </row>
    <row r="832" spans="1:25" ht="15" customHeight="1" x14ac:dyDescent="0.25">
      <c r="A832" s="250"/>
      <c r="B832" s="251"/>
      <c r="C832" s="322" t="s">
        <v>1055</v>
      </c>
      <c r="D832" s="322"/>
      <c r="E832" s="322"/>
      <c r="H832" s="252">
        <v>454.92</v>
      </c>
      <c r="I832" s="252">
        <v>208.31</v>
      </c>
      <c r="J832" s="252">
        <v>0</v>
      </c>
      <c r="K832" s="252">
        <v>0</v>
      </c>
      <c r="L832" s="252">
        <v>0</v>
      </c>
      <c r="M832" s="252">
        <v>208.31</v>
      </c>
      <c r="N832" s="323">
        <v>259.64999999999998</v>
      </c>
      <c r="O832" s="323"/>
      <c r="P832" s="252">
        <v>405.34</v>
      </c>
      <c r="Q832" s="252">
        <v>1.76</v>
      </c>
      <c r="R832" s="240" t="s">
        <v>34</v>
      </c>
      <c r="V832" s="248">
        <f t="shared" si="52"/>
        <v>0</v>
      </c>
      <c r="W832" s="248">
        <f t="shared" si="49"/>
        <v>0</v>
      </c>
      <c r="X832" s="248">
        <f t="shared" si="50"/>
        <v>0</v>
      </c>
      <c r="Y832" s="248">
        <f t="shared" si="51"/>
        <v>0</v>
      </c>
    </row>
    <row r="833" spans="1:25" ht="15" customHeight="1" x14ac:dyDescent="0.25">
      <c r="A833" s="250"/>
      <c r="B833" s="251"/>
      <c r="C833" s="322" t="s">
        <v>392</v>
      </c>
      <c r="D833" s="322"/>
      <c r="E833" s="322"/>
      <c r="H833" s="252">
        <v>314004.03000000003</v>
      </c>
      <c r="I833" s="252">
        <v>87673.94</v>
      </c>
      <c r="J833" s="252">
        <v>-227.91</v>
      </c>
      <c r="K833" s="252">
        <v>0</v>
      </c>
      <c r="L833" s="252">
        <v>0</v>
      </c>
      <c r="M833" s="252">
        <v>87446.03</v>
      </c>
      <c r="N833" s="323">
        <v>106474.93</v>
      </c>
      <c r="O833" s="323"/>
      <c r="P833" s="252">
        <v>299052.31</v>
      </c>
      <c r="Q833" s="252">
        <v>4077.18</v>
      </c>
      <c r="R833" s="240" t="s">
        <v>34</v>
      </c>
      <c r="V833" s="248">
        <f t="shared" si="52"/>
        <v>0</v>
      </c>
      <c r="W833" s="248">
        <f t="shared" si="49"/>
        <v>0</v>
      </c>
      <c r="X833" s="248">
        <f t="shared" si="50"/>
        <v>0</v>
      </c>
      <c r="Y833" s="248">
        <f t="shared" si="51"/>
        <v>0</v>
      </c>
    </row>
    <row r="834" spans="1:25" ht="15" customHeight="1" x14ac:dyDescent="0.25">
      <c r="A834" s="250"/>
      <c r="B834" s="251"/>
      <c r="C834" s="322" t="s">
        <v>1057</v>
      </c>
      <c r="D834" s="322"/>
      <c r="E834" s="322"/>
      <c r="H834" s="252">
        <v>609.97</v>
      </c>
      <c r="I834" s="252">
        <v>433.28</v>
      </c>
      <c r="J834" s="252">
        <v>0</v>
      </c>
      <c r="K834" s="252">
        <v>0</v>
      </c>
      <c r="L834" s="252">
        <v>0</v>
      </c>
      <c r="M834" s="252">
        <v>433.28</v>
      </c>
      <c r="N834" s="323">
        <v>540.94000000000005</v>
      </c>
      <c r="O834" s="323"/>
      <c r="P834" s="252">
        <v>506.02</v>
      </c>
      <c r="Q834" s="252">
        <v>3.71</v>
      </c>
      <c r="R834" s="240" t="s">
        <v>34</v>
      </c>
      <c r="V834" s="248">
        <f t="shared" si="52"/>
        <v>0</v>
      </c>
      <c r="W834" s="248">
        <f t="shared" si="49"/>
        <v>0</v>
      </c>
      <c r="X834" s="248">
        <f t="shared" si="50"/>
        <v>0</v>
      </c>
      <c r="Y834" s="248">
        <f t="shared" si="51"/>
        <v>0</v>
      </c>
    </row>
    <row r="835" spans="1:25" ht="15" customHeight="1" x14ac:dyDescent="0.25">
      <c r="A835" s="250"/>
      <c r="B835" s="251"/>
      <c r="C835" s="322" t="s">
        <v>1286</v>
      </c>
      <c r="D835" s="322"/>
      <c r="E835" s="322"/>
      <c r="H835" s="252">
        <v>122219.59</v>
      </c>
      <c r="I835" s="252">
        <v>34025.82</v>
      </c>
      <c r="J835" s="252">
        <v>-68.14</v>
      </c>
      <c r="K835" s="252">
        <v>0</v>
      </c>
      <c r="L835" s="252">
        <v>0</v>
      </c>
      <c r="M835" s="252">
        <v>33957.68</v>
      </c>
      <c r="N835" s="323">
        <v>40038.57</v>
      </c>
      <c r="O835" s="323"/>
      <c r="P835" s="252">
        <v>118591.66</v>
      </c>
      <c r="Q835" s="252">
        <v>2452.96</v>
      </c>
      <c r="R835" s="240" t="s">
        <v>34</v>
      </c>
      <c r="V835" s="248">
        <f t="shared" si="52"/>
        <v>0</v>
      </c>
      <c r="W835" s="248">
        <f t="shared" si="49"/>
        <v>0</v>
      </c>
      <c r="X835" s="248">
        <f t="shared" si="50"/>
        <v>0</v>
      </c>
      <c r="Y835" s="248">
        <f t="shared" si="51"/>
        <v>0</v>
      </c>
    </row>
    <row r="836" spans="1:25" ht="15" customHeight="1" x14ac:dyDescent="0.25">
      <c r="A836" s="250"/>
      <c r="B836" s="251"/>
      <c r="C836" s="322" t="s">
        <v>1283</v>
      </c>
      <c r="D836" s="322"/>
      <c r="E836" s="322"/>
      <c r="H836" s="252">
        <v>133151.35</v>
      </c>
      <c r="I836" s="252">
        <v>0</v>
      </c>
      <c r="J836" s="252">
        <v>0</v>
      </c>
      <c r="K836" s="252">
        <v>0</v>
      </c>
      <c r="L836" s="252">
        <v>0</v>
      </c>
      <c r="M836" s="252">
        <v>0</v>
      </c>
      <c r="N836" s="323">
        <v>100.88</v>
      </c>
      <c r="O836" s="323"/>
      <c r="P836" s="252">
        <v>133050.47</v>
      </c>
      <c r="Q836" s="252">
        <v>0</v>
      </c>
      <c r="R836" s="240" t="s">
        <v>34</v>
      </c>
      <c r="V836" s="248">
        <f t="shared" si="52"/>
        <v>0</v>
      </c>
      <c r="W836" s="248">
        <f t="shared" si="49"/>
        <v>44350.156666666669</v>
      </c>
      <c r="X836" s="248">
        <f t="shared" si="50"/>
        <v>0</v>
      </c>
      <c r="Y836" s="248">
        <f t="shared" si="51"/>
        <v>44350.156666666669</v>
      </c>
    </row>
    <row r="837" spans="1:25" ht="15" customHeight="1" x14ac:dyDescent="0.25">
      <c r="A837" s="250"/>
      <c r="B837" s="251"/>
      <c r="C837" s="322" t="s">
        <v>1056</v>
      </c>
      <c r="D837" s="322"/>
      <c r="E837" s="322"/>
      <c r="H837" s="252">
        <v>1244.1300000000001</v>
      </c>
      <c r="I837" s="252">
        <v>654.27</v>
      </c>
      <c r="J837" s="252">
        <v>0</v>
      </c>
      <c r="K837" s="252">
        <v>0</v>
      </c>
      <c r="L837" s="252">
        <v>0</v>
      </c>
      <c r="M837" s="252">
        <v>654.27</v>
      </c>
      <c r="N837" s="323">
        <v>816.72</v>
      </c>
      <c r="O837" s="323"/>
      <c r="P837" s="252">
        <v>1087.25</v>
      </c>
      <c r="Q837" s="252">
        <v>5.57</v>
      </c>
      <c r="R837" s="240" t="s">
        <v>34</v>
      </c>
      <c r="V837" s="248">
        <f t="shared" si="52"/>
        <v>0</v>
      </c>
      <c r="W837" s="248">
        <f t="shared" si="49"/>
        <v>0</v>
      </c>
      <c r="X837" s="248">
        <f t="shared" si="50"/>
        <v>0</v>
      </c>
      <c r="Y837" s="248">
        <f t="shared" si="51"/>
        <v>0</v>
      </c>
    </row>
    <row r="838" spans="1:25" ht="15" customHeight="1" x14ac:dyDescent="0.25">
      <c r="A838" s="253"/>
      <c r="B838" s="254"/>
      <c r="C838" s="324" t="s">
        <v>1311</v>
      </c>
      <c r="D838" s="324"/>
      <c r="E838" s="324"/>
      <c r="F838" s="255"/>
      <c r="G838" s="255"/>
      <c r="H838" s="256">
        <v>4713.37</v>
      </c>
      <c r="I838" s="256">
        <v>0</v>
      </c>
      <c r="J838" s="256">
        <v>0</v>
      </c>
      <c r="K838" s="256">
        <v>0</v>
      </c>
      <c r="L838" s="256">
        <v>0</v>
      </c>
      <c r="M838" s="256">
        <v>0</v>
      </c>
      <c r="N838" s="325">
        <v>0</v>
      </c>
      <c r="O838" s="325"/>
      <c r="P838" s="256">
        <v>4713.37</v>
      </c>
      <c r="Q838" s="256">
        <v>0</v>
      </c>
      <c r="R838" s="240" t="s">
        <v>34</v>
      </c>
      <c r="V838" s="248">
        <f t="shared" si="52"/>
        <v>0</v>
      </c>
      <c r="W838" s="248">
        <f t="shared" si="49"/>
        <v>0</v>
      </c>
      <c r="X838" s="248">
        <f t="shared" si="50"/>
        <v>0</v>
      </c>
      <c r="Y838" s="248">
        <f t="shared" si="51"/>
        <v>0</v>
      </c>
    </row>
    <row r="839" spans="1:25" ht="15" customHeight="1" x14ac:dyDescent="0.25">
      <c r="A839" s="245" t="s">
        <v>1447</v>
      </c>
      <c r="B839" s="246" t="str">
        <f>C839</f>
        <v>г.Одинцово, Вокзальная, 9</v>
      </c>
      <c r="C839" s="329" t="s">
        <v>35</v>
      </c>
      <c r="D839" s="329"/>
      <c r="E839" s="329"/>
      <c r="F839" s="246" t="s">
        <v>1448</v>
      </c>
      <c r="G839" s="246" t="s">
        <v>1449</v>
      </c>
      <c r="H839" s="247">
        <v>5458595.0800000001</v>
      </c>
      <c r="I839" s="247">
        <v>1204370.4099999999</v>
      </c>
      <c r="J839" s="247">
        <v>-430.66</v>
      </c>
      <c r="K839" s="247">
        <v>0</v>
      </c>
      <c r="L839" s="247">
        <v>0</v>
      </c>
      <c r="M839" s="247">
        <v>1203939.75</v>
      </c>
      <c r="N839" s="330">
        <v>1638671.1</v>
      </c>
      <c r="O839" s="330"/>
      <c r="P839" s="247">
        <v>5329682.9800000004</v>
      </c>
      <c r="Q839" s="247">
        <v>305819.25</v>
      </c>
      <c r="R839" s="240" t="s">
        <v>35</v>
      </c>
      <c r="V839" s="248">
        <f t="shared" si="52"/>
        <v>0</v>
      </c>
      <c r="W839" s="248">
        <f t="shared" si="49"/>
        <v>0</v>
      </c>
      <c r="X839" s="248">
        <f t="shared" si="50"/>
        <v>0</v>
      </c>
      <c r="Y839" s="248">
        <f t="shared" si="51"/>
        <v>0</v>
      </c>
    </row>
    <row r="840" spans="1:25" ht="15" customHeight="1" x14ac:dyDescent="0.25">
      <c r="A840" s="250"/>
      <c r="B840" s="251"/>
      <c r="C840" s="322" t="s">
        <v>503</v>
      </c>
      <c r="D840" s="322"/>
      <c r="E840" s="322"/>
      <c r="H840" s="252">
        <v>1410652.62</v>
      </c>
      <c r="I840" s="252">
        <v>471904.7</v>
      </c>
      <c r="J840" s="252">
        <v>0</v>
      </c>
      <c r="K840" s="252">
        <v>0</v>
      </c>
      <c r="L840" s="252">
        <v>0</v>
      </c>
      <c r="M840" s="252">
        <v>471904.7</v>
      </c>
      <c r="N840" s="323">
        <v>629208.19999999995</v>
      </c>
      <c r="O840" s="323"/>
      <c r="P840" s="252">
        <v>1266189.8999999999</v>
      </c>
      <c r="Q840" s="252">
        <v>12840.78</v>
      </c>
      <c r="R840" s="240" t="s">
        <v>35</v>
      </c>
      <c r="V840" s="248">
        <f t="shared" si="52"/>
        <v>0</v>
      </c>
      <c r="W840" s="248">
        <f t="shared" si="49"/>
        <v>0</v>
      </c>
      <c r="X840" s="248">
        <f t="shared" si="50"/>
        <v>0</v>
      </c>
      <c r="Y840" s="248">
        <f t="shared" si="51"/>
        <v>0</v>
      </c>
    </row>
    <row r="841" spans="1:25" ht="15" customHeight="1" x14ac:dyDescent="0.25">
      <c r="A841" s="250"/>
      <c r="B841" s="251"/>
      <c r="C841" s="322" t="s">
        <v>1311</v>
      </c>
      <c r="D841" s="322"/>
      <c r="E841" s="322"/>
      <c r="H841" s="252">
        <v>5406.28</v>
      </c>
      <c r="I841" s="252">
        <v>0</v>
      </c>
      <c r="J841" s="252">
        <v>0</v>
      </c>
      <c r="K841" s="252">
        <v>0</v>
      </c>
      <c r="L841" s="252">
        <v>0</v>
      </c>
      <c r="M841" s="252">
        <v>0</v>
      </c>
      <c r="N841" s="323">
        <v>469.63</v>
      </c>
      <c r="O841" s="323"/>
      <c r="P841" s="252">
        <v>4936.6499999999996</v>
      </c>
      <c r="Q841" s="252">
        <v>0</v>
      </c>
      <c r="R841" s="240" t="s">
        <v>35</v>
      </c>
      <c r="V841" s="248">
        <f t="shared" si="52"/>
        <v>0</v>
      </c>
      <c r="W841" s="248">
        <f t="shared" si="49"/>
        <v>0</v>
      </c>
      <c r="X841" s="248">
        <f t="shared" si="50"/>
        <v>0</v>
      </c>
      <c r="Y841" s="248">
        <f t="shared" si="51"/>
        <v>0</v>
      </c>
    </row>
    <row r="842" spans="1:25" ht="15" customHeight="1" x14ac:dyDescent="0.25">
      <c r="A842" s="250"/>
      <c r="B842" s="251"/>
      <c r="C842" s="322" t="s">
        <v>504</v>
      </c>
      <c r="D842" s="322"/>
      <c r="E842" s="322"/>
      <c r="H842" s="252">
        <v>45847.38</v>
      </c>
      <c r="I842" s="252">
        <v>0</v>
      </c>
      <c r="J842" s="252">
        <v>0</v>
      </c>
      <c r="K842" s="252">
        <v>0</v>
      </c>
      <c r="L842" s="252">
        <v>0</v>
      </c>
      <c r="M842" s="252">
        <v>0</v>
      </c>
      <c r="N842" s="323">
        <v>2613.17</v>
      </c>
      <c r="O842" s="323"/>
      <c r="P842" s="252">
        <v>46350.9</v>
      </c>
      <c r="Q842" s="252">
        <v>3116.69</v>
      </c>
      <c r="R842" s="240" t="s">
        <v>35</v>
      </c>
      <c r="V842" s="248">
        <f t="shared" si="52"/>
        <v>0</v>
      </c>
      <c r="W842" s="248">
        <f t="shared" ref="W842:W905" si="53">IF(W$8=$C842,SUM($P842-$Q842),0)/3</f>
        <v>0</v>
      </c>
      <c r="X842" s="248">
        <f t="shared" ref="X842:X905" si="54">IF(X$8=$C842,SUM($P842-$Q842),0)</f>
        <v>0</v>
      </c>
      <c r="Y842" s="248">
        <f t="shared" ref="Y842:Y905" si="55">SUM(V842:X842)</f>
        <v>0</v>
      </c>
    </row>
    <row r="843" spans="1:25" ht="15" customHeight="1" x14ac:dyDescent="0.25">
      <c r="A843" s="250"/>
      <c r="B843" s="251"/>
      <c r="C843" s="322" t="s">
        <v>1336</v>
      </c>
      <c r="D843" s="322"/>
      <c r="E843" s="322"/>
      <c r="H843" s="252">
        <v>-8716.7900000000009</v>
      </c>
      <c r="I843" s="252">
        <v>0</v>
      </c>
      <c r="J843" s="252">
        <v>0</v>
      </c>
      <c r="K843" s="252">
        <v>0</v>
      </c>
      <c r="L843" s="252">
        <v>0</v>
      </c>
      <c r="M843" s="252">
        <v>0</v>
      </c>
      <c r="N843" s="323">
        <v>7.8</v>
      </c>
      <c r="O843" s="323"/>
      <c r="P843" s="252">
        <v>224.98</v>
      </c>
      <c r="Q843" s="252">
        <v>8949.57</v>
      </c>
      <c r="R843" s="240" t="s">
        <v>35</v>
      </c>
      <c r="V843" s="248">
        <f t="shared" si="52"/>
        <v>0</v>
      </c>
      <c r="W843" s="248">
        <f t="shared" si="53"/>
        <v>0</v>
      </c>
      <c r="X843" s="248">
        <f t="shared" si="54"/>
        <v>0</v>
      </c>
      <c r="Y843" s="248">
        <f t="shared" si="55"/>
        <v>0</v>
      </c>
    </row>
    <row r="844" spans="1:25" ht="15" customHeight="1" x14ac:dyDescent="0.25">
      <c r="A844" s="250"/>
      <c r="B844" s="251"/>
      <c r="C844" s="322" t="s">
        <v>1054</v>
      </c>
      <c r="D844" s="322"/>
      <c r="E844" s="322"/>
      <c r="H844" s="252">
        <v>422.99</v>
      </c>
      <c r="I844" s="252">
        <v>259.58</v>
      </c>
      <c r="J844" s="252">
        <v>0</v>
      </c>
      <c r="K844" s="252">
        <v>0</v>
      </c>
      <c r="L844" s="252">
        <v>0</v>
      </c>
      <c r="M844" s="252">
        <v>259.58</v>
      </c>
      <c r="N844" s="323">
        <v>330.18</v>
      </c>
      <c r="O844" s="323"/>
      <c r="P844" s="252">
        <v>359.37</v>
      </c>
      <c r="Q844" s="252">
        <v>6.98</v>
      </c>
      <c r="R844" s="240" t="s">
        <v>35</v>
      </c>
      <c r="V844" s="248">
        <f t="shared" si="52"/>
        <v>0</v>
      </c>
      <c r="W844" s="248">
        <f t="shared" si="53"/>
        <v>0</v>
      </c>
      <c r="X844" s="248">
        <f t="shared" si="54"/>
        <v>0</v>
      </c>
      <c r="Y844" s="248">
        <f t="shared" si="55"/>
        <v>0</v>
      </c>
    </row>
    <row r="845" spans="1:25" ht="15" customHeight="1" x14ac:dyDescent="0.25">
      <c r="A845" s="250"/>
      <c r="B845" s="251"/>
      <c r="C845" s="322" t="s">
        <v>1058</v>
      </c>
      <c r="D845" s="322"/>
      <c r="E845" s="322"/>
      <c r="H845" s="252">
        <v>-137086.32</v>
      </c>
      <c r="I845" s="252">
        <v>19759.169999999998</v>
      </c>
      <c r="J845" s="252">
        <v>0</v>
      </c>
      <c r="K845" s="252">
        <v>0</v>
      </c>
      <c r="L845" s="252">
        <v>0</v>
      </c>
      <c r="M845" s="252">
        <v>19759.169999999998</v>
      </c>
      <c r="N845" s="323">
        <v>26671.759999999998</v>
      </c>
      <c r="O845" s="323"/>
      <c r="P845" s="252">
        <v>50216.52</v>
      </c>
      <c r="Q845" s="252">
        <v>194215.43</v>
      </c>
      <c r="R845" s="240" t="s">
        <v>35</v>
      </c>
      <c r="V845" s="248">
        <f t="shared" si="52"/>
        <v>0</v>
      </c>
      <c r="W845" s="248">
        <f t="shared" si="53"/>
        <v>0</v>
      </c>
      <c r="X845" s="248">
        <f t="shared" si="54"/>
        <v>0</v>
      </c>
      <c r="Y845" s="248">
        <f t="shared" si="55"/>
        <v>0</v>
      </c>
    </row>
    <row r="846" spans="1:25" ht="15" customHeight="1" x14ac:dyDescent="0.25">
      <c r="A846" s="250"/>
      <c r="B846" s="251"/>
      <c r="C846" s="322" t="s">
        <v>1303</v>
      </c>
      <c r="D846" s="322"/>
      <c r="E846" s="322"/>
      <c r="H846" s="252">
        <v>23784.42</v>
      </c>
      <c r="I846" s="252">
        <v>0</v>
      </c>
      <c r="J846" s="252">
        <v>0</v>
      </c>
      <c r="K846" s="252">
        <v>0</v>
      </c>
      <c r="L846" s="252">
        <v>0</v>
      </c>
      <c r="M846" s="252">
        <v>0</v>
      </c>
      <c r="N846" s="323">
        <v>921.71</v>
      </c>
      <c r="O846" s="323"/>
      <c r="P846" s="252">
        <v>25795</v>
      </c>
      <c r="Q846" s="252">
        <v>2932.29</v>
      </c>
      <c r="R846" s="240" t="s">
        <v>35</v>
      </c>
      <c r="V846" s="248">
        <f t="shared" si="52"/>
        <v>0</v>
      </c>
      <c r="W846" s="248">
        <f t="shared" si="53"/>
        <v>0</v>
      </c>
      <c r="X846" s="248">
        <f t="shared" si="54"/>
        <v>0</v>
      </c>
      <c r="Y846" s="248">
        <f t="shared" si="55"/>
        <v>0</v>
      </c>
    </row>
    <row r="847" spans="1:25" ht="15" customHeight="1" x14ac:dyDescent="0.25">
      <c r="A847" s="250"/>
      <c r="B847" s="251"/>
      <c r="C847" s="322" t="s">
        <v>399</v>
      </c>
      <c r="D847" s="322"/>
      <c r="E847" s="322"/>
      <c r="H847" s="252">
        <v>228316.86</v>
      </c>
      <c r="I847" s="252">
        <v>47447.62</v>
      </c>
      <c r="J847" s="252">
        <v>-79.540000000000006</v>
      </c>
      <c r="K847" s="252">
        <v>0</v>
      </c>
      <c r="L847" s="252">
        <v>0</v>
      </c>
      <c r="M847" s="252">
        <v>47368.08</v>
      </c>
      <c r="N847" s="323">
        <v>62735.66</v>
      </c>
      <c r="O847" s="323"/>
      <c r="P847" s="252">
        <v>226171.02</v>
      </c>
      <c r="Q847" s="252">
        <v>13221.74</v>
      </c>
      <c r="R847" s="240" t="s">
        <v>35</v>
      </c>
      <c r="V847" s="248">
        <f t="shared" si="52"/>
        <v>0</v>
      </c>
      <c r="W847" s="248">
        <f t="shared" si="53"/>
        <v>0</v>
      </c>
      <c r="X847" s="248">
        <f t="shared" si="54"/>
        <v>0</v>
      </c>
      <c r="Y847" s="248">
        <f t="shared" si="55"/>
        <v>0</v>
      </c>
    </row>
    <row r="848" spans="1:25" ht="15" customHeight="1" x14ac:dyDescent="0.25">
      <c r="A848" s="250"/>
      <c r="B848" s="251"/>
      <c r="C848" s="322" t="s">
        <v>1057</v>
      </c>
      <c r="D848" s="322"/>
      <c r="E848" s="322"/>
      <c r="H848" s="252">
        <v>818.95</v>
      </c>
      <c r="I848" s="252">
        <v>544.17999999999995</v>
      </c>
      <c r="J848" s="252">
        <v>0</v>
      </c>
      <c r="K848" s="252">
        <v>0</v>
      </c>
      <c r="L848" s="252">
        <v>0</v>
      </c>
      <c r="M848" s="252">
        <v>544.17999999999995</v>
      </c>
      <c r="N848" s="323">
        <v>692.17</v>
      </c>
      <c r="O848" s="323"/>
      <c r="P848" s="252">
        <v>685.7</v>
      </c>
      <c r="Q848" s="252">
        <v>14.74</v>
      </c>
      <c r="R848" s="240" t="s">
        <v>35</v>
      </c>
      <c r="V848" s="248">
        <f t="shared" ref="V848:V911" si="56">IF(V$8=$C848,SUM($P848-$Q848),0)</f>
        <v>0</v>
      </c>
      <c r="W848" s="248">
        <f t="shared" si="53"/>
        <v>0</v>
      </c>
      <c r="X848" s="248">
        <f t="shared" si="54"/>
        <v>0</v>
      </c>
      <c r="Y848" s="248">
        <f t="shared" si="55"/>
        <v>0</v>
      </c>
    </row>
    <row r="849" spans="1:25" ht="15" customHeight="1" x14ac:dyDescent="0.25">
      <c r="A849" s="250"/>
      <c r="B849" s="251"/>
      <c r="C849" s="322" t="s">
        <v>1304</v>
      </c>
      <c r="D849" s="322"/>
      <c r="E849" s="322"/>
      <c r="H849" s="252">
        <v>37979.47</v>
      </c>
      <c r="I849" s="252">
        <v>0</v>
      </c>
      <c r="J849" s="252">
        <v>0</v>
      </c>
      <c r="K849" s="252">
        <v>0</v>
      </c>
      <c r="L849" s="252">
        <v>0</v>
      </c>
      <c r="M849" s="252">
        <v>0</v>
      </c>
      <c r="N849" s="323">
        <v>1211.17</v>
      </c>
      <c r="O849" s="323"/>
      <c r="P849" s="252">
        <v>45957.73</v>
      </c>
      <c r="Q849" s="252">
        <v>9189.43</v>
      </c>
      <c r="R849" s="240" t="s">
        <v>35</v>
      </c>
      <c r="V849" s="248">
        <f t="shared" si="56"/>
        <v>0</v>
      </c>
      <c r="W849" s="248">
        <f t="shared" si="53"/>
        <v>0</v>
      </c>
      <c r="X849" s="248">
        <f t="shared" si="54"/>
        <v>0</v>
      </c>
      <c r="Y849" s="248">
        <f t="shared" si="55"/>
        <v>0</v>
      </c>
    </row>
    <row r="850" spans="1:25" ht="15" customHeight="1" x14ac:dyDescent="0.25">
      <c r="A850" s="250"/>
      <c r="B850" s="251"/>
      <c r="C850" s="322" t="s">
        <v>1052</v>
      </c>
      <c r="D850" s="322"/>
      <c r="E850" s="322"/>
      <c r="H850" s="252">
        <v>1378132.42</v>
      </c>
      <c r="I850" s="252">
        <v>428270.24</v>
      </c>
      <c r="J850" s="252">
        <v>0</v>
      </c>
      <c r="K850" s="252">
        <v>0</v>
      </c>
      <c r="L850" s="252">
        <v>0</v>
      </c>
      <c r="M850" s="252">
        <v>428270.24</v>
      </c>
      <c r="N850" s="323">
        <v>584636.89</v>
      </c>
      <c r="O850" s="323"/>
      <c r="P850" s="252">
        <v>1232975.44</v>
      </c>
      <c r="Q850" s="252">
        <v>11209.67</v>
      </c>
      <c r="R850" s="240" t="s">
        <v>35</v>
      </c>
      <c r="V850" s="248">
        <f t="shared" si="56"/>
        <v>1221765.77</v>
      </c>
      <c r="W850" s="248">
        <f t="shared" si="53"/>
        <v>0</v>
      </c>
      <c r="X850" s="248">
        <f t="shared" si="54"/>
        <v>0</v>
      </c>
      <c r="Y850" s="248">
        <f t="shared" si="55"/>
        <v>1221765.77</v>
      </c>
    </row>
    <row r="851" spans="1:25" ht="15" customHeight="1" x14ac:dyDescent="0.25">
      <c r="A851" s="250"/>
      <c r="B851" s="251"/>
      <c r="C851" s="322" t="s">
        <v>392</v>
      </c>
      <c r="D851" s="322"/>
      <c r="E851" s="322"/>
      <c r="H851" s="252">
        <v>419207</v>
      </c>
      <c r="I851" s="252">
        <v>82935.27</v>
      </c>
      <c r="J851" s="252">
        <v>-131.11000000000001</v>
      </c>
      <c r="K851" s="252">
        <v>0</v>
      </c>
      <c r="L851" s="252">
        <v>0</v>
      </c>
      <c r="M851" s="252">
        <v>82804.160000000003</v>
      </c>
      <c r="N851" s="323">
        <v>110617.92</v>
      </c>
      <c r="O851" s="323"/>
      <c r="P851" s="252">
        <v>420184.68</v>
      </c>
      <c r="Q851" s="252">
        <v>28791.439999999999</v>
      </c>
      <c r="R851" s="240" t="s">
        <v>35</v>
      </c>
      <c r="V851" s="248">
        <f t="shared" si="56"/>
        <v>0</v>
      </c>
      <c r="W851" s="248">
        <f t="shared" si="53"/>
        <v>0</v>
      </c>
      <c r="X851" s="248">
        <f t="shared" si="54"/>
        <v>0</v>
      </c>
      <c r="Y851" s="248">
        <f t="shared" si="55"/>
        <v>0</v>
      </c>
    </row>
    <row r="852" spans="1:25" ht="15" customHeight="1" x14ac:dyDescent="0.25">
      <c r="A852" s="250"/>
      <c r="B852" s="251"/>
      <c r="C852" s="322" t="s">
        <v>1055</v>
      </c>
      <c r="D852" s="322"/>
      <c r="E852" s="322"/>
      <c r="H852" s="252">
        <v>-404.26</v>
      </c>
      <c r="I852" s="252">
        <v>259.58</v>
      </c>
      <c r="J852" s="252">
        <v>0</v>
      </c>
      <c r="K852" s="252">
        <v>0</v>
      </c>
      <c r="L852" s="252">
        <v>0</v>
      </c>
      <c r="M852" s="252">
        <v>259.58</v>
      </c>
      <c r="N852" s="323">
        <v>330.18</v>
      </c>
      <c r="O852" s="323"/>
      <c r="P852" s="252">
        <v>351.76</v>
      </c>
      <c r="Q852" s="252">
        <v>826.62</v>
      </c>
      <c r="R852" s="240" t="s">
        <v>35</v>
      </c>
      <c r="V852" s="248">
        <f t="shared" si="56"/>
        <v>0</v>
      </c>
      <c r="W852" s="248">
        <f t="shared" si="53"/>
        <v>0</v>
      </c>
      <c r="X852" s="248">
        <f t="shared" si="54"/>
        <v>0</v>
      </c>
      <c r="Y852" s="248">
        <f t="shared" si="55"/>
        <v>0</v>
      </c>
    </row>
    <row r="853" spans="1:25" ht="15" customHeight="1" x14ac:dyDescent="0.25">
      <c r="A853" s="250"/>
      <c r="B853" s="251"/>
      <c r="C853" s="322" t="s">
        <v>1056</v>
      </c>
      <c r="D853" s="322"/>
      <c r="E853" s="322"/>
      <c r="H853" s="252">
        <v>1311.57</v>
      </c>
      <c r="I853" s="252">
        <v>821.78</v>
      </c>
      <c r="J853" s="252">
        <v>0</v>
      </c>
      <c r="K853" s="252">
        <v>0</v>
      </c>
      <c r="L853" s="252">
        <v>0</v>
      </c>
      <c r="M853" s="252">
        <v>821.78</v>
      </c>
      <c r="N853" s="323">
        <v>1045.07</v>
      </c>
      <c r="O853" s="323"/>
      <c r="P853" s="252">
        <v>1110.08</v>
      </c>
      <c r="Q853" s="252">
        <v>21.8</v>
      </c>
      <c r="R853" s="240" t="s">
        <v>35</v>
      </c>
      <c r="V853" s="248">
        <f t="shared" si="56"/>
        <v>0</v>
      </c>
      <c r="W853" s="248">
        <f t="shared" si="53"/>
        <v>0</v>
      </c>
      <c r="X853" s="248">
        <f t="shared" si="54"/>
        <v>0</v>
      </c>
      <c r="Y853" s="248">
        <f t="shared" si="55"/>
        <v>0</v>
      </c>
    </row>
    <row r="854" spans="1:25" ht="15" customHeight="1" x14ac:dyDescent="0.25">
      <c r="A854" s="250"/>
      <c r="B854" s="251"/>
      <c r="C854" s="322" t="s">
        <v>1283</v>
      </c>
      <c r="D854" s="322"/>
      <c r="E854" s="322"/>
      <c r="H854" s="252">
        <v>1314728.46</v>
      </c>
      <c r="I854" s="252">
        <v>0</v>
      </c>
      <c r="J854" s="252">
        <v>0</v>
      </c>
      <c r="K854" s="252">
        <v>0</v>
      </c>
      <c r="L854" s="252">
        <v>0</v>
      </c>
      <c r="M854" s="252">
        <v>0</v>
      </c>
      <c r="N854" s="323">
        <v>14883.42</v>
      </c>
      <c r="O854" s="323"/>
      <c r="P854" s="252">
        <v>1299845.04</v>
      </c>
      <c r="Q854" s="252">
        <v>0</v>
      </c>
      <c r="R854" s="240" t="s">
        <v>35</v>
      </c>
      <c r="V854" s="248">
        <f t="shared" si="56"/>
        <v>0</v>
      </c>
      <c r="W854" s="248">
        <f t="shared" si="53"/>
        <v>433281.68</v>
      </c>
      <c r="X854" s="248">
        <f t="shared" si="54"/>
        <v>0</v>
      </c>
      <c r="Y854" s="248">
        <f t="shared" si="55"/>
        <v>433281.68</v>
      </c>
    </row>
    <row r="855" spans="1:25" ht="15" customHeight="1" x14ac:dyDescent="0.25">
      <c r="A855" s="250"/>
      <c r="B855" s="251"/>
      <c r="C855" s="322" t="s">
        <v>1286</v>
      </c>
      <c r="D855" s="322"/>
      <c r="E855" s="322"/>
      <c r="H855" s="252">
        <v>146287.19</v>
      </c>
      <c r="I855" s="252">
        <v>31674.65</v>
      </c>
      <c r="J855" s="252">
        <v>-45.54</v>
      </c>
      <c r="K855" s="252">
        <v>0</v>
      </c>
      <c r="L855" s="252">
        <v>0</v>
      </c>
      <c r="M855" s="252">
        <v>31629.11</v>
      </c>
      <c r="N855" s="323">
        <v>42017.56</v>
      </c>
      <c r="O855" s="323"/>
      <c r="P855" s="252">
        <v>150568.10999999999</v>
      </c>
      <c r="Q855" s="252">
        <v>14669.37</v>
      </c>
      <c r="R855" s="240" t="s">
        <v>35</v>
      </c>
      <c r="V855" s="248">
        <f t="shared" si="56"/>
        <v>0</v>
      </c>
      <c r="W855" s="248">
        <f t="shared" si="53"/>
        <v>0</v>
      </c>
      <c r="X855" s="248">
        <f t="shared" si="54"/>
        <v>0</v>
      </c>
      <c r="Y855" s="248">
        <f t="shared" si="55"/>
        <v>0</v>
      </c>
    </row>
    <row r="856" spans="1:25" ht="15" customHeight="1" x14ac:dyDescent="0.25">
      <c r="A856" s="253"/>
      <c r="B856" s="254"/>
      <c r="C856" s="324" t="s">
        <v>1288</v>
      </c>
      <c r="D856" s="324"/>
      <c r="E856" s="324"/>
      <c r="F856" s="255"/>
      <c r="G856" s="255"/>
      <c r="H856" s="256">
        <v>591906.84</v>
      </c>
      <c r="I856" s="256">
        <v>120493.64</v>
      </c>
      <c r="J856" s="256">
        <v>-174.47</v>
      </c>
      <c r="K856" s="256">
        <v>0</v>
      </c>
      <c r="L856" s="256">
        <v>0</v>
      </c>
      <c r="M856" s="256">
        <v>120319.17</v>
      </c>
      <c r="N856" s="325">
        <v>160278.60999999999</v>
      </c>
      <c r="O856" s="325"/>
      <c r="P856" s="256">
        <v>557760.1</v>
      </c>
      <c r="Q856" s="256">
        <v>5812.7</v>
      </c>
      <c r="R856" s="240" t="s">
        <v>35</v>
      </c>
      <c r="V856" s="248">
        <f t="shared" si="56"/>
        <v>0</v>
      </c>
      <c r="W856" s="248">
        <f t="shared" si="53"/>
        <v>0</v>
      </c>
      <c r="X856" s="248">
        <f t="shared" si="54"/>
        <v>0</v>
      </c>
      <c r="Y856" s="248">
        <f t="shared" si="55"/>
        <v>0</v>
      </c>
    </row>
    <row r="857" spans="1:25" ht="15" customHeight="1" x14ac:dyDescent="0.25">
      <c r="A857" s="245" t="s">
        <v>1450</v>
      </c>
      <c r="B857" s="246" t="str">
        <f>C857</f>
        <v>г.Одинцово, Вокзальный тупик, 25</v>
      </c>
      <c r="C857" s="329" t="s">
        <v>247</v>
      </c>
      <c r="D857" s="329"/>
      <c r="E857" s="329"/>
      <c r="F857" s="246" t="s">
        <v>1285</v>
      </c>
      <c r="G857" s="246" t="s">
        <v>1451</v>
      </c>
      <c r="H857" s="247">
        <v>79515.31</v>
      </c>
      <c r="I857" s="247">
        <v>0</v>
      </c>
      <c r="J857" s="247">
        <v>0</v>
      </c>
      <c r="K857" s="247">
        <v>0</v>
      </c>
      <c r="L857" s="247">
        <v>0</v>
      </c>
      <c r="M857" s="247">
        <v>0</v>
      </c>
      <c r="N857" s="330">
        <v>0</v>
      </c>
      <c r="O857" s="330"/>
      <c r="P857" s="247">
        <v>79515.31</v>
      </c>
      <c r="Q857" s="247">
        <v>0</v>
      </c>
      <c r="R857" s="240" t="s">
        <v>247</v>
      </c>
      <c r="V857" s="248">
        <f t="shared" si="56"/>
        <v>0</v>
      </c>
      <c r="W857" s="248">
        <f t="shared" si="53"/>
        <v>0</v>
      </c>
      <c r="X857" s="248">
        <f t="shared" si="54"/>
        <v>0</v>
      </c>
      <c r="Y857" s="248">
        <f t="shared" si="55"/>
        <v>0</v>
      </c>
    </row>
    <row r="858" spans="1:25" ht="15" customHeight="1" x14ac:dyDescent="0.25">
      <c r="A858" s="250"/>
      <c r="B858" s="251"/>
      <c r="C858" s="322" t="s">
        <v>1052</v>
      </c>
      <c r="D858" s="322"/>
      <c r="E858" s="322"/>
      <c r="H858" s="252">
        <v>57311.66</v>
      </c>
      <c r="I858" s="252">
        <v>0</v>
      </c>
      <c r="J858" s="252">
        <v>0</v>
      </c>
      <c r="K858" s="252">
        <v>0</v>
      </c>
      <c r="L858" s="252">
        <v>0</v>
      </c>
      <c r="M858" s="252">
        <v>0</v>
      </c>
      <c r="N858" s="323">
        <v>0</v>
      </c>
      <c r="O858" s="323"/>
      <c r="P858" s="252">
        <v>57311.66</v>
      </c>
      <c r="Q858" s="252">
        <v>0</v>
      </c>
      <c r="R858" s="240" t="s">
        <v>247</v>
      </c>
      <c r="V858" s="248">
        <f t="shared" si="56"/>
        <v>57311.66</v>
      </c>
      <c r="W858" s="248">
        <f t="shared" si="53"/>
        <v>0</v>
      </c>
      <c r="X858" s="248">
        <f t="shared" si="54"/>
        <v>0</v>
      </c>
      <c r="Y858" s="248">
        <f t="shared" si="55"/>
        <v>57311.66</v>
      </c>
    </row>
    <row r="859" spans="1:25" ht="15" customHeight="1" x14ac:dyDescent="0.25">
      <c r="A859" s="250"/>
      <c r="B859" s="251"/>
      <c r="C859" s="322" t="s">
        <v>1303</v>
      </c>
      <c r="D859" s="322"/>
      <c r="E859" s="322"/>
      <c r="H859" s="252">
        <v>3746.25</v>
      </c>
      <c r="I859" s="252">
        <v>0</v>
      </c>
      <c r="J859" s="252">
        <v>0</v>
      </c>
      <c r="K859" s="252">
        <v>0</v>
      </c>
      <c r="L859" s="252">
        <v>0</v>
      </c>
      <c r="M859" s="252">
        <v>0</v>
      </c>
      <c r="N859" s="323">
        <v>0</v>
      </c>
      <c r="O859" s="323"/>
      <c r="P859" s="252">
        <v>3746.25</v>
      </c>
      <c r="Q859" s="252">
        <v>0</v>
      </c>
      <c r="R859" s="240" t="s">
        <v>247</v>
      </c>
      <c r="V859" s="248">
        <f t="shared" si="56"/>
        <v>0</v>
      </c>
      <c r="W859" s="248">
        <f t="shared" si="53"/>
        <v>0</v>
      </c>
      <c r="X859" s="248">
        <f t="shared" si="54"/>
        <v>0</v>
      </c>
      <c r="Y859" s="248">
        <f t="shared" si="55"/>
        <v>0</v>
      </c>
    </row>
    <row r="860" spans="1:25" ht="15" customHeight="1" x14ac:dyDescent="0.25">
      <c r="A860" s="250"/>
      <c r="B860" s="251"/>
      <c r="C860" s="322" t="s">
        <v>504</v>
      </c>
      <c r="D860" s="322"/>
      <c r="E860" s="322"/>
      <c r="H860" s="252">
        <v>7780.5</v>
      </c>
      <c r="I860" s="252">
        <v>0</v>
      </c>
      <c r="J860" s="252">
        <v>0</v>
      </c>
      <c r="K860" s="252">
        <v>0</v>
      </c>
      <c r="L860" s="252">
        <v>0</v>
      </c>
      <c r="M860" s="252">
        <v>0</v>
      </c>
      <c r="N860" s="323">
        <v>0</v>
      </c>
      <c r="O860" s="323"/>
      <c r="P860" s="252">
        <v>7780.5</v>
      </c>
      <c r="Q860" s="252">
        <v>0</v>
      </c>
      <c r="R860" s="240" t="s">
        <v>247</v>
      </c>
      <c r="V860" s="248">
        <f t="shared" si="56"/>
        <v>0</v>
      </c>
      <c r="W860" s="248">
        <f t="shared" si="53"/>
        <v>0</v>
      </c>
      <c r="X860" s="248">
        <f t="shared" si="54"/>
        <v>0</v>
      </c>
      <c r="Y860" s="248">
        <f t="shared" si="55"/>
        <v>0</v>
      </c>
    </row>
    <row r="861" spans="1:25" ht="15" customHeight="1" x14ac:dyDescent="0.25">
      <c r="A861" s="250"/>
      <c r="B861" s="251"/>
      <c r="C861" s="322" t="s">
        <v>1304</v>
      </c>
      <c r="D861" s="322"/>
      <c r="E861" s="322"/>
      <c r="H861" s="252">
        <v>4956.78</v>
      </c>
      <c r="I861" s="252">
        <v>0</v>
      </c>
      <c r="J861" s="252">
        <v>0</v>
      </c>
      <c r="K861" s="252">
        <v>0</v>
      </c>
      <c r="L861" s="252">
        <v>0</v>
      </c>
      <c r="M861" s="252">
        <v>0</v>
      </c>
      <c r="N861" s="323">
        <v>0</v>
      </c>
      <c r="O861" s="323"/>
      <c r="P861" s="252">
        <v>4956.78</v>
      </c>
      <c r="Q861" s="252">
        <v>0</v>
      </c>
      <c r="R861" s="240" t="s">
        <v>247</v>
      </c>
      <c r="V861" s="248">
        <f t="shared" si="56"/>
        <v>0</v>
      </c>
      <c r="W861" s="248">
        <f t="shared" si="53"/>
        <v>0</v>
      </c>
      <c r="X861" s="248">
        <f t="shared" si="54"/>
        <v>0</v>
      </c>
      <c r="Y861" s="248">
        <f t="shared" si="55"/>
        <v>0</v>
      </c>
    </row>
    <row r="862" spans="1:25" ht="15" customHeight="1" x14ac:dyDescent="0.25">
      <c r="A862" s="253"/>
      <c r="B862" s="254"/>
      <c r="C862" s="324" t="s">
        <v>1283</v>
      </c>
      <c r="D862" s="324"/>
      <c r="E862" s="324"/>
      <c r="F862" s="255"/>
      <c r="G862" s="255"/>
      <c r="H862" s="256">
        <v>5720.12</v>
      </c>
      <c r="I862" s="256">
        <v>0</v>
      </c>
      <c r="J862" s="256">
        <v>0</v>
      </c>
      <c r="K862" s="256">
        <v>0</v>
      </c>
      <c r="L862" s="256">
        <v>0</v>
      </c>
      <c r="M862" s="256">
        <v>0</v>
      </c>
      <c r="N862" s="325">
        <v>0</v>
      </c>
      <c r="O862" s="325"/>
      <c r="P862" s="256">
        <v>5720.12</v>
      </c>
      <c r="Q862" s="256">
        <v>0</v>
      </c>
      <c r="R862" s="240" t="s">
        <v>247</v>
      </c>
      <c r="V862" s="248">
        <f t="shared" si="56"/>
        <v>0</v>
      </c>
      <c r="W862" s="248">
        <f t="shared" si="53"/>
        <v>1906.7066666666667</v>
      </c>
      <c r="X862" s="248">
        <f t="shared" si="54"/>
        <v>0</v>
      </c>
      <c r="Y862" s="248">
        <f t="shared" si="55"/>
        <v>1906.7066666666667</v>
      </c>
    </row>
    <row r="863" spans="1:25" ht="15" customHeight="1" x14ac:dyDescent="0.25">
      <c r="A863" s="245" t="s">
        <v>1452</v>
      </c>
      <c r="B863" s="246" t="str">
        <f>C863</f>
        <v>г.Одинцово, Вокзальный тупик, 36</v>
      </c>
      <c r="C863" s="329" t="s">
        <v>1071</v>
      </c>
      <c r="D863" s="329"/>
      <c r="E863" s="329"/>
      <c r="F863" s="246" t="s">
        <v>1287</v>
      </c>
      <c r="G863" s="246" t="s">
        <v>234</v>
      </c>
      <c r="H863" s="247">
        <v>-3434.25</v>
      </c>
      <c r="I863" s="247">
        <v>0</v>
      </c>
      <c r="J863" s="247">
        <v>3434.25</v>
      </c>
      <c r="K863" s="247">
        <v>0</v>
      </c>
      <c r="L863" s="247">
        <v>0</v>
      </c>
      <c r="M863" s="247">
        <v>3434.25</v>
      </c>
      <c r="N863" s="330">
        <v>0</v>
      </c>
      <c r="O863" s="330"/>
      <c r="P863" s="247">
        <v>0</v>
      </c>
      <c r="Q863" s="247">
        <v>0</v>
      </c>
      <c r="R863" s="240" t="s">
        <v>1071</v>
      </c>
      <c r="V863" s="248">
        <f t="shared" si="56"/>
        <v>0</v>
      </c>
      <c r="W863" s="248">
        <f t="shared" si="53"/>
        <v>0</v>
      </c>
      <c r="X863" s="248">
        <f t="shared" si="54"/>
        <v>0</v>
      </c>
      <c r="Y863" s="248">
        <f t="shared" si="55"/>
        <v>0</v>
      </c>
    </row>
    <row r="864" spans="1:25" ht="15" customHeight="1" x14ac:dyDescent="0.25">
      <c r="A864" s="250"/>
      <c r="B864" s="251"/>
      <c r="C864" s="322" t="s">
        <v>1052</v>
      </c>
      <c r="D864" s="322"/>
      <c r="E864" s="322"/>
      <c r="H864" s="252">
        <v>-663.15</v>
      </c>
      <c r="I864" s="252">
        <v>0</v>
      </c>
      <c r="J864" s="252">
        <v>663.15</v>
      </c>
      <c r="K864" s="252">
        <v>0</v>
      </c>
      <c r="L864" s="252">
        <v>0</v>
      </c>
      <c r="M864" s="252">
        <v>663.15</v>
      </c>
      <c r="N864" s="323">
        <v>0</v>
      </c>
      <c r="O864" s="323"/>
      <c r="P864" s="252">
        <v>0</v>
      </c>
      <c r="Q864" s="252">
        <v>0</v>
      </c>
      <c r="R864" s="240" t="s">
        <v>1071</v>
      </c>
      <c r="V864" s="248">
        <f t="shared" si="56"/>
        <v>0</v>
      </c>
      <c r="W864" s="248">
        <f t="shared" si="53"/>
        <v>0</v>
      </c>
      <c r="X864" s="248">
        <f t="shared" si="54"/>
        <v>0</v>
      </c>
      <c r="Y864" s="248">
        <f t="shared" si="55"/>
        <v>0</v>
      </c>
    </row>
    <row r="865" spans="1:25" ht="15" customHeight="1" x14ac:dyDescent="0.25">
      <c r="A865" s="250"/>
      <c r="B865" s="251"/>
      <c r="C865" s="322" t="s">
        <v>1304</v>
      </c>
      <c r="D865" s="322"/>
      <c r="E865" s="322"/>
      <c r="H865" s="252">
        <v>-148.07</v>
      </c>
      <c r="I865" s="252">
        <v>0</v>
      </c>
      <c r="J865" s="252">
        <v>148.07</v>
      </c>
      <c r="K865" s="252">
        <v>0</v>
      </c>
      <c r="L865" s="252">
        <v>0</v>
      </c>
      <c r="M865" s="252">
        <v>148.07</v>
      </c>
      <c r="N865" s="323">
        <v>0</v>
      </c>
      <c r="O865" s="323"/>
      <c r="P865" s="252">
        <v>0</v>
      </c>
      <c r="Q865" s="252">
        <v>0</v>
      </c>
      <c r="R865" s="240" t="s">
        <v>1071</v>
      </c>
      <c r="V865" s="248">
        <f t="shared" si="56"/>
        <v>0</v>
      </c>
      <c r="W865" s="248">
        <f t="shared" si="53"/>
        <v>0</v>
      </c>
      <c r="X865" s="248">
        <f t="shared" si="54"/>
        <v>0</v>
      </c>
      <c r="Y865" s="248">
        <f t="shared" si="55"/>
        <v>0</v>
      </c>
    </row>
    <row r="866" spans="1:25" ht="15" customHeight="1" x14ac:dyDescent="0.25">
      <c r="A866" s="253"/>
      <c r="B866" s="254"/>
      <c r="C866" s="324" t="s">
        <v>1377</v>
      </c>
      <c r="D866" s="324"/>
      <c r="E866" s="324"/>
      <c r="F866" s="255"/>
      <c r="G866" s="255"/>
      <c r="H866" s="256">
        <v>-2623.03</v>
      </c>
      <c r="I866" s="256">
        <v>0</v>
      </c>
      <c r="J866" s="256">
        <v>2623.03</v>
      </c>
      <c r="K866" s="256">
        <v>0</v>
      </c>
      <c r="L866" s="256">
        <v>0</v>
      </c>
      <c r="M866" s="256">
        <v>2623.03</v>
      </c>
      <c r="N866" s="325">
        <v>0</v>
      </c>
      <c r="O866" s="325"/>
      <c r="P866" s="256">
        <v>0</v>
      </c>
      <c r="Q866" s="256">
        <v>0</v>
      </c>
      <c r="R866" s="240" t="s">
        <v>1071</v>
      </c>
      <c r="V866" s="248">
        <f t="shared" si="56"/>
        <v>0</v>
      </c>
      <c r="W866" s="248">
        <f t="shared" si="53"/>
        <v>0</v>
      </c>
      <c r="X866" s="248">
        <f t="shared" si="54"/>
        <v>0</v>
      </c>
      <c r="Y866" s="248">
        <f t="shared" si="55"/>
        <v>0</v>
      </c>
    </row>
    <row r="867" spans="1:25" ht="15" customHeight="1" x14ac:dyDescent="0.25">
      <c r="A867" s="245" t="s">
        <v>1453</v>
      </c>
      <c r="B867" s="246" t="str">
        <f>C867</f>
        <v>г.Одинцово, Восточная, 6а</v>
      </c>
      <c r="C867" s="329" t="s">
        <v>248</v>
      </c>
      <c r="D867" s="329"/>
      <c r="E867" s="329"/>
      <c r="F867" s="246" t="s">
        <v>1308</v>
      </c>
      <c r="G867" s="246" t="s">
        <v>1454</v>
      </c>
      <c r="H867" s="247">
        <v>-1682.46</v>
      </c>
      <c r="I867" s="247">
        <v>0</v>
      </c>
      <c r="J867" s="247">
        <v>0</v>
      </c>
      <c r="K867" s="247">
        <v>0</v>
      </c>
      <c r="L867" s="247">
        <v>0</v>
      </c>
      <c r="M867" s="247">
        <v>0</v>
      </c>
      <c r="N867" s="330">
        <v>0</v>
      </c>
      <c r="O867" s="330"/>
      <c r="P867" s="247">
        <v>0</v>
      </c>
      <c r="Q867" s="247">
        <v>1682.46</v>
      </c>
      <c r="R867" s="240" t="s">
        <v>248</v>
      </c>
      <c r="V867" s="248">
        <f t="shared" si="56"/>
        <v>0</v>
      </c>
      <c r="W867" s="248">
        <f t="shared" si="53"/>
        <v>0</v>
      </c>
      <c r="X867" s="248">
        <f t="shared" si="54"/>
        <v>0</v>
      </c>
      <c r="Y867" s="248">
        <f t="shared" si="55"/>
        <v>0</v>
      </c>
    </row>
    <row r="868" spans="1:25" ht="15" customHeight="1" x14ac:dyDescent="0.25">
      <c r="A868" s="253"/>
      <c r="B868" s="254"/>
      <c r="C868" s="324" t="s">
        <v>1284</v>
      </c>
      <c r="D868" s="324"/>
      <c r="E868" s="324"/>
      <c r="F868" s="255"/>
      <c r="G868" s="255"/>
      <c r="H868" s="256">
        <v>-1682.46</v>
      </c>
      <c r="I868" s="256">
        <v>0</v>
      </c>
      <c r="J868" s="256">
        <v>0</v>
      </c>
      <c r="K868" s="256">
        <v>0</v>
      </c>
      <c r="L868" s="256">
        <v>0</v>
      </c>
      <c r="M868" s="256">
        <v>0</v>
      </c>
      <c r="N868" s="325">
        <v>0</v>
      </c>
      <c r="O868" s="325"/>
      <c r="P868" s="256">
        <v>0</v>
      </c>
      <c r="Q868" s="256">
        <v>1682.46</v>
      </c>
      <c r="R868" s="240" t="s">
        <v>248</v>
      </c>
      <c r="V868" s="248">
        <f t="shared" si="56"/>
        <v>0</v>
      </c>
      <c r="W868" s="248">
        <f t="shared" si="53"/>
        <v>0</v>
      </c>
      <c r="X868" s="248">
        <f t="shared" si="54"/>
        <v>-1682.46</v>
      </c>
      <c r="Y868" s="248">
        <f t="shared" si="55"/>
        <v>-1682.46</v>
      </c>
    </row>
    <row r="869" spans="1:25" ht="15" customHeight="1" x14ac:dyDescent="0.25">
      <c r="A869" s="245" t="s">
        <v>1455</v>
      </c>
      <c r="B869" s="246" t="str">
        <f>C869</f>
        <v>г.Одинцово, Восточная, 6б</v>
      </c>
      <c r="C869" s="329" t="s">
        <v>249</v>
      </c>
      <c r="D869" s="329"/>
      <c r="E869" s="329"/>
      <c r="F869" s="246" t="s">
        <v>1337</v>
      </c>
      <c r="G869" s="246" t="s">
        <v>1456</v>
      </c>
      <c r="H869" s="247">
        <v>-0.04</v>
      </c>
      <c r="I869" s="247">
        <v>0</v>
      </c>
      <c r="J869" s="247">
        <v>0</v>
      </c>
      <c r="K869" s="247">
        <v>0</v>
      </c>
      <c r="L869" s="247">
        <v>0</v>
      </c>
      <c r="M869" s="247">
        <v>0</v>
      </c>
      <c r="N869" s="330">
        <v>0</v>
      </c>
      <c r="O869" s="330"/>
      <c r="P869" s="247">
        <v>0</v>
      </c>
      <c r="Q869" s="247">
        <v>0.04</v>
      </c>
      <c r="R869" s="240" t="s">
        <v>249</v>
      </c>
      <c r="V869" s="248">
        <f t="shared" si="56"/>
        <v>0</v>
      </c>
      <c r="W869" s="248">
        <f t="shared" si="53"/>
        <v>0</v>
      </c>
      <c r="X869" s="248">
        <f t="shared" si="54"/>
        <v>0</v>
      </c>
      <c r="Y869" s="248">
        <f t="shared" si="55"/>
        <v>0</v>
      </c>
    </row>
    <row r="870" spans="1:25" ht="15" customHeight="1" x14ac:dyDescent="0.25">
      <c r="A870" s="253"/>
      <c r="B870" s="254"/>
      <c r="C870" s="324" t="s">
        <v>1284</v>
      </c>
      <c r="D870" s="324"/>
      <c r="E870" s="324"/>
      <c r="F870" s="255"/>
      <c r="G870" s="255"/>
      <c r="H870" s="256">
        <v>-0.04</v>
      </c>
      <c r="I870" s="256">
        <v>0</v>
      </c>
      <c r="J870" s="256">
        <v>0</v>
      </c>
      <c r="K870" s="256">
        <v>0</v>
      </c>
      <c r="L870" s="256">
        <v>0</v>
      </c>
      <c r="M870" s="256">
        <v>0</v>
      </c>
      <c r="N870" s="325">
        <v>0</v>
      </c>
      <c r="O870" s="325"/>
      <c r="P870" s="256">
        <v>0</v>
      </c>
      <c r="Q870" s="256">
        <v>0.04</v>
      </c>
      <c r="R870" s="240" t="s">
        <v>249</v>
      </c>
      <c r="V870" s="248">
        <f t="shared" si="56"/>
        <v>0</v>
      </c>
      <c r="W870" s="248">
        <f t="shared" si="53"/>
        <v>0</v>
      </c>
      <c r="X870" s="248">
        <f t="shared" si="54"/>
        <v>-0.04</v>
      </c>
      <c r="Y870" s="248">
        <f t="shared" si="55"/>
        <v>-0.04</v>
      </c>
    </row>
    <row r="871" spans="1:25" ht="15" customHeight="1" x14ac:dyDescent="0.25">
      <c r="A871" s="245" t="s">
        <v>1457</v>
      </c>
      <c r="B871" s="246" t="str">
        <f>C871</f>
        <v>г.Одинцово, Глазынинская, 10</v>
      </c>
      <c r="C871" s="329" t="s">
        <v>250</v>
      </c>
      <c r="D871" s="329"/>
      <c r="E871" s="329"/>
      <c r="F871" s="246" t="s">
        <v>1381</v>
      </c>
      <c r="G871" s="246" t="s">
        <v>1458</v>
      </c>
      <c r="H871" s="247">
        <v>39040.28</v>
      </c>
      <c r="I871" s="247">
        <v>18547.98</v>
      </c>
      <c r="J871" s="247">
        <v>0</v>
      </c>
      <c r="K871" s="247">
        <v>0</v>
      </c>
      <c r="L871" s="247">
        <v>0</v>
      </c>
      <c r="M871" s="247">
        <v>18547.98</v>
      </c>
      <c r="N871" s="330">
        <v>28962.04</v>
      </c>
      <c r="O871" s="330"/>
      <c r="P871" s="247">
        <v>34946.639999999999</v>
      </c>
      <c r="Q871" s="247">
        <v>6320.42</v>
      </c>
      <c r="R871" s="240" t="s">
        <v>250</v>
      </c>
      <c r="V871" s="248">
        <f t="shared" si="56"/>
        <v>0</v>
      </c>
      <c r="W871" s="248">
        <f t="shared" si="53"/>
        <v>0</v>
      </c>
      <c r="X871" s="248">
        <f t="shared" si="54"/>
        <v>0</v>
      </c>
      <c r="Y871" s="248">
        <f t="shared" si="55"/>
        <v>0</v>
      </c>
    </row>
    <row r="872" spans="1:25" ht="15" customHeight="1" x14ac:dyDescent="0.25">
      <c r="A872" s="250"/>
      <c r="B872" s="251"/>
      <c r="C872" s="322" t="s">
        <v>1054</v>
      </c>
      <c r="D872" s="322"/>
      <c r="E872" s="322"/>
      <c r="H872" s="252">
        <v>69.510000000000005</v>
      </c>
      <c r="I872" s="252">
        <v>30.66</v>
      </c>
      <c r="J872" s="252">
        <v>0</v>
      </c>
      <c r="K872" s="252">
        <v>0</v>
      </c>
      <c r="L872" s="252">
        <v>0</v>
      </c>
      <c r="M872" s="252">
        <v>30.66</v>
      </c>
      <c r="N872" s="323">
        <v>47.87</v>
      </c>
      <c r="O872" s="323"/>
      <c r="P872" s="252">
        <v>52.32</v>
      </c>
      <c r="Q872" s="252">
        <v>0.02</v>
      </c>
      <c r="R872" s="240" t="s">
        <v>250</v>
      </c>
      <c r="V872" s="248">
        <f t="shared" si="56"/>
        <v>0</v>
      </c>
      <c r="W872" s="248">
        <f t="shared" si="53"/>
        <v>0</v>
      </c>
      <c r="X872" s="248">
        <f t="shared" si="54"/>
        <v>0</v>
      </c>
      <c r="Y872" s="248">
        <f t="shared" si="55"/>
        <v>0</v>
      </c>
    </row>
    <row r="873" spans="1:25" ht="15" customHeight="1" x14ac:dyDescent="0.25">
      <c r="A873" s="250"/>
      <c r="B873" s="251"/>
      <c r="C873" s="322" t="s">
        <v>1058</v>
      </c>
      <c r="D873" s="322"/>
      <c r="E873" s="322"/>
      <c r="H873" s="252">
        <v>825.81</v>
      </c>
      <c r="I873" s="252">
        <v>362.47</v>
      </c>
      <c r="J873" s="252">
        <v>0</v>
      </c>
      <c r="K873" s="252">
        <v>0</v>
      </c>
      <c r="L873" s="252">
        <v>0</v>
      </c>
      <c r="M873" s="252">
        <v>362.47</v>
      </c>
      <c r="N873" s="323">
        <v>565.94000000000005</v>
      </c>
      <c r="O873" s="323"/>
      <c r="P873" s="252">
        <v>622.55999999999995</v>
      </c>
      <c r="Q873" s="252">
        <v>0.22</v>
      </c>
      <c r="R873" s="240" t="s">
        <v>250</v>
      </c>
      <c r="V873" s="248">
        <f t="shared" si="56"/>
        <v>0</v>
      </c>
      <c r="W873" s="248">
        <f t="shared" si="53"/>
        <v>0</v>
      </c>
      <c r="X873" s="248">
        <f t="shared" si="54"/>
        <v>0</v>
      </c>
      <c r="Y873" s="248">
        <f t="shared" si="55"/>
        <v>0</v>
      </c>
    </row>
    <row r="874" spans="1:25" ht="15" customHeight="1" x14ac:dyDescent="0.25">
      <c r="A874" s="250"/>
      <c r="B874" s="251"/>
      <c r="C874" s="322" t="s">
        <v>1052</v>
      </c>
      <c r="D874" s="322"/>
      <c r="E874" s="322"/>
      <c r="H874" s="252">
        <v>41592.76</v>
      </c>
      <c r="I874" s="252">
        <v>18122.740000000002</v>
      </c>
      <c r="J874" s="252">
        <v>0</v>
      </c>
      <c r="K874" s="252">
        <v>0</v>
      </c>
      <c r="L874" s="252">
        <v>0</v>
      </c>
      <c r="M874" s="252">
        <v>18122.740000000002</v>
      </c>
      <c r="N874" s="323">
        <v>28298.12</v>
      </c>
      <c r="O874" s="323"/>
      <c r="P874" s="252">
        <v>31428.33</v>
      </c>
      <c r="Q874" s="252">
        <v>10.95</v>
      </c>
      <c r="R874" s="240" t="s">
        <v>250</v>
      </c>
      <c r="V874" s="248">
        <f t="shared" si="56"/>
        <v>31417.38</v>
      </c>
      <c r="W874" s="248">
        <f t="shared" si="53"/>
        <v>0</v>
      </c>
      <c r="X874" s="248">
        <f t="shared" si="54"/>
        <v>0</v>
      </c>
      <c r="Y874" s="248">
        <f t="shared" si="55"/>
        <v>31417.38</v>
      </c>
    </row>
    <row r="875" spans="1:25" ht="15" customHeight="1" x14ac:dyDescent="0.25">
      <c r="A875" s="250"/>
      <c r="B875" s="251"/>
      <c r="C875" s="322" t="s">
        <v>1057</v>
      </c>
      <c r="D875" s="322"/>
      <c r="E875" s="322"/>
      <c r="H875" s="252">
        <v>72.95</v>
      </c>
      <c r="I875" s="252">
        <v>32.11</v>
      </c>
      <c r="J875" s="252">
        <v>0</v>
      </c>
      <c r="K875" s="252">
        <v>0</v>
      </c>
      <c r="L875" s="252">
        <v>0</v>
      </c>
      <c r="M875" s="252">
        <v>32.11</v>
      </c>
      <c r="N875" s="323">
        <v>50.11</v>
      </c>
      <c r="O875" s="323"/>
      <c r="P875" s="252">
        <v>54.97</v>
      </c>
      <c r="Q875" s="252">
        <v>0.02</v>
      </c>
      <c r="R875" s="240" t="s">
        <v>250</v>
      </c>
      <c r="V875" s="248">
        <f t="shared" si="56"/>
        <v>0</v>
      </c>
      <c r="W875" s="248">
        <f t="shared" si="53"/>
        <v>0</v>
      </c>
      <c r="X875" s="248">
        <f t="shared" si="54"/>
        <v>0</v>
      </c>
      <c r="Y875" s="248">
        <f t="shared" si="55"/>
        <v>0</v>
      </c>
    </row>
    <row r="876" spans="1:25" ht="15" customHeight="1" x14ac:dyDescent="0.25">
      <c r="A876" s="253"/>
      <c r="B876" s="254"/>
      <c r="C876" s="324" t="s">
        <v>1284</v>
      </c>
      <c r="D876" s="324"/>
      <c r="E876" s="324"/>
      <c r="F876" s="255"/>
      <c r="G876" s="255"/>
      <c r="H876" s="256">
        <v>-3520.75</v>
      </c>
      <c r="I876" s="256">
        <v>0</v>
      </c>
      <c r="J876" s="256">
        <v>0</v>
      </c>
      <c r="K876" s="256">
        <v>0</v>
      </c>
      <c r="L876" s="256">
        <v>0</v>
      </c>
      <c r="M876" s="256">
        <v>0</v>
      </c>
      <c r="N876" s="325">
        <v>0</v>
      </c>
      <c r="O876" s="325"/>
      <c r="P876" s="256">
        <v>2788.46</v>
      </c>
      <c r="Q876" s="256">
        <v>6309.21</v>
      </c>
      <c r="R876" s="240" t="s">
        <v>250</v>
      </c>
      <c r="V876" s="248">
        <f t="shared" si="56"/>
        <v>0</v>
      </c>
      <c r="W876" s="248">
        <f t="shared" si="53"/>
        <v>0</v>
      </c>
      <c r="X876" s="248">
        <f t="shared" si="54"/>
        <v>-3520.75</v>
      </c>
      <c r="Y876" s="248">
        <f t="shared" si="55"/>
        <v>-3520.75</v>
      </c>
    </row>
    <row r="877" spans="1:25" ht="15" customHeight="1" x14ac:dyDescent="0.25">
      <c r="A877" s="245" t="s">
        <v>1459</v>
      </c>
      <c r="B877" s="246" t="str">
        <f>C877</f>
        <v>г.Одинцово, Глазынинская, 12</v>
      </c>
      <c r="C877" s="329" t="s">
        <v>42</v>
      </c>
      <c r="D877" s="329"/>
      <c r="E877" s="329"/>
      <c r="F877" s="246" t="s">
        <v>1321</v>
      </c>
      <c r="G877" s="246" t="s">
        <v>1460</v>
      </c>
      <c r="H877" s="247">
        <v>38502.79</v>
      </c>
      <c r="I877" s="247">
        <v>18619.63</v>
      </c>
      <c r="J877" s="247">
        <v>0</v>
      </c>
      <c r="K877" s="247">
        <v>0</v>
      </c>
      <c r="L877" s="247">
        <v>0</v>
      </c>
      <c r="M877" s="247">
        <v>18619.63</v>
      </c>
      <c r="N877" s="330">
        <v>23985.25</v>
      </c>
      <c r="O877" s="330"/>
      <c r="P877" s="247">
        <v>50153.91</v>
      </c>
      <c r="Q877" s="247">
        <v>17016.740000000002</v>
      </c>
      <c r="R877" s="240" t="s">
        <v>42</v>
      </c>
      <c r="V877" s="248">
        <f t="shared" si="56"/>
        <v>0</v>
      </c>
      <c r="W877" s="248">
        <f t="shared" si="53"/>
        <v>0</v>
      </c>
      <c r="X877" s="248">
        <f t="shared" si="54"/>
        <v>0</v>
      </c>
      <c r="Y877" s="248">
        <f t="shared" si="55"/>
        <v>0</v>
      </c>
    </row>
    <row r="878" spans="1:25" ht="15" customHeight="1" x14ac:dyDescent="0.25">
      <c r="A878" s="250"/>
      <c r="B878" s="251"/>
      <c r="C878" s="322" t="s">
        <v>1303</v>
      </c>
      <c r="D878" s="322"/>
      <c r="E878" s="322"/>
      <c r="H878" s="252">
        <v>-114.76</v>
      </c>
      <c r="I878" s="252">
        <v>0</v>
      </c>
      <c r="J878" s="252">
        <v>0</v>
      </c>
      <c r="K878" s="252">
        <v>0</v>
      </c>
      <c r="L878" s="252">
        <v>0</v>
      </c>
      <c r="M878" s="252">
        <v>0</v>
      </c>
      <c r="N878" s="323">
        <v>0</v>
      </c>
      <c r="O878" s="323"/>
      <c r="P878" s="252">
        <v>0</v>
      </c>
      <c r="Q878" s="252">
        <v>114.76</v>
      </c>
      <c r="R878" s="240" t="s">
        <v>42</v>
      </c>
      <c r="V878" s="248">
        <f t="shared" si="56"/>
        <v>0</v>
      </c>
      <c r="W878" s="248">
        <f t="shared" si="53"/>
        <v>0</v>
      </c>
      <c r="X878" s="248">
        <f t="shared" si="54"/>
        <v>0</v>
      </c>
      <c r="Y878" s="248">
        <f t="shared" si="55"/>
        <v>0</v>
      </c>
    </row>
    <row r="879" spans="1:25" ht="15" customHeight="1" x14ac:dyDescent="0.25">
      <c r="A879" s="250"/>
      <c r="B879" s="251"/>
      <c r="C879" s="322" t="s">
        <v>1054</v>
      </c>
      <c r="D879" s="322"/>
      <c r="E879" s="322"/>
      <c r="H879" s="252">
        <v>53.25</v>
      </c>
      <c r="I879" s="252">
        <v>30.39</v>
      </c>
      <c r="J879" s="252">
        <v>0</v>
      </c>
      <c r="K879" s="252">
        <v>0</v>
      </c>
      <c r="L879" s="252">
        <v>0</v>
      </c>
      <c r="M879" s="252">
        <v>30.39</v>
      </c>
      <c r="N879" s="323">
        <v>39.729999999999997</v>
      </c>
      <c r="O879" s="323"/>
      <c r="P879" s="252">
        <v>43.91</v>
      </c>
      <c r="Q879" s="252">
        <v>0</v>
      </c>
      <c r="R879" s="240" t="s">
        <v>42</v>
      </c>
      <c r="V879" s="248">
        <f t="shared" si="56"/>
        <v>0</v>
      </c>
      <c r="W879" s="248">
        <f t="shared" si="53"/>
        <v>0</v>
      </c>
      <c r="X879" s="248">
        <f t="shared" si="54"/>
        <v>0</v>
      </c>
      <c r="Y879" s="248">
        <f t="shared" si="55"/>
        <v>0</v>
      </c>
    </row>
    <row r="880" spans="1:25" ht="15" customHeight="1" x14ac:dyDescent="0.25">
      <c r="A880" s="250"/>
      <c r="B880" s="251"/>
      <c r="C880" s="322" t="s">
        <v>1058</v>
      </c>
      <c r="D880" s="322"/>
      <c r="E880" s="322"/>
      <c r="H880" s="252">
        <v>633.02</v>
      </c>
      <c r="I880" s="252">
        <v>359.64</v>
      </c>
      <c r="J880" s="252">
        <v>0</v>
      </c>
      <c r="K880" s="252">
        <v>0</v>
      </c>
      <c r="L880" s="252">
        <v>0</v>
      </c>
      <c r="M880" s="252">
        <v>359.64</v>
      </c>
      <c r="N880" s="323">
        <v>470.4</v>
      </c>
      <c r="O880" s="323"/>
      <c r="P880" s="252">
        <v>522.32000000000005</v>
      </c>
      <c r="Q880" s="252">
        <v>0.06</v>
      </c>
      <c r="R880" s="240" t="s">
        <v>42</v>
      </c>
      <c r="V880" s="248">
        <f t="shared" si="56"/>
        <v>0</v>
      </c>
      <c r="W880" s="248">
        <f t="shared" si="53"/>
        <v>0</v>
      </c>
      <c r="X880" s="248">
        <f t="shared" si="54"/>
        <v>0</v>
      </c>
      <c r="Y880" s="248">
        <f t="shared" si="55"/>
        <v>0</v>
      </c>
    </row>
    <row r="881" spans="1:25" ht="15" customHeight="1" x14ac:dyDescent="0.25">
      <c r="A881" s="250"/>
      <c r="B881" s="251"/>
      <c r="C881" s="322" t="s">
        <v>1057</v>
      </c>
      <c r="D881" s="322"/>
      <c r="E881" s="322"/>
      <c r="H881" s="252">
        <v>55.97</v>
      </c>
      <c r="I881" s="252">
        <v>31.86</v>
      </c>
      <c r="J881" s="252">
        <v>0</v>
      </c>
      <c r="K881" s="252">
        <v>0</v>
      </c>
      <c r="L881" s="252">
        <v>0</v>
      </c>
      <c r="M881" s="252">
        <v>31.86</v>
      </c>
      <c r="N881" s="323">
        <v>41.66</v>
      </c>
      <c r="O881" s="323"/>
      <c r="P881" s="252">
        <v>46.18</v>
      </c>
      <c r="Q881" s="252">
        <v>0.01</v>
      </c>
      <c r="R881" s="240" t="s">
        <v>42</v>
      </c>
      <c r="V881" s="248">
        <f t="shared" si="56"/>
        <v>0</v>
      </c>
      <c r="W881" s="248">
        <f t="shared" si="53"/>
        <v>0</v>
      </c>
      <c r="X881" s="248">
        <f t="shared" si="54"/>
        <v>0</v>
      </c>
      <c r="Y881" s="248">
        <f t="shared" si="55"/>
        <v>0</v>
      </c>
    </row>
    <row r="882" spans="1:25" ht="15" customHeight="1" x14ac:dyDescent="0.25">
      <c r="A882" s="250"/>
      <c r="B882" s="251"/>
      <c r="C882" s="322" t="s">
        <v>1284</v>
      </c>
      <c r="D882" s="322"/>
      <c r="E882" s="322"/>
      <c r="H882" s="252">
        <v>13215.35</v>
      </c>
      <c r="I882" s="252">
        <v>0</v>
      </c>
      <c r="J882" s="252">
        <v>0</v>
      </c>
      <c r="K882" s="252">
        <v>0</v>
      </c>
      <c r="L882" s="252">
        <v>0</v>
      </c>
      <c r="M882" s="252">
        <v>0</v>
      </c>
      <c r="N882" s="323">
        <v>284.05</v>
      </c>
      <c r="O882" s="323"/>
      <c r="P882" s="252">
        <v>22908.09</v>
      </c>
      <c r="Q882" s="252">
        <v>9976.7900000000009</v>
      </c>
      <c r="R882" s="240" t="s">
        <v>42</v>
      </c>
      <c r="V882" s="248">
        <f t="shared" si="56"/>
        <v>0</v>
      </c>
      <c r="W882" s="248">
        <f t="shared" si="53"/>
        <v>0</v>
      </c>
      <c r="X882" s="248">
        <f t="shared" si="54"/>
        <v>12931.3</v>
      </c>
      <c r="Y882" s="248">
        <f t="shared" si="55"/>
        <v>12931.3</v>
      </c>
    </row>
    <row r="883" spans="1:25" ht="15" customHeight="1" x14ac:dyDescent="0.25">
      <c r="A883" s="253"/>
      <c r="B883" s="254"/>
      <c r="C883" s="324" t="s">
        <v>1053</v>
      </c>
      <c r="D883" s="324"/>
      <c r="E883" s="324"/>
      <c r="F883" s="255"/>
      <c r="G883" s="255"/>
      <c r="H883" s="256">
        <v>24659.96</v>
      </c>
      <c r="I883" s="256">
        <v>18197.740000000002</v>
      </c>
      <c r="J883" s="256">
        <v>0</v>
      </c>
      <c r="K883" s="256">
        <v>0</v>
      </c>
      <c r="L883" s="256">
        <v>0</v>
      </c>
      <c r="M883" s="256">
        <v>18197.740000000002</v>
      </c>
      <c r="N883" s="325">
        <v>23149.41</v>
      </c>
      <c r="O883" s="325"/>
      <c r="P883" s="256">
        <v>26633.41</v>
      </c>
      <c r="Q883" s="256">
        <v>6925.12</v>
      </c>
      <c r="R883" s="240" t="s">
        <v>42</v>
      </c>
      <c r="V883" s="248">
        <f t="shared" si="56"/>
        <v>0</v>
      </c>
      <c r="W883" s="248">
        <f t="shared" si="53"/>
        <v>0</v>
      </c>
      <c r="X883" s="248">
        <f t="shared" si="54"/>
        <v>0</v>
      </c>
      <c r="Y883" s="248">
        <f t="shared" si="55"/>
        <v>0</v>
      </c>
    </row>
    <row r="884" spans="1:25" ht="15" customHeight="1" x14ac:dyDescent="0.25">
      <c r="A884" s="245" t="s">
        <v>1461</v>
      </c>
      <c r="B884" s="246" t="str">
        <f>C884</f>
        <v>г.Одинцово, Глазынинская, 14</v>
      </c>
      <c r="C884" s="329" t="s">
        <v>43</v>
      </c>
      <c r="D884" s="329"/>
      <c r="E884" s="329"/>
      <c r="F884" s="246" t="s">
        <v>1434</v>
      </c>
      <c r="G884" s="246" t="s">
        <v>1462</v>
      </c>
      <c r="H884" s="247">
        <v>371231.77</v>
      </c>
      <c r="I884" s="247">
        <v>28830.720000000001</v>
      </c>
      <c r="J884" s="247">
        <v>0</v>
      </c>
      <c r="K884" s="247">
        <v>0</v>
      </c>
      <c r="L884" s="247">
        <v>0</v>
      </c>
      <c r="M884" s="247">
        <v>28830.720000000001</v>
      </c>
      <c r="N884" s="330">
        <v>29810.27</v>
      </c>
      <c r="O884" s="330"/>
      <c r="P884" s="247">
        <v>394476.83</v>
      </c>
      <c r="Q884" s="247">
        <v>24224.61</v>
      </c>
      <c r="R884" s="240" t="s">
        <v>43</v>
      </c>
      <c r="V884" s="248">
        <f t="shared" si="56"/>
        <v>0</v>
      </c>
      <c r="W884" s="248">
        <f t="shared" si="53"/>
        <v>0</v>
      </c>
      <c r="X884" s="248">
        <f t="shared" si="54"/>
        <v>0</v>
      </c>
      <c r="Y884" s="248">
        <f t="shared" si="55"/>
        <v>0</v>
      </c>
    </row>
    <row r="885" spans="1:25" ht="15" customHeight="1" x14ac:dyDescent="0.25">
      <c r="A885" s="250"/>
      <c r="B885" s="251"/>
      <c r="C885" s="322" t="s">
        <v>1303</v>
      </c>
      <c r="D885" s="322"/>
      <c r="E885" s="322"/>
      <c r="H885" s="252">
        <v>-96.81</v>
      </c>
      <c r="I885" s="252">
        <v>0</v>
      </c>
      <c r="J885" s="252">
        <v>0</v>
      </c>
      <c r="K885" s="252">
        <v>0</v>
      </c>
      <c r="L885" s="252">
        <v>0</v>
      </c>
      <c r="M885" s="252">
        <v>0</v>
      </c>
      <c r="N885" s="323">
        <v>0</v>
      </c>
      <c r="O885" s="323"/>
      <c r="P885" s="252">
        <v>0</v>
      </c>
      <c r="Q885" s="252">
        <v>96.81</v>
      </c>
      <c r="R885" s="240" t="s">
        <v>43</v>
      </c>
      <c r="V885" s="248">
        <f t="shared" si="56"/>
        <v>0</v>
      </c>
      <c r="W885" s="248">
        <f t="shared" si="53"/>
        <v>0</v>
      </c>
      <c r="X885" s="248">
        <f t="shared" si="54"/>
        <v>0</v>
      </c>
      <c r="Y885" s="248">
        <f t="shared" si="55"/>
        <v>0</v>
      </c>
    </row>
    <row r="886" spans="1:25" ht="15" customHeight="1" x14ac:dyDescent="0.25">
      <c r="A886" s="250"/>
      <c r="B886" s="251"/>
      <c r="C886" s="322" t="s">
        <v>1052</v>
      </c>
      <c r="D886" s="322"/>
      <c r="E886" s="322"/>
      <c r="H886" s="252">
        <v>67503.47</v>
      </c>
      <c r="I886" s="252">
        <v>28220.49</v>
      </c>
      <c r="J886" s="252">
        <v>0</v>
      </c>
      <c r="K886" s="252">
        <v>0</v>
      </c>
      <c r="L886" s="252">
        <v>0</v>
      </c>
      <c r="M886" s="252">
        <v>28220.49</v>
      </c>
      <c r="N886" s="323">
        <v>29171.599999999999</v>
      </c>
      <c r="O886" s="323"/>
      <c r="P886" s="252">
        <v>66552.36</v>
      </c>
      <c r="Q886" s="252">
        <v>0</v>
      </c>
      <c r="R886" s="240" t="s">
        <v>43</v>
      </c>
      <c r="V886" s="248">
        <f t="shared" si="56"/>
        <v>66552.36</v>
      </c>
      <c r="W886" s="248">
        <f t="shared" si="53"/>
        <v>0</v>
      </c>
      <c r="X886" s="248">
        <f t="shared" si="54"/>
        <v>0</v>
      </c>
      <c r="Y886" s="248">
        <f t="shared" si="55"/>
        <v>66552.36</v>
      </c>
    </row>
    <row r="887" spans="1:25" ht="15" customHeight="1" x14ac:dyDescent="0.25">
      <c r="A887" s="250"/>
      <c r="B887" s="251"/>
      <c r="C887" s="322" t="s">
        <v>399</v>
      </c>
      <c r="D887" s="322"/>
      <c r="E887" s="322"/>
      <c r="H887" s="252">
        <v>371.46</v>
      </c>
      <c r="I887" s="252">
        <v>0</v>
      </c>
      <c r="J887" s="252">
        <v>0</v>
      </c>
      <c r="K887" s="252">
        <v>0</v>
      </c>
      <c r="L887" s="252">
        <v>0</v>
      </c>
      <c r="M887" s="252">
        <v>0</v>
      </c>
      <c r="N887" s="323">
        <v>0</v>
      </c>
      <c r="O887" s="323"/>
      <c r="P887" s="252">
        <v>2174.11</v>
      </c>
      <c r="Q887" s="252">
        <v>1802.65</v>
      </c>
      <c r="R887" s="240" t="s">
        <v>43</v>
      </c>
      <c r="V887" s="248">
        <f t="shared" si="56"/>
        <v>0</v>
      </c>
      <c r="W887" s="248">
        <f t="shared" si="53"/>
        <v>0</v>
      </c>
      <c r="X887" s="248">
        <f t="shared" si="54"/>
        <v>0</v>
      </c>
      <c r="Y887" s="248">
        <f t="shared" si="55"/>
        <v>0</v>
      </c>
    </row>
    <row r="888" spans="1:25" ht="15" customHeight="1" x14ac:dyDescent="0.25">
      <c r="A888" s="250"/>
      <c r="B888" s="251"/>
      <c r="C888" s="322" t="s">
        <v>1058</v>
      </c>
      <c r="D888" s="322"/>
      <c r="E888" s="322"/>
      <c r="H888" s="252">
        <v>1331.93</v>
      </c>
      <c r="I888" s="252">
        <v>575.95000000000005</v>
      </c>
      <c r="J888" s="252">
        <v>0</v>
      </c>
      <c r="K888" s="252">
        <v>0</v>
      </c>
      <c r="L888" s="252">
        <v>0</v>
      </c>
      <c r="M888" s="252">
        <v>575.95000000000005</v>
      </c>
      <c r="N888" s="323">
        <v>595.35</v>
      </c>
      <c r="O888" s="323"/>
      <c r="P888" s="252">
        <v>1312.53</v>
      </c>
      <c r="Q888" s="252">
        <v>0</v>
      </c>
      <c r="R888" s="240" t="s">
        <v>43</v>
      </c>
      <c r="V888" s="248">
        <f t="shared" si="56"/>
        <v>0</v>
      </c>
      <c r="W888" s="248">
        <f t="shared" si="53"/>
        <v>0</v>
      </c>
      <c r="X888" s="248">
        <f t="shared" si="54"/>
        <v>0</v>
      </c>
      <c r="Y888" s="248">
        <f t="shared" si="55"/>
        <v>0</v>
      </c>
    </row>
    <row r="889" spans="1:25" ht="15" customHeight="1" x14ac:dyDescent="0.25">
      <c r="A889" s="250"/>
      <c r="B889" s="251"/>
      <c r="C889" s="322" t="s">
        <v>1054</v>
      </c>
      <c r="D889" s="322"/>
      <c r="E889" s="322"/>
      <c r="H889" s="252">
        <v>18.71</v>
      </c>
      <c r="I889" s="252">
        <v>16.739999999999998</v>
      </c>
      <c r="J889" s="252">
        <v>0</v>
      </c>
      <c r="K889" s="252">
        <v>0</v>
      </c>
      <c r="L889" s="252">
        <v>0</v>
      </c>
      <c r="M889" s="252">
        <v>16.739999999999998</v>
      </c>
      <c r="N889" s="323">
        <v>21.15</v>
      </c>
      <c r="O889" s="323"/>
      <c r="P889" s="252">
        <v>14.3</v>
      </c>
      <c r="Q889" s="252">
        <v>0</v>
      </c>
      <c r="R889" s="240" t="s">
        <v>43</v>
      </c>
      <c r="V889" s="248">
        <f t="shared" si="56"/>
        <v>0</v>
      </c>
      <c r="W889" s="248">
        <f t="shared" si="53"/>
        <v>0</v>
      </c>
      <c r="X889" s="248">
        <f t="shared" si="54"/>
        <v>0</v>
      </c>
      <c r="Y889" s="248">
        <f t="shared" si="55"/>
        <v>0</v>
      </c>
    </row>
    <row r="890" spans="1:25" ht="15" customHeight="1" x14ac:dyDescent="0.25">
      <c r="A890" s="250"/>
      <c r="B890" s="251"/>
      <c r="C890" s="322" t="s">
        <v>503</v>
      </c>
      <c r="D890" s="322"/>
      <c r="E890" s="322"/>
      <c r="H890" s="252">
        <v>13060.31</v>
      </c>
      <c r="I890" s="252">
        <v>0</v>
      </c>
      <c r="J890" s="252">
        <v>0</v>
      </c>
      <c r="K890" s="252">
        <v>0</v>
      </c>
      <c r="L890" s="252">
        <v>0</v>
      </c>
      <c r="M890" s="252">
        <v>0</v>
      </c>
      <c r="N890" s="323">
        <v>0</v>
      </c>
      <c r="O890" s="323"/>
      <c r="P890" s="252">
        <v>18267.93</v>
      </c>
      <c r="Q890" s="252">
        <v>5207.62</v>
      </c>
      <c r="R890" s="240" t="s">
        <v>43</v>
      </c>
      <c r="V890" s="248">
        <f t="shared" si="56"/>
        <v>0</v>
      </c>
      <c r="W890" s="248">
        <f t="shared" si="53"/>
        <v>0</v>
      </c>
      <c r="X890" s="248">
        <f t="shared" si="54"/>
        <v>0</v>
      </c>
      <c r="Y890" s="248">
        <f t="shared" si="55"/>
        <v>0</v>
      </c>
    </row>
    <row r="891" spans="1:25" ht="15" customHeight="1" x14ac:dyDescent="0.25">
      <c r="A891" s="250"/>
      <c r="B891" s="251"/>
      <c r="C891" s="322" t="s">
        <v>1057</v>
      </c>
      <c r="D891" s="322"/>
      <c r="E891" s="322"/>
      <c r="H891" s="252">
        <v>19.600000000000001</v>
      </c>
      <c r="I891" s="252">
        <v>17.54</v>
      </c>
      <c r="J891" s="252">
        <v>0</v>
      </c>
      <c r="K891" s="252">
        <v>0</v>
      </c>
      <c r="L891" s="252">
        <v>0</v>
      </c>
      <c r="M891" s="252">
        <v>17.54</v>
      </c>
      <c r="N891" s="323">
        <v>22.17</v>
      </c>
      <c r="O891" s="323"/>
      <c r="P891" s="252">
        <v>14.97</v>
      </c>
      <c r="Q891" s="252">
        <v>0</v>
      </c>
      <c r="R891" s="240" t="s">
        <v>43</v>
      </c>
      <c r="V891" s="248">
        <f t="shared" si="56"/>
        <v>0</v>
      </c>
      <c r="W891" s="248">
        <f t="shared" si="53"/>
        <v>0</v>
      </c>
      <c r="X891" s="248">
        <f t="shared" si="54"/>
        <v>0</v>
      </c>
      <c r="Y891" s="248">
        <f t="shared" si="55"/>
        <v>0</v>
      </c>
    </row>
    <row r="892" spans="1:25" ht="15" customHeight="1" x14ac:dyDescent="0.25">
      <c r="A892" s="250"/>
      <c r="B892" s="251"/>
      <c r="C892" s="322" t="s">
        <v>392</v>
      </c>
      <c r="D892" s="322"/>
      <c r="E892" s="322"/>
      <c r="H892" s="252">
        <v>395.33</v>
      </c>
      <c r="I892" s="252">
        <v>0</v>
      </c>
      <c r="J892" s="252">
        <v>0</v>
      </c>
      <c r="K892" s="252">
        <v>0</v>
      </c>
      <c r="L892" s="252">
        <v>0</v>
      </c>
      <c r="M892" s="252">
        <v>0</v>
      </c>
      <c r="N892" s="323">
        <v>0</v>
      </c>
      <c r="O892" s="323"/>
      <c r="P892" s="252">
        <v>2251.0100000000002</v>
      </c>
      <c r="Q892" s="252">
        <v>1855.68</v>
      </c>
      <c r="R892" s="240" t="s">
        <v>43</v>
      </c>
      <c r="V892" s="248">
        <f t="shared" si="56"/>
        <v>0</v>
      </c>
      <c r="W892" s="248">
        <f t="shared" si="53"/>
        <v>0</v>
      </c>
      <c r="X892" s="248">
        <f t="shared" si="54"/>
        <v>0</v>
      </c>
      <c r="Y892" s="248">
        <f t="shared" si="55"/>
        <v>0</v>
      </c>
    </row>
    <row r="893" spans="1:25" ht="15" customHeight="1" x14ac:dyDescent="0.25">
      <c r="A893" s="250"/>
      <c r="B893" s="251"/>
      <c r="C893" s="322" t="s">
        <v>1304</v>
      </c>
      <c r="D893" s="322"/>
      <c r="E893" s="322"/>
      <c r="H893" s="252">
        <v>-428.99</v>
      </c>
      <c r="I893" s="252">
        <v>0</v>
      </c>
      <c r="J893" s="252">
        <v>0</v>
      </c>
      <c r="K893" s="252">
        <v>0</v>
      </c>
      <c r="L893" s="252">
        <v>0</v>
      </c>
      <c r="M893" s="252">
        <v>0</v>
      </c>
      <c r="N893" s="323">
        <v>0</v>
      </c>
      <c r="O893" s="323"/>
      <c r="P893" s="252">
        <v>0</v>
      </c>
      <c r="Q893" s="252">
        <v>428.99</v>
      </c>
      <c r="R893" s="240" t="s">
        <v>43</v>
      </c>
      <c r="V893" s="248">
        <f t="shared" si="56"/>
        <v>0</v>
      </c>
      <c r="W893" s="248">
        <f t="shared" si="53"/>
        <v>0</v>
      </c>
      <c r="X893" s="248">
        <f t="shared" si="54"/>
        <v>0</v>
      </c>
      <c r="Y893" s="248">
        <f t="shared" si="55"/>
        <v>0</v>
      </c>
    </row>
    <row r="894" spans="1:25" ht="15" customHeight="1" x14ac:dyDescent="0.25">
      <c r="A894" s="250"/>
      <c r="B894" s="251"/>
      <c r="C894" s="322" t="s">
        <v>504</v>
      </c>
      <c r="D894" s="322"/>
      <c r="E894" s="322"/>
      <c r="H894" s="252">
        <v>2878.28</v>
      </c>
      <c r="I894" s="252">
        <v>0</v>
      </c>
      <c r="J894" s="252">
        <v>0</v>
      </c>
      <c r="K894" s="252">
        <v>0</v>
      </c>
      <c r="L894" s="252">
        <v>0</v>
      </c>
      <c r="M894" s="252">
        <v>0</v>
      </c>
      <c r="N894" s="323">
        <v>0</v>
      </c>
      <c r="O894" s="323"/>
      <c r="P894" s="252">
        <v>4025.91</v>
      </c>
      <c r="Q894" s="252">
        <v>1147.6300000000001</v>
      </c>
      <c r="R894" s="240" t="s">
        <v>43</v>
      </c>
      <c r="V894" s="248">
        <f t="shared" si="56"/>
        <v>0</v>
      </c>
      <c r="W894" s="248">
        <f t="shared" si="53"/>
        <v>0</v>
      </c>
      <c r="X894" s="248">
        <f t="shared" si="54"/>
        <v>0</v>
      </c>
      <c r="Y894" s="248">
        <f t="shared" si="55"/>
        <v>0</v>
      </c>
    </row>
    <row r="895" spans="1:25" ht="15" customHeight="1" x14ac:dyDescent="0.25">
      <c r="A895" s="253"/>
      <c r="B895" s="254"/>
      <c r="C895" s="324" t="s">
        <v>1284</v>
      </c>
      <c r="D895" s="324"/>
      <c r="E895" s="324"/>
      <c r="F895" s="255"/>
      <c r="G895" s="255"/>
      <c r="H895" s="256">
        <v>286178.48</v>
      </c>
      <c r="I895" s="256">
        <v>0</v>
      </c>
      <c r="J895" s="256">
        <v>0</v>
      </c>
      <c r="K895" s="256">
        <v>0</v>
      </c>
      <c r="L895" s="256">
        <v>0</v>
      </c>
      <c r="M895" s="256">
        <v>0</v>
      </c>
      <c r="N895" s="325">
        <v>0</v>
      </c>
      <c r="O895" s="325"/>
      <c r="P895" s="256">
        <v>299863.71000000002</v>
      </c>
      <c r="Q895" s="256">
        <v>13685.23</v>
      </c>
      <c r="R895" s="240" t="s">
        <v>43</v>
      </c>
      <c r="V895" s="248">
        <f t="shared" si="56"/>
        <v>0</v>
      </c>
      <c r="W895" s="248">
        <f t="shared" si="53"/>
        <v>0</v>
      </c>
      <c r="X895" s="248">
        <f t="shared" si="54"/>
        <v>286178.48000000004</v>
      </c>
      <c r="Y895" s="248">
        <f t="shared" si="55"/>
        <v>286178.48000000004</v>
      </c>
    </row>
    <row r="896" spans="1:25" ht="15" customHeight="1" x14ac:dyDescent="0.25">
      <c r="A896" s="245" t="s">
        <v>1463</v>
      </c>
      <c r="B896" s="246" t="str">
        <f>C896</f>
        <v>г.Одинцово, Глазынинская, 16</v>
      </c>
      <c r="C896" s="329" t="s">
        <v>251</v>
      </c>
      <c r="D896" s="329"/>
      <c r="E896" s="329"/>
      <c r="F896" s="246" t="s">
        <v>1401</v>
      </c>
      <c r="G896" s="246" t="s">
        <v>1464</v>
      </c>
      <c r="H896" s="247">
        <v>410921.51</v>
      </c>
      <c r="I896" s="247">
        <v>0</v>
      </c>
      <c r="J896" s="247">
        <v>0</v>
      </c>
      <c r="K896" s="247">
        <v>0</v>
      </c>
      <c r="L896" s="247">
        <v>0</v>
      </c>
      <c r="M896" s="247">
        <v>0</v>
      </c>
      <c r="N896" s="330">
        <v>0</v>
      </c>
      <c r="O896" s="330"/>
      <c r="P896" s="247">
        <v>418301.2</v>
      </c>
      <c r="Q896" s="247">
        <v>7379.69</v>
      </c>
      <c r="R896" s="240" t="s">
        <v>251</v>
      </c>
      <c r="V896" s="248">
        <f t="shared" si="56"/>
        <v>0</v>
      </c>
      <c r="W896" s="248">
        <f t="shared" si="53"/>
        <v>0</v>
      </c>
      <c r="X896" s="248">
        <f t="shared" si="54"/>
        <v>0</v>
      </c>
      <c r="Y896" s="248">
        <f t="shared" si="55"/>
        <v>0</v>
      </c>
    </row>
    <row r="897" spans="1:25" ht="15" customHeight="1" x14ac:dyDescent="0.25">
      <c r="A897" s="253"/>
      <c r="B897" s="254"/>
      <c r="C897" s="324" t="s">
        <v>1284</v>
      </c>
      <c r="D897" s="324"/>
      <c r="E897" s="324"/>
      <c r="F897" s="255"/>
      <c r="G897" s="255"/>
      <c r="H897" s="256">
        <v>410921.51</v>
      </c>
      <c r="I897" s="256">
        <v>0</v>
      </c>
      <c r="J897" s="256">
        <v>0</v>
      </c>
      <c r="K897" s="256">
        <v>0</v>
      </c>
      <c r="L897" s="256">
        <v>0</v>
      </c>
      <c r="M897" s="256">
        <v>0</v>
      </c>
      <c r="N897" s="325">
        <v>0</v>
      </c>
      <c r="O897" s="325"/>
      <c r="P897" s="256">
        <v>418301.2</v>
      </c>
      <c r="Q897" s="256">
        <v>7379.69</v>
      </c>
      <c r="R897" s="240" t="s">
        <v>251</v>
      </c>
      <c r="V897" s="248">
        <f t="shared" si="56"/>
        <v>0</v>
      </c>
      <c r="W897" s="248">
        <f t="shared" si="53"/>
        <v>0</v>
      </c>
      <c r="X897" s="248">
        <f t="shared" si="54"/>
        <v>410921.51</v>
      </c>
      <c r="Y897" s="248">
        <f t="shared" si="55"/>
        <v>410921.51</v>
      </c>
    </row>
    <row r="898" spans="1:25" ht="15" customHeight="1" x14ac:dyDescent="0.25">
      <c r="A898" s="245" t="s">
        <v>1465</v>
      </c>
      <c r="B898" s="246" t="str">
        <f>C898</f>
        <v>г.Одинцово, Глазынинская, 2</v>
      </c>
      <c r="C898" s="329" t="s">
        <v>41</v>
      </c>
      <c r="D898" s="329"/>
      <c r="E898" s="329"/>
      <c r="F898" s="246" t="s">
        <v>1401</v>
      </c>
      <c r="G898" s="246" t="s">
        <v>1466</v>
      </c>
      <c r="H898" s="247">
        <v>67265.710000000006</v>
      </c>
      <c r="I898" s="247">
        <v>44358.36</v>
      </c>
      <c r="J898" s="247">
        <v>0</v>
      </c>
      <c r="K898" s="247">
        <v>0</v>
      </c>
      <c r="L898" s="247">
        <v>0</v>
      </c>
      <c r="M898" s="247">
        <v>44358.36</v>
      </c>
      <c r="N898" s="330">
        <v>71635.960000000006</v>
      </c>
      <c r="O898" s="330"/>
      <c r="P898" s="247">
        <v>46367.24</v>
      </c>
      <c r="Q898" s="247">
        <v>6379.13</v>
      </c>
      <c r="R898" s="240" t="s">
        <v>41</v>
      </c>
      <c r="V898" s="248">
        <f t="shared" si="56"/>
        <v>0</v>
      </c>
      <c r="W898" s="248">
        <f t="shared" si="53"/>
        <v>0</v>
      </c>
      <c r="X898" s="248">
        <f t="shared" si="54"/>
        <v>0</v>
      </c>
      <c r="Y898" s="248">
        <f t="shared" si="55"/>
        <v>0</v>
      </c>
    </row>
    <row r="899" spans="1:25" ht="15" customHeight="1" x14ac:dyDescent="0.25">
      <c r="A899" s="250"/>
      <c r="B899" s="251"/>
      <c r="C899" s="322" t="s">
        <v>392</v>
      </c>
      <c r="D899" s="322"/>
      <c r="E899" s="322"/>
      <c r="H899" s="252">
        <v>15570.23</v>
      </c>
      <c r="I899" s="252">
        <v>8117.3</v>
      </c>
      <c r="J899" s="252">
        <v>0</v>
      </c>
      <c r="K899" s="252">
        <v>0</v>
      </c>
      <c r="L899" s="252">
        <v>0</v>
      </c>
      <c r="M899" s="252">
        <v>8117.3</v>
      </c>
      <c r="N899" s="323">
        <v>14545.41</v>
      </c>
      <c r="O899" s="323"/>
      <c r="P899" s="252">
        <v>9162.1</v>
      </c>
      <c r="Q899" s="252">
        <v>19.98</v>
      </c>
      <c r="R899" s="240" t="s">
        <v>41</v>
      </c>
      <c r="V899" s="248">
        <f t="shared" si="56"/>
        <v>0</v>
      </c>
      <c r="W899" s="248">
        <f t="shared" si="53"/>
        <v>0</v>
      </c>
      <c r="X899" s="248">
        <f t="shared" si="54"/>
        <v>0</v>
      </c>
      <c r="Y899" s="248">
        <f t="shared" si="55"/>
        <v>0</v>
      </c>
    </row>
    <row r="900" spans="1:25" ht="15" customHeight="1" x14ac:dyDescent="0.25">
      <c r="A900" s="250"/>
      <c r="B900" s="251"/>
      <c r="C900" s="322" t="s">
        <v>1303</v>
      </c>
      <c r="D900" s="322"/>
      <c r="E900" s="322"/>
      <c r="H900" s="252">
        <v>-91.41</v>
      </c>
      <c r="I900" s="252">
        <v>0</v>
      </c>
      <c r="J900" s="252">
        <v>0</v>
      </c>
      <c r="K900" s="252">
        <v>0</v>
      </c>
      <c r="L900" s="252">
        <v>0</v>
      </c>
      <c r="M900" s="252">
        <v>0</v>
      </c>
      <c r="N900" s="323">
        <v>0</v>
      </c>
      <c r="O900" s="323"/>
      <c r="P900" s="252">
        <v>0</v>
      </c>
      <c r="Q900" s="252">
        <v>91.41</v>
      </c>
      <c r="R900" s="240" t="s">
        <v>41</v>
      </c>
      <c r="V900" s="248">
        <f t="shared" si="56"/>
        <v>0</v>
      </c>
      <c r="W900" s="248">
        <f t="shared" si="53"/>
        <v>0</v>
      </c>
      <c r="X900" s="248">
        <f t="shared" si="54"/>
        <v>0</v>
      </c>
      <c r="Y900" s="248">
        <f t="shared" si="55"/>
        <v>0</v>
      </c>
    </row>
    <row r="901" spans="1:25" ht="15" customHeight="1" x14ac:dyDescent="0.25">
      <c r="A901" s="250"/>
      <c r="B901" s="251"/>
      <c r="C901" s="322" t="s">
        <v>1052</v>
      </c>
      <c r="D901" s="322"/>
      <c r="E901" s="322"/>
      <c r="H901" s="252">
        <v>39003.949999999997</v>
      </c>
      <c r="I901" s="252">
        <v>28129.52</v>
      </c>
      <c r="J901" s="252">
        <v>0</v>
      </c>
      <c r="K901" s="252">
        <v>0</v>
      </c>
      <c r="L901" s="252">
        <v>0</v>
      </c>
      <c r="M901" s="252">
        <v>28129.52</v>
      </c>
      <c r="N901" s="323">
        <v>41497.769999999997</v>
      </c>
      <c r="O901" s="323"/>
      <c r="P901" s="252">
        <v>25683.71</v>
      </c>
      <c r="Q901" s="252">
        <v>48.01</v>
      </c>
      <c r="R901" s="240" t="s">
        <v>41</v>
      </c>
      <c r="V901" s="248">
        <f t="shared" si="56"/>
        <v>25635.7</v>
      </c>
      <c r="W901" s="248">
        <f t="shared" si="53"/>
        <v>0</v>
      </c>
      <c r="X901" s="248">
        <f t="shared" si="54"/>
        <v>0</v>
      </c>
      <c r="Y901" s="248">
        <f t="shared" si="55"/>
        <v>25635.7</v>
      </c>
    </row>
    <row r="902" spans="1:25" ht="15" customHeight="1" x14ac:dyDescent="0.25">
      <c r="A902" s="250"/>
      <c r="B902" s="251"/>
      <c r="C902" s="322" t="s">
        <v>1054</v>
      </c>
      <c r="D902" s="322"/>
      <c r="E902" s="322"/>
      <c r="H902" s="252">
        <v>6.01</v>
      </c>
      <c r="I902" s="252">
        <v>4.9000000000000004</v>
      </c>
      <c r="J902" s="252">
        <v>0</v>
      </c>
      <c r="K902" s="252">
        <v>0</v>
      </c>
      <c r="L902" s="252">
        <v>0</v>
      </c>
      <c r="M902" s="252">
        <v>4.9000000000000004</v>
      </c>
      <c r="N902" s="323">
        <v>7.77</v>
      </c>
      <c r="O902" s="323"/>
      <c r="P902" s="252">
        <v>3.14</v>
      </c>
      <c r="Q902" s="252">
        <v>0</v>
      </c>
      <c r="R902" s="240" t="s">
        <v>41</v>
      </c>
      <c r="V902" s="248">
        <f t="shared" si="56"/>
        <v>0</v>
      </c>
      <c r="W902" s="248">
        <f t="shared" si="53"/>
        <v>0</v>
      </c>
      <c r="X902" s="248">
        <f t="shared" si="54"/>
        <v>0</v>
      </c>
      <c r="Y902" s="248">
        <f t="shared" si="55"/>
        <v>0</v>
      </c>
    </row>
    <row r="903" spans="1:25" ht="15" customHeight="1" x14ac:dyDescent="0.25">
      <c r="A903" s="250"/>
      <c r="B903" s="251"/>
      <c r="C903" s="322" t="s">
        <v>399</v>
      </c>
      <c r="D903" s="322"/>
      <c r="E903" s="322"/>
      <c r="H903" s="252">
        <v>12941.91</v>
      </c>
      <c r="I903" s="252">
        <v>7744.08</v>
      </c>
      <c r="J903" s="252">
        <v>0</v>
      </c>
      <c r="K903" s="252">
        <v>0</v>
      </c>
      <c r="L903" s="252">
        <v>0</v>
      </c>
      <c r="M903" s="252">
        <v>7744.08</v>
      </c>
      <c r="N903" s="323">
        <v>12465.58</v>
      </c>
      <c r="O903" s="323"/>
      <c r="P903" s="252">
        <v>8243.7999999999993</v>
      </c>
      <c r="Q903" s="252">
        <v>23.39</v>
      </c>
      <c r="R903" s="240" t="s">
        <v>41</v>
      </c>
      <c r="V903" s="248">
        <f t="shared" si="56"/>
        <v>0</v>
      </c>
      <c r="W903" s="248">
        <f t="shared" si="53"/>
        <v>0</v>
      </c>
      <c r="X903" s="248">
        <f t="shared" si="54"/>
        <v>0</v>
      </c>
      <c r="Y903" s="248">
        <f t="shared" si="55"/>
        <v>0</v>
      </c>
    </row>
    <row r="904" spans="1:25" ht="15" customHeight="1" x14ac:dyDescent="0.25">
      <c r="A904" s="250"/>
      <c r="B904" s="251"/>
      <c r="C904" s="322" t="s">
        <v>1057</v>
      </c>
      <c r="D904" s="322"/>
      <c r="E904" s="322"/>
      <c r="H904" s="252">
        <v>40.909999999999997</v>
      </c>
      <c r="I904" s="252">
        <v>29.52</v>
      </c>
      <c r="J904" s="252">
        <v>0</v>
      </c>
      <c r="K904" s="252">
        <v>0</v>
      </c>
      <c r="L904" s="252">
        <v>0</v>
      </c>
      <c r="M904" s="252">
        <v>29.52</v>
      </c>
      <c r="N904" s="323">
        <v>43.51</v>
      </c>
      <c r="O904" s="323"/>
      <c r="P904" s="252">
        <v>26.97</v>
      </c>
      <c r="Q904" s="252">
        <v>0.05</v>
      </c>
      <c r="R904" s="240" t="s">
        <v>41</v>
      </c>
      <c r="V904" s="248">
        <f t="shared" si="56"/>
        <v>0</v>
      </c>
      <c r="W904" s="248">
        <f t="shared" si="53"/>
        <v>0</v>
      </c>
      <c r="X904" s="248">
        <f t="shared" si="54"/>
        <v>0</v>
      </c>
      <c r="Y904" s="248">
        <f t="shared" si="55"/>
        <v>0</v>
      </c>
    </row>
    <row r="905" spans="1:25" ht="15" customHeight="1" x14ac:dyDescent="0.25">
      <c r="A905" s="250"/>
      <c r="B905" s="251"/>
      <c r="C905" s="322" t="s">
        <v>1058</v>
      </c>
      <c r="D905" s="322"/>
      <c r="E905" s="322"/>
      <c r="H905" s="252">
        <v>461.63</v>
      </c>
      <c r="I905" s="252">
        <v>333.04</v>
      </c>
      <c r="J905" s="252">
        <v>0</v>
      </c>
      <c r="K905" s="252">
        <v>0</v>
      </c>
      <c r="L905" s="252">
        <v>0</v>
      </c>
      <c r="M905" s="252">
        <v>333.04</v>
      </c>
      <c r="N905" s="323">
        <v>491.11</v>
      </c>
      <c r="O905" s="323"/>
      <c r="P905" s="252">
        <v>304.13</v>
      </c>
      <c r="Q905" s="252">
        <v>0.56999999999999995</v>
      </c>
      <c r="R905" s="240" t="s">
        <v>41</v>
      </c>
      <c r="V905" s="248">
        <f t="shared" si="56"/>
        <v>0</v>
      </c>
      <c r="W905" s="248">
        <f t="shared" si="53"/>
        <v>0</v>
      </c>
      <c r="X905" s="248">
        <f t="shared" si="54"/>
        <v>0</v>
      </c>
      <c r="Y905" s="248">
        <f t="shared" si="55"/>
        <v>0</v>
      </c>
    </row>
    <row r="906" spans="1:25" ht="15" customHeight="1" x14ac:dyDescent="0.25">
      <c r="A906" s="250"/>
      <c r="B906" s="251"/>
      <c r="C906" s="322" t="s">
        <v>503</v>
      </c>
      <c r="D906" s="322"/>
      <c r="E906" s="322"/>
      <c r="H906" s="252">
        <v>4306.38</v>
      </c>
      <c r="I906" s="252">
        <v>0</v>
      </c>
      <c r="J906" s="252">
        <v>0</v>
      </c>
      <c r="K906" s="252">
        <v>0</v>
      </c>
      <c r="L906" s="252">
        <v>0</v>
      </c>
      <c r="M906" s="252">
        <v>0</v>
      </c>
      <c r="N906" s="323">
        <v>2584.81</v>
      </c>
      <c r="O906" s="323"/>
      <c r="P906" s="252">
        <v>2943.39</v>
      </c>
      <c r="Q906" s="252">
        <v>1221.82</v>
      </c>
      <c r="R906" s="240" t="s">
        <v>41</v>
      </c>
      <c r="V906" s="248">
        <f t="shared" si="56"/>
        <v>0</v>
      </c>
      <c r="W906" s="248">
        <f t="shared" ref="W906:W969" si="57">IF(W$8=$C906,SUM($P906-$Q906),0)/3</f>
        <v>0</v>
      </c>
      <c r="X906" s="248">
        <f t="shared" ref="X906:X969" si="58">IF(X$8=$C906,SUM($P906-$Q906),0)</f>
        <v>0</v>
      </c>
      <c r="Y906" s="248">
        <f t="shared" ref="Y906:Y969" si="59">SUM(V906:X906)</f>
        <v>0</v>
      </c>
    </row>
    <row r="907" spans="1:25" ht="15" customHeight="1" x14ac:dyDescent="0.25">
      <c r="A907" s="253"/>
      <c r="B907" s="254"/>
      <c r="C907" s="324" t="s">
        <v>1284</v>
      </c>
      <c r="D907" s="324"/>
      <c r="E907" s="324"/>
      <c r="F907" s="255"/>
      <c r="G907" s="255"/>
      <c r="H907" s="256">
        <v>-4973.8999999999996</v>
      </c>
      <c r="I907" s="256">
        <v>0</v>
      </c>
      <c r="J907" s="256">
        <v>0</v>
      </c>
      <c r="K907" s="256">
        <v>0</v>
      </c>
      <c r="L907" s="256">
        <v>0</v>
      </c>
      <c r="M907" s="256">
        <v>0</v>
      </c>
      <c r="N907" s="325">
        <v>0</v>
      </c>
      <c r="O907" s="325"/>
      <c r="P907" s="256">
        <v>0</v>
      </c>
      <c r="Q907" s="256">
        <v>4973.8999999999996</v>
      </c>
      <c r="R907" s="240" t="s">
        <v>41</v>
      </c>
      <c r="V907" s="248">
        <f t="shared" si="56"/>
        <v>0</v>
      </c>
      <c r="W907" s="248">
        <f t="shared" si="57"/>
        <v>0</v>
      </c>
      <c r="X907" s="248">
        <f t="shared" si="58"/>
        <v>-4973.8999999999996</v>
      </c>
      <c r="Y907" s="248">
        <f t="shared" si="59"/>
        <v>-4973.8999999999996</v>
      </c>
    </row>
    <row r="908" spans="1:25" ht="15" customHeight="1" x14ac:dyDescent="0.25">
      <c r="A908" s="245" t="s">
        <v>1396</v>
      </c>
      <c r="B908" s="246" t="str">
        <f>C908</f>
        <v>г.Одинцово, Глазынинская, 20</v>
      </c>
      <c r="C908" s="329" t="s">
        <v>44</v>
      </c>
      <c r="D908" s="329"/>
      <c r="E908" s="329"/>
      <c r="F908" s="246" t="s">
        <v>1361</v>
      </c>
      <c r="G908" s="246" t="s">
        <v>1467</v>
      </c>
      <c r="H908" s="247">
        <v>75393.2</v>
      </c>
      <c r="I908" s="247">
        <v>10801.37</v>
      </c>
      <c r="J908" s="247">
        <v>0</v>
      </c>
      <c r="K908" s="247">
        <v>0</v>
      </c>
      <c r="L908" s="247">
        <v>0</v>
      </c>
      <c r="M908" s="247">
        <v>10801.37</v>
      </c>
      <c r="N908" s="330">
        <v>13858.82</v>
      </c>
      <c r="O908" s="330"/>
      <c r="P908" s="247">
        <v>72476.61</v>
      </c>
      <c r="Q908" s="247">
        <v>140.86000000000001</v>
      </c>
      <c r="R908" s="240" t="s">
        <v>44</v>
      </c>
      <c r="V908" s="248">
        <f t="shared" si="56"/>
        <v>0</v>
      </c>
      <c r="W908" s="248">
        <f t="shared" si="57"/>
        <v>0</v>
      </c>
      <c r="X908" s="248">
        <f t="shared" si="58"/>
        <v>0</v>
      </c>
      <c r="Y908" s="248">
        <f t="shared" si="59"/>
        <v>0</v>
      </c>
    </row>
    <row r="909" spans="1:25" ht="15" customHeight="1" x14ac:dyDescent="0.25">
      <c r="A909" s="250"/>
      <c r="B909" s="251"/>
      <c r="C909" s="322" t="s">
        <v>1053</v>
      </c>
      <c r="D909" s="322"/>
      <c r="E909" s="322"/>
      <c r="H909" s="252">
        <v>18800.43</v>
      </c>
      <c r="I909" s="252">
        <v>9588.7000000000007</v>
      </c>
      <c r="J909" s="252">
        <v>0</v>
      </c>
      <c r="K909" s="252">
        <v>0</v>
      </c>
      <c r="L909" s="252">
        <v>0</v>
      </c>
      <c r="M909" s="252">
        <v>9588.7000000000007</v>
      </c>
      <c r="N909" s="323">
        <v>11795.47</v>
      </c>
      <c r="O909" s="323"/>
      <c r="P909" s="252">
        <v>16661.55</v>
      </c>
      <c r="Q909" s="252">
        <v>67.89</v>
      </c>
      <c r="R909" s="240" t="s">
        <v>44</v>
      </c>
      <c r="V909" s="248">
        <f t="shared" si="56"/>
        <v>0</v>
      </c>
      <c r="W909" s="248">
        <f t="shared" si="57"/>
        <v>0</v>
      </c>
      <c r="X909" s="248">
        <f t="shared" si="58"/>
        <v>0</v>
      </c>
      <c r="Y909" s="248">
        <f t="shared" si="59"/>
        <v>0</v>
      </c>
    </row>
    <row r="910" spans="1:25" ht="15" customHeight="1" x14ac:dyDescent="0.25">
      <c r="A910" s="250"/>
      <c r="B910" s="251"/>
      <c r="C910" s="322" t="s">
        <v>1054</v>
      </c>
      <c r="D910" s="322"/>
      <c r="E910" s="322"/>
      <c r="H910" s="252">
        <v>138.11000000000001</v>
      </c>
      <c r="I910" s="252">
        <v>71.61</v>
      </c>
      <c r="J910" s="252">
        <v>0</v>
      </c>
      <c r="K910" s="252">
        <v>0</v>
      </c>
      <c r="L910" s="252">
        <v>0</v>
      </c>
      <c r="M910" s="252">
        <v>71.61</v>
      </c>
      <c r="N910" s="323">
        <v>87.79</v>
      </c>
      <c r="O910" s="323"/>
      <c r="P910" s="252">
        <v>122.44</v>
      </c>
      <c r="Q910" s="252">
        <v>0.51</v>
      </c>
      <c r="R910" s="240" t="s">
        <v>44</v>
      </c>
      <c r="V910" s="248">
        <f t="shared" si="56"/>
        <v>0</v>
      </c>
      <c r="W910" s="248">
        <f t="shared" si="57"/>
        <v>0</v>
      </c>
      <c r="X910" s="248">
        <f t="shared" si="58"/>
        <v>0</v>
      </c>
      <c r="Y910" s="248">
        <f t="shared" si="59"/>
        <v>0</v>
      </c>
    </row>
    <row r="911" spans="1:25" ht="15" customHeight="1" x14ac:dyDescent="0.25">
      <c r="A911" s="250"/>
      <c r="B911" s="251"/>
      <c r="C911" s="322" t="s">
        <v>1058</v>
      </c>
      <c r="D911" s="322"/>
      <c r="E911" s="322"/>
      <c r="H911" s="252">
        <v>1264.6400000000001</v>
      </c>
      <c r="I911" s="252">
        <v>651.69000000000005</v>
      </c>
      <c r="J911" s="252">
        <v>0</v>
      </c>
      <c r="K911" s="252">
        <v>0</v>
      </c>
      <c r="L911" s="252">
        <v>0</v>
      </c>
      <c r="M911" s="252">
        <v>651.69000000000005</v>
      </c>
      <c r="N911" s="323">
        <v>800.02</v>
      </c>
      <c r="O911" s="323"/>
      <c r="P911" s="252">
        <v>1120.93</v>
      </c>
      <c r="Q911" s="252">
        <v>4.62</v>
      </c>
      <c r="R911" s="240" t="s">
        <v>44</v>
      </c>
      <c r="V911" s="248">
        <f t="shared" si="56"/>
        <v>0</v>
      </c>
      <c r="W911" s="248">
        <f t="shared" si="57"/>
        <v>0</v>
      </c>
      <c r="X911" s="248">
        <f t="shared" si="58"/>
        <v>0</v>
      </c>
      <c r="Y911" s="248">
        <f t="shared" si="59"/>
        <v>0</v>
      </c>
    </row>
    <row r="912" spans="1:25" ht="15" customHeight="1" x14ac:dyDescent="0.25">
      <c r="A912" s="250"/>
      <c r="B912" s="251"/>
      <c r="C912" s="322" t="s">
        <v>1057</v>
      </c>
      <c r="D912" s="322"/>
      <c r="E912" s="322"/>
      <c r="H912" s="252">
        <v>276.25</v>
      </c>
      <c r="I912" s="252">
        <v>143.25</v>
      </c>
      <c r="J912" s="252">
        <v>0</v>
      </c>
      <c r="K912" s="252">
        <v>0</v>
      </c>
      <c r="L912" s="252">
        <v>0</v>
      </c>
      <c r="M912" s="252">
        <v>143.25</v>
      </c>
      <c r="N912" s="323">
        <v>175.64</v>
      </c>
      <c r="O912" s="323"/>
      <c r="P912" s="252">
        <v>244.87</v>
      </c>
      <c r="Q912" s="252">
        <v>1.01</v>
      </c>
      <c r="R912" s="240" t="s">
        <v>44</v>
      </c>
      <c r="V912" s="248">
        <f t="shared" ref="V912:V975" si="60">IF(V$8=$C912,SUM($P912-$Q912),0)</f>
        <v>0</v>
      </c>
      <c r="W912" s="248">
        <f t="shared" si="57"/>
        <v>0</v>
      </c>
      <c r="X912" s="248">
        <f t="shared" si="58"/>
        <v>0</v>
      </c>
      <c r="Y912" s="248">
        <f t="shared" si="59"/>
        <v>0</v>
      </c>
    </row>
    <row r="913" spans="1:25" ht="15" customHeight="1" x14ac:dyDescent="0.25">
      <c r="A913" s="250"/>
      <c r="B913" s="251"/>
      <c r="C913" s="322" t="s">
        <v>1055</v>
      </c>
      <c r="D913" s="322"/>
      <c r="E913" s="322"/>
      <c r="H913" s="252">
        <v>138.11000000000001</v>
      </c>
      <c r="I913" s="252">
        <v>71.61</v>
      </c>
      <c r="J913" s="252">
        <v>0</v>
      </c>
      <c r="K913" s="252">
        <v>0</v>
      </c>
      <c r="L913" s="252">
        <v>0</v>
      </c>
      <c r="M913" s="252">
        <v>71.61</v>
      </c>
      <c r="N913" s="323">
        <v>87.79</v>
      </c>
      <c r="O913" s="323"/>
      <c r="P913" s="252">
        <v>122.44</v>
      </c>
      <c r="Q913" s="252">
        <v>0.51</v>
      </c>
      <c r="R913" s="240" t="s">
        <v>44</v>
      </c>
      <c r="V913" s="248">
        <f t="shared" si="60"/>
        <v>0</v>
      </c>
      <c r="W913" s="248">
        <f t="shared" si="57"/>
        <v>0</v>
      </c>
      <c r="X913" s="248">
        <f t="shared" si="58"/>
        <v>0</v>
      </c>
      <c r="Y913" s="248">
        <f t="shared" si="59"/>
        <v>0</v>
      </c>
    </row>
    <row r="914" spans="1:25" ht="15" customHeight="1" x14ac:dyDescent="0.25">
      <c r="A914" s="250"/>
      <c r="B914" s="251"/>
      <c r="C914" s="322" t="s">
        <v>1284</v>
      </c>
      <c r="D914" s="322"/>
      <c r="E914" s="322"/>
      <c r="H914" s="252">
        <v>54248.160000000003</v>
      </c>
      <c r="I914" s="252">
        <v>0</v>
      </c>
      <c r="J914" s="252">
        <v>0</v>
      </c>
      <c r="K914" s="252">
        <v>0</v>
      </c>
      <c r="L914" s="252">
        <v>0</v>
      </c>
      <c r="M914" s="252">
        <v>0</v>
      </c>
      <c r="N914" s="323">
        <v>575.77</v>
      </c>
      <c r="O914" s="323"/>
      <c r="P914" s="252">
        <v>53736.77</v>
      </c>
      <c r="Q914" s="252">
        <v>64.38</v>
      </c>
      <c r="R914" s="240" t="s">
        <v>44</v>
      </c>
      <c r="V914" s="248">
        <f t="shared" si="60"/>
        <v>0</v>
      </c>
      <c r="W914" s="248">
        <f t="shared" si="57"/>
        <v>0</v>
      </c>
      <c r="X914" s="248">
        <f t="shared" si="58"/>
        <v>53672.39</v>
      </c>
      <c r="Y914" s="248">
        <f t="shared" si="59"/>
        <v>53672.39</v>
      </c>
    </row>
    <row r="915" spans="1:25" ht="15" customHeight="1" x14ac:dyDescent="0.25">
      <c r="A915" s="253"/>
      <c r="B915" s="254"/>
      <c r="C915" s="324" t="s">
        <v>1056</v>
      </c>
      <c r="D915" s="324"/>
      <c r="E915" s="324"/>
      <c r="F915" s="255"/>
      <c r="G915" s="255"/>
      <c r="H915" s="256">
        <v>527.5</v>
      </c>
      <c r="I915" s="256">
        <v>274.51</v>
      </c>
      <c r="J915" s="256">
        <v>0</v>
      </c>
      <c r="K915" s="256">
        <v>0</v>
      </c>
      <c r="L915" s="256">
        <v>0</v>
      </c>
      <c r="M915" s="256">
        <v>274.51</v>
      </c>
      <c r="N915" s="325">
        <v>336.34</v>
      </c>
      <c r="O915" s="325"/>
      <c r="P915" s="256">
        <v>467.61</v>
      </c>
      <c r="Q915" s="256">
        <v>1.94</v>
      </c>
      <c r="R915" s="240" t="s">
        <v>44</v>
      </c>
      <c r="V915" s="248">
        <f t="shared" si="60"/>
        <v>0</v>
      </c>
      <c r="W915" s="248">
        <f t="shared" si="57"/>
        <v>0</v>
      </c>
      <c r="X915" s="248">
        <f t="shared" si="58"/>
        <v>0</v>
      </c>
      <c r="Y915" s="248">
        <f t="shared" si="59"/>
        <v>0</v>
      </c>
    </row>
    <row r="916" spans="1:25" ht="15" customHeight="1" x14ac:dyDescent="0.25">
      <c r="A916" s="245" t="s">
        <v>1327</v>
      </c>
      <c r="B916" s="246" t="str">
        <f>C916</f>
        <v>г.Одинцово, Глазынинская, 22</v>
      </c>
      <c r="C916" s="329" t="s">
        <v>252</v>
      </c>
      <c r="D916" s="329"/>
      <c r="E916" s="329"/>
      <c r="F916" s="246" t="s">
        <v>1366</v>
      </c>
      <c r="G916" s="246" t="s">
        <v>1468</v>
      </c>
      <c r="H916" s="247">
        <v>214464.19</v>
      </c>
      <c r="I916" s="247">
        <v>10584.58</v>
      </c>
      <c r="J916" s="247">
        <v>0</v>
      </c>
      <c r="K916" s="247">
        <v>0</v>
      </c>
      <c r="L916" s="247">
        <v>0</v>
      </c>
      <c r="M916" s="247">
        <v>10584.58</v>
      </c>
      <c r="N916" s="330">
        <v>12106.33</v>
      </c>
      <c r="O916" s="330"/>
      <c r="P916" s="247">
        <v>213990.93</v>
      </c>
      <c r="Q916" s="247">
        <v>1048.49</v>
      </c>
      <c r="R916" s="240" t="s">
        <v>252</v>
      </c>
      <c r="V916" s="248">
        <f t="shared" si="60"/>
        <v>0</v>
      </c>
      <c r="W916" s="248">
        <f t="shared" si="57"/>
        <v>0</v>
      </c>
      <c r="X916" s="248">
        <f t="shared" si="58"/>
        <v>0</v>
      </c>
      <c r="Y916" s="248">
        <f t="shared" si="59"/>
        <v>0</v>
      </c>
    </row>
    <row r="917" spans="1:25" ht="15" customHeight="1" x14ac:dyDescent="0.25">
      <c r="A917" s="250"/>
      <c r="B917" s="251"/>
      <c r="C917" s="322" t="s">
        <v>1054</v>
      </c>
      <c r="D917" s="322"/>
      <c r="E917" s="322"/>
      <c r="H917" s="252">
        <v>34.340000000000003</v>
      </c>
      <c r="I917" s="252">
        <v>22.33</v>
      </c>
      <c r="J917" s="252">
        <v>0</v>
      </c>
      <c r="K917" s="252">
        <v>0</v>
      </c>
      <c r="L917" s="252">
        <v>0</v>
      </c>
      <c r="M917" s="252">
        <v>22.33</v>
      </c>
      <c r="N917" s="323">
        <v>25.54</v>
      </c>
      <c r="O917" s="323"/>
      <c r="P917" s="252">
        <v>31.13</v>
      </c>
      <c r="Q917" s="252">
        <v>0</v>
      </c>
      <c r="R917" s="240" t="s">
        <v>252</v>
      </c>
      <c r="V917" s="248">
        <f t="shared" si="60"/>
        <v>0</v>
      </c>
      <c r="W917" s="248">
        <f t="shared" si="57"/>
        <v>0</v>
      </c>
      <c r="X917" s="248">
        <f t="shared" si="58"/>
        <v>0</v>
      </c>
      <c r="Y917" s="248">
        <f t="shared" si="59"/>
        <v>0</v>
      </c>
    </row>
    <row r="918" spans="1:25" ht="15" customHeight="1" x14ac:dyDescent="0.25">
      <c r="A918" s="250"/>
      <c r="B918" s="251"/>
      <c r="C918" s="322" t="s">
        <v>1058</v>
      </c>
      <c r="D918" s="322"/>
      <c r="E918" s="322"/>
      <c r="H918" s="252">
        <v>407.22</v>
      </c>
      <c r="I918" s="252">
        <v>264.08</v>
      </c>
      <c r="J918" s="252">
        <v>0</v>
      </c>
      <c r="K918" s="252">
        <v>0</v>
      </c>
      <c r="L918" s="252">
        <v>0</v>
      </c>
      <c r="M918" s="252">
        <v>264.08</v>
      </c>
      <c r="N918" s="323">
        <v>302.04000000000002</v>
      </c>
      <c r="O918" s="323"/>
      <c r="P918" s="252">
        <v>369.26</v>
      </c>
      <c r="Q918" s="252">
        <v>0</v>
      </c>
      <c r="R918" s="240" t="s">
        <v>252</v>
      </c>
      <c r="V918" s="248">
        <f t="shared" si="60"/>
        <v>0</v>
      </c>
      <c r="W918" s="248">
        <f t="shared" si="57"/>
        <v>0</v>
      </c>
      <c r="X918" s="248">
        <f t="shared" si="58"/>
        <v>0</v>
      </c>
      <c r="Y918" s="248">
        <f t="shared" si="59"/>
        <v>0</v>
      </c>
    </row>
    <row r="919" spans="1:25" ht="15" customHeight="1" x14ac:dyDescent="0.25">
      <c r="A919" s="250"/>
      <c r="B919" s="251"/>
      <c r="C919" s="322" t="s">
        <v>1303</v>
      </c>
      <c r="D919" s="322"/>
      <c r="E919" s="322"/>
      <c r="H919" s="252">
        <v>-101.25</v>
      </c>
      <c r="I919" s="252">
        <v>0</v>
      </c>
      <c r="J919" s="252">
        <v>0</v>
      </c>
      <c r="K919" s="252">
        <v>0</v>
      </c>
      <c r="L919" s="252">
        <v>0</v>
      </c>
      <c r="M919" s="252">
        <v>0</v>
      </c>
      <c r="N919" s="323">
        <v>0</v>
      </c>
      <c r="O919" s="323"/>
      <c r="P919" s="252">
        <v>0</v>
      </c>
      <c r="Q919" s="252">
        <v>101.25</v>
      </c>
      <c r="R919" s="240" t="s">
        <v>252</v>
      </c>
      <c r="V919" s="248">
        <f t="shared" si="60"/>
        <v>0</v>
      </c>
      <c r="W919" s="248">
        <f t="shared" si="57"/>
        <v>0</v>
      </c>
      <c r="X919" s="248">
        <f t="shared" si="58"/>
        <v>0</v>
      </c>
      <c r="Y919" s="248">
        <f t="shared" si="59"/>
        <v>0</v>
      </c>
    </row>
    <row r="920" spans="1:25" ht="15" customHeight="1" x14ac:dyDescent="0.25">
      <c r="A920" s="250"/>
      <c r="B920" s="251"/>
      <c r="C920" s="322" t="s">
        <v>1057</v>
      </c>
      <c r="D920" s="322"/>
      <c r="E920" s="322"/>
      <c r="H920" s="252">
        <v>36.049999999999997</v>
      </c>
      <c r="I920" s="252">
        <v>23.4</v>
      </c>
      <c r="J920" s="252">
        <v>0</v>
      </c>
      <c r="K920" s="252">
        <v>0</v>
      </c>
      <c r="L920" s="252">
        <v>0</v>
      </c>
      <c r="M920" s="252">
        <v>23.4</v>
      </c>
      <c r="N920" s="323">
        <v>26.76</v>
      </c>
      <c r="O920" s="323"/>
      <c r="P920" s="252">
        <v>32.69</v>
      </c>
      <c r="Q920" s="252">
        <v>0</v>
      </c>
      <c r="R920" s="240" t="s">
        <v>252</v>
      </c>
      <c r="V920" s="248">
        <f t="shared" si="60"/>
        <v>0</v>
      </c>
      <c r="W920" s="248">
        <f t="shared" si="57"/>
        <v>0</v>
      </c>
      <c r="X920" s="248">
        <f t="shared" si="58"/>
        <v>0</v>
      </c>
      <c r="Y920" s="248">
        <f t="shared" si="59"/>
        <v>0</v>
      </c>
    </row>
    <row r="921" spans="1:25" ht="15" customHeight="1" x14ac:dyDescent="0.25">
      <c r="A921" s="250"/>
      <c r="B921" s="251"/>
      <c r="C921" s="322" t="s">
        <v>1284</v>
      </c>
      <c r="D921" s="322"/>
      <c r="E921" s="322"/>
      <c r="H921" s="252">
        <v>198162.72</v>
      </c>
      <c r="I921" s="252">
        <v>0</v>
      </c>
      <c r="J921" s="252">
        <v>0</v>
      </c>
      <c r="K921" s="252">
        <v>0</v>
      </c>
      <c r="L921" s="252">
        <v>0</v>
      </c>
      <c r="M921" s="252">
        <v>0</v>
      </c>
      <c r="N921" s="323">
        <v>0</v>
      </c>
      <c r="O921" s="323"/>
      <c r="P921" s="252">
        <v>199109.96</v>
      </c>
      <c r="Q921" s="252">
        <v>947.24</v>
      </c>
      <c r="R921" s="240" t="s">
        <v>252</v>
      </c>
      <c r="V921" s="248">
        <f t="shared" si="60"/>
        <v>0</v>
      </c>
      <c r="W921" s="248">
        <f t="shared" si="57"/>
        <v>0</v>
      </c>
      <c r="X921" s="248">
        <f t="shared" si="58"/>
        <v>198162.72</v>
      </c>
      <c r="Y921" s="248">
        <f t="shared" si="59"/>
        <v>198162.72</v>
      </c>
    </row>
    <row r="922" spans="1:25" ht="15" customHeight="1" x14ac:dyDescent="0.25">
      <c r="A922" s="253"/>
      <c r="B922" s="254"/>
      <c r="C922" s="324" t="s">
        <v>1052</v>
      </c>
      <c r="D922" s="324"/>
      <c r="E922" s="324"/>
      <c r="F922" s="255"/>
      <c r="G922" s="255"/>
      <c r="H922" s="256">
        <v>15925.11</v>
      </c>
      <c r="I922" s="256">
        <v>10274.77</v>
      </c>
      <c r="J922" s="256">
        <v>0</v>
      </c>
      <c r="K922" s="256">
        <v>0</v>
      </c>
      <c r="L922" s="256">
        <v>0</v>
      </c>
      <c r="M922" s="256">
        <v>10274.77</v>
      </c>
      <c r="N922" s="325">
        <v>11751.99</v>
      </c>
      <c r="O922" s="325"/>
      <c r="P922" s="256">
        <v>14447.89</v>
      </c>
      <c r="Q922" s="256">
        <v>0</v>
      </c>
      <c r="R922" s="240" t="s">
        <v>252</v>
      </c>
      <c r="V922" s="248">
        <f t="shared" si="60"/>
        <v>14447.89</v>
      </c>
      <c r="W922" s="248">
        <f t="shared" si="57"/>
        <v>0</v>
      </c>
      <c r="X922" s="248">
        <f t="shared" si="58"/>
        <v>0</v>
      </c>
      <c r="Y922" s="248">
        <f t="shared" si="59"/>
        <v>14447.89</v>
      </c>
    </row>
    <row r="923" spans="1:25" ht="15" customHeight="1" x14ac:dyDescent="0.25">
      <c r="A923" s="245" t="s">
        <v>1469</v>
      </c>
      <c r="B923" s="246" t="str">
        <f>C923</f>
        <v>г.Одинцово, Глазынинская, 24</v>
      </c>
      <c r="C923" s="329" t="s">
        <v>45</v>
      </c>
      <c r="D923" s="329"/>
      <c r="E923" s="329"/>
      <c r="F923" s="246" t="s">
        <v>1434</v>
      </c>
      <c r="G923" s="246" t="s">
        <v>1470</v>
      </c>
      <c r="H923" s="247">
        <v>20464.189999999999</v>
      </c>
      <c r="I923" s="247">
        <v>16008.95</v>
      </c>
      <c r="J923" s="247">
        <v>0</v>
      </c>
      <c r="K923" s="247">
        <v>0</v>
      </c>
      <c r="L923" s="247">
        <v>0</v>
      </c>
      <c r="M923" s="247">
        <v>16008.95</v>
      </c>
      <c r="N923" s="330">
        <v>17087.849999999999</v>
      </c>
      <c r="O923" s="330"/>
      <c r="P923" s="247">
        <v>22743.99</v>
      </c>
      <c r="Q923" s="247">
        <v>3358.7</v>
      </c>
      <c r="R923" s="240" t="s">
        <v>45</v>
      </c>
      <c r="V923" s="248">
        <f t="shared" si="60"/>
        <v>0</v>
      </c>
      <c r="W923" s="248">
        <f t="shared" si="57"/>
        <v>0</v>
      </c>
      <c r="X923" s="248">
        <f t="shared" si="58"/>
        <v>0</v>
      </c>
      <c r="Y923" s="248">
        <f t="shared" si="59"/>
        <v>0</v>
      </c>
    </row>
    <row r="924" spans="1:25" ht="15" customHeight="1" x14ac:dyDescent="0.25">
      <c r="A924" s="250"/>
      <c r="B924" s="251"/>
      <c r="C924" s="322" t="s">
        <v>1054</v>
      </c>
      <c r="D924" s="322"/>
      <c r="E924" s="322"/>
      <c r="H924" s="252">
        <v>65.3</v>
      </c>
      <c r="I924" s="252">
        <v>44.41</v>
      </c>
      <c r="J924" s="252">
        <v>0</v>
      </c>
      <c r="K924" s="252">
        <v>0</v>
      </c>
      <c r="L924" s="252">
        <v>0</v>
      </c>
      <c r="M924" s="252">
        <v>44.41</v>
      </c>
      <c r="N924" s="323">
        <v>47.39</v>
      </c>
      <c r="O924" s="323"/>
      <c r="P924" s="252">
        <v>62.41</v>
      </c>
      <c r="Q924" s="252">
        <v>0.09</v>
      </c>
      <c r="R924" s="240" t="s">
        <v>45</v>
      </c>
      <c r="V924" s="248">
        <f t="shared" si="60"/>
        <v>0</v>
      </c>
      <c r="W924" s="248">
        <f t="shared" si="57"/>
        <v>0</v>
      </c>
      <c r="X924" s="248">
        <f t="shared" si="58"/>
        <v>0</v>
      </c>
      <c r="Y924" s="248">
        <f t="shared" si="59"/>
        <v>0</v>
      </c>
    </row>
    <row r="925" spans="1:25" ht="15" customHeight="1" x14ac:dyDescent="0.25">
      <c r="A925" s="250"/>
      <c r="B925" s="251"/>
      <c r="C925" s="322" t="s">
        <v>1058</v>
      </c>
      <c r="D925" s="322"/>
      <c r="E925" s="322"/>
      <c r="H925" s="252">
        <v>595.80999999999995</v>
      </c>
      <c r="I925" s="252">
        <v>404.22</v>
      </c>
      <c r="J925" s="252">
        <v>0</v>
      </c>
      <c r="K925" s="252">
        <v>0</v>
      </c>
      <c r="L925" s="252">
        <v>0</v>
      </c>
      <c r="M925" s="252">
        <v>404.22</v>
      </c>
      <c r="N925" s="323">
        <v>431.44</v>
      </c>
      <c r="O925" s="323"/>
      <c r="P925" s="252">
        <v>569.4</v>
      </c>
      <c r="Q925" s="252">
        <v>0.81</v>
      </c>
      <c r="R925" s="240" t="s">
        <v>45</v>
      </c>
      <c r="V925" s="248">
        <f t="shared" si="60"/>
        <v>0</v>
      </c>
      <c r="W925" s="248">
        <f t="shared" si="57"/>
        <v>0</v>
      </c>
      <c r="X925" s="248">
        <f t="shared" si="58"/>
        <v>0</v>
      </c>
      <c r="Y925" s="248">
        <f t="shared" si="59"/>
        <v>0</v>
      </c>
    </row>
    <row r="926" spans="1:25" ht="15" customHeight="1" x14ac:dyDescent="0.25">
      <c r="A926" s="250"/>
      <c r="B926" s="251"/>
      <c r="C926" s="322" t="s">
        <v>1057</v>
      </c>
      <c r="D926" s="322"/>
      <c r="E926" s="322"/>
      <c r="H926" s="252">
        <v>68.52</v>
      </c>
      <c r="I926" s="252">
        <v>46.57</v>
      </c>
      <c r="J926" s="252">
        <v>0</v>
      </c>
      <c r="K926" s="252">
        <v>0</v>
      </c>
      <c r="L926" s="252">
        <v>0</v>
      </c>
      <c r="M926" s="252">
        <v>46.57</v>
      </c>
      <c r="N926" s="323">
        <v>49.71</v>
      </c>
      <c r="O926" s="323"/>
      <c r="P926" s="252">
        <v>65.47</v>
      </c>
      <c r="Q926" s="252">
        <v>0.09</v>
      </c>
      <c r="R926" s="240" t="s">
        <v>45</v>
      </c>
      <c r="V926" s="248">
        <f t="shared" si="60"/>
        <v>0</v>
      </c>
      <c r="W926" s="248">
        <f t="shared" si="57"/>
        <v>0</v>
      </c>
      <c r="X926" s="248">
        <f t="shared" si="58"/>
        <v>0</v>
      </c>
      <c r="Y926" s="248">
        <f t="shared" si="59"/>
        <v>0</v>
      </c>
    </row>
    <row r="927" spans="1:25" ht="15" customHeight="1" x14ac:dyDescent="0.25">
      <c r="A927" s="250"/>
      <c r="B927" s="251"/>
      <c r="C927" s="322" t="s">
        <v>1284</v>
      </c>
      <c r="D927" s="322"/>
      <c r="E927" s="322"/>
      <c r="H927" s="252">
        <v>-3233.81</v>
      </c>
      <c r="I927" s="252">
        <v>0</v>
      </c>
      <c r="J927" s="252">
        <v>0</v>
      </c>
      <c r="K927" s="252">
        <v>0</v>
      </c>
      <c r="L927" s="252">
        <v>0</v>
      </c>
      <c r="M927" s="252">
        <v>0</v>
      </c>
      <c r="N927" s="323">
        <v>0</v>
      </c>
      <c r="O927" s="323"/>
      <c r="P927" s="252">
        <v>92.75</v>
      </c>
      <c r="Q927" s="252">
        <v>3326.56</v>
      </c>
      <c r="R927" s="240" t="s">
        <v>45</v>
      </c>
      <c r="V927" s="248">
        <f t="shared" si="60"/>
        <v>0</v>
      </c>
      <c r="W927" s="248">
        <f t="shared" si="57"/>
        <v>0</v>
      </c>
      <c r="X927" s="248">
        <f t="shared" si="58"/>
        <v>-3233.81</v>
      </c>
      <c r="Y927" s="248">
        <f t="shared" si="59"/>
        <v>-3233.81</v>
      </c>
    </row>
    <row r="928" spans="1:25" ht="15" customHeight="1" x14ac:dyDescent="0.25">
      <c r="A928" s="253"/>
      <c r="B928" s="254"/>
      <c r="C928" s="324" t="s">
        <v>1053</v>
      </c>
      <c r="D928" s="324"/>
      <c r="E928" s="324"/>
      <c r="F928" s="255"/>
      <c r="G928" s="255"/>
      <c r="H928" s="256">
        <v>22968.37</v>
      </c>
      <c r="I928" s="256">
        <v>15513.75</v>
      </c>
      <c r="J928" s="256">
        <v>0</v>
      </c>
      <c r="K928" s="256">
        <v>0</v>
      </c>
      <c r="L928" s="256">
        <v>0</v>
      </c>
      <c r="M928" s="256">
        <v>15513.75</v>
      </c>
      <c r="N928" s="325">
        <v>16559.310000000001</v>
      </c>
      <c r="O928" s="325"/>
      <c r="P928" s="256">
        <v>21953.96</v>
      </c>
      <c r="Q928" s="256">
        <v>31.15</v>
      </c>
      <c r="R928" s="240" t="s">
        <v>45</v>
      </c>
      <c r="V928" s="248">
        <f t="shared" si="60"/>
        <v>0</v>
      </c>
      <c r="W928" s="248">
        <f t="shared" si="57"/>
        <v>0</v>
      </c>
      <c r="X928" s="248">
        <f t="shared" si="58"/>
        <v>0</v>
      </c>
      <c r="Y928" s="248">
        <f t="shared" si="59"/>
        <v>0</v>
      </c>
    </row>
    <row r="929" spans="1:25" ht="15" customHeight="1" x14ac:dyDescent="0.25">
      <c r="A929" s="245" t="s">
        <v>1471</v>
      </c>
      <c r="B929" s="246" t="str">
        <f>C929</f>
        <v>г.Одинцово, Глазынинская, 4</v>
      </c>
      <c r="C929" s="329" t="s">
        <v>253</v>
      </c>
      <c r="D929" s="329"/>
      <c r="E929" s="329"/>
      <c r="F929" s="246" t="s">
        <v>1324</v>
      </c>
      <c r="G929" s="246" t="s">
        <v>1472</v>
      </c>
      <c r="H929" s="247">
        <v>15564</v>
      </c>
      <c r="I929" s="247">
        <v>18407.13</v>
      </c>
      <c r="J929" s="247">
        <v>0</v>
      </c>
      <c r="K929" s="247">
        <v>0</v>
      </c>
      <c r="L929" s="247">
        <v>0</v>
      </c>
      <c r="M929" s="247">
        <v>18407.13</v>
      </c>
      <c r="N929" s="330">
        <v>26013.8</v>
      </c>
      <c r="O929" s="330"/>
      <c r="P929" s="247">
        <v>18581.150000000001</v>
      </c>
      <c r="Q929" s="247">
        <v>10623.82</v>
      </c>
      <c r="R929" s="240" t="s">
        <v>253</v>
      </c>
      <c r="V929" s="248">
        <f t="shared" si="60"/>
        <v>0</v>
      </c>
      <c r="W929" s="248">
        <f t="shared" si="57"/>
        <v>0</v>
      </c>
      <c r="X929" s="248">
        <f t="shared" si="58"/>
        <v>0</v>
      </c>
      <c r="Y929" s="248">
        <f t="shared" si="59"/>
        <v>0</v>
      </c>
    </row>
    <row r="930" spans="1:25" ht="15" customHeight="1" x14ac:dyDescent="0.25">
      <c r="A930" s="250"/>
      <c r="B930" s="251"/>
      <c r="C930" s="322" t="s">
        <v>1303</v>
      </c>
      <c r="D930" s="322"/>
      <c r="E930" s="322"/>
      <c r="H930" s="252">
        <v>-92.07</v>
      </c>
      <c r="I930" s="252">
        <v>0</v>
      </c>
      <c r="J930" s="252">
        <v>0</v>
      </c>
      <c r="K930" s="252">
        <v>0</v>
      </c>
      <c r="L930" s="252">
        <v>0</v>
      </c>
      <c r="M930" s="252">
        <v>0</v>
      </c>
      <c r="N930" s="323">
        <v>0</v>
      </c>
      <c r="O930" s="323"/>
      <c r="P930" s="252">
        <v>0</v>
      </c>
      <c r="Q930" s="252">
        <v>92.07</v>
      </c>
      <c r="R930" s="240" t="s">
        <v>253</v>
      </c>
      <c r="V930" s="248">
        <f t="shared" si="60"/>
        <v>0</v>
      </c>
      <c r="W930" s="248">
        <f t="shared" si="57"/>
        <v>0</v>
      </c>
      <c r="X930" s="248">
        <f t="shared" si="58"/>
        <v>0</v>
      </c>
      <c r="Y930" s="248">
        <f t="shared" si="59"/>
        <v>0</v>
      </c>
    </row>
    <row r="931" spans="1:25" ht="15" customHeight="1" x14ac:dyDescent="0.25">
      <c r="A931" s="250"/>
      <c r="B931" s="251"/>
      <c r="C931" s="322" t="s">
        <v>1054</v>
      </c>
      <c r="D931" s="322"/>
      <c r="E931" s="322"/>
      <c r="H931" s="252">
        <v>38.659999999999997</v>
      </c>
      <c r="I931" s="252">
        <v>30.44</v>
      </c>
      <c r="J931" s="252">
        <v>0</v>
      </c>
      <c r="K931" s="252">
        <v>0</v>
      </c>
      <c r="L931" s="252">
        <v>0</v>
      </c>
      <c r="M931" s="252">
        <v>30.44</v>
      </c>
      <c r="N931" s="323">
        <v>43.02</v>
      </c>
      <c r="O931" s="323"/>
      <c r="P931" s="252">
        <v>26.82</v>
      </c>
      <c r="Q931" s="252">
        <v>0.74</v>
      </c>
      <c r="R931" s="240" t="s">
        <v>253</v>
      </c>
      <c r="V931" s="248">
        <f t="shared" si="60"/>
        <v>0</v>
      </c>
      <c r="W931" s="248">
        <f t="shared" si="57"/>
        <v>0</v>
      </c>
      <c r="X931" s="248">
        <f t="shared" si="58"/>
        <v>0</v>
      </c>
      <c r="Y931" s="248">
        <f t="shared" si="59"/>
        <v>0</v>
      </c>
    </row>
    <row r="932" spans="1:25" ht="15" customHeight="1" x14ac:dyDescent="0.25">
      <c r="A932" s="250"/>
      <c r="B932" s="251"/>
      <c r="C932" s="322" t="s">
        <v>1058</v>
      </c>
      <c r="D932" s="322"/>
      <c r="E932" s="322"/>
      <c r="H932" s="252">
        <v>457.14</v>
      </c>
      <c r="I932" s="252">
        <v>359.69</v>
      </c>
      <c r="J932" s="252">
        <v>0</v>
      </c>
      <c r="K932" s="252">
        <v>0</v>
      </c>
      <c r="L932" s="252">
        <v>0</v>
      </c>
      <c r="M932" s="252">
        <v>359.69</v>
      </c>
      <c r="N932" s="323">
        <v>508.33</v>
      </c>
      <c r="O932" s="323"/>
      <c r="P932" s="252">
        <v>317.2</v>
      </c>
      <c r="Q932" s="252">
        <v>8.6999999999999993</v>
      </c>
      <c r="R932" s="240" t="s">
        <v>253</v>
      </c>
      <c r="V932" s="248">
        <f t="shared" si="60"/>
        <v>0</v>
      </c>
      <c r="W932" s="248">
        <f t="shared" si="57"/>
        <v>0</v>
      </c>
      <c r="X932" s="248">
        <f t="shared" si="58"/>
        <v>0</v>
      </c>
      <c r="Y932" s="248">
        <f t="shared" si="59"/>
        <v>0</v>
      </c>
    </row>
    <row r="933" spans="1:25" ht="15" customHeight="1" x14ac:dyDescent="0.25">
      <c r="A933" s="250"/>
      <c r="B933" s="251"/>
      <c r="C933" s="322" t="s">
        <v>1304</v>
      </c>
      <c r="D933" s="322"/>
      <c r="E933" s="322"/>
      <c r="H933" s="252">
        <v>-500.92</v>
      </c>
      <c r="I933" s="252">
        <v>0</v>
      </c>
      <c r="J933" s="252">
        <v>0</v>
      </c>
      <c r="K933" s="252">
        <v>0</v>
      </c>
      <c r="L933" s="252">
        <v>0</v>
      </c>
      <c r="M933" s="252">
        <v>0</v>
      </c>
      <c r="N933" s="323">
        <v>0</v>
      </c>
      <c r="O933" s="323"/>
      <c r="P933" s="252">
        <v>0</v>
      </c>
      <c r="Q933" s="252">
        <v>500.92</v>
      </c>
      <c r="R933" s="240" t="s">
        <v>253</v>
      </c>
      <c r="V933" s="248">
        <f t="shared" si="60"/>
        <v>0</v>
      </c>
      <c r="W933" s="248">
        <f t="shared" si="57"/>
        <v>0</v>
      </c>
      <c r="X933" s="248">
        <f t="shared" si="58"/>
        <v>0</v>
      </c>
      <c r="Y933" s="248">
        <f t="shared" si="59"/>
        <v>0</v>
      </c>
    </row>
    <row r="934" spans="1:25" ht="15" customHeight="1" x14ac:dyDescent="0.25">
      <c r="A934" s="250"/>
      <c r="B934" s="251"/>
      <c r="C934" s="322" t="s">
        <v>1057</v>
      </c>
      <c r="D934" s="322"/>
      <c r="E934" s="322"/>
      <c r="H934" s="252">
        <v>40.479999999999997</v>
      </c>
      <c r="I934" s="252">
        <v>31.86</v>
      </c>
      <c r="J934" s="252">
        <v>0</v>
      </c>
      <c r="K934" s="252">
        <v>0</v>
      </c>
      <c r="L934" s="252">
        <v>0</v>
      </c>
      <c r="M934" s="252">
        <v>31.86</v>
      </c>
      <c r="N934" s="323">
        <v>45.03</v>
      </c>
      <c r="O934" s="323"/>
      <c r="P934" s="252">
        <v>28.08</v>
      </c>
      <c r="Q934" s="252">
        <v>0.77</v>
      </c>
      <c r="R934" s="240" t="s">
        <v>253</v>
      </c>
      <c r="V934" s="248">
        <f t="shared" si="60"/>
        <v>0</v>
      </c>
      <c r="W934" s="248">
        <f t="shared" si="57"/>
        <v>0</v>
      </c>
      <c r="X934" s="248">
        <f t="shared" si="58"/>
        <v>0</v>
      </c>
      <c r="Y934" s="248">
        <f t="shared" si="59"/>
        <v>0</v>
      </c>
    </row>
    <row r="935" spans="1:25" ht="15" customHeight="1" x14ac:dyDescent="0.25">
      <c r="A935" s="250"/>
      <c r="B935" s="251"/>
      <c r="C935" s="322" t="s">
        <v>1052</v>
      </c>
      <c r="D935" s="322"/>
      <c r="E935" s="322"/>
      <c r="H935" s="252">
        <v>22913.38</v>
      </c>
      <c r="I935" s="252">
        <v>17985.14</v>
      </c>
      <c r="J935" s="252">
        <v>0</v>
      </c>
      <c r="K935" s="252">
        <v>0</v>
      </c>
      <c r="L935" s="252">
        <v>0</v>
      </c>
      <c r="M935" s="252">
        <v>17985.14</v>
      </c>
      <c r="N935" s="323">
        <v>25417.42</v>
      </c>
      <c r="O935" s="323"/>
      <c r="P935" s="252">
        <v>15916.54</v>
      </c>
      <c r="Q935" s="252">
        <v>435.44</v>
      </c>
      <c r="R935" s="240" t="s">
        <v>253</v>
      </c>
      <c r="V935" s="248">
        <f t="shared" si="60"/>
        <v>15481.1</v>
      </c>
      <c r="W935" s="248">
        <f t="shared" si="57"/>
        <v>0</v>
      </c>
      <c r="X935" s="248">
        <f t="shared" si="58"/>
        <v>0</v>
      </c>
      <c r="Y935" s="248">
        <f t="shared" si="59"/>
        <v>15481.1</v>
      </c>
    </row>
    <row r="936" spans="1:25" ht="15" customHeight="1" x14ac:dyDescent="0.25">
      <c r="A936" s="253"/>
      <c r="B936" s="254"/>
      <c r="C936" s="324" t="s">
        <v>1284</v>
      </c>
      <c r="D936" s="324"/>
      <c r="E936" s="324"/>
      <c r="F936" s="255"/>
      <c r="G936" s="255"/>
      <c r="H936" s="256">
        <v>-7292.67</v>
      </c>
      <c r="I936" s="256">
        <v>0</v>
      </c>
      <c r="J936" s="256">
        <v>0</v>
      </c>
      <c r="K936" s="256">
        <v>0</v>
      </c>
      <c r="L936" s="256">
        <v>0</v>
      </c>
      <c r="M936" s="256">
        <v>0</v>
      </c>
      <c r="N936" s="325">
        <v>0</v>
      </c>
      <c r="O936" s="325"/>
      <c r="P936" s="256">
        <v>2292.5100000000002</v>
      </c>
      <c r="Q936" s="256">
        <v>9585.18</v>
      </c>
      <c r="R936" s="240" t="s">
        <v>253</v>
      </c>
      <c r="V936" s="248">
        <f t="shared" si="60"/>
        <v>0</v>
      </c>
      <c r="W936" s="248">
        <f t="shared" si="57"/>
        <v>0</v>
      </c>
      <c r="X936" s="248">
        <f t="shared" si="58"/>
        <v>-7292.67</v>
      </c>
      <c r="Y936" s="248">
        <f t="shared" si="59"/>
        <v>-7292.67</v>
      </c>
    </row>
    <row r="937" spans="1:25" ht="15" customHeight="1" x14ac:dyDescent="0.25">
      <c r="A937" s="245" t="s">
        <v>1473</v>
      </c>
      <c r="B937" s="246" t="str">
        <f>C937</f>
        <v>г.Одинцово, Говорова, 11</v>
      </c>
      <c r="C937" s="329" t="s">
        <v>254</v>
      </c>
      <c r="D937" s="329"/>
      <c r="E937" s="329"/>
      <c r="F937" s="246" t="s">
        <v>1355</v>
      </c>
      <c r="G937" s="246" t="s">
        <v>1474</v>
      </c>
      <c r="H937" s="247">
        <v>1644.42</v>
      </c>
      <c r="I937" s="247">
        <v>0</v>
      </c>
      <c r="J937" s="247">
        <v>-1644.42</v>
      </c>
      <c r="K937" s="247">
        <v>0</v>
      </c>
      <c r="L937" s="247">
        <v>0</v>
      </c>
      <c r="M937" s="247">
        <v>-1644.42</v>
      </c>
      <c r="N937" s="330">
        <v>0</v>
      </c>
      <c r="O937" s="330"/>
      <c r="P937" s="247">
        <v>0</v>
      </c>
      <c r="Q937" s="247">
        <v>0</v>
      </c>
      <c r="R937" s="240" t="s">
        <v>254</v>
      </c>
      <c r="V937" s="248">
        <f t="shared" si="60"/>
        <v>0</v>
      </c>
      <c r="W937" s="248">
        <f t="shared" si="57"/>
        <v>0</v>
      </c>
      <c r="X937" s="248">
        <f t="shared" si="58"/>
        <v>0</v>
      </c>
      <c r="Y937" s="248">
        <f t="shared" si="59"/>
        <v>0</v>
      </c>
    </row>
    <row r="938" spans="1:25" ht="15" customHeight="1" x14ac:dyDescent="0.25">
      <c r="A938" s="250"/>
      <c r="B938" s="251"/>
      <c r="C938" s="322" t="s">
        <v>1056</v>
      </c>
      <c r="D938" s="322"/>
      <c r="E938" s="322"/>
      <c r="H938" s="252">
        <v>-264.23</v>
      </c>
      <c r="I938" s="252">
        <v>0</v>
      </c>
      <c r="J938" s="252">
        <v>264.23</v>
      </c>
      <c r="K938" s="252">
        <v>0</v>
      </c>
      <c r="L938" s="252">
        <v>0</v>
      </c>
      <c r="M938" s="252">
        <v>264.23</v>
      </c>
      <c r="N938" s="323">
        <v>0</v>
      </c>
      <c r="O938" s="323"/>
      <c r="P938" s="252">
        <v>0</v>
      </c>
      <c r="Q938" s="252">
        <v>0</v>
      </c>
      <c r="R938" s="240" t="s">
        <v>254</v>
      </c>
      <c r="V938" s="248">
        <f t="shared" si="60"/>
        <v>0</v>
      </c>
      <c r="W938" s="248">
        <f t="shared" si="57"/>
        <v>0</v>
      </c>
      <c r="X938" s="248">
        <f t="shared" si="58"/>
        <v>0</v>
      </c>
      <c r="Y938" s="248">
        <f t="shared" si="59"/>
        <v>0</v>
      </c>
    </row>
    <row r="939" spans="1:25" ht="15" customHeight="1" x14ac:dyDescent="0.25">
      <c r="A939" s="250"/>
      <c r="B939" s="251"/>
      <c r="C939" s="322" t="s">
        <v>1296</v>
      </c>
      <c r="D939" s="322"/>
      <c r="E939" s="322"/>
      <c r="H939" s="252">
        <v>-35867.07</v>
      </c>
      <c r="I939" s="252">
        <v>0</v>
      </c>
      <c r="J939" s="252">
        <v>35867.07</v>
      </c>
      <c r="K939" s="252">
        <v>0</v>
      </c>
      <c r="L939" s="252">
        <v>0</v>
      </c>
      <c r="M939" s="252">
        <v>35867.07</v>
      </c>
      <c r="N939" s="323">
        <v>0</v>
      </c>
      <c r="O939" s="323"/>
      <c r="P939" s="252">
        <v>0</v>
      </c>
      <c r="Q939" s="252">
        <v>0</v>
      </c>
      <c r="R939" s="240" t="s">
        <v>254</v>
      </c>
      <c r="V939" s="248">
        <f t="shared" si="60"/>
        <v>0</v>
      </c>
      <c r="W939" s="248">
        <f t="shared" si="57"/>
        <v>0</v>
      </c>
      <c r="X939" s="248">
        <f t="shared" si="58"/>
        <v>0</v>
      </c>
      <c r="Y939" s="248">
        <f t="shared" si="59"/>
        <v>0</v>
      </c>
    </row>
    <row r="940" spans="1:25" ht="15" customHeight="1" x14ac:dyDescent="0.25">
      <c r="A940" s="250"/>
      <c r="B940" s="251"/>
      <c r="C940" s="322" t="s">
        <v>1288</v>
      </c>
      <c r="D940" s="322"/>
      <c r="E940" s="322"/>
      <c r="H940" s="252">
        <v>-16615.88</v>
      </c>
      <c r="I940" s="252">
        <v>0</v>
      </c>
      <c r="J940" s="252">
        <v>16615.88</v>
      </c>
      <c r="K940" s="252">
        <v>0</v>
      </c>
      <c r="L940" s="252">
        <v>0</v>
      </c>
      <c r="M940" s="252">
        <v>16615.88</v>
      </c>
      <c r="N940" s="323">
        <v>0</v>
      </c>
      <c r="O940" s="323"/>
      <c r="P940" s="252">
        <v>0</v>
      </c>
      <c r="Q940" s="252">
        <v>0</v>
      </c>
      <c r="R940" s="240" t="s">
        <v>254</v>
      </c>
      <c r="V940" s="248">
        <f t="shared" si="60"/>
        <v>0</v>
      </c>
      <c r="W940" s="248">
        <f t="shared" si="57"/>
        <v>0</v>
      </c>
      <c r="X940" s="248">
        <f t="shared" si="58"/>
        <v>0</v>
      </c>
      <c r="Y940" s="248">
        <f t="shared" si="59"/>
        <v>0</v>
      </c>
    </row>
    <row r="941" spans="1:25" ht="15" customHeight="1" x14ac:dyDescent="0.25">
      <c r="A941" s="250"/>
      <c r="B941" s="251"/>
      <c r="C941" s="322" t="s">
        <v>392</v>
      </c>
      <c r="D941" s="322"/>
      <c r="E941" s="322"/>
      <c r="H941" s="252">
        <v>10542.51</v>
      </c>
      <c r="I941" s="252">
        <v>0</v>
      </c>
      <c r="J941" s="252">
        <v>-10542.51</v>
      </c>
      <c r="K941" s="252">
        <v>0</v>
      </c>
      <c r="L941" s="252">
        <v>0</v>
      </c>
      <c r="M941" s="252">
        <v>-10542.51</v>
      </c>
      <c r="N941" s="323">
        <v>0</v>
      </c>
      <c r="O941" s="323"/>
      <c r="P941" s="252">
        <v>0</v>
      </c>
      <c r="Q941" s="252">
        <v>0</v>
      </c>
      <c r="R941" s="240" t="s">
        <v>254</v>
      </c>
      <c r="V941" s="248">
        <f t="shared" si="60"/>
        <v>0</v>
      </c>
      <c r="W941" s="248">
        <f t="shared" si="57"/>
        <v>0</v>
      </c>
      <c r="X941" s="248">
        <f t="shared" si="58"/>
        <v>0</v>
      </c>
      <c r="Y941" s="248">
        <f t="shared" si="59"/>
        <v>0</v>
      </c>
    </row>
    <row r="942" spans="1:25" ht="15" customHeight="1" x14ac:dyDescent="0.25">
      <c r="A942" s="250"/>
      <c r="B942" s="251"/>
      <c r="C942" s="322" t="s">
        <v>1304</v>
      </c>
      <c r="D942" s="322"/>
      <c r="E942" s="322"/>
      <c r="H942" s="252">
        <v>-2942.11</v>
      </c>
      <c r="I942" s="252">
        <v>0</v>
      </c>
      <c r="J942" s="252">
        <v>2942.11</v>
      </c>
      <c r="K942" s="252">
        <v>0</v>
      </c>
      <c r="L942" s="252">
        <v>0</v>
      </c>
      <c r="M942" s="252">
        <v>2942.11</v>
      </c>
      <c r="N942" s="323">
        <v>0</v>
      </c>
      <c r="O942" s="323"/>
      <c r="P942" s="252">
        <v>0</v>
      </c>
      <c r="Q942" s="252">
        <v>0</v>
      </c>
      <c r="R942" s="240" t="s">
        <v>254</v>
      </c>
      <c r="V942" s="248">
        <f t="shared" si="60"/>
        <v>0</v>
      </c>
      <c r="W942" s="248">
        <f t="shared" si="57"/>
        <v>0</v>
      </c>
      <c r="X942" s="248">
        <f t="shared" si="58"/>
        <v>0</v>
      </c>
      <c r="Y942" s="248">
        <f t="shared" si="59"/>
        <v>0</v>
      </c>
    </row>
    <row r="943" spans="1:25" ht="15" customHeight="1" x14ac:dyDescent="0.25">
      <c r="A943" s="250"/>
      <c r="B943" s="251"/>
      <c r="C943" s="322" t="s">
        <v>1286</v>
      </c>
      <c r="D943" s="322"/>
      <c r="E943" s="322"/>
      <c r="H943" s="252">
        <v>3247.84</v>
      </c>
      <c r="I943" s="252">
        <v>0</v>
      </c>
      <c r="J943" s="252">
        <v>-3247.84</v>
      </c>
      <c r="K943" s="252">
        <v>0</v>
      </c>
      <c r="L943" s="252">
        <v>0</v>
      </c>
      <c r="M943" s="252">
        <v>-3247.84</v>
      </c>
      <c r="N943" s="323">
        <v>0</v>
      </c>
      <c r="O943" s="323"/>
      <c r="P943" s="252">
        <v>0</v>
      </c>
      <c r="Q943" s="252">
        <v>0</v>
      </c>
      <c r="R943" s="240" t="s">
        <v>254</v>
      </c>
      <c r="V943" s="248">
        <f t="shared" si="60"/>
        <v>0</v>
      </c>
      <c r="W943" s="248">
        <f t="shared" si="57"/>
        <v>0</v>
      </c>
      <c r="X943" s="248">
        <f t="shared" si="58"/>
        <v>0</v>
      </c>
      <c r="Y943" s="248">
        <f t="shared" si="59"/>
        <v>0</v>
      </c>
    </row>
    <row r="944" spans="1:25" ht="15" customHeight="1" x14ac:dyDescent="0.25">
      <c r="A944" s="250"/>
      <c r="B944" s="251"/>
      <c r="C944" s="322" t="s">
        <v>503</v>
      </c>
      <c r="D944" s="322"/>
      <c r="E944" s="322"/>
      <c r="H944" s="252">
        <v>-7408.92</v>
      </c>
      <c r="I944" s="252">
        <v>0</v>
      </c>
      <c r="J944" s="252">
        <v>7408.92</v>
      </c>
      <c r="K944" s="252">
        <v>0</v>
      </c>
      <c r="L944" s="252">
        <v>0</v>
      </c>
      <c r="M944" s="252">
        <v>7408.92</v>
      </c>
      <c r="N944" s="323">
        <v>0</v>
      </c>
      <c r="O944" s="323"/>
      <c r="P944" s="252">
        <v>0</v>
      </c>
      <c r="Q944" s="252">
        <v>0</v>
      </c>
      <c r="R944" s="240" t="s">
        <v>254</v>
      </c>
      <c r="V944" s="248">
        <f t="shared" si="60"/>
        <v>0</v>
      </c>
      <c r="W944" s="248">
        <f t="shared" si="57"/>
        <v>0</v>
      </c>
      <c r="X944" s="248">
        <f t="shared" si="58"/>
        <v>0</v>
      </c>
      <c r="Y944" s="248">
        <f t="shared" si="59"/>
        <v>0</v>
      </c>
    </row>
    <row r="945" spans="1:25" ht="15" customHeight="1" x14ac:dyDescent="0.25">
      <c r="A945" s="250"/>
      <c r="B945" s="251"/>
      <c r="C945" s="322" t="s">
        <v>399</v>
      </c>
      <c r="D945" s="322"/>
      <c r="E945" s="322"/>
      <c r="H945" s="252">
        <v>5244</v>
      </c>
      <c r="I945" s="252">
        <v>0</v>
      </c>
      <c r="J945" s="252">
        <v>-5244</v>
      </c>
      <c r="K945" s="252">
        <v>0</v>
      </c>
      <c r="L945" s="252">
        <v>0</v>
      </c>
      <c r="M945" s="252">
        <v>-5244</v>
      </c>
      <c r="N945" s="323">
        <v>0</v>
      </c>
      <c r="O945" s="323"/>
      <c r="P945" s="252">
        <v>0</v>
      </c>
      <c r="Q945" s="252">
        <v>0</v>
      </c>
      <c r="R945" s="240" t="s">
        <v>254</v>
      </c>
      <c r="V945" s="248">
        <f t="shared" si="60"/>
        <v>0</v>
      </c>
      <c r="W945" s="248">
        <f t="shared" si="57"/>
        <v>0</v>
      </c>
      <c r="X945" s="248">
        <f t="shared" si="58"/>
        <v>0</v>
      </c>
      <c r="Y945" s="248">
        <f t="shared" si="59"/>
        <v>0</v>
      </c>
    </row>
    <row r="946" spans="1:25" ht="15" customHeight="1" x14ac:dyDescent="0.25">
      <c r="A946" s="253"/>
      <c r="B946" s="254"/>
      <c r="C946" s="324" t="s">
        <v>1052</v>
      </c>
      <c r="D946" s="324"/>
      <c r="E946" s="324"/>
      <c r="F946" s="255"/>
      <c r="G946" s="255"/>
      <c r="H946" s="256">
        <v>45708.28</v>
      </c>
      <c r="I946" s="256">
        <v>0</v>
      </c>
      <c r="J946" s="256">
        <v>-45708.28</v>
      </c>
      <c r="K946" s="256">
        <v>0</v>
      </c>
      <c r="L946" s="256">
        <v>0</v>
      </c>
      <c r="M946" s="256">
        <v>-45708.28</v>
      </c>
      <c r="N946" s="325">
        <v>0</v>
      </c>
      <c r="O946" s="325"/>
      <c r="P946" s="256">
        <v>0</v>
      </c>
      <c r="Q946" s="256">
        <v>0</v>
      </c>
      <c r="R946" s="240" t="s">
        <v>254</v>
      </c>
      <c r="V946" s="248">
        <f t="shared" si="60"/>
        <v>0</v>
      </c>
      <c r="W946" s="248">
        <f t="shared" si="57"/>
        <v>0</v>
      </c>
      <c r="X946" s="248">
        <f t="shared" si="58"/>
        <v>0</v>
      </c>
      <c r="Y946" s="248">
        <f t="shared" si="59"/>
        <v>0</v>
      </c>
    </row>
    <row r="947" spans="1:25" ht="15" customHeight="1" x14ac:dyDescent="0.25">
      <c r="A947" s="245" t="s">
        <v>1475</v>
      </c>
      <c r="B947" s="246" t="str">
        <f>C947</f>
        <v>г.Одинцово, Говорова, 38</v>
      </c>
      <c r="C947" s="329" t="s">
        <v>47</v>
      </c>
      <c r="D947" s="329"/>
      <c r="E947" s="329"/>
      <c r="F947" s="246" t="s">
        <v>1476</v>
      </c>
      <c r="G947" s="246" t="s">
        <v>1477</v>
      </c>
      <c r="H947" s="247">
        <v>2459163.54</v>
      </c>
      <c r="I947" s="247">
        <v>1067161</v>
      </c>
      <c r="J947" s="247">
        <v>0</v>
      </c>
      <c r="K947" s="247">
        <v>0</v>
      </c>
      <c r="L947" s="247">
        <v>0</v>
      </c>
      <c r="M947" s="247">
        <v>1067161</v>
      </c>
      <c r="N947" s="330">
        <v>1449783.51</v>
      </c>
      <c r="O947" s="330"/>
      <c r="P947" s="247">
        <v>2091629.8</v>
      </c>
      <c r="Q947" s="247">
        <v>15088.77</v>
      </c>
      <c r="R947" s="240" t="s">
        <v>47</v>
      </c>
      <c r="V947" s="248">
        <f t="shared" si="60"/>
        <v>0</v>
      </c>
      <c r="W947" s="248">
        <f t="shared" si="57"/>
        <v>0</v>
      </c>
      <c r="X947" s="248">
        <f t="shared" si="58"/>
        <v>0</v>
      </c>
      <c r="Y947" s="248">
        <f t="shared" si="59"/>
        <v>0</v>
      </c>
    </row>
    <row r="948" spans="1:25" ht="15" customHeight="1" x14ac:dyDescent="0.25">
      <c r="A948" s="250"/>
      <c r="B948" s="251"/>
      <c r="C948" s="322" t="s">
        <v>1052</v>
      </c>
      <c r="D948" s="322"/>
      <c r="E948" s="322"/>
      <c r="H948" s="252">
        <v>785871.57</v>
      </c>
      <c r="I948" s="252">
        <v>380561.82</v>
      </c>
      <c r="J948" s="252">
        <v>0</v>
      </c>
      <c r="K948" s="252">
        <v>0</v>
      </c>
      <c r="L948" s="252">
        <v>0</v>
      </c>
      <c r="M948" s="252">
        <v>380561.82</v>
      </c>
      <c r="N948" s="323">
        <v>505907</v>
      </c>
      <c r="O948" s="323"/>
      <c r="P948" s="252">
        <v>662274.21</v>
      </c>
      <c r="Q948" s="252">
        <v>1747.82</v>
      </c>
      <c r="R948" s="240" t="s">
        <v>47</v>
      </c>
      <c r="V948" s="248">
        <f t="shared" si="60"/>
        <v>660526.39</v>
      </c>
      <c r="W948" s="248">
        <f t="shared" si="57"/>
        <v>0</v>
      </c>
      <c r="X948" s="248">
        <f t="shared" si="58"/>
        <v>0</v>
      </c>
      <c r="Y948" s="248">
        <f t="shared" si="59"/>
        <v>660526.39</v>
      </c>
    </row>
    <row r="949" spans="1:25" ht="15" customHeight="1" x14ac:dyDescent="0.25">
      <c r="A949" s="250"/>
      <c r="B949" s="251"/>
      <c r="C949" s="322" t="s">
        <v>503</v>
      </c>
      <c r="D949" s="322"/>
      <c r="E949" s="322"/>
      <c r="H949" s="252">
        <v>851002.17</v>
      </c>
      <c r="I949" s="252">
        <v>421776.48</v>
      </c>
      <c r="J949" s="252">
        <v>0</v>
      </c>
      <c r="K949" s="252">
        <v>0</v>
      </c>
      <c r="L949" s="252">
        <v>0</v>
      </c>
      <c r="M949" s="252">
        <v>421776.48</v>
      </c>
      <c r="N949" s="323">
        <v>558892.51</v>
      </c>
      <c r="O949" s="323"/>
      <c r="P949" s="252">
        <v>715631.18</v>
      </c>
      <c r="Q949" s="252">
        <v>1745.04</v>
      </c>
      <c r="R949" s="240" t="s">
        <v>47</v>
      </c>
      <c r="V949" s="248">
        <f t="shared" si="60"/>
        <v>0</v>
      </c>
      <c r="W949" s="248">
        <f t="shared" si="57"/>
        <v>0</v>
      </c>
      <c r="X949" s="248">
        <f t="shared" si="58"/>
        <v>0</v>
      </c>
      <c r="Y949" s="248">
        <f t="shared" si="59"/>
        <v>0</v>
      </c>
    </row>
    <row r="950" spans="1:25" ht="15" customHeight="1" x14ac:dyDescent="0.25">
      <c r="A950" s="250"/>
      <c r="B950" s="251"/>
      <c r="C950" s="322" t="s">
        <v>504</v>
      </c>
      <c r="D950" s="322"/>
      <c r="E950" s="322"/>
      <c r="H950" s="252">
        <v>15948.26</v>
      </c>
      <c r="I950" s="252">
        <v>0</v>
      </c>
      <c r="J950" s="252">
        <v>0</v>
      </c>
      <c r="K950" s="252">
        <v>0</v>
      </c>
      <c r="L950" s="252">
        <v>0</v>
      </c>
      <c r="M950" s="252">
        <v>0</v>
      </c>
      <c r="N950" s="323">
        <v>220.04</v>
      </c>
      <c r="O950" s="323"/>
      <c r="P950" s="252">
        <v>16004.92</v>
      </c>
      <c r="Q950" s="252">
        <v>276.7</v>
      </c>
      <c r="R950" s="240" t="s">
        <v>47</v>
      </c>
      <c r="V950" s="248">
        <f t="shared" si="60"/>
        <v>0</v>
      </c>
      <c r="W950" s="248">
        <f t="shared" si="57"/>
        <v>0</v>
      </c>
      <c r="X950" s="248">
        <f t="shared" si="58"/>
        <v>0</v>
      </c>
      <c r="Y950" s="248">
        <f t="shared" si="59"/>
        <v>0</v>
      </c>
    </row>
    <row r="951" spans="1:25" ht="15" customHeight="1" x14ac:dyDescent="0.25">
      <c r="A951" s="250"/>
      <c r="B951" s="251"/>
      <c r="C951" s="322" t="s">
        <v>399</v>
      </c>
      <c r="D951" s="322"/>
      <c r="E951" s="322"/>
      <c r="H951" s="252">
        <v>104482.35</v>
      </c>
      <c r="I951" s="252">
        <v>40018.18</v>
      </c>
      <c r="J951" s="252">
        <v>0</v>
      </c>
      <c r="K951" s="252">
        <v>0</v>
      </c>
      <c r="L951" s="252">
        <v>0</v>
      </c>
      <c r="M951" s="252">
        <v>40018.18</v>
      </c>
      <c r="N951" s="323">
        <v>56946.42</v>
      </c>
      <c r="O951" s="323"/>
      <c r="P951" s="252">
        <v>89050.33</v>
      </c>
      <c r="Q951" s="252">
        <v>1496.22</v>
      </c>
      <c r="R951" s="240" t="s">
        <v>47</v>
      </c>
      <c r="V951" s="248">
        <f t="shared" si="60"/>
        <v>0</v>
      </c>
      <c r="W951" s="248">
        <f t="shared" si="57"/>
        <v>0</v>
      </c>
      <c r="X951" s="248">
        <f t="shared" si="58"/>
        <v>0</v>
      </c>
      <c r="Y951" s="248">
        <f t="shared" si="59"/>
        <v>0</v>
      </c>
    </row>
    <row r="952" spans="1:25" ht="15" customHeight="1" x14ac:dyDescent="0.25">
      <c r="A952" s="250"/>
      <c r="B952" s="251"/>
      <c r="C952" s="322" t="s">
        <v>1057</v>
      </c>
      <c r="D952" s="322"/>
      <c r="E952" s="322"/>
      <c r="H952" s="252">
        <v>478.08</v>
      </c>
      <c r="I952" s="252">
        <v>354.15</v>
      </c>
      <c r="J952" s="252">
        <v>0</v>
      </c>
      <c r="K952" s="252">
        <v>0</v>
      </c>
      <c r="L952" s="252">
        <v>0</v>
      </c>
      <c r="M952" s="252">
        <v>354.15</v>
      </c>
      <c r="N952" s="323">
        <v>459.25</v>
      </c>
      <c r="O952" s="323"/>
      <c r="P952" s="252">
        <v>373.8</v>
      </c>
      <c r="Q952" s="252">
        <v>0.82</v>
      </c>
      <c r="R952" s="240" t="s">
        <v>47</v>
      </c>
      <c r="V952" s="248">
        <f t="shared" si="60"/>
        <v>0</v>
      </c>
      <c r="W952" s="248">
        <f t="shared" si="57"/>
        <v>0</v>
      </c>
      <c r="X952" s="248">
        <f t="shared" si="58"/>
        <v>0</v>
      </c>
      <c r="Y952" s="248">
        <f t="shared" si="59"/>
        <v>0</v>
      </c>
    </row>
    <row r="953" spans="1:25" ht="15" customHeight="1" x14ac:dyDescent="0.25">
      <c r="A953" s="250"/>
      <c r="B953" s="251"/>
      <c r="C953" s="322" t="s">
        <v>1058</v>
      </c>
      <c r="D953" s="322"/>
      <c r="E953" s="322"/>
      <c r="H953" s="252">
        <v>29393.03</v>
      </c>
      <c r="I953" s="252">
        <v>17413.09</v>
      </c>
      <c r="J953" s="252">
        <v>0</v>
      </c>
      <c r="K953" s="252">
        <v>0</v>
      </c>
      <c r="L953" s="252">
        <v>0</v>
      </c>
      <c r="M953" s="252">
        <v>17413.09</v>
      </c>
      <c r="N953" s="323">
        <v>23098.22</v>
      </c>
      <c r="O953" s="323"/>
      <c r="P953" s="252">
        <v>28615.62</v>
      </c>
      <c r="Q953" s="252">
        <v>4907.72</v>
      </c>
      <c r="R953" s="240" t="s">
        <v>47</v>
      </c>
      <c r="V953" s="248">
        <f t="shared" si="60"/>
        <v>0</v>
      </c>
      <c r="W953" s="248">
        <f t="shared" si="57"/>
        <v>0</v>
      </c>
      <c r="X953" s="248">
        <f t="shared" si="58"/>
        <v>0</v>
      </c>
      <c r="Y953" s="248">
        <f t="shared" si="59"/>
        <v>0</v>
      </c>
    </row>
    <row r="954" spans="1:25" ht="15" customHeight="1" x14ac:dyDescent="0.25">
      <c r="A954" s="250"/>
      <c r="B954" s="251"/>
      <c r="C954" s="322" t="s">
        <v>1054</v>
      </c>
      <c r="D954" s="322"/>
      <c r="E954" s="322"/>
      <c r="H954" s="252">
        <v>229.84</v>
      </c>
      <c r="I954" s="252">
        <v>168.98</v>
      </c>
      <c r="J954" s="252">
        <v>0</v>
      </c>
      <c r="K954" s="252">
        <v>0</v>
      </c>
      <c r="L954" s="252">
        <v>0</v>
      </c>
      <c r="M954" s="252">
        <v>168.98</v>
      </c>
      <c r="N954" s="323">
        <v>219.71</v>
      </c>
      <c r="O954" s="323"/>
      <c r="P954" s="252">
        <v>179.51</v>
      </c>
      <c r="Q954" s="252">
        <v>0.4</v>
      </c>
      <c r="R954" s="240" t="s">
        <v>47</v>
      </c>
      <c r="V954" s="248">
        <f t="shared" si="60"/>
        <v>0</v>
      </c>
      <c r="W954" s="248">
        <f t="shared" si="57"/>
        <v>0</v>
      </c>
      <c r="X954" s="248">
        <f t="shared" si="58"/>
        <v>0</v>
      </c>
      <c r="Y954" s="248">
        <f t="shared" si="59"/>
        <v>0</v>
      </c>
    </row>
    <row r="955" spans="1:25" ht="15" customHeight="1" x14ac:dyDescent="0.25">
      <c r="A955" s="250"/>
      <c r="B955" s="251"/>
      <c r="C955" s="322" t="s">
        <v>1286</v>
      </c>
      <c r="D955" s="322"/>
      <c r="E955" s="322"/>
      <c r="H955" s="252">
        <v>75503.350000000006</v>
      </c>
      <c r="I955" s="252">
        <v>27932.17</v>
      </c>
      <c r="J955" s="252">
        <v>0</v>
      </c>
      <c r="K955" s="252">
        <v>0</v>
      </c>
      <c r="L955" s="252">
        <v>0</v>
      </c>
      <c r="M955" s="252">
        <v>27932.17</v>
      </c>
      <c r="N955" s="323">
        <v>40969.18</v>
      </c>
      <c r="O955" s="323"/>
      <c r="P955" s="252">
        <v>63986.82</v>
      </c>
      <c r="Q955" s="252">
        <v>1520.48</v>
      </c>
      <c r="R955" s="240" t="s">
        <v>47</v>
      </c>
      <c r="V955" s="248">
        <f t="shared" si="60"/>
        <v>0</v>
      </c>
      <c r="W955" s="248">
        <f t="shared" si="57"/>
        <v>0</v>
      </c>
      <c r="X955" s="248">
        <f t="shared" si="58"/>
        <v>0</v>
      </c>
      <c r="Y955" s="248">
        <f t="shared" si="59"/>
        <v>0</v>
      </c>
    </row>
    <row r="956" spans="1:25" ht="15" customHeight="1" x14ac:dyDescent="0.25">
      <c r="A956" s="250"/>
      <c r="B956" s="251"/>
      <c r="C956" s="322" t="s">
        <v>1055</v>
      </c>
      <c r="D956" s="322"/>
      <c r="E956" s="322"/>
      <c r="H956" s="252">
        <v>229.33</v>
      </c>
      <c r="I956" s="252">
        <v>168.98</v>
      </c>
      <c r="J956" s="252">
        <v>0</v>
      </c>
      <c r="K956" s="252">
        <v>0</v>
      </c>
      <c r="L956" s="252">
        <v>0</v>
      </c>
      <c r="M956" s="252">
        <v>168.98</v>
      </c>
      <c r="N956" s="323">
        <v>219.55</v>
      </c>
      <c r="O956" s="323"/>
      <c r="P956" s="252">
        <v>179.16</v>
      </c>
      <c r="Q956" s="252">
        <v>0.4</v>
      </c>
      <c r="R956" s="240" t="s">
        <v>47</v>
      </c>
      <c r="V956" s="248">
        <f t="shared" si="60"/>
        <v>0</v>
      </c>
      <c r="W956" s="248">
        <f t="shared" si="57"/>
        <v>0</v>
      </c>
      <c r="X956" s="248">
        <f t="shared" si="58"/>
        <v>0</v>
      </c>
      <c r="Y956" s="248">
        <f t="shared" si="59"/>
        <v>0</v>
      </c>
    </row>
    <row r="957" spans="1:25" ht="15" customHeight="1" x14ac:dyDescent="0.25">
      <c r="A957" s="250"/>
      <c r="B957" s="251"/>
      <c r="C957" s="322" t="s">
        <v>392</v>
      </c>
      <c r="D957" s="322"/>
      <c r="E957" s="322"/>
      <c r="H957" s="252">
        <v>188650.13</v>
      </c>
      <c r="I957" s="252">
        <v>71225.009999999995</v>
      </c>
      <c r="J957" s="252">
        <v>0</v>
      </c>
      <c r="K957" s="252">
        <v>0</v>
      </c>
      <c r="L957" s="252">
        <v>0</v>
      </c>
      <c r="M957" s="252">
        <v>71225.009999999995</v>
      </c>
      <c r="N957" s="323">
        <v>102708.99</v>
      </c>
      <c r="O957" s="323"/>
      <c r="P957" s="252">
        <v>160304.26</v>
      </c>
      <c r="Q957" s="252">
        <v>3138.11</v>
      </c>
      <c r="R957" s="240" t="s">
        <v>47</v>
      </c>
      <c r="V957" s="248">
        <f t="shared" si="60"/>
        <v>0</v>
      </c>
      <c r="W957" s="248">
        <f t="shared" si="57"/>
        <v>0</v>
      </c>
      <c r="X957" s="248">
        <f t="shared" si="58"/>
        <v>0</v>
      </c>
      <c r="Y957" s="248">
        <f t="shared" si="59"/>
        <v>0</v>
      </c>
    </row>
    <row r="958" spans="1:25" ht="15" customHeight="1" x14ac:dyDescent="0.25">
      <c r="A958" s="250"/>
      <c r="B958" s="251"/>
      <c r="C958" s="322" t="s">
        <v>1288</v>
      </c>
      <c r="D958" s="322"/>
      <c r="E958" s="322"/>
      <c r="H958" s="252">
        <v>280423.71999999997</v>
      </c>
      <c r="I958" s="252">
        <v>107014.72</v>
      </c>
      <c r="J958" s="252">
        <v>0</v>
      </c>
      <c r="K958" s="252">
        <v>0</v>
      </c>
      <c r="L958" s="252">
        <v>0</v>
      </c>
      <c r="M958" s="252">
        <v>107014.72</v>
      </c>
      <c r="N958" s="323">
        <v>159455.56</v>
      </c>
      <c r="O958" s="323"/>
      <c r="P958" s="252">
        <v>228236.73</v>
      </c>
      <c r="Q958" s="252">
        <v>253.85</v>
      </c>
      <c r="R958" s="240" t="s">
        <v>47</v>
      </c>
      <c r="V958" s="248">
        <f t="shared" si="60"/>
        <v>0</v>
      </c>
      <c r="W958" s="248">
        <f t="shared" si="57"/>
        <v>0</v>
      </c>
      <c r="X958" s="248">
        <f t="shared" si="58"/>
        <v>0</v>
      </c>
      <c r="Y958" s="248">
        <f t="shared" si="59"/>
        <v>0</v>
      </c>
    </row>
    <row r="959" spans="1:25" ht="15" customHeight="1" x14ac:dyDescent="0.25">
      <c r="A959" s="250"/>
      <c r="B959" s="251"/>
      <c r="C959" s="322" t="s">
        <v>1311</v>
      </c>
      <c r="D959" s="322"/>
      <c r="E959" s="322"/>
      <c r="H959" s="252">
        <v>433.35</v>
      </c>
      <c r="I959" s="252">
        <v>0</v>
      </c>
      <c r="J959" s="252">
        <v>0</v>
      </c>
      <c r="K959" s="252">
        <v>0</v>
      </c>
      <c r="L959" s="252">
        <v>0</v>
      </c>
      <c r="M959" s="252">
        <v>0</v>
      </c>
      <c r="N959" s="323">
        <v>0</v>
      </c>
      <c r="O959" s="323"/>
      <c r="P959" s="252">
        <v>433.35</v>
      </c>
      <c r="Q959" s="252">
        <v>0</v>
      </c>
      <c r="R959" s="240" t="s">
        <v>47</v>
      </c>
      <c r="V959" s="248">
        <f t="shared" si="60"/>
        <v>0</v>
      </c>
      <c r="W959" s="248">
        <f t="shared" si="57"/>
        <v>0</v>
      </c>
      <c r="X959" s="248">
        <f t="shared" si="58"/>
        <v>0</v>
      </c>
      <c r="Y959" s="248">
        <f t="shared" si="59"/>
        <v>0</v>
      </c>
    </row>
    <row r="960" spans="1:25" ht="15" customHeight="1" x14ac:dyDescent="0.25">
      <c r="A960" s="250"/>
      <c r="B960" s="251"/>
      <c r="C960" s="322" t="s">
        <v>1283</v>
      </c>
      <c r="D960" s="322"/>
      <c r="E960" s="322"/>
      <c r="H960" s="252">
        <v>125801.66</v>
      </c>
      <c r="I960" s="252">
        <v>0</v>
      </c>
      <c r="J960" s="252">
        <v>0</v>
      </c>
      <c r="K960" s="252">
        <v>0</v>
      </c>
      <c r="L960" s="252">
        <v>0</v>
      </c>
      <c r="M960" s="252">
        <v>0</v>
      </c>
      <c r="N960" s="323">
        <v>0</v>
      </c>
      <c r="O960" s="323"/>
      <c r="P960" s="252">
        <v>125801.66</v>
      </c>
      <c r="Q960" s="252">
        <v>0</v>
      </c>
      <c r="R960" s="240" t="s">
        <v>47</v>
      </c>
      <c r="V960" s="248">
        <f t="shared" si="60"/>
        <v>0</v>
      </c>
      <c r="W960" s="248">
        <f t="shared" si="57"/>
        <v>41933.886666666665</v>
      </c>
      <c r="X960" s="248">
        <f t="shared" si="58"/>
        <v>0</v>
      </c>
      <c r="Y960" s="248">
        <f t="shared" si="59"/>
        <v>41933.886666666665</v>
      </c>
    </row>
    <row r="961" spans="1:25" ht="15" customHeight="1" x14ac:dyDescent="0.25">
      <c r="A961" s="253"/>
      <c r="B961" s="254"/>
      <c r="C961" s="324" t="s">
        <v>1056</v>
      </c>
      <c r="D961" s="324"/>
      <c r="E961" s="324"/>
      <c r="F961" s="255"/>
      <c r="G961" s="255"/>
      <c r="H961" s="256">
        <v>716.7</v>
      </c>
      <c r="I961" s="256">
        <v>527.41999999999996</v>
      </c>
      <c r="J961" s="256">
        <v>0</v>
      </c>
      <c r="K961" s="256">
        <v>0</v>
      </c>
      <c r="L961" s="256">
        <v>0</v>
      </c>
      <c r="M961" s="256">
        <v>527.41999999999996</v>
      </c>
      <c r="N961" s="325">
        <v>687.08</v>
      </c>
      <c r="O961" s="325"/>
      <c r="P961" s="256">
        <v>558.25</v>
      </c>
      <c r="Q961" s="256">
        <v>1.21</v>
      </c>
      <c r="R961" s="240" t="s">
        <v>47</v>
      </c>
      <c r="V961" s="248">
        <f t="shared" si="60"/>
        <v>0</v>
      </c>
      <c r="W961" s="248">
        <f t="shared" si="57"/>
        <v>0</v>
      </c>
      <c r="X961" s="248">
        <f t="shared" si="58"/>
        <v>0</v>
      </c>
      <c r="Y961" s="248">
        <f t="shared" si="59"/>
        <v>0</v>
      </c>
    </row>
    <row r="962" spans="1:25" ht="15" customHeight="1" x14ac:dyDescent="0.25">
      <c r="A962" s="245" t="s">
        <v>1478</v>
      </c>
      <c r="B962" s="246" t="str">
        <f>C962</f>
        <v>г.Одинцово, Говорова, 40</v>
      </c>
      <c r="C962" s="329" t="s">
        <v>48</v>
      </c>
      <c r="D962" s="329"/>
      <c r="E962" s="329"/>
      <c r="F962" s="246" t="s">
        <v>1479</v>
      </c>
      <c r="G962" s="246" t="s">
        <v>1480</v>
      </c>
      <c r="H962" s="247">
        <v>1044576.89</v>
      </c>
      <c r="I962" s="247">
        <v>531229.42000000004</v>
      </c>
      <c r="J962" s="247">
        <v>-13530.7</v>
      </c>
      <c r="K962" s="247">
        <v>0</v>
      </c>
      <c r="L962" s="247">
        <v>0</v>
      </c>
      <c r="M962" s="247">
        <v>517698.72</v>
      </c>
      <c r="N962" s="330">
        <v>670180.14</v>
      </c>
      <c r="O962" s="330"/>
      <c r="P962" s="247">
        <v>904537.23</v>
      </c>
      <c r="Q962" s="247">
        <v>12441.76</v>
      </c>
      <c r="R962" s="240" t="s">
        <v>48</v>
      </c>
      <c r="V962" s="248">
        <f t="shared" si="60"/>
        <v>0</v>
      </c>
      <c r="W962" s="248">
        <f t="shared" si="57"/>
        <v>0</v>
      </c>
      <c r="X962" s="248">
        <f t="shared" si="58"/>
        <v>0</v>
      </c>
      <c r="Y962" s="248">
        <f t="shared" si="59"/>
        <v>0</v>
      </c>
    </row>
    <row r="963" spans="1:25" ht="15" customHeight="1" x14ac:dyDescent="0.25">
      <c r="A963" s="250"/>
      <c r="B963" s="251"/>
      <c r="C963" s="322" t="s">
        <v>1336</v>
      </c>
      <c r="D963" s="322"/>
      <c r="E963" s="322"/>
      <c r="H963" s="252">
        <v>0.31</v>
      </c>
      <c r="I963" s="252">
        <v>0</v>
      </c>
      <c r="J963" s="252">
        <v>0</v>
      </c>
      <c r="K963" s="252">
        <v>0</v>
      </c>
      <c r="L963" s="252">
        <v>0</v>
      </c>
      <c r="M963" s="252">
        <v>0</v>
      </c>
      <c r="N963" s="323">
        <v>0</v>
      </c>
      <c r="O963" s="323"/>
      <c r="P963" s="252">
        <v>0.31</v>
      </c>
      <c r="Q963" s="252">
        <v>0</v>
      </c>
      <c r="R963" s="240" t="s">
        <v>48</v>
      </c>
      <c r="V963" s="248">
        <f t="shared" si="60"/>
        <v>0</v>
      </c>
      <c r="W963" s="248">
        <f t="shared" si="57"/>
        <v>0</v>
      </c>
      <c r="X963" s="248">
        <f t="shared" si="58"/>
        <v>0</v>
      </c>
      <c r="Y963" s="248">
        <f t="shared" si="59"/>
        <v>0</v>
      </c>
    </row>
    <row r="964" spans="1:25" ht="15" customHeight="1" x14ac:dyDescent="0.25">
      <c r="A964" s="250"/>
      <c r="B964" s="251"/>
      <c r="C964" s="322" t="s">
        <v>1052</v>
      </c>
      <c r="D964" s="322"/>
      <c r="E964" s="322"/>
      <c r="H964" s="252">
        <v>343614.85</v>
      </c>
      <c r="I964" s="252">
        <v>193817.92</v>
      </c>
      <c r="J964" s="252">
        <v>0</v>
      </c>
      <c r="K964" s="252">
        <v>0</v>
      </c>
      <c r="L964" s="252">
        <v>0</v>
      </c>
      <c r="M964" s="252">
        <v>193817.92</v>
      </c>
      <c r="N964" s="323">
        <v>241281.87</v>
      </c>
      <c r="O964" s="323"/>
      <c r="P964" s="252">
        <v>296580.73</v>
      </c>
      <c r="Q964" s="252">
        <v>429.83</v>
      </c>
      <c r="R964" s="240" t="s">
        <v>48</v>
      </c>
      <c r="V964" s="248">
        <f t="shared" si="60"/>
        <v>296150.89999999997</v>
      </c>
      <c r="W964" s="248">
        <f t="shared" si="57"/>
        <v>0</v>
      </c>
      <c r="X964" s="248">
        <f t="shared" si="58"/>
        <v>0</v>
      </c>
      <c r="Y964" s="248">
        <f t="shared" si="59"/>
        <v>296150.89999999997</v>
      </c>
    </row>
    <row r="965" spans="1:25" ht="15" customHeight="1" x14ac:dyDescent="0.25">
      <c r="A965" s="250"/>
      <c r="B965" s="251"/>
      <c r="C965" s="322" t="s">
        <v>503</v>
      </c>
      <c r="D965" s="322"/>
      <c r="E965" s="322"/>
      <c r="H965" s="252">
        <v>384548.26</v>
      </c>
      <c r="I965" s="252">
        <v>214808.33</v>
      </c>
      <c r="J965" s="252">
        <v>0</v>
      </c>
      <c r="K965" s="252">
        <v>0</v>
      </c>
      <c r="L965" s="252">
        <v>0</v>
      </c>
      <c r="M965" s="252">
        <v>214808.33</v>
      </c>
      <c r="N965" s="323">
        <v>276077.84000000003</v>
      </c>
      <c r="O965" s="323"/>
      <c r="P965" s="252">
        <v>323755.12</v>
      </c>
      <c r="Q965" s="252">
        <v>476.37</v>
      </c>
      <c r="R965" s="240" t="s">
        <v>48</v>
      </c>
      <c r="V965" s="248">
        <f t="shared" si="60"/>
        <v>0</v>
      </c>
      <c r="W965" s="248">
        <f t="shared" si="57"/>
        <v>0</v>
      </c>
      <c r="X965" s="248">
        <f t="shared" si="58"/>
        <v>0</v>
      </c>
      <c r="Y965" s="248">
        <f t="shared" si="59"/>
        <v>0</v>
      </c>
    </row>
    <row r="966" spans="1:25" ht="15" customHeight="1" x14ac:dyDescent="0.25">
      <c r="A966" s="250"/>
      <c r="B966" s="251"/>
      <c r="C966" s="322" t="s">
        <v>1058</v>
      </c>
      <c r="D966" s="322"/>
      <c r="E966" s="322"/>
      <c r="H966" s="252">
        <v>12815.54</v>
      </c>
      <c r="I966" s="252">
        <v>7438.25</v>
      </c>
      <c r="J966" s="252">
        <v>0</v>
      </c>
      <c r="K966" s="252">
        <v>0</v>
      </c>
      <c r="L966" s="252">
        <v>0</v>
      </c>
      <c r="M966" s="252">
        <v>7438.25</v>
      </c>
      <c r="N966" s="323">
        <v>9580.9</v>
      </c>
      <c r="O966" s="323"/>
      <c r="P966" s="252">
        <v>11060.61</v>
      </c>
      <c r="Q966" s="252">
        <v>387.72</v>
      </c>
      <c r="R966" s="240" t="s">
        <v>48</v>
      </c>
      <c r="V966" s="248">
        <f t="shared" si="60"/>
        <v>0</v>
      </c>
      <c r="W966" s="248">
        <f t="shared" si="57"/>
        <v>0</v>
      </c>
      <c r="X966" s="248">
        <f t="shared" si="58"/>
        <v>0</v>
      </c>
      <c r="Y966" s="248">
        <f t="shared" si="59"/>
        <v>0</v>
      </c>
    </row>
    <row r="967" spans="1:25" ht="15" customHeight="1" x14ac:dyDescent="0.25">
      <c r="A967" s="250"/>
      <c r="B967" s="251"/>
      <c r="C967" s="322" t="s">
        <v>1288</v>
      </c>
      <c r="D967" s="322"/>
      <c r="E967" s="322"/>
      <c r="H967" s="252">
        <v>126196.45</v>
      </c>
      <c r="I967" s="252">
        <v>49601.18</v>
      </c>
      <c r="J967" s="252">
        <v>-6184.56</v>
      </c>
      <c r="K967" s="252">
        <v>0</v>
      </c>
      <c r="L967" s="252">
        <v>0</v>
      </c>
      <c r="M967" s="252">
        <v>43416.62</v>
      </c>
      <c r="N967" s="323">
        <v>60403.41</v>
      </c>
      <c r="O967" s="323"/>
      <c r="P967" s="252">
        <v>111812.14</v>
      </c>
      <c r="Q967" s="252">
        <v>2602.48</v>
      </c>
      <c r="R967" s="240" t="s">
        <v>48</v>
      </c>
      <c r="V967" s="248">
        <f t="shared" si="60"/>
        <v>0</v>
      </c>
      <c r="W967" s="248">
        <f t="shared" si="57"/>
        <v>0</v>
      </c>
      <c r="X967" s="248">
        <f t="shared" si="58"/>
        <v>0</v>
      </c>
      <c r="Y967" s="248">
        <f t="shared" si="59"/>
        <v>0</v>
      </c>
    </row>
    <row r="968" spans="1:25" ht="15" customHeight="1" x14ac:dyDescent="0.25">
      <c r="A968" s="250"/>
      <c r="B968" s="251"/>
      <c r="C968" s="322" t="s">
        <v>399</v>
      </c>
      <c r="D968" s="322"/>
      <c r="E968" s="322"/>
      <c r="H968" s="252">
        <v>46802.92</v>
      </c>
      <c r="I968" s="252">
        <v>18820.11</v>
      </c>
      <c r="J968" s="252">
        <v>-1967.31</v>
      </c>
      <c r="K968" s="252">
        <v>0</v>
      </c>
      <c r="L968" s="252">
        <v>0</v>
      </c>
      <c r="M968" s="252">
        <v>16852.8</v>
      </c>
      <c r="N968" s="323">
        <v>23675.040000000001</v>
      </c>
      <c r="O968" s="323"/>
      <c r="P968" s="252">
        <v>42336.3</v>
      </c>
      <c r="Q968" s="252">
        <v>2355.62</v>
      </c>
      <c r="R968" s="240" t="s">
        <v>48</v>
      </c>
      <c r="V968" s="248">
        <f t="shared" si="60"/>
        <v>0</v>
      </c>
      <c r="W968" s="248">
        <f t="shared" si="57"/>
        <v>0</v>
      </c>
      <c r="X968" s="248">
        <f t="shared" si="58"/>
        <v>0</v>
      </c>
      <c r="Y968" s="248">
        <f t="shared" si="59"/>
        <v>0</v>
      </c>
    </row>
    <row r="969" spans="1:25" ht="15" customHeight="1" x14ac:dyDescent="0.25">
      <c r="A969" s="250"/>
      <c r="B969" s="251"/>
      <c r="C969" s="322" t="s">
        <v>1054</v>
      </c>
      <c r="D969" s="322"/>
      <c r="E969" s="322"/>
      <c r="H969" s="252">
        <v>105.45</v>
      </c>
      <c r="I969" s="252">
        <v>70.209999999999994</v>
      </c>
      <c r="J969" s="252">
        <v>0</v>
      </c>
      <c r="K969" s="252">
        <v>0</v>
      </c>
      <c r="L969" s="252">
        <v>0</v>
      </c>
      <c r="M969" s="252">
        <v>70.209999999999994</v>
      </c>
      <c r="N969" s="323">
        <v>94.87</v>
      </c>
      <c r="O969" s="323"/>
      <c r="P969" s="252">
        <v>80.790000000000006</v>
      </c>
      <c r="Q969" s="252">
        <v>0</v>
      </c>
      <c r="R969" s="240" t="s">
        <v>48</v>
      </c>
      <c r="V969" s="248">
        <f t="shared" si="60"/>
        <v>0</v>
      </c>
      <c r="W969" s="248">
        <f t="shared" si="57"/>
        <v>0</v>
      </c>
      <c r="X969" s="248">
        <f t="shared" si="58"/>
        <v>0</v>
      </c>
      <c r="Y969" s="248">
        <f t="shared" si="59"/>
        <v>0</v>
      </c>
    </row>
    <row r="970" spans="1:25" ht="15" customHeight="1" x14ac:dyDescent="0.25">
      <c r="A970" s="250"/>
      <c r="B970" s="251"/>
      <c r="C970" s="322" t="s">
        <v>504</v>
      </c>
      <c r="D970" s="322"/>
      <c r="E970" s="322"/>
      <c r="H970" s="252">
        <v>9304.27</v>
      </c>
      <c r="I970" s="252">
        <v>0</v>
      </c>
      <c r="J970" s="252">
        <v>0</v>
      </c>
      <c r="K970" s="252">
        <v>0</v>
      </c>
      <c r="L970" s="252">
        <v>0</v>
      </c>
      <c r="M970" s="252">
        <v>0</v>
      </c>
      <c r="N970" s="323">
        <v>213.22</v>
      </c>
      <c r="O970" s="323"/>
      <c r="P970" s="252">
        <v>9538.73</v>
      </c>
      <c r="Q970" s="252">
        <v>447.68</v>
      </c>
      <c r="R970" s="240" t="s">
        <v>48</v>
      </c>
      <c r="V970" s="248">
        <f t="shared" si="60"/>
        <v>0</v>
      </c>
      <c r="W970" s="248">
        <f t="shared" ref="W970:W1033" si="61">IF(W$8=$C970,SUM($P970-$Q970),0)/3</f>
        <v>0</v>
      </c>
      <c r="X970" s="248">
        <f t="shared" ref="X970:X1033" si="62">IF(X$8=$C970,SUM($P970-$Q970),0)</f>
        <v>0</v>
      </c>
      <c r="Y970" s="248">
        <f t="shared" ref="Y970:Y1033" si="63">SUM(V970:X970)</f>
        <v>0</v>
      </c>
    </row>
    <row r="971" spans="1:25" ht="15" customHeight="1" x14ac:dyDescent="0.25">
      <c r="A971" s="250"/>
      <c r="B971" s="251"/>
      <c r="C971" s="322" t="s">
        <v>1055</v>
      </c>
      <c r="D971" s="322"/>
      <c r="E971" s="322"/>
      <c r="H971" s="252">
        <v>105.41</v>
      </c>
      <c r="I971" s="252">
        <v>70.209999999999994</v>
      </c>
      <c r="J971" s="252">
        <v>0</v>
      </c>
      <c r="K971" s="252">
        <v>0</v>
      </c>
      <c r="L971" s="252">
        <v>0</v>
      </c>
      <c r="M971" s="252">
        <v>70.209999999999994</v>
      </c>
      <c r="N971" s="323">
        <v>94.87</v>
      </c>
      <c r="O971" s="323"/>
      <c r="P971" s="252">
        <v>80.75</v>
      </c>
      <c r="Q971" s="252">
        <v>0</v>
      </c>
      <c r="R971" s="240" t="s">
        <v>48</v>
      </c>
      <c r="V971" s="248">
        <f t="shared" si="60"/>
        <v>0</v>
      </c>
      <c r="W971" s="248">
        <f t="shared" si="61"/>
        <v>0</v>
      </c>
      <c r="X971" s="248">
        <f t="shared" si="62"/>
        <v>0</v>
      </c>
      <c r="Y971" s="248">
        <f t="shared" si="63"/>
        <v>0</v>
      </c>
    </row>
    <row r="972" spans="1:25" ht="15" customHeight="1" x14ac:dyDescent="0.25">
      <c r="A972" s="250"/>
      <c r="B972" s="251"/>
      <c r="C972" s="322" t="s">
        <v>1057</v>
      </c>
      <c r="D972" s="322"/>
      <c r="E972" s="322"/>
      <c r="H972" s="252">
        <v>215.16</v>
      </c>
      <c r="I972" s="252">
        <v>141.21</v>
      </c>
      <c r="J972" s="252">
        <v>0</v>
      </c>
      <c r="K972" s="252">
        <v>0</v>
      </c>
      <c r="L972" s="252">
        <v>0</v>
      </c>
      <c r="M972" s="252">
        <v>141.21</v>
      </c>
      <c r="N972" s="323">
        <v>190.02</v>
      </c>
      <c r="O972" s="323"/>
      <c r="P972" s="252">
        <v>166.35</v>
      </c>
      <c r="Q972" s="252">
        <v>0</v>
      </c>
      <c r="R972" s="240" t="s">
        <v>48</v>
      </c>
      <c r="V972" s="248">
        <f t="shared" si="60"/>
        <v>0</v>
      </c>
      <c r="W972" s="248">
        <f t="shared" si="61"/>
        <v>0</v>
      </c>
      <c r="X972" s="248">
        <f t="shared" si="62"/>
        <v>0</v>
      </c>
      <c r="Y972" s="248">
        <f t="shared" si="63"/>
        <v>0</v>
      </c>
    </row>
    <row r="973" spans="1:25" ht="15" customHeight="1" x14ac:dyDescent="0.25">
      <c r="A973" s="250"/>
      <c r="B973" s="251"/>
      <c r="C973" s="322" t="s">
        <v>392</v>
      </c>
      <c r="D973" s="322"/>
      <c r="E973" s="322"/>
      <c r="H973" s="252">
        <v>85762.33</v>
      </c>
      <c r="I973" s="252">
        <v>33297.54</v>
      </c>
      <c r="J973" s="252">
        <v>-3762.12</v>
      </c>
      <c r="K973" s="252">
        <v>0</v>
      </c>
      <c r="L973" s="252">
        <v>0</v>
      </c>
      <c r="M973" s="252">
        <v>29535.42</v>
      </c>
      <c r="N973" s="323">
        <v>41918.49</v>
      </c>
      <c r="O973" s="323"/>
      <c r="P973" s="252">
        <v>77284.740000000005</v>
      </c>
      <c r="Q973" s="252">
        <v>3905.48</v>
      </c>
      <c r="R973" s="240" t="s">
        <v>48</v>
      </c>
      <c r="V973" s="248">
        <f t="shared" si="60"/>
        <v>0</v>
      </c>
      <c r="W973" s="248">
        <f t="shared" si="61"/>
        <v>0</v>
      </c>
      <c r="X973" s="248">
        <f t="shared" si="62"/>
        <v>0</v>
      </c>
      <c r="Y973" s="248">
        <f t="shared" si="63"/>
        <v>0</v>
      </c>
    </row>
    <row r="974" spans="1:25" ht="15" customHeight="1" x14ac:dyDescent="0.25">
      <c r="A974" s="250"/>
      <c r="B974" s="251"/>
      <c r="C974" s="322" t="s">
        <v>1286</v>
      </c>
      <c r="D974" s="322"/>
      <c r="E974" s="322"/>
      <c r="H974" s="252">
        <v>34491.910000000003</v>
      </c>
      <c r="I974" s="252">
        <v>12946.52</v>
      </c>
      <c r="J974" s="252">
        <v>-1616.71</v>
      </c>
      <c r="K974" s="252">
        <v>0</v>
      </c>
      <c r="L974" s="252">
        <v>0</v>
      </c>
      <c r="M974" s="252">
        <v>11329.81</v>
      </c>
      <c r="N974" s="323">
        <v>16353.55</v>
      </c>
      <c r="O974" s="323"/>
      <c r="P974" s="252">
        <v>31304.75</v>
      </c>
      <c r="Q974" s="252">
        <v>1836.58</v>
      </c>
      <c r="R974" s="240" t="s">
        <v>48</v>
      </c>
      <c r="V974" s="248">
        <f t="shared" si="60"/>
        <v>0</v>
      </c>
      <c r="W974" s="248">
        <f t="shared" si="61"/>
        <v>0</v>
      </c>
      <c r="X974" s="248">
        <f t="shared" si="62"/>
        <v>0</v>
      </c>
      <c r="Y974" s="248">
        <f t="shared" si="63"/>
        <v>0</v>
      </c>
    </row>
    <row r="975" spans="1:25" ht="15" customHeight="1" x14ac:dyDescent="0.25">
      <c r="A975" s="250"/>
      <c r="B975" s="251"/>
      <c r="C975" s="322" t="s">
        <v>1311</v>
      </c>
      <c r="D975" s="322"/>
      <c r="E975" s="322"/>
      <c r="H975" s="252">
        <v>14.68</v>
      </c>
      <c r="I975" s="252">
        <v>0</v>
      </c>
      <c r="J975" s="252">
        <v>0</v>
      </c>
      <c r="K975" s="252">
        <v>0</v>
      </c>
      <c r="L975" s="252">
        <v>0</v>
      </c>
      <c r="M975" s="252">
        <v>0</v>
      </c>
      <c r="N975" s="323">
        <v>0</v>
      </c>
      <c r="O975" s="323"/>
      <c r="P975" s="252">
        <v>14.68</v>
      </c>
      <c r="Q975" s="252">
        <v>0</v>
      </c>
      <c r="R975" s="240" t="s">
        <v>48</v>
      </c>
      <c r="V975" s="248">
        <f t="shared" si="60"/>
        <v>0</v>
      </c>
      <c r="W975" s="248">
        <f t="shared" si="61"/>
        <v>0</v>
      </c>
      <c r="X975" s="248">
        <f t="shared" si="62"/>
        <v>0</v>
      </c>
      <c r="Y975" s="248">
        <f t="shared" si="63"/>
        <v>0</v>
      </c>
    </row>
    <row r="976" spans="1:25" ht="15" customHeight="1" x14ac:dyDescent="0.25">
      <c r="A976" s="250"/>
      <c r="B976" s="251"/>
      <c r="C976" s="322" t="s">
        <v>1283</v>
      </c>
      <c r="D976" s="322"/>
      <c r="E976" s="322"/>
      <c r="H976" s="252">
        <v>270.85000000000002</v>
      </c>
      <c r="I976" s="252">
        <v>0</v>
      </c>
      <c r="J976" s="252">
        <v>0</v>
      </c>
      <c r="K976" s="252">
        <v>0</v>
      </c>
      <c r="L976" s="252">
        <v>0</v>
      </c>
      <c r="M976" s="252">
        <v>0</v>
      </c>
      <c r="N976" s="323">
        <v>0</v>
      </c>
      <c r="O976" s="323"/>
      <c r="P976" s="252">
        <v>270.85000000000002</v>
      </c>
      <c r="Q976" s="252">
        <v>0</v>
      </c>
      <c r="R976" s="240" t="s">
        <v>48</v>
      </c>
      <c r="V976" s="248">
        <f t="shared" ref="V976:V1039" si="64">IF(V$8=$C976,SUM($P976-$Q976),0)</f>
        <v>0</v>
      </c>
      <c r="W976" s="248">
        <f t="shared" si="61"/>
        <v>90.283333333333346</v>
      </c>
      <c r="X976" s="248">
        <f t="shared" si="62"/>
        <v>0</v>
      </c>
      <c r="Y976" s="248">
        <f t="shared" si="63"/>
        <v>90.283333333333346</v>
      </c>
    </row>
    <row r="977" spans="1:25" ht="15" customHeight="1" x14ac:dyDescent="0.25">
      <c r="A977" s="253"/>
      <c r="B977" s="254"/>
      <c r="C977" s="324" t="s">
        <v>1056</v>
      </c>
      <c r="D977" s="324"/>
      <c r="E977" s="324"/>
      <c r="F977" s="255"/>
      <c r="G977" s="255"/>
      <c r="H977" s="256">
        <v>328.5</v>
      </c>
      <c r="I977" s="256">
        <v>217.94</v>
      </c>
      <c r="J977" s="256">
        <v>0</v>
      </c>
      <c r="K977" s="256">
        <v>0</v>
      </c>
      <c r="L977" s="256">
        <v>0</v>
      </c>
      <c r="M977" s="256">
        <v>217.94</v>
      </c>
      <c r="N977" s="325">
        <v>296.06</v>
      </c>
      <c r="O977" s="325"/>
      <c r="P977" s="256">
        <v>250.38</v>
      </c>
      <c r="Q977" s="256">
        <v>0</v>
      </c>
      <c r="R977" s="240" t="s">
        <v>48</v>
      </c>
      <c r="V977" s="248">
        <f t="shared" si="64"/>
        <v>0</v>
      </c>
      <c r="W977" s="248">
        <f t="shared" si="61"/>
        <v>0</v>
      </c>
      <c r="X977" s="248">
        <f t="shared" si="62"/>
        <v>0</v>
      </c>
      <c r="Y977" s="248">
        <f t="shared" si="63"/>
        <v>0</v>
      </c>
    </row>
    <row r="978" spans="1:25" ht="15" customHeight="1" x14ac:dyDescent="0.25">
      <c r="A978" s="245" t="s">
        <v>1481</v>
      </c>
      <c r="B978" s="246" t="str">
        <f>C978</f>
        <v>г.Одинцово, Говорова, 5</v>
      </c>
      <c r="C978" s="329" t="s">
        <v>255</v>
      </c>
      <c r="D978" s="329"/>
      <c r="E978" s="329"/>
      <c r="F978" s="246" t="s">
        <v>1345</v>
      </c>
      <c r="G978" s="246" t="s">
        <v>1482</v>
      </c>
      <c r="H978" s="247">
        <v>-8375.18</v>
      </c>
      <c r="I978" s="247">
        <v>0</v>
      </c>
      <c r="J978" s="247">
        <v>8375.18</v>
      </c>
      <c r="K978" s="247">
        <v>0</v>
      </c>
      <c r="L978" s="247">
        <v>0</v>
      </c>
      <c r="M978" s="247">
        <v>8375.18</v>
      </c>
      <c r="N978" s="330">
        <v>0</v>
      </c>
      <c r="O978" s="330"/>
      <c r="P978" s="247">
        <v>0</v>
      </c>
      <c r="Q978" s="247">
        <v>0</v>
      </c>
      <c r="R978" s="240" t="s">
        <v>255</v>
      </c>
      <c r="V978" s="248">
        <f t="shared" si="64"/>
        <v>0</v>
      </c>
      <c r="W978" s="248">
        <f t="shared" si="61"/>
        <v>0</v>
      </c>
      <c r="X978" s="248">
        <f t="shared" si="62"/>
        <v>0</v>
      </c>
      <c r="Y978" s="248">
        <f t="shared" si="63"/>
        <v>0</v>
      </c>
    </row>
    <row r="979" spans="1:25" ht="15" customHeight="1" x14ac:dyDescent="0.25">
      <c r="A979" s="250"/>
      <c r="B979" s="251"/>
      <c r="C979" s="322" t="s">
        <v>1288</v>
      </c>
      <c r="D979" s="322"/>
      <c r="E979" s="322"/>
      <c r="H979" s="252">
        <v>-21172.2</v>
      </c>
      <c r="I979" s="252">
        <v>0</v>
      </c>
      <c r="J979" s="252">
        <v>21172.2</v>
      </c>
      <c r="K979" s="252">
        <v>0</v>
      </c>
      <c r="L979" s="252">
        <v>0</v>
      </c>
      <c r="M979" s="252">
        <v>21172.2</v>
      </c>
      <c r="N979" s="323">
        <v>0</v>
      </c>
      <c r="O979" s="323"/>
      <c r="P979" s="252">
        <v>0</v>
      </c>
      <c r="Q979" s="252">
        <v>0</v>
      </c>
      <c r="R979" s="240" t="s">
        <v>255</v>
      </c>
      <c r="V979" s="248">
        <f t="shared" si="64"/>
        <v>0</v>
      </c>
      <c r="W979" s="248">
        <f t="shared" si="61"/>
        <v>0</v>
      </c>
      <c r="X979" s="248">
        <f t="shared" si="62"/>
        <v>0</v>
      </c>
      <c r="Y979" s="248">
        <f t="shared" si="63"/>
        <v>0</v>
      </c>
    </row>
    <row r="980" spans="1:25" ht="15" customHeight="1" x14ac:dyDescent="0.25">
      <c r="A980" s="250"/>
      <c r="B980" s="251"/>
      <c r="C980" s="322" t="s">
        <v>1052</v>
      </c>
      <c r="D980" s="322"/>
      <c r="E980" s="322"/>
      <c r="H980" s="252">
        <v>26148.61</v>
      </c>
      <c r="I980" s="252">
        <v>0</v>
      </c>
      <c r="J980" s="252">
        <v>-26148.61</v>
      </c>
      <c r="K980" s="252">
        <v>0</v>
      </c>
      <c r="L980" s="252">
        <v>0</v>
      </c>
      <c r="M980" s="252">
        <v>-26148.61</v>
      </c>
      <c r="N980" s="323">
        <v>0</v>
      </c>
      <c r="O980" s="323"/>
      <c r="P980" s="252">
        <v>0</v>
      </c>
      <c r="Q980" s="252">
        <v>0</v>
      </c>
      <c r="R980" s="240" t="s">
        <v>255</v>
      </c>
      <c r="V980" s="248">
        <f t="shared" si="64"/>
        <v>0</v>
      </c>
      <c r="W980" s="248">
        <f t="shared" si="61"/>
        <v>0</v>
      </c>
      <c r="X980" s="248">
        <f t="shared" si="62"/>
        <v>0</v>
      </c>
      <c r="Y980" s="248">
        <f t="shared" si="63"/>
        <v>0</v>
      </c>
    </row>
    <row r="981" spans="1:25" ht="15" customHeight="1" x14ac:dyDescent="0.25">
      <c r="A981" s="250"/>
      <c r="B981" s="251"/>
      <c r="C981" s="322" t="s">
        <v>1296</v>
      </c>
      <c r="D981" s="322"/>
      <c r="E981" s="322"/>
      <c r="H981" s="252">
        <v>-9390.81</v>
      </c>
      <c r="I981" s="252">
        <v>0</v>
      </c>
      <c r="J981" s="252">
        <v>9390.81</v>
      </c>
      <c r="K981" s="252">
        <v>0</v>
      </c>
      <c r="L981" s="252">
        <v>0</v>
      </c>
      <c r="M981" s="252">
        <v>9390.81</v>
      </c>
      <c r="N981" s="323">
        <v>0</v>
      </c>
      <c r="O981" s="323"/>
      <c r="P981" s="252">
        <v>0</v>
      </c>
      <c r="Q981" s="252">
        <v>0</v>
      </c>
      <c r="R981" s="240" t="s">
        <v>255</v>
      </c>
      <c r="V981" s="248">
        <f t="shared" si="64"/>
        <v>0</v>
      </c>
      <c r="W981" s="248">
        <f t="shared" si="61"/>
        <v>0</v>
      </c>
      <c r="X981" s="248">
        <f t="shared" si="62"/>
        <v>0</v>
      </c>
      <c r="Y981" s="248">
        <f t="shared" si="63"/>
        <v>0</v>
      </c>
    </row>
    <row r="982" spans="1:25" ht="15" customHeight="1" x14ac:dyDescent="0.25">
      <c r="A982" s="250"/>
      <c r="B982" s="251"/>
      <c r="C982" s="322" t="s">
        <v>503</v>
      </c>
      <c r="D982" s="322"/>
      <c r="E982" s="322"/>
      <c r="H982" s="252">
        <v>-6870.35</v>
      </c>
      <c r="I982" s="252">
        <v>0</v>
      </c>
      <c r="J982" s="252">
        <v>6870.35</v>
      </c>
      <c r="K982" s="252">
        <v>0</v>
      </c>
      <c r="L982" s="252">
        <v>0</v>
      </c>
      <c r="M982" s="252">
        <v>6870.35</v>
      </c>
      <c r="N982" s="323">
        <v>0</v>
      </c>
      <c r="O982" s="323"/>
      <c r="P982" s="252">
        <v>0</v>
      </c>
      <c r="Q982" s="252">
        <v>0</v>
      </c>
      <c r="R982" s="240" t="s">
        <v>255</v>
      </c>
      <c r="V982" s="248">
        <f t="shared" si="64"/>
        <v>0</v>
      </c>
      <c r="W982" s="248">
        <f t="shared" si="61"/>
        <v>0</v>
      </c>
      <c r="X982" s="248">
        <f t="shared" si="62"/>
        <v>0</v>
      </c>
      <c r="Y982" s="248">
        <f t="shared" si="63"/>
        <v>0</v>
      </c>
    </row>
    <row r="983" spans="1:25" ht="15" customHeight="1" x14ac:dyDescent="0.25">
      <c r="A983" s="250"/>
      <c r="B983" s="251"/>
      <c r="C983" s="322" t="s">
        <v>399</v>
      </c>
      <c r="D983" s="322"/>
      <c r="E983" s="322"/>
      <c r="H983" s="252">
        <v>1433.6</v>
      </c>
      <c r="I983" s="252">
        <v>0</v>
      </c>
      <c r="J983" s="252">
        <v>-1433.6</v>
      </c>
      <c r="K983" s="252">
        <v>0</v>
      </c>
      <c r="L983" s="252">
        <v>0</v>
      </c>
      <c r="M983" s="252">
        <v>-1433.6</v>
      </c>
      <c r="N983" s="323">
        <v>0</v>
      </c>
      <c r="O983" s="323"/>
      <c r="P983" s="252">
        <v>0</v>
      </c>
      <c r="Q983" s="252">
        <v>0</v>
      </c>
      <c r="R983" s="240" t="s">
        <v>255</v>
      </c>
      <c r="V983" s="248">
        <f t="shared" si="64"/>
        <v>0</v>
      </c>
      <c r="W983" s="248">
        <f t="shared" si="61"/>
        <v>0</v>
      </c>
      <c r="X983" s="248">
        <f t="shared" si="62"/>
        <v>0</v>
      </c>
      <c r="Y983" s="248">
        <f t="shared" si="63"/>
        <v>0</v>
      </c>
    </row>
    <row r="984" spans="1:25" ht="15" customHeight="1" x14ac:dyDescent="0.25">
      <c r="A984" s="250"/>
      <c r="B984" s="251"/>
      <c r="C984" s="322" t="s">
        <v>1286</v>
      </c>
      <c r="D984" s="322"/>
      <c r="E984" s="322"/>
      <c r="H984" s="252">
        <v>1038.1400000000001</v>
      </c>
      <c r="I984" s="252">
        <v>0</v>
      </c>
      <c r="J984" s="252">
        <v>-1038.1400000000001</v>
      </c>
      <c r="K984" s="252">
        <v>0</v>
      </c>
      <c r="L984" s="252">
        <v>0</v>
      </c>
      <c r="M984" s="252">
        <v>-1038.1400000000001</v>
      </c>
      <c r="N984" s="323">
        <v>0</v>
      </c>
      <c r="O984" s="323"/>
      <c r="P984" s="252">
        <v>0</v>
      </c>
      <c r="Q984" s="252">
        <v>0</v>
      </c>
      <c r="R984" s="240" t="s">
        <v>255</v>
      </c>
      <c r="V984" s="248">
        <f t="shared" si="64"/>
        <v>0</v>
      </c>
      <c r="W984" s="248">
        <f t="shared" si="61"/>
        <v>0</v>
      </c>
      <c r="X984" s="248">
        <f t="shared" si="62"/>
        <v>0</v>
      </c>
      <c r="Y984" s="248">
        <f t="shared" si="63"/>
        <v>0</v>
      </c>
    </row>
    <row r="985" spans="1:25" ht="15" customHeight="1" x14ac:dyDescent="0.25">
      <c r="A985" s="250"/>
      <c r="B985" s="251"/>
      <c r="C985" s="322" t="s">
        <v>1304</v>
      </c>
      <c r="D985" s="322"/>
      <c r="E985" s="322"/>
      <c r="H985" s="252">
        <v>-2089.79</v>
      </c>
      <c r="I985" s="252">
        <v>0</v>
      </c>
      <c r="J985" s="252">
        <v>2089.79</v>
      </c>
      <c r="K985" s="252">
        <v>0</v>
      </c>
      <c r="L985" s="252">
        <v>0</v>
      </c>
      <c r="M985" s="252">
        <v>2089.79</v>
      </c>
      <c r="N985" s="323">
        <v>0</v>
      </c>
      <c r="O985" s="323"/>
      <c r="P985" s="252">
        <v>0</v>
      </c>
      <c r="Q985" s="252">
        <v>0</v>
      </c>
      <c r="R985" s="240" t="s">
        <v>255</v>
      </c>
      <c r="V985" s="248">
        <f t="shared" si="64"/>
        <v>0</v>
      </c>
      <c r="W985" s="248">
        <f t="shared" si="61"/>
        <v>0</v>
      </c>
      <c r="X985" s="248">
        <f t="shared" si="62"/>
        <v>0</v>
      </c>
      <c r="Y985" s="248">
        <f t="shared" si="63"/>
        <v>0</v>
      </c>
    </row>
    <row r="986" spans="1:25" ht="15" customHeight="1" x14ac:dyDescent="0.25">
      <c r="A986" s="253"/>
      <c r="B986" s="254"/>
      <c r="C986" s="324" t="s">
        <v>392</v>
      </c>
      <c r="D986" s="324"/>
      <c r="E986" s="324"/>
      <c r="F986" s="255"/>
      <c r="G986" s="255"/>
      <c r="H986" s="256">
        <v>2527.62</v>
      </c>
      <c r="I986" s="256">
        <v>0</v>
      </c>
      <c r="J986" s="256">
        <v>-2527.62</v>
      </c>
      <c r="K986" s="256">
        <v>0</v>
      </c>
      <c r="L986" s="256">
        <v>0</v>
      </c>
      <c r="M986" s="256">
        <v>-2527.62</v>
      </c>
      <c r="N986" s="325">
        <v>0</v>
      </c>
      <c r="O986" s="325"/>
      <c r="P986" s="256">
        <v>0</v>
      </c>
      <c r="Q986" s="256">
        <v>0</v>
      </c>
      <c r="R986" s="240" t="s">
        <v>255</v>
      </c>
      <c r="V986" s="248">
        <f t="shared" si="64"/>
        <v>0</v>
      </c>
      <c r="W986" s="248">
        <f t="shared" si="61"/>
        <v>0</v>
      </c>
      <c r="X986" s="248">
        <f t="shared" si="62"/>
        <v>0</v>
      </c>
      <c r="Y986" s="248">
        <f t="shared" si="63"/>
        <v>0</v>
      </c>
    </row>
    <row r="987" spans="1:25" ht="15" customHeight="1" x14ac:dyDescent="0.25">
      <c r="A987" s="245" t="s">
        <v>1341</v>
      </c>
      <c r="B987" s="246" t="str">
        <f>C987</f>
        <v>г.Одинцово, Говорова, 7</v>
      </c>
      <c r="C987" s="329" t="s">
        <v>256</v>
      </c>
      <c r="D987" s="329"/>
      <c r="E987" s="329"/>
      <c r="F987" s="246" t="s">
        <v>1301</v>
      </c>
      <c r="G987" s="246" t="s">
        <v>1483</v>
      </c>
      <c r="H987" s="247">
        <v>9478.3700000000008</v>
      </c>
      <c r="I987" s="247">
        <v>0</v>
      </c>
      <c r="J987" s="247">
        <v>-9478.3700000000008</v>
      </c>
      <c r="K987" s="247">
        <v>0</v>
      </c>
      <c r="L987" s="247">
        <v>0</v>
      </c>
      <c r="M987" s="247">
        <v>-9478.3700000000008</v>
      </c>
      <c r="N987" s="330">
        <v>0</v>
      </c>
      <c r="O987" s="330"/>
      <c r="P987" s="247">
        <v>0</v>
      </c>
      <c r="Q987" s="247">
        <v>0</v>
      </c>
      <c r="R987" s="240" t="s">
        <v>256</v>
      </c>
      <c r="V987" s="248">
        <f t="shared" si="64"/>
        <v>0</v>
      </c>
      <c r="W987" s="248">
        <f t="shared" si="61"/>
        <v>0</v>
      </c>
      <c r="X987" s="248">
        <f t="shared" si="62"/>
        <v>0</v>
      </c>
      <c r="Y987" s="248">
        <f t="shared" si="63"/>
        <v>0</v>
      </c>
    </row>
    <row r="988" spans="1:25" ht="15" customHeight="1" x14ac:dyDescent="0.25">
      <c r="A988" s="250"/>
      <c r="B988" s="251"/>
      <c r="C988" s="322" t="s">
        <v>1304</v>
      </c>
      <c r="D988" s="322"/>
      <c r="E988" s="322"/>
      <c r="H988" s="252">
        <v>-768.33</v>
      </c>
      <c r="I988" s="252">
        <v>0</v>
      </c>
      <c r="J988" s="252">
        <v>768.33</v>
      </c>
      <c r="K988" s="252">
        <v>0</v>
      </c>
      <c r="L988" s="252">
        <v>0</v>
      </c>
      <c r="M988" s="252">
        <v>768.33</v>
      </c>
      <c r="N988" s="323">
        <v>0</v>
      </c>
      <c r="O988" s="323"/>
      <c r="P988" s="252">
        <v>0</v>
      </c>
      <c r="Q988" s="252">
        <v>0</v>
      </c>
      <c r="R988" s="240" t="s">
        <v>256</v>
      </c>
      <c r="V988" s="248">
        <f t="shared" si="64"/>
        <v>0</v>
      </c>
      <c r="W988" s="248">
        <f t="shared" si="61"/>
        <v>0</v>
      </c>
      <c r="X988" s="248">
        <f t="shared" si="62"/>
        <v>0</v>
      </c>
      <c r="Y988" s="248">
        <f t="shared" si="63"/>
        <v>0</v>
      </c>
    </row>
    <row r="989" spans="1:25" ht="15" customHeight="1" x14ac:dyDescent="0.25">
      <c r="A989" s="250"/>
      <c r="B989" s="251"/>
      <c r="C989" s="322" t="s">
        <v>392</v>
      </c>
      <c r="D989" s="322"/>
      <c r="E989" s="322"/>
      <c r="H989" s="252">
        <v>3113.11</v>
      </c>
      <c r="I989" s="252">
        <v>0</v>
      </c>
      <c r="J989" s="252">
        <v>-3113.11</v>
      </c>
      <c r="K989" s="252">
        <v>0</v>
      </c>
      <c r="L989" s="252">
        <v>0</v>
      </c>
      <c r="M989" s="252">
        <v>-3113.11</v>
      </c>
      <c r="N989" s="323">
        <v>0</v>
      </c>
      <c r="O989" s="323"/>
      <c r="P989" s="252">
        <v>0</v>
      </c>
      <c r="Q989" s="252">
        <v>0</v>
      </c>
      <c r="R989" s="240" t="s">
        <v>256</v>
      </c>
      <c r="V989" s="248">
        <f t="shared" si="64"/>
        <v>0</v>
      </c>
      <c r="W989" s="248">
        <f t="shared" si="61"/>
        <v>0</v>
      </c>
      <c r="X989" s="248">
        <f t="shared" si="62"/>
        <v>0</v>
      </c>
      <c r="Y989" s="248">
        <f t="shared" si="63"/>
        <v>0</v>
      </c>
    </row>
    <row r="990" spans="1:25" ht="15" customHeight="1" x14ac:dyDescent="0.25">
      <c r="A990" s="250"/>
      <c r="B990" s="251"/>
      <c r="C990" s="322" t="s">
        <v>1052</v>
      </c>
      <c r="D990" s="322"/>
      <c r="E990" s="322"/>
      <c r="H990" s="252">
        <v>24987.46</v>
      </c>
      <c r="I990" s="252">
        <v>0</v>
      </c>
      <c r="J990" s="252">
        <v>-24987.46</v>
      </c>
      <c r="K990" s="252">
        <v>0</v>
      </c>
      <c r="L990" s="252">
        <v>0</v>
      </c>
      <c r="M990" s="252">
        <v>-24987.46</v>
      </c>
      <c r="N990" s="323">
        <v>0</v>
      </c>
      <c r="O990" s="323"/>
      <c r="P990" s="252">
        <v>0</v>
      </c>
      <c r="Q990" s="252">
        <v>0</v>
      </c>
      <c r="R990" s="240" t="s">
        <v>256</v>
      </c>
      <c r="V990" s="248">
        <f t="shared" si="64"/>
        <v>0</v>
      </c>
      <c r="W990" s="248">
        <f t="shared" si="61"/>
        <v>0</v>
      </c>
      <c r="X990" s="248">
        <f t="shared" si="62"/>
        <v>0</v>
      </c>
      <c r="Y990" s="248">
        <f t="shared" si="63"/>
        <v>0</v>
      </c>
    </row>
    <row r="991" spans="1:25" ht="15" customHeight="1" x14ac:dyDescent="0.25">
      <c r="A991" s="250"/>
      <c r="B991" s="251"/>
      <c r="C991" s="322" t="s">
        <v>1296</v>
      </c>
      <c r="D991" s="322"/>
      <c r="E991" s="322"/>
      <c r="H991" s="252">
        <v>-10444.11</v>
      </c>
      <c r="I991" s="252">
        <v>0</v>
      </c>
      <c r="J991" s="252">
        <v>10444.11</v>
      </c>
      <c r="K991" s="252">
        <v>0</v>
      </c>
      <c r="L991" s="252">
        <v>0</v>
      </c>
      <c r="M991" s="252">
        <v>10444.11</v>
      </c>
      <c r="N991" s="323">
        <v>0</v>
      </c>
      <c r="O991" s="323"/>
      <c r="P991" s="252">
        <v>0</v>
      </c>
      <c r="Q991" s="252">
        <v>0</v>
      </c>
      <c r="R991" s="240" t="s">
        <v>256</v>
      </c>
      <c r="V991" s="248">
        <f t="shared" si="64"/>
        <v>0</v>
      </c>
      <c r="W991" s="248">
        <f t="shared" si="61"/>
        <v>0</v>
      </c>
      <c r="X991" s="248">
        <f t="shared" si="62"/>
        <v>0</v>
      </c>
      <c r="Y991" s="248">
        <f t="shared" si="63"/>
        <v>0</v>
      </c>
    </row>
    <row r="992" spans="1:25" ht="15" customHeight="1" x14ac:dyDescent="0.25">
      <c r="A992" s="250"/>
      <c r="B992" s="251"/>
      <c r="C992" s="322" t="s">
        <v>1054</v>
      </c>
      <c r="D992" s="322"/>
      <c r="E992" s="322"/>
      <c r="H992" s="252">
        <v>-50.63</v>
      </c>
      <c r="I992" s="252">
        <v>0</v>
      </c>
      <c r="J992" s="252">
        <v>50.63</v>
      </c>
      <c r="K992" s="252">
        <v>0</v>
      </c>
      <c r="L992" s="252">
        <v>0</v>
      </c>
      <c r="M992" s="252">
        <v>50.63</v>
      </c>
      <c r="N992" s="323">
        <v>0</v>
      </c>
      <c r="O992" s="323"/>
      <c r="P992" s="252">
        <v>0</v>
      </c>
      <c r="Q992" s="252">
        <v>0</v>
      </c>
      <c r="R992" s="240" t="s">
        <v>256</v>
      </c>
      <c r="V992" s="248">
        <f t="shared" si="64"/>
        <v>0</v>
      </c>
      <c r="W992" s="248">
        <f t="shared" si="61"/>
        <v>0</v>
      </c>
      <c r="X992" s="248">
        <f t="shared" si="62"/>
        <v>0</v>
      </c>
      <c r="Y992" s="248">
        <f t="shared" si="63"/>
        <v>0</v>
      </c>
    </row>
    <row r="993" spans="1:25" ht="15" customHeight="1" x14ac:dyDescent="0.25">
      <c r="A993" s="250"/>
      <c r="B993" s="251"/>
      <c r="C993" s="322" t="s">
        <v>399</v>
      </c>
      <c r="D993" s="322"/>
      <c r="E993" s="322"/>
      <c r="H993" s="252">
        <v>1791.81</v>
      </c>
      <c r="I993" s="252">
        <v>0</v>
      </c>
      <c r="J993" s="252">
        <v>-1791.81</v>
      </c>
      <c r="K993" s="252">
        <v>0</v>
      </c>
      <c r="L993" s="252">
        <v>0</v>
      </c>
      <c r="M993" s="252">
        <v>-1791.81</v>
      </c>
      <c r="N993" s="323">
        <v>0</v>
      </c>
      <c r="O993" s="323"/>
      <c r="P993" s="252">
        <v>0</v>
      </c>
      <c r="Q993" s="252">
        <v>0</v>
      </c>
      <c r="R993" s="240" t="s">
        <v>256</v>
      </c>
      <c r="V993" s="248">
        <f t="shared" si="64"/>
        <v>0</v>
      </c>
      <c r="W993" s="248">
        <f t="shared" si="61"/>
        <v>0</v>
      </c>
      <c r="X993" s="248">
        <f t="shared" si="62"/>
        <v>0</v>
      </c>
      <c r="Y993" s="248">
        <f t="shared" si="63"/>
        <v>0</v>
      </c>
    </row>
    <row r="994" spans="1:25" ht="15" customHeight="1" x14ac:dyDescent="0.25">
      <c r="A994" s="250"/>
      <c r="B994" s="251"/>
      <c r="C994" s="322" t="s">
        <v>503</v>
      </c>
      <c r="D994" s="322"/>
      <c r="E994" s="322"/>
      <c r="H994" s="252">
        <v>-9259.07</v>
      </c>
      <c r="I994" s="252">
        <v>0</v>
      </c>
      <c r="J994" s="252">
        <v>9259.07</v>
      </c>
      <c r="K994" s="252">
        <v>0</v>
      </c>
      <c r="L994" s="252">
        <v>0</v>
      </c>
      <c r="M994" s="252">
        <v>9259.07</v>
      </c>
      <c r="N994" s="323">
        <v>0</v>
      </c>
      <c r="O994" s="323"/>
      <c r="P994" s="252">
        <v>0</v>
      </c>
      <c r="Q994" s="252">
        <v>0</v>
      </c>
      <c r="R994" s="240" t="s">
        <v>256</v>
      </c>
      <c r="V994" s="248">
        <f t="shared" si="64"/>
        <v>0</v>
      </c>
      <c r="W994" s="248">
        <f t="shared" si="61"/>
        <v>0</v>
      </c>
      <c r="X994" s="248">
        <f t="shared" si="62"/>
        <v>0</v>
      </c>
      <c r="Y994" s="248">
        <f t="shared" si="63"/>
        <v>0</v>
      </c>
    </row>
    <row r="995" spans="1:25" ht="15" customHeight="1" x14ac:dyDescent="0.25">
      <c r="A995" s="250"/>
      <c r="B995" s="251"/>
      <c r="C995" s="322" t="s">
        <v>1286</v>
      </c>
      <c r="D995" s="322"/>
      <c r="E995" s="322"/>
      <c r="H995" s="252">
        <v>858.11</v>
      </c>
      <c r="I995" s="252">
        <v>0</v>
      </c>
      <c r="J995" s="252">
        <v>-858.11</v>
      </c>
      <c r="K995" s="252">
        <v>0</v>
      </c>
      <c r="L995" s="252">
        <v>0</v>
      </c>
      <c r="M995" s="252">
        <v>-858.11</v>
      </c>
      <c r="N995" s="323">
        <v>0</v>
      </c>
      <c r="O995" s="323"/>
      <c r="P995" s="252">
        <v>0</v>
      </c>
      <c r="Q995" s="252">
        <v>0</v>
      </c>
      <c r="R995" s="240" t="s">
        <v>256</v>
      </c>
      <c r="V995" s="248">
        <f t="shared" si="64"/>
        <v>0</v>
      </c>
      <c r="W995" s="248">
        <f t="shared" si="61"/>
        <v>0</v>
      </c>
      <c r="X995" s="248">
        <f t="shared" si="62"/>
        <v>0</v>
      </c>
      <c r="Y995" s="248">
        <f t="shared" si="63"/>
        <v>0</v>
      </c>
    </row>
    <row r="996" spans="1:25" ht="15" customHeight="1" x14ac:dyDescent="0.25">
      <c r="A996" s="250"/>
      <c r="B996" s="251"/>
      <c r="C996" s="322" t="s">
        <v>1055</v>
      </c>
      <c r="D996" s="322"/>
      <c r="E996" s="322"/>
      <c r="H996" s="252">
        <v>-50.62</v>
      </c>
      <c r="I996" s="252">
        <v>0</v>
      </c>
      <c r="J996" s="252">
        <v>50.62</v>
      </c>
      <c r="K996" s="252">
        <v>0</v>
      </c>
      <c r="L996" s="252">
        <v>0</v>
      </c>
      <c r="M996" s="252">
        <v>50.62</v>
      </c>
      <c r="N996" s="323">
        <v>0</v>
      </c>
      <c r="O996" s="323"/>
      <c r="P996" s="252">
        <v>0</v>
      </c>
      <c r="Q996" s="252">
        <v>0</v>
      </c>
      <c r="R996" s="240" t="s">
        <v>256</v>
      </c>
      <c r="V996" s="248">
        <f t="shared" si="64"/>
        <v>0</v>
      </c>
      <c r="W996" s="248">
        <f t="shared" si="61"/>
        <v>0</v>
      </c>
      <c r="X996" s="248">
        <f t="shared" si="62"/>
        <v>0</v>
      </c>
      <c r="Y996" s="248">
        <f t="shared" si="63"/>
        <v>0</v>
      </c>
    </row>
    <row r="997" spans="1:25" ht="15" customHeight="1" x14ac:dyDescent="0.25">
      <c r="A997" s="250"/>
      <c r="B997" s="251"/>
      <c r="C997" s="322" t="s">
        <v>1056</v>
      </c>
      <c r="D997" s="322"/>
      <c r="E997" s="322"/>
      <c r="H997" s="252">
        <v>-50.62</v>
      </c>
      <c r="I997" s="252">
        <v>0</v>
      </c>
      <c r="J997" s="252">
        <v>50.62</v>
      </c>
      <c r="K997" s="252">
        <v>0</v>
      </c>
      <c r="L997" s="252">
        <v>0</v>
      </c>
      <c r="M997" s="252">
        <v>50.62</v>
      </c>
      <c r="N997" s="323">
        <v>0</v>
      </c>
      <c r="O997" s="323"/>
      <c r="P997" s="252">
        <v>0</v>
      </c>
      <c r="Q997" s="252">
        <v>0</v>
      </c>
      <c r="R997" s="240" t="s">
        <v>256</v>
      </c>
      <c r="V997" s="248">
        <f t="shared" si="64"/>
        <v>0</v>
      </c>
      <c r="W997" s="248">
        <f t="shared" si="61"/>
        <v>0</v>
      </c>
      <c r="X997" s="248">
        <f t="shared" si="62"/>
        <v>0</v>
      </c>
      <c r="Y997" s="248">
        <f t="shared" si="63"/>
        <v>0</v>
      </c>
    </row>
    <row r="998" spans="1:25" ht="15" customHeight="1" x14ac:dyDescent="0.25">
      <c r="A998" s="253"/>
      <c r="B998" s="254"/>
      <c r="C998" s="324" t="s">
        <v>1288</v>
      </c>
      <c r="D998" s="324"/>
      <c r="E998" s="324"/>
      <c r="F998" s="255"/>
      <c r="G998" s="255"/>
      <c r="H998" s="256">
        <v>-648.74</v>
      </c>
      <c r="I998" s="256">
        <v>0</v>
      </c>
      <c r="J998" s="256">
        <v>648.74</v>
      </c>
      <c r="K998" s="256">
        <v>0</v>
      </c>
      <c r="L998" s="256">
        <v>0</v>
      </c>
      <c r="M998" s="256">
        <v>648.74</v>
      </c>
      <c r="N998" s="325">
        <v>0</v>
      </c>
      <c r="O998" s="325"/>
      <c r="P998" s="256">
        <v>0</v>
      </c>
      <c r="Q998" s="256">
        <v>0</v>
      </c>
      <c r="R998" s="240" t="s">
        <v>256</v>
      </c>
      <c r="V998" s="248">
        <f t="shared" si="64"/>
        <v>0</v>
      </c>
      <c r="W998" s="248">
        <f t="shared" si="61"/>
        <v>0</v>
      </c>
      <c r="X998" s="248">
        <f t="shared" si="62"/>
        <v>0</v>
      </c>
      <c r="Y998" s="248">
        <f t="shared" si="63"/>
        <v>0</v>
      </c>
    </row>
    <row r="999" spans="1:25" ht="15" customHeight="1" x14ac:dyDescent="0.25">
      <c r="A999" s="245" t="s">
        <v>1484</v>
      </c>
      <c r="B999" s="246" t="str">
        <f>C999</f>
        <v>г.Одинцово, Говорова, 8</v>
      </c>
      <c r="C999" s="329" t="s">
        <v>46</v>
      </c>
      <c r="D999" s="329"/>
      <c r="E999" s="329"/>
      <c r="F999" s="246" t="s">
        <v>1485</v>
      </c>
      <c r="G999" s="246" t="s">
        <v>1486</v>
      </c>
      <c r="H999" s="247">
        <v>3069866.51</v>
      </c>
      <c r="I999" s="247">
        <v>503076.53</v>
      </c>
      <c r="J999" s="247">
        <v>-213.62</v>
      </c>
      <c r="K999" s="247">
        <v>0</v>
      </c>
      <c r="L999" s="247">
        <v>0</v>
      </c>
      <c r="M999" s="247">
        <v>502862.91</v>
      </c>
      <c r="N999" s="330">
        <v>698191.54</v>
      </c>
      <c r="O999" s="330"/>
      <c r="P999" s="247">
        <v>2972852.9</v>
      </c>
      <c r="Q999" s="247">
        <v>98315.02</v>
      </c>
      <c r="R999" s="240" t="s">
        <v>46</v>
      </c>
      <c r="V999" s="248">
        <f t="shared" si="64"/>
        <v>0</v>
      </c>
      <c r="W999" s="248">
        <f t="shared" si="61"/>
        <v>0</v>
      </c>
      <c r="X999" s="248">
        <f t="shared" si="62"/>
        <v>0</v>
      </c>
      <c r="Y999" s="248">
        <f t="shared" si="63"/>
        <v>0</v>
      </c>
    </row>
    <row r="1000" spans="1:25" ht="15" customHeight="1" x14ac:dyDescent="0.25">
      <c r="A1000" s="250"/>
      <c r="B1000" s="251"/>
      <c r="C1000" s="322" t="s">
        <v>503</v>
      </c>
      <c r="D1000" s="322"/>
      <c r="E1000" s="322"/>
      <c r="H1000" s="252">
        <v>-9435.43</v>
      </c>
      <c r="I1000" s="252">
        <v>0</v>
      </c>
      <c r="J1000" s="252">
        <v>0</v>
      </c>
      <c r="K1000" s="252">
        <v>0</v>
      </c>
      <c r="L1000" s="252">
        <v>0</v>
      </c>
      <c r="M1000" s="252">
        <v>0</v>
      </c>
      <c r="N1000" s="323">
        <v>0</v>
      </c>
      <c r="O1000" s="323"/>
      <c r="P1000" s="252">
        <v>0</v>
      </c>
      <c r="Q1000" s="252">
        <v>9435.43</v>
      </c>
      <c r="R1000" s="240" t="s">
        <v>46</v>
      </c>
      <c r="V1000" s="248">
        <f t="shared" si="64"/>
        <v>0</v>
      </c>
      <c r="W1000" s="248">
        <f t="shared" si="61"/>
        <v>0</v>
      </c>
      <c r="X1000" s="248">
        <f t="shared" si="62"/>
        <v>0</v>
      </c>
      <c r="Y1000" s="248">
        <f t="shared" si="63"/>
        <v>0</v>
      </c>
    </row>
    <row r="1001" spans="1:25" ht="15" customHeight="1" x14ac:dyDescent="0.25">
      <c r="A1001" s="250"/>
      <c r="B1001" s="251"/>
      <c r="C1001" s="322" t="s">
        <v>1052</v>
      </c>
      <c r="D1001" s="322"/>
      <c r="E1001" s="322"/>
      <c r="H1001" s="252">
        <v>1904996.93</v>
      </c>
      <c r="I1001" s="252">
        <v>459653.59</v>
      </c>
      <c r="J1001" s="252">
        <v>0</v>
      </c>
      <c r="K1001" s="252">
        <v>0</v>
      </c>
      <c r="L1001" s="252">
        <v>0</v>
      </c>
      <c r="M1001" s="252">
        <v>459653.59</v>
      </c>
      <c r="N1001" s="323">
        <v>628695.98</v>
      </c>
      <c r="O1001" s="323"/>
      <c r="P1001" s="252">
        <v>1742905.54</v>
      </c>
      <c r="Q1001" s="252">
        <v>6951</v>
      </c>
      <c r="R1001" s="240" t="s">
        <v>46</v>
      </c>
      <c r="V1001" s="248">
        <f t="shared" si="64"/>
        <v>1735954.54</v>
      </c>
      <c r="W1001" s="248">
        <f t="shared" si="61"/>
        <v>0</v>
      </c>
      <c r="X1001" s="248">
        <f t="shared" si="62"/>
        <v>0</v>
      </c>
      <c r="Y1001" s="248">
        <f t="shared" si="63"/>
        <v>1735954.54</v>
      </c>
    </row>
    <row r="1002" spans="1:25" ht="15" customHeight="1" x14ac:dyDescent="0.25">
      <c r="A1002" s="250"/>
      <c r="B1002" s="251"/>
      <c r="C1002" s="322" t="s">
        <v>504</v>
      </c>
      <c r="D1002" s="322"/>
      <c r="E1002" s="322"/>
      <c r="H1002" s="252">
        <v>41324.050000000003</v>
      </c>
      <c r="I1002" s="252">
        <v>0</v>
      </c>
      <c r="J1002" s="252">
        <v>0</v>
      </c>
      <c r="K1002" s="252">
        <v>0</v>
      </c>
      <c r="L1002" s="252">
        <v>0</v>
      </c>
      <c r="M1002" s="252">
        <v>0</v>
      </c>
      <c r="N1002" s="323">
        <v>876.66</v>
      </c>
      <c r="O1002" s="323"/>
      <c r="P1002" s="252">
        <v>41103.019999999997</v>
      </c>
      <c r="Q1002" s="252">
        <v>655.63</v>
      </c>
      <c r="R1002" s="240" t="s">
        <v>46</v>
      </c>
      <c r="V1002" s="248">
        <f t="shared" si="64"/>
        <v>0</v>
      </c>
      <c r="W1002" s="248">
        <f t="shared" si="61"/>
        <v>0</v>
      </c>
      <c r="X1002" s="248">
        <f t="shared" si="62"/>
        <v>0</v>
      </c>
      <c r="Y1002" s="248">
        <f t="shared" si="63"/>
        <v>0</v>
      </c>
    </row>
    <row r="1003" spans="1:25" ht="15" customHeight="1" x14ac:dyDescent="0.25">
      <c r="A1003" s="250"/>
      <c r="B1003" s="251"/>
      <c r="C1003" s="322" t="s">
        <v>1336</v>
      </c>
      <c r="D1003" s="322"/>
      <c r="E1003" s="322"/>
      <c r="H1003" s="252">
        <v>250.15</v>
      </c>
      <c r="I1003" s="252">
        <v>0</v>
      </c>
      <c r="J1003" s="252">
        <v>0</v>
      </c>
      <c r="K1003" s="252">
        <v>0</v>
      </c>
      <c r="L1003" s="252">
        <v>0</v>
      </c>
      <c r="M1003" s="252">
        <v>0</v>
      </c>
      <c r="N1003" s="323">
        <v>0.16</v>
      </c>
      <c r="O1003" s="323"/>
      <c r="P1003" s="252">
        <v>249.99</v>
      </c>
      <c r="Q1003" s="252">
        <v>0</v>
      </c>
      <c r="R1003" s="240" t="s">
        <v>46</v>
      </c>
      <c r="V1003" s="248">
        <f t="shared" si="64"/>
        <v>0</v>
      </c>
      <c r="W1003" s="248">
        <f t="shared" si="61"/>
        <v>0</v>
      </c>
      <c r="X1003" s="248">
        <f t="shared" si="62"/>
        <v>0</v>
      </c>
      <c r="Y1003" s="248">
        <f t="shared" si="63"/>
        <v>0</v>
      </c>
    </row>
    <row r="1004" spans="1:25" ht="15" customHeight="1" x14ac:dyDescent="0.25">
      <c r="A1004" s="250"/>
      <c r="B1004" s="251"/>
      <c r="C1004" s="322" t="s">
        <v>1303</v>
      </c>
      <c r="D1004" s="322"/>
      <c r="E1004" s="322"/>
      <c r="H1004" s="252">
        <v>17387.8</v>
      </c>
      <c r="I1004" s="252">
        <v>0</v>
      </c>
      <c r="J1004" s="252">
        <v>0</v>
      </c>
      <c r="K1004" s="252">
        <v>0</v>
      </c>
      <c r="L1004" s="252">
        <v>0</v>
      </c>
      <c r="M1004" s="252">
        <v>0</v>
      </c>
      <c r="N1004" s="323">
        <v>371.12</v>
      </c>
      <c r="O1004" s="323"/>
      <c r="P1004" s="252">
        <v>23276.77</v>
      </c>
      <c r="Q1004" s="252">
        <v>6260.09</v>
      </c>
      <c r="R1004" s="240" t="s">
        <v>46</v>
      </c>
      <c r="V1004" s="248">
        <f t="shared" si="64"/>
        <v>0</v>
      </c>
      <c r="W1004" s="248">
        <f t="shared" si="61"/>
        <v>0</v>
      </c>
      <c r="X1004" s="248">
        <f t="shared" si="62"/>
        <v>0</v>
      </c>
      <c r="Y1004" s="248">
        <f t="shared" si="63"/>
        <v>0</v>
      </c>
    </row>
    <row r="1005" spans="1:25" ht="15" customHeight="1" x14ac:dyDescent="0.25">
      <c r="A1005" s="250"/>
      <c r="B1005" s="251"/>
      <c r="C1005" s="322" t="s">
        <v>1054</v>
      </c>
      <c r="D1005" s="322"/>
      <c r="E1005" s="322"/>
      <c r="H1005" s="252">
        <v>1133.4100000000001</v>
      </c>
      <c r="I1005" s="252">
        <v>553.69000000000005</v>
      </c>
      <c r="J1005" s="252">
        <v>-29.43</v>
      </c>
      <c r="K1005" s="252">
        <v>0</v>
      </c>
      <c r="L1005" s="252">
        <v>0</v>
      </c>
      <c r="M1005" s="252">
        <v>524.26</v>
      </c>
      <c r="N1005" s="323">
        <v>749.16</v>
      </c>
      <c r="O1005" s="323"/>
      <c r="P1005" s="252">
        <v>943.98</v>
      </c>
      <c r="Q1005" s="252">
        <v>35.47</v>
      </c>
      <c r="R1005" s="240" t="s">
        <v>46</v>
      </c>
      <c r="V1005" s="248">
        <f t="shared" si="64"/>
        <v>0</v>
      </c>
      <c r="W1005" s="248">
        <f t="shared" si="61"/>
        <v>0</v>
      </c>
      <c r="X1005" s="248">
        <f t="shared" si="62"/>
        <v>0</v>
      </c>
      <c r="Y1005" s="248">
        <f t="shared" si="63"/>
        <v>0</v>
      </c>
    </row>
    <row r="1006" spans="1:25" ht="15" customHeight="1" x14ac:dyDescent="0.25">
      <c r="A1006" s="250"/>
      <c r="B1006" s="251"/>
      <c r="C1006" s="322" t="s">
        <v>1058</v>
      </c>
      <c r="D1006" s="322"/>
      <c r="E1006" s="322"/>
      <c r="H1006" s="252">
        <v>114217.12</v>
      </c>
      <c r="I1006" s="252">
        <v>39406.089999999997</v>
      </c>
      <c r="J1006" s="252">
        <v>0</v>
      </c>
      <c r="K1006" s="252">
        <v>0</v>
      </c>
      <c r="L1006" s="252">
        <v>0</v>
      </c>
      <c r="M1006" s="252">
        <v>39406.089999999997</v>
      </c>
      <c r="N1006" s="323">
        <v>53992.46</v>
      </c>
      <c r="O1006" s="323"/>
      <c r="P1006" s="252">
        <v>102483.97</v>
      </c>
      <c r="Q1006" s="252">
        <v>2853.22</v>
      </c>
      <c r="R1006" s="240" t="s">
        <v>46</v>
      </c>
      <c r="V1006" s="248">
        <f t="shared" si="64"/>
        <v>0</v>
      </c>
      <c r="W1006" s="248">
        <f t="shared" si="61"/>
        <v>0</v>
      </c>
      <c r="X1006" s="248">
        <f t="shared" si="62"/>
        <v>0</v>
      </c>
      <c r="Y1006" s="248">
        <f t="shared" si="63"/>
        <v>0</v>
      </c>
    </row>
    <row r="1007" spans="1:25" ht="15" customHeight="1" x14ac:dyDescent="0.25">
      <c r="A1007" s="250"/>
      <c r="B1007" s="251"/>
      <c r="C1007" s="322" t="s">
        <v>1335</v>
      </c>
      <c r="D1007" s="322"/>
      <c r="E1007" s="322"/>
      <c r="H1007" s="252">
        <v>18628.61</v>
      </c>
      <c r="I1007" s="252">
        <v>0</v>
      </c>
      <c r="J1007" s="252">
        <v>0</v>
      </c>
      <c r="K1007" s="252">
        <v>0</v>
      </c>
      <c r="L1007" s="252">
        <v>0</v>
      </c>
      <c r="M1007" s="252">
        <v>0</v>
      </c>
      <c r="N1007" s="323">
        <v>412.63</v>
      </c>
      <c r="O1007" s="323"/>
      <c r="P1007" s="252">
        <v>18215.98</v>
      </c>
      <c r="Q1007" s="252">
        <v>0</v>
      </c>
      <c r="R1007" s="240" t="s">
        <v>46</v>
      </c>
      <c r="V1007" s="248">
        <f t="shared" si="64"/>
        <v>0</v>
      </c>
      <c r="W1007" s="248">
        <f t="shared" si="61"/>
        <v>0</v>
      </c>
      <c r="X1007" s="248">
        <f t="shared" si="62"/>
        <v>0</v>
      </c>
      <c r="Y1007" s="248">
        <f t="shared" si="63"/>
        <v>0</v>
      </c>
    </row>
    <row r="1008" spans="1:25" ht="15" customHeight="1" x14ac:dyDescent="0.25">
      <c r="A1008" s="250"/>
      <c r="B1008" s="251"/>
      <c r="C1008" s="322" t="s">
        <v>399</v>
      </c>
      <c r="D1008" s="322"/>
      <c r="E1008" s="322"/>
      <c r="H1008" s="252">
        <v>52464.47</v>
      </c>
      <c r="I1008" s="252">
        <v>0</v>
      </c>
      <c r="J1008" s="252">
        <v>0</v>
      </c>
      <c r="K1008" s="252">
        <v>0</v>
      </c>
      <c r="L1008" s="252">
        <v>0</v>
      </c>
      <c r="M1008" s="252">
        <v>0</v>
      </c>
      <c r="N1008" s="323">
        <v>1041.96</v>
      </c>
      <c r="O1008" s="323"/>
      <c r="P1008" s="252">
        <v>62684.09</v>
      </c>
      <c r="Q1008" s="252">
        <v>11261.58</v>
      </c>
      <c r="R1008" s="240" t="s">
        <v>46</v>
      </c>
      <c r="V1008" s="248">
        <f t="shared" si="64"/>
        <v>0</v>
      </c>
      <c r="W1008" s="248">
        <f t="shared" si="61"/>
        <v>0</v>
      </c>
      <c r="X1008" s="248">
        <f t="shared" si="62"/>
        <v>0</v>
      </c>
      <c r="Y1008" s="248">
        <f t="shared" si="63"/>
        <v>0</v>
      </c>
    </row>
    <row r="1009" spans="1:25" ht="15" customHeight="1" x14ac:dyDescent="0.25">
      <c r="A1009" s="250"/>
      <c r="B1009" s="251"/>
      <c r="C1009" s="322" t="s">
        <v>1304</v>
      </c>
      <c r="D1009" s="322"/>
      <c r="E1009" s="322"/>
      <c r="H1009" s="252">
        <v>26373.81</v>
      </c>
      <c r="I1009" s="252">
        <v>0</v>
      </c>
      <c r="J1009" s="252">
        <v>0</v>
      </c>
      <c r="K1009" s="252">
        <v>0</v>
      </c>
      <c r="L1009" s="252">
        <v>0</v>
      </c>
      <c r="M1009" s="252">
        <v>0</v>
      </c>
      <c r="N1009" s="323">
        <v>489.8</v>
      </c>
      <c r="O1009" s="323"/>
      <c r="P1009" s="252">
        <v>29634.09</v>
      </c>
      <c r="Q1009" s="252">
        <v>3750.08</v>
      </c>
      <c r="R1009" s="240" t="s">
        <v>46</v>
      </c>
      <c r="V1009" s="248">
        <f t="shared" si="64"/>
        <v>0</v>
      </c>
      <c r="W1009" s="248">
        <f t="shared" si="61"/>
        <v>0</v>
      </c>
      <c r="X1009" s="248">
        <f t="shared" si="62"/>
        <v>0</v>
      </c>
      <c r="Y1009" s="248">
        <f t="shared" si="63"/>
        <v>0</v>
      </c>
    </row>
    <row r="1010" spans="1:25" ht="15" customHeight="1" x14ac:dyDescent="0.25">
      <c r="A1010" s="250"/>
      <c r="B1010" s="251"/>
      <c r="C1010" s="322" t="s">
        <v>1055</v>
      </c>
      <c r="D1010" s="322"/>
      <c r="E1010" s="322"/>
      <c r="H1010" s="252">
        <v>1068.1300000000001</v>
      </c>
      <c r="I1010" s="252">
        <v>553.69000000000005</v>
      </c>
      <c r="J1010" s="252">
        <v>-29.43</v>
      </c>
      <c r="K1010" s="252">
        <v>0</v>
      </c>
      <c r="L1010" s="252">
        <v>0</v>
      </c>
      <c r="M1010" s="252">
        <v>524.26</v>
      </c>
      <c r="N1010" s="323">
        <v>748.25</v>
      </c>
      <c r="O1010" s="323"/>
      <c r="P1010" s="252">
        <v>879.61</v>
      </c>
      <c r="Q1010" s="252">
        <v>35.47</v>
      </c>
      <c r="R1010" s="240" t="s">
        <v>46</v>
      </c>
      <c r="V1010" s="248">
        <f t="shared" si="64"/>
        <v>0</v>
      </c>
      <c r="W1010" s="248">
        <f t="shared" si="61"/>
        <v>0</v>
      </c>
      <c r="X1010" s="248">
        <f t="shared" si="62"/>
        <v>0</v>
      </c>
      <c r="Y1010" s="248">
        <f t="shared" si="63"/>
        <v>0</v>
      </c>
    </row>
    <row r="1011" spans="1:25" ht="15" customHeight="1" x14ac:dyDescent="0.25">
      <c r="A1011" s="250"/>
      <c r="B1011" s="251"/>
      <c r="C1011" s="322" t="s">
        <v>392</v>
      </c>
      <c r="D1011" s="322"/>
      <c r="E1011" s="322"/>
      <c r="H1011" s="252">
        <v>93640.54</v>
      </c>
      <c r="I1011" s="252">
        <v>0</v>
      </c>
      <c r="J1011" s="252">
        <v>0</v>
      </c>
      <c r="K1011" s="252">
        <v>0</v>
      </c>
      <c r="L1011" s="252">
        <v>0</v>
      </c>
      <c r="M1011" s="252">
        <v>0</v>
      </c>
      <c r="N1011" s="323">
        <v>1869.57</v>
      </c>
      <c r="O1011" s="323"/>
      <c r="P1011" s="252">
        <v>112167.64</v>
      </c>
      <c r="Q1011" s="252">
        <v>20396.669999999998</v>
      </c>
      <c r="R1011" s="240" t="s">
        <v>46</v>
      </c>
      <c r="V1011" s="248">
        <f t="shared" si="64"/>
        <v>0</v>
      </c>
      <c r="W1011" s="248">
        <f t="shared" si="61"/>
        <v>0</v>
      </c>
      <c r="X1011" s="248">
        <f t="shared" si="62"/>
        <v>0</v>
      </c>
      <c r="Y1011" s="248">
        <f t="shared" si="63"/>
        <v>0</v>
      </c>
    </row>
    <row r="1012" spans="1:25" ht="15" customHeight="1" x14ac:dyDescent="0.25">
      <c r="A1012" s="250"/>
      <c r="B1012" s="251"/>
      <c r="C1012" s="322" t="s">
        <v>1057</v>
      </c>
      <c r="D1012" s="322"/>
      <c r="E1012" s="322"/>
      <c r="H1012" s="252">
        <v>1921.98</v>
      </c>
      <c r="I1012" s="252">
        <v>1160.6099999999999</v>
      </c>
      <c r="J1012" s="252">
        <v>-61.77</v>
      </c>
      <c r="K1012" s="252">
        <v>0</v>
      </c>
      <c r="L1012" s="252">
        <v>0</v>
      </c>
      <c r="M1012" s="252">
        <v>1098.8399999999999</v>
      </c>
      <c r="N1012" s="323">
        <v>1563.59</v>
      </c>
      <c r="O1012" s="323"/>
      <c r="P1012" s="252">
        <v>1557.96</v>
      </c>
      <c r="Q1012" s="252">
        <v>100.73</v>
      </c>
      <c r="R1012" s="240" t="s">
        <v>46</v>
      </c>
      <c r="V1012" s="248">
        <f t="shared" si="64"/>
        <v>0</v>
      </c>
      <c r="W1012" s="248">
        <f t="shared" si="61"/>
        <v>0</v>
      </c>
      <c r="X1012" s="248">
        <f t="shared" si="62"/>
        <v>0</v>
      </c>
      <c r="Y1012" s="248">
        <f t="shared" si="63"/>
        <v>0</v>
      </c>
    </row>
    <row r="1013" spans="1:25" ht="15" customHeight="1" x14ac:dyDescent="0.25">
      <c r="A1013" s="250"/>
      <c r="B1013" s="251"/>
      <c r="C1013" s="322" t="s">
        <v>1286</v>
      </c>
      <c r="D1013" s="322"/>
      <c r="E1013" s="322"/>
      <c r="H1013" s="252">
        <v>36616</v>
      </c>
      <c r="I1013" s="252">
        <v>0</v>
      </c>
      <c r="J1013" s="252">
        <v>0</v>
      </c>
      <c r="K1013" s="252">
        <v>0</v>
      </c>
      <c r="L1013" s="252">
        <v>0</v>
      </c>
      <c r="M1013" s="252">
        <v>0</v>
      </c>
      <c r="N1013" s="323">
        <v>754.53</v>
      </c>
      <c r="O1013" s="323"/>
      <c r="P1013" s="252">
        <v>45342.05</v>
      </c>
      <c r="Q1013" s="252">
        <v>9480.58</v>
      </c>
      <c r="R1013" s="240" t="s">
        <v>46</v>
      </c>
      <c r="V1013" s="248">
        <f t="shared" si="64"/>
        <v>0</v>
      </c>
      <c r="W1013" s="248">
        <f t="shared" si="61"/>
        <v>0</v>
      </c>
      <c r="X1013" s="248">
        <f t="shared" si="62"/>
        <v>0</v>
      </c>
      <c r="Y1013" s="248">
        <f t="shared" si="63"/>
        <v>0</v>
      </c>
    </row>
    <row r="1014" spans="1:25" ht="15" customHeight="1" x14ac:dyDescent="0.25">
      <c r="A1014" s="250"/>
      <c r="B1014" s="251"/>
      <c r="C1014" s="322" t="s">
        <v>1283</v>
      </c>
      <c r="D1014" s="322"/>
      <c r="E1014" s="322"/>
      <c r="H1014" s="252">
        <v>646594.84</v>
      </c>
      <c r="I1014" s="252">
        <v>0</v>
      </c>
      <c r="J1014" s="252">
        <v>0</v>
      </c>
      <c r="K1014" s="252">
        <v>0</v>
      </c>
      <c r="L1014" s="252">
        <v>0</v>
      </c>
      <c r="M1014" s="252">
        <v>0</v>
      </c>
      <c r="N1014" s="323">
        <v>2046.13</v>
      </c>
      <c r="O1014" s="323"/>
      <c r="P1014" s="252">
        <v>644548.71</v>
      </c>
      <c r="Q1014" s="252">
        <v>0</v>
      </c>
      <c r="R1014" s="240" t="s">
        <v>46</v>
      </c>
      <c r="V1014" s="248">
        <f t="shared" si="64"/>
        <v>0</v>
      </c>
      <c r="W1014" s="248">
        <f t="shared" si="61"/>
        <v>214849.56999999998</v>
      </c>
      <c r="X1014" s="248">
        <f t="shared" si="62"/>
        <v>0</v>
      </c>
      <c r="Y1014" s="248">
        <f t="shared" si="63"/>
        <v>214849.56999999998</v>
      </c>
    </row>
    <row r="1015" spans="1:25" ht="15" customHeight="1" x14ac:dyDescent="0.25">
      <c r="A1015" s="250"/>
      <c r="B1015" s="251"/>
      <c r="C1015" s="322" t="s">
        <v>1311</v>
      </c>
      <c r="D1015" s="322"/>
      <c r="E1015" s="322"/>
      <c r="H1015" s="252">
        <v>7938.91</v>
      </c>
      <c r="I1015" s="252">
        <v>0</v>
      </c>
      <c r="J1015" s="252">
        <v>0</v>
      </c>
      <c r="K1015" s="252">
        <v>0</v>
      </c>
      <c r="L1015" s="252">
        <v>0</v>
      </c>
      <c r="M1015" s="252">
        <v>0</v>
      </c>
      <c r="N1015" s="323">
        <v>3.72</v>
      </c>
      <c r="O1015" s="323"/>
      <c r="P1015" s="252">
        <v>7935.19</v>
      </c>
      <c r="Q1015" s="252">
        <v>0</v>
      </c>
      <c r="R1015" s="240" t="s">
        <v>46</v>
      </c>
      <c r="V1015" s="248">
        <f t="shared" si="64"/>
        <v>0</v>
      </c>
      <c r="W1015" s="248">
        <f t="shared" si="61"/>
        <v>0</v>
      </c>
      <c r="X1015" s="248">
        <f t="shared" si="62"/>
        <v>0</v>
      </c>
      <c r="Y1015" s="248">
        <f t="shared" si="63"/>
        <v>0</v>
      </c>
    </row>
    <row r="1016" spans="1:25" ht="15" customHeight="1" x14ac:dyDescent="0.25">
      <c r="A1016" s="250"/>
      <c r="B1016" s="251"/>
      <c r="C1016" s="322" t="s">
        <v>1288</v>
      </c>
      <c r="D1016" s="322"/>
      <c r="E1016" s="322"/>
      <c r="H1016" s="252">
        <v>111539.89</v>
      </c>
      <c r="I1016" s="252">
        <v>0</v>
      </c>
      <c r="J1016" s="252">
        <v>0</v>
      </c>
      <c r="K1016" s="252">
        <v>0</v>
      </c>
      <c r="L1016" s="252">
        <v>0</v>
      </c>
      <c r="M1016" s="252">
        <v>0</v>
      </c>
      <c r="N1016" s="323">
        <v>2219.12</v>
      </c>
      <c r="O1016" s="323"/>
      <c r="P1016" s="252">
        <v>136314.95000000001</v>
      </c>
      <c r="Q1016" s="252">
        <v>26994.18</v>
      </c>
      <c r="R1016" s="240" t="s">
        <v>46</v>
      </c>
      <c r="V1016" s="248">
        <f t="shared" si="64"/>
        <v>0</v>
      </c>
      <c r="W1016" s="248">
        <f t="shared" si="61"/>
        <v>0</v>
      </c>
      <c r="X1016" s="248">
        <f t="shared" si="62"/>
        <v>0</v>
      </c>
      <c r="Y1016" s="248">
        <f t="shared" si="63"/>
        <v>0</v>
      </c>
    </row>
    <row r="1017" spans="1:25" ht="15" customHeight="1" x14ac:dyDescent="0.25">
      <c r="A1017" s="253"/>
      <c r="B1017" s="254"/>
      <c r="C1017" s="324" t="s">
        <v>1056</v>
      </c>
      <c r="D1017" s="324"/>
      <c r="E1017" s="324"/>
      <c r="F1017" s="255"/>
      <c r="G1017" s="255"/>
      <c r="H1017" s="256">
        <v>3205.3</v>
      </c>
      <c r="I1017" s="256">
        <v>1748.86</v>
      </c>
      <c r="J1017" s="256">
        <v>-92.99</v>
      </c>
      <c r="K1017" s="256">
        <v>0</v>
      </c>
      <c r="L1017" s="256">
        <v>0</v>
      </c>
      <c r="M1017" s="256">
        <v>1655.87</v>
      </c>
      <c r="N1017" s="325">
        <v>2356.6999999999998</v>
      </c>
      <c r="O1017" s="325"/>
      <c r="P1017" s="256">
        <v>2609.36</v>
      </c>
      <c r="Q1017" s="256">
        <v>104.89</v>
      </c>
      <c r="R1017" s="240" t="s">
        <v>46</v>
      </c>
      <c r="V1017" s="248">
        <f t="shared" si="64"/>
        <v>0</v>
      </c>
      <c r="W1017" s="248">
        <f t="shared" si="61"/>
        <v>0</v>
      </c>
      <c r="X1017" s="248">
        <f t="shared" si="62"/>
        <v>0</v>
      </c>
      <c r="Y1017" s="248">
        <f t="shared" si="63"/>
        <v>0</v>
      </c>
    </row>
    <row r="1018" spans="1:25" ht="15" customHeight="1" x14ac:dyDescent="0.25">
      <c r="A1018" s="245" t="s">
        <v>1487</v>
      </c>
      <c r="B1018" s="246" t="str">
        <f>C1018</f>
        <v>г.Одинцово, Говорова, 83</v>
      </c>
      <c r="C1018" s="329" t="s">
        <v>257</v>
      </c>
      <c r="D1018" s="329"/>
      <c r="E1018" s="329"/>
      <c r="F1018" s="246" t="s">
        <v>1330</v>
      </c>
      <c r="G1018" s="246" t="s">
        <v>1488</v>
      </c>
      <c r="H1018" s="247">
        <v>177837.5</v>
      </c>
      <c r="I1018" s="247">
        <v>0</v>
      </c>
      <c r="J1018" s="247">
        <v>-177837.5</v>
      </c>
      <c r="K1018" s="247">
        <v>0</v>
      </c>
      <c r="L1018" s="247">
        <v>0</v>
      </c>
      <c r="M1018" s="247">
        <v>-177837.5</v>
      </c>
      <c r="N1018" s="330">
        <v>0</v>
      </c>
      <c r="O1018" s="330"/>
      <c r="P1018" s="247">
        <v>0</v>
      </c>
      <c r="Q1018" s="247">
        <v>0</v>
      </c>
      <c r="R1018" s="240" t="s">
        <v>257</v>
      </c>
      <c r="V1018" s="248">
        <f t="shared" si="64"/>
        <v>0</v>
      </c>
      <c r="W1018" s="248">
        <f t="shared" si="61"/>
        <v>0</v>
      </c>
      <c r="X1018" s="248">
        <f t="shared" si="62"/>
        <v>0</v>
      </c>
      <c r="Y1018" s="248">
        <f t="shared" si="63"/>
        <v>0</v>
      </c>
    </row>
    <row r="1019" spans="1:25" ht="15" customHeight="1" x14ac:dyDescent="0.25">
      <c r="A1019" s="250"/>
      <c r="B1019" s="251"/>
      <c r="C1019" s="322" t="s">
        <v>503</v>
      </c>
      <c r="D1019" s="322"/>
      <c r="E1019" s="322"/>
      <c r="H1019" s="252">
        <v>81237.119999999995</v>
      </c>
      <c r="I1019" s="252">
        <v>0</v>
      </c>
      <c r="J1019" s="252">
        <v>-81237.119999999995</v>
      </c>
      <c r="K1019" s="252">
        <v>0</v>
      </c>
      <c r="L1019" s="252">
        <v>0</v>
      </c>
      <c r="M1019" s="252">
        <v>-81237.119999999995</v>
      </c>
      <c r="N1019" s="323">
        <v>0</v>
      </c>
      <c r="O1019" s="323"/>
      <c r="P1019" s="252">
        <v>0</v>
      </c>
      <c r="Q1019" s="252">
        <v>0</v>
      </c>
      <c r="R1019" s="240" t="s">
        <v>257</v>
      </c>
      <c r="V1019" s="248">
        <f t="shared" si="64"/>
        <v>0</v>
      </c>
      <c r="W1019" s="248">
        <f t="shared" si="61"/>
        <v>0</v>
      </c>
      <c r="X1019" s="248">
        <f t="shared" si="62"/>
        <v>0</v>
      </c>
      <c r="Y1019" s="248">
        <f t="shared" si="63"/>
        <v>0</v>
      </c>
    </row>
    <row r="1020" spans="1:25" ht="15" customHeight="1" x14ac:dyDescent="0.25">
      <c r="A1020" s="250"/>
      <c r="B1020" s="251"/>
      <c r="C1020" s="322" t="s">
        <v>1052</v>
      </c>
      <c r="D1020" s="322"/>
      <c r="E1020" s="322"/>
      <c r="H1020" s="252">
        <v>86757.39</v>
      </c>
      <c r="I1020" s="252">
        <v>0</v>
      </c>
      <c r="J1020" s="252">
        <v>-86757.39</v>
      </c>
      <c r="K1020" s="252">
        <v>0</v>
      </c>
      <c r="L1020" s="252">
        <v>0</v>
      </c>
      <c r="M1020" s="252">
        <v>-86757.39</v>
      </c>
      <c r="N1020" s="323">
        <v>0</v>
      </c>
      <c r="O1020" s="323"/>
      <c r="P1020" s="252">
        <v>0</v>
      </c>
      <c r="Q1020" s="252">
        <v>0</v>
      </c>
      <c r="R1020" s="240" t="s">
        <v>257</v>
      </c>
      <c r="V1020" s="248">
        <f t="shared" si="64"/>
        <v>0</v>
      </c>
      <c r="W1020" s="248">
        <f t="shared" si="61"/>
        <v>0</v>
      </c>
      <c r="X1020" s="248">
        <f t="shared" si="62"/>
        <v>0</v>
      </c>
      <c r="Y1020" s="248">
        <f t="shared" si="63"/>
        <v>0</v>
      </c>
    </row>
    <row r="1021" spans="1:25" ht="15" customHeight="1" x14ac:dyDescent="0.25">
      <c r="A1021" s="250"/>
      <c r="B1021" s="251"/>
      <c r="C1021" s="322" t="s">
        <v>399</v>
      </c>
      <c r="D1021" s="322"/>
      <c r="E1021" s="322"/>
      <c r="H1021" s="252">
        <v>2388.4299999999998</v>
      </c>
      <c r="I1021" s="252">
        <v>0</v>
      </c>
      <c r="J1021" s="252">
        <v>-2388.4299999999998</v>
      </c>
      <c r="K1021" s="252">
        <v>0</v>
      </c>
      <c r="L1021" s="252">
        <v>0</v>
      </c>
      <c r="M1021" s="252">
        <v>-2388.4299999999998</v>
      </c>
      <c r="N1021" s="323">
        <v>0</v>
      </c>
      <c r="O1021" s="323"/>
      <c r="P1021" s="252">
        <v>0</v>
      </c>
      <c r="Q1021" s="252">
        <v>0</v>
      </c>
      <c r="R1021" s="240" t="s">
        <v>257</v>
      </c>
      <c r="V1021" s="248">
        <f t="shared" si="64"/>
        <v>0</v>
      </c>
      <c r="W1021" s="248">
        <f t="shared" si="61"/>
        <v>0</v>
      </c>
      <c r="X1021" s="248">
        <f t="shared" si="62"/>
        <v>0</v>
      </c>
      <c r="Y1021" s="248">
        <f t="shared" si="63"/>
        <v>0</v>
      </c>
    </row>
    <row r="1022" spans="1:25" ht="15" customHeight="1" x14ac:dyDescent="0.25">
      <c r="A1022" s="250"/>
      <c r="B1022" s="251"/>
      <c r="C1022" s="322" t="s">
        <v>1288</v>
      </c>
      <c r="D1022" s="322"/>
      <c r="E1022" s="322"/>
      <c r="H1022" s="252">
        <v>4069.19</v>
      </c>
      <c r="I1022" s="252">
        <v>0</v>
      </c>
      <c r="J1022" s="252">
        <v>-4069.19</v>
      </c>
      <c r="K1022" s="252">
        <v>0</v>
      </c>
      <c r="L1022" s="252">
        <v>0</v>
      </c>
      <c r="M1022" s="252">
        <v>-4069.19</v>
      </c>
      <c r="N1022" s="323">
        <v>0</v>
      </c>
      <c r="O1022" s="323"/>
      <c r="P1022" s="252">
        <v>0</v>
      </c>
      <c r="Q1022" s="252">
        <v>0</v>
      </c>
      <c r="R1022" s="240" t="s">
        <v>257</v>
      </c>
      <c r="V1022" s="248">
        <f t="shared" si="64"/>
        <v>0</v>
      </c>
      <c r="W1022" s="248">
        <f t="shared" si="61"/>
        <v>0</v>
      </c>
      <c r="X1022" s="248">
        <f t="shared" si="62"/>
        <v>0</v>
      </c>
      <c r="Y1022" s="248">
        <f t="shared" si="63"/>
        <v>0</v>
      </c>
    </row>
    <row r="1023" spans="1:25" ht="15" customHeight="1" x14ac:dyDescent="0.25">
      <c r="A1023" s="250"/>
      <c r="B1023" s="251"/>
      <c r="C1023" s="322" t="s">
        <v>392</v>
      </c>
      <c r="D1023" s="322"/>
      <c r="E1023" s="322"/>
      <c r="H1023" s="252">
        <v>6253.99</v>
      </c>
      <c r="I1023" s="252">
        <v>0</v>
      </c>
      <c r="J1023" s="252">
        <v>-6253.99</v>
      </c>
      <c r="K1023" s="252">
        <v>0</v>
      </c>
      <c r="L1023" s="252">
        <v>0</v>
      </c>
      <c r="M1023" s="252">
        <v>-6253.99</v>
      </c>
      <c r="N1023" s="323">
        <v>0</v>
      </c>
      <c r="O1023" s="323"/>
      <c r="P1023" s="252">
        <v>0</v>
      </c>
      <c r="Q1023" s="252">
        <v>0</v>
      </c>
      <c r="R1023" s="240" t="s">
        <v>257</v>
      </c>
      <c r="V1023" s="248">
        <f t="shared" si="64"/>
        <v>0</v>
      </c>
      <c r="W1023" s="248">
        <f t="shared" si="61"/>
        <v>0</v>
      </c>
      <c r="X1023" s="248">
        <f t="shared" si="62"/>
        <v>0</v>
      </c>
      <c r="Y1023" s="248">
        <f t="shared" si="63"/>
        <v>0</v>
      </c>
    </row>
    <row r="1024" spans="1:25" ht="15" customHeight="1" x14ac:dyDescent="0.25">
      <c r="A1024" s="250"/>
      <c r="B1024" s="251"/>
      <c r="C1024" s="322" t="s">
        <v>1304</v>
      </c>
      <c r="D1024" s="322"/>
      <c r="E1024" s="322"/>
      <c r="H1024" s="252">
        <v>-3895.9</v>
      </c>
      <c r="I1024" s="252">
        <v>0</v>
      </c>
      <c r="J1024" s="252">
        <v>3895.9</v>
      </c>
      <c r="K1024" s="252">
        <v>0</v>
      </c>
      <c r="L1024" s="252">
        <v>0</v>
      </c>
      <c r="M1024" s="252">
        <v>3895.9</v>
      </c>
      <c r="N1024" s="323">
        <v>0</v>
      </c>
      <c r="O1024" s="323"/>
      <c r="P1024" s="252">
        <v>0</v>
      </c>
      <c r="Q1024" s="252">
        <v>0</v>
      </c>
      <c r="R1024" s="240" t="s">
        <v>257</v>
      </c>
      <c r="V1024" s="248">
        <f t="shared" si="64"/>
        <v>0</v>
      </c>
      <c r="W1024" s="248">
        <f t="shared" si="61"/>
        <v>0</v>
      </c>
      <c r="X1024" s="248">
        <f t="shared" si="62"/>
        <v>0</v>
      </c>
      <c r="Y1024" s="248">
        <f t="shared" si="63"/>
        <v>0</v>
      </c>
    </row>
    <row r="1025" spans="1:25" ht="15" customHeight="1" x14ac:dyDescent="0.25">
      <c r="A1025" s="253"/>
      <c r="B1025" s="254"/>
      <c r="C1025" s="324" t="s">
        <v>1286</v>
      </c>
      <c r="D1025" s="324"/>
      <c r="E1025" s="324"/>
      <c r="F1025" s="255"/>
      <c r="G1025" s="255"/>
      <c r="H1025" s="256">
        <v>1027.28</v>
      </c>
      <c r="I1025" s="256">
        <v>0</v>
      </c>
      <c r="J1025" s="256">
        <v>-1027.28</v>
      </c>
      <c r="K1025" s="256">
        <v>0</v>
      </c>
      <c r="L1025" s="256">
        <v>0</v>
      </c>
      <c r="M1025" s="256">
        <v>-1027.28</v>
      </c>
      <c r="N1025" s="325">
        <v>0</v>
      </c>
      <c r="O1025" s="325"/>
      <c r="P1025" s="256">
        <v>0</v>
      </c>
      <c r="Q1025" s="256">
        <v>0</v>
      </c>
      <c r="R1025" s="240" t="s">
        <v>257</v>
      </c>
      <c r="V1025" s="248">
        <f t="shared" si="64"/>
        <v>0</v>
      </c>
      <c r="W1025" s="248">
        <f t="shared" si="61"/>
        <v>0</v>
      </c>
      <c r="X1025" s="248">
        <f t="shared" si="62"/>
        <v>0</v>
      </c>
      <c r="Y1025" s="248">
        <f t="shared" si="63"/>
        <v>0</v>
      </c>
    </row>
    <row r="1026" spans="1:25" ht="15" customHeight="1" x14ac:dyDescent="0.25">
      <c r="A1026" s="245" t="s">
        <v>1489</v>
      </c>
      <c r="B1026" s="246" t="str">
        <f>C1026</f>
        <v>г.Одинцово, Говорова, 85</v>
      </c>
      <c r="C1026" s="329" t="s">
        <v>258</v>
      </c>
      <c r="D1026" s="329"/>
      <c r="E1026" s="329"/>
      <c r="F1026" s="246" t="s">
        <v>1395</v>
      </c>
      <c r="G1026" s="246" t="s">
        <v>1490</v>
      </c>
      <c r="H1026" s="247">
        <v>138864.67000000001</v>
      </c>
      <c r="I1026" s="247">
        <v>0</v>
      </c>
      <c r="J1026" s="247">
        <v>-138864.67000000001</v>
      </c>
      <c r="K1026" s="247">
        <v>0</v>
      </c>
      <c r="L1026" s="247">
        <v>0</v>
      </c>
      <c r="M1026" s="247">
        <v>-138864.67000000001</v>
      </c>
      <c r="N1026" s="330">
        <v>0</v>
      </c>
      <c r="O1026" s="330"/>
      <c r="P1026" s="247">
        <v>0</v>
      </c>
      <c r="Q1026" s="247">
        <v>0</v>
      </c>
      <c r="R1026" s="240" t="s">
        <v>258</v>
      </c>
      <c r="V1026" s="248">
        <f t="shared" si="64"/>
        <v>0</v>
      </c>
      <c r="W1026" s="248">
        <f t="shared" si="61"/>
        <v>0</v>
      </c>
      <c r="X1026" s="248">
        <f t="shared" si="62"/>
        <v>0</v>
      </c>
      <c r="Y1026" s="248">
        <f t="shared" si="63"/>
        <v>0</v>
      </c>
    </row>
    <row r="1027" spans="1:25" ht="15" customHeight="1" x14ac:dyDescent="0.25">
      <c r="A1027" s="250"/>
      <c r="B1027" s="251"/>
      <c r="C1027" s="322" t="s">
        <v>503</v>
      </c>
      <c r="D1027" s="322"/>
      <c r="E1027" s="322"/>
      <c r="H1027" s="252">
        <v>57791.69</v>
      </c>
      <c r="I1027" s="252">
        <v>0</v>
      </c>
      <c r="J1027" s="252">
        <v>-57791.69</v>
      </c>
      <c r="K1027" s="252">
        <v>0</v>
      </c>
      <c r="L1027" s="252">
        <v>0</v>
      </c>
      <c r="M1027" s="252">
        <v>-57791.69</v>
      </c>
      <c r="N1027" s="323">
        <v>0</v>
      </c>
      <c r="O1027" s="323"/>
      <c r="P1027" s="252">
        <v>0</v>
      </c>
      <c r="Q1027" s="252">
        <v>0</v>
      </c>
      <c r="R1027" s="240" t="s">
        <v>258</v>
      </c>
      <c r="V1027" s="248">
        <f t="shared" si="64"/>
        <v>0</v>
      </c>
      <c r="W1027" s="248">
        <f t="shared" si="61"/>
        <v>0</v>
      </c>
      <c r="X1027" s="248">
        <f t="shared" si="62"/>
        <v>0</v>
      </c>
      <c r="Y1027" s="248">
        <f t="shared" si="63"/>
        <v>0</v>
      </c>
    </row>
    <row r="1028" spans="1:25" ht="15" customHeight="1" x14ac:dyDescent="0.25">
      <c r="A1028" s="250"/>
      <c r="B1028" s="251"/>
      <c r="C1028" s="322" t="s">
        <v>1056</v>
      </c>
      <c r="D1028" s="322"/>
      <c r="E1028" s="322"/>
      <c r="H1028" s="252">
        <v>-213.55</v>
      </c>
      <c r="I1028" s="252">
        <v>0</v>
      </c>
      <c r="J1028" s="252">
        <v>213.55</v>
      </c>
      <c r="K1028" s="252">
        <v>0</v>
      </c>
      <c r="L1028" s="252">
        <v>0</v>
      </c>
      <c r="M1028" s="252">
        <v>213.55</v>
      </c>
      <c r="N1028" s="323">
        <v>0</v>
      </c>
      <c r="O1028" s="323"/>
      <c r="P1028" s="252">
        <v>0</v>
      </c>
      <c r="Q1028" s="252">
        <v>0</v>
      </c>
      <c r="R1028" s="240" t="s">
        <v>258</v>
      </c>
      <c r="V1028" s="248">
        <f t="shared" si="64"/>
        <v>0</v>
      </c>
      <c r="W1028" s="248">
        <f t="shared" si="61"/>
        <v>0</v>
      </c>
      <c r="X1028" s="248">
        <f t="shared" si="62"/>
        <v>0</v>
      </c>
      <c r="Y1028" s="248">
        <f t="shared" si="63"/>
        <v>0</v>
      </c>
    </row>
    <row r="1029" spans="1:25" ht="15" customHeight="1" x14ac:dyDescent="0.25">
      <c r="A1029" s="250"/>
      <c r="B1029" s="251"/>
      <c r="C1029" s="322" t="s">
        <v>399</v>
      </c>
      <c r="D1029" s="322"/>
      <c r="E1029" s="322"/>
      <c r="H1029" s="252">
        <v>3202.19</v>
      </c>
      <c r="I1029" s="252">
        <v>0</v>
      </c>
      <c r="J1029" s="252">
        <v>-3202.19</v>
      </c>
      <c r="K1029" s="252">
        <v>0</v>
      </c>
      <c r="L1029" s="252">
        <v>0</v>
      </c>
      <c r="M1029" s="252">
        <v>-3202.19</v>
      </c>
      <c r="N1029" s="323">
        <v>0</v>
      </c>
      <c r="O1029" s="323"/>
      <c r="P1029" s="252">
        <v>0</v>
      </c>
      <c r="Q1029" s="252">
        <v>0</v>
      </c>
      <c r="R1029" s="240" t="s">
        <v>258</v>
      </c>
      <c r="V1029" s="248">
        <f t="shared" si="64"/>
        <v>0</v>
      </c>
      <c r="W1029" s="248">
        <f t="shared" si="61"/>
        <v>0</v>
      </c>
      <c r="X1029" s="248">
        <f t="shared" si="62"/>
        <v>0</v>
      </c>
      <c r="Y1029" s="248">
        <f t="shared" si="63"/>
        <v>0</v>
      </c>
    </row>
    <row r="1030" spans="1:25" ht="15" customHeight="1" x14ac:dyDescent="0.25">
      <c r="A1030" s="250"/>
      <c r="B1030" s="251"/>
      <c r="C1030" s="322" t="s">
        <v>1052</v>
      </c>
      <c r="D1030" s="322"/>
      <c r="E1030" s="322"/>
      <c r="H1030" s="252">
        <v>64579.96</v>
      </c>
      <c r="I1030" s="252">
        <v>0</v>
      </c>
      <c r="J1030" s="252">
        <v>-64579.96</v>
      </c>
      <c r="K1030" s="252">
        <v>0</v>
      </c>
      <c r="L1030" s="252">
        <v>0</v>
      </c>
      <c r="M1030" s="252">
        <v>-64579.96</v>
      </c>
      <c r="N1030" s="323">
        <v>0</v>
      </c>
      <c r="O1030" s="323"/>
      <c r="P1030" s="252">
        <v>0</v>
      </c>
      <c r="Q1030" s="252">
        <v>0</v>
      </c>
      <c r="R1030" s="240" t="s">
        <v>258</v>
      </c>
      <c r="V1030" s="248">
        <f t="shared" si="64"/>
        <v>0</v>
      </c>
      <c r="W1030" s="248">
        <f t="shared" si="61"/>
        <v>0</v>
      </c>
      <c r="X1030" s="248">
        <f t="shared" si="62"/>
        <v>0</v>
      </c>
      <c r="Y1030" s="248">
        <f t="shared" si="63"/>
        <v>0</v>
      </c>
    </row>
    <row r="1031" spans="1:25" ht="15" customHeight="1" x14ac:dyDescent="0.25">
      <c r="A1031" s="250"/>
      <c r="B1031" s="251"/>
      <c r="C1031" s="322" t="s">
        <v>1304</v>
      </c>
      <c r="D1031" s="322"/>
      <c r="E1031" s="322"/>
      <c r="H1031" s="252">
        <v>-3239.17</v>
      </c>
      <c r="I1031" s="252">
        <v>0</v>
      </c>
      <c r="J1031" s="252">
        <v>3239.17</v>
      </c>
      <c r="K1031" s="252">
        <v>0</v>
      </c>
      <c r="L1031" s="252">
        <v>0</v>
      </c>
      <c r="M1031" s="252">
        <v>3239.17</v>
      </c>
      <c r="N1031" s="323">
        <v>0</v>
      </c>
      <c r="O1031" s="323"/>
      <c r="P1031" s="252">
        <v>0</v>
      </c>
      <c r="Q1031" s="252">
        <v>0</v>
      </c>
      <c r="R1031" s="240" t="s">
        <v>258</v>
      </c>
      <c r="V1031" s="248">
        <f t="shared" si="64"/>
        <v>0</v>
      </c>
      <c r="W1031" s="248">
        <f t="shared" si="61"/>
        <v>0</v>
      </c>
      <c r="X1031" s="248">
        <f t="shared" si="62"/>
        <v>0</v>
      </c>
      <c r="Y1031" s="248">
        <f t="shared" si="63"/>
        <v>0</v>
      </c>
    </row>
    <row r="1032" spans="1:25" ht="15" customHeight="1" x14ac:dyDescent="0.25">
      <c r="A1032" s="250"/>
      <c r="B1032" s="251"/>
      <c r="C1032" s="322" t="s">
        <v>392</v>
      </c>
      <c r="D1032" s="322"/>
      <c r="E1032" s="322"/>
      <c r="H1032" s="252">
        <v>6458.93</v>
      </c>
      <c r="I1032" s="252">
        <v>0</v>
      </c>
      <c r="J1032" s="252">
        <v>-6458.93</v>
      </c>
      <c r="K1032" s="252">
        <v>0</v>
      </c>
      <c r="L1032" s="252">
        <v>0</v>
      </c>
      <c r="M1032" s="252">
        <v>-6458.93</v>
      </c>
      <c r="N1032" s="323">
        <v>0</v>
      </c>
      <c r="O1032" s="323"/>
      <c r="P1032" s="252">
        <v>0</v>
      </c>
      <c r="Q1032" s="252">
        <v>0</v>
      </c>
      <c r="R1032" s="240" t="s">
        <v>258</v>
      </c>
      <c r="V1032" s="248">
        <f t="shared" si="64"/>
        <v>0</v>
      </c>
      <c r="W1032" s="248">
        <f t="shared" si="61"/>
        <v>0</v>
      </c>
      <c r="X1032" s="248">
        <f t="shared" si="62"/>
        <v>0</v>
      </c>
      <c r="Y1032" s="248">
        <f t="shared" si="63"/>
        <v>0</v>
      </c>
    </row>
    <row r="1033" spans="1:25" ht="15" customHeight="1" x14ac:dyDescent="0.25">
      <c r="A1033" s="250"/>
      <c r="B1033" s="251"/>
      <c r="C1033" s="322" t="s">
        <v>1288</v>
      </c>
      <c r="D1033" s="322"/>
      <c r="E1033" s="322"/>
      <c r="H1033" s="252">
        <v>8239.56</v>
      </c>
      <c r="I1033" s="252">
        <v>0</v>
      </c>
      <c r="J1033" s="252">
        <v>-8239.56</v>
      </c>
      <c r="K1033" s="252">
        <v>0</v>
      </c>
      <c r="L1033" s="252">
        <v>0</v>
      </c>
      <c r="M1033" s="252">
        <v>-8239.56</v>
      </c>
      <c r="N1033" s="323">
        <v>0</v>
      </c>
      <c r="O1033" s="323"/>
      <c r="P1033" s="252">
        <v>0</v>
      </c>
      <c r="Q1033" s="252">
        <v>0</v>
      </c>
      <c r="R1033" s="240" t="s">
        <v>258</v>
      </c>
      <c r="V1033" s="248">
        <f t="shared" si="64"/>
        <v>0</v>
      </c>
      <c r="W1033" s="248">
        <f t="shared" si="61"/>
        <v>0</v>
      </c>
      <c r="X1033" s="248">
        <f t="shared" si="62"/>
        <v>0</v>
      </c>
      <c r="Y1033" s="248">
        <f t="shared" si="63"/>
        <v>0</v>
      </c>
    </row>
    <row r="1034" spans="1:25" ht="15" customHeight="1" x14ac:dyDescent="0.25">
      <c r="A1034" s="253"/>
      <c r="B1034" s="254"/>
      <c r="C1034" s="324" t="s">
        <v>1286</v>
      </c>
      <c r="D1034" s="324"/>
      <c r="E1034" s="324"/>
      <c r="F1034" s="255"/>
      <c r="G1034" s="255"/>
      <c r="H1034" s="256">
        <v>2045.06</v>
      </c>
      <c r="I1034" s="256">
        <v>0</v>
      </c>
      <c r="J1034" s="256">
        <v>-2045.06</v>
      </c>
      <c r="K1034" s="256">
        <v>0</v>
      </c>
      <c r="L1034" s="256">
        <v>0</v>
      </c>
      <c r="M1034" s="256">
        <v>-2045.06</v>
      </c>
      <c r="N1034" s="325">
        <v>0</v>
      </c>
      <c r="O1034" s="325"/>
      <c r="P1034" s="256">
        <v>0</v>
      </c>
      <c r="Q1034" s="256">
        <v>0</v>
      </c>
      <c r="R1034" s="240" t="s">
        <v>258</v>
      </c>
      <c r="V1034" s="248">
        <f t="shared" si="64"/>
        <v>0</v>
      </c>
      <c r="W1034" s="248">
        <f t="shared" ref="W1034:W1097" si="65">IF(W$8=$C1034,SUM($P1034-$Q1034),0)/3</f>
        <v>0</v>
      </c>
      <c r="X1034" s="248">
        <f t="shared" ref="X1034:X1097" si="66">IF(X$8=$C1034,SUM($P1034-$Q1034),0)</f>
        <v>0</v>
      </c>
      <c r="Y1034" s="248">
        <f t="shared" ref="Y1034:Y1097" si="67">SUM(V1034:X1034)</f>
        <v>0</v>
      </c>
    </row>
    <row r="1035" spans="1:25" ht="15" customHeight="1" x14ac:dyDescent="0.25">
      <c r="A1035" s="245" t="s">
        <v>1491</v>
      </c>
      <c r="B1035" s="246" t="str">
        <f>C1035</f>
        <v>г.Одинцово, Говорова, 9</v>
      </c>
      <c r="C1035" s="329" t="s">
        <v>259</v>
      </c>
      <c r="D1035" s="329"/>
      <c r="E1035" s="329"/>
      <c r="F1035" s="246" t="s">
        <v>1444</v>
      </c>
      <c r="G1035" s="246" t="s">
        <v>1492</v>
      </c>
      <c r="H1035" s="247">
        <v>-78819.8</v>
      </c>
      <c r="I1035" s="247">
        <v>0</v>
      </c>
      <c r="J1035" s="247">
        <v>78819.8</v>
      </c>
      <c r="K1035" s="247">
        <v>0</v>
      </c>
      <c r="L1035" s="247">
        <v>0</v>
      </c>
      <c r="M1035" s="247">
        <v>78819.8</v>
      </c>
      <c r="N1035" s="330">
        <v>0</v>
      </c>
      <c r="O1035" s="330"/>
      <c r="P1035" s="247">
        <v>0</v>
      </c>
      <c r="Q1035" s="247">
        <v>0</v>
      </c>
      <c r="R1035" s="240" t="s">
        <v>259</v>
      </c>
      <c r="V1035" s="248">
        <f t="shared" si="64"/>
        <v>0</v>
      </c>
      <c r="W1035" s="248">
        <f t="shared" si="65"/>
        <v>0</v>
      </c>
      <c r="X1035" s="248">
        <f t="shared" si="66"/>
        <v>0</v>
      </c>
      <c r="Y1035" s="248">
        <f t="shared" si="67"/>
        <v>0</v>
      </c>
    </row>
    <row r="1036" spans="1:25" ht="15" customHeight="1" x14ac:dyDescent="0.25">
      <c r="A1036" s="250"/>
      <c r="B1036" s="251"/>
      <c r="C1036" s="322" t="s">
        <v>1296</v>
      </c>
      <c r="D1036" s="322"/>
      <c r="E1036" s="322"/>
      <c r="H1036" s="252">
        <v>-63113.26</v>
      </c>
      <c r="I1036" s="252">
        <v>0</v>
      </c>
      <c r="J1036" s="252">
        <v>63113.26</v>
      </c>
      <c r="K1036" s="252">
        <v>0</v>
      </c>
      <c r="L1036" s="252">
        <v>0</v>
      </c>
      <c r="M1036" s="252">
        <v>63113.26</v>
      </c>
      <c r="N1036" s="323">
        <v>0</v>
      </c>
      <c r="O1036" s="323"/>
      <c r="P1036" s="252">
        <v>0</v>
      </c>
      <c r="Q1036" s="252">
        <v>0</v>
      </c>
      <c r="R1036" s="240" t="s">
        <v>259</v>
      </c>
      <c r="V1036" s="248">
        <f t="shared" si="64"/>
        <v>0</v>
      </c>
      <c r="W1036" s="248">
        <f t="shared" si="65"/>
        <v>0</v>
      </c>
      <c r="X1036" s="248">
        <f t="shared" si="66"/>
        <v>0</v>
      </c>
      <c r="Y1036" s="248">
        <f t="shared" si="67"/>
        <v>0</v>
      </c>
    </row>
    <row r="1037" spans="1:25" ht="15" customHeight="1" x14ac:dyDescent="0.25">
      <c r="A1037" s="250"/>
      <c r="B1037" s="251"/>
      <c r="C1037" s="322" t="s">
        <v>503</v>
      </c>
      <c r="D1037" s="322"/>
      <c r="E1037" s="322"/>
      <c r="H1037" s="252">
        <v>-16079.39</v>
      </c>
      <c r="I1037" s="252">
        <v>0</v>
      </c>
      <c r="J1037" s="252">
        <v>16079.39</v>
      </c>
      <c r="K1037" s="252">
        <v>0</v>
      </c>
      <c r="L1037" s="252">
        <v>0</v>
      </c>
      <c r="M1037" s="252">
        <v>16079.39</v>
      </c>
      <c r="N1037" s="323">
        <v>0</v>
      </c>
      <c r="O1037" s="323"/>
      <c r="P1037" s="252">
        <v>0</v>
      </c>
      <c r="Q1037" s="252">
        <v>0</v>
      </c>
      <c r="R1037" s="240" t="s">
        <v>259</v>
      </c>
      <c r="V1037" s="248">
        <f t="shared" si="64"/>
        <v>0</v>
      </c>
      <c r="W1037" s="248">
        <f t="shared" si="65"/>
        <v>0</v>
      </c>
      <c r="X1037" s="248">
        <f t="shared" si="66"/>
        <v>0</v>
      </c>
      <c r="Y1037" s="248">
        <f t="shared" si="67"/>
        <v>0</v>
      </c>
    </row>
    <row r="1038" spans="1:25" ht="15" customHeight="1" x14ac:dyDescent="0.25">
      <c r="A1038" s="250"/>
      <c r="B1038" s="251"/>
      <c r="C1038" s="322" t="s">
        <v>399</v>
      </c>
      <c r="D1038" s="322"/>
      <c r="E1038" s="322"/>
      <c r="H1038" s="252">
        <v>2012.76</v>
      </c>
      <c r="I1038" s="252">
        <v>0</v>
      </c>
      <c r="J1038" s="252">
        <v>-2012.76</v>
      </c>
      <c r="K1038" s="252">
        <v>0</v>
      </c>
      <c r="L1038" s="252">
        <v>0</v>
      </c>
      <c r="M1038" s="252">
        <v>-2012.76</v>
      </c>
      <c r="N1038" s="323">
        <v>0</v>
      </c>
      <c r="O1038" s="323"/>
      <c r="P1038" s="252">
        <v>0</v>
      </c>
      <c r="Q1038" s="252">
        <v>0</v>
      </c>
      <c r="R1038" s="240" t="s">
        <v>259</v>
      </c>
      <c r="V1038" s="248">
        <f t="shared" si="64"/>
        <v>0</v>
      </c>
      <c r="W1038" s="248">
        <f t="shared" si="65"/>
        <v>0</v>
      </c>
      <c r="X1038" s="248">
        <f t="shared" si="66"/>
        <v>0</v>
      </c>
      <c r="Y1038" s="248">
        <f t="shared" si="67"/>
        <v>0</v>
      </c>
    </row>
    <row r="1039" spans="1:25" ht="15" customHeight="1" x14ac:dyDescent="0.25">
      <c r="A1039" s="250"/>
      <c r="B1039" s="251"/>
      <c r="C1039" s="322" t="s">
        <v>1052</v>
      </c>
      <c r="D1039" s="322"/>
      <c r="E1039" s="322"/>
      <c r="H1039" s="252">
        <v>24951.52</v>
      </c>
      <c r="I1039" s="252">
        <v>0</v>
      </c>
      <c r="J1039" s="252">
        <v>-24951.52</v>
      </c>
      <c r="K1039" s="252">
        <v>0</v>
      </c>
      <c r="L1039" s="252">
        <v>0</v>
      </c>
      <c r="M1039" s="252">
        <v>-24951.52</v>
      </c>
      <c r="N1039" s="323">
        <v>0</v>
      </c>
      <c r="O1039" s="323"/>
      <c r="P1039" s="252">
        <v>0</v>
      </c>
      <c r="Q1039" s="252">
        <v>0</v>
      </c>
      <c r="R1039" s="240" t="s">
        <v>259</v>
      </c>
      <c r="V1039" s="248">
        <f t="shared" si="64"/>
        <v>0</v>
      </c>
      <c r="W1039" s="248">
        <f t="shared" si="65"/>
        <v>0</v>
      </c>
      <c r="X1039" s="248">
        <f t="shared" si="66"/>
        <v>0</v>
      </c>
      <c r="Y1039" s="248">
        <f t="shared" si="67"/>
        <v>0</v>
      </c>
    </row>
    <row r="1040" spans="1:25" ht="15" customHeight="1" x14ac:dyDescent="0.25">
      <c r="A1040" s="250"/>
      <c r="B1040" s="251"/>
      <c r="C1040" s="322" t="s">
        <v>1304</v>
      </c>
      <c r="D1040" s="322"/>
      <c r="E1040" s="322"/>
      <c r="H1040" s="252">
        <v>-6444.7</v>
      </c>
      <c r="I1040" s="252">
        <v>0</v>
      </c>
      <c r="J1040" s="252">
        <v>6444.7</v>
      </c>
      <c r="K1040" s="252">
        <v>0</v>
      </c>
      <c r="L1040" s="252">
        <v>0</v>
      </c>
      <c r="M1040" s="252">
        <v>6444.7</v>
      </c>
      <c r="N1040" s="323">
        <v>0</v>
      </c>
      <c r="O1040" s="323"/>
      <c r="P1040" s="252">
        <v>0</v>
      </c>
      <c r="Q1040" s="252">
        <v>0</v>
      </c>
      <c r="R1040" s="240" t="s">
        <v>259</v>
      </c>
      <c r="V1040" s="248">
        <f t="shared" ref="V1040:V1103" si="68">IF(V$8=$C1040,SUM($P1040-$Q1040),0)</f>
        <v>0</v>
      </c>
      <c r="W1040" s="248">
        <f t="shared" si="65"/>
        <v>0</v>
      </c>
      <c r="X1040" s="248">
        <f t="shared" si="66"/>
        <v>0</v>
      </c>
      <c r="Y1040" s="248">
        <f t="shared" si="67"/>
        <v>0</v>
      </c>
    </row>
    <row r="1041" spans="1:25" ht="15" customHeight="1" x14ac:dyDescent="0.25">
      <c r="A1041" s="250"/>
      <c r="B1041" s="251"/>
      <c r="C1041" s="322" t="s">
        <v>392</v>
      </c>
      <c r="D1041" s="322"/>
      <c r="E1041" s="322"/>
      <c r="H1041" s="252">
        <v>2830.24</v>
      </c>
      <c r="I1041" s="252">
        <v>0</v>
      </c>
      <c r="J1041" s="252">
        <v>-2830.24</v>
      </c>
      <c r="K1041" s="252">
        <v>0</v>
      </c>
      <c r="L1041" s="252">
        <v>0</v>
      </c>
      <c r="M1041" s="252">
        <v>-2830.24</v>
      </c>
      <c r="N1041" s="323">
        <v>0</v>
      </c>
      <c r="O1041" s="323"/>
      <c r="P1041" s="252">
        <v>0</v>
      </c>
      <c r="Q1041" s="252">
        <v>0</v>
      </c>
      <c r="R1041" s="240" t="s">
        <v>259</v>
      </c>
      <c r="V1041" s="248">
        <f t="shared" si="68"/>
        <v>0</v>
      </c>
      <c r="W1041" s="248">
        <f t="shared" si="65"/>
        <v>0</v>
      </c>
      <c r="X1041" s="248">
        <f t="shared" si="66"/>
        <v>0</v>
      </c>
      <c r="Y1041" s="248">
        <f t="shared" si="67"/>
        <v>0</v>
      </c>
    </row>
    <row r="1042" spans="1:25" ht="15" customHeight="1" x14ac:dyDescent="0.25">
      <c r="A1042" s="250"/>
      <c r="B1042" s="251"/>
      <c r="C1042" s="322" t="s">
        <v>1288</v>
      </c>
      <c r="D1042" s="322"/>
      <c r="E1042" s="322"/>
      <c r="H1042" s="252">
        <v>-21970.5</v>
      </c>
      <c r="I1042" s="252">
        <v>0</v>
      </c>
      <c r="J1042" s="252">
        <v>21970.5</v>
      </c>
      <c r="K1042" s="252">
        <v>0</v>
      </c>
      <c r="L1042" s="252">
        <v>0</v>
      </c>
      <c r="M1042" s="252">
        <v>21970.5</v>
      </c>
      <c r="N1042" s="323">
        <v>0</v>
      </c>
      <c r="O1042" s="323"/>
      <c r="P1042" s="252">
        <v>0</v>
      </c>
      <c r="Q1042" s="252">
        <v>0</v>
      </c>
      <c r="R1042" s="240" t="s">
        <v>259</v>
      </c>
      <c r="V1042" s="248">
        <f t="shared" si="68"/>
        <v>0</v>
      </c>
      <c r="W1042" s="248">
        <f t="shared" si="65"/>
        <v>0</v>
      </c>
      <c r="X1042" s="248">
        <f t="shared" si="66"/>
        <v>0</v>
      </c>
      <c r="Y1042" s="248">
        <f t="shared" si="67"/>
        <v>0</v>
      </c>
    </row>
    <row r="1043" spans="1:25" ht="15" customHeight="1" x14ac:dyDescent="0.25">
      <c r="A1043" s="253"/>
      <c r="B1043" s="254"/>
      <c r="C1043" s="324" t="s">
        <v>1286</v>
      </c>
      <c r="D1043" s="324"/>
      <c r="E1043" s="324"/>
      <c r="F1043" s="255"/>
      <c r="G1043" s="255"/>
      <c r="H1043" s="256">
        <v>-1006.47</v>
      </c>
      <c r="I1043" s="256">
        <v>0</v>
      </c>
      <c r="J1043" s="256">
        <v>1006.47</v>
      </c>
      <c r="K1043" s="256">
        <v>0</v>
      </c>
      <c r="L1043" s="256">
        <v>0</v>
      </c>
      <c r="M1043" s="256">
        <v>1006.47</v>
      </c>
      <c r="N1043" s="325">
        <v>0</v>
      </c>
      <c r="O1043" s="325"/>
      <c r="P1043" s="256">
        <v>0</v>
      </c>
      <c r="Q1043" s="256">
        <v>0</v>
      </c>
      <c r="R1043" s="240" t="s">
        <v>259</v>
      </c>
      <c r="V1043" s="248">
        <f t="shared" si="68"/>
        <v>0</v>
      </c>
      <c r="W1043" s="248">
        <f t="shared" si="65"/>
        <v>0</v>
      </c>
      <c r="X1043" s="248">
        <f t="shared" si="66"/>
        <v>0</v>
      </c>
      <c r="Y1043" s="248">
        <f t="shared" si="67"/>
        <v>0</v>
      </c>
    </row>
    <row r="1044" spans="1:25" ht="15" customHeight="1" x14ac:dyDescent="0.25">
      <c r="A1044" s="245" t="s">
        <v>1493</v>
      </c>
      <c r="B1044" s="246" t="str">
        <f>C1044</f>
        <v>г.Одинцово, д.Мамоново Вокзальная, 51</v>
      </c>
      <c r="C1044" s="329" t="s">
        <v>1072</v>
      </c>
      <c r="D1044" s="329"/>
      <c r="E1044" s="329"/>
      <c r="F1044" s="246" t="s">
        <v>1297</v>
      </c>
      <c r="G1044" s="246" t="s">
        <v>1494</v>
      </c>
      <c r="H1044" s="247">
        <v>16319.62</v>
      </c>
      <c r="I1044" s="247">
        <v>0</v>
      </c>
      <c r="J1044" s="247">
        <v>-16319.62</v>
      </c>
      <c r="K1044" s="247">
        <v>0</v>
      </c>
      <c r="L1044" s="247">
        <v>0</v>
      </c>
      <c r="M1044" s="247">
        <v>-16319.62</v>
      </c>
      <c r="N1044" s="330">
        <v>0</v>
      </c>
      <c r="O1044" s="330"/>
      <c r="P1044" s="247">
        <v>0</v>
      </c>
      <c r="Q1044" s="247">
        <v>0</v>
      </c>
      <c r="R1044" s="240" t="s">
        <v>1072</v>
      </c>
      <c r="V1044" s="248">
        <f t="shared" si="68"/>
        <v>0</v>
      </c>
      <c r="W1044" s="248">
        <f t="shared" si="65"/>
        <v>0</v>
      </c>
      <c r="X1044" s="248">
        <f t="shared" si="66"/>
        <v>0</v>
      </c>
      <c r="Y1044" s="248">
        <f t="shared" si="67"/>
        <v>0</v>
      </c>
    </row>
    <row r="1045" spans="1:25" ht="15" customHeight="1" x14ac:dyDescent="0.25">
      <c r="A1045" s="250"/>
      <c r="B1045" s="251"/>
      <c r="C1045" s="322" t="s">
        <v>1303</v>
      </c>
      <c r="D1045" s="322"/>
      <c r="E1045" s="322"/>
      <c r="H1045" s="252">
        <v>2822.9</v>
      </c>
      <c r="I1045" s="252">
        <v>0</v>
      </c>
      <c r="J1045" s="252">
        <v>-2822.9</v>
      </c>
      <c r="K1045" s="252">
        <v>0</v>
      </c>
      <c r="L1045" s="252">
        <v>0</v>
      </c>
      <c r="M1045" s="252">
        <v>-2822.9</v>
      </c>
      <c r="N1045" s="323">
        <v>0</v>
      </c>
      <c r="O1045" s="323"/>
      <c r="P1045" s="252">
        <v>0</v>
      </c>
      <c r="Q1045" s="252">
        <v>0</v>
      </c>
      <c r="R1045" s="240" t="s">
        <v>1072</v>
      </c>
      <c r="V1045" s="248">
        <f t="shared" si="68"/>
        <v>0</v>
      </c>
      <c r="W1045" s="248">
        <f t="shared" si="65"/>
        <v>0</v>
      </c>
      <c r="X1045" s="248">
        <f t="shared" si="66"/>
        <v>0</v>
      </c>
      <c r="Y1045" s="248">
        <f t="shared" si="67"/>
        <v>0</v>
      </c>
    </row>
    <row r="1046" spans="1:25" ht="15" customHeight="1" x14ac:dyDescent="0.25">
      <c r="A1046" s="250"/>
      <c r="B1046" s="251"/>
      <c r="C1046" s="322" t="s">
        <v>1052</v>
      </c>
      <c r="D1046" s="322"/>
      <c r="E1046" s="322"/>
      <c r="H1046" s="252">
        <v>11443.97</v>
      </c>
      <c r="I1046" s="252">
        <v>0</v>
      </c>
      <c r="J1046" s="252">
        <v>-11443.97</v>
      </c>
      <c r="K1046" s="252">
        <v>0</v>
      </c>
      <c r="L1046" s="252">
        <v>0</v>
      </c>
      <c r="M1046" s="252">
        <v>-11443.97</v>
      </c>
      <c r="N1046" s="323">
        <v>0</v>
      </c>
      <c r="O1046" s="323"/>
      <c r="P1046" s="252">
        <v>0</v>
      </c>
      <c r="Q1046" s="252">
        <v>0</v>
      </c>
      <c r="R1046" s="240" t="s">
        <v>1072</v>
      </c>
      <c r="V1046" s="248">
        <f t="shared" si="68"/>
        <v>0</v>
      </c>
      <c r="W1046" s="248">
        <f t="shared" si="65"/>
        <v>0</v>
      </c>
      <c r="X1046" s="248">
        <f t="shared" si="66"/>
        <v>0</v>
      </c>
      <c r="Y1046" s="248">
        <f t="shared" si="67"/>
        <v>0</v>
      </c>
    </row>
    <row r="1047" spans="1:25" ht="15" customHeight="1" x14ac:dyDescent="0.25">
      <c r="A1047" s="253"/>
      <c r="B1047" s="254"/>
      <c r="C1047" s="324" t="s">
        <v>1304</v>
      </c>
      <c r="D1047" s="324"/>
      <c r="E1047" s="324"/>
      <c r="F1047" s="255"/>
      <c r="G1047" s="255"/>
      <c r="H1047" s="256">
        <v>2052.75</v>
      </c>
      <c r="I1047" s="256">
        <v>0</v>
      </c>
      <c r="J1047" s="256">
        <v>-2052.75</v>
      </c>
      <c r="K1047" s="256">
        <v>0</v>
      </c>
      <c r="L1047" s="256">
        <v>0</v>
      </c>
      <c r="M1047" s="256">
        <v>-2052.75</v>
      </c>
      <c r="N1047" s="325">
        <v>0</v>
      </c>
      <c r="O1047" s="325"/>
      <c r="P1047" s="256">
        <v>0</v>
      </c>
      <c r="Q1047" s="256">
        <v>0</v>
      </c>
      <c r="R1047" s="240" t="s">
        <v>1072</v>
      </c>
      <c r="V1047" s="248">
        <f t="shared" si="68"/>
        <v>0</v>
      </c>
      <c r="W1047" s="248">
        <f t="shared" si="65"/>
        <v>0</v>
      </c>
      <c r="X1047" s="248">
        <f t="shared" si="66"/>
        <v>0</v>
      </c>
      <c r="Y1047" s="248">
        <f t="shared" si="67"/>
        <v>0</v>
      </c>
    </row>
    <row r="1048" spans="1:25" ht="15" customHeight="1" x14ac:dyDescent="0.25">
      <c r="A1048" s="245" t="s">
        <v>1338</v>
      </c>
      <c r="B1048" s="246" t="str">
        <f>C1048</f>
        <v>г.Одинцово, д.Мамоново Вокзальная, 53</v>
      </c>
      <c r="C1048" s="329" t="s">
        <v>1073</v>
      </c>
      <c r="D1048" s="329"/>
      <c r="E1048" s="329"/>
      <c r="F1048" s="246" t="s">
        <v>1290</v>
      </c>
      <c r="G1048" s="246" t="s">
        <v>1495</v>
      </c>
      <c r="H1048" s="247">
        <v>56667.18</v>
      </c>
      <c r="I1048" s="247">
        <v>0</v>
      </c>
      <c r="J1048" s="247">
        <v>-56667.18</v>
      </c>
      <c r="K1048" s="247">
        <v>0</v>
      </c>
      <c r="L1048" s="247">
        <v>0</v>
      </c>
      <c r="M1048" s="247">
        <v>-56667.18</v>
      </c>
      <c r="N1048" s="330">
        <v>0</v>
      </c>
      <c r="O1048" s="330"/>
      <c r="P1048" s="247">
        <v>0</v>
      </c>
      <c r="Q1048" s="247">
        <v>0</v>
      </c>
      <c r="R1048" s="240" t="s">
        <v>1073</v>
      </c>
      <c r="V1048" s="248">
        <f t="shared" si="68"/>
        <v>0</v>
      </c>
      <c r="W1048" s="248">
        <f t="shared" si="65"/>
        <v>0</v>
      </c>
      <c r="X1048" s="248">
        <f t="shared" si="66"/>
        <v>0</v>
      </c>
      <c r="Y1048" s="248">
        <f t="shared" si="67"/>
        <v>0</v>
      </c>
    </row>
    <row r="1049" spans="1:25" ht="15" customHeight="1" x14ac:dyDescent="0.25">
      <c r="A1049" s="250"/>
      <c r="B1049" s="251"/>
      <c r="C1049" s="322" t="s">
        <v>1311</v>
      </c>
      <c r="D1049" s="322"/>
      <c r="E1049" s="322"/>
      <c r="H1049" s="252">
        <v>3031.03</v>
      </c>
      <c r="I1049" s="252">
        <v>0</v>
      </c>
      <c r="J1049" s="252">
        <v>-3031.03</v>
      </c>
      <c r="K1049" s="252">
        <v>0</v>
      </c>
      <c r="L1049" s="252">
        <v>0</v>
      </c>
      <c r="M1049" s="252">
        <v>-3031.03</v>
      </c>
      <c r="N1049" s="323">
        <v>0</v>
      </c>
      <c r="O1049" s="323"/>
      <c r="P1049" s="252">
        <v>0</v>
      </c>
      <c r="Q1049" s="252">
        <v>0</v>
      </c>
      <c r="R1049" s="240" t="s">
        <v>1073</v>
      </c>
      <c r="V1049" s="248">
        <f t="shared" si="68"/>
        <v>0</v>
      </c>
      <c r="W1049" s="248">
        <f t="shared" si="65"/>
        <v>0</v>
      </c>
      <c r="X1049" s="248">
        <f t="shared" si="66"/>
        <v>0</v>
      </c>
      <c r="Y1049" s="248">
        <f t="shared" si="67"/>
        <v>0</v>
      </c>
    </row>
    <row r="1050" spans="1:25" ht="15" customHeight="1" x14ac:dyDescent="0.25">
      <c r="A1050" s="250"/>
      <c r="B1050" s="251"/>
      <c r="C1050" s="322" t="s">
        <v>1052</v>
      </c>
      <c r="D1050" s="322"/>
      <c r="E1050" s="322"/>
      <c r="H1050" s="252">
        <v>29129.3</v>
      </c>
      <c r="I1050" s="252">
        <v>0</v>
      </c>
      <c r="J1050" s="252">
        <v>-29129.3</v>
      </c>
      <c r="K1050" s="252">
        <v>0</v>
      </c>
      <c r="L1050" s="252">
        <v>0</v>
      </c>
      <c r="M1050" s="252">
        <v>-29129.3</v>
      </c>
      <c r="N1050" s="323">
        <v>0</v>
      </c>
      <c r="O1050" s="323"/>
      <c r="P1050" s="252">
        <v>0</v>
      </c>
      <c r="Q1050" s="252">
        <v>0</v>
      </c>
      <c r="R1050" s="240" t="s">
        <v>1073</v>
      </c>
      <c r="V1050" s="248">
        <f t="shared" si="68"/>
        <v>0</v>
      </c>
      <c r="W1050" s="248">
        <f t="shared" si="65"/>
        <v>0</v>
      </c>
      <c r="X1050" s="248">
        <f t="shared" si="66"/>
        <v>0</v>
      </c>
      <c r="Y1050" s="248">
        <f t="shared" si="67"/>
        <v>0</v>
      </c>
    </row>
    <row r="1051" spans="1:25" ht="15" customHeight="1" x14ac:dyDescent="0.25">
      <c r="A1051" s="250"/>
      <c r="B1051" s="251"/>
      <c r="C1051" s="322" t="s">
        <v>1303</v>
      </c>
      <c r="D1051" s="322"/>
      <c r="E1051" s="322"/>
      <c r="H1051" s="252">
        <v>2004.85</v>
      </c>
      <c r="I1051" s="252">
        <v>0</v>
      </c>
      <c r="J1051" s="252">
        <v>-2004.85</v>
      </c>
      <c r="K1051" s="252">
        <v>0</v>
      </c>
      <c r="L1051" s="252">
        <v>0</v>
      </c>
      <c r="M1051" s="252">
        <v>-2004.85</v>
      </c>
      <c r="N1051" s="323">
        <v>0</v>
      </c>
      <c r="O1051" s="323"/>
      <c r="P1051" s="252">
        <v>0</v>
      </c>
      <c r="Q1051" s="252">
        <v>0</v>
      </c>
      <c r="R1051" s="240" t="s">
        <v>1073</v>
      </c>
      <c r="V1051" s="248">
        <f t="shared" si="68"/>
        <v>0</v>
      </c>
      <c r="W1051" s="248">
        <f t="shared" si="65"/>
        <v>0</v>
      </c>
      <c r="X1051" s="248">
        <f t="shared" si="66"/>
        <v>0</v>
      </c>
      <c r="Y1051" s="248">
        <f t="shared" si="67"/>
        <v>0</v>
      </c>
    </row>
    <row r="1052" spans="1:25" ht="15" customHeight="1" x14ac:dyDescent="0.25">
      <c r="A1052" s="250"/>
      <c r="B1052" s="251"/>
      <c r="C1052" s="322" t="s">
        <v>1283</v>
      </c>
      <c r="D1052" s="322"/>
      <c r="E1052" s="322"/>
      <c r="H1052" s="252">
        <v>15835.01</v>
      </c>
      <c r="I1052" s="252">
        <v>0</v>
      </c>
      <c r="J1052" s="252">
        <v>-15835.01</v>
      </c>
      <c r="K1052" s="252">
        <v>0</v>
      </c>
      <c r="L1052" s="252">
        <v>0</v>
      </c>
      <c r="M1052" s="252">
        <v>-15835.01</v>
      </c>
      <c r="N1052" s="323">
        <v>0</v>
      </c>
      <c r="O1052" s="323"/>
      <c r="P1052" s="252">
        <v>0</v>
      </c>
      <c r="Q1052" s="252">
        <v>0</v>
      </c>
      <c r="R1052" s="240" t="s">
        <v>1073</v>
      </c>
      <c r="V1052" s="248">
        <f t="shared" si="68"/>
        <v>0</v>
      </c>
      <c r="W1052" s="248">
        <f t="shared" si="65"/>
        <v>0</v>
      </c>
      <c r="X1052" s="248">
        <f t="shared" si="66"/>
        <v>0</v>
      </c>
      <c r="Y1052" s="248">
        <f t="shared" si="67"/>
        <v>0</v>
      </c>
    </row>
    <row r="1053" spans="1:25" ht="15" customHeight="1" x14ac:dyDescent="0.25">
      <c r="A1053" s="250"/>
      <c r="B1053" s="251"/>
      <c r="C1053" s="322" t="s">
        <v>1377</v>
      </c>
      <c r="D1053" s="322"/>
      <c r="E1053" s="322"/>
      <c r="H1053" s="252">
        <v>-120.43</v>
      </c>
      <c r="I1053" s="252">
        <v>0</v>
      </c>
      <c r="J1053" s="252">
        <v>120.43</v>
      </c>
      <c r="K1053" s="252">
        <v>0</v>
      </c>
      <c r="L1053" s="252">
        <v>0</v>
      </c>
      <c r="M1053" s="252">
        <v>120.43</v>
      </c>
      <c r="N1053" s="323">
        <v>0</v>
      </c>
      <c r="O1053" s="323"/>
      <c r="P1053" s="252">
        <v>0</v>
      </c>
      <c r="Q1053" s="252">
        <v>0</v>
      </c>
      <c r="R1053" s="240" t="s">
        <v>1073</v>
      </c>
      <c r="V1053" s="248">
        <f t="shared" si="68"/>
        <v>0</v>
      </c>
      <c r="W1053" s="248">
        <f t="shared" si="65"/>
        <v>0</v>
      </c>
      <c r="X1053" s="248">
        <f t="shared" si="66"/>
        <v>0</v>
      </c>
      <c r="Y1053" s="248">
        <f t="shared" si="67"/>
        <v>0</v>
      </c>
    </row>
    <row r="1054" spans="1:25" ht="15" customHeight="1" x14ac:dyDescent="0.25">
      <c r="A1054" s="250"/>
      <c r="B1054" s="251"/>
      <c r="C1054" s="322" t="s">
        <v>1496</v>
      </c>
      <c r="D1054" s="322"/>
      <c r="E1054" s="322"/>
      <c r="H1054" s="252">
        <v>5912.88</v>
      </c>
      <c r="I1054" s="252">
        <v>0</v>
      </c>
      <c r="J1054" s="252">
        <v>-5912.88</v>
      </c>
      <c r="K1054" s="252">
        <v>0</v>
      </c>
      <c r="L1054" s="252">
        <v>0</v>
      </c>
      <c r="M1054" s="252">
        <v>-5912.88</v>
      </c>
      <c r="N1054" s="323">
        <v>0</v>
      </c>
      <c r="O1054" s="323"/>
      <c r="P1054" s="252">
        <v>0</v>
      </c>
      <c r="Q1054" s="252">
        <v>0</v>
      </c>
      <c r="R1054" s="240" t="s">
        <v>1073</v>
      </c>
      <c r="V1054" s="248">
        <f t="shared" si="68"/>
        <v>0</v>
      </c>
      <c r="W1054" s="248">
        <f t="shared" si="65"/>
        <v>0</v>
      </c>
      <c r="X1054" s="248">
        <f t="shared" si="66"/>
        <v>0</v>
      </c>
      <c r="Y1054" s="248">
        <f t="shared" si="67"/>
        <v>0</v>
      </c>
    </row>
    <row r="1055" spans="1:25" ht="15" customHeight="1" x14ac:dyDescent="0.25">
      <c r="A1055" s="253"/>
      <c r="B1055" s="254"/>
      <c r="C1055" s="324" t="s">
        <v>1304</v>
      </c>
      <c r="D1055" s="324"/>
      <c r="E1055" s="324"/>
      <c r="F1055" s="255"/>
      <c r="G1055" s="255"/>
      <c r="H1055" s="256">
        <v>874.54</v>
      </c>
      <c r="I1055" s="256">
        <v>0</v>
      </c>
      <c r="J1055" s="256">
        <v>-874.54</v>
      </c>
      <c r="K1055" s="256">
        <v>0</v>
      </c>
      <c r="L1055" s="256">
        <v>0</v>
      </c>
      <c r="M1055" s="256">
        <v>-874.54</v>
      </c>
      <c r="N1055" s="325">
        <v>0</v>
      </c>
      <c r="O1055" s="325"/>
      <c r="P1055" s="256">
        <v>0</v>
      </c>
      <c r="Q1055" s="256">
        <v>0</v>
      </c>
      <c r="R1055" s="240" t="s">
        <v>1073</v>
      </c>
      <c r="V1055" s="248">
        <f t="shared" si="68"/>
        <v>0</v>
      </c>
      <c r="W1055" s="248">
        <f t="shared" si="65"/>
        <v>0</v>
      </c>
      <c r="X1055" s="248">
        <f t="shared" si="66"/>
        <v>0</v>
      </c>
      <c r="Y1055" s="248">
        <f t="shared" si="67"/>
        <v>0</v>
      </c>
    </row>
    <row r="1056" spans="1:25" ht="15" customHeight="1" x14ac:dyDescent="0.25">
      <c r="A1056" s="245" t="s">
        <v>1497</v>
      </c>
      <c r="B1056" s="246" t="str">
        <f>C1056</f>
        <v>г.Одинцово, д.Мамоново Вокзальная, 98</v>
      </c>
      <c r="C1056" s="329" t="s">
        <v>1074</v>
      </c>
      <c r="D1056" s="329"/>
      <c r="E1056" s="329"/>
      <c r="F1056" s="246" t="s">
        <v>1290</v>
      </c>
      <c r="G1056" s="246" t="s">
        <v>1498</v>
      </c>
      <c r="H1056" s="247">
        <v>-317.16000000000003</v>
      </c>
      <c r="I1056" s="247">
        <v>0</v>
      </c>
      <c r="J1056" s="247">
        <v>317.16000000000003</v>
      </c>
      <c r="K1056" s="247">
        <v>0</v>
      </c>
      <c r="L1056" s="247">
        <v>0</v>
      </c>
      <c r="M1056" s="247">
        <v>317.16000000000003</v>
      </c>
      <c r="N1056" s="330">
        <v>0</v>
      </c>
      <c r="O1056" s="330"/>
      <c r="P1056" s="247">
        <v>0</v>
      </c>
      <c r="Q1056" s="247">
        <v>0</v>
      </c>
      <c r="R1056" s="240" t="s">
        <v>1074</v>
      </c>
      <c r="V1056" s="248">
        <f t="shared" si="68"/>
        <v>0</v>
      </c>
      <c r="W1056" s="248">
        <f t="shared" si="65"/>
        <v>0</v>
      </c>
      <c r="X1056" s="248">
        <f t="shared" si="66"/>
        <v>0</v>
      </c>
      <c r="Y1056" s="248">
        <f t="shared" si="67"/>
        <v>0</v>
      </c>
    </row>
    <row r="1057" spans="1:25" ht="15" customHeight="1" x14ac:dyDescent="0.25">
      <c r="A1057" s="253"/>
      <c r="B1057" s="254"/>
      <c r="C1057" s="324" t="s">
        <v>1303</v>
      </c>
      <c r="D1057" s="324"/>
      <c r="E1057" s="324"/>
      <c r="F1057" s="255"/>
      <c r="G1057" s="255"/>
      <c r="H1057" s="256">
        <v>-317.16000000000003</v>
      </c>
      <c r="I1057" s="256">
        <v>0</v>
      </c>
      <c r="J1057" s="256">
        <v>317.16000000000003</v>
      </c>
      <c r="K1057" s="256">
        <v>0</v>
      </c>
      <c r="L1057" s="256">
        <v>0</v>
      </c>
      <c r="M1057" s="256">
        <v>317.16000000000003</v>
      </c>
      <c r="N1057" s="325">
        <v>0</v>
      </c>
      <c r="O1057" s="325"/>
      <c r="P1057" s="256">
        <v>0</v>
      </c>
      <c r="Q1057" s="256">
        <v>0</v>
      </c>
      <c r="R1057" s="240" t="s">
        <v>1074</v>
      </c>
      <c r="V1057" s="248">
        <f t="shared" si="68"/>
        <v>0</v>
      </c>
      <c r="W1057" s="248">
        <f t="shared" si="65"/>
        <v>0</v>
      </c>
      <c r="X1057" s="248">
        <f t="shared" si="66"/>
        <v>0</v>
      </c>
      <c r="Y1057" s="248">
        <f t="shared" si="67"/>
        <v>0</v>
      </c>
    </row>
    <row r="1058" spans="1:25" ht="15" customHeight="1" x14ac:dyDescent="0.25">
      <c r="A1058" s="245" t="s">
        <v>1499</v>
      </c>
      <c r="B1058" s="246" t="str">
        <f>C1058</f>
        <v>г.Одинцово, дер Мамоново Колхозная, 120</v>
      </c>
      <c r="C1058" s="329" t="s">
        <v>1076</v>
      </c>
      <c r="D1058" s="329"/>
      <c r="E1058" s="329"/>
      <c r="F1058" s="246" t="s">
        <v>1297</v>
      </c>
      <c r="G1058" s="246" t="s">
        <v>1500</v>
      </c>
      <c r="H1058" s="247">
        <v>-212.63</v>
      </c>
      <c r="I1058" s="247">
        <v>0</v>
      </c>
      <c r="J1058" s="247">
        <v>212.63</v>
      </c>
      <c r="K1058" s="247">
        <v>0</v>
      </c>
      <c r="L1058" s="247">
        <v>0</v>
      </c>
      <c r="M1058" s="247">
        <v>212.63</v>
      </c>
      <c r="N1058" s="330">
        <v>0</v>
      </c>
      <c r="O1058" s="330"/>
      <c r="P1058" s="247">
        <v>0</v>
      </c>
      <c r="Q1058" s="247">
        <v>0</v>
      </c>
      <c r="R1058" s="240" t="s">
        <v>1076</v>
      </c>
      <c r="V1058" s="248">
        <f t="shared" si="68"/>
        <v>0</v>
      </c>
      <c r="W1058" s="248">
        <f t="shared" si="65"/>
        <v>0</v>
      </c>
      <c r="X1058" s="248">
        <f t="shared" si="66"/>
        <v>0</v>
      </c>
      <c r="Y1058" s="248">
        <f t="shared" si="67"/>
        <v>0</v>
      </c>
    </row>
    <row r="1059" spans="1:25" ht="15" customHeight="1" x14ac:dyDescent="0.25">
      <c r="A1059" s="250"/>
      <c r="B1059" s="251"/>
      <c r="C1059" s="322" t="s">
        <v>1303</v>
      </c>
      <c r="D1059" s="322"/>
      <c r="E1059" s="322"/>
      <c r="H1059" s="252">
        <v>-212.63</v>
      </c>
      <c r="I1059" s="252">
        <v>0</v>
      </c>
      <c r="J1059" s="252">
        <v>212.63</v>
      </c>
      <c r="K1059" s="252">
        <v>0</v>
      </c>
      <c r="L1059" s="252">
        <v>0</v>
      </c>
      <c r="M1059" s="252">
        <v>212.63</v>
      </c>
      <c r="N1059" s="323">
        <v>0</v>
      </c>
      <c r="O1059" s="323"/>
      <c r="P1059" s="252">
        <v>0</v>
      </c>
      <c r="Q1059" s="252">
        <v>0</v>
      </c>
      <c r="R1059" s="240" t="s">
        <v>1076</v>
      </c>
      <c r="V1059" s="248">
        <f t="shared" si="68"/>
        <v>0</v>
      </c>
      <c r="W1059" s="248">
        <f t="shared" si="65"/>
        <v>0</v>
      </c>
      <c r="X1059" s="248">
        <f t="shared" si="66"/>
        <v>0</v>
      </c>
      <c r="Y1059" s="248">
        <f t="shared" si="67"/>
        <v>0</v>
      </c>
    </row>
    <row r="1060" spans="1:25" ht="15" customHeight="1" x14ac:dyDescent="0.25">
      <c r="A1060" s="253"/>
      <c r="B1060" s="254"/>
      <c r="C1060" s="324" t="s">
        <v>1052</v>
      </c>
      <c r="D1060" s="324"/>
      <c r="E1060" s="324"/>
      <c r="F1060" s="255"/>
      <c r="G1060" s="255"/>
      <c r="H1060" s="256">
        <v>0</v>
      </c>
      <c r="I1060" s="256">
        <v>0</v>
      </c>
      <c r="J1060" s="256">
        <v>0</v>
      </c>
      <c r="K1060" s="256">
        <v>0</v>
      </c>
      <c r="L1060" s="256">
        <v>0</v>
      </c>
      <c r="M1060" s="256">
        <v>0</v>
      </c>
      <c r="N1060" s="325">
        <v>0</v>
      </c>
      <c r="O1060" s="325"/>
      <c r="P1060" s="256">
        <v>0</v>
      </c>
      <c r="Q1060" s="256">
        <v>0</v>
      </c>
      <c r="R1060" s="240" t="s">
        <v>1076</v>
      </c>
      <c r="V1060" s="248">
        <f t="shared" si="68"/>
        <v>0</v>
      </c>
      <c r="W1060" s="248">
        <f t="shared" si="65"/>
        <v>0</v>
      </c>
      <c r="X1060" s="248">
        <f t="shared" si="66"/>
        <v>0</v>
      </c>
      <c r="Y1060" s="248">
        <f t="shared" si="67"/>
        <v>0</v>
      </c>
    </row>
    <row r="1061" spans="1:25" ht="15" customHeight="1" x14ac:dyDescent="0.25">
      <c r="A1061" s="245" t="s">
        <v>1501</v>
      </c>
      <c r="B1061" s="246" t="str">
        <f>C1061</f>
        <v>г.Одинцово, дер Мамоново Колхозная, 172</v>
      </c>
      <c r="C1061" s="329" t="s">
        <v>1077</v>
      </c>
      <c r="D1061" s="329"/>
      <c r="E1061" s="329"/>
      <c r="F1061" s="246" t="s">
        <v>1317</v>
      </c>
      <c r="G1061" s="246" t="s">
        <v>1502</v>
      </c>
      <c r="H1061" s="247">
        <v>52006.94</v>
      </c>
      <c r="I1061" s="247">
        <v>0</v>
      </c>
      <c r="J1061" s="247">
        <v>-52006.94</v>
      </c>
      <c r="K1061" s="247">
        <v>0</v>
      </c>
      <c r="L1061" s="247">
        <v>0</v>
      </c>
      <c r="M1061" s="247">
        <v>-52006.94</v>
      </c>
      <c r="N1061" s="330">
        <v>0</v>
      </c>
      <c r="O1061" s="330"/>
      <c r="P1061" s="247">
        <v>0</v>
      </c>
      <c r="Q1061" s="247">
        <v>0</v>
      </c>
      <c r="R1061" s="240" t="s">
        <v>1077</v>
      </c>
      <c r="V1061" s="248">
        <f t="shared" si="68"/>
        <v>0</v>
      </c>
      <c r="W1061" s="248">
        <f t="shared" si="65"/>
        <v>0</v>
      </c>
      <c r="X1061" s="248">
        <f t="shared" si="66"/>
        <v>0</v>
      </c>
      <c r="Y1061" s="248">
        <f t="shared" si="67"/>
        <v>0</v>
      </c>
    </row>
    <row r="1062" spans="1:25" ht="15" customHeight="1" x14ac:dyDescent="0.25">
      <c r="A1062" s="250"/>
      <c r="B1062" s="251"/>
      <c r="C1062" s="322" t="s">
        <v>1052</v>
      </c>
      <c r="D1062" s="322"/>
      <c r="E1062" s="322"/>
      <c r="H1062" s="252">
        <v>8502.18</v>
      </c>
      <c r="I1062" s="252">
        <v>0</v>
      </c>
      <c r="J1062" s="252">
        <v>-8502.18</v>
      </c>
      <c r="K1062" s="252">
        <v>0</v>
      </c>
      <c r="L1062" s="252">
        <v>0</v>
      </c>
      <c r="M1062" s="252">
        <v>-8502.18</v>
      </c>
      <c r="N1062" s="323">
        <v>0</v>
      </c>
      <c r="O1062" s="323"/>
      <c r="P1062" s="252">
        <v>0</v>
      </c>
      <c r="Q1062" s="252">
        <v>0</v>
      </c>
      <c r="R1062" s="240" t="s">
        <v>1077</v>
      </c>
      <c r="V1062" s="248">
        <f t="shared" si="68"/>
        <v>0</v>
      </c>
      <c r="W1062" s="248">
        <f t="shared" si="65"/>
        <v>0</v>
      </c>
      <c r="X1062" s="248">
        <f t="shared" si="66"/>
        <v>0</v>
      </c>
      <c r="Y1062" s="248">
        <f t="shared" si="67"/>
        <v>0</v>
      </c>
    </row>
    <row r="1063" spans="1:25" ht="15" customHeight="1" x14ac:dyDescent="0.25">
      <c r="A1063" s="250"/>
      <c r="B1063" s="251"/>
      <c r="C1063" s="322" t="s">
        <v>1303</v>
      </c>
      <c r="D1063" s="322"/>
      <c r="E1063" s="322"/>
      <c r="H1063" s="252">
        <v>-607.5</v>
      </c>
      <c r="I1063" s="252">
        <v>0</v>
      </c>
      <c r="J1063" s="252">
        <v>607.5</v>
      </c>
      <c r="K1063" s="252">
        <v>0</v>
      </c>
      <c r="L1063" s="252">
        <v>0</v>
      </c>
      <c r="M1063" s="252">
        <v>607.5</v>
      </c>
      <c r="N1063" s="323">
        <v>0</v>
      </c>
      <c r="O1063" s="323"/>
      <c r="P1063" s="252">
        <v>0</v>
      </c>
      <c r="Q1063" s="252">
        <v>0</v>
      </c>
      <c r="R1063" s="240" t="s">
        <v>1077</v>
      </c>
      <c r="V1063" s="248">
        <f t="shared" si="68"/>
        <v>0</v>
      </c>
      <c r="W1063" s="248">
        <f t="shared" si="65"/>
        <v>0</v>
      </c>
      <c r="X1063" s="248">
        <f t="shared" si="66"/>
        <v>0</v>
      </c>
      <c r="Y1063" s="248">
        <f t="shared" si="67"/>
        <v>0</v>
      </c>
    </row>
    <row r="1064" spans="1:25" ht="15" customHeight="1" x14ac:dyDescent="0.25">
      <c r="A1064" s="250"/>
      <c r="B1064" s="251"/>
      <c r="C1064" s="322" t="s">
        <v>1311</v>
      </c>
      <c r="D1064" s="322"/>
      <c r="E1064" s="322"/>
      <c r="H1064" s="252">
        <v>1809.92</v>
      </c>
      <c r="I1064" s="252">
        <v>0</v>
      </c>
      <c r="J1064" s="252">
        <v>-1809.92</v>
      </c>
      <c r="K1064" s="252">
        <v>0</v>
      </c>
      <c r="L1064" s="252">
        <v>0</v>
      </c>
      <c r="M1064" s="252">
        <v>-1809.92</v>
      </c>
      <c r="N1064" s="323">
        <v>0</v>
      </c>
      <c r="O1064" s="323"/>
      <c r="P1064" s="252">
        <v>0</v>
      </c>
      <c r="Q1064" s="252">
        <v>0</v>
      </c>
      <c r="R1064" s="240" t="s">
        <v>1077</v>
      </c>
      <c r="V1064" s="248">
        <f t="shared" si="68"/>
        <v>0</v>
      </c>
      <c r="W1064" s="248">
        <f t="shared" si="65"/>
        <v>0</v>
      </c>
      <c r="X1064" s="248">
        <f t="shared" si="66"/>
        <v>0</v>
      </c>
      <c r="Y1064" s="248">
        <f t="shared" si="67"/>
        <v>0</v>
      </c>
    </row>
    <row r="1065" spans="1:25" ht="15" customHeight="1" x14ac:dyDescent="0.25">
      <c r="A1065" s="250"/>
      <c r="B1065" s="251"/>
      <c r="C1065" s="322" t="s">
        <v>1304</v>
      </c>
      <c r="D1065" s="322"/>
      <c r="E1065" s="322"/>
      <c r="H1065" s="252">
        <v>12872.58</v>
      </c>
      <c r="I1065" s="252">
        <v>0</v>
      </c>
      <c r="J1065" s="252">
        <v>-12872.58</v>
      </c>
      <c r="K1065" s="252">
        <v>0</v>
      </c>
      <c r="L1065" s="252">
        <v>0</v>
      </c>
      <c r="M1065" s="252">
        <v>-12872.58</v>
      </c>
      <c r="N1065" s="323">
        <v>0</v>
      </c>
      <c r="O1065" s="323"/>
      <c r="P1065" s="252">
        <v>0</v>
      </c>
      <c r="Q1065" s="252">
        <v>0</v>
      </c>
      <c r="R1065" s="240" t="s">
        <v>1077</v>
      </c>
      <c r="V1065" s="248">
        <f t="shared" si="68"/>
        <v>0</v>
      </c>
      <c r="W1065" s="248">
        <f t="shared" si="65"/>
        <v>0</v>
      </c>
      <c r="X1065" s="248">
        <f t="shared" si="66"/>
        <v>0</v>
      </c>
      <c r="Y1065" s="248">
        <f t="shared" si="67"/>
        <v>0</v>
      </c>
    </row>
    <row r="1066" spans="1:25" ht="15" customHeight="1" x14ac:dyDescent="0.25">
      <c r="A1066" s="253"/>
      <c r="B1066" s="254"/>
      <c r="C1066" s="324" t="s">
        <v>1283</v>
      </c>
      <c r="D1066" s="324"/>
      <c r="E1066" s="324"/>
      <c r="F1066" s="255"/>
      <c r="G1066" s="255"/>
      <c r="H1066" s="256">
        <v>29429.759999999998</v>
      </c>
      <c r="I1066" s="256">
        <v>0</v>
      </c>
      <c r="J1066" s="256">
        <v>-29429.759999999998</v>
      </c>
      <c r="K1066" s="256">
        <v>0</v>
      </c>
      <c r="L1066" s="256">
        <v>0</v>
      </c>
      <c r="M1066" s="256">
        <v>-29429.759999999998</v>
      </c>
      <c r="N1066" s="325">
        <v>0</v>
      </c>
      <c r="O1066" s="325"/>
      <c r="P1066" s="256">
        <v>0</v>
      </c>
      <c r="Q1066" s="256">
        <v>0</v>
      </c>
      <c r="R1066" s="240" t="s">
        <v>1077</v>
      </c>
      <c r="V1066" s="248">
        <f t="shared" si="68"/>
        <v>0</v>
      </c>
      <c r="W1066" s="248">
        <f t="shared" si="65"/>
        <v>0</v>
      </c>
      <c r="X1066" s="248">
        <f t="shared" si="66"/>
        <v>0</v>
      </c>
      <c r="Y1066" s="248">
        <f t="shared" si="67"/>
        <v>0</v>
      </c>
    </row>
    <row r="1067" spans="1:25" ht="15" customHeight="1" x14ac:dyDescent="0.25">
      <c r="A1067" s="245" t="s">
        <v>1503</v>
      </c>
      <c r="B1067" s="246" t="str">
        <f>C1067</f>
        <v>г.Одинцово, дер Мамоново Колхозная, 38</v>
      </c>
      <c r="C1067" s="329" t="s">
        <v>1075</v>
      </c>
      <c r="D1067" s="329"/>
      <c r="E1067" s="329"/>
      <c r="F1067" s="246" t="s">
        <v>234</v>
      </c>
      <c r="G1067" s="246" t="s">
        <v>1504</v>
      </c>
      <c r="H1067" s="247">
        <v>101.89</v>
      </c>
      <c r="I1067" s="247">
        <v>0</v>
      </c>
      <c r="J1067" s="247">
        <v>-101.89</v>
      </c>
      <c r="K1067" s="247">
        <v>0</v>
      </c>
      <c r="L1067" s="247">
        <v>0</v>
      </c>
      <c r="M1067" s="247">
        <v>-101.89</v>
      </c>
      <c r="N1067" s="330">
        <v>0</v>
      </c>
      <c r="O1067" s="330"/>
      <c r="P1067" s="247">
        <v>0</v>
      </c>
      <c r="Q1067" s="247">
        <v>0</v>
      </c>
      <c r="R1067" s="240" t="s">
        <v>1075</v>
      </c>
      <c r="V1067" s="248">
        <f t="shared" si="68"/>
        <v>0</v>
      </c>
      <c r="W1067" s="248">
        <f t="shared" si="65"/>
        <v>0</v>
      </c>
      <c r="X1067" s="248">
        <f t="shared" si="66"/>
        <v>0</v>
      </c>
      <c r="Y1067" s="248">
        <f t="shared" si="67"/>
        <v>0</v>
      </c>
    </row>
    <row r="1068" spans="1:25" ht="15" customHeight="1" x14ac:dyDescent="0.25">
      <c r="A1068" s="250"/>
      <c r="B1068" s="251"/>
      <c r="C1068" s="322" t="s">
        <v>1052</v>
      </c>
      <c r="D1068" s="322"/>
      <c r="E1068" s="322"/>
      <c r="H1068" s="252">
        <v>459.29</v>
      </c>
      <c r="I1068" s="252">
        <v>0</v>
      </c>
      <c r="J1068" s="252">
        <v>-459.29</v>
      </c>
      <c r="K1068" s="252">
        <v>0</v>
      </c>
      <c r="L1068" s="252">
        <v>0</v>
      </c>
      <c r="M1068" s="252">
        <v>-459.29</v>
      </c>
      <c r="N1068" s="323">
        <v>0</v>
      </c>
      <c r="O1068" s="323"/>
      <c r="P1068" s="252">
        <v>0</v>
      </c>
      <c r="Q1068" s="252">
        <v>0</v>
      </c>
      <c r="R1068" s="240" t="s">
        <v>1075</v>
      </c>
      <c r="V1068" s="248">
        <f t="shared" si="68"/>
        <v>0</v>
      </c>
      <c r="W1068" s="248">
        <f t="shared" si="65"/>
        <v>0</v>
      </c>
      <c r="X1068" s="248">
        <f t="shared" si="66"/>
        <v>0</v>
      </c>
      <c r="Y1068" s="248">
        <f t="shared" si="67"/>
        <v>0</v>
      </c>
    </row>
    <row r="1069" spans="1:25" ht="15" customHeight="1" x14ac:dyDescent="0.25">
      <c r="A1069" s="253"/>
      <c r="B1069" s="254"/>
      <c r="C1069" s="324" t="s">
        <v>1304</v>
      </c>
      <c r="D1069" s="324"/>
      <c r="E1069" s="324"/>
      <c r="F1069" s="255"/>
      <c r="G1069" s="255"/>
      <c r="H1069" s="256">
        <v>-357.4</v>
      </c>
      <c r="I1069" s="256">
        <v>0</v>
      </c>
      <c r="J1069" s="256">
        <v>357.4</v>
      </c>
      <c r="K1069" s="256">
        <v>0</v>
      </c>
      <c r="L1069" s="256">
        <v>0</v>
      </c>
      <c r="M1069" s="256">
        <v>357.4</v>
      </c>
      <c r="N1069" s="325">
        <v>0</v>
      </c>
      <c r="O1069" s="325"/>
      <c r="P1069" s="256">
        <v>0</v>
      </c>
      <c r="Q1069" s="256">
        <v>0</v>
      </c>
      <c r="R1069" s="240" t="s">
        <v>1075</v>
      </c>
      <c r="V1069" s="248">
        <f t="shared" si="68"/>
        <v>0</v>
      </c>
      <c r="W1069" s="248">
        <f t="shared" si="65"/>
        <v>0</v>
      </c>
      <c r="X1069" s="248">
        <f t="shared" si="66"/>
        <v>0</v>
      </c>
      <c r="Y1069" s="248">
        <f t="shared" si="67"/>
        <v>0</v>
      </c>
    </row>
    <row r="1070" spans="1:25" ht="15" customHeight="1" x14ac:dyDescent="0.25">
      <c r="A1070" s="245" t="s">
        <v>1505</v>
      </c>
      <c r="B1070" s="246" t="str">
        <f>C1070</f>
        <v>г.Одинцово, Комсомольская, 16 корп.1</v>
      </c>
      <c r="C1070" s="329" t="s">
        <v>260</v>
      </c>
      <c r="D1070" s="329"/>
      <c r="E1070" s="329"/>
      <c r="F1070" s="246" t="s">
        <v>1506</v>
      </c>
      <c r="G1070" s="246" t="s">
        <v>1507</v>
      </c>
      <c r="H1070" s="247">
        <v>418939.26</v>
      </c>
      <c r="I1070" s="247">
        <v>0</v>
      </c>
      <c r="J1070" s="247">
        <v>0</v>
      </c>
      <c r="K1070" s="247">
        <v>0</v>
      </c>
      <c r="L1070" s="247">
        <v>0</v>
      </c>
      <c r="M1070" s="247">
        <v>0</v>
      </c>
      <c r="N1070" s="330">
        <v>14242.48</v>
      </c>
      <c r="O1070" s="330"/>
      <c r="P1070" s="247">
        <v>445636.8</v>
      </c>
      <c r="Q1070" s="247">
        <v>40940.019999999997</v>
      </c>
      <c r="R1070" s="240" t="s">
        <v>260</v>
      </c>
      <c r="V1070" s="248">
        <f t="shared" si="68"/>
        <v>0</v>
      </c>
      <c r="W1070" s="248">
        <f t="shared" si="65"/>
        <v>0</v>
      </c>
      <c r="X1070" s="248">
        <f t="shared" si="66"/>
        <v>0</v>
      </c>
      <c r="Y1070" s="248">
        <f t="shared" si="67"/>
        <v>0</v>
      </c>
    </row>
    <row r="1071" spans="1:25" ht="15" customHeight="1" x14ac:dyDescent="0.25">
      <c r="A1071" s="250"/>
      <c r="B1071" s="251"/>
      <c r="C1071" s="322" t="s">
        <v>1303</v>
      </c>
      <c r="D1071" s="322"/>
      <c r="E1071" s="322"/>
      <c r="H1071" s="252">
        <v>-5027.88</v>
      </c>
      <c r="I1071" s="252">
        <v>0</v>
      </c>
      <c r="J1071" s="252">
        <v>0</v>
      </c>
      <c r="K1071" s="252">
        <v>0</v>
      </c>
      <c r="L1071" s="252">
        <v>0</v>
      </c>
      <c r="M1071" s="252">
        <v>0</v>
      </c>
      <c r="N1071" s="323">
        <v>0</v>
      </c>
      <c r="O1071" s="323"/>
      <c r="P1071" s="252">
        <v>0</v>
      </c>
      <c r="Q1071" s="252">
        <v>5027.88</v>
      </c>
      <c r="R1071" s="240" t="s">
        <v>260</v>
      </c>
      <c r="V1071" s="248">
        <f t="shared" si="68"/>
        <v>0</v>
      </c>
      <c r="W1071" s="248">
        <f t="shared" si="65"/>
        <v>0</v>
      </c>
      <c r="X1071" s="248">
        <f t="shared" si="66"/>
        <v>0</v>
      </c>
      <c r="Y1071" s="248">
        <f t="shared" si="67"/>
        <v>0</v>
      </c>
    </row>
    <row r="1072" spans="1:25" ht="15" customHeight="1" x14ac:dyDescent="0.25">
      <c r="A1072" s="253"/>
      <c r="B1072" s="254"/>
      <c r="C1072" s="324" t="s">
        <v>1284</v>
      </c>
      <c r="D1072" s="324"/>
      <c r="E1072" s="324"/>
      <c r="F1072" s="255"/>
      <c r="G1072" s="255"/>
      <c r="H1072" s="256">
        <v>423967.14</v>
      </c>
      <c r="I1072" s="256">
        <v>0</v>
      </c>
      <c r="J1072" s="256">
        <v>0</v>
      </c>
      <c r="K1072" s="256">
        <v>0</v>
      </c>
      <c r="L1072" s="256">
        <v>0</v>
      </c>
      <c r="M1072" s="256">
        <v>0</v>
      </c>
      <c r="N1072" s="325">
        <v>14242.48</v>
      </c>
      <c r="O1072" s="325"/>
      <c r="P1072" s="256">
        <v>445636.8</v>
      </c>
      <c r="Q1072" s="256">
        <v>35912.14</v>
      </c>
      <c r="R1072" s="240" t="s">
        <v>260</v>
      </c>
      <c r="V1072" s="248">
        <f t="shared" si="68"/>
        <v>0</v>
      </c>
      <c r="W1072" s="248">
        <f t="shared" si="65"/>
        <v>0</v>
      </c>
      <c r="X1072" s="248">
        <f t="shared" si="66"/>
        <v>409724.66</v>
      </c>
      <c r="Y1072" s="248">
        <f t="shared" si="67"/>
        <v>409724.66</v>
      </c>
    </row>
    <row r="1073" spans="1:25" ht="15" customHeight="1" x14ac:dyDescent="0.25">
      <c r="A1073" s="245" t="s">
        <v>1333</v>
      </c>
      <c r="B1073" s="246" t="str">
        <f>C1073</f>
        <v>г.Одинцово, Комсомольская, 16 корп.2</v>
      </c>
      <c r="C1073" s="329" t="s">
        <v>261</v>
      </c>
      <c r="D1073" s="329"/>
      <c r="E1073" s="329"/>
      <c r="F1073" s="246" t="s">
        <v>1508</v>
      </c>
      <c r="G1073" s="246" t="s">
        <v>1509</v>
      </c>
      <c r="H1073" s="247">
        <v>318780.46999999997</v>
      </c>
      <c r="I1073" s="247">
        <v>0</v>
      </c>
      <c r="J1073" s="247">
        <v>-96.69</v>
      </c>
      <c r="K1073" s="247">
        <v>0</v>
      </c>
      <c r="L1073" s="247">
        <v>0</v>
      </c>
      <c r="M1073" s="247">
        <v>-96.69</v>
      </c>
      <c r="N1073" s="330">
        <v>713.6</v>
      </c>
      <c r="O1073" s="330"/>
      <c r="P1073" s="247">
        <v>343630.61</v>
      </c>
      <c r="Q1073" s="247">
        <v>25660.43</v>
      </c>
      <c r="R1073" s="240" t="s">
        <v>261</v>
      </c>
      <c r="V1073" s="248">
        <f t="shared" si="68"/>
        <v>0</v>
      </c>
      <c r="W1073" s="248">
        <f t="shared" si="65"/>
        <v>0</v>
      </c>
      <c r="X1073" s="248">
        <f t="shared" si="66"/>
        <v>0</v>
      </c>
      <c r="Y1073" s="248">
        <f t="shared" si="67"/>
        <v>0</v>
      </c>
    </row>
    <row r="1074" spans="1:25" ht="15" customHeight="1" x14ac:dyDescent="0.25">
      <c r="A1074" s="250"/>
      <c r="B1074" s="251"/>
      <c r="C1074" s="322" t="s">
        <v>1286</v>
      </c>
      <c r="D1074" s="322"/>
      <c r="E1074" s="322"/>
      <c r="H1074" s="252">
        <v>-416.61</v>
      </c>
      <c r="I1074" s="252">
        <v>0</v>
      </c>
      <c r="J1074" s="252">
        <v>0</v>
      </c>
      <c r="K1074" s="252">
        <v>0</v>
      </c>
      <c r="L1074" s="252">
        <v>0</v>
      </c>
      <c r="M1074" s="252">
        <v>0</v>
      </c>
      <c r="N1074" s="323">
        <v>0</v>
      </c>
      <c r="O1074" s="323"/>
      <c r="P1074" s="252">
        <v>0</v>
      </c>
      <c r="Q1074" s="252">
        <v>416.61</v>
      </c>
      <c r="R1074" s="240" t="s">
        <v>261</v>
      </c>
      <c r="V1074" s="248">
        <f t="shared" si="68"/>
        <v>0</v>
      </c>
      <c r="W1074" s="248">
        <f t="shared" si="65"/>
        <v>0</v>
      </c>
      <c r="X1074" s="248">
        <f t="shared" si="66"/>
        <v>0</v>
      </c>
      <c r="Y1074" s="248">
        <f t="shared" si="67"/>
        <v>0</v>
      </c>
    </row>
    <row r="1075" spans="1:25" ht="15" customHeight="1" x14ac:dyDescent="0.25">
      <c r="A1075" s="250"/>
      <c r="B1075" s="251"/>
      <c r="C1075" s="322" t="s">
        <v>1288</v>
      </c>
      <c r="D1075" s="322"/>
      <c r="E1075" s="322"/>
      <c r="H1075" s="252">
        <v>-1265.4000000000001</v>
      </c>
      <c r="I1075" s="252">
        <v>0</v>
      </c>
      <c r="J1075" s="252">
        <v>0</v>
      </c>
      <c r="K1075" s="252">
        <v>0</v>
      </c>
      <c r="L1075" s="252">
        <v>0</v>
      </c>
      <c r="M1075" s="252">
        <v>0</v>
      </c>
      <c r="N1075" s="323">
        <v>0</v>
      </c>
      <c r="O1075" s="323"/>
      <c r="P1075" s="252">
        <v>0</v>
      </c>
      <c r="Q1075" s="252">
        <v>1265.4000000000001</v>
      </c>
      <c r="R1075" s="240" t="s">
        <v>261</v>
      </c>
      <c r="V1075" s="248">
        <f t="shared" si="68"/>
        <v>0</v>
      </c>
      <c r="W1075" s="248">
        <f t="shared" si="65"/>
        <v>0</v>
      </c>
      <c r="X1075" s="248">
        <f t="shared" si="66"/>
        <v>0</v>
      </c>
      <c r="Y1075" s="248">
        <f t="shared" si="67"/>
        <v>0</v>
      </c>
    </row>
    <row r="1076" spans="1:25" ht="15" customHeight="1" x14ac:dyDescent="0.25">
      <c r="A1076" s="250"/>
      <c r="B1076" s="251"/>
      <c r="C1076" s="322" t="s">
        <v>1056</v>
      </c>
      <c r="D1076" s="322"/>
      <c r="E1076" s="322"/>
      <c r="H1076" s="252">
        <v>-13.46</v>
      </c>
      <c r="I1076" s="252">
        <v>0</v>
      </c>
      <c r="J1076" s="252">
        <v>-9</v>
      </c>
      <c r="K1076" s="252">
        <v>0</v>
      </c>
      <c r="L1076" s="252">
        <v>0</v>
      </c>
      <c r="M1076" s="252">
        <v>-9</v>
      </c>
      <c r="N1076" s="323">
        <v>1.8</v>
      </c>
      <c r="O1076" s="323"/>
      <c r="P1076" s="252">
        <v>0</v>
      </c>
      <c r="Q1076" s="252">
        <v>24.26</v>
      </c>
      <c r="R1076" s="240" t="s">
        <v>261</v>
      </c>
      <c r="V1076" s="248">
        <f t="shared" si="68"/>
        <v>0</v>
      </c>
      <c r="W1076" s="248">
        <f t="shared" si="65"/>
        <v>0</v>
      </c>
      <c r="X1076" s="248">
        <f t="shared" si="66"/>
        <v>0</v>
      </c>
      <c r="Y1076" s="248">
        <f t="shared" si="67"/>
        <v>0</v>
      </c>
    </row>
    <row r="1077" spans="1:25" ht="15" customHeight="1" x14ac:dyDescent="0.25">
      <c r="A1077" s="250"/>
      <c r="B1077" s="251"/>
      <c r="C1077" s="322" t="s">
        <v>392</v>
      </c>
      <c r="D1077" s="322"/>
      <c r="E1077" s="322"/>
      <c r="H1077" s="252">
        <v>-435.65</v>
      </c>
      <c r="I1077" s="252">
        <v>0</v>
      </c>
      <c r="J1077" s="252">
        <v>0</v>
      </c>
      <c r="K1077" s="252">
        <v>0</v>
      </c>
      <c r="L1077" s="252">
        <v>0</v>
      </c>
      <c r="M1077" s="252">
        <v>0</v>
      </c>
      <c r="N1077" s="323">
        <v>0</v>
      </c>
      <c r="O1077" s="323"/>
      <c r="P1077" s="252">
        <v>0</v>
      </c>
      <c r="Q1077" s="252">
        <v>435.65</v>
      </c>
      <c r="R1077" s="240" t="s">
        <v>261</v>
      </c>
      <c r="V1077" s="248">
        <f t="shared" si="68"/>
        <v>0</v>
      </c>
      <c r="W1077" s="248">
        <f t="shared" si="65"/>
        <v>0</v>
      </c>
      <c r="X1077" s="248">
        <f t="shared" si="66"/>
        <v>0</v>
      </c>
      <c r="Y1077" s="248">
        <f t="shared" si="67"/>
        <v>0</v>
      </c>
    </row>
    <row r="1078" spans="1:25" ht="15" customHeight="1" x14ac:dyDescent="0.25">
      <c r="A1078" s="250"/>
      <c r="B1078" s="251"/>
      <c r="C1078" s="322" t="s">
        <v>1057</v>
      </c>
      <c r="D1078" s="322"/>
      <c r="E1078" s="322"/>
      <c r="H1078" s="252">
        <v>-2.37</v>
      </c>
      <c r="I1078" s="252">
        <v>0</v>
      </c>
      <c r="J1078" s="252">
        <v>-46.75</v>
      </c>
      <c r="K1078" s="252">
        <v>0</v>
      </c>
      <c r="L1078" s="252">
        <v>0</v>
      </c>
      <c r="M1078" s="252">
        <v>-46.75</v>
      </c>
      <c r="N1078" s="323">
        <v>7.85</v>
      </c>
      <c r="O1078" s="323"/>
      <c r="P1078" s="252">
        <v>0</v>
      </c>
      <c r="Q1078" s="252">
        <v>56.97</v>
      </c>
      <c r="R1078" s="240" t="s">
        <v>261</v>
      </c>
      <c r="V1078" s="248">
        <f t="shared" si="68"/>
        <v>0</v>
      </c>
      <c r="W1078" s="248">
        <f t="shared" si="65"/>
        <v>0</v>
      </c>
      <c r="X1078" s="248">
        <f t="shared" si="66"/>
        <v>0</v>
      </c>
      <c r="Y1078" s="248">
        <f t="shared" si="67"/>
        <v>0</v>
      </c>
    </row>
    <row r="1079" spans="1:25" ht="15" customHeight="1" x14ac:dyDescent="0.25">
      <c r="A1079" s="250"/>
      <c r="B1079" s="251"/>
      <c r="C1079" s="322" t="s">
        <v>1055</v>
      </c>
      <c r="D1079" s="322"/>
      <c r="E1079" s="322"/>
      <c r="H1079" s="252">
        <v>-1.18</v>
      </c>
      <c r="I1079" s="252">
        <v>0</v>
      </c>
      <c r="J1079" s="252">
        <v>-18.7</v>
      </c>
      <c r="K1079" s="252">
        <v>0</v>
      </c>
      <c r="L1079" s="252">
        <v>0</v>
      </c>
      <c r="M1079" s="252">
        <v>-18.7</v>
      </c>
      <c r="N1079" s="323">
        <v>3.74</v>
      </c>
      <c r="O1079" s="323"/>
      <c r="P1079" s="252">
        <v>0</v>
      </c>
      <c r="Q1079" s="252">
        <v>23.62</v>
      </c>
      <c r="R1079" s="240" t="s">
        <v>261</v>
      </c>
      <c r="V1079" s="248">
        <f t="shared" si="68"/>
        <v>0</v>
      </c>
      <c r="W1079" s="248">
        <f t="shared" si="65"/>
        <v>0</v>
      </c>
      <c r="X1079" s="248">
        <f t="shared" si="66"/>
        <v>0</v>
      </c>
      <c r="Y1079" s="248">
        <f t="shared" si="67"/>
        <v>0</v>
      </c>
    </row>
    <row r="1080" spans="1:25" ht="15" customHeight="1" x14ac:dyDescent="0.25">
      <c r="A1080" s="250"/>
      <c r="B1080" s="251"/>
      <c r="C1080" s="322" t="s">
        <v>1054</v>
      </c>
      <c r="D1080" s="322"/>
      <c r="E1080" s="322"/>
      <c r="H1080" s="252">
        <v>-1.18</v>
      </c>
      <c r="I1080" s="252">
        <v>0</v>
      </c>
      <c r="J1080" s="252">
        <v>-22.24</v>
      </c>
      <c r="K1080" s="252">
        <v>0</v>
      </c>
      <c r="L1080" s="252">
        <v>0</v>
      </c>
      <c r="M1080" s="252">
        <v>-22.24</v>
      </c>
      <c r="N1080" s="323">
        <v>3.74</v>
      </c>
      <c r="O1080" s="323"/>
      <c r="P1080" s="252">
        <v>0</v>
      </c>
      <c r="Q1080" s="252">
        <v>27.16</v>
      </c>
      <c r="R1080" s="240" t="s">
        <v>261</v>
      </c>
      <c r="V1080" s="248">
        <f t="shared" si="68"/>
        <v>0</v>
      </c>
      <c r="W1080" s="248">
        <f t="shared" si="65"/>
        <v>0</v>
      </c>
      <c r="X1080" s="248">
        <f t="shared" si="66"/>
        <v>0</v>
      </c>
      <c r="Y1080" s="248">
        <f t="shared" si="67"/>
        <v>0</v>
      </c>
    </row>
    <row r="1081" spans="1:25" ht="15" customHeight="1" x14ac:dyDescent="0.25">
      <c r="A1081" s="250"/>
      <c r="B1081" s="251"/>
      <c r="C1081" s="322" t="s">
        <v>1303</v>
      </c>
      <c r="D1081" s="322"/>
      <c r="E1081" s="322"/>
      <c r="H1081" s="252">
        <v>-226.08</v>
      </c>
      <c r="I1081" s="252">
        <v>0</v>
      </c>
      <c r="J1081" s="252">
        <v>0</v>
      </c>
      <c r="K1081" s="252">
        <v>0</v>
      </c>
      <c r="L1081" s="252">
        <v>0</v>
      </c>
      <c r="M1081" s="252">
        <v>0</v>
      </c>
      <c r="N1081" s="323">
        <v>0</v>
      </c>
      <c r="O1081" s="323"/>
      <c r="P1081" s="252">
        <v>0</v>
      </c>
      <c r="Q1081" s="252">
        <v>226.08</v>
      </c>
      <c r="R1081" s="240" t="s">
        <v>261</v>
      </c>
      <c r="V1081" s="248">
        <f t="shared" si="68"/>
        <v>0</v>
      </c>
      <c r="W1081" s="248">
        <f t="shared" si="65"/>
        <v>0</v>
      </c>
      <c r="X1081" s="248">
        <f t="shared" si="66"/>
        <v>0</v>
      </c>
      <c r="Y1081" s="248">
        <f t="shared" si="67"/>
        <v>0</v>
      </c>
    </row>
    <row r="1082" spans="1:25" ht="15" customHeight="1" x14ac:dyDescent="0.25">
      <c r="A1082" s="253"/>
      <c r="B1082" s="254"/>
      <c r="C1082" s="324" t="s">
        <v>1284</v>
      </c>
      <c r="D1082" s="324"/>
      <c r="E1082" s="324"/>
      <c r="F1082" s="255"/>
      <c r="G1082" s="255"/>
      <c r="H1082" s="256">
        <v>321142.40000000002</v>
      </c>
      <c r="I1082" s="256">
        <v>0</v>
      </c>
      <c r="J1082" s="256">
        <v>0</v>
      </c>
      <c r="K1082" s="256">
        <v>0</v>
      </c>
      <c r="L1082" s="256">
        <v>0</v>
      </c>
      <c r="M1082" s="256">
        <v>0</v>
      </c>
      <c r="N1082" s="325">
        <v>696.47</v>
      </c>
      <c r="O1082" s="325"/>
      <c r="P1082" s="256">
        <v>343630.61</v>
      </c>
      <c r="Q1082" s="256">
        <v>23184.68</v>
      </c>
      <c r="R1082" s="240" t="s">
        <v>261</v>
      </c>
      <c r="V1082" s="248">
        <f t="shared" si="68"/>
        <v>0</v>
      </c>
      <c r="W1082" s="248">
        <f t="shared" si="65"/>
        <v>0</v>
      </c>
      <c r="X1082" s="248">
        <f t="shared" si="66"/>
        <v>320445.93</v>
      </c>
      <c r="Y1082" s="248">
        <f t="shared" si="67"/>
        <v>320445.93</v>
      </c>
    </row>
    <row r="1083" spans="1:25" ht="15" customHeight="1" x14ac:dyDescent="0.25">
      <c r="A1083" s="245" t="s">
        <v>1510</v>
      </c>
      <c r="B1083" s="246" t="str">
        <f>C1083</f>
        <v>г.Одинцово, Комсомольская, 16 корп.3</v>
      </c>
      <c r="C1083" s="329" t="s">
        <v>55</v>
      </c>
      <c r="D1083" s="329"/>
      <c r="E1083" s="329"/>
      <c r="F1083" s="246" t="s">
        <v>1511</v>
      </c>
      <c r="G1083" s="246" t="s">
        <v>1512</v>
      </c>
      <c r="H1083" s="247">
        <v>378204.54</v>
      </c>
      <c r="I1083" s="247">
        <v>0</v>
      </c>
      <c r="J1083" s="247">
        <v>0</v>
      </c>
      <c r="K1083" s="247">
        <v>0</v>
      </c>
      <c r="L1083" s="247">
        <v>0</v>
      </c>
      <c r="M1083" s="247">
        <v>0</v>
      </c>
      <c r="N1083" s="330">
        <v>5410.36</v>
      </c>
      <c r="O1083" s="330"/>
      <c r="P1083" s="247">
        <v>393499.17</v>
      </c>
      <c r="Q1083" s="247">
        <v>20704.990000000002</v>
      </c>
      <c r="R1083" s="240" t="s">
        <v>55</v>
      </c>
      <c r="V1083" s="248">
        <f t="shared" si="68"/>
        <v>0</v>
      </c>
      <c r="W1083" s="248">
        <f t="shared" si="65"/>
        <v>0</v>
      </c>
      <c r="X1083" s="248">
        <f t="shared" si="66"/>
        <v>0</v>
      </c>
      <c r="Y1083" s="248">
        <f t="shared" si="67"/>
        <v>0</v>
      </c>
    </row>
    <row r="1084" spans="1:25" ht="15" customHeight="1" x14ac:dyDescent="0.25">
      <c r="A1084" s="250"/>
      <c r="B1084" s="251"/>
      <c r="C1084" s="322" t="s">
        <v>1052</v>
      </c>
      <c r="D1084" s="322"/>
      <c r="E1084" s="322"/>
      <c r="H1084" s="252">
        <v>85176.12</v>
      </c>
      <c r="I1084" s="252">
        <v>0</v>
      </c>
      <c r="J1084" s="252">
        <v>0</v>
      </c>
      <c r="K1084" s="252">
        <v>0</v>
      </c>
      <c r="L1084" s="252">
        <v>0</v>
      </c>
      <c r="M1084" s="252">
        <v>0</v>
      </c>
      <c r="N1084" s="323">
        <v>2194.2800000000002</v>
      </c>
      <c r="O1084" s="323"/>
      <c r="P1084" s="252">
        <v>83332.960000000006</v>
      </c>
      <c r="Q1084" s="252">
        <v>351.12</v>
      </c>
      <c r="R1084" s="240" t="s">
        <v>55</v>
      </c>
      <c r="V1084" s="248">
        <f t="shared" si="68"/>
        <v>82981.840000000011</v>
      </c>
      <c r="W1084" s="248">
        <f t="shared" si="65"/>
        <v>0</v>
      </c>
      <c r="X1084" s="248">
        <f t="shared" si="66"/>
        <v>0</v>
      </c>
      <c r="Y1084" s="248">
        <f t="shared" si="67"/>
        <v>82981.840000000011</v>
      </c>
    </row>
    <row r="1085" spans="1:25" ht="15" customHeight="1" x14ac:dyDescent="0.25">
      <c r="A1085" s="250"/>
      <c r="B1085" s="251"/>
      <c r="C1085" s="322" t="s">
        <v>1284</v>
      </c>
      <c r="D1085" s="322"/>
      <c r="E1085" s="322"/>
      <c r="H1085" s="252">
        <v>287934.37</v>
      </c>
      <c r="I1085" s="252">
        <v>0</v>
      </c>
      <c r="J1085" s="252">
        <v>0</v>
      </c>
      <c r="K1085" s="252">
        <v>0</v>
      </c>
      <c r="L1085" s="252">
        <v>0</v>
      </c>
      <c r="M1085" s="252">
        <v>0</v>
      </c>
      <c r="N1085" s="323">
        <v>3031.2</v>
      </c>
      <c r="O1085" s="323"/>
      <c r="P1085" s="252">
        <v>304283.65000000002</v>
      </c>
      <c r="Q1085" s="252">
        <v>19380.48</v>
      </c>
      <c r="R1085" s="240" t="s">
        <v>55</v>
      </c>
      <c r="V1085" s="248">
        <f t="shared" si="68"/>
        <v>0</v>
      </c>
      <c r="W1085" s="248">
        <f t="shared" si="65"/>
        <v>0</v>
      </c>
      <c r="X1085" s="248">
        <f t="shared" si="66"/>
        <v>284903.17000000004</v>
      </c>
      <c r="Y1085" s="248">
        <f t="shared" si="67"/>
        <v>284903.17000000004</v>
      </c>
    </row>
    <row r="1086" spans="1:25" ht="15" customHeight="1" x14ac:dyDescent="0.25">
      <c r="A1086" s="250"/>
      <c r="B1086" s="251"/>
      <c r="C1086" s="322" t="s">
        <v>1054</v>
      </c>
      <c r="D1086" s="322"/>
      <c r="E1086" s="322"/>
      <c r="H1086" s="252">
        <v>119.72</v>
      </c>
      <c r="I1086" s="252">
        <v>0</v>
      </c>
      <c r="J1086" s="252">
        <v>0</v>
      </c>
      <c r="K1086" s="252">
        <v>0</v>
      </c>
      <c r="L1086" s="252">
        <v>0</v>
      </c>
      <c r="M1086" s="252">
        <v>0</v>
      </c>
      <c r="N1086" s="323">
        <v>4.5199999999999996</v>
      </c>
      <c r="O1086" s="323"/>
      <c r="P1086" s="252">
        <v>115.61</v>
      </c>
      <c r="Q1086" s="252">
        <v>0.41</v>
      </c>
      <c r="R1086" s="240" t="s">
        <v>55</v>
      </c>
      <c r="V1086" s="248">
        <f t="shared" si="68"/>
        <v>0</v>
      </c>
      <c r="W1086" s="248">
        <f t="shared" si="65"/>
        <v>0</v>
      </c>
      <c r="X1086" s="248">
        <f t="shared" si="66"/>
        <v>0</v>
      </c>
      <c r="Y1086" s="248">
        <f t="shared" si="67"/>
        <v>0</v>
      </c>
    </row>
    <row r="1087" spans="1:25" ht="15" customHeight="1" x14ac:dyDescent="0.25">
      <c r="A1087" s="250"/>
      <c r="B1087" s="251"/>
      <c r="C1087" s="322" t="s">
        <v>1303</v>
      </c>
      <c r="D1087" s="322"/>
      <c r="E1087" s="322"/>
      <c r="H1087" s="252">
        <v>-340.95</v>
      </c>
      <c r="I1087" s="252">
        <v>0</v>
      </c>
      <c r="J1087" s="252">
        <v>0</v>
      </c>
      <c r="K1087" s="252">
        <v>0</v>
      </c>
      <c r="L1087" s="252">
        <v>0</v>
      </c>
      <c r="M1087" s="252">
        <v>0</v>
      </c>
      <c r="N1087" s="323">
        <v>0</v>
      </c>
      <c r="O1087" s="323"/>
      <c r="P1087" s="252">
        <v>0</v>
      </c>
      <c r="Q1087" s="252">
        <v>340.95</v>
      </c>
      <c r="R1087" s="240" t="s">
        <v>55</v>
      </c>
      <c r="V1087" s="248">
        <f t="shared" si="68"/>
        <v>0</v>
      </c>
      <c r="W1087" s="248">
        <f t="shared" si="65"/>
        <v>0</v>
      </c>
      <c r="X1087" s="248">
        <f t="shared" si="66"/>
        <v>0</v>
      </c>
      <c r="Y1087" s="248">
        <f t="shared" si="67"/>
        <v>0</v>
      </c>
    </row>
    <row r="1088" spans="1:25" ht="15" customHeight="1" x14ac:dyDescent="0.25">
      <c r="A1088" s="250"/>
      <c r="B1088" s="251"/>
      <c r="C1088" s="322" t="s">
        <v>1057</v>
      </c>
      <c r="D1088" s="322"/>
      <c r="E1088" s="322"/>
      <c r="H1088" s="252">
        <v>253.3</v>
      </c>
      <c r="I1088" s="252">
        <v>0</v>
      </c>
      <c r="J1088" s="252">
        <v>0</v>
      </c>
      <c r="K1088" s="252">
        <v>0</v>
      </c>
      <c r="L1088" s="252">
        <v>0</v>
      </c>
      <c r="M1088" s="252">
        <v>0</v>
      </c>
      <c r="N1088" s="323">
        <v>9.5500000000000007</v>
      </c>
      <c r="O1088" s="323"/>
      <c r="P1088" s="252">
        <v>244.63</v>
      </c>
      <c r="Q1088" s="252">
        <v>0.88</v>
      </c>
      <c r="R1088" s="240" t="s">
        <v>55</v>
      </c>
      <c r="V1088" s="248">
        <f t="shared" si="68"/>
        <v>0</v>
      </c>
      <c r="W1088" s="248">
        <f t="shared" si="65"/>
        <v>0</v>
      </c>
      <c r="X1088" s="248">
        <f t="shared" si="66"/>
        <v>0</v>
      </c>
      <c r="Y1088" s="248">
        <f t="shared" si="67"/>
        <v>0</v>
      </c>
    </row>
    <row r="1089" spans="1:25" ht="15" customHeight="1" x14ac:dyDescent="0.25">
      <c r="A1089" s="250"/>
      <c r="B1089" s="251"/>
      <c r="C1089" s="322" t="s">
        <v>1058</v>
      </c>
      <c r="D1089" s="322"/>
      <c r="E1089" s="322"/>
      <c r="H1089" s="252">
        <v>5177.95</v>
      </c>
      <c r="I1089" s="252">
        <v>0</v>
      </c>
      <c r="J1089" s="252">
        <v>0</v>
      </c>
      <c r="K1089" s="252">
        <v>0</v>
      </c>
      <c r="L1089" s="252">
        <v>0</v>
      </c>
      <c r="M1089" s="252">
        <v>0</v>
      </c>
      <c r="N1089" s="323">
        <v>152.13999999999999</v>
      </c>
      <c r="O1089" s="323"/>
      <c r="P1089" s="252">
        <v>5045.16</v>
      </c>
      <c r="Q1089" s="252">
        <v>19.350000000000001</v>
      </c>
      <c r="R1089" s="240" t="s">
        <v>55</v>
      </c>
      <c r="V1089" s="248">
        <f t="shared" si="68"/>
        <v>0</v>
      </c>
      <c r="W1089" s="248">
        <f t="shared" si="65"/>
        <v>0</v>
      </c>
      <c r="X1089" s="248">
        <f t="shared" si="66"/>
        <v>0</v>
      </c>
      <c r="Y1089" s="248">
        <f t="shared" si="67"/>
        <v>0</v>
      </c>
    </row>
    <row r="1090" spans="1:25" ht="15" customHeight="1" x14ac:dyDescent="0.25">
      <c r="A1090" s="250"/>
      <c r="B1090" s="251"/>
      <c r="C1090" s="322" t="s">
        <v>1304</v>
      </c>
      <c r="D1090" s="322"/>
      <c r="E1090" s="322"/>
      <c r="H1090" s="252">
        <v>-610.11</v>
      </c>
      <c r="I1090" s="252">
        <v>0</v>
      </c>
      <c r="J1090" s="252">
        <v>0</v>
      </c>
      <c r="K1090" s="252">
        <v>0</v>
      </c>
      <c r="L1090" s="252">
        <v>0</v>
      </c>
      <c r="M1090" s="252">
        <v>0</v>
      </c>
      <c r="N1090" s="323">
        <v>0</v>
      </c>
      <c r="O1090" s="323"/>
      <c r="P1090" s="252">
        <v>0</v>
      </c>
      <c r="Q1090" s="252">
        <v>610.11</v>
      </c>
      <c r="R1090" s="240" t="s">
        <v>55</v>
      </c>
      <c r="V1090" s="248">
        <f t="shared" si="68"/>
        <v>0</v>
      </c>
      <c r="W1090" s="248">
        <f t="shared" si="65"/>
        <v>0</v>
      </c>
      <c r="X1090" s="248">
        <f t="shared" si="66"/>
        <v>0</v>
      </c>
      <c r="Y1090" s="248">
        <f t="shared" si="67"/>
        <v>0</v>
      </c>
    </row>
    <row r="1091" spans="1:25" ht="15" customHeight="1" x14ac:dyDescent="0.25">
      <c r="A1091" s="250"/>
      <c r="B1091" s="251"/>
      <c r="C1091" s="322" t="s">
        <v>1056</v>
      </c>
      <c r="D1091" s="322"/>
      <c r="E1091" s="322"/>
      <c r="H1091" s="252">
        <v>374.43</v>
      </c>
      <c r="I1091" s="252">
        <v>0</v>
      </c>
      <c r="J1091" s="252">
        <v>0</v>
      </c>
      <c r="K1091" s="252">
        <v>0</v>
      </c>
      <c r="L1091" s="252">
        <v>0</v>
      </c>
      <c r="M1091" s="252">
        <v>0</v>
      </c>
      <c r="N1091" s="323">
        <v>14.15</v>
      </c>
      <c r="O1091" s="323"/>
      <c r="P1091" s="252">
        <v>361.56</v>
      </c>
      <c r="Q1091" s="252">
        <v>1.28</v>
      </c>
      <c r="R1091" s="240" t="s">
        <v>55</v>
      </c>
      <c r="V1091" s="248">
        <f t="shared" si="68"/>
        <v>0</v>
      </c>
      <c r="W1091" s="248">
        <f t="shared" si="65"/>
        <v>0</v>
      </c>
      <c r="X1091" s="248">
        <f t="shared" si="66"/>
        <v>0</v>
      </c>
      <c r="Y1091" s="248">
        <f t="shared" si="67"/>
        <v>0</v>
      </c>
    </row>
    <row r="1092" spans="1:25" ht="15" customHeight="1" x14ac:dyDescent="0.25">
      <c r="A1092" s="253"/>
      <c r="B1092" s="254"/>
      <c r="C1092" s="324" t="s">
        <v>1055</v>
      </c>
      <c r="D1092" s="324"/>
      <c r="E1092" s="324"/>
      <c r="F1092" s="255"/>
      <c r="G1092" s="255"/>
      <c r="H1092" s="256">
        <v>119.71</v>
      </c>
      <c r="I1092" s="256">
        <v>0</v>
      </c>
      <c r="J1092" s="256">
        <v>0</v>
      </c>
      <c r="K1092" s="256">
        <v>0</v>
      </c>
      <c r="L1092" s="256">
        <v>0</v>
      </c>
      <c r="M1092" s="256">
        <v>0</v>
      </c>
      <c r="N1092" s="325">
        <v>4.5199999999999996</v>
      </c>
      <c r="O1092" s="325"/>
      <c r="P1092" s="256">
        <v>115.6</v>
      </c>
      <c r="Q1092" s="256">
        <v>0.41</v>
      </c>
      <c r="R1092" s="240" t="s">
        <v>55</v>
      </c>
      <c r="V1092" s="248">
        <f t="shared" si="68"/>
        <v>0</v>
      </c>
      <c r="W1092" s="248">
        <f t="shared" si="65"/>
        <v>0</v>
      </c>
      <c r="X1092" s="248">
        <f t="shared" si="66"/>
        <v>0</v>
      </c>
      <c r="Y1092" s="248">
        <f t="shared" si="67"/>
        <v>0</v>
      </c>
    </row>
    <row r="1093" spans="1:25" ht="15" customHeight="1" x14ac:dyDescent="0.25">
      <c r="A1093" s="245" t="s">
        <v>1513</v>
      </c>
      <c r="B1093" s="246" t="str">
        <f>C1093</f>
        <v>г.Одинцово, Комсомольская, 18</v>
      </c>
      <c r="C1093" s="329" t="s">
        <v>262</v>
      </c>
      <c r="D1093" s="329"/>
      <c r="E1093" s="329"/>
      <c r="F1093" s="246" t="s">
        <v>1514</v>
      </c>
      <c r="G1093" s="246" t="s">
        <v>1515</v>
      </c>
      <c r="H1093" s="247">
        <v>5595.6</v>
      </c>
      <c r="I1093" s="247">
        <v>0</v>
      </c>
      <c r="J1093" s="247">
        <v>0</v>
      </c>
      <c r="K1093" s="247">
        <v>0</v>
      </c>
      <c r="L1093" s="247">
        <v>0</v>
      </c>
      <c r="M1093" s="247">
        <v>0</v>
      </c>
      <c r="N1093" s="330">
        <v>0</v>
      </c>
      <c r="O1093" s="330"/>
      <c r="P1093" s="247">
        <v>64208.61</v>
      </c>
      <c r="Q1093" s="247">
        <v>58613.01</v>
      </c>
      <c r="R1093" s="240" t="s">
        <v>262</v>
      </c>
      <c r="V1093" s="248">
        <f t="shared" si="68"/>
        <v>0</v>
      </c>
      <c r="W1093" s="248">
        <f t="shared" si="65"/>
        <v>0</v>
      </c>
      <c r="X1093" s="248">
        <f t="shared" si="66"/>
        <v>0</v>
      </c>
      <c r="Y1093" s="248">
        <f t="shared" si="67"/>
        <v>0</v>
      </c>
    </row>
    <row r="1094" spans="1:25" ht="15" customHeight="1" x14ac:dyDescent="0.25">
      <c r="A1094" s="250"/>
      <c r="B1094" s="251"/>
      <c r="C1094" s="322" t="s">
        <v>1335</v>
      </c>
      <c r="D1094" s="322"/>
      <c r="E1094" s="322"/>
      <c r="H1094" s="252">
        <v>1405.32</v>
      </c>
      <c r="I1094" s="252">
        <v>0</v>
      </c>
      <c r="J1094" s="252">
        <v>0</v>
      </c>
      <c r="K1094" s="252">
        <v>0</v>
      </c>
      <c r="L1094" s="252">
        <v>0</v>
      </c>
      <c r="M1094" s="252">
        <v>0</v>
      </c>
      <c r="N1094" s="323">
        <v>0</v>
      </c>
      <c r="O1094" s="323"/>
      <c r="P1094" s="252">
        <v>1405.32</v>
      </c>
      <c r="Q1094" s="252">
        <v>0</v>
      </c>
      <c r="R1094" s="240" t="s">
        <v>262</v>
      </c>
      <c r="V1094" s="248">
        <f t="shared" si="68"/>
        <v>0</v>
      </c>
      <c r="W1094" s="248">
        <f t="shared" si="65"/>
        <v>0</v>
      </c>
      <c r="X1094" s="248">
        <f t="shared" si="66"/>
        <v>0</v>
      </c>
      <c r="Y1094" s="248">
        <f t="shared" si="67"/>
        <v>0</v>
      </c>
    </row>
    <row r="1095" spans="1:25" ht="15" customHeight="1" x14ac:dyDescent="0.25">
      <c r="A1095" s="253"/>
      <c r="B1095" s="254"/>
      <c r="C1095" s="324" t="s">
        <v>1284</v>
      </c>
      <c r="D1095" s="324"/>
      <c r="E1095" s="324"/>
      <c r="F1095" s="255"/>
      <c r="G1095" s="255"/>
      <c r="H1095" s="256">
        <v>4190.28</v>
      </c>
      <c r="I1095" s="256">
        <v>0</v>
      </c>
      <c r="J1095" s="256">
        <v>0</v>
      </c>
      <c r="K1095" s="256">
        <v>0</v>
      </c>
      <c r="L1095" s="256">
        <v>0</v>
      </c>
      <c r="M1095" s="256">
        <v>0</v>
      </c>
      <c r="N1095" s="325">
        <v>0</v>
      </c>
      <c r="O1095" s="325"/>
      <c r="P1095" s="256">
        <v>62803.29</v>
      </c>
      <c r="Q1095" s="256">
        <v>58613.01</v>
      </c>
      <c r="R1095" s="240" t="s">
        <v>262</v>
      </c>
      <c r="V1095" s="248">
        <f t="shared" si="68"/>
        <v>0</v>
      </c>
      <c r="W1095" s="248">
        <f t="shared" si="65"/>
        <v>0</v>
      </c>
      <c r="X1095" s="248">
        <f t="shared" si="66"/>
        <v>4190.2799999999988</v>
      </c>
      <c r="Y1095" s="248">
        <f t="shared" si="67"/>
        <v>4190.2799999999988</v>
      </c>
    </row>
    <row r="1096" spans="1:25" ht="15" customHeight="1" x14ac:dyDescent="0.25">
      <c r="A1096" s="245" t="s">
        <v>1516</v>
      </c>
      <c r="B1096" s="246" t="str">
        <f>C1096</f>
        <v>г.Одинцово, Комсомольская, 2</v>
      </c>
      <c r="C1096" s="329" t="s">
        <v>49</v>
      </c>
      <c r="D1096" s="329"/>
      <c r="E1096" s="329"/>
      <c r="F1096" s="246" t="s">
        <v>1517</v>
      </c>
      <c r="G1096" s="246" t="s">
        <v>1518</v>
      </c>
      <c r="H1096" s="247">
        <v>895669.47</v>
      </c>
      <c r="I1096" s="247">
        <v>334309.82</v>
      </c>
      <c r="J1096" s="247">
        <v>0</v>
      </c>
      <c r="K1096" s="247">
        <v>0</v>
      </c>
      <c r="L1096" s="247">
        <v>0</v>
      </c>
      <c r="M1096" s="247">
        <v>334309.82</v>
      </c>
      <c r="N1096" s="330">
        <v>385083.35</v>
      </c>
      <c r="O1096" s="330"/>
      <c r="P1096" s="247">
        <v>858581.78</v>
      </c>
      <c r="Q1096" s="247">
        <v>13685.84</v>
      </c>
      <c r="R1096" s="240" t="s">
        <v>49</v>
      </c>
      <c r="V1096" s="248">
        <f t="shared" si="68"/>
        <v>0</v>
      </c>
      <c r="W1096" s="248">
        <f t="shared" si="65"/>
        <v>0</v>
      </c>
      <c r="X1096" s="248">
        <f t="shared" si="66"/>
        <v>0</v>
      </c>
      <c r="Y1096" s="248">
        <f t="shared" si="67"/>
        <v>0</v>
      </c>
    </row>
    <row r="1097" spans="1:25" ht="15" customHeight="1" x14ac:dyDescent="0.25">
      <c r="A1097" s="250"/>
      <c r="B1097" s="251"/>
      <c r="C1097" s="322" t="s">
        <v>1303</v>
      </c>
      <c r="D1097" s="322"/>
      <c r="E1097" s="322"/>
      <c r="H1097" s="252">
        <v>-55.15</v>
      </c>
      <c r="I1097" s="252">
        <v>0</v>
      </c>
      <c r="J1097" s="252">
        <v>0</v>
      </c>
      <c r="K1097" s="252">
        <v>0</v>
      </c>
      <c r="L1097" s="252">
        <v>0</v>
      </c>
      <c r="M1097" s="252">
        <v>0</v>
      </c>
      <c r="N1097" s="323">
        <v>0</v>
      </c>
      <c r="O1097" s="323"/>
      <c r="P1097" s="252">
        <v>0</v>
      </c>
      <c r="Q1097" s="252">
        <v>55.15</v>
      </c>
      <c r="R1097" s="240" t="s">
        <v>49</v>
      </c>
      <c r="V1097" s="248">
        <f t="shared" si="68"/>
        <v>0</v>
      </c>
      <c r="W1097" s="248">
        <f t="shared" si="65"/>
        <v>0</v>
      </c>
      <c r="X1097" s="248">
        <f t="shared" si="66"/>
        <v>0</v>
      </c>
      <c r="Y1097" s="248">
        <f t="shared" si="67"/>
        <v>0</v>
      </c>
    </row>
    <row r="1098" spans="1:25" ht="15" customHeight="1" x14ac:dyDescent="0.25">
      <c r="A1098" s="250"/>
      <c r="B1098" s="251"/>
      <c r="C1098" s="322" t="s">
        <v>1052</v>
      </c>
      <c r="D1098" s="322"/>
      <c r="E1098" s="322"/>
      <c r="H1098" s="252">
        <v>205066.45</v>
      </c>
      <c r="I1098" s="252">
        <v>110944.76</v>
      </c>
      <c r="J1098" s="252">
        <v>0</v>
      </c>
      <c r="K1098" s="252">
        <v>0</v>
      </c>
      <c r="L1098" s="252">
        <v>0</v>
      </c>
      <c r="M1098" s="252">
        <v>110944.76</v>
      </c>
      <c r="N1098" s="323">
        <v>127805.46</v>
      </c>
      <c r="O1098" s="323"/>
      <c r="P1098" s="252">
        <v>188205.75</v>
      </c>
      <c r="Q1098" s="252">
        <v>0</v>
      </c>
      <c r="R1098" s="240" t="s">
        <v>49</v>
      </c>
      <c r="V1098" s="248">
        <f t="shared" si="68"/>
        <v>188205.75</v>
      </c>
      <c r="W1098" s="248">
        <f t="shared" ref="W1098:W1161" si="69">IF(W$8=$C1098,SUM($P1098-$Q1098),0)/3</f>
        <v>0</v>
      </c>
      <c r="X1098" s="248">
        <f t="shared" ref="X1098:X1161" si="70">IF(X$8=$C1098,SUM($P1098-$Q1098),0)</f>
        <v>0</v>
      </c>
      <c r="Y1098" s="248">
        <f t="shared" ref="Y1098:Y1161" si="71">SUM(V1098:X1098)</f>
        <v>188205.75</v>
      </c>
    </row>
    <row r="1099" spans="1:25" ht="15" customHeight="1" x14ac:dyDescent="0.25">
      <c r="A1099" s="250"/>
      <c r="B1099" s="251"/>
      <c r="C1099" s="322" t="s">
        <v>503</v>
      </c>
      <c r="D1099" s="322"/>
      <c r="E1099" s="322"/>
      <c r="H1099" s="252">
        <v>235666.25</v>
      </c>
      <c r="I1099" s="252">
        <v>132227.82</v>
      </c>
      <c r="J1099" s="252">
        <v>0</v>
      </c>
      <c r="K1099" s="252">
        <v>0</v>
      </c>
      <c r="L1099" s="252">
        <v>0</v>
      </c>
      <c r="M1099" s="252">
        <v>132227.82</v>
      </c>
      <c r="N1099" s="323">
        <v>152540.03</v>
      </c>
      <c r="O1099" s="323"/>
      <c r="P1099" s="252">
        <v>215354.04</v>
      </c>
      <c r="Q1099" s="252">
        <v>0</v>
      </c>
      <c r="R1099" s="240" t="s">
        <v>49</v>
      </c>
      <c r="V1099" s="248">
        <f t="shared" si="68"/>
        <v>0</v>
      </c>
      <c r="W1099" s="248">
        <f t="shared" si="69"/>
        <v>0</v>
      </c>
      <c r="X1099" s="248">
        <f t="shared" si="70"/>
        <v>0</v>
      </c>
      <c r="Y1099" s="248">
        <f t="shared" si="71"/>
        <v>0</v>
      </c>
    </row>
    <row r="1100" spans="1:25" ht="15" customHeight="1" x14ac:dyDescent="0.25">
      <c r="A1100" s="250"/>
      <c r="B1100" s="251"/>
      <c r="C1100" s="322" t="s">
        <v>1054</v>
      </c>
      <c r="D1100" s="322"/>
      <c r="E1100" s="322"/>
      <c r="H1100" s="252">
        <v>157.88</v>
      </c>
      <c r="I1100" s="252">
        <v>114.15</v>
      </c>
      <c r="J1100" s="252">
        <v>0</v>
      </c>
      <c r="K1100" s="252">
        <v>0</v>
      </c>
      <c r="L1100" s="252">
        <v>0</v>
      </c>
      <c r="M1100" s="252">
        <v>114.15</v>
      </c>
      <c r="N1100" s="323">
        <v>133.49</v>
      </c>
      <c r="O1100" s="323"/>
      <c r="P1100" s="252">
        <v>138.54</v>
      </c>
      <c r="Q1100" s="252">
        <v>0</v>
      </c>
      <c r="R1100" s="240" t="s">
        <v>49</v>
      </c>
      <c r="V1100" s="248">
        <f t="shared" si="68"/>
        <v>0</v>
      </c>
      <c r="W1100" s="248">
        <f t="shared" si="69"/>
        <v>0</v>
      </c>
      <c r="X1100" s="248">
        <f t="shared" si="70"/>
        <v>0</v>
      </c>
      <c r="Y1100" s="248">
        <f t="shared" si="71"/>
        <v>0</v>
      </c>
    </row>
    <row r="1101" spans="1:25" ht="15" customHeight="1" x14ac:dyDescent="0.25">
      <c r="A1101" s="250"/>
      <c r="B1101" s="251"/>
      <c r="C1101" s="322" t="s">
        <v>1058</v>
      </c>
      <c r="D1101" s="322"/>
      <c r="E1101" s="322"/>
      <c r="H1101" s="252">
        <v>17953.72</v>
      </c>
      <c r="I1101" s="252">
        <v>9986.43</v>
      </c>
      <c r="J1101" s="252">
        <v>0</v>
      </c>
      <c r="K1101" s="252">
        <v>0</v>
      </c>
      <c r="L1101" s="252">
        <v>0</v>
      </c>
      <c r="M1101" s="252">
        <v>9986.43</v>
      </c>
      <c r="N1101" s="323">
        <v>11503.08</v>
      </c>
      <c r="O1101" s="323"/>
      <c r="P1101" s="252">
        <v>16437.07</v>
      </c>
      <c r="Q1101" s="252">
        <v>0</v>
      </c>
      <c r="R1101" s="240" t="s">
        <v>49</v>
      </c>
      <c r="V1101" s="248">
        <f t="shared" si="68"/>
        <v>0</v>
      </c>
      <c r="W1101" s="248">
        <f t="shared" si="69"/>
        <v>0</v>
      </c>
      <c r="X1101" s="248">
        <f t="shared" si="70"/>
        <v>0</v>
      </c>
      <c r="Y1101" s="248">
        <f t="shared" si="71"/>
        <v>0</v>
      </c>
    </row>
    <row r="1102" spans="1:25" ht="15" customHeight="1" x14ac:dyDescent="0.25">
      <c r="A1102" s="250"/>
      <c r="B1102" s="251"/>
      <c r="C1102" s="322" t="s">
        <v>1335</v>
      </c>
      <c r="D1102" s="322"/>
      <c r="E1102" s="322"/>
      <c r="H1102" s="252">
        <v>2820.14</v>
      </c>
      <c r="I1102" s="252">
        <v>0</v>
      </c>
      <c r="J1102" s="252">
        <v>0</v>
      </c>
      <c r="K1102" s="252">
        <v>0</v>
      </c>
      <c r="L1102" s="252">
        <v>0</v>
      </c>
      <c r="M1102" s="252">
        <v>0</v>
      </c>
      <c r="N1102" s="323">
        <v>25.33</v>
      </c>
      <c r="O1102" s="323"/>
      <c r="P1102" s="252">
        <v>2794.81</v>
      </c>
      <c r="Q1102" s="252">
        <v>0</v>
      </c>
      <c r="R1102" s="240" t="s">
        <v>49</v>
      </c>
      <c r="V1102" s="248">
        <f t="shared" si="68"/>
        <v>0</v>
      </c>
      <c r="W1102" s="248">
        <f t="shared" si="69"/>
        <v>0</v>
      </c>
      <c r="X1102" s="248">
        <f t="shared" si="70"/>
        <v>0</v>
      </c>
      <c r="Y1102" s="248">
        <f t="shared" si="71"/>
        <v>0</v>
      </c>
    </row>
    <row r="1103" spans="1:25" ht="15" customHeight="1" x14ac:dyDescent="0.25">
      <c r="A1103" s="250"/>
      <c r="B1103" s="251"/>
      <c r="C1103" s="322" t="s">
        <v>399</v>
      </c>
      <c r="D1103" s="322"/>
      <c r="E1103" s="322"/>
      <c r="H1103" s="252">
        <v>23157.52</v>
      </c>
      <c r="I1103" s="252">
        <v>13122.36</v>
      </c>
      <c r="J1103" s="252">
        <v>0</v>
      </c>
      <c r="K1103" s="252">
        <v>0</v>
      </c>
      <c r="L1103" s="252">
        <v>0</v>
      </c>
      <c r="M1103" s="252">
        <v>13122.36</v>
      </c>
      <c r="N1103" s="323">
        <v>15133.89</v>
      </c>
      <c r="O1103" s="323"/>
      <c r="P1103" s="252">
        <v>21656.01</v>
      </c>
      <c r="Q1103" s="252">
        <v>510.02</v>
      </c>
      <c r="R1103" s="240" t="s">
        <v>49</v>
      </c>
      <c r="V1103" s="248">
        <f t="shared" si="68"/>
        <v>0</v>
      </c>
      <c r="W1103" s="248">
        <f t="shared" si="69"/>
        <v>0</v>
      </c>
      <c r="X1103" s="248">
        <f t="shared" si="70"/>
        <v>0</v>
      </c>
      <c r="Y1103" s="248">
        <f t="shared" si="71"/>
        <v>0</v>
      </c>
    </row>
    <row r="1104" spans="1:25" ht="15" customHeight="1" x14ac:dyDescent="0.25">
      <c r="A1104" s="250"/>
      <c r="B1104" s="251"/>
      <c r="C1104" s="322" t="s">
        <v>1284</v>
      </c>
      <c r="D1104" s="322"/>
      <c r="E1104" s="322"/>
      <c r="H1104" s="252">
        <v>289932.71999999997</v>
      </c>
      <c r="I1104" s="252">
        <v>0</v>
      </c>
      <c r="J1104" s="252">
        <v>0</v>
      </c>
      <c r="K1104" s="252">
        <v>0</v>
      </c>
      <c r="L1104" s="252">
        <v>0</v>
      </c>
      <c r="M1104" s="252">
        <v>0</v>
      </c>
      <c r="N1104" s="323">
        <v>0</v>
      </c>
      <c r="O1104" s="323"/>
      <c r="P1104" s="252">
        <v>300904.28000000003</v>
      </c>
      <c r="Q1104" s="252">
        <v>10971.56</v>
      </c>
      <c r="R1104" s="240" t="s">
        <v>49</v>
      </c>
      <c r="V1104" s="248">
        <f t="shared" ref="V1104:V1167" si="72">IF(V$8=$C1104,SUM($P1104-$Q1104),0)</f>
        <v>0</v>
      </c>
      <c r="W1104" s="248">
        <f t="shared" si="69"/>
        <v>0</v>
      </c>
      <c r="X1104" s="248">
        <f t="shared" si="70"/>
        <v>289932.72000000003</v>
      </c>
      <c r="Y1104" s="248">
        <f t="shared" si="71"/>
        <v>289932.72000000003</v>
      </c>
    </row>
    <row r="1105" spans="1:25" ht="15" customHeight="1" x14ac:dyDescent="0.25">
      <c r="A1105" s="250"/>
      <c r="B1105" s="251"/>
      <c r="C1105" s="322" t="s">
        <v>1057</v>
      </c>
      <c r="D1105" s="322"/>
      <c r="E1105" s="322"/>
      <c r="H1105" s="252">
        <v>815.87</v>
      </c>
      <c r="I1105" s="252">
        <v>449.05</v>
      </c>
      <c r="J1105" s="252">
        <v>0</v>
      </c>
      <c r="K1105" s="252">
        <v>0</v>
      </c>
      <c r="L1105" s="252">
        <v>0</v>
      </c>
      <c r="M1105" s="252">
        <v>449.05</v>
      </c>
      <c r="N1105" s="323">
        <v>517.26</v>
      </c>
      <c r="O1105" s="323"/>
      <c r="P1105" s="252">
        <v>747.66</v>
      </c>
      <c r="Q1105" s="252">
        <v>0</v>
      </c>
      <c r="R1105" s="240" t="s">
        <v>49</v>
      </c>
      <c r="V1105" s="248">
        <f t="shared" si="72"/>
        <v>0</v>
      </c>
      <c r="W1105" s="248">
        <f t="shared" si="69"/>
        <v>0</v>
      </c>
      <c r="X1105" s="248">
        <f t="shared" si="70"/>
        <v>0</v>
      </c>
      <c r="Y1105" s="248">
        <f t="shared" si="71"/>
        <v>0</v>
      </c>
    </row>
    <row r="1106" spans="1:25" ht="15" customHeight="1" x14ac:dyDescent="0.25">
      <c r="A1106" s="250"/>
      <c r="B1106" s="251"/>
      <c r="C1106" s="322" t="s">
        <v>392</v>
      </c>
      <c r="D1106" s="322"/>
      <c r="E1106" s="322"/>
      <c r="H1106" s="252">
        <v>40807.25</v>
      </c>
      <c r="I1106" s="252">
        <v>23245.55</v>
      </c>
      <c r="J1106" s="252">
        <v>0</v>
      </c>
      <c r="K1106" s="252">
        <v>0</v>
      </c>
      <c r="L1106" s="252">
        <v>0</v>
      </c>
      <c r="M1106" s="252">
        <v>23245.55</v>
      </c>
      <c r="N1106" s="323">
        <v>26629.57</v>
      </c>
      <c r="O1106" s="323"/>
      <c r="P1106" s="252">
        <v>38653.01</v>
      </c>
      <c r="Q1106" s="252">
        <v>1229.78</v>
      </c>
      <c r="R1106" s="240" t="s">
        <v>49</v>
      </c>
      <c r="V1106" s="248">
        <f t="shared" si="72"/>
        <v>0</v>
      </c>
      <c r="W1106" s="248">
        <f t="shared" si="69"/>
        <v>0</v>
      </c>
      <c r="X1106" s="248">
        <f t="shared" si="70"/>
        <v>0</v>
      </c>
      <c r="Y1106" s="248">
        <f t="shared" si="71"/>
        <v>0</v>
      </c>
    </row>
    <row r="1107" spans="1:25" ht="15" customHeight="1" x14ac:dyDescent="0.25">
      <c r="A1107" s="250"/>
      <c r="B1107" s="251"/>
      <c r="C1107" s="322" t="s">
        <v>1056</v>
      </c>
      <c r="D1107" s="322"/>
      <c r="E1107" s="322"/>
      <c r="H1107" s="252">
        <v>498.85</v>
      </c>
      <c r="I1107" s="252">
        <v>361.44</v>
      </c>
      <c r="J1107" s="252">
        <v>0</v>
      </c>
      <c r="K1107" s="252">
        <v>0</v>
      </c>
      <c r="L1107" s="252">
        <v>0</v>
      </c>
      <c r="M1107" s="252">
        <v>361.44</v>
      </c>
      <c r="N1107" s="323">
        <v>422.7</v>
      </c>
      <c r="O1107" s="323"/>
      <c r="P1107" s="252">
        <v>437.59</v>
      </c>
      <c r="Q1107" s="252">
        <v>0</v>
      </c>
      <c r="R1107" s="240" t="s">
        <v>49</v>
      </c>
      <c r="V1107" s="248">
        <f t="shared" si="72"/>
        <v>0</v>
      </c>
      <c r="W1107" s="248">
        <f t="shared" si="69"/>
        <v>0</v>
      </c>
      <c r="X1107" s="248">
        <f t="shared" si="70"/>
        <v>0</v>
      </c>
      <c r="Y1107" s="248">
        <f t="shared" si="71"/>
        <v>0</v>
      </c>
    </row>
    <row r="1108" spans="1:25" ht="15" customHeight="1" x14ac:dyDescent="0.25">
      <c r="A1108" s="250"/>
      <c r="B1108" s="251"/>
      <c r="C1108" s="322" t="s">
        <v>1304</v>
      </c>
      <c r="D1108" s="322"/>
      <c r="E1108" s="322"/>
      <c r="H1108" s="252">
        <v>-285.02999999999997</v>
      </c>
      <c r="I1108" s="252">
        <v>0</v>
      </c>
      <c r="J1108" s="252">
        <v>0</v>
      </c>
      <c r="K1108" s="252">
        <v>0</v>
      </c>
      <c r="L1108" s="252">
        <v>0</v>
      </c>
      <c r="M1108" s="252">
        <v>0</v>
      </c>
      <c r="N1108" s="323">
        <v>0</v>
      </c>
      <c r="O1108" s="323"/>
      <c r="P1108" s="252">
        <v>0</v>
      </c>
      <c r="Q1108" s="252">
        <v>285.02999999999997</v>
      </c>
      <c r="R1108" s="240" t="s">
        <v>49</v>
      </c>
      <c r="V1108" s="248">
        <f t="shared" si="72"/>
        <v>0</v>
      </c>
      <c r="W1108" s="248">
        <f t="shared" si="69"/>
        <v>0</v>
      </c>
      <c r="X1108" s="248">
        <f t="shared" si="70"/>
        <v>0</v>
      </c>
      <c r="Y1108" s="248">
        <f t="shared" si="71"/>
        <v>0</v>
      </c>
    </row>
    <row r="1109" spans="1:25" ht="15" customHeight="1" x14ac:dyDescent="0.25">
      <c r="A1109" s="250"/>
      <c r="B1109" s="251"/>
      <c r="C1109" s="322" t="s">
        <v>1288</v>
      </c>
      <c r="D1109" s="322"/>
      <c r="E1109" s="322"/>
      <c r="H1109" s="252">
        <v>63128.87</v>
      </c>
      <c r="I1109" s="252">
        <v>34689.660000000003</v>
      </c>
      <c r="J1109" s="252">
        <v>0</v>
      </c>
      <c r="K1109" s="252">
        <v>0</v>
      </c>
      <c r="L1109" s="252">
        <v>0</v>
      </c>
      <c r="M1109" s="252">
        <v>34689.660000000003</v>
      </c>
      <c r="N1109" s="323">
        <v>39936.370000000003</v>
      </c>
      <c r="O1109" s="323"/>
      <c r="P1109" s="252">
        <v>57882.16</v>
      </c>
      <c r="Q1109" s="252">
        <v>0</v>
      </c>
      <c r="R1109" s="240" t="s">
        <v>49</v>
      </c>
      <c r="V1109" s="248">
        <f t="shared" si="72"/>
        <v>0</v>
      </c>
      <c r="W1109" s="248">
        <f t="shared" si="69"/>
        <v>0</v>
      </c>
      <c r="X1109" s="248">
        <f t="shared" si="70"/>
        <v>0</v>
      </c>
      <c r="Y1109" s="248">
        <f t="shared" si="71"/>
        <v>0</v>
      </c>
    </row>
    <row r="1110" spans="1:25" ht="15" customHeight="1" x14ac:dyDescent="0.25">
      <c r="A1110" s="250"/>
      <c r="B1110" s="251"/>
      <c r="C1110" s="322" t="s">
        <v>1286</v>
      </c>
      <c r="D1110" s="322"/>
      <c r="E1110" s="322"/>
      <c r="H1110" s="252">
        <v>15846.25</v>
      </c>
      <c r="I1110" s="252">
        <v>9054.4500000000007</v>
      </c>
      <c r="J1110" s="252">
        <v>0</v>
      </c>
      <c r="K1110" s="252">
        <v>0</v>
      </c>
      <c r="L1110" s="252">
        <v>0</v>
      </c>
      <c r="M1110" s="252">
        <v>9054.4500000000007</v>
      </c>
      <c r="N1110" s="323">
        <v>10302.68</v>
      </c>
      <c r="O1110" s="323"/>
      <c r="P1110" s="252">
        <v>15232.32</v>
      </c>
      <c r="Q1110" s="252">
        <v>634.29999999999995</v>
      </c>
      <c r="R1110" s="240" t="s">
        <v>49</v>
      </c>
      <c r="V1110" s="248">
        <f t="shared" si="72"/>
        <v>0</v>
      </c>
      <c r="W1110" s="248">
        <f t="shared" si="69"/>
        <v>0</v>
      </c>
      <c r="X1110" s="248">
        <f t="shared" si="70"/>
        <v>0</v>
      </c>
      <c r="Y1110" s="248">
        <f t="shared" si="71"/>
        <v>0</v>
      </c>
    </row>
    <row r="1111" spans="1:25" ht="15" customHeight="1" x14ac:dyDescent="0.25">
      <c r="A1111" s="253"/>
      <c r="B1111" s="254"/>
      <c r="C1111" s="324" t="s">
        <v>1055</v>
      </c>
      <c r="D1111" s="324"/>
      <c r="E1111" s="324"/>
      <c r="F1111" s="255"/>
      <c r="G1111" s="255"/>
      <c r="H1111" s="256">
        <v>157.88</v>
      </c>
      <c r="I1111" s="256">
        <v>114.15</v>
      </c>
      <c r="J1111" s="256">
        <v>0</v>
      </c>
      <c r="K1111" s="256">
        <v>0</v>
      </c>
      <c r="L1111" s="256">
        <v>0</v>
      </c>
      <c r="M1111" s="256">
        <v>114.15</v>
      </c>
      <c r="N1111" s="325">
        <v>133.49</v>
      </c>
      <c r="O1111" s="325"/>
      <c r="P1111" s="256">
        <v>138.54</v>
      </c>
      <c r="Q1111" s="256">
        <v>0</v>
      </c>
      <c r="R1111" s="240" t="s">
        <v>49</v>
      </c>
      <c r="V1111" s="248">
        <f t="shared" si="72"/>
        <v>0</v>
      </c>
      <c r="W1111" s="248">
        <f t="shared" si="69"/>
        <v>0</v>
      </c>
      <c r="X1111" s="248">
        <f t="shared" si="70"/>
        <v>0</v>
      </c>
      <c r="Y1111" s="248">
        <f t="shared" si="71"/>
        <v>0</v>
      </c>
    </row>
    <row r="1112" spans="1:25" ht="15" customHeight="1" x14ac:dyDescent="0.25">
      <c r="A1112" s="245" t="s">
        <v>1519</v>
      </c>
      <c r="B1112" s="246" t="str">
        <f>C1112</f>
        <v>г.Одинцово, Комсомольская, 20</v>
      </c>
      <c r="C1112" s="329" t="s">
        <v>263</v>
      </c>
      <c r="D1112" s="329"/>
      <c r="E1112" s="329"/>
      <c r="F1112" s="246" t="s">
        <v>1520</v>
      </c>
      <c r="G1112" s="246" t="s">
        <v>1521</v>
      </c>
      <c r="H1112" s="247">
        <v>-30324.92</v>
      </c>
      <c r="I1112" s="247">
        <v>0</v>
      </c>
      <c r="J1112" s="247">
        <v>-54.61</v>
      </c>
      <c r="K1112" s="247">
        <v>0</v>
      </c>
      <c r="L1112" s="247">
        <v>0</v>
      </c>
      <c r="M1112" s="247">
        <v>-54.61</v>
      </c>
      <c r="N1112" s="330">
        <v>213.53</v>
      </c>
      <c r="O1112" s="330"/>
      <c r="P1112" s="247">
        <v>2780.75</v>
      </c>
      <c r="Q1112" s="247">
        <v>33373.81</v>
      </c>
      <c r="R1112" s="240" t="s">
        <v>263</v>
      </c>
      <c r="V1112" s="248">
        <f t="shared" si="72"/>
        <v>0</v>
      </c>
      <c r="W1112" s="248">
        <f t="shared" si="69"/>
        <v>0</v>
      </c>
      <c r="X1112" s="248">
        <f t="shared" si="70"/>
        <v>0</v>
      </c>
      <c r="Y1112" s="248">
        <f t="shared" si="71"/>
        <v>0</v>
      </c>
    </row>
    <row r="1113" spans="1:25" ht="15" customHeight="1" x14ac:dyDescent="0.25">
      <c r="A1113" s="250"/>
      <c r="B1113" s="251"/>
      <c r="C1113" s="322" t="s">
        <v>1284</v>
      </c>
      <c r="D1113" s="322"/>
      <c r="E1113" s="322"/>
      <c r="H1113" s="252">
        <v>-33319.199999999997</v>
      </c>
      <c r="I1113" s="252">
        <v>0</v>
      </c>
      <c r="J1113" s="252">
        <v>0</v>
      </c>
      <c r="K1113" s="252">
        <v>0</v>
      </c>
      <c r="L1113" s="252">
        <v>0</v>
      </c>
      <c r="M1113" s="252">
        <v>0</v>
      </c>
      <c r="N1113" s="323">
        <v>0</v>
      </c>
      <c r="O1113" s="323"/>
      <c r="P1113" s="252">
        <v>0</v>
      </c>
      <c r="Q1113" s="252">
        <v>33319.199999999997</v>
      </c>
      <c r="R1113" s="240" t="s">
        <v>263</v>
      </c>
      <c r="V1113" s="248">
        <f t="shared" si="72"/>
        <v>0</v>
      </c>
      <c r="W1113" s="248">
        <f t="shared" si="69"/>
        <v>0</v>
      </c>
      <c r="X1113" s="248">
        <f t="shared" si="70"/>
        <v>-33319.199999999997</v>
      </c>
      <c r="Y1113" s="248">
        <f t="shared" si="71"/>
        <v>-33319.199999999997</v>
      </c>
    </row>
    <row r="1114" spans="1:25" ht="15" customHeight="1" x14ac:dyDescent="0.25">
      <c r="A1114" s="250"/>
      <c r="B1114" s="251"/>
      <c r="C1114" s="322" t="s">
        <v>1335</v>
      </c>
      <c r="D1114" s="322"/>
      <c r="E1114" s="322"/>
      <c r="H1114" s="252">
        <v>2984.5</v>
      </c>
      <c r="I1114" s="252">
        <v>0</v>
      </c>
      <c r="J1114" s="252">
        <v>0</v>
      </c>
      <c r="K1114" s="252">
        <v>0</v>
      </c>
      <c r="L1114" s="252">
        <v>0</v>
      </c>
      <c r="M1114" s="252">
        <v>0</v>
      </c>
      <c r="N1114" s="323">
        <v>203.75</v>
      </c>
      <c r="O1114" s="323"/>
      <c r="P1114" s="252">
        <v>2780.75</v>
      </c>
      <c r="Q1114" s="252">
        <v>0</v>
      </c>
      <c r="R1114" s="240" t="s">
        <v>263</v>
      </c>
      <c r="V1114" s="248">
        <f t="shared" si="72"/>
        <v>0</v>
      </c>
      <c r="W1114" s="248">
        <f t="shared" si="69"/>
        <v>0</v>
      </c>
      <c r="X1114" s="248">
        <f t="shared" si="70"/>
        <v>0</v>
      </c>
      <c r="Y1114" s="248">
        <f t="shared" si="71"/>
        <v>0</v>
      </c>
    </row>
    <row r="1115" spans="1:25" ht="15" customHeight="1" x14ac:dyDescent="0.25">
      <c r="A1115" s="250"/>
      <c r="B1115" s="251"/>
      <c r="C1115" s="322" t="s">
        <v>1054</v>
      </c>
      <c r="D1115" s="322"/>
      <c r="E1115" s="322"/>
      <c r="H1115" s="252">
        <v>1.93</v>
      </c>
      <c r="I1115" s="252">
        <v>0</v>
      </c>
      <c r="J1115" s="252">
        <v>-11.48</v>
      </c>
      <c r="K1115" s="252">
        <v>0</v>
      </c>
      <c r="L1115" s="252">
        <v>0</v>
      </c>
      <c r="M1115" s="252">
        <v>-11.48</v>
      </c>
      <c r="N1115" s="323">
        <v>1.93</v>
      </c>
      <c r="O1115" s="323"/>
      <c r="P1115" s="252">
        <v>0</v>
      </c>
      <c r="Q1115" s="252">
        <v>11.48</v>
      </c>
      <c r="R1115" s="240" t="s">
        <v>263</v>
      </c>
      <c r="V1115" s="248">
        <f t="shared" si="72"/>
        <v>0</v>
      </c>
      <c r="W1115" s="248">
        <f t="shared" si="69"/>
        <v>0</v>
      </c>
      <c r="X1115" s="248">
        <f t="shared" si="70"/>
        <v>0</v>
      </c>
      <c r="Y1115" s="248">
        <f t="shared" si="71"/>
        <v>0</v>
      </c>
    </row>
    <row r="1116" spans="1:25" ht="15" customHeight="1" x14ac:dyDescent="0.25">
      <c r="A1116" s="250"/>
      <c r="B1116" s="251"/>
      <c r="C1116" s="322" t="s">
        <v>1057</v>
      </c>
      <c r="D1116" s="322"/>
      <c r="E1116" s="322"/>
      <c r="H1116" s="252">
        <v>4.05</v>
      </c>
      <c r="I1116" s="252">
        <v>0</v>
      </c>
      <c r="J1116" s="252">
        <v>-24.13</v>
      </c>
      <c r="K1116" s="252">
        <v>0</v>
      </c>
      <c r="L1116" s="252">
        <v>0</v>
      </c>
      <c r="M1116" s="252">
        <v>-24.13</v>
      </c>
      <c r="N1116" s="323">
        <v>4.05</v>
      </c>
      <c r="O1116" s="323"/>
      <c r="P1116" s="252">
        <v>0</v>
      </c>
      <c r="Q1116" s="252">
        <v>24.13</v>
      </c>
      <c r="R1116" s="240" t="s">
        <v>263</v>
      </c>
      <c r="V1116" s="248">
        <f t="shared" si="72"/>
        <v>0</v>
      </c>
      <c r="W1116" s="248">
        <f t="shared" si="69"/>
        <v>0</v>
      </c>
      <c r="X1116" s="248">
        <f t="shared" si="70"/>
        <v>0</v>
      </c>
      <c r="Y1116" s="248">
        <f t="shared" si="71"/>
        <v>0</v>
      </c>
    </row>
    <row r="1117" spans="1:25" ht="15" customHeight="1" x14ac:dyDescent="0.25">
      <c r="A1117" s="250"/>
      <c r="B1117" s="251"/>
      <c r="C1117" s="322" t="s">
        <v>1055</v>
      </c>
      <c r="D1117" s="322"/>
      <c r="E1117" s="322"/>
      <c r="H1117" s="252">
        <v>1.93</v>
      </c>
      <c r="I1117" s="252">
        <v>0</v>
      </c>
      <c r="J1117" s="252">
        <v>-9.65</v>
      </c>
      <c r="K1117" s="252">
        <v>0</v>
      </c>
      <c r="L1117" s="252">
        <v>0</v>
      </c>
      <c r="M1117" s="252">
        <v>-9.65</v>
      </c>
      <c r="N1117" s="323">
        <v>1.93</v>
      </c>
      <c r="O1117" s="323"/>
      <c r="P1117" s="252">
        <v>0</v>
      </c>
      <c r="Q1117" s="252">
        <v>9.65</v>
      </c>
      <c r="R1117" s="240" t="s">
        <v>263</v>
      </c>
      <c r="V1117" s="248">
        <f t="shared" si="72"/>
        <v>0</v>
      </c>
      <c r="W1117" s="248">
        <f t="shared" si="69"/>
        <v>0</v>
      </c>
      <c r="X1117" s="248">
        <f t="shared" si="70"/>
        <v>0</v>
      </c>
      <c r="Y1117" s="248">
        <f t="shared" si="71"/>
        <v>0</v>
      </c>
    </row>
    <row r="1118" spans="1:25" ht="15" customHeight="1" x14ac:dyDescent="0.25">
      <c r="A1118" s="253"/>
      <c r="B1118" s="254"/>
      <c r="C1118" s="324" t="s">
        <v>1056</v>
      </c>
      <c r="D1118" s="324"/>
      <c r="E1118" s="324"/>
      <c r="F1118" s="255"/>
      <c r="G1118" s="255"/>
      <c r="H1118" s="256">
        <v>1.87</v>
      </c>
      <c r="I1118" s="256">
        <v>0</v>
      </c>
      <c r="J1118" s="256">
        <v>-9.35</v>
      </c>
      <c r="K1118" s="256">
        <v>0</v>
      </c>
      <c r="L1118" s="256">
        <v>0</v>
      </c>
      <c r="M1118" s="256">
        <v>-9.35</v>
      </c>
      <c r="N1118" s="325">
        <v>1.87</v>
      </c>
      <c r="O1118" s="325"/>
      <c r="P1118" s="256">
        <v>0</v>
      </c>
      <c r="Q1118" s="256">
        <v>9.35</v>
      </c>
      <c r="R1118" s="240" t="s">
        <v>263</v>
      </c>
      <c r="V1118" s="248">
        <f t="shared" si="72"/>
        <v>0</v>
      </c>
      <c r="W1118" s="248">
        <f t="shared" si="69"/>
        <v>0</v>
      </c>
      <c r="X1118" s="248">
        <f t="shared" si="70"/>
        <v>0</v>
      </c>
      <c r="Y1118" s="248">
        <f t="shared" si="71"/>
        <v>0</v>
      </c>
    </row>
    <row r="1119" spans="1:25" ht="15" customHeight="1" x14ac:dyDescent="0.25">
      <c r="A1119" s="245" t="s">
        <v>1522</v>
      </c>
      <c r="B1119" s="246" t="str">
        <f>C1119</f>
        <v>г.Одинцово, Комсомольская, 3</v>
      </c>
      <c r="C1119" s="329" t="s">
        <v>264</v>
      </c>
      <c r="D1119" s="329"/>
      <c r="E1119" s="329"/>
      <c r="F1119" s="246" t="s">
        <v>1523</v>
      </c>
      <c r="G1119" s="246" t="s">
        <v>1524</v>
      </c>
      <c r="H1119" s="247">
        <v>325885.08</v>
      </c>
      <c r="I1119" s="247">
        <v>0</v>
      </c>
      <c r="J1119" s="247">
        <v>0</v>
      </c>
      <c r="K1119" s="247">
        <v>0</v>
      </c>
      <c r="L1119" s="247">
        <v>0</v>
      </c>
      <c r="M1119" s="247">
        <v>0</v>
      </c>
      <c r="N1119" s="330">
        <v>1146.49</v>
      </c>
      <c r="O1119" s="330"/>
      <c r="P1119" s="247">
        <v>349725.56</v>
      </c>
      <c r="Q1119" s="247">
        <v>24986.97</v>
      </c>
      <c r="R1119" s="240" t="s">
        <v>264</v>
      </c>
      <c r="V1119" s="248">
        <f t="shared" si="72"/>
        <v>0</v>
      </c>
      <c r="W1119" s="248">
        <f t="shared" si="69"/>
        <v>0</v>
      </c>
      <c r="X1119" s="248">
        <f t="shared" si="70"/>
        <v>0</v>
      </c>
      <c r="Y1119" s="248">
        <f t="shared" si="71"/>
        <v>0</v>
      </c>
    </row>
    <row r="1120" spans="1:25" ht="15" customHeight="1" x14ac:dyDescent="0.25">
      <c r="A1120" s="250"/>
      <c r="B1120" s="251"/>
      <c r="C1120" s="322" t="s">
        <v>1284</v>
      </c>
      <c r="D1120" s="322"/>
      <c r="E1120" s="322"/>
      <c r="H1120" s="252">
        <v>324665.09999999998</v>
      </c>
      <c r="I1120" s="252">
        <v>0</v>
      </c>
      <c r="J1120" s="252">
        <v>0</v>
      </c>
      <c r="K1120" s="252">
        <v>0</v>
      </c>
      <c r="L1120" s="252">
        <v>0</v>
      </c>
      <c r="M1120" s="252">
        <v>0</v>
      </c>
      <c r="N1120" s="323">
        <v>1146.49</v>
      </c>
      <c r="O1120" s="323"/>
      <c r="P1120" s="252">
        <v>347435.12</v>
      </c>
      <c r="Q1120" s="252">
        <v>23916.51</v>
      </c>
      <c r="R1120" s="240" t="s">
        <v>264</v>
      </c>
      <c r="V1120" s="248">
        <f t="shared" si="72"/>
        <v>0</v>
      </c>
      <c r="W1120" s="248">
        <f t="shared" si="69"/>
        <v>0</v>
      </c>
      <c r="X1120" s="248">
        <f t="shared" si="70"/>
        <v>323518.61</v>
      </c>
      <c r="Y1120" s="248">
        <f t="shared" si="71"/>
        <v>323518.61</v>
      </c>
    </row>
    <row r="1121" spans="1:25" ht="15" customHeight="1" x14ac:dyDescent="0.25">
      <c r="A1121" s="250"/>
      <c r="B1121" s="251"/>
      <c r="C1121" s="322" t="s">
        <v>1335</v>
      </c>
      <c r="D1121" s="322"/>
      <c r="E1121" s="322"/>
      <c r="H1121" s="252">
        <v>2290.44</v>
      </c>
      <c r="I1121" s="252">
        <v>0</v>
      </c>
      <c r="J1121" s="252">
        <v>0</v>
      </c>
      <c r="K1121" s="252">
        <v>0</v>
      </c>
      <c r="L1121" s="252">
        <v>0</v>
      </c>
      <c r="M1121" s="252">
        <v>0</v>
      </c>
      <c r="N1121" s="323">
        <v>0</v>
      </c>
      <c r="O1121" s="323"/>
      <c r="P1121" s="252">
        <v>2290.44</v>
      </c>
      <c r="Q1121" s="252">
        <v>0</v>
      </c>
      <c r="R1121" s="240" t="s">
        <v>264</v>
      </c>
      <c r="V1121" s="248">
        <f t="shared" si="72"/>
        <v>0</v>
      </c>
      <c r="W1121" s="248">
        <f t="shared" si="69"/>
        <v>0</v>
      </c>
      <c r="X1121" s="248">
        <f t="shared" si="70"/>
        <v>0</v>
      </c>
      <c r="Y1121" s="248">
        <f t="shared" si="71"/>
        <v>0</v>
      </c>
    </row>
    <row r="1122" spans="1:25" ht="15" customHeight="1" x14ac:dyDescent="0.25">
      <c r="A1122" s="250"/>
      <c r="B1122" s="251"/>
      <c r="C1122" s="322" t="s">
        <v>392</v>
      </c>
      <c r="D1122" s="322"/>
      <c r="E1122" s="322"/>
      <c r="H1122" s="252">
        <v>-546.57000000000005</v>
      </c>
      <c r="I1122" s="252">
        <v>0</v>
      </c>
      <c r="J1122" s="252">
        <v>0</v>
      </c>
      <c r="K1122" s="252">
        <v>0</v>
      </c>
      <c r="L1122" s="252">
        <v>0</v>
      </c>
      <c r="M1122" s="252">
        <v>0</v>
      </c>
      <c r="N1122" s="323">
        <v>0</v>
      </c>
      <c r="O1122" s="323"/>
      <c r="P1122" s="252">
        <v>0</v>
      </c>
      <c r="Q1122" s="252">
        <v>546.57000000000005</v>
      </c>
      <c r="R1122" s="240" t="s">
        <v>264</v>
      </c>
      <c r="V1122" s="248">
        <f t="shared" si="72"/>
        <v>0</v>
      </c>
      <c r="W1122" s="248">
        <f t="shared" si="69"/>
        <v>0</v>
      </c>
      <c r="X1122" s="248">
        <f t="shared" si="70"/>
        <v>0</v>
      </c>
      <c r="Y1122" s="248">
        <f t="shared" si="71"/>
        <v>0</v>
      </c>
    </row>
    <row r="1123" spans="1:25" ht="15" customHeight="1" x14ac:dyDescent="0.25">
      <c r="A1123" s="253"/>
      <c r="B1123" s="254"/>
      <c r="C1123" s="324" t="s">
        <v>1286</v>
      </c>
      <c r="D1123" s="324"/>
      <c r="E1123" s="324"/>
      <c r="F1123" s="255"/>
      <c r="G1123" s="255"/>
      <c r="H1123" s="256">
        <v>-523.89</v>
      </c>
      <c r="I1123" s="256">
        <v>0</v>
      </c>
      <c r="J1123" s="256">
        <v>0</v>
      </c>
      <c r="K1123" s="256">
        <v>0</v>
      </c>
      <c r="L1123" s="256">
        <v>0</v>
      </c>
      <c r="M1123" s="256">
        <v>0</v>
      </c>
      <c r="N1123" s="325">
        <v>0</v>
      </c>
      <c r="O1123" s="325"/>
      <c r="P1123" s="256">
        <v>0</v>
      </c>
      <c r="Q1123" s="256">
        <v>523.89</v>
      </c>
      <c r="R1123" s="240" t="s">
        <v>264</v>
      </c>
      <c r="V1123" s="248">
        <f t="shared" si="72"/>
        <v>0</v>
      </c>
      <c r="W1123" s="248">
        <f t="shared" si="69"/>
        <v>0</v>
      </c>
      <c r="X1123" s="248">
        <f t="shared" si="70"/>
        <v>0</v>
      </c>
      <c r="Y1123" s="248">
        <f t="shared" si="71"/>
        <v>0</v>
      </c>
    </row>
    <row r="1124" spans="1:25" ht="15" customHeight="1" x14ac:dyDescent="0.25">
      <c r="A1124" s="245" t="s">
        <v>1525</v>
      </c>
      <c r="B1124" s="246" t="str">
        <f>C1124</f>
        <v>г.Одинцово, Комсомольская, 4</v>
      </c>
      <c r="C1124" s="329" t="s">
        <v>50</v>
      </c>
      <c r="D1124" s="329"/>
      <c r="E1124" s="329"/>
      <c r="F1124" s="246" t="s">
        <v>1526</v>
      </c>
      <c r="G1124" s="246" t="s">
        <v>1527</v>
      </c>
      <c r="H1124" s="247">
        <v>673697.02</v>
      </c>
      <c r="I1124" s="247">
        <v>425481.28</v>
      </c>
      <c r="J1124" s="247">
        <v>-10296.1</v>
      </c>
      <c r="K1124" s="247">
        <v>0</v>
      </c>
      <c r="L1124" s="247">
        <v>0</v>
      </c>
      <c r="M1124" s="247">
        <v>415185.18</v>
      </c>
      <c r="N1124" s="330">
        <v>524284.4</v>
      </c>
      <c r="O1124" s="330"/>
      <c r="P1124" s="247">
        <v>600492.42000000004</v>
      </c>
      <c r="Q1124" s="247">
        <v>35894.620000000003</v>
      </c>
      <c r="R1124" s="240" t="s">
        <v>50</v>
      </c>
      <c r="V1124" s="248">
        <f t="shared" si="72"/>
        <v>0</v>
      </c>
      <c r="W1124" s="248">
        <f t="shared" si="69"/>
        <v>0</v>
      </c>
      <c r="X1124" s="248">
        <f t="shared" si="70"/>
        <v>0</v>
      </c>
      <c r="Y1124" s="248">
        <f t="shared" si="71"/>
        <v>0</v>
      </c>
    </row>
    <row r="1125" spans="1:25" ht="15" customHeight="1" x14ac:dyDescent="0.25">
      <c r="A1125" s="250"/>
      <c r="B1125" s="251"/>
      <c r="C1125" s="322" t="s">
        <v>392</v>
      </c>
      <c r="D1125" s="322"/>
      <c r="E1125" s="322"/>
      <c r="H1125" s="252">
        <v>48478.67</v>
      </c>
      <c r="I1125" s="252">
        <v>29340.43</v>
      </c>
      <c r="J1125" s="252">
        <v>-2771.85</v>
      </c>
      <c r="K1125" s="252">
        <v>0</v>
      </c>
      <c r="L1125" s="252">
        <v>0</v>
      </c>
      <c r="M1125" s="252">
        <v>26568.58</v>
      </c>
      <c r="N1125" s="323">
        <v>36685.06</v>
      </c>
      <c r="O1125" s="323"/>
      <c r="P1125" s="252">
        <v>47658.400000000001</v>
      </c>
      <c r="Q1125" s="252">
        <v>9296.2099999999991</v>
      </c>
      <c r="R1125" s="240" t="s">
        <v>50</v>
      </c>
      <c r="V1125" s="248">
        <f t="shared" si="72"/>
        <v>0</v>
      </c>
      <c r="W1125" s="248">
        <f t="shared" si="69"/>
        <v>0</v>
      </c>
      <c r="X1125" s="248">
        <f t="shared" si="70"/>
        <v>0</v>
      </c>
      <c r="Y1125" s="248">
        <f t="shared" si="71"/>
        <v>0</v>
      </c>
    </row>
    <row r="1126" spans="1:25" ht="15" customHeight="1" x14ac:dyDescent="0.25">
      <c r="A1126" s="250"/>
      <c r="B1126" s="251"/>
      <c r="C1126" s="322" t="s">
        <v>1052</v>
      </c>
      <c r="D1126" s="322"/>
      <c r="E1126" s="322"/>
      <c r="H1126" s="252">
        <v>210659.28</v>
      </c>
      <c r="I1126" s="252">
        <v>140847.04000000001</v>
      </c>
      <c r="J1126" s="252">
        <v>0</v>
      </c>
      <c r="K1126" s="252">
        <v>0</v>
      </c>
      <c r="L1126" s="252">
        <v>0</v>
      </c>
      <c r="M1126" s="252">
        <v>140847.04000000001</v>
      </c>
      <c r="N1126" s="323">
        <v>173150.71</v>
      </c>
      <c r="O1126" s="323"/>
      <c r="P1126" s="252">
        <v>180585.5</v>
      </c>
      <c r="Q1126" s="252">
        <v>2229.89</v>
      </c>
      <c r="R1126" s="240" t="s">
        <v>50</v>
      </c>
      <c r="V1126" s="248">
        <f t="shared" si="72"/>
        <v>178355.61</v>
      </c>
      <c r="W1126" s="248">
        <f t="shared" si="69"/>
        <v>0</v>
      </c>
      <c r="X1126" s="248">
        <f t="shared" si="70"/>
        <v>0</v>
      </c>
      <c r="Y1126" s="248">
        <f t="shared" si="71"/>
        <v>178355.61</v>
      </c>
    </row>
    <row r="1127" spans="1:25" ht="15" customHeight="1" x14ac:dyDescent="0.25">
      <c r="A1127" s="250"/>
      <c r="B1127" s="251"/>
      <c r="C1127" s="322" t="s">
        <v>503</v>
      </c>
      <c r="D1127" s="322"/>
      <c r="E1127" s="322"/>
      <c r="H1127" s="252">
        <v>248739.35</v>
      </c>
      <c r="I1127" s="252">
        <v>168831.48</v>
      </c>
      <c r="J1127" s="252">
        <v>0</v>
      </c>
      <c r="K1127" s="252">
        <v>0</v>
      </c>
      <c r="L1127" s="252">
        <v>0</v>
      </c>
      <c r="M1127" s="252">
        <v>168831.48</v>
      </c>
      <c r="N1127" s="323">
        <v>209195.48</v>
      </c>
      <c r="O1127" s="323"/>
      <c r="P1127" s="252">
        <v>211048.29</v>
      </c>
      <c r="Q1127" s="252">
        <v>2672.94</v>
      </c>
      <c r="R1127" s="240" t="s">
        <v>50</v>
      </c>
      <c r="V1127" s="248">
        <f t="shared" si="72"/>
        <v>0</v>
      </c>
      <c r="W1127" s="248">
        <f t="shared" si="69"/>
        <v>0</v>
      </c>
      <c r="X1127" s="248">
        <f t="shared" si="70"/>
        <v>0</v>
      </c>
      <c r="Y1127" s="248">
        <f t="shared" si="71"/>
        <v>0</v>
      </c>
    </row>
    <row r="1128" spans="1:25" ht="15" customHeight="1" x14ac:dyDescent="0.25">
      <c r="A1128" s="250"/>
      <c r="B1128" s="251"/>
      <c r="C1128" s="322" t="s">
        <v>1336</v>
      </c>
      <c r="D1128" s="322"/>
      <c r="E1128" s="322"/>
      <c r="H1128" s="252">
        <v>-8.65</v>
      </c>
      <c r="I1128" s="252">
        <v>0</v>
      </c>
      <c r="J1128" s="252">
        <v>0</v>
      </c>
      <c r="K1128" s="252">
        <v>0</v>
      </c>
      <c r="L1128" s="252">
        <v>0</v>
      </c>
      <c r="M1128" s="252">
        <v>0</v>
      </c>
      <c r="N1128" s="323">
        <v>0</v>
      </c>
      <c r="O1128" s="323"/>
      <c r="P1128" s="252">
        <v>0</v>
      </c>
      <c r="Q1128" s="252">
        <v>8.65</v>
      </c>
      <c r="R1128" s="240" t="s">
        <v>50</v>
      </c>
      <c r="V1128" s="248">
        <f t="shared" si="72"/>
        <v>0</v>
      </c>
      <c r="W1128" s="248">
        <f t="shared" si="69"/>
        <v>0</v>
      </c>
      <c r="X1128" s="248">
        <f t="shared" si="70"/>
        <v>0</v>
      </c>
      <c r="Y1128" s="248">
        <f t="shared" si="71"/>
        <v>0</v>
      </c>
    </row>
    <row r="1129" spans="1:25" ht="15" customHeight="1" x14ac:dyDescent="0.25">
      <c r="A1129" s="250"/>
      <c r="B1129" s="251"/>
      <c r="C1129" s="322" t="s">
        <v>1058</v>
      </c>
      <c r="D1129" s="322"/>
      <c r="E1129" s="322"/>
      <c r="H1129" s="252">
        <v>21569.03</v>
      </c>
      <c r="I1129" s="252">
        <v>14743.32</v>
      </c>
      <c r="J1129" s="252">
        <v>0</v>
      </c>
      <c r="K1129" s="252">
        <v>0</v>
      </c>
      <c r="L1129" s="252">
        <v>0</v>
      </c>
      <c r="M1129" s="252">
        <v>14743.32</v>
      </c>
      <c r="N1129" s="323">
        <v>18117.75</v>
      </c>
      <c r="O1129" s="323"/>
      <c r="P1129" s="252">
        <v>18428.02</v>
      </c>
      <c r="Q1129" s="252">
        <v>233.42</v>
      </c>
      <c r="R1129" s="240" t="s">
        <v>50</v>
      </c>
      <c r="V1129" s="248">
        <f t="shared" si="72"/>
        <v>0</v>
      </c>
      <c r="W1129" s="248">
        <f t="shared" si="69"/>
        <v>0</v>
      </c>
      <c r="X1129" s="248">
        <f t="shared" si="70"/>
        <v>0</v>
      </c>
      <c r="Y1129" s="248">
        <f t="shared" si="71"/>
        <v>0</v>
      </c>
    </row>
    <row r="1130" spans="1:25" ht="15" customHeight="1" x14ac:dyDescent="0.25">
      <c r="A1130" s="250"/>
      <c r="B1130" s="251"/>
      <c r="C1130" s="322" t="s">
        <v>1054</v>
      </c>
      <c r="D1130" s="322"/>
      <c r="E1130" s="322"/>
      <c r="H1130" s="252">
        <v>215.5</v>
      </c>
      <c r="I1130" s="252">
        <v>147.38</v>
      </c>
      <c r="J1130" s="252">
        <v>0</v>
      </c>
      <c r="K1130" s="252">
        <v>0</v>
      </c>
      <c r="L1130" s="252">
        <v>0</v>
      </c>
      <c r="M1130" s="252">
        <v>147.38</v>
      </c>
      <c r="N1130" s="323">
        <v>200.84</v>
      </c>
      <c r="O1130" s="323"/>
      <c r="P1130" s="252">
        <v>166.08</v>
      </c>
      <c r="Q1130" s="252">
        <v>4.04</v>
      </c>
      <c r="R1130" s="240" t="s">
        <v>50</v>
      </c>
      <c r="V1130" s="248">
        <f t="shared" si="72"/>
        <v>0</v>
      </c>
      <c r="W1130" s="248">
        <f t="shared" si="69"/>
        <v>0</v>
      </c>
      <c r="X1130" s="248">
        <f t="shared" si="70"/>
        <v>0</v>
      </c>
      <c r="Y1130" s="248">
        <f t="shared" si="71"/>
        <v>0</v>
      </c>
    </row>
    <row r="1131" spans="1:25" ht="15" customHeight="1" x14ac:dyDescent="0.25">
      <c r="A1131" s="250"/>
      <c r="B1131" s="251"/>
      <c r="C1131" s="322" t="s">
        <v>399</v>
      </c>
      <c r="D1131" s="322"/>
      <c r="E1131" s="322"/>
      <c r="H1131" s="252">
        <v>29850.23</v>
      </c>
      <c r="I1131" s="252">
        <v>16916.48</v>
      </c>
      <c r="J1131" s="252">
        <v>-1370.73</v>
      </c>
      <c r="K1131" s="252">
        <v>0</v>
      </c>
      <c r="L1131" s="252">
        <v>0</v>
      </c>
      <c r="M1131" s="252">
        <v>15545.75</v>
      </c>
      <c r="N1131" s="323">
        <v>21880.92</v>
      </c>
      <c r="O1131" s="323"/>
      <c r="P1131" s="252">
        <v>27817.11</v>
      </c>
      <c r="Q1131" s="252">
        <v>4302.05</v>
      </c>
      <c r="R1131" s="240" t="s">
        <v>50</v>
      </c>
      <c r="V1131" s="248">
        <f t="shared" si="72"/>
        <v>0</v>
      </c>
      <c r="W1131" s="248">
        <f t="shared" si="69"/>
        <v>0</v>
      </c>
      <c r="X1131" s="248">
        <f t="shared" si="70"/>
        <v>0</v>
      </c>
      <c r="Y1131" s="248">
        <f t="shared" si="71"/>
        <v>0</v>
      </c>
    </row>
    <row r="1132" spans="1:25" ht="15" customHeight="1" x14ac:dyDescent="0.25">
      <c r="A1132" s="250"/>
      <c r="B1132" s="251"/>
      <c r="C1132" s="322" t="s">
        <v>1286</v>
      </c>
      <c r="D1132" s="322"/>
      <c r="E1132" s="322"/>
      <c r="H1132" s="252">
        <v>16250.67</v>
      </c>
      <c r="I1132" s="252">
        <v>11075.02</v>
      </c>
      <c r="J1132" s="252">
        <v>-1273.72</v>
      </c>
      <c r="K1132" s="252">
        <v>0</v>
      </c>
      <c r="L1132" s="252">
        <v>0</v>
      </c>
      <c r="M1132" s="252">
        <v>9801.2999999999993</v>
      </c>
      <c r="N1132" s="323">
        <v>13130.72</v>
      </c>
      <c r="O1132" s="323"/>
      <c r="P1132" s="252">
        <v>17661.259999999998</v>
      </c>
      <c r="Q1132" s="252">
        <v>4740.01</v>
      </c>
      <c r="R1132" s="240" t="s">
        <v>50</v>
      </c>
      <c r="V1132" s="248">
        <f t="shared" si="72"/>
        <v>0</v>
      </c>
      <c r="W1132" s="248">
        <f t="shared" si="69"/>
        <v>0</v>
      </c>
      <c r="X1132" s="248">
        <f t="shared" si="70"/>
        <v>0</v>
      </c>
      <c r="Y1132" s="248">
        <f t="shared" si="71"/>
        <v>0</v>
      </c>
    </row>
    <row r="1133" spans="1:25" ht="15" customHeight="1" x14ac:dyDescent="0.25">
      <c r="A1133" s="250"/>
      <c r="B1133" s="251"/>
      <c r="C1133" s="322" t="s">
        <v>1055</v>
      </c>
      <c r="D1133" s="322"/>
      <c r="E1133" s="322"/>
      <c r="H1133" s="252">
        <v>215.46</v>
      </c>
      <c r="I1133" s="252">
        <v>147.38</v>
      </c>
      <c r="J1133" s="252">
        <v>0</v>
      </c>
      <c r="K1133" s="252">
        <v>0</v>
      </c>
      <c r="L1133" s="252">
        <v>0</v>
      </c>
      <c r="M1133" s="252">
        <v>147.38</v>
      </c>
      <c r="N1133" s="323">
        <v>200.84</v>
      </c>
      <c r="O1133" s="323"/>
      <c r="P1133" s="252">
        <v>166.04</v>
      </c>
      <c r="Q1133" s="252">
        <v>4.04</v>
      </c>
      <c r="R1133" s="240" t="s">
        <v>50</v>
      </c>
      <c r="V1133" s="248">
        <f t="shared" si="72"/>
        <v>0</v>
      </c>
      <c r="W1133" s="248">
        <f t="shared" si="69"/>
        <v>0</v>
      </c>
      <c r="X1133" s="248">
        <f t="shared" si="70"/>
        <v>0</v>
      </c>
      <c r="Y1133" s="248">
        <f t="shared" si="71"/>
        <v>0</v>
      </c>
    </row>
    <row r="1134" spans="1:25" ht="15" customHeight="1" x14ac:dyDescent="0.25">
      <c r="A1134" s="250"/>
      <c r="B1134" s="251"/>
      <c r="C1134" s="322" t="s">
        <v>1057</v>
      </c>
      <c r="D1134" s="322"/>
      <c r="E1134" s="322"/>
      <c r="H1134" s="252">
        <v>792.57</v>
      </c>
      <c r="I1134" s="252">
        <v>534.6</v>
      </c>
      <c r="J1134" s="252">
        <v>0</v>
      </c>
      <c r="K1134" s="252">
        <v>0</v>
      </c>
      <c r="L1134" s="252">
        <v>0</v>
      </c>
      <c r="M1134" s="252">
        <v>534.6</v>
      </c>
      <c r="N1134" s="323">
        <v>657.1</v>
      </c>
      <c r="O1134" s="323"/>
      <c r="P1134" s="252">
        <v>678.54</v>
      </c>
      <c r="Q1134" s="252">
        <v>8.4700000000000006</v>
      </c>
      <c r="R1134" s="240" t="s">
        <v>50</v>
      </c>
      <c r="V1134" s="248">
        <f t="shared" si="72"/>
        <v>0</v>
      </c>
      <c r="W1134" s="248">
        <f t="shared" si="69"/>
        <v>0</v>
      </c>
      <c r="X1134" s="248">
        <f t="shared" si="70"/>
        <v>0</v>
      </c>
      <c r="Y1134" s="248">
        <f t="shared" si="71"/>
        <v>0</v>
      </c>
    </row>
    <row r="1135" spans="1:25" ht="15" customHeight="1" x14ac:dyDescent="0.25">
      <c r="A1135" s="250"/>
      <c r="B1135" s="251"/>
      <c r="C1135" s="322" t="s">
        <v>1284</v>
      </c>
      <c r="D1135" s="322"/>
      <c r="E1135" s="322"/>
      <c r="H1135" s="252">
        <v>20880.53</v>
      </c>
      <c r="I1135" s="252">
        <v>0</v>
      </c>
      <c r="J1135" s="252">
        <v>0</v>
      </c>
      <c r="K1135" s="252">
        <v>0</v>
      </c>
      <c r="L1135" s="252">
        <v>0</v>
      </c>
      <c r="M1135" s="252">
        <v>0</v>
      </c>
      <c r="N1135" s="323">
        <v>986.23</v>
      </c>
      <c r="O1135" s="323"/>
      <c r="P1135" s="252">
        <v>29856.27</v>
      </c>
      <c r="Q1135" s="252">
        <v>9961.9699999999993</v>
      </c>
      <c r="R1135" s="240" t="s">
        <v>50</v>
      </c>
      <c r="V1135" s="248">
        <f t="shared" si="72"/>
        <v>0</v>
      </c>
      <c r="W1135" s="248">
        <f t="shared" si="69"/>
        <v>0</v>
      </c>
      <c r="X1135" s="248">
        <f t="shared" si="70"/>
        <v>19894.300000000003</v>
      </c>
      <c r="Y1135" s="248">
        <f t="shared" si="71"/>
        <v>19894.300000000003</v>
      </c>
    </row>
    <row r="1136" spans="1:25" ht="15" customHeight="1" x14ac:dyDescent="0.25">
      <c r="A1136" s="250"/>
      <c r="B1136" s="251"/>
      <c r="C1136" s="322" t="s">
        <v>1056</v>
      </c>
      <c r="D1136" s="322"/>
      <c r="E1136" s="322"/>
      <c r="H1136" s="252">
        <v>681.31</v>
      </c>
      <c r="I1136" s="252">
        <v>467.33</v>
      </c>
      <c r="J1136" s="252">
        <v>0</v>
      </c>
      <c r="K1136" s="252">
        <v>0</v>
      </c>
      <c r="L1136" s="252">
        <v>0</v>
      </c>
      <c r="M1136" s="252">
        <v>467.33</v>
      </c>
      <c r="N1136" s="323">
        <v>636.83000000000004</v>
      </c>
      <c r="O1136" s="323"/>
      <c r="P1136" s="252">
        <v>524.61</v>
      </c>
      <c r="Q1136" s="252">
        <v>12.8</v>
      </c>
      <c r="R1136" s="240" t="s">
        <v>50</v>
      </c>
      <c r="V1136" s="248">
        <f t="shared" si="72"/>
        <v>0</v>
      </c>
      <c r="W1136" s="248">
        <f t="shared" si="69"/>
        <v>0</v>
      </c>
      <c r="X1136" s="248">
        <f t="shared" si="70"/>
        <v>0</v>
      </c>
      <c r="Y1136" s="248">
        <f t="shared" si="71"/>
        <v>0</v>
      </c>
    </row>
    <row r="1137" spans="1:25" ht="15" customHeight="1" x14ac:dyDescent="0.25">
      <c r="A1137" s="253"/>
      <c r="B1137" s="254"/>
      <c r="C1137" s="324" t="s">
        <v>1288</v>
      </c>
      <c r="D1137" s="324"/>
      <c r="E1137" s="324"/>
      <c r="F1137" s="255"/>
      <c r="G1137" s="255"/>
      <c r="H1137" s="256">
        <v>75373.070000000007</v>
      </c>
      <c r="I1137" s="256">
        <v>42430.82</v>
      </c>
      <c r="J1137" s="256">
        <v>-4879.8</v>
      </c>
      <c r="K1137" s="256">
        <v>0</v>
      </c>
      <c r="L1137" s="256">
        <v>0</v>
      </c>
      <c r="M1137" s="256">
        <v>37551.019999999997</v>
      </c>
      <c r="N1137" s="325">
        <v>49441.919999999998</v>
      </c>
      <c r="O1137" s="325"/>
      <c r="P1137" s="256">
        <v>65902.3</v>
      </c>
      <c r="Q1137" s="256">
        <v>2420.13</v>
      </c>
      <c r="R1137" s="240" t="s">
        <v>50</v>
      </c>
      <c r="V1137" s="248">
        <f t="shared" si="72"/>
        <v>0</v>
      </c>
      <c r="W1137" s="248">
        <f t="shared" si="69"/>
        <v>0</v>
      </c>
      <c r="X1137" s="248">
        <f t="shared" si="70"/>
        <v>0</v>
      </c>
      <c r="Y1137" s="248">
        <f t="shared" si="71"/>
        <v>0</v>
      </c>
    </row>
    <row r="1138" spans="1:25" ht="15" customHeight="1" x14ac:dyDescent="0.25">
      <c r="A1138" s="245" t="s">
        <v>1528</v>
      </c>
      <c r="B1138" s="246" t="str">
        <f>C1138</f>
        <v>г.Одинцово, Комсомольская, 6</v>
      </c>
      <c r="C1138" s="329" t="s">
        <v>51</v>
      </c>
      <c r="D1138" s="329"/>
      <c r="E1138" s="329"/>
      <c r="F1138" s="246" t="s">
        <v>1529</v>
      </c>
      <c r="G1138" s="246" t="s">
        <v>1530</v>
      </c>
      <c r="H1138" s="247">
        <v>2318950.8199999998</v>
      </c>
      <c r="I1138" s="247">
        <v>887368.05</v>
      </c>
      <c r="J1138" s="247">
        <v>-5769.35</v>
      </c>
      <c r="K1138" s="247">
        <v>0</v>
      </c>
      <c r="L1138" s="247">
        <v>0</v>
      </c>
      <c r="M1138" s="247">
        <v>881598.7</v>
      </c>
      <c r="N1138" s="330">
        <v>1115551.8</v>
      </c>
      <c r="O1138" s="330"/>
      <c r="P1138" s="247">
        <v>2123520.61</v>
      </c>
      <c r="Q1138" s="247">
        <v>38522.89</v>
      </c>
      <c r="R1138" s="240" t="s">
        <v>51</v>
      </c>
      <c r="V1138" s="248">
        <f t="shared" si="72"/>
        <v>0</v>
      </c>
      <c r="W1138" s="248">
        <f t="shared" si="69"/>
        <v>0</v>
      </c>
      <c r="X1138" s="248">
        <f t="shared" si="70"/>
        <v>0</v>
      </c>
      <c r="Y1138" s="248">
        <f t="shared" si="71"/>
        <v>0</v>
      </c>
    </row>
    <row r="1139" spans="1:25" ht="15" customHeight="1" x14ac:dyDescent="0.25">
      <c r="A1139" s="250"/>
      <c r="B1139" s="251"/>
      <c r="C1139" s="322" t="s">
        <v>1303</v>
      </c>
      <c r="D1139" s="322"/>
      <c r="E1139" s="322"/>
      <c r="H1139" s="252">
        <v>-394.81</v>
      </c>
      <c r="I1139" s="252">
        <v>0</v>
      </c>
      <c r="J1139" s="252">
        <v>0</v>
      </c>
      <c r="K1139" s="252">
        <v>0</v>
      </c>
      <c r="L1139" s="252">
        <v>0</v>
      </c>
      <c r="M1139" s="252">
        <v>0</v>
      </c>
      <c r="N1139" s="323">
        <v>0</v>
      </c>
      <c r="O1139" s="323"/>
      <c r="P1139" s="252">
        <v>0</v>
      </c>
      <c r="Q1139" s="252">
        <v>394.81</v>
      </c>
      <c r="R1139" s="240" t="s">
        <v>51</v>
      </c>
      <c r="V1139" s="248">
        <f t="shared" si="72"/>
        <v>0</v>
      </c>
      <c r="W1139" s="248">
        <f t="shared" si="69"/>
        <v>0</v>
      </c>
      <c r="X1139" s="248">
        <f t="shared" si="70"/>
        <v>0</v>
      </c>
      <c r="Y1139" s="248">
        <f t="shared" si="71"/>
        <v>0</v>
      </c>
    </row>
    <row r="1140" spans="1:25" ht="15" customHeight="1" x14ac:dyDescent="0.25">
      <c r="A1140" s="250"/>
      <c r="B1140" s="251"/>
      <c r="C1140" s="322" t="s">
        <v>1052</v>
      </c>
      <c r="D1140" s="322"/>
      <c r="E1140" s="322"/>
      <c r="H1140" s="252">
        <v>482271.05</v>
      </c>
      <c r="I1140" s="252">
        <v>285577.34000000003</v>
      </c>
      <c r="J1140" s="252">
        <v>0</v>
      </c>
      <c r="K1140" s="252">
        <v>0</v>
      </c>
      <c r="L1140" s="252">
        <v>0</v>
      </c>
      <c r="M1140" s="252">
        <v>285577.34000000003</v>
      </c>
      <c r="N1140" s="323">
        <v>357346.5</v>
      </c>
      <c r="O1140" s="323"/>
      <c r="P1140" s="252">
        <v>415392.81</v>
      </c>
      <c r="Q1140" s="252">
        <v>4890.92</v>
      </c>
      <c r="R1140" s="240" t="s">
        <v>51</v>
      </c>
      <c r="V1140" s="248">
        <f t="shared" si="72"/>
        <v>410501.89</v>
      </c>
      <c r="W1140" s="248">
        <f t="shared" si="69"/>
        <v>0</v>
      </c>
      <c r="X1140" s="248">
        <f t="shared" si="70"/>
        <v>0</v>
      </c>
      <c r="Y1140" s="248">
        <f t="shared" si="71"/>
        <v>410501.89</v>
      </c>
    </row>
    <row r="1141" spans="1:25" ht="15" customHeight="1" x14ac:dyDescent="0.25">
      <c r="A1141" s="250"/>
      <c r="B1141" s="251"/>
      <c r="C1141" s="322" t="s">
        <v>503</v>
      </c>
      <c r="D1141" s="322"/>
      <c r="E1141" s="322"/>
      <c r="H1141" s="252">
        <v>510586.98</v>
      </c>
      <c r="I1141" s="252">
        <v>340361.04</v>
      </c>
      <c r="J1141" s="252">
        <v>0</v>
      </c>
      <c r="K1141" s="252">
        <v>0</v>
      </c>
      <c r="L1141" s="252">
        <v>0</v>
      </c>
      <c r="M1141" s="252">
        <v>340361.04</v>
      </c>
      <c r="N1141" s="323">
        <v>423128.95</v>
      </c>
      <c r="O1141" s="323"/>
      <c r="P1141" s="252">
        <v>434012.47</v>
      </c>
      <c r="Q1141" s="252">
        <v>6193.4</v>
      </c>
      <c r="R1141" s="240" t="s">
        <v>51</v>
      </c>
      <c r="V1141" s="248">
        <f t="shared" si="72"/>
        <v>0</v>
      </c>
      <c r="W1141" s="248">
        <f t="shared" si="69"/>
        <v>0</v>
      </c>
      <c r="X1141" s="248">
        <f t="shared" si="70"/>
        <v>0</v>
      </c>
      <c r="Y1141" s="248">
        <f t="shared" si="71"/>
        <v>0</v>
      </c>
    </row>
    <row r="1142" spans="1:25" ht="15" customHeight="1" x14ac:dyDescent="0.25">
      <c r="A1142" s="250"/>
      <c r="B1142" s="251"/>
      <c r="C1142" s="322" t="s">
        <v>1335</v>
      </c>
      <c r="D1142" s="322"/>
      <c r="E1142" s="322"/>
      <c r="H1142" s="252">
        <v>5969.47</v>
      </c>
      <c r="I1142" s="252">
        <v>0</v>
      </c>
      <c r="J1142" s="252">
        <v>0</v>
      </c>
      <c r="K1142" s="252">
        <v>0</v>
      </c>
      <c r="L1142" s="252">
        <v>0</v>
      </c>
      <c r="M1142" s="252">
        <v>0</v>
      </c>
      <c r="N1142" s="323">
        <v>2.82</v>
      </c>
      <c r="O1142" s="323"/>
      <c r="P1142" s="252">
        <v>5966.65</v>
      </c>
      <c r="Q1142" s="252">
        <v>0</v>
      </c>
      <c r="R1142" s="240" t="s">
        <v>51</v>
      </c>
      <c r="V1142" s="248">
        <f t="shared" si="72"/>
        <v>0</v>
      </c>
      <c r="W1142" s="248">
        <f t="shared" si="69"/>
        <v>0</v>
      </c>
      <c r="X1142" s="248">
        <f t="shared" si="70"/>
        <v>0</v>
      </c>
      <c r="Y1142" s="248">
        <f t="shared" si="71"/>
        <v>0</v>
      </c>
    </row>
    <row r="1143" spans="1:25" ht="15" customHeight="1" x14ac:dyDescent="0.25">
      <c r="A1143" s="250"/>
      <c r="B1143" s="251"/>
      <c r="C1143" s="322" t="s">
        <v>1058</v>
      </c>
      <c r="D1143" s="322"/>
      <c r="E1143" s="322"/>
      <c r="H1143" s="252">
        <v>45001.38</v>
      </c>
      <c r="I1143" s="252">
        <v>26919.18</v>
      </c>
      <c r="J1143" s="252">
        <v>0</v>
      </c>
      <c r="K1143" s="252">
        <v>0</v>
      </c>
      <c r="L1143" s="252">
        <v>0</v>
      </c>
      <c r="M1143" s="252">
        <v>26919.18</v>
      </c>
      <c r="N1143" s="323">
        <v>33671.24</v>
      </c>
      <c r="O1143" s="323"/>
      <c r="P1143" s="252">
        <v>38710.339999999997</v>
      </c>
      <c r="Q1143" s="252">
        <v>461.02</v>
      </c>
      <c r="R1143" s="240" t="s">
        <v>51</v>
      </c>
      <c r="V1143" s="248">
        <f t="shared" si="72"/>
        <v>0</v>
      </c>
      <c r="W1143" s="248">
        <f t="shared" si="69"/>
        <v>0</v>
      </c>
      <c r="X1143" s="248">
        <f t="shared" si="70"/>
        <v>0</v>
      </c>
      <c r="Y1143" s="248">
        <f t="shared" si="71"/>
        <v>0</v>
      </c>
    </row>
    <row r="1144" spans="1:25" ht="15" customHeight="1" x14ac:dyDescent="0.25">
      <c r="A1144" s="250"/>
      <c r="B1144" s="251"/>
      <c r="C1144" s="322" t="s">
        <v>1054</v>
      </c>
      <c r="D1144" s="322"/>
      <c r="E1144" s="322"/>
      <c r="H1144" s="252">
        <v>429.58</v>
      </c>
      <c r="I1144" s="252">
        <v>345.14</v>
      </c>
      <c r="J1144" s="252">
        <v>0</v>
      </c>
      <c r="K1144" s="252">
        <v>0</v>
      </c>
      <c r="L1144" s="252">
        <v>0</v>
      </c>
      <c r="M1144" s="252">
        <v>345.14</v>
      </c>
      <c r="N1144" s="323">
        <v>433.54</v>
      </c>
      <c r="O1144" s="323"/>
      <c r="P1144" s="252">
        <v>346.49</v>
      </c>
      <c r="Q1144" s="252">
        <v>5.31</v>
      </c>
      <c r="R1144" s="240" t="s">
        <v>51</v>
      </c>
      <c r="V1144" s="248">
        <f t="shared" si="72"/>
        <v>0</v>
      </c>
      <c r="W1144" s="248">
        <f t="shared" si="69"/>
        <v>0</v>
      </c>
      <c r="X1144" s="248">
        <f t="shared" si="70"/>
        <v>0</v>
      </c>
      <c r="Y1144" s="248">
        <f t="shared" si="71"/>
        <v>0</v>
      </c>
    </row>
    <row r="1145" spans="1:25" ht="15" customHeight="1" x14ac:dyDescent="0.25">
      <c r="A1145" s="250"/>
      <c r="B1145" s="251"/>
      <c r="C1145" s="322" t="s">
        <v>399</v>
      </c>
      <c r="D1145" s="322"/>
      <c r="E1145" s="322"/>
      <c r="H1145" s="252">
        <v>78737.8</v>
      </c>
      <c r="I1145" s="252">
        <v>38775.89</v>
      </c>
      <c r="J1145" s="252">
        <v>-901.2</v>
      </c>
      <c r="K1145" s="252">
        <v>0</v>
      </c>
      <c r="L1145" s="252">
        <v>0</v>
      </c>
      <c r="M1145" s="252">
        <v>37874.69</v>
      </c>
      <c r="N1145" s="323">
        <v>48202.54</v>
      </c>
      <c r="O1145" s="323"/>
      <c r="P1145" s="252">
        <v>69386.41</v>
      </c>
      <c r="Q1145" s="252">
        <v>976.46</v>
      </c>
      <c r="R1145" s="240" t="s">
        <v>51</v>
      </c>
      <c r="V1145" s="248">
        <f t="shared" si="72"/>
        <v>0</v>
      </c>
      <c r="W1145" s="248">
        <f t="shared" si="69"/>
        <v>0</v>
      </c>
      <c r="X1145" s="248">
        <f t="shared" si="70"/>
        <v>0</v>
      </c>
      <c r="Y1145" s="248">
        <f t="shared" si="71"/>
        <v>0</v>
      </c>
    </row>
    <row r="1146" spans="1:25" ht="15" customHeight="1" x14ac:dyDescent="0.25">
      <c r="A1146" s="250"/>
      <c r="B1146" s="251"/>
      <c r="C1146" s="322" t="s">
        <v>1284</v>
      </c>
      <c r="D1146" s="322"/>
      <c r="E1146" s="322"/>
      <c r="H1146" s="252">
        <v>788356.07</v>
      </c>
      <c r="I1146" s="252">
        <v>0</v>
      </c>
      <c r="J1146" s="252">
        <v>0</v>
      </c>
      <c r="K1146" s="252">
        <v>0</v>
      </c>
      <c r="L1146" s="252">
        <v>0</v>
      </c>
      <c r="M1146" s="252">
        <v>0</v>
      </c>
      <c r="N1146" s="323">
        <v>1403.61</v>
      </c>
      <c r="O1146" s="323"/>
      <c r="P1146" s="252">
        <v>810317.85</v>
      </c>
      <c r="Q1146" s="252">
        <v>23365.39</v>
      </c>
      <c r="R1146" s="240" t="s">
        <v>51</v>
      </c>
      <c r="V1146" s="248">
        <f t="shared" si="72"/>
        <v>0</v>
      </c>
      <c r="W1146" s="248">
        <f t="shared" si="69"/>
        <v>0</v>
      </c>
      <c r="X1146" s="248">
        <f t="shared" si="70"/>
        <v>786952.46</v>
      </c>
      <c r="Y1146" s="248">
        <f t="shared" si="71"/>
        <v>786952.46</v>
      </c>
    </row>
    <row r="1147" spans="1:25" ht="15" customHeight="1" x14ac:dyDescent="0.25">
      <c r="A1147" s="250"/>
      <c r="B1147" s="251"/>
      <c r="C1147" s="322" t="s">
        <v>1304</v>
      </c>
      <c r="D1147" s="322"/>
      <c r="E1147" s="322"/>
      <c r="H1147" s="252">
        <v>-192.7</v>
      </c>
      <c r="I1147" s="252">
        <v>0</v>
      </c>
      <c r="J1147" s="252">
        <v>0</v>
      </c>
      <c r="K1147" s="252">
        <v>0</v>
      </c>
      <c r="L1147" s="252">
        <v>0</v>
      </c>
      <c r="M1147" s="252">
        <v>0</v>
      </c>
      <c r="N1147" s="323">
        <v>0</v>
      </c>
      <c r="O1147" s="323"/>
      <c r="P1147" s="252">
        <v>0</v>
      </c>
      <c r="Q1147" s="252">
        <v>192.7</v>
      </c>
      <c r="R1147" s="240" t="s">
        <v>51</v>
      </c>
      <c r="V1147" s="248">
        <f t="shared" si="72"/>
        <v>0</v>
      </c>
      <c r="W1147" s="248">
        <f t="shared" si="69"/>
        <v>0</v>
      </c>
      <c r="X1147" s="248">
        <f t="shared" si="70"/>
        <v>0</v>
      </c>
      <c r="Y1147" s="248">
        <f t="shared" si="71"/>
        <v>0</v>
      </c>
    </row>
    <row r="1148" spans="1:25" ht="15" customHeight="1" x14ac:dyDescent="0.25">
      <c r="A1148" s="250"/>
      <c r="B1148" s="251"/>
      <c r="C1148" s="322" t="s">
        <v>1057</v>
      </c>
      <c r="D1148" s="322"/>
      <c r="E1148" s="322"/>
      <c r="H1148" s="252">
        <v>2051.52</v>
      </c>
      <c r="I1148" s="252">
        <v>1210.6500000000001</v>
      </c>
      <c r="J1148" s="252">
        <v>0</v>
      </c>
      <c r="K1148" s="252">
        <v>0</v>
      </c>
      <c r="L1148" s="252">
        <v>0</v>
      </c>
      <c r="M1148" s="252">
        <v>1210.6500000000001</v>
      </c>
      <c r="N1148" s="323">
        <v>1514.64</v>
      </c>
      <c r="O1148" s="323"/>
      <c r="P1148" s="252">
        <v>1768.26</v>
      </c>
      <c r="Q1148" s="252">
        <v>20.73</v>
      </c>
      <c r="R1148" s="240" t="s">
        <v>51</v>
      </c>
      <c r="V1148" s="248">
        <f t="shared" si="72"/>
        <v>0</v>
      </c>
      <c r="W1148" s="248">
        <f t="shared" si="69"/>
        <v>0</v>
      </c>
      <c r="X1148" s="248">
        <f t="shared" si="70"/>
        <v>0</v>
      </c>
      <c r="Y1148" s="248">
        <f t="shared" si="71"/>
        <v>0</v>
      </c>
    </row>
    <row r="1149" spans="1:25" ht="15" customHeight="1" x14ac:dyDescent="0.25">
      <c r="A1149" s="250"/>
      <c r="B1149" s="251"/>
      <c r="C1149" s="322" t="s">
        <v>392</v>
      </c>
      <c r="D1149" s="322"/>
      <c r="E1149" s="322"/>
      <c r="H1149" s="252">
        <v>142883.54999999999</v>
      </c>
      <c r="I1149" s="252">
        <v>67763.929999999993</v>
      </c>
      <c r="J1149" s="252">
        <v>-1644.12</v>
      </c>
      <c r="K1149" s="252">
        <v>0</v>
      </c>
      <c r="L1149" s="252">
        <v>0</v>
      </c>
      <c r="M1149" s="252">
        <v>66119.81</v>
      </c>
      <c r="N1149" s="323">
        <v>85552.62</v>
      </c>
      <c r="O1149" s="323"/>
      <c r="P1149" s="252">
        <v>124378.28</v>
      </c>
      <c r="Q1149" s="252">
        <v>927.54</v>
      </c>
      <c r="R1149" s="240" t="s">
        <v>51</v>
      </c>
      <c r="V1149" s="248">
        <f t="shared" si="72"/>
        <v>0</v>
      </c>
      <c r="W1149" s="248">
        <f t="shared" si="69"/>
        <v>0</v>
      </c>
      <c r="X1149" s="248">
        <f t="shared" si="70"/>
        <v>0</v>
      </c>
      <c r="Y1149" s="248">
        <f t="shared" si="71"/>
        <v>0</v>
      </c>
    </row>
    <row r="1150" spans="1:25" ht="15" customHeight="1" x14ac:dyDescent="0.25">
      <c r="A1150" s="250"/>
      <c r="B1150" s="251"/>
      <c r="C1150" s="322" t="s">
        <v>1055</v>
      </c>
      <c r="D1150" s="322"/>
      <c r="E1150" s="322"/>
      <c r="H1150" s="252">
        <v>425.02</v>
      </c>
      <c r="I1150" s="252">
        <v>340.58</v>
      </c>
      <c r="J1150" s="252">
        <v>0</v>
      </c>
      <c r="K1150" s="252">
        <v>0</v>
      </c>
      <c r="L1150" s="252">
        <v>0</v>
      </c>
      <c r="M1150" s="252">
        <v>340.58</v>
      </c>
      <c r="N1150" s="323">
        <v>428.98</v>
      </c>
      <c r="O1150" s="323"/>
      <c r="P1150" s="252">
        <v>341.93</v>
      </c>
      <c r="Q1150" s="252">
        <v>5.31</v>
      </c>
      <c r="R1150" s="240" t="s">
        <v>51</v>
      </c>
      <c r="V1150" s="248">
        <f t="shared" si="72"/>
        <v>0</v>
      </c>
      <c r="W1150" s="248">
        <f t="shared" si="69"/>
        <v>0</v>
      </c>
      <c r="X1150" s="248">
        <f t="shared" si="70"/>
        <v>0</v>
      </c>
      <c r="Y1150" s="248">
        <f t="shared" si="71"/>
        <v>0</v>
      </c>
    </row>
    <row r="1151" spans="1:25" ht="15" customHeight="1" x14ac:dyDescent="0.25">
      <c r="A1151" s="250"/>
      <c r="B1151" s="251"/>
      <c r="C1151" s="322" t="s">
        <v>1056</v>
      </c>
      <c r="D1151" s="322"/>
      <c r="E1151" s="322"/>
      <c r="H1151" s="252">
        <v>1343.11</v>
      </c>
      <c r="I1151" s="252">
        <v>1078.17</v>
      </c>
      <c r="J1151" s="252">
        <v>0</v>
      </c>
      <c r="K1151" s="252">
        <v>0</v>
      </c>
      <c r="L1151" s="252">
        <v>0</v>
      </c>
      <c r="M1151" s="252">
        <v>1078.17</v>
      </c>
      <c r="N1151" s="323">
        <v>1357.98</v>
      </c>
      <c r="O1151" s="323"/>
      <c r="P1151" s="252">
        <v>1080.06</v>
      </c>
      <c r="Q1151" s="252">
        <v>16.760000000000002</v>
      </c>
      <c r="R1151" s="240" t="s">
        <v>51</v>
      </c>
      <c r="V1151" s="248">
        <f t="shared" si="72"/>
        <v>0</v>
      </c>
      <c r="W1151" s="248">
        <f t="shared" si="69"/>
        <v>0</v>
      </c>
      <c r="X1151" s="248">
        <f t="shared" si="70"/>
        <v>0</v>
      </c>
      <c r="Y1151" s="248">
        <f t="shared" si="71"/>
        <v>0</v>
      </c>
    </row>
    <row r="1152" spans="1:25" ht="15" customHeight="1" x14ac:dyDescent="0.25">
      <c r="A1152" s="250"/>
      <c r="B1152" s="251"/>
      <c r="C1152" s="322" t="s">
        <v>1288</v>
      </c>
      <c r="D1152" s="322"/>
      <c r="E1152" s="322"/>
      <c r="H1152" s="252">
        <v>204651.97</v>
      </c>
      <c r="I1152" s="252">
        <v>99123.62</v>
      </c>
      <c r="J1152" s="252">
        <v>-2556.6999999999998</v>
      </c>
      <c r="K1152" s="252">
        <v>0</v>
      </c>
      <c r="L1152" s="252">
        <v>0</v>
      </c>
      <c r="M1152" s="252">
        <v>96566.92</v>
      </c>
      <c r="N1152" s="323">
        <v>129192.48</v>
      </c>
      <c r="O1152" s="323"/>
      <c r="P1152" s="252">
        <v>172876.94</v>
      </c>
      <c r="Q1152" s="252">
        <v>850.53</v>
      </c>
      <c r="R1152" s="240" t="s">
        <v>51</v>
      </c>
      <c r="V1152" s="248">
        <f t="shared" si="72"/>
        <v>0</v>
      </c>
      <c r="W1152" s="248">
        <f t="shared" si="69"/>
        <v>0</v>
      </c>
      <c r="X1152" s="248">
        <f t="shared" si="70"/>
        <v>0</v>
      </c>
      <c r="Y1152" s="248">
        <f t="shared" si="71"/>
        <v>0</v>
      </c>
    </row>
    <row r="1153" spans="1:25" ht="15" customHeight="1" x14ac:dyDescent="0.25">
      <c r="A1153" s="253"/>
      <c r="B1153" s="254"/>
      <c r="C1153" s="324" t="s">
        <v>1286</v>
      </c>
      <c r="D1153" s="324"/>
      <c r="E1153" s="324"/>
      <c r="F1153" s="255"/>
      <c r="G1153" s="255"/>
      <c r="H1153" s="256">
        <v>56830.83</v>
      </c>
      <c r="I1153" s="256">
        <v>25872.51</v>
      </c>
      <c r="J1153" s="256">
        <v>-667.33</v>
      </c>
      <c r="K1153" s="256">
        <v>0</v>
      </c>
      <c r="L1153" s="256">
        <v>0</v>
      </c>
      <c r="M1153" s="256">
        <v>25205.18</v>
      </c>
      <c r="N1153" s="325">
        <v>33315.9</v>
      </c>
      <c r="O1153" s="325"/>
      <c r="P1153" s="256">
        <v>48942.12</v>
      </c>
      <c r="Q1153" s="256">
        <v>222.01</v>
      </c>
      <c r="R1153" s="240" t="s">
        <v>51</v>
      </c>
      <c r="V1153" s="248">
        <f t="shared" si="72"/>
        <v>0</v>
      </c>
      <c r="W1153" s="248">
        <f t="shared" si="69"/>
        <v>0</v>
      </c>
      <c r="X1153" s="248">
        <f t="shared" si="70"/>
        <v>0</v>
      </c>
      <c r="Y1153" s="248">
        <f t="shared" si="71"/>
        <v>0</v>
      </c>
    </row>
    <row r="1154" spans="1:25" ht="15" customHeight="1" x14ac:dyDescent="0.25">
      <c r="A1154" s="245" t="s">
        <v>1531</v>
      </c>
      <c r="B1154" s="246" t="str">
        <f>C1154</f>
        <v>г.Одинцово, Комсомольская, 7</v>
      </c>
      <c r="C1154" s="329" t="s">
        <v>52</v>
      </c>
      <c r="D1154" s="329"/>
      <c r="E1154" s="329"/>
      <c r="F1154" s="246" t="s">
        <v>1532</v>
      </c>
      <c r="G1154" s="246" t="s">
        <v>1533</v>
      </c>
      <c r="H1154" s="247">
        <v>1617045.73</v>
      </c>
      <c r="I1154" s="247">
        <v>587835.59</v>
      </c>
      <c r="J1154" s="247">
        <v>-862.72</v>
      </c>
      <c r="K1154" s="247">
        <v>0</v>
      </c>
      <c r="L1154" s="247">
        <v>0</v>
      </c>
      <c r="M1154" s="247">
        <v>586972.87</v>
      </c>
      <c r="N1154" s="330">
        <v>911857.46</v>
      </c>
      <c r="O1154" s="330"/>
      <c r="P1154" s="247">
        <v>1378668.26</v>
      </c>
      <c r="Q1154" s="247">
        <v>86507.12</v>
      </c>
      <c r="R1154" s="240" t="s">
        <v>52</v>
      </c>
      <c r="V1154" s="248">
        <f t="shared" si="72"/>
        <v>0</v>
      </c>
      <c r="W1154" s="248">
        <f t="shared" si="69"/>
        <v>0</v>
      </c>
      <c r="X1154" s="248">
        <f t="shared" si="70"/>
        <v>0</v>
      </c>
      <c r="Y1154" s="248">
        <f t="shared" si="71"/>
        <v>0</v>
      </c>
    </row>
    <row r="1155" spans="1:25" ht="15" customHeight="1" x14ac:dyDescent="0.25">
      <c r="A1155" s="250"/>
      <c r="B1155" s="251"/>
      <c r="C1155" s="322" t="s">
        <v>1052</v>
      </c>
      <c r="D1155" s="322"/>
      <c r="E1155" s="322"/>
      <c r="H1155" s="252">
        <v>324909.39</v>
      </c>
      <c r="I1155" s="252">
        <v>193393.08</v>
      </c>
      <c r="J1155" s="252">
        <v>0</v>
      </c>
      <c r="K1155" s="252">
        <v>0</v>
      </c>
      <c r="L1155" s="252">
        <v>0</v>
      </c>
      <c r="M1155" s="252">
        <v>193393.08</v>
      </c>
      <c r="N1155" s="323">
        <v>295992.40000000002</v>
      </c>
      <c r="O1155" s="323"/>
      <c r="P1155" s="252">
        <v>224159.55</v>
      </c>
      <c r="Q1155" s="252">
        <v>1849.48</v>
      </c>
      <c r="R1155" s="240" t="s">
        <v>52</v>
      </c>
      <c r="V1155" s="248">
        <f t="shared" si="72"/>
        <v>222310.06999999998</v>
      </c>
      <c r="W1155" s="248">
        <f t="shared" si="69"/>
        <v>0</v>
      </c>
      <c r="X1155" s="248">
        <f t="shared" si="70"/>
        <v>0</v>
      </c>
      <c r="Y1155" s="248">
        <f t="shared" si="71"/>
        <v>222310.06999999998</v>
      </c>
    </row>
    <row r="1156" spans="1:25" ht="15" customHeight="1" x14ac:dyDescent="0.25">
      <c r="A1156" s="250"/>
      <c r="B1156" s="251"/>
      <c r="C1156" s="322" t="s">
        <v>503</v>
      </c>
      <c r="D1156" s="322"/>
      <c r="E1156" s="322"/>
      <c r="H1156" s="252">
        <v>377148.34</v>
      </c>
      <c r="I1156" s="252">
        <v>231817.65</v>
      </c>
      <c r="J1156" s="252">
        <v>0</v>
      </c>
      <c r="K1156" s="252">
        <v>0</v>
      </c>
      <c r="L1156" s="252">
        <v>0</v>
      </c>
      <c r="M1156" s="252">
        <v>231817.65</v>
      </c>
      <c r="N1156" s="323">
        <v>351422.48</v>
      </c>
      <c r="O1156" s="323"/>
      <c r="P1156" s="252">
        <v>259641.98</v>
      </c>
      <c r="Q1156" s="252">
        <v>2098.4699999999998</v>
      </c>
      <c r="R1156" s="240" t="s">
        <v>52</v>
      </c>
      <c r="V1156" s="248">
        <f t="shared" si="72"/>
        <v>0</v>
      </c>
      <c r="W1156" s="248">
        <f t="shared" si="69"/>
        <v>0</v>
      </c>
      <c r="X1156" s="248">
        <f t="shared" si="70"/>
        <v>0</v>
      </c>
      <c r="Y1156" s="248">
        <f t="shared" si="71"/>
        <v>0</v>
      </c>
    </row>
    <row r="1157" spans="1:25" ht="15" customHeight="1" x14ac:dyDescent="0.25">
      <c r="A1157" s="250"/>
      <c r="B1157" s="251"/>
      <c r="C1157" s="322" t="s">
        <v>1284</v>
      </c>
      <c r="D1157" s="322"/>
      <c r="E1157" s="322"/>
      <c r="H1157" s="252">
        <v>596471.98</v>
      </c>
      <c r="I1157" s="252">
        <v>0</v>
      </c>
      <c r="J1157" s="252">
        <v>0</v>
      </c>
      <c r="K1157" s="252">
        <v>0</v>
      </c>
      <c r="L1157" s="252">
        <v>0</v>
      </c>
      <c r="M1157" s="252">
        <v>0</v>
      </c>
      <c r="N1157" s="323">
        <v>9223.57</v>
      </c>
      <c r="O1157" s="323"/>
      <c r="P1157" s="252">
        <v>654584.09</v>
      </c>
      <c r="Q1157" s="252">
        <v>67335.679999999993</v>
      </c>
      <c r="R1157" s="240" t="s">
        <v>52</v>
      </c>
      <c r="V1157" s="248">
        <f t="shared" si="72"/>
        <v>0</v>
      </c>
      <c r="W1157" s="248">
        <f t="shared" si="69"/>
        <v>0</v>
      </c>
      <c r="X1157" s="248">
        <f t="shared" si="70"/>
        <v>587248.40999999992</v>
      </c>
      <c r="Y1157" s="248">
        <f t="shared" si="71"/>
        <v>587248.40999999992</v>
      </c>
    </row>
    <row r="1158" spans="1:25" ht="15" customHeight="1" x14ac:dyDescent="0.25">
      <c r="A1158" s="250"/>
      <c r="B1158" s="251"/>
      <c r="C1158" s="322" t="s">
        <v>1058</v>
      </c>
      <c r="D1158" s="322"/>
      <c r="E1158" s="322"/>
      <c r="H1158" s="252">
        <v>19187.330000000002</v>
      </c>
      <c r="I1158" s="252">
        <v>11822.66</v>
      </c>
      <c r="J1158" s="252">
        <v>0</v>
      </c>
      <c r="K1158" s="252">
        <v>0</v>
      </c>
      <c r="L1158" s="252">
        <v>0</v>
      </c>
      <c r="M1158" s="252">
        <v>11822.66</v>
      </c>
      <c r="N1158" s="323">
        <v>17823.87</v>
      </c>
      <c r="O1158" s="323"/>
      <c r="P1158" s="252">
        <v>13290.6</v>
      </c>
      <c r="Q1158" s="252">
        <v>104.48</v>
      </c>
      <c r="R1158" s="240" t="s">
        <v>52</v>
      </c>
      <c r="V1158" s="248">
        <f t="shared" si="72"/>
        <v>0</v>
      </c>
      <c r="W1158" s="248">
        <f t="shared" si="69"/>
        <v>0</v>
      </c>
      <c r="X1158" s="248">
        <f t="shared" si="70"/>
        <v>0</v>
      </c>
      <c r="Y1158" s="248">
        <f t="shared" si="71"/>
        <v>0</v>
      </c>
    </row>
    <row r="1159" spans="1:25" ht="15" customHeight="1" x14ac:dyDescent="0.25">
      <c r="A1159" s="250"/>
      <c r="B1159" s="251"/>
      <c r="C1159" s="322" t="s">
        <v>1054</v>
      </c>
      <c r="D1159" s="322"/>
      <c r="E1159" s="322"/>
      <c r="H1159" s="252">
        <v>145.56</v>
      </c>
      <c r="I1159" s="252">
        <v>126.93</v>
      </c>
      <c r="J1159" s="252">
        <v>0</v>
      </c>
      <c r="K1159" s="252">
        <v>0</v>
      </c>
      <c r="L1159" s="252">
        <v>0</v>
      </c>
      <c r="M1159" s="252">
        <v>126.93</v>
      </c>
      <c r="N1159" s="323">
        <v>164.11</v>
      </c>
      <c r="O1159" s="323"/>
      <c r="P1159" s="252">
        <v>110.24</v>
      </c>
      <c r="Q1159" s="252">
        <v>1.86</v>
      </c>
      <c r="R1159" s="240" t="s">
        <v>52</v>
      </c>
      <c r="V1159" s="248">
        <f t="shared" si="72"/>
        <v>0</v>
      </c>
      <c r="W1159" s="248">
        <f t="shared" si="69"/>
        <v>0</v>
      </c>
      <c r="X1159" s="248">
        <f t="shared" si="70"/>
        <v>0</v>
      </c>
      <c r="Y1159" s="248">
        <f t="shared" si="71"/>
        <v>0</v>
      </c>
    </row>
    <row r="1160" spans="1:25" ht="15" customHeight="1" x14ac:dyDescent="0.25">
      <c r="A1160" s="250"/>
      <c r="B1160" s="251"/>
      <c r="C1160" s="322" t="s">
        <v>399</v>
      </c>
      <c r="D1160" s="322"/>
      <c r="E1160" s="322"/>
      <c r="H1160" s="252">
        <v>48067.07</v>
      </c>
      <c r="I1160" s="252">
        <v>24197.78</v>
      </c>
      <c r="J1160" s="252">
        <v>-255.7</v>
      </c>
      <c r="K1160" s="252">
        <v>0</v>
      </c>
      <c r="L1160" s="252">
        <v>0</v>
      </c>
      <c r="M1160" s="252">
        <v>23942.080000000002</v>
      </c>
      <c r="N1160" s="323">
        <v>38788.33</v>
      </c>
      <c r="O1160" s="323"/>
      <c r="P1160" s="252">
        <v>36412.949999999997</v>
      </c>
      <c r="Q1160" s="252">
        <v>3192.13</v>
      </c>
      <c r="R1160" s="240" t="s">
        <v>52</v>
      </c>
      <c r="V1160" s="248">
        <f t="shared" si="72"/>
        <v>0</v>
      </c>
      <c r="W1160" s="248">
        <f t="shared" si="69"/>
        <v>0</v>
      </c>
      <c r="X1160" s="248">
        <f t="shared" si="70"/>
        <v>0</v>
      </c>
      <c r="Y1160" s="248">
        <f t="shared" si="71"/>
        <v>0</v>
      </c>
    </row>
    <row r="1161" spans="1:25" ht="15" customHeight="1" x14ac:dyDescent="0.25">
      <c r="A1161" s="250"/>
      <c r="B1161" s="251"/>
      <c r="C1161" s="322" t="s">
        <v>1055</v>
      </c>
      <c r="D1161" s="322"/>
      <c r="E1161" s="322"/>
      <c r="H1161" s="252">
        <v>145.56</v>
      </c>
      <c r="I1161" s="252">
        <v>126.93</v>
      </c>
      <c r="J1161" s="252">
        <v>0</v>
      </c>
      <c r="K1161" s="252">
        <v>0</v>
      </c>
      <c r="L1161" s="252">
        <v>0</v>
      </c>
      <c r="M1161" s="252">
        <v>126.93</v>
      </c>
      <c r="N1161" s="323">
        <v>164.11</v>
      </c>
      <c r="O1161" s="323"/>
      <c r="P1161" s="252">
        <v>110.24</v>
      </c>
      <c r="Q1161" s="252">
        <v>1.86</v>
      </c>
      <c r="R1161" s="240" t="s">
        <v>52</v>
      </c>
      <c r="V1161" s="248">
        <f t="shared" si="72"/>
        <v>0</v>
      </c>
      <c r="W1161" s="248">
        <f t="shared" si="69"/>
        <v>0</v>
      </c>
      <c r="X1161" s="248">
        <f t="shared" si="70"/>
        <v>0</v>
      </c>
      <c r="Y1161" s="248">
        <f t="shared" si="71"/>
        <v>0</v>
      </c>
    </row>
    <row r="1162" spans="1:25" ht="15" customHeight="1" x14ac:dyDescent="0.25">
      <c r="A1162" s="250"/>
      <c r="B1162" s="251"/>
      <c r="C1162" s="322" t="s">
        <v>1057</v>
      </c>
      <c r="D1162" s="322"/>
      <c r="E1162" s="322"/>
      <c r="H1162" s="252">
        <v>305.36</v>
      </c>
      <c r="I1162" s="252">
        <v>266.17</v>
      </c>
      <c r="J1162" s="252">
        <v>0</v>
      </c>
      <c r="K1162" s="252">
        <v>0</v>
      </c>
      <c r="L1162" s="252">
        <v>0</v>
      </c>
      <c r="M1162" s="252">
        <v>266.17</v>
      </c>
      <c r="N1162" s="323">
        <v>344.18</v>
      </c>
      <c r="O1162" s="323"/>
      <c r="P1162" s="252">
        <v>231.28</v>
      </c>
      <c r="Q1162" s="252">
        <v>3.93</v>
      </c>
      <c r="R1162" s="240" t="s">
        <v>52</v>
      </c>
      <c r="V1162" s="248">
        <f t="shared" si="72"/>
        <v>0</v>
      </c>
      <c r="W1162" s="248">
        <f t="shared" ref="W1162:W1225" si="73">IF(W$8=$C1162,SUM($P1162-$Q1162),0)/3</f>
        <v>0</v>
      </c>
      <c r="X1162" s="248">
        <f t="shared" ref="X1162:X1225" si="74">IF(X$8=$C1162,SUM($P1162-$Q1162),0)</f>
        <v>0</v>
      </c>
      <c r="Y1162" s="248">
        <f t="shared" ref="Y1162:Y1225" si="75">SUM(V1162:X1162)</f>
        <v>0</v>
      </c>
    </row>
    <row r="1163" spans="1:25" ht="15" customHeight="1" x14ac:dyDescent="0.25">
      <c r="A1163" s="250"/>
      <c r="B1163" s="251"/>
      <c r="C1163" s="322" t="s">
        <v>392</v>
      </c>
      <c r="D1163" s="322"/>
      <c r="E1163" s="322"/>
      <c r="H1163" s="252">
        <v>84727.02</v>
      </c>
      <c r="I1163" s="252">
        <v>43248.77</v>
      </c>
      <c r="J1163" s="252">
        <v>-328.46</v>
      </c>
      <c r="K1163" s="252">
        <v>0</v>
      </c>
      <c r="L1163" s="252">
        <v>0</v>
      </c>
      <c r="M1163" s="252">
        <v>42920.31</v>
      </c>
      <c r="N1163" s="323">
        <v>68934.37</v>
      </c>
      <c r="O1163" s="323"/>
      <c r="P1163" s="252">
        <v>65395.88</v>
      </c>
      <c r="Q1163" s="252">
        <v>6682.92</v>
      </c>
      <c r="R1163" s="240" t="s">
        <v>52</v>
      </c>
      <c r="V1163" s="248">
        <f t="shared" si="72"/>
        <v>0</v>
      </c>
      <c r="W1163" s="248">
        <f t="shared" si="73"/>
        <v>0</v>
      </c>
      <c r="X1163" s="248">
        <f t="shared" si="74"/>
        <v>0</v>
      </c>
      <c r="Y1163" s="248">
        <f t="shared" si="75"/>
        <v>0</v>
      </c>
    </row>
    <row r="1164" spans="1:25" ht="15" customHeight="1" x14ac:dyDescent="0.25">
      <c r="A1164" s="250"/>
      <c r="B1164" s="251"/>
      <c r="C1164" s="322" t="s">
        <v>1056</v>
      </c>
      <c r="D1164" s="322"/>
      <c r="E1164" s="322"/>
      <c r="H1164" s="252">
        <v>461.03</v>
      </c>
      <c r="I1164" s="252">
        <v>402.51</v>
      </c>
      <c r="J1164" s="252">
        <v>0</v>
      </c>
      <c r="K1164" s="252">
        <v>0</v>
      </c>
      <c r="L1164" s="252">
        <v>0</v>
      </c>
      <c r="M1164" s="252">
        <v>402.51</v>
      </c>
      <c r="N1164" s="323">
        <v>520.35</v>
      </c>
      <c r="O1164" s="323"/>
      <c r="P1164" s="252">
        <v>349.03</v>
      </c>
      <c r="Q1164" s="252">
        <v>5.84</v>
      </c>
      <c r="R1164" s="240" t="s">
        <v>52</v>
      </c>
      <c r="V1164" s="248">
        <f t="shared" si="72"/>
        <v>0</v>
      </c>
      <c r="W1164" s="248">
        <f t="shared" si="73"/>
        <v>0</v>
      </c>
      <c r="X1164" s="248">
        <f t="shared" si="74"/>
        <v>0</v>
      </c>
      <c r="Y1164" s="248">
        <f t="shared" si="75"/>
        <v>0</v>
      </c>
    </row>
    <row r="1165" spans="1:25" ht="15" customHeight="1" x14ac:dyDescent="0.25">
      <c r="A1165" s="250"/>
      <c r="B1165" s="251"/>
      <c r="C1165" s="322" t="s">
        <v>1288</v>
      </c>
      <c r="D1165" s="322"/>
      <c r="E1165" s="322"/>
      <c r="H1165" s="252">
        <v>133135.97</v>
      </c>
      <c r="I1165" s="252">
        <v>65370.57</v>
      </c>
      <c r="J1165" s="252">
        <v>-220.91</v>
      </c>
      <c r="K1165" s="252">
        <v>0</v>
      </c>
      <c r="L1165" s="252">
        <v>0</v>
      </c>
      <c r="M1165" s="252">
        <v>65149.66</v>
      </c>
      <c r="N1165" s="323">
        <v>101427.19</v>
      </c>
      <c r="O1165" s="323"/>
      <c r="P1165" s="252">
        <v>98461.75</v>
      </c>
      <c r="Q1165" s="252">
        <v>1603.31</v>
      </c>
      <c r="R1165" s="240" t="s">
        <v>52</v>
      </c>
      <c r="V1165" s="248">
        <f t="shared" si="72"/>
        <v>0</v>
      </c>
      <c r="W1165" s="248">
        <f t="shared" si="73"/>
        <v>0</v>
      </c>
      <c r="X1165" s="248">
        <f t="shared" si="74"/>
        <v>0</v>
      </c>
      <c r="Y1165" s="248">
        <f t="shared" si="75"/>
        <v>0</v>
      </c>
    </row>
    <row r="1166" spans="1:25" ht="15" customHeight="1" x14ac:dyDescent="0.25">
      <c r="A1166" s="253"/>
      <c r="B1166" s="254"/>
      <c r="C1166" s="324" t="s">
        <v>1286</v>
      </c>
      <c r="D1166" s="324"/>
      <c r="E1166" s="324"/>
      <c r="F1166" s="255"/>
      <c r="G1166" s="255"/>
      <c r="H1166" s="256">
        <v>32341.119999999999</v>
      </c>
      <c r="I1166" s="256">
        <v>17062.54</v>
      </c>
      <c r="J1166" s="256">
        <v>-57.65</v>
      </c>
      <c r="K1166" s="256">
        <v>0</v>
      </c>
      <c r="L1166" s="256">
        <v>0</v>
      </c>
      <c r="M1166" s="256">
        <v>17004.89</v>
      </c>
      <c r="N1166" s="325">
        <v>27052.5</v>
      </c>
      <c r="O1166" s="325"/>
      <c r="P1166" s="256">
        <v>25920.67</v>
      </c>
      <c r="Q1166" s="256">
        <v>3627.16</v>
      </c>
      <c r="R1166" s="240" t="s">
        <v>52</v>
      </c>
      <c r="V1166" s="248">
        <f t="shared" si="72"/>
        <v>0</v>
      </c>
      <c r="W1166" s="248">
        <f t="shared" si="73"/>
        <v>0</v>
      </c>
      <c r="X1166" s="248">
        <f t="shared" si="74"/>
        <v>0</v>
      </c>
      <c r="Y1166" s="248">
        <f t="shared" si="75"/>
        <v>0</v>
      </c>
    </row>
    <row r="1167" spans="1:25" ht="15" customHeight="1" x14ac:dyDescent="0.25">
      <c r="A1167" s="245" t="s">
        <v>1534</v>
      </c>
      <c r="B1167" s="246" t="str">
        <f>C1167</f>
        <v>г.Одинцово, Комсомольская, 7а</v>
      </c>
      <c r="C1167" s="329" t="s">
        <v>53</v>
      </c>
      <c r="D1167" s="329"/>
      <c r="E1167" s="329"/>
      <c r="F1167" s="246" t="s">
        <v>1535</v>
      </c>
      <c r="G1167" s="246" t="s">
        <v>1536</v>
      </c>
      <c r="H1167" s="247">
        <v>1479020.76</v>
      </c>
      <c r="I1167" s="247">
        <v>594054.57999999996</v>
      </c>
      <c r="J1167" s="247">
        <v>-84.38</v>
      </c>
      <c r="K1167" s="247">
        <v>0</v>
      </c>
      <c r="L1167" s="247">
        <v>0</v>
      </c>
      <c r="M1167" s="247">
        <v>593970.19999999995</v>
      </c>
      <c r="N1167" s="330">
        <v>785802.11</v>
      </c>
      <c r="O1167" s="330"/>
      <c r="P1167" s="247">
        <v>1322981.1599999999</v>
      </c>
      <c r="Q1167" s="247">
        <v>35792.31</v>
      </c>
      <c r="R1167" s="240" t="s">
        <v>53</v>
      </c>
      <c r="V1167" s="248">
        <f t="shared" si="72"/>
        <v>0</v>
      </c>
      <c r="W1167" s="248">
        <f t="shared" si="73"/>
        <v>0</v>
      </c>
      <c r="X1167" s="248">
        <f t="shared" si="74"/>
        <v>0</v>
      </c>
      <c r="Y1167" s="248">
        <f t="shared" si="75"/>
        <v>0</v>
      </c>
    </row>
    <row r="1168" spans="1:25" ht="15" customHeight="1" x14ac:dyDescent="0.25">
      <c r="A1168" s="250"/>
      <c r="B1168" s="251"/>
      <c r="C1168" s="322" t="s">
        <v>503</v>
      </c>
      <c r="D1168" s="322"/>
      <c r="E1168" s="322"/>
      <c r="H1168" s="252">
        <v>426383.11</v>
      </c>
      <c r="I1168" s="252">
        <v>232203.95</v>
      </c>
      <c r="J1168" s="252">
        <v>-25.99</v>
      </c>
      <c r="K1168" s="252">
        <v>0</v>
      </c>
      <c r="L1168" s="252">
        <v>0</v>
      </c>
      <c r="M1168" s="252">
        <v>232177.96</v>
      </c>
      <c r="N1168" s="323">
        <v>302067.84000000003</v>
      </c>
      <c r="O1168" s="323"/>
      <c r="P1168" s="252">
        <v>356600.39</v>
      </c>
      <c r="Q1168" s="252">
        <v>107.16</v>
      </c>
      <c r="R1168" s="240" t="s">
        <v>53</v>
      </c>
      <c r="V1168" s="248">
        <f t="shared" ref="V1168:V1231" si="76">IF(V$8=$C1168,SUM($P1168-$Q1168),0)</f>
        <v>0</v>
      </c>
      <c r="W1168" s="248">
        <f t="shared" si="73"/>
        <v>0</v>
      </c>
      <c r="X1168" s="248">
        <f t="shared" si="74"/>
        <v>0</v>
      </c>
      <c r="Y1168" s="248">
        <f t="shared" si="75"/>
        <v>0</v>
      </c>
    </row>
    <row r="1169" spans="1:25" ht="15" customHeight="1" x14ac:dyDescent="0.25">
      <c r="A1169" s="250"/>
      <c r="B1169" s="251"/>
      <c r="C1169" s="322" t="s">
        <v>1284</v>
      </c>
      <c r="D1169" s="322"/>
      <c r="E1169" s="322"/>
      <c r="H1169" s="252">
        <v>307084.09000000003</v>
      </c>
      <c r="I1169" s="252">
        <v>0</v>
      </c>
      <c r="J1169" s="252">
        <v>0</v>
      </c>
      <c r="K1169" s="252">
        <v>0</v>
      </c>
      <c r="L1169" s="252">
        <v>0</v>
      </c>
      <c r="M1169" s="252">
        <v>0</v>
      </c>
      <c r="N1169" s="323">
        <v>0.59</v>
      </c>
      <c r="O1169" s="323"/>
      <c r="P1169" s="252">
        <v>336216.79</v>
      </c>
      <c r="Q1169" s="252">
        <v>29133.29</v>
      </c>
      <c r="R1169" s="240" t="s">
        <v>53</v>
      </c>
      <c r="V1169" s="248">
        <f t="shared" si="76"/>
        <v>0</v>
      </c>
      <c r="W1169" s="248">
        <f t="shared" si="73"/>
        <v>0</v>
      </c>
      <c r="X1169" s="248">
        <f t="shared" si="74"/>
        <v>307083.5</v>
      </c>
      <c r="Y1169" s="248">
        <f t="shared" si="75"/>
        <v>307083.5</v>
      </c>
    </row>
    <row r="1170" spans="1:25" ht="15" customHeight="1" x14ac:dyDescent="0.25">
      <c r="A1170" s="250"/>
      <c r="B1170" s="251"/>
      <c r="C1170" s="322" t="s">
        <v>1056</v>
      </c>
      <c r="D1170" s="322"/>
      <c r="E1170" s="322"/>
      <c r="H1170" s="252">
        <v>421.81</v>
      </c>
      <c r="I1170" s="252">
        <v>378.43</v>
      </c>
      <c r="J1170" s="252">
        <v>-0.06</v>
      </c>
      <c r="K1170" s="252">
        <v>0</v>
      </c>
      <c r="L1170" s="252">
        <v>0</v>
      </c>
      <c r="M1170" s="252">
        <v>378.37</v>
      </c>
      <c r="N1170" s="323">
        <v>451.48</v>
      </c>
      <c r="O1170" s="323"/>
      <c r="P1170" s="252">
        <v>349.05</v>
      </c>
      <c r="Q1170" s="252">
        <v>0.35</v>
      </c>
      <c r="R1170" s="240" t="s">
        <v>53</v>
      </c>
      <c r="V1170" s="248">
        <f t="shared" si="76"/>
        <v>0</v>
      </c>
      <c r="W1170" s="248">
        <f t="shared" si="73"/>
        <v>0</v>
      </c>
      <c r="X1170" s="248">
        <f t="shared" si="74"/>
        <v>0</v>
      </c>
      <c r="Y1170" s="248">
        <f t="shared" si="75"/>
        <v>0</v>
      </c>
    </row>
    <row r="1171" spans="1:25" ht="15" customHeight="1" x14ac:dyDescent="0.25">
      <c r="A1171" s="250"/>
      <c r="B1171" s="251"/>
      <c r="C1171" s="322" t="s">
        <v>1058</v>
      </c>
      <c r="D1171" s="322"/>
      <c r="E1171" s="322"/>
      <c r="H1171" s="252">
        <v>24959.360000000001</v>
      </c>
      <c r="I1171" s="252">
        <v>13805.36</v>
      </c>
      <c r="J1171" s="252">
        <v>-0.3</v>
      </c>
      <c r="K1171" s="252">
        <v>0</v>
      </c>
      <c r="L1171" s="252">
        <v>0</v>
      </c>
      <c r="M1171" s="252">
        <v>13805.06</v>
      </c>
      <c r="N1171" s="323">
        <v>17893.169999999998</v>
      </c>
      <c r="O1171" s="323"/>
      <c r="P1171" s="252">
        <v>20877.59</v>
      </c>
      <c r="Q1171" s="252">
        <v>6.34</v>
      </c>
      <c r="R1171" s="240" t="s">
        <v>53</v>
      </c>
      <c r="V1171" s="248">
        <f t="shared" si="76"/>
        <v>0</v>
      </c>
      <c r="W1171" s="248">
        <f t="shared" si="73"/>
        <v>0</v>
      </c>
      <c r="X1171" s="248">
        <f t="shared" si="74"/>
        <v>0</v>
      </c>
      <c r="Y1171" s="248">
        <f t="shared" si="75"/>
        <v>0</v>
      </c>
    </row>
    <row r="1172" spans="1:25" ht="15" customHeight="1" x14ac:dyDescent="0.25">
      <c r="A1172" s="250"/>
      <c r="B1172" s="251"/>
      <c r="C1172" s="322" t="s">
        <v>399</v>
      </c>
      <c r="D1172" s="322"/>
      <c r="E1172" s="322"/>
      <c r="H1172" s="252">
        <v>57302.26</v>
      </c>
      <c r="I1172" s="252">
        <v>25003.47</v>
      </c>
      <c r="J1172" s="252">
        <v>0</v>
      </c>
      <c r="K1172" s="252">
        <v>0</v>
      </c>
      <c r="L1172" s="252">
        <v>0</v>
      </c>
      <c r="M1172" s="252">
        <v>25003.47</v>
      </c>
      <c r="N1172" s="323">
        <v>34805.629999999997</v>
      </c>
      <c r="O1172" s="323"/>
      <c r="P1172" s="252">
        <v>48938.78</v>
      </c>
      <c r="Q1172" s="252">
        <v>1438.68</v>
      </c>
      <c r="R1172" s="240" t="s">
        <v>53</v>
      </c>
      <c r="V1172" s="248">
        <f t="shared" si="76"/>
        <v>0</v>
      </c>
      <c r="W1172" s="248">
        <f t="shared" si="73"/>
        <v>0</v>
      </c>
      <c r="X1172" s="248">
        <f t="shared" si="74"/>
        <v>0</v>
      </c>
      <c r="Y1172" s="248">
        <f t="shared" si="75"/>
        <v>0</v>
      </c>
    </row>
    <row r="1173" spans="1:25" ht="15" customHeight="1" x14ac:dyDescent="0.25">
      <c r="A1173" s="250"/>
      <c r="B1173" s="251"/>
      <c r="C1173" s="322" t="s">
        <v>1052</v>
      </c>
      <c r="D1173" s="322"/>
      <c r="E1173" s="322"/>
      <c r="H1173" s="252">
        <v>363715.81</v>
      </c>
      <c r="I1173" s="252">
        <v>193715.35</v>
      </c>
      <c r="J1173" s="252">
        <v>-21.9</v>
      </c>
      <c r="K1173" s="252">
        <v>0</v>
      </c>
      <c r="L1173" s="252">
        <v>0</v>
      </c>
      <c r="M1173" s="252">
        <v>193693.45</v>
      </c>
      <c r="N1173" s="323">
        <v>253057.9</v>
      </c>
      <c r="O1173" s="323"/>
      <c r="P1173" s="252">
        <v>304440.74</v>
      </c>
      <c r="Q1173" s="252">
        <v>89.38</v>
      </c>
      <c r="R1173" s="240" t="s">
        <v>53</v>
      </c>
      <c r="V1173" s="248">
        <f t="shared" si="76"/>
        <v>304351.35999999999</v>
      </c>
      <c r="W1173" s="248">
        <f t="shared" si="73"/>
        <v>0</v>
      </c>
      <c r="X1173" s="248">
        <f t="shared" si="74"/>
        <v>0</v>
      </c>
      <c r="Y1173" s="248">
        <f t="shared" si="75"/>
        <v>304351.35999999999</v>
      </c>
    </row>
    <row r="1174" spans="1:25" ht="15" customHeight="1" x14ac:dyDescent="0.25">
      <c r="A1174" s="250"/>
      <c r="B1174" s="251"/>
      <c r="C1174" s="322" t="s">
        <v>1057</v>
      </c>
      <c r="D1174" s="322"/>
      <c r="E1174" s="322"/>
      <c r="H1174" s="252">
        <v>930.94</v>
      </c>
      <c r="I1174" s="252">
        <v>500.69</v>
      </c>
      <c r="J1174" s="252">
        <v>-36.03</v>
      </c>
      <c r="K1174" s="252">
        <v>0</v>
      </c>
      <c r="L1174" s="252">
        <v>0</v>
      </c>
      <c r="M1174" s="252">
        <v>464.66</v>
      </c>
      <c r="N1174" s="323">
        <v>646.37</v>
      </c>
      <c r="O1174" s="323"/>
      <c r="P1174" s="252">
        <v>779.76</v>
      </c>
      <c r="Q1174" s="252">
        <v>30.53</v>
      </c>
      <c r="R1174" s="240" t="s">
        <v>53</v>
      </c>
      <c r="V1174" s="248">
        <f t="shared" si="76"/>
        <v>0</v>
      </c>
      <c r="W1174" s="248">
        <f t="shared" si="73"/>
        <v>0</v>
      </c>
      <c r="X1174" s="248">
        <f t="shared" si="74"/>
        <v>0</v>
      </c>
      <c r="Y1174" s="248">
        <f t="shared" si="75"/>
        <v>0</v>
      </c>
    </row>
    <row r="1175" spans="1:25" ht="15" customHeight="1" x14ac:dyDescent="0.25">
      <c r="A1175" s="250"/>
      <c r="B1175" s="251"/>
      <c r="C1175" s="322" t="s">
        <v>392</v>
      </c>
      <c r="D1175" s="322"/>
      <c r="E1175" s="322"/>
      <c r="H1175" s="252">
        <v>102402.89</v>
      </c>
      <c r="I1175" s="252">
        <v>44392.78</v>
      </c>
      <c r="J1175" s="252">
        <v>0</v>
      </c>
      <c r="K1175" s="252">
        <v>0</v>
      </c>
      <c r="L1175" s="252">
        <v>0</v>
      </c>
      <c r="M1175" s="252">
        <v>44392.78</v>
      </c>
      <c r="N1175" s="323">
        <v>61335.85</v>
      </c>
      <c r="O1175" s="323"/>
      <c r="P1175" s="252">
        <v>88349.09</v>
      </c>
      <c r="Q1175" s="252">
        <v>2889.27</v>
      </c>
      <c r="R1175" s="240" t="s">
        <v>53</v>
      </c>
      <c r="V1175" s="248">
        <f t="shared" si="76"/>
        <v>0</v>
      </c>
      <c r="W1175" s="248">
        <f t="shared" si="73"/>
        <v>0</v>
      </c>
      <c r="X1175" s="248">
        <f t="shared" si="74"/>
        <v>0</v>
      </c>
      <c r="Y1175" s="248">
        <f t="shared" si="75"/>
        <v>0</v>
      </c>
    </row>
    <row r="1176" spans="1:25" ht="15" customHeight="1" x14ac:dyDescent="0.25">
      <c r="A1176" s="250"/>
      <c r="B1176" s="251"/>
      <c r="C1176" s="322" t="s">
        <v>1054</v>
      </c>
      <c r="D1176" s="322"/>
      <c r="E1176" s="322"/>
      <c r="H1176" s="252">
        <v>156.41999999999999</v>
      </c>
      <c r="I1176" s="252">
        <v>121.58</v>
      </c>
      <c r="J1176" s="252">
        <v>-0.05</v>
      </c>
      <c r="K1176" s="252">
        <v>0</v>
      </c>
      <c r="L1176" s="252">
        <v>0</v>
      </c>
      <c r="M1176" s="252">
        <v>121.53</v>
      </c>
      <c r="N1176" s="323">
        <v>142.34</v>
      </c>
      <c r="O1176" s="323"/>
      <c r="P1176" s="252">
        <v>135.71</v>
      </c>
      <c r="Q1176" s="252">
        <v>0.1</v>
      </c>
      <c r="R1176" s="240" t="s">
        <v>53</v>
      </c>
      <c r="V1176" s="248">
        <f t="shared" si="76"/>
        <v>0</v>
      </c>
      <c r="W1176" s="248">
        <f t="shared" si="73"/>
        <v>0</v>
      </c>
      <c r="X1176" s="248">
        <f t="shared" si="74"/>
        <v>0</v>
      </c>
      <c r="Y1176" s="248">
        <f t="shared" si="75"/>
        <v>0</v>
      </c>
    </row>
    <row r="1177" spans="1:25" ht="15" customHeight="1" x14ac:dyDescent="0.25">
      <c r="A1177" s="250"/>
      <c r="B1177" s="251"/>
      <c r="C1177" s="322" t="s">
        <v>1288</v>
      </c>
      <c r="D1177" s="322"/>
      <c r="E1177" s="322"/>
      <c r="H1177" s="252">
        <v>155912.65</v>
      </c>
      <c r="I1177" s="252">
        <v>66465.350000000006</v>
      </c>
      <c r="J1177" s="252">
        <v>0</v>
      </c>
      <c r="K1177" s="252">
        <v>0</v>
      </c>
      <c r="L1177" s="252">
        <v>0</v>
      </c>
      <c r="M1177" s="252">
        <v>66465.350000000006</v>
      </c>
      <c r="N1177" s="323">
        <v>91474.5</v>
      </c>
      <c r="O1177" s="323"/>
      <c r="P1177" s="252">
        <v>130931.33</v>
      </c>
      <c r="Q1177" s="252">
        <v>27.83</v>
      </c>
      <c r="R1177" s="240" t="s">
        <v>53</v>
      </c>
      <c r="V1177" s="248">
        <f t="shared" si="76"/>
        <v>0</v>
      </c>
      <c r="W1177" s="248">
        <f t="shared" si="73"/>
        <v>0</v>
      </c>
      <c r="X1177" s="248">
        <f t="shared" si="74"/>
        <v>0</v>
      </c>
      <c r="Y1177" s="248">
        <f t="shared" si="75"/>
        <v>0</v>
      </c>
    </row>
    <row r="1178" spans="1:25" ht="15" customHeight="1" x14ac:dyDescent="0.25">
      <c r="A1178" s="250"/>
      <c r="B1178" s="251"/>
      <c r="C1178" s="322" t="s">
        <v>1286</v>
      </c>
      <c r="D1178" s="322"/>
      <c r="E1178" s="322"/>
      <c r="H1178" s="252">
        <v>39618.400000000001</v>
      </c>
      <c r="I1178" s="252">
        <v>17348.32</v>
      </c>
      <c r="J1178" s="252">
        <v>0</v>
      </c>
      <c r="K1178" s="252">
        <v>0</v>
      </c>
      <c r="L1178" s="252">
        <v>0</v>
      </c>
      <c r="M1178" s="252">
        <v>17348.32</v>
      </c>
      <c r="N1178" s="323">
        <v>23784.1</v>
      </c>
      <c r="O1178" s="323"/>
      <c r="P1178" s="252">
        <v>35251.9</v>
      </c>
      <c r="Q1178" s="252">
        <v>2069.2800000000002</v>
      </c>
      <c r="R1178" s="240" t="s">
        <v>53</v>
      </c>
      <c r="V1178" s="248">
        <f t="shared" si="76"/>
        <v>0</v>
      </c>
      <c r="W1178" s="248">
        <f t="shared" si="73"/>
        <v>0</v>
      </c>
      <c r="X1178" s="248">
        <f t="shared" si="74"/>
        <v>0</v>
      </c>
      <c r="Y1178" s="248">
        <f t="shared" si="75"/>
        <v>0</v>
      </c>
    </row>
    <row r="1179" spans="1:25" ht="15" customHeight="1" x14ac:dyDescent="0.25">
      <c r="A1179" s="253"/>
      <c r="B1179" s="254"/>
      <c r="C1179" s="324" t="s">
        <v>1055</v>
      </c>
      <c r="D1179" s="324"/>
      <c r="E1179" s="324"/>
      <c r="F1179" s="255"/>
      <c r="G1179" s="255"/>
      <c r="H1179" s="256">
        <v>133.02000000000001</v>
      </c>
      <c r="I1179" s="256">
        <v>119.3</v>
      </c>
      <c r="J1179" s="256">
        <v>-0.05</v>
      </c>
      <c r="K1179" s="256">
        <v>0</v>
      </c>
      <c r="L1179" s="256">
        <v>0</v>
      </c>
      <c r="M1179" s="256">
        <v>119.25</v>
      </c>
      <c r="N1179" s="325">
        <v>142.34</v>
      </c>
      <c r="O1179" s="325"/>
      <c r="P1179" s="256">
        <v>110.03</v>
      </c>
      <c r="Q1179" s="256">
        <v>0.1</v>
      </c>
      <c r="R1179" s="240" t="s">
        <v>53</v>
      </c>
      <c r="V1179" s="248">
        <f t="shared" si="76"/>
        <v>0</v>
      </c>
      <c r="W1179" s="248">
        <f t="shared" si="73"/>
        <v>0</v>
      </c>
      <c r="X1179" s="248">
        <f t="shared" si="74"/>
        <v>0</v>
      </c>
      <c r="Y1179" s="248">
        <f t="shared" si="75"/>
        <v>0</v>
      </c>
    </row>
    <row r="1180" spans="1:25" ht="15" customHeight="1" x14ac:dyDescent="0.25">
      <c r="A1180" s="245" t="s">
        <v>1537</v>
      </c>
      <c r="B1180" s="246" t="str">
        <f>C1180</f>
        <v>г.Одинцово, Комсомольская, 9</v>
      </c>
      <c r="C1180" s="329" t="s">
        <v>54</v>
      </c>
      <c r="D1180" s="329"/>
      <c r="E1180" s="329"/>
      <c r="F1180" s="246" t="s">
        <v>1538</v>
      </c>
      <c r="G1180" s="246" t="s">
        <v>1539</v>
      </c>
      <c r="H1180" s="247">
        <v>1025114.16</v>
      </c>
      <c r="I1180" s="247">
        <v>583568.99</v>
      </c>
      <c r="J1180" s="247">
        <v>-4780.68</v>
      </c>
      <c r="K1180" s="247">
        <v>0</v>
      </c>
      <c r="L1180" s="247">
        <v>0</v>
      </c>
      <c r="M1180" s="247">
        <v>578788.31000000006</v>
      </c>
      <c r="N1180" s="330">
        <v>664514.74</v>
      </c>
      <c r="O1180" s="330"/>
      <c r="P1180" s="247">
        <v>966612.2</v>
      </c>
      <c r="Q1180" s="247">
        <v>27224.47</v>
      </c>
      <c r="R1180" s="240" t="s">
        <v>54</v>
      </c>
      <c r="V1180" s="248">
        <f t="shared" si="76"/>
        <v>0</v>
      </c>
      <c r="W1180" s="248">
        <f t="shared" si="73"/>
        <v>0</v>
      </c>
      <c r="X1180" s="248">
        <f t="shared" si="74"/>
        <v>0</v>
      </c>
      <c r="Y1180" s="248">
        <f t="shared" si="75"/>
        <v>0</v>
      </c>
    </row>
    <row r="1181" spans="1:25" ht="15" customHeight="1" x14ac:dyDescent="0.25">
      <c r="A1181" s="250"/>
      <c r="B1181" s="251"/>
      <c r="C1181" s="322" t="s">
        <v>1335</v>
      </c>
      <c r="D1181" s="322"/>
      <c r="E1181" s="322"/>
      <c r="H1181" s="252">
        <v>2909.99</v>
      </c>
      <c r="I1181" s="252">
        <v>0</v>
      </c>
      <c r="J1181" s="252">
        <v>0</v>
      </c>
      <c r="K1181" s="252">
        <v>0</v>
      </c>
      <c r="L1181" s="252">
        <v>0</v>
      </c>
      <c r="M1181" s="252">
        <v>0</v>
      </c>
      <c r="N1181" s="323">
        <v>95.13</v>
      </c>
      <c r="O1181" s="323"/>
      <c r="P1181" s="252">
        <v>2838.26</v>
      </c>
      <c r="Q1181" s="252">
        <v>23.4</v>
      </c>
      <c r="R1181" s="240" t="s">
        <v>54</v>
      </c>
      <c r="V1181" s="248">
        <f t="shared" si="76"/>
        <v>0</v>
      </c>
      <c r="W1181" s="248">
        <f t="shared" si="73"/>
        <v>0</v>
      </c>
      <c r="X1181" s="248">
        <f t="shared" si="74"/>
        <v>0</v>
      </c>
      <c r="Y1181" s="248">
        <f t="shared" si="75"/>
        <v>0</v>
      </c>
    </row>
    <row r="1182" spans="1:25" ht="15" customHeight="1" x14ac:dyDescent="0.25">
      <c r="A1182" s="250"/>
      <c r="B1182" s="251"/>
      <c r="C1182" s="322" t="s">
        <v>1052</v>
      </c>
      <c r="D1182" s="322"/>
      <c r="E1182" s="322"/>
      <c r="H1182" s="252">
        <v>287601.90999999997</v>
      </c>
      <c r="I1182" s="252">
        <v>192682.42</v>
      </c>
      <c r="J1182" s="252">
        <v>0</v>
      </c>
      <c r="K1182" s="252">
        <v>0</v>
      </c>
      <c r="L1182" s="252">
        <v>0</v>
      </c>
      <c r="M1182" s="252">
        <v>192682.42</v>
      </c>
      <c r="N1182" s="323">
        <v>218739.74</v>
      </c>
      <c r="O1182" s="323"/>
      <c r="P1182" s="252">
        <v>263688.73</v>
      </c>
      <c r="Q1182" s="252">
        <v>2144.14</v>
      </c>
      <c r="R1182" s="240" t="s">
        <v>54</v>
      </c>
      <c r="V1182" s="248">
        <f t="shared" si="76"/>
        <v>261544.58999999997</v>
      </c>
      <c r="W1182" s="248">
        <f t="shared" si="73"/>
        <v>0</v>
      </c>
      <c r="X1182" s="248">
        <f t="shared" si="74"/>
        <v>0</v>
      </c>
      <c r="Y1182" s="248">
        <f t="shared" si="75"/>
        <v>261544.58999999997</v>
      </c>
    </row>
    <row r="1183" spans="1:25" ht="15" customHeight="1" x14ac:dyDescent="0.25">
      <c r="A1183" s="250"/>
      <c r="B1183" s="251"/>
      <c r="C1183" s="322" t="s">
        <v>503</v>
      </c>
      <c r="D1183" s="322"/>
      <c r="E1183" s="322"/>
      <c r="H1183" s="252">
        <v>316886.48</v>
      </c>
      <c r="I1183" s="252">
        <v>230965.67</v>
      </c>
      <c r="J1183" s="252">
        <v>0</v>
      </c>
      <c r="K1183" s="252">
        <v>0</v>
      </c>
      <c r="L1183" s="252">
        <v>0</v>
      </c>
      <c r="M1183" s="252">
        <v>230965.67</v>
      </c>
      <c r="N1183" s="323">
        <v>259396.1</v>
      </c>
      <c r="O1183" s="323"/>
      <c r="P1183" s="252">
        <v>292589.5</v>
      </c>
      <c r="Q1183" s="252">
        <v>4133.45</v>
      </c>
      <c r="R1183" s="240" t="s">
        <v>54</v>
      </c>
      <c r="V1183" s="248">
        <f t="shared" si="76"/>
        <v>0</v>
      </c>
      <c r="W1183" s="248">
        <f t="shared" si="73"/>
        <v>0</v>
      </c>
      <c r="X1183" s="248">
        <f t="shared" si="74"/>
        <v>0</v>
      </c>
      <c r="Y1183" s="248">
        <f t="shared" si="75"/>
        <v>0</v>
      </c>
    </row>
    <row r="1184" spans="1:25" ht="15" customHeight="1" x14ac:dyDescent="0.25">
      <c r="A1184" s="250"/>
      <c r="B1184" s="251"/>
      <c r="C1184" s="322" t="s">
        <v>1058</v>
      </c>
      <c r="D1184" s="322"/>
      <c r="E1184" s="322"/>
      <c r="H1184" s="252">
        <v>18679.150000000001</v>
      </c>
      <c r="I1184" s="252">
        <v>12771.32</v>
      </c>
      <c r="J1184" s="252">
        <v>0</v>
      </c>
      <c r="K1184" s="252">
        <v>0</v>
      </c>
      <c r="L1184" s="252">
        <v>0</v>
      </c>
      <c r="M1184" s="252">
        <v>12771.32</v>
      </c>
      <c r="N1184" s="323">
        <v>14483.12</v>
      </c>
      <c r="O1184" s="323"/>
      <c r="P1184" s="252">
        <v>17024.150000000001</v>
      </c>
      <c r="Q1184" s="252">
        <v>56.8</v>
      </c>
      <c r="R1184" s="240" t="s">
        <v>54</v>
      </c>
      <c r="V1184" s="248">
        <f t="shared" si="76"/>
        <v>0</v>
      </c>
      <c r="W1184" s="248">
        <f t="shared" si="73"/>
        <v>0</v>
      </c>
      <c r="X1184" s="248">
        <f t="shared" si="74"/>
        <v>0</v>
      </c>
      <c r="Y1184" s="248">
        <f t="shared" si="75"/>
        <v>0</v>
      </c>
    </row>
    <row r="1185" spans="1:25" ht="15" customHeight="1" x14ac:dyDescent="0.25">
      <c r="A1185" s="250"/>
      <c r="B1185" s="251"/>
      <c r="C1185" s="322" t="s">
        <v>1054</v>
      </c>
      <c r="D1185" s="322"/>
      <c r="E1185" s="322"/>
      <c r="H1185" s="252">
        <v>180.73</v>
      </c>
      <c r="I1185" s="252">
        <v>117.67</v>
      </c>
      <c r="J1185" s="252">
        <v>0</v>
      </c>
      <c r="K1185" s="252">
        <v>0</v>
      </c>
      <c r="L1185" s="252">
        <v>0</v>
      </c>
      <c r="M1185" s="252">
        <v>117.67</v>
      </c>
      <c r="N1185" s="323">
        <v>130.97</v>
      </c>
      <c r="O1185" s="323"/>
      <c r="P1185" s="252">
        <v>167.98</v>
      </c>
      <c r="Q1185" s="252">
        <v>0.55000000000000004</v>
      </c>
      <c r="R1185" s="240" t="s">
        <v>54</v>
      </c>
      <c r="V1185" s="248">
        <f t="shared" si="76"/>
        <v>0</v>
      </c>
      <c r="W1185" s="248">
        <f t="shared" si="73"/>
        <v>0</v>
      </c>
      <c r="X1185" s="248">
        <f t="shared" si="74"/>
        <v>0</v>
      </c>
      <c r="Y1185" s="248">
        <f t="shared" si="75"/>
        <v>0</v>
      </c>
    </row>
    <row r="1186" spans="1:25" ht="15" customHeight="1" x14ac:dyDescent="0.25">
      <c r="A1186" s="250"/>
      <c r="B1186" s="251"/>
      <c r="C1186" s="322" t="s">
        <v>399</v>
      </c>
      <c r="D1186" s="322"/>
      <c r="E1186" s="322"/>
      <c r="H1186" s="252">
        <v>38855.870000000003</v>
      </c>
      <c r="I1186" s="252">
        <v>23499.49</v>
      </c>
      <c r="J1186" s="252">
        <v>-1087.81</v>
      </c>
      <c r="K1186" s="252">
        <v>0</v>
      </c>
      <c r="L1186" s="252">
        <v>0</v>
      </c>
      <c r="M1186" s="252">
        <v>22411.68</v>
      </c>
      <c r="N1186" s="323">
        <v>26855.09</v>
      </c>
      <c r="O1186" s="323"/>
      <c r="P1186" s="252">
        <v>36360.660000000003</v>
      </c>
      <c r="Q1186" s="252">
        <v>1948.2</v>
      </c>
      <c r="R1186" s="240" t="s">
        <v>54</v>
      </c>
      <c r="V1186" s="248">
        <f t="shared" si="76"/>
        <v>0</v>
      </c>
      <c r="W1186" s="248">
        <f t="shared" si="73"/>
        <v>0</v>
      </c>
      <c r="X1186" s="248">
        <f t="shared" si="74"/>
        <v>0</v>
      </c>
      <c r="Y1186" s="248">
        <f t="shared" si="75"/>
        <v>0</v>
      </c>
    </row>
    <row r="1187" spans="1:25" ht="15" customHeight="1" x14ac:dyDescent="0.25">
      <c r="A1187" s="250"/>
      <c r="B1187" s="251"/>
      <c r="C1187" s="322" t="s">
        <v>1284</v>
      </c>
      <c r="D1187" s="322"/>
      <c r="E1187" s="322"/>
      <c r="H1187" s="252">
        <v>150213.91</v>
      </c>
      <c r="I1187" s="252">
        <v>0</v>
      </c>
      <c r="J1187" s="252">
        <v>0</v>
      </c>
      <c r="K1187" s="252">
        <v>0</v>
      </c>
      <c r="L1187" s="252">
        <v>0</v>
      </c>
      <c r="M1187" s="252">
        <v>0</v>
      </c>
      <c r="N1187" s="323">
        <v>3395.65</v>
      </c>
      <c r="O1187" s="323"/>
      <c r="P1187" s="252">
        <v>158864.79</v>
      </c>
      <c r="Q1187" s="252">
        <v>12046.53</v>
      </c>
      <c r="R1187" s="240" t="s">
        <v>54</v>
      </c>
      <c r="V1187" s="248">
        <f t="shared" si="76"/>
        <v>0</v>
      </c>
      <c r="W1187" s="248">
        <f t="shared" si="73"/>
        <v>0</v>
      </c>
      <c r="X1187" s="248">
        <f t="shared" si="74"/>
        <v>146818.26</v>
      </c>
      <c r="Y1187" s="248">
        <f t="shared" si="75"/>
        <v>146818.26</v>
      </c>
    </row>
    <row r="1188" spans="1:25" ht="15" customHeight="1" x14ac:dyDescent="0.25">
      <c r="A1188" s="250"/>
      <c r="B1188" s="251"/>
      <c r="C1188" s="322" t="s">
        <v>1055</v>
      </c>
      <c r="D1188" s="322"/>
      <c r="E1188" s="322"/>
      <c r="H1188" s="252">
        <v>180.75</v>
      </c>
      <c r="I1188" s="252">
        <v>117.67</v>
      </c>
      <c r="J1188" s="252">
        <v>0</v>
      </c>
      <c r="K1188" s="252">
        <v>0</v>
      </c>
      <c r="L1188" s="252">
        <v>0</v>
      </c>
      <c r="M1188" s="252">
        <v>117.67</v>
      </c>
      <c r="N1188" s="323">
        <v>130.97</v>
      </c>
      <c r="O1188" s="323"/>
      <c r="P1188" s="252">
        <v>168</v>
      </c>
      <c r="Q1188" s="252">
        <v>0.55000000000000004</v>
      </c>
      <c r="R1188" s="240" t="s">
        <v>54</v>
      </c>
      <c r="V1188" s="248">
        <f t="shared" si="76"/>
        <v>0</v>
      </c>
      <c r="W1188" s="248">
        <f t="shared" si="73"/>
        <v>0</v>
      </c>
      <c r="X1188" s="248">
        <f t="shared" si="74"/>
        <v>0</v>
      </c>
      <c r="Y1188" s="248">
        <f t="shared" si="75"/>
        <v>0</v>
      </c>
    </row>
    <row r="1189" spans="1:25" ht="15" customHeight="1" x14ac:dyDescent="0.25">
      <c r="A1189" s="250"/>
      <c r="B1189" s="251"/>
      <c r="C1189" s="322" t="s">
        <v>1057</v>
      </c>
      <c r="D1189" s="322"/>
      <c r="E1189" s="322"/>
      <c r="H1189" s="252">
        <v>682.75</v>
      </c>
      <c r="I1189" s="252">
        <v>463.17</v>
      </c>
      <c r="J1189" s="252">
        <v>0</v>
      </c>
      <c r="K1189" s="252">
        <v>0</v>
      </c>
      <c r="L1189" s="252">
        <v>0</v>
      </c>
      <c r="M1189" s="252">
        <v>463.17</v>
      </c>
      <c r="N1189" s="323">
        <v>525.4</v>
      </c>
      <c r="O1189" s="323"/>
      <c r="P1189" s="252">
        <v>622.6</v>
      </c>
      <c r="Q1189" s="252">
        <v>2.08</v>
      </c>
      <c r="R1189" s="240" t="s">
        <v>54</v>
      </c>
      <c r="V1189" s="248">
        <f t="shared" si="76"/>
        <v>0</v>
      </c>
      <c r="W1189" s="248">
        <f t="shared" si="73"/>
        <v>0</v>
      </c>
      <c r="X1189" s="248">
        <f t="shared" si="74"/>
        <v>0</v>
      </c>
      <c r="Y1189" s="248">
        <f t="shared" si="75"/>
        <v>0</v>
      </c>
    </row>
    <row r="1190" spans="1:25" ht="15" customHeight="1" x14ac:dyDescent="0.25">
      <c r="A1190" s="250"/>
      <c r="B1190" s="251"/>
      <c r="C1190" s="322" t="s">
        <v>392</v>
      </c>
      <c r="D1190" s="322"/>
      <c r="E1190" s="322"/>
      <c r="H1190" s="252">
        <v>69787.820000000007</v>
      </c>
      <c r="I1190" s="252">
        <v>42094.01</v>
      </c>
      <c r="J1190" s="252">
        <v>-1595.33</v>
      </c>
      <c r="K1190" s="252">
        <v>0</v>
      </c>
      <c r="L1190" s="252">
        <v>0</v>
      </c>
      <c r="M1190" s="252">
        <v>40498.68</v>
      </c>
      <c r="N1190" s="323">
        <v>48266.93</v>
      </c>
      <c r="O1190" s="323"/>
      <c r="P1190" s="252">
        <v>65913.75</v>
      </c>
      <c r="Q1190" s="252">
        <v>3894.18</v>
      </c>
      <c r="R1190" s="240" t="s">
        <v>54</v>
      </c>
      <c r="V1190" s="248">
        <f t="shared" si="76"/>
        <v>0</v>
      </c>
      <c r="W1190" s="248">
        <f t="shared" si="73"/>
        <v>0</v>
      </c>
      <c r="X1190" s="248">
        <f t="shared" si="74"/>
        <v>0</v>
      </c>
      <c r="Y1190" s="248">
        <f t="shared" si="75"/>
        <v>0</v>
      </c>
    </row>
    <row r="1191" spans="1:25" ht="15" customHeight="1" x14ac:dyDescent="0.25">
      <c r="A1191" s="250"/>
      <c r="B1191" s="251"/>
      <c r="C1191" s="322" t="s">
        <v>1056</v>
      </c>
      <c r="D1191" s="322"/>
      <c r="E1191" s="322"/>
      <c r="H1191" s="252">
        <v>571.71</v>
      </c>
      <c r="I1191" s="252">
        <v>373.1</v>
      </c>
      <c r="J1191" s="252">
        <v>0</v>
      </c>
      <c r="K1191" s="252">
        <v>0</v>
      </c>
      <c r="L1191" s="252">
        <v>0</v>
      </c>
      <c r="M1191" s="252">
        <v>373.1</v>
      </c>
      <c r="N1191" s="323">
        <v>415.27</v>
      </c>
      <c r="O1191" s="323"/>
      <c r="P1191" s="252">
        <v>531.28</v>
      </c>
      <c r="Q1191" s="252">
        <v>1.74</v>
      </c>
      <c r="R1191" s="240" t="s">
        <v>54</v>
      </c>
      <c r="V1191" s="248">
        <f t="shared" si="76"/>
        <v>0</v>
      </c>
      <c r="W1191" s="248">
        <f t="shared" si="73"/>
        <v>0</v>
      </c>
      <c r="X1191" s="248">
        <f t="shared" si="74"/>
        <v>0</v>
      </c>
      <c r="Y1191" s="248">
        <f t="shared" si="75"/>
        <v>0</v>
      </c>
    </row>
    <row r="1192" spans="1:25" ht="15" customHeight="1" x14ac:dyDescent="0.25">
      <c r="A1192" s="250"/>
      <c r="B1192" s="251"/>
      <c r="C1192" s="322" t="s">
        <v>1288</v>
      </c>
      <c r="D1192" s="322"/>
      <c r="E1192" s="322"/>
      <c r="H1192" s="252">
        <v>110847.69</v>
      </c>
      <c r="I1192" s="252">
        <v>63825.29</v>
      </c>
      <c r="J1192" s="252">
        <v>-1663.38</v>
      </c>
      <c r="K1192" s="252">
        <v>0</v>
      </c>
      <c r="L1192" s="252">
        <v>0</v>
      </c>
      <c r="M1192" s="252">
        <v>62161.91</v>
      </c>
      <c r="N1192" s="323">
        <v>72907.94</v>
      </c>
      <c r="O1192" s="323"/>
      <c r="P1192" s="252">
        <v>101283.67</v>
      </c>
      <c r="Q1192" s="252">
        <v>1182.01</v>
      </c>
      <c r="R1192" s="240" t="s">
        <v>54</v>
      </c>
      <c r="V1192" s="248">
        <f t="shared" si="76"/>
        <v>0</v>
      </c>
      <c r="W1192" s="248">
        <f t="shared" si="73"/>
        <v>0</v>
      </c>
      <c r="X1192" s="248">
        <f t="shared" si="74"/>
        <v>0</v>
      </c>
      <c r="Y1192" s="248">
        <f t="shared" si="75"/>
        <v>0</v>
      </c>
    </row>
    <row r="1193" spans="1:25" ht="15" customHeight="1" x14ac:dyDescent="0.25">
      <c r="A1193" s="253"/>
      <c r="B1193" s="254"/>
      <c r="C1193" s="324" t="s">
        <v>1286</v>
      </c>
      <c r="D1193" s="324"/>
      <c r="E1193" s="324"/>
      <c r="F1193" s="255"/>
      <c r="G1193" s="255"/>
      <c r="H1193" s="256">
        <v>27715.4</v>
      </c>
      <c r="I1193" s="256">
        <v>16659.18</v>
      </c>
      <c r="J1193" s="256">
        <v>-434.16</v>
      </c>
      <c r="K1193" s="256">
        <v>0</v>
      </c>
      <c r="L1193" s="256">
        <v>0</v>
      </c>
      <c r="M1193" s="256">
        <v>16225.02</v>
      </c>
      <c r="N1193" s="325">
        <v>19172.43</v>
      </c>
      <c r="O1193" s="325"/>
      <c r="P1193" s="256">
        <v>26558.83</v>
      </c>
      <c r="Q1193" s="256">
        <v>1790.84</v>
      </c>
      <c r="R1193" s="240" t="s">
        <v>54</v>
      </c>
      <c r="V1193" s="248">
        <f t="shared" si="76"/>
        <v>0</v>
      </c>
      <c r="W1193" s="248">
        <f t="shared" si="73"/>
        <v>0</v>
      </c>
      <c r="X1193" s="248">
        <f t="shared" si="74"/>
        <v>0</v>
      </c>
      <c r="Y1193" s="248">
        <f t="shared" si="75"/>
        <v>0</v>
      </c>
    </row>
    <row r="1194" spans="1:25" ht="15" customHeight="1" x14ac:dyDescent="0.25">
      <c r="A1194" s="245" t="s">
        <v>1540</v>
      </c>
      <c r="B1194" s="246" t="str">
        <f>C1194</f>
        <v>г.Одинцово, Красногорское шоссе, 4</v>
      </c>
      <c r="C1194" s="329" t="s">
        <v>56</v>
      </c>
      <c r="D1194" s="329"/>
      <c r="E1194" s="329"/>
      <c r="F1194" s="246" t="s">
        <v>1489</v>
      </c>
      <c r="G1194" s="246" t="s">
        <v>1541</v>
      </c>
      <c r="H1194" s="247">
        <v>650009.15</v>
      </c>
      <c r="I1194" s="247">
        <v>430425.44</v>
      </c>
      <c r="J1194" s="247">
        <v>-6262.15</v>
      </c>
      <c r="K1194" s="247">
        <v>0</v>
      </c>
      <c r="L1194" s="247">
        <v>0</v>
      </c>
      <c r="M1194" s="247">
        <v>424163.29</v>
      </c>
      <c r="N1194" s="330">
        <v>562694.27</v>
      </c>
      <c r="O1194" s="330"/>
      <c r="P1194" s="247">
        <v>544006.66</v>
      </c>
      <c r="Q1194" s="247">
        <v>32528.49</v>
      </c>
      <c r="R1194" s="240" t="s">
        <v>56</v>
      </c>
      <c r="V1194" s="248">
        <f t="shared" si="76"/>
        <v>0</v>
      </c>
      <c r="W1194" s="248">
        <f t="shared" si="73"/>
        <v>0</v>
      </c>
      <c r="X1194" s="248">
        <f t="shared" si="74"/>
        <v>0</v>
      </c>
      <c r="Y1194" s="248">
        <f t="shared" si="75"/>
        <v>0</v>
      </c>
    </row>
    <row r="1195" spans="1:25" ht="15" customHeight="1" x14ac:dyDescent="0.25">
      <c r="A1195" s="250"/>
      <c r="B1195" s="251"/>
      <c r="C1195" s="322" t="s">
        <v>1052</v>
      </c>
      <c r="D1195" s="322"/>
      <c r="E1195" s="322"/>
      <c r="H1195" s="252">
        <v>294177.53999999998</v>
      </c>
      <c r="I1195" s="252">
        <v>167675.48000000001</v>
      </c>
      <c r="J1195" s="252">
        <v>0</v>
      </c>
      <c r="K1195" s="252">
        <v>0</v>
      </c>
      <c r="L1195" s="252">
        <v>0</v>
      </c>
      <c r="M1195" s="252">
        <v>167675.48000000001</v>
      </c>
      <c r="N1195" s="323">
        <v>228400.92</v>
      </c>
      <c r="O1195" s="323"/>
      <c r="P1195" s="252">
        <v>233452.1</v>
      </c>
      <c r="Q1195" s="252">
        <v>0</v>
      </c>
      <c r="R1195" s="240" t="s">
        <v>56</v>
      </c>
      <c r="V1195" s="248">
        <f t="shared" si="76"/>
        <v>233452.1</v>
      </c>
      <c r="W1195" s="248">
        <f t="shared" si="73"/>
        <v>0</v>
      </c>
      <c r="X1195" s="248">
        <f t="shared" si="74"/>
        <v>0</v>
      </c>
      <c r="Y1195" s="248">
        <f t="shared" si="75"/>
        <v>233452.1</v>
      </c>
    </row>
    <row r="1196" spans="1:25" ht="15" customHeight="1" x14ac:dyDescent="0.25">
      <c r="A1196" s="250"/>
      <c r="B1196" s="251"/>
      <c r="C1196" s="322" t="s">
        <v>503</v>
      </c>
      <c r="D1196" s="322"/>
      <c r="E1196" s="322"/>
      <c r="H1196" s="252">
        <v>227030.01</v>
      </c>
      <c r="I1196" s="252">
        <v>185834.64</v>
      </c>
      <c r="J1196" s="252">
        <v>0</v>
      </c>
      <c r="K1196" s="252">
        <v>0</v>
      </c>
      <c r="L1196" s="252">
        <v>0</v>
      </c>
      <c r="M1196" s="252">
        <v>185834.64</v>
      </c>
      <c r="N1196" s="323">
        <v>229922.9</v>
      </c>
      <c r="O1196" s="323"/>
      <c r="P1196" s="252">
        <v>183029.4</v>
      </c>
      <c r="Q1196" s="252">
        <v>87.65</v>
      </c>
      <c r="R1196" s="240" t="s">
        <v>56</v>
      </c>
      <c r="V1196" s="248">
        <f t="shared" si="76"/>
        <v>0</v>
      </c>
      <c r="W1196" s="248">
        <f t="shared" si="73"/>
        <v>0</v>
      </c>
      <c r="X1196" s="248">
        <f t="shared" si="74"/>
        <v>0</v>
      </c>
      <c r="Y1196" s="248">
        <f t="shared" si="75"/>
        <v>0</v>
      </c>
    </row>
    <row r="1197" spans="1:25" ht="15" customHeight="1" x14ac:dyDescent="0.25">
      <c r="A1197" s="250"/>
      <c r="B1197" s="251"/>
      <c r="C1197" s="322" t="s">
        <v>504</v>
      </c>
      <c r="D1197" s="322"/>
      <c r="E1197" s="322"/>
      <c r="H1197" s="252">
        <v>-18776.16</v>
      </c>
      <c r="I1197" s="252">
        <v>0</v>
      </c>
      <c r="J1197" s="252">
        <v>0</v>
      </c>
      <c r="K1197" s="252">
        <v>0</v>
      </c>
      <c r="L1197" s="252">
        <v>0</v>
      </c>
      <c r="M1197" s="252">
        <v>0</v>
      </c>
      <c r="N1197" s="323">
        <v>1301.8399999999999</v>
      </c>
      <c r="O1197" s="323"/>
      <c r="P1197" s="252">
        <v>10506.35</v>
      </c>
      <c r="Q1197" s="252">
        <v>30584.35</v>
      </c>
      <c r="R1197" s="240" t="s">
        <v>56</v>
      </c>
      <c r="V1197" s="248">
        <f t="shared" si="76"/>
        <v>0</v>
      </c>
      <c r="W1197" s="248">
        <f t="shared" si="73"/>
        <v>0</v>
      </c>
      <c r="X1197" s="248">
        <f t="shared" si="74"/>
        <v>0</v>
      </c>
      <c r="Y1197" s="248">
        <f t="shared" si="75"/>
        <v>0</v>
      </c>
    </row>
    <row r="1198" spans="1:25" ht="15" customHeight="1" x14ac:dyDescent="0.25">
      <c r="A1198" s="250"/>
      <c r="B1198" s="251"/>
      <c r="C1198" s="322" t="s">
        <v>1058</v>
      </c>
      <c r="D1198" s="322"/>
      <c r="E1198" s="322"/>
      <c r="H1198" s="252">
        <v>24715.53</v>
      </c>
      <c r="I1198" s="252">
        <v>14924.69</v>
      </c>
      <c r="J1198" s="252">
        <v>0</v>
      </c>
      <c r="K1198" s="252">
        <v>0</v>
      </c>
      <c r="L1198" s="252">
        <v>0</v>
      </c>
      <c r="M1198" s="252">
        <v>14924.69</v>
      </c>
      <c r="N1198" s="323">
        <v>20208.21</v>
      </c>
      <c r="O1198" s="323"/>
      <c r="P1198" s="252">
        <v>19682.87</v>
      </c>
      <c r="Q1198" s="252">
        <v>250.86</v>
      </c>
      <c r="R1198" s="240" t="s">
        <v>56</v>
      </c>
      <c r="V1198" s="248">
        <f t="shared" si="76"/>
        <v>0</v>
      </c>
      <c r="W1198" s="248">
        <f t="shared" si="73"/>
        <v>0</v>
      </c>
      <c r="X1198" s="248">
        <f t="shared" si="74"/>
        <v>0</v>
      </c>
      <c r="Y1198" s="248">
        <f t="shared" si="75"/>
        <v>0</v>
      </c>
    </row>
    <row r="1199" spans="1:25" ht="15" customHeight="1" x14ac:dyDescent="0.25">
      <c r="A1199" s="250"/>
      <c r="B1199" s="251"/>
      <c r="C1199" s="322" t="s">
        <v>1054</v>
      </c>
      <c r="D1199" s="322"/>
      <c r="E1199" s="322"/>
      <c r="H1199" s="252">
        <v>104.95</v>
      </c>
      <c r="I1199" s="252">
        <v>90.32</v>
      </c>
      <c r="J1199" s="252">
        <v>0</v>
      </c>
      <c r="K1199" s="252">
        <v>0</v>
      </c>
      <c r="L1199" s="252">
        <v>0</v>
      </c>
      <c r="M1199" s="252">
        <v>90.32</v>
      </c>
      <c r="N1199" s="323">
        <v>125.62</v>
      </c>
      <c r="O1199" s="323"/>
      <c r="P1199" s="252">
        <v>69.650000000000006</v>
      </c>
      <c r="Q1199" s="252">
        <v>0</v>
      </c>
      <c r="R1199" s="240" t="s">
        <v>56</v>
      </c>
      <c r="V1199" s="248">
        <f t="shared" si="76"/>
        <v>0</v>
      </c>
      <c r="W1199" s="248">
        <f t="shared" si="73"/>
        <v>0</v>
      </c>
      <c r="X1199" s="248">
        <f t="shared" si="74"/>
        <v>0</v>
      </c>
      <c r="Y1199" s="248">
        <f t="shared" si="75"/>
        <v>0</v>
      </c>
    </row>
    <row r="1200" spans="1:25" ht="15" customHeight="1" x14ac:dyDescent="0.25">
      <c r="A1200" s="250"/>
      <c r="B1200" s="251"/>
      <c r="C1200" s="322" t="s">
        <v>399</v>
      </c>
      <c r="D1200" s="322"/>
      <c r="E1200" s="322"/>
      <c r="H1200" s="252">
        <v>19583.73</v>
      </c>
      <c r="I1200" s="252">
        <v>10142.16</v>
      </c>
      <c r="J1200" s="252">
        <v>0</v>
      </c>
      <c r="K1200" s="252">
        <v>0</v>
      </c>
      <c r="L1200" s="252">
        <v>0</v>
      </c>
      <c r="M1200" s="252">
        <v>10142.16</v>
      </c>
      <c r="N1200" s="323">
        <v>13952.39</v>
      </c>
      <c r="O1200" s="323"/>
      <c r="P1200" s="252">
        <v>15773.5</v>
      </c>
      <c r="Q1200" s="252">
        <v>0</v>
      </c>
      <c r="R1200" s="240" t="s">
        <v>56</v>
      </c>
      <c r="V1200" s="248">
        <f t="shared" si="76"/>
        <v>0</v>
      </c>
      <c r="W1200" s="248">
        <f t="shared" si="73"/>
        <v>0</v>
      </c>
      <c r="X1200" s="248">
        <f t="shared" si="74"/>
        <v>0</v>
      </c>
      <c r="Y1200" s="248">
        <f t="shared" si="75"/>
        <v>0</v>
      </c>
    </row>
    <row r="1201" spans="1:25" ht="15" customHeight="1" x14ac:dyDescent="0.25">
      <c r="A1201" s="250"/>
      <c r="B1201" s="251"/>
      <c r="C1201" s="322" t="s">
        <v>1055</v>
      </c>
      <c r="D1201" s="322"/>
      <c r="E1201" s="322"/>
      <c r="H1201" s="252">
        <v>104.95</v>
      </c>
      <c r="I1201" s="252">
        <v>90.32</v>
      </c>
      <c r="J1201" s="252">
        <v>0</v>
      </c>
      <c r="K1201" s="252">
        <v>0</v>
      </c>
      <c r="L1201" s="252">
        <v>0</v>
      </c>
      <c r="M1201" s="252">
        <v>90.32</v>
      </c>
      <c r="N1201" s="323">
        <v>125.62</v>
      </c>
      <c r="O1201" s="323"/>
      <c r="P1201" s="252">
        <v>69.650000000000006</v>
      </c>
      <c r="Q1201" s="252">
        <v>0</v>
      </c>
      <c r="R1201" s="240" t="s">
        <v>56</v>
      </c>
      <c r="V1201" s="248">
        <f t="shared" si="76"/>
        <v>0</v>
      </c>
      <c r="W1201" s="248">
        <f t="shared" si="73"/>
        <v>0</v>
      </c>
      <c r="X1201" s="248">
        <f t="shared" si="74"/>
        <v>0</v>
      </c>
      <c r="Y1201" s="248">
        <f t="shared" si="75"/>
        <v>0</v>
      </c>
    </row>
    <row r="1202" spans="1:25" ht="15" customHeight="1" x14ac:dyDescent="0.25">
      <c r="A1202" s="250"/>
      <c r="B1202" s="251"/>
      <c r="C1202" s="322" t="s">
        <v>1057</v>
      </c>
      <c r="D1202" s="322"/>
      <c r="E1202" s="322"/>
      <c r="H1202" s="252">
        <v>180.46</v>
      </c>
      <c r="I1202" s="252">
        <v>156.27000000000001</v>
      </c>
      <c r="J1202" s="252">
        <v>0</v>
      </c>
      <c r="K1202" s="252">
        <v>0</v>
      </c>
      <c r="L1202" s="252">
        <v>0</v>
      </c>
      <c r="M1202" s="252">
        <v>156.27000000000001</v>
      </c>
      <c r="N1202" s="323">
        <v>217.36</v>
      </c>
      <c r="O1202" s="323"/>
      <c r="P1202" s="252">
        <v>119.37</v>
      </c>
      <c r="Q1202" s="252">
        <v>0</v>
      </c>
      <c r="R1202" s="240" t="s">
        <v>56</v>
      </c>
      <c r="V1202" s="248">
        <f t="shared" si="76"/>
        <v>0</v>
      </c>
      <c r="W1202" s="248">
        <f t="shared" si="73"/>
        <v>0</v>
      </c>
      <c r="X1202" s="248">
        <f t="shared" si="74"/>
        <v>0</v>
      </c>
      <c r="Y1202" s="248">
        <f t="shared" si="75"/>
        <v>0</v>
      </c>
    </row>
    <row r="1203" spans="1:25" ht="15" customHeight="1" x14ac:dyDescent="0.25">
      <c r="A1203" s="250"/>
      <c r="B1203" s="251"/>
      <c r="C1203" s="322" t="s">
        <v>392</v>
      </c>
      <c r="D1203" s="322"/>
      <c r="E1203" s="322"/>
      <c r="H1203" s="252">
        <v>35201.81</v>
      </c>
      <c r="I1203" s="252">
        <v>17868.13</v>
      </c>
      <c r="J1203" s="252">
        <v>-1116.43</v>
      </c>
      <c r="K1203" s="252">
        <v>0</v>
      </c>
      <c r="L1203" s="252">
        <v>0</v>
      </c>
      <c r="M1203" s="252">
        <v>16751.7</v>
      </c>
      <c r="N1203" s="323">
        <v>24472.21</v>
      </c>
      <c r="O1203" s="323"/>
      <c r="P1203" s="252">
        <v>28206.71</v>
      </c>
      <c r="Q1203" s="252">
        <v>725.41</v>
      </c>
      <c r="R1203" s="240" t="s">
        <v>56</v>
      </c>
      <c r="V1203" s="248">
        <f t="shared" si="76"/>
        <v>0</v>
      </c>
      <c r="W1203" s="248">
        <f t="shared" si="73"/>
        <v>0</v>
      </c>
      <c r="X1203" s="248">
        <f t="shared" si="74"/>
        <v>0</v>
      </c>
      <c r="Y1203" s="248">
        <f t="shared" si="75"/>
        <v>0</v>
      </c>
    </row>
    <row r="1204" spans="1:25" ht="15" customHeight="1" x14ac:dyDescent="0.25">
      <c r="A1204" s="250"/>
      <c r="B1204" s="251"/>
      <c r="C1204" s="322" t="s">
        <v>1056</v>
      </c>
      <c r="D1204" s="322"/>
      <c r="E1204" s="322"/>
      <c r="H1204" s="252">
        <v>332.72</v>
      </c>
      <c r="I1204" s="252">
        <v>286.35000000000002</v>
      </c>
      <c r="J1204" s="252">
        <v>0</v>
      </c>
      <c r="K1204" s="252">
        <v>0</v>
      </c>
      <c r="L1204" s="252">
        <v>0</v>
      </c>
      <c r="M1204" s="252">
        <v>286.35000000000002</v>
      </c>
      <c r="N1204" s="323">
        <v>398.28</v>
      </c>
      <c r="O1204" s="323"/>
      <c r="P1204" s="252">
        <v>220.79</v>
      </c>
      <c r="Q1204" s="252">
        <v>0</v>
      </c>
      <c r="R1204" s="240" t="s">
        <v>56</v>
      </c>
      <c r="V1204" s="248">
        <f t="shared" si="76"/>
        <v>0</v>
      </c>
      <c r="W1204" s="248">
        <f t="shared" si="73"/>
        <v>0</v>
      </c>
      <c r="X1204" s="248">
        <f t="shared" si="74"/>
        <v>0</v>
      </c>
      <c r="Y1204" s="248">
        <f t="shared" si="75"/>
        <v>0</v>
      </c>
    </row>
    <row r="1205" spans="1:25" ht="15" customHeight="1" x14ac:dyDescent="0.25">
      <c r="A1205" s="250"/>
      <c r="B1205" s="251"/>
      <c r="C1205" s="322" t="s">
        <v>1288</v>
      </c>
      <c r="D1205" s="322"/>
      <c r="E1205" s="322"/>
      <c r="H1205" s="252">
        <v>53448.69</v>
      </c>
      <c r="I1205" s="252">
        <v>26452.62</v>
      </c>
      <c r="J1205" s="252">
        <v>-4080.63</v>
      </c>
      <c r="K1205" s="252">
        <v>0</v>
      </c>
      <c r="L1205" s="252">
        <v>0</v>
      </c>
      <c r="M1205" s="252">
        <v>22371.99</v>
      </c>
      <c r="N1205" s="323">
        <v>34011.11</v>
      </c>
      <c r="O1205" s="323"/>
      <c r="P1205" s="252">
        <v>41809.57</v>
      </c>
      <c r="Q1205" s="252">
        <v>0</v>
      </c>
      <c r="R1205" s="240" t="s">
        <v>56</v>
      </c>
      <c r="V1205" s="248">
        <f t="shared" si="76"/>
        <v>0</v>
      </c>
      <c r="W1205" s="248">
        <f t="shared" si="73"/>
        <v>0</v>
      </c>
      <c r="X1205" s="248">
        <f t="shared" si="74"/>
        <v>0</v>
      </c>
      <c r="Y1205" s="248">
        <f t="shared" si="75"/>
        <v>0</v>
      </c>
    </row>
    <row r="1206" spans="1:25" ht="15" customHeight="1" x14ac:dyDescent="0.25">
      <c r="A1206" s="253"/>
      <c r="B1206" s="254"/>
      <c r="C1206" s="324" t="s">
        <v>1286</v>
      </c>
      <c r="D1206" s="324"/>
      <c r="E1206" s="324"/>
      <c r="F1206" s="255"/>
      <c r="G1206" s="255"/>
      <c r="H1206" s="256">
        <v>13904.92</v>
      </c>
      <c r="I1206" s="256">
        <v>6904.46</v>
      </c>
      <c r="J1206" s="256">
        <v>-1065.0899999999999</v>
      </c>
      <c r="K1206" s="256">
        <v>0</v>
      </c>
      <c r="L1206" s="256">
        <v>0</v>
      </c>
      <c r="M1206" s="256">
        <v>5839.37</v>
      </c>
      <c r="N1206" s="325">
        <v>9557.81</v>
      </c>
      <c r="O1206" s="325"/>
      <c r="P1206" s="256">
        <v>11066.7</v>
      </c>
      <c r="Q1206" s="256">
        <v>880.22</v>
      </c>
      <c r="R1206" s="240" t="s">
        <v>56</v>
      </c>
      <c r="V1206" s="248">
        <f t="shared" si="76"/>
        <v>0</v>
      </c>
      <c r="W1206" s="248">
        <f t="shared" si="73"/>
        <v>0</v>
      </c>
      <c r="X1206" s="248">
        <f t="shared" si="74"/>
        <v>0</v>
      </c>
      <c r="Y1206" s="248">
        <f t="shared" si="75"/>
        <v>0</v>
      </c>
    </row>
    <row r="1207" spans="1:25" ht="15" customHeight="1" x14ac:dyDescent="0.25">
      <c r="A1207" s="245" t="s">
        <v>1542</v>
      </c>
      <c r="B1207" s="246" t="str">
        <f>C1207</f>
        <v>г.Одинцово, Кутузовская ул., 1</v>
      </c>
      <c r="C1207" s="329" t="s">
        <v>265</v>
      </c>
      <c r="D1207" s="329"/>
      <c r="E1207" s="329"/>
      <c r="F1207" s="246" t="s">
        <v>1543</v>
      </c>
      <c r="G1207" s="246" t="s">
        <v>1544</v>
      </c>
      <c r="H1207" s="247">
        <v>-14287.37</v>
      </c>
      <c r="I1207" s="247">
        <v>0</v>
      </c>
      <c r="J1207" s="247">
        <v>0</v>
      </c>
      <c r="K1207" s="247">
        <v>0</v>
      </c>
      <c r="L1207" s="247">
        <v>0</v>
      </c>
      <c r="M1207" s="247">
        <v>0</v>
      </c>
      <c r="N1207" s="330">
        <v>0</v>
      </c>
      <c r="O1207" s="330"/>
      <c r="P1207" s="247">
        <v>116497.32</v>
      </c>
      <c r="Q1207" s="247">
        <v>130784.69</v>
      </c>
      <c r="R1207" s="240" t="s">
        <v>265</v>
      </c>
      <c r="V1207" s="248">
        <f t="shared" si="76"/>
        <v>0</v>
      </c>
      <c r="W1207" s="248">
        <f t="shared" si="73"/>
        <v>0</v>
      </c>
      <c r="X1207" s="248">
        <f t="shared" si="74"/>
        <v>0</v>
      </c>
      <c r="Y1207" s="248">
        <f t="shared" si="75"/>
        <v>0</v>
      </c>
    </row>
    <row r="1208" spans="1:25" ht="15" customHeight="1" x14ac:dyDescent="0.25">
      <c r="A1208" s="250"/>
      <c r="B1208" s="251"/>
      <c r="C1208" s="322" t="s">
        <v>1283</v>
      </c>
      <c r="D1208" s="322"/>
      <c r="E1208" s="322"/>
      <c r="H1208" s="252">
        <v>33678.03</v>
      </c>
      <c r="I1208" s="252">
        <v>0</v>
      </c>
      <c r="J1208" s="252">
        <v>0</v>
      </c>
      <c r="K1208" s="252">
        <v>0</v>
      </c>
      <c r="L1208" s="252">
        <v>0</v>
      </c>
      <c r="M1208" s="252">
        <v>0</v>
      </c>
      <c r="N1208" s="323">
        <v>0</v>
      </c>
      <c r="O1208" s="323"/>
      <c r="P1208" s="252">
        <v>116497.32</v>
      </c>
      <c r="Q1208" s="252">
        <v>82819.289999999994</v>
      </c>
      <c r="R1208" s="240" t="s">
        <v>265</v>
      </c>
      <c r="V1208" s="248">
        <f t="shared" si="76"/>
        <v>0</v>
      </c>
      <c r="W1208" s="248">
        <f t="shared" si="73"/>
        <v>11226.010000000004</v>
      </c>
      <c r="X1208" s="248">
        <f t="shared" si="74"/>
        <v>0</v>
      </c>
      <c r="Y1208" s="248">
        <f t="shared" si="75"/>
        <v>11226.010000000004</v>
      </c>
    </row>
    <row r="1209" spans="1:25" ht="15" customHeight="1" x14ac:dyDescent="0.25">
      <c r="A1209" s="250"/>
      <c r="B1209" s="251"/>
      <c r="C1209" s="322" t="s">
        <v>1052</v>
      </c>
      <c r="D1209" s="322"/>
      <c r="E1209" s="322"/>
      <c r="H1209" s="252">
        <v>-32387.61</v>
      </c>
      <c r="I1209" s="252">
        <v>0</v>
      </c>
      <c r="J1209" s="252">
        <v>0</v>
      </c>
      <c r="K1209" s="252">
        <v>0</v>
      </c>
      <c r="L1209" s="252">
        <v>0</v>
      </c>
      <c r="M1209" s="252">
        <v>0</v>
      </c>
      <c r="N1209" s="323">
        <v>0</v>
      </c>
      <c r="O1209" s="323"/>
      <c r="P1209" s="252">
        <v>0</v>
      </c>
      <c r="Q1209" s="252">
        <v>32387.61</v>
      </c>
      <c r="R1209" s="240" t="s">
        <v>265</v>
      </c>
      <c r="V1209" s="248">
        <f t="shared" si="76"/>
        <v>-32387.61</v>
      </c>
      <c r="W1209" s="248">
        <f t="shared" si="73"/>
        <v>0</v>
      </c>
      <c r="X1209" s="248">
        <f t="shared" si="74"/>
        <v>0</v>
      </c>
      <c r="Y1209" s="248">
        <f t="shared" si="75"/>
        <v>-32387.61</v>
      </c>
    </row>
    <row r="1210" spans="1:25" ht="15" customHeight="1" x14ac:dyDescent="0.25">
      <c r="A1210" s="250"/>
      <c r="B1210" s="251"/>
      <c r="C1210" s="322" t="s">
        <v>399</v>
      </c>
      <c r="D1210" s="322"/>
      <c r="E1210" s="322"/>
      <c r="H1210" s="252">
        <v>-4013.57</v>
      </c>
      <c r="I1210" s="252">
        <v>0</v>
      </c>
      <c r="J1210" s="252">
        <v>0</v>
      </c>
      <c r="K1210" s="252">
        <v>0</v>
      </c>
      <c r="L1210" s="252">
        <v>0</v>
      </c>
      <c r="M1210" s="252">
        <v>0</v>
      </c>
      <c r="N1210" s="323">
        <v>0</v>
      </c>
      <c r="O1210" s="323"/>
      <c r="P1210" s="252">
        <v>0</v>
      </c>
      <c r="Q1210" s="252">
        <v>4013.57</v>
      </c>
      <c r="R1210" s="240" t="s">
        <v>265</v>
      </c>
      <c r="V1210" s="248">
        <f t="shared" si="76"/>
        <v>0</v>
      </c>
      <c r="W1210" s="248">
        <f t="shared" si="73"/>
        <v>0</v>
      </c>
      <c r="X1210" s="248">
        <f t="shared" si="74"/>
        <v>0</v>
      </c>
      <c r="Y1210" s="248">
        <f t="shared" si="75"/>
        <v>0</v>
      </c>
    </row>
    <row r="1211" spans="1:25" ht="15" customHeight="1" x14ac:dyDescent="0.25">
      <c r="A1211" s="250"/>
      <c r="B1211" s="251"/>
      <c r="C1211" s="322" t="s">
        <v>1056</v>
      </c>
      <c r="D1211" s="322"/>
      <c r="E1211" s="322"/>
      <c r="H1211" s="252">
        <v>-49.71</v>
      </c>
      <c r="I1211" s="252">
        <v>0</v>
      </c>
      <c r="J1211" s="252">
        <v>0</v>
      </c>
      <c r="K1211" s="252">
        <v>0</v>
      </c>
      <c r="L1211" s="252">
        <v>0</v>
      </c>
      <c r="M1211" s="252">
        <v>0</v>
      </c>
      <c r="N1211" s="323">
        <v>0</v>
      </c>
      <c r="O1211" s="323"/>
      <c r="P1211" s="252">
        <v>0</v>
      </c>
      <c r="Q1211" s="252">
        <v>49.71</v>
      </c>
      <c r="R1211" s="240" t="s">
        <v>265</v>
      </c>
      <c r="V1211" s="248">
        <f t="shared" si="76"/>
        <v>0</v>
      </c>
      <c r="W1211" s="248">
        <f t="shared" si="73"/>
        <v>0</v>
      </c>
      <c r="X1211" s="248">
        <f t="shared" si="74"/>
        <v>0</v>
      </c>
      <c r="Y1211" s="248">
        <f t="shared" si="75"/>
        <v>0</v>
      </c>
    </row>
    <row r="1212" spans="1:25" ht="15" customHeight="1" x14ac:dyDescent="0.25">
      <c r="A1212" s="250"/>
      <c r="B1212" s="251"/>
      <c r="C1212" s="322" t="s">
        <v>392</v>
      </c>
      <c r="D1212" s="322"/>
      <c r="E1212" s="322"/>
      <c r="H1212" s="252">
        <v>-7012.07</v>
      </c>
      <c r="I1212" s="252">
        <v>0</v>
      </c>
      <c r="J1212" s="252">
        <v>0</v>
      </c>
      <c r="K1212" s="252">
        <v>0</v>
      </c>
      <c r="L1212" s="252">
        <v>0</v>
      </c>
      <c r="M1212" s="252">
        <v>0</v>
      </c>
      <c r="N1212" s="323">
        <v>0</v>
      </c>
      <c r="O1212" s="323"/>
      <c r="P1212" s="252">
        <v>0</v>
      </c>
      <c r="Q1212" s="252">
        <v>7012.07</v>
      </c>
      <c r="R1212" s="240" t="s">
        <v>265</v>
      </c>
      <c r="V1212" s="248">
        <f t="shared" si="76"/>
        <v>0</v>
      </c>
      <c r="W1212" s="248">
        <f t="shared" si="73"/>
        <v>0</v>
      </c>
      <c r="X1212" s="248">
        <f t="shared" si="74"/>
        <v>0</v>
      </c>
      <c r="Y1212" s="248">
        <f t="shared" si="75"/>
        <v>0</v>
      </c>
    </row>
    <row r="1213" spans="1:25" ht="15" customHeight="1" x14ac:dyDescent="0.25">
      <c r="A1213" s="250"/>
      <c r="B1213" s="251"/>
      <c r="C1213" s="322" t="s">
        <v>1286</v>
      </c>
      <c r="D1213" s="322"/>
      <c r="E1213" s="322"/>
      <c r="H1213" s="252">
        <v>-2843.46</v>
      </c>
      <c r="I1213" s="252">
        <v>0</v>
      </c>
      <c r="J1213" s="252">
        <v>0</v>
      </c>
      <c r="K1213" s="252">
        <v>0</v>
      </c>
      <c r="L1213" s="252">
        <v>0</v>
      </c>
      <c r="M1213" s="252">
        <v>0</v>
      </c>
      <c r="N1213" s="323">
        <v>0</v>
      </c>
      <c r="O1213" s="323"/>
      <c r="P1213" s="252">
        <v>0</v>
      </c>
      <c r="Q1213" s="252">
        <v>2843.46</v>
      </c>
      <c r="R1213" s="240" t="s">
        <v>265</v>
      </c>
      <c r="V1213" s="248">
        <f t="shared" si="76"/>
        <v>0</v>
      </c>
      <c r="W1213" s="248">
        <f t="shared" si="73"/>
        <v>0</v>
      </c>
      <c r="X1213" s="248">
        <f t="shared" si="74"/>
        <v>0</v>
      </c>
      <c r="Y1213" s="248">
        <f t="shared" si="75"/>
        <v>0</v>
      </c>
    </row>
    <row r="1214" spans="1:25" ht="15" customHeight="1" x14ac:dyDescent="0.25">
      <c r="A1214" s="253"/>
      <c r="B1214" s="254"/>
      <c r="C1214" s="324" t="s">
        <v>1288</v>
      </c>
      <c r="D1214" s="324"/>
      <c r="E1214" s="324"/>
      <c r="F1214" s="255"/>
      <c r="G1214" s="255"/>
      <c r="H1214" s="256">
        <v>-1658.98</v>
      </c>
      <c r="I1214" s="256">
        <v>0</v>
      </c>
      <c r="J1214" s="256">
        <v>0</v>
      </c>
      <c r="K1214" s="256">
        <v>0</v>
      </c>
      <c r="L1214" s="256">
        <v>0</v>
      </c>
      <c r="M1214" s="256">
        <v>0</v>
      </c>
      <c r="N1214" s="325">
        <v>0</v>
      </c>
      <c r="O1214" s="325"/>
      <c r="P1214" s="256">
        <v>0</v>
      </c>
      <c r="Q1214" s="256">
        <v>1658.98</v>
      </c>
      <c r="R1214" s="240" t="s">
        <v>265</v>
      </c>
      <c r="V1214" s="248">
        <f t="shared" si="76"/>
        <v>0</v>
      </c>
      <c r="W1214" s="248">
        <f t="shared" si="73"/>
        <v>0</v>
      </c>
      <c r="X1214" s="248">
        <f t="shared" si="74"/>
        <v>0</v>
      </c>
      <c r="Y1214" s="248">
        <f t="shared" si="75"/>
        <v>0</v>
      </c>
    </row>
    <row r="1215" spans="1:25" ht="15" customHeight="1" x14ac:dyDescent="0.25">
      <c r="A1215" s="245" t="s">
        <v>1545</v>
      </c>
      <c r="B1215" s="246" t="str">
        <f>C1215</f>
        <v>г.Одинцово, Кутузовская ул., 15</v>
      </c>
      <c r="C1215" s="329" t="s">
        <v>1082</v>
      </c>
      <c r="D1215" s="329"/>
      <c r="E1215" s="329"/>
      <c r="F1215" s="246" t="s">
        <v>1546</v>
      </c>
      <c r="G1215" s="246" t="s">
        <v>1547</v>
      </c>
      <c r="H1215" s="247">
        <v>2662732.91</v>
      </c>
      <c r="I1215" s="247">
        <v>0</v>
      </c>
      <c r="J1215" s="247">
        <v>0</v>
      </c>
      <c r="K1215" s="247">
        <v>0</v>
      </c>
      <c r="L1215" s="247">
        <v>0</v>
      </c>
      <c r="M1215" s="247">
        <v>0</v>
      </c>
      <c r="N1215" s="330">
        <v>0</v>
      </c>
      <c r="O1215" s="330"/>
      <c r="P1215" s="247">
        <v>2663300.79</v>
      </c>
      <c r="Q1215" s="247">
        <v>567.88</v>
      </c>
      <c r="R1215" s="240" t="s">
        <v>1082</v>
      </c>
      <c r="V1215" s="248">
        <f t="shared" si="76"/>
        <v>0</v>
      </c>
      <c r="W1215" s="248">
        <f t="shared" si="73"/>
        <v>0</v>
      </c>
      <c r="X1215" s="248">
        <f t="shared" si="74"/>
        <v>0</v>
      </c>
      <c r="Y1215" s="248">
        <f t="shared" si="75"/>
        <v>0</v>
      </c>
    </row>
    <row r="1216" spans="1:25" ht="15" customHeight="1" x14ac:dyDescent="0.25">
      <c r="A1216" s="250"/>
      <c r="B1216" s="251"/>
      <c r="C1216" s="322" t="s">
        <v>1288</v>
      </c>
      <c r="D1216" s="322"/>
      <c r="E1216" s="322"/>
      <c r="H1216" s="252">
        <v>962.28</v>
      </c>
      <c r="I1216" s="252">
        <v>0</v>
      </c>
      <c r="J1216" s="252">
        <v>0</v>
      </c>
      <c r="K1216" s="252">
        <v>0</v>
      </c>
      <c r="L1216" s="252">
        <v>0</v>
      </c>
      <c r="M1216" s="252">
        <v>0</v>
      </c>
      <c r="N1216" s="323">
        <v>0</v>
      </c>
      <c r="O1216" s="323"/>
      <c r="P1216" s="252">
        <v>962.28</v>
      </c>
      <c r="Q1216" s="252">
        <v>0</v>
      </c>
      <c r="R1216" s="240" t="s">
        <v>1082</v>
      </c>
      <c r="V1216" s="248">
        <f t="shared" si="76"/>
        <v>0</v>
      </c>
      <c r="W1216" s="248">
        <f t="shared" si="73"/>
        <v>0</v>
      </c>
      <c r="X1216" s="248">
        <f t="shared" si="74"/>
        <v>0</v>
      </c>
      <c r="Y1216" s="248">
        <f t="shared" si="75"/>
        <v>0</v>
      </c>
    </row>
    <row r="1217" spans="1:25" ht="15" customHeight="1" x14ac:dyDescent="0.25">
      <c r="A1217" s="250"/>
      <c r="B1217" s="251"/>
      <c r="C1217" s="322" t="s">
        <v>1283</v>
      </c>
      <c r="D1217" s="322"/>
      <c r="E1217" s="322"/>
      <c r="H1217" s="252">
        <v>2661219.7799999998</v>
      </c>
      <c r="I1217" s="252">
        <v>0</v>
      </c>
      <c r="J1217" s="252">
        <v>0</v>
      </c>
      <c r="K1217" s="252">
        <v>0</v>
      </c>
      <c r="L1217" s="252">
        <v>0</v>
      </c>
      <c r="M1217" s="252">
        <v>0</v>
      </c>
      <c r="N1217" s="323">
        <v>0</v>
      </c>
      <c r="O1217" s="323"/>
      <c r="P1217" s="252">
        <v>2661787.66</v>
      </c>
      <c r="Q1217" s="252">
        <v>567.88</v>
      </c>
      <c r="R1217" s="240" t="s">
        <v>1082</v>
      </c>
      <c r="V1217" s="248">
        <f t="shared" si="76"/>
        <v>0</v>
      </c>
      <c r="W1217" s="248">
        <f t="shared" si="73"/>
        <v>887073.26000000013</v>
      </c>
      <c r="X1217" s="248">
        <f t="shared" si="74"/>
        <v>0</v>
      </c>
      <c r="Y1217" s="248">
        <f t="shared" si="75"/>
        <v>887073.26000000013</v>
      </c>
    </row>
    <row r="1218" spans="1:25" ht="15" customHeight="1" x14ac:dyDescent="0.25">
      <c r="A1218" s="250"/>
      <c r="B1218" s="251"/>
      <c r="C1218" s="322" t="s">
        <v>392</v>
      </c>
      <c r="D1218" s="322"/>
      <c r="E1218" s="322"/>
      <c r="H1218" s="252">
        <v>276.77999999999997</v>
      </c>
      <c r="I1218" s="252">
        <v>0</v>
      </c>
      <c r="J1218" s="252">
        <v>0</v>
      </c>
      <c r="K1218" s="252">
        <v>0</v>
      </c>
      <c r="L1218" s="252">
        <v>0</v>
      </c>
      <c r="M1218" s="252">
        <v>0</v>
      </c>
      <c r="N1218" s="323">
        <v>0</v>
      </c>
      <c r="O1218" s="323"/>
      <c r="P1218" s="252">
        <v>276.77999999999997</v>
      </c>
      <c r="Q1218" s="252">
        <v>0</v>
      </c>
      <c r="R1218" s="240" t="s">
        <v>1082</v>
      </c>
      <c r="V1218" s="248">
        <f t="shared" si="76"/>
        <v>0</v>
      </c>
      <c r="W1218" s="248">
        <f t="shared" si="73"/>
        <v>0</v>
      </c>
      <c r="X1218" s="248">
        <f t="shared" si="74"/>
        <v>0</v>
      </c>
      <c r="Y1218" s="248">
        <f t="shared" si="75"/>
        <v>0</v>
      </c>
    </row>
    <row r="1219" spans="1:25" ht="15" customHeight="1" x14ac:dyDescent="0.25">
      <c r="A1219" s="253"/>
      <c r="B1219" s="254"/>
      <c r="C1219" s="324" t="s">
        <v>1286</v>
      </c>
      <c r="D1219" s="324"/>
      <c r="E1219" s="324"/>
      <c r="F1219" s="255"/>
      <c r="G1219" s="255"/>
      <c r="H1219" s="256">
        <v>274.07</v>
      </c>
      <c r="I1219" s="256">
        <v>0</v>
      </c>
      <c r="J1219" s="256">
        <v>0</v>
      </c>
      <c r="K1219" s="256">
        <v>0</v>
      </c>
      <c r="L1219" s="256">
        <v>0</v>
      </c>
      <c r="M1219" s="256">
        <v>0</v>
      </c>
      <c r="N1219" s="325">
        <v>0</v>
      </c>
      <c r="O1219" s="325"/>
      <c r="P1219" s="256">
        <v>274.07</v>
      </c>
      <c r="Q1219" s="256">
        <v>0</v>
      </c>
      <c r="R1219" s="240" t="s">
        <v>1082</v>
      </c>
      <c r="V1219" s="248">
        <f t="shared" si="76"/>
        <v>0</v>
      </c>
      <c r="W1219" s="248">
        <f t="shared" si="73"/>
        <v>0</v>
      </c>
      <c r="X1219" s="248">
        <f t="shared" si="74"/>
        <v>0</v>
      </c>
      <c r="Y1219" s="248">
        <f t="shared" si="75"/>
        <v>0</v>
      </c>
    </row>
    <row r="1220" spans="1:25" ht="15" customHeight="1" x14ac:dyDescent="0.25">
      <c r="A1220" s="245" t="s">
        <v>1548</v>
      </c>
      <c r="B1220" s="246" t="str">
        <f>C1220</f>
        <v>г.Одинцово, Кутузовская ул., 17</v>
      </c>
      <c r="C1220" s="329" t="s">
        <v>1083</v>
      </c>
      <c r="D1220" s="329"/>
      <c r="E1220" s="329"/>
      <c r="F1220" s="246" t="s">
        <v>1549</v>
      </c>
      <c r="G1220" s="246" t="s">
        <v>1550</v>
      </c>
      <c r="H1220" s="247">
        <v>12183554.24</v>
      </c>
      <c r="I1220" s="247">
        <v>0</v>
      </c>
      <c r="J1220" s="247">
        <v>0</v>
      </c>
      <c r="K1220" s="247">
        <v>0</v>
      </c>
      <c r="L1220" s="247">
        <v>0</v>
      </c>
      <c r="M1220" s="247">
        <v>0</v>
      </c>
      <c r="N1220" s="330">
        <v>0</v>
      </c>
      <c r="O1220" s="330"/>
      <c r="P1220" s="247">
        <v>12183604.039999999</v>
      </c>
      <c r="Q1220" s="247">
        <v>49.8</v>
      </c>
      <c r="R1220" s="240" t="s">
        <v>1083</v>
      </c>
      <c r="V1220" s="248">
        <f t="shared" si="76"/>
        <v>0</v>
      </c>
      <c r="W1220" s="248">
        <f t="shared" si="73"/>
        <v>0</v>
      </c>
      <c r="X1220" s="248">
        <f t="shared" si="74"/>
        <v>0</v>
      </c>
      <c r="Y1220" s="248">
        <f t="shared" si="75"/>
        <v>0</v>
      </c>
    </row>
    <row r="1221" spans="1:25" ht="15" customHeight="1" x14ac:dyDescent="0.25">
      <c r="A1221" s="250"/>
      <c r="B1221" s="251"/>
      <c r="C1221" s="322" t="s">
        <v>399</v>
      </c>
      <c r="D1221" s="322"/>
      <c r="E1221" s="322"/>
      <c r="H1221" s="252">
        <v>-4.29</v>
      </c>
      <c r="I1221" s="252">
        <v>0</v>
      </c>
      <c r="J1221" s="252">
        <v>0</v>
      </c>
      <c r="K1221" s="252">
        <v>0</v>
      </c>
      <c r="L1221" s="252">
        <v>0</v>
      </c>
      <c r="M1221" s="252">
        <v>0</v>
      </c>
      <c r="N1221" s="323">
        <v>0</v>
      </c>
      <c r="O1221" s="323"/>
      <c r="P1221" s="252">
        <v>0</v>
      </c>
      <c r="Q1221" s="252">
        <v>4.29</v>
      </c>
      <c r="R1221" s="240" t="s">
        <v>1083</v>
      </c>
      <c r="V1221" s="248">
        <f t="shared" si="76"/>
        <v>0</v>
      </c>
      <c r="W1221" s="248">
        <f t="shared" si="73"/>
        <v>0</v>
      </c>
      <c r="X1221" s="248">
        <f t="shared" si="74"/>
        <v>0</v>
      </c>
      <c r="Y1221" s="248">
        <f t="shared" si="75"/>
        <v>0</v>
      </c>
    </row>
    <row r="1222" spans="1:25" ht="15" customHeight="1" x14ac:dyDescent="0.25">
      <c r="A1222" s="250"/>
      <c r="B1222" s="251"/>
      <c r="C1222" s="322" t="s">
        <v>1283</v>
      </c>
      <c r="D1222" s="322"/>
      <c r="E1222" s="322"/>
      <c r="H1222" s="252">
        <v>12183579.810000001</v>
      </c>
      <c r="I1222" s="252">
        <v>0</v>
      </c>
      <c r="J1222" s="252">
        <v>0</v>
      </c>
      <c r="K1222" s="252">
        <v>0</v>
      </c>
      <c r="L1222" s="252">
        <v>0</v>
      </c>
      <c r="M1222" s="252">
        <v>0</v>
      </c>
      <c r="N1222" s="323">
        <v>0</v>
      </c>
      <c r="O1222" s="323"/>
      <c r="P1222" s="252">
        <v>12183604.039999999</v>
      </c>
      <c r="Q1222" s="252">
        <v>24.23</v>
      </c>
      <c r="R1222" s="240" t="s">
        <v>1083</v>
      </c>
      <c r="V1222" s="248">
        <f t="shared" si="76"/>
        <v>0</v>
      </c>
      <c r="W1222" s="248">
        <f t="shared" si="73"/>
        <v>4061193.2699999996</v>
      </c>
      <c r="X1222" s="248">
        <f t="shared" si="74"/>
        <v>0</v>
      </c>
      <c r="Y1222" s="248">
        <f t="shared" si="75"/>
        <v>4061193.2699999996</v>
      </c>
    </row>
    <row r="1223" spans="1:25" ht="15" customHeight="1" x14ac:dyDescent="0.25">
      <c r="A1223" s="250"/>
      <c r="B1223" s="251"/>
      <c r="C1223" s="322" t="s">
        <v>1288</v>
      </c>
      <c r="D1223" s="322"/>
      <c r="E1223" s="322"/>
      <c r="H1223" s="252">
        <v>-10.63</v>
      </c>
      <c r="I1223" s="252">
        <v>0</v>
      </c>
      <c r="J1223" s="252">
        <v>0</v>
      </c>
      <c r="K1223" s="252">
        <v>0</v>
      </c>
      <c r="L1223" s="252">
        <v>0</v>
      </c>
      <c r="M1223" s="252">
        <v>0</v>
      </c>
      <c r="N1223" s="323">
        <v>0</v>
      </c>
      <c r="O1223" s="323"/>
      <c r="P1223" s="252">
        <v>0</v>
      </c>
      <c r="Q1223" s="252">
        <v>10.63</v>
      </c>
      <c r="R1223" s="240" t="s">
        <v>1083</v>
      </c>
      <c r="V1223" s="248">
        <f t="shared" si="76"/>
        <v>0</v>
      </c>
      <c r="W1223" s="248">
        <f t="shared" si="73"/>
        <v>0</v>
      </c>
      <c r="X1223" s="248">
        <f t="shared" si="74"/>
        <v>0</v>
      </c>
      <c r="Y1223" s="248">
        <f t="shared" si="75"/>
        <v>0</v>
      </c>
    </row>
    <row r="1224" spans="1:25" ht="15" customHeight="1" x14ac:dyDescent="0.25">
      <c r="A1224" s="250"/>
      <c r="B1224" s="251"/>
      <c r="C1224" s="322" t="s">
        <v>392</v>
      </c>
      <c r="D1224" s="322"/>
      <c r="E1224" s="322"/>
      <c r="H1224" s="252">
        <v>-7.54</v>
      </c>
      <c r="I1224" s="252">
        <v>0</v>
      </c>
      <c r="J1224" s="252">
        <v>0</v>
      </c>
      <c r="K1224" s="252">
        <v>0</v>
      </c>
      <c r="L1224" s="252">
        <v>0</v>
      </c>
      <c r="M1224" s="252">
        <v>0</v>
      </c>
      <c r="N1224" s="323">
        <v>0</v>
      </c>
      <c r="O1224" s="323"/>
      <c r="P1224" s="252">
        <v>0</v>
      </c>
      <c r="Q1224" s="252">
        <v>7.54</v>
      </c>
      <c r="R1224" s="240" t="s">
        <v>1083</v>
      </c>
      <c r="V1224" s="248">
        <f t="shared" si="76"/>
        <v>0</v>
      </c>
      <c r="W1224" s="248">
        <f t="shared" si="73"/>
        <v>0</v>
      </c>
      <c r="X1224" s="248">
        <f t="shared" si="74"/>
        <v>0</v>
      </c>
      <c r="Y1224" s="248">
        <f t="shared" si="75"/>
        <v>0</v>
      </c>
    </row>
    <row r="1225" spans="1:25" ht="15" customHeight="1" x14ac:dyDescent="0.25">
      <c r="A1225" s="253"/>
      <c r="B1225" s="254"/>
      <c r="C1225" s="324" t="s">
        <v>1286</v>
      </c>
      <c r="D1225" s="324"/>
      <c r="E1225" s="324"/>
      <c r="F1225" s="255"/>
      <c r="G1225" s="255"/>
      <c r="H1225" s="256">
        <v>-3.11</v>
      </c>
      <c r="I1225" s="256">
        <v>0</v>
      </c>
      <c r="J1225" s="256">
        <v>0</v>
      </c>
      <c r="K1225" s="256">
        <v>0</v>
      </c>
      <c r="L1225" s="256">
        <v>0</v>
      </c>
      <c r="M1225" s="256">
        <v>0</v>
      </c>
      <c r="N1225" s="325">
        <v>0</v>
      </c>
      <c r="O1225" s="325"/>
      <c r="P1225" s="256">
        <v>0</v>
      </c>
      <c r="Q1225" s="256">
        <v>3.11</v>
      </c>
      <c r="R1225" s="240" t="s">
        <v>1083</v>
      </c>
      <c r="V1225" s="248">
        <f t="shared" si="76"/>
        <v>0</v>
      </c>
      <c r="W1225" s="248">
        <f t="shared" si="73"/>
        <v>0</v>
      </c>
      <c r="X1225" s="248">
        <f t="shared" si="74"/>
        <v>0</v>
      </c>
      <c r="Y1225" s="248">
        <f t="shared" si="75"/>
        <v>0</v>
      </c>
    </row>
    <row r="1226" spans="1:25" ht="15" customHeight="1" x14ac:dyDescent="0.25">
      <c r="A1226" s="245" t="s">
        <v>1551</v>
      </c>
      <c r="B1226" s="246" t="str">
        <f>C1226</f>
        <v>г.Одинцово, Кутузовская ул., 19</v>
      </c>
      <c r="C1226" s="329" t="s">
        <v>1084</v>
      </c>
      <c r="D1226" s="329"/>
      <c r="E1226" s="329"/>
      <c r="F1226" s="246" t="s">
        <v>1552</v>
      </c>
      <c r="G1226" s="246" t="s">
        <v>1553</v>
      </c>
      <c r="H1226" s="247">
        <v>7320331.1799999997</v>
      </c>
      <c r="I1226" s="247">
        <v>0</v>
      </c>
      <c r="J1226" s="247">
        <v>0</v>
      </c>
      <c r="K1226" s="247">
        <v>0</v>
      </c>
      <c r="L1226" s="247">
        <v>0</v>
      </c>
      <c r="M1226" s="247">
        <v>0</v>
      </c>
      <c r="N1226" s="330">
        <v>0</v>
      </c>
      <c r="O1226" s="330"/>
      <c r="P1226" s="247">
        <v>7340960.7999999998</v>
      </c>
      <c r="Q1226" s="247">
        <v>20629.62</v>
      </c>
      <c r="R1226" s="240" t="s">
        <v>1084</v>
      </c>
      <c r="V1226" s="248">
        <f t="shared" si="76"/>
        <v>0</v>
      </c>
      <c r="W1226" s="248">
        <f t="shared" ref="W1226:W1289" si="77">IF(W$8=$C1226,SUM($P1226-$Q1226),0)/3</f>
        <v>0</v>
      </c>
      <c r="X1226" s="248">
        <f t="shared" ref="X1226:X1289" si="78">IF(X$8=$C1226,SUM($P1226-$Q1226),0)</f>
        <v>0</v>
      </c>
      <c r="Y1226" s="248">
        <f t="shared" ref="Y1226:Y1289" si="79">SUM(V1226:X1226)</f>
        <v>0</v>
      </c>
    </row>
    <row r="1227" spans="1:25" ht="15" customHeight="1" x14ac:dyDescent="0.25">
      <c r="A1227" s="250"/>
      <c r="B1227" s="251"/>
      <c r="C1227" s="322" t="s">
        <v>1052</v>
      </c>
      <c r="D1227" s="322"/>
      <c r="E1227" s="322"/>
      <c r="H1227" s="252">
        <v>-2348.3000000000002</v>
      </c>
      <c r="I1227" s="252">
        <v>0</v>
      </c>
      <c r="J1227" s="252">
        <v>0</v>
      </c>
      <c r="K1227" s="252">
        <v>0</v>
      </c>
      <c r="L1227" s="252">
        <v>0</v>
      </c>
      <c r="M1227" s="252">
        <v>0</v>
      </c>
      <c r="N1227" s="323">
        <v>0</v>
      </c>
      <c r="O1227" s="323"/>
      <c r="P1227" s="252">
        <v>0</v>
      </c>
      <c r="Q1227" s="252">
        <v>2348.3000000000002</v>
      </c>
      <c r="R1227" s="240" t="s">
        <v>1084</v>
      </c>
      <c r="V1227" s="248">
        <f t="shared" si="76"/>
        <v>-2348.3000000000002</v>
      </c>
      <c r="W1227" s="248">
        <f t="shared" si="77"/>
        <v>0</v>
      </c>
      <c r="X1227" s="248">
        <f t="shared" si="78"/>
        <v>0</v>
      </c>
      <c r="Y1227" s="248">
        <f t="shared" si="79"/>
        <v>-2348.3000000000002</v>
      </c>
    </row>
    <row r="1228" spans="1:25" ht="15" customHeight="1" x14ac:dyDescent="0.25">
      <c r="A1228" s="250"/>
      <c r="B1228" s="251"/>
      <c r="C1228" s="322" t="s">
        <v>399</v>
      </c>
      <c r="D1228" s="322"/>
      <c r="E1228" s="322"/>
      <c r="H1228" s="252">
        <v>-2227.29</v>
      </c>
      <c r="I1228" s="252">
        <v>0</v>
      </c>
      <c r="J1228" s="252">
        <v>0</v>
      </c>
      <c r="K1228" s="252">
        <v>0</v>
      </c>
      <c r="L1228" s="252">
        <v>0</v>
      </c>
      <c r="M1228" s="252">
        <v>0</v>
      </c>
      <c r="N1228" s="323">
        <v>0</v>
      </c>
      <c r="O1228" s="323"/>
      <c r="P1228" s="252">
        <v>0</v>
      </c>
      <c r="Q1228" s="252">
        <v>2227.29</v>
      </c>
      <c r="R1228" s="240" t="s">
        <v>1084</v>
      </c>
      <c r="V1228" s="248">
        <f t="shared" si="76"/>
        <v>0</v>
      </c>
      <c r="W1228" s="248">
        <f t="shared" si="77"/>
        <v>0</v>
      </c>
      <c r="X1228" s="248">
        <f t="shared" si="78"/>
        <v>0</v>
      </c>
      <c r="Y1228" s="248">
        <f t="shared" si="79"/>
        <v>0</v>
      </c>
    </row>
    <row r="1229" spans="1:25" ht="15" customHeight="1" x14ac:dyDescent="0.25">
      <c r="A1229" s="250"/>
      <c r="B1229" s="251"/>
      <c r="C1229" s="322" t="s">
        <v>393</v>
      </c>
      <c r="D1229" s="322"/>
      <c r="E1229" s="322"/>
      <c r="H1229" s="252">
        <v>-3604.34</v>
      </c>
      <c r="I1229" s="252">
        <v>0</v>
      </c>
      <c r="J1229" s="252">
        <v>0</v>
      </c>
      <c r="K1229" s="252">
        <v>0</v>
      </c>
      <c r="L1229" s="252">
        <v>0</v>
      </c>
      <c r="M1229" s="252">
        <v>0</v>
      </c>
      <c r="N1229" s="323">
        <v>0</v>
      </c>
      <c r="O1229" s="323"/>
      <c r="P1229" s="252">
        <v>0</v>
      </c>
      <c r="Q1229" s="252">
        <v>3604.34</v>
      </c>
      <c r="R1229" s="240" t="s">
        <v>1084</v>
      </c>
      <c r="V1229" s="248">
        <f t="shared" si="76"/>
        <v>0</v>
      </c>
      <c r="W1229" s="248">
        <f t="shared" si="77"/>
        <v>0</v>
      </c>
      <c r="X1229" s="248">
        <f t="shared" si="78"/>
        <v>0</v>
      </c>
      <c r="Y1229" s="248">
        <f t="shared" si="79"/>
        <v>0</v>
      </c>
    </row>
    <row r="1230" spans="1:25" ht="15" customHeight="1" x14ac:dyDescent="0.25">
      <c r="A1230" s="250"/>
      <c r="B1230" s="251"/>
      <c r="C1230" s="322" t="s">
        <v>392</v>
      </c>
      <c r="D1230" s="322"/>
      <c r="E1230" s="322"/>
      <c r="H1230" s="252">
        <v>-3903.33</v>
      </c>
      <c r="I1230" s="252">
        <v>0</v>
      </c>
      <c r="J1230" s="252">
        <v>0</v>
      </c>
      <c r="K1230" s="252">
        <v>0</v>
      </c>
      <c r="L1230" s="252">
        <v>0</v>
      </c>
      <c r="M1230" s="252">
        <v>0</v>
      </c>
      <c r="N1230" s="323">
        <v>0</v>
      </c>
      <c r="O1230" s="323"/>
      <c r="P1230" s="252">
        <v>0</v>
      </c>
      <c r="Q1230" s="252">
        <v>3903.33</v>
      </c>
      <c r="R1230" s="240" t="s">
        <v>1084</v>
      </c>
      <c r="V1230" s="248">
        <f t="shared" si="76"/>
        <v>0</v>
      </c>
      <c r="W1230" s="248">
        <f t="shared" si="77"/>
        <v>0</v>
      </c>
      <c r="X1230" s="248">
        <f t="shared" si="78"/>
        <v>0</v>
      </c>
      <c r="Y1230" s="248">
        <f t="shared" si="79"/>
        <v>0</v>
      </c>
    </row>
    <row r="1231" spans="1:25" ht="15" customHeight="1" x14ac:dyDescent="0.25">
      <c r="A1231" s="250"/>
      <c r="B1231" s="251"/>
      <c r="C1231" s="322" t="s">
        <v>1286</v>
      </c>
      <c r="D1231" s="322"/>
      <c r="E1231" s="322"/>
      <c r="H1231" s="252">
        <v>-1612.89</v>
      </c>
      <c r="I1231" s="252">
        <v>0</v>
      </c>
      <c r="J1231" s="252">
        <v>0</v>
      </c>
      <c r="K1231" s="252">
        <v>0</v>
      </c>
      <c r="L1231" s="252">
        <v>0</v>
      </c>
      <c r="M1231" s="252">
        <v>0</v>
      </c>
      <c r="N1231" s="323">
        <v>0</v>
      </c>
      <c r="O1231" s="323"/>
      <c r="P1231" s="252">
        <v>0</v>
      </c>
      <c r="Q1231" s="252">
        <v>1612.89</v>
      </c>
      <c r="R1231" s="240" t="s">
        <v>1084</v>
      </c>
      <c r="V1231" s="248">
        <f t="shared" si="76"/>
        <v>0</v>
      </c>
      <c r="W1231" s="248">
        <f t="shared" si="77"/>
        <v>0</v>
      </c>
      <c r="X1231" s="248">
        <f t="shared" si="78"/>
        <v>0</v>
      </c>
      <c r="Y1231" s="248">
        <f t="shared" si="79"/>
        <v>0</v>
      </c>
    </row>
    <row r="1232" spans="1:25" ht="15" customHeight="1" x14ac:dyDescent="0.25">
      <c r="A1232" s="253"/>
      <c r="B1232" s="254"/>
      <c r="C1232" s="324" t="s">
        <v>1283</v>
      </c>
      <c r="D1232" s="324"/>
      <c r="E1232" s="324"/>
      <c r="F1232" s="255"/>
      <c r="G1232" s="255"/>
      <c r="H1232" s="256">
        <v>7334027.3300000001</v>
      </c>
      <c r="I1232" s="256">
        <v>0</v>
      </c>
      <c r="J1232" s="256">
        <v>0</v>
      </c>
      <c r="K1232" s="256">
        <v>0</v>
      </c>
      <c r="L1232" s="256">
        <v>0</v>
      </c>
      <c r="M1232" s="256">
        <v>0</v>
      </c>
      <c r="N1232" s="325">
        <v>0</v>
      </c>
      <c r="O1232" s="325"/>
      <c r="P1232" s="256">
        <v>7340960.7999999998</v>
      </c>
      <c r="Q1232" s="256">
        <v>6933.47</v>
      </c>
      <c r="R1232" s="240" t="s">
        <v>1084</v>
      </c>
      <c r="V1232" s="248">
        <f t="shared" ref="V1232:V1295" si="80">IF(V$8=$C1232,SUM($P1232-$Q1232),0)</f>
        <v>0</v>
      </c>
      <c r="W1232" s="248">
        <f t="shared" si="77"/>
        <v>2444675.7766666668</v>
      </c>
      <c r="X1232" s="248">
        <f t="shared" si="78"/>
        <v>0</v>
      </c>
      <c r="Y1232" s="248">
        <f t="shared" si="79"/>
        <v>2444675.7766666668</v>
      </c>
    </row>
    <row r="1233" spans="1:25" ht="15" customHeight="1" x14ac:dyDescent="0.25">
      <c r="A1233" s="245" t="s">
        <v>1554</v>
      </c>
      <c r="B1233" s="246" t="str">
        <f>C1233</f>
        <v>г.Одинцово, Кутузовская ул., 2</v>
      </c>
      <c r="C1233" s="329" t="s">
        <v>266</v>
      </c>
      <c r="D1233" s="329"/>
      <c r="E1233" s="329"/>
      <c r="F1233" s="246" t="s">
        <v>1427</v>
      </c>
      <c r="G1233" s="246" t="s">
        <v>1555</v>
      </c>
      <c r="H1233" s="247">
        <v>-12839.95</v>
      </c>
      <c r="I1233" s="247">
        <v>0</v>
      </c>
      <c r="J1233" s="247">
        <v>0</v>
      </c>
      <c r="K1233" s="247">
        <v>0</v>
      </c>
      <c r="L1233" s="247">
        <v>0</v>
      </c>
      <c r="M1233" s="247">
        <v>0</v>
      </c>
      <c r="N1233" s="330">
        <v>0</v>
      </c>
      <c r="O1233" s="330"/>
      <c r="P1233" s="247">
        <v>97576.14</v>
      </c>
      <c r="Q1233" s="247">
        <v>110416.09</v>
      </c>
      <c r="R1233" s="240" t="s">
        <v>266</v>
      </c>
      <c r="V1233" s="248">
        <f t="shared" si="80"/>
        <v>0</v>
      </c>
      <c r="W1233" s="248">
        <f t="shared" si="77"/>
        <v>0</v>
      </c>
      <c r="X1233" s="248">
        <f t="shared" si="78"/>
        <v>0</v>
      </c>
      <c r="Y1233" s="248">
        <f t="shared" si="79"/>
        <v>0</v>
      </c>
    </row>
    <row r="1234" spans="1:25" ht="15" customHeight="1" x14ac:dyDescent="0.25">
      <c r="A1234" s="250"/>
      <c r="B1234" s="251"/>
      <c r="C1234" s="322" t="s">
        <v>1052</v>
      </c>
      <c r="D1234" s="322"/>
      <c r="E1234" s="322"/>
      <c r="H1234" s="252">
        <v>-39636.83</v>
      </c>
      <c r="I1234" s="252">
        <v>0</v>
      </c>
      <c r="J1234" s="252">
        <v>0</v>
      </c>
      <c r="K1234" s="252">
        <v>0</v>
      </c>
      <c r="L1234" s="252">
        <v>0</v>
      </c>
      <c r="M1234" s="252">
        <v>0</v>
      </c>
      <c r="N1234" s="323">
        <v>0</v>
      </c>
      <c r="O1234" s="323"/>
      <c r="P1234" s="252">
        <v>5375</v>
      </c>
      <c r="Q1234" s="252">
        <v>45011.83</v>
      </c>
      <c r="R1234" s="240" t="s">
        <v>266</v>
      </c>
      <c r="V1234" s="248">
        <f t="shared" si="80"/>
        <v>-39636.83</v>
      </c>
      <c r="W1234" s="248">
        <f t="shared" si="77"/>
        <v>0</v>
      </c>
      <c r="X1234" s="248">
        <f t="shared" si="78"/>
        <v>0</v>
      </c>
      <c r="Y1234" s="248">
        <f t="shared" si="79"/>
        <v>-39636.83</v>
      </c>
    </row>
    <row r="1235" spans="1:25" ht="15" customHeight="1" x14ac:dyDescent="0.25">
      <c r="A1235" s="250"/>
      <c r="B1235" s="251"/>
      <c r="C1235" s="322" t="s">
        <v>1283</v>
      </c>
      <c r="D1235" s="322"/>
      <c r="E1235" s="322"/>
      <c r="H1235" s="252">
        <v>29688.95</v>
      </c>
      <c r="I1235" s="252">
        <v>0</v>
      </c>
      <c r="J1235" s="252">
        <v>0</v>
      </c>
      <c r="K1235" s="252">
        <v>0</v>
      </c>
      <c r="L1235" s="252">
        <v>0</v>
      </c>
      <c r="M1235" s="252">
        <v>0</v>
      </c>
      <c r="N1235" s="323">
        <v>0</v>
      </c>
      <c r="O1235" s="323"/>
      <c r="P1235" s="252">
        <v>90353.94</v>
      </c>
      <c r="Q1235" s="252">
        <v>60664.99</v>
      </c>
      <c r="R1235" s="240" t="s">
        <v>266</v>
      </c>
      <c r="V1235" s="248">
        <f t="shared" si="80"/>
        <v>0</v>
      </c>
      <c r="W1235" s="248">
        <f t="shared" si="77"/>
        <v>9896.3166666666675</v>
      </c>
      <c r="X1235" s="248">
        <f t="shared" si="78"/>
        <v>0</v>
      </c>
      <c r="Y1235" s="248">
        <f t="shared" si="79"/>
        <v>9896.3166666666675</v>
      </c>
    </row>
    <row r="1236" spans="1:25" ht="15" customHeight="1" x14ac:dyDescent="0.25">
      <c r="A1236" s="250"/>
      <c r="B1236" s="251"/>
      <c r="C1236" s="322" t="s">
        <v>1054</v>
      </c>
      <c r="D1236" s="322"/>
      <c r="E1236" s="322"/>
      <c r="H1236" s="252">
        <v>-13.79</v>
      </c>
      <c r="I1236" s="252">
        <v>0</v>
      </c>
      <c r="J1236" s="252">
        <v>0</v>
      </c>
      <c r="K1236" s="252">
        <v>0</v>
      </c>
      <c r="L1236" s="252">
        <v>0</v>
      </c>
      <c r="M1236" s="252">
        <v>0</v>
      </c>
      <c r="N1236" s="323">
        <v>0</v>
      </c>
      <c r="O1236" s="323"/>
      <c r="P1236" s="252">
        <v>0</v>
      </c>
      <c r="Q1236" s="252">
        <v>13.79</v>
      </c>
      <c r="R1236" s="240" t="s">
        <v>266</v>
      </c>
      <c r="V1236" s="248">
        <f t="shared" si="80"/>
        <v>0</v>
      </c>
      <c r="W1236" s="248">
        <f t="shared" si="77"/>
        <v>0</v>
      </c>
      <c r="X1236" s="248">
        <f t="shared" si="78"/>
        <v>0</v>
      </c>
      <c r="Y1236" s="248">
        <f t="shared" si="79"/>
        <v>0</v>
      </c>
    </row>
    <row r="1237" spans="1:25" ht="15" customHeight="1" x14ac:dyDescent="0.25">
      <c r="A1237" s="250"/>
      <c r="B1237" s="251"/>
      <c r="C1237" s="322" t="s">
        <v>399</v>
      </c>
      <c r="D1237" s="322"/>
      <c r="E1237" s="322"/>
      <c r="H1237" s="252">
        <v>723.76</v>
      </c>
      <c r="I1237" s="252">
        <v>0</v>
      </c>
      <c r="J1237" s="252">
        <v>0</v>
      </c>
      <c r="K1237" s="252">
        <v>0</v>
      </c>
      <c r="L1237" s="252">
        <v>0</v>
      </c>
      <c r="M1237" s="252">
        <v>0</v>
      </c>
      <c r="N1237" s="323">
        <v>0</v>
      </c>
      <c r="O1237" s="323"/>
      <c r="P1237" s="252">
        <v>1847.2</v>
      </c>
      <c r="Q1237" s="252">
        <v>1123.44</v>
      </c>
      <c r="R1237" s="240" t="s">
        <v>266</v>
      </c>
      <c r="V1237" s="248">
        <f t="shared" si="80"/>
        <v>0</v>
      </c>
      <c r="W1237" s="248">
        <f t="shared" si="77"/>
        <v>0</v>
      </c>
      <c r="X1237" s="248">
        <f t="shared" si="78"/>
        <v>0</v>
      </c>
      <c r="Y1237" s="248">
        <f t="shared" si="79"/>
        <v>0</v>
      </c>
    </row>
    <row r="1238" spans="1:25" ht="15" customHeight="1" x14ac:dyDescent="0.25">
      <c r="A1238" s="250"/>
      <c r="B1238" s="251"/>
      <c r="C1238" s="322" t="s">
        <v>1056</v>
      </c>
      <c r="D1238" s="322"/>
      <c r="E1238" s="322"/>
      <c r="H1238" s="252">
        <v>-60.06</v>
      </c>
      <c r="I1238" s="252">
        <v>0</v>
      </c>
      <c r="J1238" s="252">
        <v>0</v>
      </c>
      <c r="K1238" s="252">
        <v>0</v>
      </c>
      <c r="L1238" s="252">
        <v>0</v>
      </c>
      <c r="M1238" s="252">
        <v>0</v>
      </c>
      <c r="N1238" s="323">
        <v>0</v>
      </c>
      <c r="O1238" s="323"/>
      <c r="P1238" s="252">
        <v>0</v>
      </c>
      <c r="Q1238" s="252">
        <v>60.06</v>
      </c>
      <c r="R1238" s="240" t="s">
        <v>266</v>
      </c>
      <c r="V1238" s="248">
        <f t="shared" si="80"/>
        <v>0</v>
      </c>
      <c r="W1238" s="248">
        <f t="shared" si="77"/>
        <v>0</v>
      </c>
      <c r="X1238" s="248">
        <f t="shared" si="78"/>
        <v>0</v>
      </c>
      <c r="Y1238" s="248">
        <f t="shared" si="79"/>
        <v>0</v>
      </c>
    </row>
    <row r="1239" spans="1:25" ht="15" customHeight="1" x14ac:dyDescent="0.25">
      <c r="A1239" s="250"/>
      <c r="B1239" s="251"/>
      <c r="C1239" s="322" t="s">
        <v>1055</v>
      </c>
      <c r="D1239" s="322"/>
      <c r="E1239" s="322"/>
      <c r="H1239" s="252">
        <v>-7.31</v>
      </c>
      <c r="I1239" s="252">
        <v>0</v>
      </c>
      <c r="J1239" s="252">
        <v>0</v>
      </c>
      <c r="K1239" s="252">
        <v>0</v>
      </c>
      <c r="L1239" s="252">
        <v>0</v>
      </c>
      <c r="M1239" s="252">
        <v>0</v>
      </c>
      <c r="N1239" s="323">
        <v>0</v>
      </c>
      <c r="O1239" s="323"/>
      <c r="P1239" s="252">
        <v>0</v>
      </c>
      <c r="Q1239" s="252">
        <v>7.31</v>
      </c>
      <c r="R1239" s="240" t="s">
        <v>266</v>
      </c>
      <c r="V1239" s="248">
        <f t="shared" si="80"/>
        <v>0</v>
      </c>
      <c r="W1239" s="248">
        <f t="shared" si="77"/>
        <v>0</v>
      </c>
      <c r="X1239" s="248">
        <f t="shared" si="78"/>
        <v>0</v>
      </c>
      <c r="Y1239" s="248">
        <f t="shared" si="79"/>
        <v>0</v>
      </c>
    </row>
    <row r="1240" spans="1:25" ht="15" customHeight="1" x14ac:dyDescent="0.25">
      <c r="A1240" s="250"/>
      <c r="B1240" s="251"/>
      <c r="C1240" s="322" t="s">
        <v>392</v>
      </c>
      <c r="D1240" s="322"/>
      <c r="E1240" s="322"/>
      <c r="H1240" s="252">
        <v>-2078.13</v>
      </c>
      <c r="I1240" s="252">
        <v>0</v>
      </c>
      <c r="J1240" s="252">
        <v>0</v>
      </c>
      <c r="K1240" s="252">
        <v>0</v>
      </c>
      <c r="L1240" s="252">
        <v>0</v>
      </c>
      <c r="M1240" s="252">
        <v>0</v>
      </c>
      <c r="N1240" s="323">
        <v>0</v>
      </c>
      <c r="O1240" s="323"/>
      <c r="P1240" s="252">
        <v>0</v>
      </c>
      <c r="Q1240" s="252">
        <v>2078.13</v>
      </c>
      <c r="R1240" s="240" t="s">
        <v>266</v>
      </c>
      <c r="V1240" s="248">
        <f t="shared" si="80"/>
        <v>0</v>
      </c>
      <c r="W1240" s="248">
        <f t="shared" si="77"/>
        <v>0</v>
      </c>
      <c r="X1240" s="248">
        <f t="shared" si="78"/>
        <v>0</v>
      </c>
      <c r="Y1240" s="248">
        <f t="shared" si="79"/>
        <v>0</v>
      </c>
    </row>
    <row r="1241" spans="1:25" ht="15" customHeight="1" x14ac:dyDescent="0.25">
      <c r="A1241" s="250"/>
      <c r="B1241" s="251"/>
      <c r="C1241" s="322" t="s">
        <v>1288</v>
      </c>
      <c r="D1241" s="322"/>
      <c r="E1241" s="322"/>
      <c r="H1241" s="252">
        <v>-802.87</v>
      </c>
      <c r="I1241" s="252">
        <v>0</v>
      </c>
      <c r="J1241" s="252">
        <v>0</v>
      </c>
      <c r="K1241" s="252">
        <v>0</v>
      </c>
      <c r="L1241" s="252">
        <v>0</v>
      </c>
      <c r="M1241" s="252">
        <v>0</v>
      </c>
      <c r="N1241" s="323">
        <v>0</v>
      </c>
      <c r="O1241" s="323"/>
      <c r="P1241" s="252">
        <v>0</v>
      </c>
      <c r="Q1241" s="252">
        <v>802.87</v>
      </c>
      <c r="R1241" s="240" t="s">
        <v>266</v>
      </c>
      <c r="V1241" s="248">
        <f t="shared" si="80"/>
        <v>0</v>
      </c>
      <c r="W1241" s="248">
        <f t="shared" si="77"/>
        <v>0</v>
      </c>
      <c r="X1241" s="248">
        <f t="shared" si="78"/>
        <v>0</v>
      </c>
      <c r="Y1241" s="248">
        <f t="shared" si="79"/>
        <v>0</v>
      </c>
    </row>
    <row r="1242" spans="1:25" ht="15" customHeight="1" x14ac:dyDescent="0.25">
      <c r="A1242" s="253"/>
      <c r="B1242" s="254"/>
      <c r="C1242" s="324" t="s">
        <v>1286</v>
      </c>
      <c r="D1242" s="324"/>
      <c r="E1242" s="324"/>
      <c r="F1242" s="255"/>
      <c r="G1242" s="255"/>
      <c r="H1242" s="256">
        <v>-653.66999999999996</v>
      </c>
      <c r="I1242" s="256">
        <v>0</v>
      </c>
      <c r="J1242" s="256">
        <v>0</v>
      </c>
      <c r="K1242" s="256">
        <v>0</v>
      </c>
      <c r="L1242" s="256">
        <v>0</v>
      </c>
      <c r="M1242" s="256">
        <v>0</v>
      </c>
      <c r="N1242" s="325">
        <v>0</v>
      </c>
      <c r="O1242" s="325"/>
      <c r="P1242" s="256">
        <v>0</v>
      </c>
      <c r="Q1242" s="256">
        <v>653.66999999999996</v>
      </c>
      <c r="R1242" s="240" t="s">
        <v>266</v>
      </c>
      <c r="V1242" s="248">
        <f t="shared" si="80"/>
        <v>0</v>
      </c>
      <c r="W1242" s="248">
        <f t="shared" si="77"/>
        <v>0</v>
      </c>
      <c r="X1242" s="248">
        <f t="shared" si="78"/>
        <v>0</v>
      </c>
      <c r="Y1242" s="248">
        <f t="shared" si="79"/>
        <v>0</v>
      </c>
    </row>
    <row r="1243" spans="1:25" ht="15" customHeight="1" x14ac:dyDescent="0.25">
      <c r="A1243" s="245" t="s">
        <v>1556</v>
      </c>
      <c r="B1243" s="246" t="str">
        <f>C1243</f>
        <v>г.Одинцово, Кутузовская ул., 21</v>
      </c>
      <c r="C1243" s="329" t="s">
        <v>267</v>
      </c>
      <c r="D1243" s="329"/>
      <c r="E1243" s="329"/>
      <c r="F1243" s="246" t="s">
        <v>1557</v>
      </c>
      <c r="G1243" s="246" t="s">
        <v>1558</v>
      </c>
      <c r="H1243" s="247">
        <v>8979988.0700000003</v>
      </c>
      <c r="I1243" s="247">
        <v>0</v>
      </c>
      <c r="J1243" s="247">
        <v>0</v>
      </c>
      <c r="K1243" s="247">
        <v>0</v>
      </c>
      <c r="L1243" s="247">
        <v>0</v>
      </c>
      <c r="M1243" s="247">
        <v>0</v>
      </c>
      <c r="N1243" s="330">
        <v>0</v>
      </c>
      <c r="O1243" s="330"/>
      <c r="P1243" s="247">
        <v>8987094.6799999997</v>
      </c>
      <c r="Q1243" s="247">
        <v>7106.61</v>
      </c>
      <c r="R1243" s="240" t="s">
        <v>267</v>
      </c>
      <c r="V1243" s="248">
        <f t="shared" si="80"/>
        <v>0</v>
      </c>
      <c r="W1243" s="248">
        <f t="shared" si="77"/>
        <v>0</v>
      </c>
      <c r="X1243" s="248">
        <f t="shared" si="78"/>
        <v>0</v>
      </c>
      <c r="Y1243" s="248">
        <f t="shared" si="79"/>
        <v>0</v>
      </c>
    </row>
    <row r="1244" spans="1:25" ht="15" customHeight="1" x14ac:dyDescent="0.25">
      <c r="A1244" s="250"/>
      <c r="B1244" s="251"/>
      <c r="C1244" s="322" t="s">
        <v>503</v>
      </c>
      <c r="D1244" s="322"/>
      <c r="E1244" s="322"/>
      <c r="H1244" s="252">
        <v>-1049.46</v>
      </c>
      <c r="I1244" s="252">
        <v>0</v>
      </c>
      <c r="J1244" s="252">
        <v>0</v>
      </c>
      <c r="K1244" s="252">
        <v>0</v>
      </c>
      <c r="L1244" s="252">
        <v>0</v>
      </c>
      <c r="M1244" s="252">
        <v>0</v>
      </c>
      <c r="N1244" s="323">
        <v>0</v>
      </c>
      <c r="O1244" s="323"/>
      <c r="P1244" s="252">
        <v>0</v>
      </c>
      <c r="Q1244" s="252">
        <v>1049.46</v>
      </c>
      <c r="R1244" s="240" t="s">
        <v>267</v>
      </c>
      <c r="V1244" s="248">
        <f t="shared" si="80"/>
        <v>0</v>
      </c>
      <c r="W1244" s="248">
        <f t="shared" si="77"/>
        <v>0</v>
      </c>
      <c r="X1244" s="248">
        <f t="shared" si="78"/>
        <v>0</v>
      </c>
      <c r="Y1244" s="248">
        <f t="shared" si="79"/>
        <v>0</v>
      </c>
    </row>
    <row r="1245" spans="1:25" ht="15" customHeight="1" x14ac:dyDescent="0.25">
      <c r="A1245" s="250"/>
      <c r="B1245" s="251"/>
      <c r="C1245" s="322" t="s">
        <v>1052</v>
      </c>
      <c r="D1245" s="322"/>
      <c r="E1245" s="322"/>
      <c r="H1245" s="252">
        <v>-1150.74</v>
      </c>
      <c r="I1245" s="252">
        <v>0</v>
      </c>
      <c r="J1245" s="252">
        <v>0</v>
      </c>
      <c r="K1245" s="252">
        <v>0</v>
      </c>
      <c r="L1245" s="252">
        <v>0</v>
      </c>
      <c r="M1245" s="252">
        <v>0</v>
      </c>
      <c r="N1245" s="323">
        <v>0</v>
      </c>
      <c r="O1245" s="323"/>
      <c r="P1245" s="252">
        <v>0</v>
      </c>
      <c r="Q1245" s="252">
        <v>1150.74</v>
      </c>
      <c r="R1245" s="240" t="s">
        <v>267</v>
      </c>
      <c r="V1245" s="248">
        <f t="shared" si="80"/>
        <v>-1150.74</v>
      </c>
      <c r="W1245" s="248">
        <f t="shared" si="77"/>
        <v>0</v>
      </c>
      <c r="X1245" s="248">
        <f t="shared" si="78"/>
        <v>0</v>
      </c>
      <c r="Y1245" s="248">
        <f t="shared" si="79"/>
        <v>-1150.74</v>
      </c>
    </row>
    <row r="1246" spans="1:25" ht="15" customHeight="1" x14ac:dyDescent="0.25">
      <c r="A1246" s="250"/>
      <c r="B1246" s="251"/>
      <c r="C1246" s="322" t="s">
        <v>399</v>
      </c>
      <c r="D1246" s="322"/>
      <c r="E1246" s="322"/>
      <c r="H1246" s="252">
        <v>-1511.18</v>
      </c>
      <c r="I1246" s="252">
        <v>0</v>
      </c>
      <c r="J1246" s="252">
        <v>0</v>
      </c>
      <c r="K1246" s="252">
        <v>0</v>
      </c>
      <c r="L1246" s="252">
        <v>0</v>
      </c>
      <c r="M1246" s="252">
        <v>0</v>
      </c>
      <c r="N1246" s="323">
        <v>0</v>
      </c>
      <c r="O1246" s="323"/>
      <c r="P1246" s="252">
        <v>0</v>
      </c>
      <c r="Q1246" s="252">
        <v>1511.18</v>
      </c>
      <c r="R1246" s="240" t="s">
        <v>267</v>
      </c>
      <c r="V1246" s="248">
        <f t="shared" si="80"/>
        <v>0</v>
      </c>
      <c r="W1246" s="248">
        <f t="shared" si="77"/>
        <v>0</v>
      </c>
      <c r="X1246" s="248">
        <f t="shared" si="78"/>
        <v>0</v>
      </c>
      <c r="Y1246" s="248">
        <f t="shared" si="79"/>
        <v>0</v>
      </c>
    </row>
    <row r="1247" spans="1:25" ht="15" customHeight="1" x14ac:dyDescent="0.25">
      <c r="A1247" s="250"/>
      <c r="B1247" s="251"/>
      <c r="C1247" s="322" t="s">
        <v>392</v>
      </c>
      <c r="D1247" s="322"/>
      <c r="E1247" s="322"/>
      <c r="H1247" s="252">
        <v>-2338.98</v>
      </c>
      <c r="I1247" s="252">
        <v>0</v>
      </c>
      <c r="J1247" s="252">
        <v>0</v>
      </c>
      <c r="K1247" s="252">
        <v>0</v>
      </c>
      <c r="L1247" s="252">
        <v>0</v>
      </c>
      <c r="M1247" s="252">
        <v>0</v>
      </c>
      <c r="N1247" s="323">
        <v>0</v>
      </c>
      <c r="O1247" s="323"/>
      <c r="P1247" s="252">
        <v>0</v>
      </c>
      <c r="Q1247" s="252">
        <v>2338.98</v>
      </c>
      <c r="R1247" s="240" t="s">
        <v>267</v>
      </c>
      <c r="V1247" s="248">
        <f t="shared" si="80"/>
        <v>0</v>
      </c>
      <c r="W1247" s="248">
        <f t="shared" si="77"/>
        <v>0</v>
      </c>
      <c r="X1247" s="248">
        <f t="shared" si="78"/>
        <v>0</v>
      </c>
      <c r="Y1247" s="248">
        <f t="shared" si="79"/>
        <v>0</v>
      </c>
    </row>
    <row r="1248" spans="1:25" ht="15" customHeight="1" x14ac:dyDescent="0.25">
      <c r="A1248" s="250"/>
      <c r="B1248" s="251"/>
      <c r="C1248" s="322" t="s">
        <v>1286</v>
      </c>
      <c r="D1248" s="322"/>
      <c r="E1248" s="322"/>
      <c r="H1248" s="252">
        <v>-782.87</v>
      </c>
      <c r="I1248" s="252">
        <v>0</v>
      </c>
      <c r="J1248" s="252">
        <v>0</v>
      </c>
      <c r="K1248" s="252">
        <v>0</v>
      </c>
      <c r="L1248" s="252">
        <v>0</v>
      </c>
      <c r="M1248" s="252">
        <v>0</v>
      </c>
      <c r="N1248" s="323">
        <v>0</v>
      </c>
      <c r="O1248" s="323"/>
      <c r="P1248" s="252">
        <v>0</v>
      </c>
      <c r="Q1248" s="252">
        <v>782.87</v>
      </c>
      <c r="R1248" s="240" t="s">
        <v>267</v>
      </c>
      <c r="V1248" s="248">
        <f t="shared" si="80"/>
        <v>0</v>
      </c>
      <c r="W1248" s="248">
        <f t="shared" si="77"/>
        <v>0</v>
      </c>
      <c r="X1248" s="248">
        <f t="shared" si="78"/>
        <v>0</v>
      </c>
      <c r="Y1248" s="248">
        <f t="shared" si="79"/>
        <v>0</v>
      </c>
    </row>
    <row r="1249" spans="1:25" ht="15" customHeight="1" x14ac:dyDescent="0.25">
      <c r="A1249" s="253"/>
      <c r="B1249" s="254"/>
      <c r="C1249" s="324" t="s">
        <v>1283</v>
      </c>
      <c r="D1249" s="324"/>
      <c r="E1249" s="324"/>
      <c r="F1249" s="255"/>
      <c r="G1249" s="255"/>
      <c r="H1249" s="256">
        <v>8986821.3000000007</v>
      </c>
      <c r="I1249" s="256">
        <v>0</v>
      </c>
      <c r="J1249" s="256">
        <v>0</v>
      </c>
      <c r="K1249" s="256">
        <v>0</v>
      </c>
      <c r="L1249" s="256">
        <v>0</v>
      </c>
      <c r="M1249" s="256">
        <v>0</v>
      </c>
      <c r="N1249" s="325">
        <v>0</v>
      </c>
      <c r="O1249" s="325"/>
      <c r="P1249" s="256">
        <v>8987094.6799999997</v>
      </c>
      <c r="Q1249" s="256">
        <v>273.38</v>
      </c>
      <c r="R1249" s="240" t="s">
        <v>267</v>
      </c>
      <c r="V1249" s="248">
        <f t="shared" si="80"/>
        <v>0</v>
      </c>
      <c r="W1249" s="248">
        <f t="shared" si="77"/>
        <v>2995607.0999999996</v>
      </c>
      <c r="X1249" s="248">
        <f t="shared" si="78"/>
        <v>0</v>
      </c>
      <c r="Y1249" s="248">
        <f t="shared" si="79"/>
        <v>2995607.0999999996</v>
      </c>
    </row>
    <row r="1250" spans="1:25" ht="15" customHeight="1" x14ac:dyDescent="0.25">
      <c r="A1250" s="245" t="s">
        <v>1559</v>
      </c>
      <c r="B1250" s="246" t="str">
        <f>C1250</f>
        <v>г.Одинцово, Кутузовская ул., 23</v>
      </c>
      <c r="C1250" s="329" t="s">
        <v>268</v>
      </c>
      <c r="D1250" s="329"/>
      <c r="E1250" s="329"/>
      <c r="F1250" s="246" t="s">
        <v>1560</v>
      </c>
      <c r="G1250" s="246" t="s">
        <v>1561</v>
      </c>
      <c r="H1250" s="247">
        <v>5155.8900000000003</v>
      </c>
      <c r="I1250" s="247">
        <v>0</v>
      </c>
      <c r="J1250" s="247">
        <v>0</v>
      </c>
      <c r="K1250" s="247">
        <v>0</v>
      </c>
      <c r="L1250" s="247">
        <v>0</v>
      </c>
      <c r="M1250" s="247">
        <v>0</v>
      </c>
      <c r="N1250" s="330">
        <v>0</v>
      </c>
      <c r="O1250" s="330"/>
      <c r="P1250" s="247">
        <v>221825.45</v>
      </c>
      <c r="Q1250" s="247">
        <v>216669.56</v>
      </c>
      <c r="R1250" s="240" t="s">
        <v>268</v>
      </c>
      <c r="V1250" s="248">
        <f t="shared" si="80"/>
        <v>0</v>
      </c>
      <c r="W1250" s="248">
        <f t="shared" si="77"/>
        <v>0</v>
      </c>
      <c r="X1250" s="248">
        <f t="shared" si="78"/>
        <v>0</v>
      </c>
      <c r="Y1250" s="248">
        <f t="shared" si="79"/>
        <v>0</v>
      </c>
    </row>
    <row r="1251" spans="1:25" ht="15" customHeight="1" x14ac:dyDescent="0.25">
      <c r="A1251" s="250"/>
      <c r="B1251" s="251"/>
      <c r="C1251" s="322" t="s">
        <v>1283</v>
      </c>
      <c r="D1251" s="322"/>
      <c r="E1251" s="322"/>
      <c r="H1251" s="252">
        <v>85369.04</v>
      </c>
      <c r="I1251" s="252">
        <v>0</v>
      </c>
      <c r="J1251" s="252">
        <v>0</v>
      </c>
      <c r="K1251" s="252">
        <v>0</v>
      </c>
      <c r="L1251" s="252">
        <v>0</v>
      </c>
      <c r="M1251" s="252">
        <v>0</v>
      </c>
      <c r="N1251" s="323">
        <v>0</v>
      </c>
      <c r="O1251" s="323"/>
      <c r="P1251" s="252">
        <v>218095.69</v>
      </c>
      <c r="Q1251" s="252">
        <v>132726.65</v>
      </c>
      <c r="R1251" s="240" t="s">
        <v>268</v>
      </c>
      <c r="V1251" s="248">
        <f t="shared" si="80"/>
        <v>0</v>
      </c>
      <c r="W1251" s="248">
        <f t="shared" si="77"/>
        <v>28456.346666666668</v>
      </c>
      <c r="X1251" s="248">
        <f t="shared" si="78"/>
        <v>0</v>
      </c>
      <c r="Y1251" s="248">
        <f t="shared" si="79"/>
        <v>28456.346666666668</v>
      </c>
    </row>
    <row r="1252" spans="1:25" ht="15" customHeight="1" x14ac:dyDescent="0.25">
      <c r="A1252" s="250"/>
      <c r="B1252" s="251"/>
      <c r="C1252" s="322" t="s">
        <v>1052</v>
      </c>
      <c r="D1252" s="322"/>
      <c r="E1252" s="322"/>
      <c r="H1252" s="252">
        <v>-64044.35</v>
      </c>
      <c r="I1252" s="252">
        <v>0</v>
      </c>
      <c r="J1252" s="252">
        <v>0</v>
      </c>
      <c r="K1252" s="252">
        <v>0</v>
      </c>
      <c r="L1252" s="252">
        <v>0</v>
      </c>
      <c r="M1252" s="252">
        <v>0</v>
      </c>
      <c r="N1252" s="323">
        <v>0</v>
      </c>
      <c r="O1252" s="323"/>
      <c r="P1252" s="252">
        <v>0</v>
      </c>
      <c r="Q1252" s="252">
        <v>64044.35</v>
      </c>
      <c r="R1252" s="240" t="s">
        <v>268</v>
      </c>
      <c r="V1252" s="248">
        <f t="shared" si="80"/>
        <v>-64044.35</v>
      </c>
      <c r="W1252" s="248">
        <f t="shared" si="77"/>
        <v>0</v>
      </c>
      <c r="X1252" s="248">
        <f t="shared" si="78"/>
        <v>0</v>
      </c>
      <c r="Y1252" s="248">
        <f t="shared" si="79"/>
        <v>-64044.35</v>
      </c>
    </row>
    <row r="1253" spans="1:25" ht="15" customHeight="1" x14ac:dyDescent="0.25">
      <c r="A1253" s="250"/>
      <c r="B1253" s="251"/>
      <c r="C1253" s="322" t="s">
        <v>399</v>
      </c>
      <c r="D1253" s="322"/>
      <c r="E1253" s="322"/>
      <c r="H1253" s="252">
        <v>-1830.07</v>
      </c>
      <c r="I1253" s="252">
        <v>0</v>
      </c>
      <c r="J1253" s="252">
        <v>0</v>
      </c>
      <c r="K1253" s="252">
        <v>0</v>
      </c>
      <c r="L1253" s="252">
        <v>0</v>
      </c>
      <c r="M1253" s="252">
        <v>0</v>
      </c>
      <c r="N1253" s="323">
        <v>0</v>
      </c>
      <c r="O1253" s="323"/>
      <c r="P1253" s="252">
        <v>2701.74</v>
      </c>
      <c r="Q1253" s="252">
        <v>4531.8100000000004</v>
      </c>
      <c r="R1253" s="240" t="s">
        <v>268</v>
      </c>
      <c r="V1253" s="248">
        <f t="shared" si="80"/>
        <v>0</v>
      </c>
      <c r="W1253" s="248">
        <f t="shared" si="77"/>
        <v>0</v>
      </c>
      <c r="X1253" s="248">
        <f t="shared" si="78"/>
        <v>0</v>
      </c>
      <c r="Y1253" s="248">
        <f t="shared" si="79"/>
        <v>0</v>
      </c>
    </row>
    <row r="1254" spans="1:25" ht="15" customHeight="1" x14ac:dyDescent="0.25">
      <c r="A1254" s="250"/>
      <c r="B1254" s="251"/>
      <c r="C1254" s="322" t="s">
        <v>1056</v>
      </c>
      <c r="D1254" s="322"/>
      <c r="E1254" s="322"/>
      <c r="H1254" s="252">
        <v>-137.6</v>
      </c>
      <c r="I1254" s="252">
        <v>0</v>
      </c>
      <c r="J1254" s="252">
        <v>0</v>
      </c>
      <c r="K1254" s="252">
        <v>0</v>
      </c>
      <c r="L1254" s="252">
        <v>0</v>
      </c>
      <c r="M1254" s="252">
        <v>0</v>
      </c>
      <c r="N1254" s="323">
        <v>0</v>
      </c>
      <c r="O1254" s="323"/>
      <c r="P1254" s="252">
        <v>0</v>
      </c>
      <c r="Q1254" s="252">
        <v>137.6</v>
      </c>
      <c r="R1254" s="240" t="s">
        <v>268</v>
      </c>
      <c r="V1254" s="248">
        <f t="shared" si="80"/>
        <v>0</v>
      </c>
      <c r="W1254" s="248">
        <f t="shared" si="77"/>
        <v>0</v>
      </c>
      <c r="X1254" s="248">
        <f t="shared" si="78"/>
        <v>0</v>
      </c>
      <c r="Y1254" s="248">
        <f t="shared" si="79"/>
        <v>0</v>
      </c>
    </row>
    <row r="1255" spans="1:25" ht="15" customHeight="1" x14ac:dyDescent="0.25">
      <c r="A1255" s="250"/>
      <c r="B1255" s="251"/>
      <c r="C1255" s="322" t="s">
        <v>392</v>
      </c>
      <c r="D1255" s="322"/>
      <c r="E1255" s="322"/>
      <c r="H1255" s="252">
        <v>-3056.08</v>
      </c>
      <c r="I1255" s="252">
        <v>0</v>
      </c>
      <c r="J1255" s="252">
        <v>0</v>
      </c>
      <c r="K1255" s="252">
        <v>0</v>
      </c>
      <c r="L1255" s="252">
        <v>0</v>
      </c>
      <c r="M1255" s="252">
        <v>0</v>
      </c>
      <c r="N1255" s="323">
        <v>0</v>
      </c>
      <c r="O1255" s="323"/>
      <c r="P1255" s="252">
        <v>1013.92</v>
      </c>
      <c r="Q1255" s="252">
        <v>4070</v>
      </c>
      <c r="R1255" s="240" t="s">
        <v>268</v>
      </c>
      <c r="V1255" s="248">
        <f t="shared" si="80"/>
        <v>0</v>
      </c>
      <c r="W1255" s="248">
        <f t="shared" si="77"/>
        <v>0</v>
      </c>
      <c r="X1255" s="248">
        <f t="shared" si="78"/>
        <v>0</v>
      </c>
      <c r="Y1255" s="248">
        <f t="shared" si="79"/>
        <v>0</v>
      </c>
    </row>
    <row r="1256" spans="1:25" ht="15" customHeight="1" x14ac:dyDescent="0.25">
      <c r="A1256" s="250"/>
      <c r="B1256" s="251"/>
      <c r="C1256" s="322" t="s">
        <v>1286</v>
      </c>
      <c r="D1256" s="322"/>
      <c r="E1256" s="322"/>
      <c r="H1256" s="252">
        <v>-4629.3500000000004</v>
      </c>
      <c r="I1256" s="252">
        <v>0</v>
      </c>
      <c r="J1256" s="252">
        <v>0</v>
      </c>
      <c r="K1256" s="252">
        <v>0</v>
      </c>
      <c r="L1256" s="252">
        <v>0</v>
      </c>
      <c r="M1256" s="252">
        <v>0</v>
      </c>
      <c r="N1256" s="323">
        <v>0</v>
      </c>
      <c r="O1256" s="323"/>
      <c r="P1256" s="252">
        <v>0</v>
      </c>
      <c r="Q1256" s="252">
        <v>4629.3500000000004</v>
      </c>
      <c r="R1256" s="240" t="s">
        <v>268</v>
      </c>
      <c r="V1256" s="248">
        <f t="shared" si="80"/>
        <v>0</v>
      </c>
      <c r="W1256" s="248">
        <f t="shared" si="77"/>
        <v>0</v>
      </c>
      <c r="X1256" s="248">
        <f t="shared" si="78"/>
        <v>0</v>
      </c>
      <c r="Y1256" s="248">
        <f t="shared" si="79"/>
        <v>0</v>
      </c>
    </row>
    <row r="1257" spans="1:25" ht="15" customHeight="1" x14ac:dyDescent="0.25">
      <c r="A1257" s="250"/>
      <c r="B1257" s="251"/>
      <c r="C1257" s="322" t="s">
        <v>1288</v>
      </c>
      <c r="D1257" s="322"/>
      <c r="E1257" s="322"/>
      <c r="H1257" s="252">
        <v>-5604.09</v>
      </c>
      <c r="I1257" s="252">
        <v>0</v>
      </c>
      <c r="J1257" s="252">
        <v>0</v>
      </c>
      <c r="K1257" s="252">
        <v>0</v>
      </c>
      <c r="L1257" s="252">
        <v>0</v>
      </c>
      <c r="M1257" s="252">
        <v>0</v>
      </c>
      <c r="N1257" s="323">
        <v>0</v>
      </c>
      <c r="O1257" s="323"/>
      <c r="P1257" s="252">
        <v>0</v>
      </c>
      <c r="Q1257" s="252">
        <v>5604.09</v>
      </c>
      <c r="R1257" s="240" t="s">
        <v>268</v>
      </c>
      <c r="V1257" s="248">
        <f t="shared" si="80"/>
        <v>0</v>
      </c>
      <c r="W1257" s="248">
        <f t="shared" si="77"/>
        <v>0</v>
      </c>
      <c r="X1257" s="248">
        <f t="shared" si="78"/>
        <v>0</v>
      </c>
      <c r="Y1257" s="248">
        <f t="shared" si="79"/>
        <v>0</v>
      </c>
    </row>
    <row r="1258" spans="1:25" ht="15" customHeight="1" x14ac:dyDescent="0.25">
      <c r="A1258" s="253"/>
      <c r="B1258" s="254"/>
      <c r="C1258" s="324" t="s">
        <v>393</v>
      </c>
      <c r="D1258" s="324"/>
      <c r="E1258" s="324"/>
      <c r="F1258" s="255"/>
      <c r="G1258" s="255"/>
      <c r="H1258" s="256">
        <v>-911.61</v>
      </c>
      <c r="I1258" s="256">
        <v>0</v>
      </c>
      <c r="J1258" s="256">
        <v>0</v>
      </c>
      <c r="K1258" s="256">
        <v>0</v>
      </c>
      <c r="L1258" s="256">
        <v>0</v>
      </c>
      <c r="M1258" s="256">
        <v>0</v>
      </c>
      <c r="N1258" s="325">
        <v>0</v>
      </c>
      <c r="O1258" s="325"/>
      <c r="P1258" s="256">
        <v>14.1</v>
      </c>
      <c r="Q1258" s="256">
        <v>925.71</v>
      </c>
      <c r="R1258" s="240" t="s">
        <v>268</v>
      </c>
      <c r="V1258" s="248">
        <f t="shared" si="80"/>
        <v>0</v>
      </c>
      <c r="W1258" s="248">
        <f t="shared" si="77"/>
        <v>0</v>
      </c>
      <c r="X1258" s="248">
        <f t="shared" si="78"/>
        <v>0</v>
      </c>
      <c r="Y1258" s="248">
        <f t="shared" si="79"/>
        <v>0</v>
      </c>
    </row>
    <row r="1259" spans="1:25" ht="15" customHeight="1" x14ac:dyDescent="0.25">
      <c r="A1259" s="245" t="s">
        <v>1562</v>
      </c>
      <c r="B1259" s="246" t="str">
        <f>C1259</f>
        <v>г.Одинцово, Кутузовская ул., 25</v>
      </c>
      <c r="C1259" s="329" t="s">
        <v>1085</v>
      </c>
      <c r="D1259" s="329"/>
      <c r="E1259" s="329"/>
      <c r="F1259" s="246" t="s">
        <v>1563</v>
      </c>
      <c r="G1259" s="246" t="s">
        <v>1564</v>
      </c>
      <c r="H1259" s="247">
        <v>13880165.99</v>
      </c>
      <c r="I1259" s="247">
        <v>0</v>
      </c>
      <c r="J1259" s="247">
        <v>0</v>
      </c>
      <c r="K1259" s="247">
        <v>0</v>
      </c>
      <c r="L1259" s="247">
        <v>0</v>
      </c>
      <c r="M1259" s="247">
        <v>0</v>
      </c>
      <c r="N1259" s="330">
        <v>0</v>
      </c>
      <c r="O1259" s="330"/>
      <c r="P1259" s="247">
        <v>13883720.33</v>
      </c>
      <c r="Q1259" s="247">
        <v>3554.34</v>
      </c>
      <c r="R1259" s="240" t="s">
        <v>1085</v>
      </c>
      <c r="V1259" s="248">
        <f t="shared" si="80"/>
        <v>0</v>
      </c>
      <c r="W1259" s="248">
        <f t="shared" si="77"/>
        <v>0</v>
      </c>
      <c r="X1259" s="248">
        <f t="shared" si="78"/>
        <v>0</v>
      </c>
      <c r="Y1259" s="248">
        <f t="shared" si="79"/>
        <v>0</v>
      </c>
    </row>
    <row r="1260" spans="1:25" ht="15" customHeight="1" x14ac:dyDescent="0.25">
      <c r="A1260" s="250"/>
      <c r="B1260" s="251"/>
      <c r="C1260" s="322" t="s">
        <v>1286</v>
      </c>
      <c r="D1260" s="322"/>
      <c r="E1260" s="322"/>
      <c r="H1260" s="252">
        <v>-740.33</v>
      </c>
      <c r="I1260" s="252">
        <v>0</v>
      </c>
      <c r="J1260" s="252">
        <v>0</v>
      </c>
      <c r="K1260" s="252">
        <v>0</v>
      </c>
      <c r="L1260" s="252">
        <v>0</v>
      </c>
      <c r="M1260" s="252">
        <v>0</v>
      </c>
      <c r="N1260" s="323">
        <v>0</v>
      </c>
      <c r="O1260" s="323"/>
      <c r="P1260" s="252">
        <v>0</v>
      </c>
      <c r="Q1260" s="252">
        <v>740.33</v>
      </c>
      <c r="R1260" s="240" t="s">
        <v>1085</v>
      </c>
      <c r="V1260" s="248">
        <f t="shared" si="80"/>
        <v>0</v>
      </c>
      <c r="W1260" s="248">
        <f t="shared" si="77"/>
        <v>0</v>
      </c>
      <c r="X1260" s="248">
        <f t="shared" si="78"/>
        <v>0</v>
      </c>
      <c r="Y1260" s="248">
        <f t="shared" si="79"/>
        <v>0</v>
      </c>
    </row>
    <row r="1261" spans="1:25" ht="15" customHeight="1" x14ac:dyDescent="0.25">
      <c r="A1261" s="250"/>
      <c r="B1261" s="251"/>
      <c r="C1261" s="322" t="s">
        <v>399</v>
      </c>
      <c r="D1261" s="322"/>
      <c r="E1261" s="322"/>
      <c r="H1261" s="252">
        <v>-1022.34</v>
      </c>
      <c r="I1261" s="252">
        <v>0</v>
      </c>
      <c r="J1261" s="252">
        <v>0</v>
      </c>
      <c r="K1261" s="252">
        <v>0</v>
      </c>
      <c r="L1261" s="252">
        <v>0</v>
      </c>
      <c r="M1261" s="252">
        <v>0</v>
      </c>
      <c r="N1261" s="323">
        <v>0</v>
      </c>
      <c r="O1261" s="323"/>
      <c r="P1261" s="252">
        <v>0</v>
      </c>
      <c r="Q1261" s="252">
        <v>1022.34</v>
      </c>
      <c r="R1261" s="240" t="s">
        <v>1085</v>
      </c>
      <c r="V1261" s="248">
        <f t="shared" si="80"/>
        <v>0</v>
      </c>
      <c r="W1261" s="248">
        <f t="shared" si="77"/>
        <v>0</v>
      </c>
      <c r="X1261" s="248">
        <f t="shared" si="78"/>
        <v>0</v>
      </c>
      <c r="Y1261" s="248">
        <f t="shared" si="79"/>
        <v>0</v>
      </c>
    </row>
    <row r="1262" spans="1:25" ht="15" customHeight="1" x14ac:dyDescent="0.25">
      <c r="A1262" s="250"/>
      <c r="B1262" s="251"/>
      <c r="C1262" s="322" t="s">
        <v>1283</v>
      </c>
      <c r="D1262" s="322"/>
      <c r="E1262" s="322"/>
      <c r="H1262" s="252">
        <v>13883720.33</v>
      </c>
      <c r="I1262" s="252">
        <v>0</v>
      </c>
      <c r="J1262" s="252">
        <v>0</v>
      </c>
      <c r="K1262" s="252">
        <v>0</v>
      </c>
      <c r="L1262" s="252">
        <v>0</v>
      </c>
      <c r="M1262" s="252">
        <v>0</v>
      </c>
      <c r="N1262" s="323">
        <v>0</v>
      </c>
      <c r="O1262" s="323"/>
      <c r="P1262" s="252">
        <v>13883720.33</v>
      </c>
      <c r="Q1262" s="252">
        <v>0</v>
      </c>
      <c r="R1262" s="240" t="s">
        <v>1085</v>
      </c>
      <c r="V1262" s="248">
        <f t="shared" si="80"/>
        <v>0</v>
      </c>
      <c r="W1262" s="248">
        <f t="shared" si="77"/>
        <v>4627906.7766666664</v>
      </c>
      <c r="X1262" s="248">
        <f t="shared" si="78"/>
        <v>0</v>
      </c>
      <c r="Y1262" s="248">
        <f t="shared" si="79"/>
        <v>4627906.7766666664</v>
      </c>
    </row>
    <row r="1263" spans="1:25" ht="15" customHeight="1" x14ac:dyDescent="0.25">
      <c r="A1263" s="253"/>
      <c r="B1263" s="254"/>
      <c r="C1263" s="324" t="s">
        <v>392</v>
      </c>
      <c r="D1263" s="324"/>
      <c r="E1263" s="324"/>
      <c r="F1263" s="255"/>
      <c r="G1263" s="255"/>
      <c r="H1263" s="256">
        <v>-1791.67</v>
      </c>
      <c r="I1263" s="256">
        <v>0</v>
      </c>
      <c r="J1263" s="256">
        <v>0</v>
      </c>
      <c r="K1263" s="256">
        <v>0</v>
      </c>
      <c r="L1263" s="256">
        <v>0</v>
      </c>
      <c r="M1263" s="256">
        <v>0</v>
      </c>
      <c r="N1263" s="325">
        <v>0</v>
      </c>
      <c r="O1263" s="325"/>
      <c r="P1263" s="256">
        <v>0</v>
      </c>
      <c r="Q1263" s="256">
        <v>1791.67</v>
      </c>
      <c r="R1263" s="240" t="s">
        <v>1085</v>
      </c>
      <c r="V1263" s="248">
        <f t="shared" si="80"/>
        <v>0</v>
      </c>
      <c r="W1263" s="248">
        <f t="shared" si="77"/>
        <v>0</v>
      </c>
      <c r="X1263" s="248">
        <f t="shared" si="78"/>
        <v>0</v>
      </c>
      <c r="Y1263" s="248">
        <f t="shared" si="79"/>
        <v>0</v>
      </c>
    </row>
    <row r="1264" spans="1:25" ht="15" customHeight="1" x14ac:dyDescent="0.25">
      <c r="A1264" s="245" t="s">
        <v>1565</v>
      </c>
      <c r="B1264" s="246" t="str">
        <f>C1264</f>
        <v>г.Одинцово, Кутузовская ул., 3</v>
      </c>
      <c r="C1264" s="329" t="s">
        <v>269</v>
      </c>
      <c r="D1264" s="329"/>
      <c r="E1264" s="329"/>
      <c r="F1264" s="246" t="s">
        <v>1566</v>
      </c>
      <c r="G1264" s="246" t="s">
        <v>1567</v>
      </c>
      <c r="H1264" s="247">
        <v>2036608.79</v>
      </c>
      <c r="I1264" s="247">
        <v>0</v>
      </c>
      <c r="J1264" s="247">
        <v>0</v>
      </c>
      <c r="K1264" s="247">
        <v>0</v>
      </c>
      <c r="L1264" s="247">
        <v>0</v>
      </c>
      <c r="M1264" s="247">
        <v>0</v>
      </c>
      <c r="N1264" s="330">
        <v>0</v>
      </c>
      <c r="O1264" s="330"/>
      <c r="P1264" s="247">
        <v>2064782.42</v>
      </c>
      <c r="Q1264" s="247">
        <v>28173.63</v>
      </c>
      <c r="R1264" s="240" t="s">
        <v>269</v>
      </c>
      <c r="V1264" s="248">
        <f t="shared" si="80"/>
        <v>0</v>
      </c>
      <c r="W1264" s="248">
        <f t="shared" si="77"/>
        <v>0</v>
      </c>
      <c r="X1264" s="248">
        <f t="shared" si="78"/>
        <v>0</v>
      </c>
      <c r="Y1264" s="248">
        <f t="shared" si="79"/>
        <v>0</v>
      </c>
    </row>
    <row r="1265" spans="1:25" ht="15" customHeight="1" x14ac:dyDescent="0.25">
      <c r="A1265" s="250"/>
      <c r="B1265" s="251"/>
      <c r="C1265" s="322" t="s">
        <v>1052</v>
      </c>
      <c r="D1265" s="322"/>
      <c r="E1265" s="322"/>
      <c r="H1265" s="252">
        <v>-1387.8</v>
      </c>
      <c r="I1265" s="252">
        <v>0</v>
      </c>
      <c r="J1265" s="252">
        <v>0</v>
      </c>
      <c r="K1265" s="252">
        <v>0</v>
      </c>
      <c r="L1265" s="252">
        <v>0</v>
      </c>
      <c r="M1265" s="252">
        <v>0</v>
      </c>
      <c r="N1265" s="323">
        <v>0</v>
      </c>
      <c r="O1265" s="323"/>
      <c r="P1265" s="252">
        <v>0</v>
      </c>
      <c r="Q1265" s="252">
        <v>1387.8</v>
      </c>
      <c r="R1265" s="240" t="s">
        <v>269</v>
      </c>
      <c r="V1265" s="248">
        <f t="shared" si="80"/>
        <v>-1387.8</v>
      </c>
      <c r="W1265" s="248">
        <f t="shared" si="77"/>
        <v>0</v>
      </c>
      <c r="X1265" s="248">
        <f t="shared" si="78"/>
        <v>0</v>
      </c>
      <c r="Y1265" s="248">
        <f t="shared" si="79"/>
        <v>-1387.8</v>
      </c>
    </row>
    <row r="1266" spans="1:25" ht="15" customHeight="1" x14ac:dyDescent="0.25">
      <c r="A1266" s="250"/>
      <c r="B1266" s="251"/>
      <c r="C1266" s="322" t="s">
        <v>1283</v>
      </c>
      <c r="D1266" s="322"/>
      <c r="E1266" s="322"/>
      <c r="H1266" s="252">
        <v>2034574.92</v>
      </c>
      <c r="I1266" s="252">
        <v>0</v>
      </c>
      <c r="J1266" s="252">
        <v>0</v>
      </c>
      <c r="K1266" s="252">
        <v>0</v>
      </c>
      <c r="L1266" s="252">
        <v>0</v>
      </c>
      <c r="M1266" s="252">
        <v>0</v>
      </c>
      <c r="N1266" s="323">
        <v>0</v>
      </c>
      <c r="O1266" s="323"/>
      <c r="P1266" s="252">
        <v>2057126.29</v>
      </c>
      <c r="Q1266" s="252">
        <v>22551.37</v>
      </c>
      <c r="R1266" s="240" t="s">
        <v>269</v>
      </c>
      <c r="V1266" s="248">
        <f t="shared" si="80"/>
        <v>0</v>
      </c>
      <c r="W1266" s="248">
        <f t="shared" si="77"/>
        <v>678191.64</v>
      </c>
      <c r="X1266" s="248">
        <f t="shared" si="78"/>
        <v>0</v>
      </c>
      <c r="Y1266" s="248">
        <f t="shared" si="79"/>
        <v>678191.64</v>
      </c>
    </row>
    <row r="1267" spans="1:25" ht="15" customHeight="1" x14ac:dyDescent="0.25">
      <c r="A1267" s="250"/>
      <c r="B1267" s="251"/>
      <c r="C1267" s="322" t="s">
        <v>393</v>
      </c>
      <c r="D1267" s="322"/>
      <c r="E1267" s="322"/>
      <c r="H1267" s="252">
        <v>747.54</v>
      </c>
      <c r="I1267" s="252">
        <v>0</v>
      </c>
      <c r="J1267" s="252">
        <v>0</v>
      </c>
      <c r="K1267" s="252">
        <v>0</v>
      </c>
      <c r="L1267" s="252">
        <v>0</v>
      </c>
      <c r="M1267" s="252">
        <v>0</v>
      </c>
      <c r="N1267" s="323">
        <v>0</v>
      </c>
      <c r="O1267" s="323"/>
      <c r="P1267" s="252">
        <v>747.54</v>
      </c>
      <c r="Q1267" s="252">
        <v>0</v>
      </c>
      <c r="R1267" s="240" t="s">
        <v>269</v>
      </c>
      <c r="V1267" s="248">
        <f t="shared" si="80"/>
        <v>0</v>
      </c>
      <c r="W1267" s="248">
        <f t="shared" si="77"/>
        <v>0</v>
      </c>
      <c r="X1267" s="248">
        <f t="shared" si="78"/>
        <v>0</v>
      </c>
      <c r="Y1267" s="248">
        <f t="shared" si="79"/>
        <v>0</v>
      </c>
    </row>
    <row r="1268" spans="1:25" ht="15" customHeight="1" x14ac:dyDescent="0.25">
      <c r="A1268" s="250"/>
      <c r="B1268" s="251"/>
      <c r="C1268" s="322" t="s">
        <v>399</v>
      </c>
      <c r="D1268" s="322"/>
      <c r="E1268" s="322"/>
      <c r="H1268" s="252">
        <v>2574.17</v>
      </c>
      <c r="I1268" s="252">
        <v>0</v>
      </c>
      <c r="J1268" s="252">
        <v>0</v>
      </c>
      <c r="K1268" s="252">
        <v>0</v>
      </c>
      <c r="L1268" s="252">
        <v>0</v>
      </c>
      <c r="M1268" s="252">
        <v>0</v>
      </c>
      <c r="N1268" s="323">
        <v>0</v>
      </c>
      <c r="O1268" s="323"/>
      <c r="P1268" s="252">
        <v>3555.16</v>
      </c>
      <c r="Q1268" s="252">
        <v>980.99</v>
      </c>
      <c r="R1268" s="240" t="s">
        <v>269</v>
      </c>
      <c r="V1268" s="248">
        <f t="shared" si="80"/>
        <v>0</v>
      </c>
      <c r="W1268" s="248">
        <f t="shared" si="77"/>
        <v>0</v>
      </c>
      <c r="X1268" s="248">
        <f t="shared" si="78"/>
        <v>0</v>
      </c>
      <c r="Y1268" s="248">
        <f t="shared" si="79"/>
        <v>0</v>
      </c>
    </row>
    <row r="1269" spans="1:25" ht="15" customHeight="1" x14ac:dyDescent="0.25">
      <c r="A1269" s="250"/>
      <c r="B1269" s="251"/>
      <c r="C1269" s="322" t="s">
        <v>1286</v>
      </c>
      <c r="D1269" s="322"/>
      <c r="E1269" s="322"/>
      <c r="H1269" s="252">
        <v>-488.95</v>
      </c>
      <c r="I1269" s="252">
        <v>0</v>
      </c>
      <c r="J1269" s="252">
        <v>0</v>
      </c>
      <c r="K1269" s="252">
        <v>0</v>
      </c>
      <c r="L1269" s="252">
        <v>0</v>
      </c>
      <c r="M1269" s="252">
        <v>0</v>
      </c>
      <c r="N1269" s="323">
        <v>0</v>
      </c>
      <c r="O1269" s="323"/>
      <c r="P1269" s="252">
        <v>355.72</v>
      </c>
      <c r="Q1269" s="252">
        <v>844.67</v>
      </c>
      <c r="R1269" s="240" t="s">
        <v>269</v>
      </c>
      <c r="V1269" s="248">
        <f t="shared" si="80"/>
        <v>0</v>
      </c>
      <c r="W1269" s="248">
        <f t="shared" si="77"/>
        <v>0</v>
      </c>
      <c r="X1269" s="248">
        <f t="shared" si="78"/>
        <v>0</v>
      </c>
      <c r="Y1269" s="248">
        <f t="shared" si="79"/>
        <v>0</v>
      </c>
    </row>
    <row r="1270" spans="1:25" ht="15" customHeight="1" x14ac:dyDescent="0.25">
      <c r="A1270" s="250"/>
      <c r="B1270" s="251"/>
      <c r="C1270" s="322" t="s">
        <v>1056</v>
      </c>
      <c r="D1270" s="322"/>
      <c r="E1270" s="322"/>
      <c r="H1270" s="252">
        <v>-24.87</v>
      </c>
      <c r="I1270" s="252">
        <v>0</v>
      </c>
      <c r="J1270" s="252">
        <v>0</v>
      </c>
      <c r="K1270" s="252">
        <v>0</v>
      </c>
      <c r="L1270" s="252">
        <v>0</v>
      </c>
      <c r="M1270" s="252">
        <v>0</v>
      </c>
      <c r="N1270" s="323">
        <v>0</v>
      </c>
      <c r="O1270" s="323"/>
      <c r="P1270" s="252">
        <v>0</v>
      </c>
      <c r="Q1270" s="252">
        <v>24.87</v>
      </c>
      <c r="R1270" s="240" t="s">
        <v>269</v>
      </c>
      <c r="V1270" s="248">
        <f t="shared" si="80"/>
        <v>0</v>
      </c>
      <c r="W1270" s="248">
        <f t="shared" si="77"/>
        <v>0</v>
      </c>
      <c r="X1270" s="248">
        <f t="shared" si="78"/>
        <v>0</v>
      </c>
      <c r="Y1270" s="248">
        <f t="shared" si="79"/>
        <v>0</v>
      </c>
    </row>
    <row r="1271" spans="1:25" ht="15" customHeight="1" x14ac:dyDescent="0.25">
      <c r="A1271" s="250"/>
      <c r="B1271" s="251"/>
      <c r="C1271" s="322" t="s">
        <v>392</v>
      </c>
      <c r="D1271" s="322"/>
      <c r="E1271" s="322"/>
      <c r="H1271" s="252">
        <v>-51.49</v>
      </c>
      <c r="I1271" s="252">
        <v>0</v>
      </c>
      <c r="J1271" s="252">
        <v>0</v>
      </c>
      <c r="K1271" s="252">
        <v>0</v>
      </c>
      <c r="L1271" s="252">
        <v>0</v>
      </c>
      <c r="M1271" s="252">
        <v>0</v>
      </c>
      <c r="N1271" s="323">
        <v>0</v>
      </c>
      <c r="O1271" s="323"/>
      <c r="P1271" s="252">
        <v>1732.2</v>
      </c>
      <c r="Q1271" s="252">
        <v>1783.69</v>
      </c>
      <c r="R1271" s="240" t="s">
        <v>269</v>
      </c>
      <c r="V1271" s="248">
        <f t="shared" si="80"/>
        <v>0</v>
      </c>
      <c r="W1271" s="248">
        <f t="shared" si="77"/>
        <v>0</v>
      </c>
      <c r="X1271" s="248">
        <f t="shared" si="78"/>
        <v>0</v>
      </c>
      <c r="Y1271" s="248">
        <f t="shared" si="79"/>
        <v>0</v>
      </c>
    </row>
    <row r="1272" spans="1:25" ht="15" customHeight="1" x14ac:dyDescent="0.25">
      <c r="A1272" s="253"/>
      <c r="B1272" s="254"/>
      <c r="C1272" s="324" t="s">
        <v>1288</v>
      </c>
      <c r="D1272" s="324"/>
      <c r="E1272" s="324"/>
      <c r="F1272" s="255"/>
      <c r="G1272" s="255"/>
      <c r="H1272" s="256">
        <v>665.27</v>
      </c>
      <c r="I1272" s="256">
        <v>0</v>
      </c>
      <c r="J1272" s="256">
        <v>0</v>
      </c>
      <c r="K1272" s="256">
        <v>0</v>
      </c>
      <c r="L1272" s="256">
        <v>0</v>
      </c>
      <c r="M1272" s="256">
        <v>0</v>
      </c>
      <c r="N1272" s="325">
        <v>0</v>
      </c>
      <c r="O1272" s="325"/>
      <c r="P1272" s="256">
        <v>1265.51</v>
      </c>
      <c r="Q1272" s="256">
        <v>600.24</v>
      </c>
      <c r="R1272" s="240" t="s">
        <v>269</v>
      </c>
      <c r="V1272" s="248">
        <f t="shared" si="80"/>
        <v>0</v>
      </c>
      <c r="W1272" s="248">
        <f t="shared" si="77"/>
        <v>0</v>
      </c>
      <c r="X1272" s="248">
        <f t="shared" si="78"/>
        <v>0</v>
      </c>
      <c r="Y1272" s="248">
        <f t="shared" si="79"/>
        <v>0</v>
      </c>
    </row>
    <row r="1273" spans="1:25" ht="15" customHeight="1" x14ac:dyDescent="0.25">
      <c r="A1273" s="245" t="s">
        <v>1568</v>
      </c>
      <c r="B1273" s="246" t="str">
        <f>C1273</f>
        <v>г.Одинцово, Кутузовская ул., 31</v>
      </c>
      <c r="C1273" s="329" t="s">
        <v>270</v>
      </c>
      <c r="D1273" s="329"/>
      <c r="E1273" s="329"/>
      <c r="F1273" s="246" t="s">
        <v>1569</v>
      </c>
      <c r="G1273" s="246" t="s">
        <v>1570</v>
      </c>
      <c r="H1273" s="247">
        <v>45129.49</v>
      </c>
      <c r="I1273" s="247">
        <v>0</v>
      </c>
      <c r="J1273" s="247">
        <v>0</v>
      </c>
      <c r="K1273" s="247">
        <v>0</v>
      </c>
      <c r="L1273" s="247">
        <v>0</v>
      </c>
      <c r="M1273" s="247">
        <v>0</v>
      </c>
      <c r="N1273" s="330">
        <v>0</v>
      </c>
      <c r="O1273" s="330"/>
      <c r="P1273" s="247">
        <v>219569.72</v>
      </c>
      <c r="Q1273" s="247">
        <v>174440.23</v>
      </c>
      <c r="R1273" s="240" t="s">
        <v>270</v>
      </c>
      <c r="V1273" s="248">
        <f t="shared" si="80"/>
        <v>0</v>
      </c>
      <c r="W1273" s="248">
        <f t="shared" si="77"/>
        <v>0</v>
      </c>
      <c r="X1273" s="248">
        <f t="shared" si="78"/>
        <v>0</v>
      </c>
      <c r="Y1273" s="248">
        <f t="shared" si="79"/>
        <v>0</v>
      </c>
    </row>
    <row r="1274" spans="1:25" ht="15" customHeight="1" x14ac:dyDescent="0.25">
      <c r="A1274" s="250"/>
      <c r="B1274" s="251"/>
      <c r="C1274" s="322" t="s">
        <v>393</v>
      </c>
      <c r="D1274" s="322"/>
      <c r="E1274" s="322"/>
      <c r="H1274" s="252">
        <v>-108.7</v>
      </c>
      <c r="I1274" s="252">
        <v>0</v>
      </c>
      <c r="J1274" s="252">
        <v>0</v>
      </c>
      <c r="K1274" s="252">
        <v>0</v>
      </c>
      <c r="L1274" s="252">
        <v>0</v>
      </c>
      <c r="M1274" s="252">
        <v>0</v>
      </c>
      <c r="N1274" s="323">
        <v>0</v>
      </c>
      <c r="O1274" s="323"/>
      <c r="P1274" s="252">
        <v>17.02</v>
      </c>
      <c r="Q1274" s="252">
        <v>125.72</v>
      </c>
      <c r="R1274" s="240" t="s">
        <v>270</v>
      </c>
      <c r="V1274" s="248">
        <f t="shared" si="80"/>
        <v>0</v>
      </c>
      <c r="W1274" s="248">
        <f t="shared" si="77"/>
        <v>0</v>
      </c>
      <c r="X1274" s="248">
        <f t="shared" si="78"/>
        <v>0</v>
      </c>
      <c r="Y1274" s="248">
        <f t="shared" si="79"/>
        <v>0</v>
      </c>
    </row>
    <row r="1275" spans="1:25" ht="15" customHeight="1" x14ac:dyDescent="0.25">
      <c r="A1275" s="250"/>
      <c r="B1275" s="251"/>
      <c r="C1275" s="322" t="s">
        <v>1054</v>
      </c>
      <c r="D1275" s="322"/>
      <c r="E1275" s="322"/>
      <c r="H1275" s="252">
        <v>-6.36</v>
      </c>
      <c r="I1275" s="252">
        <v>0</v>
      </c>
      <c r="J1275" s="252">
        <v>0</v>
      </c>
      <c r="K1275" s="252">
        <v>0</v>
      </c>
      <c r="L1275" s="252">
        <v>0</v>
      </c>
      <c r="M1275" s="252">
        <v>0</v>
      </c>
      <c r="N1275" s="323">
        <v>0</v>
      </c>
      <c r="O1275" s="323"/>
      <c r="P1275" s="252">
        <v>0</v>
      </c>
      <c r="Q1275" s="252">
        <v>6.36</v>
      </c>
      <c r="R1275" s="240" t="s">
        <v>270</v>
      </c>
      <c r="V1275" s="248">
        <f t="shared" si="80"/>
        <v>0</v>
      </c>
      <c r="W1275" s="248">
        <f t="shared" si="77"/>
        <v>0</v>
      </c>
      <c r="X1275" s="248">
        <f t="shared" si="78"/>
        <v>0</v>
      </c>
      <c r="Y1275" s="248">
        <f t="shared" si="79"/>
        <v>0</v>
      </c>
    </row>
    <row r="1276" spans="1:25" ht="15" customHeight="1" x14ac:dyDescent="0.25">
      <c r="A1276" s="250"/>
      <c r="B1276" s="251"/>
      <c r="C1276" s="322" t="s">
        <v>1283</v>
      </c>
      <c r="D1276" s="322"/>
      <c r="E1276" s="322"/>
      <c r="H1276" s="252">
        <v>93700.76</v>
      </c>
      <c r="I1276" s="252">
        <v>0</v>
      </c>
      <c r="J1276" s="252">
        <v>0</v>
      </c>
      <c r="K1276" s="252">
        <v>0</v>
      </c>
      <c r="L1276" s="252">
        <v>0</v>
      </c>
      <c r="M1276" s="252">
        <v>0</v>
      </c>
      <c r="N1276" s="323">
        <v>0</v>
      </c>
      <c r="O1276" s="323"/>
      <c r="P1276" s="252">
        <v>218927.66</v>
      </c>
      <c r="Q1276" s="252">
        <v>125226.9</v>
      </c>
      <c r="R1276" s="240" t="s">
        <v>270</v>
      </c>
      <c r="V1276" s="248">
        <f t="shared" si="80"/>
        <v>0</v>
      </c>
      <c r="W1276" s="248">
        <f t="shared" si="77"/>
        <v>31233.58666666667</v>
      </c>
      <c r="X1276" s="248">
        <f t="shared" si="78"/>
        <v>0</v>
      </c>
      <c r="Y1276" s="248">
        <f t="shared" si="79"/>
        <v>31233.58666666667</v>
      </c>
    </row>
    <row r="1277" spans="1:25" ht="15" customHeight="1" x14ac:dyDescent="0.25">
      <c r="A1277" s="250"/>
      <c r="B1277" s="251"/>
      <c r="C1277" s="322" t="s">
        <v>1052</v>
      </c>
      <c r="D1277" s="322"/>
      <c r="E1277" s="322"/>
      <c r="H1277" s="252">
        <v>-38868.81</v>
      </c>
      <c r="I1277" s="252">
        <v>0</v>
      </c>
      <c r="J1277" s="252">
        <v>0</v>
      </c>
      <c r="K1277" s="252">
        <v>0</v>
      </c>
      <c r="L1277" s="252">
        <v>0</v>
      </c>
      <c r="M1277" s="252">
        <v>0</v>
      </c>
      <c r="N1277" s="323">
        <v>0</v>
      </c>
      <c r="O1277" s="323"/>
      <c r="P1277" s="252">
        <v>0</v>
      </c>
      <c r="Q1277" s="252">
        <v>38868.81</v>
      </c>
      <c r="R1277" s="240" t="s">
        <v>270</v>
      </c>
      <c r="V1277" s="248">
        <f t="shared" si="80"/>
        <v>-38868.81</v>
      </c>
      <c r="W1277" s="248">
        <f t="shared" si="77"/>
        <v>0</v>
      </c>
      <c r="X1277" s="248">
        <f t="shared" si="78"/>
        <v>0</v>
      </c>
      <c r="Y1277" s="248">
        <f t="shared" si="79"/>
        <v>-38868.81</v>
      </c>
    </row>
    <row r="1278" spans="1:25" ht="15" customHeight="1" x14ac:dyDescent="0.25">
      <c r="A1278" s="250"/>
      <c r="B1278" s="251"/>
      <c r="C1278" s="322" t="s">
        <v>1282</v>
      </c>
      <c r="D1278" s="322"/>
      <c r="E1278" s="322"/>
      <c r="H1278" s="252">
        <v>-22.69</v>
      </c>
      <c r="I1278" s="252">
        <v>0</v>
      </c>
      <c r="J1278" s="252">
        <v>0</v>
      </c>
      <c r="K1278" s="252">
        <v>0</v>
      </c>
      <c r="L1278" s="252">
        <v>0</v>
      </c>
      <c r="M1278" s="252">
        <v>0</v>
      </c>
      <c r="N1278" s="323">
        <v>0</v>
      </c>
      <c r="O1278" s="323"/>
      <c r="P1278" s="252">
        <v>0</v>
      </c>
      <c r="Q1278" s="252">
        <v>22.69</v>
      </c>
      <c r="R1278" s="240" t="s">
        <v>270</v>
      </c>
      <c r="V1278" s="248">
        <f t="shared" si="80"/>
        <v>0</v>
      </c>
      <c r="W1278" s="248">
        <f t="shared" si="77"/>
        <v>0</v>
      </c>
      <c r="X1278" s="248">
        <f t="shared" si="78"/>
        <v>0</v>
      </c>
      <c r="Y1278" s="248">
        <f t="shared" si="79"/>
        <v>0</v>
      </c>
    </row>
    <row r="1279" spans="1:25" ht="15" customHeight="1" x14ac:dyDescent="0.25">
      <c r="A1279" s="250"/>
      <c r="B1279" s="251"/>
      <c r="C1279" s="322" t="s">
        <v>1281</v>
      </c>
      <c r="D1279" s="322"/>
      <c r="E1279" s="322"/>
      <c r="H1279" s="252">
        <v>-135.01</v>
      </c>
      <c r="I1279" s="252">
        <v>0</v>
      </c>
      <c r="J1279" s="252">
        <v>0</v>
      </c>
      <c r="K1279" s="252">
        <v>0</v>
      </c>
      <c r="L1279" s="252">
        <v>0</v>
      </c>
      <c r="M1279" s="252">
        <v>0</v>
      </c>
      <c r="N1279" s="323">
        <v>0</v>
      </c>
      <c r="O1279" s="323"/>
      <c r="P1279" s="252">
        <v>0</v>
      </c>
      <c r="Q1279" s="252">
        <v>135.01</v>
      </c>
      <c r="R1279" s="240" t="s">
        <v>270</v>
      </c>
      <c r="V1279" s="248">
        <f t="shared" si="80"/>
        <v>0</v>
      </c>
      <c r="W1279" s="248">
        <f t="shared" si="77"/>
        <v>0</v>
      </c>
      <c r="X1279" s="248">
        <f t="shared" si="78"/>
        <v>0</v>
      </c>
      <c r="Y1279" s="248">
        <f t="shared" si="79"/>
        <v>0</v>
      </c>
    </row>
    <row r="1280" spans="1:25" ht="15" customHeight="1" x14ac:dyDescent="0.25">
      <c r="A1280" s="250"/>
      <c r="B1280" s="251"/>
      <c r="C1280" s="322" t="s">
        <v>1055</v>
      </c>
      <c r="D1280" s="322"/>
      <c r="E1280" s="322"/>
      <c r="H1280" s="252">
        <v>-3.38</v>
      </c>
      <c r="I1280" s="252">
        <v>0</v>
      </c>
      <c r="J1280" s="252">
        <v>0</v>
      </c>
      <c r="K1280" s="252">
        <v>0</v>
      </c>
      <c r="L1280" s="252">
        <v>0</v>
      </c>
      <c r="M1280" s="252">
        <v>0</v>
      </c>
      <c r="N1280" s="323">
        <v>0</v>
      </c>
      <c r="O1280" s="323"/>
      <c r="P1280" s="252">
        <v>0</v>
      </c>
      <c r="Q1280" s="252">
        <v>3.38</v>
      </c>
      <c r="R1280" s="240" t="s">
        <v>270</v>
      </c>
      <c r="V1280" s="248">
        <f t="shared" si="80"/>
        <v>0</v>
      </c>
      <c r="W1280" s="248">
        <f t="shared" si="77"/>
        <v>0</v>
      </c>
      <c r="X1280" s="248">
        <f t="shared" si="78"/>
        <v>0</v>
      </c>
      <c r="Y1280" s="248">
        <f t="shared" si="79"/>
        <v>0</v>
      </c>
    </row>
    <row r="1281" spans="1:25" ht="15" customHeight="1" x14ac:dyDescent="0.25">
      <c r="A1281" s="250"/>
      <c r="B1281" s="251"/>
      <c r="C1281" s="322" t="s">
        <v>392</v>
      </c>
      <c r="D1281" s="322"/>
      <c r="E1281" s="322"/>
      <c r="H1281" s="252">
        <v>-1413.56</v>
      </c>
      <c r="I1281" s="252">
        <v>0</v>
      </c>
      <c r="J1281" s="252">
        <v>0</v>
      </c>
      <c r="K1281" s="252">
        <v>0</v>
      </c>
      <c r="L1281" s="252">
        <v>0</v>
      </c>
      <c r="M1281" s="252">
        <v>0</v>
      </c>
      <c r="N1281" s="323">
        <v>0</v>
      </c>
      <c r="O1281" s="323"/>
      <c r="P1281" s="252">
        <v>0</v>
      </c>
      <c r="Q1281" s="252">
        <v>1413.56</v>
      </c>
      <c r="R1281" s="240" t="s">
        <v>270</v>
      </c>
      <c r="V1281" s="248">
        <f t="shared" si="80"/>
        <v>0</v>
      </c>
      <c r="W1281" s="248">
        <f t="shared" si="77"/>
        <v>0</v>
      </c>
      <c r="X1281" s="248">
        <f t="shared" si="78"/>
        <v>0</v>
      </c>
      <c r="Y1281" s="248">
        <f t="shared" si="79"/>
        <v>0</v>
      </c>
    </row>
    <row r="1282" spans="1:25" ht="15" customHeight="1" x14ac:dyDescent="0.25">
      <c r="A1282" s="250"/>
      <c r="B1282" s="251"/>
      <c r="C1282" s="322" t="s">
        <v>399</v>
      </c>
      <c r="D1282" s="322"/>
      <c r="E1282" s="322"/>
      <c r="H1282" s="252">
        <v>-3281.57</v>
      </c>
      <c r="I1282" s="252">
        <v>0</v>
      </c>
      <c r="J1282" s="252">
        <v>0</v>
      </c>
      <c r="K1282" s="252">
        <v>0</v>
      </c>
      <c r="L1282" s="252">
        <v>0</v>
      </c>
      <c r="M1282" s="252">
        <v>0</v>
      </c>
      <c r="N1282" s="323">
        <v>0</v>
      </c>
      <c r="O1282" s="323"/>
      <c r="P1282" s="252">
        <v>613.1</v>
      </c>
      <c r="Q1282" s="252">
        <v>3894.67</v>
      </c>
      <c r="R1282" s="240" t="s">
        <v>270</v>
      </c>
      <c r="V1282" s="248">
        <f t="shared" si="80"/>
        <v>0</v>
      </c>
      <c r="W1282" s="248">
        <f t="shared" si="77"/>
        <v>0</v>
      </c>
      <c r="X1282" s="248">
        <f t="shared" si="78"/>
        <v>0</v>
      </c>
      <c r="Y1282" s="248">
        <f t="shared" si="79"/>
        <v>0</v>
      </c>
    </row>
    <row r="1283" spans="1:25" ht="15" customHeight="1" x14ac:dyDescent="0.25">
      <c r="A1283" s="250"/>
      <c r="B1283" s="251"/>
      <c r="C1283" s="322" t="s">
        <v>1056</v>
      </c>
      <c r="D1283" s="322"/>
      <c r="E1283" s="322"/>
      <c r="H1283" s="252">
        <v>-122.44</v>
      </c>
      <c r="I1283" s="252">
        <v>0</v>
      </c>
      <c r="J1283" s="252">
        <v>0</v>
      </c>
      <c r="K1283" s="252">
        <v>0</v>
      </c>
      <c r="L1283" s="252">
        <v>0</v>
      </c>
      <c r="M1283" s="252">
        <v>0</v>
      </c>
      <c r="N1283" s="323">
        <v>0</v>
      </c>
      <c r="O1283" s="323"/>
      <c r="P1283" s="252">
        <v>0</v>
      </c>
      <c r="Q1283" s="252">
        <v>122.44</v>
      </c>
      <c r="R1283" s="240" t="s">
        <v>270</v>
      </c>
      <c r="V1283" s="248">
        <f t="shared" si="80"/>
        <v>0</v>
      </c>
      <c r="W1283" s="248">
        <f t="shared" si="77"/>
        <v>0</v>
      </c>
      <c r="X1283" s="248">
        <f t="shared" si="78"/>
        <v>0</v>
      </c>
      <c r="Y1283" s="248">
        <f t="shared" si="79"/>
        <v>0</v>
      </c>
    </row>
    <row r="1284" spans="1:25" ht="15" customHeight="1" x14ac:dyDescent="0.25">
      <c r="A1284" s="250"/>
      <c r="B1284" s="251"/>
      <c r="C1284" s="322" t="s">
        <v>1288</v>
      </c>
      <c r="D1284" s="322"/>
      <c r="E1284" s="322"/>
      <c r="H1284" s="252">
        <v>-2367.71</v>
      </c>
      <c r="I1284" s="252">
        <v>0</v>
      </c>
      <c r="J1284" s="252">
        <v>0</v>
      </c>
      <c r="K1284" s="252">
        <v>0</v>
      </c>
      <c r="L1284" s="252">
        <v>0</v>
      </c>
      <c r="M1284" s="252">
        <v>0</v>
      </c>
      <c r="N1284" s="323">
        <v>0</v>
      </c>
      <c r="O1284" s="323"/>
      <c r="P1284" s="252">
        <v>0</v>
      </c>
      <c r="Q1284" s="252">
        <v>2367.71</v>
      </c>
      <c r="R1284" s="240" t="s">
        <v>270</v>
      </c>
      <c r="V1284" s="248">
        <f t="shared" si="80"/>
        <v>0</v>
      </c>
      <c r="W1284" s="248">
        <f t="shared" si="77"/>
        <v>0</v>
      </c>
      <c r="X1284" s="248">
        <f t="shared" si="78"/>
        <v>0</v>
      </c>
      <c r="Y1284" s="248">
        <f t="shared" si="79"/>
        <v>0</v>
      </c>
    </row>
    <row r="1285" spans="1:25" ht="15" customHeight="1" x14ac:dyDescent="0.25">
      <c r="A1285" s="253"/>
      <c r="B1285" s="254"/>
      <c r="C1285" s="324" t="s">
        <v>1286</v>
      </c>
      <c r="D1285" s="324"/>
      <c r="E1285" s="324"/>
      <c r="F1285" s="255"/>
      <c r="G1285" s="255"/>
      <c r="H1285" s="256">
        <v>-2241.04</v>
      </c>
      <c r="I1285" s="256">
        <v>0</v>
      </c>
      <c r="J1285" s="256">
        <v>0</v>
      </c>
      <c r="K1285" s="256">
        <v>0</v>
      </c>
      <c r="L1285" s="256">
        <v>0</v>
      </c>
      <c r="M1285" s="256">
        <v>0</v>
      </c>
      <c r="N1285" s="325">
        <v>0</v>
      </c>
      <c r="O1285" s="325"/>
      <c r="P1285" s="256">
        <v>11.94</v>
      </c>
      <c r="Q1285" s="256">
        <v>2252.98</v>
      </c>
      <c r="R1285" s="240" t="s">
        <v>270</v>
      </c>
      <c r="V1285" s="248">
        <f t="shared" si="80"/>
        <v>0</v>
      </c>
      <c r="W1285" s="248">
        <f t="shared" si="77"/>
        <v>0</v>
      </c>
      <c r="X1285" s="248">
        <f t="shared" si="78"/>
        <v>0</v>
      </c>
      <c r="Y1285" s="248">
        <f t="shared" si="79"/>
        <v>0</v>
      </c>
    </row>
    <row r="1286" spans="1:25" ht="15" customHeight="1" x14ac:dyDescent="0.25">
      <c r="A1286" s="245" t="s">
        <v>1393</v>
      </c>
      <c r="B1286" s="246" t="str">
        <f>C1286</f>
        <v>г.Одинцово, Кутузовская ул., 33</v>
      </c>
      <c r="C1286" s="329" t="s">
        <v>271</v>
      </c>
      <c r="D1286" s="329"/>
      <c r="E1286" s="329"/>
      <c r="F1286" s="246" t="s">
        <v>1571</v>
      </c>
      <c r="G1286" s="246" t="s">
        <v>1572</v>
      </c>
      <c r="H1286" s="247">
        <v>81142.179999999993</v>
      </c>
      <c r="I1286" s="247">
        <v>0</v>
      </c>
      <c r="J1286" s="247">
        <v>0</v>
      </c>
      <c r="K1286" s="247">
        <v>0</v>
      </c>
      <c r="L1286" s="247">
        <v>0</v>
      </c>
      <c r="M1286" s="247">
        <v>0</v>
      </c>
      <c r="N1286" s="330">
        <v>0</v>
      </c>
      <c r="O1286" s="330"/>
      <c r="P1286" s="247">
        <v>206442.51</v>
      </c>
      <c r="Q1286" s="247">
        <v>125300.33</v>
      </c>
      <c r="R1286" s="240" t="s">
        <v>271</v>
      </c>
      <c r="V1286" s="248">
        <f t="shared" si="80"/>
        <v>0</v>
      </c>
      <c r="W1286" s="248">
        <f t="shared" si="77"/>
        <v>0</v>
      </c>
      <c r="X1286" s="248">
        <f t="shared" si="78"/>
        <v>0</v>
      </c>
      <c r="Y1286" s="248">
        <f t="shared" si="79"/>
        <v>0</v>
      </c>
    </row>
    <row r="1287" spans="1:25" ht="15" customHeight="1" x14ac:dyDescent="0.25">
      <c r="A1287" s="250"/>
      <c r="B1287" s="251"/>
      <c r="C1287" s="322" t="s">
        <v>1052</v>
      </c>
      <c r="D1287" s="322"/>
      <c r="E1287" s="322"/>
      <c r="H1287" s="252">
        <v>-77679.95</v>
      </c>
      <c r="I1287" s="252">
        <v>0</v>
      </c>
      <c r="J1287" s="252">
        <v>0</v>
      </c>
      <c r="K1287" s="252">
        <v>0</v>
      </c>
      <c r="L1287" s="252">
        <v>0</v>
      </c>
      <c r="M1287" s="252">
        <v>0</v>
      </c>
      <c r="N1287" s="323">
        <v>0</v>
      </c>
      <c r="O1287" s="323"/>
      <c r="P1287" s="252">
        <v>0.56999999999999995</v>
      </c>
      <c r="Q1287" s="252">
        <v>77680.52</v>
      </c>
      <c r="R1287" s="240" t="s">
        <v>271</v>
      </c>
      <c r="V1287" s="248">
        <f t="shared" si="80"/>
        <v>-77679.95</v>
      </c>
      <c r="W1287" s="248">
        <f t="shared" si="77"/>
        <v>0</v>
      </c>
      <c r="X1287" s="248">
        <f t="shared" si="78"/>
        <v>0</v>
      </c>
      <c r="Y1287" s="248">
        <f t="shared" si="79"/>
        <v>-77679.95</v>
      </c>
    </row>
    <row r="1288" spans="1:25" ht="15" customHeight="1" x14ac:dyDescent="0.25">
      <c r="A1288" s="250"/>
      <c r="B1288" s="251"/>
      <c r="C1288" s="322" t="s">
        <v>399</v>
      </c>
      <c r="D1288" s="322"/>
      <c r="E1288" s="322"/>
      <c r="H1288" s="252">
        <v>1051.8499999999999</v>
      </c>
      <c r="I1288" s="252">
        <v>0</v>
      </c>
      <c r="J1288" s="252">
        <v>0</v>
      </c>
      <c r="K1288" s="252">
        <v>0</v>
      </c>
      <c r="L1288" s="252">
        <v>0</v>
      </c>
      <c r="M1288" s="252">
        <v>0</v>
      </c>
      <c r="N1288" s="323">
        <v>0</v>
      </c>
      <c r="O1288" s="323"/>
      <c r="P1288" s="252">
        <v>2216.79</v>
      </c>
      <c r="Q1288" s="252">
        <v>1164.94</v>
      </c>
      <c r="R1288" s="240" t="s">
        <v>271</v>
      </c>
      <c r="V1288" s="248">
        <f t="shared" si="80"/>
        <v>0</v>
      </c>
      <c r="W1288" s="248">
        <f t="shared" si="77"/>
        <v>0</v>
      </c>
      <c r="X1288" s="248">
        <f t="shared" si="78"/>
        <v>0</v>
      </c>
      <c r="Y1288" s="248">
        <f t="shared" si="79"/>
        <v>0</v>
      </c>
    </row>
    <row r="1289" spans="1:25" ht="15" customHeight="1" x14ac:dyDescent="0.25">
      <c r="A1289" s="250"/>
      <c r="B1289" s="251"/>
      <c r="C1289" s="322" t="s">
        <v>393</v>
      </c>
      <c r="D1289" s="322"/>
      <c r="E1289" s="322"/>
      <c r="H1289" s="252">
        <v>175.42</v>
      </c>
      <c r="I1289" s="252">
        <v>0</v>
      </c>
      <c r="J1289" s="252">
        <v>0</v>
      </c>
      <c r="K1289" s="252">
        <v>0</v>
      </c>
      <c r="L1289" s="252">
        <v>0</v>
      </c>
      <c r="M1289" s="252">
        <v>0</v>
      </c>
      <c r="N1289" s="323">
        <v>0</v>
      </c>
      <c r="O1289" s="323"/>
      <c r="P1289" s="252">
        <v>232.73</v>
      </c>
      <c r="Q1289" s="252">
        <v>57.31</v>
      </c>
      <c r="R1289" s="240" t="s">
        <v>271</v>
      </c>
      <c r="V1289" s="248">
        <f t="shared" si="80"/>
        <v>0</v>
      </c>
      <c r="W1289" s="248">
        <f t="shared" si="77"/>
        <v>0</v>
      </c>
      <c r="X1289" s="248">
        <f t="shared" si="78"/>
        <v>0</v>
      </c>
      <c r="Y1289" s="248">
        <f t="shared" si="79"/>
        <v>0</v>
      </c>
    </row>
    <row r="1290" spans="1:25" ht="15" customHeight="1" x14ac:dyDescent="0.25">
      <c r="A1290" s="250"/>
      <c r="B1290" s="251"/>
      <c r="C1290" s="322" t="s">
        <v>1283</v>
      </c>
      <c r="D1290" s="322"/>
      <c r="E1290" s="322"/>
      <c r="H1290" s="252">
        <v>159458.09</v>
      </c>
      <c r="I1290" s="252">
        <v>0</v>
      </c>
      <c r="J1290" s="252">
        <v>0</v>
      </c>
      <c r="K1290" s="252">
        <v>0</v>
      </c>
      <c r="L1290" s="252">
        <v>0</v>
      </c>
      <c r="M1290" s="252">
        <v>0</v>
      </c>
      <c r="N1290" s="323">
        <v>0</v>
      </c>
      <c r="O1290" s="323"/>
      <c r="P1290" s="252">
        <v>202967.86</v>
      </c>
      <c r="Q1290" s="252">
        <v>43509.77</v>
      </c>
      <c r="R1290" s="240" t="s">
        <v>271</v>
      </c>
      <c r="V1290" s="248">
        <f t="shared" si="80"/>
        <v>0</v>
      </c>
      <c r="W1290" s="248">
        <f t="shared" ref="W1290:W1353" si="81">IF(W$8=$C1290,SUM($P1290-$Q1290),0)/3</f>
        <v>53152.696666666663</v>
      </c>
      <c r="X1290" s="248">
        <f t="shared" ref="X1290:X1353" si="82">IF(X$8=$C1290,SUM($P1290-$Q1290),0)</f>
        <v>0</v>
      </c>
      <c r="Y1290" s="248">
        <f t="shared" ref="Y1290:Y1353" si="83">SUM(V1290:X1290)</f>
        <v>53152.696666666663</v>
      </c>
    </row>
    <row r="1291" spans="1:25" ht="15" customHeight="1" x14ac:dyDescent="0.25">
      <c r="A1291" s="250"/>
      <c r="B1291" s="251"/>
      <c r="C1291" s="322" t="s">
        <v>1286</v>
      </c>
      <c r="D1291" s="322"/>
      <c r="E1291" s="322"/>
      <c r="H1291" s="252">
        <v>-1092.78</v>
      </c>
      <c r="I1291" s="252">
        <v>0</v>
      </c>
      <c r="J1291" s="252">
        <v>0</v>
      </c>
      <c r="K1291" s="252">
        <v>0</v>
      </c>
      <c r="L1291" s="252">
        <v>0</v>
      </c>
      <c r="M1291" s="252">
        <v>0</v>
      </c>
      <c r="N1291" s="323">
        <v>0</v>
      </c>
      <c r="O1291" s="323"/>
      <c r="P1291" s="252">
        <v>4.51</v>
      </c>
      <c r="Q1291" s="252">
        <v>1097.29</v>
      </c>
      <c r="R1291" s="240" t="s">
        <v>271</v>
      </c>
      <c r="V1291" s="248">
        <f t="shared" si="80"/>
        <v>0</v>
      </c>
      <c r="W1291" s="248">
        <f t="shared" si="81"/>
        <v>0</v>
      </c>
      <c r="X1291" s="248">
        <f t="shared" si="82"/>
        <v>0</v>
      </c>
      <c r="Y1291" s="248">
        <f t="shared" si="83"/>
        <v>0</v>
      </c>
    </row>
    <row r="1292" spans="1:25" ht="15" customHeight="1" x14ac:dyDescent="0.25">
      <c r="A1292" s="250"/>
      <c r="B1292" s="251"/>
      <c r="C1292" s="322" t="s">
        <v>392</v>
      </c>
      <c r="D1292" s="322"/>
      <c r="E1292" s="322"/>
      <c r="H1292" s="252">
        <v>367.35</v>
      </c>
      <c r="I1292" s="252">
        <v>0</v>
      </c>
      <c r="J1292" s="252">
        <v>0</v>
      </c>
      <c r="K1292" s="252">
        <v>0</v>
      </c>
      <c r="L1292" s="252">
        <v>0</v>
      </c>
      <c r="M1292" s="252">
        <v>0</v>
      </c>
      <c r="N1292" s="323">
        <v>0</v>
      </c>
      <c r="O1292" s="323"/>
      <c r="P1292" s="252">
        <v>994.66</v>
      </c>
      <c r="Q1292" s="252">
        <v>627.30999999999995</v>
      </c>
      <c r="R1292" s="240" t="s">
        <v>271</v>
      </c>
      <c r="V1292" s="248">
        <f t="shared" si="80"/>
        <v>0</v>
      </c>
      <c r="W1292" s="248">
        <f t="shared" si="81"/>
        <v>0</v>
      </c>
      <c r="X1292" s="248">
        <f t="shared" si="82"/>
        <v>0</v>
      </c>
      <c r="Y1292" s="248">
        <f t="shared" si="83"/>
        <v>0</v>
      </c>
    </row>
    <row r="1293" spans="1:25" ht="15" customHeight="1" x14ac:dyDescent="0.25">
      <c r="A1293" s="250"/>
      <c r="B1293" s="251"/>
      <c r="C1293" s="322" t="s">
        <v>1056</v>
      </c>
      <c r="D1293" s="322"/>
      <c r="E1293" s="322"/>
      <c r="H1293" s="252">
        <v>-43.13</v>
      </c>
      <c r="I1293" s="252">
        <v>0</v>
      </c>
      <c r="J1293" s="252">
        <v>0</v>
      </c>
      <c r="K1293" s="252">
        <v>0</v>
      </c>
      <c r="L1293" s="252">
        <v>0</v>
      </c>
      <c r="M1293" s="252">
        <v>0</v>
      </c>
      <c r="N1293" s="323">
        <v>0</v>
      </c>
      <c r="O1293" s="323"/>
      <c r="P1293" s="252">
        <v>0</v>
      </c>
      <c r="Q1293" s="252">
        <v>43.13</v>
      </c>
      <c r="R1293" s="240" t="s">
        <v>271</v>
      </c>
      <c r="V1293" s="248">
        <f t="shared" si="80"/>
        <v>0</v>
      </c>
      <c r="W1293" s="248">
        <f t="shared" si="81"/>
        <v>0</v>
      </c>
      <c r="X1293" s="248">
        <f t="shared" si="82"/>
        <v>0</v>
      </c>
      <c r="Y1293" s="248">
        <f t="shared" si="83"/>
        <v>0</v>
      </c>
    </row>
    <row r="1294" spans="1:25" ht="15" customHeight="1" x14ac:dyDescent="0.25">
      <c r="A1294" s="253"/>
      <c r="B1294" s="254"/>
      <c r="C1294" s="324" t="s">
        <v>1288</v>
      </c>
      <c r="D1294" s="324"/>
      <c r="E1294" s="324"/>
      <c r="F1294" s="255"/>
      <c r="G1294" s="255"/>
      <c r="H1294" s="256">
        <v>-1094.67</v>
      </c>
      <c r="I1294" s="256">
        <v>0</v>
      </c>
      <c r="J1294" s="256">
        <v>0</v>
      </c>
      <c r="K1294" s="256">
        <v>0</v>
      </c>
      <c r="L1294" s="256">
        <v>0</v>
      </c>
      <c r="M1294" s="256">
        <v>0</v>
      </c>
      <c r="N1294" s="325">
        <v>0</v>
      </c>
      <c r="O1294" s="325"/>
      <c r="P1294" s="256">
        <v>25.39</v>
      </c>
      <c r="Q1294" s="256">
        <v>1120.06</v>
      </c>
      <c r="R1294" s="240" t="s">
        <v>271</v>
      </c>
      <c r="V1294" s="248">
        <f t="shared" si="80"/>
        <v>0</v>
      </c>
      <c r="W1294" s="248">
        <f t="shared" si="81"/>
        <v>0</v>
      </c>
      <c r="X1294" s="248">
        <f t="shared" si="82"/>
        <v>0</v>
      </c>
      <c r="Y1294" s="248">
        <f t="shared" si="83"/>
        <v>0</v>
      </c>
    </row>
    <row r="1295" spans="1:25" ht="15" customHeight="1" x14ac:dyDescent="0.25">
      <c r="A1295" s="245" t="s">
        <v>1573</v>
      </c>
      <c r="B1295" s="246" t="str">
        <f>C1295</f>
        <v>г.Одинцово, Кутузовская ул., 35</v>
      </c>
      <c r="C1295" s="329" t="s">
        <v>272</v>
      </c>
      <c r="D1295" s="329"/>
      <c r="E1295" s="329"/>
      <c r="F1295" s="246" t="s">
        <v>1574</v>
      </c>
      <c r="G1295" s="246" t="s">
        <v>1575</v>
      </c>
      <c r="H1295" s="247">
        <v>-58500.37</v>
      </c>
      <c r="I1295" s="247">
        <v>0</v>
      </c>
      <c r="J1295" s="247">
        <v>0</v>
      </c>
      <c r="K1295" s="247">
        <v>0</v>
      </c>
      <c r="L1295" s="247">
        <v>0</v>
      </c>
      <c r="M1295" s="247">
        <v>0</v>
      </c>
      <c r="N1295" s="330">
        <v>0</v>
      </c>
      <c r="O1295" s="330"/>
      <c r="P1295" s="247">
        <v>127700.33</v>
      </c>
      <c r="Q1295" s="247">
        <v>186200.7</v>
      </c>
      <c r="R1295" s="240" t="s">
        <v>272</v>
      </c>
      <c r="V1295" s="248">
        <f t="shared" si="80"/>
        <v>0</v>
      </c>
      <c r="W1295" s="248">
        <f t="shared" si="81"/>
        <v>0</v>
      </c>
      <c r="X1295" s="248">
        <f t="shared" si="82"/>
        <v>0</v>
      </c>
      <c r="Y1295" s="248">
        <f t="shared" si="83"/>
        <v>0</v>
      </c>
    </row>
    <row r="1296" spans="1:25" ht="15" customHeight="1" x14ac:dyDescent="0.25">
      <c r="A1296" s="250"/>
      <c r="B1296" s="251"/>
      <c r="C1296" s="322" t="s">
        <v>393</v>
      </c>
      <c r="D1296" s="322"/>
      <c r="E1296" s="322"/>
      <c r="H1296" s="252">
        <v>-190.39</v>
      </c>
      <c r="I1296" s="252">
        <v>0</v>
      </c>
      <c r="J1296" s="252">
        <v>0</v>
      </c>
      <c r="K1296" s="252">
        <v>0</v>
      </c>
      <c r="L1296" s="252">
        <v>0</v>
      </c>
      <c r="M1296" s="252">
        <v>0</v>
      </c>
      <c r="N1296" s="323">
        <v>0</v>
      </c>
      <c r="O1296" s="323"/>
      <c r="P1296" s="252">
        <v>0</v>
      </c>
      <c r="Q1296" s="252">
        <v>190.39</v>
      </c>
      <c r="R1296" s="240" t="s">
        <v>272</v>
      </c>
      <c r="V1296" s="248">
        <f t="shared" ref="V1296:V1359" si="84">IF(V$8=$C1296,SUM($P1296-$Q1296),0)</f>
        <v>0</v>
      </c>
      <c r="W1296" s="248">
        <f t="shared" si="81"/>
        <v>0</v>
      </c>
      <c r="X1296" s="248">
        <f t="shared" si="82"/>
        <v>0</v>
      </c>
      <c r="Y1296" s="248">
        <f t="shared" si="83"/>
        <v>0</v>
      </c>
    </row>
    <row r="1297" spans="1:25" ht="15" customHeight="1" x14ac:dyDescent="0.25">
      <c r="A1297" s="250"/>
      <c r="B1297" s="251"/>
      <c r="C1297" s="322" t="s">
        <v>399</v>
      </c>
      <c r="D1297" s="322"/>
      <c r="E1297" s="322"/>
      <c r="H1297" s="252">
        <v>-3464.36</v>
      </c>
      <c r="I1297" s="252">
        <v>0</v>
      </c>
      <c r="J1297" s="252">
        <v>0</v>
      </c>
      <c r="K1297" s="252">
        <v>0</v>
      </c>
      <c r="L1297" s="252">
        <v>0</v>
      </c>
      <c r="M1297" s="252">
        <v>0</v>
      </c>
      <c r="N1297" s="323">
        <v>0</v>
      </c>
      <c r="O1297" s="323"/>
      <c r="P1297" s="252">
        <v>245.62</v>
      </c>
      <c r="Q1297" s="252">
        <v>3709.98</v>
      </c>
      <c r="R1297" s="240" t="s">
        <v>272</v>
      </c>
      <c r="V1297" s="248">
        <f t="shared" si="84"/>
        <v>0</v>
      </c>
      <c r="W1297" s="248">
        <f t="shared" si="81"/>
        <v>0</v>
      </c>
      <c r="X1297" s="248">
        <f t="shared" si="82"/>
        <v>0</v>
      </c>
      <c r="Y1297" s="248">
        <f t="shared" si="83"/>
        <v>0</v>
      </c>
    </row>
    <row r="1298" spans="1:25" ht="15" customHeight="1" x14ac:dyDescent="0.25">
      <c r="A1298" s="250"/>
      <c r="B1298" s="251"/>
      <c r="C1298" s="322" t="s">
        <v>1281</v>
      </c>
      <c r="D1298" s="322"/>
      <c r="E1298" s="322"/>
      <c r="H1298" s="252">
        <v>-0.79</v>
      </c>
      <c r="I1298" s="252">
        <v>0</v>
      </c>
      <c r="J1298" s="252">
        <v>0</v>
      </c>
      <c r="K1298" s="252">
        <v>0</v>
      </c>
      <c r="L1298" s="252">
        <v>0</v>
      </c>
      <c r="M1298" s="252">
        <v>0</v>
      </c>
      <c r="N1298" s="323">
        <v>0</v>
      </c>
      <c r="O1298" s="323"/>
      <c r="P1298" s="252">
        <v>0</v>
      </c>
      <c r="Q1298" s="252">
        <v>0.79</v>
      </c>
      <c r="R1298" s="240" t="s">
        <v>272</v>
      </c>
      <c r="V1298" s="248">
        <f t="shared" si="84"/>
        <v>0</v>
      </c>
      <c r="W1298" s="248">
        <f t="shared" si="81"/>
        <v>0</v>
      </c>
      <c r="X1298" s="248">
        <f t="shared" si="82"/>
        <v>0</v>
      </c>
      <c r="Y1298" s="248">
        <f t="shared" si="83"/>
        <v>0</v>
      </c>
    </row>
    <row r="1299" spans="1:25" ht="15" customHeight="1" x14ac:dyDescent="0.25">
      <c r="A1299" s="250"/>
      <c r="B1299" s="251"/>
      <c r="C1299" s="322" t="s">
        <v>1286</v>
      </c>
      <c r="D1299" s="322"/>
      <c r="E1299" s="322"/>
      <c r="H1299" s="252">
        <v>-3415.42</v>
      </c>
      <c r="I1299" s="252">
        <v>0</v>
      </c>
      <c r="J1299" s="252">
        <v>0</v>
      </c>
      <c r="K1299" s="252">
        <v>0</v>
      </c>
      <c r="L1299" s="252">
        <v>0</v>
      </c>
      <c r="M1299" s="252">
        <v>0</v>
      </c>
      <c r="N1299" s="323">
        <v>0</v>
      </c>
      <c r="O1299" s="323"/>
      <c r="P1299" s="252">
        <v>0</v>
      </c>
      <c r="Q1299" s="252">
        <v>3415.42</v>
      </c>
      <c r="R1299" s="240" t="s">
        <v>272</v>
      </c>
      <c r="V1299" s="248">
        <f t="shared" si="84"/>
        <v>0</v>
      </c>
      <c r="W1299" s="248">
        <f t="shared" si="81"/>
        <v>0</v>
      </c>
      <c r="X1299" s="248">
        <f t="shared" si="82"/>
        <v>0</v>
      </c>
      <c r="Y1299" s="248">
        <f t="shared" si="83"/>
        <v>0</v>
      </c>
    </row>
    <row r="1300" spans="1:25" ht="15" customHeight="1" x14ac:dyDescent="0.25">
      <c r="A1300" s="250"/>
      <c r="B1300" s="251"/>
      <c r="C1300" s="322" t="s">
        <v>1282</v>
      </c>
      <c r="D1300" s="322"/>
      <c r="E1300" s="322"/>
      <c r="H1300" s="252">
        <v>-0.14000000000000001</v>
      </c>
      <c r="I1300" s="252">
        <v>0</v>
      </c>
      <c r="J1300" s="252">
        <v>0</v>
      </c>
      <c r="K1300" s="252">
        <v>0</v>
      </c>
      <c r="L1300" s="252">
        <v>0</v>
      </c>
      <c r="M1300" s="252">
        <v>0</v>
      </c>
      <c r="N1300" s="323">
        <v>0</v>
      </c>
      <c r="O1300" s="323"/>
      <c r="P1300" s="252">
        <v>0</v>
      </c>
      <c r="Q1300" s="252">
        <v>0.14000000000000001</v>
      </c>
      <c r="R1300" s="240" t="s">
        <v>272</v>
      </c>
      <c r="V1300" s="248">
        <f t="shared" si="84"/>
        <v>0</v>
      </c>
      <c r="W1300" s="248">
        <f t="shared" si="81"/>
        <v>0</v>
      </c>
      <c r="X1300" s="248">
        <f t="shared" si="82"/>
        <v>0</v>
      </c>
      <c r="Y1300" s="248">
        <f t="shared" si="83"/>
        <v>0</v>
      </c>
    </row>
    <row r="1301" spans="1:25" ht="15" customHeight="1" x14ac:dyDescent="0.25">
      <c r="A1301" s="250"/>
      <c r="B1301" s="251"/>
      <c r="C1301" s="322" t="s">
        <v>1288</v>
      </c>
      <c r="D1301" s="322"/>
      <c r="E1301" s="322"/>
      <c r="H1301" s="252">
        <v>-4184.8599999999997</v>
      </c>
      <c r="I1301" s="252">
        <v>0</v>
      </c>
      <c r="J1301" s="252">
        <v>0</v>
      </c>
      <c r="K1301" s="252">
        <v>0</v>
      </c>
      <c r="L1301" s="252">
        <v>0</v>
      </c>
      <c r="M1301" s="252">
        <v>0</v>
      </c>
      <c r="N1301" s="323">
        <v>0</v>
      </c>
      <c r="O1301" s="323"/>
      <c r="P1301" s="252">
        <v>0</v>
      </c>
      <c r="Q1301" s="252">
        <v>4184.8599999999997</v>
      </c>
      <c r="R1301" s="240" t="s">
        <v>272</v>
      </c>
      <c r="V1301" s="248">
        <f t="shared" si="84"/>
        <v>0</v>
      </c>
      <c r="W1301" s="248">
        <f t="shared" si="81"/>
        <v>0</v>
      </c>
      <c r="X1301" s="248">
        <f t="shared" si="82"/>
        <v>0</v>
      </c>
      <c r="Y1301" s="248">
        <f t="shared" si="83"/>
        <v>0</v>
      </c>
    </row>
    <row r="1302" spans="1:25" ht="15" customHeight="1" x14ac:dyDescent="0.25">
      <c r="A1302" s="250"/>
      <c r="B1302" s="251"/>
      <c r="C1302" s="322" t="s">
        <v>392</v>
      </c>
      <c r="D1302" s="322"/>
      <c r="E1302" s="322"/>
      <c r="H1302" s="252">
        <v>-3898.18</v>
      </c>
      <c r="I1302" s="252">
        <v>0</v>
      </c>
      <c r="J1302" s="252">
        <v>0</v>
      </c>
      <c r="K1302" s="252">
        <v>0</v>
      </c>
      <c r="L1302" s="252">
        <v>0</v>
      </c>
      <c r="M1302" s="252">
        <v>0</v>
      </c>
      <c r="N1302" s="323">
        <v>0</v>
      </c>
      <c r="O1302" s="323"/>
      <c r="P1302" s="252">
        <v>216.52</v>
      </c>
      <c r="Q1302" s="252">
        <v>4114.7</v>
      </c>
      <c r="R1302" s="240" t="s">
        <v>272</v>
      </c>
      <c r="V1302" s="248">
        <f t="shared" si="84"/>
        <v>0</v>
      </c>
      <c r="W1302" s="248">
        <f t="shared" si="81"/>
        <v>0</v>
      </c>
      <c r="X1302" s="248">
        <f t="shared" si="82"/>
        <v>0</v>
      </c>
      <c r="Y1302" s="248">
        <f t="shared" si="83"/>
        <v>0</v>
      </c>
    </row>
    <row r="1303" spans="1:25" ht="15" customHeight="1" x14ac:dyDescent="0.25">
      <c r="A1303" s="250"/>
      <c r="B1303" s="251"/>
      <c r="C1303" s="322" t="s">
        <v>1056</v>
      </c>
      <c r="D1303" s="322"/>
      <c r="E1303" s="322"/>
      <c r="H1303" s="252">
        <v>-92.07</v>
      </c>
      <c r="I1303" s="252">
        <v>0</v>
      </c>
      <c r="J1303" s="252">
        <v>0</v>
      </c>
      <c r="K1303" s="252">
        <v>0</v>
      </c>
      <c r="L1303" s="252">
        <v>0</v>
      </c>
      <c r="M1303" s="252">
        <v>0</v>
      </c>
      <c r="N1303" s="323">
        <v>0</v>
      </c>
      <c r="O1303" s="323"/>
      <c r="P1303" s="252">
        <v>0</v>
      </c>
      <c r="Q1303" s="252">
        <v>92.07</v>
      </c>
      <c r="R1303" s="240" t="s">
        <v>272</v>
      </c>
      <c r="V1303" s="248">
        <f t="shared" si="84"/>
        <v>0</v>
      </c>
      <c r="W1303" s="248">
        <f t="shared" si="81"/>
        <v>0</v>
      </c>
      <c r="X1303" s="248">
        <f t="shared" si="82"/>
        <v>0</v>
      </c>
      <c r="Y1303" s="248">
        <f t="shared" si="83"/>
        <v>0</v>
      </c>
    </row>
    <row r="1304" spans="1:25" ht="15" customHeight="1" x14ac:dyDescent="0.25">
      <c r="A1304" s="250"/>
      <c r="B1304" s="251"/>
      <c r="C1304" s="322" t="s">
        <v>1052</v>
      </c>
      <c r="D1304" s="322"/>
      <c r="E1304" s="322"/>
      <c r="H1304" s="252">
        <v>-95497.41</v>
      </c>
      <c r="I1304" s="252">
        <v>0</v>
      </c>
      <c r="J1304" s="252">
        <v>0</v>
      </c>
      <c r="K1304" s="252">
        <v>0</v>
      </c>
      <c r="L1304" s="252">
        <v>0</v>
      </c>
      <c r="M1304" s="252">
        <v>0</v>
      </c>
      <c r="N1304" s="323">
        <v>0</v>
      </c>
      <c r="O1304" s="323"/>
      <c r="P1304" s="252">
        <v>6883.34</v>
      </c>
      <c r="Q1304" s="252">
        <v>102380.75</v>
      </c>
      <c r="R1304" s="240" t="s">
        <v>272</v>
      </c>
      <c r="V1304" s="248">
        <f t="shared" si="84"/>
        <v>-95497.41</v>
      </c>
      <c r="W1304" s="248">
        <f t="shared" si="81"/>
        <v>0</v>
      </c>
      <c r="X1304" s="248">
        <f t="shared" si="82"/>
        <v>0</v>
      </c>
      <c r="Y1304" s="248">
        <f t="shared" si="83"/>
        <v>-95497.41</v>
      </c>
    </row>
    <row r="1305" spans="1:25" ht="15" customHeight="1" x14ac:dyDescent="0.25">
      <c r="A1305" s="253"/>
      <c r="B1305" s="254"/>
      <c r="C1305" s="324" t="s">
        <v>1283</v>
      </c>
      <c r="D1305" s="324"/>
      <c r="E1305" s="324"/>
      <c r="F1305" s="255"/>
      <c r="G1305" s="255"/>
      <c r="H1305" s="256">
        <v>52243.25</v>
      </c>
      <c r="I1305" s="256">
        <v>0</v>
      </c>
      <c r="J1305" s="256">
        <v>0</v>
      </c>
      <c r="K1305" s="256">
        <v>0</v>
      </c>
      <c r="L1305" s="256">
        <v>0</v>
      </c>
      <c r="M1305" s="256">
        <v>0</v>
      </c>
      <c r="N1305" s="325">
        <v>0</v>
      </c>
      <c r="O1305" s="325"/>
      <c r="P1305" s="256">
        <v>120354.85</v>
      </c>
      <c r="Q1305" s="256">
        <v>68111.600000000006</v>
      </c>
      <c r="R1305" s="240" t="s">
        <v>272</v>
      </c>
      <c r="V1305" s="248">
        <f t="shared" si="84"/>
        <v>0</v>
      </c>
      <c r="W1305" s="248">
        <f t="shared" si="81"/>
        <v>17414.416666666668</v>
      </c>
      <c r="X1305" s="248">
        <f t="shared" si="82"/>
        <v>0</v>
      </c>
      <c r="Y1305" s="248">
        <f t="shared" si="83"/>
        <v>17414.416666666668</v>
      </c>
    </row>
    <row r="1306" spans="1:25" ht="15" customHeight="1" x14ac:dyDescent="0.25">
      <c r="A1306" s="245" t="s">
        <v>1576</v>
      </c>
      <c r="B1306" s="246" t="str">
        <f>C1306</f>
        <v>г.Одинцово, Кутузовская ул., 4</v>
      </c>
      <c r="C1306" s="329" t="s">
        <v>273</v>
      </c>
      <c r="D1306" s="329"/>
      <c r="E1306" s="329"/>
      <c r="F1306" s="246" t="s">
        <v>1573</v>
      </c>
      <c r="G1306" s="246" t="s">
        <v>1577</v>
      </c>
      <c r="H1306" s="247">
        <v>-42968.55</v>
      </c>
      <c r="I1306" s="247">
        <v>0</v>
      </c>
      <c r="J1306" s="247">
        <v>0</v>
      </c>
      <c r="K1306" s="247">
        <v>0</v>
      </c>
      <c r="L1306" s="247">
        <v>0</v>
      </c>
      <c r="M1306" s="247">
        <v>0</v>
      </c>
      <c r="N1306" s="330">
        <v>0</v>
      </c>
      <c r="O1306" s="330"/>
      <c r="P1306" s="247">
        <v>69741.27</v>
      </c>
      <c r="Q1306" s="247">
        <v>112709.82</v>
      </c>
      <c r="R1306" s="240" t="s">
        <v>273</v>
      </c>
      <c r="V1306" s="248">
        <f t="shared" si="84"/>
        <v>0</v>
      </c>
      <c r="W1306" s="248">
        <f t="shared" si="81"/>
        <v>0</v>
      </c>
      <c r="X1306" s="248">
        <f t="shared" si="82"/>
        <v>0</v>
      </c>
      <c r="Y1306" s="248">
        <f t="shared" si="83"/>
        <v>0</v>
      </c>
    </row>
    <row r="1307" spans="1:25" ht="15" customHeight="1" x14ac:dyDescent="0.25">
      <c r="A1307" s="250"/>
      <c r="B1307" s="251"/>
      <c r="C1307" s="322" t="s">
        <v>1056</v>
      </c>
      <c r="D1307" s="322"/>
      <c r="E1307" s="322"/>
      <c r="H1307" s="252">
        <v>-67.900000000000006</v>
      </c>
      <c r="I1307" s="252">
        <v>0</v>
      </c>
      <c r="J1307" s="252">
        <v>0</v>
      </c>
      <c r="K1307" s="252">
        <v>0</v>
      </c>
      <c r="L1307" s="252">
        <v>0</v>
      </c>
      <c r="M1307" s="252">
        <v>0</v>
      </c>
      <c r="N1307" s="323">
        <v>0</v>
      </c>
      <c r="O1307" s="323"/>
      <c r="P1307" s="252">
        <v>0</v>
      </c>
      <c r="Q1307" s="252">
        <v>67.900000000000006</v>
      </c>
      <c r="R1307" s="240" t="s">
        <v>273</v>
      </c>
      <c r="V1307" s="248">
        <f t="shared" si="84"/>
        <v>0</v>
      </c>
      <c r="W1307" s="248">
        <f t="shared" si="81"/>
        <v>0</v>
      </c>
      <c r="X1307" s="248">
        <f t="shared" si="82"/>
        <v>0</v>
      </c>
      <c r="Y1307" s="248">
        <f t="shared" si="83"/>
        <v>0</v>
      </c>
    </row>
    <row r="1308" spans="1:25" ht="15" customHeight="1" x14ac:dyDescent="0.25">
      <c r="A1308" s="250"/>
      <c r="B1308" s="251"/>
      <c r="C1308" s="322" t="s">
        <v>392</v>
      </c>
      <c r="D1308" s="322"/>
      <c r="E1308" s="322"/>
      <c r="H1308" s="252">
        <v>-5393.12</v>
      </c>
      <c r="I1308" s="252">
        <v>0</v>
      </c>
      <c r="J1308" s="252">
        <v>0</v>
      </c>
      <c r="K1308" s="252">
        <v>0</v>
      </c>
      <c r="L1308" s="252">
        <v>0</v>
      </c>
      <c r="M1308" s="252">
        <v>0</v>
      </c>
      <c r="N1308" s="323">
        <v>0</v>
      </c>
      <c r="O1308" s="323"/>
      <c r="P1308" s="252">
        <v>0</v>
      </c>
      <c r="Q1308" s="252">
        <v>5393.12</v>
      </c>
      <c r="R1308" s="240" t="s">
        <v>273</v>
      </c>
      <c r="V1308" s="248">
        <f t="shared" si="84"/>
        <v>0</v>
      </c>
      <c r="W1308" s="248">
        <f t="shared" si="81"/>
        <v>0</v>
      </c>
      <c r="X1308" s="248">
        <f t="shared" si="82"/>
        <v>0</v>
      </c>
      <c r="Y1308" s="248">
        <f t="shared" si="83"/>
        <v>0</v>
      </c>
    </row>
    <row r="1309" spans="1:25" ht="15" customHeight="1" x14ac:dyDescent="0.25">
      <c r="A1309" s="250"/>
      <c r="B1309" s="251"/>
      <c r="C1309" s="322" t="s">
        <v>1288</v>
      </c>
      <c r="D1309" s="322"/>
      <c r="E1309" s="322"/>
      <c r="H1309" s="252">
        <v>-4827.6000000000004</v>
      </c>
      <c r="I1309" s="252">
        <v>0</v>
      </c>
      <c r="J1309" s="252">
        <v>0</v>
      </c>
      <c r="K1309" s="252">
        <v>0</v>
      </c>
      <c r="L1309" s="252">
        <v>0</v>
      </c>
      <c r="M1309" s="252">
        <v>0</v>
      </c>
      <c r="N1309" s="323">
        <v>0</v>
      </c>
      <c r="O1309" s="323"/>
      <c r="P1309" s="252">
        <v>6.27</v>
      </c>
      <c r="Q1309" s="252">
        <v>4833.87</v>
      </c>
      <c r="R1309" s="240" t="s">
        <v>273</v>
      </c>
      <c r="V1309" s="248">
        <f t="shared" si="84"/>
        <v>0</v>
      </c>
      <c r="W1309" s="248">
        <f t="shared" si="81"/>
        <v>0</v>
      </c>
      <c r="X1309" s="248">
        <f t="shared" si="82"/>
        <v>0</v>
      </c>
      <c r="Y1309" s="248">
        <f t="shared" si="83"/>
        <v>0</v>
      </c>
    </row>
    <row r="1310" spans="1:25" ht="15" customHeight="1" x14ac:dyDescent="0.25">
      <c r="A1310" s="250"/>
      <c r="B1310" s="251"/>
      <c r="C1310" s="322" t="s">
        <v>1055</v>
      </c>
      <c r="D1310" s="322"/>
      <c r="E1310" s="322"/>
      <c r="H1310" s="252">
        <v>-3.5</v>
      </c>
      <c r="I1310" s="252">
        <v>0</v>
      </c>
      <c r="J1310" s="252">
        <v>0</v>
      </c>
      <c r="K1310" s="252">
        <v>0</v>
      </c>
      <c r="L1310" s="252">
        <v>0</v>
      </c>
      <c r="M1310" s="252">
        <v>0</v>
      </c>
      <c r="N1310" s="323">
        <v>0</v>
      </c>
      <c r="O1310" s="323"/>
      <c r="P1310" s="252">
        <v>0</v>
      </c>
      <c r="Q1310" s="252">
        <v>3.5</v>
      </c>
      <c r="R1310" s="240" t="s">
        <v>273</v>
      </c>
      <c r="V1310" s="248">
        <f t="shared" si="84"/>
        <v>0</v>
      </c>
      <c r="W1310" s="248">
        <f t="shared" si="81"/>
        <v>0</v>
      </c>
      <c r="X1310" s="248">
        <f t="shared" si="82"/>
        <v>0</v>
      </c>
      <c r="Y1310" s="248">
        <f t="shared" si="83"/>
        <v>0</v>
      </c>
    </row>
    <row r="1311" spans="1:25" ht="15" customHeight="1" x14ac:dyDescent="0.25">
      <c r="A1311" s="250"/>
      <c r="B1311" s="251"/>
      <c r="C1311" s="322" t="s">
        <v>1286</v>
      </c>
      <c r="D1311" s="322"/>
      <c r="E1311" s="322"/>
      <c r="H1311" s="252">
        <v>-2191.02</v>
      </c>
      <c r="I1311" s="252">
        <v>0</v>
      </c>
      <c r="J1311" s="252">
        <v>0</v>
      </c>
      <c r="K1311" s="252">
        <v>0</v>
      </c>
      <c r="L1311" s="252">
        <v>0</v>
      </c>
      <c r="M1311" s="252">
        <v>0</v>
      </c>
      <c r="N1311" s="323">
        <v>0</v>
      </c>
      <c r="O1311" s="323"/>
      <c r="P1311" s="252">
        <v>24.02</v>
      </c>
      <c r="Q1311" s="252">
        <v>2215.04</v>
      </c>
      <c r="R1311" s="240" t="s">
        <v>273</v>
      </c>
      <c r="V1311" s="248">
        <f t="shared" si="84"/>
        <v>0</v>
      </c>
      <c r="W1311" s="248">
        <f t="shared" si="81"/>
        <v>0</v>
      </c>
      <c r="X1311" s="248">
        <f t="shared" si="82"/>
        <v>0</v>
      </c>
      <c r="Y1311" s="248">
        <f t="shared" si="83"/>
        <v>0</v>
      </c>
    </row>
    <row r="1312" spans="1:25" ht="15" customHeight="1" x14ac:dyDescent="0.25">
      <c r="A1312" s="250"/>
      <c r="B1312" s="251"/>
      <c r="C1312" s="322" t="s">
        <v>1052</v>
      </c>
      <c r="D1312" s="322"/>
      <c r="E1312" s="322"/>
      <c r="H1312" s="252">
        <v>-32282.32</v>
      </c>
      <c r="I1312" s="252">
        <v>0</v>
      </c>
      <c r="J1312" s="252">
        <v>0</v>
      </c>
      <c r="K1312" s="252">
        <v>0</v>
      </c>
      <c r="L1312" s="252">
        <v>0</v>
      </c>
      <c r="M1312" s="252">
        <v>0</v>
      </c>
      <c r="N1312" s="323">
        <v>0</v>
      </c>
      <c r="O1312" s="323"/>
      <c r="P1312" s="252">
        <v>2866.62</v>
      </c>
      <c r="Q1312" s="252">
        <v>35148.94</v>
      </c>
      <c r="R1312" s="240" t="s">
        <v>273</v>
      </c>
      <c r="V1312" s="248">
        <f t="shared" si="84"/>
        <v>-32282.320000000003</v>
      </c>
      <c r="W1312" s="248">
        <f t="shared" si="81"/>
        <v>0</v>
      </c>
      <c r="X1312" s="248">
        <f t="shared" si="82"/>
        <v>0</v>
      </c>
      <c r="Y1312" s="248">
        <f t="shared" si="83"/>
        <v>-32282.320000000003</v>
      </c>
    </row>
    <row r="1313" spans="1:25" ht="15" customHeight="1" x14ac:dyDescent="0.25">
      <c r="A1313" s="250"/>
      <c r="B1313" s="251"/>
      <c r="C1313" s="322" t="s">
        <v>1282</v>
      </c>
      <c r="D1313" s="322"/>
      <c r="E1313" s="322"/>
      <c r="H1313" s="252">
        <v>-4.8099999999999996</v>
      </c>
      <c r="I1313" s="252">
        <v>0</v>
      </c>
      <c r="J1313" s="252">
        <v>0</v>
      </c>
      <c r="K1313" s="252">
        <v>0</v>
      </c>
      <c r="L1313" s="252">
        <v>0</v>
      </c>
      <c r="M1313" s="252">
        <v>0</v>
      </c>
      <c r="N1313" s="323">
        <v>0</v>
      </c>
      <c r="O1313" s="323"/>
      <c r="P1313" s="252">
        <v>0</v>
      </c>
      <c r="Q1313" s="252">
        <v>4.8099999999999996</v>
      </c>
      <c r="R1313" s="240" t="s">
        <v>273</v>
      </c>
      <c r="V1313" s="248">
        <f t="shared" si="84"/>
        <v>0</v>
      </c>
      <c r="W1313" s="248">
        <f t="shared" si="81"/>
        <v>0</v>
      </c>
      <c r="X1313" s="248">
        <f t="shared" si="82"/>
        <v>0</v>
      </c>
      <c r="Y1313" s="248">
        <f t="shared" si="83"/>
        <v>0</v>
      </c>
    </row>
    <row r="1314" spans="1:25" ht="15" customHeight="1" x14ac:dyDescent="0.25">
      <c r="A1314" s="250"/>
      <c r="B1314" s="251"/>
      <c r="C1314" s="322" t="s">
        <v>1283</v>
      </c>
      <c r="D1314" s="322"/>
      <c r="E1314" s="322"/>
      <c r="H1314" s="252">
        <v>4899.22</v>
      </c>
      <c r="I1314" s="252">
        <v>0</v>
      </c>
      <c r="J1314" s="252">
        <v>0</v>
      </c>
      <c r="K1314" s="252">
        <v>0</v>
      </c>
      <c r="L1314" s="252">
        <v>0</v>
      </c>
      <c r="M1314" s="252">
        <v>0</v>
      </c>
      <c r="N1314" s="323">
        <v>0</v>
      </c>
      <c r="O1314" s="323"/>
      <c r="P1314" s="252">
        <v>66844.36</v>
      </c>
      <c r="Q1314" s="252">
        <v>61945.14</v>
      </c>
      <c r="R1314" s="240" t="s">
        <v>273</v>
      </c>
      <c r="V1314" s="248">
        <f t="shared" si="84"/>
        <v>0</v>
      </c>
      <c r="W1314" s="248">
        <f t="shared" si="81"/>
        <v>1633.0733333333337</v>
      </c>
      <c r="X1314" s="248">
        <f t="shared" si="82"/>
        <v>0</v>
      </c>
      <c r="Y1314" s="248">
        <f t="shared" si="83"/>
        <v>1633.0733333333337</v>
      </c>
    </row>
    <row r="1315" spans="1:25" ht="15" customHeight="1" x14ac:dyDescent="0.25">
      <c r="A1315" s="250"/>
      <c r="B1315" s="251"/>
      <c r="C1315" s="322" t="s">
        <v>1281</v>
      </c>
      <c r="D1315" s="322"/>
      <c r="E1315" s="322"/>
      <c r="H1315" s="252">
        <v>-32.1</v>
      </c>
      <c r="I1315" s="252">
        <v>0</v>
      </c>
      <c r="J1315" s="252">
        <v>0</v>
      </c>
      <c r="K1315" s="252">
        <v>0</v>
      </c>
      <c r="L1315" s="252">
        <v>0</v>
      </c>
      <c r="M1315" s="252">
        <v>0</v>
      </c>
      <c r="N1315" s="323">
        <v>0</v>
      </c>
      <c r="O1315" s="323"/>
      <c r="P1315" s="252">
        <v>0</v>
      </c>
      <c r="Q1315" s="252">
        <v>32.1</v>
      </c>
      <c r="R1315" s="240" t="s">
        <v>273</v>
      </c>
      <c r="V1315" s="248">
        <f t="shared" si="84"/>
        <v>0</v>
      </c>
      <c r="W1315" s="248">
        <f t="shared" si="81"/>
        <v>0</v>
      </c>
      <c r="X1315" s="248">
        <f t="shared" si="82"/>
        <v>0</v>
      </c>
      <c r="Y1315" s="248">
        <f t="shared" si="83"/>
        <v>0</v>
      </c>
    </row>
    <row r="1316" spans="1:25" ht="15" customHeight="1" x14ac:dyDescent="0.25">
      <c r="A1316" s="250"/>
      <c r="B1316" s="251"/>
      <c r="C1316" s="322" t="s">
        <v>399</v>
      </c>
      <c r="D1316" s="322"/>
      <c r="E1316" s="322"/>
      <c r="H1316" s="252">
        <v>-3058.79</v>
      </c>
      <c r="I1316" s="252">
        <v>0</v>
      </c>
      <c r="J1316" s="252">
        <v>0</v>
      </c>
      <c r="K1316" s="252">
        <v>0</v>
      </c>
      <c r="L1316" s="252">
        <v>0</v>
      </c>
      <c r="M1316" s="252">
        <v>0</v>
      </c>
      <c r="N1316" s="323">
        <v>0</v>
      </c>
      <c r="O1316" s="323"/>
      <c r="P1316" s="252">
        <v>0</v>
      </c>
      <c r="Q1316" s="252">
        <v>3058.79</v>
      </c>
      <c r="R1316" s="240" t="s">
        <v>273</v>
      </c>
      <c r="V1316" s="248">
        <f t="shared" si="84"/>
        <v>0</v>
      </c>
      <c r="W1316" s="248">
        <f t="shared" si="81"/>
        <v>0</v>
      </c>
      <c r="X1316" s="248">
        <f t="shared" si="82"/>
        <v>0</v>
      </c>
      <c r="Y1316" s="248">
        <f t="shared" si="83"/>
        <v>0</v>
      </c>
    </row>
    <row r="1317" spans="1:25" ht="15" customHeight="1" x14ac:dyDescent="0.25">
      <c r="A1317" s="253"/>
      <c r="B1317" s="254"/>
      <c r="C1317" s="324" t="s">
        <v>1054</v>
      </c>
      <c r="D1317" s="324"/>
      <c r="E1317" s="324"/>
      <c r="F1317" s="255"/>
      <c r="G1317" s="255"/>
      <c r="H1317" s="256">
        <v>-6.61</v>
      </c>
      <c r="I1317" s="256">
        <v>0</v>
      </c>
      <c r="J1317" s="256">
        <v>0</v>
      </c>
      <c r="K1317" s="256">
        <v>0</v>
      </c>
      <c r="L1317" s="256">
        <v>0</v>
      </c>
      <c r="M1317" s="256">
        <v>0</v>
      </c>
      <c r="N1317" s="325">
        <v>0</v>
      </c>
      <c r="O1317" s="325"/>
      <c r="P1317" s="256">
        <v>0</v>
      </c>
      <c r="Q1317" s="256">
        <v>6.61</v>
      </c>
      <c r="R1317" s="240" t="s">
        <v>273</v>
      </c>
      <c r="V1317" s="248">
        <f t="shared" si="84"/>
        <v>0</v>
      </c>
      <c r="W1317" s="248">
        <f t="shared" si="81"/>
        <v>0</v>
      </c>
      <c r="X1317" s="248">
        <f t="shared" si="82"/>
        <v>0</v>
      </c>
      <c r="Y1317" s="248">
        <f t="shared" si="83"/>
        <v>0</v>
      </c>
    </row>
    <row r="1318" spans="1:25" ht="15" customHeight="1" x14ac:dyDescent="0.25">
      <c r="A1318" s="245" t="s">
        <v>1578</v>
      </c>
      <c r="B1318" s="246" t="str">
        <f>C1318</f>
        <v>г.Одинцово, Кутузовская ул., 4А</v>
      </c>
      <c r="C1318" s="329" t="s">
        <v>274</v>
      </c>
      <c r="D1318" s="329"/>
      <c r="E1318" s="329"/>
      <c r="F1318" s="246" t="s">
        <v>1559</v>
      </c>
      <c r="G1318" s="246" t="s">
        <v>1579</v>
      </c>
      <c r="H1318" s="247">
        <v>31025.03</v>
      </c>
      <c r="I1318" s="247">
        <v>0</v>
      </c>
      <c r="J1318" s="247">
        <v>0</v>
      </c>
      <c r="K1318" s="247">
        <v>0</v>
      </c>
      <c r="L1318" s="247">
        <v>0</v>
      </c>
      <c r="M1318" s="247">
        <v>0</v>
      </c>
      <c r="N1318" s="330">
        <v>0</v>
      </c>
      <c r="O1318" s="330"/>
      <c r="P1318" s="247">
        <v>83252.75</v>
      </c>
      <c r="Q1318" s="247">
        <v>52227.72</v>
      </c>
      <c r="R1318" s="240" t="s">
        <v>274</v>
      </c>
      <c r="V1318" s="248">
        <f t="shared" si="84"/>
        <v>0</v>
      </c>
      <c r="W1318" s="248">
        <f t="shared" si="81"/>
        <v>0</v>
      </c>
      <c r="X1318" s="248">
        <f t="shared" si="82"/>
        <v>0</v>
      </c>
      <c r="Y1318" s="248">
        <f t="shared" si="83"/>
        <v>0</v>
      </c>
    </row>
    <row r="1319" spans="1:25" ht="15" customHeight="1" x14ac:dyDescent="0.25">
      <c r="A1319" s="250"/>
      <c r="B1319" s="251"/>
      <c r="C1319" s="322" t="s">
        <v>1052</v>
      </c>
      <c r="D1319" s="322"/>
      <c r="E1319" s="322"/>
      <c r="H1319" s="252">
        <v>-11592.84</v>
      </c>
      <c r="I1319" s="252">
        <v>0</v>
      </c>
      <c r="J1319" s="252">
        <v>0</v>
      </c>
      <c r="K1319" s="252">
        <v>0</v>
      </c>
      <c r="L1319" s="252">
        <v>0</v>
      </c>
      <c r="M1319" s="252">
        <v>0</v>
      </c>
      <c r="N1319" s="323">
        <v>0</v>
      </c>
      <c r="O1319" s="323"/>
      <c r="P1319" s="252">
        <v>0</v>
      </c>
      <c r="Q1319" s="252">
        <v>11592.84</v>
      </c>
      <c r="R1319" s="240" t="s">
        <v>274</v>
      </c>
      <c r="V1319" s="248">
        <f t="shared" si="84"/>
        <v>-11592.84</v>
      </c>
      <c r="W1319" s="248">
        <f t="shared" si="81"/>
        <v>0</v>
      </c>
      <c r="X1319" s="248">
        <f t="shared" si="82"/>
        <v>0</v>
      </c>
      <c r="Y1319" s="248">
        <f t="shared" si="83"/>
        <v>-11592.84</v>
      </c>
    </row>
    <row r="1320" spans="1:25" ht="15" customHeight="1" x14ac:dyDescent="0.25">
      <c r="A1320" s="250"/>
      <c r="B1320" s="251"/>
      <c r="C1320" s="322" t="s">
        <v>1283</v>
      </c>
      <c r="D1320" s="322"/>
      <c r="E1320" s="322"/>
      <c r="H1320" s="252">
        <v>49280.24</v>
      </c>
      <c r="I1320" s="252">
        <v>0</v>
      </c>
      <c r="J1320" s="252">
        <v>0</v>
      </c>
      <c r="K1320" s="252">
        <v>0</v>
      </c>
      <c r="L1320" s="252">
        <v>0</v>
      </c>
      <c r="M1320" s="252">
        <v>0</v>
      </c>
      <c r="N1320" s="323">
        <v>0</v>
      </c>
      <c r="O1320" s="323"/>
      <c r="P1320" s="252">
        <v>83252.75</v>
      </c>
      <c r="Q1320" s="252">
        <v>33972.51</v>
      </c>
      <c r="R1320" s="240" t="s">
        <v>274</v>
      </c>
      <c r="V1320" s="248">
        <f t="shared" si="84"/>
        <v>0</v>
      </c>
      <c r="W1320" s="248">
        <f t="shared" si="81"/>
        <v>16426.746666666666</v>
      </c>
      <c r="X1320" s="248">
        <f t="shared" si="82"/>
        <v>0</v>
      </c>
      <c r="Y1320" s="248">
        <f t="shared" si="83"/>
        <v>16426.746666666666</v>
      </c>
    </row>
    <row r="1321" spans="1:25" ht="15" customHeight="1" x14ac:dyDescent="0.25">
      <c r="A1321" s="250"/>
      <c r="B1321" s="251"/>
      <c r="C1321" s="322" t="s">
        <v>399</v>
      </c>
      <c r="D1321" s="322"/>
      <c r="E1321" s="322"/>
      <c r="H1321" s="252">
        <v>-1095.8800000000001</v>
      </c>
      <c r="I1321" s="252">
        <v>0</v>
      </c>
      <c r="J1321" s="252">
        <v>0</v>
      </c>
      <c r="K1321" s="252">
        <v>0</v>
      </c>
      <c r="L1321" s="252">
        <v>0</v>
      </c>
      <c r="M1321" s="252">
        <v>0</v>
      </c>
      <c r="N1321" s="323">
        <v>0</v>
      </c>
      <c r="O1321" s="323"/>
      <c r="P1321" s="252">
        <v>0</v>
      </c>
      <c r="Q1321" s="252">
        <v>1095.8800000000001</v>
      </c>
      <c r="R1321" s="240" t="s">
        <v>274</v>
      </c>
      <c r="V1321" s="248">
        <f t="shared" si="84"/>
        <v>0</v>
      </c>
      <c r="W1321" s="248">
        <f t="shared" si="81"/>
        <v>0</v>
      </c>
      <c r="X1321" s="248">
        <f t="shared" si="82"/>
        <v>0</v>
      </c>
      <c r="Y1321" s="248">
        <f t="shared" si="83"/>
        <v>0</v>
      </c>
    </row>
    <row r="1322" spans="1:25" ht="15" customHeight="1" x14ac:dyDescent="0.25">
      <c r="A1322" s="250"/>
      <c r="B1322" s="251"/>
      <c r="C1322" s="322" t="s">
        <v>393</v>
      </c>
      <c r="D1322" s="322"/>
      <c r="E1322" s="322"/>
      <c r="H1322" s="252">
        <v>-1295.83</v>
      </c>
      <c r="I1322" s="252">
        <v>0</v>
      </c>
      <c r="J1322" s="252">
        <v>0</v>
      </c>
      <c r="K1322" s="252">
        <v>0</v>
      </c>
      <c r="L1322" s="252">
        <v>0</v>
      </c>
      <c r="M1322" s="252">
        <v>0</v>
      </c>
      <c r="N1322" s="323">
        <v>0</v>
      </c>
      <c r="O1322" s="323"/>
      <c r="P1322" s="252">
        <v>0</v>
      </c>
      <c r="Q1322" s="252">
        <v>1295.83</v>
      </c>
      <c r="R1322" s="240" t="s">
        <v>274</v>
      </c>
      <c r="V1322" s="248">
        <f t="shared" si="84"/>
        <v>0</v>
      </c>
      <c r="W1322" s="248">
        <f t="shared" si="81"/>
        <v>0</v>
      </c>
      <c r="X1322" s="248">
        <f t="shared" si="82"/>
        <v>0</v>
      </c>
      <c r="Y1322" s="248">
        <f t="shared" si="83"/>
        <v>0</v>
      </c>
    </row>
    <row r="1323" spans="1:25" ht="15" customHeight="1" x14ac:dyDescent="0.25">
      <c r="A1323" s="250"/>
      <c r="B1323" s="251"/>
      <c r="C1323" s="322" t="s">
        <v>1054</v>
      </c>
      <c r="D1323" s="322"/>
      <c r="E1323" s="322"/>
      <c r="H1323" s="252">
        <v>-6.65</v>
      </c>
      <c r="I1323" s="252">
        <v>0</v>
      </c>
      <c r="J1323" s="252">
        <v>0</v>
      </c>
      <c r="K1323" s="252">
        <v>0</v>
      </c>
      <c r="L1323" s="252">
        <v>0</v>
      </c>
      <c r="M1323" s="252">
        <v>0</v>
      </c>
      <c r="N1323" s="323">
        <v>0</v>
      </c>
      <c r="O1323" s="323"/>
      <c r="P1323" s="252">
        <v>0</v>
      </c>
      <c r="Q1323" s="252">
        <v>6.65</v>
      </c>
      <c r="R1323" s="240" t="s">
        <v>274</v>
      </c>
      <c r="V1323" s="248">
        <f t="shared" si="84"/>
        <v>0</v>
      </c>
      <c r="W1323" s="248">
        <f t="shared" si="81"/>
        <v>0</v>
      </c>
      <c r="X1323" s="248">
        <f t="shared" si="82"/>
        <v>0</v>
      </c>
      <c r="Y1323" s="248">
        <f t="shared" si="83"/>
        <v>0</v>
      </c>
    </row>
    <row r="1324" spans="1:25" ht="15" customHeight="1" x14ac:dyDescent="0.25">
      <c r="A1324" s="250"/>
      <c r="B1324" s="251"/>
      <c r="C1324" s="322" t="s">
        <v>1055</v>
      </c>
      <c r="D1324" s="322"/>
      <c r="E1324" s="322"/>
      <c r="H1324" s="252">
        <v>-3.52</v>
      </c>
      <c r="I1324" s="252">
        <v>0</v>
      </c>
      <c r="J1324" s="252">
        <v>0</v>
      </c>
      <c r="K1324" s="252">
        <v>0</v>
      </c>
      <c r="L1324" s="252">
        <v>0</v>
      </c>
      <c r="M1324" s="252">
        <v>0</v>
      </c>
      <c r="N1324" s="323">
        <v>0</v>
      </c>
      <c r="O1324" s="323"/>
      <c r="P1324" s="252">
        <v>0</v>
      </c>
      <c r="Q1324" s="252">
        <v>3.52</v>
      </c>
      <c r="R1324" s="240" t="s">
        <v>274</v>
      </c>
      <c r="V1324" s="248">
        <f t="shared" si="84"/>
        <v>0</v>
      </c>
      <c r="W1324" s="248">
        <f t="shared" si="81"/>
        <v>0</v>
      </c>
      <c r="X1324" s="248">
        <f t="shared" si="82"/>
        <v>0</v>
      </c>
      <c r="Y1324" s="248">
        <f t="shared" si="83"/>
        <v>0</v>
      </c>
    </row>
    <row r="1325" spans="1:25" ht="15" customHeight="1" x14ac:dyDescent="0.25">
      <c r="A1325" s="250"/>
      <c r="B1325" s="251"/>
      <c r="C1325" s="322" t="s">
        <v>392</v>
      </c>
      <c r="D1325" s="322"/>
      <c r="E1325" s="322"/>
      <c r="H1325" s="252">
        <v>-1932.1</v>
      </c>
      <c r="I1325" s="252">
        <v>0</v>
      </c>
      <c r="J1325" s="252">
        <v>0</v>
      </c>
      <c r="K1325" s="252">
        <v>0</v>
      </c>
      <c r="L1325" s="252">
        <v>0</v>
      </c>
      <c r="M1325" s="252">
        <v>0</v>
      </c>
      <c r="N1325" s="323">
        <v>0</v>
      </c>
      <c r="O1325" s="323"/>
      <c r="P1325" s="252">
        <v>0</v>
      </c>
      <c r="Q1325" s="252">
        <v>1932.1</v>
      </c>
      <c r="R1325" s="240" t="s">
        <v>274</v>
      </c>
      <c r="V1325" s="248">
        <f t="shared" si="84"/>
        <v>0</v>
      </c>
      <c r="W1325" s="248">
        <f t="shared" si="81"/>
        <v>0</v>
      </c>
      <c r="X1325" s="248">
        <f t="shared" si="82"/>
        <v>0</v>
      </c>
      <c r="Y1325" s="248">
        <f t="shared" si="83"/>
        <v>0</v>
      </c>
    </row>
    <row r="1326" spans="1:25" ht="15" customHeight="1" x14ac:dyDescent="0.25">
      <c r="A1326" s="250"/>
      <c r="B1326" s="251"/>
      <c r="C1326" s="322" t="s">
        <v>1286</v>
      </c>
      <c r="D1326" s="322"/>
      <c r="E1326" s="322"/>
      <c r="H1326" s="252">
        <v>-793.56</v>
      </c>
      <c r="I1326" s="252">
        <v>0</v>
      </c>
      <c r="J1326" s="252">
        <v>0</v>
      </c>
      <c r="K1326" s="252">
        <v>0</v>
      </c>
      <c r="L1326" s="252">
        <v>0</v>
      </c>
      <c r="M1326" s="252">
        <v>0</v>
      </c>
      <c r="N1326" s="323">
        <v>0</v>
      </c>
      <c r="O1326" s="323"/>
      <c r="P1326" s="252">
        <v>0</v>
      </c>
      <c r="Q1326" s="252">
        <v>793.56</v>
      </c>
      <c r="R1326" s="240" t="s">
        <v>274</v>
      </c>
      <c r="V1326" s="248">
        <f t="shared" si="84"/>
        <v>0</v>
      </c>
      <c r="W1326" s="248">
        <f t="shared" si="81"/>
        <v>0</v>
      </c>
      <c r="X1326" s="248">
        <f t="shared" si="82"/>
        <v>0</v>
      </c>
      <c r="Y1326" s="248">
        <f t="shared" si="83"/>
        <v>0</v>
      </c>
    </row>
    <row r="1327" spans="1:25" ht="15" customHeight="1" x14ac:dyDescent="0.25">
      <c r="A1327" s="250"/>
      <c r="B1327" s="251"/>
      <c r="C1327" s="322" t="s">
        <v>1056</v>
      </c>
      <c r="D1327" s="322"/>
      <c r="E1327" s="322"/>
      <c r="H1327" s="252">
        <v>-35.5</v>
      </c>
      <c r="I1327" s="252">
        <v>0</v>
      </c>
      <c r="J1327" s="252">
        <v>0</v>
      </c>
      <c r="K1327" s="252">
        <v>0</v>
      </c>
      <c r="L1327" s="252">
        <v>0</v>
      </c>
      <c r="M1327" s="252">
        <v>0</v>
      </c>
      <c r="N1327" s="323">
        <v>0</v>
      </c>
      <c r="O1327" s="323"/>
      <c r="P1327" s="252">
        <v>0</v>
      </c>
      <c r="Q1327" s="252">
        <v>35.5</v>
      </c>
      <c r="R1327" s="240" t="s">
        <v>274</v>
      </c>
      <c r="V1327" s="248">
        <f t="shared" si="84"/>
        <v>0</v>
      </c>
      <c r="W1327" s="248">
        <f t="shared" si="81"/>
        <v>0</v>
      </c>
      <c r="X1327" s="248">
        <f t="shared" si="82"/>
        <v>0</v>
      </c>
      <c r="Y1327" s="248">
        <f t="shared" si="83"/>
        <v>0</v>
      </c>
    </row>
    <row r="1328" spans="1:25" ht="15" customHeight="1" x14ac:dyDescent="0.25">
      <c r="A1328" s="253"/>
      <c r="B1328" s="254"/>
      <c r="C1328" s="324" t="s">
        <v>1288</v>
      </c>
      <c r="D1328" s="324"/>
      <c r="E1328" s="324"/>
      <c r="F1328" s="255"/>
      <c r="G1328" s="255"/>
      <c r="H1328" s="256">
        <v>-1499.33</v>
      </c>
      <c r="I1328" s="256">
        <v>0</v>
      </c>
      <c r="J1328" s="256">
        <v>0</v>
      </c>
      <c r="K1328" s="256">
        <v>0</v>
      </c>
      <c r="L1328" s="256">
        <v>0</v>
      </c>
      <c r="M1328" s="256">
        <v>0</v>
      </c>
      <c r="N1328" s="325">
        <v>0</v>
      </c>
      <c r="O1328" s="325"/>
      <c r="P1328" s="256">
        <v>0</v>
      </c>
      <c r="Q1328" s="256">
        <v>1499.33</v>
      </c>
      <c r="R1328" s="240" t="s">
        <v>274</v>
      </c>
      <c r="V1328" s="248">
        <f t="shared" si="84"/>
        <v>0</v>
      </c>
      <c r="W1328" s="248">
        <f t="shared" si="81"/>
        <v>0</v>
      </c>
      <c r="X1328" s="248">
        <f t="shared" si="82"/>
        <v>0</v>
      </c>
      <c r="Y1328" s="248">
        <f t="shared" si="83"/>
        <v>0</v>
      </c>
    </row>
    <row r="1329" spans="1:25" ht="15" customHeight="1" x14ac:dyDescent="0.25">
      <c r="A1329" s="245" t="s">
        <v>1580</v>
      </c>
      <c r="B1329" s="246" t="str">
        <f>C1329</f>
        <v>г.Одинцово, Кутузовская ул., 7</v>
      </c>
      <c r="C1329" s="329" t="s">
        <v>1079</v>
      </c>
      <c r="D1329" s="329"/>
      <c r="E1329" s="329"/>
      <c r="F1329" s="246" t="s">
        <v>1511</v>
      </c>
      <c r="G1329" s="246" t="s">
        <v>1581</v>
      </c>
      <c r="H1329" s="247">
        <v>1578163.18</v>
      </c>
      <c r="I1329" s="247">
        <v>0</v>
      </c>
      <c r="J1329" s="247">
        <v>0</v>
      </c>
      <c r="K1329" s="247">
        <v>0</v>
      </c>
      <c r="L1329" s="247">
        <v>0</v>
      </c>
      <c r="M1329" s="247">
        <v>0</v>
      </c>
      <c r="N1329" s="330">
        <v>0</v>
      </c>
      <c r="O1329" s="330"/>
      <c r="P1329" s="247">
        <v>1586944.66</v>
      </c>
      <c r="Q1329" s="247">
        <v>8781.48</v>
      </c>
      <c r="R1329" s="240" t="s">
        <v>1079</v>
      </c>
      <c r="V1329" s="248">
        <f t="shared" si="84"/>
        <v>0</v>
      </c>
      <c r="W1329" s="248">
        <f t="shared" si="81"/>
        <v>0</v>
      </c>
      <c r="X1329" s="248">
        <f t="shared" si="82"/>
        <v>0</v>
      </c>
      <c r="Y1329" s="248">
        <f t="shared" si="83"/>
        <v>0</v>
      </c>
    </row>
    <row r="1330" spans="1:25" ht="15" customHeight="1" x14ac:dyDescent="0.25">
      <c r="A1330" s="250"/>
      <c r="B1330" s="251"/>
      <c r="C1330" s="322" t="s">
        <v>399</v>
      </c>
      <c r="D1330" s="322"/>
      <c r="E1330" s="322"/>
      <c r="H1330" s="252">
        <v>368.39</v>
      </c>
      <c r="I1330" s="252">
        <v>0</v>
      </c>
      <c r="J1330" s="252">
        <v>0</v>
      </c>
      <c r="K1330" s="252">
        <v>0</v>
      </c>
      <c r="L1330" s="252">
        <v>0</v>
      </c>
      <c r="M1330" s="252">
        <v>0</v>
      </c>
      <c r="N1330" s="323">
        <v>0</v>
      </c>
      <c r="O1330" s="323"/>
      <c r="P1330" s="252">
        <v>368.39</v>
      </c>
      <c r="Q1330" s="252">
        <v>0</v>
      </c>
      <c r="R1330" s="240" t="s">
        <v>1079</v>
      </c>
      <c r="V1330" s="248">
        <f t="shared" si="84"/>
        <v>0</v>
      </c>
      <c r="W1330" s="248">
        <f t="shared" si="81"/>
        <v>0</v>
      </c>
      <c r="X1330" s="248">
        <f t="shared" si="82"/>
        <v>0</v>
      </c>
      <c r="Y1330" s="248">
        <f t="shared" si="83"/>
        <v>0</v>
      </c>
    </row>
    <row r="1331" spans="1:25" ht="15" customHeight="1" x14ac:dyDescent="0.25">
      <c r="A1331" s="250"/>
      <c r="B1331" s="251"/>
      <c r="C1331" s="322" t="s">
        <v>393</v>
      </c>
      <c r="D1331" s="322"/>
      <c r="E1331" s="322"/>
      <c r="H1331" s="252">
        <v>-0.63</v>
      </c>
      <c r="I1331" s="252">
        <v>0</v>
      </c>
      <c r="J1331" s="252">
        <v>0</v>
      </c>
      <c r="K1331" s="252">
        <v>0</v>
      </c>
      <c r="L1331" s="252">
        <v>0</v>
      </c>
      <c r="M1331" s="252">
        <v>0</v>
      </c>
      <c r="N1331" s="323">
        <v>0</v>
      </c>
      <c r="O1331" s="323"/>
      <c r="P1331" s="252">
        <v>0</v>
      </c>
      <c r="Q1331" s="252">
        <v>0.63</v>
      </c>
      <c r="R1331" s="240" t="s">
        <v>1079</v>
      </c>
      <c r="V1331" s="248">
        <f t="shared" si="84"/>
        <v>0</v>
      </c>
      <c r="W1331" s="248">
        <f t="shared" si="81"/>
        <v>0</v>
      </c>
      <c r="X1331" s="248">
        <f t="shared" si="82"/>
        <v>0</v>
      </c>
      <c r="Y1331" s="248">
        <f t="shared" si="83"/>
        <v>0</v>
      </c>
    </row>
    <row r="1332" spans="1:25" ht="15" customHeight="1" x14ac:dyDescent="0.25">
      <c r="A1332" s="250"/>
      <c r="B1332" s="251"/>
      <c r="C1332" s="322" t="s">
        <v>392</v>
      </c>
      <c r="D1332" s="322"/>
      <c r="E1332" s="322"/>
      <c r="H1332" s="252">
        <v>649.6</v>
      </c>
      <c r="I1332" s="252">
        <v>0</v>
      </c>
      <c r="J1332" s="252">
        <v>0</v>
      </c>
      <c r="K1332" s="252">
        <v>0</v>
      </c>
      <c r="L1332" s="252">
        <v>0</v>
      </c>
      <c r="M1332" s="252">
        <v>0</v>
      </c>
      <c r="N1332" s="323">
        <v>0</v>
      </c>
      <c r="O1332" s="323"/>
      <c r="P1332" s="252">
        <v>649.6</v>
      </c>
      <c r="Q1332" s="252">
        <v>0</v>
      </c>
      <c r="R1332" s="240" t="s">
        <v>1079</v>
      </c>
      <c r="V1332" s="248">
        <f t="shared" si="84"/>
        <v>0</v>
      </c>
      <c r="W1332" s="248">
        <f t="shared" si="81"/>
        <v>0</v>
      </c>
      <c r="X1332" s="248">
        <f t="shared" si="82"/>
        <v>0</v>
      </c>
      <c r="Y1332" s="248">
        <f t="shared" si="83"/>
        <v>0</v>
      </c>
    </row>
    <row r="1333" spans="1:25" ht="15" customHeight="1" x14ac:dyDescent="0.25">
      <c r="A1333" s="250"/>
      <c r="B1333" s="251"/>
      <c r="C1333" s="322" t="s">
        <v>1052</v>
      </c>
      <c r="D1333" s="322"/>
      <c r="E1333" s="322"/>
      <c r="H1333" s="252">
        <v>1321.93</v>
      </c>
      <c r="I1333" s="252">
        <v>0</v>
      </c>
      <c r="J1333" s="252">
        <v>0</v>
      </c>
      <c r="K1333" s="252">
        <v>0</v>
      </c>
      <c r="L1333" s="252">
        <v>0</v>
      </c>
      <c r="M1333" s="252">
        <v>0</v>
      </c>
      <c r="N1333" s="323">
        <v>0</v>
      </c>
      <c r="O1333" s="323"/>
      <c r="P1333" s="252">
        <v>2048.42</v>
      </c>
      <c r="Q1333" s="252">
        <v>726.49</v>
      </c>
      <c r="R1333" s="240" t="s">
        <v>1079</v>
      </c>
      <c r="V1333" s="248">
        <f t="shared" si="84"/>
        <v>1321.93</v>
      </c>
      <c r="W1333" s="248">
        <f t="shared" si="81"/>
        <v>0</v>
      </c>
      <c r="X1333" s="248">
        <f t="shared" si="82"/>
        <v>0</v>
      </c>
      <c r="Y1333" s="248">
        <f t="shared" si="83"/>
        <v>1321.93</v>
      </c>
    </row>
    <row r="1334" spans="1:25" ht="15" customHeight="1" x14ac:dyDescent="0.25">
      <c r="A1334" s="250"/>
      <c r="B1334" s="251"/>
      <c r="C1334" s="322" t="s">
        <v>1286</v>
      </c>
      <c r="D1334" s="322"/>
      <c r="E1334" s="322"/>
      <c r="H1334" s="252">
        <v>266.79000000000002</v>
      </c>
      <c r="I1334" s="252">
        <v>0</v>
      </c>
      <c r="J1334" s="252">
        <v>0</v>
      </c>
      <c r="K1334" s="252">
        <v>0</v>
      </c>
      <c r="L1334" s="252">
        <v>0</v>
      </c>
      <c r="M1334" s="252">
        <v>0</v>
      </c>
      <c r="N1334" s="323">
        <v>0</v>
      </c>
      <c r="O1334" s="323"/>
      <c r="P1334" s="252">
        <v>266.79000000000002</v>
      </c>
      <c r="Q1334" s="252">
        <v>0</v>
      </c>
      <c r="R1334" s="240" t="s">
        <v>1079</v>
      </c>
      <c r="V1334" s="248">
        <f t="shared" si="84"/>
        <v>0</v>
      </c>
      <c r="W1334" s="248">
        <f t="shared" si="81"/>
        <v>0</v>
      </c>
      <c r="X1334" s="248">
        <f t="shared" si="82"/>
        <v>0</v>
      </c>
      <c r="Y1334" s="248">
        <f t="shared" si="83"/>
        <v>0</v>
      </c>
    </row>
    <row r="1335" spans="1:25" ht="15" customHeight="1" x14ac:dyDescent="0.25">
      <c r="A1335" s="250"/>
      <c r="B1335" s="251"/>
      <c r="C1335" s="322" t="s">
        <v>1288</v>
      </c>
      <c r="D1335" s="322"/>
      <c r="E1335" s="322"/>
      <c r="H1335" s="252">
        <v>949.12</v>
      </c>
      <c r="I1335" s="252">
        <v>0</v>
      </c>
      <c r="J1335" s="252">
        <v>0</v>
      </c>
      <c r="K1335" s="252">
        <v>0</v>
      </c>
      <c r="L1335" s="252">
        <v>0</v>
      </c>
      <c r="M1335" s="252">
        <v>0</v>
      </c>
      <c r="N1335" s="323">
        <v>0</v>
      </c>
      <c r="O1335" s="323"/>
      <c r="P1335" s="252">
        <v>949.12</v>
      </c>
      <c r="Q1335" s="252">
        <v>0</v>
      </c>
      <c r="R1335" s="240" t="s">
        <v>1079</v>
      </c>
      <c r="V1335" s="248">
        <f t="shared" si="84"/>
        <v>0</v>
      </c>
      <c r="W1335" s="248">
        <f t="shared" si="81"/>
        <v>0</v>
      </c>
      <c r="X1335" s="248">
        <f t="shared" si="82"/>
        <v>0</v>
      </c>
      <c r="Y1335" s="248">
        <f t="shared" si="83"/>
        <v>0</v>
      </c>
    </row>
    <row r="1336" spans="1:25" ht="15" customHeight="1" x14ac:dyDescent="0.25">
      <c r="A1336" s="253"/>
      <c r="B1336" s="254"/>
      <c r="C1336" s="324" t="s">
        <v>1283</v>
      </c>
      <c r="D1336" s="324"/>
      <c r="E1336" s="324"/>
      <c r="F1336" s="255"/>
      <c r="G1336" s="255"/>
      <c r="H1336" s="256">
        <v>1574607.98</v>
      </c>
      <c r="I1336" s="256">
        <v>0</v>
      </c>
      <c r="J1336" s="256">
        <v>0</v>
      </c>
      <c r="K1336" s="256">
        <v>0</v>
      </c>
      <c r="L1336" s="256">
        <v>0</v>
      </c>
      <c r="M1336" s="256">
        <v>0</v>
      </c>
      <c r="N1336" s="325">
        <v>0</v>
      </c>
      <c r="O1336" s="325"/>
      <c r="P1336" s="256">
        <v>1582662.34</v>
      </c>
      <c r="Q1336" s="256">
        <v>8054.36</v>
      </c>
      <c r="R1336" s="240" t="s">
        <v>1079</v>
      </c>
      <c r="V1336" s="248">
        <f t="shared" si="84"/>
        <v>0</v>
      </c>
      <c r="W1336" s="248">
        <f t="shared" si="81"/>
        <v>524869.32666666666</v>
      </c>
      <c r="X1336" s="248">
        <f t="shared" si="82"/>
        <v>0</v>
      </c>
      <c r="Y1336" s="248">
        <f t="shared" si="83"/>
        <v>524869.32666666666</v>
      </c>
    </row>
    <row r="1337" spans="1:25" ht="15" customHeight="1" x14ac:dyDescent="0.25">
      <c r="A1337" s="245" t="s">
        <v>1517</v>
      </c>
      <c r="B1337" s="246" t="str">
        <f>C1337</f>
        <v>г.Одинцово, Кутузовская ул., 74А</v>
      </c>
      <c r="C1337" s="329" t="s">
        <v>275</v>
      </c>
      <c r="D1337" s="329"/>
      <c r="E1337" s="329"/>
      <c r="F1337" s="246" t="s">
        <v>1455</v>
      </c>
      <c r="G1337" s="246" t="s">
        <v>1582</v>
      </c>
      <c r="H1337" s="247">
        <v>55813.33</v>
      </c>
      <c r="I1337" s="247">
        <v>0</v>
      </c>
      <c r="J1337" s="247">
        <v>0</v>
      </c>
      <c r="K1337" s="247">
        <v>0</v>
      </c>
      <c r="L1337" s="247">
        <v>0</v>
      </c>
      <c r="M1337" s="247">
        <v>0</v>
      </c>
      <c r="N1337" s="330">
        <v>0</v>
      </c>
      <c r="O1337" s="330"/>
      <c r="P1337" s="247">
        <v>93048.09</v>
      </c>
      <c r="Q1337" s="247">
        <v>37234.76</v>
      </c>
      <c r="R1337" s="240" t="s">
        <v>275</v>
      </c>
      <c r="V1337" s="248">
        <f t="shared" si="84"/>
        <v>0</v>
      </c>
      <c r="W1337" s="248">
        <f t="shared" si="81"/>
        <v>0</v>
      </c>
      <c r="X1337" s="248">
        <f t="shared" si="82"/>
        <v>0</v>
      </c>
      <c r="Y1337" s="248">
        <f t="shared" si="83"/>
        <v>0</v>
      </c>
    </row>
    <row r="1338" spans="1:25" ht="15" customHeight="1" x14ac:dyDescent="0.25">
      <c r="A1338" s="250"/>
      <c r="B1338" s="251"/>
      <c r="C1338" s="322" t="s">
        <v>1052</v>
      </c>
      <c r="D1338" s="322"/>
      <c r="E1338" s="322"/>
      <c r="H1338" s="252">
        <v>-2000.3</v>
      </c>
      <c r="I1338" s="252">
        <v>0</v>
      </c>
      <c r="J1338" s="252">
        <v>0</v>
      </c>
      <c r="K1338" s="252">
        <v>0</v>
      </c>
      <c r="L1338" s="252">
        <v>0</v>
      </c>
      <c r="M1338" s="252">
        <v>0</v>
      </c>
      <c r="N1338" s="323">
        <v>0</v>
      </c>
      <c r="O1338" s="323"/>
      <c r="P1338" s="252">
        <v>2673.4</v>
      </c>
      <c r="Q1338" s="252">
        <v>4673.7</v>
      </c>
      <c r="R1338" s="240" t="s">
        <v>275</v>
      </c>
      <c r="V1338" s="248">
        <f t="shared" si="84"/>
        <v>-2000.2999999999997</v>
      </c>
      <c r="W1338" s="248">
        <f t="shared" si="81"/>
        <v>0</v>
      </c>
      <c r="X1338" s="248">
        <f t="shared" si="82"/>
        <v>0</v>
      </c>
      <c r="Y1338" s="248">
        <f t="shared" si="83"/>
        <v>-2000.2999999999997</v>
      </c>
    </row>
    <row r="1339" spans="1:25" ht="15" customHeight="1" x14ac:dyDescent="0.25">
      <c r="A1339" s="250"/>
      <c r="B1339" s="251"/>
      <c r="C1339" s="322" t="s">
        <v>1288</v>
      </c>
      <c r="D1339" s="322"/>
      <c r="E1339" s="322"/>
      <c r="H1339" s="252">
        <v>-0.01</v>
      </c>
      <c r="I1339" s="252">
        <v>0</v>
      </c>
      <c r="J1339" s="252">
        <v>0</v>
      </c>
      <c r="K1339" s="252">
        <v>0</v>
      </c>
      <c r="L1339" s="252">
        <v>0</v>
      </c>
      <c r="M1339" s="252">
        <v>0</v>
      </c>
      <c r="N1339" s="323">
        <v>0</v>
      </c>
      <c r="O1339" s="323"/>
      <c r="P1339" s="252">
        <v>0</v>
      </c>
      <c r="Q1339" s="252">
        <v>0.01</v>
      </c>
      <c r="R1339" s="240" t="s">
        <v>275</v>
      </c>
      <c r="V1339" s="248">
        <f t="shared" si="84"/>
        <v>0</v>
      </c>
      <c r="W1339" s="248">
        <f t="shared" si="81"/>
        <v>0</v>
      </c>
      <c r="X1339" s="248">
        <f t="shared" si="82"/>
        <v>0</v>
      </c>
      <c r="Y1339" s="248">
        <f t="shared" si="83"/>
        <v>0</v>
      </c>
    </row>
    <row r="1340" spans="1:25" ht="15" customHeight="1" x14ac:dyDescent="0.25">
      <c r="A1340" s="250"/>
      <c r="B1340" s="251"/>
      <c r="C1340" s="322" t="s">
        <v>399</v>
      </c>
      <c r="D1340" s="322"/>
      <c r="E1340" s="322"/>
      <c r="H1340" s="252">
        <v>-245.37</v>
      </c>
      <c r="I1340" s="252">
        <v>0</v>
      </c>
      <c r="J1340" s="252">
        <v>0</v>
      </c>
      <c r="K1340" s="252">
        <v>0</v>
      </c>
      <c r="L1340" s="252">
        <v>0</v>
      </c>
      <c r="M1340" s="252">
        <v>0</v>
      </c>
      <c r="N1340" s="323">
        <v>0</v>
      </c>
      <c r="O1340" s="323"/>
      <c r="P1340" s="252">
        <v>0</v>
      </c>
      <c r="Q1340" s="252">
        <v>245.37</v>
      </c>
      <c r="R1340" s="240" t="s">
        <v>275</v>
      </c>
      <c r="V1340" s="248">
        <f t="shared" si="84"/>
        <v>0</v>
      </c>
      <c r="W1340" s="248">
        <f t="shared" si="81"/>
        <v>0</v>
      </c>
      <c r="X1340" s="248">
        <f t="shared" si="82"/>
        <v>0</v>
      </c>
      <c r="Y1340" s="248">
        <f t="shared" si="83"/>
        <v>0</v>
      </c>
    </row>
    <row r="1341" spans="1:25" ht="15" customHeight="1" x14ac:dyDescent="0.25">
      <c r="A1341" s="250"/>
      <c r="B1341" s="251"/>
      <c r="C1341" s="322" t="s">
        <v>1283</v>
      </c>
      <c r="D1341" s="322"/>
      <c r="E1341" s="322"/>
      <c r="H1341" s="252">
        <v>58715.75</v>
      </c>
      <c r="I1341" s="252">
        <v>0</v>
      </c>
      <c r="J1341" s="252">
        <v>0</v>
      </c>
      <c r="K1341" s="252">
        <v>0</v>
      </c>
      <c r="L1341" s="252">
        <v>0</v>
      </c>
      <c r="M1341" s="252">
        <v>0</v>
      </c>
      <c r="N1341" s="323">
        <v>0</v>
      </c>
      <c r="O1341" s="323"/>
      <c r="P1341" s="252">
        <v>90374.69</v>
      </c>
      <c r="Q1341" s="252">
        <v>31658.94</v>
      </c>
      <c r="R1341" s="240" t="s">
        <v>275</v>
      </c>
      <c r="V1341" s="248">
        <f t="shared" si="84"/>
        <v>0</v>
      </c>
      <c r="W1341" s="248">
        <f t="shared" si="81"/>
        <v>19571.916666666668</v>
      </c>
      <c r="X1341" s="248">
        <f t="shared" si="82"/>
        <v>0</v>
      </c>
      <c r="Y1341" s="248">
        <f t="shared" si="83"/>
        <v>19571.916666666668</v>
      </c>
    </row>
    <row r="1342" spans="1:25" ht="15" customHeight="1" x14ac:dyDescent="0.25">
      <c r="A1342" s="250"/>
      <c r="B1342" s="251"/>
      <c r="C1342" s="322" t="s">
        <v>392</v>
      </c>
      <c r="D1342" s="322"/>
      <c r="E1342" s="322"/>
      <c r="H1342" s="252">
        <v>-432.59</v>
      </c>
      <c r="I1342" s="252">
        <v>0</v>
      </c>
      <c r="J1342" s="252">
        <v>0</v>
      </c>
      <c r="K1342" s="252">
        <v>0</v>
      </c>
      <c r="L1342" s="252">
        <v>0</v>
      </c>
      <c r="M1342" s="252">
        <v>0</v>
      </c>
      <c r="N1342" s="323">
        <v>0</v>
      </c>
      <c r="O1342" s="323"/>
      <c r="P1342" s="252">
        <v>0</v>
      </c>
      <c r="Q1342" s="252">
        <v>432.59</v>
      </c>
      <c r="R1342" s="240" t="s">
        <v>275</v>
      </c>
      <c r="V1342" s="248">
        <f t="shared" si="84"/>
        <v>0</v>
      </c>
      <c r="W1342" s="248">
        <f t="shared" si="81"/>
        <v>0</v>
      </c>
      <c r="X1342" s="248">
        <f t="shared" si="82"/>
        <v>0</v>
      </c>
      <c r="Y1342" s="248">
        <f t="shared" si="83"/>
        <v>0</v>
      </c>
    </row>
    <row r="1343" spans="1:25" ht="15" customHeight="1" x14ac:dyDescent="0.25">
      <c r="A1343" s="250"/>
      <c r="B1343" s="251"/>
      <c r="C1343" s="322" t="s">
        <v>1286</v>
      </c>
      <c r="D1343" s="322"/>
      <c r="E1343" s="322"/>
      <c r="H1343" s="252">
        <v>-177.69</v>
      </c>
      <c r="I1343" s="252">
        <v>0</v>
      </c>
      <c r="J1343" s="252">
        <v>0</v>
      </c>
      <c r="K1343" s="252">
        <v>0</v>
      </c>
      <c r="L1343" s="252">
        <v>0</v>
      </c>
      <c r="M1343" s="252">
        <v>0</v>
      </c>
      <c r="N1343" s="323">
        <v>0</v>
      </c>
      <c r="O1343" s="323"/>
      <c r="P1343" s="252">
        <v>0</v>
      </c>
      <c r="Q1343" s="252">
        <v>177.69</v>
      </c>
      <c r="R1343" s="240" t="s">
        <v>275</v>
      </c>
      <c r="V1343" s="248">
        <f t="shared" si="84"/>
        <v>0</v>
      </c>
      <c r="W1343" s="248">
        <f t="shared" si="81"/>
        <v>0</v>
      </c>
      <c r="X1343" s="248">
        <f t="shared" si="82"/>
        <v>0</v>
      </c>
      <c r="Y1343" s="248">
        <f t="shared" si="83"/>
        <v>0</v>
      </c>
    </row>
    <row r="1344" spans="1:25" ht="15" customHeight="1" x14ac:dyDescent="0.25">
      <c r="A1344" s="253"/>
      <c r="B1344" s="254"/>
      <c r="C1344" s="324" t="s">
        <v>1056</v>
      </c>
      <c r="D1344" s="324"/>
      <c r="E1344" s="324"/>
      <c r="F1344" s="255"/>
      <c r="G1344" s="255"/>
      <c r="H1344" s="256">
        <v>-46.46</v>
      </c>
      <c r="I1344" s="256">
        <v>0</v>
      </c>
      <c r="J1344" s="256">
        <v>0</v>
      </c>
      <c r="K1344" s="256">
        <v>0</v>
      </c>
      <c r="L1344" s="256">
        <v>0</v>
      </c>
      <c r="M1344" s="256">
        <v>0</v>
      </c>
      <c r="N1344" s="325">
        <v>0</v>
      </c>
      <c r="O1344" s="325"/>
      <c r="P1344" s="256">
        <v>0</v>
      </c>
      <c r="Q1344" s="256">
        <v>46.46</v>
      </c>
      <c r="R1344" s="240" t="s">
        <v>275</v>
      </c>
      <c r="V1344" s="248">
        <f t="shared" si="84"/>
        <v>0</v>
      </c>
      <c r="W1344" s="248">
        <f t="shared" si="81"/>
        <v>0</v>
      </c>
      <c r="X1344" s="248">
        <f t="shared" si="82"/>
        <v>0</v>
      </c>
      <c r="Y1344" s="248">
        <f t="shared" si="83"/>
        <v>0</v>
      </c>
    </row>
    <row r="1345" spans="1:25" ht="15" customHeight="1" x14ac:dyDescent="0.25">
      <c r="A1345" s="245" t="s">
        <v>1583</v>
      </c>
      <c r="B1345" s="246" t="str">
        <f>C1345</f>
        <v>г.Одинцово, Кутузовская ул., 74Б</v>
      </c>
      <c r="C1345" s="329" t="s">
        <v>276</v>
      </c>
      <c r="D1345" s="329"/>
      <c r="E1345" s="329"/>
      <c r="F1345" s="246" t="s">
        <v>1475</v>
      </c>
      <c r="G1345" s="246" t="s">
        <v>1584</v>
      </c>
      <c r="H1345" s="247">
        <v>2590.4699999999998</v>
      </c>
      <c r="I1345" s="247">
        <v>0</v>
      </c>
      <c r="J1345" s="247">
        <v>0</v>
      </c>
      <c r="K1345" s="247">
        <v>0</v>
      </c>
      <c r="L1345" s="247">
        <v>0</v>
      </c>
      <c r="M1345" s="247">
        <v>0</v>
      </c>
      <c r="N1345" s="330">
        <v>0</v>
      </c>
      <c r="O1345" s="330"/>
      <c r="P1345" s="247">
        <v>74780.34</v>
      </c>
      <c r="Q1345" s="247">
        <v>72189.87</v>
      </c>
      <c r="R1345" s="240" t="s">
        <v>276</v>
      </c>
      <c r="V1345" s="248">
        <f t="shared" si="84"/>
        <v>0</v>
      </c>
      <c r="W1345" s="248">
        <f t="shared" si="81"/>
        <v>0</v>
      </c>
      <c r="X1345" s="248">
        <f t="shared" si="82"/>
        <v>0</v>
      </c>
      <c r="Y1345" s="248">
        <f t="shared" si="83"/>
        <v>0</v>
      </c>
    </row>
    <row r="1346" spans="1:25" ht="15" customHeight="1" x14ac:dyDescent="0.25">
      <c r="A1346" s="250"/>
      <c r="B1346" s="251"/>
      <c r="C1346" s="322" t="s">
        <v>399</v>
      </c>
      <c r="D1346" s="322"/>
      <c r="E1346" s="322"/>
      <c r="H1346" s="252">
        <v>-1053.32</v>
      </c>
      <c r="I1346" s="252">
        <v>0</v>
      </c>
      <c r="J1346" s="252">
        <v>0</v>
      </c>
      <c r="K1346" s="252">
        <v>0</v>
      </c>
      <c r="L1346" s="252">
        <v>0</v>
      </c>
      <c r="M1346" s="252">
        <v>0</v>
      </c>
      <c r="N1346" s="323">
        <v>0</v>
      </c>
      <c r="O1346" s="323"/>
      <c r="P1346" s="252">
        <v>299.18</v>
      </c>
      <c r="Q1346" s="252">
        <v>1352.5</v>
      </c>
      <c r="R1346" s="240" t="s">
        <v>276</v>
      </c>
      <c r="V1346" s="248">
        <f t="shared" si="84"/>
        <v>0</v>
      </c>
      <c r="W1346" s="248">
        <f t="shared" si="81"/>
        <v>0</v>
      </c>
      <c r="X1346" s="248">
        <f t="shared" si="82"/>
        <v>0</v>
      </c>
      <c r="Y1346" s="248">
        <f t="shared" si="83"/>
        <v>0</v>
      </c>
    </row>
    <row r="1347" spans="1:25" ht="15" customHeight="1" x14ac:dyDescent="0.25">
      <c r="A1347" s="250"/>
      <c r="B1347" s="251"/>
      <c r="C1347" s="322" t="s">
        <v>1052</v>
      </c>
      <c r="D1347" s="322"/>
      <c r="E1347" s="322"/>
      <c r="H1347" s="252">
        <v>-16939.900000000001</v>
      </c>
      <c r="I1347" s="252">
        <v>0</v>
      </c>
      <c r="J1347" s="252">
        <v>0</v>
      </c>
      <c r="K1347" s="252">
        <v>0</v>
      </c>
      <c r="L1347" s="252">
        <v>0</v>
      </c>
      <c r="M1347" s="252">
        <v>0</v>
      </c>
      <c r="N1347" s="323">
        <v>0</v>
      </c>
      <c r="O1347" s="323"/>
      <c r="P1347" s="252">
        <v>0</v>
      </c>
      <c r="Q1347" s="252">
        <v>16939.900000000001</v>
      </c>
      <c r="R1347" s="240" t="s">
        <v>276</v>
      </c>
      <c r="V1347" s="248">
        <f t="shared" si="84"/>
        <v>-16939.900000000001</v>
      </c>
      <c r="W1347" s="248">
        <f t="shared" si="81"/>
        <v>0</v>
      </c>
      <c r="X1347" s="248">
        <f t="shared" si="82"/>
        <v>0</v>
      </c>
      <c r="Y1347" s="248">
        <f t="shared" si="83"/>
        <v>-16939.900000000001</v>
      </c>
    </row>
    <row r="1348" spans="1:25" ht="15" customHeight="1" x14ac:dyDescent="0.25">
      <c r="A1348" s="250"/>
      <c r="B1348" s="251"/>
      <c r="C1348" s="322" t="s">
        <v>1286</v>
      </c>
      <c r="D1348" s="322"/>
      <c r="E1348" s="322"/>
      <c r="H1348" s="252">
        <v>-929.93</v>
      </c>
      <c r="I1348" s="252">
        <v>0</v>
      </c>
      <c r="J1348" s="252">
        <v>0</v>
      </c>
      <c r="K1348" s="252">
        <v>0</v>
      </c>
      <c r="L1348" s="252">
        <v>0</v>
      </c>
      <c r="M1348" s="252">
        <v>0</v>
      </c>
      <c r="N1348" s="323">
        <v>0</v>
      </c>
      <c r="O1348" s="323"/>
      <c r="P1348" s="252">
        <v>0</v>
      </c>
      <c r="Q1348" s="252">
        <v>929.93</v>
      </c>
      <c r="R1348" s="240" t="s">
        <v>276</v>
      </c>
      <c r="V1348" s="248">
        <f t="shared" si="84"/>
        <v>0</v>
      </c>
      <c r="W1348" s="248">
        <f t="shared" si="81"/>
        <v>0</v>
      </c>
      <c r="X1348" s="248">
        <f t="shared" si="82"/>
        <v>0</v>
      </c>
      <c r="Y1348" s="248">
        <f t="shared" si="83"/>
        <v>0</v>
      </c>
    </row>
    <row r="1349" spans="1:25" ht="15" customHeight="1" x14ac:dyDescent="0.25">
      <c r="A1349" s="250"/>
      <c r="B1349" s="251"/>
      <c r="C1349" s="322" t="s">
        <v>393</v>
      </c>
      <c r="D1349" s="322"/>
      <c r="E1349" s="322"/>
      <c r="H1349" s="252">
        <v>-0.88</v>
      </c>
      <c r="I1349" s="252">
        <v>0</v>
      </c>
      <c r="J1349" s="252">
        <v>0</v>
      </c>
      <c r="K1349" s="252">
        <v>0</v>
      </c>
      <c r="L1349" s="252">
        <v>0</v>
      </c>
      <c r="M1349" s="252">
        <v>0</v>
      </c>
      <c r="N1349" s="323">
        <v>0</v>
      </c>
      <c r="O1349" s="323"/>
      <c r="P1349" s="252">
        <v>0</v>
      </c>
      <c r="Q1349" s="252">
        <v>0.88</v>
      </c>
      <c r="R1349" s="240" t="s">
        <v>276</v>
      </c>
      <c r="V1349" s="248">
        <f t="shared" si="84"/>
        <v>0</v>
      </c>
      <c r="W1349" s="248">
        <f t="shared" si="81"/>
        <v>0</v>
      </c>
      <c r="X1349" s="248">
        <f t="shared" si="82"/>
        <v>0</v>
      </c>
      <c r="Y1349" s="248">
        <f t="shared" si="83"/>
        <v>0</v>
      </c>
    </row>
    <row r="1350" spans="1:25" ht="15" customHeight="1" x14ac:dyDescent="0.25">
      <c r="A1350" s="250"/>
      <c r="B1350" s="251"/>
      <c r="C1350" s="322" t="s">
        <v>1283</v>
      </c>
      <c r="D1350" s="322"/>
      <c r="E1350" s="322"/>
      <c r="H1350" s="252">
        <v>22244.99</v>
      </c>
      <c r="I1350" s="252">
        <v>0</v>
      </c>
      <c r="J1350" s="252">
        <v>0</v>
      </c>
      <c r="K1350" s="252">
        <v>0</v>
      </c>
      <c r="L1350" s="252">
        <v>0</v>
      </c>
      <c r="M1350" s="252">
        <v>0</v>
      </c>
      <c r="N1350" s="323">
        <v>0</v>
      </c>
      <c r="O1350" s="323"/>
      <c r="P1350" s="252">
        <v>74481.16</v>
      </c>
      <c r="Q1350" s="252">
        <v>52236.17</v>
      </c>
      <c r="R1350" s="240" t="s">
        <v>276</v>
      </c>
      <c r="V1350" s="248">
        <f t="shared" si="84"/>
        <v>0</v>
      </c>
      <c r="W1350" s="248">
        <f t="shared" si="81"/>
        <v>7414.9966666666687</v>
      </c>
      <c r="X1350" s="248">
        <f t="shared" si="82"/>
        <v>0</v>
      </c>
      <c r="Y1350" s="248">
        <f t="shared" si="83"/>
        <v>7414.9966666666687</v>
      </c>
    </row>
    <row r="1351" spans="1:25" ht="15" customHeight="1" x14ac:dyDescent="0.25">
      <c r="A1351" s="250"/>
      <c r="B1351" s="251"/>
      <c r="C1351" s="322" t="s">
        <v>392</v>
      </c>
      <c r="D1351" s="322"/>
      <c r="E1351" s="322"/>
      <c r="H1351" s="252">
        <v>-696.39</v>
      </c>
      <c r="I1351" s="252">
        <v>0</v>
      </c>
      <c r="J1351" s="252">
        <v>0</v>
      </c>
      <c r="K1351" s="252">
        <v>0</v>
      </c>
      <c r="L1351" s="252">
        <v>0</v>
      </c>
      <c r="M1351" s="252">
        <v>0</v>
      </c>
      <c r="N1351" s="323">
        <v>0</v>
      </c>
      <c r="O1351" s="323"/>
      <c r="P1351" s="252">
        <v>0</v>
      </c>
      <c r="Q1351" s="252">
        <v>696.39</v>
      </c>
      <c r="R1351" s="240" t="s">
        <v>276</v>
      </c>
      <c r="V1351" s="248">
        <f t="shared" si="84"/>
        <v>0</v>
      </c>
      <c r="W1351" s="248">
        <f t="shared" si="81"/>
        <v>0</v>
      </c>
      <c r="X1351" s="248">
        <f t="shared" si="82"/>
        <v>0</v>
      </c>
      <c r="Y1351" s="248">
        <f t="shared" si="83"/>
        <v>0</v>
      </c>
    </row>
    <row r="1352" spans="1:25" ht="15" customHeight="1" x14ac:dyDescent="0.25">
      <c r="A1352" s="250"/>
      <c r="B1352" s="251"/>
      <c r="C1352" s="322" t="s">
        <v>1288</v>
      </c>
      <c r="D1352" s="322"/>
      <c r="E1352" s="322"/>
      <c r="H1352" s="252">
        <v>-31.46</v>
      </c>
      <c r="I1352" s="252">
        <v>0</v>
      </c>
      <c r="J1352" s="252">
        <v>0</v>
      </c>
      <c r="K1352" s="252">
        <v>0</v>
      </c>
      <c r="L1352" s="252">
        <v>0</v>
      </c>
      <c r="M1352" s="252">
        <v>0</v>
      </c>
      <c r="N1352" s="323">
        <v>0</v>
      </c>
      <c r="O1352" s="323"/>
      <c r="P1352" s="252">
        <v>0</v>
      </c>
      <c r="Q1352" s="252">
        <v>31.46</v>
      </c>
      <c r="R1352" s="240" t="s">
        <v>276</v>
      </c>
      <c r="V1352" s="248">
        <f t="shared" si="84"/>
        <v>0</v>
      </c>
      <c r="W1352" s="248">
        <f t="shared" si="81"/>
        <v>0</v>
      </c>
      <c r="X1352" s="248">
        <f t="shared" si="82"/>
        <v>0</v>
      </c>
      <c r="Y1352" s="248">
        <f t="shared" si="83"/>
        <v>0</v>
      </c>
    </row>
    <row r="1353" spans="1:25" ht="15" customHeight="1" x14ac:dyDescent="0.25">
      <c r="A1353" s="253"/>
      <c r="B1353" s="254"/>
      <c r="C1353" s="324" t="s">
        <v>1056</v>
      </c>
      <c r="D1353" s="324"/>
      <c r="E1353" s="324"/>
      <c r="F1353" s="255"/>
      <c r="G1353" s="255"/>
      <c r="H1353" s="256">
        <v>-2.64</v>
      </c>
      <c r="I1353" s="256">
        <v>0</v>
      </c>
      <c r="J1353" s="256">
        <v>0</v>
      </c>
      <c r="K1353" s="256">
        <v>0</v>
      </c>
      <c r="L1353" s="256">
        <v>0</v>
      </c>
      <c r="M1353" s="256">
        <v>0</v>
      </c>
      <c r="N1353" s="325">
        <v>0</v>
      </c>
      <c r="O1353" s="325"/>
      <c r="P1353" s="256">
        <v>0</v>
      </c>
      <c r="Q1353" s="256">
        <v>2.64</v>
      </c>
      <c r="R1353" s="240" t="s">
        <v>276</v>
      </c>
      <c r="V1353" s="248">
        <f t="shared" si="84"/>
        <v>0</v>
      </c>
      <c r="W1353" s="248">
        <f t="shared" si="81"/>
        <v>0</v>
      </c>
      <c r="X1353" s="248">
        <f t="shared" si="82"/>
        <v>0</v>
      </c>
      <c r="Y1353" s="248">
        <f t="shared" si="83"/>
        <v>0</v>
      </c>
    </row>
    <row r="1354" spans="1:25" ht="15" customHeight="1" x14ac:dyDescent="0.25">
      <c r="A1354" s="245" t="s">
        <v>1585</v>
      </c>
      <c r="B1354" s="246" t="str">
        <f>C1354</f>
        <v>г.Одинцово, Кутузовская ул., 74В</v>
      </c>
      <c r="C1354" s="329" t="s">
        <v>277</v>
      </c>
      <c r="D1354" s="329"/>
      <c r="E1354" s="329"/>
      <c r="F1354" s="246" t="s">
        <v>1481</v>
      </c>
      <c r="G1354" s="246" t="s">
        <v>1586</v>
      </c>
      <c r="H1354" s="247">
        <v>26875.91</v>
      </c>
      <c r="I1354" s="247">
        <v>0</v>
      </c>
      <c r="J1354" s="247">
        <v>0</v>
      </c>
      <c r="K1354" s="247">
        <v>0</v>
      </c>
      <c r="L1354" s="247">
        <v>0</v>
      </c>
      <c r="M1354" s="247">
        <v>0</v>
      </c>
      <c r="N1354" s="330">
        <v>0</v>
      </c>
      <c r="O1354" s="330"/>
      <c r="P1354" s="247">
        <v>99875.91</v>
      </c>
      <c r="Q1354" s="247">
        <v>73000</v>
      </c>
      <c r="R1354" s="240" t="s">
        <v>277</v>
      </c>
      <c r="V1354" s="248">
        <f t="shared" si="84"/>
        <v>0</v>
      </c>
      <c r="W1354" s="248">
        <f t="shared" ref="W1354:W1417" si="85">IF(W$8=$C1354,SUM($P1354-$Q1354),0)/3</f>
        <v>0</v>
      </c>
      <c r="X1354" s="248">
        <f t="shared" ref="X1354:X1417" si="86">IF(X$8=$C1354,SUM($P1354-$Q1354),0)</f>
        <v>0</v>
      </c>
      <c r="Y1354" s="248">
        <f t="shared" ref="Y1354:Y1417" si="87">SUM(V1354:X1354)</f>
        <v>0</v>
      </c>
    </row>
    <row r="1355" spans="1:25" ht="15" customHeight="1" x14ac:dyDescent="0.25">
      <c r="A1355" s="250"/>
      <c r="B1355" s="251"/>
      <c r="C1355" s="322" t="s">
        <v>1288</v>
      </c>
      <c r="D1355" s="322"/>
      <c r="E1355" s="322"/>
      <c r="H1355" s="252">
        <v>-908.79</v>
      </c>
      <c r="I1355" s="252">
        <v>0</v>
      </c>
      <c r="J1355" s="252">
        <v>0</v>
      </c>
      <c r="K1355" s="252">
        <v>0</v>
      </c>
      <c r="L1355" s="252">
        <v>0</v>
      </c>
      <c r="M1355" s="252">
        <v>0</v>
      </c>
      <c r="N1355" s="323">
        <v>0</v>
      </c>
      <c r="O1355" s="323"/>
      <c r="P1355" s="252">
        <v>0</v>
      </c>
      <c r="Q1355" s="252">
        <v>908.79</v>
      </c>
      <c r="R1355" s="240" t="s">
        <v>277</v>
      </c>
      <c r="V1355" s="248">
        <f t="shared" si="84"/>
        <v>0</v>
      </c>
      <c r="W1355" s="248">
        <f t="shared" si="85"/>
        <v>0</v>
      </c>
      <c r="X1355" s="248">
        <f t="shared" si="86"/>
        <v>0</v>
      </c>
      <c r="Y1355" s="248">
        <f t="shared" si="87"/>
        <v>0</v>
      </c>
    </row>
    <row r="1356" spans="1:25" ht="15" customHeight="1" x14ac:dyDescent="0.25">
      <c r="A1356" s="250"/>
      <c r="B1356" s="251"/>
      <c r="C1356" s="322" t="s">
        <v>1286</v>
      </c>
      <c r="D1356" s="322"/>
      <c r="E1356" s="322"/>
      <c r="H1356" s="252">
        <v>-672.8</v>
      </c>
      <c r="I1356" s="252">
        <v>0</v>
      </c>
      <c r="J1356" s="252">
        <v>0</v>
      </c>
      <c r="K1356" s="252">
        <v>0</v>
      </c>
      <c r="L1356" s="252">
        <v>0</v>
      </c>
      <c r="M1356" s="252">
        <v>0</v>
      </c>
      <c r="N1356" s="323">
        <v>0</v>
      </c>
      <c r="O1356" s="323"/>
      <c r="P1356" s="252">
        <v>0</v>
      </c>
      <c r="Q1356" s="252">
        <v>672.8</v>
      </c>
      <c r="R1356" s="240" t="s">
        <v>277</v>
      </c>
      <c r="V1356" s="248">
        <f t="shared" si="84"/>
        <v>0</v>
      </c>
      <c r="W1356" s="248">
        <f t="shared" si="85"/>
        <v>0</v>
      </c>
      <c r="X1356" s="248">
        <f t="shared" si="86"/>
        <v>0</v>
      </c>
      <c r="Y1356" s="248">
        <f t="shared" si="87"/>
        <v>0</v>
      </c>
    </row>
    <row r="1357" spans="1:25" ht="15" customHeight="1" x14ac:dyDescent="0.25">
      <c r="A1357" s="250"/>
      <c r="B1357" s="251"/>
      <c r="C1357" s="322" t="s">
        <v>392</v>
      </c>
      <c r="D1357" s="322"/>
      <c r="E1357" s="322"/>
      <c r="H1357" s="252">
        <v>-261.17</v>
      </c>
      <c r="I1357" s="252">
        <v>0</v>
      </c>
      <c r="J1357" s="252">
        <v>0</v>
      </c>
      <c r="K1357" s="252">
        <v>0</v>
      </c>
      <c r="L1357" s="252">
        <v>0</v>
      </c>
      <c r="M1357" s="252">
        <v>0</v>
      </c>
      <c r="N1357" s="323">
        <v>0</v>
      </c>
      <c r="O1357" s="323"/>
      <c r="P1357" s="252">
        <v>513.39</v>
      </c>
      <c r="Q1357" s="252">
        <v>774.56</v>
      </c>
      <c r="R1357" s="240" t="s">
        <v>277</v>
      </c>
      <c r="V1357" s="248">
        <f t="shared" si="84"/>
        <v>0</v>
      </c>
      <c r="W1357" s="248">
        <f t="shared" si="85"/>
        <v>0</v>
      </c>
      <c r="X1357" s="248">
        <f t="shared" si="86"/>
        <v>0</v>
      </c>
      <c r="Y1357" s="248">
        <f t="shared" si="87"/>
        <v>0</v>
      </c>
    </row>
    <row r="1358" spans="1:25" ht="15" customHeight="1" x14ac:dyDescent="0.25">
      <c r="A1358" s="250"/>
      <c r="B1358" s="251"/>
      <c r="C1358" s="322" t="s">
        <v>1056</v>
      </c>
      <c r="D1358" s="322"/>
      <c r="E1358" s="322"/>
      <c r="H1358" s="252">
        <v>-0.2</v>
      </c>
      <c r="I1358" s="252">
        <v>0</v>
      </c>
      <c r="J1358" s="252">
        <v>0</v>
      </c>
      <c r="K1358" s="252">
        <v>0</v>
      </c>
      <c r="L1358" s="252">
        <v>0</v>
      </c>
      <c r="M1358" s="252">
        <v>0</v>
      </c>
      <c r="N1358" s="323">
        <v>0</v>
      </c>
      <c r="O1358" s="323"/>
      <c r="P1358" s="252">
        <v>0</v>
      </c>
      <c r="Q1358" s="252">
        <v>0.2</v>
      </c>
      <c r="R1358" s="240" t="s">
        <v>277</v>
      </c>
      <c r="V1358" s="248">
        <f t="shared" si="84"/>
        <v>0</v>
      </c>
      <c r="W1358" s="248">
        <f t="shared" si="85"/>
        <v>0</v>
      </c>
      <c r="X1358" s="248">
        <f t="shared" si="86"/>
        <v>0</v>
      </c>
      <c r="Y1358" s="248">
        <f t="shared" si="87"/>
        <v>0</v>
      </c>
    </row>
    <row r="1359" spans="1:25" ht="15" customHeight="1" x14ac:dyDescent="0.25">
      <c r="A1359" s="250"/>
      <c r="B1359" s="251"/>
      <c r="C1359" s="322" t="s">
        <v>399</v>
      </c>
      <c r="D1359" s="322"/>
      <c r="E1359" s="322"/>
      <c r="H1359" s="252">
        <v>-234.2</v>
      </c>
      <c r="I1359" s="252">
        <v>0</v>
      </c>
      <c r="J1359" s="252">
        <v>0</v>
      </c>
      <c r="K1359" s="252">
        <v>0</v>
      </c>
      <c r="L1359" s="252">
        <v>0</v>
      </c>
      <c r="M1359" s="252">
        <v>0</v>
      </c>
      <c r="N1359" s="323">
        <v>0</v>
      </c>
      <c r="O1359" s="323"/>
      <c r="P1359" s="252">
        <v>836.1</v>
      </c>
      <c r="Q1359" s="252">
        <v>1070.3</v>
      </c>
      <c r="R1359" s="240" t="s">
        <v>277</v>
      </c>
      <c r="V1359" s="248">
        <f t="shared" si="84"/>
        <v>0</v>
      </c>
      <c r="W1359" s="248">
        <f t="shared" si="85"/>
        <v>0</v>
      </c>
      <c r="X1359" s="248">
        <f t="shared" si="86"/>
        <v>0</v>
      </c>
      <c r="Y1359" s="248">
        <f t="shared" si="87"/>
        <v>0</v>
      </c>
    </row>
    <row r="1360" spans="1:25" ht="15" customHeight="1" x14ac:dyDescent="0.25">
      <c r="A1360" s="250"/>
      <c r="B1360" s="251"/>
      <c r="C1360" s="322" t="s">
        <v>1052</v>
      </c>
      <c r="D1360" s="322"/>
      <c r="E1360" s="322"/>
      <c r="H1360" s="252">
        <v>-35682.800000000003</v>
      </c>
      <c r="I1360" s="252">
        <v>0</v>
      </c>
      <c r="J1360" s="252">
        <v>0</v>
      </c>
      <c r="K1360" s="252">
        <v>0</v>
      </c>
      <c r="L1360" s="252">
        <v>0</v>
      </c>
      <c r="M1360" s="252">
        <v>0</v>
      </c>
      <c r="N1360" s="323">
        <v>0</v>
      </c>
      <c r="O1360" s="323"/>
      <c r="P1360" s="252">
        <v>5090.8</v>
      </c>
      <c r="Q1360" s="252">
        <v>40773.599999999999</v>
      </c>
      <c r="R1360" s="240" t="s">
        <v>277</v>
      </c>
      <c r="V1360" s="248">
        <f t="shared" ref="V1360:V1423" si="88">IF(V$8=$C1360,SUM($P1360-$Q1360),0)</f>
        <v>-35682.799999999996</v>
      </c>
      <c r="W1360" s="248">
        <f t="shared" si="85"/>
        <v>0</v>
      </c>
      <c r="X1360" s="248">
        <f t="shared" si="86"/>
        <v>0</v>
      </c>
      <c r="Y1360" s="248">
        <f t="shared" si="87"/>
        <v>-35682.799999999996</v>
      </c>
    </row>
    <row r="1361" spans="1:25" ht="15" customHeight="1" x14ac:dyDescent="0.25">
      <c r="A1361" s="253"/>
      <c r="B1361" s="254"/>
      <c r="C1361" s="324" t="s">
        <v>1283</v>
      </c>
      <c r="D1361" s="324"/>
      <c r="E1361" s="324"/>
      <c r="F1361" s="255"/>
      <c r="G1361" s="255"/>
      <c r="H1361" s="256">
        <v>64635.87</v>
      </c>
      <c r="I1361" s="256">
        <v>0</v>
      </c>
      <c r="J1361" s="256">
        <v>0</v>
      </c>
      <c r="K1361" s="256">
        <v>0</v>
      </c>
      <c r="L1361" s="256">
        <v>0</v>
      </c>
      <c r="M1361" s="256">
        <v>0</v>
      </c>
      <c r="N1361" s="325">
        <v>0</v>
      </c>
      <c r="O1361" s="325"/>
      <c r="P1361" s="256">
        <v>93435.62</v>
      </c>
      <c r="Q1361" s="256">
        <v>28799.75</v>
      </c>
      <c r="R1361" s="240" t="s">
        <v>277</v>
      </c>
      <c r="V1361" s="248">
        <f t="shared" si="88"/>
        <v>0</v>
      </c>
      <c r="W1361" s="248">
        <f t="shared" si="85"/>
        <v>21545.289999999997</v>
      </c>
      <c r="X1361" s="248">
        <f t="shared" si="86"/>
        <v>0</v>
      </c>
      <c r="Y1361" s="248">
        <f t="shared" si="87"/>
        <v>21545.289999999997</v>
      </c>
    </row>
    <row r="1362" spans="1:25" ht="15" customHeight="1" x14ac:dyDescent="0.25">
      <c r="A1362" s="245" t="s">
        <v>1587</v>
      </c>
      <c r="B1362" s="246" t="str">
        <f>C1362</f>
        <v>г.Одинцово, Кутузовская ул., 9</v>
      </c>
      <c r="C1362" s="329" t="s">
        <v>1080</v>
      </c>
      <c r="D1362" s="329"/>
      <c r="E1362" s="329"/>
      <c r="F1362" s="246" t="s">
        <v>1588</v>
      </c>
      <c r="G1362" s="246" t="s">
        <v>1589</v>
      </c>
      <c r="H1362" s="247">
        <v>2852874.43</v>
      </c>
      <c r="I1362" s="247">
        <v>0</v>
      </c>
      <c r="J1362" s="247">
        <v>0</v>
      </c>
      <c r="K1362" s="247">
        <v>0</v>
      </c>
      <c r="L1362" s="247">
        <v>0</v>
      </c>
      <c r="M1362" s="247">
        <v>0</v>
      </c>
      <c r="N1362" s="330">
        <v>0</v>
      </c>
      <c r="O1362" s="330"/>
      <c r="P1362" s="247">
        <v>2869970.18</v>
      </c>
      <c r="Q1362" s="247">
        <v>17095.75</v>
      </c>
      <c r="R1362" s="240" t="s">
        <v>1080</v>
      </c>
      <c r="V1362" s="248">
        <f t="shared" si="88"/>
        <v>0</v>
      </c>
      <c r="W1362" s="248">
        <f t="shared" si="85"/>
        <v>0</v>
      </c>
      <c r="X1362" s="248">
        <f t="shared" si="86"/>
        <v>0</v>
      </c>
      <c r="Y1362" s="248">
        <f t="shared" si="87"/>
        <v>0</v>
      </c>
    </row>
    <row r="1363" spans="1:25" ht="15" customHeight="1" x14ac:dyDescent="0.25">
      <c r="A1363" s="250"/>
      <c r="B1363" s="251"/>
      <c r="C1363" s="322" t="s">
        <v>1283</v>
      </c>
      <c r="D1363" s="322"/>
      <c r="E1363" s="322"/>
      <c r="H1363" s="252">
        <v>2848337.71</v>
      </c>
      <c r="I1363" s="252">
        <v>0</v>
      </c>
      <c r="J1363" s="252">
        <v>0</v>
      </c>
      <c r="K1363" s="252">
        <v>0</v>
      </c>
      <c r="L1363" s="252">
        <v>0</v>
      </c>
      <c r="M1363" s="252">
        <v>0</v>
      </c>
      <c r="N1363" s="323">
        <v>0</v>
      </c>
      <c r="O1363" s="323"/>
      <c r="P1363" s="252">
        <v>2864995.22</v>
      </c>
      <c r="Q1363" s="252">
        <v>16657.509999999998</v>
      </c>
      <c r="R1363" s="240" t="s">
        <v>1080</v>
      </c>
      <c r="V1363" s="248">
        <f t="shared" si="88"/>
        <v>0</v>
      </c>
      <c r="W1363" s="248">
        <f t="shared" si="85"/>
        <v>949445.90333333344</v>
      </c>
      <c r="X1363" s="248">
        <f t="shared" si="86"/>
        <v>0</v>
      </c>
      <c r="Y1363" s="248">
        <f t="shared" si="87"/>
        <v>949445.90333333344</v>
      </c>
    </row>
    <row r="1364" spans="1:25" ht="15" customHeight="1" x14ac:dyDescent="0.25">
      <c r="A1364" s="250"/>
      <c r="B1364" s="251"/>
      <c r="C1364" s="322" t="s">
        <v>1052</v>
      </c>
      <c r="D1364" s="322"/>
      <c r="E1364" s="322"/>
      <c r="H1364" s="252">
        <v>-438.24</v>
      </c>
      <c r="I1364" s="252">
        <v>0</v>
      </c>
      <c r="J1364" s="252">
        <v>0</v>
      </c>
      <c r="K1364" s="252">
        <v>0</v>
      </c>
      <c r="L1364" s="252">
        <v>0</v>
      </c>
      <c r="M1364" s="252">
        <v>0</v>
      </c>
      <c r="N1364" s="323">
        <v>0</v>
      </c>
      <c r="O1364" s="323"/>
      <c r="P1364" s="252">
        <v>0</v>
      </c>
      <c r="Q1364" s="252">
        <v>438.24</v>
      </c>
      <c r="R1364" s="240" t="s">
        <v>1080</v>
      </c>
      <c r="V1364" s="248">
        <f t="shared" si="88"/>
        <v>-438.24</v>
      </c>
      <c r="W1364" s="248">
        <f t="shared" si="85"/>
        <v>0</v>
      </c>
      <c r="X1364" s="248">
        <f t="shared" si="86"/>
        <v>0</v>
      </c>
      <c r="Y1364" s="248">
        <f t="shared" si="87"/>
        <v>-438.24</v>
      </c>
    </row>
    <row r="1365" spans="1:25" ht="15" customHeight="1" x14ac:dyDescent="0.25">
      <c r="A1365" s="250"/>
      <c r="B1365" s="251"/>
      <c r="C1365" s="322" t="s">
        <v>399</v>
      </c>
      <c r="D1365" s="322"/>
      <c r="E1365" s="322"/>
      <c r="H1365" s="252">
        <v>1396.07</v>
      </c>
      <c r="I1365" s="252">
        <v>0</v>
      </c>
      <c r="J1365" s="252">
        <v>0</v>
      </c>
      <c r="K1365" s="252">
        <v>0</v>
      </c>
      <c r="L1365" s="252">
        <v>0</v>
      </c>
      <c r="M1365" s="252">
        <v>0</v>
      </c>
      <c r="N1365" s="323">
        <v>0</v>
      </c>
      <c r="O1365" s="323"/>
      <c r="P1365" s="252">
        <v>1396.07</v>
      </c>
      <c r="Q1365" s="252">
        <v>0</v>
      </c>
      <c r="R1365" s="240" t="s">
        <v>1080</v>
      </c>
      <c r="V1365" s="248">
        <f t="shared" si="88"/>
        <v>0</v>
      </c>
      <c r="W1365" s="248">
        <f t="shared" si="85"/>
        <v>0</v>
      </c>
      <c r="X1365" s="248">
        <f t="shared" si="86"/>
        <v>0</v>
      </c>
      <c r="Y1365" s="248">
        <f t="shared" si="87"/>
        <v>0</v>
      </c>
    </row>
    <row r="1366" spans="1:25" ht="15" customHeight="1" x14ac:dyDescent="0.25">
      <c r="A1366" s="250"/>
      <c r="B1366" s="251"/>
      <c r="C1366" s="322" t="s">
        <v>392</v>
      </c>
      <c r="D1366" s="322"/>
      <c r="E1366" s="322"/>
      <c r="H1366" s="252">
        <v>1272.78</v>
      </c>
      <c r="I1366" s="252">
        <v>0</v>
      </c>
      <c r="J1366" s="252">
        <v>0</v>
      </c>
      <c r="K1366" s="252">
        <v>0</v>
      </c>
      <c r="L1366" s="252">
        <v>0</v>
      </c>
      <c r="M1366" s="252">
        <v>0</v>
      </c>
      <c r="N1366" s="323">
        <v>0</v>
      </c>
      <c r="O1366" s="323"/>
      <c r="P1366" s="252">
        <v>1272.78</v>
      </c>
      <c r="Q1366" s="252">
        <v>0</v>
      </c>
      <c r="R1366" s="240" t="s">
        <v>1080</v>
      </c>
      <c r="V1366" s="248">
        <f t="shared" si="88"/>
        <v>0</v>
      </c>
      <c r="W1366" s="248">
        <f t="shared" si="85"/>
        <v>0</v>
      </c>
      <c r="X1366" s="248">
        <f t="shared" si="86"/>
        <v>0</v>
      </c>
      <c r="Y1366" s="248">
        <f t="shared" si="87"/>
        <v>0</v>
      </c>
    </row>
    <row r="1367" spans="1:25" ht="15" customHeight="1" x14ac:dyDescent="0.25">
      <c r="A1367" s="250"/>
      <c r="B1367" s="251"/>
      <c r="C1367" s="322" t="s">
        <v>1286</v>
      </c>
      <c r="D1367" s="322"/>
      <c r="E1367" s="322"/>
      <c r="H1367" s="252">
        <v>433.31</v>
      </c>
      <c r="I1367" s="252">
        <v>0</v>
      </c>
      <c r="J1367" s="252">
        <v>0</v>
      </c>
      <c r="K1367" s="252">
        <v>0</v>
      </c>
      <c r="L1367" s="252">
        <v>0</v>
      </c>
      <c r="M1367" s="252">
        <v>0</v>
      </c>
      <c r="N1367" s="323">
        <v>0</v>
      </c>
      <c r="O1367" s="323"/>
      <c r="P1367" s="252">
        <v>433.31</v>
      </c>
      <c r="Q1367" s="252">
        <v>0</v>
      </c>
      <c r="R1367" s="240" t="s">
        <v>1080</v>
      </c>
      <c r="V1367" s="248">
        <f t="shared" si="88"/>
        <v>0</v>
      </c>
      <c r="W1367" s="248">
        <f t="shared" si="85"/>
        <v>0</v>
      </c>
      <c r="X1367" s="248">
        <f t="shared" si="86"/>
        <v>0</v>
      </c>
      <c r="Y1367" s="248">
        <f t="shared" si="87"/>
        <v>0</v>
      </c>
    </row>
    <row r="1368" spans="1:25" ht="15" customHeight="1" x14ac:dyDescent="0.25">
      <c r="A1368" s="253"/>
      <c r="B1368" s="254"/>
      <c r="C1368" s="324" t="s">
        <v>1288</v>
      </c>
      <c r="D1368" s="324"/>
      <c r="E1368" s="324"/>
      <c r="F1368" s="255"/>
      <c r="G1368" s="255"/>
      <c r="H1368" s="256">
        <v>1872.8</v>
      </c>
      <c r="I1368" s="256">
        <v>0</v>
      </c>
      <c r="J1368" s="256">
        <v>0</v>
      </c>
      <c r="K1368" s="256">
        <v>0</v>
      </c>
      <c r="L1368" s="256">
        <v>0</v>
      </c>
      <c r="M1368" s="256">
        <v>0</v>
      </c>
      <c r="N1368" s="325">
        <v>0</v>
      </c>
      <c r="O1368" s="325"/>
      <c r="P1368" s="256">
        <v>1872.8</v>
      </c>
      <c r="Q1368" s="256">
        <v>0</v>
      </c>
      <c r="R1368" s="240" t="s">
        <v>1080</v>
      </c>
      <c r="V1368" s="248">
        <f t="shared" si="88"/>
        <v>0</v>
      </c>
      <c r="W1368" s="248">
        <f t="shared" si="85"/>
        <v>0</v>
      </c>
      <c r="X1368" s="248">
        <f t="shared" si="86"/>
        <v>0</v>
      </c>
      <c r="Y1368" s="248">
        <f t="shared" si="87"/>
        <v>0</v>
      </c>
    </row>
    <row r="1369" spans="1:25" ht="15" customHeight="1" x14ac:dyDescent="0.25">
      <c r="A1369" s="245" t="s">
        <v>1590</v>
      </c>
      <c r="B1369" s="246" t="str">
        <f>C1369</f>
        <v>г.Одинцово, Луначарского проезд, 10</v>
      </c>
      <c r="C1369" s="329" t="s">
        <v>278</v>
      </c>
      <c r="D1369" s="329"/>
      <c r="E1369" s="329"/>
      <c r="F1369" s="246" t="s">
        <v>1289</v>
      </c>
      <c r="G1369" s="246" t="s">
        <v>1591</v>
      </c>
      <c r="H1369" s="247">
        <v>-322.54000000000002</v>
      </c>
      <c r="I1369" s="247">
        <v>0</v>
      </c>
      <c r="J1369" s="247">
        <v>0</v>
      </c>
      <c r="K1369" s="247">
        <v>0</v>
      </c>
      <c r="L1369" s="247">
        <v>0</v>
      </c>
      <c r="M1369" s="247">
        <v>0</v>
      </c>
      <c r="N1369" s="330">
        <v>0</v>
      </c>
      <c r="O1369" s="330"/>
      <c r="P1369" s="247">
        <v>0</v>
      </c>
      <c r="Q1369" s="247">
        <v>322.54000000000002</v>
      </c>
      <c r="R1369" s="240" t="s">
        <v>278</v>
      </c>
      <c r="V1369" s="248">
        <f t="shared" si="88"/>
        <v>0</v>
      </c>
      <c r="W1369" s="248">
        <f t="shared" si="85"/>
        <v>0</v>
      </c>
      <c r="X1369" s="248">
        <f t="shared" si="86"/>
        <v>0</v>
      </c>
      <c r="Y1369" s="248">
        <f t="shared" si="87"/>
        <v>0</v>
      </c>
    </row>
    <row r="1370" spans="1:25" ht="15" customHeight="1" x14ac:dyDescent="0.25">
      <c r="A1370" s="250"/>
      <c r="B1370" s="251"/>
      <c r="C1370" s="322" t="s">
        <v>1052</v>
      </c>
      <c r="D1370" s="322"/>
      <c r="E1370" s="322"/>
      <c r="H1370" s="252">
        <v>-232.18</v>
      </c>
      <c r="I1370" s="252">
        <v>0</v>
      </c>
      <c r="J1370" s="252">
        <v>0</v>
      </c>
      <c r="K1370" s="252">
        <v>0</v>
      </c>
      <c r="L1370" s="252">
        <v>0</v>
      </c>
      <c r="M1370" s="252">
        <v>0</v>
      </c>
      <c r="N1370" s="323">
        <v>0</v>
      </c>
      <c r="O1370" s="323"/>
      <c r="P1370" s="252">
        <v>0</v>
      </c>
      <c r="Q1370" s="252">
        <v>232.18</v>
      </c>
      <c r="R1370" s="240" t="s">
        <v>278</v>
      </c>
      <c r="V1370" s="248">
        <f t="shared" si="88"/>
        <v>-232.18</v>
      </c>
      <c r="W1370" s="248">
        <f t="shared" si="85"/>
        <v>0</v>
      </c>
      <c r="X1370" s="248">
        <f t="shared" si="86"/>
        <v>0</v>
      </c>
      <c r="Y1370" s="248">
        <f t="shared" si="87"/>
        <v>-232.18</v>
      </c>
    </row>
    <row r="1371" spans="1:25" ht="15" customHeight="1" x14ac:dyDescent="0.25">
      <c r="A1371" s="250"/>
      <c r="B1371" s="251"/>
      <c r="C1371" s="322" t="s">
        <v>1303</v>
      </c>
      <c r="D1371" s="322"/>
      <c r="E1371" s="322"/>
      <c r="H1371" s="252">
        <v>-40.19</v>
      </c>
      <c r="I1371" s="252">
        <v>0</v>
      </c>
      <c r="J1371" s="252">
        <v>0</v>
      </c>
      <c r="K1371" s="252">
        <v>0</v>
      </c>
      <c r="L1371" s="252">
        <v>0</v>
      </c>
      <c r="M1371" s="252">
        <v>0</v>
      </c>
      <c r="N1371" s="323">
        <v>0</v>
      </c>
      <c r="O1371" s="323"/>
      <c r="P1371" s="252">
        <v>0</v>
      </c>
      <c r="Q1371" s="252">
        <v>40.19</v>
      </c>
      <c r="R1371" s="240" t="s">
        <v>278</v>
      </c>
      <c r="V1371" s="248">
        <f t="shared" si="88"/>
        <v>0</v>
      </c>
      <c r="W1371" s="248">
        <f t="shared" si="85"/>
        <v>0</v>
      </c>
      <c r="X1371" s="248">
        <f t="shared" si="86"/>
        <v>0</v>
      </c>
      <c r="Y1371" s="248">
        <f t="shared" si="87"/>
        <v>0</v>
      </c>
    </row>
    <row r="1372" spans="1:25" ht="15" customHeight="1" x14ac:dyDescent="0.25">
      <c r="A1372" s="253"/>
      <c r="B1372" s="254"/>
      <c r="C1372" s="324" t="s">
        <v>1304</v>
      </c>
      <c r="D1372" s="324"/>
      <c r="E1372" s="324"/>
      <c r="F1372" s="255"/>
      <c r="G1372" s="255"/>
      <c r="H1372" s="256">
        <v>-50.17</v>
      </c>
      <c r="I1372" s="256">
        <v>0</v>
      </c>
      <c r="J1372" s="256">
        <v>0</v>
      </c>
      <c r="K1372" s="256">
        <v>0</v>
      </c>
      <c r="L1372" s="256">
        <v>0</v>
      </c>
      <c r="M1372" s="256">
        <v>0</v>
      </c>
      <c r="N1372" s="325">
        <v>0</v>
      </c>
      <c r="O1372" s="325"/>
      <c r="P1372" s="256">
        <v>0</v>
      </c>
      <c r="Q1372" s="256">
        <v>50.17</v>
      </c>
      <c r="R1372" s="240" t="s">
        <v>278</v>
      </c>
      <c r="V1372" s="248">
        <f t="shared" si="88"/>
        <v>0</v>
      </c>
      <c r="W1372" s="248">
        <f t="shared" si="85"/>
        <v>0</v>
      </c>
      <c r="X1372" s="248">
        <f t="shared" si="86"/>
        <v>0</v>
      </c>
      <c r="Y1372" s="248">
        <f t="shared" si="87"/>
        <v>0</v>
      </c>
    </row>
    <row r="1373" spans="1:25" ht="15" customHeight="1" x14ac:dyDescent="0.25">
      <c r="A1373" s="245" t="s">
        <v>1429</v>
      </c>
      <c r="B1373" s="246" t="str">
        <f>C1373</f>
        <v>г.Одинцово, Луначарского проезд, 12</v>
      </c>
      <c r="C1373" s="329" t="s">
        <v>279</v>
      </c>
      <c r="D1373" s="329"/>
      <c r="E1373" s="329"/>
      <c r="F1373" s="246" t="s">
        <v>1289</v>
      </c>
      <c r="G1373" s="246" t="s">
        <v>1592</v>
      </c>
      <c r="H1373" s="247">
        <v>0</v>
      </c>
      <c r="I1373" s="247">
        <v>0</v>
      </c>
      <c r="J1373" s="247">
        <v>0</v>
      </c>
      <c r="K1373" s="247">
        <v>0</v>
      </c>
      <c r="L1373" s="247">
        <v>0</v>
      </c>
      <c r="M1373" s="247">
        <v>0</v>
      </c>
      <c r="N1373" s="330">
        <v>0</v>
      </c>
      <c r="O1373" s="330"/>
      <c r="P1373" s="247">
        <v>0</v>
      </c>
      <c r="Q1373" s="247">
        <v>0</v>
      </c>
      <c r="R1373" s="240" t="s">
        <v>279</v>
      </c>
      <c r="V1373" s="248">
        <f t="shared" si="88"/>
        <v>0</v>
      </c>
      <c r="W1373" s="248">
        <f t="shared" si="85"/>
        <v>0</v>
      </c>
      <c r="X1373" s="248">
        <f t="shared" si="86"/>
        <v>0</v>
      </c>
      <c r="Y1373" s="248">
        <f t="shared" si="87"/>
        <v>0</v>
      </c>
    </row>
    <row r="1374" spans="1:25" ht="15" customHeight="1" x14ac:dyDescent="0.25">
      <c r="A1374" s="250"/>
      <c r="B1374" s="251"/>
      <c r="C1374" s="322" t="s">
        <v>504</v>
      </c>
      <c r="D1374" s="322"/>
      <c r="E1374" s="322"/>
      <c r="H1374" s="252">
        <v>0</v>
      </c>
      <c r="I1374" s="252">
        <v>0</v>
      </c>
      <c r="J1374" s="252">
        <v>0</v>
      </c>
      <c r="K1374" s="252">
        <v>0</v>
      </c>
      <c r="L1374" s="252">
        <v>0</v>
      </c>
      <c r="M1374" s="252">
        <v>0</v>
      </c>
      <c r="N1374" s="323">
        <v>0</v>
      </c>
      <c r="O1374" s="323"/>
      <c r="P1374" s="252">
        <v>0</v>
      </c>
      <c r="Q1374" s="252">
        <v>0</v>
      </c>
      <c r="R1374" s="240" t="s">
        <v>279</v>
      </c>
      <c r="V1374" s="248">
        <f t="shared" si="88"/>
        <v>0</v>
      </c>
      <c r="W1374" s="248">
        <f t="shared" si="85"/>
        <v>0</v>
      </c>
      <c r="X1374" s="248">
        <f t="shared" si="86"/>
        <v>0</v>
      </c>
      <c r="Y1374" s="248">
        <f t="shared" si="87"/>
        <v>0</v>
      </c>
    </row>
    <row r="1375" spans="1:25" ht="15" customHeight="1" x14ac:dyDescent="0.25">
      <c r="A1375" s="250"/>
      <c r="B1375" s="251"/>
      <c r="C1375" s="322" t="s">
        <v>1052</v>
      </c>
      <c r="D1375" s="322"/>
      <c r="E1375" s="322"/>
      <c r="H1375" s="252">
        <v>0</v>
      </c>
      <c r="I1375" s="252">
        <v>0</v>
      </c>
      <c r="J1375" s="252">
        <v>0</v>
      </c>
      <c r="K1375" s="252">
        <v>0</v>
      </c>
      <c r="L1375" s="252">
        <v>0</v>
      </c>
      <c r="M1375" s="252">
        <v>0</v>
      </c>
      <c r="N1375" s="323">
        <v>0</v>
      </c>
      <c r="O1375" s="323"/>
      <c r="P1375" s="252">
        <v>0</v>
      </c>
      <c r="Q1375" s="252">
        <v>0</v>
      </c>
      <c r="R1375" s="240" t="s">
        <v>279</v>
      </c>
      <c r="V1375" s="248">
        <f t="shared" si="88"/>
        <v>0</v>
      </c>
      <c r="W1375" s="248">
        <f t="shared" si="85"/>
        <v>0</v>
      </c>
      <c r="X1375" s="248">
        <f t="shared" si="86"/>
        <v>0</v>
      </c>
      <c r="Y1375" s="248">
        <f t="shared" si="87"/>
        <v>0</v>
      </c>
    </row>
    <row r="1376" spans="1:25" ht="15" customHeight="1" x14ac:dyDescent="0.25">
      <c r="A1376" s="250"/>
      <c r="B1376" s="251"/>
      <c r="C1376" s="322" t="s">
        <v>1311</v>
      </c>
      <c r="D1376" s="322"/>
      <c r="E1376" s="322"/>
      <c r="H1376" s="252">
        <v>0</v>
      </c>
      <c r="I1376" s="252">
        <v>0</v>
      </c>
      <c r="J1376" s="252">
        <v>0</v>
      </c>
      <c r="K1376" s="252">
        <v>0</v>
      </c>
      <c r="L1376" s="252">
        <v>0</v>
      </c>
      <c r="M1376" s="252">
        <v>0</v>
      </c>
      <c r="N1376" s="323">
        <v>0</v>
      </c>
      <c r="O1376" s="323"/>
      <c r="P1376" s="252">
        <v>0</v>
      </c>
      <c r="Q1376" s="252">
        <v>0</v>
      </c>
      <c r="R1376" s="240" t="s">
        <v>279</v>
      </c>
      <c r="V1376" s="248">
        <f t="shared" si="88"/>
        <v>0</v>
      </c>
      <c r="W1376" s="248">
        <f t="shared" si="85"/>
        <v>0</v>
      </c>
      <c r="X1376" s="248">
        <f t="shared" si="86"/>
        <v>0</v>
      </c>
      <c r="Y1376" s="248">
        <f t="shared" si="87"/>
        <v>0</v>
      </c>
    </row>
    <row r="1377" spans="1:25" ht="15" customHeight="1" x14ac:dyDescent="0.25">
      <c r="A1377" s="250"/>
      <c r="B1377" s="251"/>
      <c r="C1377" s="322" t="s">
        <v>1377</v>
      </c>
      <c r="D1377" s="322"/>
      <c r="E1377" s="322"/>
      <c r="H1377" s="252">
        <v>0</v>
      </c>
      <c r="I1377" s="252">
        <v>0</v>
      </c>
      <c r="J1377" s="252">
        <v>0</v>
      </c>
      <c r="K1377" s="252">
        <v>0</v>
      </c>
      <c r="L1377" s="252">
        <v>0</v>
      </c>
      <c r="M1377" s="252">
        <v>0</v>
      </c>
      <c r="N1377" s="323">
        <v>0</v>
      </c>
      <c r="O1377" s="323"/>
      <c r="P1377" s="252">
        <v>0</v>
      </c>
      <c r="Q1377" s="252">
        <v>0</v>
      </c>
      <c r="R1377" s="240" t="s">
        <v>279</v>
      </c>
      <c r="V1377" s="248">
        <f t="shared" si="88"/>
        <v>0</v>
      </c>
      <c r="W1377" s="248">
        <f t="shared" si="85"/>
        <v>0</v>
      </c>
      <c r="X1377" s="248">
        <f t="shared" si="86"/>
        <v>0</v>
      </c>
      <c r="Y1377" s="248">
        <f t="shared" si="87"/>
        <v>0</v>
      </c>
    </row>
    <row r="1378" spans="1:25" ht="15" customHeight="1" x14ac:dyDescent="0.25">
      <c r="A1378" s="253"/>
      <c r="B1378" s="254"/>
      <c r="C1378" s="324" t="s">
        <v>1304</v>
      </c>
      <c r="D1378" s="324"/>
      <c r="E1378" s="324"/>
      <c r="F1378" s="255"/>
      <c r="G1378" s="255"/>
      <c r="H1378" s="256">
        <v>0</v>
      </c>
      <c r="I1378" s="256">
        <v>0</v>
      </c>
      <c r="J1378" s="256">
        <v>0</v>
      </c>
      <c r="K1378" s="256">
        <v>0</v>
      </c>
      <c r="L1378" s="256">
        <v>0</v>
      </c>
      <c r="M1378" s="256">
        <v>0</v>
      </c>
      <c r="N1378" s="325">
        <v>0</v>
      </c>
      <c r="O1378" s="325"/>
      <c r="P1378" s="256">
        <v>0</v>
      </c>
      <c r="Q1378" s="256">
        <v>0</v>
      </c>
      <c r="R1378" s="240" t="s">
        <v>279</v>
      </c>
      <c r="V1378" s="248">
        <f t="shared" si="88"/>
        <v>0</v>
      </c>
      <c r="W1378" s="248">
        <f t="shared" si="85"/>
        <v>0</v>
      </c>
      <c r="X1378" s="248">
        <f t="shared" si="86"/>
        <v>0</v>
      </c>
      <c r="Y1378" s="248">
        <f t="shared" si="87"/>
        <v>0</v>
      </c>
    </row>
    <row r="1379" spans="1:25" ht="15" customHeight="1" x14ac:dyDescent="0.25">
      <c r="A1379" s="245" t="s">
        <v>1593</v>
      </c>
      <c r="B1379" s="246" t="str">
        <f>C1379</f>
        <v>г.Одинцово, Луначарского проезд, 14</v>
      </c>
      <c r="C1379" s="329" t="s">
        <v>280</v>
      </c>
      <c r="D1379" s="329"/>
      <c r="E1379" s="329"/>
      <c r="F1379" s="246" t="s">
        <v>1305</v>
      </c>
      <c r="G1379" s="246" t="s">
        <v>1594</v>
      </c>
      <c r="H1379" s="247">
        <v>19816.25</v>
      </c>
      <c r="I1379" s="247">
        <v>0</v>
      </c>
      <c r="J1379" s="247">
        <v>0</v>
      </c>
      <c r="K1379" s="247">
        <v>0</v>
      </c>
      <c r="L1379" s="247">
        <v>0</v>
      </c>
      <c r="M1379" s="247">
        <v>0</v>
      </c>
      <c r="N1379" s="330">
        <v>0</v>
      </c>
      <c r="O1379" s="330"/>
      <c r="P1379" s="247">
        <v>31651</v>
      </c>
      <c r="Q1379" s="247">
        <v>11834.75</v>
      </c>
      <c r="R1379" s="240" t="s">
        <v>280</v>
      </c>
      <c r="V1379" s="248">
        <f t="shared" si="88"/>
        <v>0</v>
      </c>
      <c r="W1379" s="248">
        <f t="shared" si="85"/>
        <v>0</v>
      </c>
      <c r="X1379" s="248">
        <f t="shared" si="86"/>
        <v>0</v>
      </c>
      <c r="Y1379" s="248">
        <f t="shared" si="87"/>
        <v>0</v>
      </c>
    </row>
    <row r="1380" spans="1:25" ht="15" customHeight="1" x14ac:dyDescent="0.25">
      <c r="A1380" s="250"/>
      <c r="B1380" s="251"/>
      <c r="C1380" s="322" t="s">
        <v>1304</v>
      </c>
      <c r="D1380" s="322"/>
      <c r="E1380" s="322"/>
      <c r="H1380" s="252">
        <v>-771.96</v>
      </c>
      <c r="I1380" s="252">
        <v>0</v>
      </c>
      <c r="J1380" s="252">
        <v>0</v>
      </c>
      <c r="K1380" s="252">
        <v>0</v>
      </c>
      <c r="L1380" s="252">
        <v>0</v>
      </c>
      <c r="M1380" s="252">
        <v>0</v>
      </c>
      <c r="N1380" s="323">
        <v>0</v>
      </c>
      <c r="O1380" s="323"/>
      <c r="P1380" s="252">
        <v>1572.04</v>
      </c>
      <c r="Q1380" s="252">
        <v>2344</v>
      </c>
      <c r="R1380" s="240" t="s">
        <v>280</v>
      </c>
      <c r="V1380" s="248">
        <f t="shared" si="88"/>
        <v>0</v>
      </c>
      <c r="W1380" s="248">
        <f t="shared" si="85"/>
        <v>0</v>
      </c>
      <c r="X1380" s="248">
        <f t="shared" si="86"/>
        <v>0</v>
      </c>
      <c r="Y1380" s="248">
        <f t="shared" si="87"/>
        <v>0</v>
      </c>
    </row>
    <row r="1381" spans="1:25" ht="15" customHeight="1" x14ac:dyDescent="0.25">
      <c r="A1381" s="250"/>
      <c r="B1381" s="251"/>
      <c r="C1381" s="322" t="s">
        <v>1052</v>
      </c>
      <c r="D1381" s="322"/>
      <c r="E1381" s="322"/>
      <c r="H1381" s="252">
        <v>3047.36</v>
      </c>
      <c r="I1381" s="252">
        <v>0</v>
      </c>
      <c r="J1381" s="252">
        <v>0</v>
      </c>
      <c r="K1381" s="252">
        <v>0</v>
      </c>
      <c r="L1381" s="252">
        <v>0</v>
      </c>
      <c r="M1381" s="252">
        <v>0</v>
      </c>
      <c r="N1381" s="323">
        <v>0</v>
      </c>
      <c r="O1381" s="323"/>
      <c r="P1381" s="252">
        <v>9969.82</v>
      </c>
      <c r="Q1381" s="252">
        <v>6922.46</v>
      </c>
      <c r="R1381" s="240" t="s">
        <v>280</v>
      </c>
      <c r="V1381" s="248">
        <f t="shared" si="88"/>
        <v>3047.3599999999997</v>
      </c>
      <c r="W1381" s="248">
        <f t="shared" si="85"/>
        <v>0</v>
      </c>
      <c r="X1381" s="248">
        <f t="shared" si="86"/>
        <v>0</v>
      </c>
      <c r="Y1381" s="248">
        <f t="shared" si="87"/>
        <v>3047.3599999999997</v>
      </c>
    </row>
    <row r="1382" spans="1:25" ht="15" customHeight="1" x14ac:dyDescent="0.25">
      <c r="A1382" s="250"/>
      <c r="B1382" s="251"/>
      <c r="C1382" s="322" t="s">
        <v>1377</v>
      </c>
      <c r="D1382" s="322"/>
      <c r="E1382" s="322"/>
      <c r="H1382" s="252">
        <v>15404.84</v>
      </c>
      <c r="I1382" s="252">
        <v>0</v>
      </c>
      <c r="J1382" s="252">
        <v>0</v>
      </c>
      <c r="K1382" s="252">
        <v>0</v>
      </c>
      <c r="L1382" s="252">
        <v>0</v>
      </c>
      <c r="M1382" s="252">
        <v>0</v>
      </c>
      <c r="N1382" s="323">
        <v>0</v>
      </c>
      <c r="O1382" s="323"/>
      <c r="P1382" s="252">
        <v>15404.84</v>
      </c>
      <c r="Q1382" s="252">
        <v>0</v>
      </c>
      <c r="R1382" s="240" t="s">
        <v>280</v>
      </c>
      <c r="V1382" s="248">
        <f t="shared" si="88"/>
        <v>0</v>
      </c>
      <c r="W1382" s="248">
        <f t="shared" si="85"/>
        <v>0</v>
      </c>
      <c r="X1382" s="248">
        <f t="shared" si="86"/>
        <v>0</v>
      </c>
      <c r="Y1382" s="248">
        <f t="shared" si="87"/>
        <v>0</v>
      </c>
    </row>
    <row r="1383" spans="1:25" ht="15" customHeight="1" x14ac:dyDescent="0.25">
      <c r="A1383" s="250"/>
      <c r="B1383" s="251"/>
      <c r="C1383" s="322" t="s">
        <v>1303</v>
      </c>
      <c r="D1383" s="322"/>
      <c r="E1383" s="322"/>
      <c r="H1383" s="252">
        <v>806.78</v>
      </c>
      <c r="I1383" s="252">
        <v>0</v>
      </c>
      <c r="J1383" s="252">
        <v>0</v>
      </c>
      <c r="K1383" s="252">
        <v>0</v>
      </c>
      <c r="L1383" s="252">
        <v>0</v>
      </c>
      <c r="M1383" s="252">
        <v>0</v>
      </c>
      <c r="N1383" s="323">
        <v>0</v>
      </c>
      <c r="O1383" s="323"/>
      <c r="P1383" s="252">
        <v>1758.72</v>
      </c>
      <c r="Q1383" s="252">
        <v>951.94</v>
      </c>
      <c r="R1383" s="240" t="s">
        <v>280</v>
      </c>
      <c r="V1383" s="248">
        <f t="shared" si="88"/>
        <v>0</v>
      </c>
      <c r="W1383" s="248">
        <f t="shared" si="85"/>
        <v>0</v>
      </c>
      <c r="X1383" s="248">
        <f t="shared" si="86"/>
        <v>0</v>
      </c>
      <c r="Y1383" s="248">
        <f t="shared" si="87"/>
        <v>0</v>
      </c>
    </row>
    <row r="1384" spans="1:25" ht="15" customHeight="1" x14ac:dyDescent="0.25">
      <c r="A1384" s="253"/>
      <c r="B1384" s="254"/>
      <c r="C1384" s="324" t="s">
        <v>504</v>
      </c>
      <c r="D1384" s="324"/>
      <c r="E1384" s="324"/>
      <c r="F1384" s="255"/>
      <c r="G1384" s="255"/>
      <c r="H1384" s="256">
        <v>1329.23</v>
      </c>
      <c r="I1384" s="256">
        <v>0</v>
      </c>
      <c r="J1384" s="256">
        <v>0</v>
      </c>
      <c r="K1384" s="256">
        <v>0</v>
      </c>
      <c r="L1384" s="256">
        <v>0</v>
      </c>
      <c r="M1384" s="256">
        <v>0</v>
      </c>
      <c r="N1384" s="325">
        <v>0</v>
      </c>
      <c r="O1384" s="325"/>
      <c r="P1384" s="256">
        <v>2945.58</v>
      </c>
      <c r="Q1384" s="256">
        <v>1616.35</v>
      </c>
      <c r="R1384" s="240" t="s">
        <v>280</v>
      </c>
      <c r="V1384" s="248">
        <f t="shared" si="88"/>
        <v>0</v>
      </c>
      <c r="W1384" s="248">
        <f t="shared" si="85"/>
        <v>0</v>
      </c>
      <c r="X1384" s="248">
        <f t="shared" si="86"/>
        <v>0</v>
      </c>
      <c r="Y1384" s="248">
        <f t="shared" si="87"/>
        <v>0</v>
      </c>
    </row>
    <row r="1385" spans="1:25" ht="15" customHeight="1" x14ac:dyDescent="0.25">
      <c r="A1385" s="245" t="s">
        <v>1595</v>
      </c>
      <c r="B1385" s="246" t="str">
        <f>C1385</f>
        <v>г.Одинцово, Луначарского проезд, 2</v>
      </c>
      <c r="C1385" s="329" t="s">
        <v>281</v>
      </c>
      <c r="D1385" s="329"/>
      <c r="E1385" s="329"/>
      <c r="F1385" s="246" t="s">
        <v>1289</v>
      </c>
      <c r="G1385" s="246" t="s">
        <v>1596</v>
      </c>
      <c r="H1385" s="247">
        <v>8534.9699999999993</v>
      </c>
      <c r="I1385" s="247">
        <v>0</v>
      </c>
      <c r="J1385" s="247">
        <v>-8534.9699999999993</v>
      </c>
      <c r="K1385" s="247">
        <v>0</v>
      </c>
      <c r="L1385" s="247">
        <v>0</v>
      </c>
      <c r="M1385" s="247">
        <v>-8534.9699999999993</v>
      </c>
      <c r="N1385" s="330">
        <v>0</v>
      </c>
      <c r="O1385" s="330"/>
      <c r="P1385" s="247">
        <v>0</v>
      </c>
      <c r="Q1385" s="247">
        <v>0</v>
      </c>
      <c r="R1385" s="240" t="s">
        <v>281</v>
      </c>
      <c r="V1385" s="248">
        <f t="shared" si="88"/>
        <v>0</v>
      </c>
      <c r="W1385" s="248">
        <f t="shared" si="85"/>
        <v>0</v>
      </c>
      <c r="X1385" s="248">
        <f t="shared" si="86"/>
        <v>0</v>
      </c>
      <c r="Y1385" s="248">
        <f t="shared" si="87"/>
        <v>0</v>
      </c>
    </row>
    <row r="1386" spans="1:25" ht="15" customHeight="1" x14ac:dyDescent="0.25">
      <c r="A1386" s="250"/>
      <c r="B1386" s="251"/>
      <c r="C1386" s="322" t="s">
        <v>1304</v>
      </c>
      <c r="D1386" s="322"/>
      <c r="E1386" s="322"/>
      <c r="H1386" s="252">
        <v>403.68</v>
      </c>
      <c r="I1386" s="252">
        <v>0</v>
      </c>
      <c r="J1386" s="252">
        <v>-403.68</v>
      </c>
      <c r="K1386" s="252">
        <v>0</v>
      </c>
      <c r="L1386" s="252">
        <v>0</v>
      </c>
      <c r="M1386" s="252">
        <v>-403.68</v>
      </c>
      <c r="N1386" s="323">
        <v>0</v>
      </c>
      <c r="O1386" s="323"/>
      <c r="P1386" s="252">
        <v>0</v>
      </c>
      <c r="Q1386" s="252">
        <v>0</v>
      </c>
      <c r="R1386" s="240" t="s">
        <v>281</v>
      </c>
      <c r="V1386" s="248">
        <f t="shared" si="88"/>
        <v>0</v>
      </c>
      <c r="W1386" s="248">
        <f t="shared" si="85"/>
        <v>0</v>
      </c>
      <c r="X1386" s="248">
        <f t="shared" si="86"/>
        <v>0</v>
      </c>
      <c r="Y1386" s="248">
        <f t="shared" si="87"/>
        <v>0</v>
      </c>
    </row>
    <row r="1387" spans="1:25" ht="15" customHeight="1" x14ac:dyDescent="0.25">
      <c r="A1387" s="250"/>
      <c r="B1387" s="251"/>
      <c r="C1387" s="322" t="s">
        <v>1496</v>
      </c>
      <c r="D1387" s="322"/>
      <c r="E1387" s="322"/>
      <c r="H1387" s="252">
        <v>473.25</v>
      </c>
      <c r="I1387" s="252">
        <v>0</v>
      </c>
      <c r="J1387" s="252">
        <v>-473.25</v>
      </c>
      <c r="K1387" s="252">
        <v>0</v>
      </c>
      <c r="L1387" s="252">
        <v>0</v>
      </c>
      <c r="M1387" s="252">
        <v>-473.25</v>
      </c>
      <c r="N1387" s="323">
        <v>0</v>
      </c>
      <c r="O1387" s="323"/>
      <c r="P1387" s="252">
        <v>0</v>
      </c>
      <c r="Q1387" s="252">
        <v>0</v>
      </c>
      <c r="R1387" s="240" t="s">
        <v>281</v>
      </c>
      <c r="V1387" s="248">
        <f t="shared" si="88"/>
        <v>0</v>
      </c>
      <c r="W1387" s="248">
        <f t="shared" si="85"/>
        <v>0</v>
      </c>
      <c r="X1387" s="248">
        <f t="shared" si="86"/>
        <v>0</v>
      </c>
      <c r="Y1387" s="248">
        <f t="shared" si="87"/>
        <v>0</v>
      </c>
    </row>
    <row r="1388" spans="1:25" ht="15" customHeight="1" x14ac:dyDescent="0.25">
      <c r="A1388" s="250"/>
      <c r="B1388" s="251"/>
      <c r="C1388" s="322" t="s">
        <v>1052</v>
      </c>
      <c r="D1388" s="322"/>
      <c r="E1388" s="322"/>
      <c r="H1388" s="252">
        <v>3215.4</v>
      </c>
      <c r="I1388" s="252">
        <v>0</v>
      </c>
      <c r="J1388" s="252">
        <v>-3215.4</v>
      </c>
      <c r="K1388" s="252">
        <v>0</v>
      </c>
      <c r="L1388" s="252">
        <v>0</v>
      </c>
      <c r="M1388" s="252">
        <v>-3215.4</v>
      </c>
      <c r="N1388" s="323">
        <v>0</v>
      </c>
      <c r="O1388" s="323"/>
      <c r="P1388" s="252">
        <v>0</v>
      </c>
      <c r="Q1388" s="252">
        <v>0</v>
      </c>
      <c r="R1388" s="240" t="s">
        <v>281</v>
      </c>
      <c r="V1388" s="248">
        <f t="shared" si="88"/>
        <v>0</v>
      </c>
      <c r="W1388" s="248">
        <f t="shared" si="85"/>
        <v>0</v>
      </c>
      <c r="X1388" s="248">
        <f t="shared" si="86"/>
        <v>0</v>
      </c>
      <c r="Y1388" s="248">
        <f t="shared" si="87"/>
        <v>0</v>
      </c>
    </row>
    <row r="1389" spans="1:25" ht="15" customHeight="1" x14ac:dyDescent="0.25">
      <c r="A1389" s="253"/>
      <c r="B1389" s="254"/>
      <c r="C1389" s="324" t="s">
        <v>1377</v>
      </c>
      <c r="D1389" s="324"/>
      <c r="E1389" s="324"/>
      <c r="F1389" s="255"/>
      <c r="G1389" s="255"/>
      <c r="H1389" s="256">
        <v>4442.6400000000003</v>
      </c>
      <c r="I1389" s="256">
        <v>0</v>
      </c>
      <c r="J1389" s="256">
        <v>-4442.6400000000003</v>
      </c>
      <c r="K1389" s="256">
        <v>0</v>
      </c>
      <c r="L1389" s="256">
        <v>0</v>
      </c>
      <c r="M1389" s="256">
        <v>-4442.6400000000003</v>
      </c>
      <c r="N1389" s="325">
        <v>0</v>
      </c>
      <c r="O1389" s="325"/>
      <c r="P1389" s="256">
        <v>0</v>
      </c>
      <c r="Q1389" s="256">
        <v>0</v>
      </c>
      <c r="R1389" s="240" t="s">
        <v>281</v>
      </c>
      <c r="V1389" s="248">
        <f t="shared" si="88"/>
        <v>0</v>
      </c>
      <c r="W1389" s="248">
        <f t="shared" si="85"/>
        <v>0</v>
      </c>
      <c r="X1389" s="248">
        <f t="shared" si="86"/>
        <v>0</v>
      </c>
      <c r="Y1389" s="248">
        <f t="shared" si="87"/>
        <v>0</v>
      </c>
    </row>
    <row r="1390" spans="1:25" ht="15" customHeight="1" x14ac:dyDescent="0.25">
      <c r="A1390" s="245" t="s">
        <v>1597</v>
      </c>
      <c r="B1390" s="246" t="str">
        <f>C1390</f>
        <v>г.Одинцово, Луначарского проезд, 3</v>
      </c>
      <c r="C1390" s="329" t="s">
        <v>1096</v>
      </c>
      <c r="D1390" s="329"/>
      <c r="E1390" s="329"/>
      <c r="F1390" s="246" t="s">
        <v>1287</v>
      </c>
      <c r="G1390" s="246" t="s">
        <v>1598</v>
      </c>
      <c r="H1390" s="247">
        <v>-468.59</v>
      </c>
      <c r="I1390" s="247">
        <v>0</v>
      </c>
      <c r="J1390" s="247">
        <v>468.59</v>
      </c>
      <c r="K1390" s="247">
        <v>0</v>
      </c>
      <c r="L1390" s="247">
        <v>0</v>
      </c>
      <c r="M1390" s="247">
        <v>468.59</v>
      </c>
      <c r="N1390" s="330">
        <v>0</v>
      </c>
      <c r="O1390" s="330"/>
      <c r="P1390" s="247">
        <v>0</v>
      </c>
      <c r="Q1390" s="247">
        <v>0</v>
      </c>
      <c r="R1390" s="240" t="s">
        <v>1096</v>
      </c>
      <c r="V1390" s="248">
        <f t="shared" si="88"/>
        <v>0</v>
      </c>
      <c r="W1390" s="248">
        <f t="shared" si="85"/>
        <v>0</v>
      </c>
      <c r="X1390" s="248">
        <f t="shared" si="86"/>
        <v>0</v>
      </c>
      <c r="Y1390" s="248">
        <f t="shared" si="87"/>
        <v>0</v>
      </c>
    </row>
    <row r="1391" spans="1:25" ht="15" customHeight="1" x14ac:dyDescent="0.25">
      <c r="A1391" s="250"/>
      <c r="B1391" s="251"/>
      <c r="C1391" s="322" t="s">
        <v>1377</v>
      </c>
      <c r="D1391" s="322"/>
      <c r="E1391" s="322"/>
      <c r="H1391" s="252">
        <v>-328.62</v>
      </c>
      <c r="I1391" s="252">
        <v>0</v>
      </c>
      <c r="J1391" s="252">
        <v>328.62</v>
      </c>
      <c r="K1391" s="252">
        <v>0</v>
      </c>
      <c r="L1391" s="252">
        <v>0</v>
      </c>
      <c r="M1391" s="252">
        <v>328.62</v>
      </c>
      <c r="N1391" s="323">
        <v>0</v>
      </c>
      <c r="O1391" s="323"/>
      <c r="P1391" s="252">
        <v>0</v>
      </c>
      <c r="Q1391" s="252">
        <v>0</v>
      </c>
      <c r="R1391" s="240" t="s">
        <v>1096</v>
      </c>
      <c r="V1391" s="248">
        <f t="shared" si="88"/>
        <v>0</v>
      </c>
      <c r="W1391" s="248">
        <f t="shared" si="85"/>
        <v>0</v>
      </c>
      <c r="X1391" s="248">
        <f t="shared" si="86"/>
        <v>0</v>
      </c>
      <c r="Y1391" s="248">
        <f t="shared" si="87"/>
        <v>0</v>
      </c>
    </row>
    <row r="1392" spans="1:25" ht="15" customHeight="1" x14ac:dyDescent="0.25">
      <c r="A1392" s="253"/>
      <c r="B1392" s="254"/>
      <c r="C1392" s="324" t="s">
        <v>1303</v>
      </c>
      <c r="D1392" s="324"/>
      <c r="E1392" s="324"/>
      <c r="F1392" s="255"/>
      <c r="G1392" s="255"/>
      <c r="H1392" s="256">
        <v>-139.97</v>
      </c>
      <c r="I1392" s="256">
        <v>0</v>
      </c>
      <c r="J1392" s="256">
        <v>139.97</v>
      </c>
      <c r="K1392" s="256">
        <v>0</v>
      </c>
      <c r="L1392" s="256">
        <v>0</v>
      </c>
      <c r="M1392" s="256">
        <v>139.97</v>
      </c>
      <c r="N1392" s="325">
        <v>0</v>
      </c>
      <c r="O1392" s="325"/>
      <c r="P1392" s="256">
        <v>0</v>
      </c>
      <c r="Q1392" s="256">
        <v>0</v>
      </c>
      <c r="R1392" s="240" t="s">
        <v>1096</v>
      </c>
      <c r="V1392" s="248">
        <f t="shared" si="88"/>
        <v>0</v>
      </c>
      <c r="W1392" s="248">
        <f t="shared" si="85"/>
        <v>0</v>
      </c>
      <c r="X1392" s="248">
        <f t="shared" si="86"/>
        <v>0</v>
      </c>
      <c r="Y1392" s="248">
        <f t="shared" si="87"/>
        <v>0</v>
      </c>
    </row>
    <row r="1393" spans="1:25" ht="15" customHeight="1" x14ac:dyDescent="0.25">
      <c r="A1393" s="245" t="s">
        <v>1599</v>
      </c>
      <c r="B1393" s="246" t="str">
        <f>C1393</f>
        <v>г.Одинцово, Луначарского, 17</v>
      </c>
      <c r="C1393" s="329" t="s">
        <v>1095</v>
      </c>
      <c r="D1393" s="329"/>
      <c r="E1393" s="329"/>
      <c r="F1393" s="246" t="s">
        <v>1285</v>
      </c>
      <c r="G1393" s="246" t="s">
        <v>1600</v>
      </c>
      <c r="H1393" s="247">
        <v>0</v>
      </c>
      <c r="I1393" s="247">
        <v>0</v>
      </c>
      <c r="J1393" s="247">
        <v>0</v>
      </c>
      <c r="K1393" s="247">
        <v>0</v>
      </c>
      <c r="L1393" s="247">
        <v>0</v>
      </c>
      <c r="M1393" s="247">
        <v>0</v>
      </c>
      <c r="N1393" s="330">
        <v>0</v>
      </c>
      <c r="O1393" s="330"/>
      <c r="P1393" s="247">
        <v>0</v>
      </c>
      <c r="Q1393" s="247">
        <v>0</v>
      </c>
      <c r="R1393" s="240" t="s">
        <v>1095</v>
      </c>
      <c r="V1393" s="248">
        <f t="shared" si="88"/>
        <v>0</v>
      </c>
      <c r="W1393" s="248">
        <f t="shared" si="85"/>
        <v>0</v>
      </c>
      <c r="X1393" s="248">
        <f t="shared" si="86"/>
        <v>0</v>
      </c>
      <c r="Y1393" s="248">
        <f t="shared" si="87"/>
        <v>0</v>
      </c>
    </row>
    <row r="1394" spans="1:25" ht="15" customHeight="1" x14ac:dyDescent="0.25">
      <c r="A1394" s="250"/>
      <c r="B1394" s="251"/>
      <c r="C1394" s="322" t="s">
        <v>1496</v>
      </c>
      <c r="D1394" s="322"/>
      <c r="E1394" s="322"/>
      <c r="H1394" s="252">
        <v>0</v>
      </c>
      <c r="I1394" s="252">
        <v>0</v>
      </c>
      <c r="J1394" s="252">
        <v>0</v>
      </c>
      <c r="K1394" s="252">
        <v>0</v>
      </c>
      <c r="L1394" s="252">
        <v>0</v>
      </c>
      <c r="M1394" s="252">
        <v>0</v>
      </c>
      <c r="N1394" s="323">
        <v>0</v>
      </c>
      <c r="O1394" s="323"/>
      <c r="P1394" s="252">
        <v>0</v>
      </c>
      <c r="Q1394" s="252">
        <v>0</v>
      </c>
      <c r="R1394" s="240" t="s">
        <v>1095</v>
      </c>
      <c r="V1394" s="248">
        <f t="shared" si="88"/>
        <v>0</v>
      </c>
      <c r="W1394" s="248">
        <f t="shared" si="85"/>
        <v>0</v>
      </c>
      <c r="X1394" s="248">
        <f t="shared" si="86"/>
        <v>0</v>
      </c>
      <c r="Y1394" s="248">
        <f t="shared" si="87"/>
        <v>0</v>
      </c>
    </row>
    <row r="1395" spans="1:25" ht="15" customHeight="1" x14ac:dyDescent="0.25">
      <c r="A1395" s="250"/>
      <c r="B1395" s="251"/>
      <c r="C1395" s="322" t="s">
        <v>1052</v>
      </c>
      <c r="D1395" s="322"/>
      <c r="E1395" s="322"/>
      <c r="H1395" s="252">
        <v>0</v>
      </c>
      <c r="I1395" s="252">
        <v>0</v>
      </c>
      <c r="J1395" s="252">
        <v>0</v>
      </c>
      <c r="K1395" s="252">
        <v>0</v>
      </c>
      <c r="L1395" s="252">
        <v>0</v>
      </c>
      <c r="M1395" s="252">
        <v>0</v>
      </c>
      <c r="N1395" s="323">
        <v>0</v>
      </c>
      <c r="O1395" s="323"/>
      <c r="P1395" s="252">
        <v>0</v>
      </c>
      <c r="Q1395" s="252">
        <v>0</v>
      </c>
      <c r="R1395" s="240" t="s">
        <v>1095</v>
      </c>
      <c r="V1395" s="248">
        <f t="shared" si="88"/>
        <v>0</v>
      </c>
      <c r="W1395" s="248">
        <f t="shared" si="85"/>
        <v>0</v>
      </c>
      <c r="X1395" s="248">
        <f t="shared" si="86"/>
        <v>0</v>
      </c>
      <c r="Y1395" s="248">
        <f t="shared" si="87"/>
        <v>0</v>
      </c>
    </row>
    <row r="1396" spans="1:25" ht="15" customHeight="1" x14ac:dyDescent="0.25">
      <c r="A1396" s="250"/>
      <c r="B1396" s="251"/>
      <c r="C1396" s="322" t="s">
        <v>1377</v>
      </c>
      <c r="D1396" s="322"/>
      <c r="E1396" s="322"/>
      <c r="H1396" s="252">
        <v>0</v>
      </c>
      <c r="I1396" s="252">
        <v>0</v>
      </c>
      <c r="J1396" s="252">
        <v>0</v>
      </c>
      <c r="K1396" s="252">
        <v>0</v>
      </c>
      <c r="L1396" s="252">
        <v>0</v>
      </c>
      <c r="M1396" s="252">
        <v>0</v>
      </c>
      <c r="N1396" s="323">
        <v>0</v>
      </c>
      <c r="O1396" s="323"/>
      <c r="P1396" s="252">
        <v>0</v>
      </c>
      <c r="Q1396" s="252">
        <v>0</v>
      </c>
      <c r="R1396" s="240" t="s">
        <v>1095</v>
      </c>
      <c r="V1396" s="248">
        <f t="shared" si="88"/>
        <v>0</v>
      </c>
      <c r="W1396" s="248">
        <f t="shared" si="85"/>
        <v>0</v>
      </c>
      <c r="X1396" s="248">
        <f t="shared" si="86"/>
        <v>0</v>
      </c>
      <c r="Y1396" s="248">
        <f t="shared" si="87"/>
        <v>0</v>
      </c>
    </row>
    <row r="1397" spans="1:25" ht="15" customHeight="1" x14ac:dyDescent="0.25">
      <c r="A1397" s="253"/>
      <c r="B1397" s="254"/>
      <c r="C1397" s="324" t="s">
        <v>1304</v>
      </c>
      <c r="D1397" s="324"/>
      <c r="E1397" s="324"/>
      <c r="F1397" s="255"/>
      <c r="G1397" s="255"/>
      <c r="H1397" s="256">
        <v>0</v>
      </c>
      <c r="I1397" s="256">
        <v>0</v>
      </c>
      <c r="J1397" s="256">
        <v>0</v>
      </c>
      <c r="K1397" s="256">
        <v>0</v>
      </c>
      <c r="L1397" s="256">
        <v>0</v>
      </c>
      <c r="M1397" s="256">
        <v>0</v>
      </c>
      <c r="N1397" s="325">
        <v>0</v>
      </c>
      <c r="O1397" s="325"/>
      <c r="P1397" s="256">
        <v>0</v>
      </c>
      <c r="Q1397" s="256">
        <v>0</v>
      </c>
      <c r="R1397" s="240" t="s">
        <v>1095</v>
      </c>
      <c r="V1397" s="248">
        <f t="shared" si="88"/>
        <v>0</v>
      </c>
      <c r="W1397" s="248">
        <f t="shared" si="85"/>
        <v>0</v>
      </c>
      <c r="X1397" s="248">
        <f t="shared" si="86"/>
        <v>0</v>
      </c>
      <c r="Y1397" s="248">
        <f t="shared" si="87"/>
        <v>0</v>
      </c>
    </row>
    <row r="1398" spans="1:25" ht="15" customHeight="1" x14ac:dyDescent="0.25">
      <c r="A1398" s="245" t="s">
        <v>1601</v>
      </c>
      <c r="B1398" s="246" t="str">
        <f>C1398</f>
        <v>г.Одинцово, Луначарского, 4</v>
      </c>
      <c r="C1398" s="329" t="s">
        <v>1093</v>
      </c>
      <c r="D1398" s="329"/>
      <c r="E1398" s="329"/>
      <c r="F1398" s="246" t="s">
        <v>1292</v>
      </c>
      <c r="G1398" s="246" t="s">
        <v>1602</v>
      </c>
      <c r="H1398" s="247">
        <v>4202.54</v>
      </c>
      <c r="I1398" s="247">
        <v>0</v>
      </c>
      <c r="J1398" s="247">
        <v>-4202.54</v>
      </c>
      <c r="K1398" s="247">
        <v>0</v>
      </c>
      <c r="L1398" s="247">
        <v>0</v>
      </c>
      <c r="M1398" s="247">
        <v>-4202.54</v>
      </c>
      <c r="N1398" s="330">
        <v>0</v>
      </c>
      <c r="O1398" s="330"/>
      <c r="P1398" s="247">
        <v>0</v>
      </c>
      <c r="Q1398" s="247">
        <v>0</v>
      </c>
      <c r="R1398" s="240" t="s">
        <v>1093</v>
      </c>
      <c r="V1398" s="248">
        <f t="shared" si="88"/>
        <v>0</v>
      </c>
      <c r="W1398" s="248">
        <f t="shared" si="85"/>
        <v>0</v>
      </c>
      <c r="X1398" s="248">
        <f t="shared" si="86"/>
        <v>0</v>
      </c>
      <c r="Y1398" s="248">
        <f t="shared" si="87"/>
        <v>0</v>
      </c>
    </row>
    <row r="1399" spans="1:25" ht="15" customHeight="1" x14ac:dyDescent="0.25">
      <c r="A1399" s="250"/>
      <c r="B1399" s="251"/>
      <c r="C1399" s="322" t="s">
        <v>1374</v>
      </c>
      <c r="D1399" s="322"/>
      <c r="E1399" s="322"/>
      <c r="H1399" s="252">
        <v>191.66</v>
      </c>
      <c r="I1399" s="252">
        <v>0</v>
      </c>
      <c r="J1399" s="252">
        <v>-191.66</v>
      </c>
      <c r="K1399" s="252">
        <v>0</v>
      </c>
      <c r="L1399" s="252">
        <v>0</v>
      </c>
      <c r="M1399" s="252">
        <v>-191.66</v>
      </c>
      <c r="N1399" s="323">
        <v>0</v>
      </c>
      <c r="O1399" s="323"/>
      <c r="P1399" s="252">
        <v>0</v>
      </c>
      <c r="Q1399" s="252">
        <v>0</v>
      </c>
      <c r="R1399" s="240" t="s">
        <v>1093</v>
      </c>
      <c r="V1399" s="248">
        <f t="shared" si="88"/>
        <v>0</v>
      </c>
      <c r="W1399" s="248">
        <f t="shared" si="85"/>
        <v>0</v>
      </c>
      <c r="X1399" s="248">
        <f t="shared" si="86"/>
        <v>0</v>
      </c>
      <c r="Y1399" s="248">
        <f t="shared" si="87"/>
        <v>0</v>
      </c>
    </row>
    <row r="1400" spans="1:25" ht="15" customHeight="1" x14ac:dyDescent="0.25">
      <c r="A1400" s="250"/>
      <c r="B1400" s="251"/>
      <c r="C1400" s="322" t="s">
        <v>1377</v>
      </c>
      <c r="D1400" s="322"/>
      <c r="E1400" s="322"/>
      <c r="H1400" s="252">
        <v>2010.74</v>
      </c>
      <c r="I1400" s="252">
        <v>0</v>
      </c>
      <c r="J1400" s="252">
        <v>-2010.74</v>
      </c>
      <c r="K1400" s="252">
        <v>0</v>
      </c>
      <c r="L1400" s="252">
        <v>0</v>
      </c>
      <c r="M1400" s="252">
        <v>-2010.74</v>
      </c>
      <c r="N1400" s="323">
        <v>0</v>
      </c>
      <c r="O1400" s="323"/>
      <c r="P1400" s="252">
        <v>0</v>
      </c>
      <c r="Q1400" s="252">
        <v>0</v>
      </c>
      <c r="R1400" s="240" t="s">
        <v>1093</v>
      </c>
      <c r="V1400" s="248">
        <f t="shared" si="88"/>
        <v>0</v>
      </c>
      <c r="W1400" s="248">
        <f t="shared" si="85"/>
        <v>0</v>
      </c>
      <c r="X1400" s="248">
        <f t="shared" si="86"/>
        <v>0</v>
      </c>
      <c r="Y1400" s="248">
        <f t="shared" si="87"/>
        <v>0</v>
      </c>
    </row>
    <row r="1401" spans="1:25" ht="15" customHeight="1" x14ac:dyDescent="0.25">
      <c r="A1401" s="250"/>
      <c r="B1401" s="251"/>
      <c r="C1401" s="322" t="s">
        <v>1052</v>
      </c>
      <c r="D1401" s="322"/>
      <c r="E1401" s="322"/>
      <c r="H1401" s="252">
        <v>1342.93</v>
      </c>
      <c r="I1401" s="252">
        <v>0</v>
      </c>
      <c r="J1401" s="252">
        <v>-1342.93</v>
      </c>
      <c r="K1401" s="252">
        <v>0</v>
      </c>
      <c r="L1401" s="252">
        <v>0</v>
      </c>
      <c r="M1401" s="252">
        <v>-1342.93</v>
      </c>
      <c r="N1401" s="323">
        <v>0</v>
      </c>
      <c r="O1401" s="323"/>
      <c r="P1401" s="252">
        <v>0</v>
      </c>
      <c r="Q1401" s="252">
        <v>0</v>
      </c>
      <c r="R1401" s="240" t="s">
        <v>1093</v>
      </c>
      <c r="V1401" s="248">
        <f t="shared" si="88"/>
        <v>0</v>
      </c>
      <c r="W1401" s="248">
        <f t="shared" si="85"/>
        <v>0</v>
      </c>
      <c r="X1401" s="248">
        <f t="shared" si="86"/>
        <v>0</v>
      </c>
      <c r="Y1401" s="248">
        <f t="shared" si="87"/>
        <v>0</v>
      </c>
    </row>
    <row r="1402" spans="1:25" ht="15" customHeight="1" x14ac:dyDescent="0.25">
      <c r="A1402" s="250"/>
      <c r="B1402" s="251"/>
      <c r="C1402" s="322" t="s">
        <v>1304</v>
      </c>
      <c r="D1402" s="322"/>
      <c r="E1402" s="322"/>
      <c r="H1402" s="252">
        <v>434.47</v>
      </c>
      <c r="I1402" s="252">
        <v>0</v>
      </c>
      <c r="J1402" s="252">
        <v>-434.47</v>
      </c>
      <c r="K1402" s="252">
        <v>0</v>
      </c>
      <c r="L1402" s="252">
        <v>0</v>
      </c>
      <c r="M1402" s="252">
        <v>-434.47</v>
      </c>
      <c r="N1402" s="323">
        <v>0</v>
      </c>
      <c r="O1402" s="323"/>
      <c r="P1402" s="252">
        <v>0</v>
      </c>
      <c r="Q1402" s="252">
        <v>0</v>
      </c>
      <c r="R1402" s="240" t="s">
        <v>1093</v>
      </c>
      <c r="V1402" s="248">
        <f t="shared" si="88"/>
        <v>0</v>
      </c>
      <c r="W1402" s="248">
        <f t="shared" si="85"/>
        <v>0</v>
      </c>
      <c r="X1402" s="248">
        <f t="shared" si="86"/>
        <v>0</v>
      </c>
      <c r="Y1402" s="248">
        <f t="shared" si="87"/>
        <v>0</v>
      </c>
    </row>
    <row r="1403" spans="1:25" ht="15" customHeight="1" x14ac:dyDescent="0.25">
      <c r="A1403" s="250"/>
      <c r="B1403" s="251"/>
      <c r="C1403" s="322" t="s">
        <v>1303</v>
      </c>
      <c r="D1403" s="322"/>
      <c r="E1403" s="322"/>
      <c r="H1403" s="252">
        <v>205.1</v>
      </c>
      <c r="I1403" s="252">
        <v>0</v>
      </c>
      <c r="J1403" s="252">
        <v>-205.1</v>
      </c>
      <c r="K1403" s="252">
        <v>0</v>
      </c>
      <c r="L1403" s="252">
        <v>0</v>
      </c>
      <c r="M1403" s="252">
        <v>-205.1</v>
      </c>
      <c r="N1403" s="323">
        <v>0</v>
      </c>
      <c r="O1403" s="323"/>
      <c r="P1403" s="252">
        <v>0</v>
      </c>
      <c r="Q1403" s="252">
        <v>0</v>
      </c>
      <c r="R1403" s="240" t="s">
        <v>1093</v>
      </c>
      <c r="V1403" s="248">
        <f t="shared" si="88"/>
        <v>0</v>
      </c>
      <c r="W1403" s="248">
        <f t="shared" si="85"/>
        <v>0</v>
      </c>
      <c r="X1403" s="248">
        <f t="shared" si="86"/>
        <v>0</v>
      </c>
      <c r="Y1403" s="248">
        <f t="shared" si="87"/>
        <v>0</v>
      </c>
    </row>
    <row r="1404" spans="1:25" ht="15" customHeight="1" x14ac:dyDescent="0.25">
      <c r="A1404" s="253"/>
      <c r="B1404" s="254"/>
      <c r="C1404" s="324" t="s">
        <v>1283</v>
      </c>
      <c r="D1404" s="324"/>
      <c r="E1404" s="324"/>
      <c r="F1404" s="255"/>
      <c r="G1404" s="255"/>
      <c r="H1404" s="256">
        <v>17.64</v>
      </c>
      <c r="I1404" s="256">
        <v>0</v>
      </c>
      <c r="J1404" s="256">
        <v>-17.64</v>
      </c>
      <c r="K1404" s="256">
        <v>0</v>
      </c>
      <c r="L1404" s="256">
        <v>0</v>
      </c>
      <c r="M1404" s="256">
        <v>-17.64</v>
      </c>
      <c r="N1404" s="325">
        <v>0</v>
      </c>
      <c r="O1404" s="325"/>
      <c r="P1404" s="256">
        <v>0</v>
      </c>
      <c r="Q1404" s="256">
        <v>0</v>
      </c>
      <c r="R1404" s="240" t="s">
        <v>1093</v>
      </c>
      <c r="V1404" s="248">
        <f t="shared" si="88"/>
        <v>0</v>
      </c>
      <c r="W1404" s="248">
        <f t="shared" si="85"/>
        <v>0</v>
      </c>
      <c r="X1404" s="248">
        <f t="shared" si="86"/>
        <v>0</v>
      </c>
      <c r="Y1404" s="248">
        <f t="shared" si="87"/>
        <v>0</v>
      </c>
    </row>
    <row r="1405" spans="1:25" ht="15" customHeight="1" x14ac:dyDescent="0.25">
      <c r="A1405" s="245" t="s">
        <v>1603</v>
      </c>
      <c r="B1405" s="246" t="str">
        <f>C1405</f>
        <v>г.Одинцово, Луначарского, 5</v>
      </c>
      <c r="C1405" s="329" t="s">
        <v>1094</v>
      </c>
      <c r="D1405" s="329"/>
      <c r="E1405" s="329"/>
      <c r="F1405" s="246" t="s">
        <v>1287</v>
      </c>
      <c r="G1405" s="246" t="s">
        <v>1604</v>
      </c>
      <c r="H1405" s="247">
        <v>-2908.48</v>
      </c>
      <c r="I1405" s="247">
        <v>0</v>
      </c>
      <c r="J1405" s="247">
        <v>2908.48</v>
      </c>
      <c r="K1405" s="247">
        <v>0</v>
      </c>
      <c r="L1405" s="247">
        <v>0</v>
      </c>
      <c r="M1405" s="247">
        <v>2908.48</v>
      </c>
      <c r="N1405" s="330">
        <v>0</v>
      </c>
      <c r="O1405" s="330"/>
      <c r="P1405" s="247">
        <v>0</v>
      </c>
      <c r="Q1405" s="247">
        <v>0</v>
      </c>
      <c r="R1405" s="240" t="s">
        <v>1094</v>
      </c>
      <c r="V1405" s="248">
        <f t="shared" si="88"/>
        <v>0</v>
      </c>
      <c r="W1405" s="248">
        <f t="shared" si="85"/>
        <v>0</v>
      </c>
      <c r="X1405" s="248">
        <f t="shared" si="86"/>
        <v>0</v>
      </c>
      <c r="Y1405" s="248">
        <f t="shared" si="87"/>
        <v>0</v>
      </c>
    </row>
    <row r="1406" spans="1:25" ht="15" customHeight="1" x14ac:dyDescent="0.25">
      <c r="A1406" s="253"/>
      <c r="B1406" s="254"/>
      <c r="C1406" s="324" t="s">
        <v>1052</v>
      </c>
      <c r="D1406" s="324"/>
      <c r="E1406" s="324"/>
      <c r="F1406" s="255"/>
      <c r="G1406" s="255"/>
      <c r="H1406" s="256">
        <v>-2908.48</v>
      </c>
      <c r="I1406" s="256">
        <v>0</v>
      </c>
      <c r="J1406" s="256">
        <v>2908.48</v>
      </c>
      <c r="K1406" s="256">
        <v>0</v>
      </c>
      <c r="L1406" s="256">
        <v>0</v>
      </c>
      <c r="M1406" s="256">
        <v>2908.48</v>
      </c>
      <c r="N1406" s="325">
        <v>0</v>
      </c>
      <c r="O1406" s="325"/>
      <c r="P1406" s="256">
        <v>0</v>
      </c>
      <c r="Q1406" s="256">
        <v>0</v>
      </c>
      <c r="R1406" s="240" t="s">
        <v>1094</v>
      </c>
      <c r="V1406" s="248">
        <f t="shared" si="88"/>
        <v>0</v>
      </c>
      <c r="W1406" s="248">
        <f t="shared" si="85"/>
        <v>0</v>
      </c>
      <c r="X1406" s="248">
        <f t="shared" si="86"/>
        <v>0</v>
      </c>
      <c r="Y1406" s="248">
        <f t="shared" si="87"/>
        <v>0</v>
      </c>
    </row>
    <row r="1407" spans="1:25" ht="15" customHeight="1" x14ac:dyDescent="0.25">
      <c r="A1407" s="245" t="s">
        <v>1605</v>
      </c>
      <c r="B1407" s="246" t="str">
        <f>C1407</f>
        <v>г.Одинцово, Луначарского, 8</v>
      </c>
      <c r="C1407" s="329" t="s">
        <v>282</v>
      </c>
      <c r="D1407" s="329"/>
      <c r="E1407" s="329"/>
      <c r="F1407" s="246" t="s">
        <v>1297</v>
      </c>
      <c r="G1407" s="246" t="s">
        <v>1606</v>
      </c>
      <c r="H1407" s="247">
        <v>9856.27</v>
      </c>
      <c r="I1407" s="247">
        <v>0</v>
      </c>
      <c r="J1407" s="247">
        <v>-9856.27</v>
      </c>
      <c r="K1407" s="247">
        <v>0</v>
      </c>
      <c r="L1407" s="247">
        <v>0</v>
      </c>
      <c r="M1407" s="247">
        <v>-9856.27</v>
      </c>
      <c r="N1407" s="330">
        <v>0</v>
      </c>
      <c r="O1407" s="330"/>
      <c r="P1407" s="247">
        <v>0</v>
      </c>
      <c r="Q1407" s="247">
        <v>0</v>
      </c>
      <c r="R1407" s="240" t="s">
        <v>282</v>
      </c>
      <c r="V1407" s="248">
        <f t="shared" si="88"/>
        <v>0</v>
      </c>
      <c r="W1407" s="248">
        <f t="shared" si="85"/>
        <v>0</v>
      </c>
      <c r="X1407" s="248">
        <f t="shared" si="86"/>
        <v>0</v>
      </c>
      <c r="Y1407" s="248">
        <f t="shared" si="87"/>
        <v>0</v>
      </c>
    </row>
    <row r="1408" spans="1:25" ht="15" customHeight="1" x14ac:dyDescent="0.25">
      <c r="A1408" s="250"/>
      <c r="B1408" s="251"/>
      <c r="C1408" s="322" t="s">
        <v>1304</v>
      </c>
      <c r="D1408" s="322"/>
      <c r="E1408" s="322"/>
      <c r="H1408" s="252">
        <v>1529.77</v>
      </c>
      <c r="I1408" s="252">
        <v>0</v>
      </c>
      <c r="J1408" s="252">
        <v>-1529.77</v>
      </c>
      <c r="K1408" s="252">
        <v>0</v>
      </c>
      <c r="L1408" s="252">
        <v>0</v>
      </c>
      <c r="M1408" s="252">
        <v>-1529.77</v>
      </c>
      <c r="N1408" s="323">
        <v>0</v>
      </c>
      <c r="O1408" s="323"/>
      <c r="P1408" s="252">
        <v>0</v>
      </c>
      <c r="Q1408" s="252">
        <v>0</v>
      </c>
      <c r="R1408" s="240" t="s">
        <v>282</v>
      </c>
      <c r="V1408" s="248">
        <f t="shared" si="88"/>
        <v>0</v>
      </c>
      <c r="W1408" s="248">
        <f t="shared" si="85"/>
        <v>0</v>
      </c>
      <c r="X1408" s="248">
        <f t="shared" si="86"/>
        <v>0</v>
      </c>
      <c r="Y1408" s="248">
        <f t="shared" si="87"/>
        <v>0</v>
      </c>
    </row>
    <row r="1409" spans="1:25" ht="15" customHeight="1" x14ac:dyDescent="0.25">
      <c r="A1409" s="250"/>
      <c r="B1409" s="251"/>
      <c r="C1409" s="322" t="s">
        <v>1052</v>
      </c>
      <c r="D1409" s="322"/>
      <c r="E1409" s="322"/>
      <c r="H1409" s="252">
        <v>3066.72</v>
      </c>
      <c r="I1409" s="252">
        <v>0</v>
      </c>
      <c r="J1409" s="252">
        <v>-3066.72</v>
      </c>
      <c r="K1409" s="252">
        <v>0</v>
      </c>
      <c r="L1409" s="252">
        <v>0</v>
      </c>
      <c r="M1409" s="252">
        <v>-3066.72</v>
      </c>
      <c r="N1409" s="323">
        <v>0</v>
      </c>
      <c r="O1409" s="323"/>
      <c r="P1409" s="252">
        <v>0</v>
      </c>
      <c r="Q1409" s="252">
        <v>0</v>
      </c>
      <c r="R1409" s="240" t="s">
        <v>282</v>
      </c>
      <c r="V1409" s="248">
        <f t="shared" si="88"/>
        <v>0</v>
      </c>
      <c r="W1409" s="248">
        <f t="shared" si="85"/>
        <v>0</v>
      </c>
      <c r="X1409" s="248">
        <f t="shared" si="86"/>
        <v>0</v>
      </c>
      <c r="Y1409" s="248">
        <f t="shared" si="87"/>
        <v>0</v>
      </c>
    </row>
    <row r="1410" spans="1:25" ht="15" customHeight="1" x14ac:dyDescent="0.25">
      <c r="A1410" s="250"/>
      <c r="B1410" s="251"/>
      <c r="C1410" s="322" t="s">
        <v>1303</v>
      </c>
      <c r="D1410" s="322"/>
      <c r="E1410" s="322"/>
      <c r="H1410" s="252">
        <v>460</v>
      </c>
      <c r="I1410" s="252">
        <v>0</v>
      </c>
      <c r="J1410" s="252">
        <v>-460</v>
      </c>
      <c r="K1410" s="252">
        <v>0</v>
      </c>
      <c r="L1410" s="252">
        <v>0</v>
      </c>
      <c r="M1410" s="252">
        <v>-460</v>
      </c>
      <c r="N1410" s="323">
        <v>0</v>
      </c>
      <c r="O1410" s="323"/>
      <c r="P1410" s="252">
        <v>0</v>
      </c>
      <c r="Q1410" s="252">
        <v>0</v>
      </c>
      <c r="R1410" s="240" t="s">
        <v>282</v>
      </c>
      <c r="V1410" s="248">
        <f t="shared" si="88"/>
        <v>0</v>
      </c>
      <c r="W1410" s="248">
        <f t="shared" si="85"/>
        <v>0</v>
      </c>
      <c r="X1410" s="248">
        <f t="shared" si="86"/>
        <v>0</v>
      </c>
      <c r="Y1410" s="248">
        <f t="shared" si="87"/>
        <v>0</v>
      </c>
    </row>
    <row r="1411" spans="1:25" ht="15" customHeight="1" x14ac:dyDescent="0.25">
      <c r="A1411" s="253"/>
      <c r="B1411" s="254"/>
      <c r="C1411" s="324" t="s">
        <v>1377</v>
      </c>
      <c r="D1411" s="324"/>
      <c r="E1411" s="324"/>
      <c r="F1411" s="255"/>
      <c r="G1411" s="255"/>
      <c r="H1411" s="256">
        <v>4799.78</v>
      </c>
      <c r="I1411" s="256">
        <v>0</v>
      </c>
      <c r="J1411" s="256">
        <v>-4799.78</v>
      </c>
      <c r="K1411" s="256">
        <v>0</v>
      </c>
      <c r="L1411" s="256">
        <v>0</v>
      </c>
      <c r="M1411" s="256">
        <v>-4799.78</v>
      </c>
      <c r="N1411" s="325">
        <v>0</v>
      </c>
      <c r="O1411" s="325"/>
      <c r="P1411" s="256">
        <v>0</v>
      </c>
      <c r="Q1411" s="256">
        <v>0</v>
      </c>
      <c r="R1411" s="240" t="s">
        <v>282</v>
      </c>
      <c r="V1411" s="248">
        <f t="shared" si="88"/>
        <v>0</v>
      </c>
      <c r="W1411" s="248">
        <f t="shared" si="85"/>
        <v>0</v>
      </c>
      <c r="X1411" s="248">
        <f t="shared" si="86"/>
        <v>0</v>
      </c>
      <c r="Y1411" s="248">
        <f t="shared" si="87"/>
        <v>0</v>
      </c>
    </row>
    <row r="1412" spans="1:25" ht="15" customHeight="1" x14ac:dyDescent="0.25">
      <c r="A1412" s="245" t="s">
        <v>1607</v>
      </c>
      <c r="B1412" s="246" t="str">
        <f>C1412</f>
        <v>г.Одинцово, Любы Новоселовой бульвар, 1</v>
      </c>
      <c r="C1412" s="329" t="s">
        <v>57</v>
      </c>
      <c r="D1412" s="329"/>
      <c r="E1412" s="329"/>
      <c r="F1412" s="246" t="s">
        <v>1608</v>
      </c>
      <c r="G1412" s="246" t="s">
        <v>1609</v>
      </c>
      <c r="H1412" s="247">
        <v>1111342.49</v>
      </c>
      <c r="I1412" s="247">
        <v>682678.15</v>
      </c>
      <c r="J1412" s="247">
        <v>-385.9</v>
      </c>
      <c r="K1412" s="247">
        <v>0</v>
      </c>
      <c r="L1412" s="247">
        <v>0</v>
      </c>
      <c r="M1412" s="247">
        <v>682292.25</v>
      </c>
      <c r="N1412" s="330">
        <v>830762.71</v>
      </c>
      <c r="O1412" s="330"/>
      <c r="P1412" s="247">
        <v>978658.83</v>
      </c>
      <c r="Q1412" s="247">
        <v>15786.8</v>
      </c>
      <c r="R1412" s="240" t="s">
        <v>57</v>
      </c>
      <c r="V1412" s="248">
        <f t="shared" si="88"/>
        <v>0</v>
      </c>
      <c r="W1412" s="248">
        <f t="shared" si="85"/>
        <v>0</v>
      </c>
      <c r="X1412" s="248">
        <f t="shared" si="86"/>
        <v>0</v>
      </c>
      <c r="Y1412" s="248">
        <f t="shared" si="87"/>
        <v>0</v>
      </c>
    </row>
    <row r="1413" spans="1:25" ht="15" customHeight="1" x14ac:dyDescent="0.25">
      <c r="A1413" s="250"/>
      <c r="B1413" s="251"/>
      <c r="C1413" s="322" t="s">
        <v>1303</v>
      </c>
      <c r="D1413" s="322"/>
      <c r="E1413" s="322"/>
      <c r="H1413" s="252">
        <v>351.07</v>
      </c>
      <c r="I1413" s="252">
        <v>0</v>
      </c>
      <c r="J1413" s="252">
        <v>0</v>
      </c>
      <c r="K1413" s="252">
        <v>0</v>
      </c>
      <c r="L1413" s="252">
        <v>0</v>
      </c>
      <c r="M1413" s="252">
        <v>0</v>
      </c>
      <c r="N1413" s="323">
        <v>0.12</v>
      </c>
      <c r="O1413" s="323"/>
      <c r="P1413" s="252">
        <v>1340.08</v>
      </c>
      <c r="Q1413" s="252">
        <v>989.13</v>
      </c>
      <c r="R1413" s="240" t="s">
        <v>57</v>
      </c>
      <c r="V1413" s="248">
        <f t="shared" si="88"/>
        <v>0</v>
      </c>
      <c r="W1413" s="248">
        <f t="shared" si="85"/>
        <v>0</v>
      </c>
      <c r="X1413" s="248">
        <f t="shared" si="86"/>
        <v>0</v>
      </c>
      <c r="Y1413" s="248">
        <f t="shared" si="87"/>
        <v>0</v>
      </c>
    </row>
    <row r="1414" spans="1:25" ht="15" customHeight="1" x14ac:dyDescent="0.25">
      <c r="A1414" s="250"/>
      <c r="B1414" s="251"/>
      <c r="C1414" s="322" t="s">
        <v>1335</v>
      </c>
      <c r="D1414" s="322"/>
      <c r="E1414" s="322"/>
      <c r="H1414" s="252">
        <v>6780.1</v>
      </c>
      <c r="I1414" s="252">
        <v>0</v>
      </c>
      <c r="J1414" s="252">
        <v>0</v>
      </c>
      <c r="K1414" s="252">
        <v>0</v>
      </c>
      <c r="L1414" s="252">
        <v>0</v>
      </c>
      <c r="M1414" s="252">
        <v>0</v>
      </c>
      <c r="N1414" s="323">
        <v>226.65</v>
      </c>
      <c r="O1414" s="323"/>
      <c r="P1414" s="252">
        <v>6553.45</v>
      </c>
      <c r="Q1414" s="252">
        <v>0</v>
      </c>
      <c r="R1414" s="240" t="s">
        <v>57</v>
      </c>
      <c r="V1414" s="248">
        <f t="shared" si="88"/>
        <v>0</v>
      </c>
      <c r="W1414" s="248">
        <f t="shared" si="85"/>
        <v>0</v>
      </c>
      <c r="X1414" s="248">
        <f t="shared" si="86"/>
        <v>0</v>
      </c>
      <c r="Y1414" s="248">
        <f t="shared" si="87"/>
        <v>0</v>
      </c>
    </row>
    <row r="1415" spans="1:25" ht="15" customHeight="1" x14ac:dyDescent="0.25">
      <c r="A1415" s="250"/>
      <c r="B1415" s="251"/>
      <c r="C1415" s="322" t="s">
        <v>503</v>
      </c>
      <c r="D1415" s="322"/>
      <c r="E1415" s="322"/>
      <c r="H1415" s="252">
        <v>383374.16</v>
      </c>
      <c r="I1415" s="252">
        <v>260820.24</v>
      </c>
      <c r="J1415" s="252">
        <v>0</v>
      </c>
      <c r="K1415" s="252">
        <v>0</v>
      </c>
      <c r="L1415" s="252">
        <v>0</v>
      </c>
      <c r="M1415" s="252">
        <v>260820.24</v>
      </c>
      <c r="N1415" s="323">
        <v>317142.86</v>
      </c>
      <c r="O1415" s="323"/>
      <c r="P1415" s="252">
        <v>327485.09000000003</v>
      </c>
      <c r="Q1415" s="252">
        <v>433.55</v>
      </c>
      <c r="R1415" s="240" t="s">
        <v>57</v>
      </c>
      <c r="V1415" s="248">
        <f t="shared" si="88"/>
        <v>0</v>
      </c>
      <c r="W1415" s="248">
        <f t="shared" si="85"/>
        <v>0</v>
      </c>
      <c r="X1415" s="248">
        <f t="shared" si="86"/>
        <v>0</v>
      </c>
      <c r="Y1415" s="248">
        <f t="shared" si="87"/>
        <v>0</v>
      </c>
    </row>
    <row r="1416" spans="1:25" ht="15" customHeight="1" x14ac:dyDescent="0.25">
      <c r="A1416" s="250"/>
      <c r="B1416" s="251"/>
      <c r="C1416" s="322" t="s">
        <v>1052</v>
      </c>
      <c r="D1416" s="322"/>
      <c r="E1416" s="322"/>
      <c r="H1416" s="252">
        <v>390553.7</v>
      </c>
      <c r="I1416" s="252">
        <v>236703.64</v>
      </c>
      <c r="J1416" s="252">
        <v>0</v>
      </c>
      <c r="K1416" s="252">
        <v>0</v>
      </c>
      <c r="L1416" s="252">
        <v>0</v>
      </c>
      <c r="M1416" s="252">
        <v>236703.64</v>
      </c>
      <c r="N1416" s="323">
        <v>291950.48</v>
      </c>
      <c r="O1416" s="323"/>
      <c r="P1416" s="252">
        <v>335780.68</v>
      </c>
      <c r="Q1416" s="252">
        <v>473.82</v>
      </c>
      <c r="R1416" s="240" t="s">
        <v>57</v>
      </c>
      <c r="V1416" s="248">
        <f t="shared" si="88"/>
        <v>335306.86</v>
      </c>
      <c r="W1416" s="248">
        <f t="shared" si="85"/>
        <v>0</v>
      </c>
      <c r="X1416" s="248">
        <f t="shared" si="86"/>
        <v>0</v>
      </c>
      <c r="Y1416" s="248">
        <f t="shared" si="87"/>
        <v>335306.86</v>
      </c>
    </row>
    <row r="1417" spans="1:25" ht="15" customHeight="1" x14ac:dyDescent="0.25">
      <c r="A1417" s="250"/>
      <c r="B1417" s="251"/>
      <c r="C1417" s="322" t="s">
        <v>1058</v>
      </c>
      <c r="D1417" s="322"/>
      <c r="E1417" s="322"/>
      <c r="H1417" s="252">
        <v>23524.01</v>
      </c>
      <c r="I1417" s="252">
        <v>14777.1</v>
      </c>
      <c r="J1417" s="252">
        <v>0</v>
      </c>
      <c r="K1417" s="252">
        <v>0</v>
      </c>
      <c r="L1417" s="252">
        <v>0</v>
      </c>
      <c r="M1417" s="252">
        <v>14777.1</v>
      </c>
      <c r="N1417" s="323">
        <v>18222.43</v>
      </c>
      <c r="O1417" s="323"/>
      <c r="P1417" s="252">
        <v>20865.400000000001</v>
      </c>
      <c r="Q1417" s="252">
        <v>786.72</v>
      </c>
      <c r="R1417" s="240" t="s">
        <v>57</v>
      </c>
      <c r="V1417" s="248">
        <f t="shared" si="88"/>
        <v>0</v>
      </c>
      <c r="W1417" s="248">
        <f t="shared" si="85"/>
        <v>0</v>
      </c>
      <c r="X1417" s="248">
        <f t="shared" si="86"/>
        <v>0</v>
      </c>
      <c r="Y1417" s="248">
        <f t="shared" si="87"/>
        <v>0</v>
      </c>
    </row>
    <row r="1418" spans="1:25" ht="15" customHeight="1" x14ac:dyDescent="0.25">
      <c r="A1418" s="250"/>
      <c r="B1418" s="251"/>
      <c r="C1418" s="322" t="s">
        <v>1056</v>
      </c>
      <c r="D1418" s="322"/>
      <c r="E1418" s="322"/>
      <c r="H1418" s="252">
        <v>824.1</v>
      </c>
      <c r="I1418" s="252">
        <v>578.20000000000005</v>
      </c>
      <c r="J1418" s="252">
        <v>0</v>
      </c>
      <c r="K1418" s="252">
        <v>0</v>
      </c>
      <c r="L1418" s="252">
        <v>0</v>
      </c>
      <c r="M1418" s="252">
        <v>578.20000000000005</v>
      </c>
      <c r="N1418" s="323">
        <v>699.92</v>
      </c>
      <c r="O1418" s="323"/>
      <c r="P1418" s="252">
        <v>703.77</v>
      </c>
      <c r="Q1418" s="252">
        <v>1.39</v>
      </c>
      <c r="R1418" s="240" t="s">
        <v>57</v>
      </c>
      <c r="V1418" s="248">
        <f t="shared" si="88"/>
        <v>0</v>
      </c>
      <c r="W1418" s="248">
        <f t="shared" ref="W1418:W1481" si="89">IF(W$8=$C1418,SUM($P1418-$Q1418),0)/3</f>
        <v>0</v>
      </c>
      <c r="X1418" s="248">
        <f t="shared" ref="X1418:X1481" si="90">IF(X$8=$C1418,SUM($P1418-$Q1418),0)</f>
        <v>0</v>
      </c>
      <c r="Y1418" s="248">
        <f t="shared" ref="Y1418:Y1481" si="91">SUM(V1418:X1418)</f>
        <v>0</v>
      </c>
    </row>
    <row r="1419" spans="1:25" ht="15" customHeight="1" x14ac:dyDescent="0.25">
      <c r="A1419" s="250"/>
      <c r="B1419" s="251"/>
      <c r="C1419" s="322" t="s">
        <v>399</v>
      </c>
      <c r="D1419" s="322"/>
      <c r="E1419" s="322"/>
      <c r="H1419" s="252">
        <v>46158.77</v>
      </c>
      <c r="I1419" s="252">
        <v>26984.77</v>
      </c>
      <c r="J1419" s="252">
        <v>624.08000000000004</v>
      </c>
      <c r="K1419" s="252">
        <v>0</v>
      </c>
      <c r="L1419" s="252">
        <v>0</v>
      </c>
      <c r="M1419" s="252">
        <v>27608.85</v>
      </c>
      <c r="N1419" s="323">
        <v>32035.22</v>
      </c>
      <c r="O1419" s="323"/>
      <c r="P1419" s="252">
        <v>45060.44</v>
      </c>
      <c r="Q1419" s="252">
        <v>3328.04</v>
      </c>
      <c r="R1419" s="240" t="s">
        <v>57</v>
      </c>
      <c r="V1419" s="248">
        <f t="shared" si="88"/>
        <v>0</v>
      </c>
      <c r="W1419" s="248">
        <f t="shared" si="89"/>
        <v>0</v>
      </c>
      <c r="X1419" s="248">
        <f t="shared" si="90"/>
        <v>0</v>
      </c>
      <c r="Y1419" s="248">
        <f t="shared" si="91"/>
        <v>0</v>
      </c>
    </row>
    <row r="1420" spans="1:25" ht="15" customHeight="1" x14ac:dyDescent="0.25">
      <c r="A1420" s="250"/>
      <c r="B1420" s="251"/>
      <c r="C1420" s="322" t="s">
        <v>1054</v>
      </c>
      <c r="D1420" s="322"/>
      <c r="E1420" s="322"/>
      <c r="H1420" s="252">
        <v>260.8</v>
      </c>
      <c r="I1420" s="252">
        <v>182.62</v>
      </c>
      <c r="J1420" s="252">
        <v>0</v>
      </c>
      <c r="K1420" s="252">
        <v>0</v>
      </c>
      <c r="L1420" s="252">
        <v>0</v>
      </c>
      <c r="M1420" s="252">
        <v>182.62</v>
      </c>
      <c r="N1420" s="323">
        <v>221.1</v>
      </c>
      <c r="O1420" s="323"/>
      <c r="P1420" s="252">
        <v>222.79</v>
      </c>
      <c r="Q1420" s="252">
        <v>0.47</v>
      </c>
      <c r="R1420" s="240" t="s">
        <v>57</v>
      </c>
      <c r="V1420" s="248">
        <f t="shared" si="88"/>
        <v>0</v>
      </c>
      <c r="W1420" s="248">
        <f t="shared" si="89"/>
        <v>0</v>
      </c>
      <c r="X1420" s="248">
        <f t="shared" si="90"/>
        <v>0</v>
      </c>
      <c r="Y1420" s="248">
        <f t="shared" si="91"/>
        <v>0</v>
      </c>
    </row>
    <row r="1421" spans="1:25" ht="15" customHeight="1" x14ac:dyDescent="0.25">
      <c r="A1421" s="250"/>
      <c r="B1421" s="251"/>
      <c r="C1421" s="322" t="s">
        <v>1336</v>
      </c>
      <c r="D1421" s="322"/>
      <c r="E1421" s="322"/>
      <c r="H1421" s="252">
        <v>-6.08</v>
      </c>
      <c r="I1421" s="252">
        <v>0</v>
      </c>
      <c r="J1421" s="252">
        <v>0</v>
      </c>
      <c r="K1421" s="252">
        <v>0</v>
      </c>
      <c r="L1421" s="252">
        <v>0</v>
      </c>
      <c r="M1421" s="252">
        <v>0</v>
      </c>
      <c r="N1421" s="323">
        <v>0</v>
      </c>
      <c r="O1421" s="323"/>
      <c r="P1421" s="252">
        <v>0</v>
      </c>
      <c r="Q1421" s="252">
        <v>6.08</v>
      </c>
      <c r="R1421" s="240" t="s">
        <v>57</v>
      </c>
      <c r="V1421" s="248">
        <f t="shared" si="88"/>
        <v>0</v>
      </c>
      <c r="W1421" s="248">
        <f t="shared" si="89"/>
        <v>0</v>
      </c>
      <c r="X1421" s="248">
        <f t="shared" si="90"/>
        <v>0</v>
      </c>
      <c r="Y1421" s="248">
        <f t="shared" si="91"/>
        <v>0</v>
      </c>
    </row>
    <row r="1422" spans="1:25" ht="15" customHeight="1" x14ac:dyDescent="0.25">
      <c r="A1422" s="250"/>
      <c r="B1422" s="251"/>
      <c r="C1422" s="322" t="s">
        <v>1304</v>
      </c>
      <c r="D1422" s="322"/>
      <c r="E1422" s="322"/>
      <c r="H1422" s="252">
        <v>1295.8599999999999</v>
      </c>
      <c r="I1422" s="252">
        <v>0</v>
      </c>
      <c r="J1422" s="252">
        <v>0</v>
      </c>
      <c r="K1422" s="252">
        <v>0</v>
      </c>
      <c r="L1422" s="252">
        <v>0</v>
      </c>
      <c r="M1422" s="252">
        <v>0</v>
      </c>
      <c r="N1422" s="323">
        <v>13.54</v>
      </c>
      <c r="O1422" s="323"/>
      <c r="P1422" s="252">
        <v>1749.97</v>
      </c>
      <c r="Q1422" s="252">
        <v>467.65</v>
      </c>
      <c r="R1422" s="240" t="s">
        <v>57</v>
      </c>
      <c r="V1422" s="248">
        <f t="shared" si="88"/>
        <v>0</v>
      </c>
      <c r="W1422" s="248">
        <f t="shared" si="89"/>
        <v>0</v>
      </c>
      <c r="X1422" s="248">
        <f t="shared" si="90"/>
        <v>0</v>
      </c>
      <c r="Y1422" s="248">
        <f t="shared" si="91"/>
        <v>0</v>
      </c>
    </row>
    <row r="1423" spans="1:25" ht="15" customHeight="1" x14ac:dyDescent="0.25">
      <c r="A1423" s="250"/>
      <c r="B1423" s="251"/>
      <c r="C1423" s="322" t="s">
        <v>1055</v>
      </c>
      <c r="D1423" s="322"/>
      <c r="E1423" s="322"/>
      <c r="H1423" s="252">
        <v>260.8</v>
      </c>
      <c r="I1423" s="252">
        <v>182.62</v>
      </c>
      <c r="J1423" s="252">
        <v>0</v>
      </c>
      <c r="K1423" s="252">
        <v>0</v>
      </c>
      <c r="L1423" s="252">
        <v>0</v>
      </c>
      <c r="M1423" s="252">
        <v>182.62</v>
      </c>
      <c r="N1423" s="323">
        <v>221.1</v>
      </c>
      <c r="O1423" s="323"/>
      <c r="P1423" s="252">
        <v>222.79</v>
      </c>
      <c r="Q1423" s="252">
        <v>0.47</v>
      </c>
      <c r="R1423" s="240" t="s">
        <v>57</v>
      </c>
      <c r="V1423" s="248">
        <f t="shared" si="88"/>
        <v>0</v>
      </c>
      <c r="W1423" s="248">
        <f t="shared" si="89"/>
        <v>0</v>
      </c>
      <c r="X1423" s="248">
        <f t="shared" si="90"/>
        <v>0</v>
      </c>
      <c r="Y1423" s="248">
        <f t="shared" si="91"/>
        <v>0</v>
      </c>
    </row>
    <row r="1424" spans="1:25" ht="15" customHeight="1" x14ac:dyDescent="0.25">
      <c r="A1424" s="250"/>
      <c r="B1424" s="251"/>
      <c r="C1424" s="322" t="s">
        <v>392</v>
      </c>
      <c r="D1424" s="322"/>
      <c r="E1424" s="322"/>
      <c r="H1424" s="252">
        <v>84031.78</v>
      </c>
      <c r="I1424" s="252">
        <v>48570.25</v>
      </c>
      <c r="J1424" s="252">
        <v>356.35</v>
      </c>
      <c r="K1424" s="252">
        <v>0</v>
      </c>
      <c r="L1424" s="252">
        <v>0</v>
      </c>
      <c r="M1424" s="252">
        <v>48926.6</v>
      </c>
      <c r="N1424" s="323">
        <v>57802.09</v>
      </c>
      <c r="O1424" s="323"/>
      <c r="P1424" s="252">
        <v>80665.41</v>
      </c>
      <c r="Q1424" s="252">
        <v>5509.12</v>
      </c>
      <c r="R1424" s="240" t="s">
        <v>57</v>
      </c>
      <c r="V1424" s="248">
        <f t="shared" ref="V1424:V1487" si="92">IF(V$8=$C1424,SUM($P1424-$Q1424),0)</f>
        <v>0</v>
      </c>
      <c r="W1424" s="248">
        <f t="shared" si="89"/>
        <v>0</v>
      </c>
      <c r="X1424" s="248">
        <f t="shared" si="90"/>
        <v>0</v>
      </c>
      <c r="Y1424" s="248">
        <f t="shared" si="91"/>
        <v>0</v>
      </c>
    </row>
    <row r="1425" spans="1:25" ht="15" customHeight="1" x14ac:dyDescent="0.25">
      <c r="A1425" s="250"/>
      <c r="B1425" s="251"/>
      <c r="C1425" s="322" t="s">
        <v>1057</v>
      </c>
      <c r="D1425" s="322"/>
      <c r="E1425" s="322"/>
      <c r="H1425" s="252">
        <v>547.13</v>
      </c>
      <c r="I1425" s="252">
        <v>382.84</v>
      </c>
      <c r="J1425" s="252">
        <v>0</v>
      </c>
      <c r="K1425" s="252">
        <v>0</v>
      </c>
      <c r="L1425" s="252">
        <v>0</v>
      </c>
      <c r="M1425" s="252">
        <v>382.84</v>
      </c>
      <c r="N1425" s="323">
        <v>463.55</v>
      </c>
      <c r="O1425" s="323"/>
      <c r="P1425" s="252">
        <v>467.37</v>
      </c>
      <c r="Q1425" s="252">
        <v>0.95</v>
      </c>
      <c r="R1425" s="240" t="s">
        <v>57</v>
      </c>
      <c r="V1425" s="248">
        <f t="shared" si="92"/>
        <v>0</v>
      </c>
      <c r="W1425" s="248">
        <f t="shared" si="89"/>
        <v>0</v>
      </c>
      <c r="X1425" s="248">
        <f t="shared" si="90"/>
        <v>0</v>
      </c>
      <c r="Y1425" s="248">
        <f t="shared" si="91"/>
        <v>0</v>
      </c>
    </row>
    <row r="1426" spans="1:25" ht="15" customHeight="1" x14ac:dyDescent="0.25">
      <c r="A1426" s="250"/>
      <c r="B1426" s="251"/>
      <c r="C1426" s="322" t="s">
        <v>504</v>
      </c>
      <c r="D1426" s="322"/>
      <c r="E1426" s="322"/>
      <c r="H1426" s="252">
        <v>4233.68</v>
      </c>
      <c r="I1426" s="252">
        <v>0</v>
      </c>
      <c r="J1426" s="252">
        <v>0</v>
      </c>
      <c r="K1426" s="252">
        <v>0</v>
      </c>
      <c r="L1426" s="252">
        <v>0</v>
      </c>
      <c r="M1426" s="252">
        <v>0</v>
      </c>
      <c r="N1426" s="323">
        <v>59.44</v>
      </c>
      <c r="O1426" s="323"/>
      <c r="P1426" s="252">
        <v>4732.93</v>
      </c>
      <c r="Q1426" s="252">
        <v>558.69000000000005</v>
      </c>
      <c r="R1426" s="240" t="s">
        <v>57</v>
      </c>
      <c r="V1426" s="248">
        <f t="shared" si="92"/>
        <v>0</v>
      </c>
      <c r="W1426" s="248">
        <f t="shared" si="89"/>
        <v>0</v>
      </c>
      <c r="X1426" s="248">
        <f t="shared" si="90"/>
        <v>0</v>
      </c>
      <c r="Y1426" s="248">
        <f t="shared" si="91"/>
        <v>0</v>
      </c>
    </row>
    <row r="1427" spans="1:25" ht="15" customHeight="1" x14ac:dyDescent="0.25">
      <c r="A1427" s="250"/>
      <c r="B1427" s="251"/>
      <c r="C1427" s="322" t="s">
        <v>1288</v>
      </c>
      <c r="D1427" s="322"/>
      <c r="E1427" s="322"/>
      <c r="H1427" s="252">
        <v>136604.67000000001</v>
      </c>
      <c r="I1427" s="252">
        <v>74143.48</v>
      </c>
      <c r="J1427" s="252">
        <v>-1082.9000000000001</v>
      </c>
      <c r="K1427" s="252">
        <v>0</v>
      </c>
      <c r="L1427" s="252">
        <v>0</v>
      </c>
      <c r="M1427" s="252">
        <v>73060.58</v>
      </c>
      <c r="N1427" s="323">
        <v>88775.79</v>
      </c>
      <c r="O1427" s="323"/>
      <c r="P1427" s="252">
        <v>120955.83</v>
      </c>
      <c r="Q1427" s="252">
        <v>66.37</v>
      </c>
      <c r="R1427" s="240" t="s">
        <v>57</v>
      </c>
      <c r="V1427" s="248">
        <f t="shared" si="92"/>
        <v>0</v>
      </c>
      <c r="W1427" s="248">
        <f t="shared" si="89"/>
        <v>0</v>
      </c>
      <c r="X1427" s="248">
        <f t="shared" si="90"/>
        <v>0</v>
      </c>
      <c r="Y1427" s="248">
        <f t="shared" si="91"/>
        <v>0</v>
      </c>
    </row>
    <row r="1428" spans="1:25" ht="15" customHeight="1" x14ac:dyDescent="0.25">
      <c r="A1428" s="253"/>
      <c r="B1428" s="254"/>
      <c r="C1428" s="324" t="s">
        <v>1286</v>
      </c>
      <c r="D1428" s="324"/>
      <c r="E1428" s="324"/>
      <c r="F1428" s="255"/>
      <c r="G1428" s="255"/>
      <c r="H1428" s="256">
        <v>32547.94</v>
      </c>
      <c r="I1428" s="256">
        <v>19352.39</v>
      </c>
      <c r="J1428" s="256">
        <v>-283.43</v>
      </c>
      <c r="K1428" s="256">
        <v>0</v>
      </c>
      <c r="L1428" s="256">
        <v>0</v>
      </c>
      <c r="M1428" s="256">
        <v>19068.96</v>
      </c>
      <c r="N1428" s="325">
        <v>22928.42</v>
      </c>
      <c r="O1428" s="325"/>
      <c r="P1428" s="256">
        <v>31852.83</v>
      </c>
      <c r="Q1428" s="256">
        <v>3164.35</v>
      </c>
      <c r="R1428" s="240" t="s">
        <v>57</v>
      </c>
      <c r="V1428" s="248">
        <f t="shared" si="92"/>
        <v>0</v>
      </c>
      <c r="W1428" s="248">
        <f t="shared" si="89"/>
        <v>0</v>
      </c>
      <c r="X1428" s="248">
        <f t="shared" si="90"/>
        <v>0</v>
      </c>
      <c r="Y1428" s="248">
        <f t="shared" si="91"/>
        <v>0</v>
      </c>
    </row>
    <row r="1429" spans="1:25" ht="15" customHeight="1" x14ac:dyDescent="0.25">
      <c r="A1429" s="245" t="s">
        <v>1610</v>
      </c>
      <c r="B1429" s="246" t="str">
        <f>C1429</f>
        <v>г.Одинцово, Любы Новоселовой бульвар, 10</v>
      </c>
      <c r="C1429" s="329" t="s">
        <v>65</v>
      </c>
      <c r="D1429" s="329"/>
      <c r="E1429" s="329"/>
      <c r="F1429" s="246" t="s">
        <v>1611</v>
      </c>
      <c r="G1429" s="246" t="s">
        <v>1612</v>
      </c>
      <c r="H1429" s="247">
        <v>1409779.14</v>
      </c>
      <c r="I1429" s="247">
        <v>664418.63</v>
      </c>
      <c r="J1429" s="247">
        <v>0</v>
      </c>
      <c r="K1429" s="247">
        <v>0</v>
      </c>
      <c r="L1429" s="247">
        <v>0</v>
      </c>
      <c r="M1429" s="247">
        <v>664418.63</v>
      </c>
      <c r="N1429" s="330">
        <v>832482.52</v>
      </c>
      <c r="O1429" s="330"/>
      <c r="P1429" s="247">
        <v>1280413.58</v>
      </c>
      <c r="Q1429" s="247">
        <v>38698.33</v>
      </c>
      <c r="R1429" s="240" t="s">
        <v>65</v>
      </c>
      <c r="V1429" s="248">
        <f t="shared" si="92"/>
        <v>0</v>
      </c>
      <c r="W1429" s="248">
        <f t="shared" si="89"/>
        <v>0</v>
      </c>
      <c r="X1429" s="248">
        <f t="shared" si="90"/>
        <v>0</v>
      </c>
      <c r="Y1429" s="248">
        <f t="shared" si="91"/>
        <v>0</v>
      </c>
    </row>
    <row r="1430" spans="1:25" ht="15" customHeight="1" x14ac:dyDescent="0.25">
      <c r="A1430" s="250"/>
      <c r="B1430" s="251"/>
      <c r="C1430" s="322" t="s">
        <v>1296</v>
      </c>
      <c r="D1430" s="322"/>
      <c r="E1430" s="322"/>
      <c r="H1430" s="252">
        <v>-2484.38</v>
      </c>
      <c r="I1430" s="252">
        <v>0</v>
      </c>
      <c r="J1430" s="252">
        <v>0</v>
      </c>
      <c r="K1430" s="252">
        <v>0</v>
      </c>
      <c r="L1430" s="252">
        <v>0</v>
      </c>
      <c r="M1430" s="252">
        <v>0</v>
      </c>
      <c r="N1430" s="323">
        <v>1008.46</v>
      </c>
      <c r="O1430" s="323"/>
      <c r="P1430" s="252">
        <v>7994.3</v>
      </c>
      <c r="Q1430" s="252">
        <v>11487.14</v>
      </c>
      <c r="R1430" s="240" t="s">
        <v>65</v>
      </c>
      <c r="V1430" s="248">
        <f t="shared" si="92"/>
        <v>0</v>
      </c>
      <c r="W1430" s="248">
        <f t="shared" si="89"/>
        <v>0</v>
      </c>
      <c r="X1430" s="248">
        <f t="shared" si="90"/>
        <v>0</v>
      </c>
      <c r="Y1430" s="248">
        <f t="shared" si="91"/>
        <v>0</v>
      </c>
    </row>
    <row r="1431" spans="1:25" ht="15" customHeight="1" x14ac:dyDescent="0.25">
      <c r="A1431" s="250"/>
      <c r="B1431" s="251"/>
      <c r="C1431" s="322" t="s">
        <v>399</v>
      </c>
      <c r="D1431" s="322"/>
      <c r="E1431" s="322"/>
      <c r="H1431" s="252">
        <v>64746.55</v>
      </c>
      <c r="I1431" s="252">
        <v>27092.07</v>
      </c>
      <c r="J1431" s="252">
        <v>0</v>
      </c>
      <c r="K1431" s="252">
        <v>0</v>
      </c>
      <c r="L1431" s="252">
        <v>0</v>
      </c>
      <c r="M1431" s="252">
        <v>27092.07</v>
      </c>
      <c r="N1431" s="323">
        <v>35908.910000000003</v>
      </c>
      <c r="O1431" s="323"/>
      <c r="P1431" s="252">
        <v>58091.6</v>
      </c>
      <c r="Q1431" s="252">
        <v>2161.89</v>
      </c>
      <c r="R1431" s="240" t="s">
        <v>65</v>
      </c>
      <c r="V1431" s="248">
        <f t="shared" si="92"/>
        <v>0</v>
      </c>
      <c r="W1431" s="248">
        <f t="shared" si="89"/>
        <v>0</v>
      </c>
      <c r="X1431" s="248">
        <f t="shared" si="90"/>
        <v>0</v>
      </c>
      <c r="Y1431" s="248">
        <f t="shared" si="91"/>
        <v>0</v>
      </c>
    </row>
    <row r="1432" spans="1:25" ht="15" customHeight="1" x14ac:dyDescent="0.25">
      <c r="A1432" s="250"/>
      <c r="B1432" s="251"/>
      <c r="C1432" s="322" t="s">
        <v>503</v>
      </c>
      <c r="D1432" s="322"/>
      <c r="E1432" s="322"/>
      <c r="H1432" s="252">
        <v>458378.59</v>
      </c>
      <c r="I1432" s="252">
        <v>251556.54</v>
      </c>
      <c r="J1432" s="252">
        <v>0</v>
      </c>
      <c r="K1432" s="252">
        <v>0</v>
      </c>
      <c r="L1432" s="252">
        <v>0</v>
      </c>
      <c r="M1432" s="252">
        <v>251556.54</v>
      </c>
      <c r="N1432" s="323">
        <v>306413.81</v>
      </c>
      <c r="O1432" s="323"/>
      <c r="P1432" s="252">
        <v>405488.76</v>
      </c>
      <c r="Q1432" s="252">
        <v>1967.44</v>
      </c>
      <c r="R1432" s="240" t="s">
        <v>65</v>
      </c>
      <c r="V1432" s="248">
        <f t="shared" si="92"/>
        <v>0</v>
      </c>
      <c r="W1432" s="248">
        <f t="shared" si="89"/>
        <v>0</v>
      </c>
      <c r="X1432" s="248">
        <f t="shared" si="90"/>
        <v>0</v>
      </c>
      <c r="Y1432" s="248">
        <f t="shared" si="91"/>
        <v>0</v>
      </c>
    </row>
    <row r="1433" spans="1:25" ht="15" customHeight="1" x14ac:dyDescent="0.25">
      <c r="A1433" s="250"/>
      <c r="B1433" s="251"/>
      <c r="C1433" s="322" t="s">
        <v>1052</v>
      </c>
      <c r="D1433" s="322"/>
      <c r="E1433" s="322"/>
      <c r="H1433" s="252">
        <v>485587.08</v>
      </c>
      <c r="I1433" s="252">
        <v>228296.57</v>
      </c>
      <c r="J1433" s="252">
        <v>0</v>
      </c>
      <c r="K1433" s="252">
        <v>0</v>
      </c>
      <c r="L1433" s="252">
        <v>0</v>
      </c>
      <c r="M1433" s="252">
        <v>228296.57</v>
      </c>
      <c r="N1433" s="323">
        <v>284302.75</v>
      </c>
      <c r="O1433" s="323"/>
      <c r="P1433" s="252">
        <v>434054.61</v>
      </c>
      <c r="Q1433" s="252">
        <v>4473.71</v>
      </c>
      <c r="R1433" s="240" t="s">
        <v>65</v>
      </c>
      <c r="V1433" s="248">
        <f t="shared" si="92"/>
        <v>429580.89999999997</v>
      </c>
      <c r="W1433" s="248">
        <f t="shared" si="89"/>
        <v>0</v>
      </c>
      <c r="X1433" s="248">
        <f t="shared" si="90"/>
        <v>0</v>
      </c>
      <c r="Y1433" s="248">
        <f t="shared" si="91"/>
        <v>429580.89999999997</v>
      </c>
    </row>
    <row r="1434" spans="1:25" ht="15" customHeight="1" x14ac:dyDescent="0.25">
      <c r="A1434" s="250"/>
      <c r="B1434" s="251"/>
      <c r="C1434" s="322" t="s">
        <v>1058</v>
      </c>
      <c r="D1434" s="322"/>
      <c r="E1434" s="322"/>
      <c r="H1434" s="252">
        <v>33289.22</v>
      </c>
      <c r="I1434" s="252">
        <v>17424.330000000002</v>
      </c>
      <c r="J1434" s="252">
        <v>0</v>
      </c>
      <c r="K1434" s="252">
        <v>0</v>
      </c>
      <c r="L1434" s="252">
        <v>0</v>
      </c>
      <c r="M1434" s="252">
        <v>17424.330000000002</v>
      </c>
      <c r="N1434" s="323">
        <v>21563.599999999999</v>
      </c>
      <c r="O1434" s="323"/>
      <c r="P1434" s="252">
        <v>31685.62</v>
      </c>
      <c r="Q1434" s="252">
        <v>2535.67</v>
      </c>
      <c r="R1434" s="240" t="s">
        <v>65</v>
      </c>
      <c r="V1434" s="248">
        <f t="shared" si="92"/>
        <v>0</v>
      </c>
      <c r="W1434" s="248">
        <f t="shared" si="89"/>
        <v>0</v>
      </c>
      <c r="X1434" s="248">
        <f t="shared" si="90"/>
        <v>0</v>
      </c>
      <c r="Y1434" s="248">
        <f t="shared" si="91"/>
        <v>0</v>
      </c>
    </row>
    <row r="1435" spans="1:25" ht="15" customHeight="1" x14ac:dyDescent="0.25">
      <c r="A1435" s="250"/>
      <c r="B1435" s="251"/>
      <c r="C1435" s="322" t="s">
        <v>1054</v>
      </c>
      <c r="D1435" s="322"/>
      <c r="E1435" s="322"/>
      <c r="H1435" s="252">
        <v>283.18</v>
      </c>
      <c r="I1435" s="252">
        <v>196.51</v>
      </c>
      <c r="J1435" s="252">
        <v>0</v>
      </c>
      <c r="K1435" s="252">
        <v>0</v>
      </c>
      <c r="L1435" s="252">
        <v>0</v>
      </c>
      <c r="M1435" s="252">
        <v>196.51</v>
      </c>
      <c r="N1435" s="323">
        <v>221.84</v>
      </c>
      <c r="O1435" s="323"/>
      <c r="P1435" s="252">
        <v>262.07</v>
      </c>
      <c r="Q1435" s="252">
        <v>4.22</v>
      </c>
      <c r="R1435" s="240" t="s">
        <v>65</v>
      </c>
      <c r="V1435" s="248">
        <f t="shared" si="92"/>
        <v>0</v>
      </c>
      <c r="W1435" s="248">
        <f t="shared" si="89"/>
        <v>0</v>
      </c>
      <c r="X1435" s="248">
        <f t="shared" si="90"/>
        <v>0</v>
      </c>
      <c r="Y1435" s="248">
        <f t="shared" si="91"/>
        <v>0</v>
      </c>
    </row>
    <row r="1436" spans="1:25" ht="15" customHeight="1" x14ac:dyDescent="0.25">
      <c r="A1436" s="250"/>
      <c r="B1436" s="251"/>
      <c r="C1436" s="322" t="s">
        <v>1303</v>
      </c>
      <c r="D1436" s="322"/>
      <c r="E1436" s="322"/>
      <c r="H1436" s="252">
        <v>6083.59</v>
      </c>
      <c r="I1436" s="252">
        <v>0</v>
      </c>
      <c r="J1436" s="252">
        <v>0</v>
      </c>
      <c r="K1436" s="252">
        <v>0</v>
      </c>
      <c r="L1436" s="252">
        <v>0</v>
      </c>
      <c r="M1436" s="252">
        <v>0</v>
      </c>
      <c r="N1436" s="323">
        <v>576.04</v>
      </c>
      <c r="O1436" s="323"/>
      <c r="P1436" s="252">
        <v>5978.55</v>
      </c>
      <c r="Q1436" s="252">
        <v>471</v>
      </c>
      <c r="R1436" s="240" t="s">
        <v>65</v>
      </c>
      <c r="V1436" s="248">
        <f t="shared" si="92"/>
        <v>0</v>
      </c>
      <c r="W1436" s="248">
        <f t="shared" si="89"/>
        <v>0</v>
      </c>
      <c r="X1436" s="248">
        <f t="shared" si="90"/>
        <v>0</v>
      </c>
      <c r="Y1436" s="248">
        <f t="shared" si="91"/>
        <v>0</v>
      </c>
    </row>
    <row r="1437" spans="1:25" ht="15" customHeight="1" x14ac:dyDescent="0.25">
      <c r="A1437" s="250"/>
      <c r="B1437" s="251"/>
      <c r="C1437" s="322" t="s">
        <v>504</v>
      </c>
      <c r="D1437" s="322"/>
      <c r="E1437" s="322"/>
      <c r="H1437" s="252">
        <v>25958.51</v>
      </c>
      <c r="I1437" s="252">
        <v>0</v>
      </c>
      <c r="J1437" s="252">
        <v>0</v>
      </c>
      <c r="K1437" s="252">
        <v>0</v>
      </c>
      <c r="L1437" s="252">
        <v>0</v>
      </c>
      <c r="M1437" s="252">
        <v>0</v>
      </c>
      <c r="N1437" s="323">
        <v>1817.71</v>
      </c>
      <c r="O1437" s="323"/>
      <c r="P1437" s="252">
        <v>26560.080000000002</v>
      </c>
      <c r="Q1437" s="252">
        <v>2419.2800000000002</v>
      </c>
      <c r="R1437" s="240" t="s">
        <v>65</v>
      </c>
      <c r="V1437" s="248">
        <f t="shared" si="92"/>
        <v>0</v>
      </c>
      <c r="W1437" s="248">
        <f t="shared" si="89"/>
        <v>0</v>
      </c>
      <c r="X1437" s="248">
        <f t="shared" si="90"/>
        <v>0</v>
      </c>
      <c r="Y1437" s="248">
        <f t="shared" si="91"/>
        <v>0</v>
      </c>
    </row>
    <row r="1438" spans="1:25" ht="15" customHeight="1" x14ac:dyDescent="0.25">
      <c r="A1438" s="250"/>
      <c r="B1438" s="251"/>
      <c r="C1438" s="322" t="s">
        <v>1057</v>
      </c>
      <c r="D1438" s="322"/>
      <c r="E1438" s="322"/>
      <c r="H1438" s="252">
        <v>593.67999999999995</v>
      </c>
      <c r="I1438" s="252">
        <v>411.97</v>
      </c>
      <c r="J1438" s="252">
        <v>0</v>
      </c>
      <c r="K1438" s="252">
        <v>0</v>
      </c>
      <c r="L1438" s="252">
        <v>0</v>
      </c>
      <c r="M1438" s="252">
        <v>411.97</v>
      </c>
      <c r="N1438" s="323">
        <v>465.06</v>
      </c>
      <c r="O1438" s="323"/>
      <c r="P1438" s="252">
        <v>549.42999999999995</v>
      </c>
      <c r="Q1438" s="252">
        <v>8.84</v>
      </c>
      <c r="R1438" s="240" t="s">
        <v>65</v>
      </c>
      <c r="V1438" s="248">
        <f t="shared" si="92"/>
        <v>0</v>
      </c>
      <c r="W1438" s="248">
        <f t="shared" si="89"/>
        <v>0</v>
      </c>
      <c r="X1438" s="248">
        <f t="shared" si="90"/>
        <v>0</v>
      </c>
      <c r="Y1438" s="248">
        <f t="shared" si="91"/>
        <v>0</v>
      </c>
    </row>
    <row r="1439" spans="1:25" ht="15" customHeight="1" x14ac:dyDescent="0.25">
      <c r="A1439" s="250"/>
      <c r="B1439" s="251"/>
      <c r="C1439" s="322" t="s">
        <v>392</v>
      </c>
      <c r="D1439" s="322"/>
      <c r="E1439" s="322"/>
      <c r="H1439" s="252">
        <v>114988.9</v>
      </c>
      <c r="I1439" s="252">
        <v>48110.23</v>
      </c>
      <c r="J1439" s="252">
        <v>0</v>
      </c>
      <c r="K1439" s="252">
        <v>0</v>
      </c>
      <c r="L1439" s="252">
        <v>0</v>
      </c>
      <c r="M1439" s="252">
        <v>48110.23</v>
      </c>
      <c r="N1439" s="323">
        <v>62834.74</v>
      </c>
      <c r="O1439" s="323"/>
      <c r="P1439" s="252">
        <v>105343.15</v>
      </c>
      <c r="Q1439" s="252">
        <v>5078.76</v>
      </c>
      <c r="R1439" s="240" t="s">
        <v>65</v>
      </c>
      <c r="V1439" s="248">
        <f t="shared" si="92"/>
        <v>0</v>
      </c>
      <c r="W1439" s="248">
        <f t="shared" si="89"/>
        <v>0</v>
      </c>
      <c r="X1439" s="248">
        <f t="shared" si="90"/>
        <v>0</v>
      </c>
      <c r="Y1439" s="248">
        <f t="shared" si="91"/>
        <v>0</v>
      </c>
    </row>
    <row r="1440" spans="1:25" ht="15" customHeight="1" x14ac:dyDescent="0.25">
      <c r="A1440" s="250"/>
      <c r="B1440" s="251"/>
      <c r="C1440" s="322" t="s">
        <v>1056</v>
      </c>
      <c r="D1440" s="322"/>
      <c r="E1440" s="322"/>
      <c r="H1440" s="252">
        <v>891.92</v>
      </c>
      <c r="I1440" s="252">
        <v>622.13</v>
      </c>
      <c r="J1440" s="252">
        <v>0</v>
      </c>
      <c r="K1440" s="252">
        <v>0</v>
      </c>
      <c r="L1440" s="252">
        <v>0</v>
      </c>
      <c r="M1440" s="252">
        <v>622.13</v>
      </c>
      <c r="N1440" s="323">
        <v>702.28</v>
      </c>
      <c r="O1440" s="323"/>
      <c r="P1440" s="252">
        <v>824.95</v>
      </c>
      <c r="Q1440" s="252">
        <v>13.18</v>
      </c>
      <c r="R1440" s="240" t="s">
        <v>65</v>
      </c>
      <c r="V1440" s="248">
        <f t="shared" si="92"/>
        <v>0</v>
      </c>
      <c r="W1440" s="248">
        <f t="shared" si="89"/>
        <v>0</v>
      </c>
      <c r="X1440" s="248">
        <f t="shared" si="90"/>
        <v>0</v>
      </c>
      <c r="Y1440" s="248">
        <f t="shared" si="91"/>
        <v>0</v>
      </c>
    </row>
    <row r="1441" spans="1:25" ht="15" customHeight="1" x14ac:dyDescent="0.25">
      <c r="A1441" s="250"/>
      <c r="B1441" s="251"/>
      <c r="C1441" s="322" t="s">
        <v>1304</v>
      </c>
      <c r="D1441" s="322"/>
      <c r="E1441" s="322"/>
      <c r="H1441" s="252">
        <v>7189.84</v>
      </c>
      <c r="I1441" s="252">
        <v>0</v>
      </c>
      <c r="J1441" s="252">
        <v>0</v>
      </c>
      <c r="K1441" s="252">
        <v>0</v>
      </c>
      <c r="L1441" s="252">
        <v>0</v>
      </c>
      <c r="M1441" s="252">
        <v>0</v>
      </c>
      <c r="N1441" s="323">
        <v>546.12</v>
      </c>
      <c r="O1441" s="323"/>
      <c r="P1441" s="252">
        <v>7639.72</v>
      </c>
      <c r="Q1441" s="252">
        <v>996</v>
      </c>
      <c r="R1441" s="240" t="s">
        <v>65</v>
      </c>
      <c r="V1441" s="248">
        <f t="shared" si="92"/>
        <v>0</v>
      </c>
      <c r="W1441" s="248">
        <f t="shared" si="89"/>
        <v>0</v>
      </c>
      <c r="X1441" s="248">
        <f t="shared" si="90"/>
        <v>0</v>
      </c>
      <c r="Y1441" s="248">
        <f t="shared" si="91"/>
        <v>0</v>
      </c>
    </row>
    <row r="1442" spans="1:25" ht="15" customHeight="1" x14ac:dyDescent="0.25">
      <c r="A1442" s="250"/>
      <c r="B1442" s="251"/>
      <c r="C1442" s="322" t="s">
        <v>1288</v>
      </c>
      <c r="D1442" s="322"/>
      <c r="E1442" s="322"/>
      <c r="H1442" s="252">
        <v>169084.18</v>
      </c>
      <c r="I1442" s="252">
        <v>71705.37</v>
      </c>
      <c r="J1442" s="252">
        <v>0</v>
      </c>
      <c r="K1442" s="252">
        <v>0</v>
      </c>
      <c r="L1442" s="252">
        <v>0</v>
      </c>
      <c r="M1442" s="252">
        <v>71705.37</v>
      </c>
      <c r="N1442" s="323">
        <v>91929.81</v>
      </c>
      <c r="O1442" s="323"/>
      <c r="P1442" s="252">
        <v>153334.97</v>
      </c>
      <c r="Q1442" s="252">
        <v>4475.2299999999996</v>
      </c>
      <c r="R1442" s="240" t="s">
        <v>65</v>
      </c>
      <c r="V1442" s="248">
        <f t="shared" si="92"/>
        <v>0</v>
      </c>
      <c r="W1442" s="248">
        <f t="shared" si="89"/>
        <v>0</v>
      </c>
      <c r="X1442" s="248">
        <f t="shared" si="90"/>
        <v>0</v>
      </c>
      <c r="Y1442" s="248">
        <f t="shared" si="91"/>
        <v>0</v>
      </c>
    </row>
    <row r="1443" spans="1:25" ht="15" customHeight="1" x14ac:dyDescent="0.25">
      <c r="A1443" s="250"/>
      <c r="B1443" s="251"/>
      <c r="C1443" s="322" t="s">
        <v>1286</v>
      </c>
      <c r="D1443" s="322"/>
      <c r="E1443" s="322"/>
      <c r="H1443" s="252">
        <v>44905.16</v>
      </c>
      <c r="I1443" s="252">
        <v>18806.400000000001</v>
      </c>
      <c r="J1443" s="252">
        <v>0</v>
      </c>
      <c r="K1443" s="252">
        <v>0</v>
      </c>
      <c r="L1443" s="252">
        <v>0</v>
      </c>
      <c r="M1443" s="252">
        <v>18806.400000000001</v>
      </c>
      <c r="N1443" s="323">
        <v>23969.55</v>
      </c>
      <c r="O1443" s="323"/>
      <c r="P1443" s="252">
        <v>42343.76</v>
      </c>
      <c r="Q1443" s="252">
        <v>2601.75</v>
      </c>
      <c r="R1443" s="240" t="s">
        <v>65</v>
      </c>
      <c r="V1443" s="248">
        <f t="shared" si="92"/>
        <v>0</v>
      </c>
      <c r="W1443" s="248">
        <f t="shared" si="89"/>
        <v>0</v>
      </c>
      <c r="X1443" s="248">
        <f t="shared" si="90"/>
        <v>0</v>
      </c>
      <c r="Y1443" s="248">
        <f t="shared" si="91"/>
        <v>0</v>
      </c>
    </row>
    <row r="1444" spans="1:25" ht="15" customHeight="1" x14ac:dyDescent="0.25">
      <c r="A1444" s="253"/>
      <c r="B1444" s="254"/>
      <c r="C1444" s="324" t="s">
        <v>1055</v>
      </c>
      <c r="D1444" s="324"/>
      <c r="E1444" s="324"/>
      <c r="F1444" s="255"/>
      <c r="G1444" s="255"/>
      <c r="H1444" s="256">
        <v>283.12</v>
      </c>
      <c r="I1444" s="256">
        <v>196.51</v>
      </c>
      <c r="J1444" s="256">
        <v>0</v>
      </c>
      <c r="K1444" s="256">
        <v>0</v>
      </c>
      <c r="L1444" s="256">
        <v>0</v>
      </c>
      <c r="M1444" s="256">
        <v>196.51</v>
      </c>
      <c r="N1444" s="325">
        <v>221.84</v>
      </c>
      <c r="O1444" s="325"/>
      <c r="P1444" s="256">
        <v>262.01</v>
      </c>
      <c r="Q1444" s="256">
        <v>4.22</v>
      </c>
      <c r="R1444" s="240" t="s">
        <v>65</v>
      </c>
      <c r="V1444" s="248">
        <f t="shared" si="92"/>
        <v>0</v>
      </c>
      <c r="W1444" s="248">
        <f t="shared" si="89"/>
        <v>0</v>
      </c>
      <c r="X1444" s="248">
        <f t="shared" si="90"/>
        <v>0</v>
      </c>
      <c r="Y1444" s="248">
        <f t="shared" si="91"/>
        <v>0</v>
      </c>
    </row>
    <row r="1445" spans="1:25" ht="15" customHeight="1" x14ac:dyDescent="0.25">
      <c r="A1445" s="245" t="s">
        <v>1427</v>
      </c>
      <c r="B1445" s="246" t="str">
        <f>C1445</f>
        <v>г.Одинцово, Любы Новоселовой бульвар, 10 корп.1</v>
      </c>
      <c r="C1445" s="329" t="s">
        <v>66</v>
      </c>
      <c r="D1445" s="329"/>
      <c r="E1445" s="329"/>
      <c r="F1445" s="246" t="s">
        <v>1595</v>
      </c>
      <c r="G1445" s="246" t="s">
        <v>1613</v>
      </c>
      <c r="H1445" s="247">
        <v>2207812.02</v>
      </c>
      <c r="I1445" s="247">
        <v>358288.21</v>
      </c>
      <c r="J1445" s="247">
        <v>0</v>
      </c>
      <c r="K1445" s="247">
        <v>0</v>
      </c>
      <c r="L1445" s="247">
        <v>0</v>
      </c>
      <c r="M1445" s="247">
        <v>358288.21</v>
      </c>
      <c r="N1445" s="330">
        <v>436992.08</v>
      </c>
      <c r="O1445" s="330"/>
      <c r="P1445" s="247">
        <v>2149896.1</v>
      </c>
      <c r="Q1445" s="247">
        <v>20787.95</v>
      </c>
      <c r="R1445" s="240" t="s">
        <v>66</v>
      </c>
      <c r="V1445" s="248">
        <f t="shared" si="92"/>
        <v>0</v>
      </c>
      <c r="W1445" s="248">
        <f t="shared" si="89"/>
        <v>0</v>
      </c>
      <c r="X1445" s="248">
        <f t="shared" si="90"/>
        <v>0</v>
      </c>
      <c r="Y1445" s="248">
        <f t="shared" si="91"/>
        <v>0</v>
      </c>
    </row>
    <row r="1446" spans="1:25" ht="15" customHeight="1" x14ac:dyDescent="0.25">
      <c r="A1446" s="250"/>
      <c r="B1446" s="251"/>
      <c r="C1446" s="322" t="s">
        <v>1336</v>
      </c>
      <c r="D1446" s="322"/>
      <c r="E1446" s="322"/>
      <c r="H1446" s="252">
        <v>126.91</v>
      </c>
      <c r="I1446" s="252">
        <v>0</v>
      </c>
      <c r="J1446" s="252">
        <v>0</v>
      </c>
      <c r="K1446" s="252">
        <v>0</v>
      </c>
      <c r="L1446" s="252">
        <v>0</v>
      </c>
      <c r="M1446" s="252">
        <v>0</v>
      </c>
      <c r="N1446" s="323">
        <v>0.72</v>
      </c>
      <c r="O1446" s="323"/>
      <c r="P1446" s="252">
        <v>126.19</v>
      </c>
      <c r="Q1446" s="252">
        <v>0</v>
      </c>
      <c r="R1446" s="240" t="s">
        <v>66</v>
      </c>
      <c r="V1446" s="248">
        <f t="shared" si="92"/>
        <v>0</v>
      </c>
      <c r="W1446" s="248">
        <f t="shared" si="89"/>
        <v>0</v>
      </c>
      <c r="X1446" s="248">
        <f t="shared" si="90"/>
        <v>0</v>
      </c>
      <c r="Y1446" s="248">
        <f t="shared" si="91"/>
        <v>0</v>
      </c>
    </row>
    <row r="1447" spans="1:25" ht="15" customHeight="1" x14ac:dyDescent="0.25">
      <c r="A1447" s="250"/>
      <c r="B1447" s="251"/>
      <c r="C1447" s="322" t="s">
        <v>503</v>
      </c>
      <c r="D1447" s="322"/>
      <c r="E1447" s="322"/>
      <c r="H1447" s="252">
        <v>695185.19</v>
      </c>
      <c r="I1447" s="252">
        <v>135942.06</v>
      </c>
      <c r="J1447" s="252">
        <v>0</v>
      </c>
      <c r="K1447" s="252">
        <v>0</v>
      </c>
      <c r="L1447" s="252">
        <v>0</v>
      </c>
      <c r="M1447" s="252">
        <v>135942.06</v>
      </c>
      <c r="N1447" s="323">
        <v>168187.77</v>
      </c>
      <c r="O1447" s="323"/>
      <c r="P1447" s="252">
        <v>665860.89</v>
      </c>
      <c r="Q1447" s="252">
        <v>2921.41</v>
      </c>
      <c r="R1447" s="240" t="s">
        <v>66</v>
      </c>
      <c r="V1447" s="248">
        <f t="shared" si="92"/>
        <v>0</v>
      </c>
      <c r="W1447" s="248">
        <f t="shared" si="89"/>
        <v>0</v>
      </c>
      <c r="X1447" s="248">
        <f t="shared" si="90"/>
        <v>0</v>
      </c>
      <c r="Y1447" s="248">
        <f t="shared" si="91"/>
        <v>0</v>
      </c>
    </row>
    <row r="1448" spans="1:25" ht="15" customHeight="1" x14ac:dyDescent="0.25">
      <c r="A1448" s="250"/>
      <c r="B1448" s="251"/>
      <c r="C1448" s="322" t="s">
        <v>1311</v>
      </c>
      <c r="D1448" s="322"/>
      <c r="E1448" s="322"/>
      <c r="H1448" s="252">
        <v>3274.69</v>
      </c>
      <c r="I1448" s="252">
        <v>0</v>
      </c>
      <c r="J1448" s="252">
        <v>0</v>
      </c>
      <c r="K1448" s="252">
        <v>0</v>
      </c>
      <c r="L1448" s="252">
        <v>0</v>
      </c>
      <c r="M1448" s="252">
        <v>0</v>
      </c>
      <c r="N1448" s="323">
        <v>3.63</v>
      </c>
      <c r="O1448" s="323"/>
      <c r="P1448" s="252">
        <v>3271.06</v>
      </c>
      <c r="Q1448" s="252">
        <v>0</v>
      </c>
      <c r="R1448" s="240" t="s">
        <v>66</v>
      </c>
      <c r="V1448" s="248">
        <f t="shared" si="92"/>
        <v>0</v>
      </c>
      <c r="W1448" s="248">
        <f t="shared" si="89"/>
        <v>0</v>
      </c>
      <c r="X1448" s="248">
        <f t="shared" si="90"/>
        <v>0</v>
      </c>
      <c r="Y1448" s="248">
        <f t="shared" si="91"/>
        <v>0</v>
      </c>
    </row>
    <row r="1449" spans="1:25" ht="15" customHeight="1" x14ac:dyDescent="0.25">
      <c r="A1449" s="250"/>
      <c r="B1449" s="251"/>
      <c r="C1449" s="322" t="s">
        <v>504</v>
      </c>
      <c r="D1449" s="322"/>
      <c r="E1449" s="322"/>
      <c r="H1449" s="252">
        <v>28143.439999999999</v>
      </c>
      <c r="I1449" s="252">
        <v>0</v>
      </c>
      <c r="J1449" s="252">
        <v>0</v>
      </c>
      <c r="K1449" s="252">
        <v>0</v>
      </c>
      <c r="L1449" s="252">
        <v>0</v>
      </c>
      <c r="M1449" s="252">
        <v>0</v>
      </c>
      <c r="N1449" s="323">
        <v>224.9</v>
      </c>
      <c r="O1449" s="323"/>
      <c r="P1449" s="252">
        <v>30420.91</v>
      </c>
      <c r="Q1449" s="252">
        <v>2502.37</v>
      </c>
      <c r="R1449" s="240" t="s">
        <v>66</v>
      </c>
      <c r="V1449" s="248">
        <f t="shared" si="92"/>
        <v>0</v>
      </c>
      <c r="W1449" s="248">
        <f t="shared" si="89"/>
        <v>0</v>
      </c>
      <c r="X1449" s="248">
        <f t="shared" si="90"/>
        <v>0</v>
      </c>
      <c r="Y1449" s="248">
        <f t="shared" si="91"/>
        <v>0</v>
      </c>
    </row>
    <row r="1450" spans="1:25" ht="15" customHeight="1" x14ac:dyDescent="0.25">
      <c r="A1450" s="250"/>
      <c r="B1450" s="251"/>
      <c r="C1450" s="322" t="s">
        <v>399</v>
      </c>
      <c r="D1450" s="322"/>
      <c r="E1450" s="322"/>
      <c r="H1450" s="252">
        <v>101508.43</v>
      </c>
      <c r="I1450" s="252">
        <v>13280.01</v>
      </c>
      <c r="J1450" s="252">
        <v>0</v>
      </c>
      <c r="K1450" s="252">
        <v>0</v>
      </c>
      <c r="L1450" s="252">
        <v>0</v>
      </c>
      <c r="M1450" s="252">
        <v>13280.01</v>
      </c>
      <c r="N1450" s="323">
        <v>15368.2</v>
      </c>
      <c r="O1450" s="323"/>
      <c r="P1450" s="252">
        <v>102840.32000000001</v>
      </c>
      <c r="Q1450" s="252">
        <v>3420.08</v>
      </c>
      <c r="R1450" s="240" t="s">
        <v>66</v>
      </c>
      <c r="V1450" s="248">
        <f t="shared" si="92"/>
        <v>0</v>
      </c>
      <c r="W1450" s="248">
        <f t="shared" si="89"/>
        <v>0</v>
      </c>
      <c r="X1450" s="248">
        <f t="shared" si="90"/>
        <v>0</v>
      </c>
      <c r="Y1450" s="248">
        <f t="shared" si="91"/>
        <v>0</v>
      </c>
    </row>
    <row r="1451" spans="1:25" ht="15" customHeight="1" x14ac:dyDescent="0.25">
      <c r="A1451" s="250"/>
      <c r="B1451" s="251"/>
      <c r="C1451" s="322" t="s">
        <v>1054</v>
      </c>
      <c r="D1451" s="322"/>
      <c r="E1451" s="322"/>
      <c r="H1451" s="252">
        <v>529.92999999999995</v>
      </c>
      <c r="I1451" s="252">
        <v>199.58</v>
      </c>
      <c r="J1451" s="252">
        <v>0</v>
      </c>
      <c r="K1451" s="252">
        <v>0</v>
      </c>
      <c r="L1451" s="252">
        <v>0</v>
      </c>
      <c r="M1451" s="252">
        <v>199.58</v>
      </c>
      <c r="N1451" s="323">
        <v>251.9</v>
      </c>
      <c r="O1451" s="323"/>
      <c r="P1451" s="252">
        <v>484.43</v>
      </c>
      <c r="Q1451" s="252">
        <v>6.82</v>
      </c>
      <c r="R1451" s="240" t="s">
        <v>66</v>
      </c>
      <c r="V1451" s="248">
        <f t="shared" si="92"/>
        <v>0</v>
      </c>
      <c r="W1451" s="248">
        <f t="shared" si="89"/>
        <v>0</v>
      </c>
      <c r="X1451" s="248">
        <f t="shared" si="90"/>
        <v>0</v>
      </c>
      <c r="Y1451" s="248">
        <f t="shared" si="91"/>
        <v>0</v>
      </c>
    </row>
    <row r="1452" spans="1:25" ht="15" customHeight="1" x14ac:dyDescent="0.25">
      <c r="A1452" s="250"/>
      <c r="B1452" s="251"/>
      <c r="C1452" s="322" t="s">
        <v>1052</v>
      </c>
      <c r="D1452" s="322"/>
      <c r="E1452" s="322"/>
      <c r="H1452" s="252">
        <v>676527.56</v>
      </c>
      <c r="I1452" s="252">
        <v>123372.29</v>
      </c>
      <c r="J1452" s="252">
        <v>0</v>
      </c>
      <c r="K1452" s="252">
        <v>0</v>
      </c>
      <c r="L1452" s="252">
        <v>0</v>
      </c>
      <c r="M1452" s="252">
        <v>123372.29</v>
      </c>
      <c r="N1452" s="323">
        <v>151959.57999999999</v>
      </c>
      <c r="O1452" s="323"/>
      <c r="P1452" s="252">
        <v>650591.59</v>
      </c>
      <c r="Q1452" s="252">
        <v>2651.32</v>
      </c>
      <c r="R1452" s="240" t="s">
        <v>66</v>
      </c>
      <c r="V1452" s="248">
        <f t="shared" si="92"/>
        <v>647940.27</v>
      </c>
      <c r="W1452" s="248">
        <f t="shared" si="89"/>
        <v>0</v>
      </c>
      <c r="X1452" s="248">
        <f t="shared" si="90"/>
        <v>0</v>
      </c>
      <c r="Y1452" s="248">
        <f t="shared" si="91"/>
        <v>647940.27</v>
      </c>
    </row>
    <row r="1453" spans="1:25" ht="15" customHeight="1" x14ac:dyDescent="0.25">
      <c r="A1453" s="250"/>
      <c r="B1453" s="251"/>
      <c r="C1453" s="322" t="s">
        <v>1303</v>
      </c>
      <c r="D1453" s="322"/>
      <c r="E1453" s="322"/>
      <c r="H1453" s="252">
        <v>11631.18</v>
      </c>
      <c r="I1453" s="252">
        <v>0</v>
      </c>
      <c r="J1453" s="252">
        <v>0</v>
      </c>
      <c r="K1453" s="252">
        <v>0</v>
      </c>
      <c r="L1453" s="252">
        <v>0</v>
      </c>
      <c r="M1453" s="252">
        <v>0</v>
      </c>
      <c r="N1453" s="323">
        <v>101.85</v>
      </c>
      <c r="O1453" s="323"/>
      <c r="P1453" s="252">
        <v>15291.23</v>
      </c>
      <c r="Q1453" s="252">
        <v>3761.9</v>
      </c>
      <c r="R1453" s="240" t="s">
        <v>66</v>
      </c>
      <c r="V1453" s="248">
        <f t="shared" si="92"/>
        <v>0</v>
      </c>
      <c r="W1453" s="248">
        <f t="shared" si="89"/>
        <v>0</v>
      </c>
      <c r="X1453" s="248">
        <f t="shared" si="90"/>
        <v>0</v>
      </c>
      <c r="Y1453" s="248">
        <f t="shared" si="91"/>
        <v>0</v>
      </c>
    </row>
    <row r="1454" spans="1:25" ht="15" customHeight="1" x14ac:dyDescent="0.25">
      <c r="A1454" s="250"/>
      <c r="B1454" s="251"/>
      <c r="C1454" s="322" t="s">
        <v>1304</v>
      </c>
      <c r="D1454" s="322"/>
      <c r="E1454" s="322"/>
      <c r="H1454" s="252">
        <v>25812.71</v>
      </c>
      <c r="I1454" s="252">
        <v>0</v>
      </c>
      <c r="J1454" s="252">
        <v>0</v>
      </c>
      <c r="K1454" s="252">
        <v>0</v>
      </c>
      <c r="L1454" s="252">
        <v>0</v>
      </c>
      <c r="M1454" s="252">
        <v>0</v>
      </c>
      <c r="N1454" s="323">
        <v>217.71</v>
      </c>
      <c r="O1454" s="323"/>
      <c r="P1454" s="252">
        <v>26403.71</v>
      </c>
      <c r="Q1454" s="252">
        <v>808.71</v>
      </c>
      <c r="R1454" s="240" t="s">
        <v>66</v>
      </c>
      <c r="V1454" s="248">
        <f t="shared" si="92"/>
        <v>0</v>
      </c>
      <c r="W1454" s="248">
        <f t="shared" si="89"/>
        <v>0</v>
      </c>
      <c r="X1454" s="248">
        <f t="shared" si="90"/>
        <v>0</v>
      </c>
      <c r="Y1454" s="248">
        <f t="shared" si="91"/>
        <v>0</v>
      </c>
    </row>
    <row r="1455" spans="1:25" ht="15" customHeight="1" x14ac:dyDescent="0.25">
      <c r="A1455" s="250"/>
      <c r="B1455" s="251"/>
      <c r="C1455" s="322" t="s">
        <v>1055</v>
      </c>
      <c r="D1455" s="322"/>
      <c r="E1455" s="322"/>
      <c r="H1455" s="252">
        <v>528.23</v>
      </c>
      <c r="I1455" s="252">
        <v>199.58</v>
      </c>
      <c r="J1455" s="252">
        <v>0</v>
      </c>
      <c r="K1455" s="252">
        <v>0</v>
      </c>
      <c r="L1455" s="252">
        <v>0</v>
      </c>
      <c r="M1455" s="252">
        <v>199.58</v>
      </c>
      <c r="N1455" s="323">
        <v>251.9</v>
      </c>
      <c r="O1455" s="323"/>
      <c r="P1455" s="252">
        <v>482.73</v>
      </c>
      <c r="Q1455" s="252">
        <v>6.82</v>
      </c>
      <c r="R1455" s="240" t="s">
        <v>66</v>
      </c>
      <c r="V1455" s="248">
        <f t="shared" si="92"/>
        <v>0</v>
      </c>
      <c r="W1455" s="248">
        <f t="shared" si="89"/>
        <v>0</v>
      </c>
      <c r="X1455" s="248">
        <f t="shared" si="90"/>
        <v>0</v>
      </c>
      <c r="Y1455" s="248">
        <f t="shared" si="91"/>
        <v>0</v>
      </c>
    </row>
    <row r="1456" spans="1:25" ht="15" customHeight="1" x14ac:dyDescent="0.25">
      <c r="A1456" s="250"/>
      <c r="B1456" s="251"/>
      <c r="C1456" s="322" t="s">
        <v>392</v>
      </c>
      <c r="D1456" s="322"/>
      <c r="E1456" s="322"/>
      <c r="H1456" s="252">
        <v>187668.52</v>
      </c>
      <c r="I1456" s="252">
        <v>23729.43</v>
      </c>
      <c r="J1456" s="252">
        <v>0</v>
      </c>
      <c r="K1456" s="252">
        <v>0</v>
      </c>
      <c r="L1456" s="252">
        <v>0</v>
      </c>
      <c r="M1456" s="252">
        <v>23729.43</v>
      </c>
      <c r="N1456" s="323">
        <v>27576.21</v>
      </c>
      <c r="O1456" s="323"/>
      <c r="P1456" s="252">
        <v>186627.77</v>
      </c>
      <c r="Q1456" s="252">
        <v>2806.03</v>
      </c>
      <c r="R1456" s="240" t="s">
        <v>66</v>
      </c>
      <c r="V1456" s="248">
        <f t="shared" si="92"/>
        <v>0</v>
      </c>
      <c r="W1456" s="248">
        <f t="shared" si="89"/>
        <v>0</v>
      </c>
      <c r="X1456" s="248">
        <f t="shared" si="90"/>
        <v>0</v>
      </c>
      <c r="Y1456" s="248">
        <f t="shared" si="91"/>
        <v>0</v>
      </c>
    </row>
    <row r="1457" spans="1:25" ht="15" customHeight="1" x14ac:dyDescent="0.25">
      <c r="A1457" s="250"/>
      <c r="B1457" s="251"/>
      <c r="C1457" s="322" t="s">
        <v>1057</v>
      </c>
      <c r="D1457" s="322"/>
      <c r="E1457" s="322"/>
      <c r="H1457" s="252">
        <v>1106.0899999999999</v>
      </c>
      <c r="I1457" s="252">
        <v>418.43</v>
      </c>
      <c r="J1457" s="252">
        <v>0</v>
      </c>
      <c r="K1457" s="252">
        <v>0</v>
      </c>
      <c r="L1457" s="252">
        <v>0</v>
      </c>
      <c r="M1457" s="252">
        <v>418.43</v>
      </c>
      <c r="N1457" s="323">
        <v>528.11</v>
      </c>
      <c r="O1457" s="323"/>
      <c r="P1457" s="252">
        <v>1010.7</v>
      </c>
      <c r="Q1457" s="252">
        <v>14.29</v>
      </c>
      <c r="R1457" s="240" t="s">
        <v>66</v>
      </c>
      <c r="V1457" s="248">
        <f t="shared" si="92"/>
        <v>0</v>
      </c>
      <c r="W1457" s="248">
        <f t="shared" si="89"/>
        <v>0</v>
      </c>
      <c r="X1457" s="248">
        <f t="shared" si="90"/>
        <v>0</v>
      </c>
      <c r="Y1457" s="248">
        <f t="shared" si="91"/>
        <v>0</v>
      </c>
    </row>
    <row r="1458" spans="1:25" ht="15" customHeight="1" x14ac:dyDescent="0.25">
      <c r="A1458" s="250"/>
      <c r="B1458" s="251"/>
      <c r="C1458" s="322" t="s">
        <v>1056</v>
      </c>
      <c r="D1458" s="322"/>
      <c r="E1458" s="322"/>
      <c r="H1458" s="252">
        <v>1659.88</v>
      </c>
      <c r="I1458" s="252">
        <v>631.98</v>
      </c>
      <c r="J1458" s="252">
        <v>0</v>
      </c>
      <c r="K1458" s="252">
        <v>0</v>
      </c>
      <c r="L1458" s="252">
        <v>0</v>
      </c>
      <c r="M1458" s="252">
        <v>631.98</v>
      </c>
      <c r="N1458" s="323">
        <v>797.61</v>
      </c>
      <c r="O1458" s="323"/>
      <c r="P1458" s="252">
        <v>1515.83</v>
      </c>
      <c r="Q1458" s="252">
        <v>21.58</v>
      </c>
      <c r="R1458" s="240" t="s">
        <v>66</v>
      </c>
      <c r="V1458" s="248">
        <f t="shared" si="92"/>
        <v>0</v>
      </c>
      <c r="W1458" s="248">
        <f t="shared" si="89"/>
        <v>0</v>
      </c>
      <c r="X1458" s="248">
        <f t="shared" si="90"/>
        <v>0</v>
      </c>
      <c r="Y1458" s="248">
        <f t="shared" si="91"/>
        <v>0</v>
      </c>
    </row>
    <row r="1459" spans="1:25" ht="15" customHeight="1" x14ac:dyDescent="0.25">
      <c r="A1459" s="250"/>
      <c r="B1459" s="251"/>
      <c r="C1459" s="322" t="s">
        <v>1283</v>
      </c>
      <c r="D1459" s="322"/>
      <c r="E1459" s="322"/>
      <c r="H1459" s="252">
        <v>66259.149999999994</v>
      </c>
      <c r="I1459" s="252">
        <v>0</v>
      </c>
      <c r="J1459" s="252">
        <v>0</v>
      </c>
      <c r="K1459" s="252">
        <v>0</v>
      </c>
      <c r="L1459" s="252">
        <v>0</v>
      </c>
      <c r="M1459" s="252">
        <v>0</v>
      </c>
      <c r="N1459" s="323">
        <v>488.81</v>
      </c>
      <c r="O1459" s="323"/>
      <c r="P1459" s="252">
        <v>65770.34</v>
      </c>
      <c r="Q1459" s="252">
        <v>0</v>
      </c>
      <c r="R1459" s="240" t="s">
        <v>66</v>
      </c>
      <c r="V1459" s="248">
        <f t="shared" si="92"/>
        <v>0</v>
      </c>
      <c r="W1459" s="248">
        <f t="shared" si="89"/>
        <v>21923.446666666667</v>
      </c>
      <c r="X1459" s="248">
        <f t="shared" si="90"/>
        <v>0</v>
      </c>
      <c r="Y1459" s="248">
        <f t="shared" si="91"/>
        <v>21923.446666666667</v>
      </c>
    </row>
    <row r="1460" spans="1:25" ht="15" customHeight="1" x14ac:dyDescent="0.25">
      <c r="A1460" s="250"/>
      <c r="B1460" s="251"/>
      <c r="C1460" s="322" t="s">
        <v>1286</v>
      </c>
      <c r="D1460" s="322"/>
      <c r="E1460" s="322"/>
      <c r="H1460" s="252">
        <v>76730.06</v>
      </c>
      <c r="I1460" s="252">
        <v>9358.43</v>
      </c>
      <c r="J1460" s="252">
        <v>0</v>
      </c>
      <c r="K1460" s="252">
        <v>0</v>
      </c>
      <c r="L1460" s="252">
        <v>0</v>
      </c>
      <c r="M1460" s="252">
        <v>9358.43</v>
      </c>
      <c r="N1460" s="323">
        <v>11145.56</v>
      </c>
      <c r="O1460" s="323"/>
      <c r="P1460" s="252">
        <v>75797.19</v>
      </c>
      <c r="Q1460" s="252">
        <v>854.26</v>
      </c>
      <c r="R1460" s="240" t="s">
        <v>66</v>
      </c>
      <c r="V1460" s="248">
        <f t="shared" si="92"/>
        <v>0</v>
      </c>
      <c r="W1460" s="248">
        <f t="shared" si="89"/>
        <v>0</v>
      </c>
      <c r="X1460" s="248">
        <f t="shared" si="90"/>
        <v>0</v>
      </c>
      <c r="Y1460" s="248">
        <f t="shared" si="91"/>
        <v>0</v>
      </c>
    </row>
    <row r="1461" spans="1:25" ht="15" customHeight="1" x14ac:dyDescent="0.25">
      <c r="A1461" s="250"/>
      <c r="B1461" s="251"/>
      <c r="C1461" s="322" t="s">
        <v>1288</v>
      </c>
      <c r="D1461" s="322"/>
      <c r="E1461" s="322"/>
      <c r="H1461" s="252">
        <v>261100.83</v>
      </c>
      <c r="I1461" s="252">
        <v>35854.35</v>
      </c>
      <c r="J1461" s="252">
        <v>0</v>
      </c>
      <c r="K1461" s="252">
        <v>0</v>
      </c>
      <c r="L1461" s="252">
        <v>0</v>
      </c>
      <c r="M1461" s="252">
        <v>35854.35</v>
      </c>
      <c r="N1461" s="323">
        <v>41170.78</v>
      </c>
      <c r="O1461" s="323"/>
      <c r="P1461" s="252">
        <v>256115.33</v>
      </c>
      <c r="Q1461" s="252">
        <v>330.93</v>
      </c>
      <c r="R1461" s="240" t="s">
        <v>66</v>
      </c>
      <c r="V1461" s="248">
        <f t="shared" si="92"/>
        <v>0</v>
      </c>
      <c r="W1461" s="248">
        <f t="shared" si="89"/>
        <v>0</v>
      </c>
      <c r="X1461" s="248">
        <f t="shared" si="90"/>
        <v>0</v>
      </c>
      <c r="Y1461" s="248">
        <f t="shared" si="91"/>
        <v>0</v>
      </c>
    </row>
    <row r="1462" spans="1:25" ht="15" customHeight="1" x14ac:dyDescent="0.25">
      <c r="A1462" s="253"/>
      <c r="B1462" s="254"/>
      <c r="C1462" s="324" t="s">
        <v>1058</v>
      </c>
      <c r="D1462" s="324"/>
      <c r="E1462" s="324"/>
      <c r="F1462" s="255"/>
      <c r="G1462" s="255"/>
      <c r="H1462" s="256">
        <v>70019.22</v>
      </c>
      <c r="I1462" s="256">
        <v>15302.07</v>
      </c>
      <c r="J1462" s="256">
        <v>0</v>
      </c>
      <c r="K1462" s="256">
        <v>0</v>
      </c>
      <c r="L1462" s="256">
        <v>0</v>
      </c>
      <c r="M1462" s="256">
        <v>15302.07</v>
      </c>
      <c r="N1462" s="325">
        <v>18716.84</v>
      </c>
      <c r="O1462" s="325"/>
      <c r="P1462" s="256">
        <v>67285.88</v>
      </c>
      <c r="Q1462" s="256">
        <v>681.43</v>
      </c>
      <c r="R1462" s="240" t="s">
        <v>66</v>
      </c>
      <c r="V1462" s="248">
        <f t="shared" si="92"/>
        <v>0</v>
      </c>
      <c r="W1462" s="248">
        <f t="shared" si="89"/>
        <v>0</v>
      </c>
      <c r="X1462" s="248">
        <f t="shared" si="90"/>
        <v>0</v>
      </c>
      <c r="Y1462" s="248">
        <f t="shared" si="91"/>
        <v>0</v>
      </c>
    </row>
    <row r="1463" spans="1:25" ht="15" customHeight="1" x14ac:dyDescent="0.25">
      <c r="A1463" s="245" t="s">
        <v>1614</v>
      </c>
      <c r="B1463" s="246" t="str">
        <f>C1463</f>
        <v>г.Одинцово, Любы Новоселовой бульвар, 11</v>
      </c>
      <c r="C1463" s="329" t="s">
        <v>67</v>
      </c>
      <c r="D1463" s="329"/>
      <c r="E1463" s="329"/>
      <c r="F1463" s="246" t="s">
        <v>1615</v>
      </c>
      <c r="G1463" s="246" t="s">
        <v>1616</v>
      </c>
      <c r="H1463" s="247">
        <v>959723.69</v>
      </c>
      <c r="I1463" s="247">
        <v>669554.32999999996</v>
      </c>
      <c r="J1463" s="247">
        <v>-12431.94</v>
      </c>
      <c r="K1463" s="247">
        <v>0</v>
      </c>
      <c r="L1463" s="247">
        <v>0</v>
      </c>
      <c r="M1463" s="247">
        <v>657122.39</v>
      </c>
      <c r="N1463" s="330">
        <v>823998.01</v>
      </c>
      <c r="O1463" s="330"/>
      <c r="P1463" s="247">
        <v>829499.67</v>
      </c>
      <c r="Q1463" s="247">
        <v>36651.599999999999</v>
      </c>
      <c r="R1463" s="240" t="s">
        <v>67</v>
      </c>
      <c r="V1463" s="248">
        <f t="shared" si="92"/>
        <v>0</v>
      </c>
      <c r="W1463" s="248">
        <f t="shared" si="89"/>
        <v>0</v>
      </c>
      <c r="X1463" s="248">
        <f t="shared" si="90"/>
        <v>0</v>
      </c>
      <c r="Y1463" s="248">
        <f t="shared" si="91"/>
        <v>0</v>
      </c>
    </row>
    <row r="1464" spans="1:25" ht="15" customHeight="1" x14ac:dyDescent="0.25">
      <c r="A1464" s="250"/>
      <c r="B1464" s="251"/>
      <c r="C1464" s="322" t="s">
        <v>1052</v>
      </c>
      <c r="D1464" s="322"/>
      <c r="E1464" s="322"/>
      <c r="H1464" s="252">
        <v>351283.45</v>
      </c>
      <c r="I1464" s="252">
        <v>240344.73</v>
      </c>
      <c r="J1464" s="252">
        <v>0</v>
      </c>
      <c r="K1464" s="252">
        <v>0</v>
      </c>
      <c r="L1464" s="252">
        <v>0</v>
      </c>
      <c r="M1464" s="252">
        <v>240344.73</v>
      </c>
      <c r="N1464" s="323">
        <v>299854.63</v>
      </c>
      <c r="O1464" s="323"/>
      <c r="P1464" s="252">
        <v>293845.21000000002</v>
      </c>
      <c r="Q1464" s="252">
        <v>2071.66</v>
      </c>
      <c r="R1464" s="240" t="s">
        <v>67</v>
      </c>
      <c r="V1464" s="248">
        <f t="shared" si="92"/>
        <v>291773.55000000005</v>
      </c>
      <c r="W1464" s="248">
        <f t="shared" si="89"/>
        <v>0</v>
      </c>
      <c r="X1464" s="248">
        <f t="shared" si="90"/>
        <v>0</v>
      </c>
      <c r="Y1464" s="248">
        <f t="shared" si="91"/>
        <v>291773.55000000005</v>
      </c>
    </row>
    <row r="1465" spans="1:25" ht="15" customHeight="1" x14ac:dyDescent="0.25">
      <c r="A1465" s="250"/>
      <c r="B1465" s="251"/>
      <c r="C1465" s="322" t="s">
        <v>503</v>
      </c>
      <c r="D1465" s="322"/>
      <c r="E1465" s="322"/>
      <c r="H1465" s="252">
        <v>360938.39</v>
      </c>
      <c r="I1465" s="252">
        <v>264832.32</v>
      </c>
      <c r="J1465" s="252">
        <v>0</v>
      </c>
      <c r="K1465" s="252">
        <v>0</v>
      </c>
      <c r="L1465" s="252">
        <v>0</v>
      </c>
      <c r="M1465" s="252">
        <v>264832.32</v>
      </c>
      <c r="N1465" s="323">
        <v>322154.53000000003</v>
      </c>
      <c r="O1465" s="323"/>
      <c r="P1465" s="252">
        <v>305558.26</v>
      </c>
      <c r="Q1465" s="252">
        <v>1942.08</v>
      </c>
      <c r="R1465" s="240" t="s">
        <v>67</v>
      </c>
      <c r="V1465" s="248">
        <f t="shared" si="92"/>
        <v>0</v>
      </c>
      <c r="W1465" s="248">
        <f t="shared" si="89"/>
        <v>0</v>
      </c>
      <c r="X1465" s="248">
        <f t="shared" si="90"/>
        <v>0</v>
      </c>
      <c r="Y1465" s="248">
        <f t="shared" si="91"/>
        <v>0</v>
      </c>
    </row>
    <row r="1466" spans="1:25" ht="15" customHeight="1" x14ac:dyDescent="0.25">
      <c r="A1466" s="250"/>
      <c r="B1466" s="251"/>
      <c r="C1466" s="322" t="s">
        <v>1336</v>
      </c>
      <c r="D1466" s="322"/>
      <c r="E1466" s="322"/>
      <c r="H1466" s="252">
        <v>79.84</v>
      </c>
      <c r="I1466" s="252">
        <v>0</v>
      </c>
      <c r="J1466" s="252">
        <v>0</v>
      </c>
      <c r="K1466" s="252">
        <v>0</v>
      </c>
      <c r="L1466" s="252">
        <v>0</v>
      </c>
      <c r="M1466" s="252">
        <v>0</v>
      </c>
      <c r="N1466" s="323">
        <v>0</v>
      </c>
      <c r="O1466" s="323"/>
      <c r="P1466" s="252">
        <v>79.84</v>
      </c>
      <c r="Q1466" s="252">
        <v>0</v>
      </c>
      <c r="R1466" s="240" t="s">
        <v>67</v>
      </c>
      <c r="V1466" s="248">
        <f t="shared" si="92"/>
        <v>0</v>
      </c>
      <c r="W1466" s="248">
        <f t="shared" si="89"/>
        <v>0</v>
      </c>
      <c r="X1466" s="248">
        <f t="shared" si="90"/>
        <v>0</v>
      </c>
      <c r="Y1466" s="248">
        <f t="shared" si="91"/>
        <v>0</v>
      </c>
    </row>
    <row r="1467" spans="1:25" ht="15" customHeight="1" x14ac:dyDescent="0.25">
      <c r="A1467" s="250"/>
      <c r="B1467" s="251"/>
      <c r="C1467" s="322" t="s">
        <v>1054</v>
      </c>
      <c r="D1467" s="322"/>
      <c r="E1467" s="322"/>
      <c r="H1467" s="252">
        <v>190.58</v>
      </c>
      <c r="I1467" s="252">
        <v>167.6</v>
      </c>
      <c r="J1467" s="252">
        <v>0</v>
      </c>
      <c r="K1467" s="252">
        <v>0</v>
      </c>
      <c r="L1467" s="252">
        <v>0</v>
      </c>
      <c r="M1467" s="252">
        <v>167.6</v>
      </c>
      <c r="N1467" s="323">
        <v>211.88</v>
      </c>
      <c r="O1467" s="323"/>
      <c r="P1467" s="252">
        <v>148.03</v>
      </c>
      <c r="Q1467" s="252">
        <v>1.73</v>
      </c>
      <c r="R1467" s="240" t="s">
        <v>67</v>
      </c>
      <c r="V1467" s="248">
        <f t="shared" si="92"/>
        <v>0</v>
      </c>
      <c r="W1467" s="248">
        <f t="shared" si="89"/>
        <v>0</v>
      </c>
      <c r="X1467" s="248">
        <f t="shared" si="90"/>
        <v>0</v>
      </c>
      <c r="Y1467" s="248">
        <f t="shared" si="91"/>
        <v>0</v>
      </c>
    </row>
    <row r="1468" spans="1:25" ht="15" customHeight="1" x14ac:dyDescent="0.25">
      <c r="A1468" s="250"/>
      <c r="B1468" s="251"/>
      <c r="C1468" s="322" t="s">
        <v>1058</v>
      </c>
      <c r="D1468" s="322"/>
      <c r="E1468" s="322"/>
      <c r="H1468" s="252">
        <v>17628.990000000002</v>
      </c>
      <c r="I1468" s="252">
        <v>12802.37</v>
      </c>
      <c r="J1468" s="252">
        <v>0</v>
      </c>
      <c r="K1468" s="252">
        <v>0</v>
      </c>
      <c r="L1468" s="252">
        <v>0</v>
      </c>
      <c r="M1468" s="252">
        <v>12802.37</v>
      </c>
      <c r="N1468" s="323">
        <v>15989.23</v>
      </c>
      <c r="O1468" s="323"/>
      <c r="P1468" s="252">
        <v>14996.53</v>
      </c>
      <c r="Q1468" s="252">
        <v>554.4</v>
      </c>
      <c r="R1468" s="240" t="s">
        <v>67</v>
      </c>
      <c r="V1468" s="248">
        <f t="shared" si="92"/>
        <v>0</v>
      </c>
      <c r="W1468" s="248">
        <f t="shared" si="89"/>
        <v>0</v>
      </c>
      <c r="X1468" s="248">
        <f t="shared" si="90"/>
        <v>0</v>
      </c>
      <c r="Y1468" s="248">
        <f t="shared" si="91"/>
        <v>0</v>
      </c>
    </row>
    <row r="1469" spans="1:25" ht="15" customHeight="1" x14ac:dyDescent="0.25">
      <c r="A1469" s="250"/>
      <c r="B1469" s="251"/>
      <c r="C1469" s="322" t="s">
        <v>1303</v>
      </c>
      <c r="D1469" s="322"/>
      <c r="E1469" s="322"/>
      <c r="H1469" s="252">
        <v>1304.23</v>
      </c>
      <c r="I1469" s="252">
        <v>0</v>
      </c>
      <c r="J1469" s="252">
        <v>0</v>
      </c>
      <c r="K1469" s="252">
        <v>0</v>
      </c>
      <c r="L1469" s="252">
        <v>0</v>
      </c>
      <c r="M1469" s="252">
        <v>0</v>
      </c>
      <c r="N1469" s="323">
        <v>0.4</v>
      </c>
      <c r="O1469" s="323"/>
      <c r="P1469" s="252">
        <v>3792.71</v>
      </c>
      <c r="Q1469" s="252">
        <v>2488.88</v>
      </c>
      <c r="R1469" s="240" t="s">
        <v>67</v>
      </c>
      <c r="V1469" s="248">
        <f t="shared" si="92"/>
        <v>0</v>
      </c>
      <c r="W1469" s="248">
        <f t="shared" si="89"/>
        <v>0</v>
      </c>
      <c r="X1469" s="248">
        <f t="shared" si="90"/>
        <v>0</v>
      </c>
      <c r="Y1469" s="248">
        <f t="shared" si="91"/>
        <v>0</v>
      </c>
    </row>
    <row r="1470" spans="1:25" ht="15" customHeight="1" x14ac:dyDescent="0.25">
      <c r="A1470" s="250"/>
      <c r="B1470" s="251"/>
      <c r="C1470" s="322" t="s">
        <v>399</v>
      </c>
      <c r="D1470" s="322"/>
      <c r="E1470" s="322"/>
      <c r="H1470" s="252">
        <v>33777.760000000002</v>
      </c>
      <c r="I1470" s="252">
        <v>24661.13</v>
      </c>
      <c r="J1470" s="252">
        <v>-2627.24</v>
      </c>
      <c r="K1470" s="252">
        <v>0</v>
      </c>
      <c r="L1470" s="252">
        <v>0</v>
      </c>
      <c r="M1470" s="252">
        <v>22033.89</v>
      </c>
      <c r="N1470" s="323">
        <v>30350.69</v>
      </c>
      <c r="O1470" s="323"/>
      <c r="P1470" s="252">
        <v>32034.49</v>
      </c>
      <c r="Q1470" s="252">
        <v>6573.53</v>
      </c>
      <c r="R1470" s="240" t="s">
        <v>67</v>
      </c>
      <c r="V1470" s="248">
        <f t="shared" si="92"/>
        <v>0</v>
      </c>
      <c r="W1470" s="248">
        <f t="shared" si="89"/>
        <v>0</v>
      </c>
      <c r="X1470" s="248">
        <f t="shared" si="90"/>
        <v>0</v>
      </c>
      <c r="Y1470" s="248">
        <f t="shared" si="91"/>
        <v>0</v>
      </c>
    </row>
    <row r="1471" spans="1:25" ht="15" customHeight="1" x14ac:dyDescent="0.25">
      <c r="A1471" s="250"/>
      <c r="B1471" s="251"/>
      <c r="C1471" s="322" t="s">
        <v>504</v>
      </c>
      <c r="D1471" s="322"/>
      <c r="E1471" s="322"/>
      <c r="H1471" s="252">
        <v>9444.59</v>
      </c>
      <c r="I1471" s="252">
        <v>0</v>
      </c>
      <c r="J1471" s="252">
        <v>0</v>
      </c>
      <c r="K1471" s="252">
        <v>0</v>
      </c>
      <c r="L1471" s="252">
        <v>0</v>
      </c>
      <c r="M1471" s="252">
        <v>0</v>
      </c>
      <c r="N1471" s="323">
        <v>21.07</v>
      </c>
      <c r="O1471" s="323"/>
      <c r="P1471" s="252">
        <v>10490.12</v>
      </c>
      <c r="Q1471" s="252">
        <v>1066.5999999999999</v>
      </c>
      <c r="R1471" s="240" t="s">
        <v>67</v>
      </c>
      <c r="V1471" s="248">
        <f t="shared" si="92"/>
        <v>0</v>
      </c>
      <c r="W1471" s="248">
        <f t="shared" si="89"/>
        <v>0</v>
      </c>
      <c r="X1471" s="248">
        <f t="shared" si="90"/>
        <v>0</v>
      </c>
      <c r="Y1471" s="248">
        <f t="shared" si="91"/>
        <v>0</v>
      </c>
    </row>
    <row r="1472" spans="1:25" ht="15" customHeight="1" x14ac:dyDescent="0.25">
      <c r="A1472" s="250"/>
      <c r="B1472" s="251"/>
      <c r="C1472" s="322" t="s">
        <v>1304</v>
      </c>
      <c r="D1472" s="322"/>
      <c r="E1472" s="322"/>
      <c r="H1472" s="252">
        <v>422.11</v>
      </c>
      <c r="I1472" s="252">
        <v>0</v>
      </c>
      <c r="J1472" s="252">
        <v>0</v>
      </c>
      <c r="K1472" s="252">
        <v>0</v>
      </c>
      <c r="L1472" s="252">
        <v>0</v>
      </c>
      <c r="M1472" s="252">
        <v>0</v>
      </c>
      <c r="N1472" s="323">
        <v>6.77</v>
      </c>
      <c r="O1472" s="323"/>
      <c r="P1472" s="252">
        <v>3655.39</v>
      </c>
      <c r="Q1472" s="252">
        <v>3240.05</v>
      </c>
      <c r="R1472" s="240" t="s">
        <v>67</v>
      </c>
      <c r="V1472" s="248">
        <f t="shared" si="92"/>
        <v>0</v>
      </c>
      <c r="W1472" s="248">
        <f t="shared" si="89"/>
        <v>0</v>
      </c>
      <c r="X1472" s="248">
        <f t="shared" si="90"/>
        <v>0</v>
      </c>
      <c r="Y1472" s="248">
        <f t="shared" si="91"/>
        <v>0</v>
      </c>
    </row>
    <row r="1473" spans="1:25" ht="15" customHeight="1" x14ac:dyDescent="0.25">
      <c r="A1473" s="250"/>
      <c r="B1473" s="251"/>
      <c r="C1473" s="322" t="s">
        <v>1057</v>
      </c>
      <c r="D1473" s="322"/>
      <c r="E1473" s="322"/>
      <c r="H1473" s="252">
        <v>399.69</v>
      </c>
      <c r="I1473" s="252">
        <v>351.33</v>
      </c>
      <c r="J1473" s="252">
        <v>0</v>
      </c>
      <c r="K1473" s="252">
        <v>0</v>
      </c>
      <c r="L1473" s="252">
        <v>0</v>
      </c>
      <c r="M1473" s="252">
        <v>351.33</v>
      </c>
      <c r="N1473" s="323">
        <v>444.18</v>
      </c>
      <c r="O1473" s="323"/>
      <c r="P1473" s="252">
        <v>310.45</v>
      </c>
      <c r="Q1473" s="252">
        <v>3.61</v>
      </c>
      <c r="R1473" s="240" t="s">
        <v>67</v>
      </c>
      <c r="V1473" s="248">
        <f t="shared" si="92"/>
        <v>0</v>
      </c>
      <c r="W1473" s="248">
        <f t="shared" si="89"/>
        <v>0</v>
      </c>
      <c r="X1473" s="248">
        <f t="shared" si="90"/>
        <v>0</v>
      </c>
      <c r="Y1473" s="248">
        <f t="shared" si="91"/>
        <v>0</v>
      </c>
    </row>
    <row r="1474" spans="1:25" ht="15" customHeight="1" x14ac:dyDescent="0.25">
      <c r="A1474" s="250"/>
      <c r="B1474" s="251"/>
      <c r="C1474" s="322" t="s">
        <v>392</v>
      </c>
      <c r="D1474" s="322"/>
      <c r="E1474" s="322"/>
      <c r="H1474" s="252">
        <v>60298.42</v>
      </c>
      <c r="I1474" s="252">
        <v>43651.74</v>
      </c>
      <c r="J1474" s="252">
        <v>-4008.56</v>
      </c>
      <c r="K1474" s="252">
        <v>0</v>
      </c>
      <c r="L1474" s="252">
        <v>0</v>
      </c>
      <c r="M1474" s="252">
        <v>39643.18</v>
      </c>
      <c r="N1474" s="323">
        <v>54321.23</v>
      </c>
      <c r="O1474" s="323"/>
      <c r="P1474" s="252">
        <v>57217.13</v>
      </c>
      <c r="Q1474" s="252">
        <v>11596.76</v>
      </c>
      <c r="R1474" s="240" t="s">
        <v>67</v>
      </c>
      <c r="V1474" s="248">
        <f t="shared" si="92"/>
        <v>0</v>
      </c>
      <c r="W1474" s="248">
        <f t="shared" si="89"/>
        <v>0</v>
      </c>
      <c r="X1474" s="248">
        <f t="shared" si="90"/>
        <v>0</v>
      </c>
      <c r="Y1474" s="248">
        <f t="shared" si="91"/>
        <v>0</v>
      </c>
    </row>
    <row r="1475" spans="1:25" ht="15" customHeight="1" x14ac:dyDescent="0.25">
      <c r="A1475" s="250"/>
      <c r="B1475" s="251"/>
      <c r="C1475" s="322" t="s">
        <v>1055</v>
      </c>
      <c r="D1475" s="322"/>
      <c r="E1475" s="322"/>
      <c r="H1475" s="252">
        <v>192.77</v>
      </c>
      <c r="I1475" s="252">
        <v>167.6</v>
      </c>
      <c r="J1475" s="252">
        <v>-13.02</v>
      </c>
      <c r="K1475" s="252">
        <v>0</v>
      </c>
      <c r="L1475" s="252">
        <v>0</v>
      </c>
      <c r="M1475" s="252">
        <v>154.58000000000001</v>
      </c>
      <c r="N1475" s="323">
        <v>214.07</v>
      </c>
      <c r="O1475" s="323"/>
      <c r="P1475" s="252">
        <v>148.03</v>
      </c>
      <c r="Q1475" s="252">
        <v>14.75</v>
      </c>
      <c r="R1475" s="240" t="s">
        <v>67</v>
      </c>
      <c r="V1475" s="248">
        <f t="shared" si="92"/>
        <v>0</v>
      </c>
      <c r="W1475" s="248">
        <f t="shared" si="89"/>
        <v>0</v>
      </c>
      <c r="X1475" s="248">
        <f t="shared" si="90"/>
        <v>0</v>
      </c>
      <c r="Y1475" s="248">
        <f t="shared" si="91"/>
        <v>0</v>
      </c>
    </row>
    <row r="1476" spans="1:25" ht="15" customHeight="1" x14ac:dyDescent="0.25">
      <c r="A1476" s="250"/>
      <c r="B1476" s="251"/>
      <c r="C1476" s="322" t="s">
        <v>1056</v>
      </c>
      <c r="D1476" s="322"/>
      <c r="E1476" s="322"/>
      <c r="H1476" s="252">
        <v>596.29999999999995</v>
      </c>
      <c r="I1476" s="252">
        <v>523.6</v>
      </c>
      <c r="J1476" s="252">
        <v>0</v>
      </c>
      <c r="K1476" s="252">
        <v>0</v>
      </c>
      <c r="L1476" s="252">
        <v>0</v>
      </c>
      <c r="M1476" s="252">
        <v>523.6</v>
      </c>
      <c r="N1476" s="323">
        <v>663.81</v>
      </c>
      <c r="O1476" s="323"/>
      <c r="P1476" s="252">
        <v>461.41</v>
      </c>
      <c r="Q1476" s="252">
        <v>5.32</v>
      </c>
      <c r="R1476" s="240" t="s">
        <v>67</v>
      </c>
      <c r="V1476" s="248">
        <f t="shared" si="92"/>
        <v>0</v>
      </c>
      <c r="W1476" s="248">
        <f t="shared" si="89"/>
        <v>0</v>
      </c>
      <c r="X1476" s="248">
        <f t="shared" si="90"/>
        <v>0</v>
      </c>
      <c r="Y1476" s="248">
        <f t="shared" si="91"/>
        <v>0</v>
      </c>
    </row>
    <row r="1477" spans="1:25" ht="15" customHeight="1" x14ac:dyDescent="0.25">
      <c r="A1477" s="250"/>
      <c r="B1477" s="251"/>
      <c r="C1477" s="322" t="s">
        <v>1288</v>
      </c>
      <c r="D1477" s="322"/>
      <c r="E1477" s="322"/>
      <c r="H1477" s="252">
        <v>99524.77</v>
      </c>
      <c r="I1477" s="252">
        <v>65068.22</v>
      </c>
      <c r="J1477" s="252">
        <v>-4586.1000000000004</v>
      </c>
      <c r="K1477" s="252">
        <v>0</v>
      </c>
      <c r="L1477" s="252">
        <v>0</v>
      </c>
      <c r="M1477" s="252">
        <v>60482.12</v>
      </c>
      <c r="N1477" s="323">
        <v>78472.37</v>
      </c>
      <c r="O1477" s="323"/>
      <c r="P1477" s="252">
        <v>84152.21</v>
      </c>
      <c r="Q1477" s="252">
        <v>2617.69</v>
      </c>
      <c r="R1477" s="240" t="s">
        <v>67</v>
      </c>
      <c r="V1477" s="248">
        <f t="shared" si="92"/>
        <v>0</v>
      </c>
      <c r="W1477" s="248">
        <f t="shared" si="89"/>
        <v>0</v>
      </c>
      <c r="X1477" s="248">
        <f t="shared" si="90"/>
        <v>0</v>
      </c>
      <c r="Y1477" s="248">
        <f t="shared" si="91"/>
        <v>0</v>
      </c>
    </row>
    <row r="1478" spans="1:25" ht="15" customHeight="1" x14ac:dyDescent="0.25">
      <c r="A1478" s="253"/>
      <c r="B1478" s="254"/>
      <c r="C1478" s="324" t="s">
        <v>1286</v>
      </c>
      <c r="D1478" s="324"/>
      <c r="E1478" s="324"/>
      <c r="F1478" s="255"/>
      <c r="G1478" s="255"/>
      <c r="H1478" s="256">
        <v>23641.8</v>
      </c>
      <c r="I1478" s="256">
        <v>16983.689999999999</v>
      </c>
      <c r="J1478" s="256">
        <v>-1197.02</v>
      </c>
      <c r="K1478" s="256">
        <v>0</v>
      </c>
      <c r="L1478" s="256">
        <v>0</v>
      </c>
      <c r="M1478" s="256">
        <v>15786.67</v>
      </c>
      <c r="N1478" s="325">
        <v>21293.15</v>
      </c>
      <c r="O1478" s="325"/>
      <c r="P1478" s="256">
        <v>22609.86</v>
      </c>
      <c r="Q1478" s="256">
        <v>4474.54</v>
      </c>
      <c r="R1478" s="240" t="s">
        <v>67</v>
      </c>
      <c r="V1478" s="248">
        <f t="shared" si="92"/>
        <v>0</v>
      </c>
      <c r="W1478" s="248">
        <f t="shared" si="89"/>
        <v>0</v>
      </c>
      <c r="X1478" s="248">
        <f t="shared" si="90"/>
        <v>0</v>
      </c>
      <c r="Y1478" s="248">
        <f t="shared" si="91"/>
        <v>0</v>
      </c>
    </row>
    <row r="1479" spans="1:25" ht="15" customHeight="1" x14ac:dyDescent="0.25">
      <c r="A1479" s="245" t="s">
        <v>1617</v>
      </c>
      <c r="B1479" s="246" t="str">
        <f>C1479</f>
        <v>г.Одинцово, Любы Новоселовой бульвар, 12</v>
      </c>
      <c r="C1479" s="329" t="s">
        <v>68</v>
      </c>
      <c r="D1479" s="329"/>
      <c r="E1479" s="329"/>
      <c r="F1479" s="246" t="s">
        <v>1618</v>
      </c>
      <c r="G1479" s="246" t="s">
        <v>1619</v>
      </c>
      <c r="H1479" s="247">
        <v>3240196.92</v>
      </c>
      <c r="I1479" s="247">
        <v>720919.52</v>
      </c>
      <c r="J1479" s="247">
        <v>0</v>
      </c>
      <c r="K1479" s="247">
        <v>0</v>
      </c>
      <c r="L1479" s="247">
        <v>0</v>
      </c>
      <c r="M1479" s="247">
        <v>720919.52</v>
      </c>
      <c r="N1479" s="330">
        <v>827303.93</v>
      </c>
      <c r="O1479" s="330"/>
      <c r="P1479" s="247">
        <v>3147120.01</v>
      </c>
      <c r="Q1479" s="247">
        <v>13307.5</v>
      </c>
      <c r="R1479" s="240" t="s">
        <v>68</v>
      </c>
      <c r="V1479" s="248">
        <f t="shared" si="92"/>
        <v>0</v>
      </c>
      <c r="W1479" s="248">
        <f t="shared" si="89"/>
        <v>0</v>
      </c>
      <c r="X1479" s="248">
        <f t="shared" si="90"/>
        <v>0</v>
      </c>
      <c r="Y1479" s="248">
        <f t="shared" si="91"/>
        <v>0</v>
      </c>
    </row>
    <row r="1480" spans="1:25" ht="15" customHeight="1" x14ac:dyDescent="0.25">
      <c r="A1480" s="250"/>
      <c r="B1480" s="251"/>
      <c r="C1480" s="322" t="s">
        <v>1336</v>
      </c>
      <c r="D1480" s="322"/>
      <c r="E1480" s="322"/>
      <c r="H1480" s="252">
        <v>28.78</v>
      </c>
      <c r="I1480" s="252">
        <v>0</v>
      </c>
      <c r="J1480" s="252">
        <v>0</v>
      </c>
      <c r="K1480" s="252">
        <v>0</v>
      </c>
      <c r="L1480" s="252">
        <v>0</v>
      </c>
      <c r="M1480" s="252">
        <v>0</v>
      </c>
      <c r="N1480" s="323">
        <v>0</v>
      </c>
      <c r="O1480" s="323"/>
      <c r="P1480" s="252">
        <v>28.78</v>
      </c>
      <c r="Q1480" s="252">
        <v>0</v>
      </c>
      <c r="R1480" s="240" t="s">
        <v>68</v>
      </c>
      <c r="V1480" s="248">
        <f t="shared" si="92"/>
        <v>0</v>
      </c>
      <c r="W1480" s="248">
        <f t="shared" si="89"/>
        <v>0</v>
      </c>
      <c r="X1480" s="248">
        <f t="shared" si="90"/>
        <v>0</v>
      </c>
      <c r="Y1480" s="248">
        <f t="shared" si="91"/>
        <v>0</v>
      </c>
    </row>
    <row r="1481" spans="1:25" ht="15" customHeight="1" x14ac:dyDescent="0.25">
      <c r="A1481" s="250"/>
      <c r="B1481" s="251"/>
      <c r="C1481" s="322" t="s">
        <v>503</v>
      </c>
      <c r="D1481" s="322"/>
      <c r="E1481" s="322"/>
      <c r="H1481" s="252">
        <v>1114612.02</v>
      </c>
      <c r="I1481" s="252">
        <v>304160.78000000003</v>
      </c>
      <c r="J1481" s="252">
        <v>0</v>
      </c>
      <c r="K1481" s="252">
        <v>0</v>
      </c>
      <c r="L1481" s="252">
        <v>0</v>
      </c>
      <c r="M1481" s="252">
        <v>304160.78000000003</v>
      </c>
      <c r="N1481" s="323">
        <v>350659.86</v>
      </c>
      <c r="O1481" s="323"/>
      <c r="P1481" s="252">
        <v>1071664.51</v>
      </c>
      <c r="Q1481" s="252">
        <v>3551.57</v>
      </c>
      <c r="R1481" s="240" t="s">
        <v>68</v>
      </c>
      <c r="V1481" s="248">
        <f t="shared" si="92"/>
        <v>0</v>
      </c>
      <c r="W1481" s="248">
        <f t="shared" si="89"/>
        <v>0</v>
      </c>
      <c r="X1481" s="248">
        <f t="shared" si="90"/>
        <v>0</v>
      </c>
      <c r="Y1481" s="248">
        <f t="shared" si="91"/>
        <v>0</v>
      </c>
    </row>
    <row r="1482" spans="1:25" ht="15" customHeight="1" x14ac:dyDescent="0.25">
      <c r="A1482" s="250"/>
      <c r="B1482" s="251"/>
      <c r="C1482" s="322" t="s">
        <v>1311</v>
      </c>
      <c r="D1482" s="322"/>
      <c r="E1482" s="322"/>
      <c r="H1482" s="252">
        <v>3520.3</v>
      </c>
      <c r="I1482" s="252">
        <v>0</v>
      </c>
      <c r="J1482" s="252">
        <v>0</v>
      </c>
      <c r="K1482" s="252">
        <v>0</v>
      </c>
      <c r="L1482" s="252">
        <v>0</v>
      </c>
      <c r="M1482" s="252">
        <v>0</v>
      </c>
      <c r="N1482" s="323">
        <v>0</v>
      </c>
      <c r="O1482" s="323"/>
      <c r="P1482" s="252">
        <v>3520.3</v>
      </c>
      <c r="Q1482" s="252">
        <v>0</v>
      </c>
      <c r="R1482" s="240" t="s">
        <v>68</v>
      </c>
      <c r="V1482" s="248">
        <f t="shared" si="92"/>
        <v>0</v>
      </c>
      <c r="W1482" s="248">
        <f t="shared" ref="W1482:W1545" si="93">IF(W$8=$C1482,SUM($P1482-$Q1482),0)/3</f>
        <v>0</v>
      </c>
      <c r="X1482" s="248">
        <f t="shared" ref="X1482:X1545" si="94">IF(X$8=$C1482,SUM($P1482-$Q1482),0)</f>
        <v>0</v>
      </c>
      <c r="Y1482" s="248">
        <f t="shared" ref="Y1482:Y1545" si="95">SUM(V1482:X1482)</f>
        <v>0</v>
      </c>
    </row>
    <row r="1483" spans="1:25" ht="15" customHeight="1" x14ac:dyDescent="0.25">
      <c r="A1483" s="250"/>
      <c r="B1483" s="251"/>
      <c r="C1483" s="322" t="s">
        <v>504</v>
      </c>
      <c r="D1483" s="322"/>
      <c r="E1483" s="322"/>
      <c r="H1483" s="252">
        <v>40242.1</v>
      </c>
      <c r="I1483" s="252">
        <v>0</v>
      </c>
      <c r="J1483" s="252">
        <v>0</v>
      </c>
      <c r="K1483" s="252">
        <v>0</v>
      </c>
      <c r="L1483" s="252">
        <v>0</v>
      </c>
      <c r="M1483" s="252">
        <v>0</v>
      </c>
      <c r="N1483" s="323">
        <v>1184.1199999999999</v>
      </c>
      <c r="O1483" s="323"/>
      <c r="P1483" s="252">
        <v>39452.660000000003</v>
      </c>
      <c r="Q1483" s="252">
        <v>394.68</v>
      </c>
      <c r="R1483" s="240" t="s">
        <v>68</v>
      </c>
      <c r="V1483" s="248">
        <f t="shared" si="92"/>
        <v>0</v>
      </c>
      <c r="W1483" s="248">
        <f t="shared" si="93"/>
        <v>0</v>
      </c>
      <c r="X1483" s="248">
        <f t="shared" si="94"/>
        <v>0</v>
      </c>
      <c r="Y1483" s="248">
        <f t="shared" si="95"/>
        <v>0</v>
      </c>
    </row>
    <row r="1484" spans="1:25" ht="15" customHeight="1" x14ac:dyDescent="0.25">
      <c r="A1484" s="250"/>
      <c r="B1484" s="251"/>
      <c r="C1484" s="322" t="s">
        <v>1052</v>
      </c>
      <c r="D1484" s="322"/>
      <c r="E1484" s="322"/>
      <c r="H1484" s="252">
        <v>790137.39</v>
      </c>
      <c r="I1484" s="252">
        <v>189927.27</v>
      </c>
      <c r="J1484" s="252">
        <v>0</v>
      </c>
      <c r="K1484" s="252">
        <v>0</v>
      </c>
      <c r="L1484" s="252">
        <v>0</v>
      </c>
      <c r="M1484" s="252">
        <v>189927.27</v>
      </c>
      <c r="N1484" s="323">
        <v>220549.73</v>
      </c>
      <c r="O1484" s="323"/>
      <c r="P1484" s="252">
        <v>760112.44</v>
      </c>
      <c r="Q1484" s="252">
        <v>597.51</v>
      </c>
      <c r="R1484" s="240" t="s">
        <v>68</v>
      </c>
      <c r="V1484" s="248">
        <f t="shared" si="92"/>
        <v>759514.92999999993</v>
      </c>
      <c r="W1484" s="248">
        <f t="shared" si="93"/>
        <v>0</v>
      </c>
      <c r="X1484" s="248">
        <f t="shared" si="94"/>
        <v>0</v>
      </c>
      <c r="Y1484" s="248">
        <f t="shared" si="95"/>
        <v>759514.92999999993</v>
      </c>
    </row>
    <row r="1485" spans="1:25" ht="15" customHeight="1" x14ac:dyDescent="0.25">
      <c r="A1485" s="250"/>
      <c r="B1485" s="251"/>
      <c r="C1485" s="322" t="s">
        <v>1054</v>
      </c>
      <c r="D1485" s="322"/>
      <c r="E1485" s="322"/>
      <c r="H1485" s="252">
        <v>205.33</v>
      </c>
      <c r="I1485" s="252">
        <v>124</v>
      </c>
      <c r="J1485" s="252">
        <v>0</v>
      </c>
      <c r="K1485" s="252">
        <v>0</v>
      </c>
      <c r="L1485" s="252">
        <v>0</v>
      </c>
      <c r="M1485" s="252">
        <v>124</v>
      </c>
      <c r="N1485" s="323">
        <v>156.57</v>
      </c>
      <c r="O1485" s="323"/>
      <c r="P1485" s="252">
        <v>177.94</v>
      </c>
      <c r="Q1485" s="252">
        <v>5.18</v>
      </c>
      <c r="R1485" s="240" t="s">
        <v>68</v>
      </c>
      <c r="V1485" s="248">
        <f t="shared" si="92"/>
        <v>0</v>
      </c>
      <c r="W1485" s="248">
        <f t="shared" si="93"/>
        <v>0</v>
      </c>
      <c r="X1485" s="248">
        <f t="shared" si="94"/>
        <v>0</v>
      </c>
      <c r="Y1485" s="248">
        <f t="shared" si="95"/>
        <v>0</v>
      </c>
    </row>
    <row r="1486" spans="1:25" ht="15" customHeight="1" x14ac:dyDescent="0.25">
      <c r="A1486" s="250"/>
      <c r="B1486" s="251"/>
      <c r="C1486" s="322" t="s">
        <v>1058</v>
      </c>
      <c r="D1486" s="322"/>
      <c r="E1486" s="322"/>
      <c r="H1486" s="252">
        <v>10010.65</v>
      </c>
      <c r="I1486" s="252">
        <v>2861.08</v>
      </c>
      <c r="J1486" s="252">
        <v>0</v>
      </c>
      <c r="K1486" s="252">
        <v>0</v>
      </c>
      <c r="L1486" s="252">
        <v>0</v>
      </c>
      <c r="M1486" s="252">
        <v>2861.08</v>
      </c>
      <c r="N1486" s="323">
        <v>3330.86</v>
      </c>
      <c r="O1486" s="323"/>
      <c r="P1486" s="252">
        <v>10494.04</v>
      </c>
      <c r="Q1486" s="252">
        <v>953.17</v>
      </c>
      <c r="R1486" s="240" t="s">
        <v>68</v>
      </c>
      <c r="V1486" s="248">
        <f t="shared" si="92"/>
        <v>0</v>
      </c>
      <c r="W1486" s="248">
        <f t="shared" si="93"/>
        <v>0</v>
      </c>
      <c r="X1486" s="248">
        <f t="shared" si="94"/>
        <v>0</v>
      </c>
      <c r="Y1486" s="248">
        <f t="shared" si="95"/>
        <v>0</v>
      </c>
    </row>
    <row r="1487" spans="1:25" ht="15" customHeight="1" x14ac:dyDescent="0.25">
      <c r="A1487" s="250"/>
      <c r="B1487" s="251"/>
      <c r="C1487" s="322" t="s">
        <v>1303</v>
      </c>
      <c r="D1487" s="322"/>
      <c r="E1487" s="322"/>
      <c r="H1487" s="252">
        <v>19945.25</v>
      </c>
      <c r="I1487" s="252">
        <v>0</v>
      </c>
      <c r="J1487" s="252">
        <v>0</v>
      </c>
      <c r="K1487" s="252">
        <v>0</v>
      </c>
      <c r="L1487" s="252">
        <v>0</v>
      </c>
      <c r="M1487" s="252">
        <v>0</v>
      </c>
      <c r="N1487" s="323">
        <v>272.45</v>
      </c>
      <c r="O1487" s="323"/>
      <c r="P1487" s="252">
        <v>21649.14</v>
      </c>
      <c r="Q1487" s="252">
        <v>1976.34</v>
      </c>
      <c r="R1487" s="240" t="s">
        <v>68</v>
      </c>
      <c r="V1487" s="248">
        <f t="shared" si="92"/>
        <v>0</v>
      </c>
      <c r="W1487" s="248">
        <f t="shared" si="93"/>
        <v>0</v>
      </c>
      <c r="X1487" s="248">
        <f t="shared" si="94"/>
        <v>0</v>
      </c>
      <c r="Y1487" s="248">
        <f t="shared" si="95"/>
        <v>0</v>
      </c>
    </row>
    <row r="1488" spans="1:25" ht="15" customHeight="1" x14ac:dyDescent="0.25">
      <c r="A1488" s="250"/>
      <c r="B1488" s="251"/>
      <c r="C1488" s="322" t="s">
        <v>399</v>
      </c>
      <c r="D1488" s="322"/>
      <c r="E1488" s="322"/>
      <c r="H1488" s="252">
        <v>161577.07999999999</v>
      </c>
      <c r="I1488" s="252">
        <v>35410.21</v>
      </c>
      <c r="J1488" s="252">
        <v>0</v>
      </c>
      <c r="K1488" s="252">
        <v>0</v>
      </c>
      <c r="L1488" s="252">
        <v>0</v>
      </c>
      <c r="M1488" s="252">
        <v>35410.21</v>
      </c>
      <c r="N1488" s="323">
        <v>40050.97</v>
      </c>
      <c r="O1488" s="323"/>
      <c r="P1488" s="252">
        <v>158328.37</v>
      </c>
      <c r="Q1488" s="252">
        <v>1392.05</v>
      </c>
      <c r="R1488" s="240" t="s">
        <v>68</v>
      </c>
      <c r="V1488" s="248">
        <f t="shared" ref="V1488:V1551" si="96">IF(V$8=$C1488,SUM($P1488-$Q1488),0)</f>
        <v>0</v>
      </c>
      <c r="W1488" s="248">
        <f t="shared" si="93"/>
        <v>0</v>
      </c>
      <c r="X1488" s="248">
        <f t="shared" si="94"/>
        <v>0</v>
      </c>
      <c r="Y1488" s="248">
        <f t="shared" si="95"/>
        <v>0</v>
      </c>
    </row>
    <row r="1489" spans="1:25" ht="15" customHeight="1" x14ac:dyDescent="0.25">
      <c r="A1489" s="250"/>
      <c r="B1489" s="251"/>
      <c r="C1489" s="322" t="s">
        <v>1304</v>
      </c>
      <c r="D1489" s="322"/>
      <c r="E1489" s="322"/>
      <c r="H1489" s="252">
        <v>30735.98</v>
      </c>
      <c r="I1489" s="252">
        <v>0</v>
      </c>
      <c r="J1489" s="252">
        <v>0</v>
      </c>
      <c r="K1489" s="252">
        <v>0</v>
      </c>
      <c r="L1489" s="252">
        <v>0</v>
      </c>
      <c r="M1489" s="252">
        <v>0</v>
      </c>
      <c r="N1489" s="323">
        <v>712.43</v>
      </c>
      <c r="O1489" s="323"/>
      <c r="P1489" s="252">
        <v>30566.11</v>
      </c>
      <c r="Q1489" s="252">
        <v>542.55999999999995</v>
      </c>
      <c r="R1489" s="240" t="s">
        <v>68</v>
      </c>
      <c r="V1489" s="248">
        <f t="shared" si="96"/>
        <v>0</v>
      </c>
      <c r="W1489" s="248">
        <f t="shared" si="93"/>
        <v>0</v>
      </c>
      <c r="X1489" s="248">
        <f t="shared" si="94"/>
        <v>0</v>
      </c>
      <c r="Y1489" s="248">
        <f t="shared" si="95"/>
        <v>0</v>
      </c>
    </row>
    <row r="1490" spans="1:25" ht="15" customHeight="1" x14ac:dyDescent="0.25">
      <c r="A1490" s="250"/>
      <c r="B1490" s="251"/>
      <c r="C1490" s="322" t="s">
        <v>1055</v>
      </c>
      <c r="D1490" s="322"/>
      <c r="E1490" s="322"/>
      <c r="H1490" s="252">
        <v>205.29</v>
      </c>
      <c r="I1490" s="252">
        <v>124</v>
      </c>
      <c r="J1490" s="252">
        <v>0</v>
      </c>
      <c r="K1490" s="252">
        <v>0</v>
      </c>
      <c r="L1490" s="252">
        <v>0</v>
      </c>
      <c r="M1490" s="252">
        <v>124</v>
      </c>
      <c r="N1490" s="323">
        <v>156.56</v>
      </c>
      <c r="O1490" s="323"/>
      <c r="P1490" s="252">
        <v>177.91</v>
      </c>
      <c r="Q1490" s="252">
        <v>5.18</v>
      </c>
      <c r="R1490" s="240" t="s">
        <v>68</v>
      </c>
      <c r="V1490" s="248">
        <f t="shared" si="96"/>
        <v>0</v>
      </c>
      <c r="W1490" s="248">
        <f t="shared" si="93"/>
        <v>0</v>
      </c>
      <c r="X1490" s="248">
        <f t="shared" si="94"/>
        <v>0</v>
      </c>
      <c r="Y1490" s="248">
        <f t="shared" si="95"/>
        <v>0</v>
      </c>
    </row>
    <row r="1491" spans="1:25" ht="15" customHeight="1" x14ac:dyDescent="0.25">
      <c r="A1491" s="250"/>
      <c r="B1491" s="251"/>
      <c r="C1491" s="322" t="s">
        <v>392</v>
      </c>
      <c r="D1491" s="322"/>
      <c r="E1491" s="322"/>
      <c r="H1491" s="252">
        <v>290910.02</v>
      </c>
      <c r="I1491" s="252">
        <v>63949.78</v>
      </c>
      <c r="J1491" s="252">
        <v>0</v>
      </c>
      <c r="K1491" s="252">
        <v>0</v>
      </c>
      <c r="L1491" s="252">
        <v>0</v>
      </c>
      <c r="M1491" s="252">
        <v>63949.78</v>
      </c>
      <c r="N1491" s="323">
        <v>71797.84</v>
      </c>
      <c r="O1491" s="323"/>
      <c r="P1491" s="252">
        <v>285505.74</v>
      </c>
      <c r="Q1491" s="252">
        <v>2443.7800000000002</v>
      </c>
      <c r="R1491" s="240" t="s">
        <v>68</v>
      </c>
      <c r="V1491" s="248">
        <f t="shared" si="96"/>
        <v>0</v>
      </c>
      <c r="W1491" s="248">
        <f t="shared" si="93"/>
        <v>0</v>
      </c>
      <c r="X1491" s="248">
        <f t="shared" si="94"/>
        <v>0</v>
      </c>
      <c r="Y1491" s="248">
        <f t="shared" si="95"/>
        <v>0</v>
      </c>
    </row>
    <row r="1492" spans="1:25" ht="15" customHeight="1" x14ac:dyDescent="0.25">
      <c r="A1492" s="250"/>
      <c r="B1492" s="251"/>
      <c r="C1492" s="322" t="s">
        <v>1057</v>
      </c>
      <c r="D1492" s="322"/>
      <c r="E1492" s="322"/>
      <c r="H1492" s="252">
        <v>442.22</v>
      </c>
      <c r="I1492" s="252">
        <v>260.07</v>
      </c>
      <c r="J1492" s="252">
        <v>0</v>
      </c>
      <c r="K1492" s="252">
        <v>0</v>
      </c>
      <c r="L1492" s="252">
        <v>0</v>
      </c>
      <c r="M1492" s="252">
        <v>260.07</v>
      </c>
      <c r="N1492" s="323">
        <v>328.26</v>
      </c>
      <c r="O1492" s="323"/>
      <c r="P1492" s="252">
        <v>375.02</v>
      </c>
      <c r="Q1492" s="252">
        <v>0.99</v>
      </c>
      <c r="R1492" s="240" t="s">
        <v>68</v>
      </c>
      <c r="V1492" s="248">
        <f t="shared" si="96"/>
        <v>0</v>
      </c>
      <c r="W1492" s="248">
        <f t="shared" si="93"/>
        <v>0</v>
      </c>
      <c r="X1492" s="248">
        <f t="shared" si="94"/>
        <v>0</v>
      </c>
      <c r="Y1492" s="248">
        <f t="shared" si="95"/>
        <v>0</v>
      </c>
    </row>
    <row r="1493" spans="1:25" ht="15" customHeight="1" x14ac:dyDescent="0.25">
      <c r="A1493" s="250"/>
      <c r="B1493" s="251"/>
      <c r="C1493" s="322" t="s">
        <v>1056</v>
      </c>
      <c r="D1493" s="322"/>
      <c r="E1493" s="322"/>
      <c r="H1493" s="252">
        <v>705.63</v>
      </c>
      <c r="I1493" s="252">
        <v>425.82</v>
      </c>
      <c r="J1493" s="252">
        <v>0</v>
      </c>
      <c r="K1493" s="252">
        <v>0</v>
      </c>
      <c r="L1493" s="252">
        <v>0</v>
      </c>
      <c r="M1493" s="252">
        <v>425.82</v>
      </c>
      <c r="N1493" s="323">
        <v>536.69000000000005</v>
      </c>
      <c r="O1493" s="323"/>
      <c r="P1493" s="252">
        <v>611.48</v>
      </c>
      <c r="Q1493" s="252">
        <v>16.72</v>
      </c>
      <c r="R1493" s="240" t="s">
        <v>68</v>
      </c>
      <c r="V1493" s="248">
        <f t="shared" si="96"/>
        <v>0</v>
      </c>
      <c r="W1493" s="248">
        <f t="shared" si="93"/>
        <v>0</v>
      </c>
      <c r="X1493" s="248">
        <f t="shared" si="94"/>
        <v>0</v>
      </c>
      <c r="Y1493" s="248">
        <f t="shared" si="95"/>
        <v>0</v>
      </c>
    </row>
    <row r="1494" spans="1:25" ht="15" customHeight="1" x14ac:dyDescent="0.25">
      <c r="A1494" s="250"/>
      <c r="B1494" s="251"/>
      <c r="C1494" s="322" t="s">
        <v>1283</v>
      </c>
      <c r="D1494" s="322"/>
      <c r="E1494" s="322"/>
      <c r="H1494" s="252">
        <v>259415.16</v>
      </c>
      <c r="I1494" s="252">
        <v>0</v>
      </c>
      <c r="J1494" s="252">
        <v>0</v>
      </c>
      <c r="K1494" s="252">
        <v>0</v>
      </c>
      <c r="L1494" s="252">
        <v>0</v>
      </c>
      <c r="M1494" s="252">
        <v>0</v>
      </c>
      <c r="N1494" s="323">
        <v>1.48</v>
      </c>
      <c r="O1494" s="323"/>
      <c r="P1494" s="252">
        <v>259413.68</v>
      </c>
      <c r="Q1494" s="252">
        <v>0</v>
      </c>
      <c r="R1494" s="240" t="s">
        <v>68</v>
      </c>
      <c r="V1494" s="248">
        <f t="shared" si="96"/>
        <v>0</v>
      </c>
      <c r="W1494" s="248">
        <f t="shared" si="93"/>
        <v>86471.226666666669</v>
      </c>
      <c r="X1494" s="248">
        <f t="shared" si="94"/>
        <v>0</v>
      </c>
      <c r="Y1494" s="248">
        <f t="shared" si="95"/>
        <v>86471.226666666669</v>
      </c>
    </row>
    <row r="1495" spans="1:25" ht="15" customHeight="1" x14ac:dyDescent="0.25">
      <c r="A1495" s="250"/>
      <c r="B1495" s="251"/>
      <c r="C1495" s="322" t="s">
        <v>1286</v>
      </c>
      <c r="D1495" s="322"/>
      <c r="E1495" s="322"/>
      <c r="H1495" s="252">
        <v>116327.96</v>
      </c>
      <c r="I1495" s="252">
        <v>25599.37</v>
      </c>
      <c r="J1495" s="252">
        <v>0</v>
      </c>
      <c r="K1495" s="252">
        <v>0</v>
      </c>
      <c r="L1495" s="252">
        <v>0</v>
      </c>
      <c r="M1495" s="252">
        <v>25599.37</v>
      </c>
      <c r="N1495" s="323">
        <v>28418.43</v>
      </c>
      <c r="O1495" s="323"/>
      <c r="P1495" s="252">
        <v>114865.08</v>
      </c>
      <c r="Q1495" s="252">
        <v>1356.18</v>
      </c>
      <c r="R1495" s="240" t="s">
        <v>68</v>
      </c>
      <c r="V1495" s="248">
        <f t="shared" si="96"/>
        <v>0</v>
      </c>
      <c r="W1495" s="248">
        <f t="shared" si="93"/>
        <v>0</v>
      </c>
      <c r="X1495" s="248">
        <f t="shared" si="94"/>
        <v>0</v>
      </c>
      <c r="Y1495" s="248">
        <f t="shared" si="95"/>
        <v>0</v>
      </c>
    </row>
    <row r="1496" spans="1:25" ht="15" customHeight="1" x14ac:dyDescent="0.25">
      <c r="A1496" s="253"/>
      <c r="B1496" s="254"/>
      <c r="C1496" s="324" t="s">
        <v>1288</v>
      </c>
      <c r="D1496" s="324"/>
      <c r="E1496" s="324"/>
      <c r="F1496" s="255"/>
      <c r="G1496" s="255"/>
      <c r="H1496" s="256">
        <v>401175.76</v>
      </c>
      <c r="I1496" s="256">
        <v>98077.14</v>
      </c>
      <c r="J1496" s="256">
        <v>0</v>
      </c>
      <c r="K1496" s="256">
        <v>0</v>
      </c>
      <c r="L1496" s="256">
        <v>0</v>
      </c>
      <c r="M1496" s="256">
        <v>98077.14</v>
      </c>
      <c r="N1496" s="325">
        <v>109147.68</v>
      </c>
      <c r="O1496" s="325"/>
      <c r="P1496" s="256">
        <v>390176.81</v>
      </c>
      <c r="Q1496" s="256">
        <v>71.59</v>
      </c>
      <c r="R1496" s="240" t="s">
        <v>68</v>
      </c>
      <c r="V1496" s="248">
        <f t="shared" si="96"/>
        <v>0</v>
      </c>
      <c r="W1496" s="248">
        <f t="shared" si="93"/>
        <v>0</v>
      </c>
      <c r="X1496" s="248">
        <f t="shared" si="94"/>
        <v>0</v>
      </c>
      <c r="Y1496" s="248">
        <f t="shared" si="95"/>
        <v>0</v>
      </c>
    </row>
    <row r="1497" spans="1:25" ht="15" customHeight="1" x14ac:dyDescent="0.25">
      <c r="A1497" s="245" t="s">
        <v>1620</v>
      </c>
      <c r="B1497" s="246" t="str">
        <f>C1497</f>
        <v>г.Одинцово, Любы Новоселовой бульвар, 12 корп.А</v>
      </c>
      <c r="C1497" s="329" t="s">
        <v>69</v>
      </c>
      <c r="D1497" s="329"/>
      <c r="E1497" s="329"/>
      <c r="F1497" s="246" t="s">
        <v>1597</v>
      </c>
      <c r="G1497" s="246" t="s">
        <v>1621</v>
      </c>
      <c r="H1497" s="247">
        <v>838018.54</v>
      </c>
      <c r="I1497" s="247">
        <v>265340.90999999997</v>
      </c>
      <c r="J1497" s="247">
        <v>661.68</v>
      </c>
      <c r="K1497" s="247">
        <v>0</v>
      </c>
      <c r="L1497" s="247">
        <v>0</v>
      </c>
      <c r="M1497" s="247">
        <v>266002.59000000003</v>
      </c>
      <c r="N1497" s="330">
        <v>342145.14</v>
      </c>
      <c r="O1497" s="330"/>
      <c r="P1497" s="247">
        <v>797811.16</v>
      </c>
      <c r="Q1497" s="247">
        <v>35935.17</v>
      </c>
      <c r="R1497" s="240" t="s">
        <v>69</v>
      </c>
      <c r="V1497" s="248">
        <f t="shared" si="96"/>
        <v>0</v>
      </c>
      <c r="W1497" s="248">
        <f t="shared" si="93"/>
        <v>0</v>
      </c>
      <c r="X1497" s="248">
        <f t="shared" si="94"/>
        <v>0</v>
      </c>
      <c r="Y1497" s="248">
        <f t="shared" si="95"/>
        <v>0</v>
      </c>
    </row>
    <row r="1498" spans="1:25" ht="15" customHeight="1" x14ac:dyDescent="0.25">
      <c r="A1498" s="250"/>
      <c r="B1498" s="251"/>
      <c r="C1498" s="322" t="s">
        <v>1055</v>
      </c>
      <c r="D1498" s="322"/>
      <c r="E1498" s="322"/>
      <c r="H1498" s="252">
        <v>327.79</v>
      </c>
      <c r="I1498" s="252">
        <v>221.21</v>
      </c>
      <c r="J1498" s="252">
        <v>0</v>
      </c>
      <c r="K1498" s="252">
        <v>0</v>
      </c>
      <c r="L1498" s="252">
        <v>0</v>
      </c>
      <c r="M1498" s="252">
        <v>221.21</v>
      </c>
      <c r="N1498" s="323">
        <v>286.8</v>
      </c>
      <c r="O1498" s="323"/>
      <c r="P1498" s="252">
        <v>265.95999999999998</v>
      </c>
      <c r="Q1498" s="252">
        <v>3.76</v>
      </c>
      <c r="R1498" s="240" t="s">
        <v>69</v>
      </c>
      <c r="V1498" s="248">
        <f t="shared" si="96"/>
        <v>0</v>
      </c>
      <c r="W1498" s="248">
        <f t="shared" si="93"/>
        <v>0</v>
      </c>
      <c r="X1498" s="248">
        <f t="shared" si="94"/>
        <v>0</v>
      </c>
      <c r="Y1498" s="248">
        <f t="shared" si="95"/>
        <v>0</v>
      </c>
    </row>
    <row r="1499" spans="1:25" ht="15" customHeight="1" x14ac:dyDescent="0.25">
      <c r="A1499" s="250"/>
      <c r="B1499" s="251"/>
      <c r="C1499" s="322" t="s">
        <v>1286</v>
      </c>
      <c r="D1499" s="322"/>
      <c r="E1499" s="322"/>
      <c r="H1499" s="252">
        <v>15407.36</v>
      </c>
      <c r="I1499" s="252">
        <v>9940.2199999999993</v>
      </c>
      <c r="J1499" s="252">
        <v>136.96</v>
      </c>
      <c r="K1499" s="252">
        <v>0</v>
      </c>
      <c r="L1499" s="252">
        <v>0</v>
      </c>
      <c r="M1499" s="252">
        <v>10077.18</v>
      </c>
      <c r="N1499" s="323">
        <v>13149.1</v>
      </c>
      <c r="O1499" s="323"/>
      <c r="P1499" s="252">
        <v>24590.61</v>
      </c>
      <c r="Q1499" s="252">
        <v>12255.17</v>
      </c>
      <c r="R1499" s="240" t="s">
        <v>69</v>
      </c>
      <c r="V1499" s="248">
        <f t="shared" si="96"/>
        <v>0</v>
      </c>
      <c r="W1499" s="248">
        <f t="shared" si="93"/>
        <v>0</v>
      </c>
      <c r="X1499" s="248">
        <f t="shared" si="94"/>
        <v>0</v>
      </c>
      <c r="Y1499" s="248">
        <f t="shared" si="95"/>
        <v>0</v>
      </c>
    </row>
    <row r="1500" spans="1:25" ht="15" customHeight="1" x14ac:dyDescent="0.25">
      <c r="A1500" s="250"/>
      <c r="B1500" s="251"/>
      <c r="C1500" s="322" t="s">
        <v>1288</v>
      </c>
      <c r="D1500" s="322"/>
      <c r="E1500" s="322"/>
      <c r="H1500" s="252">
        <v>85069.35</v>
      </c>
      <c r="I1500" s="252">
        <v>38083.050000000003</v>
      </c>
      <c r="J1500" s="252">
        <v>524.72</v>
      </c>
      <c r="K1500" s="252">
        <v>0</v>
      </c>
      <c r="L1500" s="252">
        <v>0</v>
      </c>
      <c r="M1500" s="252">
        <v>38607.769999999997</v>
      </c>
      <c r="N1500" s="323">
        <v>51895.89</v>
      </c>
      <c r="O1500" s="323"/>
      <c r="P1500" s="252">
        <v>86105.2</v>
      </c>
      <c r="Q1500" s="252">
        <v>14323.97</v>
      </c>
      <c r="R1500" s="240" t="s">
        <v>69</v>
      </c>
      <c r="V1500" s="248">
        <f t="shared" si="96"/>
        <v>0</v>
      </c>
      <c r="W1500" s="248">
        <f t="shared" si="93"/>
        <v>0</v>
      </c>
      <c r="X1500" s="248">
        <f t="shared" si="94"/>
        <v>0</v>
      </c>
      <c r="Y1500" s="248">
        <f t="shared" si="95"/>
        <v>0</v>
      </c>
    </row>
    <row r="1501" spans="1:25" ht="15" customHeight="1" x14ac:dyDescent="0.25">
      <c r="A1501" s="250"/>
      <c r="B1501" s="251"/>
      <c r="C1501" s="322" t="s">
        <v>1056</v>
      </c>
      <c r="D1501" s="322"/>
      <c r="E1501" s="322"/>
      <c r="H1501" s="252">
        <v>1049.02</v>
      </c>
      <c r="I1501" s="252">
        <v>700.31</v>
      </c>
      <c r="J1501" s="252">
        <v>0</v>
      </c>
      <c r="K1501" s="252">
        <v>0</v>
      </c>
      <c r="L1501" s="252">
        <v>0</v>
      </c>
      <c r="M1501" s="252">
        <v>700.31</v>
      </c>
      <c r="N1501" s="323">
        <v>908</v>
      </c>
      <c r="O1501" s="323"/>
      <c r="P1501" s="252">
        <v>852.97</v>
      </c>
      <c r="Q1501" s="252">
        <v>11.64</v>
      </c>
      <c r="R1501" s="240" t="s">
        <v>69</v>
      </c>
      <c r="V1501" s="248">
        <f t="shared" si="96"/>
        <v>0</v>
      </c>
      <c r="W1501" s="248">
        <f t="shared" si="93"/>
        <v>0</v>
      </c>
      <c r="X1501" s="248">
        <f t="shared" si="94"/>
        <v>0</v>
      </c>
      <c r="Y1501" s="248">
        <f t="shared" si="95"/>
        <v>0</v>
      </c>
    </row>
    <row r="1502" spans="1:25" ht="15" customHeight="1" x14ac:dyDescent="0.25">
      <c r="A1502" s="250"/>
      <c r="B1502" s="251"/>
      <c r="C1502" s="322" t="s">
        <v>392</v>
      </c>
      <c r="D1502" s="322"/>
      <c r="E1502" s="322"/>
      <c r="H1502" s="252">
        <v>38794.65</v>
      </c>
      <c r="I1502" s="252">
        <v>0</v>
      </c>
      <c r="J1502" s="252">
        <v>0</v>
      </c>
      <c r="K1502" s="252">
        <v>0</v>
      </c>
      <c r="L1502" s="252">
        <v>0</v>
      </c>
      <c r="M1502" s="252">
        <v>0</v>
      </c>
      <c r="N1502" s="323">
        <v>0</v>
      </c>
      <c r="O1502" s="323"/>
      <c r="P1502" s="252">
        <v>38797.82</v>
      </c>
      <c r="Q1502" s="252">
        <v>3.17</v>
      </c>
      <c r="R1502" s="240" t="s">
        <v>69</v>
      </c>
      <c r="V1502" s="248">
        <f t="shared" si="96"/>
        <v>0</v>
      </c>
      <c r="W1502" s="248">
        <f t="shared" si="93"/>
        <v>0</v>
      </c>
      <c r="X1502" s="248">
        <f t="shared" si="94"/>
        <v>0</v>
      </c>
      <c r="Y1502" s="248">
        <f t="shared" si="95"/>
        <v>0</v>
      </c>
    </row>
    <row r="1503" spans="1:25" ht="15" customHeight="1" x14ac:dyDescent="0.25">
      <c r="A1503" s="250"/>
      <c r="B1503" s="251"/>
      <c r="C1503" s="322" t="s">
        <v>1057</v>
      </c>
      <c r="D1503" s="322"/>
      <c r="E1503" s="322"/>
      <c r="H1503" s="252">
        <v>665.81</v>
      </c>
      <c r="I1503" s="252">
        <v>463.72</v>
      </c>
      <c r="J1503" s="252">
        <v>0</v>
      </c>
      <c r="K1503" s="252">
        <v>0</v>
      </c>
      <c r="L1503" s="252">
        <v>0</v>
      </c>
      <c r="M1503" s="252">
        <v>463.72</v>
      </c>
      <c r="N1503" s="323">
        <v>601.25</v>
      </c>
      <c r="O1503" s="323"/>
      <c r="P1503" s="252">
        <v>536.1</v>
      </c>
      <c r="Q1503" s="252">
        <v>7.82</v>
      </c>
      <c r="R1503" s="240" t="s">
        <v>69</v>
      </c>
      <c r="V1503" s="248">
        <f t="shared" si="96"/>
        <v>0</v>
      </c>
      <c r="W1503" s="248">
        <f t="shared" si="93"/>
        <v>0</v>
      </c>
      <c r="X1503" s="248">
        <f t="shared" si="94"/>
        <v>0</v>
      </c>
      <c r="Y1503" s="248">
        <f t="shared" si="95"/>
        <v>0</v>
      </c>
    </row>
    <row r="1504" spans="1:25" ht="15" customHeight="1" x14ac:dyDescent="0.25">
      <c r="A1504" s="250"/>
      <c r="B1504" s="251"/>
      <c r="C1504" s="322" t="s">
        <v>1052</v>
      </c>
      <c r="D1504" s="322"/>
      <c r="E1504" s="322"/>
      <c r="H1504" s="252">
        <v>521544.34</v>
      </c>
      <c r="I1504" s="252">
        <v>199859.17</v>
      </c>
      <c r="J1504" s="252">
        <v>0</v>
      </c>
      <c r="K1504" s="252">
        <v>0</v>
      </c>
      <c r="L1504" s="252">
        <v>0</v>
      </c>
      <c r="M1504" s="252">
        <v>199859.17</v>
      </c>
      <c r="N1504" s="323">
        <v>254813.72</v>
      </c>
      <c r="O1504" s="323"/>
      <c r="P1504" s="252">
        <v>470161.7</v>
      </c>
      <c r="Q1504" s="252">
        <v>3571.91</v>
      </c>
      <c r="R1504" s="240" t="s">
        <v>69</v>
      </c>
      <c r="V1504" s="248">
        <f t="shared" si="96"/>
        <v>466589.79000000004</v>
      </c>
      <c r="W1504" s="248">
        <f t="shared" si="93"/>
        <v>0</v>
      </c>
      <c r="X1504" s="248">
        <f t="shared" si="94"/>
        <v>0</v>
      </c>
      <c r="Y1504" s="248">
        <f t="shared" si="95"/>
        <v>466589.79000000004</v>
      </c>
    </row>
    <row r="1505" spans="1:25" ht="15" customHeight="1" x14ac:dyDescent="0.25">
      <c r="A1505" s="250"/>
      <c r="B1505" s="251"/>
      <c r="C1505" s="322" t="s">
        <v>399</v>
      </c>
      <c r="D1505" s="322"/>
      <c r="E1505" s="322"/>
      <c r="H1505" s="252">
        <v>21325.83</v>
      </c>
      <c r="I1505" s="252">
        <v>0</v>
      </c>
      <c r="J1505" s="252">
        <v>0</v>
      </c>
      <c r="K1505" s="252">
        <v>0</v>
      </c>
      <c r="L1505" s="252">
        <v>0</v>
      </c>
      <c r="M1505" s="252">
        <v>0</v>
      </c>
      <c r="N1505" s="323">
        <v>0</v>
      </c>
      <c r="O1505" s="323"/>
      <c r="P1505" s="252">
        <v>21588.080000000002</v>
      </c>
      <c r="Q1505" s="252">
        <v>262.25</v>
      </c>
      <c r="R1505" s="240" t="s">
        <v>69</v>
      </c>
      <c r="V1505" s="248">
        <f t="shared" si="96"/>
        <v>0</v>
      </c>
      <c r="W1505" s="248">
        <f t="shared" si="93"/>
        <v>0</v>
      </c>
      <c r="X1505" s="248">
        <f t="shared" si="94"/>
        <v>0</v>
      </c>
      <c r="Y1505" s="248">
        <f t="shared" si="95"/>
        <v>0</v>
      </c>
    </row>
    <row r="1506" spans="1:25" ht="15" customHeight="1" x14ac:dyDescent="0.25">
      <c r="A1506" s="250"/>
      <c r="B1506" s="251"/>
      <c r="C1506" s="322" t="s">
        <v>1054</v>
      </c>
      <c r="D1506" s="322"/>
      <c r="E1506" s="322"/>
      <c r="H1506" s="252">
        <v>327.79</v>
      </c>
      <c r="I1506" s="252">
        <v>221.21</v>
      </c>
      <c r="J1506" s="252">
        <v>0</v>
      </c>
      <c r="K1506" s="252">
        <v>0</v>
      </c>
      <c r="L1506" s="252">
        <v>0</v>
      </c>
      <c r="M1506" s="252">
        <v>221.21</v>
      </c>
      <c r="N1506" s="323">
        <v>286.8</v>
      </c>
      <c r="O1506" s="323"/>
      <c r="P1506" s="252">
        <v>265.95999999999998</v>
      </c>
      <c r="Q1506" s="252">
        <v>3.76</v>
      </c>
      <c r="R1506" s="240" t="s">
        <v>69</v>
      </c>
      <c r="V1506" s="248">
        <f t="shared" si="96"/>
        <v>0</v>
      </c>
      <c r="W1506" s="248">
        <f t="shared" si="93"/>
        <v>0</v>
      </c>
      <c r="X1506" s="248">
        <f t="shared" si="94"/>
        <v>0</v>
      </c>
      <c r="Y1506" s="248">
        <f t="shared" si="95"/>
        <v>0</v>
      </c>
    </row>
    <row r="1507" spans="1:25" ht="15" customHeight="1" x14ac:dyDescent="0.25">
      <c r="A1507" s="250"/>
      <c r="B1507" s="251"/>
      <c r="C1507" s="322" t="s">
        <v>1058</v>
      </c>
      <c r="D1507" s="322"/>
      <c r="E1507" s="322"/>
      <c r="H1507" s="252">
        <v>33980.720000000001</v>
      </c>
      <c r="I1507" s="252">
        <v>15852.02</v>
      </c>
      <c r="J1507" s="252">
        <v>0</v>
      </c>
      <c r="K1507" s="252">
        <v>0</v>
      </c>
      <c r="L1507" s="252">
        <v>0</v>
      </c>
      <c r="M1507" s="252">
        <v>15852.02</v>
      </c>
      <c r="N1507" s="323">
        <v>20203.57</v>
      </c>
      <c r="O1507" s="323"/>
      <c r="P1507" s="252">
        <v>32569.52</v>
      </c>
      <c r="Q1507" s="252">
        <v>2940.35</v>
      </c>
      <c r="R1507" s="240" t="s">
        <v>69</v>
      </c>
      <c r="V1507" s="248">
        <f t="shared" si="96"/>
        <v>0</v>
      </c>
      <c r="W1507" s="248">
        <f t="shared" si="93"/>
        <v>0</v>
      </c>
      <c r="X1507" s="248">
        <f t="shared" si="94"/>
        <v>0</v>
      </c>
      <c r="Y1507" s="248">
        <f t="shared" si="95"/>
        <v>0</v>
      </c>
    </row>
    <row r="1508" spans="1:25" ht="15" customHeight="1" x14ac:dyDescent="0.25">
      <c r="A1508" s="250"/>
      <c r="B1508" s="251"/>
      <c r="C1508" s="322" t="s">
        <v>504</v>
      </c>
      <c r="D1508" s="322"/>
      <c r="E1508" s="322"/>
      <c r="H1508" s="252">
        <v>19828.05</v>
      </c>
      <c r="I1508" s="252">
        <v>0</v>
      </c>
      <c r="J1508" s="252">
        <v>0</v>
      </c>
      <c r="K1508" s="252">
        <v>0</v>
      </c>
      <c r="L1508" s="252">
        <v>0</v>
      </c>
      <c r="M1508" s="252">
        <v>0</v>
      </c>
      <c r="N1508" s="323">
        <v>0</v>
      </c>
      <c r="O1508" s="323"/>
      <c r="P1508" s="252">
        <v>22018.05</v>
      </c>
      <c r="Q1508" s="252">
        <v>2190</v>
      </c>
      <c r="R1508" s="240" t="s">
        <v>69</v>
      </c>
      <c r="V1508" s="248">
        <f t="shared" si="96"/>
        <v>0</v>
      </c>
      <c r="W1508" s="248">
        <f t="shared" si="93"/>
        <v>0</v>
      </c>
      <c r="X1508" s="248">
        <f t="shared" si="94"/>
        <v>0</v>
      </c>
      <c r="Y1508" s="248">
        <f t="shared" si="95"/>
        <v>0</v>
      </c>
    </row>
    <row r="1509" spans="1:25" ht="15" customHeight="1" x14ac:dyDescent="0.25">
      <c r="A1509" s="253"/>
      <c r="B1509" s="254"/>
      <c r="C1509" s="324" t="s">
        <v>1296</v>
      </c>
      <c r="D1509" s="324"/>
      <c r="E1509" s="324"/>
      <c r="F1509" s="255"/>
      <c r="G1509" s="255"/>
      <c r="H1509" s="256">
        <v>99697.83</v>
      </c>
      <c r="I1509" s="256">
        <v>0</v>
      </c>
      <c r="J1509" s="256">
        <v>0</v>
      </c>
      <c r="K1509" s="256">
        <v>0</v>
      </c>
      <c r="L1509" s="256">
        <v>0</v>
      </c>
      <c r="M1509" s="256">
        <v>0</v>
      </c>
      <c r="N1509" s="325">
        <v>0.01</v>
      </c>
      <c r="O1509" s="325"/>
      <c r="P1509" s="256">
        <v>100059.19</v>
      </c>
      <c r="Q1509" s="256">
        <v>361.37</v>
      </c>
      <c r="R1509" s="240" t="s">
        <v>69</v>
      </c>
      <c r="V1509" s="248">
        <f t="shared" si="96"/>
        <v>0</v>
      </c>
      <c r="W1509" s="248">
        <f t="shared" si="93"/>
        <v>0</v>
      </c>
      <c r="X1509" s="248">
        <f t="shared" si="94"/>
        <v>0</v>
      </c>
      <c r="Y1509" s="248">
        <f t="shared" si="95"/>
        <v>0</v>
      </c>
    </row>
    <row r="1510" spans="1:25" ht="15" customHeight="1" x14ac:dyDescent="0.25">
      <c r="A1510" s="245" t="s">
        <v>1622</v>
      </c>
      <c r="B1510" s="246" t="str">
        <f>C1510</f>
        <v>г.Одинцово, Любы Новоселовой бульвар, 13</v>
      </c>
      <c r="C1510" s="329" t="s">
        <v>70</v>
      </c>
      <c r="D1510" s="329"/>
      <c r="E1510" s="329"/>
      <c r="F1510" s="246" t="s">
        <v>1623</v>
      </c>
      <c r="G1510" s="246" t="s">
        <v>1624</v>
      </c>
      <c r="H1510" s="247">
        <v>899119.29</v>
      </c>
      <c r="I1510" s="247">
        <v>163474.5</v>
      </c>
      <c r="J1510" s="247">
        <v>0</v>
      </c>
      <c r="K1510" s="247">
        <v>0</v>
      </c>
      <c r="L1510" s="247">
        <v>0</v>
      </c>
      <c r="M1510" s="247">
        <v>163474.5</v>
      </c>
      <c r="N1510" s="330">
        <v>219695.23</v>
      </c>
      <c r="O1510" s="330"/>
      <c r="P1510" s="247">
        <v>857489.57</v>
      </c>
      <c r="Q1510" s="247">
        <v>14591.01</v>
      </c>
      <c r="R1510" s="240" t="s">
        <v>70</v>
      </c>
      <c r="V1510" s="248">
        <f t="shared" si="96"/>
        <v>0</v>
      </c>
      <c r="W1510" s="248">
        <f t="shared" si="93"/>
        <v>0</v>
      </c>
      <c r="X1510" s="248">
        <f t="shared" si="94"/>
        <v>0</v>
      </c>
      <c r="Y1510" s="248">
        <f t="shared" si="95"/>
        <v>0</v>
      </c>
    </row>
    <row r="1511" spans="1:25" ht="15" customHeight="1" x14ac:dyDescent="0.25">
      <c r="A1511" s="250"/>
      <c r="B1511" s="251"/>
      <c r="C1511" s="322" t="s">
        <v>503</v>
      </c>
      <c r="D1511" s="322"/>
      <c r="E1511" s="322"/>
      <c r="H1511" s="252">
        <v>193707.91</v>
      </c>
      <c r="I1511" s="252">
        <v>0</v>
      </c>
      <c r="J1511" s="252">
        <v>0</v>
      </c>
      <c r="K1511" s="252">
        <v>0</v>
      </c>
      <c r="L1511" s="252">
        <v>0</v>
      </c>
      <c r="M1511" s="252">
        <v>0</v>
      </c>
      <c r="N1511" s="323">
        <v>11052.4</v>
      </c>
      <c r="O1511" s="323"/>
      <c r="P1511" s="252">
        <v>182655.51</v>
      </c>
      <c r="Q1511" s="252">
        <v>0</v>
      </c>
      <c r="R1511" s="240" t="s">
        <v>70</v>
      </c>
      <c r="V1511" s="248">
        <f t="shared" si="96"/>
        <v>0</v>
      </c>
      <c r="W1511" s="248">
        <f t="shared" si="93"/>
        <v>0</v>
      </c>
      <c r="X1511" s="248">
        <f t="shared" si="94"/>
        <v>0</v>
      </c>
      <c r="Y1511" s="248">
        <f t="shared" si="95"/>
        <v>0</v>
      </c>
    </row>
    <row r="1512" spans="1:25" ht="15" customHeight="1" x14ac:dyDescent="0.25">
      <c r="A1512" s="250"/>
      <c r="B1512" s="251"/>
      <c r="C1512" s="322" t="s">
        <v>1052</v>
      </c>
      <c r="D1512" s="322"/>
      <c r="E1512" s="322"/>
      <c r="H1512" s="252">
        <v>219586.12</v>
      </c>
      <c r="I1512" s="252">
        <v>72780.429999999993</v>
      </c>
      <c r="J1512" s="252">
        <v>0</v>
      </c>
      <c r="K1512" s="252">
        <v>0</v>
      </c>
      <c r="L1512" s="252">
        <v>0</v>
      </c>
      <c r="M1512" s="252">
        <v>72780.429999999993</v>
      </c>
      <c r="N1512" s="323">
        <v>92084.67</v>
      </c>
      <c r="O1512" s="323"/>
      <c r="P1512" s="252">
        <v>200661.51</v>
      </c>
      <c r="Q1512" s="252">
        <v>379.63</v>
      </c>
      <c r="R1512" s="240" t="s">
        <v>70</v>
      </c>
      <c r="V1512" s="248">
        <f t="shared" si="96"/>
        <v>200281.88</v>
      </c>
      <c r="W1512" s="248">
        <f t="shared" si="93"/>
        <v>0</v>
      </c>
      <c r="X1512" s="248">
        <f t="shared" si="94"/>
        <v>0</v>
      </c>
      <c r="Y1512" s="248">
        <f t="shared" si="95"/>
        <v>200281.88</v>
      </c>
    </row>
    <row r="1513" spans="1:25" ht="15" customHeight="1" x14ac:dyDescent="0.25">
      <c r="A1513" s="250"/>
      <c r="B1513" s="251"/>
      <c r="C1513" s="322" t="s">
        <v>1283</v>
      </c>
      <c r="D1513" s="322"/>
      <c r="E1513" s="322"/>
      <c r="H1513" s="252">
        <v>137829</v>
      </c>
      <c r="I1513" s="252">
        <v>0</v>
      </c>
      <c r="J1513" s="252">
        <v>0</v>
      </c>
      <c r="K1513" s="252">
        <v>0</v>
      </c>
      <c r="L1513" s="252">
        <v>0</v>
      </c>
      <c r="M1513" s="252">
        <v>0</v>
      </c>
      <c r="N1513" s="323">
        <v>0</v>
      </c>
      <c r="O1513" s="323"/>
      <c r="P1513" s="252">
        <v>137829</v>
      </c>
      <c r="Q1513" s="252">
        <v>0</v>
      </c>
      <c r="R1513" s="240" t="s">
        <v>70</v>
      </c>
      <c r="V1513" s="248">
        <f t="shared" si="96"/>
        <v>0</v>
      </c>
      <c r="W1513" s="248">
        <f t="shared" si="93"/>
        <v>45943</v>
      </c>
      <c r="X1513" s="248">
        <f t="shared" si="94"/>
        <v>0</v>
      </c>
      <c r="Y1513" s="248">
        <f t="shared" si="95"/>
        <v>45943</v>
      </c>
    </row>
    <row r="1514" spans="1:25" ht="15" customHeight="1" x14ac:dyDescent="0.25">
      <c r="A1514" s="250"/>
      <c r="B1514" s="251"/>
      <c r="C1514" s="322" t="s">
        <v>504</v>
      </c>
      <c r="D1514" s="322"/>
      <c r="E1514" s="322"/>
      <c r="H1514" s="252">
        <v>10217.91</v>
      </c>
      <c r="I1514" s="252">
        <v>0</v>
      </c>
      <c r="J1514" s="252">
        <v>0</v>
      </c>
      <c r="K1514" s="252">
        <v>0</v>
      </c>
      <c r="L1514" s="252">
        <v>0</v>
      </c>
      <c r="M1514" s="252">
        <v>0</v>
      </c>
      <c r="N1514" s="323">
        <v>143.41</v>
      </c>
      <c r="O1514" s="323"/>
      <c r="P1514" s="252">
        <v>10074.5</v>
      </c>
      <c r="Q1514" s="252">
        <v>0</v>
      </c>
      <c r="R1514" s="240" t="s">
        <v>70</v>
      </c>
      <c r="V1514" s="248">
        <f t="shared" si="96"/>
        <v>0</v>
      </c>
      <c r="W1514" s="248">
        <f t="shared" si="93"/>
        <v>0</v>
      </c>
      <c r="X1514" s="248">
        <f t="shared" si="94"/>
        <v>0</v>
      </c>
      <c r="Y1514" s="248">
        <f t="shared" si="95"/>
        <v>0</v>
      </c>
    </row>
    <row r="1515" spans="1:25" ht="15" customHeight="1" x14ac:dyDescent="0.25">
      <c r="A1515" s="250"/>
      <c r="B1515" s="251"/>
      <c r="C1515" s="322" t="s">
        <v>1054</v>
      </c>
      <c r="D1515" s="322"/>
      <c r="E1515" s="322"/>
      <c r="H1515" s="252">
        <v>62.05</v>
      </c>
      <c r="I1515" s="252">
        <v>58.18</v>
      </c>
      <c r="J1515" s="252">
        <v>0</v>
      </c>
      <c r="K1515" s="252">
        <v>0</v>
      </c>
      <c r="L1515" s="252">
        <v>0</v>
      </c>
      <c r="M1515" s="252">
        <v>58.18</v>
      </c>
      <c r="N1515" s="323">
        <v>78.56</v>
      </c>
      <c r="O1515" s="323"/>
      <c r="P1515" s="252">
        <v>42.26</v>
      </c>
      <c r="Q1515" s="252">
        <v>0.59</v>
      </c>
      <c r="R1515" s="240" t="s">
        <v>70</v>
      </c>
      <c r="V1515" s="248">
        <f t="shared" si="96"/>
        <v>0</v>
      </c>
      <c r="W1515" s="248">
        <f t="shared" si="93"/>
        <v>0</v>
      </c>
      <c r="X1515" s="248">
        <f t="shared" si="94"/>
        <v>0</v>
      </c>
      <c r="Y1515" s="248">
        <f t="shared" si="95"/>
        <v>0</v>
      </c>
    </row>
    <row r="1516" spans="1:25" ht="15" customHeight="1" x14ac:dyDescent="0.25">
      <c r="A1516" s="250"/>
      <c r="B1516" s="251"/>
      <c r="C1516" s="322" t="s">
        <v>1058</v>
      </c>
      <c r="D1516" s="322"/>
      <c r="E1516" s="322"/>
      <c r="H1516" s="252">
        <v>2791.93</v>
      </c>
      <c r="I1516" s="252">
        <v>1032.52</v>
      </c>
      <c r="J1516" s="252">
        <v>0</v>
      </c>
      <c r="K1516" s="252">
        <v>0</v>
      </c>
      <c r="L1516" s="252">
        <v>0</v>
      </c>
      <c r="M1516" s="252">
        <v>1032.52</v>
      </c>
      <c r="N1516" s="323">
        <v>1304.17</v>
      </c>
      <c r="O1516" s="323"/>
      <c r="P1516" s="252">
        <v>2581.14</v>
      </c>
      <c r="Q1516" s="252">
        <v>60.86</v>
      </c>
      <c r="R1516" s="240" t="s">
        <v>70</v>
      </c>
      <c r="V1516" s="248">
        <f t="shared" si="96"/>
        <v>0</v>
      </c>
      <c r="W1516" s="248">
        <f t="shared" si="93"/>
        <v>0</v>
      </c>
      <c r="X1516" s="248">
        <f t="shared" si="94"/>
        <v>0</v>
      </c>
      <c r="Y1516" s="248">
        <f t="shared" si="95"/>
        <v>0</v>
      </c>
    </row>
    <row r="1517" spans="1:25" ht="15" customHeight="1" x14ac:dyDescent="0.25">
      <c r="A1517" s="250"/>
      <c r="B1517" s="251"/>
      <c r="C1517" s="322" t="s">
        <v>1303</v>
      </c>
      <c r="D1517" s="322"/>
      <c r="E1517" s="322"/>
      <c r="H1517" s="252">
        <v>5951.04</v>
      </c>
      <c r="I1517" s="252">
        <v>0</v>
      </c>
      <c r="J1517" s="252">
        <v>0</v>
      </c>
      <c r="K1517" s="252">
        <v>0</v>
      </c>
      <c r="L1517" s="252">
        <v>0</v>
      </c>
      <c r="M1517" s="252">
        <v>0</v>
      </c>
      <c r="N1517" s="323">
        <v>38.22</v>
      </c>
      <c r="O1517" s="323"/>
      <c r="P1517" s="252">
        <v>6614.49</v>
      </c>
      <c r="Q1517" s="252">
        <v>701.67</v>
      </c>
      <c r="R1517" s="240" t="s">
        <v>70</v>
      </c>
      <c r="V1517" s="248">
        <f t="shared" si="96"/>
        <v>0</v>
      </c>
      <c r="W1517" s="248">
        <f t="shared" si="93"/>
        <v>0</v>
      </c>
      <c r="X1517" s="248">
        <f t="shared" si="94"/>
        <v>0</v>
      </c>
      <c r="Y1517" s="248">
        <f t="shared" si="95"/>
        <v>0</v>
      </c>
    </row>
    <row r="1518" spans="1:25" ht="15" customHeight="1" x14ac:dyDescent="0.25">
      <c r="A1518" s="250"/>
      <c r="B1518" s="251"/>
      <c r="C1518" s="322" t="s">
        <v>399</v>
      </c>
      <c r="D1518" s="322"/>
      <c r="E1518" s="322"/>
      <c r="H1518" s="252">
        <v>50634.23</v>
      </c>
      <c r="I1518" s="252">
        <v>14203.57</v>
      </c>
      <c r="J1518" s="252">
        <v>0</v>
      </c>
      <c r="K1518" s="252">
        <v>0</v>
      </c>
      <c r="L1518" s="252">
        <v>0</v>
      </c>
      <c r="M1518" s="252">
        <v>14203.57</v>
      </c>
      <c r="N1518" s="323">
        <v>17603.28</v>
      </c>
      <c r="O1518" s="323"/>
      <c r="P1518" s="252">
        <v>49519.75</v>
      </c>
      <c r="Q1518" s="252">
        <v>2285.23</v>
      </c>
      <c r="R1518" s="240" t="s">
        <v>70</v>
      </c>
      <c r="V1518" s="248">
        <f t="shared" si="96"/>
        <v>0</v>
      </c>
      <c r="W1518" s="248">
        <f t="shared" si="93"/>
        <v>0</v>
      </c>
      <c r="X1518" s="248">
        <f t="shared" si="94"/>
        <v>0</v>
      </c>
      <c r="Y1518" s="248">
        <f t="shared" si="95"/>
        <v>0</v>
      </c>
    </row>
    <row r="1519" spans="1:25" ht="15" customHeight="1" x14ac:dyDescent="0.25">
      <c r="A1519" s="250"/>
      <c r="B1519" s="251"/>
      <c r="C1519" s="322" t="s">
        <v>1057</v>
      </c>
      <c r="D1519" s="322"/>
      <c r="E1519" s="322"/>
      <c r="H1519" s="252">
        <v>130.12</v>
      </c>
      <c r="I1519" s="252">
        <v>121.99</v>
      </c>
      <c r="J1519" s="252">
        <v>0</v>
      </c>
      <c r="K1519" s="252">
        <v>0</v>
      </c>
      <c r="L1519" s="252">
        <v>0</v>
      </c>
      <c r="M1519" s="252">
        <v>121.99</v>
      </c>
      <c r="N1519" s="323">
        <v>164.74</v>
      </c>
      <c r="O1519" s="323"/>
      <c r="P1519" s="252">
        <v>88.61</v>
      </c>
      <c r="Q1519" s="252">
        <v>1.24</v>
      </c>
      <c r="R1519" s="240" t="s">
        <v>70</v>
      </c>
      <c r="V1519" s="248">
        <f t="shared" si="96"/>
        <v>0</v>
      </c>
      <c r="W1519" s="248">
        <f t="shared" si="93"/>
        <v>0</v>
      </c>
      <c r="X1519" s="248">
        <f t="shared" si="94"/>
        <v>0</v>
      </c>
      <c r="Y1519" s="248">
        <f t="shared" si="95"/>
        <v>0</v>
      </c>
    </row>
    <row r="1520" spans="1:25" ht="15" customHeight="1" x14ac:dyDescent="0.25">
      <c r="A1520" s="250"/>
      <c r="B1520" s="251"/>
      <c r="C1520" s="322" t="s">
        <v>1304</v>
      </c>
      <c r="D1520" s="322"/>
      <c r="E1520" s="322"/>
      <c r="H1520" s="252">
        <v>10438.030000000001</v>
      </c>
      <c r="I1520" s="252">
        <v>0</v>
      </c>
      <c r="J1520" s="252">
        <v>0</v>
      </c>
      <c r="K1520" s="252">
        <v>0</v>
      </c>
      <c r="L1520" s="252">
        <v>0</v>
      </c>
      <c r="M1520" s="252">
        <v>0</v>
      </c>
      <c r="N1520" s="323">
        <v>53.07</v>
      </c>
      <c r="O1520" s="323"/>
      <c r="P1520" s="252">
        <v>11295.01</v>
      </c>
      <c r="Q1520" s="252">
        <v>910.05</v>
      </c>
      <c r="R1520" s="240" t="s">
        <v>70</v>
      </c>
      <c r="V1520" s="248">
        <f t="shared" si="96"/>
        <v>0</v>
      </c>
      <c r="W1520" s="248">
        <f t="shared" si="93"/>
        <v>0</v>
      </c>
      <c r="X1520" s="248">
        <f t="shared" si="94"/>
        <v>0</v>
      </c>
      <c r="Y1520" s="248">
        <f t="shared" si="95"/>
        <v>0</v>
      </c>
    </row>
    <row r="1521" spans="1:25" ht="15" customHeight="1" x14ac:dyDescent="0.25">
      <c r="A1521" s="250"/>
      <c r="B1521" s="251"/>
      <c r="C1521" s="322" t="s">
        <v>1335</v>
      </c>
      <c r="D1521" s="322"/>
      <c r="E1521" s="322"/>
      <c r="H1521" s="252">
        <v>7566.64</v>
      </c>
      <c r="I1521" s="252">
        <v>0</v>
      </c>
      <c r="J1521" s="252">
        <v>0</v>
      </c>
      <c r="K1521" s="252">
        <v>0</v>
      </c>
      <c r="L1521" s="252">
        <v>0</v>
      </c>
      <c r="M1521" s="252">
        <v>0</v>
      </c>
      <c r="N1521" s="323">
        <v>220.8</v>
      </c>
      <c r="O1521" s="323"/>
      <c r="P1521" s="252">
        <v>7345.84</v>
      </c>
      <c r="Q1521" s="252">
        <v>0</v>
      </c>
      <c r="R1521" s="240" t="s">
        <v>70</v>
      </c>
      <c r="V1521" s="248">
        <f t="shared" si="96"/>
        <v>0</v>
      </c>
      <c r="W1521" s="248">
        <f t="shared" si="93"/>
        <v>0</v>
      </c>
      <c r="X1521" s="248">
        <f t="shared" si="94"/>
        <v>0</v>
      </c>
      <c r="Y1521" s="248">
        <f t="shared" si="95"/>
        <v>0</v>
      </c>
    </row>
    <row r="1522" spans="1:25" ht="15" customHeight="1" x14ac:dyDescent="0.25">
      <c r="A1522" s="250"/>
      <c r="B1522" s="251"/>
      <c r="C1522" s="322" t="s">
        <v>392</v>
      </c>
      <c r="D1522" s="322"/>
      <c r="E1522" s="322"/>
      <c r="H1522" s="252">
        <v>99528.66</v>
      </c>
      <c r="I1522" s="252">
        <v>25611.21</v>
      </c>
      <c r="J1522" s="252">
        <v>0</v>
      </c>
      <c r="K1522" s="252">
        <v>0</v>
      </c>
      <c r="L1522" s="252">
        <v>0</v>
      </c>
      <c r="M1522" s="252">
        <v>25611.21</v>
      </c>
      <c r="N1522" s="323">
        <v>34630.58</v>
      </c>
      <c r="O1522" s="323"/>
      <c r="P1522" s="252">
        <v>91022.73</v>
      </c>
      <c r="Q1522" s="252">
        <v>513.44000000000005</v>
      </c>
      <c r="R1522" s="240" t="s">
        <v>70</v>
      </c>
      <c r="V1522" s="248">
        <f t="shared" si="96"/>
        <v>0</v>
      </c>
      <c r="W1522" s="248">
        <f t="shared" si="93"/>
        <v>0</v>
      </c>
      <c r="X1522" s="248">
        <f t="shared" si="94"/>
        <v>0</v>
      </c>
      <c r="Y1522" s="248">
        <f t="shared" si="95"/>
        <v>0</v>
      </c>
    </row>
    <row r="1523" spans="1:25" ht="15" customHeight="1" x14ac:dyDescent="0.25">
      <c r="A1523" s="250"/>
      <c r="B1523" s="251"/>
      <c r="C1523" s="322" t="s">
        <v>1288</v>
      </c>
      <c r="D1523" s="322"/>
      <c r="E1523" s="322"/>
      <c r="H1523" s="252">
        <v>124667.56</v>
      </c>
      <c r="I1523" s="252">
        <v>39193.96</v>
      </c>
      <c r="J1523" s="252">
        <v>0</v>
      </c>
      <c r="K1523" s="252">
        <v>0</v>
      </c>
      <c r="L1523" s="252">
        <v>0</v>
      </c>
      <c r="M1523" s="252">
        <v>39193.96</v>
      </c>
      <c r="N1523" s="323">
        <v>49441.47</v>
      </c>
      <c r="O1523" s="323"/>
      <c r="P1523" s="252">
        <v>121466.1</v>
      </c>
      <c r="Q1523" s="252">
        <v>7046.05</v>
      </c>
      <c r="R1523" s="240" t="s">
        <v>70</v>
      </c>
      <c r="V1523" s="248">
        <f t="shared" si="96"/>
        <v>0</v>
      </c>
      <c r="W1523" s="248">
        <f t="shared" si="93"/>
        <v>0</v>
      </c>
      <c r="X1523" s="248">
        <f t="shared" si="94"/>
        <v>0</v>
      </c>
      <c r="Y1523" s="248">
        <f t="shared" si="95"/>
        <v>0</v>
      </c>
    </row>
    <row r="1524" spans="1:25" ht="15" customHeight="1" x14ac:dyDescent="0.25">
      <c r="A1524" s="250"/>
      <c r="B1524" s="251"/>
      <c r="C1524" s="322" t="s">
        <v>1056</v>
      </c>
      <c r="D1524" s="322"/>
      <c r="E1524" s="322"/>
      <c r="H1524" s="252">
        <v>196.65</v>
      </c>
      <c r="I1524" s="252">
        <v>184.37</v>
      </c>
      <c r="J1524" s="252">
        <v>0</v>
      </c>
      <c r="K1524" s="252">
        <v>0</v>
      </c>
      <c r="L1524" s="252">
        <v>0</v>
      </c>
      <c r="M1524" s="252">
        <v>184.37</v>
      </c>
      <c r="N1524" s="323">
        <v>249</v>
      </c>
      <c r="O1524" s="323"/>
      <c r="P1524" s="252">
        <v>133.9</v>
      </c>
      <c r="Q1524" s="252">
        <v>1.88</v>
      </c>
      <c r="R1524" s="240" t="s">
        <v>70</v>
      </c>
      <c r="V1524" s="248">
        <f t="shared" si="96"/>
        <v>0</v>
      </c>
      <c r="W1524" s="248">
        <f t="shared" si="93"/>
        <v>0</v>
      </c>
      <c r="X1524" s="248">
        <f t="shared" si="94"/>
        <v>0</v>
      </c>
      <c r="Y1524" s="248">
        <f t="shared" si="95"/>
        <v>0</v>
      </c>
    </row>
    <row r="1525" spans="1:25" ht="15" customHeight="1" x14ac:dyDescent="0.25">
      <c r="A1525" s="250"/>
      <c r="B1525" s="251"/>
      <c r="C1525" s="322" t="s">
        <v>1286</v>
      </c>
      <c r="D1525" s="322"/>
      <c r="E1525" s="322"/>
      <c r="H1525" s="252">
        <v>35749.39</v>
      </c>
      <c r="I1525" s="252">
        <v>10230.09</v>
      </c>
      <c r="J1525" s="252">
        <v>0</v>
      </c>
      <c r="K1525" s="252">
        <v>0</v>
      </c>
      <c r="L1525" s="252">
        <v>0</v>
      </c>
      <c r="M1525" s="252">
        <v>10230.09</v>
      </c>
      <c r="N1525" s="323">
        <v>12552.3</v>
      </c>
      <c r="O1525" s="323"/>
      <c r="P1525" s="252">
        <v>36116.959999999999</v>
      </c>
      <c r="Q1525" s="252">
        <v>2689.78</v>
      </c>
      <c r="R1525" s="240" t="s">
        <v>70</v>
      </c>
      <c r="V1525" s="248">
        <f t="shared" si="96"/>
        <v>0</v>
      </c>
      <c r="W1525" s="248">
        <f t="shared" si="93"/>
        <v>0</v>
      </c>
      <c r="X1525" s="248">
        <f t="shared" si="94"/>
        <v>0</v>
      </c>
      <c r="Y1525" s="248">
        <f t="shared" si="95"/>
        <v>0</v>
      </c>
    </row>
    <row r="1526" spans="1:25" ht="15" customHeight="1" x14ac:dyDescent="0.25">
      <c r="A1526" s="253"/>
      <c r="B1526" s="254"/>
      <c r="C1526" s="324" t="s">
        <v>1055</v>
      </c>
      <c r="D1526" s="324"/>
      <c r="E1526" s="324"/>
      <c r="F1526" s="255"/>
      <c r="G1526" s="255"/>
      <c r="H1526" s="256">
        <v>62.05</v>
      </c>
      <c r="I1526" s="256">
        <v>58.18</v>
      </c>
      <c r="J1526" s="256">
        <v>0</v>
      </c>
      <c r="K1526" s="256">
        <v>0</v>
      </c>
      <c r="L1526" s="256">
        <v>0</v>
      </c>
      <c r="M1526" s="256">
        <v>58.18</v>
      </c>
      <c r="N1526" s="325">
        <v>78.56</v>
      </c>
      <c r="O1526" s="325"/>
      <c r="P1526" s="256">
        <v>42.26</v>
      </c>
      <c r="Q1526" s="256">
        <v>0.59</v>
      </c>
      <c r="R1526" s="240" t="s">
        <v>70</v>
      </c>
      <c r="V1526" s="248">
        <f t="shared" si="96"/>
        <v>0</v>
      </c>
      <c r="W1526" s="248">
        <f t="shared" si="93"/>
        <v>0</v>
      </c>
      <c r="X1526" s="248">
        <f t="shared" si="94"/>
        <v>0</v>
      </c>
      <c r="Y1526" s="248">
        <f t="shared" si="95"/>
        <v>0</v>
      </c>
    </row>
    <row r="1527" spans="1:25" ht="15" customHeight="1" x14ac:dyDescent="0.25">
      <c r="A1527" s="245" t="s">
        <v>1623</v>
      </c>
      <c r="B1527" s="246" t="str">
        <f>C1527</f>
        <v>г.Одинцово, Любы Новоселовой бульвар, 15</v>
      </c>
      <c r="C1527" s="329" t="s">
        <v>71</v>
      </c>
      <c r="D1527" s="329"/>
      <c r="E1527" s="329"/>
      <c r="F1527" s="246" t="s">
        <v>1625</v>
      </c>
      <c r="G1527" s="246" t="s">
        <v>1626</v>
      </c>
      <c r="H1527" s="247">
        <v>1810542.59</v>
      </c>
      <c r="I1527" s="247">
        <v>328166.03000000003</v>
      </c>
      <c r="J1527" s="247">
        <v>0</v>
      </c>
      <c r="K1527" s="247">
        <v>0</v>
      </c>
      <c r="L1527" s="247">
        <v>0</v>
      </c>
      <c r="M1527" s="247">
        <v>328166.03000000003</v>
      </c>
      <c r="N1527" s="330">
        <v>421733.96</v>
      </c>
      <c r="O1527" s="330"/>
      <c r="P1527" s="247">
        <v>1746294.25</v>
      </c>
      <c r="Q1527" s="247">
        <v>29319.59</v>
      </c>
      <c r="R1527" s="240" t="s">
        <v>71</v>
      </c>
      <c r="V1527" s="248">
        <f t="shared" si="96"/>
        <v>0</v>
      </c>
      <c r="W1527" s="248">
        <f t="shared" si="93"/>
        <v>0</v>
      </c>
      <c r="X1527" s="248">
        <f t="shared" si="94"/>
        <v>0</v>
      </c>
      <c r="Y1527" s="248">
        <f t="shared" si="95"/>
        <v>0</v>
      </c>
    </row>
    <row r="1528" spans="1:25" ht="15" customHeight="1" x14ac:dyDescent="0.25">
      <c r="A1528" s="250"/>
      <c r="B1528" s="251"/>
      <c r="C1528" s="322" t="s">
        <v>504</v>
      </c>
      <c r="D1528" s="322"/>
      <c r="E1528" s="322"/>
      <c r="H1528" s="252">
        <v>31197.34</v>
      </c>
      <c r="I1528" s="252">
        <v>0</v>
      </c>
      <c r="J1528" s="252">
        <v>0</v>
      </c>
      <c r="K1528" s="252">
        <v>0</v>
      </c>
      <c r="L1528" s="252">
        <v>0</v>
      </c>
      <c r="M1528" s="252">
        <v>0</v>
      </c>
      <c r="N1528" s="323">
        <v>1121.1400000000001</v>
      </c>
      <c r="O1528" s="323"/>
      <c r="P1528" s="252">
        <v>30803.16</v>
      </c>
      <c r="Q1528" s="252">
        <v>726.96</v>
      </c>
      <c r="R1528" s="240" t="s">
        <v>71</v>
      </c>
      <c r="V1528" s="248">
        <f t="shared" si="96"/>
        <v>0</v>
      </c>
      <c r="W1528" s="248">
        <f t="shared" si="93"/>
        <v>0</v>
      </c>
      <c r="X1528" s="248">
        <f t="shared" si="94"/>
        <v>0</v>
      </c>
      <c r="Y1528" s="248">
        <f t="shared" si="95"/>
        <v>0</v>
      </c>
    </row>
    <row r="1529" spans="1:25" ht="15" customHeight="1" x14ac:dyDescent="0.25">
      <c r="A1529" s="250"/>
      <c r="B1529" s="251"/>
      <c r="C1529" s="322" t="s">
        <v>503</v>
      </c>
      <c r="D1529" s="322"/>
      <c r="E1529" s="322"/>
      <c r="H1529" s="252">
        <v>536838.72</v>
      </c>
      <c r="I1529" s="252">
        <v>139117.56</v>
      </c>
      <c r="J1529" s="252">
        <v>0</v>
      </c>
      <c r="K1529" s="252">
        <v>0</v>
      </c>
      <c r="L1529" s="252">
        <v>0</v>
      </c>
      <c r="M1529" s="252">
        <v>139117.56</v>
      </c>
      <c r="N1529" s="323">
        <v>187493.57</v>
      </c>
      <c r="O1529" s="323"/>
      <c r="P1529" s="252">
        <v>489723.63</v>
      </c>
      <c r="Q1529" s="252">
        <v>1260.92</v>
      </c>
      <c r="R1529" s="240" t="s">
        <v>71</v>
      </c>
      <c r="V1529" s="248">
        <f t="shared" si="96"/>
        <v>0</v>
      </c>
      <c r="W1529" s="248">
        <f t="shared" si="93"/>
        <v>0</v>
      </c>
      <c r="X1529" s="248">
        <f t="shared" si="94"/>
        <v>0</v>
      </c>
      <c r="Y1529" s="248">
        <f t="shared" si="95"/>
        <v>0</v>
      </c>
    </row>
    <row r="1530" spans="1:25" ht="15" customHeight="1" x14ac:dyDescent="0.25">
      <c r="A1530" s="250"/>
      <c r="B1530" s="251"/>
      <c r="C1530" s="322" t="s">
        <v>1283</v>
      </c>
      <c r="D1530" s="322"/>
      <c r="E1530" s="322"/>
      <c r="H1530" s="252">
        <v>315318.36</v>
      </c>
      <c r="I1530" s="252">
        <v>0</v>
      </c>
      <c r="J1530" s="252">
        <v>0</v>
      </c>
      <c r="K1530" s="252">
        <v>0</v>
      </c>
      <c r="L1530" s="252">
        <v>0</v>
      </c>
      <c r="M1530" s="252">
        <v>0</v>
      </c>
      <c r="N1530" s="323">
        <v>0</v>
      </c>
      <c r="O1530" s="323"/>
      <c r="P1530" s="252">
        <v>316122.26</v>
      </c>
      <c r="Q1530" s="252">
        <v>803.9</v>
      </c>
      <c r="R1530" s="240" t="s">
        <v>71</v>
      </c>
      <c r="V1530" s="248">
        <f t="shared" si="96"/>
        <v>0</v>
      </c>
      <c r="W1530" s="248">
        <f t="shared" si="93"/>
        <v>105106.12</v>
      </c>
      <c r="X1530" s="248">
        <f t="shared" si="94"/>
        <v>0</v>
      </c>
      <c r="Y1530" s="248">
        <f t="shared" si="95"/>
        <v>105106.12</v>
      </c>
    </row>
    <row r="1531" spans="1:25" ht="15" customHeight="1" x14ac:dyDescent="0.25">
      <c r="A1531" s="250"/>
      <c r="B1531" s="251"/>
      <c r="C1531" s="322" t="s">
        <v>1311</v>
      </c>
      <c r="D1531" s="322"/>
      <c r="E1531" s="322"/>
      <c r="H1531" s="252">
        <v>3344.86</v>
      </c>
      <c r="I1531" s="252">
        <v>0</v>
      </c>
      <c r="J1531" s="252">
        <v>0</v>
      </c>
      <c r="K1531" s="252">
        <v>0</v>
      </c>
      <c r="L1531" s="252">
        <v>0</v>
      </c>
      <c r="M1531" s="252">
        <v>0</v>
      </c>
      <c r="N1531" s="323">
        <v>0</v>
      </c>
      <c r="O1531" s="323"/>
      <c r="P1531" s="252">
        <v>3344.86</v>
      </c>
      <c r="Q1531" s="252">
        <v>0</v>
      </c>
      <c r="R1531" s="240" t="s">
        <v>71</v>
      </c>
      <c r="V1531" s="248">
        <f t="shared" si="96"/>
        <v>0</v>
      </c>
      <c r="W1531" s="248">
        <f t="shared" si="93"/>
        <v>0</v>
      </c>
      <c r="X1531" s="248">
        <f t="shared" si="94"/>
        <v>0</v>
      </c>
      <c r="Y1531" s="248">
        <f t="shared" si="95"/>
        <v>0</v>
      </c>
    </row>
    <row r="1532" spans="1:25" ht="15" customHeight="1" x14ac:dyDescent="0.25">
      <c r="A1532" s="250"/>
      <c r="B1532" s="251"/>
      <c r="C1532" s="322" t="s">
        <v>399</v>
      </c>
      <c r="D1532" s="322"/>
      <c r="E1532" s="322"/>
      <c r="H1532" s="252">
        <v>86699.58</v>
      </c>
      <c r="I1532" s="252">
        <v>15781.6</v>
      </c>
      <c r="J1532" s="252">
        <v>0</v>
      </c>
      <c r="K1532" s="252">
        <v>0</v>
      </c>
      <c r="L1532" s="252">
        <v>0</v>
      </c>
      <c r="M1532" s="252">
        <v>15781.6</v>
      </c>
      <c r="N1532" s="323">
        <v>16412.810000000001</v>
      </c>
      <c r="O1532" s="323"/>
      <c r="P1532" s="252">
        <v>93144.37</v>
      </c>
      <c r="Q1532" s="252">
        <v>7076</v>
      </c>
      <c r="R1532" s="240" t="s">
        <v>71</v>
      </c>
      <c r="V1532" s="248">
        <f t="shared" si="96"/>
        <v>0</v>
      </c>
      <c r="W1532" s="248">
        <f t="shared" si="93"/>
        <v>0</v>
      </c>
      <c r="X1532" s="248">
        <f t="shared" si="94"/>
        <v>0</v>
      </c>
      <c r="Y1532" s="248">
        <f t="shared" si="95"/>
        <v>0</v>
      </c>
    </row>
    <row r="1533" spans="1:25" ht="15" customHeight="1" x14ac:dyDescent="0.25">
      <c r="A1533" s="250"/>
      <c r="B1533" s="251"/>
      <c r="C1533" s="322" t="s">
        <v>1054</v>
      </c>
      <c r="D1533" s="322"/>
      <c r="E1533" s="322"/>
      <c r="H1533" s="252">
        <v>102.53</v>
      </c>
      <c r="I1533" s="252">
        <v>64.81</v>
      </c>
      <c r="J1533" s="252">
        <v>0</v>
      </c>
      <c r="K1533" s="252">
        <v>0</v>
      </c>
      <c r="L1533" s="252">
        <v>0</v>
      </c>
      <c r="M1533" s="252">
        <v>64.81</v>
      </c>
      <c r="N1533" s="323">
        <v>115.65</v>
      </c>
      <c r="O1533" s="323"/>
      <c r="P1533" s="252">
        <v>51.99</v>
      </c>
      <c r="Q1533" s="252">
        <v>0.3</v>
      </c>
      <c r="R1533" s="240" t="s">
        <v>71</v>
      </c>
      <c r="V1533" s="248">
        <f t="shared" si="96"/>
        <v>0</v>
      </c>
      <c r="W1533" s="248">
        <f t="shared" si="93"/>
        <v>0</v>
      </c>
      <c r="X1533" s="248">
        <f t="shared" si="94"/>
        <v>0</v>
      </c>
      <c r="Y1533" s="248">
        <f t="shared" si="95"/>
        <v>0</v>
      </c>
    </row>
    <row r="1534" spans="1:25" ht="15" customHeight="1" x14ac:dyDescent="0.25">
      <c r="A1534" s="250"/>
      <c r="B1534" s="251"/>
      <c r="C1534" s="322" t="s">
        <v>1052</v>
      </c>
      <c r="D1534" s="322"/>
      <c r="E1534" s="322"/>
      <c r="H1534" s="252">
        <v>339448.27</v>
      </c>
      <c r="I1534" s="252">
        <v>86869.19</v>
      </c>
      <c r="J1534" s="252">
        <v>0</v>
      </c>
      <c r="K1534" s="252">
        <v>0</v>
      </c>
      <c r="L1534" s="252">
        <v>0</v>
      </c>
      <c r="M1534" s="252">
        <v>86869.19</v>
      </c>
      <c r="N1534" s="323">
        <v>119198.08</v>
      </c>
      <c r="O1534" s="323"/>
      <c r="P1534" s="252">
        <v>308258.62</v>
      </c>
      <c r="Q1534" s="252">
        <v>1139.24</v>
      </c>
      <c r="R1534" s="240" t="s">
        <v>71</v>
      </c>
      <c r="V1534" s="248">
        <f t="shared" si="96"/>
        <v>307119.38</v>
      </c>
      <c r="W1534" s="248">
        <f t="shared" si="93"/>
        <v>0</v>
      </c>
      <c r="X1534" s="248">
        <f t="shared" si="94"/>
        <v>0</v>
      </c>
      <c r="Y1534" s="248">
        <f t="shared" si="95"/>
        <v>307119.38</v>
      </c>
    </row>
    <row r="1535" spans="1:25" ht="15" customHeight="1" x14ac:dyDescent="0.25">
      <c r="A1535" s="250"/>
      <c r="B1535" s="251"/>
      <c r="C1535" s="322" t="s">
        <v>1303</v>
      </c>
      <c r="D1535" s="322"/>
      <c r="E1535" s="322"/>
      <c r="H1535" s="252">
        <v>9419.0499999999993</v>
      </c>
      <c r="I1535" s="252">
        <v>0</v>
      </c>
      <c r="J1535" s="252">
        <v>0</v>
      </c>
      <c r="K1535" s="252">
        <v>0</v>
      </c>
      <c r="L1535" s="252">
        <v>0</v>
      </c>
      <c r="M1535" s="252">
        <v>0</v>
      </c>
      <c r="N1535" s="323">
        <v>4.17</v>
      </c>
      <c r="O1535" s="323"/>
      <c r="P1535" s="252">
        <v>10417.09</v>
      </c>
      <c r="Q1535" s="252">
        <v>1002.21</v>
      </c>
      <c r="R1535" s="240" t="s">
        <v>71</v>
      </c>
      <c r="V1535" s="248">
        <f t="shared" si="96"/>
        <v>0</v>
      </c>
      <c r="W1535" s="248">
        <f t="shared" si="93"/>
        <v>0</v>
      </c>
      <c r="X1535" s="248">
        <f t="shared" si="94"/>
        <v>0</v>
      </c>
      <c r="Y1535" s="248">
        <f t="shared" si="95"/>
        <v>0</v>
      </c>
    </row>
    <row r="1536" spans="1:25" ht="15" customHeight="1" x14ac:dyDescent="0.25">
      <c r="A1536" s="250"/>
      <c r="B1536" s="251"/>
      <c r="C1536" s="322" t="s">
        <v>1057</v>
      </c>
      <c r="D1536" s="322"/>
      <c r="E1536" s="322"/>
      <c r="H1536" s="252">
        <v>215.38</v>
      </c>
      <c r="I1536" s="252">
        <v>135.86000000000001</v>
      </c>
      <c r="J1536" s="252">
        <v>0</v>
      </c>
      <c r="K1536" s="252">
        <v>0</v>
      </c>
      <c r="L1536" s="252">
        <v>0</v>
      </c>
      <c r="M1536" s="252">
        <v>135.86000000000001</v>
      </c>
      <c r="N1536" s="323">
        <v>242.89</v>
      </c>
      <c r="O1536" s="323"/>
      <c r="P1536" s="252">
        <v>108.98</v>
      </c>
      <c r="Q1536" s="252">
        <v>0.63</v>
      </c>
      <c r="R1536" s="240" t="s">
        <v>71</v>
      </c>
      <c r="V1536" s="248">
        <f t="shared" si="96"/>
        <v>0</v>
      </c>
      <c r="W1536" s="248">
        <f t="shared" si="93"/>
        <v>0</v>
      </c>
      <c r="X1536" s="248">
        <f t="shared" si="94"/>
        <v>0</v>
      </c>
      <c r="Y1536" s="248">
        <f t="shared" si="95"/>
        <v>0</v>
      </c>
    </row>
    <row r="1537" spans="1:25" ht="15" customHeight="1" x14ac:dyDescent="0.25">
      <c r="A1537" s="250"/>
      <c r="B1537" s="251"/>
      <c r="C1537" s="322" t="s">
        <v>1304</v>
      </c>
      <c r="D1537" s="322"/>
      <c r="E1537" s="322"/>
      <c r="H1537" s="252">
        <v>25368.82</v>
      </c>
      <c r="I1537" s="252">
        <v>0</v>
      </c>
      <c r="J1537" s="252">
        <v>0</v>
      </c>
      <c r="K1537" s="252">
        <v>0</v>
      </c>
      <c r="L1537" s="252">
        <v>0</v>
      </c>
      <c r="M1537" s="252">
        <v>0</v>
      </c>
      <c r="N1537" s="323">
        <v>218.78</v>
      </c>
      <c r="O1537" s="323"/>
      <c r="P1537" s="252">
        <v>26215.61</v>
      </c>
      <c r="Q1537" s="252">
        <v>1065.57</v>
      </c>
      <c r="R1537" s="240" t="s">
        <v>71</v>
      </c>
      <c r="V1537" s="248">
        <f t="shared" si="96"/>
        <v>0</v>
      </c>
      <c r="W1537" s="248">
        <f t="shared" si="93"/>
        <v>0</v>
      </c>
      <c r="X1537" s="248">
        <f t="shared" si="94"/>
        <v>0</v>
      </c>
      <c r="Y1537" s="248">
        <f t="shared" si="95"/>
        <v>0</v>
      </c>
    </row>
    <row r="1538" spans="1:25" ht="15" customHeight="1" x14ac:dyDescent="0.25">
      <c r="A1538" s="250"/>
      <c r="B1538" s="251"/>
      <c r="C1538" s="322" t="s">
        <v>1058</v>
      </c>
      <c r="D1538" s="322"/>
      <c r="E1538" s="322"/>
      <c r="H1538" s="252">
        <v>3833.92</v>
      </c>
      <c r="I1538" s="252">
        <v>1323.62</v>
      </c>
      <c r="J1538" s="252">
        <v>0</v>
      </c>
      <c r="K1538" s="252">
        <v>0</v>
      </c>
      <c r="L1538" s="252">
        <v>0</v>
      </c>
      <c r="M1538" s="252">
        <v>1323.62</v>
      </c>
      <c r="N1538" s="323">
        <v>1816.34</v>
      </c>
      <c r="O1538" s="323"/>
      <c r="P1538" s="252">
        <v>4737.7</v>
      </c>
      <c r="Q1538" s="252">
        <v>1396.5</v>
      </c>
      <c r="R1538" s="240" t="s">
        <v>71</v>
      </c>
      <c r="V1538" s="248">
        <f t="shared" si="96"/>
        <v>0</v>
      </c>
      <c r="W1538" s="248">
        <f t="shared" si="93"/>
        <v>0</v>
      </c>
      <c r="X1538" s="248">
        <f t="shared" si="94"/>
        <v>0</v>
      </c>
      <c r="Y1538" s="248">
        <f t="shared" si="95"/>
        <v>0</v>
      </c>
    </row>
    <row r="1539" spans="1:25" ht="15" customHeight="1" x14ac:dyDescent="0.25">
      <c r="A1539" s="250"/>
      <c r="B1539" s="251"/>
      <c r="C1539" s="322" t="s">
        <v>392</v>
      </c>
      <c r="D1539" s="322"/>
      <c r="E1539" s="322"/>
      <c r="H1539" s="252">
        <v>160825.49</v>
      </c>
      <c r="I1539" s="252">
        <v>28676.19</v>
      </c>
      <c r="J1539" s="252">
        <v>0</v>
      </c>
      <c r="K1539" s="252">
        <v>0</v>
      </c>
      <c r="L1539" s="252">
        <v>0</v>
      </c>
      <c r="M1539" s="252">
        <v>28676.19</v>
      </c>
      <c r="N1539" s="323">
        <v>30824.35</v>
      </c>
      <c r="O1539" s="323"/>
      <c r="P1539" s="252">
        <v>167954.1</v>
      </c>
      <c r="Q1539" s="252">
        <v>9276.77</v>
      </c>
      <c r="R1539" s="240" t="s">
        <v>71</v>
      </c>
      <c r="V1539" s="248">
        <f t="shared" si="96"/>
        <v>0</v>
      </c>
      <c r="W1539" s="248">
        <f t="shared" si="93"/>
        <v>0</v>
      </c>
      <c r="X1539" s="248">
        <f t="shared" si="94"/>
        <v>0</v>
      </c>
      <c r="Y1539" s="248">
        <f t="shared" si="95"/>
        <v>0</v>
      </c>
    </row>
    <row r="1540" spans="1:25" ht="15" customHeight="1" x14ac:dyDescent="0.25">
      <c r="A1540" s="250"/>
      <c r="B1540" s="251"/>
      <c r="C1540" s="322" t="s">
        <v>1288</v>
      </c>
      <c r="D1540" s="322"/>
      <c r="E1540" s="322"/>
      <c r="H1540" s="252">
        <v>231779.15</v>
      </c>
      <c r="I1540" s="252">
        <v>44350.9</v>
      </c>
      <c r="J1540" s="252">
        <v>0</v>
      </c>
      <c r="K1540" s="252">
        <v>0</v>
      </c>
      <c r="L1540" s="252">
        <v>0</v>
      </c>
      <c r="M1540" s="252">
        <v>44350.9</v>
      </c>
      <c r="N1540" s="323">
        <v>50761.39</v>
      </c>
      <c r="O1540" s="323"/>
      <c r="P1540" s="252">
        <v>227341.18</v>
      </c>
      <c r="Q1540" s="252">
        <v>1972.52</v>
      </c>
      <c r="R1540" s="240" t="s">
        <v>71</v>
      </c>
      <c r="V1540" s="248">
        <f t="shared" si="96"/>
        <v>0</v>
      </c>
      <c r="W1540" s="248">
        <f t="shared" si="93"/>
        <v>0</v>
      </c>
      <c r="X1540" s="248">
        <f t="shared" si="94"/>
        <v>0</v>
      </c>
      <c r="Y1540" s="248">
        <f t="shared" si="95"/>
        <v>0</v>
      </c>
    </row>
    <row r="1541" spans="1:25" ht="15" customHeight="1" x14ac:dyDescent="0.25">
      <c r="A1541" s="250"/>
      <c r="B1541" s="251"/>
      <c r="C1541" s="322" t="s">
        <v>1056</v>
      </c>
      <c r="D1541" s="322"/>
      <c r="E1541" s="322"/>
      <c r="H1541" s="252">
        <v>323.99</v>
      </c>
      <c r="I1541" s="252">
        <v>205.36</v>
      </c>
      <c r="J1541" s="252">
        <v>0</v>
      </c>
      <c r="K1541" s="252">
        <v>0</v>
      </c>
      <c r="L1541" s="252">
        <v>0</v>
      </c>
      <c r="M1541" s="252">
        <v>205.36</v>
      </c>
      <c r="N1541" s="323">
        <v>365.54</v>
      </c>
      <c r="O1541" s="323"/>
      <c r="P1541" s="252">
        <v>164.72</v>
      </c>
      <c r="Q1541" s="252">
        <v>0.91</v>
      </c>
      <c r="R1541" s="240" t="s">
        <v>71</v>
      </c>
      <c r="V1541" s="248">
        <f t="shared" si="96"/>
        <v>0</v>
      </c>
      <c r="W1541" s="248">
        <f t="shared" si="93"/>
        <v>0</v>
      </c>
      <c r="X1541" s="248">
        <f t="shared" si="94"/>
        <v>0</v>
      </c>
      <c r="Y1541" s="248">
        <f t="shared" si="95"/>
        <v>0</v>
      </c>
    </row>
    <row r="1542" spans="1:25" ht="15" customHeight="1" x14ac:dyDescent="0.25">
      <c r="A1542" s="250"/>
      <c r="B1542" s="251"/>
      <c r="C1542" s="322" t="s">
        <v>1055</v>
      </c>
      <c r="D1542" s="322"/>
      <c r="E1542" s="322"/>
      <c r="H1542" s="252">
        <v>102.53</v>
      </c>
      <c r="I1542" s="252">
        <v>64.81</v>
      </c>
      <c r="J1542" s="252">
        <v>0</v>
      </c>
      <c r="K1542" s="252">
        <v>0</v>
      </c>
      <c r="L1542" s="252">
        <v>0</v>
      </c>
      <c r="M1542" s="252">
        <v>64.81</v>
      </c>
      <c r="N1542" s="323">
        <v>115.65</v>
      </c>
      <c r="O1542" s="323"/>
      <c r="P1542" s="252">
        <v>51.99</v>
      </c>
      <c r="Q1542" s="252">
        <v>0.3</v>
      </c>
      <c r="R1542" s="240" t="s">
        <v>71</v>
      </c>
      <c r="V1542" s="248">
        <f t="shared" si="96"/>
        <v>0</v>
      </c>
      <c r="W1542" s="248">
        <f t="shared" si="93"/>
        <v>0</v>
      </c>
      <c r="X1542" s="248">
        <f t="shared" si="94"/>
        <v>0</v>
      </c>
      <c r="Y1542" s="248">
        <f t="shared" si="95"/>
        <v>0</v>
      </c>
    </row>
    <row r="1543" spans="1:25" ht="15" customHeight="1" x14ac:dyDescent="0.25">
      <c r="A1543" s="253"/>
      <c r="B1543" s="254"/>
      <c r="C1543" s="324" t="s">
        <v>1286</v>
      </c>
      <c r="D1543" s="324"/>
      <c r="E1543" s="324"/>
      <c r="F1543" s="255"/>
      <c r="G1543" s="255"/>
      <c r="H1543" s="256">
        <v>65724.600000000006</v>
      </c>
      <c r="I1543" s="256">
        <v>11576.13</v>
      </c>
      <c r="J1543" s="256">
        <v>0</v>
      </c>
      <c r="K1543" s="256">
        <v>0</v>
      </c>
      <c r="L1543" s="256">
        <v>0</v>
      </c>
      <c r="M1543" s="256">
        <v>11576.13</v>
      </c>
      <c r="N1543" s="325">
        <v>13043.6</v>
      </c>
      <c r="O1543" s="325"/>
      <c r="P1543" s="256">
        <v>67853.990000000005</v>
      </c>
      <c r="Q1543" s="256">
        <v>3596.86</v>
      </c>
      <c r="R1543" s="240" t="s">
        <v>71</v>
      </c>
      <c r="V1543" s="248">
        <f t="shared" si="96"/>
        <v>0</v>
      </c>
      <c r="W1543" s="248">
        <f t="shared" si="93"/>
        <v>0</v>
      </c>
      <c r="X1543" s="248">
        <f t="shared" si="94"/>
        <v>0</v>
      </c>
      <c r="Y1543" s="248">
        <f t="shared" si="95"/>
        <v>0</v>
      </c>
    </row>
    <row r="1544" spans="1:25" ht="15" customHeight="1" x14ac:dyDescent="0.25">
      <c r="A1544" s="245" t="s">
        <v>1627</v>
      </c>
      <c r="B1544" s="246" t="str">
        <f>C1544</f>
        <v>г.Одинцово, Любы Новоселовой бульвар, 2 корп.1</v>
      </c>
      <c r="C1544" s="329" t="s">
        <v>58</v>
      </c>
      <c r="D1544" s="329"/>
      <c r="E1544" s="329"/>
      <c r="F1544" s="246" t="s">
        <v>1542</v>
      </c>
      <c r="G1544" s="246" t="s">
        <v>1628</v>
      </c>
      <c r="H1544" s="247">
        <v>1050819.19</v>
      </c>
      <c r="I1544" s="247">
        <v>323960.65000000002</v>
      </c>
      <c r="J1544" s="247">
        <v>-5264.36</v>
      </c>
      <c r="K1544" s="247">
        <v>0</v>
      </c>
      <c r="L1544" s="247">
        <v>0</v>
      </c>
      <c r="M1544" s="247">
        <v>318696.28999999998</v>
      </c>
      <c r="N1544" s="330">
        <v>490567.73</v>
      </c>
      <c r="O1544" s="330"/>
      <c r="P1544" s="247">
        <v>890690.22</v>
      </c>
      <c r="Q1544" s="247">
        <v>11742.47</v>
      </c>
      <c r="R1544" s="240" t="s">
        <v>58</v>
      </c>
      <c r="V1544" s="248">
        <f t="shared" si="96"/>
        <v>0</v>
      </c>
      <c r="W1544" s="248">
        <f t="shared" si="93"/>
        <v>0</v>
      </c>
      <c r="X1544" s="248">
        <f t="shared" si="94"/>
        <v>0</v>
      </c>
      <c r="Y1544" s="248">
        <f t="shared" si="95"/>
        <v>0</v>
      </c>
    </row>
    <row r="1545" spans="1:25" ht="15" customHeight="1" x14ac:dyDescent="0.25">
      <c r="A1545" s="250"/>
      <c r="B1545" s="251"/>
      <c r="C1545" s="322" t="s">
        <v>1057</v>
      </c>
      <c r="D1545" s="322"/>
      <c r="E1545" s="322"/>
      <c r="H1545" s="252">
        <v>637.73</v>
      </c>
      <c r="I1545" s="252">
        <v>257.29000000000002</v>
      </c>
      <c r="J1545" s="252">
        <v>0</v>
      </c>
      <c r="K1545" s="252">
        <v>0</v>
      </c>
      <c r="L1545" s="252">
        <v>0</v>
      </c>
      <c r="M1545" s="252">
        <v>257.29000000000002</v>
      </c>
      <c r="N1545" s="323">
        <v>483.63</v>
      </c>
      <c r="O1545" s="323"/>
      <c r="P1545" s="252">
        <v>411.39</v>
      </c>
      <c r="Q1545" s="252">
        <v>0</v>
      </c>
      <c r="R1545" s="240" t="s">
        <v>58</v>
      </c>
      <c r="V1545" s="248">
        <f t="shared" si="96"/>
        <v>0</v>
      </c>
      <c r="W1545" s="248">
        <f t="shared" si="93"/>
        <v>0</v>
      </c>
      <c r="X1545" s="248">
        <f t="shared" si="94"/>
        <v>0</v>
      </c>
      <c r="Y1545" s="248">
        <f t="shared" si="95"/>
        <v>0</v>
      </c>
    </row>
    <row r="1546" spans="1:25" ht="15" customHeight="1" x14ac:dyDescent="0.25">
      <c r="A1546" s="250"/>
      <c r="B1546" s="251"/>
      <c r="C1546" s="322" t="s">
        <v>392</v>
      </c>
      <c r="D1546" s="322"/>
      <c r="E1546" s="322"/>
      <c r="H1546" s="252">
        <v>86885.79</v>
      </c>
      <c r="I1546" s="252">
        <v>21571.9</v>
      </c>
      <c r="J1546" s="252">
        <v>-2283.42</v>
      </c>
      <c r="K1546" s="252">
        <v>0</v>
      </c>
      <c r="L1546" s="252">
        <v>0</v>
      </c>
      <c r="M1546" s="252">
        <v>19288.48</v>
      </c>
      <c r="N1546" s="323">
        <v>29204.58</v>
      </c>
      <c r="O1546" s="323"/>
      <c r="P1546" s="252">
        <v>81540.929999999993</v>
      </c>
      <c r="Q1546" s="252">
        <v>4571.24</v>
      </c>
      <c r="R1546" s="240" t="s">
        <v>58</v>
      </c>
      <c r="V1546" s="248">
        <f t="shared" si="96"/>
        <v>0</v>
      </c>
      <c r="W1546" s="248">
        <f t="shared" ref="W1546:W1609" si="97">IF(W$8=$C1546,SUM($P1546-$Q1546),0)/3</f>
        <v>0</v>
      </c>
      <c r="X1546" s="248">
        <f t="shared" ref="X1546:X1609" si="98">IF(X$8=$C1546,SUM($P1546-$Q1546),0)</f>
        <v>0</v>
      </c>
      <c r="Y1546" s="248">
        <f t="shared" ref="Y1546:Y1609" si="99">SUM(V1546:X1546)</f>
        <v>0</v>
      </c>
    </row>
    <row r="1547" spans="1:25" ht="15" customHeight="1" x14ac:dyDescent="0.25">
      <c r="A1547" s="250"/>
      <c r="B1547" s="251"/>
      <c r="C1547" s="322" t="s">
        <v>1304</v>
      </c>
      <c r="D1547" s="322"/>
      <c r="E1547" s="322"/>
      <c r="H1547" s="252">
        <v>6542.51</v>
      </c>
      <c r="I1547" s="252">
        <v>0</v>
      </c>
      <c r="J1547" s="252">
        <v>0</v>
      </c>
      <c r="K1547" s="252">
        <v>0</v>
      </c>
      <c r="L1547" s="252">
        <v>0</v>
      </c>
      <c r="M1547" s="252">
        <v>0</v>
      </c>
      <c r="N1547" s="323">
        <v>46.05</v>
      </c>
      <c r="O1547" s="323"/>
      <c r="P1547" s="252">
        <v>7738.03</v>
      </c>
      <c r="Q1547" s="252">
        <v>1241.57</v>
      </c>
      <c r="R1547" s="240" t="s">
        <v>58</v>
      </c>
      <c r="V1547" s="248">
        <f t="shared" si="96"/>
        <v>0</v>
      </c>
      <c r="W1547" s="248">
        <f t="shared" si="97"/>
        <v>0</v>
      </c>
      <c r="X1547" s="248">
        <f t="shared" si="98"/>
        <v>0</v>
      </c>
      <c r="Y1547" s="248">
        <f t="shared" si="99"/>
        <v>0</v>
      </c>
    </row>
    <row r="1548" spans="1:25" ht="15" customHeight="1" x14ac:dyDescent="0.25">
      <c r="A1548" s="250"/>
      <c r="B1548" s="251"/>
      <c r="C1548" s="322" t="s">
        <v>1336</v>
      </c>
      <c r="D1548" s="322"/>
      <c r="E1548" s="322"/>
      <c r="H1548" s="252">
        <v>22.76</v>
      </c>
      <c r="I1548" s="252">
        <v>0</v>
      </c>
      <c r="J1548" s="252">
        <v>0</v>
      </c>
      <c r="K1548" s="252">
        <v>0</v>
      </c>
      <c r="L1548" s="252">
        <v>0</v>
      </c>
      <c r="M1548" s="252">
        <v>0</v>
      </c>
      <c r="N1548" s="323">
        <v>0.22</v>
      </c>
      <c r="O1548" s="323"/>
      <c r="P1548" s="252">
        <v>22.54</v>
      </c>
      <c r="Q1548" s="252">
        <v>0</v>
      </c>
      <c r="R1548" s="240" t="s">
        <v>58</v>
      </c>
      <c r="V1548" s="248">
        <f t="shared" si="96"/>
        <v>0</v>
      </c>
      <c r="W1548" s="248">
        <f t="shared" si="97"/>
        <v>0</v>
      </c>
      <c r="X1548" s="248">
        <f t="shared" si="98"/>
        <v>0</v>
      </c>
      <c r="Y1548" s="248">
        <f t="shared" si="99"/>
        <v>0</v>
      </c>
    </row>
    <row r="1549" spans="1:25" ht="15" customHeight="1" x14ac:dyDescent="0.25">
      <c r="A1549" s="250"/>
      <c r="B1549" s="251"/>
      <c r="C1549" s="322" t="s">
        <v>503</v>
      </c>
      <c r="D1549" s="322"/>
      <c r="E1549" s="322"/>
      <c r="H1549" s="252">
        <v>332561.09999999998</v>
      </c>
      <c r="I1549" s="252">
        <v>123800.7</v>
      </c>
      <c r="J1549" s="252">
        <v>0</v>
      </c>
      <c r="K1549" s="252">
        <v>0</v>
      </c>
      <c r="L1549" s="252">
        <v>0</v>
      </c>
      <c r="M1549" s="252">
        <v>123800.7</v>
      </c>
      <c r="N1549" s="323">
        <v>181808.54</v>
      </c>
      <c r="O1549" s="323"/>
      <c r="P1549" s="252">
        <v>274554.07</v>
      </c>
      <c r="Q1549" s="252">
        <v>0.81</v>
      </c>
      <c r="R1549" s="240" t="s">
        <v>58</v>
      </c>
      <c r="V1549" s="248">
        <f t="shared" si="96"/>
        <v>0</v>
      </c>
      <c r="W1549" s="248">
        <f t="shared" si="97"/>
        <v>0</v>
      </c>
      <c r="X1549" s="248">
        <f t="shared" si="98"/>
        <v>0</v>
      </c>
      <c r="Y1549" s="248">
        <f t="shared" si="99"/>
        <v>0</v>
      </c>
    </row>
    <row r="1550" spans="1:25" ht="15" customHeight="1" x14ac:dyDescent="0.25">
      <c r="A1550" s="250"/>
      <c r="B1550" s="251"/>
      <c r="C1550" s="322" t="s">
        <v>1311</v>
      </c>
      <c r="D1550" s="322"/>
      <c r="E1550" s="322"/>
      <c r="H1550" s="252">
        <v>785.22</v>
      </c>
      <c r="I1550" s="252">
        <v>0</v>
      </c>
      <c r="J1550" s="252">
        <v>0</v>
      </c>
      <c r="K1550" s="252">
        <v>0</v>
      </c>
      <c r="L1550" s="252">
        <v>0</v>
      </c>
      <c r="M1550" s="252">
        <v>0</v>
      </c>
      <c r="N1550" s="323">
        <v>7.76</v>
      </c>
      <c r="O1550" s="323"/>
      <c r="P1550" s="252">
        <v>777.46</v>
      </c>
      <c r="Q1550" s="252">
        <v>0</v>
      </c>
      <c r="R1550" s="240" t="s">
        <v>58</v>
      </c>
      <c r="V1550" s="248">
        <f t="shared" si="96"/>
        <v>0</v>
      </c>
      <c r="W1550" s="248">
        <f t="shared" si="97"/>
        <v>0</v>
      </c>
      <c r="X1550" s="248">
        <f t="shared" si="98"/>
        <v>0</v>
      </c>
      <c r="Y1550" s="248">
        <f t="shared" si="99"/>
        <v>0</v>
      </c>
    </row>
    <row r="1551" spans="1:25" ht="15" customHeight="1" x14ac:dyDescent="0.25">
      <c r="A1551" s="250"/>
      <c r="B1551" s="251"/>
      <c r="C1551" s="322" t="s">
        <v>504</v>
      </c>
      <c r="D1551" s="322"/>
      <c r="E1551" s="322"/>
      <c r="H1551" s="252">
        <v>8804.76</v>
      </c>
      <c r="I1551" s="252">
        <v>0</v>
      </c>
      <c r="J1551" s="252">
        <v>0</v>
      </c>
      <c r="K1551" s="252">
        <v>0</v>
      </c>
      <c r="L1551" s="252">
        <v>0</v>
      </c>
      <c r="M1551" s="252">
        <v>0</v>
      </c>
      <c r="N1551" s="323">
        <v>12.34</v>
      </c>
      <c r="O1551" s="323"/>
      <c r="P1551" s="252">
        <v>9283.4599999999991</v>
      </c>
      <c r="Q1551" s="252">
        <v>491.04</v>
      </c>
      <c r="R1551" s="240" t="s">
        <v>58</v>
      </c>
      <c r="V1551" s="248">
        <f t="shared" si="96"/>
        <v>0</v>
      </c>
      <c r="W1551" s="248">
        <f t="shared" si="97"/>
        <v>0</v>
      </c>
      <c r="X1551" s="248">
        <f t="shared" si="98"/>
        <v>0</v>
      </c>
      <c r="Y1551" s="248">
        <f t="shared" si="99"/>
        <v>0</v>
      </c>
    </row>
    <row r="1552" spans="1:25" ht="15" customHeight="1" x14ac:dyDescent="0.25">
      <c r="A1552" s="250"/>
      <c r="B1552" s="251"/>
      <c r="C1552" s="322" t="s">
        <v>1058</v>
      </c>
      <c r="D1552" s="322"/>
      <c r="E1552" s="322"/>
      <c r="H1552" s="252">
        <v>26983.21</v>
      </c>
      <c r="I1552" s="252">
        <v>9850.81</v>
      </c>
      <c r="J1552" s="252">
        <v>0</v>
      </c>
      <c r="K1552" s="252">
        <v>0</v>
      </c>
      <c r="L1552" s="252">
        <v>0</v>
      </c>
      <c r="M1552" s="252">
        <v>9850.81</v>
      </c>
      <c r="N1552" s="323">
        <v>15428.9</v>
      </c>
      <c r="O1552" s="323"/>
      <c r="P1552" s="252">
        <v>21807.4</v>
      </c>
      <c r="Q1552" s="252">
        <v>402.28</v>
      </c>
      <c r="R1552" s="240" t="s">
        <v>58</v>
      </c>
      <c r="V1552" s="248">
        <f t="shared" ref="V1552:V1615" si="100">IF(V$8=$C1552,SUM($P1552-$Q1552),0)</f>
        <v>0</v>
      </c>
      <c r="W1552" s="248">
        <f t="shared" si="97"/>
        <v>0</v>
      </c>
      <c r="X1552" s="248">
        <f t="shared" si="98"/>
        <v>0</v>
      </c>
      <c r="Y1552" s="248">
        <f t="shared" si="99"/>
        <v>0</v>
      </c>
    </row>
    <row r="1553" spans="1:25" ht="15" customHeight="1" x14ac:dyDescent="0.25">
      <c r="A1553" s="250"/>
      <c r="B1553" s="251"/>
      <c r="C1553" s="322" t="s">
        <v>1052</v>
      </c>
      <c r="D1553" s="322"/>
      <c r="E1553" s="322"/>
      <c r="H1553" s="252">
        <v>339216.97</v>
      </c>
      <c r="I1553" s="252">
        <v>112353.55</v>
      </c>
      <c r="J1553" s="252">
        <v>0</v>
      </c>
      <c r="K1553" s="252">
        <v>0</v>
      </c>
      <c r="L1553" s="252">
        <v>0</v>
      </c>
      <c r="M1553" s="252">
        <v>112353.55</v>
      </c>
      <c r="N1553" s="323">
        <v>176460.7</v>
      </c>
      <c r="O1553" s="323"/>
      <c r="P1553" s="252">
        <v>275110.57</v>
      </c>
      <c r="Q1553" s="252">
        <v>0.75</v>
      </c>
      <c r="R1553" s="240" t="s">
        <v>58</v>
      </c>
      <c r="V1553" s="248">
        <f t="shared" si="100"/>
        <v>275109.82</v>
      </c>
      <c r="W1553" s="248">
        <f t="shared" si="97"/>
        <v>0</v>
      </c>
      <c r="X1553" s="248">
        <f t="shared" si="98"/>
        <v>0</v>
      </c>
      <c r="Y1553" s="248">
        <f t="shared" si="99"/>
        <v>275109.82</v>
      </c>
    </row>
    <row r="1554" spans="1:25" ht="15" customHeight="1" x14ac:dyDescent="0.25">
      <c r="A1554" s="250"/>
      <c r="B1554" s="251"/>
      <c r="C1554" s="322" t="s">
        <v>399</v>
      </c>
      <c r="D1554" s="322"/>
      <c r="E1554" s="322"/>
      <c r="H1554" s="252">
        <v>47126.25</v>
      </c>
      <c r="I1554" s="252">
        <v>11467.53</v>
      </c>
      <c r="J1554" s="252">
        <v>-1965.26</v>
      </c>
      <c r="K1554" s="252">
        <v>0</v>
      </c>
      <c r="L1554" s="252">
        <v>0</v>
      </c>
      <c r="M1554" s="252">
        <v>9502.27</v>
      </c>
      <c r="N1554" s="323">
        <v>15094.08</v>
      </c>
      <c r="O1554" s="323"/>
      <c r="P1554" s="252">
        <v>44621.18</v>
      </c>
      <c r="Q1554" s="252">
        <v>3086.74</v>
      </c>
      <c r="R1554" s="240" t="s">
        <v>58</v>
      </c>
      <c r="V1554" s="248">
        <f t="shared" si="100"/>
        <v>0</v>
      </c>
      <c r="W1554" s="248">
        <f t="shared" si="97"/>
        <v>0</v>
      </c>
      <c r="X1554" s="248">
        <f t="shared" si="98"/>
        <v>0</v>
      </c>
      <c r="Y1554" s="248">
        <f t="shared" si="99"/>
        <v>0</v>
      </c>
    </row>
    <row r="1555" spans="1:25" ht="15" customHeight="1" x14ac:dyDescent="0.25">
      <c r="A1555" s="250"/>
      <c r="B1555" s="251"/>
      <c r="C1555" s="322" t="s">
        <v>1054</v>
      </c>
      <c r="D1555" s="322"/>
      <c r="E1555" s="322"/>
      <c r="H1555" s="252">
        <v>300.92</v>
      </c>
      <c r="I1555" s="252">
        <v>122.72</v>
      </c>
      <c r="J1555" s="252">
        <v>0</v>
      </c>
      <c r="K1555" s="252">
        <v>0</v>
      </c>
      <c r="L1555" s="252">
        <v>0</v>
      </c>
      <c r="M1555" s="252">
        <v>122.72</v>
      </c>
      <c r="N1555" s="323">
        <v>230.35</v>
      </c>
      <c r="O1555" s="323"/>
      <c r="P1555" s="252">
        <v>193.29</v>
      </c>
      <c r="Q1555" s="252">
        <v>0</v>
      </c>
      <c r="R1555" s="240" t="s">
        <v>58</v>
      </c>
      <c r="V1555" s="248">
        <f t="shared" si="100"/>
        <v>0</v>
      </c>
      <c r="W1555" s="248">
        <f t="shared" si="97"/>
        <v>0</v>
      </c>
      <c r="X1555" s="248">
        <f t="shared" si="98"/>
        <v>0</v>
      </c>
      <c r="Y1555" s="248">
        <f t="shared" si="99"/>
        <v>0</v>
      </c>
    </row>
    <row r="1556" spans="1:25" ht="15" customHeight="1" x14ac:dyDescent="0.25">
      <c r="A1556" s="250"/>
      <c r="B1556" s="251"/>
      <c r="C1556" s="322" t="s">
        <v>1286</v>
      </c>
      <c r="D1556" s="322"/>
      <c r="E1556" s="322"/>
      <c r="H1556" s="252">
        <v>35503.129999999997</v>
      </c>
      <c r="I1556" s="252">
        <v>9112.5400000000009</v>
      </c>
      <c r="J1556" s="252">
        <v>-210.23</v>
      </c>
      <c r="K1556" s="252">
        <v>0</v>
      </c>
      <c r="L1556" s="252">
        <v>0</v>
      </c>
      <c r="M1556" s="252">
        <v>8902.31</v>
      </c>
      <c r="N1556" s="323">
        <v>12816.1</v>
      </c>
      <c r="O1556" s="323"/>
      <c r="P1556" s="252">
        <v>33088.559999999998</v>
      </c>
      <c r="Q1556" s="252">
        <v>1499.22</v>
      </c>
      <c r="R1556" s="240" t="s">
        <v>58</v>
      </c>
      <c r="V1556" s="248">
        <f t="shared" si="100"/>
        <v>0</v>
      </c>
      <c r="W1556" s="248">
        <f t="shared" si="97"/>
        <v>0</v>
      </c>
      <c r="X1556" s="248">
        <f t="shared" si="98"/>
        <v>0</v>
      </c>
      <c r="Y1556" s="248">
        <f t="shared" si="99"/>
        <v>0</v>
      </c>
    </row>
    <row r="1557" spans="1:25" ht="15" customHeight="1" x14ac:dyDescent="0.25">
      <c r="A1557" s="250"/>
      <c r="B1557" s="251"/>
      <c r="C1557" s="322" t="s">
        <v>1055</v>
      </c>
      <c r="D1557" s="322"/>
      <c r="E1557" s="322"/>
      <c r="H1557" s="252">
        <v>300.92</v>
      </c>
      <c r="I1557" s="252">
        <v>122.72</v>
      </c>
      <c r="J1557" s="252">
        <v>0</v>
      </c>
      <c r="K1557" s="252">
        <v>0</v>
      </c>
      <c r="L1557" s="252">
        <v>0</v>
      </c>
      <c r="M1557" s="252">
        <v>122.72</v>
      </c>
      <c r="N1557" s="323">
        <v>230.35</v>
      </c>
      <c r="O1557" s="323"/>
      <c r="P1557" s="252">
        <v>193.29</v>
      </c>
      <c r="Q1557" s="252">
        <v>0</v>
      </c>
      <c r="R1557" s="240" t="s">
        <v>58</v>
      </c>
      <c r="V1557" s="248">
        <f t="shared" si="100"/>
        <v>0</v>
      </c>
      <c r="W1557" s="248">
        <f t="shared" si="97"/>
        <v>0</v>
      </c>
      <c r="X1557" s="248">
        <f t="shared" si="98"/>
        <v>0</v>
      </c>
      <c r="Y1557" s="248">
        <f t="shared" si="99"/>
        <v>0</v>
      </c>
    </row>
    <row r="1558" spans="1:25" ht="15" customHeight="1" x14ac:dyDescent="0.25">
      <c r="A1558" s="250"/>
      <c r="B1558" s="251"/>
      <c r="C1558" s="322" t="s">
        <v>1303</v>
      </c>
      <c r="D1558" s="322"/>
      <c r="E1558" s="322"/>
      <c r="H1558" s="252">
        <v>3833.86</v>
      </c>
      <c r="I1558" s="252">
        <v>0</v>
      </c>
      <c r="J1558" s="252">
        <v>0</v>
      </c>
      <c r="K1558" s="252">
        <v>0</v>
      </c>
      <c r="L1558" s="252">
        <v>0</v>
      </c>
      <c r="M1558" s="252">
        <v>0</v>
      </c>
      <c r="N1558" s="323">
        <v>17.52</v>
      </c>
      <c r="O1558" s="323"/>
      <c r="P1558" s="252">
        <v>4264.92</v>
      </c>
      <c r="Q1558" s="252">
        <v>448.58</v>
      </c>
      <c r="R1558" s="240" t="s">
        <v>58</v>
      </c>
      <c r="V1558" s="248">
        <f t="shared" si="100"/>
        <v>0</v>
      </c>
      <c r="W1558" s="248">
        <f t="shared" si="97"/>
        <v>0</v>
      </c>
      <c r="X1558" s="248">
        <f t="shared" si="98"/>
        <v>0</v>
      </c>
      <c r="Y1558" s="248">
        <f t="shared" si="99"/>
        <v>0</v>
      </c>
    </row>
    <row r="1559" spans="1:25" ht="15" customHeight="1" x14ac:dyDescent="0.25">
      <c r="A1559" s="250"/>
      <c r="B1559" s="251"/>
      <c r="C1559" s="322" t="s">
        <v>1288</v>
      </c>
      <c r="D1559" s="322"/>
      <c r="E1559" s="322"/>
      <c r="H1559" s="252">
        <v>137264.01</v>
      </c>
      <c r="I1559" s="252">
        <v>34912.31</v>
      </c>
      <c r="J1559" s="252">
        <v>-805.45</v>
      </c>
      <c r="K1559" s="252">
        <v>0</v>
      </c>
      <c r="L1559" s="252">
        <v>0</v>
      </c>
      <c r="M1559" s="252">
        <v>34106.86</v>
      </c>
      <c r="N1559" s="323">
        <v>57652.06</v>
      </c>
      <c r="O1559" s="323"/>
      <c r="P1559" s="252">
        <v>113719.05</v>
      </c>
      <c r="Q1559" s="252">
        <v>0.24</v>
      </c>
      <c r="R1559" s="240" t="s">
        <v>58</v>
      </c>
      <c r="V1559" s="248">
        <f t="shared" si="100"/>
        <v>0</v>
      </c>
      <c r="W1559" s="248">
        <f t="shared" si="97"/>
        <v>0</v>
      </c>
      <c r="X1559" s="248">
        <f t="shared" si="98"/>
        <v>0</v>
      </c>
      <c r="Y1559" s="248">
        <f t="shared" si="99"/>
        <v>0</v>
      </c>
    </row>
    <row r="1560" spans="1:25" ht="15" customHeight="1" x14ac:dyDescent="0.25">
      <c r="A1560" s="250"/>
      <c r="B1560" s="251"/>
      <c r="C1560" s="322" t="s">
        <v>1283</v>
      </c>
      <c r="D1560" s="322"/>
      <c r="E1560" s="322"/>
      <c r="H1560" s="252">
        <v>15635.93</v>
      </c>
      <c r="I1560" s="252">
        <v>0</v>
      </c>
      <c r="J1560" s="252">
        <v>0</v>
      </c>
      <c r="K1560" s="252">
        <v>0</v>
      </c>
      <c r="L1560" s="252">
        <v>0</v>
      </c>
      <c r="M1560" s="252">
        <v>0</v>
      </c>
      <c r="N1560" s="323">
        <v>154.57</v>
      </c>
      <c r="O1560" s="323"/>
      <c r="P1560" s="252">
        <v>15481.36</v>
      </c>
      <c r="Q1560" s="252">
        <v>0</v>
      </c>
      <c r="R1560" s="240" t="s">
        <v>58</v>
      </c>
      <c r="V1560" s="248">
        <f t="shared" si="100"/>
        <v>0</v>
      </c>
      <c r="W1560" s="248">
        <f t="shared" si="97"/>
        <v>5160.4533333333338</v>
      </c>
      <c r="X1560" s="248">
        <f t="shared" si="98"/>
        <v>0</v>
      </c>
      <c r="Y1560" s="248">
        <f t="shared" si="99"/>
        <v>5160.4533333333338</v>
      </c>
    </row>
    <row r="1561" spans="1:25" ht="15" customHeight="1" x14ac:dyDescent="0.25">
      <c r="A1561" s="250"/>
      <c r="B1561" s="251"/>
      <c r="C1561" s="322" t="s">
        <v>1056</v>
      </c>
      <c r="D1561" s="322"/>
      <c r="E1561" s="322"/>
      <c r="H1561" s="252">
        <v>945.64</v>
      </c>
      <c r="I1561" s="252">
        <v>388.58</v>
      </c>
      <c r="J1561" s="252">
        <v>0</v>
      </c>
      <c r="K1561" s="252">
        <v>0</v>
      </c>
      <c r="L1561" s="252">
        <v>0</v>
      </c>
      <c r="M1561" s="252">
        <v>388.58</v>
      </c>
      <c r="N1561" s="323">
        <v>727.92</v>
      </c>
      <c r="O1561" s="323"/>
      <c r="P1561" s="252">
        <v>606.29999999999995</v>
      </c>
      <c r="Q1561" s="252">
        <v>0</v>
      </c>
      <c r="R1561" s="240" t="s">
        <v>58</v>
      </c>
      <c r="V1561" s="248">
        <f t="shared" si="100"/>
        <v>0</v>
      </c>
      <c r="W1561" s="248">
        <f t="shared" si="97"/>
        <v>0</v>
      </c>
      <c r="X1561" s="248">
        <f t="shared" si="98"/>
        <v>0</v>
      </c>
      <c r="Y1561" s="248">
        <f t="shared" si="99"/>
        <v>0</v>
      </c>
    </row>
    <row r="1562" spans="1:25" ht="15" customHeight="1" x14ac:dyDescent="0.25">
      <c r="A1562" s="253"/>
      <c r="B1562" s="254"/>
      <c r="C1562" s="324" t="s">
        <v>1335</v>
      </c>
      <c r="D1562" s="324"/>
      <c r="E1562" s="324"/>
      <c r="F1562" s="255"/>
      <c r="G1562" s="255"/>
      <c r="H1562" s="256">
        <v>7468.48</v>
      </c>
      <c r="I1562" s="256">
        <v>0</v>
      </c>
      <c r="J1562" s="256">
        <v>0</v>
      </c>
      <c r="K1562" s="256">
        <v>0</v>
      </c>
      <c r="L1562" s="256">
        <v>0</v>
      </c>
      <c r="M1562" s="256">
        <v>0</v>
      </c>
      <c r="N1562" s="325">
        <v>192.06</v>
      </c>
      <c r="O1562" s="325"/>
      <c r="P1562" s="256">
        <v>7276.42</v>
      </c>
      <c r="Q1562" s="256">
        <v>0</v>
      </c>
      <c r="R1562" s="240" t="s">
        <v>58</v>
      </c>
      <c r="V1562" s="248">
        <f t="shared" si="100"/>
        <v>0</v>
      </c>
      <c r="W1562" s="248">
        <f t="shared" si="97"/>
        <v>0</v>
      </c>
      <c r="X1562" s="248">
        <f t="shared" si="98"/>
        <v>0</v>
      </c>
      <c r="Y1562" s="248">
        <f t="shared" si="99"/>
        <v>0</v>
      </c>
    </row>
    <row r="1563" spans="1:25" ht="15" customHeight="1" x14ac:dyDescent="0.25">
      <c r="A1563" s="245" t="s">
        <v>1629</v>
      </c>
      <c r="B1563" s="246" t="str">
        <f>C1563</f>
        <v>г.Одинцово, Любы Новоселовой бульвар, 2 корп.2</v>
      </c>
      <c r="C1563" s="329" t="s">
        <v>59</v>
      </c>
      <c r="D1563" s="329"/>
      <c r="E1563" s="329"/>
      <c r="F1563" s="246" t="s">
        <v>1429</v>
      </c>
      <c r="G1563" s="246" t="s">
        <v>1630</v>
      </c>
      <c r="H1563" s="247">
        <v>553444.59</v>
      </c>
      <c r="I1563" s="247">
        <v>342839.03999999998</v>
      </c>
      <c r="J1563" s="247">
        <v>0</v>
      </c>
      <c r="K1563" s="247">
        <v>0</v>
      </c>
      <c r="L1563" s="247">
        <v>0</v>
      </c>
      <c r="M1563" s="247">
        <v>342839.03999999998</v>
      </c>
      <c r="N1563" s="330">
        <v>448293.71</v>
      </c>
      <c r="O1563" s="330"/>
      <c r="P1563" s="247">
        <v>466299.54</v>
      </c>
      <c r="Q1563" s="247">
        <v>18309.62</v>
      </c>
      <c r="R1563" s="240" t="s">
        <v>59</v>
      </c>
      <c r="V1563" s="248">
        <f t="shared" si="100"/>
        <v>0</v>
      </c>
      <c r="W1563" s="248">
        <f t="shared" si="97"/>
        <v>0</v>
      </c>
      <c r="X1563" s="248">
        <f t="shared" si="98"/>
        <v>0</v>
      </c>
      <c r="Y1563" s="248">
        <f t="shared" si="99"/>
        <v>0</v>
      </c>
    </row>
    <row r="1564" spans="1:25" ht="15" customHeight="1" x14ac:dyDescent="0.25">
      <c r="A1564" s="250"/>
      <c r="B1564" s="251"/>
      <c r="C1564" s="322" t="s">
        <v>1303</v>
      </c>
      <c r="D1564" s="322"/>
      <c r="E1564" s="322"/>
      <c r="H1564" s="252">
        <v>-1633.5</v>
      </c>
      <c r="I1564" s="252">
        <v>0</v>
      </c>
      <c r="J1564" s="252">
        <v>0</v>
      </c>
      <c r="K1564" s="252">
        <v>0</v>
      </c>
      <c r="L1564" s="252">
        <v>0</v>
      </c>
      <c r="M1564" s="252">
        <v>0</v>
      </c>
      <c r="N1564" s="323">
        <v>6.06</v>
      </c>
      <c r="O1564" s="323"/>
      <c r="P1564" s="252">
        <v>544.77</v>
      </c>
      <c r="Q1564" s="252">
        <v>2184.33</v>
      </c>
      <c r="R1564" s="240" t="s">
        <v>59</v>
      </c>
      <c r="V1564" s="248">
        <f t="shared" si="100"/>
        <v>0</v>
      </c>
      <c r="W1564" s="248">
        <f t="shared" si="97"/>
        <v>0</v>
      </c>
      <c r="X1564" s="248">
        <f t="shared" si="98"/>
        <v>0</v>
      </c>
      <c r="Y1564" s="248">
        <f t="shared" si="99"/>
        <v>0</v>
      </c>
    </row>
    <row r="1565" spans="1:25" ht="15" customHeight="1" x14ac:dyDescent="0.25">
      <c r="A1565" s="250"/>
      <c r="B1565" s="251"/>
      <c r="C1565" s="322" t="s">
        <v>503</v>
      </c>
      <c r="D1565" s="322"/>
      <c r="E1565" s="322"/>
      <c r="H1565" s="252">
        <v>175848.09</v>
      </c>
      <c r="I1565" s="252">
        <v>124768.68</v>
      </c>
      <c r="J1565" s="252">
        <v>0</v>
      </c>
      <c r="K1565" s="252">
        <v>0</v>
      </c>
      <c r="L1565" s="252">
        <v>0</v>
      </c>
      <c r="M1565" s="252">
        <v>124768.68</v>
      </c>
      <c r="N1565" s="323">
        <v>162199.84</v>
      </c>
      <c r="O1565" s="323"/>
      <c r="P1565" s="252">
        <v>138437.76000000001</v>
      </c>
      <c r="Q1565" s="252">
        <v>20.83</v>
      </c>
      <c r="R1565" s="240" t="s">
        <v>59</v>
      </c>
      <c r="V1565" s="248">
        <f t="shared" si="100"/>
        <v>0</v>
      </c>
      <c r="W1565" s="248">
        <f t="shared" si="97"/>
        <v>0</v>
      </c>
      <c r="X1565" s="248">
        <f t="shared" si="98"/>
        <v>0</v>
      </c>
      <c r="Y1565" s="248">
        <f t="shared" si="99"/>
        <v>0</v>
      </c>
    </row>
    <row r="1566" spans="1:25" ht="15" customHeight="1" x14ac:dyDescent="0.25">
      <c r="A1566" s="250"/>
      <c r="B1566" s="251"/>
      <c r="C1566" s="322" t="s">
        <v>1336</v>
      </c>
      <c r="D1566" s="322"/>
      <c r="E1566" s="322"/>
      <c r="H1566" s="252">
        <v>0.01</v>
      </c>
      <c r="I1566" s="252">
        <v>0</v>
      </c>
      <c r="J1566" s="252">
        <v>0</v>
      </c>
      <c r="K1566" s="252">
        <v>0</v>
      </c>
      <c r="L1566" s="252">
        <v>0</v>
      </c>
      <c r="M1566" s="252">
        <v>0</v>
      </c>
      <c r="N1566" s="323">
        <v>0</v>
      </c>
      <c r="O1566" s="323"/>
      <c r="P1566" s="252">
        <v>0.01</v>
      </c>
      <c r="Q1566" s="252">
        <v>0</v>
      </c>
      <c r="R1566" s="240" t="s">
        <v>59</v>
      </c>
      <c r="V1566" s="248">
        <f t="shared" si="100"/>
        <v>0</v>
      </c>
      <c r="W1566" s="248">
        <f t="shared" si="97"/>
        <v>0</v>
      </c>
      <c r="X1566" s="248">
        <f t="shared" si="98"/>
        <v>0</v>
      </c>
      <c r="Y1566" s="248">
        <f t="shared" si="99"/>
        <v>0</v>
      </c>
    </row>
    <row r="1567" spans="1:25" ht="15" customHeight="1" x14ac:dyDescent="0.25">
      <c r="A1567" s="250"/>
      <c r="B1567" s="251"/>
      <c r="C1567" s="322" t="s">
        <v>1052</v>
      </c>
      <c r="D1567" s="322"/>
      <c r="E1567" s="322"/>
      <c r="H1567" s="252">
        <v>183965.26</v>
      </c>
      <c r="I1567" s="252">
        <v>113232.04</v>
      </c>
      <c r="J1567" s="252">
        <v>0</v>
      </c>
      <c r="K1567" s="252">
        <v>0</v>
      </c>
      <c r="L1567" s="252">
        <v>0</v>
      </c>
      <c r="M1567" s="252">
        <v>113232.04</v>
      </c>
      <c r="N1567" s="323">
        <v>147885.25</v>
      </c>
      <c r="O1567" s="323"/>
      <c r="P1567" s="252">
        <v>149330.95000000001</v>
      </c>
      <c r="Q1567" s="252">
        <v>18.899999999999999</v>
      </c>
      <c r="R1567" s="240" t="s">
        <v>59</v>
      </c>
      <c r="V1567" s="248">
        <f t="shared" si="100"/>
        <v>149312.05000000002</v>
      </c>
      <c r="W1567" s="248">
        <f t="shared" si="97"/>
        <v>0</v>
      </c>
      <c r="X1567" s="248">
        <f t="shared" si="98"/>
        <v>0</v>
      </c>
      <c r="Y1567" s="248">
        <f t="shared" si="99"/>
        <v>149312.05000000002</v>
      </c>
    </row>
    <row r="1568" spans="1:25" ht="15" customHeight="1" x14ac:dyDescent="0.25">
      <c r="A1568" s="250"/>
      <c r="B1568" s="251"/>
      <c r="C1568" s="322" t="s">
        <v>1058</v>
      </c>
      <c r="D1568" s="322"/>
      <c r="E1568" s="322"/>
      <c r="H1568" s="252">
        <v>14168.29</v>
      </c>
      <c r="I1568" s="252">
        <v>9031.06</v>
      </c>
      <c r="J1568" s="252">
        <v>0</v>
      </c>
      <c r="K1568" s="252">
        <v>0</v>
      </c>
      <c r="L1568" s="252">
        <v>0</v>
      </c>
      <c r="M1568" s="252">
        <v>9031.06</v>
      </c>
      <c r="N1568" s="323">
        <v>11786.31</v>
      </c>
      <c r="O1568" s="323"/>
      <c r="P1568" s="252">
        <v>11606.55</v>
      </c>
      <c r="Q1568" s="252">
        <v>193.51</v>
      </c>
      <c r="R1568" s="240" t="s">
        <v>59</v>
      </c>
      <c r="V1568" s="248">
        <f t="shared" si="100"/>
        <v>0</v>
      </c>
      <c r="W1568" s="248">
        <f t="shared" si="97"/>
        <v>0</v>
      </c>
      <c r="X1568" s="248">
        <f t="shared" si="98"/>
        <v>0</v>
      </c>
      <c r="Y1568" s="248">
        <f t="shared" si="99"/>
        <v>0</v>
      </c>
    </row>
    <row r="1569" spans="1:25" ht="15" customHeight="1" x14ac:dyDescent="0.25">
      <c r="A1569" s="250"/>
      <c r="B1569" s="251"/>
      <c r="C1569" s="322" t="s">
        <v>1286</v>
      </c>
      <c r="D1569" s="322"/>
      <c r="E1569" s="322"/>
      <c r="H1569" s="252">
        <v>22023.57</v>
      </c>
      <c r="I1569" s="252">
        <v>11005.28</v>
      </c>
      <c r="J1569" s="252">
        <v>0</v>
      </c>
      <c r="K1569" s="252">
        <v>0</v>
      </c>
      <c r="L1569" s="252">
        <v>0</v>
      </c>
      <c r="M1569" s="252">
        <v>11005.28</v>
      </c>
      <c r="N1569" s="323">
        <v>14398.68</v>
      </c>
      <c r="O1569" s="323"/>
      <c r="P1569" s="252">
        <v>18644</v>
      </c>
      <c r="Q1569" s="252">
        <v>13.83</v>
      </c>
      <c r="R1569" s="240" t="s">
        <v>59</v>
      </c>
      <c r="V1569" s="248">
        <f t="shared" si="100"/>
        <v>0</v>
      </c>
      <c r="W1569" s="248">
        <f t="shared" si="97"/>
        <v>0</v>
      </c>
      <c r="X1569" s="248">
        <f t="shared" si="98"/>
        <v>0</v>
      </c>
      <c r="Y1569" s="248">
        <f t="shared" si="99"/>
        <v>0</v>
      </c>
    </row>
    <row r="1570" spans="1:25" ht="15" customHeight="1" x14ac:dyDescent="0.25">
      <c r="A1570" s="250"/>
      <c r="B1570" s="251"/>
      <c r="C1570" s="322" t="s">
        <v>1054</v>
      </c>
      <c r="D1570" s="322"/>
      <c r="E1570" s="322"/>
      <c r="H1570" s="252">
        <v>76.209999999999994</v>
      </c>
      <c r="I1570" s="252">
        <v>73.430000000000007</v>
      </c>
      <c r="J1570" s="252">
        <v>0</v>
      </c>
      <c r="K1570" s="252">
        <v>0</v>
      </c>
      <c r="L1570" s="252">
        <v>0</v>
      </c>
      <c r="M1570" s="252">
        <v>73.430000000000007</v>
      </c>
      <c r="N1570" s="323">
        <v>105.09</v>
      </c>
      <c r="O1570" s="323"/>
      <c r="P1570" s="252">
        <v>44.55</v>
      </c>
      <c r="Q1570" s="252">
        <v>0</v>
      </c>
      <c r="R1570" s="240" t="s">
        <v>59</v>
      </c>
      <c r="V1570" s="248">
        <f t="shared" si="100"/>
        <v>0</v>
      </c>
      <c r="W1570" s="248">
        <f t="shared" si="97"/>
        <v>0</v>
      </c>
      <c r="X1570" s="248">
        <f t="shared" si="98"/>
        <v>0</v>
      </c>
      <c r="Y1570" s="248">
        <f t="shared" si="99"/>
        <v>0</v>
      </c>
    </row>
    <row r="1571" spans="1:25" ht="15" customHeight="1" x14ac:dyDescent="0.25">
      <c r="A1571" s="250"/>
      <c r="B1571" s="251"/>
      <c r="C1571" s="322" t="s">
        <v>1335</v>
      </c>
      <c r="D1571" s="322"/>
      <c r="E1571" s="322"/>
      <c r="H1571" s="252">
        <v>5014.57</v>
      </c>
      <c r="I1571" s="252">
        <v>0</v>
      </c>
      <c r="J1571" s="252">
        <v>0</v>
      </c>
      <c r="K1571" s="252">
        <v>0</v>
      </c>
      <c r="L1571" s="252">
        <v>0</v>
      </c>
      <c r="M1571" s="252">
        <v>0</v>
      </c>
      <c r="N1571" s="323">
        <v>175.38</v>
      </c>
      <c r="O1571" s="323"/>
      <c r="P1571" s="252">
        <v>4839.1899999999996</v>
      </c>
      <c r="Q1571" s="252">
        <v>0</v>
      </c>
      <c r="R1571" s="240" t="s">
        <v>59</v>
      </c>
      <c r="V1571" s="248">
        <f t="shared" si="100"/>
        <v>0</v>
      </c>
      <c r="W1571" s="248">
        <f t="shared" si="97"/>
        <v>0</v>
      </c>
      <c r="X1571" s="248">
        <f t="shared" si="98"/>
        <v>0</v>
      </c>
      <c r="Y1571" s="248">
        <f t="shared" si="99"/>
        <v>0</v>
      </c>
    </row>
    <row r="1572" spans="1:25" ht="15" customHeight="1" x14ac:dyDescent="0.25">
      <c r="A1572" s="250"/>
      <c r="B1572" s="251"/>
      <c r="C1572" s="322" t="s">
        <v>399</v>
      </c>
      <c r="D1572" s="322"/>
      <c r="E1572" s="322"/>
      <c r="H1572" s="252">
        <v>23492.04</v>
      </c>
      <c r="I1572" s="252">
        <v>14925</v>
      </c>
      <c r="J1572" s="252">
        <v>0</v>
      </c>
      <c r="K1572" s="252">
        <v>0</v>
      </c>
      <c r="L1572" s="252">
        <v>0</v>
      </c>
      <c r="M1572" s="252">
        <v>14925</v>
      </c>
      <c r="N1572" s="323">
        <v>19762.66</v>
      </c>
      <c r="O1572" s="323"/>
      <c r="P1572" s="252">
        <v>25325.14</v>
      </c>
      <c r="Q1572" s="252">
        <v>6670.76</v>
      </c>
      <c r="R1572" s="240" t="s">
        <v>59</v>
      </c>
      <c r="V1572" s="248">
        <f t="shared" si="100"/>
        <v>0</v>
      </c>
      <c r="W1572" s="248">
        <f t="shared" si="97"/>
        <v>0</v>
      </c>
      <c r="X1572" s="248">
        <f t="shared" si="98"/>
        <v>0</v>
      </c>
      <c r="Y1572" s="248">
        <f t="shared" si="99"/>
        <v>0</v>
      </c>
    </row>
    <row r="1573" spans="1:25" ht="15" customHeight="1" x14ac:dyDescent="0.25">
      <c r="A1573" s="250"/>
      <c r="B1573" s="251"/>
      <c r="C1573" s="322" t="s">
        <v>504</v>
      </c>
      <c r="D1573" s="322"/>
      <c r="E1573" s="322"/>
      <c r="H1573" s="252">
        <v>2549.39</v>
      </c>
      <c r="I1573" s="252">
        <v>0</v>
      </c>
      <c r="J1573" s="252">
        <v>0</v>
      </c>
      <c r="K1573" s="252">
        <v>0</v>
      </c>
      <c r="L1573" s="252">
        <v>0</v>
      </c>
      <c r="M1573" s="252">
        <v>0</v>
      </c>
      <c r="N1573" s="323">
        <v>64.28</v>
      </c>
      <c r="O1573" s="323"/>
      <c r="P1573" s="252">
        <v>2577.5100000000002</v>
      </c>
      <c r="Q1573" s="252">
        <v>92.4</v>
      </c>
      <c r="R1573" s="240" t="s">
        <v>59</v>
      </c>
      <c r="V1573" s="248">
        <f t="shared" si="100"/>
        <v>0</v>
      </c>
      <c r="W1573" s="248">
        <f t="shared" si="97"/>
        <v>0</v>
      </c>
      <c r="X1573" s="248">
        <f t="shared" si="98"/>
        <v>0</v>
      </c>
      <c r="Y1573" s="248">
        <f t="shared" si="99"/>
        <v>0</v>
      </c>
    </row>
    <row r="1574" spans="1:25" ht="15" customHeight="1" x14ac:dyDescent="0.25">
      <c r="A1574" s="250"/>
      <c r="B1574" s="251"/>
      <c r="C1574" s="322" t="s">
        <v>1304</v>
      </c>
      <c r="D1574" s="322"/>
      <c r="E1574" s="322"/>
      <c r="H1574" s="252">
        <v>-1393.62</v>
      </c>
      <c r="I1574" s="252">
        <v>0</v>
      </c>
      <c r="J1574" s="252">
        <v>0</v>
      </c>
      <c r="K1574" s="252">
        <v>0</v>
      </c>
      <c r="L1574" s="252">
        <v>0</v>
      </c>
      <c r="M1574" s="252">
        <v>0</v>
      </c>
      <c r="N1574" s="323">
        <v>52.07</v>
      </c>
      <c r="O1574" s="323"/>
      <c r="P1574" s="252">
        <v>1200.79</v>
      </c>
      <c r="Q1574" s="252">
        <v>2646.48</v>
      </c>
      <c r="R1574" s="240" t="s">
        <v>59</v>
      </c>
      <c r="V1574" s="248">
        <f t="shared" si="100"/>
        <v>0</v>
      </c>
      <c r="W1574" s="248">
        <f t="shared" si="97"/>
        <v>0</v>
      </c>
      <c r="X1574" s="248">
        <f t="shared" si="98"/>
        <v>0</v>
      </c>
      <c r="Y1574" s="248">
        <f t="shared" si="99"/>
        <v>0</v>
      </c>
    </row>
    <row r="1575" spans="1:25" ht="15" customHeight="1" x14ac:dyDescent="0.25">
      <c r="A1575" s="250"/>
      <c r="B1575" s="251"/>
      <c r="C1575" s="322" t="s">
        <v>1055</v>
      </c>
      <c r="D1575" s="322"/>
      <c r="E1575" s="322"/>
      <c r="H1575" s="252">
        <v>76.209999999999994</v>
      </c>
      <c r="I1575" s="252">
        <v>73.430000000000007</v>
      </c>
      <c r="J1575" s="252">
        <v>0</v>
      </c>
      <c r="K1575" s="252">
        <v>0</v>
      </c>
      <c r="L1575" s="252">
        <v>0</v>
      </c>
      <c r="M1575" s="252">
        <v>73.430000000000007</v>
      </c>
      <c r="N1575" s="323">
        <v>105.09</v>
      </c>
      <c r="O1575" s="323"/>
      <c r="P1575" s="252">
        <v>44.55</v>
      </c>
      <c r="Q1575" s="252">
        <v>0</v>
      </c>
      <c r="R1575" s="240" t="s">
        <v>59</v>
      </c>
      <c r="V1575" s="248">
        <f t="shared" si="100"/>
        <v>0</v>
      </c>
      <c r="W1575" s="248">
        <f t="shared" si="97"/>
        <v>0</v>
      </c>
      <c r="X1575" s="248">
        <f t="shared" si="98"/>
        <v>0</v>
      </c>
      <c r="Y1575" s="248">
        <f t="shared" si="99"/>
        <v>0</v>
      </c>
    </row>
    <row r="1576" spans="1:25" ht="15" customHeight="1" x14ac:dyDescent="0.25">
      <c r="A1576" s="250"/>
      <c r="B1576" s="251"/>
      <c r="C1576" s="322" t="s">
        <v>392</v>
      </c>
      <c r="D1576" s="322"/>
      <c r="E1576" s="322"/>
      <c r="H1576" s="252">
        <v>48320.81</v>
      </c>
      <c r="I1576" s="252">
        <v>27179.95</v>
      </c>
      <c r="J1576" s="252">
        <v>0</v>
      </c>
      <c r="K1576" s="252">
        <v>0</v>
      </c>
      <c r="L1576" s="252">
        <v>0</v>
      </c>
      <c r="M1576" s="252">
        <v>27179.95</v>
      </c>
      <c r="N1576" s="323">
        <v>35809.339999999997</v>
      </c>
      <c r="O1576" s="323"/>
      <c r="P1576" s="252">
        <v>46150.559999999998</v>
      </c>
      <c r="Q1576" s="252">
        <v>6459.14</v>
      </c>
      <c r="R1576" s="240" t="s">
        <v>59</v>
      </c>
      <c r="V1576" s="248">
        <f t="shared" si="100"/>
        <v>0</v>
      </c>
      <c r="W1576" s="248">
        <f t="shared" si="97"/>
        <v>0</v>
      </c>
      <c r="X1576" s="248">
        <f t="shared" si="98"/>
        <v>0</v>
      </c>
      <c r="Y1576" s="248">
        <f t="shared" si="99"/>
        <v>0</v>
      </c>
    </row>
    <row r="1577" spans="1:25" ht="15" customHeight="1" x14ac:dyDescent="0.25">
      <c r="A1577" s="250"/>
      <c r="B1577" s="251"/>
      <c r="C1577" s="322" t="s">
        <v>1057</v>
      </c>
      <c r="D1577" s="322"/>
      <c r="E1577" s="322"/>
      <c r="H1577" s="252">
        <v>159.69999999999999</v>
      </c>
      <c r="I1577" s="252">
        <v>153.88999999999999</v>
      </c>
      <c r="J1577" s="252">
        <v>0</v>
      </c>
      <c r="K1577" s="252">
        <v>0</v>
      </c>
      <c r="L1577" s="252">
        <v>0</v>
      </c>
      <c r="M1577" s="252">
        <v>153.88999999999999</v>
      </c>
      <c r="N1577" s="323">
        <v>220.26</v>
      </c>
      <c r="O1577" s="323"/>
      <c r="P1577" s="252">
        <v>93.33</v>
      </c>
      <c r="Q1577" s="252">
        <v>0</v>
      </c>
      <c r="R1577" s="240" t="s">
        <v>59</v>
      </c>
      <c r="V1577" s="248">
        <f t="shared" si="100"/>
        <v>0</v>
      </c>
      <c r="W1577" s="248">
        <f t="shared" si="97"/>
        <v>0</v>
      </c>
      <c r="X1577" s="248">
        <f t="shared" si="98"/>
        <v>0</v>
      </c>
      <c r="Y1577" s="248">
        <f t="shared" si="99"/>
        <v>0</v>
      </c>
    </row>
    <row r="1578" spans="1:25" ht="15" customHeight="1" x14ac:dyDescent="0.25">
      <c r="A1578" s="250"/>
      <c r="B1578" s="251"/>
      <c r="C1578" s="322" t="s">
        <v>1283</v>
      </c>
      <c r="D1578" s="322"/>
      <c r="E1578" s="322"/>
      <c r="H1578" s="252">
        <v>0.14000000000000001</v>
      </c>
      <c r="I1578" s="252">
        <v>0</v>
      </c>
      <c r="J1578" s="252">
        <v>0</v>
      </c>
      <c r="K1578" s="252">
        <v>0</v>
      </c>
      <c r="L1578" s="252">
        <v>0</v>
      </c>
      <c r="M1578" s="252">
        <v>0</v>
      </c>
      <c r="N1578" s="323">
        <v>0</v>
      </c>
      <c r="O1578" s="323"/>
      <c r="P1578" s="252">
        <v>0.14000000000000001</v>
      </c>
      <c r="Q1578" s="252">
        <v>0</v>
      </c>
      <c r="R1578" s="240" t="s">
        <v>59</v>
      </c>
      <c r="V1578" s="248">
        <f t="shared" si="100"/>
        <v>0</v>
      </c>
      <c r="W1578" s="248">
        <f t="shared" si="97"/>
        <v>4.6666666666666669E-2</v>
      </c>
      <c r="X1578" s="248">
        <f t="shared" si="98"/>
        <v>0</v>
      </c>
      <c r="Y1578" s="248">
        <f t="shared" si="99"/>
        <v>4.6666666666666669E-2</v>
      </c>
    </row>
    <row r="1579" spans="1:25" ht="15" customHeight="1" x14ac:dyDescent="0.25">
      <c r="A1579" s="250"/>
      <c r="B1579" s="251"/>
      <c r="C1579" s="322" t="s">
        <v>1311</v>
      </c>
      <c r="D1579" s="322"/>
      <c r="E1579" s="322"/>
      <c r="H1579" s="252">
        <v>0.01</v>
      </c>
      <c r="I1579" s="252">
        <v>0</v>
      </c>
      <c r="J1579" s="252">
        <v>0</v>
      </c>
      <c r="K1579" s="252">
        <v>0</v>
      </c>
      <c r="L1579" s="252">
        <v>0</v>
      </c>
      <c r="M1579" s="252">
        <v>0</v>
      </c>
      <c r="N1579" s="323">
        <v>0</v>
      </c>
      <c r="O1579" s="323"/>
      <c r="P1579" s="252">
        <v>0.01</v>
      </c>
      <c r="Q1579" s="252">
        <v>0</v>
      </c>
      <c r="R1579" s="240" t="s">
        <v>59</v>
      </c>
      <c r="V1579" s="248">
        <f t="shared" si="100"/>
        <v>0</v>
      </c>
      <c r="W1579" s="248">
        <f t="shared" si="97"/>
        <v>0</v>
      </c>
      <c r="X1579" s="248">
        <f t="shared" si="98"/>
        <v>0</v>
      </c>
      <c r="Y1579" s="248">
        <f t="shared" si="99"/>
        <v>0</v>
      </c>
    </row>
    <row r="1580" spans="1:25" ht="15" customHeight="1" x14ac:dyDescent="0.25">
      <c r="A1580" s="250"/>
      <c r="B1580" s="251"/>
      <c r="C1580" s="322" t="s">
        <v>1288</v>
      </c>
      <c r="D1580" s="322"/>
      <c r="E1580" s="322"/>
      <c r="H1580" s="252">
        <v>80536.19</v>
      </c>
      <c r="I1580" s="252">
        <v>42163.839999999997</v>
      </c>
      <c r="J1580" s="252">
        <v>0</v>
      </c>
      <c r="K1580" s="252">
        <v>0</v>
      </c>
      <c r="L1580" s="252">
        <v>0</v>
      </c>
      <c r="M1580" s="252">
        <v>42163.839999999997</v>
      </c>
      <c r="N1580" s="323">
        <v>55390.720000000001</v>
      </c>
      <c r="O1580" s="323"/>
      <c r="P1580" s="252">
        <v>67318.75</v>
      </c>
      <c r="Q1580" s="252">
        <v>9.44</v>
      </c>
      <c r="R1580" s="240" t="s">
        <v>59</v>
      </c>
      <c r="V1580" s="248">
        <f t="shared" si="100"/>
        <v>0</v>
      </c>
      <c r="W1580" s="248">
        <f t="shared" si="97"/>
        <v>0</v>
      </c>
      <c r="X1580" s="248">
        <f t="shared" si="98"/>
        <v>0</v>
      </c>
      <c r="Y1580" s="248">
        <f t="shared" si="99"/>
        <v>0</v>
      </c>
    </row>
    <row r="1581" spans="1:25" ht="15" customHeight="1" x14ac:dyDescent="0.25">
      <c r="A1581" s="253"/>
      <c r="B1581" s="254"/>
      <c r="C1581" s="324" t="s">
        <v>1056</v>
      </c>
      <c r="D1581" s="324"/>
      <c r="E1581" s="324"/>
      <c r="F1581" s="255"/>
      <c r="G1581" s="255"/>
      <c r="H1581" s="256">
        <v>241.22</v>
      </c>
      <c r="I1581" s="256">
        <v>232.44</v>
      </c>
      <c r="J1581" s="256">
        <v>0</v>
      </c>
      <c r="K1581" s="256">
        <v>0</v>
      </c>
      <c r="L1581" s="256">
        <v>0</v>
      </c>
      <c r="M1581" s="256">
        <v>232.44</v>
      </c>
      <c r="N1581" s="325">
        <v>332.68</v>
      </c>
      <c r="O1581" s="325"/>
      <c r="P1581" s="256">
        <v>140.97999999999999</v>
      </c>
      <c r="Q1581" s="256">
        <v>0</v>
      </c>
      <c r="R1581" s="240" t="s">
        <v>59</v>
      </c>
      <c r="V1581" s="248">
        <f t="shared" si="100"/>
        <v>0</v>
      </c>
      <c r="W1581" s="248">
        <f t="shared" si="97"/>
        <v>0</v>
      </c>
      <c r="X1581" s="248">
        <f t="shared" si="98"/>
        <v>0</v>
      </c>
      <c r="Y1581" s="248">
        <f t="shared" si="99"/>
        <v>0</v>
      </c>
    </row>
    <row r="1582" spans="1:25" ht="15" customHeight="1" x14ac:dyDescent="0.25">
      <c r="A1582" s="245" t="s">
        <v>1631</v>
      </c>
      <c r="B1582" s="246" t="str">
        <f>C1582</f>
        <v>г.Одинцово, Любы Новоселовой бульвар, 2А</v>
      </c>
      <c r="C1582" s="329" t="s">
        <v>60</v>
      </c>
      <c r="D1582" s="329"/>
      <c r="E1582" s="329"/>
      <c r="F1582" s="246" t="s">
        <v>1632</v>
      </c>
      <c r="G1582" s="246" t="s">
        <v>1633</v>
      </c>
      <c r="H1582" s="247">
        <v>4495429.1399999997</v>
      </c>
      <c r="I1582" s="247">
        <v>1108119.42</v>
      </c>
      <c r="J1582" s="247">
        <v>-2625.91</v>
      </c>
      <c r="K1582" s="247">
        <v>0</v>
      </c>
      <c r="L1582" s="247">
        <v>0</v>
      </c>
      <c r="M1582" s="247">
        <v>1105493.51</v>
      </c>
      <c r="N1582" s="330">
        <v>1230573.8700000001</v>
      </c>
      <c r="O1582" s="330"/>
      <c r="P1582" s="247">
        <v>4397431.53</v>
      </c>
      <c r="Q1582" s="247">
        <v>27082.75</v>
      </c>
      <c r="R1582" s="240" t="s">
        <v>60</v>
      </c>
      <c r="V1582" s="248">
        <f t="shared" si="100"/>
        <v>0</v>
      </c>
      <c r="W1582" s="248">
        <f t="shared" si="97"/>
        <v>0</v>
      </c>
      <c r="X1582" s="248">
        <f t="shared" si="98"/>
        <v>0</v>
      </c>
      <c r="Y1582" s="248">
        <f t="shared" si="99"/>
        <v>0</v>
      </c>
    </row>
    <row r="1583" spans="1:25" ht="15" customHeight="1" x14ac:dyDescent="0.25">
      <c r="A1583" s="250"/>
      <c r="B1583" s="251"/>
      <c r="C1583" s="322" t="s">
        <v>1055</v>
      </c>
      <c r="D1583" s="322"/>
      <c r="E1583" s="322"/>
      <c r="H1583" s="252">
        <v>1214.1600000000001</v>
      </c>
      <c r="I1583" s="252">
        <v>476.73</v>
      </c>
      <c r="J1583" s="252">
        <v>0</v>
      </c>
      <c r="K1583" s="252">
        <v>0</v>
      </c>
      <c r="L1583" s="252">
        <v>0</v>
      </c>
      <c r="M1583" s="252">
        <v>476.73</v>
      </c>
      <c r="N1583" s="323">
        <v>525.34</v>
      </c>
      <c r="O1583" s="323"/>
      <c r="P1583" s="252">
        <v>1168.23</v>
      </c>
      <c r="Q1583" s="252">
        <v>2.68</v>
      </c>
      <c r="R1583" s="240" t="s">
        <v>60</v>
      </c>
      <c r="V1583" s="248">
        <f t="shared" si="100"/>
        <v>0</v>
      </c>
      <c r="W1583" s="248">
        <f t="shared" si="97"/>
        <v>0</v>
      </c>
      <c r="X1583" s="248">
        <f t="shared" si="98"/>
        <v>0</v>
      </c>
      <c r="Y1583" s="248">
        <f t="shared" si="99"/>
        <v>0</v>
      </c>
    </row>
    <row r="1584" spans="1:25" ht="15" customHeight="1" x14ac:dyDescent="0.25">
      <c r="A1584" s="250"/>
      <c r="B1584" s="251"/>
      <c r="C1584" s="322" t="s">
        <v>1286</v>
      </c>
      <c r="D1584" s="322"/>
      <c r="E1584" s="322"/>
      <c r="H1584" s="252">
        <v>129340.79</v>
      </c>
      <c r="I1584" s="252">
        <v>30383.57</v>
      </c>
      <c r="J1584" s="252">
        <v>-263.52999999999997</v>
      </c>
      <c r="K1584" s="252">
        <v>0</v>
      </c>
      <c r="L1584" s="252">
        <v>0</v>
      </c>
      <c r="M1584" s="252">
        <v>30120.04</v>
      </c>
      <c r="N1584" s="323">
        <v>29807.98</v>
      </c>
      <c r="O1584" s="323"/>
      <c r="P1584" s="252">
        <v>133077.45000000001</v>
      </c>
      <c r="Q1584" s="252">
        <v>3424.6</v>
      </c>
      <c r="R1584" s="240" t="s">
        <v>60</v>
      </c>
      <c r="V1584" s="248">
        <f t="shared" si="100"/>
        <v>0</v>
      </c>
      <c r="W1584" s="248">
        <f t="shared" si="97"/>
        <v>0</v>
      </c>
      <c r="X1584" s="248">
        <f t="shared" si="98"/>
        <v>0</v>
      </c>
      <c r="Y1584" s="248">
        <f t="shared" si="99"/>
        <v>0</v>
      </c>
    </row>
    <row r="1585" spans="1:25" ht="15" customHeight="1" x14ac:dyDescent="0.25">
      <c r="A1585" s="250"/>
      <c r="B1585" s="251"/>
      <c r="C1585" s="322" t="s">
        <v>1288</v>
      </c>
      <c r="D1585" s="322"/>
      <c r="E1585" s="322"/>
      <c r="H1585" s="252">
        <v>463140.44</v>
      </c>
      <c r="I1585" s="252">
        <v>116406.78</v>
      </c>
      <c r="J1585" s="252">
        <v>-1009.65</v>
      </c>
      <c r="K1585" s="252">
        <v>0</v>
      </c>
      <c r="L1585" s="252">
        <v>0</v>
      </c>
      <c r="M1585" s="252">
        <v>115397.13</v>
      </c>
      <c r="N1585" s="323">
        <v>114378.32</v>
      </c>
      <c r="O1585" s="323"/>
      <c r="P1585" s="252">
        <v>464382.12</v>
      </c>
      <c r="Q1585" s="252">
        <v>222.87</v>
      </c>
      <c r="R1585" s="240" t="s">
        <v>60</v>
      </c>
      <c r="V1585" s="248">
        <f t="shared" si="100"/>
        <v>0</v>
      </c>
      <c r="W1585" s="248">
        <f t="shared" si="97"/>
        <v>0</v>
      </c>
      <c r="X1585" s="248">
        <f t="shared" si="98"/>
        <v>0</v>
      </c>
      <c r="Y1585" s="248">
        <f t="shared" si="99"/>
        <v>0</v>
      </c>
    </row>
    <row r="1586" spans="1:25" ht="15" customHeight="1" x14ac:dyDescent="0.25">
      <c r="A1586" s="250"/>
      <c r="B1586" s="251"/>
      <c r="C1586" s="322" t="s">
        <v>392</v>
      </c>
      <c r="D1586" s="322"/>
      <c r="E1586" s="322"/>
      <c r="H1586" s="252">
        <v>325291.11</v>
      </c>
      <c r="I1586" s="252">
        <v>79352.2</v>
      </c>
      <c r="J1586" s="252">
        <v>-827.15</v>
      </c>
      <c r="K1586" s="252">
        <v>0</v>
      </c>
      <c r="L1586" s="252">
        <v>0</v>
      </c>
      <c r="M1586" s="252">
        <v>78525.05</v>
      </c>
      <c r="N1586" s="323">
        <v>77055.5</v>
      </c>
      <c r="O1586" s="323"/>
      <c r="P1586" s="252">
        <v>332949.45</v>
      </c>
      <c r="Q1586" s="252">
        <v>6188.79</v>
      </c>
      <c r="R1586" s="240" t="s">
        <v>60</v>
      </c>
      <c r="V1586" s="248">
        <f t="shared" si="100"/>
        <v>0</v>
      </c>
      <c r="W1586" s="248">
        <f t="shared" si="97"/>
        <v>0</v>
      </c>
      <c r="X1586" s="248">
        <f t="shared" si="98"/>
        <v>0</v>
      </c>
      <c r="Y1586" s="248">
        <f t="shared" si="99"/>
        <v>0</v>
      </c>
    </row>
    <row r="1587" spans="1:25" ht="15" customHeight="1" x14ac:dyDescent="0.25">
      <c r="A1587" s="250"/>
      <c r="B1587" s="251"/>
      <c r="C1587" s="322" t="s">
        <v>1057</v>
      </c>
      <c r="D1587" s="322"/>
      <c r="E1587" s="322"/>
      <c r="H1587" s="252">
        <v>2267.38</v>
      </c>
      <c r="I1587" s="252">
        <v>999.29</v>
      </c>
      <c r="J1587" s="252">
        <v>0</v>
      </c>
      <c r="K1587" s="252">
        <v>0</v>
      </c>
      <c r="L1587" s="252">
        <v>0</v>
      </c>
      <c r="M1587" s="252">
        <v>999.29</v>
      </c>
      <c r="N1587" s="323">
        <v>1101.31</v>
      </c>
      <c r="O1587" s="323"/>
      <c r="P1587" s="252">
        <v>2170.96</v>
      </c>
      <c r="Q1587" s="252">
        <v>5.6</v>
      </c>
      <c r="R1587" s="240" t="s">
        <v>60</v>
      </c>
      <c r="V1587" s="248">
        <f t="shared" si="100"/>
        <v>0</v>
      </c>
      <c r="W1587" s="248">
        <f t="shared" si="97"/>
        <v>0</v>
      </c>
      <c r="X1587" s="248">
        <f t="shared" si="98"/>
        <v>0</v>
      </c>
      <c r="Y1587" s="248">
        <f t="shared" si="99"/>
        <v>0</v>
      </c>
    </row>
    <row r="1588" spans="1:25" ht="15" customHeight="1" x14ac:dyDescent="0.25">
      <c r="A1588" s="250"/>
      <c r="B1588" s="251"/>
      <c r="C1588" s="322" t="s">
        <v>1304</v>
      </c>
      <c r="D1588" s="322"/>
      <c r="E1588" s="322"/>
      <c r="H1588" s="252">
        <v>46004.94</v>
      </c>
      <c r="I1588" s="252">
        <v>0</v>
      </c>
      <c r="J1588" s="252">
        <v>0</v>
      </c>
      <c r="K1588" s="252">
        <v>0</v>
      </c>
      <c r="L1588" s="252">
        <v>0</v>
      </c>
      <c r="M1588" s="252">
        <v>0</v>
      </c>
      <c r="N1588" s="323">
        <v>0</v>
      </c>
      <c r="O1588" s="323"/>
      <c r="P1588" s="252">
        <v>47594.3</v>
      </c>
      <c r="Q1588" s="252">
        <v>1589.36</v>
      </c>
      <c r="R1588" s="240" t="s">
        <v>60</v>
      </c>
      <c r="V1588" s="248">
        <f t="shared" si="100"/>
        <v>0</v>
      </c>
      <c r="W1588" s="248">
        <f t="shared" si="97"/>
        <v>0</v>
      </c>
      <c r="X1588" s="248">
        <f t="shared" si="98"/>
        <v>0</v>
      </c>
      <c r="Y1588" s="248">
        <f t="shared" si="99"/>
        <v>0</v>
      </c>
    </row>
    <row r="1589" spans="1:25" ht="15" customHeight="1" x14ac:dyDescent="0.25">
      <c r="A1589" s="250"/>
      <c r="B1589" s="251"/>
      <c r="C1589" s="322" t="s">
        <v>1303</v>
      </c>
      <c r="D1589" s="322"/>
      <c r="E1589" s="322"/>
      <c r="H1589" s="252">
        <v>9411.06</v>
      </c>
      <c r="I1589" s="252">
        <v>0</v>
      </c>
      <c r="J1589" s="252">
        <v>0</v>
      </c>
      <c r="K1589" s="252">
        <v>0</v>
      </c>
      <c r="L1589" s="252">
        <v>0</v>
      </c>
      <c r="M1589" s="252">
        <v>0</v>
      </c>
      <c r="N1589" s="323">
        <v>0</v>
      </c>
      <c r="O1589" s="323"/>
      <c r="P1589" s="252">
        <v>15370.79</v>
      </c>
      <c r="Q1589" s="252">
        <v>5959.73</v>
      </c>
      <c r="R1589" s="240" t="s">
        <v>60</v>
      </c>
      <c r="V1589" s="248">
        <f t="shared" si="100"/>
        <v>0</v>
      </c>
      <c r="W1589" s="248">
        <f t="shared" si="97"/>
        <v>0</v>
      </c>
      <c r="X1589" s="248">
        <f t="shared" si="98"/>
        <v>0</v>
      </c>
      <c r="Y1589" s="248">
        <f t="shared" si="99"/>
        <v>0</v>
      </c>
    </row>
    <row r="1590" spans="1:25" ht="15" customHeight="1" x14ac:dyDescent="0.25">
      <c r="A1590" s="250"/>
      <c r="B1590" s="251"/>
      <c r="C1590" s="322" t="s">
        <v>1052</v>
      </c>
      <c r="D1590" s="322"/>
      <c r="E1590" s="322"/>
      <c r="H1590" s="252">
        <v>1125949.48</v>
      </c>
      <c r="I1590" s="252">
        <v>378134.26</v>
      </c>
      <c r="J1590" s="252">
        <v>0</v>
      </c>
      <c r="K1590" s="252">
        <v>0</v>
      </c>
      <c r="L1590" s="252">
        <v>0</v>
      </c>
      <c r="M1590" s="252">
        <v>378134.26</v>
      </c>
      <c r="N1590" s="323">
        <v>437694.97</v>
      </c>
      <c r="O1590" s="323"/>
      <c r="P1590" s="252">
        <v>1067878.7</v>
      </c>
      <c r="Q1590" s="252">
        <v>1489.93</v>
      </c>
      <c r="R1590" s="240" t="s">
        <v>60</v>
      </c>
      <c r="V1590" s="248">
        <f t="shared" si="100"/>
        <v>1066388.77</v>
      </c>
      <c r="W1590" s="248">
        <f t="shared" si="97"/>
        <v>0</v>
      </c>
      <c r="X1590" s="248">
        <f t="shared" si="98"/>
        <v>0</v>
      </c>
      <c r="Y1590" s="248">
        <f t="shared" si="99"/>
        <v>1066388.77</v>
      </c>
    </row>
    <row r="1591" spans="1:25" ht="15" customHeight="1" x14ac:dyDescent="0.25">
      <c r="A1591" s="250"/>
      <c r="B1591" s="251"/>
      <c r="C1591" s="322" t="s">
        <v>399</v>
      </c>
      <c r="D1591" s="322"/>
      <c r="E1591" s="322"/>
      <c r="H1591" s="252">
        <v>181557.45</v>
      </c>
      <c r="I1591" s="252">
        <v>45320.27</v>
      </c>
      <c r="J1591" s="252">
        <v>-525.58000000000004</v>
      </c>
      <c r="K1591" s="252">
        <v>0</v>
      </c>
      <c r="L1591" s="252">
        <v>0</v>
      </c>
      <c r="M1591" s="252">
        <v>44794.69</v>
      </c>
      <c r="N1591" s="323">
        <v>43451.18</v>
      </c>
      <c r="O1591" s="323"/>
      <c r="P1591" s="252">
        <v>185810.55</v>
      </c>
      <c r="Q1591" s="252">
        <v>2909.59</v>
      </c>
      <c r="R1591" s="240" t="s">
        <v>60</v>
      </c>
      <c r="V1591" s="248">
        <f t="shared" si="100"/>
        <v>0</v>
      </c>
      <c r="W1591" s="248">
        <f t="shared" si="97"/>
        <v>0</v>
      </c>
      <c r="X1591" s="248">
        <f t="shared" si="98"/>
        <v>0</v>
      </c>
      <c r="Y1591" s="248">
        <f t="shared" si="99"/>
        <v>0</v>
      </c>
    </row>
    <row r="1592" spans="1:25" ht="15" customHeight="1" x14ac:dyDescent="0.25">
      <c r="A1592" s="250"/>
      <c r="B1592" s="251"/>
      <c r="C1592" s="322" t="s">
        <v>1058</v>
      </c>
      <c r="D1592" s="322"/>
      <c r="E1592" s="322"/>
      <c r="H1592" s="252">
        <v>97946.87</v>
      </c>
      <c r="I1592" s="252">
        <v>38399.68</v>
      </c>
      <c r="J1592" s="252">
        <v>0</v>
      </c>
      <c r="K1592" s="252">
        <v>0</v>
      </c>
      <c r="L1592" s="252">
        <v>0</v>
      </c>
      <c r="M1592" s="252">
        <v>38399.68</v>
      </c>
      <c r="N1592" s="323">
        <v>44498.5</v>
      </c>
      <c r="O1592" s="323"/>
      <c r="P1592" s="252">
        <v>93044.54</v>
      </c>
      <c r="Q1592" s="252">
        <v>1196.49</v>
      </c>
      <c r="R1592" s="240" t="s">
        <v>60</v>
      </c>
      <c r="V1592" s="248">
        <f t="shared" si="100"/>
        <v>0</v>
      </c>
      <c r="W1592" s="248">
        <f t="shared" si="97"/>
        <v>0</v>
      </c>
      <c r="X1592" s="248">
        <f t="shared" si="98"/>
        <v>0</v>
      </c>
      <c r="Y1592" s="248">
        <f t="shared" si="99"/>
        <v>0</v>
      </c>
    </row>
    <row r="1593" spans="1:25" ht="15" customHeight="1" x14ac:dyDescent="0.25">
      <c r="A1593" s="250"/>
      <c r="B1593" s="251"/>
      <c r="C1593" s="322" t="s">
        <v>1054</v>
      </c>
      <c r="D1593" s="322"/>
      <c r="E1593" s="322"/>
      <c r="H1593" s="252">
        <v>1266.1099999999999</v>
      </c>
      <c r="I1593" s="252">
        <v>476.73</v>
      </c>
      <c r="J1593" s="252">
        <v>0</v>
      </c>
      <c r="K1593" s="252">
        <v>0</v>
      </c>
      <c r="L1593" s="252">
        <v>0</v>
      </c>
      <c r="M1593" s="252">
        <v>476.73</v>
      </c>
      <c r="N1593" s="323">
        <v>525.34</v>
      </c>
      <c r="O1593" s="323"/>
      <c r="P1593" s="252">
        <v>1220.18</v>
      </c>
      <c r="Q1593" s="252">
        <v>2.68</v>
      </c>
      <c r="R1593" s="240" t="s">
        <v>60</v>
      </c>
      <c r="V1593" s="248">
        <f t="shared" si="100"/>
        <v>0</v>
      </c>
      <c r="W1593" s="248">
        <f t="shared" si="97"/>
        <v>0</v>
      </c>
      <c r="X1593" s="248">
        <f t="shared" si="98"/>
        <v>0</v>
      </c>
      <c r="Y1593" s="248">
        <f t="shared" si="99"/>
        <v>0</v>
      </c>
    </row>
    <row r="1594" spans="1:25" ht="15" customHeight="1" x14ac:dyDescent="0.25">
      <c r="A1594" s="250"/>
      <c r="B1594" s="251"/>
      <c r="C1594" s="322" t="s">
        <v>503</v>
      </c>
      <c r="D1594" s="322"/>
      <c r="E1594" s="322"/>
      <c r="H1594" s="252">
        <v>1178147.8600000001</v>
      </c>
      <c r="I1594" s="252">
        <v>416660.64</v>
      </c>
      <c r="J1594" s="252">
        <v>0</v>
      </c>
      <c r="K1594" s="252">
        <v>0</v>
      </c>
      <c r="L1594" s="252">
        <v>0</v>
      </c>
      <c r="M1594" s="252">
        <v>416660.64</v>
      </c>
      <c r="N1594" s="323">
        <v>479872.47</v>
      </c>
      <c r="O1594" s="323"/>
      <c r="P1594" s="252">
        <v>1116349.8799999999</v>
      </c>
      <c r="Q1594" s="252">
        <v>1413.85</v>
      </c>
      <c r="R1594" s="240" t="s">
        <v>60</v>
      </c>
      <c r="V1594" s="248">
        <f t="shared" si="100"/>
        <v>0</v>
      </c>
      <c r="W1594" s="248">
        <f t="shared" si="97"/>
        <v>0</v>
      </c>
      <c r="X1594" s="248">
        <f t="shared" si="98"/>
        <v>0</v>
      </c>
      <c r="Y1594" s="248">
        <f t="shared" si="99"/>
        <v>0</v>
      </c>
    </row>
    <row r="1595" spans="1:25" ht="15" customHeight="1" x14ac:dyDescent="0.25">
      <c r="A1595" s="250"/>
      <c r="B1595" s="251"/>
      <c r="C1595" s="322" t="s">
        <v>1283</v>
      </c>
      <c r="D1595" s="322"/>
      <c r="E1595" s="322"/>
      <c r="H1595" s="252">
        <v>894700.12</v>
      </c>
      <c r="I1595" s="252">
        <v>0</v>
      </c>
      <c r="J1595" s="252">
        <v>0</v>
      </c>
      <c r="K1595" s="252">
        <v>0</v>
      </c>
      <c r="L1595" s="252">
        <v>0</v>
      </c>
      <c r="M1595" s="252">
        <v>0</v>
      </c>
      <c r="N1595" s="323">
        <v>0</v>
      </c>
      <c r="O1595" s="323"/>
      <c r="P1595" s="252">
        <v>894700.12</v>
      </c>
      <c r="Q1595" s="252">
        <v>0</v>
      </c>
      <c r="R1595" s="240" t="s">
        <v>60</v>
      </c>
      <c r="V1595" s="248">
        <f t="shared" si="100"/>
        <v>0</v>
      </c>
      <c r="W1595" s="248">
        <f t="shared" si="97"/>
        <v>298233.37333333335</v>
      </c>
      <c r="X1595" s="248">
        <f t="shared" si="98"/>
        <v>0</v>
      </c>
      <c r="Y1595" s="248">
        <f t="shared" si="99"/>
        <v>298233.37333333335</v>
      </c>
    </row>
    <row r="1596" spans="1:25" ht="15" customHeight="1" x14ac:dyDescent="0.25">
      <c r="A1596" s="250"/>
      <c r="B1596" s="251"/>
      <c r="C1596" s="322" t="s">
        <v>1056</v>
      </c>
      <c r="D1596" s="322"/>
      <c r="E1596" s="322"/>
      <c r="H1596" s="252">
        <v>3775.41</v>
      </c>
      <c r="I1596" s="252">
        <v>1509.27</v>
      </c>
      <c r="J1596" s="252">
        <v>0</v>
      </c>
      <c r="K1596" s="252">
        <v>0</v>
      </c>
      <c r="L1596" s="252">
        <v>0</v>
      </c>
      <c r="M1596" s="252">
        <v>1509.27</v>
      </c>
      <c r="N1596" s="323">
        <v>1662.94</v>
      </c>
      <c r="O1596" s="323"/>
      <c r="P1596" s="252">
        <v>3629.87</v>
      </c>
      <c r="Q1596" s="252">
        <v>8.1300000000000008</v>
      </c>
      <c r="R1596" s="240" t="s">
        <v>60</v>
      </c>
      <c r="V1596" s="248">
        <f t="shared" si="100"/>
        <v>0</v>
      </c>
      <c r="W1596" s="248">
        <f t="shared" si="97"/>
        <v>0</v>
      </c>
      <c r="X1596" s="248">
        <f t="shared" si="98"/>
        <v>0</v>
      </c>
      <c r="Y1596" s="248">
        <f t="shared" si="99"/>
        <v>0</v>
      </c>
    </row>
    <row r="1597" spans="1:25" ht="15" customHeight="1" x14ac:dyDescent="0.25">
      <c r="A1597" s="250"/>
      <c r="B1597" s="251"/>
      <c r="C1597" s="322" t="s">
        <v>1311</v>
      </c>
      <c r="D1597" s="322"/>
      <c r="E1597" s="322"/>
      <c r="H1597" s="252">
        <v>7082.88</v>
      </c>
      <c r="I1597" s="252">
        <v>0</v>
      </c>
      <c r="J1597" s="252">
        <v>0</v>
      </c>
      <c r="K1597" s="252">
        <v>0</v>
      </c>
      <c r="L1597" s="252">
        <v>0</v>
      </c>
      <c r="M1597" s="252">
        <v>0</v>
      </c>
      <c r="N1597" s="323">
        <v>0</v>
      </c>
      <c r="O1597" s="323"/>
      <c r="P1597" s="252">
        <v>7082.88</v>
      </c>
      <c r="Q1597" s="252">
        <v>0</v>
      </c>
      <c r="R1597" s="240" t="s">
        <v>60</v>
      </c>
      <c r="V1597" s="248">
        <f t="shared" si="100"/>
        <v>0</v>
      </c>
      <c r="W1597" s="248">
        <f t="shared" si="97"/>
        <v>0</v>
      </c>
      <c r="X1597" s="248">
        <f t="shared" si="98"/>
        <v>0</v>
      </c>
      <c r="Y1597" s="248">
        <f t="shared" si="99"/>
        <v>0</v>
      </c>
    </row>
    <row r="1598" spans="1:25" ht="15" customHeight="1" x14ac:dyDescent="0.25">
      <c r="A1598" s="250"/>
      <c r="B1598" s="251"/>
      <c r="C1598" s="322" t="s">
        <v>1336</v>
      </c>
      <c r="D1598" s="322"/>
      <c r="E1598" s="322"/>
      <c r="H1598" s="252">
        <v>157.13</v>
      </c>
      <c r="I1598" s="252">
        <v>0</v>
      </c>
      <c r="J1598" s="252">
        <v>0</v>
      </c>
      <c r="K1598" s="252">
        <v>0</v>
      </c>
      <c r="L1598" s="252">
        <v>0</v>
      </c>
      <c r="M1598" s="252">
        <v>0</v>
      </c>
      <c r="N1598" s="323">
        <v>0</v>
      </c>
      <c r="O1598" s="323"/>
      <c r="P1598" s="252">
        <v>157.13</v>
      </c>
      <c r="Q1598" s="252">
        <v>0</v>
      </c>
      <c r="R1598" s="240" t="s">
        <v>60</v>
      </c>
      <c r="V1598" s="248">
        <f t="shared" si="100"/>
        <v>0</v>
      </c>
      <c r="W1598" s="248">
        <f t="shared" si="97"/>
        <v>0</v>
      </c>
      <c r="X1598" s="248">
        <f t="shared" si="98"/>
        <v>0</v>
      </c>
      <c r="Y1598" s="248">
        <f t="shared" si="99"/>
        <v>0</v>
      </c>
    </row>
    <row r="1599" spans="1:25" ht="15" customHeight="1" x14ac:dyDescent="0.25">
      <c r="A1599" s="253"/>
      <c r="B1599" s="254"/>
      <c r="C1599" s="324" t="s">
        <v>504</v>
      </c>
      <c r="D1599" s="324"/>
      <c r="E1599" s="324"/>
      <c r="F1599" s="255"/>
      <c r="G1599" s="255"/>
      <c r="H1599" s="256">
        <v>28175.95</v>
      </c>
      <c r="I1599" s="256">
        <v>0</v>
      </c>
      <c r="J1599" s="256">
        <v>0</v>
      </c>
      <c r="K1599" s="256">
        <v>0</v>
      </c>
      <c r="L1599" s="256">
        <v>0</v>
      </c>
      <c r="M1599" s="256">
        <v>0</v>
      </c>
      <c r="N1599" s="325">
        <v>0.02</v>
      </c>
      <c r="O1599" s="325"/>
      <c r="P1599" s="256">
        <v>30844.38</v>
      </c>
      <c r="Q1599" s="256">
        <v>2668.45</v>
      </c>
      <c r="R1599" s="240" t="s">
        <v>60</v>
      </c>
      <c r="V1599" s="248">
        <f t="shared" si="100"/>
        <v>0</v>
      </c>
      <c r="W1599" s="248">
        <f t="shared" si="97"/>
        <v>0</v>
      </c>
      <c r="X1599" s="248">
        <f t="shared" si="98"/>
        <v>0</v>
      </c>
      <c r="Y1599" s="248">
        <f t="shared" si="99"/>
        <v>0</v>
      </c>
    </row>
    <row r="1600" spans="1:25" ht="15" customHeight="1" x14ac:dyDescent="0.25">
      <c r="A1600" s="245" t="s">
        <v>1634</v>
      </c>
      <c r="B1600" s="246" t="str">
        <f>C1600</f>
        <v>г.Одинцово, Любы Новоселовой бульвар, 4 корп.1</v>
      </c>
      <c r="C1600" s="329" t="s">
        <v>61</v>
      </c>
      <c r="D1600" s="329"/>
      <c r="E1600" s="329"/>
      <c r="F1600" s="246" t="s">
        <v>1565</v>
      </c>
      <c r="G1600" s="246" t="s">
        <v>1635</v>
      </c>
      <c r="H1600" s="247">
        <v>810675.91</v>
      </c>
      <c r="I1600" s="247">
        <v>333128.14</v>
      </c>
      <c r="J1600" s="247">
        <v>0</v>
      </c>
      <c r="K1600" s="247">
        <v>0</v>
      </c>
      <c r="L1600" s="247">
        <v>0</v>
      </c>
      <c r="M1600" s="247">
        <v>333128.14</v>
      </c>
      <c r="N1600" s="330">
        <v>392190.08</v>
      </c>
      <c r="O1600" s="330"/>
      <c r="P1600" s="247">
        <v>763338.22</v>
      </c>
      <c r="Q1600" s="247">
        <v>11724.25</v>
      </c>
      <c r="R1600" s="240" t="s">
        <v>61</v>
      </c>
      <c r="V1600" s="248">
        <f t="shared" si="100"/>
        <v>0</v>
      </c>
      <c r="W1600" s="248">
        <f t="shared" si="97"/>
        <v>0</v>
      </c>
      <c r="X1600" s="248">
        <f t="shared" si="98"/>
        <v>0</v>
      </c>
      <c r="Y1600" s="248">
        <f t="shared" si="99"/>
        <v>0</v>
      </c>
    </row>
    <row r="1601" spans="1:25" ht="15" customHeight="1" x14ac:dyDescent="0.25">
      <c r="A1601" s="250"/>
      <c r="B1601" s="251"/>
      <c r="C1601" s="322" t="s">
        <v>503</v>
      </c>
      <c r="D1601" s="322"/>
      <c r="E1601" s="322"/>
      <c r="H1601" s="252">
        <v>252543.85</v>
      </c>
      <c r="I1601" s="252">
        <v>125631.54</v>
      </c>
      <c r="J1601" s="252">
        <v>0</v>
      </c>
      <c r="K1601" s="252">
        <v>0</v>
      </c>
      <c r="L1601" s="252">
        <v>0</v>
      </c>
      <c r="M1601" s="252">
        <v>125631.54</v>
      </c>
      <c r="N1601" s="323">
        <v>148712.4</v>
      </c>
      <c r="O1601" s="323"/>
      <c r="P1601" s="252">
        <v>230066.81</v>
      </c>
      <c r="Q1601" s="252">
        <v>603.82000000000005</v>
      </c>
      <c r="R1601" s="240" t="s">
        <v>61</v>
      </c>
      <c r="V1601" s="248">
        <f t="shared" si="100"/>
        <v>0</v>
      </c>
      <c r="W1601" s="248">
        <f t="shared" si="97"/>
        <v>0</v>
      </c>
      <c r="X1601" s="248">
        <f t="shared" si="98"/>
        <v>0</v>
      </c>
      <c r="Y1601" s="248">
        <f t="shared" si="99"/>
        <v>0</v>
      </c>
    </row>
    <row r="1602" spans="1:25" ht="15" customHeight="1" x14ac:dyDescent="0.25">
      <c r="A1602" s="250"/>
      <c r="B1602" s="251"/>
      <c r="C1602" s="322" t="s">
        <v>1052</v>
      </c>
      <c r="D1602" s="322"/>
      <c r="E1602" s="322"/>
      <c r="H1602" s="252">
        <v>243398.83</v>
      </c>
      <c r="I1602" s="252">
        <v>114015.12</v>
      </c>
      <c r="J1602" s="252">
        <v>0</v>
      </c>
      <c r="K1602" s="252">
        <v>0</v>
      </c>
      <c r="L1602" s="252">
        <v>0</v>
      </c>
      <c r="M1602" s="252">
        <v>114015.12</v>
      </c>
      <c r="N1602" s="323">
        <v>135964.31</v>
      </c>
      <c r="O1602" s="323"/>
      <c r="P1602" s="252">
        <v>221828.58</v>
      </c>
      <c r="Q1602" s="252">
        <v>378.94</v>
      </c>
      <c r="R1602" s="240" t="s">
        <v>61</v>
      </c>
      <c r="V1602" s="248">
        <f t="shared" si="100"/>
        <v>221449.63999999998</v>
      </c>
      <c r="W1602" s="248">
        <f t="shared" si="97"/>
        <v>0</v>
      </c>
      <c r="X1602" s="248">
        <f t="shared" si="98"/>
        <v>0</v>
      </c>
      <c r="Y1602" s="248">
        <f t="shared" si="99"/>
        <v>221449.63999999998</v>
      </c>
    </row>
    <row r="1603" spans="1:25" ht="15" customHeight="1" x14ac:dyDescent="0.25">
      <c r="A1603" s="250"/>
      <c r="B1603" s="251"/>
      <c r="C1603" s="322" t="s">
        <v>504</v>
      </c>
      <c r="D1603" s="322"/>
      <c r="E1603" s="322"/>
      <c r="H1603" s="252">
        <v>6465.55</v>
      </c>
      <c r="I1603" s="252">
        <v>0</v>
      </c>
      <c r="J1603" s="252">
        <v>0</v>
      </c>
      <c r="K1603" s="252">
        <v>0</v>
      </c>
      <c r="L1603" s="252">
        <v>0</v>
      </c>
      <c r="M1603" s="252">
        <v>0</v>
      </c>
      <c r="N1603" s="323">
        <v>0</v>
      </c>
      <c r="O1603" s="323"/>
      <c r="P1603" s="252">
        <v>6692.12</v>
      </c>
      <c r="Q1603" s="252">
        <v>226.57</v>
      </c>
      <c r="R1603" s="240" t="s">
        <v>61</v>
      </c>
      <c r="V1603" s="248">
        <f t="shared" si="100"/>
        <v>0</v>
      </c>
      <c r="W1603" s="248">
        <f t="shared" si="97"/>
        <v>0</v>
      </c>
      <c r="X1603" s="248">
        <f t="shared" si="98"/>
        <v>0</v>
      </c>
      <c r="Y1603" s="248">
        <f t="shared" si="99"/>
        <v>0</v>
      </c>
    </row>
    <row r="1604" spans="1:25" ht="15" customHeight="1" x14ac:dyDescent="0.25">
      <c r="A1604" s="250"/>
      <c r="B1604" s="251"/>
      <c r="C1604" s="322" t="s">
        <v>1336</v>
      </c>
      <c r="D1604" s="322"/>
      <c r="E1604" s="322"/>
      <c r="H1604" s="252">
        <v>38.71</v>
      </c>
      <c r="I1604" s="252">
        <v>0</v>
      </c>
      <c r="J1604" s="252">
        <v>0</v>
      </c>
      <c r="K1604" s="252">
        <v>0</v>
      </c>
      <c r="L1604" s="252">
        <v>0</v>
      </c>
      <c r="M1604" s="252">
        <v>0</v>
      </c>
      <c r="N1604" s="323">
        <v>0</v>
      </c>
      <c r="O1604" s="323"/>
      <c r="P1604" s="252">
        <v>38.71</v>
      </c>
      <c r="Q1604" s="252">
        <v>0</v>
      </c>
      <c r="R1604" s="240" t="s">
        <v>61</v>
      </c>
      <c r="V1604" s="248">
        <f t="shared" si="100"/>
        <v>0</v>
      </c>
      <c r="W1604" s="248">
        <f t="shared" si="97"/>
        <v>0</v>
      </c>
      <c r="X1604" s="248">
        <f t="shared" si="98"/>
        <v>0</v>
      </c>
      <c r="Y1604" s="248">
        <f t="shared" si="99"/>
        <v>0</v>
      </c>
    </row>
    <row r="1605" spans="1:25" ht="15" customHeight="1" x14ac:dyDescent="0.25">
      <c r="A1605" s="250"/>
      <c r="B1605" s="251"/>
      <c r="C1605" s="322" t="s">
        <v>1054</v>
      </c>
      <c r="D1605" s="322"/>
      <c r="E1605" s="322"/>
      <c r="H1605" s="252">
        <v>159.85</v>
      </c>
      <c r="I1605" s="252">
        <v>105.2</v>
      </c>
      <c r="J1605" s="252">
        <v>0</v>
      </c>
      <c r="K1605" s="252">
        <v>0</v>
      </c>
      <c r="L1605" s="252">
        <v>0</v>
      </c>
      <c r="M1605" s="252">
        <v>105.2</v>
      </c>
      <c r="N1605" s="323">
        <v>130.36000000000001</v>
      </c>
      <c r="O1605" s="323"/>
      <c r="P1605" s="252">
        <v>134.69</v>
      </c>
      <c r="Q1605" s="252">
        <v>0</v>
      </c>
      <c r="R1605" s="240" t="s">
        <v>61</v>
      </c>
      <c r="V1605" s="248">
        <f t="shared" si="100"/>
        <v>0</v>
      </c>
      <c r="W1605" s="248">
        <f t="shared" si="97"/>
        <v>0</v>
      </c>
      <c r="X1605" s="248">
        <f t="shared" si="98"/>
        <v>0</v>
      </c>
      <c r="Y1605" s="248">
        <f t="shared" si="99"/>
        <v>0</v>
      </c>
    </row>
    <row r="1606" spans="1:25" ht="15" customHeight="1" x14ac:dyDescent="0.25">
      <c r="A1606" s="250"/>
      <c r="B1606" s="251"/>
      <c r="C1606" s="322" t="s">
        <v>1058</v>
      </c>
      <c r="D1606" s="322"/>
      <c r="E1606" s="322"/>
      <c r="H1606" s="252">
        <v>17819.240000000002</v>
      </c>
      <c r="I1606" s="252">
        <v>9335.6299999999992</v>
      </c>
      <c r="J1606" s="252">
        <v>0</v>
      </c>
      <c r="K1606" s="252">
        <v>0</v>
      </c>
      <c r="L1606" s="252">
        <v>0</v>
      </c>
      <c r="M1606" s="252">
        <v>9335.6299999999992</v>
      </c>
      <c r="N1606" s="323">
        <v>11133.06</v>
      </c>
      <c r="O1606" s="323"/>
      <c r="P1606" s="252">
        <v>16628.3</v>
      </c>
      <c r="Q1606" s="252">
        <v>606.49</v>
      </c>
      <c r="R1606" s="240" t="s">
        <v>61</v>
      </c>
      <c r="V1606" s="248">
        <f t="shared" si="100"/>
        <v>0</v>
      </c>
      <c r="W1606" s="248">
        <f t="shared" si="97"/>
        <v>0</v>
      </c>
      <c r="X1606" s="248">
        <f t="shared" si="98"/>
        <v>0</v>
      </c>
      <c r="Y1606" s="248">
        <f t="shared" si="99"/>
        <v>0</v>
      </c>
    </row>
    <row r="1607" spans="1:25" ht="15" customHeight="1" x14ac:dyDescent="0.25">
      <c r="A1607" s="250"/>
      <c r="B1607" s="251"/>
      <c r="C1607" s="322" t="s">
        <v>1303</v>
      </c>
      <c r="D1607" s="322"/>
      <c r="E1607" s="322"/>
      <c r="H1607" s="252">
        <v>2182.3000000000002</v>
      </c>
      <c r="I1607" s="252">
        <v>0</v>
      </c>
      <c r="J1607" s="252">
        <v>0</v>
      </c>
      <c r="K1607" s="252">
        <v>0</v>
      </c>
      <c r="L1607" s="252">
        <v>0</v>
      </c>
      <c r="M1607" s="252">
        <v>0</v>
      </c>
      <c r="N1607" s="323">
        <v>0</v>
      </c>
      <c r="O1607" s="323"/>
      <c r="P1607" s="252">
        <v>2606.27</v>
      </c>
      <c r="Q1607" s="252">
        <v>423.97</v>
      </c>
      <c r="R1607" s="240" t="s">
        <v>61</v>
      </c>
      <c r="V1607" s="248">
        <f t="shared" si="100"/>
        <v>0</v>
      </c>
      <c r="W1607" s="248">
        <f t="shared" si="97"/>
        <v>0</v>
      </c>
      <c r="X1607" s="248">
        <f t="shared" si="98"/>
        <v>0</v>
      </c>
      <c r="Y1607" s="248">
        <f t="shared" si="99"/>
        <v>0</v>
      </c>
    </row>
    <row r="1608" spans="1:25" ht="15" customHeight="1" x14ac:dyDescent="0.25">
      <c r="A1608" s="250"/>
      <c r="B1608" s="251"/>
      <c r="C1608" s="322" t="s">
        <v>399</v>
      </c>
      <c r="D1608" s="322"/>
      <c r="E1608" s="322"/>
      <c r="H1608" s="252">
        <v>38020.33</v>
      </c>
      <c r="I1608" s="252">
        <v>13014.89</v>
      </c>
      <c r="J1608" s="252">
        <v>0</v>
      </c>
      <c r="K1608" s="252">
        <v>0</v>
      </c>
      <c r="L1608" s="252">
        <v>0</v>
      </c>
      <c r="M1608" s="252">
        <v>13014.89</v>
      </c>
      <c r="N1608" s="323">
        <v>14688.27</v>
      </c>
      <c r="O1608" s="323"/>
      <c r="P1608" s="252">
        <v>39712.74</v>
      </c>
      <c r="Q1608" s="252">
        <v>3365.79</v>
      </c>
      <c r="R1608" s="240" t="s">
        <v>61</v>
      </c>
      <c r="V1608" s="248">
        <f t="shared" si="100"/>
        <v>0</v>
      </c>
      <c r="W1608" s="248">
        <f t="shared" si="97"/>
        <v>0</v>
      </c>
      <c r="X1608" s="248">
        <f t="shared" si="98"/>
        <v>0</v>
      </c>
      <c r="Y1608" s="248">
        <f t="shared" si="99"/>
        <v>0</v>
      </c>
    </row>
    <row r="1609" spans="1:25" ht="15" customHeight="1" x14ac:dyDescent="0.25">
      <c r="A1609" s="250"/>
      <c r="B1609" s="251"/>
      <c r="C1609" s="322" t="s">
        <v>1304</v>
      </c>
      <c r="D1609" s="322"/>
      <c r="E1609" s="322"/>
      <c r="H1609" s="252">
        <v>6586.85</v>
      </c>
      <c r="I1609" s="252">
        <v>0</v>
      </c>
      <c r="J1609" s="252">
        <v>0</v>
      </c>
      <c r="K1609" s="252">
        <v>0</v>
      </c>
      <c r="L1609" s="252">
        <v>0</v>
      </c>
      <c r="M1609" s="252">
        <v>0</v>
      </c>
      <c r="N1609" s="323">
        <v>0</v>
      </c>
      <c r="O1609" s="323"/>
      <c r="P1609" s="252">
        <v>6639.1</v>
      </c>
      <c r="Q1609" s="252">
        <v>52.25</v>
      </c>
      <c r="R1609" s="240" t="s">
        <v>61</v>
      </c>
      <c r="V1609" s="248">
        <f t="shared" si="100"/>
        <v>0</v>
      </c>
      <c r="W1609" s="248">
        <f t="shared" si="97"/>
        <v>0</v>
      </c>
      <c r="X1609" s="248">
        <f t="shared" si="98"/>
        <v>0</v>
      </c>
      <c r="Y1609" s="248">
        <f t="shared" si="99"/>
        <v>0</v>
      </c>
    </row>
    <row r="1610" spans="1:25" ht="15" customHeight="1" x14ac:dyDescent="0.25">
      <c r="A1610" s="250"/>
      <c r="B1610" s="251"/>
      <c r="C1610" s="322" t="s">
        <v>1055</v>
      </c>
      <c r="D1610" s="322"/>
      <c r="E1610" s="322"/>
      <c r="H1610" s="252">
        <v>159.79</v>
      </c>
      <c r="I1610" s="252">
        <v>105.2</v>
      </c>
      <c r="J1610" s="252">
        <v>0</v>
      </c>
      <c r="K1610" s="252">
        <v>0</v>
      </c>
      <c r="L1610" s="252">
        <v>0</v>
      </c>
      <c r="M1610" s="252">
        <v>105.2</v>
      </c>
      <c r="N1610" s="323">
        <v>130.36000000000001</v>
      </c>
      <c r="O1610" s="323"/>
      <c r="P1610" s="252">
        <v>134.63</v>
      </c>
      <c r="Q1610" s="252">
        <v>0</v>
      </c>
      <c r="R1610" s="240" t="s">
        <v>61</v>
      </c>
      <c r="V1610" s="248">
        <f t="shared" si="100"/>
        <v>0</v>
      </c>
      <c r="W1610" s="248">
        <f t="shared" ref="W1610:W1673" si="101">IF(W$8=$C1610,SUM($P1610-$Q1610),0)/3</f>
        <v>0</v>
      </c>
      <c r="X1610" s="248">
        <f t="shared" ref="X1610:X1673" si="102">IF(X$8=$C1610,SUM($P1610-$Q1610),0)</f>
        <v>0</v>
      </c>
      <c r="Y1610" s="248">
        <f t="shared" ref="Y1610:Y1673" si="103">SUM(V1610:X1610)</f>
        <v>0</v>
      </c>
    </row>
    <row r="1611" spans="1:25" ht="15" customHeight="1" x14ac:dyDescent="0.25">
      <c r="A1611" s="250"/>
      <c r="B1611" s="251"/>
      <c r="C1611" s="322" t="s">
        <v>392</v>
      </c>
      <c r="D1611" s="322"/>
      <c r="E1611" s="322"/>
      <c r="H1611" s="252">
        <v>69787.69</v>
      </c>
      <c r="I1611" s="252">
        <v>23755.1</v>
      </c>
      <c r="J1611" s="252">
        <v>0</v>
      </c>
      <c r="K1611" s="252">
        <v>0</v>
      </c>
      <c r="L1611" s="252">
        <v>0</v>
      </c>
      <c r="M1611" s="252">
        <v>23755.1</v>
      </c>
      <c r="N1611" s="323">
        <v>26942.28</v>
      </c>
      <c r="O1611" s="323"/>
      <c r="P1611" s="252">
        <v>71412.33</v>
      </c>
      <c r="Q1611" s="252">
        <v>4811.82</v>
      </c>
      <c r="R1611" s="240" t="s">
        <v>61</v>
      </c>
      <c r="V1611" s="248">
        <f t="shared" si="100"/>
        <v>0</v>
      </c>
      <c r="W1611" s="248">
        <f t="shared" si="101"/>
        <v>0</v>
      </c>
      <c r="X1611" s="248">
        <f t="shared" si="102"/>
        <v>0</v>
      </c>
      <c r="Y1611" s="248">
        <f t="shared" si="103"/>
        <v>0</v>
      </c>
    </row>
    <row r="1612" spans="1:25" ht="15" customHeight="1" x14ac:dyDescent="0.25">
      <c r="A1612" s="250"/>
      <c r="B1612" s="251"/>
      <c r="C1612" s="322" t="s">
        <v>1057</v>
      </c>
      <c r="D1612" s="322"/>
      <c r="E1612" s="322"/>
      <c r="H1612" s="252">
        <v>335.5</v>
      </c>
      <c r="I1612" s="252">
        <v>220.55</v>
      </c>
      <c r="J1612" s="252">
        <v>0</v>
      </c>
      <c r="K1612" s="252">
        <v>0</v>
      </c>
      <c r="L1612" s="252">
        <v>0</v>
      </c>
      <c r="M1612" s="252">
        <v>220.55</v>
      </c>
      <c r="N1612" s="323">
        <v>273.33</v>
      </c>
      <c r="O1612" s="323"/>
      <c r="P1612" s="252">
        <v>282.73</v>
      </c>
      <c r="Q1612" s="252">
        <v>0.01</v>
      </c>
      <c r="R1612" s="240" t="s">
        <v>61</v>
      </c>
      <c r="V1612" s="248">
        <f t="shared" si="100"/>
        <v>0</v>
      </c>
      <c r="W1612" s="248">
        <f t="shared" si="101"/>
        <v>0</v>
      </c>
      <c r="X1612" s="248">
        <f t="shared" si="102"/>
        <v>0</v>
      </c>
      <c r="Y1612" s="248">
        <f t="shared" si="103"/>
        <v>0</v>
      </c>
    </row>
    <row r="1613" spans="1:25" ht="15" customHeight="1" x14ac:dyDescent="0.25">
      <c r="A1613" s="250"/>
      <c r="B1613" s="251"/>
      <c r="C1613" s="322" t="s">
        <v>1056</v>
      </c>
      <c r="D1613" s="322"/>
      <c r="E1613" s="322"/>
      <c r="H1613" s="252">
        <v>504.24</v>
      </c>
      <c r="I1613" s="252">
        <v>333.05</v>
      </c>
      <c r="J1613" s="252">
        <v>0</v>
      </c>
      <c r="K1613" s="252">
        <v>0</v>
      </c>
      <c r="L1613" s="252">
        <v>0</v>
      </c>
      <c r="M1613" s="252">
        <v>333.05</v>
      </c>
      <c r="N1613" s="323">
        <v>412.67</v>
      </c>
      <c r="O1613" s="323"/>
      <c r="P1613" s="252">
        <v>424.63</v>
      </c>
      <c r="Q1613" s="252">
        <v>0.01</v>
      </c>
      <c r="R1613" s="240" t="s">
        <v>61</v>
      </c>
      <c r="V1613" s="248">
        <f t="shared" si="100"/>
        <v>0</v>
      </c>
      <c r="W1613" s="248">
        <f t="shared" si="101"/>
        <v>0</v>
      </c>
      <c r="X1613" s="248">
        <f t="shared" si="102"/>
        <v>0</v>
      </c>
      <c r="Y1613" s="248">
        <f t="shared" si="103"/>
        <v>0</v>
      </c>
    </row>
    <row r="1614" spans="1:25" ht="15" customHeight="1" x14ac:dyDescent="0.25">
      <c r="A1614" s="250"/>
      <c r="B1614" s="251"/>
      <c r="C1614" s="322" t="s">
        <v>1283</v>
      </c>
      <c r="D1614" s="322"/>
      <c r="E1614" s="322"/>
      <c r="H1614" s="252">
        <v>38173.019999999997</v>
      </c>
      <c r="I1614" s="252">
        <v>0</v>
      </c>
      <c r="J1614" s="252">
        <v>0</v>
      </c>
      <c r="K1614" s="252">
        <v>0</v>
      </c>
      <c r="L1614" s="252">
        <v>0</v>
      </c>
      <c r="M1614" s="252">
        <v>0</v>
      </c>
      <c r="N1614" s="323">
        <v>0</v>
      </c>
      <c r="O1614" s="323"/>
      <c r="P1614" s="252">
        <v>38173.019999999997</v>
      </c>
      <c r="Q1614" s="252">
        <v>0</v>
      </c>
      <c r="R1614" s="240" t="s">
        <v>61</v>
      </c>
      <c r="V1614" s="248">
        <f t="shared" si="100"/>
        <v>0</v>
      </c>
      <c r="W1614" s="248">
        <f t="shared" si="101"/>
        <v>12724.339999999998</v>
      </c>
      <c r="X1614" s="248">
        <f t="shared" si="102"/>
        <v>0</v>
      </c>
      <c r="Y1614" s="248">
        <f t="shared" si="103"/>
        <v>12724.339999999998</v>
      </c>
    </row>
    <row r="1615" spans="1:25" ht="15" customHeight="1" x14ac:dyDescent="0.25">
      <c r="A1615" s="250"/>
      <c r="B1615" s="251"/>
      <c r="C1615" s="322" t="s">
        <v>1286</v>
      </c>
      <c r="D1615" s="322"/>
      <c r="E1615" s="322"/>
      <c r="H1615" s="252">
        <v>28652.38</v>
      </c>
      <c r="I1615" s="252">
        <v>9648.0400000000009</v>
      </c>
      <c r="J1615" s="252">
        <v>0</v>
      </c>
      <c r="K1615" s="252">
        <v>0</v>
      </c>
      <c r="L1615" s="252">
        <v>0</v>
      </c>
      <c r="M1615" s="252">
        <v>9648.0400000000009</v>
      </c>
      <c r="N1615" s="323">
        <v>10996.55</v>
      </c>
      <c r="O1615" s="323"/>
      <c r="P1615" s="252">
        <v>28558.45</v>
      </c>
      <c r="Q1615" s="252">
        <v>1254.58</v>
      </c>
      <c r="R1615" s="240" t="s">
        <v>61</v>
      </c>
      <c r="V1615" s="248">
        <f t="shared" si="100"/>
        <v>0</v>
      </c>
      <c r="W1615" s="248">
        <f t="shared" si="101"/>
        <v>0</v>
      </c>
      <c r="X1615" s="248">
        <f t="shared" si="102"/>
        <v>0</v>
      </c>
      <c r="Y1615" s="248">
        <f t="shared" si="103"/>
        <v>0</v>
      </c>
    </row>
    <row r="1616" spans="1:25" ht="15" customHeight="1" x14ac:dyDescent="0.25">
      <c r="A1616" s="253"/>
      <c r="B1616" s="254"/>
      <c r="C1616" s="324" t="s">
        <v>1288</v>
      </c>
      <c r="D1616" s="324"/>
      <c r="E1616" s="324"/>
      <c r="F1616" s="255"/>
      <c r="G1616" s="255"/>
      <c r="H1616" s="256">
        <v>105847.78</v>
      </c>
      <c r="I1616" s="256">
        <v>36963.82</v>
      </c>
      <c r="J1616" s="256">
        <v>0</v>
      </c>
      <c r="K1616" s="256">
        <v>0</v>
      </c>
      <c r="L1616" s="256">
        <v>0</v>
      </c>
      <c r="M1616" s="256">
        <v>36963.82</v>
      </c>
      <c r="N1616" s="325">
        <v>42806.49</v>
      </c>
      <c r="O1616" s="325"/>
      <c r="P1616" s="256">
        <v>100005.11</v>
      </c>
      <c r="Q1616" s="256">
        <v>0</v>
      </c>
      <c r="R1616" s="240" t="s">
        <v>61</v>
      </c>
      <c r="V1616" s="248">
        <f t="shared" ref="V1616:V1679" si="104">IF(V$8=$C1616,SUM($P1616-$Q1616),0)</f>
        <v>0</v>
      </c>
      <c r="W1616" s="248">
        <f t="shared" si="101"/>
        <v>0</v>
      </c>
      <c r="X1616" s="248">
        <f t="shared" si="102"/>
        <v>0</v>
      </c>
      <c r="Y1616" s="248">
        <f t="shared" si="103"/>
        <v>0</v>
      </c>
    </row>
    <row r="1617" spans="1:25" ht="15" customHeight="1" x14ac:dyDescent="0.25">
      <c r="A1617" s="245" t="s">
        <v>1406</v>
      </c>
      <c r="B1617" s="246" t="str">
        <f>C1617</f>
        <v>г.Одинцово, Любы Новоселовой бульвар, 4 корп.2</v>
      </c>
      <c r="C1617" s="329" t="s">
        <v>62</v>
      </c>
      <c r="D1617" s="329"/>
      <c r="E1617" s="329"/>
      <c r="F1617" s="246" t="s">
        <v>1578</v>
      </c>
      <c r="G1617" s="246" t="s">
        <v>1636</v>
      </c>
      <c r="H1617" s="247">
        <v>797063.82</v>
      </c>
      <c r="I1617" s="247">
        <v>341965.38</v>
      </c>
      <c r="J1617" s="247">
        <v>-2091.29</v>
      </c>
      <c r="K1617" s="247">
        <v>0</v>
      </c>
      <c r="L1617" s="247">
        <v>0</v>
      </c>
      <c r="M1617" s="247">
        <v>339874.09</v>
      </c>
      <c r="N1617" s="330">
        <v>438786.71</v>
      </c>
      <c r="O1617" s="330"/>
      <c r="P1617" s="247">
        <v>732206.68</v>
      </c>
      <c r="Q1617" s="247">
        <v>34055.480000000003</v>
      </c>
      <c r="R1617" s="240" t="s">
        <v>62</v>
      </c>
      <c r="V1617" s="248">
        <f t="shared" si="104"/>
        <v>0</v>
      </c>
      <c r="W1617" s="248">
        <f t="shared" si="101"/>
        <v>0</v>
      </c>
      <c r="X1617" s="248">
        <f t="shared" si="102"/>
        <v>0</v>
      </c>
      <c r="Y1617" s="248">
        <f t="shared" si="103"/>
        <v>0</v>
      </c>
    </row>
    <row r="1618" spans="1:25" ht="15" customHeight="1" x14ac:dyDescent="0.25">
      <c r="A1618" s="250"/>
      <c r="B1618" s="251"/>
      <c r="C1618" s="322" t="s">
        <v>1052</v>
      </c>
      <c r="D1618" s="322"/>
      <c r="E1618" s="322"/>
      <c r="H1618" s="252">
        <v>241936.45</v>
      </c>
      <c r="I1618" s="252">
        <v>113772.66</v>
      </c>
      <c r="J1618" s="252">
        <v>0</v>
      </c>
      <c r="K1618" s="252">
        <v>0</v>
      </c>
      <c r="L1618" s="252">
        <v>0</v>
      </c>
      <c r="M1618" s="252">
        <v>113772.66</v>
      </c>
      <c r="N1618" s="323">
        <v>143120.07</v>
      </c>
      <c r="O1618" s="323"/>
      <c r="P1618" s="252">
        <v>216620.79999999999</v>
      </c>
      <c r="Q1618" s="252">
        <v>4031.76</v>
      </c>
      <c r="R1618" s="240" t="s">
        <v>62</v>
      </c>
      <c r="V1618" s="248">
        <f t="shared" si="104"/>
        <v>212589.03999999998</v>
      </c>
      <c r="W1618" s="248">
        <f t="shared" si="101"/>
        <v>0</v>
      </c>
      <c r="X1618" s="248">
        <f t="shared" si="102"/>
        <v>0</v>
      </c>
      <c r="Y1618" s="248">
        <f t="shared" si="103"/>
        <v>212589.03999999998</v>
      </c>
    </row>
    <row r="1619" spans="1:25" ht="15" customHeight="1" x14ac:dyDescent="0.25">
      <c r="A1619" s="250"/>
      <c r="B1619" s="251"/>
      <c r="C1619" s="322" t="s">
        <v>1303</v>
      </c>
      <c r="D1619" s="322"/>
      <c r="E1619" s="322"/>
      <c r="H1619" s="252">
        <v>-534.32000000000005</v>
      </c>
      <c r="I1619" s="252">
        <v>0</v>
      </c>
      <c r="J1619" s="252">
        <v>0</v>
      </c>
      <c r="K1619" s="252">
        <v>0</v>
      </c>
      <c r="L1619" s="252">
        <v>0</v>
      </c>
      <c r="M1619" s="252">
        <v>0</v>
      </c>
      <c r="N1619" s="323">
        <v>2.91</v>
      </c>
      <c r="O1619" s="323"/>
      <c r="P1619" s="252">
        <v>3317.4</v>
      </c>
      <c r="Q1619" s="252">
        <v>3854.63</v>
      </c>
      <c r="R1619" s="240" t="s">
        <v>62</v>
      </c>
      <c r="V1619" s="248">
        <f t="shared" si="104"/>
        <v>0</v>
      </c>
      <c r="W1619" s="248">
        <f t="shared" si="101"/>
        <v>0</v>
      </c>
      <c r="X1619" s="248">
        <f t="shared" si="102"/>
        <v>0</v>
      </c>
      <c r="Y1619" s="248">
        <f t="shared" si="103"/>
        <v>0</v>
      </c>
    </row>
    <row r="1620" spans="1:25" ht="15" customHeight="1" x14ac:dyDescent="0.25">
      <c r="A1620" s="250"/>
      <c r="B1620" s="251"/>
      <c r="C1620" s="322" t="s">
        <v>1283</v>
      </c>
      <c r="D1620" s="322"/>
      <c r="E1620" s="322"/>
      <c r="H1620" s="252">
        <v>0.02</v>
      </c>
      <c r="I1620" s="252">
        <v>0</v>
      </c>
      <c r="J1620" s="252">
        <v>0</v>
      </c>
      <c r="K1620" s="252">
        <v>0</v>
      </c>
      <c r="L1620" s="252">
        <v>0</v>
      </c>
      <c r="M1620" s="252">
        <v>0</v>
      </c>
      <c r="N1620" s="323">
        <v>0</v>
      </c>
      <c r="O1620" s="323"/>
      <c r="P1620" s="252">
        <v>0.02</v>
      </c>
      <c r="Q1620" s="252">
        <v>0</v>
      </c>
      <c r="R1620" s="240" t="s">
        <v>62</v>
      </c>
      <c r="V1620" s="248">
        <f t="shared" si="104"/>
        <v>0</v>
      </c>
      <c r="W1620" s="248">
        <f t="shared" si="101"/>
        <v>6.6666666666666671E-3</v>
      </c>
      <c r="X1620" s="248">
        <f t="shared" si="102"/>
        <v>0</v>
      </c>
      <c r="Y1620" s="248">
        <f t="shared" si="103"/>
        <v>6.6666666666666671E-3</v>
      </c>
    </row>
    <row r="1621" spans="1:25" ht="15" customHeight="1" x14ac:dyDescent="0.25">
      <c r="A1621" s="250"/>
      <c r="B1621" s="251"/>
      <c r="C1621" s="322" t="s">
        <v>1056</v>
      </c>
      <c r="D1621" s="322"/>
      <c r="E1621" s="322"/>
      <c r="H1621" s="252">
        <v>520.53</v>
      </c>
      <c r="I1621" s="252">
        <v>311.39</v>
      </c>
      <c r="J1621" s="252">
        <v>0</v>
      </c>
      <c r="K1621" s="252">
        <v>0</v>
      </c>
      <c r="L1621" s="252">
        <v>0</v>
      </c>
      <c r="M1621" s="252">
        <v>311.39</v>
      </c>
      <c r="N1621" s="323">
        <v>400.04</v>
      </c>
      <c r="O1621" s="323"/>
      <c r="P1621" s="252">
        <v>433.01</v>
      </c>
      <c r="Q1621" s="252">
        <v>1.1299999999999999</v>
      </c>
      <c r="R1621" s="240" t="s">
        <v>62</v>
      </c>
      <c r="V1621" s="248">
        <f t="shared" si="104"/>
        <v>0</v>
      </c>
      <c r="W1621" s="248">
        <f t="shared" si="101"/>
        <v>0</v>
      </c>
      <c r="X1621" s="248">
        <f t="shared" si="102"/>
        <v>0</v>
      </c>
      <c r="Y1621" s="248">
        <f t="shared" si="103"/>
        <v>0</v>
      </c>
    </row>
    <row r="1622" spans="1:25" ht="15" customHeight="1" x14ac:dyDescent="0.25">
      <c r="A1622" s="250"/>
      <c r="B1622" s="251"/>
      <c r="C1622" s="322" t="s">
        <v>1288</v>
      </c>
      <c r="D1622" s="322"/>
      <c r="E1622" s="322"/>
      <c r="H1622" s="252">
        <v>120960.1</v>
      </c>
      <c r="I1622" s="252">
        <v>40896.92</v>
      </c>
      <c r="J1622" s="252">
        <v>0</v>
      </c>
      <c r="K1622" s="252">
        <v>0</v>
      </c>
      <c r="L1622" s="252">
        <v>0</v>
      </c>
      <c r="M1622" s="252">
        <v>40896.92</v>
      </c>
      <c r="N1622" s="323">
        <v>54746.39</v>
      </c>
      <c r="O1622" s="323"/>
      <c r="P1622" s="252">
        <v>110259.48</v>
      </c>
      <c r="Q1622" s="252">
        <v>3148.85</v>
      </c>
      <c r="R1622" s="240" t="s">
        <v>62</v>
      </c>
      <c r="V1622" s="248">
        <f t="shared" si="104"/>
        <v>0</v>
      </c>
      <c r="W1622" s="248">
        <f t="shared" si="101"/>
        <v>0</v>
      </c>
      <c r="X1622" s="248">
        <f t="shared" si="102"/>
        <v>0</v>
      </c>
      <c r="Y1622" s="248">
        <f t="shared" si="103"/>
        <v>0</v>
      </c>
    </row>
    <row r="1623" spans="1:25" ht="15" customHeight="1" x14ac:dyDescent="0.25">
      <c r="A1623" s="250"/>
      <c r="B1623" s="251"/>
      <c r="C1623" s="322" t="s">
        <v>1336</v>
      </c>
      <c r="D1623" s="322"/>
      <c r="E1623" s="322"/>
      <c r="H1623" s="252">
        <v>17.47</v>
      </c>
      <c r="I1623" s="252">
        <v>0</v>
      </c>
      <c r="J1623" s="252">
        <v>0</v>
      </c>
      <c r="K1623" s="252">
        <v>0</v>
      </c>
      <c r="L1623" s="252">
        <v>0</v>
      </c>
      <c r="M1623" s="252">
        <v>0</v>
      </c>
      <c r="N1623" s="323">
        <v>0</v>
      </c>
      <c r="O1623" s="323"/>
      <c r="P1623" s="252">
        <v>17.47</v>
      </c>
      <c r="Q1623" s="252">
        <v>0</v>
      </c>
      <c r="R1623" s="240" t="s">
        <v>62</v>
      </c>
      <c r="V1623" s="248">
        <f t="shared" si="104"/>
        <v>0</v>
      </c>
      <c r="W1623" s="248">
        <f t="shared" si="101"/>
        <v>0</v>
      </c>
      <c r="X1623" s="248">
        <f t="shared" si="102"/>
        <v>0</v>
      </c>
      <c r="Y1623" s="248">
        <f t="shared" si="103"/>
        <v>0</v>
      </c>
    </row>
    <row r="1624" spans="1:25" ht="15" customHeight="1" x14ac:dyDescent="0.25">
      <c r="A1624" s="250"/>
      <c r="B1624" s="251"/>
      <c r="C1624" s="322" t="s">
        <v>504</v>
      </c>
      <c r="D1624" s="322"/>
      <c r="E1624" s="322"/>
      <c r="H1624" s="252">
        <v>7588.96</v>
      </c>
      <c r="I1624" s="252">
        <v>0</v>
      </c>
      <c r="J1624" s="252">
        <v>0</v>
      </c>
      <c r="K1624" s="252">
        <v>0</v>
      </c>
      <c r="L1624" s="252">
        <v>0</v>
      </c>
      <c r="M1624" s="252">
        <v>0</v>
      </c>
      <c r="N1624" s="323">
        <v>13.63</v>
      </c>
      <c r="O1624" s="323"/>
      <c r="P1624" s="252">
        <v>7822.9</v>
      </c>
      <c r="Q1624" s="252">
        <v>247.57</v>
      </c>
      <c r="R1624" s="240" t="s">
        <v>62</v>
      </c>
      <c r="V1624" s="248">
        <f t="shared" si="104"/>
        <v>0</v>
      </c>
      <c r="W1624" s="248">
        <f t="shared" si="101"/>
        <v>0</v>
      </c>
      <c r="X1624" s="248">
        <f t="shared" si="102"/>
        <v>0</v>
      </c>
      <c r="Y1624" s="248">
        <f t="shared" si="103"/>
        <v>0</v>
      </c>
    </row>
    <row r="1625" spans="1:25" ht="15" customHeight="1" x14ac:dyDescent="0.25">
      <c r="A1625" s="250"/>
      <c r="B1625" s="251"/>
      <c r="C1625" s="322" t="s">
        <v>1311</v>
      </c>
      <c r="D1625" s="322"/>
      <c r="E1625" s="322"/>
      <c r="H1625" s="252">
        <v>0.01</v>
      </c>
      <c r="I1625" s="252">
        <v>0</v>
      </c>
      <c r="J1625" s="252">
        <v>0</v>
      </c>
      <c r="K1625" s="252">
        <v>0</v>
      </c>
      <c r="L1625" s="252">
        <v>0</v>
      </c>
      <c r="M1625" s="252">
        <v>0</v>
      </c>
      <c r="N1625" s="323">
        <v>0</v>
      </c>
      <c r="O1625" s="323"/>
      <c r="P1625" s="252">
        <v>0.01</v>
      </c>
      <c r="Q1625" s="252">
        <v>0</v>
      </c>
      <c r="R1625" s="240" t="s">
        <v>62</v>
      </c>
      <c r="V1625" s="248">
        <f t="shared" si="104"/>
        <v>0</v>
      </c>
      <c r="W1625" s="248">
        <f t="shared" si="101"/>
        <v>0</v>
      </c>
      <c r="X1625" s="248">
        <f t="shared" si="102"/>
        <v>0</v>
      </c>
      <c r="Y1625" s="248">
        <f t="shared" si="103"/>
        <v>0</v>
      </c>
    </row>
    <row r="1626" spans="1:25" ht="15" customHeight="1" x14ac:dyDescent="0.25">
      <c r="A1626" s="250"/>
      <c r="B1626" s="251"/>
      <c r="C1626" s="322" t="s">
        <v>1057</v>
      </c>
      <c r="D1626" s="322"/>
      <c r="E1626" s="322"/>
      <c r="H1626" s="252">
        <v>347.62</v>
      </c>
      <c r="I1626" s="252">
        <v>206.2</v>
      </c>
      <c r="J1626" s="252">
        <v>0</v>
      </c>
      <c r="K1626" s="252">
        <v>0</v>
      </c>
      <c r="L1626" s="252">
        <v>0</v>
      </c>
      <c r="M1626" s="252">
        <v>206.2</v>
      </c>
      <c r="N1626" s="323">
        <v>265.18</v>
      </c>
      <c r="O1626" s="323"/>
      <c r="P1626" s="252">
        <v>289.39</v>
      </c>
      <c r="Q1626" s="252">
        <v>0.75</v>
      </c>
      <c r="R1626" s="240" t="s">
        <v>62</v>
      </c>
      <c r="V1626" s="248">
        <f t="shared" si="104"/>
        <v>0</v>
      </c>
      <c r="W1626" s="248">
        <f t="shared" si="101"/>
        <v>0</v>
      </c>
      <c r="X1626" s="248">
        <f t="shared" si="102"/>
        <v>0</v>
      </c>
      <c r="Y1626" s="248">
        <f t="shared" si="103"/>
        <v>0</v>
      </c>
    </row>
    <row r="1627" spans="1:25" ht="15" customHeight="1" x14ac:dyDescent="0.25">
      <c r="A1627" s="250"/>
      <c r="B1627" s="251"/>
      <c r="C1627" s="322" t="s">
        <v>392</v>
      </c>
      <c r="D1627" s="322"/>
      <c r="E1627" s="322"/>
      <c r="H1627" s="252">
        <v>77999.31</v>
      </c>
      <c r="I1627" s="252">
        <v>26551.1</v>
      </c>
      <c r="J1627" s="252">
        <v>-1071</v>
      </c>
      <c r="K1627" s="252">
        <v>0</v>
      </c>
      <c r="L1627" s="252">
        <v>0</v>
      </c>
      <c r="M1627" s="252">
        <v>25480.1</v>
      </c>
      <c r="N1627" s="323">
        <v>36509.03</v>
      </c>
      <c r="O1627" s="323"/>
      <c r="P1627" s="252">
        <v>72074.94</v>
      </c>
      <c r="Q1627" s="252">
        <v>5104.5600000000004</v>
      </c>
      <c r="R1627" s="240" t="s">
        <v>62</v>
      </c>
      <c r="V1627" s="248">
        <f t="shared" si="104"/>
        <v>0</v>
      </c>
      <c r="W1627" s="248">
        <f t="shared" si="101"/>
        <v>0</v>
      </c>
      <c r="X1627" s="248">
        <f t="shared" si="102"/>
        <v>0</v>
      </c>
      <c r="Y1627" s="248">
        <f t="shared" si="103"/>
        <v>0</v>
      </c>
    </row>
    <row r="1628" spans="1:25" ht="15" customHeight="1" x14ac:dyDescent="0.25">
      <c r="A1628" s="250"/>
      <c r="B1628" s="251"/>
      <c r="C1628" s="322" t="s">
        <v>503</v>
      </c>
      <c r="D1628" s="322"/>
      <c r="E1628" s="322"/>
      <c r="H1628" s="252">
        <v>259602.58</v>
      </c>
      <c r="I1628" s="252">
        <v>125364.36</v>
      </c>
      <c r="J1628" s="252">
        <v>0</v>
      </c>
      <c r="K1628" s="252">
        <v>0</v>
      </c>
      <c r="L1628" s="252">
        <v>0</v>
      </c>
      <c r="M1628" s="252">
        <v>125364.36</v>
      </c>
      <c r="N1628" s="323">
        <v>156876.26999999999</v>
      </c>
      <c r="O1628" s="323"/>
      <c r="P1628" s="252">
        <v>232035.11</v>
      </c>
      <c r="Q1628" s="252">
        <v>3944.44</v>
      </c>
      <c r="R1628" s="240" t="s">
        <v>62</v>
      </c>
      <c r="V1628" s="248">
        <f t="shared" si="104"/>
        <v>0</v>
      </c>
      <c r="W1628" s="248">
        <f t="shared" si="101"/>
        <v>0</v>
      </c>
      <c r="X1628" s="248">
        <f t="shared" si="102"/>
        <v>0</v>
      </c>
      <c r="Y1628" s="248">
        <f t="shared" si="103"/>
        <v>0</v>
      </c>
    </row>
    <row r="1629" spans="1:25" ht="15" customHeight="1" x14ac:dyDescent="0.25">
      <c r="A1629" s="250"/>
      <c r="B1629" s="251"/>
      <c r="C1629" s="322" t="s">
        <v>1286</v>
      </c>
      <c r="D1629" s="322"/>
      <c r="E1629" s="322"/>
      <c r="H1629" s="252">
        <v>30111.22</v>
      </c>
      <c r="I1629" s="252">
        <v>10674.6</v>
      </c>
      <c r="J1629" s="252">
        <v>0</v>
      </c>
      <c r="K1629" s="252">
        <v>0</v>
      </c>
      <c r="L1629" s="252">
        <v>0</v>
      </c>
      <c r="M1629" s="252">
        <v>10674.6</v>
      </c>
      <c r="N1629" s="323">
        <v>14246.36</v>
      </c>
      <c r="O1629" s="323"/>
      <c r="P1629" s="252">
        <v>30908.32</v>
      </c>
      <c r="Q1629" s="252">
        <v>4368.8599999999997</v>
      </c>
      <c r="R1629" s="240" t="s">
        <v>62</v>
      </c>
      <c r="V1629" s="248">
        <f t="shared" si="104"/>
        <v>0</v>
      </c>
      <c r="W1629" s="248">
        <f t="shared" si="101"/>
        <v>0</v>
      </c>
      <c r="X1629" s="248">
        <f t="shared" si="102"/>
        <v>0</v>
      </c>
      <c r="Y1629" s="248">
        <f t="shared" si="103"/>
        <v>0</v>
      </c>
    </row>
    <row r="1630" spans="1:25" ht="15" customHeight="1" x14ac:dyDescent="0.25">
      <c r="A1630" s="250"/>
      <c r="B1630" s="251"/>
      <c r="C1630" s="322" t="s">
        <v>1055</v>
      </c>
      <c r="D1630" s="322"/>
      <c r="E1630" s="322"/>
      <c r="H1630" s="252">
        <v>165.63</v>
      </c>
      <c r="I1630" s="252">
        <v>98.38</v>
      </c>
      <c r="J1630" s="252">
        <v>0</v>
      </c>
      <c r="K1630" s="252">
        <v>0</v>
      </c>
      <c r="L1630" s="252">
        <v>0</v>
      </c>
      <c r="M1630" s="252">
        <v>98.38</v>
      </c>
      <c r="N1630" s="323">
        <v>126.44</v>
      </c>
      <c r="O1630" s="323"/>
      <c r="P1630" s="252">
        <v>137.93</v>
      </c>
      <c r="Q1630" s="252">
        <v>0.36</v>
      </c>
      <c r="R1630" s="240" t="s">
        <v>62</v>
      </c>
      <c r="V1630" s="248">
        <f t="shared" si="104"/>
        <v>0</v>
      </c>
      <c r="W1630" s="248">
        <f t="shared" si="101"/>
        <v>0</v>
      </c>
      <c r="X1630" s="248">
        <f t="shared" si="102"/>
        <v>0</v>
      </c>
      <c r="Y1630" s="248">
        <f t="shared" si="103"/>
        <v>0</v>
      </c>
    </row>
    <row r="1631" spans="1:25" ht="15" customHeight="1" x14ac:dyDescent="0.25">
      <c r="A1631" s="250"/>
      <c r="B1631" s="251"/>
      <c r="C1631" s="322" t="s">
        <v>1304</v>
      </c>
      <c r="D1631" s="322"/>
      <c r="E1631" s="322"/>
      <c r="H1631" s="252">
        <v>378.42</v>
      </c>
      <c r="I1631" s="252">
        <v>0</v>
      </c>
      <c r="J1631" s="252">
        <v>0</v>
      </c>
      <c r="K1631" s="252">
        <v>0</v>
      </c>
      <c r="L1631" s="252">
        <v>0</v>
      </c>
      <c r="M1631" s="252">
        <v>0</v>
      </c>
      <c r="N1631" s="323">
        <v>3.5</v>
      </c>
      <c r="O1631" s="323"/>
      <c r="P1631" s="252">
        <v>3558.13</v>
      </c>
      <c r="Q1631" s="252">
        <v>3183.21</v>
      </c>
      <c r="R1631" s="240" t="s">
        <v>62</v>
      </c>
      <c r="V1631" s="248">
        <f t="shared" si="104"/>
        <v>0</v>
      </c>
      <c r="W1631" s="248">
        <f t="shared" si="101"/>
        <v>0</v>
      </c>
      <c r="X1631" s="248">
        <f t="shared" si="102"/>
        <v>0</v>
      </c>
      <c r="Y1631" s="248">
        <f t="shared" si="103"/>
        <v>0</v>
      </c>
    </row>
    <row r="1632" spans="1:25" ht="15" customHeight="1" x14ac:dyDescent="0.25">
      <c r="A1632" s="250"/>
      <c r="B1632" s="251"/>
      <c r="C1632" s="322" t="s">
        <v>1058</v>
      </c>
      <c r="D1632" s="322"/>
      <c r="E1632" s="322"/>
      <c r="H1632" s="252">
        <v>16254.8</v>
      </c>
      <c r="I1632" s="252">
        <v>9335.6200000000008</v>
      </c>
      <c r="J1632" s="252">
        <v>0</v>
      </c>
      <c r="K1632" s="252">
        <v>0</v>
      </c>
      <c r="L1632" s="252">
        <v>0</v>
      </c>
      <c r="M1632" s="252">
        <v>9335.6200000000008</v>
      </c>
      <c r="N1632" s="323">
        <v>11747.97</v>
      </c>
      <c r="O1632" s="323"/>
      <c r="P1632" s="252">
        <v>16769.61</v>
      </c>
      <c r="Q1632" s="252">
        <v>2927.16</v>
      </c>
      <c r="R1632" s="240" t="s">
        <v>62</v>
      </c>
      <c r="V1632" s="248">
        <f t="shared" si="104"/>
        <v>0</v>
      </c>
      <c r="W1632" s="248">
        <f t="shared" si="101"/>
        <v>0</v>
      </c>
      <c r="X1632" s="248">
        <f t="shared" si="102"/>
        <v>0</v>
      </c>
      <c r="Y1632" s="248">
        <f t="shared" si="103"/>
        <v>0</v>
      </c>
    </row>
    <row r="1633" spans="1:25" ht="15" customHeight="1" x14ac:dyDescent="0.25">
      <c r="A1633" s="250"/>
      <c r="B1633" s="251"/>
      <c r="C1633" s="322" t="s">
        <v>399</v>
      </c>
      <c r="D1633" s="322"/>
      <c r="E1633" s="322"/>
      <c r="H1633" s="252">
        <v>41549.39</v>
      </c>
      <c r="I1633" s="252">
        <v>14655.77</v>
      </c>
      <c r="J1633" s="252">
        <v>-1020.29</v>
      </c>
      <c r="K1633" s="252">
        <v>0</v>
      </c>
      <c r="L1633" s="252">
        <v>0</v>
      </c>
      <c r="M1633" s="252">
        <v>13635.48</v>
      </c>
      <c r="N1633" s="323">
        <v>20602.48</v>
      </c>
      <c r="O1633" s="323"/>
      <c r="P1633" s="252">
        <v>37824.230000000003</v>
      </c>
      <c r="Q1633" s="252">
        <v>3241.84</v>
      </c>
      <c r="R1633" s="240" t="s">
        <v>62</v>
      </c>
      <c r="V1633" s="248">
        <f t="shared" si="104"/>
        <v>0</v>
      </c>
      <c r="W1633" s="248">
        <f t="shared" si="101"/>
        <v>0</v>
      </c>
      <c r="X1633" s="248">
        <f t="shared" si="102"/>
        <v>0</v>
      </c>
      <c r="Y1633" s="248">
        <f t="shared" si="103"/>
        <v>0</v>
      </c>
    </row>
    <row r="1634" spans="1:25" ht="15" customHeight="1" x14ac:dyDescent="0.25">
      <c r="A1634" s="253"/>
      <c r="B1634" s="254"/>
      <c r="C1634" s="324" t="s">
        <v>1054</v>
      </c>
      <c r="D1634" s="324"/>
      <c r="E1634" s="324"/>
      <c r="F1634" s="255"/>
      <c r="G1634" s="255"/>
      <c r="H1634" s="256">
        <v>165.63</v>
      </c>
      <c r="I1634" s="256">
        <v>98.38</v>
      </c>
      <c r="J1634" s="256">
        <v>0</v>
      </c>
      <c r="K1634" s="256">
        <v>0</v>
      </c>
      <c r="L1634" s="256">
        <v>0</v>
      </c>
      <c r="M1634" s="256">
        <v>98.38</v>
      </c>
      <c r="N1634" s="325">
        <v>126.44</v>
      </c>
      <c r="O1634" s="325"/>
      <c r="P1634" s="256">
        <v>137.93</v>
      </c>
      <c r="Q1634" s="256">
        <v>0.36</v>
      </c>
      <c r="R1634" s="240" t="s">
        <v>62</v>
      </c>
      <c r="V1634" s="248">
        <f t="shared" si="104"/>
        <v>0</v>
      </c>
      <c r="W1634" s="248">
        <f t="shared" si="101"/>
        <v>0</v>
      </c>
      <c r="X1634" s="248">
        <f t="shared" si="102"/>
        <v>0</v>
      </c>
      <c r="Y1634" s="248">
        <f t="shared" si="103"/>
        <v>0</v>
      </c>
    </row>
    <row r="1635" spans="1:25" ht="15" customHeight="1" x14ac:dyDescent="0.25">
      <c r="A1635" s="245" t="s">
        <v>1402</v>
      </c>
      <c r="B1635" s="246" t="str">
        <f>C1635</f>
        <v>г.Одинцово, Любы Новоселовой бульвар, 4А</v>
      </c>
      <c r="C1635" s="329" t="s">
        <v>63</v>
      </c>
      <c r="D1635" s="329"/>
      <c r="E1635" s="329"/>
      <c r="F1635" s="246" t="s">
        <v>1637</v>
      </c>
      <c r="G1635" s="246" t="s">
        <v>1638</v>
      </c>
      <c r="H1635" s="247">
        <v>1339160.23</v>
      </c>
      <c r="I1635" s="247">
        <v>679772.83</v>
      </c>
      <c r="J1635" s="247">
        <v>2135.06</v>
      </c>
      <c r="K1635" s="247">
        <v>0</v>
      </c>
      <c r="L1635" s="247">
        <v>0</v>
      </c>
      <c r="M1635" s="247">
        <v>681907.89</v>
      </c>
      <c r="N1635" s="330">
        <v>864780.2</v>
      </c>
      <c r="O1635" s="330"/>
      <c r="P1635" s="247">
        <v>1184561.1299999999</v>
      </c>
      <c r="Q1635" s="247">
        <v>28273.21</v>
      </c>
      <c r="R1635" s="240" t="s">
        <v>63</v>
      </c>
      <c r="V1635" s="248">
        <f t="shared" si="104"/>
        <v>0</v>
      </c>
      <c r="W1635" s="248">
        <f t="shared" si="101"/>
        <v>0</v>
      </c>
      <c r="X1635" s="248">
        <f t="shared" si="102"/>
        <v>0</v>
      </c>
      <c r="Y1635" s="248">
        <f t="shared" si="103"/>
        <v>0</v>
      </c>
    </row>
    <row r="1636" spans="1:25" ht="15" customHeight="1" x14ac:dyDescent="0.25">
      <c r="A1636" s="250"/>
      <c r="B1636" s="251"/>
      <c r="C1636" s="322" t="s">
        <v>1055</v>
      </c>
      <c r="D1636" s="322"/>
      <c r="E1636" s="322"/>
      <c r="H1636" s="252">
        <v>969.13</v>
      </c>
      <c r="I1636" s="252">
        <v>495.02</v>
      </c>
      <c r="J1636" s="252">
        <v>0</v>
      </c>
      <c r="K1636" s="252">
        <v>0</v>
      </c>
      <c r="L1636" s="252">
        <v>0</v>
      </c>
      <c r="M1636" s="252">
        <v>495.02</v>
      </c>
      <c r="N1636" s="323">
        <v>662.46</v>
      </c>
      <c r="O1636" s="323"/>
      <c r="P1636" s="252">
        <v>805.33</v>
      </c>
      <c r="Q1636" s="252">
        <v>3.64</v>
      </c>
      <c r="R1636" s="240" t="s">
        <v>63</v>
      </c>
      <c r="V1636" s="248">
        <f t="shared" si="104"/>
        <v>0</v>
      </c>
      <c r="W1636" s="248">
        <f t="shared" si="101"/>
        <v>0</v>
      </c>
      <c r="X1636" s="248">
        <f t="shared" si="102"/>
        <v>0</v>
      </c>
      <c r="Y1636" s="248">
        <f t="shared" si="103"/>
        <v>0</v>
      </c>
    </row>
    <row r="1637" spans="1:25" ht="15" customHeight="1" x14ac:dyDescent="0.25">
      <c r="A1637" s="250"/>
      <c r="B1637" s="251"/>
      <c r="C1637" s="322" t="s">
        <v>1052</v>
      </c>
      <c r="D1637" s="322"/>
      <c r="E1637" s="322"/>
      <c r="H1637" s="252">
        <v>493087.83</v>
      </c>
      <c r="I1637" s="252">
        <v>237720.69</v>
      </c>
      <c r="J1637" s="252">
        <v>0</v>
      </c>
      <c r="K1637" s="252">
        <v>0</v>
      </c>
      <c r="L1637" s="252">
        <v>0</v>
      </c>
      <c r="M1637" s="252">
        <v>237720.69</v>
      </c>
      <c r="N1637" s="323">
        <v>312038.74</v>
      </c>
      <c r="O1637" s="323"/>
      <c r="P1637" s="252">
        <v>420140.12</v>
      </c>
      <c r="Q1637" s="252">
        <v>1370.34</v>
      </c>
      <c r="R1637" s="240" t="s">
        <v>63</v>
      </c>
      <c r="V1637" s="248">
        <f t="shared" si="104"/>
        <v>418769.77999999997</v>
      </c>
      <c r="W1637" s="248">
        <f t="shared" si="101"/>
        <v>0</v>
      </c>
      <c r="X1637" s="248">
        <f t="shared" si="102"/>
        <v>0</v>
      </c>
      <c r="Y1637" s="248">
        <f t="shared" si="103"/>
        <v>418769.77999999997</v>
      </c>
    </row>
    <row r="1638" spans="1:25" ht="15" customHeight="1" x14ac:dyDescent="0.25">
      <c r="A1638" s="250"/>
      <c r="B1638" s="251"/>
      <c r="C1638" s="322" t="s">
        <v>399</v>
      </c>
      <c r="D1638" s="322"/>
      <c r="E1638" s="322"/>
      <c r="H1638" s="252">
        <v>54099.28</v>
      </c>
      <c r="I1638" s="252">
        <v>24020.880000000001</v>
      </c>
      <c r="J1638" s="252">
        <v>165.72</v>
      </c>
      <c r="K1638" s="252">
        <v>0</v>
      </c>
      <c r="L1638" s="252">
        <v>0</v>
      </c>
      <c r="M1638" s="252">
        <v>24186.6</v>
      </c>
      <c r="N1638" s="323">
        <v>30750.16</v>
      </c>
      <c r="O1638" s="323"/>
      <c r="P1638" s="252">
        <v>51825.24</v>
      </c>
      <c r="Q1638" s="252">
        <v>4289.5200000000004</v>
      </c>
      <c r="R1638" s="240" t="s">
        <v>63</v>
      </c>
      <c r="V1638" s="248">
        <f t="shared" si="104"/>
        <v>0</v>
      </c>
      <c r="W1638" s="248">
        <f t="shared" si="101"/>
        <v>0</v>
      </c>
      <c r="X1638" s="248">
        <f t="shared" si="102"/>
        <v>0</v>
      </c>
      <c r="Y1638" s="248">
        <f t="shared" si="103"/>
        <v>0</v>
      </c>
    </row>
    <row r="1639" spans="1:25" ht="15" customHeight="1" x14ac:dyDescent="0.25">
      <c r="A1639" s="250"/>
      <c r="B1639" s="251"/>
      <c r="C1639" s="322" t="s">
        <v>1335</v>
      </c>
      <c r="D1639" s="322"/>
      <c r="E1639" s="322"/>
      <c r="H1639" s="252">
        <v>4440.01</v>
      </c>
      <c r="I1639" s="252">
        <v>0</v>
      </c>
      <c r="J1639" s="252">
        <v>0</v>
      </c>
      <c r="K1639" s="252">
        <v>0</v>
      </c>
      <c r="L1639" s="252">
        <v>0</v>
      </c>
      <c r="M1639" s="252">
        <v>0</v>
      </c>
      <c r="N1639" s="323">
        <v>7.73</v>
      </c>
      <c r="O1639" s="323"/>
      <c r="P1639" s="252">
        <v>4432.28</v>
      </c>
      <c r="Q1639" s="252">
        <v>0</v>
      </c>
      <c r="R1639" s="240" t="s">
        <v>63</v>
      </c>
      <c r="V1639" s="248">
        <f t="shared" si="104"/>
        <v>0</v>
      </c>
      <c r="W1639" s="248">
        <f t="shared" si="101"/>
        <v>0</v>
      </c>
      <c r="X1639" s="248">
        <f t="shared" si="102"/>
        <v>0</v>
      </c>
      <c r="Y1639" s="248">
        <f t="shared" si="103"/>
        <v>0</v>
      </c>
    </row>
    <row r="1640" spans="1:25" ht="15" customHeight="1" x14ac:dyDescent="0.25">
      <c r="A1640" s="250"/>
      <c r="B1640" s="251"/>
      <c r="C1640" s="322" t="s">
        <v>504</v>
      </c>
      <c r="D1640" s="322"/>
      <c r="E1640" s="322"/>
      <c r="H1640" s="252">
        <v>10475.84</v>
      </c>
      <c r="I1640" s="252">
        <v>0</v>
      </c>
      <c r="J1640" s="252">
        <v>0</v>
      </c>
      <c r="K1640" s="252">
        <v>0</v>
      </c>
      <c r="L1640" s="252">
        <v>0</v>
      </c>
      <c r="M1640" s="252">
        <v>0</v>
      </c>
      <c r="N1640" s="323">
        <v>174.61</v>
      </c>
      <c r="O1640" s="323"/>
      <c r="P1640" s="252">
        <v>11881.15</v>
      </c>
      <c r="Q1640" s="252">
        <v>1579.92</v>
      </c>
      <c r="R1640" s="240" t="s">
        <v>63</v>
      </c>
      <c r="V1640" s="248">
        <f t="shared" si="104"/>
        <v>0</v>
      </c>
      <c r="W1640" s="248">
        <f t="shared" si="101"/>
        <v>0</v>
      </c>
      <c r="X1640" s="248">
        <f t="shared" si="102"/>
        <v>0</v>
      </c>
      <c r="Y1640" s="248">
        <f t="shared" si="103"/>
        <v>0</v>
      </c>
    </row>
    <row r="1641" spans="1:25" ht="15" customHeight="1" x14ac:dyDescent="0.25">
      <c r="A1641" s="250"/>
      <c r="B1641" s="251"/>
      <c r="C1641" s="322" t="s">
        <v>1056</v>
      </c>
      <c r="D1641" s="322"/>
      <c r="E1641" s="322"/>
      <c r="H1641" s="252">
        <v>3050.41</v>
      </c>
      <c r="I1641" s="252">
        <v>1567.07</v>
      </c>
      <c r="J1641" s="252">
        <v>0</v>
      </c>
      <c r="K1641" s="252">
        <v>0</v>
      </c>
      <c r="L1641" s="252">
        <v>0</v>
      </c>
      <c r="M1641" s="252">
        <v>1567.07</v>
      </c>
      <c r="N1641" s="323">
        <v>2095.87</v>
      </c>
      <c r="O1641" s="323"/>
      <c r="P1641" s="252">
        <v>2532.86</v>
      </c>
      <c r="Q1641" s="252">
        <v>11.25</v>
      </c>
      <c r="R1641" s="240" t="s">
        <v>63</v>
      </c>
      <c r="V1641" s="248">
        <f t="shared" si="104"/>
        <v>0</v>
      </c>
      <c r="W1641" s="248">
        <f t="shared" si="101"/>
        <v>0</v>
      </c>
      <c r="X1641" s="248">
        <f t="shared" si="102"/>
        <v>0</v>
      </c>
      <c r="Y1641" s="248">
        <f t="shared" si="103"/>
        <v>0</v>
      </c>
    </row>
    <row r="1642" spans="1:25" ht="15" customHeight="1" x14ac:dyDescent="0.25">
      <c r="A1642" s="250"/>
      <c r="B1642" s="251"/>
      <c r="C1642" s="322" t="s">
        <v>1288</v>
      </c>
      <c r="D1642" s="322"/>
      <c r="E1642" s="322"/>
      <c r="H1642" s="252">
        <v>140497.82999999999</v>
      </c>
      <c r="I1642" s="252">
        <v>68424.78</v>
      </c>
      <c r="J1642" s="252">
        <v>1170.83</v>
      </c>
      <c r="K1642" s="252">
        <v>0</v>
      </c>
      <c r="L1642" s="252">
        <v>0</v>
      </c>
      <c r="M1642" s="252">
        <v>69595.61</v>
      </c>
      <c r="N1642" s="323">
        <v>79749.509999999995</v>
      </c>
      <c r="O1642" s="323"/>
      <c r="P1642" s="252">
        <v>136085.07</v>
      </c>
      <c r="Q1642" s="252">
        <v>5741.14</v>
      </c>
      <c r="R1642" s="240" t="s">
        <v>63</v>
      </c>
      <c r="V1642" s="248">
        <f t="shared" si="104"/>
        <v>0</v>
      </c>
      <c r="W1642" s="248">
        <f t="shared" si="101"/>
        <v>0</v>
      </c>
      <c r="X1642" s="248">
        <f t="shared" si="102"/>
        <v>0</v>
      </c>
      <c r="Y1642" s="248">
        <f t="shared" si="103"/>
        <v>0</v>
      </c>
    </row>
    <row r="1643" spans="1:25" ht="15" customHeight="1" x14ac:dyDescent="0.25">
      <c r="A1643" s="250"/>
      <c r="B1643" s="251"/>
      <c r="C1643" s="322" t="s">
        <v>503</v>
      </c>
      <c r="D1643" s="322"/>
      <c r="E1643" s="322"/>
      <c r="H1643" s="252">
        <v>458880.52</v>
      </c>
      <c r="I1643" s="252">
        <v>263465.76</v>
      </c>
      <c r="J1643" s="252">
        <v>0</v>
      </c>
      <c r="K1643" s="252">
        <v>0</v>
      </c>
      <c r="L1643" s="252">
        <v>0</v>
      </c>
      <c r="M1643" s="252">
        <v>263465.76</v>
      </c>
      <c r="N1643" s="323">
        <v>335173.99</v>
      </c>
      <c r="O1643" s="323"/>
      <c r="P1643" s="252">
        <v>388420.41</v>
      </c>
      <c r="Q1643" s="252">
        <v>1248.1199999999999</v>
      </c>
      <c r="R1643" s="240" t="s">
        <v>63</v>
      </c>
      <c r="V1643" s="248">
        <f t="shared" si="104"/>
        <v>0</v>
      </c>
      <c r="W1643" s="248">
        <f t="shared" si="101"/>
        <v>0</v>
      </c>
      <c r="X1643" s="248">
        <f t="shared" si="102"/>
        <v>0</v>
      </c>
      <c r="Y1643" s="248">
        <f t="shared" si="103"/>
        <v>0</v>
      </c>
    </row>
    <row r="1644" spans="1:25" ht="15" customHeight="1" x14ac:dyDescent="0.25">
      <c r="A1644" s="250"/>
      <c r="B1644" s="251"/>
      <c r="C1644" s="322" t="s">
        <v>392</v>
      </c>
      <c r="D1644" s="322"/>
      <c r="E1644" s="322"/>
      <c r="H1644" s="252">
        <v>94786.28</v>
      </c>
      <c r="I1644" s="252">
        <v>43898.91</v>
      </c>
      <c r="J1644" s="252">
        <v>493.29</v>
      </c>
      <c r="K1644" s="252">
        <v>0</v>
      </c>
      <c r="L1644" s="252">
        <v>0</v>
      </c>
      <c r="M1644" s="252">
        <v>44392.2</v>
      </c>
      <c r="N1644" s="323">
        <v>54274.17</v>
      </c>
      <c r="O1644" s="323"/>
      <c r="P1644" s="252">
        <v>93189.39</v>
      </c>
      <c r="Q1644" s="252">
        <v>8285.08</v>
      </c>
      <c r="R1644" s="240" t="s">
        <v>63</v>
      </c>
      <c r="V1644" s="248">
        <f t="shared" si="104"/>
        <v>0</v>
      </c>
      <c r="W1644" s="248">
        <f t="shared" si="101"/>
        <v>0</v>
      </c>
      <c r="X1644" s="248">
        <f t="shared" si="102"/>
        <v>0</v>
      </c>
      <c r="Y1644" s="248">
        <f t="shared" si="103"/>
        <v>0</v>
      </c>
    </row>
    <row r="1645" spans="1:25" ht="15" customHeight="1" x14ac:dyDescent="0.25">
      <c r="A1645" s="250"/>
      <c r="B1645" s="251"/>
      <c r="C1645" s="322" t="s">
        <v>1058</v>
      </c>
      <c r="D1645" s="322"/>
      <c r="E1645" s="322"/>
      <c r="H1645" s="252">
        <v>39544.43</v>
      </c>
      <c r="I1645" s="252">
        <v>20787.55</v>
      </c>
      <c r="J1645" s="252">
        <v>0</v>
      </c>
      <c r="K1645" s="252">
        <v>0</v>
      </c>
      <c r="L1645" s="252">
        <v>0</v>
      </c>
      <c r="M1645" s="252">
        <v>20787.55</v>
      </c>
      <c r="N1645" s="323">
        <v>27213.13</v>
      </c>
      <c r="O1645" s="323"/>
      <c r="P1645" s="252">
        <v>35414.94</v>
      </c>
      <c r="Q1645" s="252">
        <v>2296.09</v>
      </c>
      <c r="R1645" s="240" t="s">
        <v>63</v>
      </c>
      <c r="V1645" s="248">
        <f t="shared" si="104"/>
        <v>0</v>
      </c>
      <c r="W1645" s="248">
        <f t="shared" si="101"/>
        <v>0</v>
      </c>
      <c r="X1645" s="248">
        <f t="shared" si="102"/>
        <v>0</v>
      </c>
      <c r="Y1645" s="248">
        <f t="shared" si="103"/>
        <v>0</v>
      </c>
    </row>
    <row r="1646" spans="1:25" ht="15" customHeight="1" x14ac:dyDescent="0.25">
      <c r="A1646" s="250"/>
      <c r="B1646" s="251"/>
      <c r="C1646" s="322" t="s">
        <v>1057</v>
      </c>
      <c r="D1646" s="322"/>
      <c r="E1646" s="322"/>
      <c r="H1646" s="252">
        <v>2044.74</v>
      </c>
      <c r="I1646" s="252">
        <v>1037.45</v>
      </c>
      <c r="J1646" s="252">
        <v>0</v>
      </c>
      <c r="K1646" s="252">
        <v>0</v>
      </c>
      <c r="L1646" s="252">
        <v>0</v>
      </c>
      <c r="M1646" s="252">
        <v>1037.45</v>
      </c>
      <c r="N1646" s="323">
        <v>1388.99</v>
      </c>
      <c r="O1646" s="323"/>
      <c r="P1646" s="252">
        <v>1700.65</v>
      </c>
      <c r="Q1646" s="252">
        <v>7.45</v>
      </c>
      <c r="R1646" s="240" t="s">
        <v>63</v>
      </c>
      <c r="V1646" s="248">
        <f t="shared" si="104"/>
        <v>0</v>
      </c>
      <c r="W1646" s="248">
        <f t="shared" si="101"/>
        <v>0</v>
      </c>
      <c r="X1646" s="248">
        <f t="shared" si="102"/>
        <v>0</v>
      </c>
      <c r="Y1646" s="248">
        <f t="shared" si="103"/>
        <v>0</v>
      </c>
    </row>
    <row r="1647" spans="1:25" ht="15" customHeight="1" x14ac:dyDescent="0.25">
      <c r="A1647" s="250"/>
      <c r="B1647" s="251"/>
      <c r="C1647" s="322" t="s">
        <v>1054</v>
      </c>
      <c r="D1647" s="322"/>
      <c r="E1647" s="322"/>
      <c r="H1647" s="252">
        <v>969.24</v>
      </c>
      <c r="I1647" s="252">
        <v>495.02</v>
      </c>
      <c r="J1647" s="252">
        <v>0</v>
      </c>
      <c r="K1647" s="252">
        <v>0</v>
      </c>
      <c r="L1647" s="252">
        <v>0</v>
      </c>
      <c r="M1647" s="252">
        <v>495.02</v>
      </c>
      <c r="N1647" s="323">
        <v>662.43</v>
      </c>
      <c r="O1647" s="323"/>
      <c r="P1647" s="252">
        <v>805.39</v>
      </c>
      <c r="Q1647" s="252">
        <v>3.56</v>
      </c>
      <c r="R1647" s="240" t="s">
        <v>63</v>
      </c>
      <c r="V1647" s="248">
        <f t="shared" si="104"/>
        <v>0</v>
      </c>
      <c r="W1647" s="248">
        <f t="shared" si="101"/>
        <v>0</v>
      </c>
      <c r="X1647" s="248">
        <f t="shared" si="102"/>
        <v>0</v>
      </c>
      <c r="Y1647" s="248">
        <f t="shared" si="103"/>
        <v>0</v>
      </c>
    </row>
    <row r="1648" spans="1:25" ht="15" customHeight="1" x14ac:dyDescent="0.25">
      <c r="A1648" s="253"/>
      <c r="B1648" s="254"/>
      <c r="C1648" s="324" t="s">
        <v>1286</v>
      </c>
      <c r="D1648" s="324"/>
      <c r="E1648" s="324"/>
      <c r="F1648" s="255"/>
      <c r="G1648" s="255"/>
      <c r="H1648" s="256">
        <v>36314.69</v>
      </c>
      <c r="I1648" s="256">
        <v>17859.7</v>
      </c>
      <c r="J1648" s="256">
        <v>305.22000000000003</v>
      </c>
      <c r="K1648" s="256">
        <v>0</v>
      </c>
      <c r="L1648" s="256">
        <v>0</v>
      </c>
      <c r="M1648" s="256">
        <v>18164.919999999998</v>
      </c>
      <c r="N1648" s="325">
        <v>20588.41</v>
      </c>
      <c r="O1648" s="325"/>
      <c r="P1648" s="256">
        <v>37328.300000000003</v>
      </c>
      <c r="Q1648" s="256">
        <v>3437.1</v>
      </c>
      <c r="R1648" s="240" t="s">
        <v>63</v>
      </c>
      <c r="V1648" s="248">
        <f t="shared" si="104"/>
        <v>0</v>
      </c>
      <c r="W1648" s="248">
        <f t="shared" si="101"/>
        <v>0</v>
      </c>
      <c r="X1648" s="248">
        <f t="shared" si="102"/>
        <v>0</v>
      </c>
      <c r="Y1648" s="248">
        <f t="shared" si="103"/>
        <v>0</v>
      </c>
    </row>
    <row r="1649" spans="1:25" ht="15" customHeight="1" x14ac:dyDescent="0.25">
      <c r="A1649" s="245" t="s">
        <v>1639</v>
      </c>
      <c r="B1649" s="246" t="str">
        <f>C1649</f>
        <v>г.Одинцово, Любы Новоселовой бульвар, 9</v>
      </c>
      <c r="C1649" s="329" t="s">
        <v>64</v>
      </c>
      <c r="D1649" s="329"/>
      <c r="E1649" s="329"/>
      <c r="F1649" s="246" t="s">
        <v>1640</v>
      </c>
      <c r="G1649" s="246" t="s">
        <v>1641</v>
      </c>
      <c r="H1649" s="247">
        <v>539135.47</v>
      </c>
      <c r="I1649" s="247">
        <v>256988.96</v>
      </c>
      <c r="J1649" s="247">
        <v>0</v>
      </c>
      <c r="K1649" s="247">
        <v>0</v>
      </c>
      <c r="L1649" s="247">
        <v>0</v>
      </c>
      <c r="M1649" s="247">
        <v>256988.96</v>
      </c>
      <c r="N1649" s="330">
        <v>336613.2</v>
      </c>
      <c r="O1649" s="330"/>
      <c r="P1649" s="247">
        <v>509637.34</v>
      </c>
      <c r="Q1649" s="247">
        <v>50126.11</v>
      </c>
      <c r="R1649" s="240" t="s">
        <v>64</v>
      </c>
      <c r="V1649" s="248">
        <f t="shared" si="104"/>
        <v>0</v>
      </c>
      <c r="W1649" s="248">
        <f t="shared" si="101"/>
        <v>0</v>
      </c>
      <c r="X1649" s="248">
        <f t="shared" si="102"/>
        <v>0</v>
      </c>
      <c r="Y1649" s="248">
        <f t="shared" si="103"/>
        <v>0</v>
      </c>
    </row>
    <row r="1650" spans="1:25" ht="15" customHeight="1" x14ac:dyDescent="0.25">
      <c r="A1650" s="250"/>
      <c r="B1650" s="251"/>
      <c r="C1650" s="322" t="s">
        <v>1052</v>
      </c>
      <c r="D1650" s="322"/>
      <c r="E1650" s="322"/>
      <c r="H1650" s="252">
        <v>512420.32</v>
      </c>
      <c r="I1650" s="252">
        <v>242097.72</v>
      </c>
      <c r="J1650" s="252">
        <v>0</v>
      </c>
      <c r="K1650" s="252">
        <v>0</v>
      </c>
      <c r="L1650" s="252">
        <v>0</v>
      </c>
      <c r="M1650" s="252">
        <v>242097.72</v>
      </c>
      <c r="N1650" s="323">
        <v>316532.39</v>
      </c>
      <c r="O1650" s="323"/>
      <c r="P1650" s="252">
        <v>440837.22</v>
      </c>
      <c r="Q1650" s="252">
        <v>2851.57</v>
      </c>
      <c r="R1650" s="240" t="s">
        <v>64</v>
      </c>
      <c r="V1650" s="248">
        <f t="shared" si="104"/>
        <v>437985.64999999997</v>
      </c>
      <c r="W1650" s="248">
        <f t="shared" si="101"/>
        <v>0</v>
      </c>
      <c r="X1650" s="248">
        <f t="shared" si="102"/>
        <v>0</v>
      </c>
      <c r="Y1650" s="248">
        <f t="shared" si="103"/>
        <v>437985.64999999997</v>
      </c>
    </row>
    <row r="1651" spans="1:25" ht="15" customHeight="1" x14ac:dyDescent="0.25">
      <c r="A1651" s="250"/>
      <c r="B1651" s="251"/>
      <c r="C1651" s="322" t="s">
        <v>1058</v>
      </c>
      <c r="D1651" s="322"/>
      <c r="E1651" s="322"/>
      <c r="H1651" s="252">
        <v>24204.400000000001</v>
      </c>
      <c r="I1651" s="252">
        <v>13804.26</v>
      </c>
      <c r="J1651" s="252">
        <v>0</v>
      </c>
      <c r="K1651" s="252">
        <v>0</v>
      </c>
      <c r="L1651" s="252">
        <v>0</v>
      </c>
      <c r="M1651" s="252">
        <v>13804.26</v>
      </c>
      <c r="N1651" s="323">
        <v>18054.71</v>
      </c>
      <c r="O1651" s="323"/>
      <c r="P1651" s="252">
        <v>20731.23</v>
      </c>
      <c r="Q1651" s="252">
        <v>777.28</v>
      </c>
      <c r="R1651" s="240" t="s">
        <v>64</v>
      </c>
      <c r="V1651" s="248">
        <f t="shared" si="104"/>
        <v>0</v>
      </c>
      <c r="W1651" s="248">
        <f t="shared" si="101"/>
        <v>0</v>
      </c>
      <c r="X1651" s="248">
        <f t="shared" si="102"/>
        <v>0</v>
      </c>
      <c r="Y1651" s="248">
        <f t="shared" si="103"/>
        <v>0</v>
      </c>
    </row>
    <row r="1652" spans="1:25" ht="15" customHeight="1" x14ac:dyDescent="0.25">
      <c r="A1652" s="250"/>
      <c r="B1652" s="251"/>
      <c r="C1652" s="322" t="s">
        <v>399</v>
      </c>
      <c r="D1652" s="322"/>
      <c r="E1652" s="322"/>
      <c r="H1652" s="252">
        <v>2572.89</v>
      </c>
      <c r="I1652" s="252">
        <v>0</v>
      </c>
      <c r="J1652" s="252">
        <v>0</v>
      </c>
      <c r="K1652" s="252">
        <v>0</v>
      </c>
      <c r="L1652" s="252">
        <v>0</v>
      </c>
      <c r="M1652" s="252">
        <v>0</v>
      </c>
      <c r="N1652" s="323">
        <v>27.9</v>
      </c>
      <c r="O1652" s="323"/>
      <c r="P1652" s="252">
        <v>5359.79</v>
      </c>
      <c r="Q1652" s="252">
        <v>2814.8</v>
      </c>
      <c r="R1652" s="240" t="s">
        <v>64</v>
      </c>
      <c r="V1652" s="248">
        <f t="shared" si="104"/>
        <v>0</v>
      </c>
      <c r="W1652" s="248">
        <f t="shared" si="101"/>
        <v>0</v>
      </c>
      <c r="X1652" s="248">
        <f t="shared" si="102"/>
        <v>0</v>
      </c>
      <c r="Y1652" s="248">
        <f t="shared" si="103"/>
        <v>0</v>
      </c>
    </row>
    <row r="1653" spans="1:25" ht="15" customHeight="1" x14ac:dyDescent="0.25">
      <c r="A1653" s="250"/>
      <c r="B1653" s="251"/>
      <c r="C1653" s="322" t="s">
        <v>1054</v>
      </c>
      <c r="D1653" s="322"/>
      <c r="E1653" s="322"/>
      <c r="H1653" s="252">
        <v>291.41000000000003</v>
      </c>
      <c r="I1653" s="252">
        <v>149.66999999999999</v>
      </c>
      <c r="J1653" s="252">
        <v>0</v>
      </c>
      <c r="K1653" s="252">
        <v>0</v>
      </c>
      <c r="L1653" s="252">
        <v>0</v>
      </c>
      <c r="M1653" s="252">
        <v>149.66999999999999</v>
      </c>
      <c r="N1653" s="323">
        <v>204.13</v>
      </c>
      <c r="O1653" s="323"/>
      <c r="P1653" s="252">
        <v>237.55</v>
      </c>
      <c r="Q1653" s="252">
        <v>0.6</v>
      </c>
      <c r="R1653" s="240" t="s">
        <v>64</v>
      </c>
      <c r="V1653" s="248">
        <f t="shared" si="104"/>
        <v>0</v>
      </c>
      <c r="W1653" s="248">
        <f t="shared" si="101"/>
        <v>0</v>
      </c>
      <c r="X1653" s="248">
        <f t="shared" si="102"/>
        <v>0</v>
      </c>
      <c r="Y1653" s="248">
        <f t="shared" si="103"/>
        <v>0</v>
      </c>
    </row>
    <row r="1654" spans="1:25" ht="15" customHeight="1" x14ac:dyDescent="0.25">
      <c r="A1654" s="250"/>
      <c r="B1654" s="251"/>
      <c r="C1654" s="322" t="s">
        <v>1288</v>
      </c>
      <c r="D1654" s="322"/>
      <c r="E1654" s="322"/>
      <c r="H1654" s="252">
        <v>8628.4599999999991</v>
      </c>
      <c r="I1654" s="252">
        <v>0</v>
      </c>
      <c r="J1654" s="252">
        <v>0</v>
      </c>
      <c r="K1654" s="252">
        <v>0</v>
      </c>
      <c r="L1654" s="252">
        <v>0</v>
      </c>
      <c r="M1654" s="252">
        <v>0</v>
      </c>
      <c r="N1654" s="323">
        <v>0</v>
      </c>
      <c r="O1654" s="323"/>
      <c r="P1654" s="252">
        <v>11031.08</v>
      </c>
      <c r="Q1654" s="252">
        <v>2402.62</v>
      </c>
      <c r="R1654" s="240" t="s">
        <v>64</v>
      </c>
      <c r="V1654" s="248">
        <f t="shared" si="104"/>
        <v>0</v>
      </c>
      <c r="W1654" s="248">
        <f t="shared" si="101"/>
        <v>0</v>
      </c>
      <c r="X1654" s="248">
        <f t="shared" si="102"/>
        <v>0</v>
      </c>
      <c r="Y1654" s="248">
        <f t="shared" si="103"/>
        <v>0</v>
      </c>
    </row>
    <row r="1655" spans="1:25" ht="15" customHeight="1" x14ac:dyDescent="0.25">
      <c r="A1655" s="250"/>
      <c r="B1655" s="251"/>
      <c r="C1655" s="322" t="s">
        <v>1286</v>
      </c>
      <c r="D1655" s="322"/>
      <c r="E1655" s="322"/>
      <c r="H1655" s="252">
        <v>3080.99</v>
      </c>
      <c r="I1655" s="252">
        <v>0</v>
      </c>
      <c r="J1655" s="252">
        <v>0</v>
      </c>
      <c r="K1655" s="252">
        <v>0</v>
      </c>
      <c r="L1655" s="252">
        <v>0</v>
      </c>
      <c r="M1655" s="252">
        <v>0</v>
      </c>
      <c r="N1655" s="323">
        <v>20.2</v>
      </c>
      <c r="O1655" s="323"/>
      <c r="P1655" s="252">
        <v>3929.7</v>
      </c>
      <c r="Q1655" s="252">
        <v>868.91</v>
      </c>
      <c r="R1655" s="240" t="s">
        <v>64</v>
      </c>
      <c r="V1655" s="248">
        <f t="shared" si="104"/>
        <v>0</v>
      </c>
      <c r="W1655" s="248">
        <f t="shared" si="101"/>
        <v>0</v>
      </c>
      <c r="X1655" s="248">
        <f t="shared" si="102"/>
        <v>0</v>
      </c>
      <c r="Y1655" s="248">
        <f t="shared" si="103"/>
        <v>0</v>
      </c>
    </row>
    <row r="1656" spans="1:25" ht="15" customHeight="1" x14ac:dyDescent="0.25">
      <c r="A1656" s="250"/>
      <c r="B1656" s="251"/>
      <c r="C1656" s="322" t="s">
        <v>1056</v>
      </c>
      <c r="D1656" s="322"/>
      <c r="E1656" s="322"/>
      <c r="H1656" s="252">
        <v>912.6</v>
      </c>
      <c r="I1656" s="252">
        <v>473.93</v>
      </c>
      <c r="J1656" s="252">
        <v>0</v>
      </c>
      <c r="K1656" s="252">
        <v>0</v>
      </c>
      <c r="L1656" s="252">
        <v>0</v>
      </c>
      <c r="M1656" s="252">
        <v>473.93</v>
      </c>
      <c r="N1656" s="323">
        <v>646.17999999999995</v>
      </c>
      <c r="O1656" s="323"/>
      <c r="P1656" s="252">
        <v>742.18</v>
      </c>
      <c r="Q1656" s="252">
        <v>1.83</v>
      </c>
      <c r="R1656" s="240" t="s">
        <v>64</v>
      </c>
      <c r="V1656" s="248">
        <f t="shared" si="104"/>
        <v>0</v>
      </c>
      <c r="W1656" s="248">
        <f t="shared" si="101"/>
        <v>0</v>
      </c>
      <c r="X1656" s="248">
        <f t="shared" si="102"/>
        <v>0</v>
      </c>
      <c r="Y1656" s="248">
        <f t="shared" si="103"/>
        <v>0</v>
      </c>
    </row>
    <row r="1657" spans="1:25" ht="15" customHeight="1" x14ac:dyDescent="0.25">
      <c r="A1657" s="250"/>
      <c r="B1657" s="251"/>
      <c r="C1657" s="322" t="s">
        <v>503</v>
      </c>
      <c r="D1657" s="322"/>
      <c r="E1657" s="322"/>
      <c r="H1657" s="252">
        <v>-33020.65</v>
      </c>
      <c r="I1657" s="252">
        <v>0</v>
      </c>
      <c r="J1657" s="252">
        <v>0</v>
      </c>
      <c r="K1657" s="252">
        <v>0</v>
      </c>
      <c r="L1657" s="252">
        <v>0</v>
      </c>
      <c r="M1657" s="252">
        <v>0</v>
      </c>
      <c r="N1657" s="323">
        <v>0</v>
      </c>
      <c r="O1657" s="323"/>
      <c r="P1657" s="252">
        <v>0</v>
      </c>
      <c r="Q1657" s="252">
        <v>33020.65</v>
      </c>
      <c r="R1657" s="240" t="s">
        <v>64</v>
      </c>
      <c r="V1657" s="248">
        <f t="shared" si="104"/>
        <v>0</v>
      </c>
      <c r="W1657" s="248">
        <f t="shared" si="101"/>
        <v>0</v>
      </c>
      <c r="X1657" s="248">
        <f t="shared" si="102"/>
        <v>0</v>
      </c>
      <c r="Y1657" s="248">
        <f t="shared" si="103"/>
        <v>0</v>
      </c>
    </row>
    <row r="1658" spans="1:25" ht="15" customHeight="1" x14ac:dyDescent="0.25">
      <c r="A1658" s="250"/>
      <c r="B1658" s="251"/>
      <c r="C1658" s="322" t="s">
        <v>504</v>
      </c>
      <c r="D1658" s="322"/>
      <c r="E1658" s="322"/>
      <c r="H1658" s="252">
        <v>6696.66</v>
      </c>
      <c r="I1658" s="252">
        <v>0</v>
      </c>
      <c r="J1658" s="252">
        <v>0</v>
      </c>
      <c r="K1658" s="252">
        <v>0</v>
      </c>
      <c r="L1658" s="252">
        <v>0</v>
      </c>
      <c r="M1658" s="252">
        <v>0</v>
      </c>
      <c r="N1658" s="323">
        <v>211.95</v>
      </c>
      <c r="O1658" s="323"/>
      <c r="P1658" s="252">
        <v>7246.24</v>
      </c>
      <c r="Q1658" s="252">
        <v>761.53</v>
      </c>
      <c r="R1658" s="240" t="s">
        <v>64</v>
      </c>
      <c r="V1658" s="248">
        <f t="shared" si="104"/>
        <v>0</v>
      </c>
      <c r="W1658" s="248">
        <f t="shared" si="101"/>
        <v>0</v>
      </c>
      <c r="X1658" s="248">
        <f t="shared" si="102"/>
        <v>0</v>
      </c>
      <c r="Y1658" s="248">
        <f t="shared" si="103"/>
        <v>0</v>
      </c>
    </row>
    <row r="1659" spans="1:25" ht="15" customHeight="1" x14ac:dyDescent="0.25">
      <c r="A1659" s="250"/>
      <c r="B1659" s="251"/>
      <c r="C1659" s="322" t="s">
        <v>392</v>
      </c>
      <c r="D1659" s="322"/>
      <c r="E1659" s="322"/>
      <c r="H1659" s="252">
        <v>6294.63</v>
      </c>
      <c r="I1659" s="252">
        <v>0</v>
      </c>
      <c r="J1659" s="252">
        <v>0</v>
      </c>
      <c r="K1659" s="252">
        <v>0</v>
      </c>
      <c r="L1659" s="252">
        <v>0</v>
      </c>
      <c r="M1659" s="252">
        <v>0</v>
      </c>
      <c r="N1659" s="323">
        <v>49.99</v>
      </c>
      <c r="O1659" s="323"/>
      <c r="P1659" s="252">
        <v>9668.16</v>
      </c>
      <c r="Q1659" s="252">
        <v>3423.52</v>
      </c>
      <c r="R1659" s="240" t="s">
        <v>64</v>
      </c>
      <c r="V1659" s="248">
        <f t="shared" si="104"/>
        <v>0</v>
      </c>
      <c r="W1659" s="248">
        <f t="shared" si="101"/>
        <v>0</v>
      </c>
      <c r="X1659" s="248">
        <f t="shared" si="102"/>
        <v>0</v>
      </c>
      <c r="Y1659" s="248">
        <f t="shared" si="103"/>
        <v>0</v>
      </c>
    </row>
    <row r="1660" spans="1:25" ht="15" customHeight="1" x14ac:dyDescent="0.25">
      <c r="A1660" s="250"/>
      <c r="B1660" s="251"/>
      <c r="C1660" s="322" t="s">
        <v>1335</v>
      </c>
      <c r="D1660" s="322"/>
      <c r="E1660" s="322"/>
      <c r="H1660" s="252">
        <v>2809.61</v>
      </c>
      <c r="I1660" s="252">
        <v>0</v>
      </c>
      <c r="J1660" s="252">
        <v>0</v>
      </c>
      <c r="K1660" s="252">
        <v>0</v>
      </c>
      <c r="L1660" s="252">
        <v>0</v>
      </c>
      <c r="M1660" s="252">
        <v>0</v>
      </c>
      <c r="N1660" s="323">
        <v>183.24</v>
      </c>
      <c r="O1660" s="323"/>
      <c r="P1660" s="252">
        <v>2626.37</v>
      </c>
      <c r="Q1660" s="252">
        <v>0</v>
      </c>
      <c r="R1660" s="240" t="s">
        <v>64</v>
      </c>
      <c r="V1660" s="248">
        <f t="shared" si="104"/>
        <v>0</v>
      </c>
      <c r="W1660" s="248">
        <f t="shared" si="101"/>
        <v>0</v>
      </c>
      <c r="X1660" s="248">
        <f t="shared" si="102"/>
        <v>0</v>
      </c>
      <c r="Y1660" s="248">
        <f t="shared" si="103"/>
        <v>0</v>
      </c>
    </row>
    <row r="1661" spans="1:25" ht="15" customHeight="1" x14ac:dyDescent="0.25">
      <c r="A1661" s="250"/>
      <c r="B1661" s="251"/>
      <c r="C1661" s="322" t="s">
        <v>1303</v>
      </c>
      <c r="D1661" s="322"/>
      <c r="E1661" s="322"/>
      <c r="H1661" s="252">
        <v>1125.32</v>
      </c>
      <c r="I1661" s="252">
        <v>0</v>
      </c>
      <c r="J1661" s="252">
        <v>0</v>
      </c>
      <c r="K1661" s="252">
        <v>0</v>
      </c>
      <c r="L1661" s="252">
        <v>0</v>
      </c>
      <c r="M1661" s="252">
        <v>0</v>
      </c>
      <c r="N1661" s="323">
        <v>37.880000000000003</v>
      </c>
      <c r="O1661" s="323"/>
      <c r="P1661" s="252">
        <v>4079.32</v>
      </c>
      <c r="Q1661" s="252">
        <v>2991.88</v>
      </c>
      <c r="R1661" s="240" t="s">
        <v>64</v>
      </c>
      <c r="V1661" s="248">
        <f t="shared" si="104"/>
        <v>0</v>
      </c>
      <c r="W1661" s="248">
        <f t="shared" si="101"/>
        <v>0</v>
      </c>
      <c r="X1661" s="248">
        <f t="shared" si="102"/>
        <v>0</v>
      </c>
      <c r="Y1661" s="248">
        <f t="shared" si="103"/>
        <v>0</v>
      </c>
    </row>
    <row r="1662" spans="1:25" ht="15" customHeight="1" x14ac:dyDescent="0.25">
      <c r="A1662" s="250"/>
      <c r="B1662" s="251"/>
      <c r="C1662" s="322" t="s">
        <v>1055</v>
      </c>
      <c r="D1662" s="322"/>
      <c r="E1662" s="322"/>
      <c r="H1662" s="252">
        <v>291.38</v>
      </c>
      <c r="I1662" s="252">
        <v>149.66999999999999</v>
      </c>
      <c r="J1662" s="252">
        <v>0</v>
      </c>
      <c r="K1662" s="252">
        <v>0</v>
      </c>
      <c r="L1662" s="252">
        <v>0</v>
      </c>
      <c r="M1662" s="252">
        <v>149.66999999999999</v>
      </c>
      <c r="N1662" s="323">
        <v>204.13</v>
      </c>
      <c r="O1662" s="323"/>
      <c r="P1662" s="252">
        <v>237.52</v>
      </c>
      <c r="Q1662" s="252">
        <v>0.6</v>
      </c>
      <c r="R1662" s="240" t="s">
        <v>64</v>
      </c>
      <c r="V1662" s="248">
        <f t="shared" si="104"/>
        <v>0</v>
      </c>
      <c r="W1662" s="248">
        <f t="shared" si="101"/>
        <v>0</v>
      </c>
      <c r="X1662" s="248">
        <f t="shared" si="102"/>
        <v>0</v>
      </c>
      <c r="Y1662" s="248">
        <f t="shared" si="103"/>
        <v>0</v>
      </c>
    </row>
    <row r="1663" spans="1:25" ht="15" customHeight="1" x14ac:dyDescent="0.25">
      <c r="A1663" s="250"/>
      <c r="B1663" s="251"/>
      <c r="C1663" s="322" t="s">
        <v>1304</v>
      </c>
      <c r="D1663" s="322"/>
      <c r="E1663" s="322"/>
      <c r="H1663" s="252">
        <v>2245.85</v>
      </c>
      <c r="I1663" s="252">
        <v>0</v>
      </c>
      <c r="J1663" s="252">
        <v>0</v>
      </c>
      <c r="K1663" s="252">
        <v>0</v>
      </c>
      <c r="L1663" s="252">
        <v>0</v>
      </c>
      <c r="M1663" s="252">
        <v>0</v>
      </c>
      <c r="N1663" s="323">
        <v>12.78</v>
      </c>
      <c r="O1663" s="323"/>
      <c r="P1663" s="252">
        <v>2442.13</v>
      </c>
      <c r="Q1663" s="252">
        <v>209.06</v>
      </c>
      <c r="R1663" s="240" t="s">
        <v>64</v>
      </c>
      <c r="V1663" s="248">
        <f t="shared" si="104"/>
        <v>0</v>
      </c>
      <c r="W1663" s="248">
        <f t="shared" si="101"/>
        <v>0</v>
      </c>
      <c r="X1663" s="248">
        <f t="shared" si="102"/>
        <v>0</v>
      </c>
      <c r="Y1663" s="248">
        <f t="shared" si="103"/>
        <v>0</v>
      </c>
    </row>
    <row r="1664" spans="1:25" ht="15" customHeight="1" x14ac:dyDescent="0.25">
      <c r="A1664" s="253"/>
      <c r="B1664" s="254"/>
      <c r="C1664" s="324" t="s">
        <v>1057</v>
      </c>
      <c r="D1664" s="324"/>
      <c r="E1664" s="324"/>
      <c r="F1664" s="255"/>
      <c r="G1664" s="255"/>
      <c r="H1664" s="256">
        <v>581.6</v>
      </c>
      <c r="I1664" s="256">
        <v>313.70999999999998</v>
      </c>
      <c r="J1664" s="256">
        <v>0</v>
      </c>
      <c r="K1664" s="256">
        <v>0</v>
      </c>
      <c r="L1664" s="256">
        <v>0</v>
      </c>
      <c r="M1664" s="256">
        <v>313.70999999999998</v>
      </c>
      <c r="N1664" s="325">
        <v>427.72</v>
      </c>
      <c r="O1664" s="325"/>
      <c r="P1664" s="256">
        <v>468.85</v>
      </c>
      <c r="Q1664" s="256">
        <v>1.26</v>
      </c>
      <c r="R1664" s="240" t="s">
        <v>64</v>
      </c>
      <c r="V1664" s="248">
        <f t="shared" si="104"/>
        <v>0</v>
      </c>
      <c r="W1664" s="248">
        <f t="shared" si="101"/>
        <v>0</v>
      </c>
      <c r="X1664" s="248">
        <f t="shared" si="102"/>
        <v>0</v>
      </c>
      <c r="Y1664" s="248">
        <f t="shared" si="103"/>
        <v>0</v>
      </c>
    </row>
    <row r="1665" spans="1:25" ht="15" customHeight="1" x14ac:dyDescent="0.25">
      <c r="A1665" s="245" t="s">
        <v>1642</v>
      </c>
      <c r="B1665" s="246" t="str">
        <f>C1665</f>
        <v>г.Одинцово, Маковского, 10</v>
      </c>
      <c r="C1665" s="329" t="s">
        <v>283</v>
      </c>
      <c r="D1665" s="329"/>
      <c r="E1665" s="329"/>
      <c r="F1665" s="246" t="s">
        <v>1643</v>
      </c>
      <c r="G1665" s="246" t="s">
        <v>1644</v>
      </c>
      <c r="H1665" s="247">
        <v>1569445.11</v>
      </c>
      <c r="I1665" s="247">
        <v>0</v>
      </c>
      <c r="J1665" s="247">
        <v>-4.0999999999999996</v>
      </c>
      <c r="K1665" s="247">
        <v>0</v>
      </c>
      <c r="L1665" s="247">
        <v>0</v>
      </c>
      <c r="M1665" s="247">
        <v>-4.0999999999999996</v>
      </c>
      <c r="N1665" s="330">
        <v>12510.88</v>
      </c>
      <c r="O1665" s="330"/>
      <c r="P1665" s="247">
        <v>1600551.62</v>
      </c>
      <c r="Q1665" s="247">
        <v>43621.49</v>
      </c>
      <c r="R1665" s="240" t="s">
        <v>283</v>
      </c>
      <c r="V1665" s="248">
        <f t="shared" si="104"/>
        <v>0</v>
      </c>
      <c r="W1665" s="248">
        <f t="shared" si="101"/>
        <v>0</v>
      </c>
      <c r="X1665" s="248">
        <f t="shared" si="102"/>
        <v>0</v>
      </c>
      <c r="Y1665" s="248">
        <f t="shared" si="103"/>
        <v>0</v>
      </c>
    </row>
    <row r="1666" spans="1:25" ht="15" customHeight="1" x14ac:dyDescent="0.25">
      <c r="A1666" s="250"/>
      <c r="B1666" s="251"/>
      <c r="C1666" s="322" t="s">
        <v>392</v>
      </c>
      <c r="D1666" s="322"/>
      <c r="E1666" s="322"/>
      <c r="H1666" s="252">
        <v>-370.73</v>
      </c>
      <c r="I1666" s="252">
        <v>0</v>
      </c>
      <c r="J1666" s="252">
        <v>0</v>
      </c>
      <c r="K1666" s="252">
        <v>0</v>
      </c>
      <c r="L1666" s="252">
        <v>0</v>
      </c>
      <c r="M1666" s="252">
        <v>0</v>
      </c>
      <c r="N1666" s="323">
        <v>0</v>
      </c>
      <c r="O1666" s="323"/>
      <c r="P1666" s="252">
        <v>745.14</v>
      </c>
      <c r="Q1666" s="252">
        <v>1115.8699999999999</v>
      </c>
      <c r="R1666" s="240" t="s">
        <v>283</v>
      </c>
      <c r="V1666" s="248">
        <f t="shared" si="104"/>
        <v>0</v>
      </c>
      <c r="W1666" s="248">
        <f t="shared" si="101"/>
        <v>0</v>
      </c>
      <c r="X1666" s="248">
        <f t="shared" si="102"/>
        <v>0</v>
      </c>
      <c r="Y1666" s="248">
        <f t="shared" si="103"/>
        <v>0</v>
      </c>
    </row>
    <row r="1667" spans="1:25" ht="15" customHeight="1" x14ac:dyDescent="0.25">
      <c r="A1667" s="250"/>
      <c r="B1667" s="251"/>
      <c r="C1667" s="322" t="s">
        <v>1057</v>
      </c>
      <c r="D1667" s="322"/>
      <c r="E1667" s="322"/>
      <c r="H1667" s="252">
        <v>9.33</v>
      </c>
      <c r="I1667" s="252">
        <v>0</v>
      </c>
      <c r="J1667" s="252">
        <v>0</v>
      </c>
      <c r="K1667" s="252">
        <v>0</v>
      </c>
      <c r="L1667" s="252">
        <v>0</v>
      </c>
      <c r="M1667" s="252">
        <v>0</v>
      </c>
      <c r="N1667" s="323">
        <v>0</v>
      </c>
      <c r="O1667" s="323"/>
      <c r="P1667" s="252">
        <v>9.33</v>
      </c>
      <c r="Q1667" s="252">
        <v>0</v>
      </c>
      <c r="R1667" s="240" t="s">
        <v>283</v>
      </c>
      <c r="V1667" s="248">
        <f t="shared" si="104"/>
        <v>0</v>
      </c>
      <c r="W1667" s="248">
        <f t="shared" si="101"/>
        <v>0</v>
      </c>
      <c r="X1667" s="248">
        <f t="shared" si="102"/>
        <v>0</v>
      </c>
      <c r="Y1667" s="248">
        <f t="shared" si="103"/>
        <v>0</v>
      </c>
    </row>
    <row r="1668" spans="1:25" ht="15" customHeight="1" x14ac:dyDescent="0.25">
      <c r="A1668" s="250"/>
      <c r="B1668" s="251"/>
      <c r="C1668" s="322" t="s">
        <v>1054</v>
      </c>
      <c r="D1668" s="322"/>
      <c r="E1668" s="322"/>
      <c r="H1668" s="252">
        <v>3</v>
      </c>
      <c r="I1668" s="252">
        <v>0</v>
      </c>
      <c r="J1668" s="252">
        <v>0</v>
      </c>
      <c r="K1668" s="252">
        <v>0</v>
      </c>
      <c r="L1668" s="252">
        <v>0</v>
      </c>
      <c r="M1668" s="252">
        <v>0</v>
      </c>
      <c r="N1668" s="323">
        <v>0</v>
      </c>
      <c r="O1668" s="323"/>
      <c r="P1668" s="252">
        <v>3</v>
      </c>
      <c r="Q1668" s="252">
        <v>0</v>
      </c>
      <c r="R1668" s="240" t="s">
        <v>283</v>
      </c>
      <c r="V1668" s="248">
        <f t="shared" si="104"/>
        <v>0</v>
      </c>
      <c r="W1668" s="248">
        <f t="shared" si="101"/>
        <v>0</v>
      </c>
      <c r="X1668" s="248">
        <f t="shared" si="102"/>
        <v>0</v>
      </c>
      <c r="Y1668" s="248">
        <f t="shared" si="103"/>
        <v>0</v>
      </c>
    </row>
    <row r="1669" spans="1:25" ht="15" customHeight="1" x14ac:dyDescent="0.25">
      <c r="A1669" s="250"/>
      <c r="B1669" s="251"/>
      <c r="C1669" s="322" t="s">
        <v>1288</v>
      </c>
      <c r="D1669" s="322"/>
      <c r="E1669" s="322"/>
      <c r="H1669" s="252">
        <v>-212.4</v>
      </c>
      <c r="I1669" s="252">
        <v>0</v>
      </c>
      <c r="J1669" s="252">
        <v>0</v>
      </c>
      <c r="K1669" s="252">
        <v>0</v>
      </c>
      <c r="L1669" s="252">
        <v>0</v>
      </c>
      <c r="M1669" s="252">
        <v>0</v>
      </c>
      <c r="N1669" s="323">
        <v>0</v>
      </c>
      <c r="O1669" s="323"/>
      <c r="P1669" s="252">
        <v>1148.8699999999999</v>
      </c>
      <c r="Q1669" s="252">
        <v>1361.27</v>
      </c>
      <c r="R1669" s="240" t="s">
        <v>283</v>
      </c>
      <c r="V1669" s="248">
        <f t="shared" si="104"/>
        <v>0</v>
      </c>
      <c r="W1669" s="248">
        <f t="shared" si="101"/>
        <v>0</v>
      </c>
      <c r="X1669" s="248">
        <f t="shared" si="102"/>
        <v>0</v>
      </c>
      <c r="Y1669" s="248">
        <f t="shared" si="103"/>
        <v>0</v>
      </c>
    </row>
    <row r="1670" spans="1:25" ht="15" customHeight="1" x14ac:dyDescent="0.25">
      <c r="A1670" s="250"/>
      <c r="B1670" s="251"/>
      <c r="C1670" s="322" t="s">
        <v>1058</v>
      </c>
      <c r="D1670" s="322"/>
      <c r="E1670" s="322"/>
      <c r="H1670" s="252">
        <v>143.83000000000001</v>
      </c>
      <c r="I1670" s="252">
        <v>0</v>
      </c>
      <c r="J1670" s="252">
        <v>0</v>
      </c>
      <c r="K1670" s="252">
        <v>0</v>
      </c>
      <c r="L1670" s="252">
        <v>0</v>
      </c>
      <c r="M1670" s="252">
        <v>0</v>
      </c>
      <c r="N1670" s="323">
        <v>0</v>
      </c>
      <c r="O1670" s="323"/>
      <c r="P1670" s="252">
        <v>143.83000000000001</v>
      </c>
      <c r="Q1670" s="252">
        <v>0</v>
      </c>
      <c r="R1670" s="240" t="s">
        <v>283</v>
      </c>
      <c r="V1670" s="248">
        <f t="shared" si="104"/>
        <v>0</v>
      </c>
      <c r="W1670" s="248">
        <f t="shared" si="101"/>
        <v>0</v>
      </c>
      <c r="X1670" s="248">
        <f t="shared" si="102"/>
        <v>0</v>
      </c>
      <c r="Y1670" s="248">
        <f t="shared" si="103"/>
        <v>0</v>
      </c>
    </row>
    <row r="1671" spans="1:25" ht="15" customHeight="1" x14ac:dyDescent="0.25">
      <c r="A1671" s="250"/>
      <c r="B1671" s="251"/>
      <c r="C1671" s="322" t="s">
        <v>1055</v>
      </c>
      <c r="D1671" s="322"/>
      <c r="E1671" s="322"/>
      <c r="H1671" s="252">
        <v>3.82</v>
      </c>
      <c r="I1671" s="252">
        <v>0</v>
      </c>
      <c r="J1671" s="252">
        <v>-4.0999999999999996</v>
      </c>
      <c r="K1671" s="252">
        <v>0</v>
      </c>
      <c r="L1671" s="252">
        <v>0</v>
      </c>
      <c r="M1671" s="252">
        <v>-4.0999999999999996</v>
      </c>
      <c r="N1671" s="323">
        <v>0.82</v>
      </c>
      <c r="O1671" s="323"/>
      <c r="P1671" s="252">
        <v>3</v>
      </c>
      <c r="Q1671" s="252">
        <v>4.0999999999999996</v>
      </c>
      <c r="R1671" s="240" t="s">
        <v>283</v>
      </c>
      <c r="V1671" s="248">
        <f t="shared" si="104"/>
        <v>0</v>
      </c>
      <c r="W1671" s="248">
        <f t="shared" si="101"/>
        <v>0</v>
      </c>
      <c r="X1671" s="248">
        <f t="shared" si="102"/>
        <v>0</v>
      </c>
      <c r="Y1671" s="248">
        <f t="shared" si="103"/>
        <v>0</v>
      </c>
    </row>
    <row r="1672" spans="1:25" ht="15" customHeight="1" x14ac:dyDescent="0.25">
      <c r="A1672" s="250"/>
      <c r="B1672" s="251"/>
      <c r="C1672" s="322" t="s">
        <v>1284</v>
      </c>
      <c r="D1672" s="322"/>
      <c r="E1672" s="322"/>
      <c r="H1672" s="252">
        <v>1560460.9</v>
      </c>
      <c r="I1672" s="252">
        <v>0</v>
      </c>
      <c r="J1672" s="252">
        <v>0</v>
      </c>
      <c r="K1672" s="252">
        <v>0</v>
      </c>
      <c r="L1672" s="252">
        <v>0</v>
      </c>
      <c r="M1672" s="252">
        <v>0</v>
      </c>
      <c r="N1672" s="323">
        <v>12510.06</v>
      </c>
      <c r="O1672" s="323"/>
      <c r="P1672" s="252">
        <v>1588024.01</v>
      </c>
      <c r="Q1672" s="252">
        <v>40073.17</v>
      </c>
      <c r="R1672" s="240" t="s">
        <v>283</v>
      </c>
      <c r="V1672" s="248">
        <f t="shared" si="104"/>
        <v>0</v>
      </c>
      <c r="W1672" s="248">
        <f t="shared" si="101"/>
        <v>0</v>
      </c>
      <c r="X1672" s="248">
        <f t="shared" si="102"/>
        <v>1547950.84</v>
      </c>
      <c r="Y1672" s="248">
        <f t="shared" si="103"/>
        <v>1547950.84</v>
      </c>
    </row>
    <row r="1673" spans="1:25" ht="15" customHeight="1" x14ac:dyDescent="0.25">
      <c r="A1673" s="250"/>
      <c r="B1673" s="251"/>
      <c r="C1673" s="322" t="s">
        <v>503</v>
      </c>
      <c r="D1673" s="322"/>
      <c r="E1673" s="322"/>
      <c r="H1673" s="252">
        <v>4633.03</v>
      </c>
      <c r="I1673" s="252">
        <v>0</v>
      </c>
      <c r="J1673" s="252">
        <v>0</v>
      </c>
      <c r="K1673" s="252">
        <v>0</v>
      </c>
      <c r="L1673" s="252">
        <v>0</v>
      </c>
      <c r="M1673" s="252">
        <v>0</v>
      </c>
      <c r="N1673" s="323">
        <v>0</v>
      </c>
      <c r="O1673" s="323"/>
      <c r="P1673" s="252">
        <v>4633.03</v>
      </c>
      <c r="Q1673" s="252">
        <v>0</v>
      </c>
      <c r="R1673" s="240" t="s">
        <v>283</v>
      </c>
      <c r="V1673" s="248">
        <f t="shared" si="104"/>
        <v>0</v>
      </c>
      <c r="W1673" s="248">
        <f t="shared" si="101"/>
        <v>0</v>
      </c>
      <c r="X1673" s="248">
        <f t="shared" si="102"/>
        <v>0</v>
      </c>
      <c r="Y1673" s="248">
        <f t="shared" si="103"/>
        <v>0</v>
      </c>
    </row>
    <row r="1674" spans="1:25" ht="15" customHeight="1" x14ac:dyDescent="0.25">
      <c r="A1674" s="250"/>
      <c r="B1674" s="251"/>
      <c r="C1674" s="322" t="s">
        <v>1052</v>
      </c>
      <c r="D1674" s="322"/>
      <c r="E1674" s="322"/>
      <c r="H1674" s="252">
        <v>5117.49</v>
      </c>
      <c r="I1674" s="252">
        <v>0</v>
      </c>
      <c r="J1674" s="252">
        <v>0</v>
      </c>
      <c r="K1674" s="252">
        <v>0</v>
      </c>
      <c r="L1674" s="252">
        <v>0</v>
      </c>
      <c r="M1674" s="252">
        <v>0</v>
      </c>
      <c r="N1674" s="323">
        <v>0</v>
      </c>
      <c r="O1674" s="323"/>
      <c r="P1674" s="252">
        <v>5117.49</v>
      </c>
      <c r="Q1674" s="252">
        <v>0</v>
      </c>
      <c r="R1674" s="240" t="s">
        <v>283</v>
      </c>
      <c r="V1674" s="248">
        <f t="shared" si="104"/>
        <v>5117.49</v>
      </c>
      <c r="W1674" s="248">
        <f t="shared" ref="W1674:W1737" si="105">IF(W$8=$C1674,SUM($P1674-$Q1674),0)/3</f>
        <v>0</v>
      </c>
      <c r="X1674" s="248">
        <f t="shared" ref="X1674:X1737" si="106">IF(X$8=$C1674,SUM($P1674-$Q1674),0)</f>
        <v>0</v>
      </c>
      <c r="Y1674" s="248">
        <f t="shared" ref="Y1674:Y1737" si="107">SUM(V1674:X1674)</f>
        <v>5117.49</v>
      </c>
    </row>
    <row r="1675" spans="1:25" ht="15" customHeight="1" x14ac:dyDescent="0.25">
      <c r="A1675" s="250"/>
      <c r="B1675" s="251"/>
      <c r="C1675" s="322" t="s">
        <v>1286</v>
      </c>
      <c r="D1675" s="322"/>
      <c r="E1675" s="322"/>
      <c r="H1675" s="252">
        <v>-70.349999999999994</v>
      </c>
      <c r="I1675" s="252">
        <v>0</v>
      </c>
      <c r="J1675" s="252">
        <v>0</v>
      </c>
      <c r="K1675" s="252">
        <v>0</v>
      </c>
      <c r="L1675" s="252">
        <v>0</v>
      </c>
      <c r="M1675" s="252">
        <v>0</v>
      </c>
      <c r="N1675" s="323">
        <v>0</v>
      </c>
      <c r="O1675" s="323"/>
      <c r="P1675" s="252">
        <v>377.82</v>
      </c>
      <c r="Q1675" s="252">
        <v>448.17</v>
      </c>
      <c r="R1675" s="240" t="s">
        <v>283</v>
      </c>
      <c r="V1675" s="248">
        <f t="shared" si="104"/>
        <v>0</v>
      </c>
      <c r="W1675" s="248">
        <f t="shared" si="105"/>
        <v>0</v>
      </c>
      <c r="X1675" s="248">
        <f t="shared" si="106"/>
        <v>0</v>
      </c>
      <c r="Y1675" s="248">
        <f t="shared" si="107"/>
        <v>0</v>
      </c>
    </row>
    <row r="1676" spans="1:25" ht="15" customHeight="1" x14ac:dyDescent="0.25">
      <c r="A1676" s="250"/>
      <c r="B1676" s="251"/>
      <c r="C1676" s="322" t="s">
        <v>399</v>
      </c>
      <c r="D1676" s="322"/>
      <c r="E1676" s="322"/>
      <c r="H1676" s="252">
        <v>-281.95999999999998</v>
      </c>
      <c r="I1676" s="252">
        <v>0</v>
      </c>
      <c r="J1676" s="252">
        <v>0</v>
      </c>
      <c r="K1676" s="252">
        <v>0</v>
      </c>
      <c r="L1676" s="252">
        <v>0</v>
      </c>
      <c r="M1676" s="252">
        <v>0</v>
      </c>
      <c r="N1676" s="323">
        <v>0</v>
      </c>
      <c r="O1676" s="323"/>
      <c r="P1676" s="252">
        <v>336.95</v>
      </c>
      <c r="Q1676" s="252">
        <v>618.91</v>
      </c>
      <c r="R1676" s="240" t="s">
        <v>283</v>
      </c>
      <c r="V1676" s="248">
        <f t="shared" si="104"/>
        <v>0</v>
      </c>
      <c r="W1676" s="248">
        <f t="shared" si="105"/>
        <v>0</v>
      </c>
      <c r="X1676" s="248">
        <f t="shared" si="106"/>
        <v>0</v>
      </c>
      <c r="Y1676" s="248">
        <f t="shared" si="107"/>
        <v>0</v>
      </c>
    </row>
    <row r="1677" spans="1:25" ht="15" customHeight="1" x14ac:dyDescent="0.25">
      <c r="A1677" s="253"/>
      <c r="B1677" s="254"/>
      <c r="C1677" s="324" t="s">
        <v>1056</v>
      </c>
      <c r="D1677" s="324"/>
      <c r="E1677" s="324"/>
      <c r="F1677" s="255"/>
      <c r="G1677" s="255"/>
      <c r="H1677" s="256">
        <v>9.15</v>
      </c>
      <c r="I1677" s="256">
        <v>0</v>
      </c>
      <c r="J1677" s="256">
        <v>0</v>
      </c>
      <c r="K1677" s="256">
        <v>0</v>
      </c>
      <c r="L1677" s="256">
        <v>0</v>
      </c>
      <c r="M1677" s="256">
        <v>0</v>
      </c>
      <c r="N1677" s="325">
        <v>0</v>
      </c>
      <c r="O1677" s="325"/>
      <c r="P1677" s="256">
        <v>9.15</v>
      </c>
      <c r="Q1677" s="256">
        <v>0</v>
      </c>
      <c r="R1677" s="240" t="s">
        <v>283</v>
      </c>
      <c r="V1677" s="248">
        <f t="shared" si="104"/>
        <v>0</v>
      </c>
      <c r="W1677" s="248">
        <f t="shared" si="105"/>
        <v>0</v>
      </c>
      <c r="X1677" s="248">
        <f t="shared" si="106"/>
        <v>0</v>
      </c>
      <c r="Y1677" s="248">
        <f t="shared" si="107"/>
        <v>0</v>
      </c>
    </row>
    <row r="1678" spans="1:25" ht="15" customHeight="1" x14ac:dyDescent="0.25">
      <c r="A1678" s="245" t="s">
        <v>1625</v>
      </c>
      <c r="B1678" s="246" t="str">
        <f>C1678</f>
        <v>г.Одинцово, Маковского, 22</v>
      </c>
      <c r="C1678" s="329" t="s">
        <v>284</v>
      </c>
      <c r="D1678" s="329"/>
      <c r="E1678" s="329"/>
      <c r="F1678" s="246" t="s">
        <v>1645</v>
      </c>
      <c r="G1678" s="246" t="s">
        <v>1646</v>
      </c>
      <c r="H1678" s="247">
        <v>806934.32</v>
      </c>
      <c r="I1678" s="247">
        <v>0</v>
      </c>
      <c r="J1678" s="247">
        <v>-56.32</v>
      </c>
      <c r="K1678" s="247">
        <v>0</v>
      </c>
      <c r="L1678" s="247">
        <v>0</v>
      </c>
      <c r="M1678" s="247">
        <v>-56.32</v>
      </c>
      <c r="N1678" s="330">
        <v>21973.96</v>
      </c>
      <c r="O1678" s="330"/>
      <c r="P1678" s="247">
        <v>844793.29</v>
      </c>
      <c r="Q1678" s="247">
        <v>59889.25</v>
      </c>
      <c r="R1678" s="240" t="s">
        <v>284</v>
      </c>
      <c r="V1678" s="248">
        <f t="shared" si="104"/>
        <v>0</v>
      </c>
      <c r="W1678" s="248">
        <f t="shared" si="105"/>
        <v>0</v>
      </c>
      <c r="X1678" s="248">
        <f t="shared" si="106"/>
        <v>0</v>
      </c>
      <c r="Y1678" s="248">
        <f t="shared" si="107"/>
        <v>0</v>
      </c>
    </row>
    <row r="1679" spans="1:25" ht="15" customHeight="1" x14ac:dyDescent="0.25">
      <c r="A1679" s="250"/>
      <c r="B1679" s="251"/>
      <c r="C1679" s="322" t="s">
        <v>1303</v>
      </c>
      <c r="D1679" s="322"/>
      <c r="E1679" s="322"/>
      <c r="H1679" s="252">
        <v>-349.72</v>
      </c>
      <c r="I1679" s="252">
        <v>0</v>
      </c>
      <c r="J1679" s="252">
        <v>0</v>
      </c>
      <c r="K1679" s="252">
        <v>0</v>
      </c>
      <c r="L1679" s="252">
        <v>0</v>
      </c>
      <c r="M1679" s="252">
        <v>0</v>
      </c>
      <c r="N1679" s="323">
        <v>0</v>
      </c>
      <c r="O1679" s="323"/>
      <c r="P1679" s="252">
        <v>0</v>
      </c>
      <c r="Q1679" s="252">
        <v>349.72</v>
      </c>
      <c r="R1679" s="240" t="s">
        <v>284</v>
      </c>
      <c r="V1679" s="248">
        <f t="shared" si="104"/>
        <v>0</v>
      </c>
      <c r="W1679" s="248">
        <f t="shared" si="105"/>
        <v>0</v>
      </c>
      <c r="X1679" s="248">
        <f t="shared" si="106"/>
        <v>0</v>
      </c>
      <c r="Y1679" s="248">
        <f t="shared" si="107"/>
        <v>0</v>
      </c>
    </row>
    <row r="1680" spans="1:25" ht="15" customHeight="1" x14ac:dyDescent="0.25">
      <c r="A1680" s="250"/>
      <c r="B1680" s="251"/>
      <c r="C1680" s="322" t="s">
        <v>1054</v>
      </c>
      <c r="D1680" s="322"/>
      <c r="E1680" s="322"/>
      <c r="H1680" s="252">
        <v>2.2400000000000002</v>
      </c>
      <c r="I1680" s="252">
        <v>0</v>
      </c>
      <c r="J1680" s="252">
        <v>-13.32</v>
      </c>
      <c r="K1680" s="252">
        <v>0</v>
      </c>
      <c r="L1680" s="252">
        <v>0</v>
      </c>
      <c r="M1680" s="252">
        <v>-13.32</v>
      </c>
      <c r="N1680" s="323">
        <v>2.2400000000000002</v>
      </c>
      <c r="O1680" s="323"/>
      <c r="P1680" s="252">
        <v>0</v>
      </c>
      <c r="Q1680" s="252">
        <v>13.32</v>
      </c>
      <c r="R1680" s="240" t="s">
        <v>284</v>
      </c>
      <c r="V1680" s="248">
        <f t="shared" ref="V1680:V1743" si="108">IF(V$8=$C1680,SUM($P1680-$Q1680),0)</f>
        <v>0</v>
      </c>
      <c r="W1680" s="248">
        <f t="shared" si="105"/>
        <v>0</v>
      </c>
      <c r="X1680" s="248">
        <f t="shared" si="106"/>
        <v>0</v>
      </c>
      <c r="Y1680" s="248">
        <f t="shared" si="107"/>
        <v>0</v>
      </c>
    </row>
    <row r="1681" spans="1:25" ht="15" customHeight="1" x14ac:dyDescent="0.25">
      <c r="A1681" s="250"/>
      <c r="B1681" s="251"/>
      <c r="C1681" s="322" t="s">
        <v>1284</v>
      </c>
      <c r="D1681" s="322"/>
      <c r="E1681" s="322"/>
      <c r="H1681" s="252">
        <v>807790.9</v>
      </c>
      <c r="I1681" s="252">
        <v>0</v>
      </c>
      <c r="J1681" s="252">
        <v>0</v>
      </c>
      <c r="K1681" s="252">
        <v>0</v>
      </c>
      <c r="L1681" s="252">
        <v>0</v>
      </c>
      <c r="M1681" s="252">
        <v>0</v>
      </c>
      <c r="N1681" s="323">
        <v>21964.02</v>
      </c>
      <c r="O1681" s="323"/>
      <c r="P1681" s="252">
        <v>844793.29</v>
      </c>
      <c r="Q1681" s="252">
        <v>58966.41</v>
      </c>
      <c r="R1681" s="240" t="s">
        <v>284</v>
      </c>
      <c r="V1681" s="248">
        <f t="shared" si="108"/>
        <v>0</v>
      </c>
      <c r="W1681" s="248">
        <f t="shared" si="105"/>
        <v>0</v>
      </c>
      <c r="X1681" s="248">
        <f t="shared" si="106"/>
        <v>785826.88</v>
      </c>
      <c r="Y1681" s="248">
        <f t="shared" si="107"/>
        <v>785826.88</v>
      </c>
    </row>
    <row r="1682" spans="1:25" ht="15" customHeight="1" x14ac:dyDescent="0.25">
      <c r="A1682" s="250"/>
      <c r="B1682" s="251"/>
      <c r="C1682" s="322" t="s">
        <v>1304</v>
      </c>
      <c r="D1682" s="322"/>
      <c r="E1682" s="322"/>
      <c r="H1682" s="252">
        <v>-516.79999999999995</v>
      </c>
      <c r="I1682" s="252">
        <v>0</v>
      </c>
      <c r="J1682" s="252">
        <v>0</v>
      </c>
      <c r="K1682" s="252">
        <v>0</v>
      </c>
      <c r="L1682" s="252">
        <v>0</v>
      </c>
      <c r="M1682" s="252">
        <v>0</v>
      </c>
      <c r="N1682" s="323">
        <v>0</v>
      </c>
      <c r="O1682" s="323"/>
      <c r="P1682" s="252">
        <v>0</v>
      </c>
      <c r="Q1682" s="252">
        <v>516.79999999999995</v>
      </c>
      <c r="R1682" s="240" t="s">
        <v>284</v>
      </c>
      <c r="V1682" s="248">
        <f t="shared" si="108"/>
        <v>0</v>
      </c>
      <c r="W1682" s="248">
        <f t="shared" si="105"/>
        <v>0</v>
      </c>
      <c r="X1682" s="248">
        <f t="shared" si="106"/>
        <v>0</v>
      </c>
      <c r="Y1682" s="248">
        <f t="shared" si="107"/>
        <v>0</v>
      </c>
    </row>
    <row r="1683" spans="1:25" ht="15" customHeight="1" x14ac:dyDescent="0.25">
      <c r="A1683" s="250"/>
      <c r="B1683" s="251"/>
      <c r="C1683" s="322" t="s">
        <v>1057</v>
      </c>
      <c r="D1683" s="322"/>
      <c r="E1683" s="322"/>
      <c r="H1683" s="252">
        <v>4.7</v>
      </c>
      <c r="I1683" s="252">
        <v>0</v>
      </c>
      <c r="J1683" s="252">
        <v>-28</v>
      </c>
      <c r="K1683" s="252">
        <v>0</v>
      </c>
      <c r="L1683" s="252">
        <v>0</v>
      </c>
      <c r="M1683" s="252">
        <v>-28</v>
      </c>
      <c r="N1683" s="323">
        <v>4.7</v>
      </c>
      <c r="O1683" s="323"/>
      <c r="P1683" s="252">
        <v>0</v>
      </c>
      <c r="Q1683" s="252">
        <v>28</v>
      </c>
      <c r="R1683" s="240" t="s">
        <v>284</v>
      </c>
      <c r="V1683" s="248">
        <f t="shared" si="108"/>
        <v>0</v>
      </c>
      <c r="W1683" s="248">
        <f t="shared" si="105"/>
        <v>0</v>
      </c>
      <c r="X1683" s="248">
        <f t="shared" si="106"/>
        <v>0</v>
      </c>
      <c r="Y1683" s="248">
        <f t="shared" si="107"/>
        <v>0</v>
      </c>
    </row>
    <row r="1684" spans="1:25" ht="15" customHeight="1" x14ac:dyDescent="0.25">
      <c r="A1684" s="250"/>
      <c r="B1684" s="251"/>
      <c r="C1684" s="322" t="s">
        <v>1056</v>
      </c>
      <c r="D1684" s="322"/>
      <c r="E1684" s="322"/>
      <c r="H1684" s="252">
        <v>0.76</v>
      </c>
      <c r="I1684" s="252">
        <v>0</v>
      </c>
      <c r="J1684" s="252">
        <v>-3.8</v>
      </c>
      <c r="K1684" s="252">
        <v>0</v>
      </c>
      <c r="L1684" s="252">
        <v>0</v>
      </c>
      <c r="M1684" s="252">
        <v>-3.8</v>
      </c>
      <c r="N1684" s="323">
        <v>0.76</v>
      </c>
      <c r="O1684" s="323"/>
      <c r="P1684" s="252">
        <v>0</v>
      </c>
      <c r="Q1684" s="252">
        <v>3.8</v>
      </c>
      <c r="R1684" s="240" t="s">
        <v>284</v>
      </c>
      <c r="V1684" s="248">
        <f t="shared" si="108"/>
        <v>0</v>
      </c>
      <c r="W1684" s="248">
        <f t="shared" si="105"/>
        <v>0</v>
      </c>
      <c r="X1684" s="248">
        <f t="shared" si="106"/>
        <v>0</v>
      </c>
      <c r="Y1684" s="248">
        <f t="shared" si="107"/>
        <v>0</v>
      </c>
    </row>
    <row r="1685" spans="1:25" ht="15" customHeight="1" x14ac:dyDescent="0.25">
      <c r="A1685" s="253"/>
      <c r="B1685" s="254"/>
      <c r="C1685" s="324" t="s">
        <v>1055</v>
      </c>
      <c r="D1685" s="324"/>
      <c r="E1685" s="324"/>
      <c r="F1685" s="255"/>
      <c r="G1685" s="255"/>
      <c r="H1685" s="256">
        <v>2.2400000000000002</v>
      </c>
      <c r="I1685" s="256">
        <v>0</v>
      </c>
      <c r="J1685" s="256">
        <v>-11.2</v>
      </c>
      <c r="K1685" s="256">
        <v>0</v>
      </c>
      <c r="L1685" s="256">
        <v>0</v>
      </c>
      <c r="M1685" s="256">
        <v>-11.2</v>
      </c>
      <c r="N1685" s="325">
        <v>2.2400000000000002</v>
      </c>
      <c r="O1685" s="325"/>
      <c r="P1685" s="256">
        <v>0</v>
      </c>
      <c r="Q1685" s="256">
        <v>11.2</v>
      </c>
      <c r="R1685" s="240" t="s">
        <v>284</v>
      </c>
      <c r="V1685" s="248">
        <f t="shared" si="108"/>
        <v>0</v>
      </c>
      <c r="W1685" s="248">
        <f t="shared" si="105"/>
        <v>0</v>
      </c>
      <c r="X1685" s="248">
        <f t="shared" si="106"/>
        <v>0</v>
      </c>
      <c r="Y1685" s="248">
        <f t="shared" si="107"/>
        <v>0</v>
      </c>
    </row>
    <row r="1686" spans="1:25" ht="15" customHeight="1" x14ac:dyDescent="0.25">
      <c r="A1686" s="245" t="s">
        <v>1647</v>
      </c>
      <c r="B1686" s="246" t="str">
        <f>C1686</f>
        <v>г.Одинцово, Маковского, 6</v>
      </c>
      <c r="C1686" s="329" t="s">
        <v>285</v>
      </c>
      <c r="D1686" s="329"/>
      <c r="E1686" s="329"/>
      <c r="F1686" s="246" t="s">
        <v>1648</v>
      </c>
      <c r="G1686" s="246" t="s">
        <v>1649</v>
      </c>
      <c r="H1686" s="247">
        <v>914651.36</v>
      </c>
      <c r="I1686" s="247">
        <v>0</v>
      </c>
      <c r="J1686" s="247">
        <v>0</v>
      </c>
      <c r="K1686" s="247">
        <v>0</v>
      </c>
      <c r="L1686" s="247">
        <v>0</v>
      </c>
      <c r="M1686" s="247">
        <v>0</v>
      </c>
      <c r="N1686" s="330">
        <v>22.54</v>
      </c>
      <c r="O1686" s="330"/>
      <c r="P1686" s="247">
        <v>947015.48</v>
      </c>
      <c r="Q1686" s="247">
        <v>32386.66</v>
      </c>
      <c r="R1686" s="240" t="s">
        <v>285</v>
      </c>
      <c r="V1686" s="248">
        <f t="shared" si="108"/>
        <v>0</v>
      </c>
      <c r="W1686" s="248">
        <f t="shared" si="105"/>
        <v>0</v>
      </c>
      <c r="X1686" s="248">
        <f t="shared" si="106"/>
        <v>0</v>
      </c>
      <c r="Y1686" s="248">
        <f t="shared" si="107"/>
        <v>0</v>
      </c>
    </row>
    <row r="1687" spans="1:25" ht="15" customHeight="1" x14ac:dyDescent="0.25">
      <c r="A1687" s="250"/>
      <c r="B1687" s="251"/>
      <c r="C1687" s="322" t="s">
        <v>1335</v>
      </c>
      <c r="D1687" s="322"/>
      <c r="E1687" s="322"/>
      <c r="H1687" s="252">
        <v>8870.2199999999993</v>
      </c>
      <c r="I1687" s="252">
        <v>0</v>
      </c>
      <c r="J1687" s="252">
        <v>0</v>
      </c>
      <c r="K1687" s="252">
        <v>0</v>
      </c>
      <c r="L1687" s="252">
        <v>0</v>
      </c>
      <c r="M1687" s="252">
        <v>0</v>
      </c>
      <c r="N1687" s="323">
        <v>21.89</v>
      </c>
      <c r="O1687" s="323"/>
      <c r="P1687" s="252">
        <v>8870.17</v>
      </c>
      <c r="Q1687" s="252">
        <v>21.84</v>
      </c>
      <c r="R1687" s="240" t="s">
        <v>285</v>
      </c>
      <c r="V1687" s="248">
        <f t="shared" si="108"/>
        <v>0</v>
      </c>
      <c r="W1687" s="248">
        <f t="shared" si="105"/>
        <v>0</v>
      </c>
      <c r="X1687" s="248">
        <f t="shared" si="106"/>
        <v>0</v>
      </c>
      <c r="Y1687" s="248">
        <f t="shared" si="107"/>
        <v>0</v>
      </c>
    </row>
    <row r="1688" spans="1:25" ht="15" customHeight="1" x14ac:dyDescent="0.25">
      <c r="A1688" s="253"/>
      <c r="B1688" s="254"/>
      <c r="C1688" s="324" t="s">
        <v>1284</v>
      </c>
      <c r="D1688" s="324"/>
      <c r="E1688" s="324"/>
      <c r="F1688" s="255"/>
      <c r="G1688" s="255"/>
      <c r="H1688" s="256">
        <v>905781.14</v>
      </c>
      <c r="I1688" s="256">
        <v>0</v>
      </c>
      <c r="J1688" s="256">
        <v>0</v>
      </c>
      <c r="K1688" s="256">
        <v>0</v>
      </c>
      <c r="L1688" s="256">
        <v>0</v>
      </c>
      <c r="M1688" s="256">
        <v>0</v>
      </c>
      <c r="N1688" s="325">
        <v>0.65</v>
      </c>
      <c r="O1688" s="325"/>
      <c r="P1688" s="256">
        <v>938145.31</v>
      </c>
      <c r="Q1688" s="256">
        <v>32364.82</v>
      </c>
      <c r="R1688" s="240" t="s">
        <v>285</v>
      </c>
      <c r="V1688" s="248">
        <f t="shared" si="108"/>
        <v>0</v>
      </c>
      <c r="W1688" s="248">
        <f t="shared" si="105"/>
        <v>0</v>
      </c>
      <c r="X1688" s="248">
        <f t="shared" si="106"/>
        <v>905780.49000000011</v>
      </c>
      <c r="Y1688" s="248">
        <f t="shared" si="107"/>
        <v>905780.49000000011</v>
      </c>
    </row>
    <row r="1689" spans="1:25" ht="15" customHeight="1" x14ac:dyDescent="0.25">
      <c r="A1689" s="245" t="s">
        <v>1650</v>
      </c>
      <c r="B1689" s="246" t="str">
        <f>C1689</f>
        <v>г.Одинцово, Маршала Бирюзова, 10</v>
      </c>
      <c r="C1689" s="329" t="s">
        <v>77</v>
      </c>
      <c r="D1689" s="329"/>
      <c r="E1689" s="329"/>
      <c r="F1689" s="246" t="s">
        <v>1651</v>
      </c>
      <c r="G1689" s="246" t="s">
        <v>1652</v>
      </c>
      <c r="H1689" s="247">
        <v>2324352.15</v>
      </c>
      <c r="I1689" s="247">
        <v>677054.99</v>
      </c>
      <c r="J1689" s="247">
        <v>0</v>
      </c>
      <c r="K1689" s="247">
        <v>0</v>
      </c>
      <c r="L1689" s="247">
        <v>0</v>
      </c>
      <c r="M1689" s="247">
        <v>677054.99</v>
      </c>
      <c r="N1689" s="330">
        <v>933802.38</v>
      </c>
      <c r="O1689" s="330"/>
      <c r="P1689" s="247">
        <v>2089489.33</v>
      </c>
      <c r="Q1689" s="247">
        <v>21884.57</v>
      </c>
      <c r="R1689" s="240" t="s">
        <v>77</v>
      </c>
      <c r="V1689" s="248">
        <f t="shared" si="108"/>
        <v>0</v>
      </c>
      <c r="W1689" s="248">
        <f t="shared" si="105"/>
        <v>0</v>
      </c>
      <c r="X1689" s="248">
        <f t="shared" si="106"/>
        <v>0</v>
      </c>
      <c r="Y1689" s="248">
        <f t="shared" si="107"/>
        <v>0</v>
      </c>
    </row>
    <row r="1690" spans="1:25" ht="15" customHeight="1" x14ac:dyDescent="0.25">
      <c r="A1690" s="250"/>
      <c r="B1690" s="251"/>
      <c r="C1690" s="322" t="s">
        <v>1058</v>
      </c>
      <c r="D1690" s="322"/>
      <c r="E1690" s="322"/>
      <c r="H1690" s="252">
        <v>34722.61</v>
      </c>
      <c r="I1690" s="252">
        <v>12988.28</v>
      </c>
      <c r="J1690" s="252">
        <v>0</v>
      </c>
      <c r="K1690" s="252">
        <v>0</v>
      </c>
      <c r="L1690" s="252">
        <v>0</v>
      </c>
      <c r="M1690" s="252">
        <v>12988.28</v>
      </c>
      <c r="N1690" s="323">
        <v>18089.189999999999</v>
      </c>
      <c r="O1690" s="323"/>
      <c r="P1690" s="252">
        <v>30007.54</v>
      </c>
      <c r="Q1690" s="252">
        <v>385.84</v>
      </c>
      <c r="R1690" s="240" t="s">
        <v>77</v>
      </c>
      <c r="V1690" s="248">
        <f t="shared" si="108"/>
        <v>0</v>
      </c>
      <c r="W1690" s="248">
        <f t="shared" si="105"/>
        <v>0</v>
      </c>
      <c r="X1690" s="248">
        <f t="shared" si="106"/>
        <v>0</v>
      </c>
      <c r="Y1690" s="248">
        <f t="shared" si="107"/>
        <v>0</v>
      </c>
    </row>
    <row r="1691" spans="1:25" ht="15" customHeight="1" x14ac:dyDescent="0.25">
      <c r="A1691" s="250"/>
      <c r="B1691" s="251"/>
      <c r="C1691" s="322" t="s">
        <v>1054</v>
      </c>
      <c r="D1691" s="322"/>
      <c r="E1691" s="322"/>
      <c r="H1691" s="252">
        <v>256.82</v>
      </c>
      <c r="I1691" s="252">
        <v>159</v>
      </c>
      <c r="J1691" s="252">
        <v>0</v>
      </c>
      <c r="K1691" s="252">
        <v>0</v>
      </c>
      <c r="L1691" s="252">
        <v>0</v>
      </c>
      <c r="M1691" s="252">
        <v>159</v>
      </c>
      <c r="N1691" s="323">
        <v>222.12</v>
      </c>
      <c r="O1691" s="323"/>
      <c r="P1691" s="252">
        <v>195.26</v>
      </c>
      <c r="Q1691" s="252">
        <v>1.56</v>
      </c>
      <c r="R1691" s="240" t="s">
        <v>77</v>
      </c>
      <c r="V1691" s="248">
        <f t="shared" si="108"/>
        <v>0</v>
      </c>
      <c r="W1691" s="248">
        <f t="shared" si="105"/>
        <v>0</v>
      </c>
      <c r="X1691" s="248">
        <f t="shared" si="106"/>
        <v>0</v>
      </c>
      <c r="Y1691" s="248">
        <f t="shared" si="107"/>
        <v>0</v>
      </c>
    </row>
    <row r="1692" spans="1:25" ht="15" customHeight="1" x14ac:dyDescent="0.25">
      <c r="A1692" s="250"/>
      <c r="B1692" s="251"/>
      <c r="C1692" s="322" t="s">
        <v>1336</v>
      </c>
      <c r="D1692" s="322"/>
      <c r="E1692" s="322"/>
      <c r="H1692" s="252">
        <v>50</v>
      </c>
      <c r="I1692" s="252">
        <v>0</v>
      </c>
      <c r="J1692" s="252">
        <v>0</v>
      </c>
      <c r="K1692" s="252">
        <v>0</v>
      </c>
      <c r="L1692" s="252">
        <v>0</v>
      </c>
      <c r="M1692" s="252">
        <v>0</v>
      </c>
      <c r="N1692" s="323">
        <v>0</v>
      </c>
      <c r="O1692" s="323"/>
      <c r="P1692" s="252">
        <v>50</v>
      </c>
      <c r="Q1692" s="252">
        <v>0</v>
      </c>
      <c r="R1692" s="240" t="s">
        <v>77</v>
      </c>
      <c r="V1692" s="248">
        <f t="shared" si="108"/>
        <v>0</v>
      </c>
      <c r="W1692" s="248">
        <f t="shared" si="105"/>
        <v>0</v>
      </c>
      <c r="X1692" s="248">
        <f t="shared" si="106"/>
        <v>0</v>
      </c>
      <c r="Y1692" s="248">
        <f t="shared" si="107"/>
        <v>0</v>
      </c>
    </row>
    <row r="1693" spans="1:25" ht="15" customHeight="1" x14ac:dyDescent="0.25">
      <c r="A1693" s="250"/>
      <c r="B1693" s="251"/>
      <c r="C1693" s="322" t="s">
        <v>503</v>
      </c>
      <c r="D1693" s="322"/>
      <c r="E1693" s="322"/>
      <c r="H1693" s="252">
        <v>715477.98</v>
      </c>
      <c r="I1693" s="252">
        <v>267674.94</v>
      </c>
      <c r="J1693" s="252">
        <v>0</v>
      </c>
      <c r="K1693" s="252">
        <v>0</v>
      </c>
      <c r="L1693" s="252">
        <v>0</v>
      </c>
      <c r="M1693" s="252">
        <v>267674.94</v>
      </c>
      <c r="N1693" s="323">
        <v>366092.78</v>
      </c>
      <c r="O1693" s="323"/>
      <c r="P1693" s="252">
        <v>619156.67000000004</v>
      </c>
      <c r="Q1693" s="252">
        <v>2096.5300000000002</v>
      </c>
      <c r="R1693" s="240" t="s">
        <v>77</v>
      </c>
      <c r="V1693" s="248">
        <f t="shared" si="108"/>
        <v>0</v>
      </c>
      <c r="W1693" s="248">
        <f t="shared" si="105"/>
        <v>0</v>
      </c>
      <c r="X1693" s="248">
        <f t="shared" si="106"/>
        <v>0</v>
      </c>
      <c r="Y1693" s="248">
        <f t="shared" si="107"/>
        <v>0</v>
      </c>
    </row>
    <row r="1694" spans="1:25" ht="15" customHeight="1" x14ac:dyDescent="0.25">
      <c r="A1694" s="250"/>
      <c r="B1694" s="251"/>
      <c r="C1694" s="322" t="s">
        <v>1303</v>
      </c>
      <c r="D1694" s="322"/>
      <c r="E1694" s="322"/>
      <c r="H1694" s="252">
        <v>10205.200000000001</v>
      </c>
      <c r="I1694" s="252">
        <v>0</v>
      </c>
      <c r="J1694" s="252">
        <v>0</v>
      </c>
      <c r="K1694" s="252">
        <v>0</v>
      </c>
      <c r="L1694" s="252">
        <v>0</v>
      </c>
      <c r="M1694" s="252">
        <v>0</v>
      </c>
      <c r="N1694" s="323">
        <v>67.11</v>
      </c>
      <c r="O1694" s="323"/>
      <c r="P1694" s="252">
        <v>11499.87</v>
      </c>
      <c r="Q1694" s="252">
        <v>1361.78</v>
      </c>
      <c r="R1694" s="240" t="s">
        <v>77</v>
      </c>
      <c r="V1694" s="248">
        <f t="shared" si="108"/>
        <v>0</v>
      </c>
      <c r="W1694" s="248">
        <f t="shared" si="105"/>
        <v>0</v>
      </c>
      <c r="X1694" s="248">
        <f t="shared" si="106"/>
        <v>0</v>
      </c>
      <c r="Y1694" s="248">
        <f t="shared" si="107"/>
        <v>0</v>
      </c>
    </row>
    <row r="1695" spans="1:25" ht="15" customHeight="1" x14ac:dyDescent="0.25">
      <c r="A1695" s="250"/>
      <c r="B1695" s="251"/>
      <c r="C1695" s="322" t="s">
        <v>1304</v>
      </c>
      <c r="D1695" s="322"/>
      <c r="E1695" s="322"/>
      <c r="H1695" s="252">
        <v>21610.66</v>
      </c>
      <c r="I1695" s="252">
        <v>0</v>
      </c>
      <c r="J1695" s="252">
        <v>0</v>
      </c>
      <c r="K1695" s="252">
        <v>0</v>
      </c>
      <c r="L1695" s="252">
        <v>0</v>
      </c>
      <c r="M1695" s="252">
        <v>0</v>
      </c>
      <c r="N1695" s="323">
        <v>68.150000000000006</v>
      </c>
      <c r="O1695" s="323"/>
      <c r="P1695" s="252">
        <v>25159.43</v>
      </c>
      <c r="Q1695" s="252">
        <v>3616.92</v>
      </c>
      <c r="R1695" s="240" t="s">
        <v>77</v>
      </c>
      <c r="V1695" s="248">
        <f t="shared" si="108"/>
        <v>0</v>
      </c>
      <c r="W1695" s="248">
        <f t="shared" si="105"/>
        <v>0</v>
      </c>
      <c r="X1695" s="248">
        <f t="shared" si="106"/>
        <v>0</v>
      </c>
      <c r="Y1695" s="248">
        <f t="shared" si="107"/>
        <v>0</v>
      </c>
    </row>
    <row r="1696" spans="1:25" ht="15" customHeight="1" x14ac:dyDescent="0.25">
      <c r="A1696" s="250"/>
      <c r="B1696" s="251"/>
      <c r="C1696" s="322" t="s">
        <v>399</v>
      </c>
      <c r="D1696" s="322"/>
      <c r="E1696" s="322"/>
      <c r="H1696" s="252">
        <v>97978.67</v>
      </c>
      <c r="I1696" s="252">
        <v>23536.17</v>
      </c>
      <c r="J1696" s="252">
        <v>0</v>
      </c>
      <c r="K1696" s="252">
        <v>0</v>
      </c>
      <c r="L1696" s="252">
        <v>0</v>
      </c>
      <c r="M1696" s="252">
        <v>23536.17</v>
      </c>
      <c r="N1696" s="323">
        <v>31009.79</v>
      </c>
      <c r="O1696" s="323"/>
      <c r="P1696" s="252">
        <v>94941.440000000002</v>
      </c>
      <c r="Q1696" s="252">
        <v>4436.3900000000003</v>
      </c>
      <c r="R1696" s="240" t="s">
        <v>77</v>
      </c>
      <c r="V1696" s="248">
        <f t="shared" si="108"/>
        <v>0</v>
      </c>
      <c r="W1696" s="248">
        <f t="shared" si="105"/>
        <v>0</v>
      </c>
      <c r="X1696" s="248">
        <f t="shared" si="106"/>
        <v>0</v>
      </c>
      <c r="Y1696" s="248">
        <f t="shared" si="107"/>
        <v>0</v>
      </c>
    </row>
    <row r="1697" spans="1:25" ht="15" customHeight="1" x14ac:dyDescent="0.25">
      <c r="A1697" s="250"/>
      <c r="B1697" s="251"/>
      <c r="C1697" s="322" t="s">
        <v>1335</v>
      </c>
      <c r="D1697" s="322"/>
      <c r="E1697" s="322"/>
      <c r="H1697" s="252">
        <v>7819.05</v>
      </c>
      <c r="I1697" s="252">
        <v>0</v>
      </c>
      <c r="J1697" s="252">
        <v>0</v>
      </c>
      <c r="K1697" s="252">
        <v>0</v>
      </c>
      <c r="L1697" s="252">
        <v>0</v>
      </c>
      <c r="M1697" s="252">
        <v>0</v>
      </c>
      <c r="N1697" s="323">
        <v>236.63</v>
      </c>
      <c r="O1697" s="323"/>
      <c r="P1697" s="252">
        <v>7582.42</v>
      </c>
      <c r="Q1697" s="252">
        <v>0</v>
      </c>
      <c r="R1697" s="240" t="s">
        <v>77</v>
      </c>
      <c r="V1697" s="248">
        <f t="shared" si="108"/>
        <v>0</v>
      </c>
      <c r="W1697" s="248">
        <f t="shared" si="105"/>
        <v>0</v>
      </c>
      <c r="X1697" s="248">
        <f t="shared" si="106"/>
        <v>0</v>
      </c>
      <c r="Y1697" s="248">
        <f t="shared" si="107"/>
        <v>0</v>
      </c>
    </row>
    <row r="1698" spans="1:25" ht="15" customHeight="1" x14ac:dyDescent="0.25">
      <c r="A1698" s="250"/>
      <c r="B1698" s="251"/>
      <c r="C1698" s="322" t="s">
        <v>1055</v>
      </c>
      <c r="D1698" s="322"/>
      <c r="E1698" s="322"/>
      <c r="H1698" s="252">
        <v>256.82</v>
      </c>
      <c r="I1698" s="252">
        <v>159</v>
      </c>
      <c r="J1698" s="252">
        <v>0</v>
      </c>
      <c r="K1698" s="252">
        <v>0</v>
      </c>
      <c r="L1698" s="252">
        <v>0</v>
      </c>
      <c r="M1698" s="252">
        <v>159</v>
      </c>
      <c r="N1698" s="323">
        <v>222.12</v>
      </c>
      <c r="O1698" s="323"/>
      <c r="P1698" s="252">
        <v>195.26</v>
      </c>
      <c r="Q1698" s="252">
        <v>1.56</v>
      </c>
      <c r="R1698" s="240" t="s">
        <v>77</v>
      </c>
      <c r="V1698" s="248">
        <f t="shared" si="108"/>
        <v>0</v>
      </c>
      <c r="W1698" s="248">
        <f t="shared" si="105"/>
        <v>0</v>
      </c>
      <c r="X1698" s="248">
        <f t="shared" si="106"/>
        <v>0</v>
      </c>
      <c r="Y1698" s="248">
        <f t="shared" si="107"/>
        <v>0</v>
      </c>
    </row>
    <row r="1699" spans="1:25" ht="15" customHeight="1" x14ac:dyDescent="0.25">
      <c r="A1699" s="250"/>
      <c r="B1699" s="251"/>
      <c r="C1699" s="322" t="s">
        <v>1286</v>
      </c>
      <c r="D1699" s="322"/>
      <c r="E1699" s="322"/>
      <c r="H1699" s="252">
        <v>75286.929999999993</v>
      </c>
      <c r="I1699" s="252">
        <v>17706.8</v>
      </c>
      <c r="J1699" s="252">
        <v>0</v>
      </c>
      <c r="K1699" s="252">
        <v>0</v>
      </c>
      <c r="L1699" s="252">
        <v>0</v>
      </c>
      <c r="M1699" s="252">
        <v>17706.8</v>
      </c>
      <c r="N1699" s="323">
        <v>24438.69</v>
      </c>
      <c r="O1699" s="323"/>
      <c r="P1699" s="252">
        <v>69984.98</v>
      </c>
      <c r="Q1699" s="252">
        <v>1429.94</v>
      </c>
      <c r="R1699" s="240" t="s">
        <v>77</v>
      </c>
      <c r="V1699" s="248">
        <f t="shared" si="108"/>
        <v>0</v>
      </c>
      <c r="W1699" s="248">
        <f t="shared" si="105"/>
        <v>0</v>
      </c>
      <c r="X1699" s="248">
        <f t="shared" si="106"/>
        <v>0</v>
      </c>
      <c r="Y1699" s="248">
        <f t="shared" si="107"/>
        <v>0</v>
      </c>
    </row>
    <row r="1700" spans="1:25" ht="15" customHeight="1" x14ac:dyDescent="0.25">
      <c r="A1700" s="250"/>
      <c r="B1700" s="251"/>
      <c r="C1700" s="322" t="s">
        <v>1057</v>
      </c>
      <c r="D1700" s="322"/>
      <c r="E1700" s="322"/>
      <c r="H1700" s="252">
        <v>538.53</v>
      </c>
      <c r="I1700" s="252">
        <v>333.32</v>
      </c>
      <c r="J1700" s="252">
        <v>0</v>
      </c>
      <c r="K1700" s="252">
        <v>0</v>
      </c>
      <c r="L1700" s="252">
        <v>0</v>
      </c>
      <c r="M1700" s="252">
        <v>333.32</v>
      </c>
      <c r="N1700" s="323">
        <v>465.81</v>
      </c>
      <c r="O1700" s="323"/>
      <c r="P1700" s="252">
        <v>409.29</v>
      </c>
      <c r="Q1700" s="252">
        <v>3.25</v>
      </c>
      <c r="R1700" s="240" t="s">
        <v>77</v>
      </c>
      <c r="V1700" s="248">
        <f t="shared" si="108"/>
        <v>0</v>
      </c>
      <c r="W1700" s="248">
        <f t="shared" si="105"/>
        <v>0</v>
      </c>
      <c r="X1700" s="248">
        <f t="shared" si="106"/>
        <v>0</v>
      </c>
      <c r="Y1700" s="248">
        <f t="shared" si="107"/>
        <v>0</v>
      </c>
    </row>
    <row r="1701" spans="1:25" ht="15" customHeight="1" x14ac:dyDescent="0.25">
      <c r="A1701" s="250"/>
      <c r="B1701" s="251"/>
      <c r="C1701" s="322" t="s">
        <v>392</v>
      </c>
      <c r="D1701" s="322"/>
      <c r="E1701" s="322"/>
      <c r="H1701" s="252">
        <v>183099.61</v>
      </c>
      <c r="I1701" s="252">
        <v>43230.64</v>
      </c>
      <c r="J1701" s="252">
        <v>0</v>
      </c>
      <c r="K1701" s="252">
        <v>0</v>
      </c>
      <c r="L1701" s="252">
        <v>0</v>
      </c>
      <c r="M1701" s="252">
        <v>43230.64</v>
      </c>
      <c r="N1701" s="323">
        <v>58130.79</v>
      </c>
      <c r="O1701" s="323"/>
      <c r="P1701" s="252">
        <v>172232.01</v>
      </c>
      <c r="Q1701" s="252">
        <v>4032.55</v>
      </c>
      <c r="R1701" s="240" t="s">
        <v>77</v>
      </c>
      <c r="V1701" s="248">
        <f t="shared" si="108"/>
        <v>0</v>
      </c>
      <c r="W1701" s="248">
        <f t="shared" si="105"/>
        <v>0</v>
      </c>
      <c r="X1701" s="248">
        <f t="shared" si="106"/>
        <v>0</v>
      </c>
      <c r="Y1701" s="248">
        <f t="shared" si="107"/>
        <v>0</v>
      </c>
    </row>
    <row r="1702" spans="1:25" ht="15" customHeight="1" x14ac:dyDescent="0.25">
      <c r="A1702" s="250"/>
      <c r="B1702" s="251"/>
      <c r="C1702" s="322" t="s">
        <v>1288</v>
      </c>
      <c r="D1702" s="322"/>
      <c r="E1702" s="322"/>
      <c r="H1702" s="252">
        <v>259997.3</v>
      </c>
      <c r="I1702" s="252">
        <v>67838.86</v>
      </c>
      <c r="J1702" s="252">
        <v>0</v>
      </c>
      <c r="K1702" s="252">
        <v>0</v>
      </c>
      <c r="L1702" s="252">
        <v>0</v>
      </c>
      <c r="M1702" s="252">
        <v>67838.86</v>
      </c>
      <c r="N1702" s="323">
        <v>95096.19</v>
      </c>
      <c r="O1702" s="323"/>
      <c r="P1702" s="252">
        <v>234744.76</v>
      </c>
      <c r="Q1702" s="252">
        <v>2004.79</v>
      </c>
      <c r="R1702" s="240" t="s">
        <v>77</v>
      </c>
      <c r="V1702" s="248">
        <f t="shared" si="108"/>
        <v>0</v>
      </c>
      <c r="W1702" s="248">
        <f t="shared" si="105"/>
        <v>0</v>
      </c>
      <c r="X1702" s="248">
        <f t="shared" si="106"/>
        <v>0</v>
      </c>
      <c r="Y1702" s="248">
        <f t="shared" si="107"/>
        <v>0</v>
      </c>
    </row>
    <row r="1703" spans="1:25" ht="15" customHeight="1" x14ac:dyDescent="0.25">
      <c r="A1703" s="250"/>
      <c r="B1703" s="251"/>
      <c r="C1703" s="322" t="s">
        <v>1311</v>
      </c>
      <c r="D1703" s="322"/>
      <c r="E1703" s="322"/>
      <c r="H1703" s="252">
        <v>6041.11</v>
      </c>
      <c r="I1703" s="252">
        <v>0</v>
      </c>
      <c r="J1703" s="252">
        <v>0</v>
      </c>
      <c r="K1703" s="252">
        <v>0</v>
      </c>
      <c r="L1703" s="252">
        <v>0</v>
      </c>
      <c r="M1703" s="252">
        <v>0</v>
      </c>
      <c r="N1703" s="323">
        <v>0</v>
      </c>
      <c r="O1703" s="323"/>
      <c r="P1703" s="252">
        <v>6041.11</v>
      </c>
      <c r="Q1703" s="252">
        <v>0</v>
      </c>
      <c r="R1703" s="240" t="s">
        <v>77</v>
      </c>
      <c r="V1703" s="248">
        <f t="shared" si="108"/>
        <v>0</v>
      </c>
      <c r="W1703" s="248">
        <f t="shared" si="105"/>
        <v>0</v>
      </c>
      <c r="X1703" s="248">
        <f t="shared" si="106"/>
        <v>0</v>
      </c>
      <c r="Y1703" s="248">
        <f t="shared" si="107"/>
        <v>0</v>
      </c>
    </row>
    <row r="1704" spans="1:25" ht="15" customHeight="1" x14ac:dyDescent="0.25">
      <c r="A1704" s="250"/>
      <c r="B1704" s="251"/>
      <c r="C1704" s="322" t="s">
        <v>504</v>
      </c>
      <c r="D1704" s="322"/>
      <c r="E1704" s="322"/>
      <c r="H1704" s="252">
        <v>24799.31</v>
      </c>
      <c r="I1704" s="252">
        <v>0</v>
      </c>
      <c r="J1704" s="252">
        <v>0</v>
      </c>
      <c r="K1704" s="252">
        <v>0</v>
      </c>
      <c r="L1704" s="252">
        <v>0</v>
      </c>
      <c r="M1704" s="252">
        <v>0</v>
      </c>
      <c r="N1704" s="323">
        <v>316.35000000000002</v>
      </c>
      <c r="O1704" s="323"/>
      <c r="P1704" s="252">
        <v>24939.35</v>
      </c>
      <c r="Q1704" s="252">
        <v>456.39</v>
      </c>
      <c r="R1704" s="240" t="s">
        <v>77</v>
      </c>
      <c r="V1704" s="248">
        <f t="shared" si="108"/>
        <v>0</v>
      </c>
      <c r="W1704" s="248">
        <f t="shared" si="105"/>
        <v>0</v>
      </c>
      <c r="X1704" s="248">
        <f t="shared" si="106"/>
        <v>0</v>
      </c>
      <c r="Y1704" s="248">
        <f t="shared" si="107"/>
        <v>0</v>
      </c>
    </row>
    <row r="1705" spans="1:25" ht="15" customHeight="1" x14ac:dyDescent="0.25">
      <c r="A1705" s="250"/>
      <c r="B1705" s="251"/>
      <c r="C1705" s="322" t="s">
        <v>1056</v>
      </c>
      <c r="D1705" s="322"/>
      <c r="E1705" s="322"/>
      <c r="H1705" s="252">
        <v>808.69</v>
      </c>
      <c r="I1705" s="252">
        <v>503.42</v>
      </c>
      <c r="J1705" s="252">
        <v>0</v>
      </c>
      <c r="K1705" s="252">
        <v>0</v>
      </c>
      <c r="L1705" s="252">
        <v>0</v>
      </c>
      <c r="M1705" s="252">
        <v>503.42</v>
      </c>
      <c r="N1705" s="323">
        <v>703.44</v>
      </c>
      <c r="O1705" s="323"/>
      <c r="P1705" s="252">
        <v>613.57000000000005</v>
      </c>
      <c r="Q1705" s="252">
        <v>4.9000000000000004</v>
      </c>
      <c r="R1705" s="240" t="s">
        <v>77</v>
      </c>
      <c r="V1705" s="248">
        <f t="shared" si="108"/>
        <v>0</v>
      </c>
      <c r="W1705" s="248">
        <f t="shared" si="105"/>
        <v>0</v>
      </c>
      <c r="X1705" s="248">
        <f t="shared" si="106"/>
        <v>0</v>
      </c>
      <c r="Y1705" s="248">
        <f t="shared" si="107"/>
        <v>0</v>
      </c>
    </row>
    <row r="1706" spans="1:25" ht="15" customHeight="1" x14ac:dyDescent="0.25">
      <c r="A1706" s="250"/>
      <c r="B1706" s="251"/>
      <c r="C1706" s="322" t="s">
        <v>1283</v>
      </c>
      <c r="D1706" s="322"/>
      <c r="E1706" s="322"/>
      <c r="H1706" s="252">
        <v>144650.21</v>
      </c>
      <c r="I1706" s="252">
        <v>0</v>
      </c>
      <c r="J1706" s="252">
        <v>0</v>
      </c>
      <c r="K1706" s="252">
        <v>0</v>
      </c>
      <c r="L1706" s="252">
        <v>0</v>
      </c>
      <c r="M1706" s="252">
        <v>0</v>
      </c>
      <c r="N1706" s="323">
        <v>0</v>
      </c>
      <c r="O1706" s="323"/>
      <c r="P1706" s="252">
        <v>144650.21</v>
      </c>
      <c r="Q1706" s="252">
        <v>0</v>
      </c>
      <c r="R1706" s="240" t="s">
        <v>77</v>
      </c>
      <c r="V1706" s="248">
        <f t="shared" si="108"/>
        <v>0</v>
      </c>
      <c r="W1706" s="248">
        <f t="shared" si="105"/>
        <v>48216.736666666664</v>
      </c>
      <c r="X1706" s="248">
        <f t="shared" si="106"/>
        <v>0</v>
      </c>
      <c r="Y1706" s="248">
        <f t="shared" si="107"/>
        <v>48216.736666666664</v>
      </c>
    </row>
    <row r="1707" spans="1:25" ht="15" customHeight="1" x14ac:dyDescent="0.25">
      <c r="A1707" s="253"/>
      <c r="B1707" s="254"/>
      <c r="C1707" s="324" t="s">
        <v>1052</v>
      </c>
      <c r="D1707" s="324"/>
      <c r="E1707" s="324"/>
      <c r="F1707" s="255"/>
      <c r="G1707" s="255"/>
      <c r="H1707" s="256">
        <v>740752.65</v>
      </c>
      <c r="I1707" s="256">
        <v>242924.56</v>
      </c>
      <c r="J1707" s="256">
        <v>0</v>
      </c>
      <c r="K1707" s="256">
        <v>0</v>
      </c>
      <c r="L1707" s="256">
        <v>0</v>
      </c>
      <c r="M1707" s="256">
        <v>242924.56</v>
      </c>
      <c r="N1707" s="325">
        <v>338643.22</v>
      </c>
      <c r="O1707" s="325"/>
      <c r="P1707" s="256">
        <v>647086.16</v>
      </c>
      <c r="Q1707" s="256">
        <v>2052.17</v>
      </c>
      <c r="R1707" s="240" t="s">
        <v>77</v>
      </c>
      <c r="V1707" s="248">
        <f t="shared" si="108"/>
        <v>645033.99</v>
      </c>
      <c r="W1707" s="248">
        <f t="shared" si="105"/>
        <v>0</v>
      </c>
      <c r="X1707" s="248">
        <f t="shared" si="106"/>
        <v>0</v>
      </c>
      <c r="Y1707" s="248">
        <f t="shared" si="107"/>
        <v>645033.99</v>
      </c>
    </row>
    <row r="1708" spans="1:25" ht="15" customHeight="1" x14ac:dyDescent="0.25">
      <c r="A1708" s="245" t="s">
        <v>1526</v>
      </c>
      <c r="B1708" s="246" t="str">
        <f>C1708</f>
        <v>г.Одинцово, Маршала Бирюзова, 12</v>
      </c>
      <c r="C1708" s="329" t="s">
        <v>78</v>
      </c>
      <c r="D1708" s="329"/>
      <c r="E1708" s="329"/>
      <c r="F1708" s="246" t="s">
        <v>1653</v>
      </c>
      <c r="G1708" s="246" t="s">
        <v>1654</v>
      </c>
      <c r="H1708" s="247">
        <v>3703417.64</v>
      </c>
      <c r="I1708" s="247">
        <v>1025677.07</v>
      </c>
      <c r="J1708" s="247">
        <v>-910.44</v>
      </c>
      <c r="K1708" s="247">
        <v>0</v>
      </c>
      <c r="L1708" s="247">
        <v>0</v>
      </c>
      <c r="M1708" s="247">
        <v>1024766.63</v>
      </c>
      <c r="N1708" s="330">
        <v>1316642.7</v>
      </c>
      <c r="O1708" s="330"/>
      <c r="P1708" s="247">
        <v>3450875.33</v>
      </c>
      <c r="Q1708" s="247">
        <v>39333.760000000002</v>
      </c>
      <c r="R1708" s="240" t="s">
        <v>78</v>
      </c>
      <c r="V1708" s="248">
        <f t="shared" si="108"/>
        <v>0</v>
      </c>
      <c r="W1708" s="248">
        <f t="shared" si="105"/>
        <v>0</v>
      </c>
      <c r="X1708" s="248">
        <f t="shared" si="106"/>
        <v>0</v>
      </c>
      <c r="Y1708" s="248">
        <f t="shared" si="107"/>
        <v>0</v>
      </c>
    </row>
    <row r="1709" spans="1:25" ht="15" customHeight="1" x14ac:dyDescent="0.25">
      <c r="A1709" s="250"/>
      <c r="B1709" s="251"/>
      <c r="C1709" s="322" t="s">
        <v>1056</v>
      </c>
      <c r="D1709" s="322"/>
      <c r="E1709" s="322"/>
      <c r="H1709" s="252">
        <v>993.37</v>
      </c>
      <c r="I1709" s="252">
        <v>519.63</v>
      </c>
      <c r="J1709" s="252">
        <v>0</v>
      </c>
      <c r="K1709" s="252">
        <v>0</v>
      </c>
      <c r="L1709" s="252">
        <v>0</v>
      </c>
      <c r="M1709" s="252">
        <v>519.63</v>
      </c>
      <c r="N1709" s="323">
        <v>694.55</v>
      </c>
      <c r="O1709" s="323"/>
      <c r="P1709" s="252">
        <v>831.65</v>
      </c>
      <c r="Q1709" s="252">
        <v>13.2</v>
      </c>
      <c r="R1709" s="240" t="s">
        <v>78</v>
      </c>
      <c r="V1709" s="248">
        <f t="shared" si="108"/>
        <v>0</v>
      </c>
      <c r="W1709" s="248">
        <f t="shared" si="105"/>
        <v>0</v>
      </c>
      <c r="X1709" s="248">
        <f t="shared" si="106"/>
        <v>0</v>
      </c>
      <c r="Y1709" s="248">
        <f t="shared" si="107"/>
        <v>0</v>
      </c>
    </row>
    <row r="1710" spans="1:25" ht="15" customHeight="1" x14ac:dyDescent="0.25">
      <c r="A1710" s="250"/>
      <c r="B1710" s="251"/>
      <c r="C1710" s="322" t="s">
        <v>1283</v>
      </c>
      <c r="D1710" s="322"/>
      <c r="E1710" s="322"/>
      <c r="H1710" s="252">
        <v>101603.42</v>
      </c>
      <c r="I1710" s="252">
        <v>0</v>
      </c>
      <c r="J1710" s="252">
        <v>0</v>
      </c>
      <c r="K1710" s="252">
        <v>0</v>
      </c>
      <c r="L1710" s="252">
        <v>0</v>
      </c>
      <c r="M1710" s="252">
        <v>0</v>
      </c>
      <c r="N1710" s="323">
        <v>729.07</v>
      </c>
      <c r="O1710" s="323"/>
      <c r="P1710" s="252">
        <v>100874.35</v>
      </c>
      <c r="Q1710" s="252">
        <v>0</v>
      </c>
      <c r="R1710" s="240" t="s">
        <v>78</v>
      </c>
      <c r="V1710" s="248">
        <f t="shared" si="108"/>
        <v>0</v>
      </c>
      <c r="W1710" s="248">
        <f t="shared" si="105"/>
        <v>33624.783333333333</v>
      </c>
      <c r="X1710" s="248">
        <f t="shared" si="106"/>
        <v>0</v>
      </c>
      <c r="Y1710" s="248">
        <f t="shared" si="107"/>
        <v>33624.783333333333</v>
      </c>
    </row>
    <row r="1711" spans="1:25" ht="15" customHeight="1" x14ac:dyDescent="0.25">
      <c r="A1711" s="250"/>
      <c r="B1711" s="251"/>
      <c r="C1711" s="322" t="s">
        <v>1286</v>
      </c>
      <c r="D1711" s="322"/>
      <c r="E1711" s="322"/>
      <c r="H1711" s="252">
        <v>131501.68</v>
      </c>
      <c r="I1711" s="252">
        <v>29587.72</v>
      </c>
      <c r="J1711" s="252">
        <v>5.42</v>
      </c>
      <c r="K1711" s="252">
        <v>0</v>
      </c>
      <c r="L1711" s="252">
        <v>0</v>
      </c>
      <c r="M1711" s="252">
        <v>29593.14</v>
      </c>
      <c r="N1711" s="323">
        <v>39656.9</v>
      </c>
      <c r="O1711" s="323"/>
      <c r="P1711" s="252">
        <v>124627.06</v>
      </c>
      <c r="Q1711" s="252">
        <v>3189.14</v>
      </c>
      <c r="R1711" s="240" t="s">
        <v>78</v>
      </c>
      <c r="V1711" s="248">
        <f t="shared" si="108"/>
        <v>0</v>
      </c>
      <c r="W1711" s="248">
        <f t="shared" si="105"/>
        <v>0</v>
      </c>
      <c r="X1711" s="248">
        <f t="shared" si="106"/>
        <v>0</v>
      </c>
      <c r="Y1711" s="248">
        <f t="shared" si="107"/>
        <v>0</v>
      </c>
    </row>
    <row r="1712" spans="1:25" ht="15" customHeight="1" x14ac:dyDescent="0.25">
      <c r="A1712" s="250"/>
      <c r="B1712" s="251"/>
      <c r="C1712" s="322" t="s">
        <v>1288</v>
      </c>
      <c r="D1712" s="322"/>
      <c r="E1712" s="322"/>
      <c r="H1712" s="252">
        <v>471675.4</v>
      </c>
      <c r="I1712" s="252">
        <v>113357.5</v>
      </c>
      <c r="J1712" s="252">
        <v>30.17</v>
      </c>
      <c r="K1712" s="252">
        <v>0</v>
      </c>
      <c r="L1712" s="252">
        <v>0</v>
      </c>
      <c r="M1712" s="252">
        <v>113387.67</v>
      </c>
      <c r="N1712" s="323">
        <v>155780.29</v>
      </c>
      <c r="O1712" s="323"/>
      <c r="P1712" s="252">
        <v>430443.84</v>
      </c>
      <c r="Q1712" s="252">
        <v>1161.06</v>
      </c>
      <c r="R1712" s="240" t="s">
        <v>78</v>
      </c>
      <c r="V1712" s="248">
        <f t="shared" si="108"/>
        <v>0</v>
      </c>
      <c r="W1712" s="248">
        <f t="shared" si="105"/>
        <v>0</v>
      </c>
      <c r="X1712" s="248">
        <f t="shared" si="106"/>
        <v>0</v>
      </c>
      <c r="Y1712" s="248">
        <f t="shared" si="107"/>
        <v>0</v>
      </c>
    </row>
    <row r="1713" spans="1:25" ht="15" customHeight="1" x14ac:dyDescent="0.25">
      <c r="A1713" s="250"/>
      <c r="B1713" s="251"/>
      <c r="C1713" s="322" t="s">
        <v>1058</v>
      </c>
      <c r="D1713" s="322"/>
      <c r="E1713" s="322"/>
      <c r="H1713" s="252">
        <v>47537.95</v>
      </c>
      <c r="I1713" s="252">
        <v>16008.76</v>
      </c>
      <c r="J1713" s="252">
        <v>0</v>
      </c>
      <c r="K1713" s="252">
        <v>0</v>
      </c>
      <c r="L1713" s="252">
        <v>0</v>
      </c>
      <c r="M1713" s="252">
        <v>16008.76</v>
      </c>
      <c r="N1713" s="323">
        <v>20398.84</v>
      </c>
      <c r="O1713" s="323"/>
      <c r="P1713" s="252">
        <v>44599.25</v>
      </c>
      <c r="Q1713" s="252">
        <v>1451.38</v>
      </c>
      <c r="R1713" s="240" t="s">
        <v>78</v>
      </c>
      <c r="V1713" s="248">
        <f t="shared" si="108"/>
        <v>0</v>
      </c>
      <c r="W1713" s="248">
        <f t="shared" si="105"/>
        <v>0</v>
      </c>
      <c r="X1713" s="248">
        <f t="shared" si="106"/>
        <v>0</v>
      </c>
      <c r="Y1713" s="248">
        <f t="shared" si="107"/>
        <v>0</v>
      </c>
    </row>
    <row r="1714" spans="1:25" ht="15" customHeight="1" x14ac:dyDescent="0.25">
      <c r="A1714" s="250"/>
      <c r="B1714" s="251"/>
      <c r="C1714" s="322" t="s">
        <v>1336</v>
      </c>
      <c r="D1714" s="322"/>
      <c r="E1714" s="322"/>
      <c r="H1714" s="252">
        <v>154.84</v>
      </c>
      <c r="I1714" s="252">
        <v>0</v>
      </c>
      <c r="J1714" s="252">
        <v>0</v>
      </c>
      <c r="K1714" s="252">
        <v>0</v>
      </c>
      <c r="L1714" s="252">
        <v>0</v>
      </c>
      <c r="M1714" s="252">
        <v>0</v>
      </c>
      <c r="N1714" s="323">
        <v>0.34</v>
      </c>
      <c r="O1714" s="323"/>
      <c r="P1714" s="252">
        <v>187.81</v>
      </c>
      <c r="Q1714" s="252">
        <v>33.31</v>
      </c>
      <c r="R1714" s="240" t="s">
        <v>78</v>
      </c>
      <c r="V1714" s="248">
        <f t="shared" si="108"/>
        <v>0</v>
      </c>
      <c r="W1714" s="248">
        <f t="shared" si="105"/>
        <v>0</v>
      </c>
      <c r="X1714" s="248">
        <f t="shared" si="106"/>
        <v>0</v>
      </c>
      <c r="Y1714" s="248">
        <f t="shared" si="107"/>
        <v>0</v>
      </c>
    </row>
    <row r="1715" spans="1:25" ht="15" customHeight="1" x14ac:dyDescent="0.25">
      <c r="A1715" s="250"/>
      <c r="B1715" s="251"/>
      <c r="C1715" s="322" t="s">
        <v>1311</v>
      </c>
      <c r="D1715" s="322"/>
      <c r="E1715" s="322"/>
      <c r="H1715" s="252">
        <v>2452.3000000000002</v>
      </c>
      <c r="I1715" s="252">
        <v>0</v>
      </c>
      <c r="J1715" s="252">
        <v>0</v>
      </c>
      <c r="K1715" s="252">
        <v>0</v>
      </c>
      <c r="L1715" s="252">
        <v>0</v>
      </c>
      <c r="M1715" s="252">
        <v>0</v>
      </c>
      <c r="N1715" s="323">
        <v>0</v>
      </c>
      <c r="O1715" s="323"/>
      <c r="P1715" s="252">
        <v>2452.3000000000002</v>
      </c>
      <c r="Q1715" s="252">
        <v>0</v>
      </c>
      <c r="R1715" s="240" t="s">
        <v>78</v>
      </c>
      <c r="V1715" s="248">
        <f t="shared" si="108"/>
        <v>0</v>
      </c>
      <c r="W1715" s="248">
        <f t="shared" si="105"/>
        <v>0</v>
      </c>
      <c r="X1715" s="248">
        <f t="shared" si="106"/>
        <v>0</v>
      </c>
      <c r="Y1715" s="248">
        <f t="shared" si="107"/>
        <v>0</v>
      </c>
    </row>
    <row r="1716" spans="1:25" ht="15" customHeight="1" x14ac:dyDescent="0.25">
      <c r="A1716" s="250"/>
      <c r="B1716" s="251"/>
      <c r="C1716" s="322" t="s">
        <v>1054</v>
      </c>
      <c r="D1716" s="322"/>
      <c r="E1716" s="322"/>
      <c r="H1716" s="252">
        <v>324.45999999999998</v>
      </c>
      <c r="I1716" s="252">
        <v>164.09</v>
      </c>
      <c r="J1716" s="252">
        <v>0</v>
      </c>
      <c r="K1716" s="252">
        <v>0</v>
      </c>
      <c r="L1716" s="252">
        <v>0</v>
      </c>
      <c r="M1716" s="252">
        <v>164.09</v>
      </c>
      <c r="N1716" s="323">
        <v>219.34</v>
      </c>
      <c r="O1716" s="323"/>
      <c r="P1716" s="252">
        <v>273.39</v>
      </c>
      <c r="Q1716" s="252">
        <v>4.18</v>
      </c>
      <c r="R1716" s="240" t="s">
        <v>78</v>
      </c>
      <c r="V1716" s="248">
        <f t="shared" si="108"/>
        <v>0</v>
      </c>
      <c r="W1716" s="248">
        <f t="shared" si="105"/>
        <v>0</v>
      </c>
      <c r="X1716" s="248">
        <f t="shared" si="106"/>
        <v>0</v>
      </c>
      <c r="Y1716" s="248">
        <f t="shared" si="107"/>
        <v>0</v>
      </c>
    </row>
    <row r="1717" spans="1:25" ht="15" customHeight="1" x14ac:dyDescent="0.25">
      <c r="A1717" s="250"/>
      <c r="B1717" s="251"/>
      <c r="C1717" s="322" t="s">
        <v>1055</v>
      </c>
      <c r="D1717" s="322"/>
      <c r="E1717" s="322"/>
      <c r="H1717" s="252">
        <v>317.51</v>
      </c>
      <c r="I1717" s="252">
        <v>164.09</v>
      </c>
      <c r="J1717" s="252">
        <v>0</v>
      </c>
      <c r="K1717" s="252">
        <v>0</v>
      </c>
      <c r="L1717" s="252">
        <v>0</v>
      </c>
      <c r="M1717" s="252">
        <v>164.09</v>
      </c>
      <c r="N1717" s="323">
        <v>219.34</v>
      </c>
      <c r="O1717" s="323"/>
      <c r="P1717" s="252">
        <v>266.44</v>
      </c>
      <c r="Q1717" s="252">
        <v>4.18</v>
      </c>
      <c r="R1717" s="240" t="s">
        <v>78</v>
      </c>
      <c r="V1717" s="248">
        <f t="shared" si="108"/>
        <v>0</v>
      </c>
      <c r="W1717" s="248">
        <f t="shared" si="105"/>
        <v>0</v>
      </c>
      <c r="X1717" s="248">
        <f t="shared" si="106"/>
        <v>0</v>
      </c>
      <c r="Y1717" s="248">
        <f t="shared" si="107"/>
        <v>0</v>
      </c>
    </row>
    <row r="1718" spans="1:25" ht="15" customHeight="1" x14ac:dyDescent="0.25">
      <c r="A1718" s="250"/>
      <c r="B1718" s="251"/>
      <c r="C1718" s="322" t="s">
        <v>1303</v>
      </c>
      <c r="D1718" s="322"/>
      <c r="E1718" s="322"/>
      <c r="H1718" s="252">
        <v>19148.310000000001</v>
      </c>
      <c r="I1718" s="252">
        <v>0</v>
      </c>
      <c r="J1718" s="252">
        <v>0</v>
      </c>
      <c r="K1718" s="252">
        <v>0</v>
      </c>
      <c r="L1718" s="252">
        <v>0</v>
      </c>
      <c r="M1718" s="252">
        <v>0</v>
      </c>
      <c r="N1718" s="323">
        <v>27.3</v>
      </c>
      <c r="O1718" s="323"/>
      <c r="P1718" s="252">
        <v>24440.83</v>
      </c>
      <c r="Q1718" s="252">
        <v>5319.82</v>
      </c>
      <c r="R1718" s="240" t="s">
        <v>78</v>
      </c>
      <c r="V1718" s="248">
        <f t="shared" si="108"/>
        <v>0</v>
      </c>
      <c r="W1718" s="248">
        <f t="shared" si="105"/>
        <v>0</v>
      </c>
      <c r="X1718" s="248">
        <f t="shared" si="106"/>
        <v>0</v>
      </c>
      <c r="Y1718" s="248">
        <f t="shared" si="107"/>
        <v>0</v>
      </c>
    </row>
    <row r="1719" spans="1:25" ht="15" customHeight="1" x14ac:dyDescent="0.25">
      <c r="A1719" s="250"/>
      <c r="B1719" s="251"/>
      <c r="C1719" s="322" t="s">
        <v>1335</v>
      </c>
      <c r="D1719" s="322"/>
      <c r="E1719" s="322"/>
      <c r="H1719" s="252">
        <v>7685.29</v>
      </c>
      <c r="I1719" s="252">
        <v>0</v>
      </c>
      <c r="J1719" s="252">
        <v>0</v>
      </c>
      <c r="K1719" s="252">
        <v>0</v>
      </c>
      <c r="L1719" s="252">
        <v>0</v>
      </c>
      <c r="M1719" s="252">
        <v>0</v>
      </c>
      <c r="N1719" s="323">
        <v>25.97</v>
      </c>
      <c r="O1719" s="323"/>
      <c r="P1719" s="252">
        <v>7659.32</v>
      </c>
      <c r="Q1719" s="252">
        <v>0</v>
      </c>
      <c r="R1719" s="240" t="s">
        <v>78</v>
      </c>
      <c r="V1719" s="248">
        <f t="shared" si="108"/>
        <v>0</v>
      </c>
      <c r="W1719" s="248">
        <f t="shared" si="105"/>
        <v>0</v>
      </c>
      <c r="X1719" s="248">
        <f t="shared" si="106"/>
        <v>0</v>
      </c>
      <c r="Y1719" s="248">
        <f t="shared" si="107"/>
        <v>0</v>
      </c>
    </row>
    <row r="1720" spans="1:25" ht="15" customHeight="1" x14ac:dyDescent="0.25">
      <c r="A1720" s="250"/>
      <c r="B1720" s="251"/>
      <c r="C1720" s="322" t="s">
        <v>503</v>
      </c>
      <c r="D1720" s="322"/>
      <c r="E1720" s="322"/>
      <c r="H1720" s="252">
        <v>1129902.3999999999</v>
      </c>
      <c r="I1720" s="252">
        <v>393792.66</v>
      </c>
      <c r="J1720" s="252">
        <v>0</v>
      </c>
      <c r="K1720" s="252">
        <v>0</v>
      </c>
      <c r="L1720" s="252">
        <v>0</v>
      </c>
      <c r="M1720" s="252">
        <v>393792.66</v>
      </c>
      <c r="N1720" s="323">
        <v>491773.54</v>
      </c>
      <c r="O1720" s="323"/>
      <c r="P1720" s="252">
        <v>1042630.57</v>
      </c>
      <c r="Q1720" s="252">
        <v>10709.05</v>
      </c>
      <c r="R1720" s="240" t="s">
        <v>78</v>
      </c>
      <c r="V1720" s="248">
        <f t="shared" si="108"/>
        <v>0</v>
      </c>
      <c r="W1720" s="248">
        <f t="shared" si="105"/>
        <v>0</v>
      </c>
      <c r="X1720" s="248">
        <f t="shared" si="106"/>
        <v>0</v>
      </c>
      <c r="Y1720" s="248">
        <f t="shared" si="107"/>
        <v>0</v>
      </c>
    </row>
    <row r="1721" spans="1:25" ht="15" customHeight="1" x14ac:dyDescent="0.25">
      <c r="A1721" s="250"/>
      <c r="B1721" s="251"/>
      <c r="C1721" s="322" t="s">
        <v>1052</v>
      </c>
      <c r="D1721" s="322"/>
      <c r="E1721" s="322"/>
      <c r="H1721" s="252">
        <v>1226109.92</v>
      </c>
      <c r="I1721" s="252">
        <v>357380.91</v>
      </c>
      <c r="J1721" s="252">
        <v>0</v>
      </c>
      <c r="K1721" s="252">
        <v>0</v>
      </c>
      <c r="L1721" s="252">
        <v>0</v>
      </c>
      <c r="M1721" s="252">
        <v>357380.91</v>
      </c>
      <c r="N1721" s="323">
        <v>455551.39</v>
      </c>
      <c r="O1721" s="323"/>
      <c r="P1721" s="252">
        <v>1132612.48</v>
      </c>
      <c r="Q1721" s="252">
        <v>4673.04</v>
      </c>
      <c r="R1721" s="240" t="s">
        <v>78</v>
      </c>
      <c r="V1721" s="248">
        <f t="shared" si="108"/>
        <v>1127939.44</v>
      </c>
      <c r="W1721" s="248">
        <f t="shared" si="105"/>
        <v>0</v>
      </c>
      <c r="X1721" s="248">
        <f t="shared" si="106"/>
        <v>0</v>
      </c>
      <c r="Y1721" s="248">
        <f t="shared" si="107"/>
        <v>1127939.44</v>
      </c>
    </row>
    <row r="1722" spans="1:25" ht="15" customHeight="1" x14ac:dyDescent="0.25">
      <c r="A1722" s="250"/>
      <c r="B1722" s="251"/>
      <c r="C1722" s="322" t="s">
        <v>1057</v>
      </c>
      <c r="D1722" s="322"/>
      <c r="E1722" s="322"/>
      <c r="H1722" s="252">
        <v>612.35</v>
      </c>
      <c r="I1722" s="252">
        <v>344.05</v>
      </c>
      <c r="J1722" s="252">
        <v>0</v>
      </c>
      <c r="K1722" s="252">
        <v>0</v>
      </c>
      <c r="L1722" s="252">
        <v>0</v>
      </c>
      <c r="M1722" s="252">
        <v>344.05</v>
      </c>
      <c r="N1722" s="323">
        <v>459.88</v>
      </c>
      <c r="O1722" s="323"/>
      <c r="P1722" s="252">
        <v>504.62</v>
      </c>
      <c r="Q1722" s="252">
        <v>8.1</v>
      </c>
      <c r="R1722" s="240" t="s">
        <v>78</v>
      </c>
      <c r="V1722" s="248">
        <f t="shared" si="108"/>
        <v>0</v>
      </c>
      <c r="W1722" s="248">
        <f t="shared" si="105"/>
        <v>0</v>
      </c>
      <c r="X1722" s="248">
        <f t="shared" si="106"/>
        <v>0</v>
      </c>
      <c r="Y1722" s="248">
        <f t="shared" si="107"/>
        <v>0</v>
      </c>
    </row>
    <row r="1723" spans="1:25" ht="15" customHeight="1" x14ac:dyDescent="0.25">
      <c r="A1723" s="250"/>
      <c r="B1723" s="251"/>
      <c r="C1723" s="322" t="s">
        <v>1304</v>
      </c>
      <c r="D1723" s="322"/>
      <c r="E1723" s="322"/>
      <c r="H1723" s="252">
        <v>30995.56</v>
      </c>
      <c r="I1723" s="252">
        <v>0</v>
      </c>
      <c r="J1723" s="252">
        <v>0</v>
      </c>
      <c r="K1723" s="252">
        <v>0</v>
      </c>
      <c r="L1723" s="252">
        <v>0</v>
      </c>
      <c r="M1723" s="252">
        <v>0</v>
      </c>
      <c r="N1723" s="323">
        <v>56.6</v>
      </c>
      <c r="O1723" s="323"/>
      <c r="P1723" s="252">
        <v>32948.15</v>
      </c>
      <c r="Q1723" s="252">
        <v>2009.19</v>
      </c>
      <c r="R1723" s="240" t="s">
        <v>78</v>
      </c>
      <c r="V1723" s="248">
        <f t="shared" si="108"/>
        <v>0</v>
      </c>
      <c r="W1723" s="248">
        <f t="shared" si="105"/>
        <v>0</v>
      </c>
      <c r="X1723" s="248">
        <f t="shared" si="106"/>
        <v>0</v>
      </c>
      <c r="Y1723" s="248">
        <f t="shared" si="107"/>
        <v>0</v>
      </c>
    </row>
    <row r="1724" spans="1:25" ht="15" customHeight="1" x14ac:dyDescent="0.25">
      <c r="A1724" s="250"/>
      <c r="B1724" s="251"/>
      <c r="C1724" s="322" t="s">
        <v>399</v>
      </c>
      <c r="D1724" s="322"/>
      <c r="E1724" s="322"/>
      <c r="H1724" s="252">
        <v>172594.29</v>
      </c>
      <c r="I1724" s="252">
        <v>40691.51</v>
      </c>
      <c r="J1724" s="252">
        <v>-462.03</v>
      </c>
      <c r="K1724" s="252">
        <v>0</v>
      </c>
      <c r="L1724" s="252">
        <v>0</v>
      </c>
      <c r="M1724" s="252">
        <v>40229.480000000003</v>
      </c>
      <c r="N1724" s="323">
        <v>53219.86</v>
      </c>
      <c r="O1724" s="323"/>
      <c r="P1724" s="252">
        <v>161569.85999999999</v>
      </c>
      <c r="Q1724" s="252">
        <v>1965.95</v>
      </c>
      <c r="R1724" s="240" t="s">
        <v>78</v>
      </c>
      <c r="V1724" s="248">
        <f t="shared" si="108"/>
        <v>0</v>
      </c>
      <c r="W1724" s="248">
        <f t="shared" si="105"/>
        <v>0</v>
      </c>
      <c r="X1724" s="248">
        <f t="shared" si="106"/>
        <v>0</v>
      </c>
      <c r="Y1724" s="248">
        <f t="shared" si="107"/>
        <v>0</v>
      </c>
    </row>
    <row r="1725" spans="1:25" ht="15" customHeight="1" x14ac:dyDescent="0.25">
      <c r="A1725" s="250"/>
      <c r="B1725" s="251"/>
      <c r="C1725" s="322" t="s">
        <v>392</v>
      </c>
      <c r="D1725" s="322"/>
      <c r="E1725" s="322"/>
      <c r="H1725" s="252">
        <v>319316.05</v>
      </c>
      <c r="I1725" s="252">
        <v>73666.149999999994</v>
      </c>
      <c r="J1725" s="252">
        <v>-484</v>
      </c>
      <c r="K1725" s="252">
        <v>0</v>
      </c>
      <c r="L1725" s="252">
        <v>0</v>
      </c>
      <c r="M1725" s="252">
        <v>73182.149999999994</v>
      </c>
      <c r="N1725" s="323">
        <v>97698.67</v>
      </c>
      <c r="O1725" s="323"/>
      <c r="P1725" s="252">
        <v>299611.21000000002</v>
      </c>
      <c r="Q1725" s="252">
        <v>4811.68</v>
      </c>
      <c r="R1725" s="240" t="s">
        <v>78</v>
      </c>
      <c r="V1725" s="248">
        <f t="shared" si="108"/>
        <v>0</v>
      </c>
      <c r="W1725" s="248">
        <f t="shared" si="105"/>
        <v>0</v>
      </c>
      <c r="X1725" s="248">
        <f t="shared" si="106"/>
        <v>0</v>
      </c>
      <c r="Y1725" s="248">
        <f t="shared" si="107"/>
        <v>0</v>
      </c>
    </row>
    <row r="1726" spans="1:25" ht="15" customHeight="1" x14ac:dyDescent="0.25">
      <c r="A1726" s="253"/>
      <c r="B1726" s="254"/>
      <c r="C1726" s="324" t="s">
        <v>504</v>
      </c>
      <c r="D1726" s="324"/>
      <c r="E1726" s="324"/>
      <c r="F1726" s="255"/>
      <c r="G1726" s="255"/>
      <c r="H1726" s="256">
        <v>40492.54</v>
      </c>
      <c r="I1726" s="256">
        <v>0</v>
      </c>
      <c r="J1726" s="256">
        <v>0</v>
      </c>
      <c r="K1726" s="256">
        <v>0</v>
      </c>
      <c r="L1726" s="256">
        <v>0</v>
      </c>
      <c r="M1726" s="256">
        <v>0</v>
      </c>
      <c r="N1726" s="325">
        <v>130.82</v>
      </c>
      <c r="O1726" s="325"/>
      <c r="P1726" s="256">
        <v>44342.2</v>
      </c>
      <c r="Q1726" s="256">
        <v>3980.48</v>
      </c>
      <c r="R1726" s="240" t="s">
        <v>78</v>
      </c>
      <c r="V1726" s="248">
        <f t="shared" si="108"/>
        <v>0</v>
      </c>
      <c r="W1726" s="248">
        <f t="shared" si="105"/>
        <v>0</v>
      </c>
      <c r="X1726" s="248">
        <f t="shared" si="106"/>
        <v>0</v>
      </c>
      <c r="Y1726" s="248">
        <f t="shared" si="107"/>
        <v>0</v>
      </c>
    </row>
    <row r="1727" spans="1:25" ht="15" customHeight="1" x14ac:dyDescent="0.25">
      <c r="A1727" s="245" t="s">
        <v>1479</v>
      </c>
      <c r="B1727" s="246" t="str">
        <f>C1727</f>
        <v>г.Одинцово, Маршала Бирюзова, 14</v>
      </c>
      <c r="C1727" s="329" t="s">
        <v>79</v>
      </c>
      <c r="D1727" s="329"/>
      <c r="E1727" s="329"/>
      <c r="F1727" s="246" t="s">
        <v>1610</v>
      </c>
      <c r="G1727" s="246" t="s">
        <v>1655</v>
      </c>
      <c r="H1727" s="247">
        <v>1412616.3</v>
      </c>
      <c r="I1727" s="247">
        <v>288476.86</v>
      </c>
      <c r="J1727" s="247">
        <v>0</v>
      </c>
      <c r="K1727" s="247">
        <v>0</v>
      </c>
      <c r="L1727" s="247">
        <v>0</v>
      </c>
      <c r="M1727" s="247">
        <v>288476.86</v>
      </c>
      <c r="N1727" s="330">
        <v>363676.26</v>
      </c>
      <c r="O1727" s="330"/>
      <c r="P1727" s="247">
        <v>1341864.03</v>
      </c>
      <c r="Q1727" s="247">
        <v>4447.13</v>
      </c>
      <c r="R1727" s="240" t="s">
        <v>79</v>
      </c>
      <c r="V1727" s="248">
        <f t="shared" si="108"/>
        <v>0</v>
      </c>
      <c r="W1727" s="248">
        <f t="shared" si="105"/>
        <v>0</v>
      </c>
      <c r="X1727" s="248">
        <f t="shared" si="106"/>
        <v>0</v>
      </c>
      <c r="Y1727" s="248">
        <f t="shared" si="107"/>
        <v>0</v>
      </c>
    </row>
    <row r="1728" spans="1:25" ht="15" customHeight="1" x14ac:dyDescent="0.25">
      <c r="A1728" s="250"/>
      <c r="B1728" s="251"/>
      <c r="C1728" s="322" t="s">
        <v>1288</v>
      </c>
      <c r="D1728" s="322"/>
      <c r="E1728" s="322"/>
      <c r="H1728" s="252">
        <v>207297.43</v>
      </c>
      <c r="I1728" s="252">
        <v>45090.1</v>
      </c>
      <c r="J1728" s="252">
        <v>0</v>
      </c>
      <c r="K1728" s="252">
        <v>0</v>
      </c>
      <c r="L1728" s="252">
        <v>0</v>
      </c>
      <c r="M1728" s="252">
        <v>45090.1</v>
      </c>
      <c r="N1728" s="323">
        <v>60985.35</v>
      </c>
      <c r="O1728" s="323"/>
      <c r="P1728" s="252">
        <v>191402.23999999999</v>
      </c>
      <c r="Q1728" s="252">
        <v>0.06</v>
      </c>
      <c r="R1728" s="240" t="s">
        <v>79</v>
      </c>
      <c r="V1728" s="248">
        <f t="shared" si="108"/>
        <v>0</v>
      </c>
      <c r="W1728" s="248">
        <f t="shared" si="105"/>
        <v>0</v>
      </c>
      <c r="X1728" s="248">
        <f t="shared" si="106"/>
        <v>0</v>
      </c>
      <c r="Y1728" s="248">
        <f t="shared" si="107"/>
        <v>0</v>
      </c>
    </row>
    <row r="1729" spans="1:25" ht="15" customHeight="1" x14ac:dyDescent="0.25">
      <c r="A1729" s="250"/>
      <c r="B1729" s="251"/>
      <c r="C1729" s="322" t="s">
        <v>1286</v>
      </c>
      <c r="D1729" s="322"/>
      <c r="E1729" s="322"/>
      <c r="H1729" s="252">
        <v>60403.41</v>
      </c>
      <c r="I1729" s="252">
        <v>11769.07</v>
      </c>
      <c r="J1729" s="252">
        <v>0</v>
      </c>
      <c r="K1729" s="252">
        <v>0</v>
      </c>
      <c r="L1729" s="252">
        <v>0</v>
      </c>
      <c r="M1729" s="252">
        <v>11769.07</v>
      </c>
      <c r="N1729" s="323">
        <v>16015.89</v>
      </c>
      <c r="O1729" s="323"/>
      <c r="P1729" s="252">
        <v>57385.09</v>
      </c>
      <c r="Q1729" s="252">
        <v>1228.5</v>
      </c>
      <c r="R1729" s="240" t="s">
        <v>79</v>
      </c>
      <c r="V1729" s="248">
        <f t="shared" si="108"/>
        <v>0</v>
      </c>
      <c r="W1729" s="248">
        <f t="shared" si="105"/>
        <v>0</v>
      </c>
      <c r="X1729" s="248">
        <f t="shared" si="106"/>
        <v>0</v>
      </c>
      <c r="Y1729" s="248">
        <f t="shared" si="107"/>
        <v>0</v>
      </c>
    </row>
    <row r="1730" spans="1:25" ht="15" customHeight="1" x14ac:dyDescent="0.25">
      <c r="A1730" s="250"/>
      <c r="B1730" s="251"/>
      <c r="C1730" s="322" t="s">
        <v>1283</v>
      </c>
      <c r="D1730" s="322"/>
      <c r="E1730" s="322"/>
      <c r="H1730" s="252">
        <v>212597.24</v>
      </c>
      <c r="I1730" s="252">
        <v>0</v>
      </c>
      <c r="J1730" s="252">
        <v>0</v>
      </c>
      <c r="K1730" s="252">
        <v>0</v>
      </c>
      <c r="L1730" s="252">
        <v>0</v>
      </c>
      <c r="M1730" s="252">
        <v>0</v>
      </c>
      <c r="N1730" s="323">
        <v>0</v>
      </c>
      <c r="O1730" s="323"/>
      <c r="P1730" s="252">
        <v>212597.24</v>
      </c>
      <c r="Q1730" s="252">
        <v>0</v>
      </c>
      <c r="R1730" s="240" t="s">
        <v>79</v>
      </c>
      <c r="V1730" s="248">
        <f t="shared" si="108"/>
        <v>0</v>
      </c>
      <c r="W1730" s="248">
        <f t="shared" si="105"/>
        <v>70865.746666666659</v>
      </c>
      <c r="X1730" s="248">
        <f t="shared" si="106"/>
        <v>0</v>
      </c>
      <c r="Y1730" s="248">
        <f t="shared" si="107"/>
        <v>70865.746666666659</v>
      </c>
    </row>
    <row r="1731" spans="1:25" ht="15" customHeight="1" x14ac:dyDescent="0.25">
      <c r="A1731" s="250"/>
      <c r="B1731" s="251"/>
      <c r="C1731" s="322" t="s">
        <v>1056</v>
      </c>
      <c r="D1731" s="322"/>
      <c r="E1731" s="322"/>
      <c r="H1731" s="252">
        <v>173.85</v>
      </c>
      <c r="I1731" s="252">
        <v>114.89</v>
      </c>
      <c r="J1731" s="252">
        <v>0</v>
      </c>
      <c r="K1731" s="252">
        <v>0</v>
      </c>
      <c r="L1731" s="252">
        <v>0</v>
      </c>
      <c r="M1731" s="252">
        <v>114.89</v>
      </c>
      <c r="N1731" s="323">
        <v>127.68</v>
      </c>
      <c r="O1731" s="323"/>
      <c r="P1731" s="252">
        <v>161.06</v>
      </c>
      <c r="Q1731" s="252">
        <v>0</v>
      </c>
      <c r="R1731" s="240" t="s">
        <v>79</v>
      </c>
      <c r="V1731" s="248">
        <f t="shared" si="108"/>
        <v>0</v>
      </c>
      <c r="W1731" s="248">
        <f t="shared" si="105"/>
        <v>0</v>
      </c>
      <c r="X1731" s="248">
        <f t="shared" si="106"/>
        <v>0</v>
      </c>
      <c r="Y1731" s="248">
        <f t="shared" si="107"/>
        <v>0</v>
      </c>
    </row>
    <row r="1732" spans="1:25" ht="15" customHeight="1" x14ac:dyDescent="0.25">
      <c r="A1732" s="250"/>
      <c r="B1732" s="251"/>
      <c r="C1732" s="322" t="s">
        <v>1057</v>
      </c>
      <c r="D1732" s="322"/>
      <c r="E1732" s="322"/>
      <c r="H1732" s="252">
        <v>115.55</v>
      </c>
      <c r="I1732" s="252">
        <v>76.010000000000005</v>
      </c>
      <c r="J1732" s="252">
        <v>0</v>
      </c>
      <c r="K1732" s="252">
        <v>0</v>
      </c>
      <c r="L1732" s="252">
        <v>0</v>
      </c>
      <c r="M1732" s="252">
        <v>76.010000000000005</v>
      </c>
      <c r="N1732" s="323">
        <v>84.46</v>
      </c>
      <c r="O1732" s="323"/>
      <c r="P1732" s="252">
        <v>107.1</v>
      </c>
      <c r="Q1732" s="252">
        <v>0</v>
      </c>
      <c r="R1732" s="240" t="s">
        <v>79</v>
      </c>
      <c r="V1732" s="248">
        <f t="shared" si="108"/>
        <v>0</v>
      </c>
      <c r="W1732" s="248">
        <f t="shared" si="105"/>
        <v>0</v>
      </c>
      <c r="X1732" s="248">
        <f t="shared" si="106"/>
        <v>0</v>
      </c>
      <c r="Y1732" s="248">
        <f t="shared" si="107"/>
        <v>0</v>
      </c>
    </row>
    <row r="1733" spans="1:25" ht="15" customHeight="1" x14ac:dyDescent="0.25">
      <c r="A1733" s="250"/>
      <c r="B1733" s="251"/>
      <c r="C1733" s="322" t="s">
        <v>504</v>
      </c>
      <c r="D1733" s="322"/>
      <c r="E1733" s="322"/>
      <c r="H1733" s="252">
        <v>14259.95</v>
      </c>
      <c r="I1733" s="252">
        <v>0</v>
      </c>
      <c r="J1733" s="252">
        <v>0</v>
      </c>
      <c r="K1733" s="252">
        <v>0</v>
      </c>
      <c r="L1733" s="252">
        <v>0</v>
      </c>
      <c r="M1733" s="252">
        <v>0</v>
      </c>
      <c r="N1733" s="323">
        <v>235.75</v>
      </c>
      <c r="O1733" s="323"/>
      <c r="P1733" s="252">
        <v>14024.52</v>
      </c>
      <c r="Q1733" s="252">
        <v>0.32</v>
      </c>
      <c r="R1733" s="240" t="s">
        <v>79</v>
      </c>
      <c r="V1733" s="248">
        <f t="shared" si="108"/>
        <v>0</v>
      </c>
      <c r="W1733" s="248">
        <f t="shared" si="105"/>
        <v>0</v>
      </c>
      <c r="X1733" s="248">
        <f t="shared" si="106"/>
        <v>0</v>
      </c>
      <c r="Y1733" s="248">
        <f t="shared" si="107"/>
        <v>0</v>
      </c>
    </row>
    <row r="1734" spans="1:25" ht="15" customHeight="1" x14ac:dyDescent="0.25">
      <c r="A1734" s="250"/>
      <c r="B1734" s="251"/>
      <c r="C1734" s="322" t="s">
        <v>1055</v>
      </c>
      <c r="D1734" s="322"/>
      <c r="E1734" s="322"/>
      <c r="H1734" s="252">
        <v>54.98</v>
      </c>
      <c r="I1734" s="252">
        <v>36.26</v>
      </c>
      <c r="J1734" s="252">
        <v>0</v>
      </c>
      <c r="K1734" s="252">
        <v>0</v>
      </c>
      <c r="L1734" s="252">
        <v>0</v>
      </c>
      <c r="M1734" s="252">
        <v>36.26</v>
      </c>
      <c r="N1734" s="323">
        <v>40.299999999999997</v>
      </c>
      <c r="O1734" s="323"/>
      <c r="P1734" s="252">
        <v>50.94</v>
      </c>
      <c r="Q1734" s="252">
        <v>0</v>
      </c>
      <c r="R1734" s="240" t="s">
        <v>79</v>
      </c>
      <c r="V1734" s="248">
        <f t="shared" si="108"/>
        <v>0</v>
      </c>
      <c r="W1734" s="248">
        <f t="shared" si="105"/>
        <v>0</v>
      </c>
      <c r="X1734" s="248">
        <f t="shared" si="106"/>
        <v>0</v>
      </c>
      <c r="Y1734" s="248">
        <f t="shared" si="107"/>
        <v>0</v>
      </c>
    </row>
    <row r="1735" spans="1:25" ht="15" customHeight="1" x14ac:dyDescent="0.25">
      <c r="A1735" s="250"/>
      <c r="B1735" s="251"/>
      <c r="C1735" s="322" t="s">
        <v>1304</v>
      </c>
      <c r="D1735" s="322"/>
      <c r="E1735" s="322"/>
      <c r="H1735" s="252">
        <v>18485.79</v>
      </c>
      <c r="I1735" s="252">
        <v>0</v>
      </c>
      <c r="J1735" s="252">
        <v>0</v>
      </c>
      <c r="K1735" s="252">
        <v>0</v>
      </c>
      <c r="L1735" s="252">
        <v>0</v>
      </c>
      <c r="M1735" s="252">
        <v>0</v>
      </c>
      <c r="N1735" s="323">
        <v>309.7</v>
      </c>
      <c r="O1735" s="323"/>
      <c r="P1735" s="252">
        <v>18261.72</v>
      </c>
      <c r="Q1735" s="252">
        <v>85.63</v>
      </c>
      <c r="R1735" s="240" t="s">
        <v>79</v>
      </c>
      <c r="V1735" s="248">
        <f t="shared" si="108"/>
        <v>0</v>
      </c>
      <c r="W1735" s="248">
        <f t="shared" si="105"/>
        <v>0</v>
      </c>
      <c r="X1735" s="248">
        <f t="shared" si="106"/>
        <v>0</v>
      </c>
      <c r="Y1735" s="248">
        <f t="shared" si="107"/>
        <v>0</v>
      </c>
    </row>
    <row r="1736" spans="1:25" ht="15" customHeight="1" x14ac:dyDescent="0.25">
      <c r="A1736" s="250"/>
      <c r="B1736" s="251"/>
      <c r="C1736" s="322" t="s">
        <v>1311</v>
      </c>
      <c r="D1736" s="322"/>
      <c r="E1736" s="322"/>
      <c r="H1736" s="252">
        <v>987.46</v>
      </c>
      <c r="I1736" s="252">
        <v>0</v>
      </c>
      <c r="J1736" s="252">
        <v>0</v>
      </c>
      <c r="K1736" s="252">
        <v>0</v>
      </c>
      <c r="L1736" s="252">
        <v>0</v>
      </c>
      <c r="M1736" s="252">
        <v>0</v>
      </c>
      <c r="N1736" s="323">
        <v>0</v>
      </c>
      <c r="O1736" s="323"/>
      <c r="P1736" s="252">
        <v>987.46</v>
      </c>
      <c r="Q1736" s="252">
        <v>0</v>
      </c>
      <c r="R1736" s="240" t="s">
        <v>79</v>
      </c>
      <c r="V1736" s="248">
        <f t="shared" si="108"/>
        <v>0</v>
      </c>
      <c r="W1736" s="248">
        <f t="shared" si="105"/>
        <v>0</v>
      </c>
      <c r="X1736" s="248">
        <f t="shared" si="106"/>
        <v>0</v>
      </c>
      <c r="Y1736" s="248">
        <f t="shared" si="107"/>
        <v>0</v>
      </c>
    </row>
    <row r="1737" spans="1:25" ht="15" customHeight="1" x14ac:dyDescent="0.25">
      <c r="A1737" s="250"/>
      <c r="B1737" s="251"/>
      <c r="C1737" s="322" t="s">
        <v>399</v>
      </c>
      <c r="D1737" s="322"/>
      <c r="E1737" s="322"/>
      <c r="H1737" s="252">
        <v>82815.05</v>
      </c>
      <c r="I1737" s="252">
        <v>16209.07</v>
      </c>
      <c r="J1737" s="252">
        <v>0</v>
      </c>
      <c r="K1737" s="252">
        <v>0</v>
      </c>
      <c r="L1737" s="252">
        <v>0</v>
      </c>
      <c r="M1737" s="252">
        <v>16209.07</v>
      </c>
      <c r="N1737" s="323">
        <v>21389.279999999999</v>
      </c>
      <c r="O1737" s="323"/>
      <c r="P1737" s="252">
        <v>78309.36</v>
      </c>
      <c r="Q1737" s="252">
        <v>674.52</v>
      </c>
      <c r="R1737" s="240" t="s">
        <v>79</v>
      </c>
      <c r="V1737" s="248">
        <f t="shared" si="108"/>
        <v>0</v>
      </c>
      <c r="W1737" s="248">
        <f t="shared" si="105"/>
        <v>0</v>
      </c>
      <c r="X1737" s="248">
        <f t="shared" si="106"/>
        <v>0</v>
      </c>
      <c r="Y1737" s="248">
        <f t="shared" si="107"/>
        <v>0</v>
      </c>
    </row>
    <row r="1738" spans="1:25" ht="15" customHeight="1" x14ac:dyDescent="0.25">
      <c r="A1738" s="250"/>
      <c r="B1738" s="251"/>
      <c r="C1738" s="322" t="s">
        <v>1054</v>
      </c>
      <c r="D1738" s="322"/>
      <c r="E1738" s="322"/>
      <c r="H1738" s="252">
        <v>54.98</v>
      </c>
      <c r="I1738" s="252">
        <v>36.26</v>
      </c>
      <c r="J1738" s="252">
        <v>0</v>
      </c>
      <c r="K1738" s="252">
        <v>0</v>
      </c>
      <c r="L1738" s="252">
        <v>0</v>
      </c>
      <c r="M1738" s="252">
        <v>36.26</v>
      </c>
      <c r="N1738" s="323">
        <v>40.299999999999997</v>
      </c>
      <c r="O1738" s="323"/>
      <c r="P1738" s="252">
        <v>50.94</v>
      </c>
      <c r="Q1738" s="252">
        <v>0</v>
      </c>
      <c r="R1738" s="240" t="s">
        <v>79</v>
      </c>
      <c r="V1738" s="248">
        <f t="shared" si="108"/>
        <v>0</v>
      </c>
      <c r="W1738" s="248">
        <f t="shared" ref="W1738:W1801" si="109">IF(W$8=$C1738,SUM($P1738-$Q1738),0)/3</f>
        <v>0</v>
      </c>
      <c r="X1738" s="248">
        <f t="shared" ref="X1738:X1801" si="110">IF(X$8=$C1738,SUM($P1738-$Q1738),0)</f>
        <v>0</v>
      </c>
      <c r="Y1738" s="248">
        <f t="shared" ref="Y1738:Y1801" si="111">SUM(V1738:X1738)</f>
        <v>0</v>
      </c>
    </row>
    <row r="1739" spans="1:25" ht="15" customHeight="1" x14ac:dyDescent="0.25">
      <c r="A1739" s="250"/>
      <c r="B1739" s="251"/>
      <c r="C1739" s="322" t="s">
        <v>1058</v>
      </c>
      <c r="D1739" s="322"/>
      <c r="E1739" s="322"/>
      <c r="H1739" s="252">
        <v>3414.99</v>
      </c>
      <c r="I1739" s="252">
        <v>1027.77</v>
      </c>
      <c r="J1739" s="252">
        <v>0</v>
      </c>
      <c r="K1739" s="252">
        <v>0</v>
      </c>
      <c r="L1739" s="252">
        <v>0</v>
      </c>
      <c r="M1739" s="252">
        <v>1027.77</v>
      </c>
      <c r="N1739" s="323">
        <v>1237.4000000000001</v>
      </c>
      <c r="O1739" s="323"/>
      <c r="P1739" s="252">
        <v>3223.82</v>
      </c>
      <c r="Q1739" s="252">
        <v>18.46</v>
      </c>
      <c r="R1739" s="240" t="s">
        <v>79</v>
      </c>
      <c r="V1739" s="248">
        <f t="shared" si="108"/>
        <v>0</v>
      </c>
      <c r="W1739" s="248">
        <f t="shared" si="109"/>
        <v>0</v>
      </c>
      <c r="X1739" s="248">
        <f t="shared" si="110"/>
        <v>0</v>
      </c>
      <c r="Y1739" s="248">
        <f t="shared" si="111"/>
        <v>0</v>
      </c>
    </row>
    <row r="1740" spans="1:25" ht="15" customHeight="1" x14ac:dyDescent="0.25">
      <c r="A1740" s="250"/>
      <c r="B1740" s="251"/>
      <c r="C1740" s="322" t="s">
        <v>1303</v>
      </c>
      <c r="D1740" s="322"/>
      <c r="E1740" s="322"/>
      <c r="H1740" s="252">
        <v>8010.76</v>
      </c>
      <c r="I1740" s="252">
        <v>0</v>
      </c>
      <c r="J1740" s="252">
        <v>0</v>
      </c>
      <c r="K1740" s="252">
        <v>0</v>
      </c>
      <c r="L1740" s="252">
        <v>0</v>
      </c>
      <c r="M1740" s="252">
        <v>0</v>
      </c>
      <c r="N1740" s="323">
        <v>211.16</v>
      </c>
      <c r="O1740" s="323"/>
      <c r="P1740" s="252">
        <v>8207.19</v>
      </c>
      <c r="Q1740" s="252">
        <v>407.59</v>
      </c>
      <c r="R1740" s="240" t="s">
        <v>79</v>
      </c>
      <c r="V1740" s="248">
        <f t="shared" si="108"/>
        <v>0</v>
      </c>
      <c r="W1740" s="248">
        <f t="shared" si="109"/>
        <v>0</v>
      </c>
      <c r="X1740" s="248">
        <f t="shared" si="110"/>
        <v>0</v>
      </c>
      <c r="Y1740" s="248">
        <f t="shared" si="111"/>
        <v>0</v>
      </c>
    </row>
    <row r="1741" spans="1:25" ht="15" customHeight="1" x14ac:dyDescent="0.25">
      <c r="A1741" s="250"/>
      <c r="B1741" s="251"/>
      <c r="C1741" s="322" t="s">
        <v>392</v>
      </c>
      <c r="D1741" s="322"/>
      <c r="E1741" s="322"/>
      <c r="H1741" s="252">
        <v>149577.17000000001</v>
      </c>
      <c r="I1741" s="252">
        <v>29326.49</v>
      </c>
      <c r="J1741" s="252">
        <v>0</v>
      </c>
      <c r="K1741" s="252">
        <v>0</v>
      </c>
      <c r="L1741" s="252">
        <v>0</v>
      </c>
      <c r="M1741" s="252">
        <v>29326.49</v>
      </c>
      <c r="N1741" s="323">
        <v>39195.599999999999</v>
      </c>
      <c r="O1741" s="323"/>
      <c r="P1741" s="252">
        <v>141739.75</v>
      </c>
      <c r="Q1741" s="252">
        <v>2031.69</v>
      </c>
      <c r="R1741" s="240" t="s">
        <v>79</v>
      </c>
      <c r="V1741" s="248">
        <f t="shared" si="108"/>
        <v>0</v>
      </c>
      <c r="W1741" s="248">
        <f t="shared" si="109"/>
        <v>0</v>
      </c>
      <c r="X1741" s="248">
        <f t="shared" si="110"/>
        <v>0</v>
      </c>
      <c r="Y1741" s="248">
        <f t="shared" si="111"/>
        <v>0</v>
      </c>
    </row>
    <row r="1742" spans="1:25" ht="15" customHeight="1" x14ac:dyDescent="0.25">
      <c r="A1742" s="250"/>
      <c r="B1742" s="251"/>
      <c r="C1742" s="322" t="s">
        <v>503</v>
      </c>
      <c r="D1742" s="322"/>
      <c r="E1742" s="322"/>
      <c r="H1742" s="252">
        <v>390421.76000000001</v>
      </c>
      <c r="I1742" s="252">
        <v>113757.36</v>
      </c>
      <c r="J1742" s="252">
        <v>0</v>
      </c>
      <c r="K1742" s="252">
        <v>0</v>
      </c>
      <c r="L1742" s="252">
        <v>0</v>
      </c>
      <c r="M1742" s="252">
        <v>113757.36</v>
      </c>
      <c r="N1742" s="323">
        <v>137628.35999999999</v>
      </c>
      <c r="O1742" s="323"/>
      <c r="P1742" s="252">
        <v>366550.99</v>
      </c>
      <c r="Q1742" s="252">
        <v>0.23</v>
      </c>
      <c r="R1742" s="240" t="s">
        <v>79</v>
      </c>
      <c r="V1742" s="248">
        <f t="shared" si="108"/>
        <v>0</v>
      </c>
      <c r="W1742" s="248">
        <f t="shared" si="109"/>
        <v>0</v>
      </c>
      <c r="X1742" s="248">
        <f t="shared" si="110"/>
        <v>0</v>
      </c>
      <c r="Y1742" s="248">
        <f t="shared" si="111"/>
        <v>0</v>
      </c>
    </row>
    <row r="1743" spans="1:25" ht="15" customHeight="1" x14ac:dyDescent="0.25">
      <c r="A1743" s="253"/>
      <c r="B1743" s="254"/>
      <c r="C1743" s="324" t="s">
        <v>1052</v>
      </c>
      <c r="D1743" s="324"/>
      <c r="E1743" s="324"/>
      <c r="F1743" s="255"/>
      <c r="G1743" s="255"/>
      <c r="H1743" s="256">
        <v>263945.93</v>
      </c>
      <c r="I1743" s="256">
        <v>71033.58</v>
      </c>
      <c r="J1743" s="256">
        <v>0</v>
      </c>
      <c r="K1743" s="256">
        <v>0</v>
      </c>
      <c r="L1743" s="256">
        <v>0</v>
      </c>
      <c r="M1743" s="256">
        <v>71033.58</v>
      </c>
      <c r="N1743" s="325">
        <v>86175.03</v>
      </c>
      <c r="O1743" s="325"/>
      <c r="P1743" s="256">
        <v>248804.61</v>
      </c>
      <c r="Q1743" s="256">
        <v>0.13</v>
      </c>
      <c r="R1743" s="240" t="s">
        <v>79</v>
      </c>
      <c r="V1743" s="248">
        <f t="shared" si="108"/>
        <v>248804.47999999998</v>
      </c>
      <c r="W1743" s="248">
        <f t="shared" si="109"/>
        <v>0</v>
      </c>
      <c r="X1743" s="248">
        <f t="shared" si="110"/>
        <v>0</v>
      </c>
      <c r="Y1743" s="248">
        <f t="shared" si="111"/>
        <v>248804.47999999998</v>
      </c>
    </row>
    <row r="1744" spans="1:25" ht="15" customHeight="1" x14ac:dyDescent="0.25">
      <c r="A1744" s="245" t="s">
        <v>1574</v>
      </c>
      <c r="B1744" s="246" t="str">
        <f>C1744</f>
        <v>г.Одинцово, Маршала Бирюзова, 16</v>
      </c>
      <c r="C1744" s="329" t="s">
        <v>80</v>
      </c>
      <c r="D1744" s="329"/>
      <c r="E1744" s="329"/>
      <c r="F1744" s="246" t="s">
        <v>1656</v>
      </c>
      <c r="G1744" s="246" t="s">
        <v>1657</v>
      </c>
      <c r="H1744" s="247">
        <v>623802.06000000006</v>
      </c>
      <c r="I1744" s="247">
        <v>96734.78</v>
      </c>
      <c r="J1744" s="247">
        <v>0</v>
      </c>
      <c r="K1744" s="247">
        <v>0</v>
      </c>
      <c r="L1744" s="247">
        <v>0</v>
      </c>
      <c r="M1744" s="247">
        <v>96734.78</v>
      </c>
      <c r="N1744" s="330">
        <v>138684.26</v>
      </c>
      <c r="O1744" s="330"/>
      <c r="P1744" s="247">
        <v>599141.65</v>
      </c>
      <c r="Q1744" s="247">
        <v>17289.07</v>
      </c>
      <c r="R1744" s="240" t="s">
        <v>80</v>
      </c>
      <c r="V1744" s="248">
        <f t="shared" ref="V1744:V1807" si="112">IF(V$8=$C1744,SUM($P1744-$Q1744),0)</f>
        <v>0</v>
      </c>
      <c r="W1744" s="248">
        <f t="shared" si="109"/>
        <v>0</v>
      </c>
      <c r="X1744" s="248">
        <f t="shared" si="110"/>
        <v>0</v>
      </c>
      <c r="Y1744" s="248">
        <f t="shared" si="111"/>
        <v>0</v>
      </c>
    </row>
    <row r="1745" spans="1:25" ht="15" customHeight="1" x14ac:dyDescent="0.25">
      <c r="A1745" s="250"/>
      <c r="B1745" s="251"/>
      <c r="C1745" s="322" t="s">
        <v>1303</v>
      </c>
      <c r="D1745" s="322"/>
      <c r="E1745" s="322"/>
      <c r="H1745" s="252">
        <v>8035.14</v>
      </c>
      <c r="I1745" s="252">
        <v>0</v>
      </c>
      <c r="J1745" s="252">
        <v>0</v>
      </c>
      <c r="K1745" s="252">
        <v>0</v>
      </c>
      <c r="L1745" s="252">
        <v>0</v>
      </c>
      <c r="M1745" s="252">
        <v>0</v>
      </c>
      <c r="N1745" s="323">
        <v>366.05</v>
      </c>
      <c r="O1745" s="323"/>
      <c r="P1745" s="252">
        <v>7891.05</v>
      </c>
      <c r="Q1745" s="252">
        <v>221.96</v>
      </c>
      <c r="R1745" s="240" t="s">
        <v>80</v>
      </c>
      <c r="V1745" s="248">
        <f t="shared" si="112"/>
        <v>0</v>
      </c>
      <c r="W1745" s="248">
        <f t="shared" si="109"/>
        <v>0</v>
      </c>
      <c r="X1745" s="248">
        <f t="shared" si="110"/>
        <v>0</v>
      </c>
      <c r="Y1745" s="248">
        <f t="shared" si="111"/>
        <v>0</v>
      </c>
    </row>
    <row r="1746" spans="1:25" ht="15" customHeight="1" x14ac:dyDescent="0.25">
      <c r="A1746" s="250"/>
      <c r="B1746" s="251"/>
      <c r="C1746" s="322" t="s">
        <v>1335</v>
      </c>
      <c r="D1746" s="322"/>
      <c r="E1746" s="322"/>
      <c r="H1746" s="252">
        <v>6091.07</v>
      </c>
      <c r="I1746" s="252">
        <v>0</v>
      </c>
      <c r="J1746" s="252">
        <v>0</v>
      </c>
      <c r="K1746" s="252">
        <v>0</v>
      </c>
      <c r="L1746" s="252">
        <v>0</v>
      </c>
      <c r="M1746" s="252">
        <v>0</v>
      </c>
      <c r="N1746" s="323">
        <v>157.83000000000001</v>
      </c>
      <c r="O1746" s="323"/>
      <c r="P1746" s="252">
        <v>5933.24</v>
      </c>
      <c r="Q1746" s="252">
        <v>0</v>
      </c>
      <c r="R1746" s="240" t="s">
        <v>80</v>
      </c>
      <c r="V1746" s="248">
        <f t="shared" si="112"/>
        <v>0</v>
      </c>
      <c r="W1746" s="248">
        <f t="shared" si="109"/>
        <v>0</v>
      </c>
      <c r="X1746" s="248">
        <f t="shared" si="110"/>
        <v>0</v>
      </c>
      <c r="Y1746" s="248">
        <f t="shared" si="111"/>
        <v>0</v>
      </c>
    </row>
    <row r="1747" spans="1:25" ht="15" customHeight="1" x14ac:dyDescent="0.25">
      <c r="A1747" s="250"/>
      <c r="B1747" s="251"/>
      <c r="C1747" s="322" t="s">
        <v>503</v>
      </c>
      <c r="D1747" s="322"/>
      <c r="E1747" s="322"/>
      <c r="H1747" s="252">
        <v>-5966.44</v>
      </c>
      <c r="I1747" s="252">
        <v>0</v>
      </c>
      <c r="J1747" s="252">
        <v>0</v>
      </c>
      <c r="K1747" s="252">
        <v>0</v>
      </c>
      <c r="L1747" s="252">
        <v>0</v>
      </c>
      <c r="M1747" s="252">
        <v>0</v>
      </c>
      <c r="N1747" s="323">
        <v>0</v>
      </c>
      <c r="O1747" s="323"/>
      <c r="P1747" s="252">
        <v>951.61</v>
      </c>
      <c r="Q1747" s="252">
        <v>6918.05</v>
      </c>
      <c r="R1747" s="240" t="s">
        <v>80</v>
      </c>
      <c r="V1747" s="248">
        <f t="shared" si="112"/>
        <v>0</v>
      </c>
      <c r="W1747" s="248">
        <f t="shared" si="109"/>
        <v>0</v>
      </c>
      <c r="X1747" s="248">
        <f t="shared" si="110"/>
        <v>0</v>
      </c>
      <c r="Y1747" s="248">
        <f t="shared" si="111"/>
        <v>0</v>
      </c>
    </row>
    <row r="1748" spans="1:25" ht="15" customHeight="1" x14ac:dyDescent="0.25">
      <c r="A1748" s="250"/>
      <c r="B1748" s="251"/>
      <c r="C1748" s="322" t="s">
        <v>1052</v>
      </c>
      <c r="D1748" s="322"/>
      <c r="E1748" s="322"/>
      <c r="H1748" s="252">
        <v>432392.69</v>
      </c>
      <c r="I1748" s="252">
        <v>94989.5</v>
      </c>
      <c r="J1748" s="252">
        <v>0</v>
      </c>
      <c r="K1748" s="252">
        <v>0</v>
      </c>
      <c r="L1748" s="252">
        <v>0</v>
      </c>
      <c r="M1748" s="252">
        <v>94989.5</v>
      </c>
      <c r="N1748" s="323">
        <v>130091.8</v>
      </c>
      <c r="O1748" s="323"/>
      <c r="P1748" s="252">
        <v>398856.98</v>
      </c>
      <c r="Q1748" s="252">
        <v>1566.59</v>
      </c>
      <c r="R1748" s="240" t="s">
        <v>80</v>
      </c>
      <c r="V1748" s="248">
        <f t="shared" si="112"/>
        <v>397290.38999999996</v>
      </c>
      <c r="W1748" s="248">
        <f t="shared" si="109"/>
        <v>0</v>
      </c>
      <c r="X1748" s="248">
        <f t="shared" si="110"/>
        <v>0</v>
      </c>
      <c r="Y1748" s="248">
        <f t="shared" si="111"/>
        <v>397290.38999999996</v>
      </c>
    </row>
    <row r="1749" spans="1:25" ht="15" customHeight="1" x14ac:dyDescent="0.25">
      <c r="A1749" s="250"/>
      <c r="B1749" s="251"/>
      <c r="C1749" s="322" t="s">
        <v>1058</v>
      </c>
      <c r="D1749" s="322"/>
      <c r="E1749" s="322"/>
      <c r="H1749" s="252">
        <v>4638.49</v>
      </c>
      <c r="I1749" s="252">
        <v>1318.75</v>
      </c>
      <c r="J1749" s="252">
        <v>0</v>
      </c>
      <c r="K1749" s="252">
        <v>0</v>
      </c>
      <c r="L1749" s="252">
        <v>0</v>
      </c>
      <c r="M1749" s="252">
        <v>1318.75</v>
      </c>
      <c r="N1749" s="323">
        <v>1771.24</v>
      </c>
      <c r="O1749" s="323"/>
      <c r="P1749" s="252">
        <v>4282.2</v>
      </c>
      <c r="Q1749" s="252">
        <v>96.2</v>
      </c>
      <c r="R1749" s="240" t="s">
        <v>80</v>
      </c>
      <c r="V1749" s="248">
        <f t="shared" si="112"/>
        <v>0</v>
      </c>
      <c r="W1749" s="248">
        <f t="shared" si="109"/>
        <v>0</v>
      </c>
      <c r="X1749" s="248">
        <f t="shared" si="110"/>
        <v>0</v>
      </c>
      <c r="Y1749" s="248">
        <f t="shared" si="111"/>
        <v>0</v>
      </c>
    </row>
    <row r="1750" spans="1:25" ht="15" customHeight="1" x14ac:dyDescent="0.25">
      <c r="A1750" s="250"/>
      <c r="B1750" s="251"/>
      <c r="C1750" s="322" t="s">
        <v>1057</v>
      </c>
      <c r="D1750" s="322"/>
      <c r="E1750" s="322"/>
      <c r="H1750" s="252">
        <v>134.03</v>
      </c>
      <c r="I1750" s="252">
        <v>120.33</v>
      </c>
      <c r="J1750" s="252">
        <v>0</v>
      </c>
      <c r="K1750" s="252">
        <v>0</v>
      </c>
      <c r="L1750" s="252">
        <v>0</v>
      </c>
      <c r="M1750" s="252">
        <v>120.33</v>
      </c>
      <c r="N1750" s="323">
        <v>166.59</v>
      </c>
      <c r="O1750" s="323"/>
      <c r="P1750" s="252">
        <v>88.45</v>
      </c>
      <c r="Q1750" s="252">
        <v>0.68</v>
      </c>
      <c r="R1750" s="240" t="s">
        <v>80</v>
      </c>
      <c r="V1750" s="248">
        <f t="shared" si="112"/>
        <v>0</v>
      </c>
      <c r="W1750" s="248">
        <f t="shared" si="109"/>
        <v>0</v>
      </c>
      <c r="X1750" s="248">
        <f t="shared" si="110"/>
        <v>0</v>
      </c>
      <c r="Y1750" s="248">
        <f t="shared" si="111"/>
        <v>0</v>
      </c>
    </row>
    <row r="1751" spans="1:25" ht="15" customHeight="1" x14ac:dyDescent="0.25">
      <c r="A1751" s="250"/>
      <c r="B1751" s="251"/>
      <c r="C1751" s="322" t="s">
        <v>399</v>
      </c>
      <c r="D1751" s="322"/>
      <c r="E1751" s="322"/>
      <c r="H1751" s="252">
        <v>24412.13</v>
      </c>
      <c r="I1751" s="252">
        <v>0</v>
      </c>
      <c r="J1751" s="252">
        <v>0</v>
      </c>
      <c r="K1751" s="252">
        <v>0</v>
      </c>
      <c r="L1751" s="252">
        <v>0</v>
      </c>
      <c r="M1751" s="252">
        <v>0</v>
      </c>
      <c r="N1751" s="323">
        <v>1038.3499999999999</v>
      </c>
      <c r="O1751" s="323"/>
      <c r="P1751" s="252">
        <v>24776.240000000002</v>
      </c>
      <c r="Q1751" s="252">
        <v>1402.46</v>
      </c>
      <c r="R1751" s="240" t="s">
        <v>80</v>
      </c>
      <c r="V1751" s="248">
        <f t="shared" si="112"/>
        <v>0</v>
      </c>
      <c r="W1751" s="248">
        <f t="shared" si="109"/>
        <v>0</v>
      </c>
      <c r="X1751" s="248">
        <f t="shared" si="110"/>
        <v>0</v>
      </c>
      <c r="Y1751" s="248">
        <f t="shared" si="111"/>
        <v>0</v>
      </c>
    </row>
    <row r="1752" spans="1:25" ht="15" customHeight="1" x14ac:dyDescent="0.25">
      <c r="A1752" s="250"/>
      <c r="B1752" s="251"/>
      <c r="C1752" s="322" t="s">
        <v>1054</v>
      </c>
      <c r="D1752" s="322"/>
      <c r="E1752" s="322"/>
      <c r="H1752" s="252">
        <v>65.790000000000006</v>
      </c>
      <c r="I1752" s="252">
        <v>59.25</v>
      </c>
      <c r="J1752" s="252">
        <v>0</v>
      </c>
      <c r="K1752" s="252">
        <v>0</v>
      </c>
      <c r="L1752" s="252">
        <v>0</v>
      </c>
      <c r="M1752" s="252">
        <v>59.25</v>
      </c>
      <c r="N1752" s="323">
        <v>81.319999999999993</v>
      </c>
      <c r="O1752" s="323"/>
      <c r="P1752" s="252">
        <v>44.04</v>
      </c>
      <c r="Q1752" s="252">
        <v>0.32</v>
      </c>
      <c r="R1752" s="240" t="s">
        <v>80</v>
      </c>
      <c r="V1752" s="248">
        <f t="shared" si="112"/>
        <v>0</v>
      </c>
      <c r="W1752" s="248">
        <f t="shared" si="109"/>
        <v>0</v>
      </c>
      <c r="X1752" s="248">
        <f t="shared" si="110"/>
        <v>0</v>
      </c>
      <c r="Y1752" s="248">
        <f t="shared" si="111"/>
        <v>0</v>
      </c>
    </row>
    <row r="1753" spans="1:25" ht="15" customHeight="1" x14ac:dyDescent="0.25">
      <c r="A1753" s="250"/>
      <c r="B1753" s="251"/>
      <c r="C1753" s="322" t="s">
        <v>1336</v>
      </c>
      <c r="D1753" s="322"/>
      <c r="E1753" s="322"/>
      <c r="H1753" s="252">
        <v>23.49</v>
      </c>
      <c r="I1753" s="252">
        <v>0</v>
      </c>
      <c r="J1753" s="252">
        <v>0</v>
      </c>
      <c r="K1753" s="252">
        <v>0</v>
      </c>
      <c r="L1753" s="252">
        <v>0</v>
      </c>
      <c r="M1753" s="252">
        <v>0</v>
      </c>
      <c r="N1753" s="323">
        <v>0</v>
      </c>
      <c r="O1753" s="323"/>
      <c r="P1753" s="252">
        <v>23.49</v>
      </c>
      <c r="Q1753" s="252">
        <v>0</v>
      </c>
      <c r="R1753" s="240" t="s">
        <v>80</v>
      </c>
      <c r="V1753" s="248">
        <f t="shared" si="112"/>
        <v>0</v>
      </c>
      <c r="W1753" s="248">
        <f t="shared" si="109"/>
        <v>0</v>
      </c>
      <c r="X1753" s="248">
        <f t="shared" si="110"/>
        <v>0</v>
      </c>
      <c r="Y1753" s="248">
        <f t="shared" si="111"/>
        <v>0</v>
      </c>
    </row>
    <row r="1754" spans="1:25" ht="15" customHeight="1" x14ac:dyDescent="0.25">
      <c r="A1754" s="250"/>
      <c r="B1754" s="251"/>
      <c r="C1754" s="322" t="s">
        <v>1055</v>
      </c>
      <c r="D1754" s="322"/>
      <c r="E1754" s="322"/>
      <c r="H1754" s="252">
        <v>65.790000000000006</v>
      </c>
      <c r="I1754" s="252">
        <v>59.25</v>
      </c>
      <c r="J1754" s="252">
        <v>0</v>
      </c>
      <c r="K1754" s="252">
        <v>0</v>
      </c>
      <c r="L1754" s="252">
        <v>0</v>
      </c>
      <c r="M1754" s="252">
        <v>59.25</v>
      </c>
      <c r="N1754" s="323">
        <v>81.319999999999993</v>
      </c>
      <c r="O1754" s="323"/>
      <c r="P1754" s="252">
        <v>44.04</v>
      </c>
      <c r="Q1754" s="252">
        <v>0.32</v>
      </c>
      <c r="R1754" s="240" t="s">
        <v>80</v>
      </c>
      <c r="V1754" s="248">
        <f t="shared" si="112"/>
        <v>0</v>
      </c>
      <c r="W1754" s="248">
        <f t="shared" si="109"/>
        <v>0</v>
      </c>
      <c r="X1754" s="248">
        <f t="shared" si="110"/>
        <v>0</v>
      </c>
      <c r="Y1754" s="248">
        <f t="shared" si="111"/>
        <v>0</v>
      </c>
    </row>
    <row r="1755" spans="1:25" ht="15" customHeight="1" x14ac:dyDescent="0.25">
      <c r="A1755" s="250"/>
      <c r="B1755" s="251"/>
      <c r="C1755" s="322" t="s">
        <v>1286</v>
      </c>
      <c r="D1755" s="322"/>
      <c r="E1755" s="322"/>
      <c r="H1755" s="252">
        <v>17641.849999999999</v>
      </c>
      <c r="I1755" s="252">
        <v>0</v>
      </c>
      <c r="J1755" s="252">
        <v>0</v>
      </c>
      <c r="K1755" s="252">
        <v>0</v>
      </c>
      <c r="L1755" s="252">
        <v>0</v>
      </c>
      <c r="M1755" s="252">
        <v>0</v>
      </c>
      <c r="N1755" s="323">
        <v>751.92</v>
      </c>
      <c r="O1755" s="323"/>
      <c r="P1755" s="252">
        <v>17941.439999999999</v>
      </c>
      <c r="Q1755" s="252">
        <v>1051.51</v>
      </c>
      <c r="R1755" s="240" t="s">
        <v>80</v>
      </c>
      <c r="V1755" s="248">
        <f t="shared" si="112"/>
        <v>0</v>
      </c>
      <c r="W1755" s="248">
        <f t="shared" si="109"/>
        <v>0</v>
      </c>
      <c r="X1755" s="248">
        <f t="shared" si="110"/>
        <v>0</v>
      </c>
      <c r="Y1755" s="248">
        <f t="shared" si="111"/>
        <v>0</v>
      </c>
    </row>
    <row r="1756" spans="1:25" ht="15" customHeight="1" x14ac:dyDescent="0.25">
      <c r="A1756" s="250"/>
      <c r="B1756" s="251"/>
      <c r="C1756" s="322" t="s">
        <v>1304</v>
      </c>
      <c r="D1756" s="322"/>
      <c r="E1756" s="322"/>
      <c r="H1756" s="252">
        <v>10233.83</v>
      </c>
      <c r="I1756" s="252">
        <v>0</v>
      </c>
      <c r="J1756" s="252">
        <v>0</v>
      </c>
      <c r="K1756" s="252">
        <v>0</v>
      </c>
      <c r="L1756" s="252">
        <v>0</v>
      </c>
      <c r="M1756" s="252">
        <v>0</v>
      </c>
      <c r="N1756" s="323">
        <v>475.68</v>
      </c>
      <c r="O1756" s="323"/>
      <c r="P1756" s="252">
        <v>11259.56</v>
      </c>
      <c r="Q1756" s="252">
        <v>1501.41</v>
      </c>
      <c r="R1756" s="240" t="s">
        <v>80</v>
      </c>
      <c r="V1756" s="248">
        <f t="shared" si="112"/>
        <v>0</v>
      </c>
      <c r="W1756" s="248">
        <f t="shared" si="109"/>
        <v>0</v>
      </c>
      <c r="X1756" s="248">
        <f t="shared" si="110"/>
        <v>0</v>
      </c>
      <c r="Y1756" s="248">
        <f t="shared" si="111"/>
        <v>0</v>
      </c>
    </row>
    <row r="1757" spans="1:25" ht="15" customHeight="1" x14ac:dyDescent="0.25">
      <c r="A1757" s="250"/>
      <c r="B1757" s="251"/>
      <c r="C1757" s="322" t="s">
        <v>392</v>
      </c>
      <c r="D1757" s="322"/>
      <c r="E1757" s="322"/>
      <c r="H1757" s="252">
        <v>43699.16</v>
      </c>
      <c r="I1757" s="252">
        <v>0</v>
      </c>
      <c r="J1757" s="252">
        <v>0</v>
      </c>
      <c r="K1757" s="252">
        <v>0</v>
      </c>
      <c r="L1757" s="252">
        <v>0</v>
      </c>
      <c r="M1757" s="252">
        <v>0</v>
      </c>
      <c r="N1757" s="323">
        <v>1867.26</v>
      </c>
      <c r="O1757" s="323"/>
      <c r="P1757" s="252">
        <v>44387.35</v>
      </c>
      <c r="Q1757" s="252">
        <v>2555.4499999999998</v>
      </c>
      <c r="R1757" s="240" t="s">
        <v>80</v>
      </c>
      <c r="V1757" s="248">
        <f t="shared" si="112"/>
        <v>0</v>
      </c>
      <c r="W1757" s="248">
        <f t="shared" si="109"/>
        <v>0</v>
      </c>
      <c r="X1757" s="248">
        <f t="shared" si="110"/>
        <v>0</v>
      </c>
      <c r="Y1757" s="248">
        <f t="shared" si="111"/>
        <v>0</v>
      </c>
    </row>
    <row r="1758" spans="1:25" ht="15" customHeight="1" x14ac:dyDescent="0.25">
      <c r="A1758" s="250"/>
      <c r="B1758" s="251"/>
      <c r="C1758" s="322" t="s">
        <v>1288</v>
      </c>
      <c r="D1758" s="322"/>
      <c r="E1758" s="322"/>
      <c r="H1758" s="252">
        <v>53510.17</v>
      </c>
      <c r="I1758" s="252">
        <v>0</v>
      </c>
      <c r="J1758" s="252">
        <v>0</v>
      </c>
      <c r="K1758" s="252">
        <v>0</v>
      </c>
      <c r="L1758" s="252">
        <v>0</v>
      </c>
      <c r="M1758" s="252">
        <v>0</v>
      </c>
      <c r="N1758" s="323">
        <v>706.48</v>
      </c>
      <c r="O1758" s="323"/>
      <c r="P1758" s="252">
        <v>54200.15</v>
      </c>
      <c r="Q1758" s="252">
        <v>1396.46</v>
      </c>
      <c r="R1758" s="240" t="s">
        <v>80</v>
      </c>
      <c r="V1758" s="248">
        <f t="shared" si="112"/>
        <v>0</v>
      </c>
      <c r="W1758" s="248">
        <f t="shared" si="109"/>
        <v>0</v>
      </c>
      <c r="X1758" s="248">
        <f t="shared" si="110"/>
        <v>0</v>
      </c>
      <c r="Y1758" s="248">
        <f t="shared" si="111"/>
        <v>0</v>
      </c>
    </row>
    <row r="1759" spans="1:25" ht="15" customHeight="1" x14ac:dyDescent="0.25">
      <c r="A1759" s="250"/>
      <c r="B1759" s="251"/>
      <c r="C1759" s="322" t="s">
        <v>1311</v>
      </c>
      <c r="D1759" s="322"/>
      <c r="E1759" s="322"/>
      <c r="H1759" s="252">
        <v>598.13</v>
      </c>
      <c r="I1759" s="252">
        <v>0</v>
      </c>
      <c r="J1759" s="252">
        <v>0</v>
      </c>
      <c r="K1759" s="252">
        <v>0</v>
      </c>
      <c r="L1759" s="252">
        <v>0</v>
      </c>
      <c r="M1759" s="252">
        <v>0</v>
      </c>
      <c r="N1759" s="323">
        <v>0</v>
      </c>
      <c r="O1759" s="323"/>
      <c r="P1759" s="252">
        <v>598.13</v>
      </c>
      <c r="Q1759" s="252">
        <v>0</v>
      </c>
      <c r="R1759" s="240" t="s">
        <v>80</v>
      </c>
      <c r="V1759" s="248">
        <f t="shared" si="112"/>
        <v>0</v>
      </c>
      <c r="W1759" s="248">
        <f t="shared" si="109"/>
        <v>0</v>
      </c>
      <c r="X1759" s="248">
        <f t="shared" si="110"/>
        <v>0</v>
      </c>
      <c r="Y1759" s="248">
        <f t="shared" si="111"/>
        <v>0</v>
      </c>
    </row>
    <row r="1760" spans="1:25" ht="15" customHeight="1" x14ac:dyDescent="0.25">
      <c r="A1760" s="250"/>
      <c r="B1760" s="251"/>
      <c r="C1760" s="322" t="s">
        <v>504</v>
      </c>
      <c r="D1760" s="322"/>
      <c r="E1760" s="322"/>
      <c r="H1760" s="252">
        <v>18067.61</v>
      </c>
      <c r="I1760" s="252">
        <v>0</v>
      </c>
      <c r="J1760" s="252">
        <v>0</v>
      </c>
      <c r="K1760" s="252">
        <v>0</v>
      </c>
      <c r="L1760" s="252">
        <v>0</v>
      </c>
      <c r="M1760" s="252">
        <v>0</v>
      </c>
      <c r="N1760" s="323">
        <v>870.8</v>
      </c>
      <c r="O1760" s="323"/>
      <c r="P1760" s="252">
        <v>17773.48</v>
      </c>
      <c r="Q1760" s="252">
        <v>576.66999999999996</v>
      </c>
      <c r="R1760" s="240" t="s">
        <v>80</v>
      </c>
      <c r="V1760" s="248">
        <f t="shared" si="112"/>
        <v>0</v>
      </c>
      <c r="W1760" s="248">
        <f t="shared" si="109"/>
        <v>0</v>
      </c>
      <c r="X1760" s="248">
        <f t="shared" si="110"/>
        <v>0</v>
      </c>
      <c r="Y1760" s="248">
        <f t="shared" si="111"/>
        <v>0</v>
      </c>
    </row>
    <row r="1761" spans="1:25" ht="15" customHeight="1" x14ac:dyDescent="0.25">
      <c r="A1761" s="250"/>
      <c r="B1761" s="251"/>
      <c r="C1761" s="322" t="s">
        <v>1056</v>
      </c>
      <c r="D1761" s="322"/>
      <c r="E1761" s="322"/>
      <c r="H1761" s="252">
        <v>208.43</v>
      </c>
      <c r="I1761" s="252">
        <v>187.7</v>
      </c>
      <c r="J1761" s="252">
        <v>0</v>
      </c>
      <c r="K1761" s="252">
        <v>0</v>
      </c>
      <c r="L1761" s="252">
        <v>0</v>
      </c>
      <c r="M1761" s="252">
        <v>187.7</v>
      </c>
      <c r="N1761" s="323">
        <v>257.62</v>
      </c>
      <c r="O1761" s="323"/>
      <c r="P1761" s="252">
        <v>139.5</v>
      </c>
      <c r="Q1761" s="252">
        <v>0.99</v>
      </c>
      <c r="R1761" s="240" t="s">
        <v>80</v>
      </c>
      <c r="V1761" s="248">
        <f t="shared" si="112"/>
        <v>0</v>
      </c>
      <c r="W1761" s="248">
        <f t="shared" si="109"/>
        <v>0</v>
      </c>
      <c r="X1761" s="248">
        <f t="shared" si="110"/>
        <v>0</v>
      </c>
      <c r="Y1761" s="248">
        <f t="shared" si="111"/>
        <v>0</v>
      </c>
    </row>
    <row r="1762" spans="1:25" ht="15" customHeight="1" x14ac:dyDescent="0.25">
      <c r="A1762" s="253"/>
      <c r="B1762" s="254"/>
      <c r="C1762" s="324" t="s">
        <v>1283</v>
      </c>
      <c r="D1762" s="324"/>
      <c r="E1762" s="324"/>
      <c r="F1762" s="255"/>
      <c r="G1762" s="255"/>
      <c r="H1762" s="256">
        <v>9950.7000000000007</v>
      </c>
      <c r="I1762" s="256">
        <v>0</v>
      </c>
      <c r="J1762" s="256">
        <v>0</v>
      </c>
      <c r="K1762" s="256">
        <v>0</v>
      </c>
      <c r="L1762" s="256">
        <v>0</v>
      </c>
      <c r="M1762" s="256">
        <v>0</v>
      </c>
      <c r="N1762" s="325">
        <v>0</v>
      </c>
      <c r="O1762" s="325"/>
      <c r="P1762" s="256">
        <v>9950.7000000000007</v>
      </c>
      <c r="Q1762" s="256">
        <v>0</v>
      </c>
      <c r="R1762" s="240" t="s">
        <v>80</v>
      </c>
      <c r="V1762" s="248">
        <f t="shared" si="112"/>
        <v>0</v>
      </c>
      <c r="W1762" s="248">
        <f t="shared" si="109"/>
        <v>3316.9</v>
      </c>
      <c r="X1762" s="248">
        <f t="shared" si="110"/>
        <v>0</v>
      </c>
      <c r="Y1762" s="248">
        <f t="shared" si="111"/>
        <v>3316.9</v>
      </c>
    </row>
    <row r="1763" spans="1:25" ht="15" customHeight="1" x14ac:dyDescent="0.25">
      <c r="A1763" s="245" t="s">
        <v>1658</v>
      </c>
      <c r="B1763" s="246" t="str">
        <f>C1763</f>
        <v>г.Одинцово, Маршала Бирюзова, 18</v>
      </c>
      <c r="C1763" s="329" t="s">
        <v>81</v>
      </c>
      <c r="D1763" s="329"/>
      <c r="E1763" s="329"/>
      <c r="F1763" s="246" t="s">
        <v>1656</v>
      </c>
      <c r="G1763" s="246" t="s">
        <v>1659</v>
      </c>
      <c r="H1763" s="247">
        <v>428987.38</v>
      </c>
      <c r="I1763" s="247">
        <v>146736.53</v>
      </c>
      <c r="J1763" s="247">
        <v>-227.54</v>
      </c>
      <c r="K1763" s="247">
        <v>0</v>
      </c>
      <c r="L1763" s="247">
        <v>0</v>
      </c>
      <c r="M1763" s="247">
        <v>146508.99</v>
      </c>
      <c r="N1763" s="330">
        <v>175592.14</v>
      </c>
      <c r="O1763" s="330"/>
      <c r="P1763" s="247">
        <v>426472.04</v>
      </c>
      <c r="Q1763" s="247">
        <v>26567.81</v>
      </c>
      <c r="R1763" s="240" t="s">
        <v>81</v>
      </c>
      <c r="V1763" s="248">
        <f t="shared" si="112"/>
        <v>0</v>
      </c>
      <c r="W1763" s="248">
        <f t="shared" si="109"/>
        <v>0</v>
      </c>
      <c r="X1763" s="248">
        <f t="shared" si="110"/>
        <v>0</v>
      </c>
      <c r="Y1763" s="248">
        <f t="shared" si="111"/>
        <v>0</v>
      </c>
    </row>
    <row r="1764" spans="1:25" ht="15" customHeight="1" x14ac:dyDescent="0.25">
      <c r="A1764" s="250"/>
      <c r="B1764" s="251"/>
      <c r="C1764" s="322" t="s">
        <v>503</v>
      </c>
      <c r="D1764" s="322"/>
      <c r="E1764" s="322"/>
      <c r="H1764" s="252">
        <v>60.96</v>
      </c>
      <c r="I1764" s="252">
        <v>0</v>
      </c>
      <c r="J1764" s="252">
        <v>0</v>
      </c>
      <c r="K1764" s="252">
        <v>0</v>
      </c>
      <c r="L1764" s="252">
        <v>0</v>
      </c>
      <c r="M1764" s="252">
        <v>0</v>
      </c>
      <c r="N1764" s="323">
        <v>0</v>
      </c>
      <c r="O1764" s="323"/>
      <c r="P1764" s="252">
        <v>6251.82</v>
      </c>
      <c r="Q1764" s="252">
        <v>6190.86</v>
      </c>
      <c r="R1764" s="240" t="s">
        <v>81</v>
      </c>
      <c r="V1764" s="248">
        <f t="shared" si="112"/>
        <v>0</v>
      </c>
      <c r="W1764" s="248">
        <f t="shared" si="109"/>
        <v>0</v>
      </c>
      <c r="X1764" s="248">
        <f t="shared" si="110"/>
        <v>0</v>
      </c>
      <c r="Y1764" s="248">
        <f t="shared" si="111"/>
        <v>0</v>
      </c>
    </row>
    <row r="1765" spans="1:25" ht="15" customHeight="1" x14ac:dyDescent="0.25">
      <c r="A1765" s="250"/>
      <c r="B1765" s="251"/>
      <c r="C1765" s="322" t="s">
        <v>1052</v>
      </c>
      <c r="D1765" s="322"/>
      <c r="E1765" s="322"/>
      <c r="H1765" s="252">
        <v>261941.36</v>
      </c>
      <c r="I1765" s="252">
        <v>95183.679999999993</v>
      </c>
      <c r="J1765" s="252">
        <v>0</v>
      </c>
      <c r="K1765" s="252">
        <v>0</v>
      </c>
      <c r="L1765" s="252">
        <v>0</v>
      </c>
      <c r="M1765" s="252">
        <v>95183.679999999993</v>
      </c>
      <c r="N1765" s="323">
        <v>116033.48</v>
      </c>
      <c r="O1765" s="323"/>
      <c r="P1765" s="252">
        <v>241091.56</v>
      </c>
      <c r="Q1765" s="252">
        <v>0</v>
      </c>
      <c r="R1765" s="240" t="s">
        <v>81</v>
      </c>
      <c r="V1765" s="248">
        <f t="shared" si="112"/>
        <v>241091.56</v>
      </c>
      <c r="W1765" s="248">
        <f t="shared" si="109"/>
        <v>0</v>
      </c>
      <c r="X1765" s="248">
        <f t="shared" si="110"/>
        <v>0</v>
      </c>
      <c r="Y1765" s="248">
        <f t="shared" si="111"/>
        <v>241091.56</v>
      </c>
    </row>
    <row r="1766" spans="1:25" ht="15" customHeight="1" x14ac:dyDescent="0.25">
      <c r="A1766" s="250"/>
      <c r="B1766" s="251"/>
      <c r="C1766" s="322" t="s">
        <v>1056</v>
      </c>
      <c r="D1766" s="322"/>
      <c r="E1766" s="322"/>
      <c r="H1766" s="252">
        <v>534.83000000000004</v>
      </c>
      <c r="I1766" s="252">
        <v>207.33</v>
      </c>
      <c r="J1766" s="252">
        <v>0</v>
      </c>
      <c r="K1766" s="252">
        <v>0</v>
      </c>
      <c r="L1766" s="252">
        <v>0</v>
      </c>
      <c r="M1766" s="252">
        <v>207.33</v>
      </c>
      <c r="N1766" s="323">
        <v>241.52</v>
      </c>
      <c r="O1766" s="323"/>
      <c r="P1766" s="252">
        <v>500.64</v>
      </c>
      <c r="Q1766" s="252">
        <v>0</v>
      </c>
      <c r="R1766" s="240" t="s">
        <v>81</v>
      </c>
      <c r="V1766" s="248">
        <f t="shared" si="112"/>
        <v>0</v>
      </c>
      <c r="W1766" s="248">
        <f t="shared" si="109"/>
        <v>0</v>
      </c>
      <c r="X1766" s="248">
        <f t="shared" si="110"/>
        <v>0</v>
      </c>
      <c r="Y1766" s="248">
        <f t="shared" si="111"/>
        <v>0</v>
      </c>
    </row>
    <row r="1767" spans="1:25" ht="15" customHeight="1" x14ac:dyDescent="0.25">
      <c r="A1767" s="250"/>
      <c r="B1767" s="251"/>
      <c r="C1767" s="322" t="s">
        <v>504</v>
      </c>
      <c r="D1767" s="322"/>
      <c r="E1767" s="322"/>
      <c r="H1767" s="252">
        <v>5002.63</v>
      </c>
      <c r="I1767" s="252">
        <v>0</v>
      </c>
      <c r="J1767" s="252">
        <v>0</v>
      </c>
      <c r="K1767" s="252">
        <v>0</v>
      </c>
      <c r="L1767" s="252">
        <v>0</v>
      </c>
      <c r="M1767" s="252">
        <v>0</v>
      </c>
      <c r="N1767" s="323">
        <v>1.64</v>
      </c>
      <c r="O1767" s="323"/>
      <c r="P1767" s="252">
        <v>5014.1899999999996</v>
      </c>
      <c r="Q1767" s="252">
        <v>13.2</v>
      </c>
      <c r="R1767" s="240" t="s">
        <v>81</v>
      </c>
      <c r="V1767" s="248">
        <f t="shared" si="112"/>
        <v>0</v>
      </c>
      <c r="W1767" s="248">
        <f t="shared" si="109"/>
        <v>0</v>
      </c>
      <c r="X1767" s="248">
        <f t="shared" si="110"/>
        <v>0</v>
      </c>
      <c r="Y1767" s="248">
        <f t="shared" si="111"/>
        <v>0</v>
      </c>
    </row>
    <row r="1768" spans="1:25" ht="15" customHeight="1" x14ac:dyDescent="0.25">
      <c r="A1768" s="250"/>
      <c r="B1768" s="251"/>
      <c r="C1768" s="322" t="s">
        <v>399</v>
      </c>
      <c r="D1768" s="322"/>
      <c r="E1768" s="322"/>
      <c r="H1768" s="252">
        <v>37281.49</v>
      </c>
      <c r="I1768" s="252">
        <v>17542.419999999998</v>
      </c>
      <c r="J1768" s="252">
        <v>0</v>
      </c>
      <c r="K1768" s="252">
        <v>0</v>
      </c>
      <c r="L1768" s="252">
        <v>0</v>
      </c>
      <c r="M1768" s="252">
        <v>17542.419999999998</v>
      </c>
      <c r="N1768" s="323">
        <v>19003.91</v>
      </c>
      <c r="O1768" s="323"/>
      <c r="P1768" s="252">
        <v>43347.64</v>
      </c>
      <c r="Q1768" s="252">
        <v>7527.64</v>
      </c>
      <c r="R1768" s="240" t="s">
        <v>81</v>
      </c>
      <c r="V1768" s="248">
        <f t="shared" si="112"/>
        <v>0</v>
      </c>
      <c r="W1768" s="248">
        <f t="shared" si="109"/>
        <v>0</v>
      </c>
      <c r="X1768" s="248">
        <f t="shared" si="110"/>
        <v>0</v>
      </c>
      <c r="Y1768" s="248">
        <f t="shared" si="111"/>
        <v>0</v>
      </c>
    </row>
    <row r="1769" spans="1:25" ht="15" customHeight="1" x14ac:dyDescent="0.25">
      <c r="A1769" s="250"/>
      <c r="B1769" s="251"/>
      <c r="C1769" s="322" t="s">
        <v>1058</v>
      </c>
      <c r="D1769" s="322"/>
      <c r="E1769" s="322"/>
      <c r="H1769" s="252">
        <v>2740.93</v>
      </c>
      <c r="I1769" s="252">
        <v>1246.3399999999999</v>
      </c>
      <c r="J1769" s="252">
        <v>0</v>
      </c>
      <c r="K1769" s="252">
        <v>0</v>
      </c>
      <c r="L1769" s="252">
        <v>0</v>
      </c>
      <c r="M1769" s="252">
        <v>1246.3399999999999</v>
      </c>
      <c r="N1769" s="323">
        <v>1522.75</v>
      </c>
      <c r="O1769" s="323"/>
      <c r="P1769" s="252">
        <v>2516.9899999999998</v>
      </c>
      <c r="Q1769" s="252">
        <v>52.47</v>
      </c>
      <c r="R1769" s="240" t="s">
        <v>81</v>
      </c>
      <c r="V1769" s="248">
        <f t="shared" si="112"/>
        <v>0</v>
      </c>
      <c r="W1769" s="248">
        <f t="shared" si="109"/>
        <v>0</v>
      </c>
      <c r="X1769" s="248">
        <f t="shared" si="110"/>
        <v>0</v>
      </c>
      <c r="Y1769" s="248">
        <f t="shared" si="111"/>
        <v>0</v>
      </c>
    </row>
    <row r="1770" spans="1:25" ht="15" customHeight="1" x14ac:dyDescent="0.25">
      <c r="A1770" s="250"/>
      <c r="B1770" s="251"/>
      <c r="C1770" s="322" t="s">
        <v>1303</v>
      </c>
      <c r="D1770" s="322"/>
      <c r="E1770" s="322"/>
      <c r="H1770" s="252">
        <v>497.38</v>
      </c>
      <c r="I1770" s="252">
        <v>0</v>
      </c>
      <c r="J1770" s="252">
        <v>0</v>
      </c>
      <c r="K1770" s="252">
        <v>0</v>
      </c>
      <c r="L1770" s="252">
        <v>0</v>
      </c>
      <c r="M1770" s="252">
        <v>0</v>
      </c>
      <c r="N1770" s="323">
        <v>7.89</v>
      </c>
      <c r="O1770" s="323"/>
      <c r="P1770" s="252">
        <v>3909.96</v>
      </c>
      <c r="Q1770" s="252">
        <v>3420.47</v>
      </c>
      <c r="R1770" s="240" t="s">
        <v>81</v>
      </c>
      <c r="V1770" s="248">
        <f t="shared" si="112"/>
        <v>0</v>
      </c>
      <c r="W1770" s="248">
        <f t="shared" si="109"/>
        <v>0</v>
      </c>
      <c r="X1770" s="248">
        <f t="shared" si="110"/>
        <v>0</v>
      </c>
      <c r="Y1770" s="248">
        <f t="shared" si="111"/>
        <v>0</v>
      </c>
    </row>
    <row r="1771" spans="1:25" ht="15" customHeight="1" x14ac:dyDescent="0.25">
      <c r="A1771" s="250"/>
      <c r="B1771" s="251"/>
      <c r="C1771" s="322" t="s">
        <v>1335</v>
      </c>
      <c r="D1771" s="322"/>
      <c r="E1771" s="322"/>
      <c r="H1771" s="252">
        <v>6761.19</v>
      </c>
      <c r="I1771" s="252">
        <v>0</v>
      </c>
      <c r="J1771" s="252">
        <v>0</v>
      </c>
      <c r="K1771" s="252">
        <v>0</v>
      </c>
      <c r="L1771" s="252">
        <v>0</v>
      </c>
      <c r="M1771" s="252">
        <v>0</v>
      </c>
      <c r="N1771" s="323">
        <v>104.11</v>
      </c>
      <c r="O1771" s="323"/>
      <c r="P1771" s="252">
        <v>6657.84</v>
      </c>
      <c r="Q1771" s="252">
        <v>0.76</v>
      </c>
      <c r="R1771" s="240" t="s">
        <v>81</v>
      </c>
      <c r="V1771" s="248">
        <f t="shared" si="112"/>
        <v>0</v>
      </c>
      <c r="W1771" s="248">
        <f t="shared" si="109"/>
        <v>0</v>
      </c>
      <c r="X1771" s="248">
        <f t="shared" si="110"/>
        <v>0</v>
      </c>
      <c r="Y1771" s="248">
        <f t="shared" si="111"/>
        <v>0</v>
      </c>
    </row>
    <row r="1772" spans="1:25" ht="15" customHeight="1" x14ac:dyDescent="0.25">
      <c r="A1772" s="250"/>
      <c r="B1772" s="251"/>
      <c r="C1772" s="322" t="s">
        <v>1057</v>
      </c>
      <c r="D1772" s="322"/>
      <c r="E1772" s="322"/>
      <c r="H1772" s="252">
        <v>335.88</v>
      </c>
      <c r="I1772" s="252">
        <v>137.13999999999999</v>
      </c>
      <c r="J1772" s="252">
        <v>0</v>
      </c>
      <c r="K1772" s="252">
        <v>0</v>
      </c>
      <c r="L1772" s="252">
        <v>0</v>
      </c>
      <c r="M1772" s="252">
        <v>137.13999999999999</v>
      </c>
      <c r="N1772" s="323">
        <v>159.74</v>
      </c>
      <c r="O1772" s="323"/>
      <c r="P1772" s="252">
        <v>313.27999999999997</v>
      </c>
      <c r="Q1772" s="252">
        <v>0</v>
      </c>
      <c r="R1772" s="240" t="s">
        <v>81</v>
      </c>
      <c r="V1772" s="248">
        <f t="shared" si="112"/>
        <v>0</v>
      </c>
      <c r="W1772" s="248">
        <f t="shared" si="109"/>
        <v>0</v>
      </c>
      <c r="X1772" s="248">
        <f t="shared" si="110"/>
        <v>0</v>
      </c>
      <c r="Y1772" s="248">
        <f t="shared" si="111"/>
        <v>0</v>
      </c>
    </row>
    <row r="1773" spans="1:25" ht="15" customHeight="1" x14ac:dyDescent="0.25">
      <c r="A1773" s="250"/>
      <c r="B1773" s="251"/>
      <c r="C1773" s="322" t="s">
        <v>392</v>
      </c>
      <c r="D1773" s="322"/>
      <c r="E1773" s="322"/>
      <c r="H1773" s="252">
        <v>89079.77</v>
      </c>
      <c r="I1773" s="252">
        <v>32288.82</v>
      </c>
      <c r="J1773" s="252">
        <v>-227.54</v>
      </c>
      <c r="K1773" s="252">
        <v>0</v>
      </c>
      <c r="L1773" s="252">
        <v>0</v>
      </c>
      <c r="M1773" s="252">
        <v>32061.279999999999</v>
      </c>
      <c r="N1773" s="323">
        <v>38361.769999999997</v>
      </c>
      <c r="O1773" s="323"/>
      <c r="P1773" s="252">
        <v>82984.94</v>
      </c>
      <c r="Q1773" s="252">
        <v>205.66</v>
      </c>
      <c r="R1773" s="240" t="s">
        <v>81</v>
      </c>
      <c r="V1773" s="248">
        <f t="shared" si="112"/>
        <v>0</v>
      </c>
      <c r="W1773" s="248">
        <f t="shared" si="109"/>
        <v>0</v>
      </c>
      <c r="X1773" s="248">
        <f t="shared" si="110"/>
        <v>0</v>
      </c>
      <c r="Y1773" s="248">
        <f t="shared" si="111"/>
        <v>0</v>
      </c>
    </row>
    <row r="1774" spans="1:25" ht="15" customHeight="1" x14ac:dyDescent="0.25">
      <c r="A1774" s="250"/>
      <c r="B1774" s="251"/>
      <c r="C1774" s="322" t="s">
        <v>1054</v>
      </c>
      <c r="D1774" s="322"/>
      <c r="E1774" s="322"/>
      <c r="H1774" s="252">
        <v>169.45</v>
      </c>
      <c r="I1774" s="252">
        <v>65.400000000000006</v>
      </c>
      <c r="J1774" s="252">
        <v>0</v>
      </c>
      <c r="K1774" s="252">
        <v>0</v>
      </c>
      <c r="L1774" s="252">
        <v>0</v>
      </c>
      <c r="M1774" s="252">
        <v>65.400000000000006</v>
      </c>
      <c r="N1774" s="323">
        <v>76.17</v>
      </c>
      <c r="O1774" s="323"/>
      <c r="P1774" s="252">
        <v>158.68</v>
      </c>
      <c r="Q1774" s="252">
        <v>0</v>
      </c>
      <c r="R1774" s="240" t="s">
        <v>81</v>
      </c>
      <c r="V1774" s="248">
        <f t="shared" si="112"/>
        <v>0</v>
      </c>
      <c r="W1774" s="248">
        <f t="shared" si="109"/>
        <v>0</v>
      </c>
      <c r="X1774" s="248">
        <f t="shared" si="110"/>
        <v>0</v>
      </c>
      <c r="Y1774" s="248">
        <f t="shared" si="111"/>
        <v>0</v>
      </c>
    </row>
    <row r="1775" spans="1:25" ht="15" customHeight="1" x14ac:dyDescent="0.25">
      <c r="A1775" s="250"/>
      <c r="B1775" s="251"/>
      <c r="C1775" s="322" t="s">
        <v>1304</v>
      </c>
      <c r="D1775" s="322"/>
      <c r="E1775" s="322"/>
      <c r="H1775" s="252">
        <v>2197.0500000000002</v>
      </c>
      <c r="I1775" s="252">
        <v>0</v>
      </c>
      <c r="J1775" s="252">
        <v>0</v>
      </c>
      <c r="K1775" s="252">
        <v>0</v>
      </c>
      <c r="L1775" s="252">
        <v>0</v>
      </c>
      <c r="M1775" s="252">
        <v>0</v>
      </c>
      <c r="N1775" s="323">
        <v>0.83</v>
      </c>
      <c r="O1775" s="323"/>
      <c r="P1775" s="252">
        <v>4859.17</v>
      </c>
      <c r="Q1775" s="252">
        <v>2662.95</v>
      </c>
      <c r="R1775" s="240" t="s">
        <v>81</v>
      </c>
      <c r="V1775" s="248">
        <f t="shared" si="112"/>
        <v>0</v>
      </c>
      <c r="W1775" s="248">
        <f t="shared" si="109"/>
        <v>0</v>
      </c>
      <c r="X1775" s="248">
        <f t="shared" si="110"/>
        <v>0</v>
      </c>
      <c r="Y1775" s="248">
        <f t="shared" si="111"/>
        <v>0</v>
      </c>
    </row>
    <row r="1776" spans="1:25" ht="15" customHeight="1" x14ac:dyDescent="0.25">
      <c r="A1776" s="250"/>
      <c r="B1776" s="251"/>
      <c r="C1776" s="322" t="s">
        <v>1288</v>
      </c>
      <c r="D1776" s="322"/>
      <c r="E1776" s="322"/>
      <c r="H1776" s="252">
        <v>14522.67</v>
      </c>
      <c r="I1776" s="252">
        <v>0</v>
      </c>
      <c r="J1776" s="252">
        <v>0</v>
      </c>
      <c r="K1776" s="252">
        <v>0</v>
      </c>
      <c r="L1776" s="252">
        <v>0</v>
      </c>
      <c r="M1776" s="252">
        <v>0</v>
      </c>
      <c r="N1776" s="323">
        <v>0</v>
      </c>
      <c r="O1776" s="323"/>
      <c r="P1776" s="252">
        <v>21016.47</v>
      </c>
      <c r="Q1776" s="252">
        <v>6493.8</v>
      </c>
      <c r="R1776" s="240" t="s">
        <v>81</v>
      </c>
      <c r="V1776" s="248">
        <f t="shared" si="112"/>
        <v>0</v>
      </c>
      <c r="W1776" s="248">
        <f t="shared" si="109"/>
        <v>0</v>
      </c>
      <c r="X1776" s="248">
        <f t="shared" si="110"/>
        <v>0</v>
      </c>
      <c r="Y1776" s="248">
        <f t="shared" si="111"/>
        <v>0</v>
      </c>
    </row>
    <row r="1777" spans="1:25" ht="15" customHeight="1" x14ac:dyDescent="0.25">
      <c r="A1777" s="250"/>
      <c r="B1777" s="251"/>
      <c r="C1777" s="322" t="s">
        <v>1286</v>
      </c>
      <c r="D1777" s="322"/>
      <c r="E1777" s="322"/>
      <c r="H1777" s="252">
        <v>7692.86</v>
      </c>
      <c r="I1777" s="252">
        <v>0</v>
      </c>
      <c r="J1777" s="252">
        <v>0</v>
      </c>
      <c r="K1777" s="252">
        <v>0</v>
      </c>
      <c r="L1777" s="252">
        <v>0</v>
      </c>
      <c r="M1777" s="252">
        <v>0</v>
      </c>
      <c r="N1777" s="323">
        <v>2.16</v>
      </c>
      <c r="O1777" s="323"/>
      <c r="P1777" s="252">
        <v>7690.7</v>
      </c>
      <c r="Q1777" s="252">
        <v>0</v>
      </c>
      <c r="R1777" s="240" t="s">
        <v>81</v>
      </c>
      <c r="V1777" s="248">
        <f t="shared" si="112"/>
        <v>0</v>
      </c>
      <c r="W1777" s="248">
        <f t="shared" si="109"/>
        <v>0</v>
      </c>
      <c r="X1777" s="248">
        <f t="shared" si="110"/>
        <v>0</v>
      </c>
      <c r="Y1777" s="248">
        <f t="shared" si="111"/>
        <v>0</v>
      </c>
    </row>
    <row r="1778" spans="1:25" ht="15" customHeight="1" x14ac:dyDescent="0.25">
      <c r="A1778" s="253"/>
      <c r="B1778" s="254"/>
      <c r="C1778" s="324" t="s">
        <v>1055</v>
      </c>
      <c r="D1778" s="324"/>
      <c r="E1778" s="324"/>
      <c r="F1778" s="255"/>
      <c r="G1778" s="255"/>
      <c r="H1778" s="256">
        <v>168.93</v>
      </c>
      <c r="I1778" s="256">
        <v>65.400000000000006</v>
      </c>
      <c r="J1778" s="256">
        <v>0</v>
      </c>
      <c r="K1778" s="256">
        <v>0</v>
      </c>
      <c r="L1778" s="256">
        <v>0</v>
      </c>
      <c r="M1778" s="256">
        <v>65.400000000000006</v>
      </c>
      <c r="N1778" s="325">
        <v>76.17</v>
      </c>
      <c r="O1778" s="325"/>
      <c r="P1778" s="256">
        <v>158.16</v>
      </c>
      <c r="Q1778" s="256">
        <v>0</v>
      </c>
      <c r="R1778" s="240" t="s">
        <v>81</v>
      </c>
      <c r="V1778" s="248">
        <f t="shared" si="112"/>
        <v>0</v>
      </c>
      <c r="W1778" s="248">
        <f t="shared" si="109"/>
        <v>0</v>
      </c>
      <c r="X1778" s="248">
        <f t="shared" si="110"/>
        <v>0</v>
      </c>
      <c r="Y1778" s="248">
        <f t="shared" si="111"/>
        <v>0</v>
      </c>
    </row>
    <row r="1779" spans="1:25" ht="15" customHeight="1" x14ac:dyDescent="0.25">
      <c r="A1779" s="245" t="s">
        <v>1660</v>
      </c>
      <c r="B1779" s="246" t="str">
        <f>C1779</f>
        <v>г.Одинцово, Маршала Бирюзова, 2</v>
      </c>
      <c r="C1779" s="329" t="s">
        <v>72</v>
      </c>
      <c r="D1779" s="329"/>
      <c r="E1779" s="329"/>
      <c r="F1779" s="246" t="s">
        <v>1661</v>
      </c>
      <c r="G1779" s="246" t="s">
        <v>1662</v>
      </c>
      <c r="H1779" s="247">
        <v>4207637.16</v>
      </c>
      <c r="I1779" s="247">
        <v>436020.39</v>
      </c>
      <c r="J1779" s="247">
        <v>0</v>
      </c>
      <c r="K1779" s="247">
        <v>0</v>
      </c>
      <c r="L1779" s="247">
        <v>0</v>
      </c>
      <c r="M1779" s="247">
        <v>436020.39</v>
      </c>
      <c r="N1779" s="330">
        <v>566706.81000000006</v>
      </c>
      <c r="O1779" s="330"/>
      <c r="P1779" s="247">
        <v>4144528.69</v>
      </c>
      <c r="Q1779" s="247">
        <v>67577.95</v>
      </c>
      <c r="R1779" s="240" t="s">
        <v>72</v>
      </c>
      <c r="V1779" s="248">
        <f t="shared" si="112"/>
        <v>0</v>
      </c>
      <c r="W1779" s="248">
        <f t="shared" si="109"/>
        <v>0</v>
      </c>
      <c r="X1779" s="248">
        <f t="shared" si="110"/>
        <v>0</v>
      </c>
      <c r="Y1779" s="248">
        <f t="shared" si="111"/>
        <v>0</v>
      </c>
    </row>
    <row r="1780" spans="1:25" ht="15" customHeight="1" x14ac:dyDescent="0.25">
      <c r="A1780" s="250"/>
      <c r="B1780" s="251"/>
      <c r="C1780" s="322" t="s">
        <v>1303</v>
      </c>
      <c r="D1780" s="322"/>
      <c r="E1780" s="322"/>
      <c r="H1780" s="252">
        <v>11834.57</v>
      </c>
      <c r="I1780" s="252">
        <v>0</v>
      </c>
      <c r="J1780" s="252">
        <v>0</v>
      </c>
      <c r="K1780" s="252">
        <v>0</v>
      </c>
      <c r="L1780" s="252">
        <v>0</v>
      </c>
      <c r="M1780" s="252">
        <v>0</v>
      </c>
      <c r="N1780" s="323">
        <v>104.65</v>
      </c>
      <c r="O1780" s="323"/>
      <c r="P1780" s="252">
        <v>17725.8</v>
      </c>
      <c r="Q1780" s="252">
        <v>5995.88</v>
      </c>
      <c r="R1780" s="240" t="s">
        <v>72</v>
      </c>
      <c r="V1780" s="248">
        <f t="shared" si="112"/>
        <v>0</v>
      </c>
      <c r="W1780" s="248">
        <f t="shared" si="109"/>
        <v>0</v>
      </c>
      <c r="X1780" s="248">
        <f t="shared" si="110"/>
        <v>0</v>
      </c>
      <c r="Y1780" s="248">
        <f t="shared" si="111"/>
        <v>0</v>
      </c>
    </row>
    <row r="1781" spans="1:25" ht="15" customHeight="1" x14ac:dyDescent="0.25">
      <c r="A1781" s="250"/>
      <c r="B1781" s="251"/>
      <c r="C1781" s="322" t="s">
        <v>1052</v>
      </c>
      <c r="D1781" s="322"/>
      <c r="E1781" s="322"/>
      <c r="H1781" s="252">
        <v>1558939.73</v>
      </c>
      <c r="I1781" s="252">
        <v>408805.31</v>
      </c>
      <c r="J1781" s="252">
        <v>0</v>
      </c>
      <c r="K1781" s="252">
        <v>0</v>
      </c>
      <c r="L1781" s="252">
        <v>0</v>
      </c>
      <c r="M1781" s="252">
        <v>408805.31</v>
      </c>
      <c r="N1781" s="323">
        <v>523821.34</v>
      </c>
      <c r="O1781" s="323"/>
      <c r="P1781" s="252">
        <v>1444672</v>
      </c>
      <c r="Q1781" s="252">
        <v>748.3</v>
      </c>
      <c r="R1781" s="240" t="s">
        <v>72</v>
      </c>
      <c r="V1781" s="248">
        <f t="shared" si="112"/>
        <v>1443923.7</v>
      </c>
      <c r="W1781" s="248">
        <f t="shared" si="109"/>
        <v>0</v>
      </c>
      <c r="X1781" s="248">
        <f t="shared" si="110"/>
        <v>0</v>
      </c>
      <c r="Y1781" s="248">
        <f t="shared" si="111"/>
        <v>1443923.7</v>
      </c>
    </row>
    <row r="1782" spans="1:25" ht="15" customHeight="1" x14ac:dyDescent="0.25">
      <c r="A1782" s="250"/>
      <c r="B1782" s="251"/>
      <c r="C1782" s="322" t="s">
        <v>1336</v>
      </c>
      <c r="D1782" s="322"/>
      <c r="E1782" s="322"/>
      <c r="H1782" s="252">
        <v>137.94999999999999</v>
      </c>
      <c r="I1782" s="252">
        <v>0</v>
      </c>
      <c r="J1782" s="252">
        <v>0</v>
      </c>
      <c r="K1782" s="252">
        <v>0</v>
      </c>
      <c r="L1782" s="252">
        <v>0</v>
      </c>
      <c r="M1782" s="252">
        <v>0</v>
      </c>
      <c r="N1782" s="323">
        <v>0</v>
      </c>
      <c r="O1782" s="323"/>
      <c r="P1782" s="252">
        <v>137.94999999999999</v>
      </c>
      <c r="Q1782" s="252">
        <v>0</v>
      </c>
      <c r="R1782" s="240" t="s">
        <v>72</v>
      </c>
      <c r="V1782" s="248">
        <f t="shared" si="112"/>
        <v>0</v>
      </c>
      <c r="W1782" s="248">
        <f t="shared" si="109"/>
        <v>0</v>
      </c>
      <c r="X1782" s="248">
        <f t="shared" si="110"/>
        <v>0</v>
      </c>
      <c r="Y1782" s="248">
        <f t="shared" si="111"/>
        <v>0</v>
      </c>
    </row>
    <row r="1783" spans="1:25" ht="15" customHeight="1" x14ac:dyDescent="0.25">
      <c r="A1783" s="250"/>
      <c r="B1783" s="251"/>
      <c r="C1783" s="322" t="s">
        <v>503</v>
      </c>
      <c r="D1783" s="322"/>
      <c r="E1783" s="322"/>
      <c r="H1783" s="252">
        <v>747844.53</v>
      </c>
      <c r="I1783" s="252">
        <v>0</v>
      </c>
      <c r="J1783" s="252">
        <v>0</v>
      </c>
      <c r="K1783" s="252">
        <v>0</v>
      </c>
      <c r="L1783" s="252">
        <v>0</v>
      </c>
      <c r="M1783" s="252">
        <v>0</v>
      </c>
      <c r="N1783" s="323">
        <v>4794.43</v>
      </c>
      <c r="O1783" s="323"/>
      <c r="P1783" s="252">
        <v>754819.46</v>
      </c>
      <c r="Q1783" s="252">
        <v>11769.36</v>
      </c>
      <c r="R1783" s="240" t="s">
        <v>72</v>
      </c>
      <c r="V1783" s="248">
        <f t="shared" si="112"/>
        <v>0</v>
      </c>
      <c r="W1783" s="248">
        <f t="shared" si="109"/>
        <v>0</v>
      </c>
      <c r="X1783" s="248">
        <f t="shared" si="110"/>
        <v>0</v>
      </c>
      <c r="Y1783" s="248">
        <f t="shared" si="111"/>
        <v>0</v>
      </c>
    </row>
    <row r="1784" spans="1:25" ht="15" customHeight="1" x14ac:dyDescent="0.25">
      <c r="A1784" s="250"/>
      <c r="B1784" s="251"/>
      <c r="C1784" s="322" t="s">
        <v>1054</v>
      </c>
      <c r="D1784" s="322"/>
      <c r="E1784" s="322"/>
      <c r="H1784" s="252">
        <v>839.06</v>
      </c>
      <c r="I1784" s="252">
        <v>305.89</v>
      </c>
      <c r="J1784" s="252">
        <v>0</v>
      </c>
      <c r="K1784" s="252">
        <v>0</v>
      </c>
      <c r="L1784" s="252">
        <v>0</v>
      </c>
      <c r="M1784" s="252">
        <v>305.89</v>
      </c>
      <c r="N1784" s="323">
        <v>405.26</v>
      </c>
      <c r="O1784" s="323"/>
      <c r="P1784" s="252">
        <v>742.38</v>
      </c>
      <c r="Q1784" s="252">
        <v>2.69</v>
      </c>
      <c r="R1784" s="240" t="s">
        <v>72</v>
      </c>
      <c r="V1784" s="248">
        <f t="shared" si="112"/>
        <v>0</v>
      </c>
      <c r="W1784" s="248">
        <f t="shared" si="109"/>
        <v>0</v>
      </c>
      <c r="X1784" s="248">
        <f t="shared" si="110"/>
        <v>0</v>
      </c>
      <c r="Y1784" s="248">
        <f t="shared" si="111"/>
        <v>0</v>
      </c>
    </row>
    <row r="1785" spans="1:25" ht="15" customHeight="1" x14ac:dyDescent="0.25">
      <c r="A1785" s="250"/>
      <c r="B1785" s="251"/>
      <c r="C1785" s="322" t="s">
        <v>392</v>
      </c>
      <c r="D1785" s="322"/>
      <c r="E1785" s="322"/>
      <c r="H1785" s="252">
        <v>193989.33</v>
      </c>
      <c r="I1785" s="252">
        <v>0</v>
      </c>
      <c r="J1785" s="252">
        <v>0</v>
      </c>
      <c r="K1785" s="252">
        <v>0</v>
      </c>
      <c r="L1785" s="252">
        <v>0</v>
      </c>
      <c r="M1785" s="252">
        <v>0</v>
      </c>
      <c r="N1785" s="323">
        <v>470.14</v>
      </c>
      <c r="O1785" s="323"/>
      <c r="P1785" s="252">
        <v>207857.66</v>
      </c>
      <c r="Q1785" s="252">
        <v>14338.47</v>
      </c>
      <c r="R1785" s="240" t="s">
        <v>72</v>
      </c>
      <c r="V1785" s="248">
        <f t="shared" si="112"/>
        <v>0</v>
      </c>
      <c r="W1785" s="248">
        <f t="shared" si="109"/>
        <v>0</v>
      </c>
      <c r="X1785" s="248">
        <f t="shared" si="110"/>
        <v>0</v>
      </c>
      <c r="Y1785" s="248">
        <f t="shared" si="111"/>
        <v>0</v>
      </c>
    </row>
    <row r="1786" spans="1:25" ht="15" customHeight="1" x14ac:dyDescent="0.25">
      <c r="A1786" s="250"/>
      <c r="B1786" s="251"/>
      <c r="C1786" s="322" t="s">
        <v>1335</v>
      </c>
      <c r="D1786" s="322"/>
      <c r="E1786" s="322"/>
      <c r="H1786" s="252">
        <v>10384.540000000001</v>
      </c>
      <c r="I1786" s="252">
        <v>0</v>
      </c>
      <c r="J1786" s="252">
        <v>0</v>
      </c>
      <c r="K1786" s="252">
        <v>0</v>
      </c>
      <c r="L1786" s="252">
        <v>0</v>
      </c>
      <c r="M1786" s="252">
        <v>0</v>
      </c>
      <c r="N1786" s="323">
        <v>127.74</v>
      </c>
      <c r="O1786" s="323"/>
      <c r="P1786" s="252">
        <v>10256.799999999999</v>
      </c>
      <c r="Q1786" s="252">
        <v>0</v>
      </c>
      <c r="R1786" s="240" t="s">
        <v>72</v>
      </c>
      <c r="V1786" s="248">
        <f t="shared" si="112"/>
        <v>0</v>
      </c>
      <c r="W1786" s="248">
        <f t="shared" si="109"/>
        <v>0</v>
      </c>
      <c r="X1786" s="248">
        <f t="shared" si="110"/>
        <v>0</v>
      </c>
      <c r="Y1786" s="248">
        <f t="shared" si="111"/>
        <v>0</v>
      </c>
    </row>
    <row r="1787" spans="1:25" ht="15" customHeight="1" x14ac:dyDescent="0.25">
      <c r="A1787" s="250"/>
      <c r="B1787" s="251"/>
      <c r="C1787" s="322" t="s">
        <v>399</v>
      </c>
      <c r="D1787" s="322"/>
      <c r="E1787" s="322"/>
      <c r="H1787" s="252">
        <v>107289.31</v>
      </c>
      <c r="I1787" s="252">
        <v>0</v>
      </c>
      <c r="J1787" s="252">
        <v>0</v>
      </c>
      <c r="K1787" s="252">
        <v>0</v>
      </c>
      <c r="L1787" s="252">
        <v>0</v>
      </c>
      <c r="M1787" s="252">
        <v>0</v>
      </c>
      <c r="N1787" s="323">
        <v>262.64</v>
      </c>
      <c r="O1787" s="323"/>
      <c r="P1787" s="252">
        <v>115970.29</v>
      </c>
      <c r="Q1787" s="252">
        <v>8943.6200000000008</v>
      </c>
      <c r="R1787" s="240" t="s">
        <v>72</v>
      </c>
      <c r="V1787" s="248">
        <f t="shared" si="112"/>
        <v>0</v>
      </c>
      <c r="W1787" s="248">
        <f t="shared" si="109"/>
        <v>0</v>
      </c>
      <c r="X1787" s="248">
        <f t="shared" si="110"/>
        <v>0</v>
      </c>
      <c r="Y1787" s="248">
        <f t="shared" si="111"/>
        <v>0</v>
      </c>
    </row>
    <row r="1788" spans="1:25" ht="15" customHeight="1" x14ac:dyDescent="0.25">
      <c r="A1788" s="250"/>
      <c r="B1788" s="251"/>
      <c r="C1788" s="322" t="s">
        <v>1286</v>
      </c>
      <c r="D1788" s="322"/>
      <c r="E1788" s="322"/>
      <c r="H1788" s="252">
        <v>79351.399999999994</v>
      </c>
      <c r="I1788" s="252">
        <v>0</v>
      </c>
      <c r="J1788" s="252">
        <v>0</v>
      </c>
      <c r="K1788" s="252">
        <v>0</v>
      </c>
      <c r="L1788" s="252">
        <v>0</v>
      </c>
      <c r="M1788" s="252">
        <v>0</v>
      </c>
      <c r="N1788" s="323">
        <v>186.67</v>
      </c>
      <c r="O1788" s="323"/>
      <c r="P1788" s="252">
        <v>84324.05</v>
      </c>
      <c r="Q1788" s="252">
        <v>5159.32</v>
      </c>
      <c r="R1788" s="240" t="s">
        <v>72</v>
      </c>
      <c r="V1788" s="248">
        <f t="shared" si="112"/>
        <v>0</v>
      </c>
      <c r="W1788" s="248">
        <f t="shared" si="109"/>
        <v>0</v>
      </c>
      <c r="X1788" s="248">
        <f t="shared" si="110"/>
        <v>0</v>
      </c>
      <c r="Y1788" s="248">
        <f t="shared" si="111"/>
        <v>0</v>
      </c>
    </row>
    <row r="1789" spans="1:25" ht="15" customHeight="1" x14ac:dyDescent="0.25">
      <c r="A1789" s="250"/>
      <c r="B1789" s="251"/>
      <c r="C1789" s="322" t="s">
        <v>1288</v>
      </c>
      <c r="D1789" s="322"/>
      <c r="E1789" s="322"/>
      <c r="H1789" s="252">
        <v>239445.66</v>
      </c>
      <c r="I1789" s="252">
        <v>0</v>
      </c>
      <c r="J1789" s="252">
        <v>0</v>
      </c>
      <c r="K1789" s="252">
        <v>0</v>
      </c>
      <c r="L1789" s="252">
        <v>0</v>
      </c>
      <c r="M1789" s="252">
        <v>0</v>
      </c>
      <c r="N1789" s="323">
        <v>575.34</v>
      </c>
      <c r="O1789" s="323"/>
      <c r="P1789" s="252">
        <v>254080.01</v>
      </c>
      <c r="Q1789" s="252">
        <v>15209.69</v>
      </c>
      <c r="R1789" s="240" t="s">
        <v>72</v>
      </c>
      <c r="V1789" s="248">
        <f t="shared" si="112"/>
        <v>0</v>
      </c>
      <c r="W1789" s="248">
        <f t="shared" si="109"/>
        <v>0</v>
      </c>
      <c r="X1789" s="248">
        <f t="shared" si="110"/>
        <v>0</v>
      </c>
      <c r="Y1789" s="248">
        <f t="shared" si="111"/>
        <v>0</v>
      </c>
    </row>
    <row r="1790" spans="1:25" ht="15" customHeight="1" x14ac:dyDescent="0.25">
      <c r="A1790" s="250"/>
      <c r="B1790" s="251"/>
      <c r="C1790" s="322" t="s">
        <v>1055</v>
      </c>
      <c r="D1790" s="322"/>
      <c r="E1790" s="322"/>
      <c r="H1790" s="252">
        <v>807.95</v>
      </c>
      <c r="I1790" s="252">
        <v>305.89</v>
      </c>
      <c r="J1790" s="252">
        <v>0</v>
      </c>
      <c r="K1790" s="252">
        <v>0</v>
      </c>
      <c r="L1790" s="252">
        <v>0</v>
      </c>
      <c r="M1790" s="252">
        <v>305.89</v>
      </c>
      <c r="N1790" s="323">
        <v>405.26</v>
      </c>
      <c r="O1790" s="323"/>
      <c r="P1790" s="252">
        <v>711.27</v>
      </c>
      <c r="Q1790" s="252">
        <v>2.69</v>
      </c>
      <c r="R1790" s="240" t="s">
        <v>72</v>
      </c>
      <c r="V1790" s="248">
        <f t="shared" si="112"/>
        <v>0</v>
      </c>
      <c r="W1790" s="248">
        <f t="shared" si="109"/>
        <v>0</v>
      </c>
      <c r="X1790" s="248">
        <f t="shared" si="110"/>
        <v>0</v>
      </c>
      <c r="Y1790" s="248">
        <f t="shared" si="111"/>
        <v>0</v>
      </c>
    </row>
    <row r="1791" spans="1:25" ht="15" customHeight="1" x14ac:dyDescent="0.25">
      <c r="A1791" s="250"/>
      <c r="B1791" s="251"/>
      <c r="C1791" s="322" t="s">
        <v>1304</v>
      </c>
      <c r="D1791" s="322"/>
      <c r="E1791" s="322"/>
      <c r="H1791" s="252">
        <v>57243.38</v>
      </c>
      <c r="I1791" s="252">
        <v>0</v>
      </c>
      <c r="J1791" s="252">
        <v>0</v>
      </c>
      <c r="K1791" s="252">
        <v>0</v>
      </c>
      <c r="L1791" s="252">
        <v>0</v>
      </c>
      <c r="M1791" s="252">
        <v>0</v>
      </c>
      <c r="N1791" s="323">
        <v>85.05</v>
      </c>
      <c r="O1791" s="323"/>
      <c r="P1791" s="252">
        <v>57705.599999999999</v>
      </c>
      <c r="Q1791" s="252">
        <v>547.27</v>
      </c>
      <c r="R1791" s="240" t="s">
        <v>72</v>
      </c>
      <c r="V1791" s="248">
        <f t="shared" si="112"/>
        <v>0</v>
      </c>
      <c r="W1791" s="248">
        <f t="shared" si="109"/>
        <v>0</v>
      </c>
      <c r="X1791" s="248">
        <f t="shared" si="110"/>
        <v>0</v>
      </c>
      <c r="Y1791" s="248">
        <f t="shared" si="111"/>
        <v>0</v>
      </c>
    </row>
    <row r="1792" spans="1:25" ht="15" customHeight="1" x14ac:dyDescent="0.25">
      <c r="A1792" s="250"/>
      <c r="B1792" s="251"/>
      <c r="C1792" s="322" t="s">
        <v>1311</v>
      </c>
      <c r="D1792" s="322"/>
      <c r="E1792" s="322"/>
      <c r="H1792" s="252">
        <v>12099.59</v>
      </c>
      <c r="I1792" s="252">
        <v>0</v>
      </c>
      <c r="J1792" s="252">
        <v>0</v>
      </c>
      <c r="K1792" s="252">
        <v>0</v>
      </c>
      <c r="L1792" s="252">
        <v>0</v>
      </c>
      <c r="M1792" s="252">
        <v>0</v>
      </c>
      <c r="N1792" s="323">
        <v>0</v>
      </c>
      <c r="O1792" s="323"/>
      <c r="P1792" s="252">
        <v>12099.59</v>
      </c>
      <c r="Q1792" s="252">
        <v>0</v>
      </c>
      <c r="R1792" s="240" t="s">
        <v>72</v>
      </c>
      <c r="V1792" s="248">
        <f t="shared" si="112"/>
        <v>0</v>
      </c>
      <c r="W1792" s="248">
        <f t="shared" si="109"/>
        <v>0</v>
      </c>
      <c r="X1792" s="248">
        <f t="shared" si="110"/>
        <v>0</v>
      </c>
      <c r="Y1792" s="248">
        <f t="shared" si="111"/>
        <v>0</v>
      </c>
    </row>
    <row r="1793" spans="1:25" ht="15" customHeight="1" x14ac:dyDescent="0.25">
      <c r="A1793" s="250"/>
      <c r="B1793" s="251"/>
      <c r="C1793" s="322" t="s">
        <v>504</v>
      </c>
      <c r="D1793" s="322"/>
      <c r="E1793" s="322"/>
      <c r="H1793" s="252">
        <v>95350.51</v>
      </c>
      <c r="I1793" s="252">
        <v>0</v>
      </c>
      <c r="J1793" s="252">
        <v>0</v>
      </c>
      <c r="K1793" s="252">
        <v>0</v>
      </c>
      <c r="L1793" s="252">
        <v>0</v>
      </c>
      <c r="M1793" s="252">
        <v>0</v>
      </c>
      <c r="N1793" s="323">
        <v>1319.5</v>
      </c>
      <c r="O1793" s="323"/>
      <c r="P1793" s="252">
        <v>95530.23</v>
      </c>
      <c r="Q1793" s="252">
        <v>1499.22</v>
      </c>
      <c r="R1793" s="240" t="s">
        <v>72</v>
      </c>
      <c r="V1793" s="248">
        <f t="shared" si="112"/>
        <v>0</v>
      </c>
      <c r="W1793" s="248">
        <f t="shared" si="109"/>
        <v>0</v>
      </c>
      <c r="X1793" s="248">
        <f t="shared" si="110"/>
        <v>0</v>
      </c>
      <c r="Y1793" s="248">
        <f t="shared" si="111"/>
        <v>0</v>
      </c>
    </row>
    <row r="1794" spans="1:25" ht="15" customHeight="1" x14ac:dyDescent="0.25">
      <c r="A1794" s="250"/>
      <c r="B1794" s="251"/>
      <c r="C1794" s="322" t="s">
        <v>1056</v>
      </c>
      <c r="D1794" s="322"/>
      <c r="E1794" s="322"/>
      <c r="H1794" s="252">
        <v>2517.19</v>
      </c>
      <c r="I1794" s="252">
        <v>968.25</v>
      </c>
      <c r="J1794" s="252">
        <v>0</v>
      </c>
      <c r="K1794" s="252">
        <v>0</v>
      </c>
      <c r="L1794" s="252">
        <v>0</v>
      </c>
      <c r="M1794" s="252">
        <v>968.25</v>
      </c>
      <c r="N1794" s="323">
        <v>1282.1500000000001</v>
      </c>
      <c r="O1794" s="323"/>
      <c r="P1794" s="252">
        <v>2211.66</v>
      </c>
      <c r="Q1794" s="252">
        <v>8.3699999999999992</v>
      </c>
      <c r="R1794" s="240" t="s">
        <v>72</v>
      </c>
      <c r="V1794" s="248">
        <f t="shared" si="112"/>
        <v>0</v>
      </c>
      <c r="W1794" s="248">
        <f t="shared" si="109"/>
        <v>0</v>
      </c>
      <c r="X1794" s="248">
        <f t="shared" si="110"/>
        <v>0</v>
      </c>
      <c r="Y1794" s="248">
        <f t="shared" si="111"/>
        <v>0</v>
      </c>
    </row>
    <row r="1795" spans="1:25" ht="15" customHeight="1" x14ac:dyDescent="0.25">
      <c r="A1795" s="250"/>
      <c r="B1795" s="251"/>
      <c r="C1795" s="322" t="s">
        <v>1283</v>
      </c>
      <c r="D1795" s="322"/>
      <c r="E1795" s="322"/>
      <c r="H1795" s="252">
        <v>1008888.65</v>
      </c>
      <c r="I1795" s="252">
        <v>0</v>
      </c>
      <c r="J1795" s="252">
        <v>0</v>
      </c>
      <c r="K1795" s="252">
        <v>0</v>
      </c>
      <c r="L1795" s="252">
        <v>0</v>
      </c>
      <c r="M1795" s="252">
        <v>0</v>
      </c>
      <c r="N1795" s="323">
        <v>0.06</v>
      </c>
      <c r="O1795" s="323"/>
      <c r="P1795" s="252">
        <v>1008888.59</v>
      </c>
      <c r="Q1795" s="252">
        <v>0</v>
      </c>
      <c r="R1795" s="240" t="s">
        <v>72</v>
      </c>
      <c r="V1795" s="248">
        <f t="shared" si="112"/>
        <v>0</v>
      </c>
      <c r="W1795" s="248">
        <f t="shared" si="109"/>
        <v>336296.19666666666</v>
      </c>
      <c r="X1795" s="248">
        <f t="shared" si="110"/>
        <v>0</v>
      </c>
      <c r="Y1795" s="248">
        <f t="shared" si="111"/>
        <v>336296.19666666666</v>
      </c>
    </row>
    <row r="1796" spans="1:25" ht="15" customHeight="1" x14ac:dyDescent="0.25">
      <c r="A1796" s="250"/>
      <c r="B1796" s="251"/>
      <c r="C1796" s="322" t="s">
        <v>1058</v>
      </c>
      <c r="D1796" s="322"/>
      <c r="E1796" s="322"/>
      <c r="H1796" s="252">
        <v>79128.66</v>
      </c>
      <c r="I1796" s="252">
        <v>24993.88</v>
      </c>
      <c r="J1796" s="252">
        <v>0</v>
      </c>
      <c r="K1796" s="252">
        <v>0</v>
      </c>
      <c r="L1796" s="252">
        <v>0</v>
      </c>
      <c r="M1796" s="252">
        <v>24993.88</v>
      </c>
      <c r="N1796" s="323">
        <v>32017.35</v>
      </c>
      <c r="O1796" s="323"/>
      <c r="P1796" s="252">
        <v>75457.52</v>
      </c>
      <c r="Q1796" s="252">
        <v>3352.33</v>
      </c>
      <c r="R1796" s="240" t="s">
        <v>72</v>
      </c>
      <c r="V1796" s="248">
        <f t="shared" si="112"/>
        <v>0</v>
      </c>
      <c r="W1796" s="248">
        <f t="shared" si="109"/>
        <v>0</v>
      </c>
      <c r="X1796" s="248">
        <f t="shared" si="110"/>
        <v>0</v>
      </c>
      <c r="Y1796" s="248">
        <f t="shared" si="111"/>
        <v>0</v>
      </c>
    </row>
    <row r="1797" spans="1:25" ht="15" customHeight="1" x14ac:dyDescent="0.25">
      <c r="A1797" s="253"/>
      <c r="B1797" s="254"/>
      <c r="C1797" s="324" t="s">
        <v>1057</v>
      </c>
      <c r="D1797" s="324"/>
      <c r="E1797" s="324"/>
      <c r="F1797" s="255"/>
      <c r="G1797" s="255"/>
      <c r="H1797" s="256">
        <v>1545.15</v>
      </c>
      <c r="I1797" s="256">
        <v>641.16999999999996</v>
      </c>
      <c r="J1797" s="256">
        <v>0</v>
      </c>
      <c r="K1797" s="256">
        <v>0</v>
      </c>
      <c r="L1797" s="256">
        <v>0</v>
      </c>
      <c r="M1797" s="256">
        <v>641.16999999999996</v>
      </c>
      <c r="N1797" s="325">
        <v>849.23</v>
      </c>
      <c r="O1797" s="325"/>
      <c r="P1797" s="256">
        <v>1337.83</v>
      </c>
      <c r="Q1797" s="256">
        <v>0.74</v>
      </c>
      <c r="R1797" s="240" t="s">
        <v>72</v>
      </c>
      <c r="V1797" s="248">
        <f t="shared" si="112"/>
        <v>0</v>
      </c>
      <c r="W1797" s="248">
        <f t="shared" si="109"/>
        <v>0</v>
      </c>
      <c r="X1797" s="248">
        <f t="shared" si="110"/>
        <v>0</v>
      </c>
      <c r="Y1797" s="248">
        <f t="shared" si="111"/>
        <v>0</v>
      </c>
    </row>
    <row r="1798" spans="1:25" ht="15" customHeight="1" x14ac:dyDescent="0.25">
      <c r="A1798" s="245" t="s">
        <v>1663</v>
      </c>
      <c r="B1798" s="246" t="str">
        <f>C1798</f>
        <v>г.Одинцово, Маршала Бирюзова, 20</v>
      </c>
      <c r="C1798" s="329" t="s">
        <v>82</v>
      </c>
      <c r="D1798" s="329"/>
      <c r="E1798" s="329"/>
      <c r="F1798" s="246" t="s">
        <v>1664</v>
      </c>
      <c r="G1798" s="246" t="s">
        <v>1665</v>
      </c>
      <c r="H1798" s="247">
        <v>515137.75</v>
      </c>
      <c r="I1798" s="247">
        <v>357916.95</v>
      </c>
      <c r="J1798" s="247">
        <v>-1151.94</v>
      </c>
      <c r="K1798" s="247">
        <v>0</v>
      </c>
      <c r="L1798" s="247">
        <v>0</v>
      </c>
      <c r="M1798" s="247">
        <v>356765.01</v>
      </c>
      <c r="N1798" s="330">
        <v>509291.86</v>
      </c>
      <c r="O1798" s="330"/>
      <c r="P1798" s="247">
        <v>374118.79</v>
      </c>
      <c r="Q1798" s="247">
        <v>11507.89</v>
      </c>
      <c r="R1798" s="240" t="s">
        <v>82</v>
      </c>
      <c r="V1798" s="248">
        <f t="shared" si="112"/>
        <v>0</v>
      </c>
      <c r="W1798" s="248">
        <f t="shared" si="109"/>
        <v>0</v>
      </c>
      <c r="X1798" s="248">
        <f t="shared" si="110"/>
        <v>0</v>
      </c>
      <c r="Y1798" s="248">
        <f t="shared" si="111"/>
        <v>0</v>
      </c>
    </row>
    <row r="1799" spans="1:25" ht="15" customHeight="1" x14ac:dyDescent="0.25">
      <c r="A1799" s="250"/>
      <c r="B1799" s="251"/>
      <c r="C1799" s="322" t="s">
        <v>1335</v>
      </c>
      <c r="D1799" s="322"/>
      <c r="E1799" s="322"/>
      <c r="H1799" s="252">
        <v>1122.3900000000001</v>
      </c>
      <c r="I1799" s="252">
        <v>0</v>
      </c>
      <c r="J1799" s="252">
        <v>0</v>
      </c>
      <c r="K1799" s="252">
        <v>0</v>
      </c>
      <c r="L1799" s="252">
        <v>0</v>
      </c>
      <c r="M1799" s="252">
        <v>0</v>
      </c>
      <c r="N1799" s="323">
        <v>801.41</v>
      </c>
      <c r="O1799" s="323"/>
      <c r="P1799" s="252">
        <v>320.98</v>
      </c>
      <c r="Q1799" s="252">
        <v>0</v>
      </c>
      <c r="R1799" s="240" t="s">
        <v>82</v>
      </c>
      <c r="V1799" s="248">
        <f t="shared" si="112"/>
        <v>0</v>
      </c>
      <c r="W1799" s="248">
        <f t="shared" si="109"/>
        <v>0</v>
      </c>
      <c r="X1799" s="248">
        <f t="shared" si="110"/>
        <v>0</v>
      </c>
      <c r="Y1799" s="248">
        <f t="shared" si="111"/>
        <v>0</v>
      </c>
    </row>
    <row r="1800" spans="1:25" ht="15" customHeight="1" x14ac:dyDescent="0.25">
      <c r="A1800" s="250"/>
      <c r="B1800" s="251"/>
      <c r="C1800" s="322" t="s">
        <v>1303</v>
      </c>
      <c r="D1800" s="322"/>
      <c r="E1800" s="322"/>
      <c r="H1800" s="252">
        <v>-2786.99</v>
      </c>
      <c r="I1800" s="252">
        <v>0</v>
      </c>
      <c r="J1800" s="252">
        <v>0</v>
      </c>
      <c r="K1800" s="252">
        <v>0</v>
      </c>
      <c r="L1800" s="252">
        <v>0</v>
      </c>
      <c r="M1800" s="252">
        <v>0</v>
      </c>
      <c r="N1800" s="323">
        <v>0</v>
      </c>
      <c r="O1800" s="323"/>
      <c r="P1800" s="252">
        <v>89.18</v>
      </c>
      <c r="Q1800" s="252">
        <v>2876.17</v>
      </c>
      <c r="R1800" s="240" t="s">
        <v>82</v>
      </c>
      <c r="V1800" s="248">
        <f t="shared" si="112"/>
        <v>0</v>
      </c>
      <c r="W1800" s="248">
        <f t="shared" si="109"/>
        <v>0</v>
      </c>
      <c r="X1800" s="248">
        <f t="shared" si="110"/>
        <v>0</v>
      </c>
      <c r="Y1800" s="248">
        <f t="shared" si="111"/>
        <v>0</v>
      </c>
    </row>
    <row r="1801" spans="1:25" ht="15" customHeight="1" x14ac:dyDescent="0.25">
      <c r="A1801" s="250"/>
      <c r="B1801" s="251"/>
      <c r="C1801" s="322" t="s">
        <v>1052</v>
      </c>
      <c r="D1801" s="322"/>
      <c r="E1801" s="322"/>
      <c r="H1801" s="252">
        <v>133889.16</v>
      </c>
      <c r="I1801" s="252">
        <v>95768.13</v>
      </c>
      <c r="J1801" s="252">
        <v>0</v>
      </c>
      <c r="K1801" s="252">
        <v>0</v>
      </c>
      <c r="L1801" s="252">
        <v>0</v>
      </c>
      <c r="M1801" s="252">
        <v>95768.13</v>
      </c>
      <c r="N1801" s="323">
        <v>133457.45000000001</v>
      </c>
      <c r="O1801" s="323"/>
      <c r="P1801" s="252">
        <v>96199.84</v>
      </c>
      <c r="Q1801" s="252">
        <v>0</v>
      </c>
      <c r="R1801" s="240" t="s">
        <v>82</v>
      </c>
      <c r="V1801" s="248">
        <f t="shared" si="112"/>
        <v>96199.84</v>
      </c>
      <c r="W1801" s="248">
        <f t="shared" si="109"/>
        <v>0</v>
      </c>
      <c r="X1801" s="248">
        <f t="shared" si="110"/>
        <v>0</v>
      </c>
      <c r="Y1801" s="248">
        <f t="shared" si="111"/>
        <v>96199.84</v>
      </c>
    </row>
    <row r="1802" spans="1:25" ht="15" customHeight="1" x14ac:dyDescent="0.25">
      <c r="A1802" s="250"/>
      <c r="B1802" s="251"/>
      <c r="C1802" s="322" t="s">
        <v>1058</v>
      </c>
      <c r="D1802" s="322"/>
      <c r="E1802" s="322"/>
      <c r="H1802" s="252">
        <v>1635.21</v>
      </c>
      <c r="I1802" s="252">
        <v>1222.1500000000001</v>
      </c>
      <c r="J1802" s="252">
        <v>0</v>
      </c>
      <c r="K1802" s="252">
        <v>0</v>
      </c>
      <c r="L1802" s="252">
        <v>0</v>
      </c>
      <c r="M1802" s="252">
        <v>1222.1500000000001</v>
      </c>
      <c r="N1802" s="323">
        <v>1697.48</v>
      </c>
      <c r="O1802" s="323"/>
      <c r="P1802" s="252">
        <v>1224.53</v>
      </c>
      <c r="Q1802" s="252">
        <v>64.650000000000006</v>
      </c>
      <c r="R1802" s="240" t="s">
        <v>82</v>
      </c>
      <c r="V1802" s="248">
        <f t="shared" si="112"/>
        <v>0</v>
      </c>
      <c r="W1802" s="248">
        <f t="shared" ref="W1802:W1865" si="113">IF(W$8=$C1802,SUM($P1802-$Q1802),0)/3</f>
        <v>0</v>
      </c>
      <c r="X1802" s="248">
        <f t="shared" ref="X1802:X1865" si="114">IF(X$8=$C1802,SUM($P1802-$Q1802),0)</f>
        <v>0</v>
      </c>
      <c r="Y1802" s="248">
        <f t="shared" ref="Y1802:Y1865" si="115">SUM(V1802:X1802)</f>
        <v>0</v>
      </c>
    </row>
    <row r="1803" spans="1:25" ht="15" customHeight="1" x14ac:dyDescent="0.25">
      <c r="A1803" s="250"/>
      <c r="B1803" s="251"/>
      <c r="C1803" s="322" t="s">
        <v>504</v>
      </c>
      <c r="D1803" s="322"/>
      <c r="E1803" s="322"/>
      <c r="H1803" s="252">
        <v>-148.9</v>
      </c>
      <c r="I1803" s="252">
        <v>0</v>
      </c>
      <c r="J1803" s="252">
        <v>0</v>
      </c>
      <c r="K1803" s="252">
        <v>0</v>
      </c>
      <c r="L1803" s="252">
        <v>0</v>
      </c>
      <c r="M1803" s="252">
        <v>0</v>
      </c>
      <c r="N1803" s="323">
        <v>0</v>
      </c>
      <c r="O1803" s="323"/>
      <c r="P1803" s="252">
        <v>443.3</v>
      </c>
      <c r="Q1803" s="252">
        <v>592.20000000000005</v>
      </c>
      <c r="R1803" s="240" t="s">
        <v>82</v>
      </c>
      <c r="V1803" s="248">
        <f t="shared" si="112"/>
        <v>0</v>
      </c>
      <c r="W1803" s="248">
        <f t="shared" si="113"/>
        <v>0</v>
      </c>
      <c r="X1803" s="248">
        <f t="shared" si="114"/>
        <v>0</v>
      </c>
      <c r="Y1803" s="248">
        <f t="shared" si="115"/>
        <v>0</v>
      </c>
    </row>
    <row r="1804" spans="1:25" ht="15" customHeight="1" x14ac:dyDescent="0.25">
      <c r="A1804" s="250"/>
      <c r="B1804" s="251"/>
      <c r="C1804" s="322" t="s">
        <v>399</v>
      </c>
      <c r="D1804" s="322"/>
      <c r="E1804" s="322"/>
      <c r="H1804" s="252">
        <v>28295.62</v>
      </c>
      <c r="I1804" s="252">
        <v>17596.86</v>
      </c>
      <c r="J1804" s="252">
        <v>-171.96</v>
      </c>
      <c r="K1804" s="252">
        <v>0</v>
      </c>
      <c r="L1804" s="252">
        <v>0</v>
      </c>
      <c r="M1804" s="252">
        <v>17424.900000000001</v>
      </c>
      <c r="N1804" s="323">
        <v>27257.15</v>
      </c>
      <c r="O1804" s="323"/>
      <c r="P1804" s="252">
        <v>19930.21</v>
      </c>
      <c r="Q1804" s="252">
        <v>1466.84</v>
      </c>
      <c r="R1804" s="240" t="s">
        <v>82</v>
      </c>
      <c r="V1804" s="248">
        <f t="shared" si="112"/>
        <v>0</v>
      </c>
      <c r="W1804" s="248">
        <f t="shared" si="113"/>
        <v>0</v>
      </c>
      <c r="X1804" s="248">
        <f t="shared" si="114"/>
        <v>0</v>
      </c>
      <c r="Y1804" s="248">
        <f t="shared" si="115"/>
        <v>0</v>
      </c>
    </row>
    <row r="1805" spans="1:25" ht="15" customHeight="1" x14ac:dyDescent="0.25">
      <c r="A1805" s="250"/>
      <c r="B1805" s="251"/>
      <c r="C1805" s="322" t="s">
        <v>1054</v>
      </c>
      <c r="D1805" s="322"/>
      <c r="E1805" s="322"/>
      <c r="H1805" s="252">
        <v>65.38</v>
      </c>
      <c r="I1805" s="252">
        <v>62.75</v>
      </c>
      <c r="J1805" s="252">
        <v>0</v>
      </c>
      <c r="K1805" s="252">
        <v>0</v>
      </c>
      <c r="L1805" s="252">
        <v>0</v>
      </c>
      <c r="M1805" s="252">
        <v>62.75</v>
      </c>
      <c r="N1805" s="323">
        <v>84.33</v>
      </c>
      <c r="O1805" s="323"/>
      <c r="P1805" s="252">
        <v>43.8</v>
      </c>
      <c r="Q1805" s="252">
        <v>0</v>
      </c>
      <c r="R1805" s="240" t="s">
        <v>82</v>
      </c>
      <c r="V1805" s="248">
        <f t="shared" si="112"/>
        <v>0</v>
      </c>
      <c r="W1805" s="248">
        <f t="shared" si="113"/>
        <v>0</v>
      </c>
      <c r="X1805" s="248">
        <f t="shared" si="114"/>
        <v>0</v>
      </c>
      <c r="Y1805" s="248">
        <f t="shared" si="115"/>
        <v>0</v>
      </c>
    </row>
    <row r="1806" spans="1:25" ht="15" customHeight="1" x14ac:dyDescent="0.25">
      <c r="A1806" s="250"/>
      <c r="B1806" s="251"/>
      <c r="C1806" s="322" t="s">
        <v>1304</v>
      </c>
      <c r="D1806" s="322"/>
      <c r="E1806" s="322"/>
      <c r="H1806" s="252">
        <v>-72.11</v>
      </c>
      <c r="I1806" s="252">
        <v>0</v>
      </c>
      <c r="J1806" s="252">
        <v>0</v>
      </c>
      <c r="K1806" s="252">
        <v>0</v>
      </c>
      <c r="L1806" s="252">
        <v>0</v>
      </c>
      <c r="M1806" s="252">
        <v>0</v>
      </c>
      <c r="N1806" s="323">
        <v>0</v>
      </c>
      <c r="O1806" s="323"/>
      <c r="P1806" s="252">
        <v>144.59</v>
      </c>
      <c r="Q1806" s="252">
        <v>216.7</v>
      </c>
      <c r="R1806" s="240" t="s">
        <v>82</v>
      </c>
      <c r="V1806" s="248">
        <f t="shared" si="112"/>
        <v>0</v>
      </c>
      <c r="W1806" s="248">
        <f t="shared" si="113"/>
        <v>0</v>
      </c>
      <c r="X1806" s="248">
        <f t="shared" si="114"/>
        <v>0</v>
      </c>
      <c r="Y1806" s="248">
        <f t="shared" si="115"/>
        <v>0</v>
      </c>
    </row>
    <row r="1807" spans="1:25" ht="15" customHeight="1" x14ac:dyDescent="0.25">
      <c r="A1807" s="250"/>
      <c r="B1807" s="251"/>
      <c r="C1807" s="322" t="s">
        <v>1055</v>
      </c>
      <c r="D1807" s="322"/>
      <c r="E1807" s="322"/>
      <c r="H1807" s="252">
        <v>65.38</v>
      </c>
      <c r="I1807" s="252">
        <v>62.75</v>
      </c>
      <c r="J1807" s="252">
        <v>0</v>
      </c>
      <c r="K1807" s="252">
        <v>0</v>
      </c>
      <c r="L1807" s="252">
        <v>0</v>
      </c>
      <c r="M1807" s="252">
        <v>62.75</v>
      </c>
      <c r="N1807" s="323">
        <v>84.33</v>
      </c>
      <c r="O1807" s="323"/>
      <c r="P1807" s="252">
        <v>43.8</v>
      </c>
      <c r="Q1807" s="252">
        <v>0</v>
      </c>
      <c r="R1807" s="240" t="s">
        <v>82</v>
      </c>
      <c r="V1807" s="248">
        <f t="shared" si="112"/>
        <v>0</v>
      </c>
      <c r="W1807" s="248">
        <f t="shared" si="113"/>
        <v>0</v>
      </c>
      <c r="X1807" s="248">
        <f t="shared" si="114"/>
        <v>0</v>
      </c>
      <c r="Y1807" s="248">
        <f t="shared" si="115"/>
        <v>0</v>
      </c>
    </row>
    <row r="1808" spans="1:25" ht="15" customHeight="1" x14ac:dyDescent="0.25">
      <c r="A1808" s="250"/>
      <c r="B1808" s="251"/>
      <c r="C1808" s="322" t="s">
        <v>392</v>
      </c>
      <c r="D1808" s="322"/>
      <c r="E1808" s="322"/>
      <c r="H1808" s="252">
        <v>50353.65</v>
      </c>
      <c r="I1808" s="252">
        <v>31113.64</v>
      </c>
      <c r="J1808" s="252">
        <v>-322.82</v>
      </c>
      <c r="K1808" s="252">
        <v>0</v>
      </c>
      <c r="L1808" s="252">
        <v>0</v>
      </c>
      <c r="M1808" s="252">
        <v>30790.82</v>
      </c>
      <c r="N1808" s="323">
        <v>48385</v>
      </c>
      <c r="O1808" s="323"/>
      <c r="P1808" s="252">
        <v>35864.49</v>
      </c>
      <c r="Q1808" s="252">
        <v>3105.02</v>
      </c>
      <c r="R1808" s="240" t="s">
        <v>82</v>
      </c>
      <c r="V1808" s="248">
        <f t="shared" ref="V1808:V1871" si="116">IF(V$8=$C1808,SUM($P1808-$Q1808),0)</f>
        <v>0</v>
      </c>
      <c r="W1808" s="248">
        <f t="shared" si="113"/>
        <v>0</v>
      </c>
      <c r="X1808" s="248">
        <f t="shared" si="114"/>
        <v>0</v>
      </c>
      <c r="Y1808" s="248">
        <f t="shared" si="115"/>
        <v>0</v>
      </c>
    </row>
    <row r="1809" spans="1:25" ht="15" customHeight="1" x14ac:dyDescent="0.25">
      <c r="A1809" s="250"/>
      <c r="B1809" s="251"/>
      <c r="C1809" s="322" t="s">
        <v>1057</v>
      </c>
      <c r="D1809" s="322"/>
      <c r="E1809" s="322"/>
      <c r="H1809" s="252">
        <v>137</v>
      </c>
      <c r="I1809" s="252">
        <v>131.5</v>
      </c>
      <c r="J1809" s="252">
        <v>0</v>
      </c>
      <c r="K1809" s="252">
        <v>0</v>
      </c>
      <c r="L1809" s="252">
        <v>0</v>
      </c>
      <c r="M1809" s="252">
        <v>131.5</v>
      </c>
      <c r="N1809" s="323">
        <v>176.7</v>
      </c>
      <c r="O1809" s="323"/>
      <c r="P1809" s="252">
        <v>91.8</v>
      </c>
      <c r="Q1809" s="252">
        <v>0</v>
      </c>
      <c r="R1809" s="240" t="s">
        <v>82</v>
      </c>
      <c r="V1809" s="248">
        <f t="shared" si="116"/>
        <v>0</v>
      </c>
      <c r="W1809" s="248">
        <f t="shared" si="113"/>
        <v>0</v>
      </c>
      <c r="X1809" s="248">
        <f t="shared" si="114"/>
        <v>0</v>
      </c>
      <c r="Y1809" s="248">
        <f t="shared" si="115"/>
        <v>0</v>
      </c>
    </row>
    <row r="1810" spans="1:25" ht="15" customHeight="1" x14ac:dyDescent="0.25">
      <c r="A1810" s="250"/>
      <c r="B1810" s="251"/>
      <c r="C1810" s="322" t="s">
        <v>503</v>
      </c>
      <c r="D1810" s="322"/>
      <c r="E1810" s="322"/>
      <c r="H1810" s="252">
        <v>199782.44</v>
      </c>
      <c r="I1810" s="252">
        <v>153368.76999999999</v>
      </c>
      <c r="J1810" s="252">
        <v>0</v>
      </c>
      <c r="K1810" s="252">
        <v>0</v>
      </c>
      <c r="L1810" s="252">
        <v>0</v>
      </c>
      <c r="M1810" s="252">
        <v>153368.76999999999</v>
      </c>
      <c r="N1810" s="323">
        <v>204053.59</v>
      </c>
      <c r="O1810" s="323"/>
      <c r="P1810" s="252">
        <v>150820.29</v>
      </c>
      <c r="Q1810" s="252">
        <v>1722.67</v>
      </c>
      <c r="R1810" s="240" t="s">
        <v>82</v>
      </c>
      <c r="V1810" s="248">
        <f t="shared" si="116"/>
        <v>0</v>
      </c>
      <c r="W1810" s="248">
        <f t="shared" si="113"/>
        <v>0</v>
      </c>
      <c r="X1810" s="248">
        <f t="shared" si="114"/>
        <v>0</v>
      </c>
      <c r="Y1810" s="248">
        <f t="shared" si="115"/>
        <v>0</v>
      </c>
    </row>
    <row r="1811" spans="1:25" ht="15" customHeight="1" x14ac:dyDescent="0.25">
      <c r="A1811" s="250"/>
      <c r="B1811" s="251"/>
      <c r="C1811" s="322" t="s">
        <v>1056</v>
      </c>
      <c r="D1811" s="322"/>
      <c r="E1811" s="322"/>
      <c r="H1811" s="252">
        <v>207.06</v>
      </c>
      <c r="I1811" s="252">
        <v>198.77</v>
      </c>
      <c r="J1811" s="252">
        <v>0</v>
      </c>
      <c r="K1811" s="252">
        <v>0</v>
      </c>
      <c r="L1811" s="252">
        <v>0</v>
      </c>
      <c r="M1811" s="252">
        <v>198.77</v>
      </c>
      <c r="N1811" s="323">
        <v>267.10000000000002</v>
      </c>
      <c r="O1811" s="323"/>
      <c r="P1811" s="252">
        <v>138.72999999999999</v>
      </c>
      <c r="Q1811" s="252">
        <v>0</v>
      </c>
      <c r="R1811" s="240" t="s">
        <v>82</v>
      </c>
      <c r="V1811" s="248">
        <f t="shared" si="116"/>
        <v>0</v>
      </c>
      <c r="W1811" s="248">
        <f t="shared" si="113"/>
        <v>0</v>
      </c>
      <c r="X1811" s="248">
        <f t="shared" si="114"/>
        <v>0</v>
      </c>
      <c r="Y1811" s="248">
        <f t="shared" si="115"/>
        <v>0</v>
      </c>
    </row>
    <row r="1812" spans="1:25" ht="15" customHeight="1" x14ac:dyDescent="0.25">
      <c r="A1812" s="250"/>
      <c r="B1812" s="251"/>
      <c r="C1812" s="322" t="s">
        <v>1286</v>
      </c>
      <c r="D1812" s="322"/>
      <c r="E1812" s="322"/>
      <c r="H1812" s="252">
        <v>19710.830000000002</v>
      </c>
      <c r="I1812" s="252">
        <v>12086.27</v>
      </c>
      <c r="J1812" s="252">
        <v>-136.02000000000001</v>
      </c>
      <c r="K1812" s="252">
        <v>0</v>
      </c>
      <c r="L1812" s="252">
        <v>0</v>
      </c>
      <c r="M1812" s="252">
        <v>11950.25</v>
      </c>
      <c r="N1812" s="323">
        <v>18853.330000000002</v>
      </c>
      <c r="O1812" s="323"/>
      <c r="P1812" s="252">
        <v>14271.39</v>
      </c>
      <c r="Q1812" s="252">
        <v>1463.64</v>
      </c>
      <c r="R1812" s="240" t="s">
        <v>82</v>
      </c>
      <c r="V1812" s="248">
        <f t="shared" si="116"/>
        <v>0</v>
      </c>
      <c r="W1812" s="248">
        <f t="shared" si="113"/>
        <v>0</v>
      </c>
      <c r="X1812" s="248">
        <f t="shared" si="114"/>
        <v>0</v>
      </c>
      <c r="Y1812" s="248">
        <f t="shared" si="115"/>
        <v>0</v>
      </c>
    </row>
    <row r="1813" spans="1:25" ht="15" customHeight="1" x14ac:dyDescent="0.25">
      <c r="A1813" s="253"/>
      <c r="B1813" s="254"/>
      <c r="C1813" s="324" t="s">
        <v>1288</v>
      </c>
      <c r="D1813" s="324"/>
      <c r="E1813" s="324"/>
      <c r="F1813" s="255"/>
      <c r="G1813" s="255"/>
      <c r="H1813" s="256">
        <v>82881.63</v>
      </c>
      <c r="I1813" s="256">
        <v>46305.36</v>
      </c>
      <c r="J1813" s="256">
        <v>-521.14</v>
      </c>
      <c r="K1813" s="256">
        <v>0</v>
      </c>
      <c r="L1813" s="256">
        <v>0</v>
      </c>
      <c r="M1813" s="256">
        <v>45784.22</v>
      </c>
      <c r="N1813" s="325">
        <v>74173.990000000005</v>
      </c>
      <c r="O1813" s="325"/>
      <c r="P1813" s="256">
        <v>54491.86</v>
      </c>
      <c r="Q1813" s="256">
        <v>0</v>
      </c>
      <c r="R1813" s="240" t="s">
        <v>82</v>
      </c>
      <c r="V1813" s="248">
        <f t="shared" si="116"/>
        <v>0</v>
      </c>
      <c r="W1813" s="248">
        <f t="shared" si="113"/>
        <v>0</v>
      </c>
      <c r="X1813" s="248">
        <f t="shared" si="114"/>
        <v>0</v>
      </c>
      <c r="Y1813" s="248">
        <f t="shared" si="115"/>
        <v>0</v>
      </c>
    </row>
    <row r="1814" spans="1:25" ht="15" customHeight="1" x14ac:dyDescent="0.25">
      <c r="A1814" s="245" t="s">
        <v>1666</v>
      </c>
      <c r="B1814" s="246" t="str">
        <f>C1814</f>
        <v>г.Одинцово, Маршала Бирюзова, 24 корп.1</v>
      </c>
      <c r="C1814" s="329" t="s">
        <v>83</v>
      </c>
      <c r="D1814" s="329"/>
      <c r="E1814" s="329"/>
      <c r="F1814" s="246" t="s">
        <v>1406</v>
      </c>
      <c r="G1814" s="246" t="s">
        <v>1667</v>
      </c>
      <c r="H1814" s="247">
        <v>1455665.24</v>
      </c>
      <c r="I1814" s="247">
        <v>387403.88</v>
      </c>
      <c r="J1814" s="247">
        <v>2396.69</v>
      </c>
      <c r="K1814" s="247">
        <v>0</v>
      </c>
      <c r="L1814" s="247">
        <v>0</v>
      </c>
      <c r="M1814" s="247">
        <v>389800.57</v>
      </c>
      <c r="N1814" s="330">
        <v>624621.6</v>
      </c>
      <c r="O1814" s="330"/>
      <c r="P1814" s="247">
        <v>1283454.6399999999</v>
      </c>
      <c r="Q1814" s="247">
        <v>62610.43</v>
      </c>
      <c r="R1814" s="240" t="s">
        <v>83</v>
      </c>
      <c r="V1814" s="248">
        <f t="shared" si="116"/>
        <v>0</v>
      </c>
      <c r="W1814" s="248">
        <f t="shared" si="113"/>
        <v>0</v>
      </c>
      <c r="X1814" s="248">
        <f t="shared" si="114"/>
        <v>0</v>
      </c>
      <c r="Y1814" s="248">
        <f t="shared" si="115"/>
        <v>0</v>
      </c>
    </row>
    <row r="1815" spans="1:25" ht="15" customHeight="1" x14ac:dyDescent="0.25">
      <c r="A1815" s="250"/>
      <c r="B1815" s="251"/>
      <c r="C1815" s="322" t="s">
        <v>1055</v>
      </c>
      <c r="D1815" s="322"/>
      <c r="E1815" s="322"/>
      <c r="H1815" s="252">
        <v>77.67</v>
      </c>
      <c r="I1815" s="252">
        <v>61.28</v>
      </c>
      <c r="J1815" s="252">
        <v>0</v>
      </c>
      <c r="K1815" s="252">
        <v>0</v>
      </c>
      <c r="L1815" s="252">
        <v>0</v>
      </c>
      <c r="M1815" s="252">
        <v>61.28</v>
      </c>
      <c r="N1815" s="323">
        <v>89.97</v>
      </c>
      <c r="O1815" s="323"/>
      <c r="P1815" s="252">
        <v>59.63</v>
      </c>
      <c r="Q1815" s="252">
        <v>10.65</v>
      </c>
      <c r="R1815" s="240" t="s">
        <v>83</v>
      </c>
      <c r="V1815" s="248">
        <f t="shared" si="116"/>
        <v>0</v>
      </c>
      <c r="W1815" s="248">
        <f t="shared" si="113"/>
        <v>0</v>
      </c>
      <c r="X1815" s="248">
        <f t="shared" si="114"/>
        <v>0</v>
      </c>
      <c r="Y1815" s="248">
        <f t="shared" si="115"/>
        <v>0</v>
      </c>
    </row>
    <row r="1816" spans="1:25" ht="15" customHeight="1" x14ac:dyDescent="0.25">
      <c r="A1816" s="250"/>
      <c r="B1816" s="251"/>
      <c r="C1816" s="322" t="s">
        <v>1336</v>
      </c>
      <c r="D1816" s="322"/>
      <c r="E1816" s="322"/>
      <c r="H1816" s="252">
        <v>35.71</v>
      </c>
      <c r="I1816" s="252">
        <v>0</v>
      </c>
      <c r="J1816" s="252">
        <v>0</v>
      </c>
      <c r="K1816" s="252">
        <v>0</v>
      </c>
      <c r="L1816" s="252">
        <v>0</v>
      </c>
      <c r="M1816" s="252">
        <v>0</v>
      </c>
      <c r="N1816" s="323">
        <v>0</v>
      </c>
      <c r="O1816" s="323"/>
      <c r="P1816" s="252">
        <v>35.71</v>
      </c>
      <c r="Q1816" s="252">
        <v>0</v>
      </c>
      <c r="R1816" s="240" t="s">
        <v>83</v>
      </c>
      <c r="V1816" s="248">
        <f t="shared" si="116"/>
        <v>0</v>
      </c>
      <c r="W1816" s="248">
        <f t="shared" si="113"/>
        <v>0</v>
      </c>
      <c r="X1816" s="248">
        <f t="shared" si="114"/>
        <v>0</v>
      </c>
      <c r="Y1816" s="248">
        <f t="shared" si="115"/>
        <v>0</v>
      </c>
    </row>
    <row r="1817" spans="1:25" ht="15" customHeight="1" x14ac:dyDescent="0.25">
      <c r="A1817" s="250"/>
      <c r="B1817" s="251"/>
      <c r="C1817" s="322" t="s">
        <v>503</v>
      </c>
      <c r="D1817" s="322"/>
      <c r="E1817" s="322"/>
      <c r="H1817" s="252">
        <v>437919.24</v>
      </c>
      <c r="I1817" s="252">
        <v>151942.20000000001</v>
      </c>
      <c r="J1817" s="252">
        <v>0</v>
      </c>
      <c r="K1817" s="252">
        <v>0</v>
      </c>
      <c r="L1817" s="252">
        <v>0</v>
      </c>
      <c r="M1817" s="252">
        <v>151942.20000000001</v>
      </c>
      <c r="N1817" s="323">
        <v>243501.08</v>
      </c>
      <c r="O1817" s="323"/>
      <c r="P1817" s="252">
        <v>364336.46</v>
      </c>
      <c r="Q1817" s="252">
        <v>17976.099999999999</v>
      </c>
      <c r="R1817" s="240" t="s">
        <v>83</v>
      </c>
      <c r="V1817" s="248">
        <f t="shared" si="116"/>
        <v>0</v>
      </c>
      <c r="W1817" s="248">
        <f t="shared" si="113"/>
        <v>0</v>
      </c>
      <c r="X1817" s="248">
        <f t="shared" si="114"/>
        <v>0</v>
      </c>
      <c r="Y1817" s="248">
        <f t="shared" si="115"/>
        <v>0</v>
      </c>
    </row>
    <row r="1818" spans="1:25" ht="15" customHeight="1" x14ac:dyDescent="0.25">
      <c r="A1818" s="250"/>
      <c r="B1818" s="251"/>
      <c r="C1818" s="322" t="s">
        <v>1311</v>
      </c>
      <c r="D1818" s="322"/>
      <c r="E1818" s="322"/>
      <c r="H1818" s="252">
        <v>4122.5600000000004</v>
      </c>
      <c r="I1818" s="252">
        <v>0</v>
      </c>
      <c r="J1818" s="252">
        <v>0</v>
      </c>
      <c r="K1818" s="252">
        <v>0</v>
      </c>
      <c r="L1818" s="252">
        <v>0</v>
      </c>
      <c r="M1818" s="252">
        <v>0</v>
      </c>
      <c r="N1818" s="323">
        <v>0</v>
      </c>
      <c r="O1818" s="323"/>
      <c r="P1818" s="252">
        <v>4122.5600000000004</v>
      </c>
      <c r="Q1818" s="252">
        <v>0</v>
      </c>
      <c r="R1818" s="240" t="s">
        <v>83</v>
      </c>
      <c r="V1818" s="248">
        <f t="shared" si="116"/>
        <v>0</v>
      </c>
      <c r="W1818" s="248">
        <f t="shared" si="113"/>
        <v>0</v>
      </c>
      <c r="X1818" s="248">
        <f t="shared" si="114"/>
        <v>0</v>
      </c>
      <c r="Y1818" s="248">
        <f t="shared" si="115"/>
        <v>0</v>
      </c>
    </row>
    <row r="1819" spans="1:25" ht="15" customHeight="1" x14ac:dyDescent="0.25">
      <c r="A1819" s="250"/>
      <c r="B1819" s="251"/>
      <c r="C1819" s="322" t="s">
        <v>504</v>
      </c>
      <c r="D1819" s="322"/>
      <c r="E1819" s="322"/>
      <c r="H1819" s="252">
        <v>7568.21</v>
      </c>
      <c r="I1819" s="252">
        <v>0</v>
      </c>
      <c r="J1819" s="252">
        <v>0</v>
      </c>
      <c r="K1819" s="252">
        <v>0</v>
      </c>
      <c r="L1819" s="252">
        <v>0</v>
      </c>
      <c r="M1819" s="252">
        <v>0</v>
      </c>
      <c r="N1819" s="323">
        <v>330.79</v>
      </c>
      <c r="O1819" s="323"/>
      <c r="P1819" s="252">
        <v>9394.93</v>
      </c>
      <c r="Q1819" s="252">
        <v>2157.5100000000002</v>
      </c>
      <c r="R1819" s="240" t="s">
        <v>83</v>
      </c>
      <c r="V1819" s="248">
        <f t="shared" si="116"/>
        <v>0</v>
      </c>
      <c r="W1819" s="248">
        <f t="shared" si="113"/>
        <v>0</v>
      </c>
      <c r="X1819" s="248">
        <f t="shared" si="114"/>
        <v>0</v>
      </c>
      <c r="Y1819" s="248">
        <f t="shared" si="115"/>
        <v>0</v>
      </c>
    </row>
    <row r="1820" spans="1:25" ht="15" customHeight="1" x14ac:dyDescent="0.25">
      <c r="A1820" s="250"/>
      <c r="B1820" s="251"/>
      <c r="C1820" s="322" t="s">
        <v>399</v>
      </c>
      <c r="D1820" s="322"/>
      <c r="E1820" s="322"/>
      <c r="H1820" s="252">
        <v>48543.05</v>
      </c>
      <c r="I1820" s="252">
        <v>13918.62</v>
      </c>
      <c r="J1820" s="252">
        <v>384.38</v>
      </c>
      <c r="K1820" s="252">
        <v>0</v>
      </c>
      <c r="L1820" s="252">
        <v>0</v>
      </c>
      <c r="M1820" s="252">
        <v>14303</v>
      </c>
      <c r="N1820" s="323">
        <v>22948.17</v>
      </c>
      <c r="O1820" s="323"/>
      <c r="P1820" s="252">
        <v>43773.46</v>
      </c>
      <c r="Q1820" s="252">
        <v>3875.58</v>
      </c>
      <c r="R1820" s="240" t="s">
        <v>83</v>
      </c>
      <c r="V1820" s="248">
        <f t="shared" si="116"/>
        <v>0</v>
      </c>
      <c r="W1820" s="248">
        <f t="shared" si="113"/>
        <v>0</v>
      </c>
      <c r="X1820" s="248">
        <f t="shared" si="114"/>
        <v>0</v>
      </c>
      <c r="Y1820" s="248">
        <f t="shared" si="115"/>
        <v>0</v>
      </c>
    </row>
    <row r="1821" spans="1:25" ht="15" customHeight="1" x14ac:dyDescent="0.25">
      <c r="A1821" s="250"/>
      <c r="B1821" s="251"/>
      <c r="C1821" s="322" t="s">
        <v>1054</v>
      </c>
      <c r="D1821" s="322"/>
      <c r="E1821" s="322"/>
      <c r="H1821" s="252">
        <v>77.67</v>
      </c>
      <c r="I1821" s="252">
        <v>61.28</v>
      </c>
      <c r="J1821" s="252">
        <v>0</v>
      </c>
      <c r="K1821" s="252">
        <v>0</v>
      </c>
      <c r="L1821" s="252">
        <v>0</v>
      </c>
      <c r="M1821" s="252">
        <v>61.28</v>
      </c>
      <c r="N1821" s="323">
        <v>89.97</v>
      </c>
      <c r="O1821" s="323"/>
      <c r="P1821" s="252">
        <v>59.63</v>
      </c>
      <c r="Q1821" s="252">
        <v>10.65</v>
      </c>
      <c r="R1821" s="240" t="s">
        <v>83</v>
      </c>
      <c r="V1821" s="248">
        <f t="shared" si="116"/>
        <v>0</v>
      </c>
      <c r="W1821" s="248">
        <f t="shared" si="113"/>
        <v>0</v>
      </c>
      <c r="X1821" s="248">
        <f t="shared" si="114"/>
        <v>0</v>
      </c>
      <c r="Y1821" s="248">
        <f t="shared" si="115"/>
        <v>0</v>
      </c>
    </row>
    <row r="1822" spans="1:25" ht="15" customHeight="1" x14ac:dyDescent="0.25">
      <c r="A1822" s="250"/>
      <c r="B1822" s="251"/>
      <c r="C1822" s="322" t="s">
        <v>1052</v>
      </c>
      <c r="D1822" s="322"/>
      <c r="E1822" s="322"/>
      <c r="H1822" s="252">
        <v>426436.56</v>
      </c>
      <c r="I1822" s="252">
        <v>137892.95000000001</v>
      </c>
      <c r="J1822" s="252">
        <v>0</v>
      </c>
      <c r="K1822" s="252">
        <v>0</v>
      </c>
      <c r="L1822" s="252">
        <v>0</v>
      </c>
      <c r="M1822" s="252">
        <v>137892.95000000001</v>
      </c>
      <c r="N1822" s="323">
        <v>223240.56</v>
      </c>
      <c r="O1822" s="323"/>
      <c r="P1822" s="252">
        <v>359373.55</v>
      </c>
      <c r="Q1822" s="252">
        <v>18284.599999999999</v>
      </c>
      <c r="R1822" s="240" t="s">
        <v>83</v>
      </c>
      <c r="V1822" s="248">
        <f t="shared" si="116"/>
        <v>341088.95</v>
      </c>
      <c r="W1822" s="248">
        <f t="shared" si="113"/>
        <v>0</v>
      </c>
      <c r="X1822" s="248">
        <f t="shared" si="114"/>
        <v>0</v>
      </c>
      <c r="Y1822" s="248">
        <f t="shared" si="115"/>
        <v>341088.95</v>
      </c>
    </row>
    <row r="1823" spans="1:25" ht="15" customHeight="1" x14ac:dyDescent="0.25">
      <c r="A1823" s="250"/>
      <c r="B1823" s="251"/>
      <c r="C1823" s="322" t="s">
        <v>1303</v>
      </c>
      <c r="D1823" s="322"/>
      <c r="E1823" s="322"/>
      <c r="H1823" s="252">
        <v>3464.95</v>
      </c>
      <c r="I1823" s="252">
        <v>0</v>
      </c>
      <c r="J1823" s="252">
        <v>0</v>
      </c>
      <c r="K1823" s="252">
        <v>0</v>
      </c>
      <c r="L1823" s="252">
        <v>0</v>
      </c>
      <c r="M1823" s="252">
        <v>0</v>
      </c>
      <c r="N1823" s="323">
        <v>67.989999999999995</v>
      </c>
      <c r="O1823" s="323"/>
      <c r="P1823" s="252">
        <v>5815.44</v>
      </c>
      <c r="Q1823" s="252">
        <v>2418.48</v>
      </c>
      <c r="R1823" s="240" t="s">
        <v>83</v>
      </c>
      <c r="V1823" s="248">
        <f t="shared" si="116"/>
        <v>0</v>
      </c>
      <c r="W1823" s="248">
        <f t="shared" si="113"/>
        <v>0</v>
      </c>
      <c r="X1823" s="248">
        <f t="shared" si="114"/>
        <v>0</v>
      </c>
      <c r="Y1823" s="248">
        <f t="shared" si="115"/>
        <v>0</v>
      </c>
    </row>
    <row r="1824" spans="1:25" ht="15" customHeight="1" x14ac:dyDescent="0.25">
      <c r="A1824" s="250"/>
      <c r="B1824" s="251"/>
      <c r="C1824" s="322" t="s">
        <v>1057</v>
      </c>
      <c r="D1824" s="322"/>
      <c r="E1824" s="322"/>
      <c r="H1824" s="252">
        <v>163.61000000000001</v>
      </c>
      <c r="I1824" s="252">
        <v>128.38999999999999</v>
      </c>
      <c r="J1824" s="252">
        <v>0</v>
      </c>
      <c r="K1824" s="252">
        <v>0</v>
      </c>
      <c r="L1824" s="252">
        <v>0</v>
      </c>
      <c r="M1824" s="252">
        <v>128.38999999999999</v>
      </c>
      <c r="N1824" s="323">
        <v>188.5</v>
      </c>
      <c r="O1824" s="323"/>
      <c r="P1824" s="252">
        <v>124.92</v>
      </c>
      <c r="Q1824" s="252">
        <v>21.42</v>
      </c>
      <c r="R1824" s="240" t="s">
        <v>83</v>
      </c>
      <c r="V1824" s="248">
        <f t="shared" si="116"/>
        <v>0</v>
      </c>
      <c r="W1824" s="248">
        <f t="shared" si="113"/>
        <v>0</v>
      </c>
      <c r="X1824" s="248">
        <f t="shared" si="114"/>
        <v>0</v>
      </c>
      <c r="Y1824" s="248">
        <f t="shared" si="115"/>
        <v>0</v>
      </c>
    </row>
    <row r="1825" spans="1:25" ht="15" customHeight="1" x14ac:dyDescent="0.25">
      <c r="A1825" s="250"/>
      <c r="B1825" s="251"/>
      <c r="C1825" s="322" t="s">
        <v>1304</v>
      </c>
      <c r="D1825" s="322"/>
      <c r="E1825" s="322"/>
      <c r="H1825" s="252">
        <v>8784.74</v>
      </c>
      <c r="I1825" s="252">
        <v>0</v>
      </c>
      <c r="J1825" s="252">
        <v>0</v>
      </c>
      <c r="K1825" s="252">
        <v>0</v>
      </c>
      <c r="L1825" s="252">
        <v>0</v>
      </c>
      <c r="M1825" s="252">
        <v>0</v>
      </c>
      <c r="N1825" s="323">
        <v>81.36</v>
      </c>
      <c r="O1825" s="323"/>
      <c r="P1825" s="252">
        <v>11901.74</v>
      </c>
      <c r="Q1825" s="252">
        <v>3198.36</v>
      </c>
      <c r="R1825" s="240" t="s">
        <v>83</v>
      </c>
      <c r="V1825" s="248">
        <f t="shared" si="116"/>
        <v>0</v>
      </c>
      <c r="W1825" s="248">
        <f t="shared" si="113"/>
        <v>0</v>
      </c>
      <c r="X1825" s="248">
        <f t="shared" si="114"/>
        <v>0</v>
      </c>
      <c r="Y1825" s="248">
        <f t="shared" si="115"/>
        <v>0</v>
      </c>
    </row>
    <row r="1826" spans="1:25" ht="15" customHeight="1" x14ac:dyDescent="0.25">
      <c r="A1826" s="250"/>
      <c r="B1826" s="251"/>
      <c r="C1826" s="322" t="s">
        <v>1058</v>
      </c>
      <c r="D1826" s="322"/>
      <c r="E1826" s="322"/>
      <c r="H1826" s="252">
        <v>20120.560000000001</v>
      </c>
      <c r="I1826" s="252">
        <v>7918.27</v>
      </c>
      <c r="J1826" s="252">
        <v>0</v>
      </c>
      <c r="K1826" s="252">
        <v>0</v>
      </c>
      <c r="L1826" s="252">
        <v>0</v>
      </c>
      <c r="M1826" s="252">
        <v>7918.27</v>
      </c>
      <c r="N1826" s="323">
        <v>12736.71</v>
      </c>
      <c r="O1826" s="323"/>
      <c r="P1826" s="252">
        <v>17106.150000000001</v>
      </c>
      <c r="Q1826" s="252">
        <v>1804.03</v>
      </c>
      <c r="R1826" s="240" t="s">
        <v>83</v>
      </c>
      <c r="V1826" s="248">
        <f t="shared" si="116"/>
        <v>0</v>
      </c>
      <c r="W1826" s="248">
        <f t="shared" si="113"/>
        <v>0</v>
      </c>
      <c r="X1826" s="248">
        <f t="shared" si="114"/>
        <v>0</v>
      </c>
      <c r="Y1826" s="248">
        <f t="shared" si="115"/>
        <v>0</v>
      </c>
    </row>
    <row r="1827" spans="1:25" ht="15" customHeight="1" x14ac:dyDescent="0.25">
      <c r="A1827" s="250"/>
      <c r="B1827" s="251"/>
      <c r="C1827" s="322" t="s">
        <v>392</v>
      </c>
      <c r="D1827" s="322"/>
      <c r="E1827" s="322"/>
      <c r="H1827" s="252">
        <v>88357.57</v>
      </c>
      <c r="I1827" s="252">
        <v>25410.61</v>
      </c>
      <c r="J1827" s="252">
        <v>689.83</v>
      </c>
      <c r="K1827" s="252">
        <v>0</v>
      </c>
      <c r="L1827" s="252">
        <v>0</v>
      </c>
      <c r="M1827" s="252">
        <v>26100.44</v>
      </c>
      <c r="N1827" s="323">
        <v>41516.980000000003</v>
      </c>
      <c r="O1827" s="323"/>
      <c r="P1827" s="252">
        <v>78820.03</v>
      </c>
      <c r="Q1827" s="252">
        <v>5879</v>
      </c>
      <c r="R1827" s="240" t="s">
        <v>83</v>
      </c>
      <c r="V1827" s="248">
        <f t="shared" si="116"/>
        <v>0</v>
      </c>
      <c r="W1827" s="248">
        <f t="shared" si="113"/>
        <v>0</v>
      </c>
      <c r="X1827" s="248">
        <f t="shared" si="114"/>
        <v>0</v>
      </c>
      <c r="Y1827" s="248">
        <f t="shared" si="115"/>
        <v>0</v>
      </c>
    </row>
    <row r="1828" spans="1:25" ht="15" customHeight="1" x14ac:dyDescent="0.25">
      <c r="A1828" s="250"/>
      <c r="B1828" s="251"/>
      <c r="C1828" s="322" t="s">
        <v>1056</v>
      </c>
      <c r="D1828" s="322"/>
      <c r="E1828" s="322"/>
      <c r="H1828" s="252">
        <v>247.03</v>
      </c>
      <c r="I1828" s="252">
        <v>194.16</v>
      </c>
      <c r="J1828" s="252">
        <v>0</v>
      </c>
      <c r="K1828" s="252">
        <v>0</v>
      </c>
      <c r="L1828" s="252">
        <v>0</v>
      </c>
      <c r="M1828" s="252">
        <v>194.16</v>
      </c>
      <c r="N1828" s="323">
        <v>284.92</v>
      </c>
      <c r="O1828" s="323"/>
      <c r="P1828" s="252">
        <v>188.08</v>
      </c>
      <c r="Q1828" s="252">
        <v>31.81</v>
      </c>
      <c r="R1828" s="240" t="s">
        <v>83</v>
      </c>
      <c r="V1828" s="248">
        <f t="shared" si="116"/>
        <v>0</v>
      </c>
      <c r="W1828" s="248">
        <f t="shared" si="113"/>
        <v>0</v>
      </c>
      <c r="X1828" s="248">
        <f t="shared" si="114"/>
        <v>0</v>
      </c>
      <c r="Y1828" s="248">
        <f t="shared" si="115"/>
        <v>0</v>
      </c>
    </row>
    <row r="1829" spans="1:25" ht="15" customHeight="1" x14ac:dyDescent="0.25">
      <c r="A1829" s="250"/>
      <c r="B1829" s="251"/>
      <c r="C1829" s="322" t="s">
        <v>1283</v>
      </c>
      <c r="D1829" s="322"/>
      <c r="E1829" s="322"/>
      <c r="H1829" s="252">
        <v>247737.1</v>
      </c>
      <c r="I1829" s="252">
        <v>0</v>
      </c>
      <c r="J1829" s="252">
        <v>0</v>
      </c>
      <c r="K1829" s="252">
        <v>0</v>
      </c>
      <c r="L1829" s="252">
        <v>0</v>
      </c>
      <c r="M1829" s="252">
        <v>0</v>
      </c>
      <c r="N1829" s="323">
        <v>0</v>
      </c>
      <c r="O1829" s="323"/>
      <c r="P1829" s="252">
        <v>247737.1</v>
      </c>
      <c r="Q1829" s="252">
        <v>0</v>
      </c>
      <c r="R1829" s="240" t="s">
        <v>83</v>
      </c>
      <c r="V1829" s="248">
        <f t="shared" si="116"/>
        <v>0</v>
      </c>
      <c r="W1829" s="248">
        <f t="shared" si="113"/>
        <v>82579.03333333334</v>
      </c>
      <c r="X1829" s="248">
        <f t="shared" si="114"/>
        <v>0</v>
      </c>
      <c r="Y1829" s="248">
        <f t="shared" si="115"/>
        <v>82579.03333333334</v>
      </c>
    </row>
    <row r="1830" spans="1:25" ht="15" customHeight="1" x14ac:dyDescent="0.25">
      <c r="A1830" s="250"/>
      <c r="B1830" s="251"/>
      <c r="C1830" s="322" t="s">
        <v>1286</v>
      </c>
      <c r="D1830" s="322"/>
      <c r="E1830" s="322"/>
      <c r="H1830" s="252">
        <v>35649.120000000003</v>
      </c>
      <c r="I1830" s="252">
        <v>10323.700000000001</v>
      </c>
      <c r="J1830" s="252">
        <v>273.74</v>
      </c>
      <c r="K1830" s="252">
        <v>0</v>
      </c>
      <c r="L1830" s="252">
        <v>0</v>
      </c>
      <c r="M1830" s="252">
        <v>10597.44</v>
      </c>
      <c r="N1830" s="323">
        <v>16585.78</v>
      </c>
      <c r="O1830" s="323"/>
      <c r="P1830" s="252">
        <v>31916.05</v>
      </c>
      <c r="Q1830" s="252">
        <v>2255.27</v>
      </c>
      <c r="R1830" s="240" t="s">
        <v>83</v>
      </c>
      <c r="V1830" s="248">
        <f t="shared" si="116"/>
        <v>0</v>
      </c>
      <c r="W1830" s="248">
        <f t="shared" si="113"/>
        <v>0</v>
      </c>
      <c r="X1830" s="248">
        <f t="shared" si="114"/>
        <v>0</v>
      </c>
      <c r="Y1830" s="248">
        <f t="shared" si="115"/>
        <v>0</v>
      </c>
    </row>
    <row r="1831" spans="1:25" ht="15" customHeight="1" x14ac:dyDescent="0.25">
      <c r="A1831" s="253"/>
      <c r="B1831" s="254"/>
      <c r="C1831" s="324" t="s">
        <v>1288</v>
      </c>
      <c r="D1831" s="324"/>
      <c r="E1831" s="324"/>
      <c r="F1831" s="255"/>
      <c r="G1831" s="255"/>
      <c r="H1831" s="256">
        <v>126359.89</v>
      </c>
      <c r="I1831" s="256">
        <v>39552.42</v>
      </c>
      <c r="J1831" s="256">
        <v>1048.74</v>
      </c>
      <c r="K1831" s="256">
        <v>0</v>
      </c>
      <c r="L1831" s="256">
        <v>0</v>
      </c>
      <c r="M1831" s="256">
        <v>40601.160000000003</v>
      </c>
      <c r="N1831" s="325">
        <v>62958.82</v>
      </c>
      <c r="O1831" s="325"/>
      <c r="P1831" s="256">
        <v>108689.2</v>
      </c>
      <c r="Q1831" s="256">
        <v>4686.97</v>
      </c>
      <c r="R1831" s="240" t="s">
        <v>83</v>
      </c>
      <c r="V1831" s="248">
        <f t="shared" si="116"/>
        <v>0</v>
      </c>
      <c r="W1831" s="248">
        <f t="shared" si="113"/>
        <v>0</v>
      </c>
      <c r="X1831" s="248">
        <f t="shared" si="114"/>
        <v>0</v>
      </c>
      <c r="Y1831" s="248">
        <f t="shared" si="115"/>
        <v>0</v>
      </c>
    </row>
    <row r="1832" spans="1:25" ht="15" customHeight="1" x14ac:dyDescent="0.25">
      <c r="A1832" s="245" t="s">
        <v>1668</v>
      </c>
      <c r="B1832" s="246" t="str">
        <f>C1832</f>
        <v>г.Одинцово, Маршала Бирюзова, 24 корп.2</v>
      </c>
      <c r="C1832" s="329" t="s">
        <v>84</v>
      </c>
      <c r="D1832" s="329"/>
      <c r="E1832" s="329"/>
      <c r="F1832" s="246" t="s">
        <v>1385</v>
      </c>
      <c r="G1832" s="246" t="s">
        <v>1669</v>
      </c>
      <c r="H1832" s="247">
        <v>774841.06</v>
      </c>
      <c r="I1832" s="247">
        <v>426522.35</v>
      </c>
      <c r="J1832" s="247">
        <v>1501.4</v>
      </c>
      <c r="K1832" s="247">
        <v>0</v>
      </c>
      <c r="L1832" s="247">
        <v>0</v>
      </c>
      <c r="M1832" s="247">
        <v>428023.75</v>
      </c>
      <c r="N1832" s="330">
        <v>682446.87</v>
      </c>
      <c r="O1832" s="330"/>
      <c r="P1832" s="247">
        <v>557541.41</v>
      </c>
      <c r="Q1832" s="247">
        <v>37123.47</v>
      </c>
      <c r="R1832" s="240" t="s">
        <v>84</v>
      </c>
      <c r="V1832" s="248">
        <f t="shared" si="116"/>
        <v>0</v>
      </c>
      <c r="W1832" s="248">
        <f t="shared" si="113"/>
        <v>0</v>
      </c>
      <c r="X1832" s="248">
        <f t="shared" si="114"/>
        <v>0</v>
      </c>
      <c r="Y1832" s="248">
        <f t="shared" si="115"/>
        <v>0</v>
      </c>
    </row>
    <row r="1833" spans="1:25" ht="15" customHeight="1" x14ac:dyDescent="0.25">
      <c r="A1833" s="250"/>
      <c r="B1833" s="251"/>
      <c r="C1833" s="322" t="s">
        <v>503</v>
      </c>
      <c r="D1833" s="322"/>
      <c r="E1833" s="322"/>
      <c r="H1833" s="252">
        <v>274728.90000000002</v>
      </c>
      <c r="I1833" s="252">
        <v>159624.72</v>
      </c>
      <c r="J1833" s="252">
        <v>0</v>
      </c>
      <c r="K1833" s="252">
        <v>0</v>
      </c>
      <c r="L1833" s="252">
        <v>0</v>
      </c>
      <c r="M1833" s="252">
        <v>159624.72</v>
      </c>
      <c r="N1833" s="323">
        <v>245369.43</v>
      </c>
      <c r="O1833" s="323"/>
      <c r="P1833" s="252">
        <v>194006.88</v>
      </c>
      <c r="Q1833" s="252">
        <v>5022.6899999999996</v>
      </c>
      <c r="R1833" s="240" t="s">
        <v>84</v>
      </c>
      <c r="V1833" s="248">
        <f t="shared" si="116"/>
        <v>0</v>
      </c>
      <c r="W1833" s="248">
        <f t="shared" si="113"/>
        <v>0</v>
      </c>
      <c r="X1833" s="248">
        <f t="shared" si="114"/>
        <v>0</v>
      </c>
      <c r="Y1833" s="248">
        <f t="shared" si="115"/>
        <v>0</v>
      </c>
    </row>
    <row r="1834" spans="1:25" ht="15" customHeight="1" x14ac:dyDescent="0.25">
      <c r="A1834" s="250"/>
      <c r="B1834" s="251"/>
      <c r="C1834" s="322" t="s">
        <v>1052</v>
      </c>
      <c r="D1834" s="322"/>
      <c r="E1834" s="322"/>
      <c r="H1834" s="252">
        <v>257341.58</v>
      </c>
      <c r="I1834" s="252">
        <v>144865.15</v>
      </c>
      <c r="J1834" s="252">
        <v>0</v>
      </c>
      <c r="K1834" s="252">
        <v>0</v>
      </c>
      <c r="L1834" s="252">
        <v>0</v>
      </c>
      <c r="M1834" s="252">
        <v>144865.15</v>
      </c>
      <c r="N1834" s="323">
        <v>225730.18</v>
      </c>
      <c r="O1834" s="323"/>
      <c r="P1834" s="252">
        <v>182251.91</v>
      </c>
      <c r="Q1834" s="252">
        <v>5775.36</v>
      </c>
      <c r="R1834" s="240" t="s">
        <v>84</v>
      </c>
      <c r="V1834" s="248">
        <f t="shared" si="116"/>
        <v>176476.55000000002</v>
      </c>
      <c r="W1834" s="248">
        <f t="shared" si="113"/>
        <v>0</v>
      </c>
      <c r="X1834" s="248">
        <f t="shared" si="114"/>
        <v>0</v>
      </c>
      <c r="Y1834" s="248">
        <f t="shared" si="115"/>
        <v>176476.55000000002</v>
      </c>
    </row>
    <row r="1835" spans="1:25" ht="15" customHeight="1" x14ac:dyDescent="0.25">
      <c r="A1835" s="250"/>
      <c r="B1835" s="251"/>
      <c r="C1835" s="322" t="s">
        <v>1311</v>
      </c>
      <c r="D1835" s="322"/>
      <c r="E1835" s="322"/>
      <c r="H1835" s="252">
        <v>229.96</v>
      </c>
      <c r="I1835" s="252">
        <v>0</v>
      </c>
      <c r="J1835" s="252">
        <v>0</v>
      </c>
      <c r="K1835" s="252">
        <v>0</v>
      </c>
      <c r="L1835" s="252">
        <v>0</v>
      </c>
      <c r="M1835" s="252">
        <v>0</v>
      </c>
      <c r="N1835" s="323">
        <v>0</v>
      </c>
      <c r="O1835" s="323"/>
      <c r="P1835" s="252">
        <v>229.96</v>
      </c>
      <c r="Q1835" s="252">
        <v>0</v>
      </c>
      <c r="R1835" s="240" t="s">
        <v>84</v>
      </c>
      <c r="V1835" s="248">
        <f t="shared" si="116"/>
        <v>0</v>
      </c>
      <c r="W1835" s="248">
        <f t="shared" si="113"/>
        <v>0</v>
      </c>
      <c r="X1835" s="248">
        <f t="shared" si="114"/>
        <v>0</v>
      </c>
      <c r="Y1835" s="248">
        <f t="shared" si="115"/>
        <v>0</v>
      </c>
    </row>
    <row r="1836" spans="1:25" ht="15" customHeight="1" x14ac:dyDescent="0.25">
      <c r="A1836" s="250"/>
      <c r="B1836" s="251"/>
      <c r="C1836" s="322" t="s">
        <v>504</v>
      </c>
      <c r="D1836" s="322"/>
      <c r="E1836" s="322"/>
      <c r="H1836" s="252">
        <v>289.05</v>
      </c>
      <c r="I1836" s="252">
        <v>0</v>
      </c>
      <c r="J1836" s="252">
        <v>0</v>
      </c>
      <c r="K1836" s="252">
        <v>0</v>
      </c>
      <c r="L1836" s="252">
        <v>0</v>
      </c>
      <c r="M1836" s="252">
        <v>0</v>
      </c>
      <c r="N1836" s="323">
        <v>243.69</v>
      </c>
      <c r="O1836" s="323"/>
      <c r="P1836" s="252">
        <v>1375.61</v>
      </c>
      <c r="Q1836" s="252">
        <v>1330.25</v>
      </c>
      <c r="R1836" s="240" t="s">
        <v>84</v>
      </c>
      <c r="V1836" s="248">
        <f t="shared" si="116"/>
        <v>0</v>
      </c>
      <c r="W1836" s="248">
        <f t="shared" si="113"/>
        <v>0</v>
      </c>
      <c r="X1836" s="248">
        <f t="shared" si="114"/>
        <v>0</v>
      </c>
      <c r="Y1836" s="248">
        <f t="shared" si="115"/>
        <v>0</v>
      </c>
    </row>
    <row r="1837" spans="1:25" ht="15" customHeight="1" x14ac:dyDescent="0.25">
      <c r="A1837" s="250"/>
      <c r="B1837" s="251"/>
      <c r="C1837" s="322" t="s">
        <v>1054</v>
      </c>
      <c r="D1837" s="322"/>
      <c r="E1837" s="322"/>
      <c r="H1837" s="252">
        <v>148.44999999999999</v>
      </c>
      <c r="I1837" s="252">
        <v>76.95</v>
      </c>
      <c r="J1837" s="252">
        <v>0</v>
      </c>
      <c r="K1837" s="252">
        <v>0</v>
      </c>
      <c r="L1837" s="252">
        <v>0</v>
      </c>
      <c r="M1837" s="252">
        <v>76.95</v>
      </c>
      <c r="N1837" s="323">
        <v>122.49</v>
      </c>
      <c r="O1837" s="323"/>
      <c r="P1837" s="252">
        <v>105.64</v>
      </c>
      <c r="Q1837" s="252">
        <v>2.73</v>
      </c>
      <c r="R1837" s="240" t="s">
        <v>84</v>
      </c>
      <c r="V1837" s="248">
        <f t="shared" si="116"/>
        <v>0</v>
      </c>
      <c r="W1837" s="248">
        <f t="shared" si="113"/>
        <v>0</v>
      </c>
      <c r="X1837" s="248">
        <f t="shared" si="114"/>
        <v>0</v>
      </c>
      <c r="Y1837" s="248">
        <f t="shared" si="115"/>
        <v>0</v>
      </c>
    </row>
    <row r="1838" spans="1:25" ht="15" customHeight="1" x14ac:dyDescent="0.25">
      <c r="A1838" s="250"/>
      <c r="B1838" s="251"/>
      <c r="C1838" s="322" t="s">
        <v>1058</v>
      </c>
      <c r="D1838" s="322"/>
      <c r="E1838" s="322"/>
      <c r="H1838" s="252">
        <v>13510.37</v>
      </c>
      <c r="I1838" s="252">
        <v>8448.75</v>
      </c>
      <c r="J1838" s="252">
        <v>0</v>
      </c>
      <c r="K1838" s="252">
        <v>0</v>
      </c>
      <c r="L1838" s="252">
        <v>0</v>
      </c>
      <c r="M1838" s="252">
        <v>8448.75</v>
      </c>
      <c r="N1838" s="323">
        <v>13096.92</v>
      </c>
      <c r="O1838" s="323"/>
      <c r="P1838" s="252">
        <v>9967.31</v>
      </c>
      <c r="Q1838" s="252">
        <v>1105.1099999999999</v>
      </c>
      <c r="R1838" s="240" t="s">
        <v>84</v>
      </c>
      <c r="V1838" s="248">
        <f t="shared" si="116"/>
        <v>0</v>
      </c>
      <c r="W1838" s="248">
        <f t="shared" si="113"/>
        <v>0</v>
      </c>
      <c r="X1838" s="248">
        <f t="shared" si="114"/>
        <v>0</v>
      </c>
      <c r="Y1838" s="248">
        <f t="shared" si="115"/>
        <v>0</v>
      </c>
    </row>
    <row r="1839" spans="1:25" ht="15" customHeight="1" x14ac:dyDescent="0.25">
      <c r="A1839" s="250"/>
      <c r="B1839" s="251"/>
      <c r="C1839" s="322" t="s">
        <v>1303</v>
      </c>
      <c r="D1839" s="322"/>
      <c r="E1839" s="322"/>
      <c r="H1839" s="252">
        <v>886.83</v>
      </c>
      <c r="I1839" s="252">
        <v>0</v>
      </c>
      <c r="J1839" s="252">
        <v>0</v>
      </c>
      <c r="K1839" s="252">
        <v>0</v>
      </c>
      <c r="L1839" s="252">
        <v>0</v>
      </c>
      <c r="M1839" s="252">
        <v>0</v>
      </c>
      <c r="N1839" s="323">
        <v>0</v>
      </c>
      <c r="O1839" s="323"/>
      <c r="P1839" s="252">
        <v>1434.64</v>
      </c>
      <c r="Q1839" s="252">
        <v>547.80999999999995</v>
      </c>
      <c r="R1839" s="240" t="s">
        <v>84</v>
      </c>
      <c r="V1839" s="248">
        <f t="shared" si="116"/>
        <v>0</v>
      </c>
      <c r="W1839" s="248">
        <f t="shared" si="113"/>
        <v>0</v>
      </c>
      <c r="X1839" s="248">
        <f t="shared" si="114"/>
        <v>0</v>
      </c>
      <c r="Y1839" s="248">
        <f t="shared" si="115"/>
        <v>0</v>
      </c>
    </row>
    <row r="1840" spans="1:25" ht="15" customHeight="1" x14ac:dyDescent="0.25">
      <c r="A1840" s="250"/>
      <c r="B1840" s="251"/>
      <c r="C1840" s="322" t="s">
        <v>399</v>
      </c>
      <c r="D1840" s="322"/>
      <c r="E1840" s="322"/>
      <c r="H1840" s="252">
        <v>30911.84</v>
      </c>
      <c r="I1840" s="252">
        <v>18932.34</v>
      </c>
      <c r="J1840" s="252">
        <v>742.9</v>
      </c>
      <c r="K1840" s="252">
        <v>0</v>
      </c>
      <c r="L1840" s="252">
        <v>0</v>
      </c>
      <c r="M1840" s="252">
        <v>19675.240000000002</v>
      </c>
      <c r="N1840" s="323">
        <v>31072.33</v>
      </c>
      <c r="O1840" s="323"/>
      <c r="P1840" s="252">
        <v>26127.67</v>
      </c>
      <c r="Q1840" s="252">
        <v>6612.92</v>
      </c>
      <c r="R1840" s="240" t="s">
        <v>84</v>
      </c>
      <c r="V1840" s="248">
        <f t="shared" si="116"/>
        <v>0</v>
      </c>
      <c r="W1840" s="248">
        <f t="shared" si="113"/>
        <v>0</v>
      </c>
      <c r="X1840" s="248">
        <f t="shared" si="114"/>
        <v>0</v>
      </c>
      <c r="Y1840" s="248">
        <f t="shared" si="115"/>
        <v>0</v>
      </c>
    </row>
    <row r="1841" spans="1:25" ht="15" customHeight="1" x14ac:dyDescent="0.25">
      <c r="A1841" s="250"/>
      <c r="B1841" s="251"/>
      <c r="C1841" s="322" t="s">
        <v>1057</v>
      </c>
      <c r="D1841" s="322"/>
      <c r="E1841" s="322"/>
      <c r="H1841" s="252">
        <v>305.39999999999998</v>
      </c>
      <c r="I1841" s="252">
        <v>161.32</v>
      </c>
      <c r="J1841" s="252">
        <v>0</v>
      </c>
      <c r="K1841" s="252">
        <v>0</v>
      </c>
      <c r="L1841" s="252">
        <v>0</v>
      </c>
      <c r="M1841" s="252">
        <v>161.32</v>
      </c>
      <c r="N1841" s="323">
        <v>256.95999999999998</v>
      </c>
      <c r="O1841" s="323"/>
      <c r="P1841" s="252">
        <v>214.61</v>
      </c>
      <c r="Q1841" s="252">
        <v>4.8499999999999996</v>
      </c>
      <c r="R1841" s="240" t="s">
        <v>84</v>
      </c>
      <c r="V1841" s="248">
        <f t="shared" si="116"/>
        <v>0</v>
      </c>
      <c r="W1841" s="248">
        <f t="shared" si="113"/>
        <v>0</v>
      </c>
      <c r="X1841" s="248">
        <f t="shared" si="114"/>
        <v>0</v>
      </c>
      <c r="Y1841" s="248">
        <f t="shared" si="115"/>
        <v>0</v>
      </c>
    </row>
    <row r="1842" spans="1:25" ht="15" customHeight="1" x14ac:dyDescent="0.25">
      <c r="A1842" s="250"/>
      <c r="B1842" s="251"/>
      <c r="C1842" s="322" t="s">
        <v>1304</v>
      </c>
      <c r="D1842" s="322"/>
      <c r="E1842" s="322"/>
      <c r="H1842" s="252">
        <v>2232.39</v>
      </c>
      <c r="I1842" s="252">
        <v>0</v>
      </c>
      <c r="J1842" s="252">
        <v>0</v>
      </c>
      <c r="K1842" s="252">
        <v>0</v>
      </c>
      <c r="L1842" s="252">
        <v>0</v>
      </c>
      <c r="M1842" s="252">
        <v>0</v>
      </c>
      <c r="N1842" s="323">
        <v>77.900000000000006</v>
      </c>
      <c r="O1842" s="323"/>
      <c r="P1842" s="252">
        <v>3969.17</v>
      </c>
      <c r="Q1842" s="252">
        <v>1814.68</v>
      </c>
      <c r="R1842" s="240" t="s">
        <v>84</v>
      </c>
      <c r="V1842" s="248">
        <f t="shared" si="116"/>
        <v>0</v>
      </c>
      <c r="W1842" s="248">
        <f t="shared" si="113"/>
        <v>0</v>
      </c>
      <c r="X1842" s="248">
        <f t="shared" si="114"/>
        <v>0</v>
      </c>
      <c r="Y1842" s="248">
        <f t="shared" si="115"/>
        <v>0</v>
      </c>
    </row>
    <row r="1843" spans="1:25" ht="15" customHeight="1" x14ac:dyDescent="0.25">
      <c r="A1843" s="250"/>
      <c r="B1843" s="251"/>
      <c r="C1843" s="322" t="s">
        <v>1055</v>
      </c>
      <c r="D1843" s="322"/>
      <c r="E1843" s="322"/>
      <c r="H1843" s="252">
        <v>148.44999999999999</v>
      </c>
      <c r="I1843" s="252">
        <v>76.95</v>
      </c>
      <c r="J1843" s="252">
        <v>0</v>
      </c>
      <c r="K1843" s="252">
        <v>0</v>
      </c>
      <c r="L1843" s="252">
        <v>0</v>
      </c>
      <c r="M1843" s="252">
        <v>76.95</v>
      </c>
      <c r="N1843" s="323">
        <v>122.49</v>
      </c>
      <c r="O1843" s="323"/>
      <c r="P1843" s="252">
        <v>105.64</v>
      </c>
      <c r="Q1843" s="252">
        <v>2.73</v>
      </c>
      <c r="R1843" s="240" t="s">
        <v>84</v>
      </c>
      <c r="V1843" s="248">
        <f t="shared" si="116"/>
        <v>0</v>
      </c>
      <c r="W1843" s="248">
        <f t="shared" si="113"/>
        <v>0</v>
      </c>
      <c r="X1843" s="248">
        <f t="shared" si="114"/>
        <v>0</v>
      </c>
      <c r="Y1843" s="248">
        <f t="shared" si="115"/>
        <v>0</v>
      </c>
    </row>
    <row r="1844" spans="1:25" ht="15" customHeight="1" x14ac:dyDescent="0.25">
      <c r="A1844" s="250"/>
      <c r="B1844" s="251"/>
      <c r="C1844" s="322" t="s">
        <v>392</v>
      </c>
      <c r="D1844" s="322"/>
      <c r="E1844" s="322"/>
      <c r="H1844" s="252">
        <v>58416.11</v>
      </c>
      <c r="I1844" s="252">
        <v>33081.64</v>
      </c>
      <c r="J1844" s="252">
        <v>758.5</v>
      </c>
      <c r="K1844" s="252">
        <v>0</v>
      </c>
      <c r="L1844" s="252">
        <v>0</v>
      </c>
      <c r="M1844" s="252">
        <v>33840.14</v>
      </c>
      <c r="N1844" s="323">
        <v>55947.31</v>
      </c>
      <c r="O1844" s="323"/>
      <c r="P1844" s="252">
        <v>46741.02</v>
      </c>
      <c r="Q1844" s="252">
        <v>10432.08</v>
      </c>
      <c r="R1844" s="240" t="s">
        <v>84</v>
      </c>
      <c r="V1844" s="248">
        <f t="shared" si="116"/>
        <v>0</v>
      </c>
      <c r="W1844" s="248">
        <f t="shared" si="113"/>
        <v>0</v>
      </c>
      <c r="X1844" s="248">
        <f t="shared" si="114"/>
        <v>0</v>
      </c>
      <c r="Y1844" s="248">
        <f t="shared" si="115"/>
        <v>0</v>
      </c>
    </row>
    <row r="1845" spans="1:25" ht="15" customHeight="1" x14ac:dyDescent="0.25">
      <c r="A1845" s="250"/>
      <c r="B1845" s="251"/>
      <c r="C1845" s="322" t="s">
        <v>1056</v>
      </c>
      <c r="D1845" s="322"/>
      <c r="E1845" s="322"/>
      <c r="H1845" s="252">
        <v>467.48</v>
      </c>
      <c r="I1845" s="252">
        <v>244.04</v>
      </c>
      <c r="J1845" s="252">
        <v>0</v>
      </c>
      <c r="K1845" s="252">
        <v>0</v>
      </c>
      <c r="L1845" s="252">
        <v>0</v>
      </c>
      <c r="M1845" s="252">
        <v>244.04</v>
      </c>
      <c r="N1845" s="323">
        <v>387.52</v>
      </c>
      <c r="O1845" s="323"/>
      <c r="P1845" s="252">
        <v>332.41</v>
      </c>
      <c r="Q1845" s="252">
        <v>8.41</v>
      </c>
      <c r="R1845" s="240" t="s">
        <v>84</v>
      </c>
      <c r="V1845" s="248">
        <f t="shared" si="116"/>
        <v>0</v>
      </c>
      <c r="W1845" s="248">
        <f t="shared" si="113"/>
        <v>0</v>
      </c>
      <c r="X1845" s="248">
        <f t="shared" si="114"/>
        <v>0</v>
      </c>
      <c r="Y1845" s="248">
        <f t="shared" si="115"/>
        <v>0</v>
      </c>
    </row>
    <row r="1846" spans="1:25" ht="15" customHeight="1" x14ac:dyDescent="0.25">
      <c r="A1846" s="250"/>
      <c r="B1846" s="251"/>
      <c r="C1846" s="322" t="s">
        <v>1283</v>
      </c>
      <c r="D1846" s="322"/>
      <c r="E1846" s="322"/>
      <c r="H1846" s="252">
        <v>4233.78</v>
      </c>
      <c r="I1846" s="252">
        <v>0</v>
      </c>
      <c r="J1846" s="252">
        <v>0</v>
      </c>
      <c r="K1846" s="252">
        <v>0</v>
      </c>
      <c r="L1846" s="252">
        <v>0</v>
      </c>
      <c r="M1846" s="252">
        <v>0</v>
      </c>
      <c r="N1846" s="323">
        <v>0</v>
      </c>
      <c r="O1846" s="323"/>
      <c r="P1846" s="252">
        <v>4233.78</v>
      </c>
      <c r="Q1846" s="252">
        <v>0</v>
      </c>
      <c r="R1846" s="240" t="s">
        <v>84</v>
      </c>
      <c r="V1846" s="248">
        <f t="shared" si="116"/>
        <v>0</v>
      </c>
      <c r="W1846" s="248">
        <f t="shared" si="113"/>
        <v>1411.26</v>
      </c>
      <c r="X1846" s="248">
        <f t="shared" si="114"/>
        <v>0</v>
      </c>
      <c r="Y1846" s="248">
        <f t="shared" si="115"/>
        <v>1411.26</v>
      </c>
    </row>
    <row r="1847" spans="1:25" ht="15" customHeight="1" x14ac:dyDescent="0.25">
      <c r="A1847" s="250"/>
      <c r="B1847" s="251"/>
      <c r="C1847" s="322" t="s">
        <v>1286</v>
      </c>
      <c r="D1847" s="322"/>
      <c r="E1847" s="322"/>
      <c r="H1847" s="252">
        <v>25006.3</v>
      </c>
      <c r="I1847" s="252">
        <v>12628.34</v>
      </c>
      <c r="J1847" s="252">
        <v>0</v>
      </c>
      <c r="K1847" s="252">
        <v>0</v>
      </c>
      <c r="L1847" s="252">
        <v>0</v>
      </c>
      <c r="M1847" s="252">
        <v>12628.34</v>
      </c>
      <c r="N1847" s="323">
        <v>22379.119999999999</v>
      </c>
      <c r="O1847" s="323"/>
      <c r="P1847" s="252">
        <v>18558.46</v>
      </c>
      <c r="Q1847" s="252">
        <v>3302.94</v>
      </c>
      <c r="R1847" s="240" t="s">
        <v>84</v>
      </c>
      <c r="V1847" s="248">
        <f t="shared" si="116"/>
        <v>0</v>
      </c>
      <c r="W1847" s="248">
        <f t="shared" si="113"/>
        <v>0</v>
      </c>
      <c r="X1847" s="248">
        <f t="shared" si="114"/>
        <v>0</v>
      </c>
      <c r="Y1847" s="248">
        <f t="shared" si="115"/>
        <v>0</v>
      </c>
    </row>
    <row r="1848" spans="1:25" ht="15" customHeight="1" x14ac:dyDescent="0.25">
      <c r="A1848" s="253"/>
      <c r="B1848" s="254"/>
      <c r="C1848" s="324" t="s">
        <v>1288</v>
      </c>
      <c r="D1848" s="324"/>
      <c r="E1848" s="324"/>
      <c r="F1848" s="255"/>
      <c r="G1848" s="255"/>
      <c r="H1848" s="256">
        <v>105984.17</v>
      </c>
      <c r="I1848" s="256">
        <v>48382.15</v>
      </c>
      <c r="J1848" s="256">
        <v>0</v>
      </c>
      <c r="K1848" s="256">
        <v>0</v>
      </c>
      <c r="L1848" s="256">
        <v>0</v>
      </c>
      <c r="M1848" s="256">
        <v>48382.15</v>
      </c>
      <c r="N1848" s="325">
        <v>87640.53</v>
      </c>
      <c r="O1848" s="325"/>
      <c r="P1848" s="256">
        <v>67886.7</v>
      </c>
      <c r="Q1848" s="256">
        <v>1160.9100000000001</v>
      </c>
      <c r="R1848" s="240" t="s">
        <v>84</v>
      </c>
      <c r="V1848" s="248">
        <f t="shared" si="116"/>
        <v>0</v>
      </c>
      <c r="W1848" s="248">
        <f t="shared" si="113"/>
        <v>0</v>
      </c>
      <c r="X1848" s="248">
        <f t="shared" si="114"/>
        <v>0</v>
      </c>
      <c r="Y1848" s="248">
        <f t="shared" si="115"/>
        <v>0</v>
      </c>
    </row>
    <row r="1849" spans="1:25" ht="15" customHeight="1" x14ac:dyDescent="0.25">
      <c r="A1849" s="245" t="s">
        <v>1670</v>
      </c>
      <c r="B1849" s="246" t="str">
        <f>C1849</f>
        <v>г.Одинцово, Маршала Бирюзова, 26</v>
      </c>
      <c r="C1849" s="329" t="s">
        <v>85</v>
      </c>
      <c r="D1849" s="329"/>
      <c r="E1849" s="329"/>
      <c r="F1849" s="246" t="s">
        <v>1671</v>
      </c>
      <c r="G1849" s="246" t="s">
        <v>1672</v>
      </c>
      <c r="H1849" s="247">
        <v>2354862.2799999998</v>
      </c>
      <c r="I1849" s="247">
        <v>1014693.28</v>
      </c>
      <c r="J1849" s="247">
        <v>-7443.29</v>
      </c>
      <c r="K1849" s="247">
        <v>0</v>
      </c>
      <c r="L1849" s="247">
        <v>0</v>
      </c>
      <c r="M1849" s="247">
        <v>1007249.99</v>
      </c>
      <c r="N1849" s="330">
        <v>1305321.71</v>
      </c>
      <c r="O1849" s="330"/>
      <c r="P1849" s="247">
        <v>2088750.82</v>
      </c>
      <c r="Q1849" s="247">
        <v>31960.26</v>
      </c>
      <c r="R1849" s="240" t="s">
        <v>85</v>
      </c>
      <c r="V1849" s="248">
        <f t="shared" si="116"/>
        <v>0</v>
      </c>
      <c r="W1849" s="248">
        <f t="shared" si="113"/>
        <v>0</v>
      </c>
      <c r="X1849" s="248">
        <f t="shared" si="114"/>
        <v>0</v>
      </c>
      <c r="Y1849" s="248">
        <f t="shared" si="115"/>
        <v>0</v>
      </c>
    </row>
    <row r="1850" spans="1:25" ht="15" customHeight="1" x14ac:dyDescent="0.25">
      <c r="A1850" s="250"/>
      <c r="B1850" s="251"/>
      <c r="C1850" s="322" t="s">
        <v>503</v>
      </c>
      <c r="D1850" s="322"/>
      <c r="E1850" s="322"/>
      <c r="H1850" s="252">
        <v>820722.1</v>
      </c>
      <c r="I1850" s="252">
        <v>394880.21</v>
      </c>
      <c r="J1850" s="252">
        <v>-1511.1</v>
      </c>
      <c r="K1850" s="252">
        <v>0</v>
      </c>
      <c r="L1850" s="252">
        <v>0</v>
      </c>
      <c r="M1850" s="252">
        <v>393369.11</v>
      </c>
      <c r="N1850" s="323">
        <v>504809.3</v>
      </c>
      <c r="O1850" s="323"/>
      <c r="P1850" s="252">
        <v>717960.25</v>
      </c>
      <c r="Q1850" s="252">
        <v>8678.34</v>
      </c>
      <c r="R1850" s="240" t="s">
        <v>85</v>
      </c>
      <c r="V1850" s="248">
        <f t="shared" si="116"/>
        <v>0</v>
      </c>
      <c r="W1850" s="248">
        <f t="shared" si="113"/>
        <v>0</v>
      </c>
      <c r="X1850" s="248">
        <f t="shared" si="114"/>
        <v>0</v>
      </c>
      <c r="Y1850" s="248">
        <f t="shared" si="115"/>
        <v>0</v>
      </c>
    </row>
    <row r="1851" spans="1:25" ht="15" customHeight="1" x14ac:dyDescent="0.25">
      <c r="A1851" s="250"/>
      <c r="B1851" s="251"/>
      <c r="C1851" s="322" t="s">
        <v>1052</v>
      </c>
      <c r="D1851" s="322"/>
      <c r="E1851" s="322"/>
      <c r="H1851" s="252">
        <v>773886.55</v>
      </c>
      <c r="I1851" s="252">
        <v>358367.82</v>
      </c>
      <c r="J1851" s="252">
        <v>-1371.38</v>
      </c>
      <c r="K1851" s="252">
        <v>0</v>
      </c>
      <c r="L1851" s="252">
        <v>0</v>
      </c>
      <c r="M1851" s="252">
        <v>356996.44</v>
      </c>
      <c r="N1851" s="323">
        <v>459486.69</v>
      </c>
      <c r="O1851" s="323"/>
      <c r="P1851" s="252">
        <v>679448.35</v>
      </c>
      <c r="Q1851" s="252">
        <v>8052.05</v>
      </c>
      <c r="R1851" s="240" t="s">
        <v>85</v>
      </c>
      <c r="V1851" s="248">
        <f t="shared" si="116"/>
        <v>671396.29999999993</v>
      </c>
      <c r="W1851" s="248">
        <f t="shared" si="113"/>
        <v>0</v>
      </c>
      <c r="X1851" s="248">
        <f t="shared" si="114"/>
        <v>0</v>
      </c>
      <c r="Y1851" s="248">
        <f t="shared" si="115"/>
        <v>671396.29999999993</v>
      </c>
    </row>
    <row r="1852" spans="1:25" ht="15" customHeight="1" x14ac:dyDescent="0.25">
      <c r="A1852" s="250"/>
      <c r="B1852" s="251"/>
      <c r="C1852" s="322" t="s">
        <v>504</v>
      </c>
      <c r="D1852" s="322"/>
      <c r="E1852" s="322"/>
      <c r="H1852" s="252">
        <v>12184.32</v>
      </c>
      <c r="I1852" s="252">
        <v>0</v>
      </c>
      <c r="J1852" s="252">
        <v>0</v>
      </c>
      <c r="K1852" s="252">
        <v>0</v>
      </c>
      <c r="L1852" s="252">
        <v>0</v>
      </c>
      <c r="M1852" s="252">
        <v>0</v>
      </c>
      <c r="N1852" s="323">
        <v>1127.76</v>
      </c>
      <c r="O1852" s="323"/>
      <c r="P1852" s="252">
        <v>11219.33</v>
      </c>
      <c r="Q1852" s="252">
        <v>162.77000000000001</v>
      </c>
      <c r="R1852" s="240" t="s">
        <v>85</v>
      </c>
      <c r="V1852" s="248">
        <f t="shared" si="116"/>
        <v>0</v>
      </c>
      <c r="W1852" s="248">
        <f t="shared" si="113"/>
        <v>0</v>
      </c>
      <c r="X1852" s="248">
        <f t="shared" si="114"/>
        <v>0</v>
      </c>
      <c r="Y1852" s="248">
        <f t="shared" si="115"/>
        <v>0</v>
      </c>
    </row>
    <row r="1853" spans="1:25" ht="15" customHeight="1" x14ac:dyDescent="0.25">
      <c r="A1853" s="250"/>
      <c r="B1853" s="251"/>
      <c r="C1853" s="322" t="s">
        <v>1336</v>
      </c>
      <c r="D1853" s="322"/>
      <c r="E1853" s="322"/>
      <c r="H1853" s="252">
        <v>111.77</v>
      </c>
      <c r="I1853" s="252">
        <v>0</v>
      </c>
      <c r="J1853" s="252">
        <v>0</v>
      </c>
      <c r="K1853" s="252">
        <v>0</v>
      </c>
      <c r="L1853" s="252">
        <v>0</v>
      </c>
      <c r="M1853" s="252">
        <v>0</v>
      </c>
      <c r="N1853" s="323">
        <v>1.62</v>
      </c>
      <c r="O1853" s="323"/>
      <c r="P1853" s="252">
        <v>110.15</v>
      </c>
      <c r="Q1853" s="252">
        <v>0</v>
      </c>
      <c r="R1853" s="240" t="s">
        <v>85</v>
      </c>
      <c r="V1853" s="248">
        <f t="shared" si="116"/>
        <v>0</v>
      </c>
      <c r="W1853" s="248">
        <f t="shared" si="113"/>
        <v>0</v>
      </c>
      <c r="X1853" s="248">
        <f t="shared" si="114"/>
        <v>0</v>
      </c>
      <c r="Y1853" s="248">
        <f t="shared" si="115"/>
        <v>0</v>
      </c>
    </row>
    <row r="1854" spans="1:25" ht="15" customHeight="1" x14ac:dyDescent="0.25">
      <c r="A1854" s="250"/>
      <c r="B1854" s="251"/>
      <c r="C1854" s="322" t="s">
        <v>1054</v>
      </c>
      <c r="D1854" s="322"/>
      <c r="E1854" s="322"/>
      <c r="H1854" s="252">
        <v>332.4</v>
      </c>
      <c r="I1854" s="252">
        <v>196.2</v>
      </c>
      <c r="J1854" s="252">
        <v>-1.43</v>
      </c>
      <c r="K1854" s="252">
        <v>0</v>
      </c>
      <c r="L1854" s="252">
        <v>0</v>
      </c>
      <c r="M1854" s="252">
        <v>194.77</v>
      </c>
      <c r="N1854" s="323">
        <v>263.37</v>
      </c>
      <c r="O1854" s="323"/>
      <c r="P1854" s="252">
        <v>271.06</v>
      </c>
      <c r="Q1854" s="252">
        <v>7.26</v>
      </c>
      <c r="R1854" s="240" t="s">
        <v>85</v>
      </c>
      <c r="V1854" s="248">
        <f t="shared" si="116"/>
        <v>0</v>
      </c>
      <c r="W1854" s="248">
        <f t="shared" si="113"/>
        <v>0</v>
      </c>
      <c r="X1854" s="248">
        <f t="shared" si="114"/>
        <v>0</v>
      </c>
      <c r="Y1854" s="248">
        <f t="shared" si="115"/>
        <v>0</v>
      </c>
    </row>
    <row r="1855" spans="1:25" ht="15" customHeight="1" x14ac:dyDescent="0.25">
      <c r="A1855" s="250"/>
      <c r="B1855" s="251"/>
      <c r="C1855" s="322" t="s">
        <v>1058</v>
      </c>
      <c r="D1855" s="322"/>
      <c r="E1855" s="322"/>
      <c r="H1855" s="252">
        <v>34015.660000000003</v>
      </c>
      <c r="I1855" s="252">
        <v>17456.61</v>
      </c>
      <c r="J1855" s="252">
        <v>-66.8</v>
      </c>
      <c r="K1855" s="252">
        <v>0</v>
      </c>
      <c r="L1855" s="252">
        <v>0</v>
      </c>
      <c r="M1855" s="252">
        <v>17389.810000000001</v>
      </c>
      <c r="N1855" s="323">
        <v>22315.95</v>
      </c>
      <c r="O1855" s="323"/>
      <c r="P1855" s="252">
        <v>30426.89</v>
      </c>
      <c r="Q1855" s="252">
        <v>1337.37</v>
      </c>
      <c r="R1855" s="240" t="s">
        <v>85</v>
      </c>
      <c r="V1855" s="248">
        <f t="shared" si="116"/>
        <v>0</v>
      </c>
      <c r="W1855" s="248">
        <f t="shared" si="113"/>
        <v>0</v>
      </c>
      <c r="X1855" s="248">
        <f t="shared" si="114"/>
        <v>0</v>
      </c>
      <c r="Y1855" s="248">
        <f t="shared" si="115"/>
        <v>0</v>
      </c>
    </row>
    <row r="1856" spans="1:25" ht="15" customHeight="1" x14ac:dyDescent="0.25">
      <c r="A1856" s="250"/>
      <c r="B1856" s="251"/>
      <c r="C1856" s="322" t="s">
        <v>1303</v>
      </c>
      <c r="D1856" s="322"/>
      <c r="E1856" s="322"/>
      <c r="H1856" s="252">
        <v>7291.38</v>
      </c>
      <c r="I1856" s="252">
        <v>0</v>
      </c>
      <c r="J1856" s="252">
        <v>0</v>
      </c>
      <c r="K1856" s="252">
        <v>0</v>
      </c>
      <c r="L1856" s="252">
        <v>0</v>
      </c>
      <c r="M1856" s="252">
        <v>0</v>
      </c>
      <c r="N1856" s="323">
        <v>389.96</v>
      </c>
      <c r="O1856" s="323"/>
      <c r="P1856" s="252">
        <v>8988.5499999999993</v>
      </c>
      <c r="Q1856" s="252">
        <v>2087.13</v>
      </c>
      <c r="R1856" s="240" t="s">
        <v>85</v>
      </c>
      <c r="V1856" s="248">
        <f t="shared" si="116"/>
        <v>0</v>
      </c>
      <c r="W1856" s="248">
        <f t="shared" si="113"/>
        <v>0</v>
      </c>
      <c r="X1856" s="248">
        <f t="shared" si="114"/>
        <v>0</v>
      </c>
      <c r="Y1856" s="248">
        <f t="shared" si="115"/>
        <v>0</v>
      </c>
    </row>
    <row r="1857" spans="1:25" ht="15" customHeight="1" x14ac:dyDescent="0.25">
      <c r="A1857" s="250"/>
      <c r="B1857" s="251"/>
      <c r="C1857" s="322" t="s">
        <v>399</v>
      </c>
      <c r="D1857" s="322"/>
      <c r="E1857" s="322"/>
      <c r="H1857" s="252">
        <v>108680.91</v>
      </c>
      <c r="I1857" s="252">
        <v>39685.07</v>
      </c>
      <c r="J1857" s="252">
        <v>-984.06</v>
      </c>
      <c r="K1857" s="252">
        <v>0</v>
      </c>
      <c r="L1857" s="252">
        <v>0</v>
      </c>
      <c r="M1857" s="252">
        <v>38701.01</v>
      </c>
      <c r="N1857" s="323">
        <v>50007.3</v>
      </c>
      <c r="O1857" s="323"/>
      <c r="P1857" s="252">
        <v>99069.33</v>
      </c>
      <c r="Q1857" s="252">
        <v>1694.71</v>
      </c>
      <c r="R1857" s="240" t="s">
        <v>85</v>
      </c>
      <c r="V1857" s="248">
        <f t="shared" si="116"/>
        <v>0</v>
      </c>
      <c r="W1857" s="248">
        <f t="shared" si="113"/>
        <v>0</v>
      </c>
      <c r="X1857" s="248">
        <f t="shared" si="114"/>
        <v>0</v>
      </c>
      <c r="Y1857" s="248">
        <f t="shared" si="115"/>
        <v>0</v>
      </c>
    </row>
    <row r="1858" spans="1:25" ht="15" customHeight="1" x14ac:dyDescent="0.25">
      <c r="A1858" s="250"/>
      <c r="B1858" s="251"/>
      <c r="C1858" s="322" t="s">
        <v>1311</v>
      </c>
      <c r="D1858" s="322"/>
      <c r="E1858" s="322"/>
      <c r="H1858" s="252">
        <v>-39.21</v>
      </c>
      <c r="I1858" s="252">
        <v>0</v>
      </c>
      <c r="J1858" s="252">
        <v>0</v>
      </c>
      <c r="K1858" s="252">
        <v>0</v>
      </c>
      <c r="L1858" s="252">
        <v>0</v>
      </c>
      <c r="M1858" s="252">
        <v>0</v>
      </c>
      <c r="N1858" s="323">
        <v>0</v>
      </c>
      <c r="O1858" s="323"/>
      <c r="P1858" s="252">
        <v>0.01</v>
      </c>
      <c r="Q1858" s="252">
        <v>39.22</v>
      </c>
      <c r="R1858" s="240" t="s">
        <v>85</v>
      </c>
      <c r="V1858" s="248">
        <f t="shared" si="116"/>
        <v>0</v>
      </c>
      <c r="W1858" s="248">
        <f t="shared" si="113"/>
        <v>0</v>
      </c>
      <c r="X1858" s="248">
        <f t="shared" si="114"/>
        <v>0</v>
      </c>
      <c r="Y1858" s="248">
        <f t="shared" si="115"/>
        <v>0</v>
      </c>
    </row>
    <row r="1859" spans="1:25" ht="15" customHeight="1" x14ac:dyDescent="0.25">
      <c r="A1859" s="250"/>
      <c r="B1859" s="251"/>
      <c r="C1859" s="322" t="s">
        <v>1057</v>
      </c>
      <c r="D1859" s="322"/>
      <c r="E1859" s="322"/>
      <c r="H1859" s="252">
        <v>697.65</v>
      </c>
      <c r="I1859" s="252">
        <v>411.2</v>
      </c>
      <c r="J1859" s="252">
        <v>-3</v>
      </c>
      <c r="K1859" s="252">
        <v>0</v>
      </c>
      <c r="L1859" s="252">
        <v>0</v>
      </c>
      <c r="M1859" s="252">
        <v>408.2</v>
      </c>
      <c r="N1859" s="323">
        <v>552.09</v>
      </c>
      <c r="O1859" s="323"/>
      <c r="P1859" s="252">
        <v>568.97</v>
      </c>
      <c r="Q1859" s="252">
        <v>15.21</v>
      </c>
      <c r="R1859" s="240" t="s">
        <v>85</v>
      </c>
      <c r="V1859" s="248">
        <f t="shared" si="116"/>
        <v>0</v>
      </c>
      <c r="W1859" s="248">
        <f t="shared" si="113"/>
        <v>0</v>
      </c>
      <c r="X1859" s="248">
        <f t="shared" si="114"/>
        <v>0</v>
      </c>
      <c r="Y1859" s="248">
        <f t="shared" si="115"/>
        <v>0</v>
      </c>
    </row>
    <row r="1860" spans="1:25" ht="15" customHeight="1" x14ac:dyDescent="0.25">
      <c r="A1860" s="250"/>
      <c r="B1860" s="251"/>
      <c r="C1860" s="322" t="s">
        <v>1304</v>
      </c>
      <c r="D1860" s="322"/>
      <c r="E1860" s="322"/>
      <c r="H1860" s="252">
        <v>10167.27</v>
      </c>
      <c r="I1860" s="252">
        <v>0</v>
      </c>
      <c r="J1860" s="252">
        <v>0</v>
      </c>
      <c r="K1860" s="252">
        <v>0</v>
      </c>
      <c r="L1860" s="252">
        <v>0</v>
      </c>
      <c r="M1860" s="252">
        <v>0</v>
      </c>
      <c r="N1860" s="323">
        <v>980.8</v>
      </c>
      <c r="O1860" s="323"/>
      <c r="P1860" s="252">
        <v>12225.92</v>
      </c>
      <c r="Q1860" s="252">
        <v>3039.45</v>
      </c>
      <c r="R1860" s="240" t="s">
        <v>85</v>
      </c>
      <c r="V1860" s="248">
        <f t="shared" si="116"/>
        <v>0</v>
      </c>
      <c r="W1860" s="248">
        <f t="shared" si="113"/>
        <v>0</v>
      </c>
      <c r="X1860" s="248">
        <f t="shared" si="114"/>
        <v>0</v>
      </c>
      <c r="Y1860" s="248">
        <f t="shared" si="115"/>
        <v>0</v>
      </c>
    </row>
    <row r="1861" spans="1:25" ht="15" customHeight="1" x14ac:dyDescent="0.25">
      <c r="A1861" s="250"/>
      <c r="B1861" s="251"/>
      <c r="C1861" s="322" t="s">
        <v>1286</v>
      </c>
      <c r="D1861" s="322"/>
      <c r="E1861" s="322"/>
      <c r="H1861" s="252">
        <v>77401.06</v>
      </c>
      <c r="I1861" s="252">
        <v>27431.45</v>
      </c>
      <c r="J1861" s="252">
        <v>-419.78</v>
      </c>
      <c r="K1861" s="252">
        <v>0</v>
      </c>
      <c r="L1861" s="252">
        <v>0</v>
      </c>
      <c r="M1861" s="252">
        <v>27011.67</v>
      </c>
      <c r="N1861" s="323">
        <v>35684.980000000003</v>
      </c>
      <c r="O1861" s="323"/>
      <c r="P1861" s="252">
        <v>70143.39</v>
      </c>
      <c r="Q1861" s="252">
        <v>1415.64</v>
      </c>
      <c r="R1861" s="240" t="s">
        <v>85</v>
      </c>
      <c r="V1861" s="248">
        <f t="shared" si="116"/>
        <v>0</v>
      </c>
      <c r="W1861" s="248">
        <f t="shared" si="113"/>
        <v>0</v>
      </c>
      <c r="X1861" s="248">
        <f t="shared" si="114"/>
        <v>0</v>
      </c>
      <c r="Y1861" s="248">
        <f t="shared" si="115"/>
        <v>0</v>
      </c>
    </row>
    <row r="1862" spans="1:25" ht="15" customHeight="1" x14ac:dyDescent="0.25">
      <c r="A1862" s="250"/>
      <c r="B1862" s="251"/>
      <c r="C1862" s="322" t="s">
        <v>392</v>
      </c>
      <c r="D1862" s="322"/>
      <c r="E1862" s="322"/>
      <c r="H1862" s="252">
        <v>194725.27</v>
      </c>
      <c r="I1862" s="252">
        <v>70351.09</v>
      </c>
      <c r="J1862" s="252">
        <v>-1471.49</v>
      </c>
      <c r="K1862" s="252">
        <v>0</v>
      </c>
      <c r="L1862" s="252">
        <v>0</v>
      </c>
      <c r="M1862" s="252">
        <v>68879.600000000006</v>
      </c>
      <c r="N1862" s="323">
        <v>89939.66</v>
      </c>
      <c r="O1862" s="323"/>
      <c r="P1862" s="252">
        <v>176795.75</v>
      </c>
      <c r="Q1862" s="252">
        <v>3130.54</v>
      </c>
      <c r="R1862" s="240" t="s">
        <v>85</v>
      </c>
      <c r="V1862" s="248">
        <f t="shared" si="116"/>
        <v>0</v>
      </c>
      <c r="W1862" s="248">
        <f t="shared" si="113"/>
        <v>0</v>
      </c>
      <c r="X1862" s="248">
        <f t="shared" si="114"/>
        <v>0</v>
      </c>
      <c r="Y1862" s="248">
        <f t="shared" si="115"/>
        <v>0</v>
      </c>
    </row>
    <row r="1863" spans="1:25" ht="15" customHeight="1" x14ac:dyDescent="0.25">
      <c r="A1863" s="250"/>
      <c r="B1863" s="251"/>
      <c r="C1863" s="322" t="s">
        <v>1055</v>
      </c>
      <c r="D1863" s="322"/>
      <c r="E1863" s="322"/>
      <c r="H1863" s="252">
        <v>332.39</v>
      </c>
      <c r="I1863" s="252">
        <v>196.2</v>
      </c>
      <c r="J1863" s="252">
        <v>-1.43</v>
      </c>
      <c r="K1863" s="252">
        <v>0</v>
      </c>
      <c r="L1863" s="252">
        <v>0</v>
      </c>
      <c r="M1863" s="252">
        <v>194.77</v>
      </c>
      <c r="N1863" s="323">
        <v>263.37</v>
      </c>
      <c r="O1863" s="323"/>
      <c r="P1863" s="252">
        <v>271.05</v>
      </c>
      <c r="Q1863" s="252">
        <v>7.26</v>
      </c>
      <c r="R1863" s="240" t="s">
        <v>85</v>
      </c>
      <c r="V1863" s="248">
        <f t="shared" si="116"/>
        <v>0</v>
      </c>
      <c r="W1863" s="248">
        <f t="shared" si="113"/>
        <v>0</v>
      </c>
      <c r="X1863" s="248">
        <f t="shared" si="114"/>
        <v>0</v>
      </c>
      <c r="Y1863" s="248">
        <f t="shared" si="115"/>
        <v>0</v>
      </c>
    </row>
    <row r="1864" spans="1:25" ht="15" customHeight="1" x14ac:dyDescent="0.25">
      <c r="A1864" s="250"/>
      <c r="B1864" s="251"/>
      <c r="C1864" s="322" t="s">
        <v>1283</v>
      </c>
      <c r="D1864" s="322"/>
      <c r="E1864" s="322"/>
      <c r="H1864" s="252">
        <v>25713.08</v>
      </c>
      <c r="I1864" s="252">
        <v>0</v>
      </c>
      <c r="J1864" s="252">
        <v>0</v>
      </c>
      <c r="K1864" s="252">
        <v>0</v>
      </c>
      <c r="L1864" s="252">
        <v>0</v>
      </c>
      <c r="M1864" s="252">
        <v>0</v>
      </c>
      <c r="N1864" s="323">
        <v>0</v>
      </c>
      <c r="O1864" s="323"/>
      <c r="P1864" s="252">
        <v>26380.2</v>
      </c>
      <c r="Q1864" s="252">
        <v>667.12</v>
      </c>
      <c r="R1864" s="240" t="s">
        <v>85</v>
      </c>
      <c r="V1864" s="248">
        <f t="shared" si="116"/>
        <v>0</v>
      </c>
      <c r="W1864" s="248">
        <f t="shared" si="113"/>
        <v>8571.0266666666666</v>
      </c>
      <c r="X1864" s="248">
        <f t="shared" si="114"/>
        <v>0</v>
      </c>
      <c r="Y1864" s="248">
        <f t="shared" si="115"/>
        <v>8571.0266666666666</v>
      </c>
    </row>
    <row r="1865" spans="1:25" ht="15" customHeight="1" x14ac:dyDescent="0.25">
      <c r="A1865" s="250"/>
      <c r="B1865" s="251"/>
      <c r="C1865" s="322" t="s">
        <v>1288</v>
      </c>
      <c r="D1865" s="322"/>
      <c r="E1865" s="322"/>
      <c r="H1865" s="252">
        <v>287592.05</v>
      </c>
      <c r="I1865" s="252">
        <v>105096.37</v>
      </c>
      <c r="J1865" s="252">
        <v>-1608.28</v>
      </c>
      <c r="K1865" s="252">
        <v>0</v>
      </c>
      <c r="L1865" s="252">
        <v>0</v>
      </c>
      <c r="M1865" s="252">
        <v>103488.09</v>
      </c>
      <c r="N1865" s="323">
        <v>138665.82999999999</v>
      </c>
      <c r="O1865" s="323"/>
      <c r="P1865" s="252">
        <v>254017.53</v>
      </c>
      <c r="Q1865" s="252">
        <v>1603.22</v>
      </c>
      <c r="R1865" s="240" t="s">
        <v>85</v>
      </c>
      <c r="V1865" s="248">
        <f t="shared" si="116"/>
        <v>0</v>
      </c>
      <c r="W1865" s="248">
        <f t="shared" si="113"/>
        <v>0</v>
      </c>
      <c r="X1865" s="248">
        <f t="shared" si="114"/>
        <v>0</v>
      </c>
      <c r="Y1865" s="248">
        <f t="shared" si="115"/>
        <v>0</v>
      </c>
    </row>
    <row r="1866" spans="1:25" ht="15" customHeight="1" x14ac:dyDescent="0.25">
      <c r="A1866" s="253"/>
      <c r="B1866" s="254"/>
      <c r="C1866" s="324" t="s">
        <v>1056</v>
      </c>
      <c r="D1866" s="324"/>
      <c r="E1866" s="324"/>
      <c r="F1866" s="255"/>
      <c r="G1866" s="255"/>
      <c r="H1866" s="256">
        <v>1047.6300000000001</v>
      </c>
      <c r="I1866" s="256">
        <v>621.05999999999995</v>
      </c>
      <c r="J1866" s="256">
        <v>-4.54</v>
      </c>
      <c r="K1866" s="256">
        <v>0</v>
      </c>
      <c r="L1866" s="256">
        <v>0</v>
      </c>
      <c r="M1866" s="256">
        <v>616.52</v>
      </c>
      <c r="N1866" s="325">
        <v>833.03</v>
      </c>
      <c r="O1866" s="325"/>
      <c r="P1866" s="256">
        <v>854.09</v>
      </c>
      <c r="Q1866" s="256">
        <v>22.97</v>
      </c>
      <c r="R1866" s="240" t="s">
        <v>85</v>
      </c>
      <c r="V1866" s="248">
        <f t="shared" si="116"/>
        <v>0</v>
      </c>
      <c r="W1866" s="248">
        <f t="shared" ref="W1866:W1929" si="117">IF(W$8=$C1866,SUM($P1866-$Q1866),0)/3</f>
        <v>0</v>
      </c>
      <c r="X1866" s="248">
        <f t="shared" ref="X1866:X1929" si="118">IF(X$8=$C1866,SUM($P1866-$Q1866),0)</f>
        <v>0</v>
      </c>
      <c r="Y1866" s="248">
        <f t="shared" ref="Y1866:Y1929" si="119">SUM(V1866:X1866)</f>
        <v>0</v>
      </c>
    </row>
    <row r="1867" spans="1:25" ht="15" customHeight="1" x14ac:dyDescent="0.25">
      <c r="A1867" s="245" t="s">
        <v>1673</v>
      </c>
      <c r="B1867" s="246" t="str">
        <f>C1867</f>
        <v>г.Одинцово, Маршала Бирюзова, 28</v>
      </c>
      <c r="C1867" s="329" t="s">
        <v>86</v>
      </c>
      <c r="D1867" s="329"/>
      <c r="E1867" s="329"/>
      <c r="F1867" s="246" t="s">
        <v>1571</v>
      </c>
      <c r="G1867" s="246" t="s">
        <v>1674</v>
      </c>
      <c r="H1867" s="247">
        <v>2270412.3199999998</v>
      </c>
      <c r="I1867" s="247">
        <v>777790.55</v>
      </c>
      <c r="J1867" s="247">
        <v>-191.08</v>
      </c>
      <c r="K1867" s="247">
        <v>0</v>
      </c>
      <c r="L1867" s="247">
        <v>0</v>
      </c>
      <c r="M1867" s="247">
        <v>777599.47</v>
      </c>
      <c r="N1867" s="330">
        <v>1059165.19</v>
      </c>
      <c r="O1867" s="330"/>
      <c r="P1867" s="247">
        <v>2051690.84</v>
      </c>
      <c r="Q1867" s="247">
        <v>62844.24</v>
      </c>
      <c r="R1867" s="240" t="s">
        <v>86</v>
      </c>
      <c r="V1867" s="248">
        <f t="shared" si="116"/>
        <v>0</v>
      </c>
      <c r="W1867" s="248">
        <f t="shared" si="117"/>
        <v>0</v>
      </c>
      <c r="X1867" s="248">
        <f t="shared" si="118"/>
        <v>0</v>
      </c>
      <c r="Y1867" s="248">
        <f t="shared" si="119"/>
        <v>0</v>
      </c>
    </row>
    <row r="1868" spans="1:25" ht="15" customHeight="1" x14ac:dyDescent="0.25">
      <c r="A1868" s="250"/>
      <c r="B1868" s="251"/>
      <c r="C1868" s="322" t="s">
        <v>503</v>
      </c>
      <c r="D1868" s="322"/>
      <c r="E1868" s="322"/>
      <c r="H1868" s="252">
        <v>717808.4</v>
      </c>
      <c r="I1868" s="252">
        <v>298072.14</v>
      </c>
      <c r="J1868" s="252">
        <v>0</v>
      </c>
      <c r="K1868" s="252">
        <v>0</v>
      </c>
      <c r="L1868" s="252">
        <v>0</v>
      </c>
      <c r="M1868" s="252">
        <v>298072.14</v>
      </c>
      <c r="N1868" s="323">
        <v>406619.1</v>
      </c>
      <c r="O1868" s="323"/>
      <c r="P1868" s="252">
        <v>622858.35</v>
      </c>
      <c r="Q1868" s="252">
        <v>13596.91</v>
      </c>
      <c r="R1868" s="240" t="s">
        <v>86</v>
      </c>
      <c r="V1868" s="248">
        <f t="shared" si="116"/>
        <v>0</v>
      </c>
      <c r="W1868" s="248">
        <f t="shared" si="117"/>
        <v>0</v>
      </c>
      <c r="X1868" s="248">
        <f t="shared" si="118"/>
        <v>0</v>
      </c>
      <c r="Y1868" s="248">
        <f t="shared" si="119"/>
        <v>0</v>
      </c>
    </row>
    <row r="1869" spans="1:25" ht="15" customHeight="1" x14ac:dyDescent="0.25">
      <c r="A1869" s="250"/>
      <c r="B1869" s="251"/>
      <c r="C1869" s="322" t="s">
        <v>1311</v>
      </c>
      <c r="D1869" s="322"/>
      <c r="E1869" s="322"/>
      <c r="H1869" s="252">
        <v>5622.74</v>
      </c>
      <c r="I1869" s="252">
        <v>0</v>
      </c>
      <c r="J1869" s="252">
        <v>0</v>
      </c>
      <c r="K1869" s="252">
        <v>0</v>
      </c>
      <c r="L1869" s="252">
        <v>0</v>
      </c>
      <c r="M1869" s="252">
        <v>0</v>
      </c>
      <c r="N1869" s="323">
        <v>5.68</v>
      </c>
      <c r="O1869" s="323"/>
      <c r="P1869" s="252">
        <v>5619.58</v>
      </c>
      <c r="Q1869" s="252">
        <v>2.52</v>
      </c>
      <c r="R1869" s="240" t="s">
        <v>86</v>
      </c>
      <c r="V1869" s="248">
        <f t="shared" si="116"/>
        <v>0</v>
      </c>
      <c r="W1869" s="248">
        <f t="shared" si="117"/>
        <v>0</v>
      </c>
      <c r="X1869" s="248">
        <f t="shared" si="118"/>
        <v>0</v>
      </c>
      <c r="Y1869" s="248">
        <f t="shared" si="119"/>
        <v>0</v>
      </c>
    </row>
    <row r="1870" spans="1:25" ht="15" customHeight="1" x14ac:dyDescent="0.25">
      <c r="A1870" s="250"/>
      <c r="B1870" s="251"/>
      <c r="C1870" s="322" t="s">
        <v>504</v>
      </c>
      <c r="D1870" s="322"/>
      <c r="E1870" s="322"/>
      <c r="H1870" s="252">
        <v>13034.69</v>
      </c>
      <c r="I1870" s="252">
        <v>0</v>
      </c>
      <c r="J1870" s="252">
        <v>0</v>
      </c>
      <c r="K1870" s="252">
        <v>0</v>
      </c>
      <c r="L1870" s="252">
        <v>0</v>
      </c>
      <c r="M1870" s="252">
        <v>0</v>
      </c>
      <c r="N1870" s="323">
        <v>417.7</v>
      </c>
      <c r="O1870" s="323"/>
      <c r="P1870" s="252">
        <v>13627.65</v>
      </c>
      <c r="Q1870" s="252">
        <v>1010.66</v>
      </c>
      <c r="R1870" s="240" t="s">
        <v>86</v>
      </c>
      <c r="V1870" s="248">
        <f t="shared" si="116"/>
        <v>0</v>
      </c>
      <c r="W1870" s="248">
        <f t="shared" si="117"/>
        <v>0</v>
      </c>
      <c r="X1870" s="248">
        <f t="shared" si="118"/>
        <v>0</v>
      </c>
      <c r="Y1870" s="248">
        <f t="shared" si="119"/>
        <v>0</v>
      </c>
    </row>
    <row r="1871" spans="1:25" ht="15" customHeight="1" x14ac:dyDescent="0.25">
      <c r="A1871" s="250"/>
      <c r="B1871" s="251"/>
      <c r="C1871" s="322" t="s">
        <v>1052</v>
      </c>
      <c r="D1871" s="322"/>
      <c r="E1871" s="322"/>
      <c r="H1871" s="252">
        <v>681342.45</v>
      </c>
      <c r="I1871" s="252">
        <v>270511.07</v>
      </c>
      <c r="J1871" s="252">
        <v>0</v>
      </c>
      <c r="K1871" s="252">
        <v>0</v>
      </c>
      <c r="L1871" s="252">
        <v>0</v>
      </c>
      <c r="M1871" s="252">
        <v>270511.07</v>
      </c>
      <c r="N1871" s="323">
        <v>369621.51</v>
      </c>
      <c r="O1871" s="323"/>
      <c r="P1871" s="252">
        <v>596611.56999999995</v>
      </c>
      <c r="Q1871" s="252">
        <v>14379.56</v>
      </c>
      <c r="R1871" s="240" t="s">
        <v>86</v>
      </c>
      <c r="V1871" s="248">
        <f t="shared" si="116"/>
        <v>582232.00999999989</v>
      </c>
      <c r="W1871" s="248">
        <f t="shared" si="117"/>
        <v>0</v>
      </c>
      <c r="X1871" s="248">
        <f t="shared" si="118"/>
        <v>0</v>
      </c>
      <c r="Y1871" s="248">
        <f t="shared" si="119"/>
        <v>582232.00999999989</v>
      </c>
    </row>
    <row r="1872" spans="1:25" ht="15" customHeight="1" x14ac:dyDescent="0.25">
      <c r="A1872" s="250"/>
      <c r="B1872" s="251"/>
      <c r="C1872" s="322" t="s">
        <v>1054</v>
      </c>
      <c r="D1872" s="322"/>
      <c r="E1872" s="322"/>
      <c r="H1872" s="252">
        <v>217.46</v>
      </c>
      <c r="I1872" s="252">
        <v>76.209999999999994</v>
      </c>
      <c r="J1872" s="252">
        <v>0</v>
      </c>
      <c r="K1872" s="252">
        <v>0</v>
      </c>
      <c r="L1872" s="252">
        <v>0</v>
      </c>
      <c r="M1872" s="252">
        <v>76.209999999999994</v>
      </c>
      <c r="N1872" s="323">
        <v>114.29</v>
      </c>
      <c r="O1872" s="323"/>
      <c r="P1872" s="252">
        <v>181.11</v>
      </c>
      <c r="Q1872" s="252">
        <v>1.73</v>
      </c>
      <c r="R1872" s="240" t="s">
        <v>86</v>
      </c>
      <c r="V1872" s="248">
        <f t="shared" ref="V1872:V1935" si="120">IF(V$8=$C1872,SUM($P1872-$Q1872),0)</f>
        <v>0</v>
      </c>
      <c r="W1872" s="248">
        <f t="shared" si="117"/>
        <v>0</v>
      </c>
      <c r="X1872" s="248">
        <f t="shared" si="118"/>
        <v>0</v>
      </c>
      <c r="Y1872" s="248">
        <f t="shared" si="119"/>
        <v>0</v>
      </c>
    </row>
    <row r="1873" spans="1:25" ht="15" customHeight="1" x14ac:dyDescent="0.25">
      <c r="A1873" s="250"/>
      <c r="B1873" s="251"/>
      <c r="C1873" s="322" t="s">
        <v>1058</v>
      </c>
      <c r="D1873" s="322"/>
      <c r="E1873" s="322"/>
      <c r="H1873" s="252">
        <v>29284.86</v>
      </c>
      <c r="I1873" s="252">
        <v>13141.78</v>
      </c>
      <c r="J1873" s="252">
        <v>0</v>
      </c>
      <c r="K1873" s="252">
        <v>0</v>
      </c>
      <c r="L1873" s="252">
        <v>0</v>
      </c>
      <c r="M1873" s="252">
        <v>13141.78</v>
      </c>
      <c r="N1873" s="323">
        <v>17879.45</v>
      </c>
      <c r="O1873" s="323"/>
      <c r="P1873" s="252">
        <v>26106.71</v>
      </c>
      <c r="Q1873" s="252">
        <v>1559.52</v>
      </c>
      <c r="R1873" s="240" t="s">
        <v>86</v>
      </c>
      <c r="V1873" s="248">
        <f t="shared" si="120"/>
        <v>0</v>
      </c>
      <c r="W1873" s="248">
        <f t="shared" si="117"/>
        <v>0</v>
      </c>
      <c r="X1873" s="248">
        <f t="shared" si="118"/>
        <v>0</v>
      </c>
      <c r="Y1873" s="248">
        <f t="shared" si="119"/>
        <v>0</v>
      </c>
    </row>
    <row r="1874" spans="1:25" ht="15" customHeight="1" x14ac:dyDescent="0.25">
      <c r="A1874" s="250"/>
      <c r="B1874" s="251"/>
      <c r="C1874" s="322" t="s">
        <v>1303</v>
      </c>
      <c r="D1874" s="322"/>
      <c r="E1874" s="322"/>
      <c r="H1874" s="252">
        <v>5201.93</v>
      </c>
      <c r="I1874" s="252">
        <v>0</v>
      </c>
      <c r="J1874" s="252">
        <v>0</v>
      </c>
      <c r="K1874" s="252">
        <v>0</v>
      </c>
      <c r="L1874" s="252">
        <v>0</v>
      </c>
      <c r="M1874" s="252">
        <v>0</v>
      </c>
      <c r="N1874" s="323">
        <v>48.7</v>
      </c>
      <c r="O1874" s="323"/>
      <c r="P1874" s="252">
        <v>8280.52</v>
      </c>
      <c r="Q1874" s="252">
        <v>3127.29</v>
      </c>
      <c r="R1874" s="240" t="s">
        <v>86</v>
      </c>
      <c r="V1874" s="248">
        <f t="shared" si="120"/>
        <v>0</v>
      </c>
      <c r="W1874" s="248">
        <f t="shared" si="117"/>
        <v>0</v>
      </c>
      <c r="X1874" s="248">
        <f t="shared" si="118"/>
        <v>0</v>
      </c>
      <c r="Y1874" s="248">
        <f t="shared" si="119"/>
        <v>0</v>
      </c>
    </row>
    <row r="1875" spans="1:25" ht="15" customHeight="1" x14ac:dyDescent="0.25">
      <c r="A1875" s="250"/>
      <c r="B1875" s="251"/>
      <c r="C1875" s="322" t="s">
        <v>399</v>
      </c>
      <c r="D1875" s="322"/>
      <c r="E1875" s="322"/>
      <c r="H1875" s="252">
        <v>93513.31</v>
      </c>
      <c r="I1875" s="252">
        <v>31159.39</v>
      </c>
      <c r="J1875" s="252">
        <v>-22.94</v>
      </c>
      <c r="K1875" s="252">
        <v>0</v>
      </c>
      <c r="L1875" s="252">
        <v>0</v>
      </c>
      <c r="M1875" s="252">
        <v>31136.45</v>
      </c>
      <c r="N1875" s="323">
        <v>41867.550000000003</v>
      </c>
      <c r="O1875" s="323"/>
      <c r="P1875" s="252">
        <v>88235.68</v>
      </c>
      <c r="Q1875" s="252">
        <v>5453.47</v>
      </c>
      <c r="R1875" s="240" t="s">
        <v>86</v>
      </c>
      <c r="V1875" s="248">
        <f t="shared" si="120"/>
        <v>0</v>
      </c>
      <c r="W1875" s="248">
        <f t="shared" si="117"/>
        <v>0</v>
      </c>
      <c r="X1875" s="248">
        <f t="shared" si="118"/>
        <v>0</v>
      </c>
      <c r="Y1875" s="248">
        <f t="shared" si="119"/>
        <v>0</v>
      </c>
    </row>
    <row r="1876" spans="1:25" ht="15" customHeight="1" x14ac:dyDescent="0.25">
      <c r="A1876" s="250"/>
      <c r="B1876" s="251"/>
      <c r="C1876" s="322" t="s">
        <v>1057</v>
      </c>
      <c r="D1876" s="322"/>
      <c r="E1876" s="322"/>
      <c r="H1876" s="252">
        <v>342.53</v>
      </c>
      <c r="I1876" s="252">
        <v>159.65</v>
      </c>
      <c r="J1876" s="252">
        <v>0</v>
      </c>
      <c r="K1876" s="252">
        <v>0</v>
      </c>
      <c r="L1876" s="252">
        <v>0</v>
      </c>
      <c r="M1876" s="252">
        <v>159.65</v>
      </c>
      <c r="N1876" s="323">
        <v>239.8</v>
      </c>
      <c r="O1876" s="323"/>
      <c r="P1876" s="252">
        <v>266.07</v>
      </c>
      <c r="Q1876" s="252">
        <v>3.69</v>
      </c>
      <c r="R1876" s="240" t="s">
        <v>86</v>
      </c>
      <c r="V1876" s="248">
        <f t="shared" si="120"/>
        <v>0</v>
      </c>
      <c r="W1876" s="248">
        <f t="shared" si="117"/>
        <v>0</v>
      </c>
      <c r="X1876" s="248">
        <f t="shared" si="118"/>
        <v>0</v>
      </c>
      <c r="Y1876" s="248">
        <f t="shared" si="119"/>
        <v>0</v>
      </c>
    </row>
    <row r="1877" spans="1:25" ht="15" customHeight="1" x14ac:dyDescent="0.25">
      <c r="A1877" s="250"/>
      <c r="B1877" s="251"/>
      <c r="C1877" s="322" t="s">
        <v>1304</v>
      </c>
      <c r="D1877" s="322"/>
      <c r="E1877" s="322"/>
      <c r="H1877" s="252">
        <v>17050.669999999998</v>
      </c>
      <c r="I1877" s="252">
        <v>0</v>
      </c>
      <c r="J1877" s="252">
        <v>0</v>
      </c>
      <c r="K1877" s="252">
        <v>0</v>
      </c>
      <c r="L1877" s="252">
        <v>0</v>
      </c>
      <c r="M1877" s="252">
        <v>0</v>
      </c>
      <c r="N1877" s="323">
        <v>120.6</v>
      </c>
      <c r="O1877" s="323"/>
      <c r="P1877" s="252">
        <v>18905.93</v>
      </c>
      <c r="Q1877" s="252">
        <v>1975.86</v>
      </c>
      <c r="R1877" s="240" t="s">
        <v>86</v>
      </c>
      <c r="V1877" s="248">
        <f t="shared" si="120"/>
        <v>0</v>
      </c>
      <c r="W1877" s="248">
        <f t="shared" si="117"/>
        <v>0</v>
      </c>
      <c r="X1877" s="248">
        <f t="shared" si="118"/>
        <v>0</v>
      </c>
      <c r="Y1877" s="248">
        <f t="shared" si="119"/>
        <v>0</v>
      </c>
    </row>
    <row r="1878" spans="1:25" ht="15" customHeight="1" x14ac:dyDescent="0.25">
      <c r="A1878" s="250"/>
      <c r="B1878" s="251"/>
      <c r="C1878" s="322" t="s">
        <v>1336</v>
      </c>
      <c r="D1878" s="322"/>
      <c r="E1878" s="322"/>
      <c r="H1878" s="252">
        <v>161.85</v>
      </c>
      <c r="I1878" s="252">
        <v>0</v>
      </c>
      <c r="J1878" s="252">
        <v>0</v>
      </c>
      <c r="K1878" s="252">
        <v>0</v>
      </c>
      <c r="L1878" s="252">
        <v>0</v>
      </c>
      <c r="M1878" s="252">
        <v>0</v>
      </c>
      <c r="N1878" s="323">
        <v>0</v>
      </c>
      <c r="O1878" s="323"/>
      <c r="P1878" s="252">
        <v>161.85</v>
      </c>
      <c r="Q1878" s="252">
        <v>0</v>
      </c>
      <c r="R1878" s="240" t="s">
        <v>86</v>
      </c>
      <c r="V1878" s="248">
        <f t="shared" si="120"/>
        <v>0</v>
      </c>
      <c r="W1878" s="248">
        <f t="shared" si="117"/>
        <v>0</v>
      </c>
      <c r="X1878" s="248">
        <f t="shared" si="118"/>
        <v>0</v>
      </c>
      <c r="Y1878" s="248">
        <f t="shared" si="119"/>
        <v>0</v>
      </c>
    </row>
    <row r="1879" spans="1:25" ht="15" customHeight="1" x14ac:dyDescent="0.25">
      <c r="A1879" s="250"/>
      <c r="B1879" s="251"/>
      <c r="C1879" s="322" t="s">
        <v>392</v>
      </c>
      <c r="D1879" s="322"/>
      <c r="E1879" s="322"/>
      <c r="H1879" s="252">
        <v>170482.31</v>
      </c>
      <c r="I1879" s="252">
        <v>56065.07</v>
      </c>
      <c r="J1879" s="252">
        <v>-48.09</v>
      </c>
      <c r="K1879" s="252">
        <v>0</v>
      </c>
      <c r="L1879" s="252">
        <v>0</v>
      </c>
      <c r="M1879" s="252">
        <v>56016.98</v>
      </c>
      <c r="N1879" s="323">
        <v>75273.820000000007</v>
      </c>
      <c r="O1879" s="323"/>
      <c r="P1879" s="252">
        <v>161333.45000000001</v>
      </c>
      <c r="Q1879" s="252">
        <v>10107.98</v>
      </c>
      <c r="R1879" s="240" t="s">
        <v>86</v>
      </c>
      <c r="V1879" s="248">
        <f t="shared" si="120"/>
        <v>0</v>
      </c>
      <c r="W1879" s="248">
        <f t="shared" si="117"/>
        <v>0</v>
      </c>
      <c r="X1879" s="248">
        <f t="shared" si="118"/>
        <v>0</v>
      </c>
      <c r="Y1879" s="248">
        <f t="shared" si="119"/>
        <v>0</v>
      </c>
    </row>
    <row r="1880" spans="1:25" ht="15" customHeight="1" x14ac:dyDescent="0.25">
      <c r="A1880" s="250"/>
      <c r="B1880" s="251"/>
      <c r="C1880" s="322" t="s">
        <v>1055</v>
      </c>
      <c r="D1880" s="322"/>
      <c r="E1880" s="322"/>
      <c r="H1880" s="252">
        <v>196.97</v>
      </c>
      <c r="I1880" s="252">
        <v>76.209999999999994</v>
      </c>
      <c r="J1880" s="252">
        <v>-9.2200000000000006</v>
      </c>
      <c r="K1880" s="252">
        <v>0</v>
      </c>
      <c r="L1880" s="252">
        <v>0</v>
      </c>
      <c r="M1880" s="252">
        <v>66.989999999999995</v>
      </c>
      <c r="N1880" s="323">
        <v>114.29</v>
      </c>
      <c r="O1880" s="323"/>
      <c r="P1880" s="252">
        <v>160.62</v>
      </c>
      <c r="Q1880" s="252">
        <v>10.95</v>
      </c>
      <c r="R1880" s="240" t="s">
        <v>86</v>
      </c>
      <c r="V1880" s="248">
        <f t="shared" si="120"/>
        <v>0</v>
      </c>
      <c r="W1880" s="248">
        <f t="shared" si="117"/>
        <v>0</v>
      </c>
      <c r="X1880" s="248">
        <f t="shared" si="118"/>
        <v>0</v>
      </c>
      <c r="Y1880" s="248">
        <f t="shared" si="119"/>
        <v>0</v>
      </c>
    </row>
    <row r="1881" spans="1:25" ht="15" customHeight="1" x14ac:dyDescent="0.25">
      <c r="A1881" s="250"/>
      <c r="B1881" s="251"/>
      <c r="C1881" s="322" t="s">
        <v>1056</v>
      </c>
      <c r="D1881" s="322"/>
      <c r="E1881" s="322"/>
      <c r="H1881" s="252">
        <v>609.41</v>
      </c>
      <c r="I1881" s="252">
        <v>241.47</v>
      </c>
      <c r="J1881" s="252">
        <v>0</v>
      </c>
      <c r="K1881" s="252">
        <v>0</v>
      </c>
      <c r="L1881" s="252">
        <v>0</v>
      </c>
      <c r="M1881" s="252">
        <v>241.47</v>
      </c>
      <c r="N1881" s="323">
        <v>361.72</v>
      </c>
      <c r="O1881" s="323"/>
      <c r="P1881" s="252">
        <v>494.61</v>
      </c>
      <c r="Q1881" s="252">
        <v>5.45</v>
      </c>
      <c r="R1881" s="240" t="s">
        <v>86</v>
      </c>
      <c r="V1881" s="248">
        <f t="shared" si="120"/>
        <v>0</v>
      </c>
      <c r="W1881" s="248">
        <f t="shared" si="117"/>
        <v>0</v>
      </c>
      <c r="X1881" s="248">
        <f t="shared" si="118"/>
        <v>0</v>
      </c>
      <c r="Y1881" s="248">
        <f t="shared" si="119"/>
        <v>0</v>
      </c>
    </row>
    <row r="1882" spans="1:25" ht="15" customHeight="1" x14ac:dyDescent="0.25">
      <c r="A1882" s="250"/>
      <c r="B1882" s="251"/>
      <c r="C1882" s="322" t="s">
        <v>1283</v>
      </c>
      <c r="D1882" s="322"/>
      <c r="E1882" s="322"/>
      <c r="H1882" s="252">
        <v>216122.76</v>
      </c>
      <c r="I1882" s="252">
        <v>0</v>
      </c>
      <c r="J1882" s="252">
        <v>0</v>
      </c>
      <c r="K1882" s="252">
        <v>0</v>
      </c>
      <c r="L1882" s="252">
        <v>0</v>
      </c>
      <c r="M1882" s="252">
        <v>0</v>
      </c>
      <c r="N1882" s="323">
        <v>98.17</v>
      </c>
      <c r="O1882" s="323"/>
      <c r="P1882" s="252">
        <v>216061.73</v>
      </c>
      <c r="Q1882" s="252">
        <v>37.14</v>
      </c>
      <c r="R1882" s="240" t="s">
        <v>86</v>
      </c>
      <c r="V1882" s="248">
        <f t="shared" si="120"/>
        <v>0</v>
      </c>
      <c r="W1882" s="248">
        <f t="shared" si="117"/>
        <v>72008.19666666667</v>
      </c>
      <c r="X1882" s="248">
        <f t="shared" si="118"/>
        <v>0</v>
      </c>
      <c r="Y1882" s="248">
        <f t="shared" si="119"/>
        <v>72008.19666666667</v>
      </c>
    </row>
    <row r="1883" spans="1:25" ht="15" customHeight="1" x14ac:dyDescent="0.25">
      <c r="A1883" s="250"/>
      <c r="B1883" s="251"/>
      <c r="C1883" s="322" t="s">
        <v>1286</v>
      </c>
      <c r="D1883" s="322"/>
      <c r="E1883" s="322"/>
      <c r="H1883" s="252">
        <v>69228.75</v>
      </c>
      <c r="I1883" s="252">
        <v>22328</v>
      </c>
      <c r="J1883" s="252">
        <v>-22.94</v>
      </c>
      <c r="K1883" s="252">
        <v>0</v>
      </c>
      <c r="L1883" s="252">
        <v>0</v>
      </c>
      <c r="M1883" s="252">
        <v>22305.06</v>
      </c>
      <c r="N1883" s="323">
        <v>29765.73</v>
      </c>
      <c r="O1883" s="323"/>
      <c r="P1883" s="252">
        <v>65944.98</v>
      </c>
      <c r="Q1883" s="252">
        <v>4176.8999999999996</v>
      </c>
      <c r="R1883" s="240" t="s">
        <v>86</v>
      </c>
      <c r="V1883" s="248">
        <f t="shared" si="120"/>
        <v>0</v>
      </c>
      <c r="W1883" s="248">
        <f t="shared" si="117"/>
        <v>0</v>
      </c>
      <c r="X1883" s="248">
        <f t="shared" si="118"/>
        <v>0</v>
      </c>
      <c r="Y1883" s="248">
        <f t="shared" si="119"/>
        <v>0</v>
      </c>
    </row>
    <row r="1884" spans="1:25" ht="15" customHeight="1" x14ac:dyDescent="0.25">
      <c r="A1884" s="253"/>
      <c r="B1884" s="254"/>
      <c r="C1884" s="324" t="s">
        <v>1288</v>
      </c>
      <c r="D1884" s="324"/>
      <c r="E1884" s="324"/>
      <c r="F1884" s="255"/>
      <c r="G1884" s="255"/>
      <c r="H1884" s="256">
        <v>250191.23</v>
      </c>
      <c r="I1884" s="256">
        <v>85959.56</v>
      </c>
      <c r="J1884" s="256">
        <v>-87.89</v>
      </c>
      <c r="K1884" s="256">
        <v>0</v>
      </c>
      <c r="L1884" s="256">
        <v>0</v>
      </c>
      <c r="M1884" s="256">
        <v>85871.67</v>
      </c>
      <c r="N1884" s="325">
        <v>116617.08</v>
      </c>
      <c r="O1884" s="325"/>
      <c r="P1884" s="256">
        <v>226840.43</v>
      </c>
      <c r="Q1884" s="256">
        <v>7394.61</v>
      </c>
      <c r="R1884" s="240" t="s">
        <v>86</v>
      </c>
      <c r="V1884" s="248">
        <f t="shared" si="120"/>
        <v>0</v>
      </c>
      <c r="W1884" s="248">
        <f t="shared" si="117"/>
        <v>0</v>
      </c>
      <c r="X1884" s="248">
        <f t="shared" si="118"/>
        <v>0</v>
      </c>
      <c r="Y1884" s="248">
        <f t="shared" si="119"/>
        <v>0</v>
      </c>
    </row>
    <row r="1885" spans="1:25" ht="15" customHeight="1" x14ac:dyDescent="0.25">
      <c r="A1885" s="245" t="s">
        <v>1675</v>
      </c>
      <c r="B1885" s="246" t="str">
        <f>C1885</f>
        <v>г.Одинцово, Маршала Бирюзова, 2а</v>
      </c>
      <c r="C1885" s="329" t="s">
        <v>73</v>
      </c>
      <c r="D1885" s="329"/>
      <c r="E1885" s="329"/>
      <c r="F1885" s="246" t="s">
        <v>1676</v>
      </c>
      <c r="G1885" s="246" t="s">
        <v>1677</v>
      </c>
      <c r="H1885" s="247">
        <v>7530990.8200000003</v>
      </c>
      <c r="I1885" s="247">
        <v>1145069.95</v>
      </c>
      <c r="J1885" s="247">
        <v>-17868.759999999998</v>
      </c>
      <c r="K1885" s="247">
        <v>0</v>
      </c>
      <c r="L1885" s="247">
        <v>0</v>
      </c>
      <c r="M1885" s="247">
        <v>1127201.19</v>
      </c>
      <c r="N1885" s="330">
        <v>1533851.64</v>
      </c>
      <c r="O1885" s="330"/>
      <c r="P1885" s="247">
        <v>7614505.9400000004</v>
      </c>
      <c r="Q1885" s="247">
        <v>490165.57</v>
      </c>
      <c r="R1885" s="240" t="s">
        <v>73</v>
      </c>
      <c r="V1885" s="248">
        <f t="shared" si="120"/>
        <v>0</v>
      </c>
      <c r="W1885" s="248">
        <f t="shared" si="117"/>
        <v>0</v>
      </c>
      <c r="X1885" s="248">
        <f t="shared" si="118"/>
        <v>0</v>
      </c>
      <c r="Y1885" s="248">
        <f t="shared" si="119"/>
        <v>0</v>
      </c>
    </row>
    <row r="1886" spans="1:25" ht="15" customHeight="1" x14ac:dyDescent="0.25">
      <c r="A1886" s="250"/>
      <c r="B1886" s="251"/>
      <c r="C1886" s="322" t="s">
        <v>1052</v>
      </c>
      <c r="D1886" s="322"/>
      <c r="E1886" s="322"/>
      <c r="H1886" s="252">
        <v>2925621.02</v>
      </c>
      <c r="I1886" s="252">
        <v>811761.93</v>
      </c>
      <c r="J1886" s="252">
        <v>0</v>
      </c>
      <c r="K1886" s="252">
        <v>0</v>
      </c>
      <c r="L1886" s="252">
        <v>0</v>
      </c>
      <c r="M1886" s="252">
        <v>811761.93</v>
      </c>
      <c r="N1886" s="323">
        <v>1073967.78</v>
      </c>
      <c r="O1886" s="323"/>
      <c r="P1886" s="252">
        <v>2703778.7</v>
      </c>
      <c r="Q1886" s="252">
        <v>40363.53</v>
      </c>
      <c r="R1886" s="240" t="s">
        <v>73</v>
      </c>
      <c r="V1886" s="248">
        <f t="shared" si="120"/>
        <v>2663415.1700000004</v>
      </c>
      <c r="W1886" s="248">
        <f t="shared" si="117"/>
        <v>0</v>
      </c>
      <c r="X1886" s="248">
        <f t="shared" si="118"/>
        <v>0</v>
      </c>
      <c r="Y1886" s="248">
        <f t="shared" si="119"/>
        <v>2663415.1700000004</v>
      </c>
    </row>
    <row r="1887" spans="1:25" ht="15" customHeight="1" x14ac:dyDescent="0.25">
      <c r="A1887" s="250"/>
      <c r="B1887" s="251"/>
      <c r="C1887" s="322" t="s">
        <v>399</v>
      </c>
      <c r="D1887" s="322"/>
      <c r="E1887" s="322"/>
      <c r="H1887" s="252">
        <v>99476.03</v>
      </c>
      <c r="I1887" s="252">
        <v>0</v>
      </c>
      <c r="J1887" s="252">
        <v>0</v>
      </c>
      <c r="K1887" s="252">
        <v>0</v>
      </c>
      <c r="L1887" s="252">
        <v>0</v>
      </c>
      <c r="M1887" s="252">
        <v>0</v>
      </c>
      <c r="N1887" s="323">
        <v>4634.3599999999997</v>
      </c>
      <c r="O1887" s="323"/>
      <c r="P1887" s="252">
        <v>96924.94</v>
      </c>
      <c r="Q1887" s="252">
        <v>2083.27</v>
      </c>
      <c r="R1887" s="240" t="s">
        <v>73</v>
      </c>
      <c r="V1887" s="248">
        <f t="shared" si="120"/>
        <v>0</v>
      </c>
      <c r="W1887" s="248">
        <f t="shared" si="117"/>
        <v>0</v>
      </c>
      <c r="X1887" s="248">
        <f t="shared" si="118"/>
        <v>0</v>
      </c>
      <c r="Y1887" s="248">
        <f t="shared" si="119"/>
        <v>0</v>
      </c>
    </row>
    <row r="1888" spans="1:25" ht="15" customHeight="1" x14ac:dyDescent="0.25">
      <c r="A1888" s="250"/>
      <c r="B1888" s="251"/>
      <c r="C1888" s="322" t="s">
        <v>503</v>
      </c>
      <c r="D1888" s="322"/>
      <c r="E1888" s="322"/>
      <c r="H1888" s="252">
        <v>164928.45000000001</v>
      </c>
      <c r="I1888" s="252">
        <v>0</v>
      </c>
      <c r="J1888" s="252">
        <v>0</v>
      </c>
      <c r="K1888" s="252">
        <v>0</v>
      </c>
      <c r="L1888" s="252">
        <v>0</v>
      </c>
      <c r="M1888" s="252">
        <v>0</v>
      </c>
      <c r="N1888" s="323">
        <v>0</v>
      </c>
      <c r="O1888" s="323"/>
      <c r="P1888" s="252">
        <v>188380.09</v>
      </c>
      <c r="Q1888" s="252">
        <v>23451.64</v>
      </c>
      <c r="R1888" s="240" t="s">
        <v>73</v>
      </c>
      <c r="V1888" s="248">
        <f t="shared" si="120"/>
        <v>0</v>
      </c>
      <c r="W1888" s="248">
        <f t="shared" si="117"/>
        <v>0</v>
      </c>
      <c r="X1888" s="248">
        <f t="shared" si="118"/>
        <v>0</v>
      </c>
      <c r="Y1888" s="248">
        <f t="shared" si="119"/>
        <v>0</v>
      </c>
    </row>
    <row r="1889" spans="1:25" ht="15" customHeight="1" x14ac:dyDescent="0.25">
      <c r="A1889" s="250"/>
      <c r="B1889" s="251"/>
      <c r="C1889" s="322" t="s">
        <v>1296</v>
      </c>
      <c r="D1889" s="322"/>
      <c r="E1889" s="322"/>
      <c r="H1889" s="252">
        <v>963766.55</v>
      </c>
      <c r="I1889" s="252">
        <v>0</v>
      </c>
      <c r="J1889" s="252">
        <v>0</v>
      </c>
      <c r="K1889" s="252">
        <v>0</v>
      </c>
      <c r="L1889" s="252">
        <v>0</v>
      </c>
      <c r="M1889" s="252">
        <v>0</v>
      </c>
      <c r="N1889" s="323">
        <v>9897.61</v>
      </c>
      <c r="O1889" s="323"/>
      <c r="P1889" s="252">
        <v>970579.84</v>
      </c>
      <c r="Q1889" s="252">
        <v>16710.900000000001</v>
      </c>
      <c r="R1889" s="240" t="s">
        <v>73</v>
      </c>
      <c r="V1889" s="248">
        <f t="shared" si="120"/>
        <v>0</v>
      </c>
      <c r="W1889" s="248">
        <f t="shared" si="117"/>
        <v>0</v>
      </c>
      <c r="X1889" s="248">
        <f t="shared" si="118"/>
        <v>0</v>
      </c>
      <c r="Y1889" s="248">
        <f t="shared" si="119"/>
        <v>0</v>
      </c>
    </row>
    <row r="1890" spans="1:25" ht="15" customHeight="1" x14ac:dyDescent="0.25">
      <c r="A1890" s="250"/>
      <c r="B1890" s="251"/>
      <c r="C1890" s="322" t="s">
        <v>1054</v>
      </c>
      <c r="D1890" s="322"/>
      <c r="E1890" s="322"/>
      <c r="H1890" s="252">
        <v>4894.88</v>
      </c>
      <c r="I1890" s="252">
        <v>1181.58</v>
      </c>
      <c r="J1890" s="252">
        <v>-58.8</v>
      </c>
      <c r="K1890" s="252">
        <v>0</v>
      </c>
      <c r="L1890" s="252">
        <v>0</v>
      </c>
      <c r="M1890" s="252">
        <v>1122.78</v>
      </c>
      <c r="N1890" s="323">
        <v>1429.36</v>
      </c>
      <c r="O1890" s="323"/>
      <c r="P1890" s="252">
        <v>4919.96</v>
      </c>
      <c r="Q1890" s="252">
        <v>331.66</v>
      </c>
      <c r="R1890" s="240" t="s">
        <v>73</v>
      </c>
      <c r="V1890" s="248">
        <f t="shared" si="120"/>
        <v>0</v>
      </c>
      <c r="W1890" s="248">
        <f t="shared" si="117"/>
        <v>0</v>
      </c>
      <c r="X1890" s="248">
        <f t="shared" si="118"/>
        <v>0</v>
      </c>
      <c r="Y1890" s="248">
        <f t="shared" si="119"/>
        <v>0</v>
      </c>
    </row>
    <row r="1891" spans="1:25" ht="15" customHeight="1" x14ac:dyDescent="0.25">
      <c r="A1891" s="250"/>
      <c r="B1891" s="251"/>
      <c r="C1891" s="322" t="s">
        <v>1363</v>
      </c>
      <c r="D1891" s="322"/>
      <c r="E1891" s="322"/>
      <c r="H1891" s="252">
        <v>-56387.94</v>
      </c>
      <c r="I1891" s="252">
        <v>0</v>
      </c>
      <c r="J1891" s="252">
        <v>0</v>
      </c>
      <c r="K1891" s="252">
        <v>0</v>
      </c>
      <c r="L1891" s="252">
        <v>0</v>
      </c>
      <c r="M1891" s="252">
        <v>0</v>
      </c>
      <c r="N1891" s="323">
        <v>-5507.73</v>
      </c>
      <c r="O1891" s="323"/>
      <c r="P1891" s="252">
        <v>48798.83</v>
      </c>
      <c r="Q1891" s="252">
        <v>99679.039999999994</v>
      </c>
      <c r="R1891" s="240" t="s">
        <v>73</v>
      </c>
      <c r="V1891" s="248">
        <f t="shared" si="120"/>
        <v>0</v>
      </c>
      <c r="W1891" s="248">
        <f t="shared" si="117"/>
        <v>0</v>
      </c>
      <c r="X1891" s="248">
        <f t="shared" si="118"/>
        <v>0</v>
      </c>
      <c r="Y1891" s="248">
        <f t="shared" si="119"/>
        <v>0</v>
      </c>
    </row>
    <row r="1892" spans="1:25" ht="15" customHeight="1" x14ac:dyDescent="0.25">
      <c r="A1892" s="250"/>
      <c r="B1892" s="251"/>
      <c r="C1892" s="322" t="s">
        <v>1058</v>
      </c>
      <c r="D1892" s="322"/>
      <c r="E1892" s="322"/>
      <c r="H1892" s="252">
        <v>408197.29</v>
      </c>
      <c r="I1892" s="252">
        <v>101543.87</v>
      </c>
      <c r="J1892" s="252">
        <v>0</v>
      </c>
      <c r="K1892" s="252">
        <v>0</v>
      </c>
      <c r="L1892" s="252">
        <v>0</v>
      </c>
      <c r="M1892" s="252">
        <v>101543.87</v>
      </c>
      <c r="N1892" s="323">
        <v>133683.20000000001</v>
      </c>
      <c r="O1892" s="323"/>
      <c r="P1892" s="252">
        <v>383965.42</v>
      </c>
      <c r="Q1892" s="252">
        <v>7907.46</v>
      </c>
      <c r="R1892" s="240" t="s">
        <v>73</v>
      </c>
      <c r="V1892" s="248">
        <f t="shared" si="120"/>
        <v>0</v>
      </c>
      <c r="W1892" s="248">
        <f t="shared" si="117"/>
        <v>0</v>
      </c>
      <c r="X1892" s="248">
        <f t="shared" si="118"/>
        <v>0</v>
      </c>
      <c r="Y1892" s="248">
        <f t="shared" si="119"/>
        <v>0</v>
      </c>
    </row>
    <row r="1893" spans="1:25" ht="15" customHeight="1" x14ac:dyDescent="0.25">
      <c r="A1893" s="250"/>
      <c r="B1893" s="251"/>
      <c r="C1893" s="322" t="s">
        <v>393</v>
      </c>
      <c r="D1893" s="322"/>
      <c r="E1893" s="322"/>
      <c r="H1893" s="252">
        <v>8991.1299999999992</v>
      </c>
      <c r="I1893" s="252">
        <v>0</v>
      </c>
      <c r="J1893" s="252">
        <v>0</v>
      </c>
      <c r="K1893" s="252">
        <v>0</v>
      </c>
      <c r="L1893" s="252">
        <v>0</v>
      </c>
      <c r="M1893" s="252">
        <v>0</v>
      </c>
      <c r="N1893" s="323">
        <v>0</v>
      </c>
      <c r="O1893" s="323"/>
      <c r="P1893" s="252">
        <v>9653.61</v>
      </c>
      <c r="Q1893" s="252">
        <v>662.48</v>
      </c>
      <c r="R1893" s="240" t="s">
        <v>73</v>
      </c>
      <c r="V1893" s="248">
        <f t="shared" si="120"/>
        <v>0</v>
      </c>
      <c r="W1893" s="248">
        <f t="shared" si="117"/>
        <v>0</v>
      </c>
      <c r="X1893" s="248">
        <f t="shared" si="118"/>
        <v>0</v>
      </c>
      <c r="Y1893" s="248">
        <f t="shared" si="119"/>
        <v>0</v>
      </c>
    </row>
    <row r="1894" spans="1:25" ht="15" customHeight="1" x14ac:dyDescent="0.25">
      <c r="A1894" s="250"/>
      <c r="B1894" s="251"/>
      <c r="C1894" s="322" t="s">
        <v>1295</v>
      </c>
      <c r="D1894" s="322"/>
      <c r="E1894" s="322"/>
      <c r="H1894" s="252">
        <v>117308.83</v>
      </c>
      <c r="I1894" s="252">
        <v>0</v>
      </c>
      <c r="J1894" s="252">
        <v>0</v>
      </c>
      <c r="K1894" s="252">
        <v>0</v>
      </c>
      <c r="L1894" s="252">
        <v>0</v>
      </c>
      <c r="M1894" s="252">
        <v>0</v>
      </c>
      <c r="N1894" s="323">
        <v>7581.25</v>
      </c>
      <c r="O1894" s="323"/>
      <c r="P1894" s="252">
        <v>224537.29</v>
      </c>
      <c r="Q1894" s="252">
        <v>114809.71</v>
      </c>
      <c r="R1894" s="240" t="s">
        <v>73</v>
      </c>
      <c r="V1894" s="248">
        <f t="shared" si="120"/>
        <v>0</v>
      </c>
      <c r="W1894" s="248">
        <f t="shared" si="117"/>
        <v>0</v>
      </c>
      <c r="X1894" s="248">
        <f t="shared" si="118"/>
        <v>0</v>
      </c>
      <c r="Y1894" s="248">
        <f t="shared" si="119"/>
        <v>0</v>
      </c>
    </row>
    <row r="1895" spans="1:25" ht="15" customHeight="1" x14ac:dyDescent="0.25">
      <c r="A1895" s="250"/>
      <c r="B1895" s="251"/>
      <c r="C1895" s="322" t="s">
        <v>1055</v>
      </c>
      <c r="D1895" s="322"/>
      <c r="E1895" s="322"/>
      <c r="H1895" s="252">
        <v>4324.47</v>
      </c>
      <c r="I1895" s="252">
        <v>1181.58</v>
      </c>
      <c r="J1895" s="252">
        <v>-58.8</v>
      </c>
      <c r="K1895" s="252">
        <v>0</v>
      </c>
      <c r="L1895" s="252">
        <v>0</v>
      </c>
      <c r="M1895" s="252">
        <v>1122.78</v>
      </c>
      <c r="N1895" s="323">
        <v>1427.27</v>
      </c>
      <c r="O1895" s="323"/>
      <c r="P1895" s="252">
        <v>4346.9399999999996</v>
      </c>
      <c r="Q1895" s="252">
        <v>326.95999999999998</v>
      </c>
      <c r="R1895" s="240" t="s">
        <v>73</v>
      </c>
      <c r="V1895" s="248">
        <f t="shared" si="120"/>
        <v>0</v>
      </c>
      <c r="W1895" s="248">
        <f t="shared" si="117"/>
        <v>0</v>
      </c>
      <c r="X1895" s="248">
        <f t="shared" si="118"/>
        <v>0</v>
      </c>
      <c r="Y1895" s="248">
        <f t="shared" si="119"/>
        <v>0</v>
      </c>
    </row>
    <row r="1896" spans="1:25" ht="15" customHeight="1" x14ac:dyDescent="0.25">
      <c r="A1896" s="250"/>
      <c r="B1896" s="251"/>
      <c r="C1896" s="322" t="s">
        <v>1286</v>
      </c>
      <c r="D1896" s="322"/>
      <c r="E1896" s="322"/>
      <c r="H1896" s="252">
        <v>52824.34</v>
      </c>
      <c r="I1896" s="252">
        <v>46289.46</v>
      </c>
      <c r="J1896" s="252">
        <v>-3675.26</v>
      </c>
      <c r="K1896" s="252">
        <v>0</v>
      </c>
      <c r="L1896" s="252">
        <v>0</v>
      </c>
      <c r="M1896" s="252">
        <v>42614.2</v>
      </c>
      <c r="N1896" s="323">
        <v>59155.16</v>
      </c>
      <c r="O1896" s="323"/>
      <c r="P1896" s="252">
        <v>122211.84</v>
      </c>
      <c r="Q1896" s="252">
        <v>85928.46</v>
      </c>
      <c r="R1896" s="240" t="s">
        <v>73</v>
      </c>
      <c r="V1896" s="248">
        <f t="shared" si="120"/>
        <v>0</v>
      </c>
      <c r="W1896" s="248">
        <f t="shared" si="117"/>
        <v>0</v>
      </c>
      <c r="X1896" s="248">
        <f t="shared" si="118"/>
        <v>0</v>
      </c>
      <c r="Y1896" s="248">
        <f t="shared" si="119"/>
        <v>0</v>
      </c>
    </row>
    <row r="1897" spans="1:25" ht="15" customHeight="1" x14ac:dyDescent="0.25">
      <c r="A1897" s="250"/>
      <c r="B1897" s="251"/>
      <c r="C1897" s="322" t="s">
        <v>392</v>
      </c>
      <c r="D1897" s="322"/>
      <c r="E1897" s="322"/>
      <c r="H1897" s="252">
        <v>168677.6</v>
      </c>
      <c r="I1897" s="252">
        <v>0</v>
      </c>
      <c r="J1897" s="252">
        <v>0</v>
      </c>
      <c r="K1897" s="252">
        <v>0</v>
      </c>
      <c r="L1897" s="252">
        <v>0</v>
      </c>
      <c r="M1897" s="252">
        <v>0</v>
      </c>
      <c r="N1897" s="323">
        <v>7365.27</v>
      </c>
      <c r="O1897" s="323"/>
      <c r="P1897" s="252">
        <v>164872.84</v>
      </c>
      <c r="Q1897" s="252">
        <v>3560.51</v>
      </c>
      <c r="R1897" s="240" t="s">
        <v>73</v>
      </c>
      <c r="V1897" s="248">
        <f t="shared" si="120"/>
        <v>0</v>
      </c>
      <c r="W1897" s="248">
        <f t="shared" si="117"/>
        <v>0</v>
      </c>
      <c r="X1897" s="248">
        <f t="shared" si="118"/>
        <v>0</v>
      </c>
      <c r="Y1897" s="248">
        <f t="shared" si="119"/>
        <v>0</v>
      </c>
    </row>
    <row r="1898" spans="1:25" ht="15" customHeight="1" x14ac:dyDescent="0.25">
      <c r="A1898" s="250"/>
      <c r="B1898" s="251"/>
      <c r="C1898" s="322" t="s">
        <v>1057</v>
      </c>
      <c r="D1898" s="322"/>
      <c r="E1898" s="322"/>
      <c r="H1898" s="252">
        <v>5544.1</v>
      </c>
      <c r="I1898" s="252">
        <v>2299.88</v>
      </c>
      <c r="J1898" s="252">
        <v>0</v>
      </c>
      <c r="K1898" s="252">
        <v>0</v>
      </c>
      <c r="L1898" s="252">
        <v>0</v>
      </c>
      <c r="M1898" s="252">
        <v>2299.88</v>
      </c>
      <c r="N1898" s="323">
        <v>2918.91</v>
      </c>
      <c r="O1898" s="323"/>
      <c r="P1898" s="252">
        <v>5033.8999999999996</v>
      </c>
      <c r="Q1898" s="252">
        <v>108.83</v>
      </c>
      <c r="R1898" s="240" t="s">
        <v>73</v>
      </c>
      <c r="V1898" s="248">
        <f t="shared" si="120"/>
        <v>0</v>
      </c>
      <c r="W1898" s="248">
        <f t="shared" si="117"/>
        <v>0</v>
      </c>
      <c r="X1898" s="248">
        <f t="shared" si="118"/>
        <v>0</v>
      </c>
      <c r="Y1898" s="248">
        <f t="shared" si="119"/>
        <v>0</v>
      </c>
    </row>
    <row r="1899" spans="1:25" ht="15" customHeight="1" x14ac:dyDescent="0.25">
      <c r="A1899" s="250"/>
      <c r="B1899" s="251"/>
      <c r="C1899" s="322" t="s">
        <v>1288</v>
      </c>
      <c r="D1899" s="322"/>
      <c r="E1899" s="322"/>
      <c r="H1899" s="252">
        <v>400844.25</v>
      </c>
      <c r="I1899" s="252">
        <v>177344.97</v>
      </c>
      <c r="J1899" s="252">
        <v>-14075.9</v>
      </c>
      <c r="K1899" s="252">
        <v>0</v>
      </c>
      <c r="L1899" s="252">
        <v>0</v>
      </c>
      <c r="M1899" s="252">
        <v>163269.07</v>
      </c>
      <c r="N1899" s="323">
        <v>227893.71</v>
      </c>
      <c r="O1899" s="323"/>
      <c r="P1899" s="252">
        <v>417415.08</v>
      </c>
      <c r="Q1899" s="252">
        <v>81195.47</v>
      </c>
      <c r="R1899" s="240" t="s">
        <v>73</v>
      </c>
      <c r="V1899" s="248">
        <f t="shared" si="120"/>
        <v>0</v>
      </c>
      <c r="W1899" s="248">
        <f t="shared" si="117"/>
        <v>0</v>
      </c>
      <c r="X1899" s="248">
        <f t="shared" si="118"/>
        <v>0</v>
      </c>
      <c r="Y1899" s="248">
        <f t="shared" si="119"/>
        <v>0</v>
      </c>
    </row>
    <row r="1900" spans="1:25" ht="15" customHeight="1" x14ac:dyDescent="0.25">
      <c r="A1900" s="250"/>
      <c r="B1900" s="251"/>
      <c r="C1900" s="322" t="s">
        <v>504</v>
      </c>
      <c r="D1900" s="322"/>
      <c r="E1900" s="322"/>
      <c r="H1900" s="252">
        <v>118614.09</v>
      </c>
      <c r="I1900" s="252">
        <v>0</v>
      </c>
      <c r="J1900" s="252">
        <v>0</v>
      </c>
      <c r="K1900" s="252">
        <v>0</v>
      </c>
      <c r="L1900" s="252">
        <v>0</v>
      </c>
      <c r="M1900" s="252">
        <v>0</v>
      </c>
      <c r="N1900" s="323">
        <v>3752.29</v>
      </c>
      <c r="O1900" s="323"/>
      <c r="P1900" s="252">
        <v>127490.01</v>
      </c>
      <c r="Q1900" s="252">
        <v>12628.21</v>
      </c>
      <c r="R1900" s="240" t="s">
        <v>73</v>
      </c>
      <c r="V1900" s="248">
        <f t="shared" si="120"/>
        <v>0</v>
      </c>
      <c r="W1900" s="248">
        <f t="shared" si="117"/>
        <v>0</v>
      </c>
      <c r="X1900" s="248">
        <f t="shared" si="118"/>
        <v>0</v>
      </c>
      <c r="Y1900" s="248">
        <f t="shared" si="119"/>
        <v>0</v>
      </c>
    </row>
    <row r="1901" spans="1:25" ht="15" customHeight="1" x14ac:dyDescent="0.25">
      <c r="A1901" s="250"/>
      <c r="B1901" s="251"/>
      <c r="C1901" s="322" t="s">
        <v>1336</v>
      </c>
      <c r="D1901" s="322"/>
      <c r="E1901" s="322"/>
      <c r="H1901" s="252">
        <v>37.49</v>
      </c>
      <c r="I1901" s="252">
        <v>0</v>
      </c>
      <c r="J1901" s="252">
        <v>0</v>
      </c>
      <c r="K1901" s="252">
        <v>0</v>
      </c>
      <c r="L1901" s="252">
        <v>0</v>
      </c>
      <c r="M1901" s="252">
        <v>0</v>
      </c>
      <c r="N1901" s="323">
        <v>0</v>
      </c>
      <c r="O1901" s="323"/>
      <c r="P1901" s="252">
        <v>38.479999999999997</v>
      </c>
      <c r="Q1901" s="252">
        <v>0.99</v>
      </c>
      <c r="R1901" s="240" t="s">
        <v>73</v>
      </c>
      <c r="V1901" s="248">
        <f t="shared" si="120"/>
        <v>0</v>
      </c>
      <c r="W1901" s="248">
        <f t="shared" si="117"/>
        <v>0</v>
      </c>
      <c r="X1901" s="248">
        <f t="shared" si="118"/>
        <v>0</v>
      </c>
      <c r="Y1901" s="248">
        <f t="shared" si="119"/>
        <v>0</v>
      </c>
    </row>
    <row r="1902" spans="1:25" ht="15" customHeight="1" x14ac:dyDescent="0.25">
      <c r="A1902" s="250"/>
      <c r="B1902" s="251"/>
      <c r="C1902" s="322" t="s">
        <v>1056</v>
      </c>
      <c r="D1902" s="322"/>
      <c r="E1902" s="322"/>
      <c r="H1902" s="252">
        <v>11853.08</v>
      </c>
      <c r="I1902" s="252">
        <v>3466.68</v>
      </c>
      <c r="J1902" s="252">
        <v>0</v>
      </c>
      <c r="K1902" s="252">
        <v>0</v>
      </c>
      <c r="L1902" s="252">
        <v>0</v>
      </c>
      <c r="M1902" s="252">
        <v>3466.68</v>
      </c>
      <c r="N1902" s="323">
        <v>4488.17</v>
      </c>
      <c r="O1902" s="323"/>
      <c r="P1902" s="252">
        <v>11023.98</v>
      </c>
      <c r="Q1902" s="252">
        <v>192.39</v>
      </c>
      <c r="R1902" s="240" t="s">
        <v>73</v>
      </c>
      <c r="V1902" s="248">
        <f t="shared" si="120"/>
        <v>0</v>
      </c>
      <c r="W1902" s="248">
        <f t="shared" si="117"/>
        <v>0</v>
      </c>
      <c r="X1902" s="248">
        <f t="shared" si="118"/>
        <v>0</v>
      </c>
      <c r="Y1902" s="248">
        <f t="shared" si="119"/>
        <v>0</v>
      </c>
    </row>
    <row r="1903" spans="1:25" ht="15" customHeight="1" x14ac:dyDescent="0.25">
      <c r="A1903" s="253"/>
      <c r="B1903" s="254"/>
      <c r="C1903" s="324" t="s">
        <v>1283</v>
      </c>
      <c r="D1903" s="324"/>
      <c r="E1903" s="324"/>
      <c r="F1903" s="255"/>
      <c r="G1903" s="255"/>
      <c r="H1903" s="256">
        <v>2131475.16</v>
      </c>
      <c r="I1903" s="256">
        <v>0</v>
      </c>
      <c r="J1903" s="256">
        <v>0</v>
      </c>
      <c r="K1903" s="256">
        <v>0</v>
      </c>
      <c r="L1903" s="256">
        <v>0</v>
      </c>
      <c r="M1903" s="256">
        <v>0</v>
      </c>
      <c r="N1903" s="325">
        <v>1165.03</v>
      </c>
      <c r="O1903" s="325"/>
      <c r="P1903" s="256">
        <v>2130534.19</v>
      </c>
      <c r="Q1903" s="256">
        <v>224.06</v>
      </c>
      <c r="R1903" s="240" t="s">
        <v>73</v>
      </c>
      <c r="V1903" s="248">
        <f t="shared" si="120"/>
        <v>0</v>
      </c>
      <c r="W1903" s="248">
        <f t="shared" si="117"/>
        <v>710103.37666666659</v>
      </c>
      <c r="X1903" s="248">
        <f t="shared" si="118"/>
        <v>0</v>
      </c>
      <c r="Y1903" s="248">
        <f t="shared" si="119"/>
        <v>710103.37666666659</v>
      </c>
    </row>
    <row r="1904" spans="1:25" ht="15" customHeight="1" x14ac:dyDescent="0.25">
      <c r="A1904" s="245" t="s">
        <v>1678</v>
      </c>
      <c r="B1904" s="246" t="str">
        <f>C1904</f>
        <v>г.Одинцово, Маршала Бирюзова, 30 корп.А</v>
      </c>
      <c r="C1904" s="329" t="s">
        <v>87</v>
      </c>
      <c r="D1904" s="329"/>
      <c r="E1904" s="329"/>
      <c r="F1904" s="246" t="s">
        <v>1679</v>
      </c>
      <c r="G1904" s="246" t="s">
        <v>1680</v>
      </c>
      <c r="H1904" s="247">
        <v>618969.14</v>
      </c>
      <c r="I1904" s="247">
        <v>215596.51</v>
      </c>
      <c r="J1904" s="247">
        <v>0</v>
      </c>
      <c r="K1904" s="247">
        <v>0</v>
      </c>
      <c r="L1904" s="247">
        <v>0</v>
      </c>
      <c r="M1904" s="247">
        <v>215596.51</v>
      </c>
      <c r="N1904" s="330">
        <v>306537.88</v>
      </c>
      <c r="O1904" s="330"/>
      <c r="P1904" s="247">
        <v>570749.01</v>
      </c>
      <c r="Q1904" s="247">
        <v>42721.24</v>
      </c>
      <c r="R1904" s="240" t="s">
        <v>87</v>
      </c>
      <c r="V1904" s="248">
        <f t="shared" si="120"/>
        <v>0</v>
      </c>
      <c r="W1904" s="248">
        <f t="shared" si="117"/>
        <v>0</v>
      </c>
      <c r="X1904" s="248">
        <f t="shared" si="118"/>
        <v>0</v>
      </c>
      <c r="Y1904" s="248">
        <f t="shared" si="119"/>
        <v>0</v>
      </c>
    </row>
    <row r="1905" spans="1:25" ht="15" customHeight="1" x14ac:dyDescent="0.25">
      <c r="A1905" s="250"/>
      <c r="B1905" s="251"/>
      <c r="C1905" s="322" t="s">
        <v>1336</v>
      </c>
      <c r="D1905" s="322"/>
      <c r="E1905" s="322"/>
      <c r="H1905" s="252">
        <v>29.73</v>
      </c>
      <c r="I1905" s="252">
        <v>0</v>
      </c>
      <c r="J1905" s="252">
        <v>0</v>
      </c>
      <c r="K1905" s="252">
        <v>0</v>
      </c>
      <c r="L1905" s="252">
        <v>0</v>
      </c>
      <c r="M1905" s="252">
        <v>0</v>
      </c>
      <c r="N1905" s="323">
        <v>1.9</v>
      </c>
      <c r="O1905" s="323"/>
      <c r="P1905" s="252">
        <v>27.83</v>
      </c>
      <c r="Q1905" s="252">
        <v>0</v>
      </c>
      <c r="R1905" s="240" t="s">
        <v>87</v>
      </c>
      <c r="V1905" s="248">
        <f t="shared" si="120"/>
        <v>0</v>
      </c>
      <c r="W1905" s="248">
        <f t="shared" si="117"/>
        <v>0</v>
      </c>
      <c r="X1905" s="248">
        <f t="shared" si="118"/>
        <v>0</v>
      </c>
      <c r="Y1905" s="248">
        <f t="shared" si="119"/>
        <v>0</v>
      </c>
    </row>
    <row r="1906" spans="1:25" ht="15" customHeight="1" x14ac:dyDescent="0.25">
      <c r="A1906" s="250"/>
      <c r="B1906" s="251"/>
      <c r="C1906" s="322" t="s">
        <v>504</v>
      </c>
      <c r="D1906" s="322"/>
      <c r="E1906" s="322"/>
      <c r="H1906" s="252">
        <v>3611.79</v>
      </c>
      <c r="I1906" s="252">
        <v>0</v>
      </c>
      <c r="J1906" s="252">
        <v>0</v>
      </c>
      <c r="K1906" s="252">
        <v>0</v>
      </c>
      <c r="L1906" s="252">
        <v>0</v>
      </c>
      <c r="M1906" s="252">
        <v>0</v>
      </c>
      <c r="N1906" s="323">
        <v>313.72000000000003</v>
      </c>
      <c r="O1906" s="323"/>
      <c r="P1906" s="252">
        <v>4605.82</v>
      </c>
      <c r="Q1906" s="252">
        <v>1307.75</v>
      </c>
      <c r="R1906" s="240" t="s">
        <v>87</v>
      </c>
      <c r="V1906" s="248">
        <f t="shared" si="120"/>
        <v>0</v>
      </c>
      <c r="W1906" s="248">
        <f t="shared" si="117"/>
        <v>0</v>
      </c>
      <c r="X1906" s="248">
        <f t="shared" si="118"/>
        <v>0</v>
      </c>
      <c r="Y1906" s="248">
        <f t="shared" si="119"/>
        <v>0</v>
      </c>
    </row>
    <row r="1907" spans="1:25" ht="15" customHeight="1" x14ac:dyDescent="0.25">
      <c r="A1907" s="250"/>
      <c r="B1907" s="251"/>
      <c r="C1907" s="322" t="s">
        <v>1283</v>
      </c>
      <c r="D1907" s="322"/>
      <c r="E1907" s="322"/>
      <c r="H1907" s="252">
        <v>108653.93</v>
      </c>
      <c r="I1907" s="252">
        <v>0</v>
      </c>
      <c r="J1907" s="252">
        <v>0</v>
      </c>
      <c r="K1907" s="252">
        <v>0</v>
      </c>
      <c r="L1907" s="252">
        <v>0</v>
      </c>
      <c r="M1907" s="252">
        <v>0</v>
      </c>
      <c r="N1907" s="323">
        <v>6941.03</v>
      </c>
      <c r="O1907" s="323"/>
      <c r="P1907" s="252">
        <v>101712.9</v>
      </c>
      <c r="Q1907" s="252">
        <v>0</v>
      </c>
      <c r="R1907" s="240" t="s">
        <v>87</v>
      </c>
      <c r="V1907" s="248">
        <f t="shared" si="120"/>
        <v>0</v>
      </c>
      <c r="W1907" s="248">
        <f t="shared" si="117"/>
        <v>33904.299999999996</v>
      </c>
      <c r="X1907" s="248">
        <f t="shared" si="118"/>
        <v>0</v>
      </c>
      <c r="Y1907" s="248">
        <f t="shared" si="119"/>
        <v>33904.299999999996</v>
      </c>
    </row>
    <row r="1908" spans="1:25" ht="15" customHeight="1" x14ac:dyDescent="0.25">
      <c r="A1908" s="250"/>
      <c r="B1908" s="251"/>
      <c r="C1908" s="322" t="s">
        <v>1303</v>
      </c>
      <c r="D1908" s="322"/>
      <c r="E1908" s="322"/>
      <c r="H1908" s="252">
        <v>1572.16</v>
      </c>
      <c r="I1908" s="252">
        <v>0</v>
      </c>
      <c r="J1908" s="252">
        <v>0</v>
      </c>
      <c r="K1908" s="252">
        <v>0</v>
      </c>
      <c r="L1908" s="252">
        <v>0</v>
      </c>
      <c r="M1908" s="252">
        <v>0</v>
      </c>
      <c r="N1908" s="323">
        <v>197.27</v>
      </c>
      <c r="O1908" s="323"/>
      <c r="P1908" s="252">
        <v>2890.84</v>
      </c>
      <c r="Q1908" s="252">
        <v>1515.95</v>
      </c>
      <c r="R1908" s="240" t="s">
        <v>87</v>
      </c>
      <c r="V1908" s="248">
        <f t="shared" si="120"/>
        <v>0</v>
      </c>
      <c r="W1908" s="248">
        <f t="shared" si="117"/>
        <v>0</v>
      </c>
      <c r="X1908" s="248">
        <f t="shared" si="118"/>
        <v>0</v>
      </c>
      <c r="Y1908" s="248">
        <f t="shared" si="119"/>
        <v>0</v>
      </c>
    </row>
    <row r="1909" spans="1:25" ht="15" customHeight="1" x14ac:dyDescent="0.25">
      <c r="A1909" s="250"/>
      <c r="B1909" s="251"/>
      <c r="C1909" s="322" t="s">
        <v>1052</v>
      </c>
      <c r="D1909" s="322"/>
      <c r="E1909" s="322"/>
      <c r="H1909" s="252">
        <v>443379.35</v>
      </c>
      <c r="I1909" s="252">
        <v>200360.13</v>
      </c>
      <c r="J1909" s="252">
        <v>0</v>
      </c>
      <c r="K1909" s="252">
        <v>0</v>
      </c>
      <c r="L1909" s="252">
        <v>0</v>
      </c>
      <c r="M1909" s="252">
        <v>200360.13</v>
      </c>
      <c r="N1909" s="323">
        <v>274207.26</v>
      </c>
      <c r="O1909" s="323"/>
      <c r="P1909" s="252">
        <v>373580.88</v>
      </c>
      <c r="Q1909" s="252">
        <v>4048.66</v>
      </c>
      <c r="R1909" s="240" t="s">
        <v>87</v>
      </c>
      <c r="V1909" s="248">
        <f t="shared" si="120"/>
        <v>369532.22000000003</v>
      </c>
      <c r="W1909" s="248">
        <f t="shared" si="117"/>
        <v>0</v>
      </c>
      <c r="X1909" s="248">
        <f t="shared" si="118"/>
        <v>0</v>
      </c>
      <c r="Y1909" s="248">
        <f t="shared" si="119"/>
        <v>369532.22000000003</v>
      </c>
    </row>
    <row r="1910" spans="1:25" ht="15" customHeight="1" x14ac:dyDescent="0.25">
      <c r="A1910" s="250"/>
      <c r="B1910" s="251"/>
      <c r="C1910" s="322" t="s">
        <v>503</v>
      </c>
      <c r="D1910" s="322"/>
      <c r="E1910" s="322"/>
      <c r="H1910" s="252">
        <v>-370.78</v>
      </c>
      <c r="I1910" s="252">
        <v>0</v>
      </c>
      <c r="J1910" s="252">
        <v>0</v>
      </c>
      <c r="K1910" s="252">
        <v>0</v>
      </c>
      <c r="L1910" s="252">
        <v>0</v>
      </c>
      <c r="M1910" s="252">
        <v>0</v>
      </c>
      <c r="N1910" s="323">
        <v>0</v>
      </c>
      <c r="O1910" s="323"/>
      <c r="P1910" s="252">
        <v>0</v>
      </c>
      <c r="Q1910" s="252">
        <v>370.78</v>
      </c>
      <c r="R1910" s="240" t="s">
        <v>87</v>
      </c>
      <c r="V1910" s="248">
        <f t="shared" si="120"/>
        <v>0</v>
      </c>
      <c r="W1910" s="248">
        <f t="shared" si="117"/>
        <v>0</v>
      </c>
      <c r="X1910" s="248">
        <f t="shared" si="118"/>
        <v>0</v>
      </c>
      <c r="Y1910" s="248">
        <f t="shared" si="119"/>
        <v>0</v>
      </c>
    </row>
    <row r="1911" spans="1:25" ht="15" customHeight="1" x14ac:dyDescent="0.25">
      <c r="A1911" s="250"/>
      <c r="B1911" s="251"/>
      <c r="C1911" s="322" t="s">
        <v>1056</v>
      </c>
      <c r="D1911" s="322"/>
      <c r="E1911" s="322"/>
      <c r="H1911" s="252">
        <v>649.70000000000005</v>
      </c>
      <c r="I1911" s="252">
        <v>372</v>
      </c>
      <c r="J1911" s="252">
        <v>0</v>
      </c>
      <c r="K1911" s="252">
        <v>0</v>
      </c>
      <c r="L1911" s="252">
        <v>0</v>
      </c>
      <c r="M1911" s="252">
        <v>372</v>
      </c>
      <c r="N1911" s="323">
        <v>483.83</v>
      </c>
      <c r="O1911" s="323"/>
      <c r="P1911" s="252">
        <v>543.47</v>
      </c>
      <c r="Q1911" s="252">
        <v>5.6</v>
      </c>
      <c r="R1911" s="240" t="s">
        <v>87</v>
      </c>
      <c r="V1911" s="248">
        <f t="shared" si="120"/>
        <v>0</v>
      </c>
      <c r="W1911" s="248">
        <f t="shared" si="117"/>
        <v>0</v>
      </c>
      <c r="X1911" s="248">
        <f t="shared" si="118"/>
        <v>0</v>
      </c>
      <c r="Y1911" s="248">
        <f t="shared" si="119"/>
        <v>0</v>
      </c>
    </row>
    <row r="1912" spans="1:25" ht="15" customHeight="1" x14ac:dyDescent="0.25">
      <c r="A1912" s="250"/>
      <c r="B1912" s="251"/>
      <c r="C1912" s="322" t="s">
        <v>1304</v>
      </c>
      <c r="D1912" s="322"/>
      <c r="E1912" s="322"/>
      <c r="H1912" s="252">
        <v>6664.49</v>
      </c>
      <c r="I1912" s="252">
        <v>0</v>
      </c>
      <c r="J1912" s="252">
        <v>0</v>
      </c>
      <c r="K1912" s="252">
        <v>0</v>
      </c>
      <c r="L1912" s="252">
        <v>0</v>
      </c>
      <c r="M1912" s="252">
        <v>0</v>
      </c>
      <c r="N1912" s="323">
        <v>521.32000000000005</v>
      </c>
      <c r="O1912" s="323"/>
      <c r="P1912" s="252">
        <v>7639.42</v>
      </c>
      <c r="Q1912" s="252">
        <v>1496.25</v>
      </c>
      <c r="R1912" s="240" t="s">
        <v>87</v>
      </c>
      <c r="V1912" s="248">
        <f t="shared" si="120"/>
        <v>0</v>
      </c>
      <c r="W1912" s="248">
        <f t="shared" si="117"/>
        <v>0</v>
      </c>
      <c r="X1912" s="248">
        <f t="shared" si="118"/>
        <v>0</v>
      </c>
      <c r="Y1912" s="248">
        <f t="shared" si="119"/>
        <v>0</v>
      </c>
    </row>
    <row r="1913" spans="1:25" ht="15" customHeight="1" x14ac:dyDescent="0.25">
      <c r="A1913" s="250"/>
      <c r="B1913" s="251"/>
      <c r="C1913" s="322" t="s">
        <v>1057</v>
      </c>
      <c r="D1913" s="322"/>
      <c r="E1913" s="322"/>
      <c r="H1913" s="252">
        <v>411.97</v>
      </c>
      <c r="I1913" s="252">
        <v>246</v>
      </c>
      <c r="J1913" s="252">
        <v>0</v>
      </c>
      <c r="K1913" s="252">
        <v>0</v>
      </c>
      <c r="L1913" s="252">
        <v>0</v>
      </c>
      <c r="M1913" s="252">
        <v>246</v>
      </c>
      <c r="N1913" s="323">
        <v>318.82</v>
      </c>
      <c r="O1913" s="323"/>
      <c r="P1913" s="252">
        <v>342.85</v>
      </c>
      <c r="Q1913" s="252">
        <v>3.7</v>
      </c>
      <c r="R1913" s="240" t="s">
        <v>87</v>
      </c>
      <c r="V1913" s="248">
        <f t="shared" si="120"/>
        <v>0</v>
      </c>
      <c r="W1913" s="248">
        <f t="shared" si="117"/>
        <v>0</v>
      </c>
      <c r="X1913" s="248">
        <f t="shared" si="118"/>
        <v>0</v>
      </c>
      <c r="Y1913" s="248">
        <f t="shared" si="119"/>
        <v>0</v>
      </c>
    </row>
    <row r="1914" spans="1:25" ht="15" customHeight="1" x14ac:dyDescent="0.25">
      <c r="A1914" s="250"/>
      <c r="B1914" s="251"/>
      <c r="C1914" s="322" t="s">
        <v>392</v>
      </c>
      <c r="D1914" s="322"/>
      <c r="E1914" s="322"/>
      <c r="H1914" s="252">
        <v>10557.48</v>
      </c>
      <c r="I1914" s="252">
        <v>0</v>
      </c>
      <c r="J1914" s="252">
        <v>0</v>
      </c>
      <c r="K1914" s="252">
        <v>0</v>
      </c>
      <c r="L1914" s="252">
        <v>0</v>
      </c>
      <c r="M1914" s="252">
        <v>0</v>
      </c>
      <c r="N1914" s="323">
        <v>1264.73</v>
      </c>
      <c r="O1914" s="323"/>
      <c r="P1914" s="252">
        <v>18533.18</v>
      </c>
      <c r="Q1914" s="252">
        <v>9240.43</v>
      </c>
      <c r="R1914" s="240" t="s">
        <v>87</v>
      </c>
      <c r="V1914" s="248">
        <f t="shared" si="120"/>
        <v>0</v>
      </c>
      <c r="W1914" s="248">
        <f t="shared" si="117"/>
        <v>0</v>
      </c>
      <c r="X1914" s="248">
        <f t="shared" si="118"/>
        <v>0</v>
      </c>
      <c r="Y1914" s="248">
        <f t="shared" si="119"/>
        <v>0</v>
      </c>
    </row>
    <row r="1915" spans="1:25" ht="15" customHeight="1" x14ac:dyDescent="0.25">
      <c r="A1915" s="250"/>
      <c r="B1915" s="251"/>
      <c r="C1915" s="322" t="s">
        <v>1288</v>
      </c>
      <c r="D1915" s="322"/>
      <c r="E1915" s="322"/>
      <c r="H1915" s="252">
        <v>10482.040000000001</v>
      </c>
      <c r="I1915" s="252">
        <v>0</v>
      </c>
      <c r="J1915" s="252">
        <v>0</v>
      </c>
      <c r="K1915" s="252">
        <v>0</v>
      </c>
      <c r="L1915" s="252">
        <v>0</v>
      </c>
      <c r="M1915" s="252">
        <v>0</v>
      </c>
      <c r="N1915" s="323">
        <v>1542.83</v>
      </c>
      <c r="O1915" s="323"/>
      <c r="P1915" s="252">
        <v>22608.42</v>
      </c>
      <c r="Q1915" s="252">
        <v>13669.21</v>
      </c>
      <c r="R1915" s="240" t="s">
        <v>87</v>
      </c>
      <c r="V1915" s="248">
        <f t="shared" si="120"/>
        <v>0</v>
      </c>
      <c r="W1915" s="248">
        <f t="shared" si="117"/>
        <v>0</v>
      </c>
      <c r="X1915" s="248">
        <f t="shared" si="118"/>
        <v>0</v>
      </c>
      <c r="Y1915" s="248">
        <f t="shared" si="119"/>
        <v>0</v>
      </c>
    </row>
    <row r="1916" spans="1:25" ht="15" customHeight="1" x14ac:dyDescent="0.25">
      <c r="A1916" s="250"/>
      <c r="B1916" s="251"/>
      <c r="C1916" s="322" t="s">
        <v>1286</v>
      </c>
      <c r="D1916" s="322"/>
      <c r="E1916" s="322"/>
      <c r="H1916" s="252">
        <v>3486.32</v>
      </c>
      <c r="I1916" s="252">
        <v>0</v>
      </c>
      <c r="J1916" s="252">
        <v>0</v>
      </c>
      <c r="K1916" s="252">
        <v>0</v>
      </c>
      <c r="L1916" s="252">
        <v>0</v>
      </c>
      <c r="M1916" s="252">
        <v>0</v>
      </c>
      <c r="N1916" s="323">
        <v>511.29</v>
      </c>
      <c r="O1916" s="323"/>
      <c r="P1916" s="252">
        <v>7492.44</v>
      </c>
      <c r="Q1916" s="252">
        <v>4517.41</v>
      </c>
      <c r="R1916" s="240" t="s">
        <v>87</v>
      </c>
      <c r="V1916" s="248">
        <f t="shared" si="120"/>
        <v>0</v>
      </c>
      <c r="W1916" s="248">
        <f t="shared" si="117"/>
        <v>0</v>
      </c>
      <c r="X1916" s="248">
        <f t="shared" si="118"/>
        <v>0</v>
      </c>
      <c r="Y1916" s="248">
        <f t="shared" si="119"/>
        <v>0</v>
      </c>
    </row>
    <row r="1917" spans="1:25" ht="15" customHeight="1" x14ac:dyDescent="0.25">
      <c r="A1917" s="250"/>
      <c r="B1917" s="251"/>
      <c r="C1917" s="322" t="s">
        <v>1055</v>
      </c>
      <c r="D1917" s="322"/>
      <c r="E1917" s="322"/>
      <c r="H1917" s="252">
        <v>207.04</v>
      </c>
      <c r="I1917" s="252">
        <v>117.31</v>
      </c>
      <c r="J1917" s="252">
        <v>0</v>
      </c>
      <c r="K1917" s="252">
        <v>0</v>
      </c>
      <c r="L1917" s="252">
        <v>0</v>
      </c>
      <c r="M1917" s="252">
        <v>117.31</v>
      </c>
      <c r="N1917" s="323">
        <v>152.69999999999999</v>
      </c>
      <c r="O1917" s="323"/>
      <c r="P1917" s="252">
        <v>173.41</v>
      </c>
      <c r="Q1917" s="252">
        <v>1.76</v>
      </c>
      <c r="R1917" s="240" t="s">
        <v>87</v>
      </c>
      <c r="V1917" s="248">
        <f t="shared" si="120"/>
        <v>0</v>
      </c>
      <c r="W1917" s="248">
        <f t="shared" si="117"/>
        <v>0</v>
      </c>
      <c r="X1917" s="248">
        <f t="shared" si="118"/>
        <v>0</v>
      </c>
      <c r="Y1917" s="248">
        <f t="shared" si="119"/>
        <v>0</v>
      </c>
    </row>
    <row r="1918" spans="1:25" ht="15" customHeight="1" x14ac:dyDescent="0.25">
      <c r="A1918" s="250"/>
      <c r="B1918" s="251"/>
      <c r="C1918" s="322" t="s">
        <v>399</v>
      </c>
      <c r="D1918" s="322"/>
      <c r="E1918" s="322"/>
      <c r="H1918" s="252">
        <v>6152.55</v>
      </c>
      <c r="I1918" s="252">
        <v>0</v>
      </c>
      <c r="J1918" s="252">
        <v>0</v>
      </c>
      <c r="K1918" s="252">
        <v>0</v>
      </c>
      <c r="L1918" s="252">
        <v>0</v>
      </c>
      <c r="M1918" s="252">
        <v>0</v>
      </c>
      <c r="N1918" s="323">
        <v>705.02</v>
      </c>
      <c r="O1918" s="323"/>
      <c r="P1918" s="252">
        <v>10331.33</v>
      </c>
      <c r="Q1918" s="252">
        <v>4883.8</v>
      </c>
      <c r="R1918" s="240" t="s">
        <v>87</v>
      </c>
      <c r="V1918" s="248">
        <f t="shared" si="120"/>
        <v>0</v>
      </c>
      <c r="W1918" s="248">
        <f t="shared" si="117"/>
        <v>0</v>
      </c>
      <c r="X1918" s="248">
        <f t="shared" si="118"/>
        <v>0</v>
      </c>
      <c r="Y1918" s="248">
        <f t="shared" si="119"/>
        <v>0</v>
      </c>
    </row>
    <row r="1919" spans="1:25" ht="15" customHeight="1" x14ac:dyDescent="0.25">
      <c r="A1919" s="250"/>
      <c r="B1919" s="251"/>
      <c r="C1919" s="322" t="s">
        <v>1058</v>
      </c>
      <c r="D1919" s="322"/>
      <c r="E1919" s="322"/>
      <c r="H1919" s="252">
        <v>23256.93</v>
      </c>
      <c r="I1919" s="252">
        <v>14383.76</v>
      </c>
      <c r="J1919" s="252">
        <v>0</v>
      </c>
      <c r="K1919" s="252">
        <v>0</v>
      </c>
      <c r="L1919" s="252">
        <v>0</v>
      </c>
      <c r="M1919" s="252">
        <v>14383.76</v>
      </c>
      <c r="N1919" s="323">
        <v>19223.46</v>
      </c>
      <c r="O1919" s="323"/>
      <c r="P1919" s="252">
        <v>20075.41</v>
      </c>
      <c r="Q1919" s="252">
        <v>1658.18</v>
      </c>
      <c r="R1919" s="240" t="s">
        <v>87</v>
      </c>
      <c r="V1919" s="248">
        <f t="shared" si="120"/>
        <v>0</v>
      </c>
      <c r="W1919" s="248">
        <f t="shared" si="117"/>
        <v>0</v>
      </c>
      <c r="X1919" s="248">
        <f t="shared" si="118"/>
        <v>0</v>
      </c>
      <c r="Y1919" s="248">
        <f t="shared" si="119"/>
        <v>0</v>
      </c>
    </row>
    <row r="1920" spans="1:25" ht="15" customHeight="1" x14ac:dyDescent="0.25">
      <c r="A1920" s="250"/>
      <c r="B1920" s="251"/>
      <c r="C1920" s="322" t="s">
        <v>1054</v>
      </c>
      <c r="D1920" s="322"/>
      <c r="E1920" s="322"/>
      <c r="H1920" s="252">
        <v>207.04</v>
      </c>
      <c r="I1920" s="252">
        <v>117.31</v>
      </c>
      <c r="J1920" s="252">
        <v>0</v>
      </c>
      <c r="K1920" s="252">
        <v>0</v>
      </c>
      <c r="L1920" s="252">
        <v>0</v>
      </c>
      <c r="M1920" s="252">
        <v>117.31</v>
      </c>
      <c r="N1920" s="323">
        <v>152.69999999999999</v>
      </c>
      <c r="O1920" s="323"/>
      <c r="P1920" s="252">
        <v>173.41</v>
      </c>
      <c r="Q1920" s="252">
        <v>1.76</v>
      </c>
      <c r="R1920" s="240" t="s">
        <v>87</v>
      </c>
      <c r="V1920" s="248">
        <f t="shared" si="120"/>
        <v>0</v>
      </c>
      <c r="W1920" s="248">
        <f t="shared" si="117"/>
        <v>0</v>
      </c>
      <c r="X1920" s="248">
        <f t="shared" si="118"/>
        <v>0</v>
      </c>
      <c r="Y1920" s="248">
        <f t="shared" si="119"/>
        <v>0</v>
      </c>
    </row>
    <row r="1921" spans="1:25" ht="15" customHeight="1" x14ac:dyDescent="0.25">
      <c r="A1921" s="253"/>
      <c r="B1921" s="254"/>
      <c r="C1921" s="324" t="s">
        <v>1335</v>
      </c>
      <c r="D1921" s="324"/>
      <c r="E1921" s="324"/>
      <c r="F1921" s="255"/>
      <c r="G1921" s="255"/>
      <c r="H1921" s="256">
        <v>17.399999999999999</v>
      </c>
      <c r="I1921" s="256">
        <v>0</v>
      </c>
      <c r="J1921" s="256">
        <v>0</v>
      </c>
      <c r="K1921" s="256">
        <v>0</v>
      </c>
      <c r="L1921" s="256">
        <v>0</v>
      </c>
      <c r="M1921" s="256">
        <v>0</v>
      </c>
      <c r="N1921" s="325">
        <v>0</v>
      </c>
      <c r="O1921" s="325"/>
      <c r="P1921" s="256">
        <v>17.399999999999999</v>
      </c>
      <c r="Q1921" s="256">
        <v>0</v>
      </c>
      <c r="R1921" s="240" t="s">
        <v>87</v>
      </c>
      <c r="V1921" s="248">
        <f t="shared" si="120"/>
        <v>0</v>
      </c>
      <c r="W1921" s="248">
        <f t="shared" si="117"/>
        <v>0</v>
      </c>
      <c r="X1921" s="248">
        <f t="shared" si="118"/>
        <v>0</v>
      </c>
      <c r="Y1921" s="248">
        <f t="shared" si="119"/>
        <v>0</v>
      </c>
    </row>
    <row r="1922" spans="1:25" ht="15" customHeight="1" x14ac:dyDescent="0.25">
      <c r="A1922" s="245" t="s">
        <v>1681</v>
      </c>
      <c r="B1922" s="246" t="str">
        <f>C1922</f>
        <v>г.Одинцово, Маршала Бирюзова, 30 корп.Б</v>
      </c>
      <c r="C1922" s="329" t="s">
        <v>88</v>
      </c>
      <c r="D1922" s="329"/>
      <c r="E1922" s="329"/>
      <c r="F1922" s="246" t="s">
        <v>1679</v>
      </c>
      <c r="G1922" s="246" t="s">
        <v>1682</v>
      </c>
      <c r="H1922" s="247">
        <v>1010947.56</v>
      </c>
      <c r="I1922" s="247">
        <v>541189.1</v>
      </c>
      <c r="J1922" s="247">
        <v>-1386.94</v>
      </c>
      <c r="K1922" s="247">
        <v>0</v>
      </c>
      <c r="L1922" s="247">
        <v>0</v>
      </c>
      <c r="M1922" s="247">
        <v>539802.16</v>
      </c>
      <c r="N1922" s="330">
        <v>701785.11</v>
      </c>
      <c r="O1922" s="330"/>
      <c r="P1922" s="247">
        <v>920894.32</v>
      </c>
      <c r="Q1922" s="247">
        <v>71929.710000000006</v>
      </c>
      <c r="R1922" s="240" t="s">
        <v>88</v>
      </c>
      <c r="V1922" s="248">
        <f t="shared" si="120"/>
        <v>0</v>
      </c>
      <c r="W1922" s="248">
        <f t="shared" si="117"/>
        <v>0</v>
      </c>
      <c r="X1922" s="248">
        <f t="shared" si="118"/>
        <v>0</v>
      </c>
      <c r="Y1922" s="248">
        <f t="shared" si="119"/>
        <v>0</v>
      </c>
    </row>
    <row r="1923" spans="1:25" ht="15" customHeight="1" x14ac:dyDescent="0.25">
      <c r="A1923" s="250"/>
      <c r="B1923" s="251"/>
      <c r="C1923" s="322" t="s">
        <v>503</v>
      </c>
      <c r="D1923" s="322"/>
      <c r="E1923" s="322"/>
      <c r="H1923" s="252">
        <v>361862.3</v>
      </c>
      <c r="I1923" s="252">
        <v>219946.08</v>
      </c>
      <c r="J1923" s="252">
        <v>0</v>
      </c>
      <c r="K1923" s="252">
        <v>0</v>
      </c>
      <c r="L1923" s="252">
        <v>0</v>
      </c>
      <c r="M1923" s="252">
        <v>219946.08</v>
      </c>
      <c r="N1923" s="323">
        <v>286636.52</v>
      </c>
      <c r="O1923" s="323"/>
      <c r="P1923" s="252">
        <v>303588.08</v>
      </c>
      <c r="Q1923" s="252">
        <v>8416.2199999999993</v>
      </c>
      <c r="R1923" s="240" t="s">
        <v>88</v>
      </c>
      <c r="V1923" s="248">
        <f t="shared" si="120"/>
        <v>0</v>
      </c>
      <c r="W1923" s="248">
        <f t="shared" si="117"/>
        <v>0</v>
      </c>
      <c r="X1923" s="248">
        <f t="shared" si="118"/>
        <v>0</v>
      </c>
      <c r="Y1923" s="248">
        <f t="shared" si="119"/>
        <v>0</v>
      </c>
    </row>
    <row r="1924" spans="1:25" ht="15" customHeight="1" x14ac:dyDescent="0.25">
      <c r="A1924" s="250"/>
      <c r="B1924" s="251"/>
      <c r="C1924" s="322" t="s">
        <v>1052</v>
      </c>
      <c r="D1924" s="322"/>
      <c r="E1924" s="322"/>
      <c r="H1924" s="252">
        <v>342402.58</v>
      </c>
      <c r="I1924" s="252">
        <v>199608.87</v>
      </c>
      <c r="J1924" s="252">
        <v>0</v>
      </c>
      <c r="K1924" s="252">
        <v>0</v>
      </c>
      <c r="L1924" s="252">
        <v>0</v>
      </c>
      <c r="M1924" s="252">
        <v>199608.87</v>
      </c>
      <c r="N1924" s="323">
        <v>260165.15</v>
      </c>
      <c r="O1924" s="323"/>
      <c r="P1924" s="252">
        <v>289827.21999999997</v>
      </c>
      <c r="Q1924" s="252">
        <v>7980.92</v>
      </c>
      <c r="R1924" s="240" t="s">
        <v>88</v>
      </c>
      <c r="V1924" s="248">
        <f t="shared" si="120"/>
        <v>281846.3</v>
      </c>
      <c r="W1924" s="248">
        <f t="shared" si="117"/>
        <v>0</v>
      </c>
      <c r="X1924" s="248">
        <f t="shared" si="118"/>
        <v>0</v>
      </c>
      <c r="Y1924" s="248">
        <f t="shared" si="119"/>
        <v>281846.3</v>
      </c>
    </row>
    <row r="1925" spans="1:25" ht="15" customHeight="1" x14ac:dyDescent="0.25">
      <c r="A1925" s="250"/>
      <c r="B1925" s="251"/>
      <c r="C1925" s="322" t="s">
        <v>1311</v>
      </c>
      <c r="D1925" s="322"/>
      <c r="E1925" s="322"/>
      <c r="H1925" s="252">
        <v>3198.72</v>
      </c>
      <c r="I1925" s="252">
        <v>0</v>
      </c>
      <c r="J1925" s="252">
        <v>0</v>
      </c>
      <c r="K1925" s="252">
        <v>0</v>
      </c>
      <c r="L1925" s="252">
        <v>0</v>
      </c>
      <c r="M1925" s="252">
        <v>0</v>
      </c>
      <c r="N1925" s="323">
        <v>0</v>
      </c>
      <c r="O1925" s="323"/>
      <c r="P1925" s="252">
        <v>3198.72</v>
      </c>
      <c r="Q1925" s="252">
        <v>0</v>
      </c>
      <c r="R1925" s="240" t="s">
        <v>88</v>
      </c>
      <c r="V1925" s="248">
        <f t="shared" si="120"/>
        <v>0</v>
      </c>
      <c r="W1925" s="248">
        <f t="shared" si="117"/>
        <v>0</v>
      </c>
      <c r="X1925" s="248">
        <f t="shared" si="118"/>
        <v>0</v>
      </c>
      <c r="Y1925" s="248">
        <f t="shared" si="119"/>
        <v>0</v>
      </c>
    </row>
    <row r="1926" spans="1:25" ht="15" customHeight="1" x14ac:dyDescent="0.25">
      <c r="A1926" s="250"/>
      <c r="B1926" s="251"/>
      <c r="C1926" s="322" t="s">
        <v>1336</v>
      </c>
      <c r="D1926" s="322"/>
      <c r="E1926" s="322"/>
      <c r="H1926" s="252">
        <v>50</v>
      </c>
      <c r="I1926" s="252">
        <v>0</v>
      </c>
      <c r="J1926" s="252">
        <v>0</v>
      </c>
      <c r="K1926" s="252">
        <v>0</v>
      </c>
      <c r="L1926" s="252">
        <v>0</v>
      </c>
      <c r="M1926" s="252">
        <v>0</v>
      </c>
      <c r="N1926" s="323">
        <v>0</v>
      </c>
      <c r="O1926" s="323"/>
      <c r="P1926" s="252">
        <v>50</v>
      </c>
      <c r="Q1926" s="252">
        <v>0</v>
      </c>
      <c r="R1926" s="240" t="s">
        <v>88</v>
      </c>
      <c r="V1926" s="248">
        <f t="shared" si="120"/>
        <v>0</v>
      </c>
      <c r="W1926" s="248">
        <f t="shared" si="117"/>
        <v>0</v>
      </c>
      <c r="X1926" s="248">
        <f t="shared" si="118"/>
        <v>0</v>
      </c>
      <c r="Y1926" s="248">
        <f t="shared" si="119"/>
        <v>0</v>
      </c>
    </row>
    <row r="1927" spans="1:25" ht="15" customHeight="1" x14ac:dyDescent="0.25">
      <c r="A1927" s="250"/>
      <c r="B1927" s="251"/>
      <c r="C1927" s="322" t="s">
        <v>1054</v>
      </c>
      <c r="D1927" s="322"/>
      <c r="E1927" s="322"/>
      <c r="H1927" s="252">
        <v>170.21</v>
      </c>
      <c r="I1927" s="252">
        <v>155.01</v>
      </c>
      <c r="J1927" s="252">
        <v>0</v>
      </c>
      <c r="K1927" s="252">
        <v>0</v>
      </c>
      <c r="L1927" s="252">
        <v>0</v>
      </c>
      <c r="M1927" s="252">
        <v>155.01</v>
      </c>
      <c r="N1927" s="323">
        <v>221.88</v>
      </c>
      <c r="O1927" s="323"/>
      <c r="P1927" s="252">
        <v>111.88</v>
      </c>
      <c r="Q1927" s="252">
        <v>8.5399999999999991</v>
      </c>
      <c r="R1927" s="240" t="s">
        <v>88</v>
      </c>
      <c r="V1927" s="248">
        <f t="shared" si="120"/>
        <v>0</v>
      </c>
      <c r="W1927" s="248">
        <f t="shared" si="117"/>
        <v>0</v>
      </c>
      <c r="X1927" s="248">
        <f t="shared" si="118"/>
        <v>0</v>
      </c>
      <c r="Y1927" s="248">
        <f t="shared" si="119"/>
        <v>0</v>
      </c>
    </row>
    <row r="1928" spans="1:25" ht="15" customHeight="1" x14ac:dyDescent="0.25">
      <c r="A1928" s="250"/>
      <c r="B1928" s="251"/>
      <c r="C1928" s="322" t="s">
        <v>1058</v>
      </c>
      <c r="D1928" s="322"/>
      <c r="E1928" s="322"/>
      <c r="H1928" s="252">
        <v>27145.95</v>
      </c>
      <c r="I1928" s="252">
        <v>17499.97</v>
      </c>
      <c r="J1928" s="252">
        <v>0</v>
      </c>
      <c r="K1928" s="252">
        <v>0</v>
      </c>
      <c r="L1928" s="252">
        <v>0</v>
      </c>
      <c r="M1928" s="252">
        <v>17499.97</v>
      </c>
      <c r="N1928" s="323">
        <v>22810.6</v>
      </c>
      <c r="O1928" s="323"/>
      <c r="P1928" s="252">
        <v>22977.79</v>
      </c>
      <c r="Q1928" s="252">
        <v>1142.47</v>
      </c>
      <c r="R1928" s="240" t="s">
        <v>88</v>
      </c>
      <c r="V1928" s="248">
        <f t="shared" si="120"/>
        <v>0</v>
      </c>
      <c r="W1928" s="248">
        <f t="shared" si="117"/>
        <v>0</v>
      </c>
      <c r="X1928" s="248">
        <f t="shared" si="118"/>
        <v>0</v>
      </c>
      <c r="Y1928" s="248">
        <f t="shared" si="119"/>
        <v>0</v>
      </c>
    </row>
    <row r="1929" spans="1:25" ht="15" customHeight="1" x14ac:dyDescent="0.25">
      <c r="A1929" s="250"/>
      <c r="B1929" s="251"/>
      <c r="C1929" s="322" t="s">
        <v>1303</v>
      </c>
      <c r="D1929" s="322"/>
      <c r="E1929" s="322"/>
      <c r="H1929" s="252">
        <v>2890.78</v>
      </c>
      <c r="I1929" s="252">
        <v>0</v>
      </c>
      <c r="J1929" s="252">
        <v>0</v>
      </c>
      <c r="K1929" s="252">
        <v>0</v>
      </c>
      <c r="L1929" s="252">
        <v>0</v>
      </c>
      <c r="M1929" s="252">
        <v>0</v>
      </c>
      <c r="N1929" s="323">
        <v>0.02</v>
      </c>
      <c r="O1929" s="323"/>
      <c r="P1929" s="252">
        <v>4510.29</v>
      </c>
      <c r="Q1929" s="252">
        <v>1619.53</v>
      </c>
      <c r="R1929" s="240" t="s">
        <v>88</v>
      </c>
      <c r="V1929" s="248">
        <f t="shared" si="120"/>
        <v>0</v>
      </c>
      <c r="W1929" s="248">
        <f t="shared" si="117"/>
        <v>0</v>
      </c>
      <c r="X1929" s="248">
        <f t="shared" si="118"/>
        <v>0</v>
      </c>
      <c r="Y1929" s="248">
        <f t="shared" si="119"/>
        <v>0</v>
      </c>
    </row>
    <row r="1930" spans="1:25" ht="15" customHeight="1" x14ac:dyDescent="0.25">
      <c r="A1930" s="250"/>
      <c r="B1930" s="251"/>
      <c r="C1930" s="322" t="s">
        <v>399</v>
      </c>
      <c r="D1930" s="322"/>
      <c r="E1930" s="322"/>
      <c r="H1930" s="252">
        <v>22754.39</v>
      </c>
      <c r="I1930" s="252">
        <v>15693.96</v>
      </c>
      <c r="J1930" s="252">
        <v>-408.83</v>
      </c>
      <c r="K1930" s="252">
        <v>0</v>
      </c>
      <c r="L1930" s="252">
        <v>0</v>
      </c>
      <c r="M1930" s="252">
        <v>15285.13</v>
      </c>
      <c r="N1930" s="323">
        <v>20304.53</v>
      </c>
      <c r="O1930" s="323"/>
      <c r="P1930" s="252">
        <v>30759.599999999999</v>
      </c>
      <c r="Q1930" s="252">
        <v>13024.61</v>
      </c>
      <c r="R1930" s="240" t="s">
        <v>88</v>
      </c>
      <c r="V1930" s="248">
        <f t="shared" si="120"/>
        <v>0</v>
      </c>
      <c r="W1930" s="248">
        <f t="shared" ref="W1930:W1993" si="121">IF(W$8=$C1930,SUM($P1930-$Q1930),0)/3</f>
        <v>0</v>
      </c>
      <c r="X1930" s="248">
        <f t="shared" ref="X1930:X1993" si="122">IF(X$8=$C1930,SUM($P1930-$Q1930),0)</f>
        <v>0</v>
      </c>
      <c r="Y1930" s="248">
        <f t="shared" ref="Y1930:Y1993" si="123">SUM(V1930:X1930)</f>
        <v>0</v>
      </c>
    </row>
    <row r="1931" spans="1:25" ht="15" customHeight="1" x14ac:dyDescent="0.25">
      <c r="A1931" s="250"/>
      <c r="B1931" s="251"/>
      <c r="C1931" s="322" t="s">
        <v>1283</v>
      </c>
      <c r="D1931" s="322"/>
      <c r="E1931" s="322"/>
      <c r="H1931" s="252">
        <v>91292.2</v>
      </c>
      <c r="I1931" s="252">
        <v>0</v>
      </c>
      <c r="J1931" s="252">
        <v>0</v>
      </c>
      <c r="K1931" s="252">
        <v>0</v>
      </c>
      <c r="L1931" s="252">
        <v>0</v>
      </c>
      <c r="M1931" s="252">
        <v>0</v>
      </c>
      <c r="N1931" s="323">
        <v>0</v>
      </c>
      <c r="O1931" s="323"/>
      <c r="P1931" s="252">
        <v>91292.2</v>
      </c>
      <c r="Q1931" s="252">
        <v>0</v>
      </c>
      <c r="R1931" s="240" t="s">
        <v>88</v>
      </c>
      <c r="V1931" s="248">
        <f t="shared" si="120"/>
        <v>0</v>
      </c>
      <c r="W1931" s="248">
        <f t="shared" si="121"/>
        <v>30430.733333333334</v>
      </c>
      <c r="X1931" s="248">
        <f t="shared" si="122"/>
        <v>0</v>
      </c>
      <c r="Y1931" s="248">
        <f t="shared" si="123"/>
        <v>30430.733333333334</v>
      </c>
    </row>
    <row r="1932" spans="1:25" ht="15" customHeight="1" x14ac:dyDescent="0.25">
      <c r="A1932" s="250"/>
      <c r="B1932" s="251"/>
      <c r="C1932" s="322" t="s">
        <v>1057</v>
      </c>
      <c r="D1932" s="322"/>
      <c r="E1932" s="322"/>
      <c r="H1932" s="252">
        <v>352.23</v>
      </c>
      <c r="I1932" s="252">
        <v>324.95</v>
      </c>
      <c r="J1932" s="252">
        <v>0</v>
      </c>
      <c r="K1932" s="252">
        <v>0</v>
      </c>
      <c r="L1932" s="252">
        <v>0</v>
      </c>
      <c r="M1932" s="252">
        <v>324.95</v>
      </c>
      <c r="N1932" s="323">
        <v>465.14</v>
      </c>
      <c r="O1932" s="323"/>
      <c r="P1932" s="252">
        <v>229.75</v>
      </c>
      <c r="Q1932" s="252">
        <v>17.71</v>
      </c>
      <c r="R1932" s="240" t="s">
        <v>88</v>
      </c>
      <c r="V1932" s="248">
        <f t="shared" si="120"/>
        <v>0</v>
      </c>
      <c r="W1932" s="248">
        <f t="shared" si="121"/>
        <v>0</v>
      </c>
      <c r="X1932" s="248">
        <f t="shared" si="122"/>
        <v>0</v>
      </c>
      <c r="Y1932" s="248">
        <f t="shared" si="123"/>
        <v>0</v>
      </c>
    </row>
    <row r="1933" spans="1:25" ht="15" customHeight="1" x14ac:dyDescent="0.25">
      <c r="A1933" s="250"/>
      <c r="B1933" s="251"/>
      <c r="C1933" s="322" t="s">
        <v>1304</v>
      </c>
      <c r="D1933" s="322"/>
      <c r="E1933" s="322"/>
      <c r="H1933" s="252">
        <v>3243.56</v>
      </c>
      <c r="I1933" s="252">
        <v>0</v>
      </c>
      <c r="J1933" s="252">
        <v>0</v>
      </c>
      <c r="K1933" s="252">
        <v>0</v>
      </c>
      <c r="L1933" s="252">
        <v>0</v>
      </c>
      <c r="M1933" s="252">
        <v>0</v>
      </c>
      <c r="N1933" s="323">
        <v>0.06</v>
      </c>
      <c r="O1933" s="323"/>
      <c r="P1933" s="252">
        <v>4456.55</v>
      </c>
      <c r="Q1933" s="252">
        <v>1213.05</v>
      </c>
      <c r="R1933" s="240" t="s">
        <v>88</v>
      </c>
      <c r="V1933" s="248">
        <f t="shared" si="120"/>
        <v>0</v>
      </c>
      <c r="W1933" s="248">
        <f t="shared" si="121"/>
        <v>0</v>
      </c>
      <c r="X1933" s="248">
        <f t="shared" si="122"/>
        <v>0</v>
      </c>
      <c r="Y1933" s="248">
        <f t="shared" si="123"/>
        <v>0</v>
      </c>
    </row>
    <row r="1934" spans="1:25" ht="15" customHeight="1" x14ac:dyDescent="0.25">
      <c r="A1934" s="250"/>
      <c r="B1934" s="251"/>
      <c r="C1934" s="322" t="s">
        <v>504</v>
      </c>
      <c r="D1934" s="322"/>
      <c r="E1934" s="322"/>
      <c r="H1934" s="252">
        <v>4735.4799999999996</v>
      </c>
      <c r="I1934" s="252">
        <v>0</v>
      </c>
      <c r="J1934" s="252">
        <v>0</v>
      </c>
      <c r="K1934" s="252">
        <v>0</v>
      </c>
      <c r="L1934" s="252">
        <v>0</v>
      </c>
      <c r="M1934" s="252">
        <v>0</v>
      </c>
      <c r="N1934" s="323">
        <v>0.41</v>
      </c>
      <c r="O1934" s="323"/>
      <c r="P1934" s="252">
        <v>5765.83</v>
      </c>
      <c r="Q1934" s="252">
        <v>1030.76</v>
      </c>
      <c r="R1934" s="240" t="s">
        <v>88</v>
      </c>
      <c r="V1934" s="248">
        <f t="shared" si="120"/>
        <v>0</v>
      </c>
      <c r="W1934" s="248">
        <f t="shared" si="121"/>
        <v>0</v>
      </c>
      <c r="X1934" s="248">
        <f t="shared" si="122"/>
        <v>0</v>
      </c>
      <c r="Y1934" s="248">
        <f t="shared" si="123"/>
        <v>0</v>
      </c>
    </row>
    <row r="1935" spans="1:25" ht="15" customHeight="1" x14ac:dyDescent="0.25">
      <c r="A1935" s="250"/>
      <c r="B1935" s="251"/>
      <c r="C1935" s="322" t="s">
        <v>392</v>
      </c>
      <c r="D1935" s="322"/>
      <c r="E1935" s="322"/>
      <c r="H1935" s="252">
        <v>43860.639999999999</v>
      </c>
      <c r="I1935" s="252">
        <v>29083.93</v>
      </c>
      <c r="J1935" s="252">
        <v>-526.51</v>
      </c>
      <c r="K1935" s="252">
        <v>0</v>
      </c>
      <c r="L1935" s="252">
        <v>0</v>
      </c>
      <c r="M1935" s="252">
        <v>28557.42</v>
      </c>
      <c r="N1935" s="323">
        <v>36924.36</v>
      </c>
      <c r="O1935" s="323"/>
      <c r="P1935" s="252">
        <v>55667.08</v>
      </c>
      <c r="Q1935" s="252">
        <v>20173.38</v>
      </c>
      <c r="R1935" s="240" t="s">
        <v>88</v>
      </c>
      <c r="V1935" s="248">
        <f t="shared" si="120"/>
        <v>0</v>
      </c>
      <c r="W1935" s="248">
        <f t="shared" si="121"/>
        <v>0</v>
      </c>
      <c r="X1935" s="248">
        <f t="shared" si="122"/>
        <v>0</v>
      </c>
      <c r="Y1935" s="248">
        <f t="shared" si="123"/>
        <v>0</v>
      </c>
    </row>
    <row r="1936" spans="1:25" ht="15" customHeight="1" x14ac:dyDescent="0.25">
      <c r="A1936" s="250"/>
      <c r="B1936" s="251"/>
      <c r="C1936" s="322" t="s">
        <v>1055</v>
      </c>
      <c r="D1936" s="322"/>
      <c r="E1936" s="322"/>
      <c r="H1936" s="252">
        <v>170.21</v>
      </c>
      <c r="I1936" s="252">
        <v>155.01</v>
      </c>
      <c r="J1936" s="252">
        <v>0</v>
      </c>
      <c r="K1936" s="252">
        <v>0</v>
      </c>
      <c r="L1936" s="252">
        <v>0</v>
      </c>
      <c r="M1936" s="252">
        <v>155.01</v>
      </c>
      <c r="N1936" s="323">
        <v>221.88</v>
      </c>
      <c r="O1936" s="323"/>
      <c r="P1936" s="252">
        <v>111.88</v>
      </c>
      <c r="Q1936" s="252">
        <v>8.5399999999999991</v>
      </c>
      <c r="R1936" s="240" t="s">
        <v>88</v>
      </c>
      <c r="V1936" s="248">
        <f t="shared" ref="V1936:V1999" si="124">IF(V$8=$C1936,SUM($P1936-$Q1936),0)</f>
        <v>0</v>
      </c>
      <c r="W1936" s="248">
        <f t="shared" si="121"/>
        <v>0</v>
      </c>
      <c r="X1936" s="248">
        <f t="shared" si="122"/>
        <v>0</v>
      </c>
      <c r="Y1936" s="248">
        <f t="shared" si="123"/>
        <v>0</v>
      </c>
    </row>
    <row r="1937" spans="1:25" ht="15" customHeight="1" x14ac:dyDescent="0.25">
      <c r="A1937" s="250"/>
      <c r="B1937" s="251"/>
      <c r="C1937" s="322" t="s">
        <v>1056</v>
      </c>
      <c r="D1937" s="322"/>
      <c r="E1937" s="322"/>
      <c r="H1937" s="252">
        <v>539.25</v>
      </c>
      <c r="I1937" s="252">
        <v>491.46</v>
      </c>
      <c r="J1937" s="252">
        <v>0</v>
      </c>
      <c r="K1937" s="252">
        <v>0</v>
      </c>
      <c r="L1937" s="252">
        <v>0</v>
      </c>
      <c r="M1937" s="252">
        <v>491.46</v>
      </c>
      <c r="N1937" s="323">
        <v>703.33</v>
      </c>
      <c r="O1937" s="323"/>
      <c r="P1937" s="252">
        <v>354.14</v>
      </c>
      <c r="Q1937" s="252">
        <v>26.76</v>
      </c>
      <c r="R1937" s="240" t="s">
        <v>88</v>
      </c>
      <c r="V1937" s="248">
        <f t="shared" si="124"/>
        <v>0</v>
      </c>
      <c r="W1937" s="248">
        <f t="shared" si="121"/>
        <v>0</v>
      </c>
      <c r="X1937" s="248">
        <f t="shared" si="122"/>
        <v>0</v>
      </c>
      <c r="Y1937" s="248">
        <f t="shared" si="123"/>
        <v>0</v>
      </c>
    </row>
    <row r="1938" spans="1:25" ht="15" customHeight="1" x14ac:dyDescent="0.25">
      <c r="A1938" s="250"/>
      <c r="B1938" s="251"/>
      <c r="C1938" s="322" t="s">
        <v>1288</v>
      </c>
      <c r="D1938" s="322"/>
      <c r="E1938" s="322"/>
      <c r="H1938" s="252">
        <v>86935.19</v>
      </c>
      <c r="I1938" s="252">
        <v>46177.05</v>
      </c>
      <c r="J1938" s="252">
        <v>-358.12</v>
      </c>
      <c r="K1938" s="252">
        <v>0</v>
      </c>
      <c r="L1938" s="252">
        <v>0</v>
      </c>
      <c r="M1938" s="252">
        <v>45818.93</v>
      </c>
      <c r="N1938" s="323">
        <v>58208.55</v>
      </c>
      <c r="O1938" s="323"/>
      <c r="P1938" s="252">
        <v>85521.88</v>
      </c>
      <c r="Q1938" s="252">
        <v>10976.31</v>
      </c>
      <c r="R1938" s="240" t="s">
        <v>88</v>
      </c>
      <c r="V1938" s="248">
        <f t="shared" si="124"/>
        <v>0</v>
      </c>
      <c r="W1938" s="248">
        <f t="shared" si="121"/>
        <v>0</v>
      </c>
      <c r="X1938" s="248">
        <f t="shared" si="122"/>
        <v>0</v>
      </c>
      <c r="Y1938" s="248">
        <f t="shared" si="123"/>
        <v>0</v>
      </c>
    </row>
    <row r="1939" spans="1:25" ht="15" customHeight="1" x14ac:dyDescent="0.25">
      <c r="A1939" s="253"/>
      <c r="B1939" s="254"/>
      <c r="C1939" s="324" t="s">
        <v>1286</v>
      </c>
      <c r="D1939" s="324"/>
      <c r="E1939" s="324"/>
      <c r="F1939" s="255"/>
      <c r="G1939" s="255"/>
      <c r="H1939" s="256">
        <v>19343.87</v>
      </c>
      <c r="I1939" s="256">
        <v>12052.81</v>
      </c>
      <c r="J1939" s="256">
        <v>-93.48</v>
      </c>
      <c r="K1939" s="256">
        <v>0</v>
      </c>
      <c r="L1939" s="256">
        <v>0</v>
      </c>
      <c r="M1939" s="256">
        <v>11959.33</v>
      </c>
      <c r="N1939" s="325">
        <v>15122.68</v>
      </c>
      <c r="O1939" s="325"/>
      <c r="P1939" s="256">
        <v>22471.43</v>
      </c>
      <c r="Q1939" s="256">
        <v>6290.91</v>
      </c>
      <c r="R1939" s="240" t="s">
        <v>88</v>
      </c>
      <c r="V1939" s="248">
        <f t="shared" si="124"/>
        <v>0</v>
      </c>
      <c r="W1939" s="248">
        <f t="shared" si="121"/>
        <v>0</v>
      </c>
      <c r="X1939" s="248">
        <f t="shared" si="122"/>
        <v>0</v>
      </c>
      <c r="Y1939" s="248">
        <f t="shared" si="123"/>
        <v>0</v>
      </c>
    </row>
    <row r="1940" spans="1:25" ht="15" customHeight="1" x14ac:dyDescent="0.25">
      <c r="A1940" s="245" t="s">
        <v>1656</v>
      </c>
      <c r="B1940" s="246" t="str">
        <f>C1940</f>
        <v>г.Одинцово, Маршала Бирюзова, 4</v>
      </c>
      <c r="C1940" s="329" t="s">
        <v>74</v>
      </c>
      <c r="D1940" s="329"/>
      <c r="E1940" s="329"/>
      <c r="F1940" s="246" t="s">
        <v>1683</v>
      </c>
      <c r="G1940" s="246" t="s">
        <v>1684</v>
      </c>
      <c r="H1940" s="247">
        <v>1853979.92</v>
      </c>
      <c r="I1940" s="247">
        <v>383679.42</v>
      </c>
      <c r="J1940" s="247">
        <v>-5634.09</v>
      </c>
      <c r="K1940" s="247">
        <v>0</v>
      </c>
      <c r="L1940" s="247">
        <v>0</v>
      </c>
      <c r="M1940" s="247">
        <v>378045.33</v>
      </c>
      <c r="N1940" s="330">
        <v>515556.43</v>
      </c>
      <c r="O1940" s="330"/>
      <c r="P1940" s="247">
        <v>1726096.43</v>
      </c>
      <c r="Q1940" s="247">
        <v>9627.61</v>
      </c>
      <c r="R1940" s="240" t="s">
        <v>74</v>
      </c>
      <c r="V1940" s="248">
        <f t="shared" si="124"/>
        <v>0</v>
      </c>
      <c r="W1940" s="248">
        <f t="shared" si="121"/>
        <v>0</v>
      </c>
      <c r="X1940" s="248">
        <f t="shared" si="122"/>
        <v>0</v>
      </c>
      <c r="Y1940" s="248">
        <f t="shared" si="123"/>
        <v>0</v>
      </c>
    </row>
    <row r="1941" spans="1:25" ht="15" customHeight="1" x14ac:dyDescent="0.25">
      <c r="A1941" s="250"/>
      <c r="B1941" s="251"/>
      <c r="C1941" s="322" t="s">
        <v>1336</v>
      </c>
      <c r="D1941" s="322"/>
      <c r="E1941" s="322"/>
      <c r="H1941" s="252">
        <v>7.0000000000000007E-2</v>
      </c>
      <c r="I1941" s="252">
        <v>0</v>
      </c>
      <c r="J1941" s="252">
        <v>0</v>
      </c>
      <c r="K1941" s="252">
        <v>0</v>
      </c>
      <c r="L1941" s="252">
        <v>0</v>
      </c>
      <c r="M1941" s="252">
        <v>0</v>
      </c>
      <c r="N1941" s="323">
        <v>0</v>
      </c>
      <c r="O1941" s="323"/>
      <c r="P1941" s="252">
        <v>7.0000000000000007E-2</v>
      </c>
      <c r="Q1941" s="252">
        <v>0</v>
      </c>
      <c r="R1941" s="240" t="s">
        <v>74</v>
      </c>
      <c r="V1941" s="248">
        <f t="shared" si="124"/>
        <v>0</v>
      </c>
      <c r="W1941" s="248">
        <f t="shared" si="121"/>
        <v>0</v>
      </c>
      <c r="X1941" s="248">
        <f t="shared" si="122"/>
        <v>0</v>
      </c>
      <c r="Y1941" s="248">
        <f t="shared" si="123"/>
        <v>0</v>
      </c>
    </row>
    <row r="1942" spans="1:25" ht="15" customHeight="1" x14ac:dyDescent="0.25">
      <c r="A1942" s="250"/>
      <c r="B1942" s="251"/>
      <c r="C1942" s="322" t="s">
        <v>503</v>
      </c>
      <c r="D1942" s="322"/>
      <c r="E1942" s="322"/>
      <c r="H1942" s="252">
        <v>506443.97</v>
      </c>
      <c r="I1942" s="252">
        <v>154202.28</v>
      </c>
      <c r="J1942" s="252">
        <v>0</v>
      </c>
      <c r="K1942" s="252">
        <v>0</v>
      </c>
      <c r="L1942" s="252">
        <v>0</v>
      </c>
      <c r="M1942" s="252">
        <v>154202.28</v>
      </c>
      <c r="N1942" s="323">
        <v>205257.91</v>
      </c>
      <c r="O1942" s="323"/>
      <c r="P1942" s="252">
        <v>455394.09</v>
      </c>
      <c r="Q1942" s="252">
        <v>5.75</v>
      </c>
      <c r="R1942" s="240" t="s">
        <v>74</v>
      </c>
      <c r="V1942" s="248">
        <f t="shared" si="124"/>
        <v>0</v>
      </c>
      <c r="W1942" s="248">
        <f t="shared" si="121"/>
        <v>0</v>
      </c>
      <c r="X1942" s="248">
        <f t="shared" si="122"/>
        <v>0</v>
      </c>
      <c r="Y1942" s="248">
        <f t="shared" si="123"/>
        <v>0</v>
      </c>
    </row>
    <row r="1943" spans="1:25" ht="15" customHeight="1" x14ac:dyDescent="0.25">
      <c r="A1943" s="250"/>
      <c r="B1943" s="251"/>
      <c r="C1943" s="322" t="s">
        <v>1311</v>
      </c>
      <c r="D1943" s="322"/>
      <c r="E1943" s="322"/>
      <c r="H1943" s="252">
        <v>2.2599999999999998</v>
      </c>
      <c r="I1943" s="252">
        <v>0</v>
      </c>
      <c r="J1943" s="252">
        <v>0</v>
      </c>
      <c r="K1943" s="252">
        <v>0</v>
      </c>
      <c r="L1943" s="252">
        <v>0</v>
      </c>
      <c r="M1943" s="252">
        <v>0</v>
      </c>
      <c r="N1943" s="323">
        <v>0</v>
      </c>
      <c r="O1943" s="323"/>
      <c r="P1943" s="252">
        <v>2.2599999999999998</v>
      </c>
      <c r="Q1943" s="252">
        <v>0</v>
      </c>
      <c r="R1943" s="240" t="s">
        <v>74</v>
      </c>
      <c r="V1943" s="248">
        <f t="shared" si="124"/>
        <v>0</v>
      </c>
      <c r="W1943" s="248">
        <f t="shared" si="121"/>
        <v>0</v>
      </c>
      <c r="X1943" s="248">
        <f t="shared" si="122"/>
        <v>0</v>
      </c>
      <c r="Y1943" s="248">
        <f t="shared" si="123"/>
        <v>0</v>
      </c>
    </row>
    <row r="1944" spans="1:25" ht="15" customHeight="1" x14ac:dyDescent="0.25">
      <c r="A1944" s="250"/>
      <c r="B1944" s="251"/>
      <c r="C1944" s="322" t="s">
        <v>504</v>
      </c>
      <c r="D1944" s="322"/>
      <c r="E1944" s="322"/>
      <c r="H1944" s="252">
        <v>21786.880000000001</v>
      </c>
      <c r="I1944" s="252">
        <v>0</v>
      </c>
      <c r="J1944" s="252">
        <v>0</v>
      </c>
      <c r="K1944" s="252">
        <v>0</v>
      </c>
      <c r="L1944" s="252">
        <v>0</v>
      </c>
      <c r="M1944" s="252">
        <v>0</v>
      </c>
      <c r="N1944" s="323">
        <v>599.15</v>
      </c>
      <c r="O1944" s="323"/>
      <c r="P1944" s="252">
        <v>21611.83</v>
      </c>
      <c r="Q1944" s="252">
        <v>424.1</v>
      </c>
      <c r="R1944" s="240" t="s">
        <v>74</v>
      </c>
      <c r="V1944" s="248">
        <f t="shared" si="124"/>
        <v>0</v>
      </c>
      <c r="W1944" s="248">
        <f t="shared" si="121"/>
        <v>0</v>
      </c>
      <c r="X1944" s="248">
        <f t="shared" si="122"/>
        <v>0</v>
      </c>
      <c r="Y1944" s="248">
        <f t="shared" si="123"/>
        <v>0</v>
      </c>
    </row>
    <row r="1945" spans="1:25" ht="15" customHeight="1" x14ac:dyDescent="0.25">
      <c r="A1945" s="250"/>
      <c r="B1945" s="251"/>
      <c r="C1945" s="322" t="s">
        <v>1052</v>
      </c>
      <c r="D1945" s="322"/>
      <c r="E1945" s="322"/>
      <c r="H1945" s="252">
        <v>362921.04</v>
      </c>
      <c r="I1945" s="252">
        <v>96288.6</v>
      </c>
      <c r="J1945" s="252">
        <v>0</v>
      </c>
      <c r="K1945" s="252">
        <v>0</v>
      </c>
      <c r="L1945" s="252">
        <v>0</v>
      </c>
      <c r="M1945" s="252">
        <v>96288.6</v>
      </c>
      <c r="N1945" s="323">
        <v>130384.78</v>
      </c>
      <c r="O1945" s="323"/>
      <c r="P1945" s="252">
        <v>328828.44</v>
      </c>
      <c r="Q1945" s="252">
        <v>3.58</v>
      </c>
      <c r="R1945" s="240" t="s">
        <v>74</v>
      </c>
      <c r="V1945" s="248">
        <f t="shared" si="124"/>
        <v>328824.86</v>
      </c>
      <c r="W1945" s="248">
        <f t="shared" si="121"/>
        <v>0</v>
      </c>
      <c r="X1945" s="248">
        <f t="shared" si="122"/>
        <v>0</v>
      </c>
      <c r="Y1945" s="248">
        <f t="shared" si="123"/>
        <v>328824.86</v>
      </c>
    </row>
    <row r="1946" spans="1:25" ht="15" customHeight="1" x14ac:dyDescent="0.25">
      <c r="A1946" s="250"/>
      <c r="B1946" s="251"/>
      <c r="C1946" s="322" t="s">
        <v>1058</v>
      </c>
      <c r="D1946" s="322"/>
      <c r="E1946" s="322"/>
      <c r="H1946" s="252">
        <v>4561.2</v>
      </c>
      <c r="I1946" s="252">
        <v>1329.27</v>
      </c>
      <c r="J1946" s="252">
        <v>0</v>
      </c>
      <c r="K1946" s="252">
        <v>0</v>
      </c>
      <c r="L1946" s="252">
        <v>0</v>
      </c>
      <c r="M1946" s="252">
        <v>1329.27</v>
      </c>
      <c r="N1946" s="323">
        <v>1790.05</v>
      </c>
      <c r="O1946" s="323"/>
      <c r="P1946" s="252">
        <v>4162.03</v>
      </c>
      <c r="Q1946" s="252">
        <v>61.61</v>
      </c>
      <c r="R1946" s="240" t="s">
        <v>74</v>
      </c>
      <c r="V1946" s="248">
        <f t="shared" si="124"/>
        <v>0</v>
      </c>
      <c r="W1946" s="248">
        <f t="shared" si="121"/>
        <v>0</v>
      </c>
      <c r="X1946" s="248">
        <f t="shared" si="122"/>
        <v>0</v>
      </c>
      <c r="Y1946" s="248">
        <f t="shared" si="123"/>
        <v>0</v>
      </c>
    </row>
    <row r="1947" spans="1:25" ht="15" customHeight="1" x14ac:dyDescent="0.25">
      <c r="A1947" s="250"/>
      <c r="B1947" s="251"/>
      <c r="C1947" s="322" t="s">
        <v>399</v>
      </c>
      <c r="D1947" s="322"/>
      <c r="E1947" s="322"/>
      <c r="H1947" s="252">
        <v>100811.19</v>
      </c>
      <c r="I1947" s="252">
        <v>21522.63</v>
      </c>
      <c r="J1947" s="252">
        <v>-881.34</v>
      </c>
      <c r="K1947" s="252">
        <v>0</v>
      </c>
      <c r="L1947" s="252">
        <v>0</v>
      </c>
      <c r="M1947" s="252">
        <v>20641.29</v>
      </c>
      <c r="N1947" s="323">
        <v>27764.53</v>
      </c>
      <c r="O1947" s="323"/>
      <c r="P1947" s="252">
        <v>94480.84</v>
      </c>
      <c r="Q1947" s="252">
        <v>792.89</v>
      </c>
      <c r="R1947" s="240" t="s">
        <v>74</v>
      </c>
      <c r="V1947" s="248">
        <f t="shared" si="124"/>
        <v>0</v>
      </c>
      <c r="W1947" s="248">
        <f t="shared" si="121"/>
        <v>0</v>
      </c>
      <c r="X1947" s="248">
        <f t="shared" si="122"/>
        <v>0</v>
      </c>
      <c r="Y1947" s="248">
        <f t="shared" si="123"/>
        <v>0</v>
      </c>
    </row>
    <row r="1948" spans="1:25" ht="15" customHeight="1" x14ac:dyDescent="0.25">
      <c r="A1948" s="250"/>
      <c r="B1948" s="251"/>
      <c r="C1948" s="322" t="s">
        <v>1303</v>
      </c>
      <c r="D1948" s="322"/>
      <c r="E1948" s="322"/>
      <c r="H1948" s="252">
        <v>4724.25</v>
      </c>
      <c r="I1948" s="252">
        <v>0</v>
      </c>
      <c r="J1948" s="252">
        <v>0</v>
      </c>
      <c r="K1948" s="252">
        <v>0</v>
      </c>
      <c r="L1948" s="252">
        <v>0</v>
      </c>
      <c r="M1948" s="252">
        <v>0</v>
      </c>
      <c r="N1948" s="323">
        <v>225.79</v>
      </c>
      <c r="O1948" s="323"/>
      <c r="P1948" s="252">
        <v>8311.31</v>
      </c>
      <c r="Q1948" s="252">
        <v>3812.85</v>
      </c>
      <c r="R1948" s="240" t="s">
        <v>74</v>
      </c>
      <c r="V1948" s="248">
        <f t="shared" si="124"/>
        <v>0</v>
      </c>
      <c r="W1948" s="248">
        <f t="shared" si="121"/>
        <v>0</v>
      </c>
      <c r="X1948" s="248">
        <f t="shared" si="122"/>
        <v>0</v>
      </c>
      <c r="Y1948" s="248">
        <f t="shared" si="123"/>
        <v>0</v>
      </c>
    </row>
    <row r="1949" spans="1:25" ht="15" customHeight="1" x14ac:dyDescent="0.25">
      <c r="A1949" s="250"/>
      <c r="B1949" s="251"/>
      <c r="C1949" s="322" t="s">
        <v>1335</v>
      </c>
      <c r="D1949" s="322"/>
      <c r="E1949" s="322"/>
      <c r="H1949" s="252">
        <v>13917.74</v>
      </c>
      <c r="I1949" s="252">
        <v>0</v>
      </c>
      <c r="J1949" s="252">
        <v>0</v>
      </c>
      <c r="K1949" s="252">
        <v>0</v>
      </c>
      <c r="L1949" s="252">
        <v>0</v>
      </c>
      <c r="M1949" s="252">
        <v>0</v>
      </c>
      <c r="N1949" s="323">
        <v>523.07000000000005</v>
      </c>
      <c r="O1949" s="323"/>
      <c r="P1949" s="252">
        <v>13394.67</v>
      </c>
      <c r="Q1949" s="252">
        <v>0</v>
      </c>
      <c r="R1949" s="240" t="s">
        <v>74</v>
      </c>
      <c r="V1949" s="248">
        <f t="shared" si="124"/>
        <v>0</v>
      </c>
      <c r="W1949" s="248">
        <f t="shared" si="121"/>
        <v>0</v>
      </c>
      <c r="X1949" s="248">
        <f t="shared" si="122"/>
        <v>0</v>
      </c>
      <c r="Y1949" s="248">
        <f t="shared" si="123"/>
        <v>0</v>
      </c>
    </row>
    <row r="1950" spans="1:25" ht="15" customHeight="1" x14ac:dyDescent="0.25">
      <c r="A1950" s="250"/>
      <c r="B1950" s="251"/>
      <c r="C1950" s="322" t="s">
        <v>1057</v>
      </c>
      <c r="D1950" s="322"/>
      <c r="E1950" s="322"/>
      <c r="H1950" s="252">
        <v>166.13</v>
      </c>
      <c r="I1950" s="252">
        <v>124.98</v>
      </c>
      <c r="J1950" s="252">
        <v>0</v>
      </c>
      <c r="K1950" s="252">
        <v>0</v>
      </c>
      <c r="L1950" s="252">
        <v>0</v>
      </c>
      <c r="M1950" s="252">
        <v>124.98</v>
      </c>
      <c r="N1950" s="323">
        <v>174.84</v>
      </c>
      <c r="O1950" s="323"/>
      <c r="P1950" s="252">
        <v>116.27</v>
      </c>
      <c r="Q1950" s="252">
        <v>0</v>
      </c>
      <c r="R1950" s="240" t="s">
        <v>74</v>
      </c>
      <c r="V1950" s="248">
        <f t="shared" si="124"/>
        <v>0</v>
      </c>
      <c r="W1950" s="248">
        <f t="shared" si="121"/>
        <v>0</v>
      </c>
      <c r="X1950" s="248">
        <f t="shared" si="122"/>
        <v>0</v>
      </c>
      <c r="Y1950" s="248">
        <f t="shared" si="123"/>
        <v>0</v>
      </c>
    </row>
    <row r="1951" spans="1:25" ht="15" customHeight="1" x14ac:dyDescent="0.25">
      <c r="A1951" s="250"/>
      <c r="B1951" s="251"/>
      <c r="C1951" s="322" t="s">
        <v>1304</v>
      </c>
      <c r="D1951" s="322"/>
      <c r="E1951" s="322"/>
      <c r="H1951" s="252">
        <v>18931.72</v>
      </c>
      <c r="I1951" s="252">
        <v>0</v>
      </c>
      <c r="J1951" s="252">
        <v>0</v>
      </c>
      <c r="K1951" s="252">
        <v>0</v>
      </c>
      <c r="L1951" s="252">
        <v>0</v>
      </c>
      <c r="M1951" s="252">
        <v>0</v>
      </c>
      <c r="N1951" s="323">
        <v>533.9</v>
      </c>
      <c r="O1951" s="323"/>
      <c r="P1951" s="252">
        <v>20531.45</v>
      </c>
      <c r="Q1951" s="252">
        <v>2133.63</v>
      </c>
      <c r="R1951" s="240" t="s">
        <v>74</v>
      </c>
      <c r="V1951" s="248">
        <f t="shared" si="124"/>
        <v>0</v>
      </c>
      <c r="W1951" s="248">
        <f t="shared" si="121"/>
        <v>0</v>
      </c>
      <c r="X1951" s="248">
        <f t="shared" si="122"/>
        <v>0</v>
      </c>
      <c r="Y1951" s="248">
        <f t="shared" si="123"/>
        <v>0</v>
      </c>
    </row>
    <row r="1952" spans="1:25" ht="15" customHeight="1" x14ac:dyDescent="0.25">
      <c r="A1952" s="250"/>
      <c r="B1952" s="251"/>
      <c r="C1952" s="322" t="s">
        <v>1054</v>
      </c>
      <c r="D1952" s="322"/>
      <c r="E1952" s="322"/>
      <c r="H1952" s="252">
        <v>83.25</v>
      </c>
      <c r="I1952" s="252">
        <v>63.61</v>
      </c>
      <c r="J1952" s="252">
        <v>0</v>
      </c>
      <c r="K1952" s="252">
        <v>0</v>
      </c>
      <c r="L1952" s="252">
        <v>0</v>
      </c>
      <c r="M1952" s="252">
        <v>63.61</v>
      </c>
      <c r="N1952" s="323">
        <v>89.15</v>
      </c>
      <c r="O1952" s="323"/>
      <c r="P1952" s="252">
        <v>57.71</v>
      </c>
      <c r="Q1952" s="252">
        <v>0</v>
      </c>
      <c r="R1952" s="240" t="s">
        <v>74</v>
      </c>
      <c r="V1952" s="248">
        <f t="shared" si="124"/>
        <v>0</v>
      </c>
      <c r="W1952" s="248">
        <f t="shared" si="121"/>
        <v>0</v>
      </c>
      <c r="X1952" s="248">
        <f t="shared" si="122"/>
        <v>0</v>
      </c>
      <c r="Y1952" s="248">
        <f t="shared" si="123"/>
        <v>0</v>
      </c>
    </row>
    <row r="1953" spans="1:25" ht="15" customHeight="1" x14ac:dyDescent="0.25">
      <c r="A1953" s="250"/>
      <c r="B1953" s="251"/>
      <c r="C1953" s="322" t="s">
        <v>392</v>
      </c>
      <c r="D1953" s="322"/>
      <c r="E1953" s="322"/>
      <c r="H1953" s="252">
        <v>180956.06</v>
      </c>
      <c r="I1953" s="252">
        <v>38129.620000000003</v>
      </c>
      <c r="J1953" s="252">
        <v>-1606.44</v>
      </c>
      <c r="K1953" s="252">
        <v>0</v>
      </c>
      <c r="L1953" s="252">
        <v>0</v>
      </c>
      <c r="M1953" s="252">
        <v>36523.18</v>
      </c>
      <c r="N1953" s="323">
        <v>49123.78</v>
      </c>
      <c r="O1953" s="323"/>
      <c r="P1953" s="252">
        <v>169816.33</v>
      </c>
      <c r="Q1953" s="252">
        <v>1460.87</v>
      </c>
      <c r="R1953" s="240" t="s">
        <v>74</v>
      </c>
      <c r="V1953" s="248">
        <f t="shared" si="124"/>
        <v>0</v>
      </c>
      <c r="W1953" s="248">
        <f t="shared" si="121"/>
        <v>0</v>
      </c>
      <c r="X1953" s="248">
        <f t="shared" si="122"/>
        <v>0</v>
      </c>
      <c r="Y1953" s="248">
        <f t="shared" si="123"/>
        <v>0</v>
      </c>
    </row>
    <row r="1954" spans="1:25" ht="15" customHeight="1" x14ac:dyDescent="0.25">
      <c r="A1954" s="250"/>
      <c r="B1954" s="251"/>
      <c r="C1954" s="322" t="s">
        <v>1055</v>
      </c>
      <c r="D1954" s="322"/>
      <c r="E1954" s="322"/>
      <c r="H1954" s="252">
        <v>80.95</v>
      </c>
      <c r="I1954" s="252">
        <v>61.32</v>
      </c>
      <c r="J1954" s="252">
        <v>0</v>
      </c>
      <c r="K1954" s="252">
        <v>0</v>
      </c>
      <c r="L1954" s="252">
        <v>0</v>
      </c>
      <c r="M1954" s="252">
        <v>61.32</v>
      </c>
      <c r="N1954" s="323">
        <v>86.86</v>
      </c>
      <c r="O1954" s="323"/>
      <c r="P1954" s="252">
        <v>55.41</v>
      </c>
      <c r="Q1954" s="252">
        <v>0</v>
      </c>
      <c r="R1954" s="240" t="s">
        <v>74</v>
      </c>
      <c r="V1954" s="248">
        <f t="shared" si="124"/>
        <v>0</v>
      </c>
      <c r="W1954" s="248">
        <f t="shared" si="121"/>
        <v>0</v>
      </c>
      <c r="X1954" s="248">
        <f t="shared" si="122"/>
        <v>0</v>
      </c>
      <c r="Y1954" s="248">
        <f t="shared" si="123"/>
        <v>0</v>
      </c>
    </row>
    <row r="1955" spans="1:25" ht="15" customHeight="1" x14ac:dyDescent="0.25">
      <c r="A1955" s="250"/>
      <c r="B1955" s="251"/>
      <c r="C1955" s="322" t="s">
        <v>1056</v>
      </c>
      <c r="D1955" s="322"/>
      <c r="E1955" s="322"/>
      <c r="H1955" s="252">
        <v>256.19</v>
      </c>
      <c r="I1955" s="252">
        <v>194.33</v>
      </c>
      <c r="J1955" s="252">
        <v>0</v>
      </c>
      <c r="K1955" s="252">
        <v>0</v>
      </c>
      <c r="L1955" s="252">
        <v>0</v>
      </c>
      <c r="M1955" s="252">
        <v>194.33</v>
      </c>
      <c r="N1955" s="323">
        <v>275.11</v>
      </c>
      <c r="O1955" s="323"/>
      <c r="P1955" s="252">
        <v>175.41</v>
      </c>
      <c r="Q1955" s="252">
        <v>0</v>
      </c>
      <c r="R1955" s="240" t="s">
        <v>74</v>
      </c>
      <c r="V1955" s="248">
        <f t="shared" si="124"/>
        <v>0</v>
      </c>
      <c r="W1955" s="248">
        <f t="shared" si="121"/>
        <v>0</v>
      </c>
      <c r="X1955" s="248">
        <f t="shared" si="122"/>
        <v>0</v>
      </c>
      <c r="Y1955" s="248">
        <f t="shared" si="123"/>
        <v>0</v>
      </c>
    </row>
    <row r="1956" spans="1:25" ht="15" customHeight="1" x14ac:dyDescent="0.25">
      <c r="A1956" s="250"/>
      <c r="B1956" s="251"/>
      <c r="C1956" s="322" t="s">
        <v>1283</v>
      </c>
      <c r="D1956" s="322"/>
      <c r="E1956" s="322"/>
      <c r="H1956" s="252">
        <v>319451.78000000003</v>
      </c>
      <c r="I1956" s="252">
        <v>0</v>
      </c>
      <c r="J1956" s="252">
        <v>0</v>
      </c>
      <c r="K1956" s="252">
        <v>0</v>
      </c>
      <c r="L1956" s="252">
        <v>0</v>
      </c>
      <c r="M1956" s="252">
        <v>0</v>
      </c>
      <c r="N1956" s="323">
        <v>7645.34</v>
      </c>
      <c r="O1956" s="323"/>
      <c r="P1956" s="252">
        <v>311806.44</v>
      </c>
      <c r="Q1956" s="252">
        <v>0</v>
      </c>
      <c r="R1956" s="240" t="s">
        <v>74</v>
      </c>
      <c r="V1956" s="248">
        <f t="shared" si="124"/>
        <v>0</v>
      </c>
      <c r="W1956" s="248">
        <f t="shared" si="121"/>
        <v>103935.48</v>
      </c>
      <c r="X1956" s="248">
        <f t="shared" si="122"/>
        <v>0</v>
      </c>
      <c r="Y1956" s="248">
        <f t="shared" si="123"/>
        <v>103935.48</v>
      </c>
    </row>
    <row r="1957" spans="1:25" ht="15" customHeight="1" x14ac:dyDescent="0.25">
      <c r="A1957" s="250"/>
      <c r="B1957" s="251"/>
      <c r="C1957" s="322" t="s">
        <v>1286</v>
      </c>
      <c r="D1957" s="322"/>
      <c r="E1957" s="322"/>
      <c r="H1957" s="252">
        <v>72408.58</v>
      </c>
      <c r="I1957" s="252">
        <v>14853.9</v>
      </c>
      <c r="J1957" s="252">
        <v>-651.24</v>
      </c>
      <c r="K1957" s="252">
        <v>0</v>
      </c>
      <c r="L1957" s="252">
        <v>0</v>
      </c>
      <c r="M1957" s="252">
        <v>14202.66</v>
      </c>
      <c r="N1957" s="323">
        <v>19137.78</v>
      </c>
      <c r="O1957" s="323"/>
      <c r="P1957" s="252">
        <v>68074.92</v>
      </c>
      <c r="Q1957" s="252">
        <v>601.46</v>
      </c>
      <c r="R1957" s="240" t="s">
        <v>74</v>
      </c>
      <c r="V1957" s="248">
        <f t="shared" si="124"/>
        <v>0</v>
      </c>
      <c r="W1957" s="248">
        <f t="shared" si="121"/>
        <v>0</v>
      </c>
      <c r="X1957" s="248">
        <f t="shared" si="122"/>
        <v>0</v>
      </c>
      <c r="Y1957" s="248">
        <f t="shared" si="123"/>
        <v>0</v>
      </c>
    </row>
    <row r="1958" spans="1:25" ht="15" customHeight="1" x14ac:dyDescent="0.25">
      <c r="A1958" s="253"/>
      <c r="B1958" s="254"/>
      <c r="C1958" s="324" t="s">
        <v>1288</v>
      </c>
      <c r="D1958" s="324"/>
      <c r="E1958" s="324"/>
      <c r="F1958" s="255"/>
      <c r="G1958" s="255"/>
      <c r="H1958" s="256">
        <v>246476.66</v>
      </c>
      <c r="I1958" s="256">
        <v>56908.88</v>
      </c>
      <c r="J1958" s="256">
        <v>-2495.0700000000002</v>
      </c>
      <c r="K1958" s="256">
        <v>0</v>
      </c>
      <c r="L1958" s="256">
        <v>0</v>
      </c>
      <c r="M1958" s="256">
        <v>54413.81</v>
      </c>
      <c r="N1958" s="325">
        <v>71944.39</v>
      </c>
      <c r="O1958" s="325"/>
      <c r="P1958" s="256">
        <v>229276.95</v>
      </c>
      <c r="Q1958" s="256">
        <v>330.87</v>
      </c>
      <c r="R1958" s="240" t="s">
        <v>74</v>
      </c>
      <c r="V1958" s="248">
        <f t="shared" si="124"/>
        <v>0</v>
      </c>
      <c r="W1958" s="248">
        <f t="shared" si="121"/>
        <v>0</v>
      </c>
      <c r="X1958" s="248">
        <f t="shared" si="122"/>
        <v>0</v>
      </c>
      <c r="Y1958" s="248">
        <f t="shared" si="123"/>
        <v>0</v>
      </c>
    </row>
    <row r="1959" spans="1:25" ht="15" customHeight="1" x14ac:dyDescent="0.25">
      <c r="A1959" s="245" t="s">
        <v>1685</v>
      </c>
      <c r="B1959" s="246" t="str">
        <f>C1959</f>
        <v>г.Одинцово, Маршала Бирюзова, 6</v>
      </c>
      <c r="C1959" s="329" t="s">
        <v>75</v>
      </c>
      <c r="D1959" s="329"/>
      <c r="E1959" s="329"/>
      <c r="F1959" s="246" t="s">
        <v>1670</v>
      </c>
      <c r="G1959" s="246" t="s">
        <v>1686</v>
      </c>
      <c r="H1959" s="247">
        <v>1907817.47</v>
      </c>
      <c r="I1959" s="247">
        <v>98052.86</v>
      </c>
      <c r="J1959" s="247">
        <v>0</v>
      </c>
      <c r="K1959" s="247">
        <v>0</v>
      </c>
      <c r="L1959" s="247">
        <v>0</v>
      </c>
      <c r="M1959" s="247">
        <v>98052.86</v>
      </c>
      <c r="N1959" s="330">
        <v>124915.41</v>
      </c>
      <c r="O1959" s="330"/>
      <c r="P1959" s="247">
        <v>1945758.15</v>
      </c>
      <c r="Q1959" s="247">
        <v>64803.23</v>
      </c>
      <c r="R1959" s="240" t="s">
        <v>75</v>
      </c>
      <c r="V1959" s="248">
        <f t="shared" si="124"/>
        <v>0</v>
      </c>
      <c r="W1959" s="248">
        <f t="shared" si="121"/>
        <v>0</v>
      </c>
      <c r="X1959" s="248">
        <f t="shared" si="122"/>
        <v>0</v>
      </c>
      <c r="Y1959" s="248">
        <f t="shared" si="123"/>
        <v>0</v>
      </c>
    </row>
    <row r="1960" spans="1:25" ht="15" customHeight="1" x14ac:dyDescent="0.25">
      <c r="A1960" s="250"/>
      <c r="B1960" s="251"/>
      <c r="C1960" s="322" t="s">
        <v>1052</v>
      </c>
      <c r="D1960" s="322"/>
      <c r="E1960" s="322"/>
      <c r="H1960" s="252">
        <v>806197.85</v>
      </c>
      <c r="I1960" s="252">
        <v>96370.16</v>
      </c>
      <c r="J1960" s="252">
        <v>0</v>
      </c>
      <c r="K1960" s="252">
        <v>0</v>
      </c>
      <c r="L1960" s="252">
        <v>0</v>
      </c>
      <c r="M1960" s="252">
        <v>96370.16</v>
      </c>
      <c r="N1960" s="323">
        <v>113958.74</v>
      </c>
      <c r="O1960" s="323"/>
      <c r="P1960" s="252">
        <v>812086.3</v>
      </c>
      <c r="Q1960" s="252">
        <v>23477.03</v>
      </c>
      <c r="R1960" s="240" t="s">
        <v>75</v>
      </c>
      <c r="V1960" s="248">
        <f t="shared" si="124"/>
        <v>788609.27</v>
      </c>
      <c r="W1960" s="248">
        <f t="shared" si="121"/>
        <v>0</v>
      </c>
      <c r="X1960" s="248">
        <f t="shared" si="122"/>
        <v>0</v>
      </c>
      <c r="Y1960" s="248">
        <f t="shared" si="123"/>
        <v>788609.27</v>
      </c>
    </row>
    <row r="1961" spans="1:25" ht="15" customHeight="1" x14ac:dyDescent="0.25">
      <c r="A1961" s="250"/>
      <c r="B1961" s="251"/>
      <c r="C1961" s="322" t="s">
        <v>504</v>
      </c>
      <c r="D1961" s="322"/>
      <c r="E1961" s="322"/>
      <c r="H1961" s="252">
        <v>32148.05</v>
      </c>
      <c r="I1961" s="252">
        <v>0</v>
      </c>
      <c r="J1961" s="252">
        <v>0</v>
      </c>
      <c r="K1961" s="252">
        <v>0</v>
      </c>
      <c r="L1961" s="252">
        <v>0</v>
      </c>
      <c r="M1961" s="252">
        <v>0</v>
      </c>
      <c r="N1961" s="323">
        <v>478.49</v>
      </c>
      <c r="O1961" s="323"/>
      <c r="P1961" s="252">
        <v>32493.51</v>
      </c>
      <c r="Q1961" s="252">
        <v>823.95</v>
      </c>
      <c r="R1961" s="240" t="s">
        <v>75</v>
      </c>
      <c r="V1961" s="248">
        <f t="shared" si="124"/>
        <v>0</v>
      </c>
      <c r="W1961" s="248">
        <f t="shared" si="121"/>
        <v>0</v>
      </c>
      <c r="X1961" s="248">
        <f t="shared" si="122"/>
        <v>0</v>
      </c>
      <c r="Y1961" s="248">
        <f t="shared" si="123"/>
        <v>0</v>
      </c>
    </row>
    <row r="1962" spans="1:25" ht="15" customHeight="1" x14ac:dyDescent="0.25">
      <c r="A1962" s="250"/>
      <c r="B1962" s="251"/>
      <c r="C1962" s="322" t="s">
        <v>1336</v>
      </c>
      <c r="D1962" s="322"/>
      <c r="E1962" s="322"/>
      <c r="H1962" s="252">
        <v>37.979999999999997</v>
      </c>
      <c r="I1962" s="252">
        <v>0</v>
      </c>
      <c r="J1962" s="252">
        <v>0</v>
      </c>
      <c r="K1962" s="252">
        <v>0</v>
      </c>
      <c r="L1962" s="252">
        <v>0</v>
      </c>
      <c r="M1962" s="252">
        <v>0</v>
      </c>
      <c r="N1962" s="323">
        <v>0</v>
      </c>
      <c r="O1962" s="323"/>
      <c r="P1962" s="252">
        <v>37.979999999999997</v>
      </c>
      <c r="Q1962" s="252">
        <v>0</v>
      </c>
      <c r="R1962" s="240" t="s">
        <v>75</v>
      </c>
      <c r="V1962" s="248">
        <f t="shared" si="124"/>
        <v>0</v>
      </c>
      <c r="W1962" s="248">
        <f t="shared" si="121"/>
        <v>0</v>
      </c>
      <c r="X1962" s="248">
        <f t="shared" si="122"/>
        <v>0</v>
      </c>
      <c r="Y1962" s="248">
        <f t="shared" si="123"/>
        <v>0</v>
      </c>
    </row>
    <row r="1963" spans="1:25" ht="15" customHeight="1" x14ac:dyDescent="0.25">
      <c r="A1963" s="250"/>
      <c r="B1963" s="251"/>
      <c r="C1963" s="322" t="s">
        <v>503</v>
      </c>
      <c r="D1963" s="322"/>
      <c r="E1963" s="322"/>
      <c r="H1963" s="252">
        <v>-11657.42</v>
      </c>
      <c r="I1963" s="252">
        <v>0</v>
      </c>
      <c r="J1963" s="252">
        <v>0</v>
      </c>
      <c r="K1963" s="252">
        <v>0</v>
      </c>
      <c r="L1963" s="252">
        <v>0</v>
      </c>
      <c r="M1963" s="252">
        <v>0</v>
      </c>
      <c r="N1963" s="323">
        <v>0</v>
      </c>
      <c r="O1963" s="323"/>
      <c r="P1963" s="252">
        <v>0</v>
      </c>
      <c r="Q1963" s="252">
        <v>11657.42</v>
      </c>
      <c r="R1963" s="240" t="s">
        <v>75</v>
      </c>
      <c r="V1963" s="248">
        <f t="shared" si="124"/>
        <v>0</v>
      </c>
      <c r="W1963" s="248">
        <f t="shared" si="121"/>
        <v>0</v>
      </c>
      <c r="X1963" s="248">
        <f t="shared" si="122"/>
        <v>0</v>
      </c>
      <c r="Y1963" s="248">
        <f t="shared" si="123"/>
        <v>0</v>
      </c>
    </row>
    <row r="1964" spans="1:25" ht="15" customHeight="1" x14ac:dyDescent="0.25">
      <c r="A1964" s="250"/>
      <c r="B1964" s="251"/>
      <c r="C1964" s="322" t="s">
        <v>399</v>
      </c>
      <c r="D1964" s="322"/>
      <c r="E1964" s="322"/>
      <c r="H1964" s="252">
        <v>86229.05</v>
      </c>
      <c r="I1964" s="252">
        <v>0</v>
      </c>
      <c r="J1964" s="252">
        <v>0</v>
      </c>
      <c r="K1964" s="252">
        <v>0</v>
      </c>
      <c r="L1964" s="252">
        <v>0</v>
      </c>
      <c r="M1964" s="252">
        <v>0</v>
      </c>
      <c r="N1964" s="323">
        <v>1340.49</v>
      </c>
      <c r="O1964" s="323"/>
      <c r="P1964" s="252">
        <v>89029.38</v>
      </c>
      <c r="Q1964" s="252">
        <v>4140.82</v>
      </c>
      <c r="R1964" s="240" t="s">
        <v>75</v>
      </c>
      <c r="V1964" s="248">
        <f t="shared" si="124"/>
        <v>0</v>
      </c>
      <c r="W1964" s="248">
        <f t="shared" si="121"/>
        <v>0</v>
      </c>
      <c r="X1964" s="248">
        <f t="shared" si="122"/>
        <v>0</v>
      </c>
      <c r="Y1964" s="248">
        <f t="shared" si="123"/>
        <v>0</v>
      </c>
    </row>
    <row r="1965" spans="1:25" ht="15" customHeight="1" x14ac:dyDescent="0.25">
      <c r="A1965" s="250"/>
      <c r="B1965" s="251"/>
      <c r="C1965" s="322" t="s">
        <v>1286</v>
      </c>
      <c r="D1965" s="322"/>
      <c r="E1965" s="322"/>
      <c r="H1965" s="252">
        <v>60792.06</v>
      </c>
      <c r="I1965" s="252">
        <v>0</v>
      </c>
      <c r="J1965" s="252">
        <v>0</v>
      </c>
      <c r="K1965" s="252">
        <v>0</v>
      </c>
      <c r="L1965" s="252">
        <v>0</v>
      </c>
      <c r="M1965" s="252">
        <v>0</v>
      </c>
      <c r="N1965" s="323">
        <v>838.02</v>
      </c>
      <c r="O1965" s="323"/>
      <c r="P1965" s="252">
        <v>64469.47</v>
      </c>
      <c r="Q1965" s="252">
        <v>4515.43</v>
      </c>
      <c r="R1965" s="240" t="s">
        <v>75</v>
      </c>
      <c r="V1965" s="248">
        <f t="shared" si="124"/>
        <v>0</v>
      </c>
      <c r="W1965" s="248">
        <f t="shared" si="121"/>
        <v>0</v>
      </c>
      <c r="X1965" s="248">
        <f t="shared" si="122"/>
        <v>0</v>
      </c>
      <c r="Y1965" s="248">
        <f t="shared" si="123"/>
        <v>0</v>
      </c>
    </row>
    <row r="1966" spans="1:25" ht="15" customHeight="1" x14ac:dyDescent="0.25">
      <c r="A1966" s="250"/>
      <c r="B1966" s="251"/>
      <c r="C1966" s="322" t="s">
        <v>1303</v>
      </c>
      <c r="D1966" s="322"/>
      <c r="E1966" s="322"/>
      <c r="H1966" s="252">
        <v>11434.35</v>
      </c>
      <c r="I1966" s="252">
        <v>0</v>
      </c>
      <c r="J1966" s="252">
        <v>0</v>
      </c>
      <c r="K1966" s="252">
        <v>0</v>
      </c>
      <c r="L1966" s="252">
        <v>0</v>
      </c>
      <c r="M1966" s="252">
        <v>0</v>
      </c>
      <c r="N1966" s="323">
        <v>29.25</v>
      </c>
      <c r="O1966" s="323"/>
      <c r="P1966" s="252">
        <v>13353.61</v>
      </c>
      <c r="Q1966" s="252">
        <v>1948.51</v>
      </c>
      <c r="R1966" s="240" t="s">
        <v>75</v>
      </c>
      <c r="V1966" s="248">
        <f t="shared" si="124"/>
        <v>0</v>
      </c>
      <c r="W1966" s="248">
        <f t="shared" si="121"/>
        <v>0</v>
      </c>
      <c r="X1966" s="248">
        <f t="shared" si="122"/>
        <v>0</v>
      </c>
      <c r="Y1966" s="248">
        <f t="shared" si="123"/>
        <v>0</v>
      </c>
    </row>
    <row r="1967" spans="1:25" ht="15" customHeight="1" x14ac:dyDescent="0.25">
      <c r="A1967" s="250"/>
      <c r="B1967" s="251"/>
      <c r="C1967" s="322" t="s">
        <v>1335</v>
      </c>
      <c r="D1967" s="322"/>
      <c r="E1967" s="322"/>
      <c r="H1967" s="252">
        <v>20900.2</v>
      </c>
      <c r="I1967" s="252">
        <v>0</v>
      </c>
      <c r="J1967" s="252">
        <v>0</v>
      </c>
      <c r="K1967" s="252">
        <v>0</v>
      </c>
      <c r="L1967" s="252">
        <v>0</v>
      </c>
      <c r="M1967" s="252">
        <v>0</v>
      </c>
      <c r="N1967" s="323">
        <v>61.93</v>
      </c>
      <c r="O1967" s="323"/>
      <c r="P1967" s="252">
        <v>20838.27</v>
      </c>
      <c r="Q1967" s="252">
        <v>0</v>
      </c>
      <c r="R1967" s="240" t="s">
        <v>75</v>
      </c>
      <c r="V1967" s="248">
        <f t="shared" si="124"/>
        <v>0</v>
      </c>
      <c r="W1967" s="248">
        <f t="shared" si="121"/>
        <v>0</v>
      </c>
      <c r="X1967" s="248">
        <f t="shared" si="122"/>
        <v>0</v>
      </c>
      <c r="Y1967" s="248">
        <f t="shared" si="123"/>
        <v>0</v>
      </c>
    </row>
    <row r="1968" spans="1:25" ht="15" customHeight="1" x14ac:dyDescent="0.25">
      <c r="A1968" s="250"/>
      <c r="B1968" s="251"/>
      <c r="C1968" s="322" t="s">
        <v>1304</v>
      </c>
      <c r="D1968" s="322"/>
      <c r="E1968" s="322"/>
      <c r="H1968" s="252">
        <v>39687.370000000003</v>
      </c>
      <c r="I1968" s="252">
        <v>0</v>
      </c>
      <c r="J1968" s="252">
        <v>0</v>
      </c>
      <c r="K1968" s="252">
        <v>0</v>
      </c>
      <c r="L1968" s="252">
        <v>0</v>
      </c>
      <c r="M1968" s="252">
        <v>0</v>
      </c>
      <c r="N1968" s="323">
        <v>385.15</v>
      </c>
      <c r="O1968" s="323"/>
      <c r="P1968" s="252">
        <v>40161.79</v>
      </c>
      <c r="Q1968" s="252">
        <v>859.57</v>
      </c>
      <c r="R1968" s="240" t="s">
        <v>75</v>
      </c>
      <c r="V1968" s="248">
        <f t="shared" si="124"/>
        <v>0</v>
      </c>
      <c r="W1968" s="248">
        <f t="shared" si="121"/>
        <v>0</v>
      </c>
      <c r="X1968" s="248">
        <f t="shared" si="122"/>
        <v>0</v>
      </c>
      <c r="Y1968" s="248">
        <f t="shared" si="123"/>
        <v>0</v>
      </c>
    </row>
    <row r="1969" spans="1:25" ht="15" customHeight="1" x14ac:dyDescent="0.25">
      <c r="A1969" s="250"/>
      <c r="B1969" s="251"/>
      <c r="C1969" s="322" t="s">
        <v>1055</v>
      </c>
      <c r="D1969" s="322"/>
      <c r="E1969" s="322"/>
      <c r="H1969" s="252">
        <v>100.95</v>
      </c>
      <c r="I1969" s="252">
        <v>56.67</v>
      </c>
      <c r="J1969" s="252">
        <v>0</v>
      </c>
      <c r="K1969" s="252">
        <v>0</v>
      </c>
      <c r="L1969" s="252">
        <v>0</v>
      </c>
      <c r="M1969" s="252">
        <v>56.67</v>
      </c>
      <c r="N1969" s="323">
        <v>52.02</v>
      </c>
      <c r="O1969" s="323"/>
      <c r="P1969" s="252">
        <v>113.44</v>
      </c>
      <c r="Q1969" s="252">
        <v>7.84</v>
      </c>
      <c r="R1969" s="240" t="s">
        <v>75</v>
      </c>
      <c r="V1969" s="248">
        <f t="shared" si="124"/>
        <v>0</v>
      </c>
      <c r="W1969" s="248">
        <f t="shared" si="121"/>
        <v>0</v>
      </c>
      <c r="X1969" s="248">
        <f t="shared" si="122"/>
        <v>0</v>
      </c>
      <c r="Y1969" s="248">
        <f t="shared" si="123"/>
        <v>0</v>
      </c>
    </row>
    <row r="1970" spans="1:25" ht="15" customHeight="1" x14ac:dyDescent="0.25">
      <c r="A1970" s="250"/>
      <c r="B1970" s="251"/>
      <c r="C1970" s="322" t="s">
        <v>392</v>
      </c>
      <c r="D1970" s="322"/>
      <c r="E1970" s="322"/>
      <c r="H1970" s="252">
        <v>154134.47</v>
      </c>
      <c r="I1970" s="252">
        <v>0</v>
      </c>
      <c r="J1970" s="252">
        <v>0</v>
      </c>
      <c r="K1970" s="252">
        <v>0</v>
      </c>
      <c r="L1970" s="252">
        <v>0</v>
      </c>
      <c r="M1970" s="252">
        <v>0</v>
      </c>
      <c r="N1970" s="323">
        <v>2568.56</v>
      </c>
      <c r="O1970" s="323"/>
      <c r="P1970" s="252">
        <v>158909.17000000001</v>
      </c>
      <c r="Q1970" s="252">
        <v>7343.26</v>
      </c>
      <c r="R1970" s="240" t="s">
        <v>75</v>
      </c>
      <c r="V1970" s="248">
        <f t="shared" si="124"/>
        <v>0</v>
      </c>
      <c r="W1970" s="248">
        <f t="shared" si="121"/>
        <v>0</v>
      </c>
      <c r="X1970" s="248">
        <f t="shared" si="122"/>
        <v>0</v>
      </c>
      <c r="Y1970" s="248">
        <f t="shared" si="123"/>
        <v>0</v>
      </c>
    </row>
    <row r="1971" spans="1:25" ht="15" customHeight="1" x14ac:dyDescent="0.25">
      <c r="A1971" s="250"/>
      <c r="B1971" s="251"/>
      <c r="C1971" s="322" t="s">
        <v>1057</v>
      </c>
      <c r="D1971" s="322"/>
      <c r="E1971" s="322"/>
      <c r="H1971" s="252">
        <v>212.26</v>
      </c>
      <c r="I1971" s="252">
        <v>118.78</v>
      </c>
      <c r="J1971" s="252">
        <v>0</v>
      </c>
      <c r="K1971" s="252">
        <v>0</v>
      </c>
      <c r="L1971" s="252">
        <v>0</v>
      </c>
      <c r="M1971" s="252">
        <v>118.78</v>
      </c>
      <c r="N1971" s="323">
        <v>109.08</v>
      </c>
      <c r="O1971" s="323"/>
      <c r="P1971" s="252">
        <v>238.43</v>
      </c>
      <c r="Q1971" s="252">
        <v>16.47</v>
      </c>
      <c r="R1971" s="240" t="s">
        <v>75</v>
      </c>
      <c r="V1971" s="248">
        <f t="shared" si="124"/>
        <v>0</v>
      </c>
      <c r="W1971" s="248">
        <f t="shared" si="121"/>
        <v>0</v>
      </c>
      <c r="X1971" s="248">
        <f t="shared" si="122"/>
        <v>0</v>
      </c>
      <c r="Y1971" s="248">
        <f t="shared" si="123"/>
        <v>0</v>
      </c>
    </row>
    <row r="1972" spans="1:25" ht="15" customHeight="1" x14ac:dyDescent="0.25">
      <c r="A1972" s="250"/>
      <c r="B1972" s="251"/>
      <c r="C1972" s="322" t="s">
        <v>1283</v>
      </c>
      <c r="D1972" s="322"/>
      <c r="E1972" s="322"/>
      <c r="H1972" s="252">
        <v>512482.95</v>
      </c>
      <c r="I1972" s="252">
        <v>0</v>
      </c>
      <c r="J1972" s="252">
        <v>0</v>
      </c>
      <c r="K1972" s="252">
        <v>0</v>
      </c>
      <c r="L1972" s="252">
        <v>0</v>
      </c>
      <c r="M1972" s="252">
        <v>0</v>
      </c>
      <c r="N1972" s="323">
        <v>224.36</v>
      </c>
      <c r="O1972" s="323"/>
      <c r="P1972" s="252">
        <v>512259.57</v>
      </c>
      <c r="Q1972" s="252">
        <v>0.98</v>
      </c>
      <c r="R1972" s="240" t="s">
        <v>75</v>
      </c>
      <c r="V1972" s="248">
        <f t="shared" si="124"/>
        <v>0</v>
      </c>
      <c r="W1972" s="248">
        <f t="shared" si="121"/>
        <v>170752.86333333334</v>
      </c>
      <c r="X1972" s="248">
        <f t="shared" si="122"/>
        <v>0</v>
      </c>
      <c r="Y1972" s="248">
        <f t="shared" si="123"/>
        <v>170752.86333333334</v>
      </c>
    </row>
    <row r="1973" spans="1:25" ht="15" customHeight="1" x14ac:dyDescent="0.25">
      <c r="A1973" s="250"/>
      <c r="B1973" s="251"/>
      <c r="C1973" s="322" t="s">
        <v>1311</v>
      </c>
      <c r="D1973" s="322"/>
      <c r="E1973" s="322"/>
      <c r="H1973" s="252">
        <v>2050.7800000000002</v>
      </c>
      <c r="I1973" s="252">
        <v>0</v>
      </c>
      <c r="J1973" s="252">
        <v>0</v>
      </c>
      <c r="K1973" s="252">
        <v>0</v>
      </c>
      <c r="L1973" s="252">
        <v>0</v>
      </c>
      <c r="M1973" s="252">
        <v>0</v>
      </c>
      <c r="N1973" s="323">
        <v>0</v>
      </c>
      <c r="O1973" s="323"/>
      <c r="P1973" s="252">
        <v>2051.7600000000002</v>
      </c>
      <c r="Q1973" s="252">
        <v>0.98</v>
      </c>
      <c r="R1973" s="240" t="s">
        <v>75</v>
      </c>
      <c r="V1973" s="248">
        <f t="shared" si="124"/>
        <v>0</v>
      </c>
      <c r="W1973" s="248">
        <f t="shared" si="121"/>
        <v>0</v>
      </c>
      <c r="X1973" s="248">
        <f t="shared" si="122"/>
        <v>0</v>
      </c>
      <c r="Y1973" s="248">
        <f t="shared" si="123"/>
        <v>0</v>
      </c>
    </row>
    <row r="1974" spans="1:25" ht="15" customHeight="1" x14ac:dyDescent="0.25">
      <c r="A1974" s="250"/>
      <c r="B1974" s="251"/>
      <c r="C1974" s="322" t="s">
        <v>1288</v>
      </c>
      <c r="D1974" s="322"/>
      <c r="E1974" s="322"/>
      <c r="H1974" s="252">
        <v>187017.09</v>
      </c>
      <c r="I1974" s="252">
        <v>0</v>
      </c>
      <c r="J1974" s="252">
        <v>0</v>
      </c>
      <c r="K1974" s="252">
        <v>0</v>
      </c>
      <c r="L1974" s="252">
        <v>0</v>
      </c>
      <c r="M1974" s="252">
        <v>0</v>
      </c>
      <c r="N1974" s="323">
        <v>3177.58</v>
      </c>
      <c r="O1974" s="323"/>
      <c r="P1974" s="252">
        <v>192572.91</v>
      </c>
      <c r="Q1974" s="252">
        <v>8733.4</v>
      </c>
      <c r="R1974" s="240" t="s">
        <v>75</v>
      </c>
      <c r="V1974" s="248">
        <f t="shared" si="124"/>
        <v>0</v>
      </c>
      <c r="W1974" s="248">
        <f t="shared" si="121"/>
        <v>0</v>
      </c>
      <c r="X1974" s="248">
        <f t="shared" si="122"/>
        <v>0</v>
      </c>
      <c r="Y1974" s="248">
        <f t="shared" si="123"/>
        <v>0</v>
      </c>
    </row>
    <row r="1975" spans="1:25" ht="15" customHeight="1" x14ac:dyDescent="0.25">
      <c r="A1975" s="250"/>
      <c r="B1975" s="251"/>
      <c r="C1975" s="322" t="s">
        <v>1056</v>
      </c>
      <c r="D1975" s="322"/>
      <c r="E1975" s="322"/>
      <c r="H1975" s="252">
        <v>317.67</v>
      </c>
      <c r="I1975" s="252">
        <v>179.62</v>
      </c>
      <c r="J1975" s="252">
        <v>0</v>
      </c>
      <c r="K1975" s="252">
        <v>0</v>
      </c>
      <c r="L1975" s="252">
        <v>0</v>
      </c>
      <c r="M1975" s="252">
        <v>179.62</v>
      </c>
      <c r="N1975" s="323">
        <v>164.94</v>
      </c>
      <c r="O1975" s="323"/>
      <c r="P1975" s="252">
        <v>357.13</v>
      </c>
      <c r="Q1975" s="252">
        <v>24.78</v>
      </c>
      <c r="R1975" s="240" t="s">
        <v>75</v>
      </c>
      <c r="V1975" s="248">
        <f t="shared" si="124"/>
        <v>0</v>
      </c>
      <c r="W1975" s="248">
        <f t="shared" si="121"/>
        <v>0</v>
      </c>
      <c r="X1975" s="248">
        <f t="shared" si="122"/>
        <v>0</v>
      </c>
      <c r="Y1975" s="248">
        <f t="shared" si="123"/>
        <v>0</v>
      </c>
    </row>
    <row r="1976" spans="1:25" ht="15" customHeight="1" x14ac:dyDescent="0.25">
      <c r="A1976" s="250"/>
      <c r="B1976" s="251"/>
      <c r="C1976" s="322" t="s">
        <v>1058</v>
      </c>
      <c r="D1976" s="322"/>
      <c r="E1976" s="322"/>
      <c r="H1976" s="252">
        <v>5630.85</v>
      </c>
      <c r="I1976" s="252">
        <v>1270.96</v>
      </c>
      <c r="J1976" s="252">
        <v>0</v>
      </c>
      <c r="K1976" s="252">
        <v>0</v>
      </c>
      <c r="L1976" s="252">
        <v>0</v>
      </c>
      <c r="M1976" s="252">
        <v>1270.96</v>
      </c>
      <c r="N1976" s="323">
        <v>1474.78</v>
      </c>
      <c r="O1976" s="323"/>
      <c r="P1976" s="252">
        <v>6671.98</v>
      </c>
      <c r="Q1976" s="252">
        <v>1244.95</v>
      </c>
      <c r="R1976" s="240" t="s">
        <v>75</v>
      </c>
      <c r="V1976" s="248">
        <f t="shared" si="124"/>
        <v>0</v>
      </c>
      <c r="W1976" s="248">
        <f t="shared" si="121"/>
        <v>0</v>
      </c>
      <c r="X1976" s="248">
        <f t="shared" si="122"/>
        <v>0</v>
      </c>
      <c r="Y1976" s="248">
        <f t="shared" si="123"/>
        <v>0</v>
      </c>
    </row>
    <row r="1977" spans="1:25" ht="15" customHeight="1" x14ac:dyDescent="0.25">
      <c r="A1977" s="253"/>
      <c r="B1977" s="254"/>
      <c r="C1977" s="324" t="s">
        <v>1054</v>
      </c>
      <c r="D1977" s="324"/>
      <c r="E1977" s="324"/>
      <c r="F1977" s="255"/>
      <c r="G1977" s="255"/>
      <c r="H1977" s="256">
        <v>100.96</v>
      </c>
      <c r="I1977" s="256">
        <v>56.67</v>
      </c>
      <c r="J1977" s="256">
        <v>0</v>
      </c>
      <c r="K1977" s="256">
        <v>0</v>
      </c>
      <c r="L1977" s="256">
        <v>0</v>
      </c>
      <c r="M1977" s="256">
        <v>56.67</v>
      </c>
      <c r="N1977" s="325">
        <v>52.02</v>
      </c>
      <c r="O1977" s="325"/>
      <c r="P1977" s="256">
        <v>113.45</v>
      </c>
      <c r="Q1977" s="256">
        <v>7.84</v>
      </c>
      <c r="R1977" s="240" t="s">
        <v>75</v>
      </c>
      <c r="V1977" s="248">
        <f t="shared" si="124"/>
        <v>0</v>
      </c>
      <c r="W1977" s="248">
        <f t="shared" si="121"/>
        <v>0</v>
      </c>
      <c r="X1977" s="248">
        <f t="shared" si="122"/>
        <v>0</v>
      </c>
      <c r="Y1977" s="248">
        <f t="shared" si="123"/>
        <v>0</v>
      </c>
    </row>
    <row r="1978" spans="1:25" ht="15" customHeight="1" x14ac:dyDescent="0.25">
      <c r="A1978" s="245" t="s">
        <v>1687</v>
      </c>
      <c r="B1978" s="246" t="str">
        <f>C1978</f>
        <v>г.Одинцово, Маршала Бирюзова, 8</v>
      </c>
      <c r="C1978" s="329" t="s">
        <v>76</v>
      </c>
      <c r="D1978" s="329"/>
      <c r="E1978" s="329"/>
      <c r="F1978" s="246" t="s">
        <v>1688</v>
      </c>
      <c r="G1978" s="246" t="s">
        <v>1689</v>
      </c>
      <c r="H1978" s="247">
        <v>1380361.42</v>
      </c>
      <c r="I1978" s="247">
        <v>369527.8</v>
      </c>
      <c r="J1978" s="247">
        <v>-387.84</v>
      </c>
      <c r="K1978" s="247">
        <v>0</v>
      </c>
      <c r="L1978" s="247">
        <v>0</v>
      </c>
      <c r="M1978" s="247">
        <v>369139.96</v>
      </c>
      <c r="N1978" s="330">
        <v>470715.55</v>
      </c>
      <c r="O1978" s="330"/>
      <c r="P1978" s="247">
        <v>1340213.24</v>
      </c>
      <c r="Q1978" s="247">
        <v>61427.41</v>
      </c>
      <c r="R1978" s="240" t="s">
        <v>76</v>
      </c>
      <c r="V1978" s="248">
        <f t="shared" si="124"/>
        <v>0</v>
      </c>
      <c r="W1978" s="248">
        <f t="shared" si="121"/>
        <v>0</v>
      </c>
      <c r="X1978" s="248">
        <f t="shared" si="122"/>
        <v>0</v>
      </c>
      <c r="Y1978" s="248">
        <f t="shared" si="123"/>
        <v>0</v>
      </c>
    </row>
    <row r="1979" spans="1:25" ht="15" customHeight="1" x14ac:dyDescent="0.25">
      <c r="A1979" s="250"/>
      <c r="B1979" s="251"/>
      <c r="C1979" s="322" t="s">
        <v>1052</v>
      </c>
      <c r="D1979" s="322"/>
      <c r="E1979" s="322"/>
      <c r="H1979" s="252">
        <v>379943.33</v>
      </c>
      <c r="I1979" s="252">
        <v>95086.84</v>
      </c>
      <c r="J1979" s="252">
        <v>0</v>
      </c>
      <c r="K1979" s="252">
        <v>0</v>
      </c>
      <c r="L1979" s="252">
        <v>0</v>
      </c>
      <c r="M1979" s="252">
        <v>95086.84</v>
      </c>
      <c r="N1979" s="323">
        <v>115873.35</v>
      </c>
      <c r="O1979" s="323"/>
      <c r="P1979" s="252">
        <v>372203.6</v>
      </c>
      <c r="Q1979" s="252">
        <v>13046.78</v>
      </c>
      <c r="R1979" s="240" t="s">
        <v>76</v>
      </c>
      <c r="V1979" s="248">
        <f t="shared" si="124"/>
        <v>359156.81999999995</v>
      </c>
      <c r="W1979" s="248">
        <f t="shared" si="121"/>
        <v>0</v>
      </c>
      <c r="X1979" s="248">
        <f t="shared" si="122"/>
        <v>0</v>
      </c>
      <c r="Y1979" s="248">
        <f t="shared" si="123"/>
        <v>359156.81999999995</v>
      </c>
    </row>
    <row r="1980" spans="1:25" ht="15" customHeight="1" x14ac:dyDescent="0.25">
      <c r="A1980" s="250"/>
      <c r="B1980" s="251"/>
      <c r="C1980" s="322" t="s">
        <v>1303</v>
      </c>
      <c r="D1980" s="322"/>
      <c r="E1980" s="322"/>
      <c r="H1980" s="252">
        <v>7727.34</v>
      </c>
      <c r="I1980" s="252">
        <v>0</v>
      </c>
      <c r="J1980" s="252">
        <v>0</v>
      </c>
      <c r="K1980" s="252">
        <v>0</v>
      </c>
      <c r="L1980" s="252">
        <v>0</v>
      </c>
      <c r="M1980" s="252">
        <v>0</v>
      </c>
      <c r="N1980" s="323">
        <v>0</v>
      </c>
      <c r="O1980" s="323"/>
      <c r="P1980" s="252">
        <v>9734.8799999999992</v>
      </c>
      <c r="Q1980" s="252">
        <v>2007.54</v>
      </c>
      <c r="R1980" s="240" t="s">
        <v>76</v>
      </c>
      <c r="V1980" s="248">
        <f t="shared" si="124"/>
        <v>0</v>
      </c>
      <c r="W1980" s="248">
        <f t="shared" si="121"/>
        <v>0</v>
      </c>
      <c r="X1980" s="248">
        <f t="shared" si="122"/>
        <v>0</v>
      </c>
      <c r="Y1980" s="248">
        <f t="shared" si="123"/>
        <v>0</v>
      </c>
    </row>
    <row r="1981" spans="1:25" ht="15" customHeight="1" x14ac:dyDescent="0.25">
      <c r="A1981" s="250"/>
      <c r="B1981" s="251"/>
      <c r="C1981" s="322" t="s">
        <v>1336</v>
      </c>
      <c r="D1981" s="322"/>
      <c r="E1981" s="322"/>
      <c r="H1981" s="252">
        <v>146.97999999999999</v>
      </c>
      <c r="I1981" s="252">
        <v>0</v>
      </c>
      <c r="J1981" s="252">
        <v>0</v>
      </c>
      <c r="K1981" s="252">
        <v>0</v>
      </c>
      <c r="L1981" s="252">
        <v>0</v>
      </c>
      <c r="M1981" s="252">
        <v>0</v>
      </c>
      <c r="N1981" s="323">
        <v>0</v>
      </c>
      <c r="O1981" s="323"/>
      <c r="P1981" s="252">
        <v>146.97999999999999</v>
      </c>
      <c r="Q1981" s="252">
        <v>0</v>
      </c>
      <c r="R1981" s="240" t="s">
        <v>76</v>
      </c>
      <c r="V1981" s="248">
        <f t="shared" si="124"/>
        <v>0</v>
      </c>
      <c r="W1981" s="248">
        <f t="shared" si="121"/>
        <v>0</v>
      </c>
      <c r="X1981" s="248">
        <f t="shared" si="122"/>
        <v>0</v>
      </c>
      <c r="Y1981" s="248">
        <f t="shared" si="123"/>
        <v>0</v>
      </c>
    </row>
    <row r="1982" spans="1:25" ht="15" customHeight="1" x14ac:dyDescent="0.25">
      <c r="A1982" s="250"/>
      <c r="B1982" s="251"/>
      <c r="C1982" s="322" t="s">
        <v>503</v>
      </c>
      <c r="D1982" s="322"/>
      <c r="E1982" s="322"/>
      <c r="H1982" s="252">
        <v>514080</v>
      </c>
      <c r="I1982" s="252">
        <v>152277.70000000001</v>
      </c>
      <c r="J1982" s="252">
        <v>0</v>
      </c>
      <c r="K1982" s="252">
        <v>0</v>
      </c>
      <c r="L1982" s="252">
        <v>0</v>
      </c>
      <c r="M1982" s="252">
        <v>152277.70000000001</v>
      </c>
      <c r="N1982" s="323">
        <v>186097.47</v>
      </c>
      <c r="O1982" s="323"/>
      <c r="P1982" s="252">
        <v>507037.1</v>
      </c>
      <c r="Q1982" s="252">
        <v>26776.87</v>
      </c>
      <c r="R1982" s="240" t="s">
        <v>76</v>
      </c>
      <c r="V1982" s="248">
        <f t="shared" si="124"/>
        <v>0</v>
      </c>
      <c r="W1982" s="248">
        <f t="shared" si="121"/>
        <v>0</v>
      </c>
      <c r="X1982" s="248">
        <f t="shared" si="122"/>
        <v>0</v>
      </c>
      <c r="Y1982" s="248">
        <f t="shared" si="123"/>
        <v>0</v>
      </c>
    </row>
    <row r="1983" spans="1:25" ht="15" customHeight="1" x14ac:dyDescent="0.25">
      <c r="A1983" s="250"/>
      <c r="B1983" s="251"/>
      <c r="C1983" s="322" t="s">
        <v>1054</v>
      </c>
      <c r="D1983" s="322"/>
      <c r="E1983" s="322"/>
      <c r="H1983" s="252">
        <v>87.45</v>
      </c>
      <c r="I1983" s="252">
        <v>72.180000000000007</v>
      </c>
      <c r="J1983" s="252">
        <v>0</v>
      </c>
      <c r="K1983" s="252">
        <v>0</v>
      </c>
      <c r="L1983" s="252">
        <v>0</v>
      </c>
      <c r="M1983" s="252">
        <v>72.180000000000007</v>
      </c>
      <c r="N1983" s="323">
        <v>86.34</v>
      </c>
      <c r="O1983" s="323"/>
      <c r="P1983" s="252">
        <v>74.36</v>
      </c>
      <c r="Q1983" s="252">
        <v>1.07</v>
      </c>
      <c r="R1983" s="240" t="s">
        <v>76</v>
      </c>
      <c r="V1983" s="248">
        <f t="shared" si="124"/>
        <v>0</v>
      </c>
      <c r="W1983" s="248">
        <f t="shared" si="121"/>
        <v>0</v>
      </c>
      <c r="X1983" s="248">
        <f t="shared" si="122"/>
        <v>0</v>
      </c>
      <c r="Y1983" s="248">
        <f t="shared" si="123"/>
        <v>0</v>
      </c>
    </row>
    <row r="1984" spans="1:25" ht="15" customHeight="1" x14ac:dyDescent="0.25">
      <c r="A1984" s="250"/>
      <c r="B1984" s="251"/>
      <c r="C1984" s="322" t="s">
        <v>1058</v>
      </c>
      <c r="D1984" s="322"/>
      <c r="E1984" s="322"/>
      <c r="H1984" s="252">
        <v>963.85</v>
      </c>
      <c r="I1984" s="252">
        <v>1472.66</v>
      </c>
      <c r="J1984" s="252">
        <v>0</v>
      </c>
      <c r="K1984" s="252">
        <v>0</v>
      </c>
      <c r="L1984" s="252">
        <v>0</v>
      </c>
      <c r="M1984" s="252">
        <v>1472.66</v>
      </c>
      <c r="N1984" s="323">
        <v>1794.09</v>
      </c>
      <c r="O1984" s="323"/>
      <c r="P1984" s="252">
        <v>5294.45</v>
      </c>
      <c r="Q1984" s="252">
        <v>4652.03</v>
      </c>
      <c r="R1984" s="240" t="s">
        <v>76</v>
      </c>
      <c r="V1984" s="248">
        <f t="shared" si="124"/>
        <v>0</v>
      </c>
      <c r="W1984" s="248">
        <f t="shared" si="121"/>
        <v>0</v>
      </c>
      <c r="X1984" s="248">
        <f t="shared" si="122"/>
        <v>0</v>
      </c>
      <c r="Y1984" s="248">
        <f t="shared" si="123"/>
        <v>0</v>
      </c>
    </row>
    <row r="1985" spans="1:25" ht="15" customHeight="1" x14ac:dyDescent="0.25">
      <c r="A1985" s="250"/>
      <c r="B1985" s="251"/>
      <c r="C1985" s="322" t="s">
        <v>1335</v>
      </c>
      <c r="D1985" s="322"/>
      <c r="E1985" s="322"/>
      <c r="H1985" s="252">
        <v>12450.08</v>
      </c>
      <c r="I1985" s="252">
        <v>0</v>
      </c>
      <c r="J1985" s="252">
        <v>0</v>
      </c>
      <c r="K1985" s="252">
        <v>0</v>
      </c>
      <c r="L1985" s="252">
        <v>0</v>
      </c>
      <c r="M1985" s="252">
        <v>0</v>
      </c>
      <c r="N1985" s="323">
        <v>108.86</v>
      </c>
      <c r="O1985" s="323"/>
      <c r="P1985" s="252">
        <v>12341.22</v>
      </c>
      <c r="Q1985" s="252">
        <v>0</v>
      </c>
      <c r="R1985" s="240" t="s">
        <v>76</v>
      </c>
      <c r="V1985" s="248">
        <f t="shared" si="124"/>
        <v>0</v>
      </c>
      <c r="W1985" s="248">
        <f t="shared" si="121"/>
        <v>0</v>
      </c>
      <c r="X1985" s="248">
        <f t="shared" si="122"/>
        <v>0</v>
      </c>
      <c r="Y1985" s="248">
        <f t="shared" si="123"/>
        <v>0</v>
      </c>
    </row>
    <row r="1986" spans="1:25" ht="15" customHeight="1" x14ac:dyDescent="0.25">
      <c r="A1986" s="250"/>
      <c r="B1986" s="251"/>
      <c r="C1986" s="322" t="s">
        <v>399</v>
      </c>
      <c r="D1986" s="322"/>
      <c r="E1986" s="322"/>
      <c r="H1986" s="252">
        <v>60514.97</v>
      </c>
      <c r="I1986" s="252">
        <v>18478.330000000002</v>
      </c>
      <c r="J1986" s="252">
        <v>596.36</v>
      </c>
      <c r="K1986" s="252">
        <v>0</v>
      </c>
      <c r="L1986" s="252">
        <v>0</v>
      </c>
      <c r="M1986" s="252">
        <v>19074.689999999999</v>
      </c>
      <c r="N1986" s="323">
        <v>25500.06</v>
      </c>
      <c r="O1986" s="323"/>
      <c r="P1986" s="252">
        <v>55839.08</v>
      </c>
      <c r="Q1986" s="252">
        <v>1749.48</v>
      </c>
      <c r="R1986" s="240" t="s">
        <v>76</v>
      </c>
      <c r="V1986" s="248">
        <f t="shared" si="124"/>
        <v>0</v>
      </c>
      <c r="W1986" s="248">
        <f t="shared" si="121"/>
        <v>0</v>
      </c>
      <c r="X1986" s="248">
        <f t="shared" si="122"/>
        <v>0</v>
      </c>
      <c r="Y1986" s="248">
        <f t="shared" si="123"/>
        <v>0</v>
      </c>
    </row>
    <row r="1987" spans="1:25" ht="15" customHeight="1" x14ac:dyDescent="0.25">
      <c r="A1987" s="250"/>
      <c r="B1987" s="251"/>
      <c r="C1987" s="322" t="s">
        <v>504</v>
      </c>
      <c r="D1987" s="322"/>
      <c r="E1987" s="322"/>
      <c r="H1987" s="252">
        <v>15223.24</v>
      </c>
      <c r="I1987" s="252">
        <v>0</v>
      </c>
      <c r="J1987" s="252">
        <v>0</v>
      </c>
      <c r="K1987" s="252">
        <v>0</v>
      </c>
      <c r="L1987" s="252">
        <v>0</v>
      </c>
      <c r="M1987" s="252">
        <v>0</v>
      </c>
      <c r="N1987" s="323">
        <v>16.12</v>
      </c>
      <c r="O1987" s="323"/>
      <c r="P1987" s="252">
        <v>16782.990000000002</v>
      </c>
      <c r="Q1987" s="252">
        <v>1575.87</v>
      </c>
      <c r="R1987" s="240" t="s">
        <v>76</v>
      </c>
      <c r="V1987" s="248">
        <f t="shared" si="124"/>
        <v>0</v>
      </c>
      <c r="W1987" s="248">
        <f t="shared" si="121"/>
        <v>0</v>
      </c>
      <c r="X1987" s="248">
        <f t="shared" si="122"/>
        <v>0</v>
      </c>
      <c r="Y1987" s="248">
        <f t="shared" si="123"/>
        <v>0</v>
      </c>
    </row>
    <row r="1988" spans="1:25" ht="15" customHeight="1" x14ac:dyDescent="0.25">
      <c r="A1988" s="250"/>
      <c r="B1988" s="251"/>
      <c r="C1988" s="322" t="s">
        <v>1304</v>
      </c>
      <c r="D1988" s="322"/>
      <c r="E1988" s="322"/>
      <c r="H1988" s="252">
        <v>6353.18</v>
      </c>
      <c r="I1988" s="252">
        <v>0</v>
      </c>
      <c r="J1988" s="252">
        <v>0</v>
      </c>
      <c r="K1988" s="252">
        <v>0</v>
      </c>
      <c r="L1988" s="252">
        <v>0</v>
      </c>
      <c r="M1988" s="252">
        <v>0</v>
      </c>
      <c r="N1988" s="323">
        <v>3.39</v>
      </c>
      <c r="O1988" s="323"/>
      <c r="P1988" s="252">
        <v>8782.5300000000007</v>
      </c>
      <c r="Q1988" s="252">
        <v>2432.7399999999998</v>
      </c>
      <c r="R1988" s="240" t="s">
        <v>76</v>
      </c>
      <c r="V1988" s="248">
        <f t="shared" si="124"/>
        <v>0</v>
      </c>
      <c r="W1988" s="248">
        <f t="shared" si="121"/>
        <v>0</v>
      </c>
      <c r="X1988" s="248">
        <f t="shared" si="122"/>
        <v>0</v>
      </c>
      <c r="Y1988" s="248">
        <f t="shared" si="123"/>
        <v>0</v>
      </c>
    </row>
    <row r="1989" spans="1:25" ht="15" customHeight="1" x14ac:dyDescent="0.25">
      <c r="A1989" s="250"/>
      <c r="B1989" s="251"/>
      <c r="C1989" s="322" t="s">
        <v>1055</v>
      </c>
      <c r="D1989" s="322"/>
      <c r="E1989" s="322"/>
      <c r="H1989" s="252">
        <v>85.4</v>
      </c>
      <c r="I1989" s="252">
        <v>70.13</v>
      </c>
      <c r="J1989" s="252">
        <v>0</v>
      </c>
      <c r="K1989" s="252">
        <v>0</v>
      </c>
      <c r="L1989" s="252">
        <v>0</v>
      </c>
      <c r="M1989" s="252">
        <v>70.13</v>
      </c>
      <c r="N1989" s="323">
        <v>86.34</v>
      </c>
      <c r="O1989" s="323"/>
      <c r="P1989" s="252">
        <v>70.260000000000005</v>
      </c>
      <c r="Q1989" s="252">
        <v>1.07</v>
      </c>
      <c r="R1989" s="240" t="s">
        <v>76</v>
      </c>
      <c r="V1989" s="248">
        <f t="shared" si="124"/>
        <v>0</v>
      </c>
      <c r="W1989" s="248">
        <f t="shared" si="121"/>
        <v>0</v>
      </c>
      <c r="X1989" s="248">
        <f t="shared" si="122"/>
        <v>0</v>
      </c>
      <c r="Y1989" s="248">
        <f t="shared" si="123"/>
        <v>0</v>
      </c>
    </row>
    <row r="1990" spans="1:25" ht="15" customHeight="1" x14ac:dyDescent="0.25">
      <c r="A1990" s="250"/>
      <c r="B1990" s="251"/>
      <c r="C1990" s="322" t="s">
        <v>392</v>
      </c>
      <c r="D1990" s="322"/>
      <c r="E1990" s="322"/>
      <c r="H1990" s="252">
        <v>111193.73</v>
      </c>
      <c r="I1990" s="252">
        <v>34047.1</v>
      </c>
      <c r="J1990" s="252">
        <v>339.17</v>
      </c>
      <c r="K1990" s="252">
        <v>0</v>
      </c>
      <c r="L1990" s="252">
        <v>0</v>
      </c>
      <c r="M1990" s="252">
        <v>34386.269999999997</v>
      </c>
      <c r="N1990" s="323">
        <v>47036.32</v>
      </c>
      <c r="O1990" s="323"/>
      <c r="P1990" s="252">
        <v>101992.03</v>
      </c>
      <c r="Q1990" s="252">
        <v>3448.35</v>
      </c>
      <c r="R1990" s="240" t="s">
        <v>76</v>
      </c>
      <c r="V1990" s="248">
        <f t="shared" si="124"/>
        <v>0</v>
      </c>
      <c r="W1990" s="248">
        <f t="shared" si="121"/>
        <v>0</v>
      </c>
      <c r="X1990" s="248">
        <f t="shared" si="122"/>
        <v>0</v>
      </c>
      <c r="Y1990" s="248">
        <f t="shared" si="123"/>
        <v>0</v>
      </c>
    </row>
    <row r="1991" spans="1:25" ht="15" customHeight="1" x14ac:dyDescent="0.25">
      <c r="A1991" s="250"/>
      <c r="B1991" s="251"/>
      <c r="C1991" s="322" t="s">
        <v>1057</v>
      </c>
      <c r="D1991" s="322"/>
      <c r="E1991" s="322"/>
      <c r="H1991" s="252">
        <v>179.03</v>
      </c>
      <c r="I1991" s="252">
        <v>146.91</v>
      </c>
      <c r="J1991" s="252">
        <v>0</v>
      </c>
      <c r="K1991" s="252">
        <v>0</v>
      </c>
      <c r="L1991" s="252">
        <v>0</v>
      </c>
      <c r="M1991" s="252">
        <v>146.91</v>
      </c>
      <c r="N1991" s="323">
        <v>180.83</v>
      </c>
      <c r="O1991" s="323"/>
      <c r="P1991" s="252">
        <v>147.35</v>
      </c>
      <c r="Q1991" s="252">
        <v>2.2400000000000002</v>
      </c>
      <c r="R1991" s="240" t="s">
        <v>76</v>
      </c>
      <c r="V1991" s="248">
        <f t="shared" si="124"/>
        <v>0</v>
      </c>
      <c r="W1991" s="248">
        <f t="shared" si="121"/>
        <v>0</v>
      </c>
      <c r="X1991" s="248">
        <f t="shared" si="122"/>
        <v>0</v>
      </c>
      <c r="Y1991" s="248">
        <f t="shared" si="123"/>
        <v>0</v>
      </c>
    </row>
    <row r="1992" spans="1:25" ht="15" customHeight="1" x14ac:dyDescent="0.25">
      <c r="A1992" s="250"/>
      <c r="B1992" s="251"/>
      <c r="C1992" s="322" t="s">
        <v>1286</v>
      </c>
      <c r="D1992" s="322"/>
      <c r="E1992" s="322"/>
      <c r="H1992" s="252">
        <v>45650.3</v>
      </c>
      <c r="I1992" s="252">
        <v>14003.43</v>
      </c>
      <c r="J1992" s="252">
        <v>-273.92</v>
      </c>
      <c r="K1992" s="252">
        <v>0</v>
      </c>
      <c r="L1992" s="252">
        <v>0</v>
      </c>
      <c r="M1992" s="252">
        <v>13729.51</v>
      </c>
      <c r="N1992" s="323">
        <v>19178.5</v>
      </c>
      <c r="O1992" s="323"/>
      <c r="P1992" s="252">
        <v>41709.18</v>
      </c>
      <c r="Q1992" s="252">
        <v>1507.87</v>
      </c>
      <c r="R1992" s="240" t="s">
        <v>76</v>
      </c>
      <c r="V1992" s="248">
        <f t="shared" si="124"/>
        <v>0</v>
      </c>
      <c r="W1992" s="248">
        <f t="shared" si="121"/>
        <v>0</v>
      </c>
      <c r="X1992" s="248">
        <f t="shared" si="122"/>
        <v>0</v>
      </c>
      <c r="Y1992" s="248">
        <f t="shared" si="123"/>
        <v>0</v>
      </c>
    </row>
    <row r="1993" spans="1:25" ht="15" customHeight="1" x14ac:dyDescent="0.25">
      <c r="A1993" s="250"/>
      <c r="B1993" s="251"/>
      <c r="C1993" s="322" t="s">
        <v>1283</v>
      </c>
      <c r="D1993" s="322"/>
      <c r="E1993" s="322"/>
      <c r="H1993" s="252">
        <v>58486.9</v>
      </c>
      <c r="I1993" s="252">
        <v>0</v>
      </c>
      <c r="J1993" s="252">
        <v>0</v>
      </c>
      <c r="K1993" s="252">
        <v>0</v>
      </c>
      <c r="L1993" s="252">
        <v>0</v>
      </c>
      <c r="M1993" s="252">
        <v>0</v>
      </c>
      <c r="N1993" s="323">
        <v>0</v>
      </c>
      <c r="O1993" s="323"/>
      <c r="P1993" s="252">
        <v>58486.9</v>
      </c>
      <c r="Q1993" s="252">
        <v>0</v>
      </c>
      <c r="R1993" s="240" t="s">
        <v>76</v>
      </c>
      <c r="V1993" s="248">
        <f t="shared" si="124"/>
        <v>0</v>
      </c>
      <c r="W1993" s="248">
        <f t="shared" si="121"/>
        <v>19495.633333333335</v>
      </c>
      <c r="X1993" s="248">
        <f t="shared" si="122"/>
        <v>0</v>
      </c>
      <c r="Y1993" s="248">
        <f t="shared" si="123"/>
        <v>19495.633333333335</v>
      </c>
    </row>
    <row r="1994" spans="1:25" ht="15" customHeight="1" x14ac:dyDescent="0.25">
      <c r="A1994" s="250"/>
      <c r="B1994" s="251"/>
      <c r="C1994" s="322" t="s">
        <v>1311</v>
      </c>
      <c r="D1994" s="322"/>
      <c r="E1994" s="322"/>
      <c r="H1994" s="252">
        <v>1854.28</v>
      </c>
      <c r="I1994" s="252">
        <v>0</v>
      </c>
      <c r="J1994" s="252">
        <v>0</v>
      </c>
      <c r="K1994" s="252">
        <v>0</v>
      </c>
      <c r="L1994" s="252">
        <v>0</v>
      </c>
      <c r="M1994" s="252">
        <v>0</v>
      </c>
      <c r="N1994" s="323">
        <v>0</v>
      </c>
      <c r="O1994" s="323"/>
      <c r="P1994" s="252">
        <v>1854.28</v>
      </c>
      <c r="Q1994" s="252">
        <v>0</v>
      </c>
      <c r="R1994" s="240" t="s">
        <v>76</v>
      </c>
      <c r="V1994" s="248">
        <f t="shared" si="124"/>
        <v>0</v>
      </c>
      <c r="W1994" s="248">
        <f t="shared" ref="W1994:W2057" si="125">IF(W$8=$C1994,SUM($P1994-$Q1994),0)/3</f>
        <v>0</v>
      </c>
      <c r="X1994" s="248">
        <f t="shared" ref="X1994:X2057" si="126">IF(X$8=$C1994,SUM($P1994-$Q1994),0)</f>
        <v>0</v>
      </c>
      <c r="Y1994" s="248">
        <f t="shared" ref="Y1994:Y2057" si="127">SUM(V1994:X1994)</f>
        <v>0</v>
      </c>
    </row>
    <row r="1995" spans="1:25" ht="15" customHeight="1" x14ac:dyDescent="0.25">
      <c r="A1995" s="250"/>
      <c r="B1995" s="251"/>
      <c r="C1995" s="322" t="s">
        <v>1288</v>
      </c>
      <c r="D1995" s="322"/>
      <c r="E1995" s="322"/>
      <c r="H1995" s="252">
        <v>165150.99</v>
      </c>
      <c r="I1995" s="252">
        <v>53650.32</v>
      </c>
      <c r="J1995" s="252">
        <v>-1049.45</v>
      </c>
      <c r="K1995" s="252">
        <v>0</v>
      </c>
      <c r="L1995" s="252">
        <v>0</v>
      </c>
      <c r="M1995" s="252">
        <v>52600.87</v>
      </c>
      <c r="N1995" s="323">
        <v>74480.38</v>
      </c>
      <c r="O1995" s="323"/>
      <c r="P1995" s="252">
        <v>147493.57999999999</v>
      </c>
      <c r="Q1995" s="252">
        <v>4222.1000000000004</v>
      </c>
      <c r="R1995" s="240" t="s">
        <v>76</v>
      </c>
      <c r="V1995" s="248">
        <f t="shared" si="124"/>
        <v>0</v>
      </c>
      <c r="W1995" s="248">
        <f t="shared" si="125"/>
        <v>0</v>
      </c>
      <c r="X1995" s="248">
        <f t="shared" si="126"/>
        <v>0</v>
      </c>
      <c r="Y1995" s="248">
        <f t="shared" si="127"/>
        <v>0</v>
      </c>
    </row>
    <row r="1996" spans="1:25" ht="15" customHeight="1" x14ac:dyDescent="0.25">
      <c r="A1996" s="253"/>
      <c r="B1996" s="254"/>
      <c r="C1996" s="324" t="s">
        <v>1056</v>
      </c>
      <c r="D1996" s="324"/>
      <c r="E1996" s="324"/>
      <c r="F1996" s="255"/>
      <c r="G1996" s="255"/>
      <c r="H1996" s="256">
        <v>270.37</v>
      </c>
      <c r="I1996" s="256">
        <v>222.2</v>
      </c>
      <c r="J1996" s="256">
        <v>0</v>
      </c>
      <c r="K1996" s="256">
        <v>0</v>
      </c>
      <c r="L1996" s="256">
        <v>0</v>
      </c>
      <c r="M1996" s="256">
        <v>222.2</v>
      </c>
      <c r="N1996" s="325">
        <v>273.5</v>
      </c>
      <c r="O1996" s="325"/>
      <c r="P1996" s="256">
        <v>222.47</v>
      </c>
      <c r="Q1996" s="256">
        <v>3.4</v>
      </c>
      <c r="R1996" s="240" t="s">
        <v>76</v>
      </c>
      <c r="V1996" s="248">
        <f t="shared" si="124"/>
        <v>0</v>
      </c>
      <c r="W1996" s="248">
        <f t="shared" si="125"/>
        <v>0</v>
      </c>
      <c r="X1996" s="248">
        <f t="shared" si="126"/>
        <v>0</v>
      </c>
      <c r="Y1996" s="248">
        <f t="shared" si="127"/>
        <v>0</v>
      </c>
    </row>
    <row r="1997" spans="1:25" ht="15" customHeight="1" x14ac:dyDescent="0.25">
      <c r="A1997" s="245" t="s">
        <v>1690</v>
      </c>
      <c r="B1997" s="246" t="str">
        <f>C1997</f>
        <v>г.Одинцово, Маршала Жукова, 1 корп.А</v>
      </c>
      <c r="C1997" s="329" t="s">
        <v>89</v>
      </c>
      <c r="D1997" s="329"/>
      <c r="E1997" s="329"/>
      <c r="F1997" s="246" t="s">
        <v>1685</v>
      </c>
      <c r="G1997" s="246" t="s">
        <v>1691</v>
      </c>
      <c r="H1997" s="247">
        <v>2088761.9</v>
      </c>
      <c r="I1997" s="247">
        <v>298885.34000000003</v>
      </c>
      <c r="J1997" s="247">
        <v>0</v>
      </c>
      <c r="K1997" s="247">
        <v>0</v>
      </c>
      <c r="L1997" s="247">
        <v>0</v>
      </c>
      <c r="M1997" s="247">
        <v>298885.34000000003</v>
      </c>
      <c r="N1997" s="330">
        <v>369557.13</v>
      </c>
      <c r="O1997" s="330"/>
      <c r="P1997" s="247">
        <v>2165397.79</v>
      </c>
      <c r="Q1997" s="247">
        <v>147307.68</v>
      </c>
      <c r="R1997" s="240" t="s">
        <v>89</v>
      </c>
      <c r="V1997" s="248">
        <f t="shared" si="124"/>
        <v>0</v>
      </c>
      <c r="W1997" s="248">
        <f t="shared" si="125"/>
        <v>0</v>
      </c>
      <c r="X1997" s="248">
        <f t="shared" si="126"/>
        <v>0</v>
      </c>
      <c r="Y1997" s="248">
        <f t="shared" si="127"/>
        <v>0</v>
      </c>
    </row>
    <row r="1998" spans="1:25" ht="15" customHeight="1" x14ac:dyDescent="0.25">
      <c r="A1998" s="250"/>
      <c r="B1998" s="251"/>
      <c r="C1998" s="322" t="s">
        <v>399</v>
      </c>
      <c r="D1998" s="322"/>
      <c r="E1998" s="322"/>
      <c r="H1998" s="252">
        <v>84341.77</v>
      </c>
      <c r="I1998" s="252">
        <v>0</v>
      </c>
      <c r="J1998" s="252">
        <v>0</v>
      </c>
      <c r="K1998" s="252">
        <v>0</v>
      </c>
      <c r="L1998" s="252">
        <v>0</v>
      </c>
      <c r="M1998" s="252">
        <v>0</v>
      </c>
      <c r="N1998" s="323">
        <v>35.89</v>
      </c>
      <c r="O1998" s="323"/>
      <c r="P1998" s="252">
        <v>84305.88</v>
      </c>
      <c r="Q1998" s="252">
        <v>0</v>
      </c>
      <c r="R1998" s="240" t="s">
        <v>89</v>
      </c>
      <c r="V1998" s="248">
        <f t="shared" si="124"/>
        <v>0</v>
      </c>
      <c r="W1998" s="248">
        <f t="shared" si="125"/>
        <v>0</v>
      </c>
      <c r="X1998" s="248">
        <f t="shared" si="126"/>
        <v>0</v>
      </c>
      <c r="Y1998" s="248">
        <f t="shared" si="127"/>
        <v>0</v>
      </c>
    </row>
    <row r="1999" spans="1:25" ht="15" customHeight="1" x14ac:dyDescent="0.25">
      <c r="A1999" s="250"/>
      <c r="B1999" s="251"/>
      <c r="C1999" s="322" t="s">
        <v>1052</v>
      </c>
      <c r="D1999" s="322"/>
      <c r="E1999" s="322"/>
      <c r="H1999" s="252">
        <v>1203352.1499999999</v>
      </c>
      <c r="I1999" s="252">
        <v>218527.49</v>
      </c>
      <c r="J1999" s="252">
        <v>0</v>
      </c>
      <c r="K1999" s="252">
        <v>0</v>
      </c>
      <c r="L1999" s="252">
        <v>0</v>
      </c>
      <c r="M1999" s="252">
        <v>218527.49</v>
      </c>
      <c r="N1999" s="323">
        <v>272582.31</v>
      </c>
      <c r="O1999" s="323"/>
      <c r="P1999" s="252">
        <v>1149311.1299999999</v>
      </c>
      <c r="Q1999" s="252">
        <v>13.8</v>
      </c>
      <c r="R1999" s="240" t="s">
        <v>89</v>
      </c>
      <c r="V1999" s="248">
        <f t="shared" si="124"/>
        <v>1149297.3299999998</v>
      </c>
      <c r="W1999" s="248">
        <f t="shared" si="125"/>
        <v>0</v>
      </c>
      <c r="X1999" s="248">
        <f t="shared" si="126"/>
        <v>0</v>
      </c>
      <c r="Y1999" s="248">
        <f t="shared" si="127"/>
        <v>1149297.3299999998</v>
      </c>
    </row>
    <row r="2000" spans="1:25" ht="15" customHeight="1" x14ac:dyDescent="0.25">
      <c r="A2000" s="250"/>
      <c r="B2000" s="251"/>
      <c r="C2000" s="322" t="s">
        <v>1296</v>
      </c>
      <c r="D2000" s="322"/>
      <c r="E2000" s="322"/>
      <c r="H2000" s="252">
        <v>262261.89</v>
      </c>
      <c r="I2000" s="252">
        <v>0</v>
      </c>
      <c r="J2000" s="252">
        <v>0</v>
      </c>
      <c r="K2000" s="252">
        <v>0</v>
      </c>
      <c r="L2000" s="252">
        <v>0</v>
      </c>
      <c r="M2000" s="252">
        <v>0</v>
      </c>
      <c r="N2000" s="323">
        <v>245.44</v>
      </c>
      <c r="O2000" s="323"/>
      <c r="P2000" s="252">
        <v>262055.42</v>
      </c>
      <c r="Q2000" s="252">
        <v>38.97</v>
      </c>
      <c r="R2000" s="240" t="s">
        <v>89</v>
      </c>
      <c r="V2000" s="248">
        <f t="shared" ref="V2000:V2063" si="128">IF(V$8=$C2000,SUM($P2000-$Q2000),0)</f>
        <v>0</v>
      </c>
      <c r="W2000" s="248">
        <f t="shared" si="125"/>
        <v>0</v>
      </c>
      <c r="X2000" s="248">
        <f t="shared" si="126"/>
        <v>0</v>
      </c>
      <c r="Y2000" s="248">
        <f t="shared" si="127"/>
        <v>0</v>
      </c>
    </row>
    <row r="2001" spans="1:25" ht="15" customHeight="1" x14ac:dyDescent="0.25">
      <c r="A2001" s="250"/>
      <c r="B2001" s="251"/>
      <c r="C2001" s="322" t="s">
        <v>1288</v>
      </c>
      <c r="D2001" s="322"/>
      <c r="E2001" s="322"/>
      <c r="H2001" s="252">
        <v>286227.23</v>
      </c>
      <c r="I2001" s="252">
        <v>46336.92</v>
      </c>
      <c r="J2001" s="252">
        <v>0</v>
      </c>
      <c r="K2001" s="252">
        <v>0</v>
      </c>
      <c r="L2001" s="252">
        <v>0</v>
      </c>
      <c r="M2001" s="252">
        <v>46336.92</v>
      </c>
      <c r="N2001" s="323">
        <v>55508.3</v>
      </c>
      <c r="O2001" s="323"/>
      <c r="P2001" s="252">
        <v>319031.71000000002</v>
      </c>
      <c r="Q2001" s="252">
        <v>41975.86</v>
      </c>
      <c r="R2001" s="240" t="s">
        <v>89</v>
      </c>
      <c r="V2001" s="248">
        <f t="shared" si="128"/>
        <v>0</v>
      </c>
      <c r="W2001" s="248">
        <f t="shared" si="125"/>
        <v>0</v>
      </c>
      <c r="X2001" s="248">
        <f t="shared" si="126"/>
        <v>0</v>
      </c>
      <c r="Y2001" s="248">
        <f t="shared" si="127"/>
        <v>0</v>
      </c>
    </row>
    <row r="2002" spans="1:25" ht="15" customHeight="1" x14ac:dyDescent="0.25">
      <c r="A2002" s="250"/>
      <c r="B2002" s="251"/>
      <c r="C2002" s="322" t="s">
        <v>1058</v>
      </c>
      <c r="D2002" s="322"/>
      <c r="E2002" s="322"/>
      <c r="H2002" s="252">
        <v>83793.490000000005</v>
      </c>
      <c r="I2002" s="252">
        <v>19728.2</v>
      </c>
      <c r="J2002" s="252">
        <v>0</v>
      </c>
      <c r="K2002" s="252">
        <v>0</v>
      </c>
      <c r="L2002" s="252">
        <v>0</v>
      </c>
      <c r="M2002" s="252">
        <v>19728.2</v>
      </c>
      <c r="N2002" s="323">
        <v>24563.84</v>
      </c>
      <c r="O2002" s="323"/>
      <c r="P2002" s="252">
        <v>85392.75</v>
      </c>
      <c r="Q2002" s="252">
        <v>6434.9</v>
      </c>
      <c r="R2002" s="240" t="s">
        <v>89</v>
      </c>
      <c r="V2002" s="248">
        <f t="shared" si="128"/>
        <v>0</v>
      </c>
      <c r="W2002" s="248">
        <f t="shared" si="125"/>
        <v>0</v>
      </c>
      <c r="X2002" s="248">
        <f t="shared" si="126"/>
        <v>0</v>
      </c>
      <c r="Y2002" s="248">
        <f t="shared" si="127"/>
        <v>0</v>
      </c>
    </row>
    <row r="2003" spans="1:25" ht="15" customHeight="1" x14ac:dyDescent="0.25">
      <c r="A2003" s="250"/>
      <c r="B2003" s="251"/>
      <c r="C2003" s="322" t="s">
        <v>1054</v>
      </c>
      <c r="D2003" s="322"/>
      <c r="E2003" s="322"/>
      <c r="H2003" s="252">
        <v>2531.25</v>
      </c>
      <c r="I2003" s="252">
        <v>536.5</v>
      </c>
      <c r="J2003" s="252">
        <v>0</v>
      </c>
      <c r="K2003" s="252">
        <v>0</v>
      </c>
      <c r="L2003" s="252">
        <v>0</v>
      </c>
      <c r="M2003" s="252">
        <v>536.5</v>
      </c>
      <c r="N2003" s="323">
        <v>649.74</v>
      </c>
      <c r="O2003" s="323"/>
      <c r="P2003" s="252">
        <v>2517.39</v>
      </c>
      <c r="Q2003" s="252">
        <v>99.38</v>
      </c>
      <c r="R2003" s="240" t="s">
        <v>89</v>
      </c>
      <c r="V2003" s="248">
        <f t="shared" si="128"/>
        <v>0</v>
      </c>
      <c r="W2003" s="248">
        <f t="shared" si="125"/>
        <v>0</v>
      </c>
      <c r="X2003" s="248">
        <f t="shared" si="126"/>
        <v>0</v>
      </c>
      <c r="Y2003" s="248">
        <f t="shared" si="127"/>
        <v>0</v>
      </c>
    </row>
    <row r="2004" spans="1:25" ht="15" customHeight="1" x14ac:dyDescent="0.25">
      <c r="A2004" s="250"/>
      <c r="B2004" s="251"/>
      <c r="C2004" s="322" t="s">
        <v>504</v>
      </c>
      <c r="D2004" s="322"/>
      <c r="E2004" s="322"/>
      <c r="H2004" s="252">
        <v>-31062.47</v>
      </c>
      <c r="I2004" s="252">
        <v>0</v>
      </c>
      <c r="J2004" s="252">
        <v>0</v>
      </c>
      <c r="K2004" s="252">
        <v>0</v>
      </c>
      <c r="L2004" s="252">
        <v>0</v>
      </c>
      <c r="M2004" s="252">
        <v>0</v>
      </c>
      <c r="N2004" s="323">
        <v>28.09</v>
      </c>
      <c r="O2004" s="323"/>
      <c r="P2004" s="252">
        <v>7939.25</v>
      </c>
      <c r="Q2004" s="252">
        <v>39029.81</v>
      </c>
      <c r="R2004" s="240" t="s">
        <v>89</v>
      </c>
      <c r="V2004" s="248">
        <f t="shared" si="128"/>
        <v>0</v>
      </c>
      <c r="W2004" s="248">
        <f t="shared" si="125"/>
        <v>0</v>
      </c>
      <c r="X2004" s="248">
        <f t="shared" si="126"/>
        <v>0</v>
      </c>
      <c r="Y2004" s="248">
        <f t="shared" si="127"/>
        <v>0</v>
      </c>
    </row>
    <row r="2005" spans="1:25" ht="15" customHeight="1" x14ac:dyDescent="0.25">
      <c r="A2005" s="250"/>
      <c r="B2005" s="251"/>
      <c r="C2005" s="322" t="s">
        <v>1057</v>
      </c>
      <c r="D2005" s="322"/>
      <c r="E2005" s="322"/>
      <c r="H2005" s="252">
        <v>2293.59</v>
      </c>
      <c r="I2005" s="252">
        <v>1125.1500000000001</v>
      </c>
      <c r="J2005" s="252">
        <v>0</v>
      </c>
      <c r="K2005" s="252">
        <v>0</v>
      </c>
      <c r="L2005" s="252">
        <v>0</v>
      </c>
      <c r="M2005" s="252">
        <v>1125.1500000000001</v>
      </c>
      <c r="N2005" s="323">
        <v>1362.63</v>
      </c>
      <c r="O2005" s="323"/>
      <c r="P2005" s="252">
        <v>2155.2399999999998</v>
      </c>
      <c r="Q2005" s="252">
        <v>99.13</v>
      </c>
      <c r="R2005" s="240" t="s">
        <v>89</v>
      </c>
      <c r="V2005" s="248">
        <f t="shared" si="128"/>
        <v>0</v>
      </c>
      <c r="W2005" s="248">
        <f t="shared" si="125"/>
        <v>0</v>
      </c>
      <c r="X2005" s="248">
        <f t="shared" si="126"/>
        <v>0</v>
      </c>
      <c r="Y2005" s="248">
        <f t="shared" si="127"/>
        <v>0</v>
      </c>
    </row>
    <row r="2006" spans="1:25" ht="15" customHeight="1" x14ac:dyDescent="0.25">
      <c r="A2006" s="250"/>
      <c r="B2006" s="251"/>
      <c r="C2006" s="322" t="s">
        <v>392</v>
      </c>
      <c r="D2006" s="322"/>
      <c r="E2006" s="322"/>
      <c r="H2006" s="252">
        <v>150617.18</v>
      </c>
      <c r="I2006" s="252">
        <v>0</v>
      </c>
      <c r="J2006" s="252">
        <v>0</v>
      </c>
      <c r="K2006" s="252">
        <v>0</v>
      </c>
      <c r="L2006" s="252">
        <v>0</v>
      </c>
      <c r="M2006" s="252">
        <v>0</v>
      </c>
      <c r="N2006" s="323">
        <v>64.58</v>
      </c>
      <c r="O2006" s="323"/>
      <c r="P2006" s="252">
        <v>150552.6</v>
      </c>
      <c r="Q2006" s="252">
        <v>0</v>
      </c>
      <c r="R2006" s="240" t="s">
        <v>89</v>
      </c>
      <c r="V2006" s="248">
        <f t="shared" si="128"/>
        <v>0</v>
      </c>
      <c r="W2006" s="248">
        <f t="shared" si="125"/>
        <v>0</v>
      </c>
      <c r="X2006" s="248">
        <f t="shared" si="126"/>
        <v>0</v>
      </c>
      <c r="Y2006" s="248">
        <f t="shared" si="127"/>
        <v>0</v>
      </c>
    </row>
    <row r="2007" spans="1:25" ht="15" customHeight="1" x14ac:dyDescent="0.25">
      <c r="A2007" s="250"/>
      <c r="B2007" s="251"/>
      <c r="C2007" s="322" t="s">
        <v>1055</v>
      </c>
      <c r="D2007" s="322"/>
      <c r="E2007" s="322"/>
      <c r="H2007" s="252">
        <v>2071.56</v>
      </c>
      <c r="I2007" s="252">
        <v>536.5</v>
      </c>
      <c r="J2007" s="252">
        <v>0</v>
      </c>
      <c r="K2007" s="252">
        <v>0</v>
      </c>
      <c r="L2007" s="252">
        <v>0</v>
      </c>
      <c r="M2007" s="252">
        <v>536.5</v>
      </c>
      <c r="N2007" s="323">
        <v>649.74</v>
      </c>
      <c r="O2007" s="323"/>
      <c r="P2007" s="252">
        <v>2057.6999999999998</v>
      </c>
      <c r="Q2007" s="252">
        <v>99.38</v>
      </c>
      <c r="R2007" s="240" t="s">
        <v>89</v>
      </c>
      <c r="V2007" s="248">
        <f t="shared" si="128"/>
        <v>0</v>
      </c>
      <c r="W2007" s="248">
        <f t="shared" si="125"/>
        <v>0</v>
      </c>
      <c r="X2007" s="248">
        <f t="shared" si="126"/>
        <v>0</v>
      </c>
      <c r="Y2007" s="248">
        <f t="shared" si="127"/>
        <v>0</v>
      </c>
    </row>
    <row r="2008" spans="1:25" ht="15" customHeight="1" x14ac:dyDescent="0.25">
      <c r="A2008" s="250"/>
      <c r="B2008" s="251"/>
      <c r="C2008" s="322" t="s">
        <v>1056</v>
      </c>
      <c r="D2008" s="322"/>
      <c r="E2008" s="322"/>
      <c r="H2008" s="252">
        <v>2078.5100000000002</v>
      </c>
      <c r="I2008" s="252">
        <v>0</v>
      </c>
      <c r="J2008" s="252">
        <v>0</v>
      </c>
      <c r="K2008" s="252">
        <v>0</v>
      </c>
      <c r="L2008" s="252">
        <v>0</v>
      </c>
      <c r="M2008" s="252">
        <v>0</v>
      </c>
      <c r="N2008" s="323">
        <v>0</v>
      </c>
      <c r="O2008" s="323"/>
      <c r="P2008" s="252">
        <v>2078.5100000000002</v>
      </c>
      <c r="Q2008" s="252">
        <v>0</v>
      </c>
      <c r="R2008" s="240" t="s">
        <v>89</v>
      </c>
      <c r="V2008" s="248">
        <f t="shared" si="128"/>
        <v>0</v>
      </c>
      <c r="W2008" s="248">
        <f t="shared" si="125"/>
        <v>0</v>
      </c>
      <c r="X2008" s="248">
        <f t="shared" si="126"/>
        <v>0</v>
      </c>
      <c r="Y2008" s="248">
        <f t="shared" si="127"/>
        <v>0</v>
      </c>
    </row>
    <row r="2009" spans="1:25" ht="15" customHeight="1" x14ac:dyDescent="0.25">
      <c r="A2009" s="253"/>
      <c r="B2009" s="254"/>
      <c r="C2009" s="324" t="s">
        <v>1286</v>
      </c>
      <c r="D2009" s="324"/>
      <c r="E2009" s="324"/>
      <c r="F2009" s="255"/>
      <c r="G2009" s="255"/>
      <c r="H2009" s="256">
        <v>40255.75</v>
      </c>
      <c r="I2009" s="256">
        <v>12094.58</v>
      </c>
      <c r="J2009" s="256">
        <v>0</v>
      </c>
      <c r="K2009" s="256">
        <v>0</v>
      </c>
      <c r="L2009" s="256">
        <v>0</v>
      </c>
      <c r="M2009" s="256">
        <v>12094.58</v>
      </c>
      <c r="N2009" s="325">
        <v>13866.57</v>
      </c>
      <c r="O2009" s="325"/>
      <c r="P2009" s="256">
        <v>98000.21</v>
      </c>
      <c r="Q2009" s="256">
        <v>59516.45</v>
      </c>
      <c r="R2009" s="240" t="s">
        <v>89</v>
      </c>
      <c r="V2009" s="248">
        <f t="shared" si="128"/>
        <v>0</v>
      </c>
      <c r="W2009" s="248">
        <f t="shared" si="125"/>
        <v>0</v>
      </c>
      <c r="X2009" s="248">
        <f t="shared" si="126"/>
        <v>0</v>
      </c>
      <c r="Y2009" s="248">
        <f t="shared" si="127"/>
        <v>0</v>
      </c>
    </row>
    <row r="2010" spans="1:25" ht="15" customHeight="1" x14ac:dyDescent="0.25">
      <c r="A2010" s="245" t="s">
        <v>1692</v>
      </c>
      <c r="B2010" s="246" t="str">
        <f>C2010</f>
        <v>г.Одинцово, Маршала Жукова, 10</v>
      </c>
      <c r="C2010" s="329" t="s">
        <v>92</v>
      </c>
      <c r="D2010" s="329"/>
      <c r="E2010" s="329"/>
      <c r="F2010" s="246" t="s">
        <v>1688</v>
      </c>
      <c r="G2010" s="246" t="s">
        <v>1693</v>
      </c>
      <c r="H2010" s="247">
        <v>731708.65</v>
      </c>
      <c r="I2010" s="247">
        <v>117364.13</v>
      </c>
      <c r="J2010" s="247">
        <v>0</v>
      </c>
      <c r="K2010" s="247">
        <v>0</v>
      </c>
      <c r="L2010" s="247">
        <v>0</v>
      </c>
      <c r="M2010" s="247">
        <v>117364.13</v>
      </c>
      <c r="N2010" s="330">
        <v>145753.92000000001</v>
      </c>
      <c r="O2010" s="330"/>
      <c r="P2010" s="247">
        <v>726429.02</v>
      </c>
      <c r="Q2010" s="247">
        <v>23110.16</v>
      </c>
      <c r="R2010" s="240" t="s">
        <v>92</v>
      </c>
      <c r="V2010" s="248">
        <f t="shared" si="128"/>
        <v>0</v>
      </c>
      <c r="W2010" s="248">
        <f t="shared" si="125"/>
        <v>0</v>
      </c>
      <c r="X2010" s="248">
        <f t="shared" si="126"/>
        <v>0</v>
      </c>
      <c r="Y2010" s="248">
        <f t="shared" si="127"/>
        <v>0</v>
      </c>
    </row>
    <row r="2011" spans="1:25" ht="15" customHeight="1" x14ac:dyDescent="0.25">
      <c r="A2011" s="250"/>
      <c r="B2011" s="251"/>
      <c r="C2011" s="322" t="s">
        <v>1056</v>
      </c>
      <c r="D2011" s="322"/>
      <c r="E2011" s="322"/>
      <c r="H2011" s="252">
        <v>610.02</v>
      </c>
      <c r="I2011" s="252">
        <v>326.32</v>
      </c>
      <c r="J2011" s="252">
        <v>0</v>
      </c>
      <c r="K2011" s="252">
        <v>0</v>
      </c>
      <c r="L2011" s="252">
        <v>0</v>
      </c>
      <c r="M2011" s="252">
        <v>326.32</v>
      </c>
      <c r="N2011" s="323">
        <v>415.13</v>
      </c>
      <c r="O2011" s="323"/>
      <c r="P2011" s="252">
        <v>521.41</v>
      </c>
      <c r="Q2011" s="252">
        <v>0.2</v>
      </c>
      <c r="R2011" s="240" t="s">
        <v>92</v>
      </c>
      <c r="V2011" s="248">
        <f t="shared" si="128"/>
        <v>0</v>
      </c>
      <c r="W2011" s="248">
        <f t="shared" si="125"/>
        <v>0</v>
      </c>
      <c r="X2011" s="248">
        <f t="shared" si="126"/>
        <v>0</v>
      </c>
      <c r="Y2011" s="248">
        <f t="shared" si="127"/>
        <v>0</v>
      </c>
    </row>
    <row r="2012" spans="1:25" ht="15" customHeight="1" x14ac:dyDescent="0.25">
      <c r="A2012" s="250"/>
      <c r="B2012" s="251"/>
      <c r="C2012" s="322" t="s">
        <v>1288</v>
      </c>
      <c r="D2012" s="322"/>
      <c r="E2012" s="322"/>
      <c r="H2012" s="252">
        <v>24732.67</v>
      </c>
      <c r="I2012" s="252">
        <v>0</v>
      </c>
      <c r="J2012" s="252">
        <v>0</v>
      </c>
      <c r="K2012" s="252">
        <v>0</v>
      </c>
      <c r="L2012" s="252">
        <v>0</v>
      </c>
      <c r="M2012" s="252">
        <v>0</v>
      </c>
      <c r="N2012" s="323">
        <v>0.01</v>
      </c>
      <c r="O2012" s="323"/>
      <c r="P2012" s="252">
        <v>29054.73</v>
      </c>
      <c r="Q2012" s="252">
        <v>4322.07</v>
      </c>
      <c r="R2012" s="240" t="s">
        <v>92</v>
      </c>
      <c r="V2012" s="248">
        <f t="shared" si="128"/>
        <v>0</v>
      </c>
      <c r="W2012" s="248">
        <f t="shared" si="125"/>
        <v>0</v>
      </c>
      <c r="X2012" s="248">
        <f t="shared" si="126"/>
        <v>0</v>
      </c>
      <c r="Y2012" s="248">
        <f t="shared" si="127"/>
        <v>0</v>
      </c>
    </row>
    <row r="2013" spans="1:25" ht="15" customHeight="1" x14ac:dyDescent="0.25">
      <c r="A2013" s="250"/>
      <c r="B2013" s="251"/>
      <c r="C2013" s="322" t="s">
        <v>504</v>
      </c>
      <c r="D2013" s="322"/>
      <c r="E2013" s="322"/>
      <c r="H2013" s="252">
        <v>13065.62</v>
      </c>
      <c r="I2013" s="252">
        <v>0</v>
      </c>
      <c r="J2013" s="252">
        <v>0</v>
      </c>
      <c r="K2013" s="252">
        <v>0</v>
      </c>
      <c r="L2013" s="252">
        <v>0</v>
      </c>
      <c r="M2013" s="252">
        <v>0</v>
      </c>
      <c r="N2013" s="323">
        <v>38.03</v>
      </c>
      <c r="O2013" s="323"/>
      <c r="P2013" s="252">
        <v>13262.32</v>
      </c>
      <c r="Q2013" s="252">
        <v>234.73</v>
      </c>
      <c r="R2013" s="240" t="s">
        <v>92</v>
      </c>
      <c r="V2013" s="248">
        <f t="shared" si="128"/>
        <v>0</v>
      </c>
      <c r="W2013" s="248">
        <f t="shared" si="125"/>
        <v>0</v>
      </c>
      <c r="X2013" s="248">
        <f t="shared" si="126"/>
        <v>0</v>
      </c>
      <c r="Y2013" s="248">
        <f t="shared" si="127"/>
        <v>0</v>
      </c>
    </row>
    <row r="2014" spans="1:25" ht="15" customHeight="1" x14ac:dyDescent="0.25">
      <c r="A2014" s="250"/>
      <c r="B2014" s="251"/>
      <c r="C2014" s="322" t="s">
        <v>1283</v>
      </c>
      <c r="D2014" s="322"/>
      <c r="E2014" s="322"/>
      <c r="H2014" s="252">
        <v>148570.75</v>
      </c>
      <c r="I2014" s="252">
        <v>0</v>
      </c>
      <c r="J2014" s="252">
        <v>0</v>
      </c>
      <c r="K2014" s="252">
        <v>0</v>
      </c>
      <c r="L2014" s="252">
        <v>0</v>
      </c>
      <c r="M2014" s="252">
        <v>0</v>
      </c>
      <c r="N2014" s="323">
        <v>0</v>
      </c>
      <c r="O2014" s="323"/>
      <c r="P2014" s="252">
        <v>148570.75</v>
      </c>
      <c r="Q2014" s="252">
        <v>0</v>
      </c>
      <c r="R2014" s="240" t="s">
        <v>92</v>
      </c>
      <c r="V2014" s="248">
        <f t="shared" si="128"/>
        <v>0</v>
      </c>
      <c r="W2014" s="248">
        <f t="shared" si="125"/>
        <v>49523.583333333336</v>
      </c>
      <c r="X2014" s="248">
        <f t="shared" si="126"/>
        <v>0</v>
      </c>
      <c r="Y2014" s="248">
        <f t="shared" si="127"/>
        <v>49523.583333333336</v>
      </c>
    </row>
    <row r="2015" spans="1:25" ht="15" customHeight="1" x14ac:dyDescent="0.25">
      <c r="A2015" s="250"/>
      <c r="B2015" s="251"/>
      <c r="C2015" s="322" t="s">
        <v>1286</v>
      </c>
      <c r="D2015" s="322"/>
      <c r="E2015" s="322"/>
      <c r="H2015" s="252">
        <v>7731.84</v>
      </c>
      <c r="I2015" s="252">
        <v>0</v>
      </c>
      <c r="J2015" s="252">
        <v>0</v>
      </c>
      <c r="K2015" s="252">
        <v>0</v>
      </c>
      <c r="L2015" s="252">
        <v>0</v>
      </c>
      <c r="M2015" s="252">
        <v>0</v>
      </c>
      <c r="N2015" s="323">
        <v>0</v>
      </c>
      <c r="O2015" s="323"/>
      <c r="P2015" s="252">
        <v>9701.91</v>
      </c>
      <c r="Q2015" s="252">
        <v>1970.07</v>
      </c>
      <c r="R2015" s="240" t="s">
        <v>92</v>
      </c>
      <c r="V2015" s="248">
        <f t="shared" si="128"/>
        <v>0</v>
      </c>
      <c r="W2015" s="248">
        <f t="shared" si="125"/>
        <v>0</v>
      </c>
      <c r="X2015" s="248">
        <f t="shared" si="126"/>
        <v>0</v>
      </c>
      <c r="Y2015" s="248">
        <f t="shared" si="127"/>
        <v>0</v>
      </c>
    </row>
    <row r="2016" spans="1:25" ht="15" customHeight="1" x14ac:dyDescent="0.25">
      <c r="A2016" s="250"/>
      <c r="B2016" s="251"/>
      <c r="C2016" s="322" t="s">
        <v>1057</v>
      </c>
      <c r="D2016" s="322"/>
      <c r="E2016" s="322"/>
      <c r="H2016" s="252">
        <v>401.78</v>
      </c>
      <c r="I2016" s="252">
        <v>210.71</v>
      </c>
      <c r="J2016" s="252">
        <v>0</v>
      </c>
      <c r="K2016" s="252">
        <v>0</v>
      </c>
      <c r="L2016" s="252">
        <v>0</v>
      </c>
      <c r="M2016" s="252">
        <v>210.71</v>
      </c>
      <c r="N2016" s="323">
        <v>269.45</v>
      </c>
      <c r="O2016" s="323"/>
      <c r="P2016" s="252">
        <v>343.17</v>
      </c>
      <c r="Q2016" s="252">
        <v>0.13</v>
      </c>
      <c r="R2016" s="240" t="s">
        <v>92</v>
      </c>
      <c r="V2016" s="248">
        <f t="shared" si="128"/>
        <v>0</v>
      </c>
      <c r="W2016" s="248">
        <f t="shared" si="125"/>
        <v>0</v>
      </c>
      <c r="X2016" s="248">
        <f t="shared" si="126"/>
        <v>0</v>
      </c>
      <c r="Y2016" s="248">
        <f t="shared" si="127"/>
        <v>0</v>
      </c>
    </row>
    <row r="2017" spans="1:25" ht="15" customHeight="1" x14ac:dyDescent="0.25">
      <c r="A2017" s="250"/>
      <c r="B2017" s="251"/>
      <c r="C2017" s="322" t="s">
        <v>392</v>
      </c>
      <c r="D2017" s="322"/>
      <c r="E2017" s="322"/>
      <c r="H2017" s="252">
        <v>19811.66</v>
      </c>
      <c r="I2017" s="252">
        <v>0</v>
      </c>
      <c r="J2017" s="252">
        <v>0</v>
      </c>
      <c r="K2017" s="252">
        <v>0</v>
      </c>
      <c r="L2017" s="252">
        <v>0</v>
      </c>
      <c r="M2017" s="252">
        <v>0</v>
      </c>
      <c r="N2017" s="323">
        <v>0.01</v>
      </c>
      <c r="O2017" s="323"/>
      <c r="P2017" s="252">
        <v>24265.11</v>
      </c>
      <c r="Q2017" s="252">
        <v>4453.46</v>
      </c>
      <c r="R2017" s="240" t="s">
        <v>92</v>
      </c>
      <c r="V2017" s="248">
        <f t="shared" si="128"/>
        <v>0</v>
      </c>
      <c r="W2017" s="248">
        <f t="shared" si="125"/>
        <v>0</v>
      </c>
      <c r="X2017" s="248">
        <f t="shared" si="126"/>
        <v>0</v>
      </c>
      <c r="Y2017" s="248">
        <f t="shared" si="127"/>
        <v>0</v>
      </c>
    </row>
    <row r="2018" spans="1:25" ht="15" customHeight="1" x14ac:dyDescent="0.25">
      <c r="A2018" s="250"/>
      <c r="B2018" s="251"/>
      <c r="C2018" s="322" t="s">
        <v>1055</v>
      </c>
      <c r="D2018" s="322"/>
      <c r="E2018" s="322"/>
      <c r="H2018" s="252">
        <v>191.6</v>
      </c>
      <c r="I2018" s="252">
        <v>102.99</v>
      </c>
      <c r="J2018" s="252">
        <v>0</v>
      </c>
      <c r="K2018" s="252">
        <v>0</v>
      </c>
      <c r="L2018" s="252">
        <v>0</v>
      </c>
      <c r="M2018" s="252">
        <v>102.99</v>
      </c>
      <c r="N2018" s="323">
        <v>131.03</v>
      </c>
      <c r="O2018" s="323"/>
      <c r="P2018" s="252">
        <v>165.89</v>
      </c>
      <c r="Q2018" s="252">
        <v>2.33</v>
      </c>
      <c r="R2018" s="240" t="s">
        <v>92</v>
      </c>
      <c r="V2018" s="248">
        <f t="shared" si="128"/>
        <v>0</v>
      </c>
      <c r="W2018" s="248">
        <f t="shared" si="125"/>
        <v>0</v>
      </c>
      <c r="X2018" s="248">
        <f t="shared" si="126"/>
        <v>0</v>
      </c>
      <c r="Y2018" s="248">
        <f t="shared" si="127"/>
        <v>0</v>
      </c>
    </row>
    <row r="2019" spans="1:25" ht="15" customHeight="1" x14ac:dyDescent="0.25">
      <c r="A2019" s="250"/>
      <c r="B2019" s="251"/>
      <c r="C2019" s="322" t="s">
        <v>1304</v>
      </c>
      <c r="D2019" s="322"/>
      <c r="E2019" s="322"/>
      <c r="H2019" s="252">
        <v>5605.35</v>
      </c>
      <c r="I2019" s="252">
        <v>0</v>
      </c>
      <c r="J2019" s="252">
        <v>0</v>
      </c>
      <c r="K2019" s="252">
        <v>0</v>
      </c>
      <c r="L2019" s="252">
        <v>0</v>
      </c>
      <c r="M2019" s="252">
        <v>0</v>
      </c>
      <c r="N2019" s="323">
        <v>0</v>
      </c>
      <c r="O2019" s="323"/>
      <c r="P2019" s="252">
        <v>6225.46</v>
      </c>
      <c r="Q2019" s="252">
        <v>620.11</v>
      </c>
      <c r="R2019" s="240" t="s">
        <v>92</v>
      </c>
      <c r="V2019" s="248">
        <f t="shared" si="128"/>
        <v>0</v>
      </c>
      <c r="W2019" s="248">
        <f t="shared" si="125"/>
        <v>0</v>
      </c>
      <c r="X2019" s="248">
        <f t="shared" si="126"/>
        <v>0</v>
      </c>
      <c r="Y2019" s="248">
        <f t="shared" si="127"/>
        <v>0</v>
      </c>
    </row>
    <row r="2020" spans="1:25" ht="15" customHeight="1" x14ac:dyDescent="0.25">
      <c r="A2020" s="250"/>
      <c r="B2020" s="251"/>
      <c r="C2020" s="322" t="s">
        <v>503</v>
      </c>
      <c r="D2020" s="322"/>
      <c r="E2020" s="322"/>
      <c r="H2020" s="252">
        <v>125457.58</v>
      </c>
      <c r="I2020" s="252">
        <v>0</v>
      </c>
      <c r="J2020" s="252">
        <v>0</v>
      </c>
      <c r="K2020" s="252">
        <v>0</v>
      </c>
      <c r="L2020" s="252">
        <v>0</v>
      </c>
      <c r="M2020" s="252">
        <v>0</v>
      </c>
      <c r="N2020" s="323">
        <v>0.03</v>
      </c>
      <c r="O2020" s="323"/>
      <c r="P2020" s="252">
        <v>130414.16</v>
      </c>
      <c r="Q2020" s="252">
        <v>4956.6099999999997</v>
      </c>
      <c r="R2020" s="240" t="s">
        <v>92</v>
      </c>
      <c r="V2020" s="248">
        <f t="shared" si="128"/>
        <v>0</v>
      </c>
      <c r="W2020" s="248">
        <f t="shared" si="125"/>
        <v>0</v>
      </c>
      <c r="X2020" s="248">
        <f t="shared" si="126"/>
        <v>0</v>
      </c>
      <c r="Y2020" s="248">
        <f t="shared" si="127"/>
        <v>0</v>
      </c>
    </row>
    <row r="2021" spans="1:25" ht="15" customHeight="1" x14ac:dyDescent="0.25">
      <c r="A2021" s="250"/>
      <c r="B2021" s="251"/>
      <c r="C2021" s="322" t="s">
        <v>1054</v>
      </c>
      <c r="D2021" s="322"/>
      <c r="E2021" s="322"/>
      <c r="H2021" s="252">
        <v>187.82</v>
      </c>
      <c r="I2021" s="252">
        <v>102.99</v>
      </c>
      <c r="J2021" s="252">
        <v>0</v>
      </c>
      <c r="K2021" s="252">
        <v>0</v>
      </c>
      <c r="L2021" s="252">
        <v>0</v>
      </c>
      <c r="M2021" s="252">
        <v>102.99</v>
      </c>
      <c r="N2021" s="323">
        <v>131.03</v>
      </c>
      <c r="O2021" s="323"/>
      <c r="P2021" s="252">
        <v>165.89</v>
      </c>
      <c r="Q2021" s="252">
        <v>6.11</v>
      </c>
      <c r="R2021" s="240" t="s">
        <v>92</v>
      </c>
      <c r="V2021" s="248">
        <f t="shared" si="128"/>
        <v>0</v>
      </c>
      <c r="W2021" s="248">
        <f t="shared" si="125"/>
        <v>0</v>
      </c>
      <c r="X2021" s="248">
        <f t="shared" si="126"/>
        <v>0</v>
      </c>
      <c r="Y2021" s="248">
        <f t="shared" si="127"/>
        <v>0</v>
      </c>
    </row>
    <row r="2022" spans="1:25" ht="15" customHeight="1" x14ac:dyDescent="0.25">
      <c r="A2022" s="250"/>
      <c r="B2022" s="251"/>
      <c r="C2022" s="322" t="s">
        <v>1058</v>
      </c>
      <c r="D2022" s="322"/>
      <c r="E2022" s="322"/>
      <c r="H2022" s="252">
        <v>5967.1</v>
      </c>
      <c r="I2022" s="252">
        <v>2150.16</v>
      </c>
      <c r="J2022" s="252">
        <v>0</v>
      </c>
      <c r="K2022" s="252">
        <v>0</v>
      </c>
      <c r="L2022" s="252">
        <v>0</v>
      </c>
      <c r="M2022" s="252">
        <v>2150.16</v>
      </c>
      <c r="N2022" s="323">
        <v>2667.42</v>
      </c>
      <c r="O2022" s="323"/>
      <c r="P2022" s="252">
        <v>5849.53</v>
      </c>
      <c r="Q2022" s="252">
        <v>399.69</v>
      </c>
      <c r="R2022" s="240" t="s">
        <v>92</v>
      </c>
      <c r="V2022" s="248">
        <f t="shared" si="128"/>
        <v>0</v>
      </c>
      <c r="W2022" s="248">
        <f t="shared" si="125"/>
        <v>0</v>
      </c>
      <c r="X2022" s="248">
        <f t="shared" si="126"/>
        <v>0</v>
      </c>
      <c r="Y2022" s="248">
        <f t="shared" si="127"/>
        <v>0</v>
      </c>
    </row>
    <row r="2023" spans="1:25" ht="15" customHeight="1" x14ac:dyDescent="0.25">
      <c r="A2023" s="250"/>
      <c r="B2023" s="251"/>
      <c r="C2023" s="322" t="s">
        <v>399</v>
      </c>
      <c r="D2023" s="322"/>
      <c r="E2023" s="322"/>
      <c r="H2023" s="252">
        <v>11242.23</v>
      </c>
      <c r="I2023" s="252">
        <v>0</v>
      </c>
      <c r="J2023" s="252">
        <v>0</v>
      </c>
      <c r="K2023" s="252">
        <v>0</v>
      </c>
      <c r="L2023" s="252">
        <v>0</v>
      </c>
      <c r="M2023" s="252">
        <v>0</v>
      </c>
      <c r="N2023" s="323">
        <v>0</v>
      </c>
      <c r="O2023" s="323"/>
      <c r="P2023" s="252">
        <v>13695.27</v>
      </c>
      <c r="Q2023" s="252">
        <v>2453.04</v>
      </c>
      <c r="R2023" s="240" t="s">
        <v>92</v>
      </c>
      <c r="V2023" s="248">
        <f t="shared" si="128"/>
        <v>0</v>
      </c>
      <c r="W2023" s="248">
        <f t="shared" si="125"/>
        <v>0</v>
      </c>
      <c r="X2023" s="248">
        <f t="shared" si="126"/>
        <v>0</v>
      </c>
      <c r="Y2023" s="248">
        <f t="shared" si="127"/>
        <v>0</v>
      </c>
    </row>
    <row r="2024" spans="1:25" ht="15" customHeight="1" x14ac:dyDescent="0.25">
      <c r="A2024" s="250"/>
      <c r="B2024" s="251"/>
      <c r="C2024" s="322" t="s">
        <v>1052</v>
      </c>
      <c r="D2024" s="322"/>
      <c r="E2024" s="322"/>
      <c r="H2024" s="252">
        <v>363681.55</v>
      </c>
      <c r="I2024" s="252">
        <v>114470.96</v>
      </c>
      <c r="J2024" s="252">
        <v>0</v>
      </c>
      <c r="K2024" s="252">
        <v>0</v>
      </c>
      <c r="L2024" s="252">
        <v>0</v>
      </c>
      <c r="M2024" s="252">
        <v>114470.96</v>
      </c>
      <c r="N2024" s="323">
        <v>142101.78</v>
      </c>
      <c r="O2024" s="323"/>
      <c r="P2024" s="252">
        <v>338041.96</v>
      </c>
      <c r="Q2024" s="252">
        <v>1991.23</v>
      </c>
      <c r="R2024" s="240" t="s">
        <v>92</v>
      </c>
      <c r="V2024" s="248">
        <f t="shared" si="128"/>
        <v>336050.73000000004</v>
      </c>
      <c r="W2024" s="248">
        <f t="shared" si="125"/>
        <v>0</v>
      </c>
      <c r="X2024" s="248">
        <f t="shared" si="126"/>
        <v>0</v>
      </c>
      <c r="Y2024" s="248">
        <f t="shared" si="127"/>
        <v>336050.73000000004</v>
      </c>
    </row>
    <row r="2025" spans="1:25" ht="15" customHeight="1" x14ac:dyDescent="0.25">
      <c r="A2025" s="253"/>
      <c r="B2025" s="254"/>
      <c r="C2025" s="324" t="s">
        <v>1303</v>
      </c>
      <c r="D2025" s="324"/>
      <c r="E2025" s="324"/>
      <c r="F2025" s="255"/>
      <c r="G2025" s="255"/>
      <c r="H2025" s="256">
        <v>4451.08</v>
      </c>
      <c r="I2025" s="256">
        <v>0</v>
      </c>
      <c r="J2025" s="256">
        <v>0</v>
      </c>
      <c r="K2025" s="256">
        <v>0</v>
      </c>
      <c r="L2025" s="256">
        <v>0</v>
      </c>
      <c r="M2025" s="256">
        <v>0</v>
      </c>
      <c r="N2025" s="325">
        <v>0</v>
      </c>
      <c r="O2025" s="325"/>
      <c r="P2025" s="256">
        <v>6151.46</v>
      </c>
      <c r="Q2025" s="256">
        <v>1700.38</v>
      </c>
      <c r="R2025" s="240" t="s">
        <v>92</v>
      </c>
      <c r="V2025" s="248">
        <f t="shared" si="128"/>
        <v>0</v>
      </c>
      <c r="W2025" s="248">
        <f t="shared" si="125"/>
        <v>0</v>
      </c>
      <c r="X2025" s="248">
        <f t="shared" si="126"/>
        <v>0</v>
      </c>
      <c r="Y2025" s="248">
        <f t="shared" si="127"/>
        <v>0</v>
      </c>
    </row>
    <row r="2026" spans="1:25" ht="15" customHeight="1" x14ac:dyDescent="0.25">
      <c r="A2026" s="245" t="s">
        <v>1385</v>
      </c>
      <c r="B2026" s="246" t="str">
        <f>C2026</f>
        <v>г.Одинцово, Маршала Жукова, 11А</v>
      </c>
      <c r="C2026" s="329" t="s">
        <v>286</v>
      </c>
      <c r="D2026" s="329"/>
      <c r="E2026" s="329"/>
      <c r="F2026" s="246" t="s">
        <v>1694</v>
      </c>
      <c r="G2026" s="246" t="s">
        <v>1695</v>
      </c>
      <c r="H2026" s="247">
        <v>2577902.73</v>
      </c>
      <c r="I2026" s="247">
        <v>0</v>
      </c>
      <c r="J2026" s="247">
        <v>0</v>
      </c>
      <c r="K2026" s="247">
        <v>0</v>
      </c>
      <c r="L2026" s="247">
        <v>0</v>
      </c>
      <c r="M2026" s="247">
        <v>0</v>
      </c>
      <c r="N2026" s="330">
        <v>0</v>
      </c>
      <c r="O2026" s="330"/>
      <c r="P2026" s="247">
        <v>2851910.81</v>
      </c>
      <c r="Q2026" s="247">
        <v>274008.08</v>
      </c>
      <c r="R2026" s="240" t="s">
        <v>286</v>
      </c>
      <c r="V2026" s="248">
        <f t="shared" si="128"/>
        <v>0</v>
      </c>
      <c r="W2026" s="248">
        <f t="shared" si="125"/>
        <v>0</v>
      </c>
      <c r="X2026" s="248">
        <f t="shared" si="126"/>
        <v>0</v>
      </c>
      <c r="Y2026" s="248">
        <f t="shared" si="127"/>
        <v>0</v>
      </c>
    </row>
    <row r="2027" spans="1:25" ht="15" customHeight="1" x14ac:dyDescent="0.25">
      <c r="A2027" s="250"/>
      <c r="B2027" s="251"/>
      <c r="C2027" s="322" t="s">
        <v>1052</v>
      </c>
      <c r="D2027" s="322"/>
      <c r="E2027" s="322"/>
      <c r="H2027" s="252">
        <v>1423405.76</v>
      </c>
      <c r="I2027" s="252">
        <v>0</v>
      </c>
      <c r="J2027" s="252">
        <v>0</v>
      </c>
      <c r="K2027" s="252">
        <v>0</v>
      </c>
      <c r="L2027" s="252">
        <v>0</v>
      </c>
      <c r="M2027" s="252">
        <v>0</v>
      </c>
      <c r="N2027" s="323">
        <v>0</v>
      </c>
      <c r="O2027" s="323"/>
      <c r="P2027" s="252">
        <v>1460935.21</v>
      </c>
      <c r="Q2027" s="252">
        <v>37529.449999999997</v>
      </c>
      <c r="R2027" s="240" t="s">
        <v>286</v>
      </c>
      <c r="V2027" s="248">
        <f t="shared" si="128"/>
        <v>1423405.76</v>
      </c>
      <c r="W2027" s="248">
        <f t="shared" si="125"/>
        <v>0</v>
      </c>
      <c r="X2027" s="248">
        <f t="shared" si="126"/>
        <v>0</v>
      </c>
      <c r="Y2027" s="248">
        <f t="shared" si="127"/>
        <v>1423405.76</v>
      </c>
    </row>
    <row r="2028" spans="1:25" ht="15" customHeight="1" x14ac:dyDescent="0.25">
      <c r="A2028" s="250"/>
      <c r="B2028" s="251"/>
      <c r="C2028" s="322" t="s">
        <v>1296</v>
      </c>
      <c r="D2028" s="322"/>
      <c r="E2028" s="322"/>
      <c r="H2028" s="252">
        <v>676083.19999999995</v>
      </c>
      <c r="I2028" s="252">
        <v>0</v>
      </c>
      <c r="J2028" s="252">
        <v>0</v>
      </c>
      <c r="K2028" s="252">
        <v>0</v>
      </c>
      <c r="L2028" s="252">
        <v>0</v>
      </c>
      <c r="M2028" s="252">
        <v>0</v>
      </c>
      <c r="N2028" s="323">
        <v>0</v>
      </c>
      <c r="O2028" s="323"/>
      <c r="P2028" s="252">
        <v>720766.39</v>
      </c>
      <c r="Q2028" s="252">
        <v>44683.19</v>
      </c>
      <c r="R2028" s="240" t="s">
        <v>286</v>
      </c>
      <c r="V2028" s="248">
        <f t="shared" si="128"/>
        <v>0</v>
      </c>
      <c r="W2028" s="248">
        <f t="shared" si="125"/>
        <v>0</v>
      </c>
      <c r="X2028" s="248">
        <f t="shared" si="126"/>
        <v>0</v>
      </c>
      <c r="Y2028" s="248">
        <f t="shared" si="127"/>
        <v>0</v>
      </c>
    </row>
    <row r="2029" spans="1:25" ht="15" customHeight="1" x14ac:dyDescent="0.25">
      <c r="A2029" s="250"/>
      <c r="B2029" s="251"/>
      <c r="C2029" s="322" t="s">
        <v>399</v>
      </c>
      <c r="D2029" s="322"/>
      <c r="E2029" s="322"/>
      <c r="H2029" s="252">
        <v>69902.89</v>
      </c>
      <c r="I2029" s="252">
        <v>0</v>
      </c>
      <c r="J2029" s="252">
        <v>0</v>
      </c>
      <c r="K2029" s="252">
        <v>0</v>
      </c>
      <c r="L2029" s="252">
        <v>0</v>
      </c>
      <c r="M2029" s="252">
        <v>0</v>
      </c>
      <c r="N2029" s="323">
        <v>0</v>
      </c>
      <c r="O2029" s="323"/>
      <c r="P2029" s="252">
        <v>104536.54</v>
      </c>
      <c r="Q2029" s="252">
        <v>34633.65</v>
      </c>
      <c r="R2029" s="240" t="s">
        <v>286</v>
      </c>
      <c r="V2029" s="248">
        <f t="shared" si="128"/>
        <v>0</v>
      </c>
      <c r="W2029" s="248">
        <f t="shared" si="125"/>
        <v>0</v>
      </c>
      <c r="X2029" s="248">
        <f t="shared" si="126"/>
        <v>0</v>
      </c>
      <c r="Y2029" s="248">
        <f t="shared" si="127"/>
        <v>0</v>
      </c>
    </row>
    <row r="2030" spans="1:25" ht="15" customHeight="1" x14ac:dyDescent="0.25">
      <c r="A2030" s="250"/>
      <c r="B2030" s="251"/>
      <c r="C2030" s="322" t="s">
        <v>1058</v>
      </c>
      <c r="D2030" s="322"/>
      <c r="E2030" s="322"/>
      <c r="H2030" s="252">
        <v>68399.16</v>
      </c>
      <c r="I2030" s="252">
        <v>0</v>
      </c>
      <c r="J2030" s="252">
        <v>0</v>
      </c>
      <c r="K2030" s="252">
        <v>0</v>
      </c>
      <c r="L2030" s="252">
        <v>0</v>
      </c>
      <c r="M2030" s="252">
        <v>0</v>
      </c>
      <c r="N2030" s="323">
        <v>0</v>
      </c>
      <c r="O2030" s="323"/>
      <c r="P2030" s="252">
        <v>91446.01</v>
      </c>
      <c r="Q2030" s="252">
        <v>23046.85</v>
      </c>
      <c r="R2030" s="240" t="s">
        <v>286</v>
      </c>
      <c r="V2030" s="248">
        <f t="shared" si="128"/>
        <v>0</v>
      </c>
      <c r="W2030" s="248">
        <f t="shared" si="125"/>
        <v>0</v>
      </c>
      <c r="X2030" s="248">
        <f t="shared" si="126"/>
        <v>0</v>
      </c>
      <c r="Y2030" s="248">
        <f t="shared" si="127"/>
        <v>0</v>
      </c>
    </row>
    <row r="2031" spans="1:25" ht="15" customHeight="1" x14ac:dyDescent="0.25">
      <c r="A2031" s="250"/>
      <c r="B2031" s="251"/>
      <c r="C2031" s="322" t="s">
        <v>1054</v>
      </c>
      <c r="D2031" s="322"/>
      <c r="E2031" s="322"/>
      <c r="H2031" s="252">
        <v>-3808.01</v>
      </c>
      <c r="I2031" s="252">
        <v>0</v>
      </c>
      <c r="J2031" s="252">
        <v>0</v>
      </c>
      <c r="K2031" s="252">
        <v>0</v>
      </c>
      <c r="L2031" s="252">
        <v>0</v>
      </c>
      <c r="M2031" s="252">
        <v>0</v>
      </c>
      <c r="N2031" s="323">
        <v>0</v>
      </c>
      <c r="O2031" s="323"/>
      <c r="P2031" s="252">
        <v>629.5</v>
      </c>
      <c r="Q2031" s="252">
        <v>4437.51</v>
      </c>
      <c r="R2031" s="240" t="s">
        <v>286</v>
      </c>
      <c r="V2031" s="248">
        <f t="shared" si="128"/>
        <v>0</v>
      </c>
      <c r="W2031" s="248">
        <f t="shared" si="125"/>
        <v>0</v>
      </c>
      <c r="X2031" s="248">
        <f t="shared" si="126"/>
        <v>0</v>
      </c>
      <c r="Y2031" s="248">
        <f t="shared" si="127"/>
        <v>0</v>
      </c>
    </row>
    <row r="2032" spans="1:25" ht="15" customHeight="1" x14ac:dyDescent="0.25">
      <c r="A2032" s="250"/>
      <c r="B2032" s="251"/>
      <c r="C2032" s="322" t="s">
        <v>1056</v>
      </c>
      <c r="D2032" s="322"/>
      <c r="E2032" s="322"/>
      <c r="H2032" s="252">
        <v>-2390.91</v>
      </c>
      <c r="I2032" s="252">
        <v>0</v>
      </c>
      <c r="J2032" s="252">
        <v>0</v>
      </c>
      <c r="K2032" s="252">
        <v>0</v>
      </c>
      <c r="L2032" s="252">
        <v>0</v>
      </c>
      <c r="M2032" s="252">
        <v>0</v>
      </c>
      <c r="N2032" s="323">
        <v>0</v>
      </c>
      <c r="O2032" s="323"/>
      <c r="P2032" s="252">
        <v>2053.66</v>
      </c>
      <c r="Q2032" s="252">
        <v>4444.57</v>
      </c>
      <c r="R2032" s="240" t="s">
        <v>286</v>
      </c>
      <c r="V2032" s="248">
        <f t="shared" si="128"/>
        <v>0</v>
      </c>
      <c r="W2032" s="248">
        <f t="shared" si="125"/>
        <v>0</v>
      </c>
      <c r="X2032" s="248">
        <f t="shared" si="126"/>
        <v>0</v>
      </c>
      <c r="Y2032" s="248">
        <f t="shared" si="127"/>
        <v>0</v>
      </c>
    </row>
    <row r="2033" spans="1:25" ht="15" customHeight="1" x14ac:dyDescent="0.25">
      <c r="A2033" s="250"/>
      <c r="B2033" s="251"/>
      <c r="C2033" s="322" t="s">
        <v>1057</v>
      </c>
      <c r="D2033" s="322"/>
      <c r="E2033" s="322"/>
      <c r="H2033" s="252">
        <v>-3720.37</v>
      </c>
      <c r="I2033" s="252">
        <v>0</v>
      </c>
      <c r="J2033" s="252">
        <v>0</v>
      </c>
      <c r="K2033" s="252">
        <v>0</v>
      </c>
      <c r="L2033" s="252">
        <v>0</v>
      </c>
      <c r="M2033" s="252">
        <v>0</v>
      </c>
      <c r="N2033" s="323">
        <v>0</v>
      </c>
      <c r="O2033" s="323"/>
      <c r="P2033" s="252">
        <v>731.15</v>
      </c>
      <c r="Q2033" s="252">
        <v>4451.5200000000004</v>
      </c>
      <c r="R2033" s="240" t="s">
        <v>286</v>
      </c>
      <c r="V2033" s="248">
        <f t="shared" si="128"/>
        <v>0</v>
      </c>
      <c r="W2033" s="248">
        <f t="shared" si="125"/>
        <v>0</v>
      </c>
      <c r="X2033" s="248">
        <f t="shared" si="126"/>
        <v>0</v>
      </c>
      <c r="Y2033" s="248">
        <f t="shared" si="127"/>
        <v>0</v>
      </c>
    </row>
    <row r="2034" spans="1:25" ht="15" customHeight="1" x14ac:dyDescent="0.25">
      <c r="A2034" s="250"/>
      <c r="B2034" s="251"/>
      <c r="C2034" s="322" t="s">
        <v>392</v>
      </c>
      <c r="D2034" s="322"/>
      <c r="E2034" s="322"/>
      <c r="H2034" s="252">
        <v>135570.66</v>
      </c>
      <c r="I2034" s="252">
        <v>0</v>
      </c>
      <c r="J2034" s="252">
        <v>0</v>
      </c>
      <c r="K2034" s="252">
        <v>0</v>
      </c>
      <c r="L2034" s="252">
        <v>0</v>
      </c>
      <c r="M2034" s="252">
        <v>0</v>
      </c>
      <c r="N2034" s="323">
        <v>0</v>
      </c>
      <c r="O2034" s="323"/>
      <c r="P2034" s="252">
        <v>182580.25</v>
      </c>
      <c r="Q2034" s="252">
        <v>47009.59</v>
      </c>
      <c r="R2034" s="240" t="s">
        <v>286</v>
      </c>
      <c r="V2034" s="248">
        <f t="shared" si="128"/>
        <v>0</v>
      </c>
      <c r="W2034" s="248">
        <f t="shared" si="125"/>
        <v>0</v>
      </c>
      <c r="X2034" s="248">
        <f t="shared" si="126"/>
        <v>0</v>
      </c>
      <c r="Y2034" s="248">
        <f t="shared" si="127"/>
        <v>0</v>
      </c>
    </row>
    <row r="2035" spans="1:25" ht="15" customHeight="1" x14ac:dyDescent="0.25">
      <c r="A2035" s="250"/>
      <c r="B2035" s="251"/>
      <c r="C2035" s="322" t="s">
        <v>1055</v>
      </c>
      <c r="D2035" s="322"/>
      <c r="E2035" s="322"/>
      <c r="H2035" s="252">
        <v>-3808.01</v>
      </c>
      <c r="I2035" s="252">
        <v>0</v>
      </c>
      <c r="J2035" s="252">
        <v>0</v>
      </c>
      <c r="K2035" s="252">
        <v>0</v>
      </c>
      <c r="L2035" s="252">
        <v>0</v>
      </c>
      <c r="M2035" s="252">
        <v>0</v>
      </c>
      <c r="N2035" s="323">
        <v>0</v>
      </c>
      <c r="O2035" s="323"/>
      <c r="P2035" s="252">
        <v>629.5</v>
      </c>
      <c r="Q2035" s="252">
        <v>4437.51</v>
      </c>
      <c r="R2035" s="240" t="s">
        <v>286</v>
      </c>
      <c r="V2035" s="248">
        <f t="shared" si="128"/>
        <v>0</v>
      </c>
      <c r="W2035" s="248">
        <f t="shared" si="125"/>
        <v>0</v>
      </c>
      <c r="X2035" s="248">
        <f t="shared" si="126"/>
        <v>0</v>
      </c>
      <c r="Y2035" s="248">
        <f t="shared" si="127"/>
        <v>0</v>
      </c>
    </row>
    <row r="2036" spans="1:25" ht="15" customHeight="1" x14ac:dyDescent="0.25">
      <c r="A2036" s="250"/>
      <c r="B2036" s="251"/>
      <c r="C2036" s="322" t="s">
        <v>1288</v>
      </c>
      <c r="D2036" s="322"/>
      <c r="E2036" s="322"/>
      <c r="H2036" s="252">
        <v>174329.44</v>
      </c>
      <c r="I2036" s="252">
        <v>0</v>
      </c>
      <c r="J2036" s="252">
        <v>0</v>
      </c>
      <c r="K2036" s="252">
        <v>0</v>
      </c>
      <c r="L2036" s="252">
        <v>0</v>
      </c>
      <c r="M2036" s="252">
        <v>0</v>
      </c>
      <c r="N2036" s="323">
        <v>0</v>
      </c>
      <c r="O2036" s="323"/>
      <c r="P2036" s="252">
        <v>215789.24</v>
      </c>
      <c r="Q2036" s="252">
        <v>41459.800000000003</v>
      </c>
      <c r="R2036" s="240" t="s">
        <v>286</v>
      </c>
      <c r="V2036" s="248">
        <f t="shared" si="128"/>
        <v>0</v>
      </c>
      <c r="W2036" s="248">
        <f t="shared" si="125"/>
        <v>0</v>
      </c>
      <c r="X2036" s="248">
        <f t="shared" si="126"/>
        <v>0</v>
      </c>
      <c r="Y2036" s="248">
        <f t="shared" si="127"/>
        <v>0</v>
      </c>
    </row>
    <row r="2037" spans="1:25" ht="15" customHeight="1" x14ac:dyDescent="0.25">
      <c r="A2037" s="253"/>
      <c r="B2037" s="254"/>
      <c r="C2037" s="324" t="s">
        <v>1286</v>
      </c>
      <c r="D2037" s="324"/>
      <c r="E2037" s="324"/>
      <c r="F2037" s="255"/>
      <c r="G2037" s="255"/>
      <c r="H2037" s="256">
        <v>43938.92</v>
      </c>
      <c r="I2037" s="256">
        <v>0</v>
      </c>
      <c r="J2037" s="256">
        <v>0</v>
      </c>
      <c r="K2037" s="256">
        <v>0</v>
      </c>
      <c r="L2037" s="256">
        <v>0</v>
      </c>
      <c r="M2037" s="256">
        <v>0</v>
      </c>
      <c r="N2037" s="325">
        <v>0</v>
      </c>
      <c r="O2037" s="325"/>
      <c r="P2037" s="256">
        <v>71813.36</v>
      </c>
      <c r="Q2037" s="256">
        <v>27874.44</v>
      </c>
      <c r="R2037" s="240" t="s">
        <v>286</v>
      </c>
      <c r="V2037" s="248">
        <f t="shared" si="128"/>
        <v>0</v>
      </c>
      <c r="W2037" s="248">
        <f t="shared" si="125"/>
        <v>0</v>
      </c>
      <c r="X2037" s="248">
        <f t="shared" si="126"/>
        <v>0</v>
      </c>
      <c r="Y2037" s="248">
        <f t="shared" si="127"/>
        <v>0</v>
      </c>
    </row>
    <row r="2038" spans="1:25" ht="15" customHeight="1" x14ac:dyDescent="0.25">
      <c r="A2038" s="245" t="s">
        <v>1696</v>
      </c>
      <c r="B2038" s="246" t="str">
        <f>C2038</f>
        <v>г.Одинцово, Маршала Жукова, 12</v>
      </c>
      <c r="C2038" s="329" t="s">
        <v>93</v>
      </c>
      <c r="D2038" s="329"/>
      <c r="E2038" s="329"/>
      <c r="F2038" s="246" t="s">
        <v>1697</v>
      </c>
      <c r="G2038" s="246" t="s">
        <v>1698</v>
      </c>
      <c r="H2038" s="247">
        <v>1367610.37</v>
      </c>
      <c r="I2038" s="247">
        <v>456268.95</v>
      </c>
      <c r="J2038" s="247">
        <v>-12.1</v>
      </c>
      <c r="K2038" s="247">
        <v>0</v>
      </c>
      <c r="L2038" s="247">
        <v>0</v>
      </c>
      <c r="M2038" s="247">
        <v>456256.85</v>
      </c>
      <c r="N2038" s="330">
        <v>577937.1</v>
      </c>
      <c r="O2038" s="330"/>
      <c r="P2038" s="247">
        <v>1264012.53</v>
      </c>
      <c r="Q2038" s="247">
        <v>18082.41</v>
      </c>
      <c r="R2038" s="240" t="s">
        <v>93</v>
      </c>
      <c r="V2038" s="248">
        <f t="shared" si="128"/>
        <v>0</v>
      </c>
      <c r="W2038" s="248">
        <f t="shared" si="125"/>
        <v>0</v>
      </c>
      <c r="X2038" s="248">
        <f t="shared" si="126"/>
        <v>0</v>
      </c>
      <c r="Y2038" s="248">
        <f t="shared" si="127"/>
        <v>0</v>
      </c>
    </row>
    <row r="2039" spans="1:25" ht="15" customHeight="1" x14ac:dyDescent="0.25">
      <c r="A2039" s="250"/>
      <c r="B2039" s="251"/>
      <c r="C2039" s="322" t="s">
        <v>503</v>
      </c>
      <c r="D2039" s="322"/>
      <c r="E2039" s="322"/>
      <c r="H2039" s="252">
        <v>505018.52</v>
      </c>
      <c r="I2039" s="252">
        <v>197103.5</v>
      </c>
      <c r="J2039" s="252">
        <v>0</v>
      </c>
      <c r="K2039" s="252">
        <v>0</v>
      </c>
      <c r="L2039" s="252">
        <v>0</v>
      </c>
      <c r="M2039" s="252">
        <v>197103.5</v>
      </c>
      <c r="N2039" s="323">
        <v>246863.9</v>
      </c>
      <c r="O2039" s="323"/>
      <c r="P2039" s="252">
        <v>455483.38</v>
      </c>
      <c r="Q2039" s="252">
        <v>225.26</v>
      </c>
      <c r="R2039" s="240" t="s">
        <v>93</v>
      </c>
      <c r="V2039" s="248">
        <f t="shared" si="128"/>
        <v>0</v>
      </c>
      <c r="W2039" s="248">
        <f t="shared" si="125"/>
        <v>0</v>
      </c>
      <c r="X2039" s="248">
        <f t="shared" si="126"/>
        <v>0</v>
      </c>
      <c r="Y2039" s="248">
        <f t="shared" si="127"/>
        <v>0</v>
      </c>
    </row>
    <row r="2040" spans="1:25" ht="15" customHeight="1" x14ac:dyDescent="0.25">
      <c r="A2040" s="250"/>
      <c r="B2040" s="251"/>
      <c r="C2040" s="322" t="s">
        <v>1052</v>
      </c>
      <c r="D2040" s="322"/>
      <c r="E2040" s="322"/>
      <c r="H2040" s="252">
        <v>351465.69</v>
      </c>
      <c r="I2040" s="252">
        <v>123077.4</v>
      </c>
      <c r="J2040" s="252">
        <v>0</v>
      </c>
      <c r="K2040" s="252">
        <v>0</v>
      </c>
      <c r="L2040" s="252">
        <v>0</v>
      </c>
      <c r="M2040" s="252">
        <v>123077.4</v>
      </c>
      <c r="N2040" s="323">
        <v>157175.76999999999</v>
      </c>
      <c r="O2040" s="323"/>
      <c r="P2040" s="252">
        <v>317507.98</v>
      </c>
      <c r="Q2040" s="252">
        <v>140.66</v>
      </c>
      <c r="R2040" s="240" t="s">
        <v>93</v>
      </c>
      <c r="V2040" s="248">
        <f t="shared" si="128"/>
        <v>317367.32</v>
      </c>
      <c r="W2040" s="248">
        <f t="shared" si="125"/>
        <v>0</v>
      </c>
      <c r="X2040" s="248">
        <f t="shared" si="126"/>
        <v>0</v>
      </c>
      <c r="Y2040" s="248">
        <f t="shared" si="127"/>
        <v>317367.32</v>
      </c>
    </row>
    <row r="2041" spans="1:25" ht="15" customHeight="1" x14ac:dyDescent="0.25">
      <c r="A2041" s="250"/>
      <c r="B2041" s="251"/>
      <c r="C2041" s="322" t="s">
        <v>1311</v>
      </c>
      <c r="D2041" s="322"/>
      <c r="E2041" s="322"/>
      <c r="H2041" s="252">
        <v>548.89</v>
      </c>
      <c r="I2041" s="252">
        <v>0</v>
      </c>
      <c r="J2041" s="252">
        <v>0</v>
      </c>
      <c r="K2041" s="252">
        <v>0</v>
      </c>
      <c r="L2041" s="252">
        <v>0</v>
      </c>
      <c r="M2041" s="252">
        <v>0</v>
      </c>
      <c r="N2041" s="323">
        <v>30.41</v>
      </c>
      <c r="O2041" s="323"/>
      <c r="P2041" s="252">
        <v>518.48</v>
      </c>
      <c r="Q2041" s="252">
        <v>0</v>
      </c>
      <c r="R2041" s="240" t="s">
        <v>93</v>
      </c>
      <c r="V2041" s="248">
        <f t="shared" si="128"/>
        <v>0</v>
      </c>
      <c r="W2041" s="248">
        <f t="shared" si="125"/>
        <v>0</v>
      </c>
      <c r="X2041" s="248">
        <f t="shared" si="126"/>
        <v>0</v>
      </c>
      <c r="Y2041" s="248">
        <f t="shared" si="127"/>
        <v>0</v>
      </c>
    </row>
    <row r="2042" spans="1:25" ht="15" customHeight="1" x14ac:dyDescent="0.25">
      <c r="A2042" s="250"/>
      <c r="B2042" s="251"/>
      <c r="C2042" s="322" t="s">
        <v>504</v>
      </c>
      <c r="D2042" s="322"/>
      <c r="E2042" s="322"/>
      <c r="H2042" s="252">
        <v>16775.28</v>
      </c>
      <c r="I2042" s="252">
        <v>0</v>
      </c>
      <c r="J2042" s="252">
        <v>0</v>
      </c>
      <c r="K2042" s="252">
        <v>0</v>
      </c>
      <c r="L2042" s="252">
        <v>0</v>
      </c>
      <c r="M2042" s="252">
        <v>0</v>
      </c>
      <c r="N2042" s="323">
        <v>208.85</v>
      </c>
      <c r="O2042" s="323"/>
      <c r="P2042" s="252">
        <v>16579.669999999998</v>
      </c>
      <c r="Q2042" s="252">
        <v>13.24</v>
      </c>
      <c r="R2042" s="240" t="s">
        <v>93</v>
      </c>
      <c r="V2042" s="248">
        <f t="shared" si="128"/>
        <v>0</v>
      </c>
      <c r="W2042" s="248">
        <f t="shared" si="125"/>
        <v>0</v>
      </c>
      <c r="X2042" s="248">
        <f t="shared" si="126"/>
        <v>0</v>
      </c>
      <c r="Y2042" s="248">
        <f t="shared" si="127"/>
        <v>0</v>
      </c>
    </row>
    <row r="2043" spans="1:25" ht="15" customHeight="1" x14ac:dyDescent="0.25">
      <c r="A2043" s="250"/>
      <c r="B2043" s="251"/>
      <c r="C2043" s="322" t="s">
        <v>1303</v>
      </c>
      <c r="D2043" s="322"/>
      <c r="E2043" s="322"/>
      <c r="H2043" s="252">
        <v>7147.99</v>
      </c>
      <c r="I2043" s="252">
        <v>0</v>
      </c>
      <c r="J2043" s="252">
        <v>0</v>
      </c>
      <c r="K2043" s="252">
        <v>0</v>
      </c>
      <c r="L2043" s="252">
        <v>0</v>
      </c>
      <c r="M2043" s="252">
        <v>0</v>
      </c>
      <c r="N2043" s="323">
        <v>109.77</v>
      </c>
      <c r="O2043" s="323"/>
      <c r="P2043" s="252">
        <v>8158.17</v>
      </c>
      <c r="Q2043" s="252">
        <v>1119.95</v>
      </c>
      <c r="R2043" s="240" t="s">
        <v>93</v>
      </c>
      <c r="V2043" s="248">
        <f t="shared" si="128"/>
        <v>0</v>
      </c>
      <c r="W2043" s="248">
        <f t="shared" si="125"/>
        <v>0</v>
      </c>
      <c r="X2043" s="248">
        <f t="shared" si="126"/>
        <v>0</v>
      </c>
      <c r="Y2043" s="248">
        <f t="shared" si="127"/>
        <v>0</v>
      </c>
    </row>
    <row r="2044" spans="1:25" ht="15" customHeight="1" x14ac:dyDescent="0.25">
      <c r="A2044" s="250"/>
      <c r="B2044" s="251"/>
      <c r="C2044" s="322" t="s">
        <v>1054</v>
      </c>
      <c r="D2044" s="322"/>
      <c r="E2044" s="322"/>
      <c r="H2044" s="252">
        <v>169.07</v>
      </c>
      <c r="I2044" s="252">
        <v>144.56</v>
      </c>
      <c r="J2044" s="252">
        <v>0</v>
      </c>
      <c r="K2044" s="252">
        <v>0</v>
      </c>
      <c r="L2044" s="252">
        <v>0</v>
      </c>
      <c r="M2044" s="252">
        <v>144.56</v>
      </c>
      <c r="N2044" s="323">
        <v>200.67</v>
      </c>
      <c r="O2044" s="323"/>
      <c r="P2044" s="252">
        <v>113.25</v>
      </c>
      <c r="Q2044" s="252">
        <v>0.28999999999999998</v>
      </c>
      <c r="R2044" s="240" t="s">
        <v>93</v>
      </c>
      <c r="V2044" s="248">
        <f t="shared" si="128"/>
        <v>0</v>
      </c>
      <c r="W2044" s="248">
        <f t="shared" si="125"/>
        <v>0</v>
      </c>
      <c r="X2044" s="248">
        <f t="shared" si="126"/>
        <v>0</v>
      </c>
      <c r="Y2044" s="248">
        <f t="shared" si="127"/>
        <v>0</v>
      </c>
    </row>
    <row r="2045" spans="1:25" ht="15" customHeight="1" x14ac:dyDescent="0.25">
      <c r="A2045" s="250"/>
      <c r="B2045" s="251"/>
      <c r="C2045" s="322" t="s">
        <v>1058</v>
      </c>
      <c r="D2045" s="322"/>
      <c r="E2045" s="322"/>
      <c r="H2045" s="252">
        <v>6094.2</v>
      </c>
      <c r="I2045" s="252">
        <v>2314.67</v>
      </c>
      <c r="J2045" s="252">
        <v>0</v>
      </c>
      <c r="K2045" s="252">
        <v>0</v>
      </c>
      <c r="L2045" s="252">
        <v>0</v>
      </c>
      <c r="M2045" s="252">
        <v>2314.67</v>
      </c>
      <c r="N2045" s="323">
        <v>2945.48</v>
      </c>
      <c r="O2045" s="323"/>
      <c r="P2045" s="252">
        <v>5522.13</v>
      </c>
      <c r="Q2045" s="252">
        <v>58.74</v>
      </c>
      <c r="R2045" s="240" t="s">
        <v>93</v>
      </c>
      <c r="V2045" s="248">
        <f t="shared" si="128"/>
        <v>0</v>
      </c>
      <c r="W2045" s="248">
        <f t="shared" si="125"/>
        <v>0</v>
      </c>
      <c r="X2045" s="248">
        <f t="shared" si="126"/>
        <v>0</v>
      </c>
      <c r="Y2045" s="248">
        <f t="shared" si="127"/>
        <v>0</v>
      </c>
    </row>
    <row r="2046" spans="1:25" ht="15" customHeight="1" x14ac:dyDescent="0.25">
      <c r="A2046" s="250"/>
      <c r="B2046" s="251"/>
      <c r="C2046" s="322" t="s">
        <v>1335</v>
      </c>
      <c r="D2046" s="322"/>
      <c r="E2046" s="322"/>
      <c r="H2046" s="252">
        <v>438.71</v>
      </c>
      <c r="I2046" s="252">
        <v>0</v>
      </c>
      <c r="J2046" s="252">
        <v>0</v>
      </c>
      <c r="K2046" s="252">
        <v>0</v>
      </c>
      <c r="L2046" s="252">
        <v>0</v>
      </c>
      <c r="M2046" s="252">
        <v>0</v>
      </c>
      <c r="N2046" s="323">
        <v>5.85</v>
      </c>
      <c r="O2046" s="323"/>
      <c r="P2046" s="252">
        <v>432.86</v>
      </c>
      <c r="Q2046" s="252">
        <v>0</v>
      </c>
      <c r="R2046" s="240" t="s">
        <v>93</v>
      </c>
      <c r="V2046" s="248">
        <f t="shared" si="128"/>
        <v>0</v>
      </c>
      <c r="W2046" s="248">
        <f t="shared" si="125"/>
        <v>0</v>
      </c>
      <c r="X2046" s="248">
        <f t="shared" si="126"/>
        <v>0</v>
      </c>
      <c r="Y2046" s="248">
        <f t="shared" si="127"/>
        <v>0</v>
      </c>
    </row>
    <row r="2047" spans="1:25" ht="15" customHeight="1" x14ac:dyDescent="0.25">
      <c r="A2047" s="250"/>
      <c r="B2047" s="251"/>
      <c r="C2047" s="322" t="s">
        <v>399</v>
      </c>
      <c r="D2047" s="322"/>
      <c r="E2047" s="322"/>
      <c r="H2047" s="252">
        <v>72129.88</v>
      </c>
      <c r="I2047" s="252">
        <v>22206.78</v>
      </c>
      <c r="J2047" s="252">
        <v>0</v>
      </c>
      <c r="K2047" s="252">
        <v>0</v>
      </c>
      <c r="L2047" s="252">
        <v>0</v>
      </c>
      <c r="M2047" s="252">
        <v>22206.78</v>
      </c>
      <c r="N2047" s="323">
        <v>26907.72</v>
      </c>
      <c r="O2047" s="323"/>
      <c r="P2047" s="252">
        <v>71304.289999999994</v>
      </c>
      <c r="Q2047" s="252">
        <v>3875.35</v>
      </c>
      <c r="R2047" s="240" t="s">
        <v>93</v>
      </c>
      <c r="V2047" s="248">
        <f t="shared" si="128"/>
        <v>0</v>
      </c>
      <c r="W2047" s="248">
        <f t="shared" si="125"/>
        <v>0</v>
      </c>
      <c r="X2047" s="248">
        <f t="shared" si="126"/>
        <v>0</v>
      </c>
      <c r="Y2047" s="248">
        <f t="shared" si="127"/>
        <v>0</v>
      </c>
    </row>
    <row r="2048" spans="1:25" ht="15" customHeight="1" x14ac:dyDescent="0.25">
      <c r="A2048" s="250"/>
      <c r="B2048" s="251"/>
      <c r="C2048" s="322" t="s">
        <v>1057</v>
      </c>
      <c r="D2048" s="322"/>
      <c r="E2048" s="322"/>
      <c r="H2048" s="252">
        <v>348.16</v>
      </c>
      <c r="I2048" s="252">
        <v>302.93</v>
      </c>
      <c r="J2048" s="252">
        <v>0</v>
      </c>
      <c r="K2048" s="252">
        <v>0</v>
      </c>
      <c r="L2048" s="252">
        <v>0</v>
      </c>
      <c r="M2048" s="252">
        <v>302.93</v>
      </c>
      <c r="N2048" s="323">
        <v>420.5</v>
      </c>
      <c r="O2048" s="323"/>
      <c r="P2048" s="252">
        <v>231.2</v>
      </c>
      <c r="Q2048" s="252">
        <v>0.61</v>
      </c>
      <c r="R2048" s="240" t="s">
        <v>93</v>
      </c>
      <c r="V2048" s="248">
        <f t="shared" si="128"/>
        <v>0</v>
      </c>
      <c r="W2048" s="248">
        <f t="shared" si="125"/>
        <v>0</v>
      </c>
      <c r="X2048" s="248">
        <f t="shared" si="126"/>
        <v>0</v>
      </c>
      <c r="Y2048" s="248">
        <f t="shared" si="127"/>
        <v>0</v>
      </c>
    </row>
    <row r="2049" spans="1:25" ht="15" customHeight="1" x14ac:dyDescent="0.25">
      <c r="A2049" s="250"/>
      <c r="B2049" s="251"/>
      <c r="C2049" s="322" t="s">
        <v>1304</v>
      </c>
      <c r="D2049" s="322"/>
      <c r="E2049" s="322"/>
      <c r="H2049" s="252">
        <v>9661.1200000000008</v>
      </c>
      <c r="I2049" s="252">
        <v>0</v>
      </c>
      <c r="J2049" s="252">
        <v>0</v>
      </c>
      <c r="K2049" s="252">
        <v>0</v>
      </c>
      <c r="L2049" s="252">
        <v>0</v>
      </c>
      <c r="M2049" s="252">
        <v>0</v>
      </c>
      <c r="N2049" s="323">
        <v>253.02</v>
      </c>
      <c r="O2049" s="323"/>
      <c r="P2049" s="252">
        <v>12466.4</v>
      </c>
      <c r="Q2049" s="252">
        <v>3058.3</v>
      </c>
      <c r="R2049" s="240" t="s">
        <v>93</v>
      </c>
      <c r="V2049" s="248">
        <f t="shared" si="128"/>
        <v>0</v>
      </c>
      <c r="W2049" s="248">
        <f t="shared" si="125"/>
        <v>0</v>
      </c>
      <c r="X2049" s="248">
        <f t="shared" si="126"/>
        <v>0</v>
      </c>
      <c r="Y2049" s="248">
        <f t="shared" si="127"/>
        <v>0</v>
      </c>
    </row>
    <row r="2050" spans="1:25" ht="15" customHeight="1" x14ac:dyDescent="0.25">
      <c r="A2050" s="250"/>
      <c r="B2050" s="251"/>
      <c r="C2050" s="322" t="s">
        <v>1336</v>
      </c>
      <c r="D2050" s="322"/>
      <c r="E2050" s="322"/>
      <c r="H2050" s="252">
        <v>16.739999999999998</v>
      </c>
      <c r="I2050" s="252">
        <v>0</v>
      </c>
      <c r="J2050" s="252">
        <v>0</v>
      </c>
      <c r="K2050" s="252">
        <v>0</v>
      </c>
      <c r="L2050" s="252">
        <v>0</v>
      </c>
      <c r="M2050" s="252">
        <v>0</v>
      </c>
      <c r="N2050" s="323">
        <v>0.93</v>
      </c>
      <c r="O2050" s="323"/>
      <c r="P2050" s="252">
        <v>15.81</v>
      </c>
      <c r="Q2050" s="252">
        <v>0</v>
      </c>
      <c r="R2050" s="240" t="s">
        <v>93</v>
      </c>
      <c r="V2050" s="248">
        <f t="shared" si="128"/>
        <v>0</v>
      </c>
      <c r="W2050" s="248">
        <f t="shared" si="125"/>
        <v>0</v>
      </c>
      <c r="X2050" s="248">
        <f t="shared" si="126"/>
        <v>0</v>
      </c>
      <c r="Y2050" s="248">
        <f t="shared" si="127"/>
        <v>0</v>
      </c>
    </row>
    <row r="2051" spans="1:25" ht="15" customHeight="1" x14ac:dyDescent="0.25">
      <c r="A2051" s="250"/>
      <c r="B2051" s="251"/>
      <c r="C2051" s="322" t="s">
        <v>392</v>
      </c>
      <c r="D2051" s="322"/>
      <c r="E2051" s="322"/>
      <c r="H2051" s="252">
        <v>129941.05</v>
      </c>
      <c r="I2051" s="252">
        <v>38830.17</v>
      </c>
      <c r="J2051" s="252">
        <v>-2.16</v>
      </c>
      <c r="K2051" s="252">
        <v>0</v>
      </c>
      <c r="L2051" s="252">
        <v>0</v>
      </c>
      <c r="M2051" s="252">
        <v>38828.01</v>
      </c>
      <c r="N2051" s="323">
        <v>48145.440000000002</v>
      </c>
      <c r="O2051" s="323"/>
      <c r="P2051" s="252">
        <v>127472.92</v>
      </c>
      <c r="Q2051" s="252">
        <v>6849.3</v>
      </c>
      <c r="R2051" s="240" t="s">
        <v>93</v>
      </c>
      <c r="V2051" s="248">
        <f t="shared" si="128"/>
        <v>0</v>
      </c>
      <c r="W2051" s="248">
        <f t="shared" si="125"/>
        <v>0</v>
      </c>
      <c r="X2051" s="248">
        <f t="shared" si="126"/>
        <v>0</v>
      </c>
      <c r="Y2051" s="248">
        <f t="shared" si="127"/>
        <v>0</v>
      </c>
    </row>
    <row r="2052" spans="1:25" ht="15" customHeight="1" x14ac:dyDescent="0.25">
      <c r="A2052" s="250"/>
      <c r="B2052" s="251"/>
      <c r="C2052" s="322" t="s">
        <v>1055</v>
      </c>
      <c r="D2052" s="322"/>
      <c r="E2052" s="322"/>
      <c r="H2052" s="252">
        <v>169.07</v>
      </c>
      <c r="I2052" s="252">
        <v>144.56</v>
      </c>
      <c r="J2052" s="252">
        <v>0</v>
      </c>
      <c r="K2052" s="252">
        <v>0</v>
      </c>
      <c r="L2052" s="252">
        <v>0</v>
      </c>
      <c r="M2052" s="252">
        <v>144.56</v>
      </c>
      <c r="N2052" s="323">
        <v>200.67</v>
      </c>
      <c r="O2052" s="323"/>
      <c r="P2052" s="252">
        <v>113.25</v>
      </c>
      <c r="Q2052" s="252">
        <v>0.28999999999999998</v>
      </c>
      <c r="R2052" s="240" t="s">
        <v>93</v>
      </c>
      <c r="V2052" s="248">
        <f t="shared" si="128"/>
        <v>0</v>
      </c>
      <c r="W2052" s="248">
        <f t="shared" si="125"/>
        <v>0</v>
      </c>
      <c r="X2052" s="248">
        <f t="shared" si="126"/>
        <v>0</v>
      </c>
      <c r="Y2052" s="248">
        <f t="shared" si="127"/>
        <v>0</v>
      </c>
    </row>
    <row r="2053" spans="1:25" ht="15" customHeight="1" x14ac:dyDescent="0.25">
      <c r="A2053" s="250"/>
      <c r="B2053" s="251"/>
      <c r="C2053" s="322" t="s">
        <v>1056</v>
      </c>
      <c r="D2053" s="322"/>
      <c r="E2053" s="322"/>
      <c r="H2053" s="252">
        <v>534.96</v>
      </c>
      <c r="I2053" s="252">
        <v>457.85</v>
      </c>
      <c r="J2053" s="252">
        <v>0</v>
      </c>
      <c r="K2053" s="252">
        <v>0</v>
      </c>
      <c r="L2053" s="252">
        <v>0</v>
      </c>
      <c r="M2053" s="252">
        <v>457.85</v>
      </c>
      <c r="N2053" s="323">
        <v>635.54</v>
      </c>
      <c r="O2053" s="323"/>
      <c r="P2053" s="252">
        <v>358.19</v>
      </c>
      <c r="Q2053" s="252">
        <v>0.92</v>
      </c>
      <c r="R2053" s="240" t="s">
        <v>93</v>
      </c>
      <c r="V2053" s="248">
        <f t="shared" si="128"/>
        <v>0</v>
      </c>
      <c r="W2053" s="248">
        <f t="shared" si="125"/>
        <v>0</v>
      </c>
      <c r="X2053" s="248">
        <f t="shared" si="126"/>
        <v>0</v>
      </c>
      <c r="Y2053" s="248">
        <f t="shared" si="127"/>
        <v>0</v>
      </c>
    </row>
    <row r="2054" spans="1:25" ht="15" customHeight="1" x14ac:dyDescent="0.25">
      <c r="A2054" s="250"/>
      <c r="B2054" s="251"/>
      <c r="C2054" s="322" t="s">
        <v>1283</v>
      </c>
      <c r="D2054" s="322"/>
      <c r="E2054" s="322"/>
      <c r="H2054" s="252">
        <v>21650.27</v>
      </c>
      <c r="I2054" s="252">
        <v>0</v>
      </c>
      <c r="J2054" s="252">
        <v>0</v>
      </c>
      <c r="K2054" s="252">
        <v>0</v>
      </c>
      <c r="L2054" s="252">
        <v>0</v>
      </c>
      <c r="M2054" s="252">
        <v>0</v>
      </c>
      <c r="N2054" s="323">
        <v>1013.78</v>
      </c>
      <c r="O2054" s="323"/>
      <c r="P2054" s="252">
        <v>20636.490000000002</v>
      </c>
      <c r="Q2054" s="252">
        <v>0</v>
      </c>
      <c r="R2054" s="240" t="s">
        <v>93</v>
      </c>
      <c r="V2054" s="248">
        <f t="shared" si="128"/>
        <v>0</v>
      </c>
      <c r="W2054" s="248">
        <f t="shared" si="125"/>
        <v>6878.8300000000008</v>
      </c>
      <c r="X2054" s="248">
        <f t="shared" si="126"/>
        <v>0</v>
      </c>
      <c r="Y2054" s="248">
        <f t="shared" si="127"/>
        <v>6878.8300000000008</v>
      </c>
    </row>
    <row r="2055" spans="1:25" ht="15" customHeight="1" x14ac:dyDescent="0.25">
      <c r="A2055" s="250"/>
      <c r="B2055" s="251"/>
      <c r="C2055" s="322" t="s">
        <v>1286</v>
      </c>
      <c r="D2055" s="322"/>
      <c r="E2055" s="322"/>
      <c r="H2055" s="252">
        <v>51987.5</v>
      </c>
      <c r="I2055" s="252">
        <v>14838.12</v>
      </c>
      <c r="J2055" s="252">
        <v>-2.06</v>
      </c>
      <c r="K2055" s="252">
        <v>0</v>
      </c>
      <c r="L2055" s="252">
        <v>0</v>
      </c>
      <c r="M2055" s="252">
        <v>14836.06</v>
      </c>
      <c r="N2055" s="323">
        <v>19028.990000000002</v>
      </c>
      <c r="O2055" s="323"/>
      <c r="P2055" s="252">
        <v>50534.07</v>
      </c>
      <c r="Q2055" s="252">
        <v>2739.5</v>
      </c>
      <c r="R2055" s="240" t="s">
        <v>93</v>
      </c>
      <c r="V2055" s="248">
        <f t="shared" si="128"/>
        <v>0</v>
      </c>
      <c r="W2055" s="248">
        <f t="shared" si="125"/>
        <v>0</v>
      </c>
      <c r="X2055" s="248">
        <f t="shared" si="126"/>
        <v>0</v>
      </c>
      <c r="Y2055" s="248">
        <f t="shared" si="127"/>
        <v>0</v>
      </c>
    </row>
    <row r="2056" spans="1:25" ht="15" customHeight="1" x14ac:dyDescent="0.25">
      <c r="A2056" s="253"/>
      <c r="B2056" s="254"/>
      <c r="C2056" s="324" t="s">
        <v>1288</v>
      </c>
      <c r="D2056" s="324"/>
      <c r="E2056" s="324"/>
      <c r="F2056" s="255"/>
      <c r="G2056" s="255"/>
      <c r="H2056" s="256">
        <v>193513.27</v>
      </c>
      <c r="I2056" s="256">
        <v>56848.41</v>
      </c>
      <c r="J2056" s="256">
        <v>-7.88</v>
      </c>
      <c r="K2056" s="256">
        <v>0</v>
      </c>
      <c r="L2056" s="256">
        <v>0</v>
      </c>
      <c r="M2056" s="256">
        <v>56840.53</v>
      </c>
      <c r="N2056" s="325">
        <v>73789.81</v>
      </c>
      <c r="O2056" s="325"/>
      <c r="P2056" s="256">
        <v>176563.99</v>
      </c>
      <c r="Q2056" s="256">
        <v>0</v>
      </c>
      <c r="R2056" s="240" t="s">
        <v>93</v>
      </c>
      <c r="V2056" s="248">
        <f t="shared" si="128"/>
        <v>0</v>
      </c>
      <c r="W2056" s="248">
        <f t="shared" si="125"/>
        <v>0</v>
      </c>
      <c r="X2056" s="248">
        <f t="shared" si="126"/>
        <v>0</v>
      </c>
      <c r="Y2056" s="248">
        <f t="shared" si="127"/>
        <v>0</v>
      </c>
    </row>
    <row r="2057" spans="1:25" ht="15" customHeight="1" x14ac:dyDescent="0.25">
      <c r="A2057" s="245" t="s">
        <v>1699</v>
      </c>
      <c r="B2057" s="246" t="str">
        <f>C2057</f>
        <v>г.Одинцово, Маршала Жукова, 13</v>
      </c>
      <c r="C2057" s="329" t="s">
        <v>94</v>
      </c>
      <c r="D2057" s="329"/>
      <c r="E2057" s="329"/>
      <c r="F2057" s="246" t="s">
        <v>1700</v>
      </c>
      <c r="G2057" s="246" t="s">
        <v>1701</v>
      </c>
      <c r="H2057" s="247">
        <v>1642443.31</v>
      </c>
      <c r="I2057" s="247">
        <v>191291.81</v>
      </c>
      <c r="J2057" s="247">
        <v>0</v>
      </c>
      <c r="K2057" s="247">
        <v>0</v>
      </c>
      <c r="L2057" s="247">
        <v>0</v>
      </c>
      <c r="M2057" s="247">
        <v>191291.81</v>
      </c>
      <c r="N2057" s="330">
        <v>227855.33</v>
      </c>
      <c r="O2057" s="330"/>
      <c r="P2057" s="247">
        <v>1682167.09</v>
      </c>
      <c r="Q2057" s="247">
        <v>76287.3</v>
      </c>
      <c r="R2057" s="240" t="s">
        <v>94</v>
      </c>
      <c r="V2057" s="248">
        <f t="shared" si="128"/>
        <v>0</v>
      </c>
      <c r="W2057" s="248">
        <f t="shared" si="125"/>
        <v>0</v>
      </c>
      <c r="X2057" s="248">
        <f t="shared" si="126"/>
        <v>0</v>
      </c>
      <c r="Y2057" s="248">
        <f t="shared" si="127"/>
        <v>0</v>
      </c>
    </row>
    <row r="2058" spans="1:25" ht="15" customHeight="1" x14ac:dyDescent="0.25">
      <c r="A2058" s="250"/>
      <c r="B2058" s="251"/>
      <c r="C2058" s="322" t="s">
        <v>503</v>
      </c>
      <c r="D2058" s="322"/>
      <c r="E2058" s="322"/>
      <c r="H2058" s="252">
        <v>280801.21000000002</v>
      </c>
      <c r="I2058" s="252">
        <v>0</v>
      </c>
      <c r="J2058" s="252">
        <v>0</v>
      </c>
      <c r="K2058" s="252">
        <v>0</v>
      </c>
      <c r="L2058" s="252">
        <v>0</v>
      </c>
      <c r="M2058" s="252">
        <v>0</v>
      </c>
      <c r="N2058" s="323">
        <v>495.66</v>
      </c>
      <c r="O2058" s="323"/>
      <c r="P2058" s="252">
        <v>306124.67</v>
      </c>
      <c r="Q2058" s="252">
        <v>25819.119999999999</v>
      </c>
      <c r="R2058" s="240" t="s">
        <v>94</v>
      </c>
      <c r="V2058" s="248">
        <f t="shared" si="128"/>
        <v>0</v>
      </c>
      <c r="W2058" s="248">
        <f t="shared" ref="W2058:W2121" si="129">IF(W$8=$C2058,SUM($P2058-$Q2058),0)/3</f>
        <v>0</v>
      </c>
      <c r="X2058" s="248">
        <f t="shared" ref="X2058:X2121" si="130">IF(X$8=$C2058,SUM($P2058-$Q2058),0)</f>
        <v>0</v>
      </c>
      <c r="Y2058" s="248">
        <f t="shared" ref="Y2058:Y2121" si="131">SUM(V2058:X2058)</f>
        <v>0</v>
      </c>
    </row>
    <row r="2059" spans="1:25" ht="15" customHeight="1" x14ac:dyDescent="0.25">
      <c r="A2059" s="250"/>
      <c r="B2059" s="251"/>
      <c r="C2059" s="322" t="s">
        <v>1052</v>
      </c>
      <c r="D2059" s="322"/>
      <c r="E2059" s="322"/>
      <c r="H2059" s="252">
        <v>717515.61</v>
      </c>
      <c r="I2059" s="252">
        <v>187670.07</v>
      </c>
      <c r="J2059" s="252">
        <v>0.05</v>
      </c>
      <c r="K2059" s="252">
        <v>0</v>
      </c>
      <c r="L2059" s="252">
        <v>0</v>
      </c>
      <c r="M2059" s="252">
        <v>187670.12</v>
      </c>
      <c r="N2059" s="323">
        <v>222148.39</v>
      </c>
      <c r="O2059" s="323"/>
      <c r="P2059" s="252">
        <v>684350.25</v>
      </c>
      <c r="Q2059" s="252">
        <v>1312.91</v>
      </c>
      <c r="R2059" s="240" t="s">
        <v>94</v>
      </c>
      <c r="V2059" s="248">
        <f t="shared" si="128"/>
        <v>683037.34</v>
      </c>
      <c r="W2059" s="248">
        <f t="shared" si="129"/>
        <v>0</v>
      </c>
      <c r="X2059" s="248">
        <f t="shared" si="130"/>
        <v>0</v>
      </c>
      <c r="Y2059" s="248">
        <f t="shared" si="131"/>
        <v>683037.34</v>
      </c>
    </row>
    <row r="2060" spans="1:25" ht="15" customHeight="1" x14ac:dyDescent="0.25">
      <c r="A2060" s="250"/>
      <c r="B2060" s="251"/>
      <c r="C2060" s="322" t="s">
        <v>1311</v>
      </c>
      <c r="D2060" s="322"/>
      <c r="E2060" s="322"/>
      <c r="H2060" s="252">
        <v>3979.7</v>
      </c>
      <c r="I2060" s="252">
        <v>0</v>
      </c>
      <c r="J2060" s="252">
        <v>0</v>
      </c>
      <c r="K2060" s="252">
        <v>0</v>
      </c>
      <c r="L2060" s="252">
        <v>0</v>
      </c>
      <c r="M2060" s="252">
        <v>0</v>
      </c>
      <c r="N2060" s="323">
        <v>0</v>
      </c>
      <c r="O2060" s="323"/>
      <c r="P2060" s="252">
        <v>3979.7</v>
      </c>
      <c r="Q2060" s="252">
        <v>0</v>
      </c>
      <c r="R2060" s="240" t="s">
        <v>94</v>
      </c>
      <c r="V2060" s="248">
        <f t="shared" si="128"/>
        <v>0</v>
      </c>
      <c r="W2060" s="248">
        <f t="shared" si="129"/>
        <v>0</v>
      </c>
      <c r="X2060" s="248">
        <f t="shared" si="130"/>
        <v>0</v>
      </c>
      <c r="Y2060" s="248">
        <f t="shared" si="131"/>
        <v>0</v>
      </c>
    </row>
    <row r="2061" spans="1:25" ht="15" customHeight="1" x14ac:dyDescent="0.25">
      <c r="A2061" s="250"/>
      <c r="B2061" s="251"/>
      <c r="C2061" s="322" t="s">
        <v>504</v>
      </c>
      <c r="D2061" s="322"/>
      <c r="E2061" s="322"/>
      <c r="H2061" s="252">
        <v>39531.89</v>
      </c>
      <c r="I2061" s="252">
        <v>0</v>
      </c>
      <c r="J2061" s="252">
        <v>0</v>
      </c>
      <c r="K2061" s="252">
        <v>0</v>
      </c>
      <c r="L2061" s="252">
        <v>0</v>
      </c>
      <c r="M2061" s="252">
        <v>0</v>
      </c>
      <c r="N2061" s="323">
        <v>71.78</v>
      </c>
      <c r="O2061" s="323"/>
      <c r="P2061" s="252">
        <v>41699.06</v>
      </c>
      <c r="Q2061" s="252">
        <v>2238.9499999999998</v>
      </c>
      <c r="R2061" s="240" t="s">
        <v>94</v>
      </c>
      <c r="V2061" s="248">
        <f t="shared" si="128"/>
        <v>0</v>
      </c>
      <c r="W2061" s="248">
        <f t="shared" si="129"/>
        <v>0</v>
      </c>
      <c r="X2061" s="248">
        <f t="shared" si="130"/>
        <v>0</v>
      </c>
      <c r="Y2061" s="248">
        <f t="shared" si="131"/>
        <v>0</v>
      </c>
    </row>
    <row r="2062" spans="1:25" ht="15" customHeight="1" x14ac:dyDescent="0.25">
      <c r="A2062" s="250"/>
      <c r="B2062" s="251"/>
      <c r="C2062" s="322" t="s">
        <v>1054</v>
      </c>
      <c r="D2062" s="322"/>
      <c r="E2062" s="322"/>
      <c r="H2062" s="252">
        <v>262.69</v>
      </c>
      <c r="I2062" s="252">
        <v>105.31</v>
      </c>
      <c r="J2062" s="252">
        <v>0</v>
      </c>
      <c r="K2062" s="252">
        <v>0</v>
      </c>
      <c r="L2062" s="252">
        <v>0</v>
      </c>
      <c r="M2062" s="252">
        <v>105.31</v>
      </c>
      <c r="N2062" s="323">
        <v>131.05000000000001</v>
      </c>
      <c r="O2062" s="323"/>
      <c r="P2062" s="252">
        <v>237.68</v>
      </c>
      <c r="Q2062" s="252">
        <v>0.73</v>
      </c>
      <c r="R2062" s="240" t="s">
        <v>94</v>
      </c>
      <c r="V2062" s="248">
        <f t="shared" si="128"/>
        <v>0</v>
      </c>
      <c r="W2062" s="248">
        <f t="shared" si="129"/>
        <v>0</v>
      </c>
      <c r="X2062" s="248">
        <f t="shared" si="130"/>
        <v>0</v>
      </c>
      <c r="Y2062" s="248">
        <f t="shared" si="131"/>
        <v>0</v>
      </c>
    </row>
    <row r="2063" spans="1:25" ht="15" customHeight="1" x14ac:dyDescent="0.25">
      <c r="A2063" s="250"/>
      <c r="B2063" s="251"/>
      <c r="C2063" s="322" t="s">
        <v>1058</v>
      </c>
      <c r="D2063" s="322"/>
      <c r="E2063" s="322"/>
      <c r="H2063" s="252">
        <v>9733.57</v>
      </c>
      <c r="I2063" s="252">
        <v>2861.1</v>
      </c>
      <c r="J2063" s="252">
        <v>-0.05</v>
      </c>
      <c r="K2063" s="252">
        <v>0</v>
      </c>
      <c r="L2063" s="252">
        <v>0</v>
      </c>
      <c r="M2063" s="252">
        <v>2861.05</v>
      </c>
      <c r="N2063" s="323">
        <v>3386.02</v>
      </c>
      <c r="O2063" s="323"/>
      <c r="P2063" s="252">
        <v>9523.83</v>
      </c>
      <c r="Q2063" s="252">
        <v>315.23</v>
      </c>
      <c r="R2063" s="240" t="s">
        <v>94</v>
      </c>
      <c r="V2063" s="248">
        <f t="shared" si="128"/>
        <v>0</v>
      </c>
      <c r="W2063" s="248">
        <f t="shared" si="129"/>
        <v>0</v>
      </c>
      <c r="X2063" s="248">
        <f t="shared" si="130"/>
        <v>0</v>
      </c>
      <c r="Y2063" s="248">
        <f t="shared" si="131"/>
        <v>0</v>
      </c>
    </row>
    <row r="2064" spans="1:25" ht="15" customHeight="1" x14ac:dyDescent="0.25">
      <c r="A2064" s="250"/>
      <c r="B2064" s="251"/>
      <c r="C2064" s="322" t="s">
        <v>1303</v>
      </c>
      <c r="D2064" s="322"/>
      <c r="E2064" s="322"/>
      <c r="H2064" s="252">
        <v>18828.080000000002</v>
      </c>
      <c r="I2064" s="252">
        <v>0</v>
      </c>
      <c r="J2064" s="252">
        <v>0</v>
      </c>
      <c r="K2064" s="252">
        <v>0</v>
      </c>
      <c r="L2064" s="252">
        <v>0</v>
      </c>
      <c r="M2064" s="252">
        <v>0</v>
      </c>
      <c r="N2064" s="323">
        <v>39.29</v>
      </c>
      <c r="O2064" s="323"/>
      <c r="P2064" s="252">
        <v>22461.5</v>
      </c>
      <c r="Q2064" s="252">
        <v>3672.71</v>
      </c>
      <c r="R2064" s="240" t="s">
        <v>94</v>
      </c>
      <c r="V2064" s="248">
        <f t="shared" ref="V2064:V2127" si="132">IF(V$8=$C2064,SUM($P2064-$Q2064),0)</f>
        <v>0</v>
      </c>
      <c r="W2064" s="248">
        <f t="shared" si="129"/>
        <v>0</v>
      </c>
      <c r="X2064" s="248">
        <f t="shared" si="130"/>
        <v>0</v>
      </c>
      <c r="Y2064" s="248">
        <f t="shared" si="131"/>
        <v>0</v>
      </c>
    </row>
    <row r="2065" spans="1:25" ht="15" customHeight="1" x14ac:dyDescent="0.25">
      <c r="A2065" s="250"/>
      <c r="B2065" s="251"/>
      <c r="C2065" s="322" t="s">
        <v>399</v>
      </c>
      <c r="D2065" s="322"/>
      <c r="E2065" s="322"/>
      <c r="H2065" s="252">
        <v>48586.87</v>
      </c>
      <c r="I2065" s="252">
        <v>0</v>
      </c>
      <c r="J2065" s="252">
        <v>0</v>
      </c>
      <c r="K2065" s="252">
        <v>0</v>
      </c>
      <c r="L2065" s="252">
        <v>0</v>
      </c>
      <c r="M2065" s="252">
        <v>0</v>
      </c>
      <c r="N2065" s="323">
        <v>123.72</v>
      </c>
      <c r="O2065" s="323"/>
      <c r="P2065" s="252">
        <v>54641.41</v>
      </c>
      <c r="Q2065" s="252">
        <v>6178.26</v>
      </c>
      <c r="R2065" s="240" t="s">
        <v>94</v>
      </c>
      <c r="V2065" s="248">
        <f t="shared" si="132"/>
        <v>0</v>
      </c>
      <c r="W2065" s="248">
        <f t="shared" si="129"/>
        <v>0</v>
      </c>
      <c r="X2065" s="248">
        <f t="shared" si="130"/>
        <v>0</v>
      </c>
      <c r="Y2065" s="248">
        <f t="shared" si="131"/>
        <v>0</v>
      </c>
    </row>
    <row r="2066" spans="1:25" ht="15" customHeight="1" x14ac:dyDescent="0.25">
      <c r="A2066" s="250"/>
      <c r="B2066" s="251"/>
      <c r="C2066" s="322" t="s">
        <v>1057</v>
      </c>
      <c r="D2066" s="322"/>
      <c r="E2066" s="322"/>
      <c r="H2066" s="252">
        <v>460.91</v>
      </c>
      <c r="I2066" s="252">
        <v>216.49</v>
      </c>
      <c r="J2066" s="252">
        <v>0</v>
      </c>
      <c r="K2066" s="252">
        <v>0</v>
      </c>
      <c r="L2066" s="252">
        <v>0</v>
      </c>
      <c r="M2066" s="252">
        <v>216.49</v>
      </c>
      <c r="N2066" s="323">
        <v>270.14</v>
      </c>
      <c r="O2066" s="323"/>
      <c r="P2066" s="252">
        <v>408.81</v>
      </c>
      <c r="Q2066" s="252">
        <v>1.55</v>
      </c>
      <c r="R2066" s="240" t="s">
        <v>94</v>
      </c>
      <c r="V2066" s="248">
        <f t="shared" si="132"/>
        <v>0</v>
      </c>
      <c r="W2066" s="248">
        <f t="shared" si="129"/>
        <v>0</v>
      </c>
      <c r="X2066" s="248">
        <f t="shared" si="130"/>
        <v>0</v>
      </c>
      <c r="Y2066" s="248">
        <f t="shared" si="131"/>
        <v>0</v>
      </c>
    </row>
    <row r="2067" spans="1:25" ht="15" customHeight="1" x14ac:dyDescent="0.25">
      <c r="A2067" s="250"/>
      <c r="B2067" s="251"/>
      <c r="C2067" s="322" t="s">
        <v>1055</v>
      </c>
      <c r="D2067" s="322"/>
      <c r="E2067" s="322"/>
      <c r="H2067" s="252">
        <v>250.33</v>
      </c>
      <c r="I2067" s="252">
        <v>105.31</v>
      </c>
      <c r="J2067" s="252">
        <v>0</v>
      </c>
      <c r="K2067" s="252">
        <v>0</v>
      </c>
      <c r="L2067" s="252">
        <v>0</v>
      </c>
      <c r="M2067" s="252">
        <v>105.31</v>
      </c>
      <c r="N2067" s="323">
        <v>131.01</v>
      </c>
      <c r="O2067" s="323"/>
      <c r="P2067" s="252">
        <v>225.36</v>
      </c>
      <c r="Q2067" s="252">
        <v>0.73</v>
      </c>
      <c r="R2067" s="240" t="s">
        <v>94</v>
      </c>
      <c r="V2067" s="248">
        <f t="shared" si="132"/>
        <v>0</v>
      </c>
      <c r="W2067" s="248">
        <f t="shared" si="129"/>
        <v>0</v>
      </c>
      <c r="X2067" s="248">
        <f t="shared" si="130"/>
        <v>0</v>
      </c>
      <c r="Y2067" s="248">
        <f t="shared" si="131"/>
        <v>0</v>
      </c>
    </row>
    <row r="2068" spans="1:25" ht="15" customHeight="1" x14ac:dyDescent="0.25">
      <c r="A2068" s="250"/>
      <c r="B2068" s="251"/>
      <c r="C2068" s="322" t="s">
        <v>1304</v>
      </c>
      <c r="D2068" s="322"/>
      <c r="E2068" s="322"/>
      <c r="H2068" s="252">
        <v>22726.54</v>
      </c>
      <c r="I2068" s="252">
        <v>0</v>
      </c>
      <c r="J2068" s="252">
        <v>0</v>
      </c>
      <c r="K2068" s="252">
        <v>0</v>
      </c>
      <c r="L2068" s="252">
        <v>0</v>
      </c>
      <c r="M2068" s="252">
        <v>0</v>
      </c>
      <c r="N2068" s="323">
        <v>69.599999999999994</v>
      </c>
      <c r="O2068" s="323"/>
      <c r="P2068" s="252">
        <v>26034.92</v>
      </c>
      <c r="Q2068" s="252">
        <v>3377.98</v>
      </c>
      <c r="R2068" s="240" t="s">
        <v>94</v>
      </c>
      <c r="V2068" s="248">
        <f t="shared" si="132"/>
        <v>0</v>
      </c>
      <c r="W2068" s="248">
        <f t="shared" si="129"/>
        <v>0</v>
      </c>
      <c r="X2068" s="248">
        <f t="shared" si="130"/>
        <v>0</v>
      </c>
      <c r="Y2068" s="248">
        <f t="shared" si="131"/>
        <v>0</v>
      </c>
    </row>
    <row r="2069" spans="1:25" ht="15" customHeight="1" x14ac:dyDescent="0.25">
      <c r="A2069" s="250"/>
      <c r="B2069" s="251"/>
      <c r="C2069" s="322" t="s">
        <v>392</v>
      </c>
      <c r="D2069" s="322"/>
      <c r="E2069" s="322"/>
      <c r="H2069" s="252">
        <v>85767.76</v>
      </c>
      <c r="I2069" s="252">
        <v>0</v>
      </c>
      <c r="J2069" s="252">
        <v>0</v>
      </c>
      <c r="K2069" s="252">
        <v>0</v>
      </c>
      <c r="L2069" s="252">
        <v>0</v>
      </c>
      <c r="M2069" s="252">
        <v>0</v>
      </c>
      <c r="N2069" s="323">
        <v>220.12</v>
      </c>
      <c r="O2069" s="323"/>
      <c r="P2069" s="252">
        <v>97814.29</v>
      </c>
      <c r="Q2069" s="252">
        <v>12266.65</v>
      </c>
      <c r="R2069" s="240" t="s">
        <v>94</v>
      </c>
      <c r="V2069" s="248">
        <f t="shared" si="132"/>
        <v>0</v>
      </c>
      <c r="W2069" s="248">
        <f t="shared" si="129"/>
        <v>0</v>
      </c>
      <c r="X2069" s="248">
        <f t="shared" si="130"/>
        <v>0</v>
      </c>
      <c r="Y2069" s="248">
        <f t="shared" si="131"/>
        <v>0</v>
      </c>
    </row>
    <row r="2070" spans="1:25" ht="15" customHeight="1" x14ac:dyDescent="0.25">
      <c r="A2070" s="250"/>
      <c r="B2070" s="251"/>
      <c r="C2070" s="322" t="s">
        <v>1056</v>
      </c>
      <c r="D2070" s="322"/>
      <c r="E2070" s="322"/>
      <c r="H2070" s="252">
        <v>785.92</v>
      </c>
      <c r="I2070" s="252">
        <v>333.53</v>
      </c>
      <c r="J2070" s="252">
        <v>0</v>
      </c>
      <c r="K2070" s="252">
        <v>0</v>
      </c>
      <c r="L2070" s="252">
        <v>0</v>
      </c>
      <c r="M2070" s="252">
        <v>333.53</v>
      </c>
      <c r="N2070" s="323">
        <v>414.91</v>
      </c>
      <c r="O2070" s="323"/>
      <c r="P2070" s="252">
        <v>706.82</v>
      </c>
      <c r="Q2070" s="252">
        <v>2.2799999999999998</v>
      </c>
      <c r="R2070" s="240" t="s">
        <v>94</v>
      </c>
      <c r="V2070" s="248">
        <f t="shared" si="132"/>
        <v>0</v>
      </c>
      <c r="W2070" s="248">
        <f t="shared" si="129"/>
        <v>0</v>
      </c>
      <c r="X2070" s="248">
        <f t="shared" si="130"/>
        <v>0</v>
      </c>
      <c r="Y2070" s="248">
        <f t="shared" si="131"/>
        <v>0</v>
      </c>
    </row>
    <row r="2071" spans="1:25" ht="15" customHeight="1" x14ac:dyDescent="0.25">
      <c r="A2071" s="250"/>
      <c r="B2071" s="251"/>
      <c r="C2071" s="322" t="s">
        <v>1283</v>
      </c>
      <c r="D2071" s="322"/>
      <c r="E2071" s="322"/>
      <c r="H2071" s="252">
        <v>275400.2</v>
      </c>
      <c r="I2071" s="252">
        <v>0</v>
      </c>
      <c r="J2071" s="252">
        <v>0</v>
      </c>
      <c r="K2071" s="252">
        <v>0</v>
      </c>
      <c r="L2071" s="252">
        <v>0</v>
      </c>
      <c r="M2071" s="252">
        <v>0</v>
      </c>
      <c r="N2071" s="323">
        <v>0</v>
      </c>
      <c r="O2071" s="323"/>
      <c r="P2071" s="252">
        <v>275400.2</v>
      </c>
      <c r="Q2071" s="252">
        <v>0</v>
      </c>
      <c r="R2071" s="240" t="s">
        <v>94</v>
      </c>
      <c r="V2071" s="248">
        <f t="shared" si="132"/>
        <v>0</v>
      </c>
      <c r="W2071" s="248">
        <f t="shared" si="129"/>
        <v>91800.066666666666</v>
      </c>
      <c r="X2071" s="248">
        <f t="shared" si="130"/>
        <v>0</v>
      </c>
      <c r="Y2071" s="248">
        <f t="shared" si="131"/>
        <v>91800.066666666666</v>
      </c>
    </row>
    <row r="2072" spans="1:25" ht="15" customHeight="1" x14ac:dyDescent="0.25">
      <c r="A2072" s="250"/>
      <c r="B2072" s="251"/>
      <c r="C2072" s="322" t="s">
        <v>1288</v>
      </c>
      <c r="D2072" s="322"/>
      <c r="E2072" s="322"/>
      <c r="H2072" s="252">
        <v>104546.51</v>
      </c>
      <c r="I2072" s="252">
        <v>0</v>
      </c>
      <c r="J2072" s="252">
        <v>0</v>
      </c>
      <c r="K2072" s="252">
        <v>0</v>
      </c>
      <c r="L2072" s="252">
        <v>0</v>
      </c>
      <c r="M2072" s="252">
        <v>0</v>
      </c>
      <c r="N2072" s="323">
        <v>266.01</v>
      </c>
      <c r="O2072" s="323"/>
      <c r="P2072" s="252">
        <v>119198.16</v>
      </c>
      <c r="Q2072" s="252">
        <v>14917.66</v>
      </c>
      <c r="R2072" s="240" t="s">
        <v>94</v>
      </c>
      <c r="V2072" s="248">
        <f t="shared" si="132"/>
        <v>0</v>
      </c>
      <c r="W2072" s="248">
        <f t="shared" si="129"/>
        <v>0</v>
      </c>
      <c r="X2072" s="248">
        <f t="shared" si="130"/>
        <v>0</v>
      </c>
      <c r="Y2072" s="248">
        <f t="shared" si="131"/>
        <v>0</v>
      </c>
    </row>
    <row r="2073" spans="1:25" ht="15" customHeight="1" x14ac:dyDescent="0.25">
      <c r="A2073" s="253"/>
      <c r="B2073" s="254"/>
      <c r="C2073" s="324" t="s">
        <v>1286</v>
      </c>
      <c r="D2073" s="324"/>
      <c r="E2073" s="324"/>
      <c r="F2073" s="255"/>
      <c r="G2073" s="255"/>
      <c r="H2073" s="256">
        <v>33265.519999999997</v>
      </c>
      <c r="I2073" s="256">
        <v>0</v>
      </c>
      <c r="J2073" s="256">
        <v>0</v>
      </c>
      <c r="K2073" s="256">
        <v>0</v>
      </c>
      <c r="L2073" s="256">
        <v>0</v>
      </c>
      <c r="M2073" s="256">
        <v>0</v>
      </c>
      <c r="N2073" s="325">
        <v>87.63</v>
      </c>
      <c r="O2073" s="325"/>
      <c r="P2073" s="256">
        <v>39360.43</v>
      </c>
      <c r="Q2073" s="256">
        <v>6182.54</v>
      </c>
      <c r="R2073" s="240" t="s">
        <v>94</v>
      </c>
      <c r="V2073" s="248">
        <f t="shared" si="132"/>
        <v>0</v>
      </c>
      <c r="W2073" s="248">
        <f t="shared" si="129"/>
        <v>0</v>
      </c>
      <c r="X2073" s="248">
        <f t="shared" si="130"/>
        <v>0</v>
      </c>
      <c r="Y2073" s="248">
        <f t="shared" si="131"/>
        <v>0</v>
      </c>
    </row>
    <row r="2074" spans="1:25" ht="15" customHeight="1" x14ac:dyDescent="0.25">
      <c r="A2074" s="245" t="s">
        <v>1702</v>
      </c>
      <c r="B2074" s="246" t="str">
        <f>C2074</f>
        <v>г.Одинцово, Маршала Жукова, 14</v>
      </c>
      <c r="C2074" s="329" t="s">
        <v>95</v>
      </c>
      <c r="D2074" s="329"/>
      <c r="E2074" s="329"/>
      <c r="F2074" s="246" t="s">
        <v>1703</v>
      </c>
      <c r="G2074" s="246" t="s">
        <v>1704</v>
      </c>
      <c r="H2074" s="247">
        <v>661152.06999999995</v>
      </c>
      <c r="I2074" s="247">
        <v>128420.75</v>
      </c>
      <c r="J2074" s="247">
        <v>0</v>
      </c>
      <c r="K2074" s="247">
        <v>0</v>
      </c>
      <c r="L2074" s="247">
        <v>0</v>
      </c>
      <c r="M2074" s="247">
        <v>128420.75</v>
      </c>
      <c r="N2074" s="330">
        <v>150548.15</v>
      </c>
      <c r="O2074" s="330"/>
      <c r="P2074" s="247">
        <v>739243.63</v>
      </c>
      <c r="Q2074" s="247">
        <v>100218.96</v>
      </c>
      <c r="R2074" s="240" t="s">
        <v>95</v>
      </c>
      <c r="V2074" s="248">
        <f t="shared" si="132"/>
        <v>0</v>
      </c>
      <c r="W2074" s="248">
        <f t="shared" si="129"/>
        <v>0</v>
      </c>
      <c r="X2074" s="248">
        <f t="shared" si="130"/>
        <v>0</v>
      </c>
      <c r="Y2074" s="248">
        <f t="shared" si="131"/>
        <v>0</v>
      </c>
    </row>
    <row r="2075" spans="1:25" ht="15" customHeight="1" x14ac:dyDescent="0.25">
      <c r="A2075" s="250"/>
      <c r="B2075" s="251"/>
      <c r="C2075" s="322" t="s">
        <v>503</v>
      </c>
      <c r="D2075" s="322"/>
      <c r="E2075" s="322"/>
      <c r="H2075" s="252">
        <v>36005.24</v>
      </c>
      <c r="I2075" s="252">
        <v>0</v>
      </c>
      <c r="J2075" s="252">
        <v>0</v>
      </c>
      <c r="K2075" s="252">
        <v>0</v>
      </c>
      <c r="L2075" s="252">
        <v>0</v>
      </c>
      <c r="M2075" s="252">
        <v>0</v>
      </c>
      <c r="N2075" s="323">
        <v>7.08</v>
      </c>
      <c r="O2075" s="323"/>
      <c r="P2075" s="252">
        <v>128571.3</v>
      </c>
      <c r="Q2075" s="252">
        <v>92573.14</v>
      </c>
      <c r="R2075" s="240" t="s">
        <v>95</v>
      </c>
      <c r="V2075" s="248">
        <f t="shared" si="132"/>
        <v>0</v>
      </c>
      <c r="W2075" s="248">
        <f t="shared" si="129"/>
        <v>0</v>
      </c>
      <c r="X2075" s="248">
        <f t="shared" si="130"/>
        <v>0</v>
      </c>
      <c r="Y2075" s="248">
        <f t="shared" si="131"/>
        <v>0</v>
      </c>
    </row>
    <row r="2076" spans="1:25" ht="15" customHeight="1" x14ac:dyDescent="0.25">
      <c r="A2076" s="250"/>
      <c r="B2076" s="251"/>
      <c r="C2076" s="322" t="s">
        <v>1052</v>
      </c>
      <c r="D2076" s="322"/>
      <c r="E2076" s="322"/>
      <c r="H2076" s="252">
        <v>319987.15999999997</v>
      </c>
      <c r="I2076" s="252">
        <v>125175.22</v>
      </c>
      <c r="J2076" s="252">
        <v>0</v>
      </c>
      <c r="K2076" s="252">
        <v>0</v>
      </c>
      <c r="L2076" s="252">
        <v>0</v>
      </c>
      <c r="M2076" s="252">
        <v>125175.22</v>
      </c>
      <c r="N2076" s="323">
        <v>146439</v>
      </c>
      <c r="O2076" s="323"/>
      <c r="P2076" s="252">
        <v>300232.32000000001</v>
      </c>
      <c r="Q2076" s="252">
        <v>1508.94</v>
      </c>
      <c r="R2076" s="240" t="s">
        <v>95</v>
      </c>
      <c r="V2076" s="248">
        <f t="shared" si="132"/>
        <v>298723.38</v>
      </c>
      <c r="W2076" s="248">
        <f t="shared" si="129"/>
        <v>0</v>
      </c>
      <c r="X2076" s="248">
        <f t="shared" si="130"/>
        <v>0</v>
      </c>
      <c r="Y2076" s="248">
        <f t="shared" si="131"/>
        <v>298723.38</v>
      </c>
    </row>
    <row r="2077" spans="1:25" ht="15" customHeight="1" x14ac:dyDescent="0.25">
      <c r="A2077" s="250"/>
      <c r="B2077" s="251"/>
      <c r="C2077" s="322" t="s">
        <v>504</v>
      </c>
      <c r="D2077" s="322"/>
      <c r="E2077" s="322"/>
      <c r="H2077" s="252">
        <v>11432.75</v>
      </c>
      <c r="I2077" s="252">
        <v>0</v>
      </c>
      <c r="J2077" s="252">
        <v>0</v>
      </c>
      <c r="K2077" s="252">
        <v>0</v>
      </c>
      <c r="L2077" s="252">
        <v>0</v>
      </c>
      <c r="M2077" s="252">
        <v>0</v>
      </c>
      <c r="N2077" s="323">
        <v>122.17</v>
      </c>
      <c r="O2077" s="323"/>
      <c r="P2077" s="252">
        <v>12145.67</v>
      </c>
      <c r="Q2077" s="252">
        <v>835.09</v>
      </c>
      <c r="R2077" s="240" t="s">
        <v>95</v>
      </c>
      <c r="V2077" s="248">
        <f t="shared" si="132"/>
        <v>0</v>
      </c>
      <c r="W2077" s="248">
        <f t="shared" si="129"/>
        <v>0</v>
      </c>
      <c r="X2077" s="248">
        <f t="shared" si="130"/>
        <v>0</v>
      </c>
      <c r="Y2077" s="248">
        <f t="shared" si="131"/>
        <v>0</v>
      </c>
    </row>
    <row r="2078" spans="1:25" ht="15" customHeight="1" x14ac:dyDescent="0.25">
      <c r="A2078" s="250"/>
      <c r="B2078" s="251"/>
      <c r="C2078" s="322" t="s">
        <v>1336</v>
      </c>
      <c r="D2078" s="322"/>
      <c r="E2078" s="322"/>
      <c r="H2078" s="252">
        <v>-11.19</v>
      </c>
      <c r="I2078" s="252">
        <v>0</v>
      </c>
      <c r="J2078" s="252">
        <v>0</v>
      </c>
      <c r="K2078" s="252">
        <v>0</v>
      </c>
      <c r="L2078" s="252">
        <v>0</v>
      </c>
      <c r="M2078" s="252">
        <v>0</v>
      </c>
      <c r="N2078" s="323">
        <v>0</v>
      </c>
      <c r="O2078" s="323"/>
      <c r="P2078" s="252">
        <v>0</v>
      </c>
      <c r="Q2078" s="252">
        <v>11.19</v>
      </c>
      <c r="R2078" s="240" t="s">
        <v>95</v>
      </c>
      <c r="V2078" s="248">
        <f t="shared" si="132"/>
        <v>0</v>
      </c>
      <c r="W2078" s="248">
        <f t="shared" si="129"/>
        <v>0</v>
      </c>
      <c r="X2078" s="248">
        <f t="shared" si="130"/>
        <v>0</v>
      </c>
      <c r="Y2078" s="248">
        <f t="shared" si="131"/>
        <v>0</v>
      </c>
    </row>
    <row r="2079" spans="1:25" ht="15" customHeight="1" x14ac:dyDescent="0.25">
      <c r="A2079" s="250"/>
      <c r="B2079" s="251"/>
      <c r="C2079" s="322" t="s">
        <v>399</v>
      </c>
      <c r="D2079" s="322"/>
      <c r="E2079" s="322"/>
      <c r="H2079" s="252">
        <v>22082.04</v>
      </c>
      <c r="I2079" s="252">
        <v>0</v>
      </c>
      <c r="J2079" s="252">
        <v>0</v>
      </c>
      <c r="K2079" s="252">
        <v>0</v>
      </c>
      <c r="L2079" s="252">
        <v>0</v>
      </c>
      <c r="M2079" s="252">
        <v>0</v>
      </c>
      <c r="N2079" s="323">
        <v>25.75</v>
      </c>
      <c r="O2079" s="323"/>
      <c r="P2079" s="252">
        <v>22496.73</v>
      </c>
      <c r="Q2079" s="252">
        <v>440.44</v>
      </c>
      <c r="R2079" s="240" t="s">
        <v>95</v>
      </c>
      <c r="V2079" s="248">
        <f t="shared" si="132"/>
        <v>0</v>
      </c>
      <c r="W2079" s="248">
        <f t="shared" si="129"/>
        <v>0</v>
      </c>
      <c r="X2079" s="248">
        <f t="shared" si="130"/>
        <v>0</v>
      </c>
      <c r="Y2079" s="248">
        <f t="shared" si="131"/>
        <v>0</v>
      </c>
    </row>
    <row r="2080" spans="1:25" ht="15" customHeight="1" x14ac:dyDescent="0.25">
      <c r="A2080" s="250"/>
      <c r="B2080" s="251"/>
      <c r="C2080" s="322" t="s">
        <v>1058</v>
      </c>
      <c r="D2080" s="322"/>
      <c r="E2080" s="322"/>
      <c r="H2080" s="252">
        <v>5699.73</v>
      </c>
      <c r="I2080" s="252">
        <v>2291.5</v>
      </c>
      <c r="J2080" s="252">
        <v>0</v>
      </c>
      <c r="K2080" s="252">
        <v>0</v>
      </c>
      <c r="L2080" s="252">
        <v>0</v>
      </c>
      <c r="M2080" s="252">
        <v>2291.5</v>
      </c>
      <c r="N2080" s="323">
        <v>2680.32</v>
      </c>
      <c r="O2080" s="323"/>
      <c r="P2080" s="252">
        <v>5454.72</v>
      </c>
      <c r="Q2080" s="252">
        <v>143.81</v>
      </c>
      <c r="R2080" s="240" t="s">
        <v>95</v>
      </c>
      <c r="V2080" s="248">
        <f t="shared" si="132"/>
        <v>0</v>
      </c>
      <c r="W2080" s="248">
        <f t="shared" si="129"/>
        <v>0</v>
      </c>
      <c r="X2080" s="248">
        <f t="shared" si="130"/>
        <v>0</v>
      </c>
      <c r="Y2080" s="248">
        <f t="shared" si="131"/>
        <v>0</v>
      </c>
    </row>
    <row r="2081" spans="1:25" ht="15" customHeight="1" x14ac:dyDescent="0.25">
      <c r="A2081" s="250"/>
      <c r="B2081" s="251"/>
      <c r="C2081" s="322" t="s">
        <v>1303</v>
      </c>
      <c r="D2081" s="322"/>
      <c r="E2081" s="322"/>
      <c r="H2081" s="252">
        <v>7815.48</v>
      </c>
      <c r="I2081" s="252">
        <v>0</v>
      </c>
      <c r="J2081" s="252">
        <v>0</v>
      </c>
      <c r="K2081" s="252">
        <v>0</v>
      </c>
      <c r="L2081" s="252">
        <v>0</v>
      </c>
      <c r="M2081" s="252">
        <v>0</v>
      </c>
      <c r="N2081" s="323">
        <v>23.24</v>
      </c>
      <c r="O2081" s="323"/>
      <c r="P2081" s="252">
        <v>9360.77</v>
      </c>
      <c r="Q2081" s="252">
        <v>1568.53</v>
      </c>
      <c r="R2081" s="240" t="s">
        <v>95</v>
      </c>
      <c r="V2081" s="248">
        <f t="shared" si="132"/>
        <v>0</v>
      </c>
      <c r="W2081" s="248">
        <f t="shared" si="129"/>
        <v>0</v>
      </c>
      <c r="X2081" s="248">
        <f t="shared" si="130"/>
        <v>0</v>
      </c>
      <c r="Y2081" s="248">
        <f t="shared" si="131"/>
        <v>0</v>
      </c>
    </row>
    <row r="2082" spans="1:25" ht="15" customHeight="1" x14ac:dyDescent="0.25">
      <c r="A2082" s="250"/>
      <c r="B2082" s="251"/>
      <c r="C2082" s="322" t="s">
        <v>1335</v>
      </c>
      <c r="D2082" s="322"/>
      <c r="E2082" s="322"/>
      <c r="H2082" s="252">
        <v>4711.22</v>
      </c>
      <c r="I2082" s="252">
        <v>0</v>
      </c>
      <c r="J2082" s="252">
        <v>0</v>
      </c>
      <c r="K2082" s="252">
        <v>0</v>
      </c>
      <c r="L2082" s="252">
        <v>0</v>
      </c>
      <c r="M2082" s="252">
        <v>0</v>
      </c>
      <c r="N2082" s="323">
        <v>67.48</v>
      </c>
      <c r="O2082" s="323"/>
      <c r="P2082" s="252">
        <v>4643.74</v>
      </c>
      <c r="Q2082" s="252">
        <v>0</v>
      </c>
      <c r="R2082" s="240" t="s">
        <v>95</v>
      </c>
      <c r="V2082" s="248">
        <f t="shared" si="132"/>
        <v>0</v>
      </c>
      <c r="W2082" s="248">
        <f t="shared" si="129"/>
        <v>0</v>
      </c>
      <c r="X2082" s="248">
        <f t="shared" si="130"/>
        <v>0</v>
      </c>
      <c r="Y2082" s="248">
        <f t="shared" si="131"/>
        <v>0</v>
      </c>
    </row>
    <row r="2083" spans="1:25" ht="15" customHeight="1" x14ac:dyDescent="0.25">
      <c r="A2083" s="250"/>
      <c r="B2083" s="251"/>
      <c r="C2083" s="322" t="s">
        <v>1311</v>
      </c>
      <c r="D2083" s="322"/>
      <c r="E2083" s="322"/>
      <c r="H2083" s="252">
        <v>1473.99</v>
      </c>
      <c r="I2083" s="252">
        <v>0</v>
      </c>
      <c r="J2083" s="252">
        <v>0</v>
      </c>
      <c r="K2083" s="252">
        <v>0</v>
      </c>
      <c r="L2083" s="252">
        <v>0</v>
      </c>
      <c r="M2083" s="252">
        <v>0</v>
      </c>
      <c r="N2083" s="323">
        <v>0</v>
      </c>
      <c r="O2083" s="323"/>
      <c r="P2083" s="252">
        <v>1473.99</v>
      </c>
      <c r="Q2083" s="252">
        <v>0</v>
      </c>
      <c r="R2083" s="240" t="s">
        <v>95</v>
      </c>
      <c r="V2083" s="248">
        <f t="shared" si="132"/>
        <v>0</v>
      </c>
      <c r="W2083" s="248">
        <f t="shared" si="129"/>
        <v>0</v>
      </c>
      <c r="X2083" s="248">
        <f t="shared" si="130"/>
        <v>0</v>
      </c>
      <c r="Y2083" s="248">
        <f t="shared" si="131"/>
        <v>0</v>
      </c>
    </row>
    <row r="2084" spans="1:25" ht="15" customHeight="1" x14ac:dyDescent="0.25">
      <c r="A2084" s="250"/>
      <c r="B2084" s="251"/>
      <c r="C2084" s="322" t="s">
        <v>1057</v>
      </c>
      <c r="D2084" s="322"/>
      <c r="E2084" s="322"/>
      <c r="H2084" s="252">
        <v>435.9</v>
      </c>
      <c r="I2084" s="252">
        <v>275.3</v>
      </c>
      <c r="J2084" s="252">
        <v>0</v>
      </c>
      <c r="K2084" s="252">
        <v>0</v>
      </c>
      <c r="L2084" s="252">
        <v>0</v>
      </c>
      <c r="M2084" s="252">
        <v>275.3</v>
      </c>
      <c r="N2084" s="323">
        <v>302.81</v>
      </c>
      <c r="O2084" s="323"/>
      <c r="P2084" s="252">
        <v>414.72</v>
      </c>
      <c r="Q2084" s="252">
        <v>6.33</v>
      </c>
      <c r="R2084" s="240" t="s">
        <v>95</v>
      </c>
      <c r="V2084" s="248">
        <f t="shared" si="132"/>
        <v>0</v>
      </c>
      <c r="W2084" s="248">
        <f t="shared" si="129"/>
        <v>0</v>
      </c>
      <c r="X2084" s="248">
        <f t="shared" si="130"/>
        <v>0</v>
      </c>
      <c r="Y2084" s="248">
        <f t="shared" si="131"/>
        <v>0</v>
      </c>
    </row>
    <row r="2085" spans="1:25" ht="15" customHeight="1" x14ac:dyDescent="0.25">
      <c r="A2085" s="250"/>
      <c r="B2085" s="251"/>
      <c r="C2085" s="322" t="s">
        <v>1304</v>
      </c>
      <c r="D2085" s="322"/>
      <c r="E2085" s="322"/>
      <c r="H2085" s="252">
        <v>11438.03</v>
      </c>
      <c r="I2085" s="252">
        <v>0</v>
      </c>
      <c r="J2085" s="252">
        <v>0</v>
      </c>
      <c r="K2085" s="252">
        <v>0</v>
      </c>
      <c r="L2085" s="252">
        <v>0</v>
      </c>
      <c r="M2085" s="252">
        <v>0</v>
      </c>
      <c r="N2085" s="323">
        <v>11.8</v>
      </c>
      <c r="O2085" s="323"/>
      <c r="P2085" s="252">
        <v>12393.59</v>
      </c>
      <c r="Q2085" s="252">
        <v>967.36</v>
      </c>
      <c r="R2085" s="240" t="s">
        <v>95</v>
      </c>
      <c r="V2085" s="248">
        <f t="shared" si="132"/>
        <v>0</v>
      </c>
      <c r="W2085" s="248">
        <f t="shared" si="129"/>
        <v>0</v>
      </c>
      <c r="X2085" s="248">
        <f t="shared" si="130"/>
        <v>0</v>
      </c>
      <c r="Y2085" s="248">
        <f t="shared" si="131"/>
        <v>0</v>
      </c>
    </row>
    <row r="2086" spans="1:25" ht="15" customHeight="1" x14ac:dyDescent="0.25">
      <c r="A2086" s="250"/>
      <c r="B2086" s="251"/>
      <c r="C2086" s="322" t="s">
        <v>1054</v>
      </c>
      <c r="D2086" s="322"/>
      <c r="E2086" s="322"/>
      <c r="H2086" s="252">
        <v>298.85000000000002</v>
      </c>
      <c r="I2086" s="252">
        <v>131.34</v>
      </c>
      <c r="J2086" s="252">
        <v>0</v>
      </c>
      <c r="K2086" s="252">
        <v>0</v>
      </c>
      <c r="L2086" s="252">
        <v>0</v>
      </c>
      <c r="M2086" s="252">
        <v>131.34</v>
      </c>
      <c r="N2086" s="323">
        <v>144.43</v>
      </c>
      <c r="O2086" s="323"/>
      <c r="P2086" s="252">
        <v>288.79000000000002</v>
      </c>
      <c r="Q2086" s="252">
        <v>3.03</v>
      </c>
      <c r="R2086" s="240" t="s">
        <v>95</v>
      </c>
      <c r="V2086" s="248">
        <f t="shared" si="132"/>
        <v>0</v>
      </c>
      <c r="W2086" s="248">
        <f t="shared" si="129"/>
        <v>0</v>
      </c>
      <c r="X2086" s="248">
        <f t="shared" si="130"/>
        <v>0</v>
      </c>
      <c r="Y2086" s="248">
        <f t="shared" si="131"/>
        <v>0</v>
      </c>
    </row>
    <row r="2087" spans="1:25" ht="15" customHeight="1" x14ac:dyDescent="0.25">
      <c r="A2087" s="250"/>
      <c r="B2087" s="251"/>
      <c r="C2087" s="322" t="s">
        <v>392</v>
      </c>
      <c r="D2087" s="322"/>
      <c r="E2087" s="322"/>
      <c r="H2087" s="252">
        <v>40321.730000000003</v>
      </c>
      <c r="I2087" s="252">
        <v>0</v>
      </c>
      <c r="J2087" s="252">
        <v>0</v>
      </c>
      <c r="K2087" s="252">
        <v>0</v>
      </c>
      <c r="L2087" s="252">
        <v>0</v>
      </c>
      <c r="M2087" s="252">
        <v>0</v>
      </c>
      <c r="N2087" s="323">
        <v>46.29</v>
      </c>
      <c r="O2087" s="323"/>
      <c r="P2087" s="252">
        <v>40948.949999999997</v>
      </c>
      <c r="Q2087" s="252">
        <v>673.51</v>
      </c>
      <c r="R2087" s="240" t="s">
        <v>95</v>
      </c>
      <c r="V2087" s="248">
        <f t="shared" si="132"/>
        <v>0</v>
      </c>
      <c r="W2087" s="248">
        <f t="shared" si="129"/>
        <v>0</v>
      </c>
      <c r="X2087" s="248">
        <f t="shared" si="130"/>
        <v>0</v>
      </c>
      <c r="Y2087" s="248">
        <f t="shared" si="131"/>
        <v>0</v>
      </c>
    </row>
    <row r="2088" spans="1:25" ht="15" customHeight="1" x14ac:dyDescent="0.25">
      <c r="A2088" s="250"/>
      <c r="B2088" s="251"/>
      <c r="C2088" s="322" t="s">
        <v>1055</v>
      </c>
      <c r="D2088" s="322"/>
      <c r="E2088" s="322"/>
      <c r="H2088" s="252">
        <v>272.08</v>
      </c>
      <c r="I2088" s="252">
        <v>131.34</v>
      </c>
      <c r="J2088" s="252">
        <v>0</v>
      </c>
      <c r="K2088" s="252">
        <v>0</v>
      </c>
      <c r="L2088" s="252">
        <v>0</v>
      </c>
      <c r="M2088" s="252">
        <v>131.34</v>
      </c>
      <c r="N2088" s="323">
        <v>144.43</v>
      </c>
      <c r="O2088" s="323"/>
      <c r="P2088" s="252">
        <v>262.02</v>
      </c>
      <c r="Q2088" s="252">
        <v>3.03</v>
      </c>
      <c r="R2088" s="240" t="s">
        <v>95</v>
      </c>
      <c r="V2088" s="248">
        <f t="shared" si="132"/>
        <v>0</v>
      </c>
      <c r="W2088" s="248">
        <f t="shared" si="129"/>
        <v>0</v>
      </c>
      <c r="X2088" s="248">
        <f t="shared" si="130"/>
        <v>0</v>
      </c>
      <c r="Y2088" s="248">
        <f t="shared" si="131"/>
        <v>0</v>
      </c>
    </row>
    <row r="2089" spans="1:25" ht="15" customHeight="1" x14ac:dyDescent="0.25">
      <c r="A2089" s="250"/>
      <c r="B2089" s="251"/>
      <c r="C2089" s="322" t="s">
        <v>1056</v>
      </c>
      <c r="D2089" s="322"/>
      <c r="E2089" s="322"/>
      <c r="H2089" s="252">
        <v>838.83</v>
      </c>
      <c r="I2089" s="252">
        <v>416.05</v>
      </c>
      <c r="J2089" s="252">
        <v>0</v>
      </c>
      <c r="K2089" s="252">
        <v>0</v>
      </c>
      <c r="L2089" s="252">
        <v>0</v>
      </c>
      <c r="M2089" s="252">
        <v>416.05</v>
      </c>
      <c r="N2089" s="323">
        <v>457.52</v>
      </c>
      <c r="O2089" s="323"/>
      <c r="P2089" s="252">
        <v>806.73</v>
      </c>
      <c r="Q2089" s="252">
        <v>9.3699999999999992</v>
      </c>
      <c r="R2089" s="240" t="s">
        <v>95</v>
      </c>
      <c r="V2089" s="248">
        <f t="shared" si="132"/>
        <v>0</v>
      </c>
      <c r="W2089" s="248">
        <f t="shared" si="129"/>
        <v>0</v>
      </c>
      <c r="X2089" s="248">
        <f t="shared" si="130"/>
        <v>0</v>
      </c>
      <c r="Y2089" s="248">
        <f t="shared" si="131"/>
        <v>0</v>
      </c>
    </row>
    <row r="2090" spans="1:25" ht="15" customHeight="1" x14ac:dyDescent="0.25">
      <c r="A2090" s="250"/>
      <c r="B2090" s="251"/>
      <c r="C2090" s="322" t="s">
        <v>1283</v>
      </c>
      <c r="D2090" s="322"/>
      <c r="E2090" s="322"/>
      <c r="H2090" s="252">
        <v>131947.54999999999</v>
      </c>
      <c r="I2090" s="252">
        <v>0</v>
      </c>
      <c r="J2090" s="252">
        <v>0</v>
      </c>
      <c r="K2090" s="252">
        <v>0</v>
      </c>
      <c r="L2090" s="252">
        <v>0</v>
      </c>
      <c r="M2090" s="252">
        <v>0</v>
      </c>
      <c r="N2090" s="323">
        <v>0</v>
      </c>
      <c r="O2090" s="323"/>
      <c r="P2090" s="252">
        <v>131947.54999999999</v>
      </c>
      <c r="Q2090" s="252">
        <v>0</v>
      </c>
      <c r="R2090" s="240" t="s">
        <v>95</v>
      </c>
      <c r="V2090" s="248">
        <f t="shared" si="132"/>
        <v>0</v>
      </c>
      <c r="W2090" s="248">
        <f t="shared" si="129"/>
        <v>43982.516666666663</v>
      </c>
      <c r="X2090" s="248">
        <f t="shared" si="130"/>
        <v>0</v>
      </c>
      <c r="Y2090" s="248">
        <f t="shared" si="131"/>
        <v>43982.516666666663</v>
      </c>
    </row>
    <row r="2091" spans="1:25" ht="15" customHeight="1" x14ac:dyDescent="0.25">
      <c r="A2091" s="250"/>
      <c r="B2091" s="251"/>
      <c r="C2091" s="322" t="s">
        <v>1286</v>
      </c>
      <c r="D2091" s="322"/>
      <c r="E2091" s="322"/>
      <c r="H2091" s="252">
        <v>16631.2</v>
      </c>
      <c r="I2091" s="252">
        <v>0</v>
      </c>
      <c r="J2091" s="252">
        <v>0</v>
      </c>
      <c r="K2091" s="252">
        <v>0</v>
      </c>
      <c r="L2091" s="252">
        <v>0</v>
      </c>
      <c r="M2091" s="252">
        <v>0</v>
      </c>
      <c r="N2091" s="323">
        <v>18.649999999999999</v>
      </c>
      <c r="O2091" s="323"/>
      <c r="P2091" s="252">
        <v>16988.43</v>
      </c>
      <c r="Q2091" s="252">
        <v>375.88</v>
      </c>
      <c r="R2091" s="240" t="s">
        <v>95</v>
      </c>
      <c r="V2091" s="248">
        <f t="shared" si="132"/>
        <v>0</v>
      </c>
      <c r="W2091" s="248">
        <f t="shared" si="129"/>
        <v>0</v>
      </c>
      <c r="X2091" s="248">
        <f t="shared" si="130"/>
        <v>0</v>
      </c>
      <c r="Y2091" s="248">
        <f t="shared" si="131"/>
        <v>0</v>
      </c>
    </row>
    <row r="2092" spans="1:25" ht="15" customHeight="1" x14ac:dyDescent="0.25">
      <c r="A2092" s="253"/>
      <c r="B2092" s="254"/>
      <c r="C2092" s="324" t="s">
        <v>1288</v>
      </c>
      <c r="D2092" s="324"/>
      <c r="E2092" s="324"/>
      <c r="F2092" s="255"/>
      <c r="G2092" s="255"/>
      <c r="H2092" s="256">
        <v>49771.48</v>
      </c>
      <c r="I2092" s="256">
        <v>0</v>
      </c>
      <c r="J2092" s="256">
        <v>0</v>
      </c>
      <c r="K2092" s="256">
        <v>0</v>
      </c>
      <c r="L2092" s="256">
        <v>0</v>
      </c>
      <c r="M2092" s="256">
        <v>0</v>
      </c>
      <c r="N2092" s="325">
        <v>57.18</v>
      </c>
      <c r="O2092" s="325"/>
      <c r="P2092" s="256">
        <v>50813.61</v>
      </c>
      <c r="Q2092" s="256">
        <v>1099.31</v>
      </c>
      <c r="R2092" s="240" t="s">
        <v>95</v>
      </c>
      <c r="V2092" s="248">
        <f t="shared" si="132"/>
        <v>0</v>
      </c>
      <c r="W2092" s="248">
        <f t="shared" si="129"/>
        <v>0</v>
      </c>
      <c r="X2092" s="248">
        <f t="shared" si="130"/>
        <v>0</v>
      </c>
      <c r="Y2092" s="248">
        <f t="shared" si="131"/>
        <v>0</v>
      </c>
    </row>
    <row r="2093" spans="1:25" ht="15" customHeight="1" x14ac:dyDescent="0.25">
      <c r="A2093" s="245" t="s">
        <v>1705</v>
      </c>
      <c r="B2093" s="246" t="str">
        <f>C2093</f>
        <v>г.Одинцово, Маршала Жукова, 15</v>
      </c>
      <c r="C2093" s="329" t="s">
        <v>96</v>
      </c>
      <c r="D2093" s="329"/>
      <c r="E2093" s="329"/>
      <c r="F2093" s="246" t="s">
        <v>1706</v>
      </c>
      <c r="G2093" s="246" t="s">
        <v>1707</v>
      </c>
      <c r="H2093" s="247">
        <v>1367151.43</v>
      </c>
      <c r="I2093" s="247">
        <v>378777.52</v>
      </c>
      <c r="J2093" s="247">
        <v>0</v>
      </c>
      <c r="K2093" s="247">
        <v>0</v>
      </c>
      <c r="L2093" s="247">
        <v>0</v>
      </c>
      <c r="M2093" s="247">
        <v>378777.52</v>
      </c>
      <c r="N2093" s="330">
        <v>443884.01</v>
      </c>
      <c r="O2093" s="330"/>
      <c r="P2093" s="247">
        <v>1328344.53</v>
      </c>
      <c r="Q2093" s="247">
        <v>26299.59</v>
      </c>
      <c r="R2093" s="240" t="s">
        <v>96</v>
      </c>
      <c r="V2093" s="248">
        <f t="shared" si="132"/>
        <v>0</v>
      </c>
      <c r="W2093" s="248">
        <f t="shared" si="129"/>
        <v>0</v>
      </c>
      <c r="X2093" s="248">
        <f t="shared" si="130"/>
        <v>0</v>
      </c>
      <c r="Y2093" s="248">
        <f t="shared" si="131"/>
        <v>0</v>
      </c>
    </row>
    <row r="2094" spans="1:25" ht="15" customHeight="1" x14ac:dyDescent="0.25">
      <c r="A2094" s="250"/>
      <c r="B2094" s="251"/>
      <c r="C2094" s="322" t="s">
        <v>503</v>
      </c>
      <c r="D2094" s="322"/>
      <c r="E2094" s="322"/>
      <c r="H2094" s="252">
        <v>364177.96</v>
      </c>
      <c r="I2094" s="252">
        <v>154035.84</v>
      </c>
      <c r="J2094" s="252">
        <v>0</v>
      </c>
      <c r="K2094" s="252">
        <v>0</v>
      </c>
      <c r="L2094" s="252">
        <v>0</v>
      </c>
      <c r="M2094" s="252">
        <v>154035.84</v>
      </c>
      <c r="N2094" s="323">
        <v>179054.86</v>
      </c>
      <c r="O2094" s="323"/>
      <c r="P2094" s="252">
        <v>341807.14</v>
      </c>
      <c r="Q2094" s="252">
        <v>2648.2</v>
      </c>
      <c r="R2094" s="240" t="s">
        <v>96</v>
      </c>
      <c r="V2094" s="248">
        <f t="shared" si="132"/>
        <v>0</v>
      </c>
      <c r="W2094" s="248">
        <f t="shared" si="129"/>
        <v>0</v>
      </c>
      <c r="X2094" s="248">
        <f t="shared" si="130"/>
        <v>0</v>
      </c>
      <c r="Y2094" s="248">
        <f t="shared" si="131"/>
        <v>0</v>
      </c>
    </row>
    <row r="2095" spans="1:25" ht="15" customHeight="1" x14ac:dyDescent="0.25">
      <c r="A2095" s="250"/>
      <c r="B2095" s="251"/>
      <c r="C2095" s="322" t="s">
        <v>1052</v>
      </c>
      <c r="D2095" s="322"/>
      <c r="E2095" s="322"/>
      <c r="H2095" s="252">
        <v>267154.25</v>
      </c>
      <c r="I2095" s="252">
        <v>96184.72</v>
      </c>
      <c r="J2095" s="252">
        <v>0</v>
      </c>
      <c r="K2095" s="252">
        <v>0</v>
      </c>
      <c r="L2095" s="252">
        <v>0</v>
      </c>
      <c r="M2095" s="252">
        <v>96184.72</v>
      </c>
      <c r="N2095" s="323">
        <v>114158</v>
      </c>
      <c r="O2095" s="323"/>
      <c r="P2095" s="252">
        <v>250876.62</v>
      </c>
      <c r="Q2095" s="252">
        <v>1695.65</v>
      </c>
      <c r="R2095" s="240" t="s">
        <v>96</v>
      </c>
      <c r="V2095" s="248">
        <f t="shared" si="132"/>
        <v>249180.97</v>
      </c>
      <c r="W2095" s="248">
        <f t="shared" si="129"/>
        <v>0</v>
      </c>
      <c r="X2095" s="248">
        <f t="shared" si="130"/>
        <v>0</v>
      </c>
      <c r="Y2095" s="248">
        <f t="shared" si="131"/>
        <v>249180.97</v>
      </c>
    </row>
    <row r="2096" spans="1:25" ht="15" customHeight="1" x14ac:dyDescent="0.25">
      <c r="A2096" s="250"/>
      <c r="B2096" s="251"/>
      <c r="C2096" s="322" t="s">
        <v>504</v>
      </c>
      <c r="D2096" s="322"/>
      <c r="E2096" s="322"/>
      <c r="H2096" s="252">
        <v>7432.52</v>
      </c>
      <c r="I2096" s="252">
        <v>0</v>
      </c>
      <c r="J2096" s="252">
        <v>0</v>
      </c>
      <c r="K2096" s="252">
        <v>0</v>
      </c>
      <c r="L2096" s="252">
        <v>0</v>
      </c>
      <c r="M2096" s="252">
        <v>0</v>
      </c>
      <c r="N2096" s="323">
        <v>349.43</v>
      </c>
      <c r="O2096" s="323"/>
      <c r="P2096" s="252">
        <v>8243.9599999999991</v>
      </c>
      <c r="Q2096" s="252">
        <v>1160.8699999999999</v>
      </c>
      <c r="R2096" s="240" t="s">
        <v>96</v>
      </c>
      <c r="V2096" s="248">
        <f t="shared" si="132"/>
        <v>0</v>
      </c>
      <c r="W2096" s="248">
        <f t="shared" si="129"/>
        <v>0</v>
      </c>
      <c r="X2096" s="248">
        <f t="shared" si="130"/>
        <v>0</v>
      </c>
      <c r="Y2096" s="248">
        <f t="shared" si="131"/>
        <v>0</v>
      </c>
    </row>
    <row r="2097" spans="1:25" ht="15" customHeight="1" x14ac:dyDescent="0.25">
      <c r="A2097" s="250"/>
      <c r="B2097" s="251"/>
      <c r="C2097" s="322" t="s">
        <v>1336</v>
      </c>
      <c r="D2097" s="322"/>
      <c r="E2097" s="322"/>
      <c r="H2097" s="252">
        <v>102.74</v>
      </c>
      <c r="I2097" s="252">
        <v>0</v>
      </c>
      <c r="J2097" s="252">
        <v>0</v>
      </c>
      <c r="K2097" s="252">
        <v>0</v>
      </c>
      <c r="L2097" s="252">
        <v>0</v>
      </c>
      <c r="M2097" s="252">
        <v>0</v>
      </c>
      <c r="N2097" s="323">
        <v>0</v>
      </c>
      <c r="O2097" s="323"/>
      <c r="P2097" s="252">
        <v>102.74</v>
      </c>
      <c r="Q2097" s="252">
        <v>0</v>
      </c>
      <c r="R2097" s="240" t="s">
        <v>96</v>
      </c>
      <c r="V2097" s="248">
        <f t="shared" si="132"/>
        <v>0</v>
      </c>
      <c r="W2097" s="248">
        <f t="shared" si="129"/>
        <v>0</v>
      </c>
      <c r="X2097" s="248">
        <f t="shared" si="130"/>
        <v>0</v>
      </c>
      <c r="Y2097" s="248">
        <f t="shared" si="131"/>
        <v>0</v>
      </c>
    </row>
    <row r="2098" spans="1:25" ht="15" customHeight="1" x14ac:dyDescent="0.25">
      <c r="A2098" s="250"/>
      <c r="B2098" s="251"/>
      <c r="C2098" s="322" t="s">
        <v>1303</v>
      </c>
      <c r="D2098" s="322"/>
      <c r="E2098" s="322"/>
      <c r="H2098" s="252">
        <v>-639.79</v>
      </c>
      <c r="I2098" s="252">
        <v>0</v>
      </c>
      <c r="J2098" s="252">
        <v>0</v>
      </c>
      <c r="K2098" s="252">
        <v>0</v>
      </c>
      <c r="L2098" s="252">
        <v>0</v>
      </c>
      <c r="M2098" s="252">
        <v>0</v>
      </c>
      <c r="N2098" s="323">
        <v>48.06</v>
      </c>
      <c r="O2098" s="323"/>
      <c r="P2098" s="252">
        <v>5155.5</v>
      </c>
      <c r="Q2098" s="252">
        <v>5843.35</v>
      </c>
      <c r="R2098" s="240" t="s">
        <v>96</v>
      </c>
      <c r="V2098" s="248">
        <f t="shared" si="132"/>
        <v>0</v>
      </c>
      <c r="W2098" s="248">
        <f t="shared" si="129"/>
        <v>0</v>
      </c>
      <c r="X2098" s="248">
        <f t="shared" si="130"/>
        <v>0</v>
      </c>
      <c r="Y2098" s="248">
        <f t="shared" si="131"/>
        <v>0</v>
      </c>
    </row>
    <row r="2099" spans="1:25" ht="15" customHeight="1" x14ac:dyDescent="0.25">
      <c r="A2099" s="250"/>
      <c r="B2099" s="251"/>
      <c r="C2099" s="322" t="s">
        <v>1054</v>
      </c>
      <c r="D2099" s="322"/>
      <c r="E2099" s="322"/>
      <c r="H2099" s="252">
        <v>104.9</v>
      </c>
      <c r="I2099" s="252">
        <v>77.5</v>
      </c>
      <c r="J2099" s="252">
        <v>0</v>
      </c>
      <c r="K2099" s="252">
        <v>0</v>
      </c>
      <c r="L2099" s="252">
        <v>0</v>
      </c>
      <c r="M2099" s="252">
        <v>77.5</v>
      </c>
      <c r="N2099" s="323">
        <v>106.3</v>
      </c>
      <c r="O2099" s="323"/>
      <c r="P2099" s="252">
        <v>78.56</v>
      </c>
      <c r="Q2099" s="252">
        <v>2.46</v>
      </c>
      <c r="R2099" s="240" t="s">
        <v>96</v>
      </c>
      <c r="V2099" s="248">
        <f t="shared" si="132"/>
        <v>0</v>
      </c>
      <c r="W2099" s="248">
        <f t="shared" si="129"/>
        <v>0</v>
      </c>
      <c r="X2099" s="248">
        <f t="shared" si="130"/>
        <v>0</v>
      </c>
      <c r="Y2099" s="248">
        <f t="shared" si="131"/>
        <v>0</v>
      </c>
    </row>
    <row r="2100" spans="1:25" ht="15" customHeight="1" x14ac:dyDescent="0.25">
      <c r="A2100" s="250"/>
      <c r="B2100" s="251"/>
      <c r="C2100" s="322" t="s">
        <v>1058</v>
      </c>
      <c r="D2100" s="322"/>
      <c r="E2100" s="322"/>
      <c r="H2100" s="252">
        <v>2388.9299999999998</v>
      </c>
      <c r="I2100" s="252">
        <v>1430.53</v>
      </c>
      <c r="J2100" s="252">
        <v>0</v>
      </c>
      <c r="K2100" s="252">
        <v>0</v>
      </c>
      <c r="L2100" s="252">
        <v>0</v>
      </c>
      <c r="M2100" s="252">
        <v>1430.53</v>
      </c>
      <c r="N2100" s="323">
        <v>1693.67</v>
      </c>
      <c r="O2100" s="323"/>
      <c r="P2100" s="252">
        <v>3479.16</v>
      </c>
      <c r="Q2100" s="252">
        <v>1353.37</v>
      </c>
      <c r="R2100" s="240" t="s">
        <v>96</v>
      </c>
      <c r="V2100" s="248">
        <f t="shared" si="132"/>
        <v>0</v>
      </c>
      <c r="W2100" s="248">
        <f t="shared" si="129"/>
        <v>0</v>
      </c>
      <c r="X2100" s="248">
        <f t="shared" si="130"/>
        <v>0</v>
      </c>
      <c r="Y2100" s="248">
        <f t="shared" si="131"/>
        <v>0</v>
      </c>
    </row>
    <row r="2101" spans="1:25" ht="15" customHeight="1" x14ac:dyDescent="0.25">
      <c r="A2101" s="250"/>
      <c r="B2101" s="251"/>
      <c r="C2101" s="322" t="s">
        <v>1335</v>
      </c>
      <c r="D2101" s="322"/>
      <c r="E2101" s="322"/>
      <c r="H2101" s="252">
        <v>6250.78</v>
      </c>
      <c r="I2101" s="252">
        <v>0</v>
      </c>
      <c r="J2101" s="252">
        <v>0</v>
      </c>
      <c r="K2101" s="252">
        <v>0</v>
      </c>
      <c r="L2101" s="252">
        <v>0</v>
      </c>
      <c r="M2101" s="252">
        <v>0</v>
      </c>
      <c r="N2101" s="323">
        <v>413.81</v>
      </c>
      <c r="O2101" s="323"/>
      <c r="P2101" s="252">
        <v>5836.97</v>
      </c>
      <c r="Q2101" s="252">
        <v>0</v>
      </c>
      <c r="R2101" s="240" t="s">
        <v>96</v>
      </c>
      <c r="V2101" s="248">
        <f t="shared" si="132"/>
        <v>0</v>
      </c>
      <c r="W2101" s="248">
        <f t="shared" si="129"/>
        <v>0</v>
      </c>
      <c r="X2101" s="248">
        <f t="shared" si="130"/>
        <v>0</v>
      </c>
      <c r="Y2101" s="248">
        <f t="shared" si="131"/>
        <v>0</v>
      </c>
    </row>
    <row r="2102" spans="1:25" ht="15" customHeight="1" x14ac:dyDescent="0.25">
      <c r="A2102" s="250"/>
      <c r="B2102" s="251"/>
      <c r="C2102" s="322" t="s">
        <v>399</v>
      </c>
      <c r="D2102" s="322"/>
      <c r="E2102" s="322"/>
      <c r="H2102" s="252">
        <v>54201.74</v>
      </c>
      <c r="I2102" s="252">
        <v>19561.46</v>
      </c>
      <c r="J2102" s="252">
        <v>0</v>
      </c>
      <c r="K2102" s="252">
        <v>0</v>
      </c>
      <c r="L2102" s="252">
        <v>0</v>
      </c>
      <c r="M2102" s="252">
        <v>19561.46</v>
      </c>
      <c r="N2102" s="323">
        <v>22110.19</v>
      </c>
      <c r="O2102" s="323"/>
      <c r="P2102" s="252">
        <v>54021.17</v>
      </c>
      <c r="Q2102" s="252">
        <v>2368.16</v>
      </c>
      <c r="R2102" s="240" t="s">
        <v>96</v>
      </c>
      <c r="V2102" s="248">
        <f t="shared" si="132"/>
        <v>0</v>
      </c>
      <c r="W2102" s="248">
        <f t="shared" si="129"/>
        <v>0</v>
      </c>
      <c r="X2102" s="248">
        <f t="shared" si="130"/>
        <v>0</v>
      </c>
      <c r="Y2102" s="248">
        <f t="shared" si="131"/>
        <v>0</v>
      </c>
    </row>
    <row r="2103" spans="1:25" ht="15" customHeight="1" x14ac:dyDescent="0.25">
      <c r="A2103" s="250"/>
      <c r="B2103" s="251"/>
      <c r="C2103" s="322" t="s">
        <v>1304</v>
      </c>
      <c r="D2103" s="322"/>
      <c r="E2103" s="322"/>
      <c r="H2103" s="252">
        <v>8907.2000000000007</v>
      </c>
      <c r="I2103" s="252">
        <v>0</v>
      </c>
      <c r="J2103" s="252">
        <v>0</v>
      </c>
      <c r="K2103" s="252">
        <v>0</v>
      </c>
      <c r="L2103" s="252">
        <v>0</v>
      </c>
      <c r="M2103" s="252">
        <v>0</v>
      </c>
      <c r="N2103" s="323">
        <v>93.42</v>
      </c>
      <c r="O2103" s="323"/>
      <c r="P2103" s="252">
        <v>9345.02</v>
      </c>
      <c r="Q2103" s="252">
        <v>531.24</v>
      </c>
      <c r="R2103" s="240" t="s">
        <v>96</v>
      </c>
      <c r="V2103" s="248">
        <f t="shared" si="132"/>
        <v>0</v>
      </c>
      <c r="W2103" s="248">
        <f t="shared" si="129"/>
        <v>0</v>
      </c>
      <c r="X2103" s="248">
        <f t="shared" si="130"/>
        <v>0</v>
      </c>
      <c r="Y2103" s="248">
        <f t="shared" si="131"/>
        <v>0</v>
      </c>
    </row>
    <row r="2104" spans="1:25" ht="15" customHeight="1" x14ac:dyDescent="0.25">
      <c r="A2104" s="250"/>
      <c r="B2104" s="251"/>
      <c r="C2104" s="322" t="s">
        <v>1055</v>
      </c>
      <c r="D2104" s="322"/>
      <c r="E2104" s="322"/>
      <c r="H2104" s="252">
        <v>104.9</v>
      </c>
      <c r="I2104" s="252">
        <v>77.5</v>
      </c>
      <c r="J2104" s="252">
        <v>0</v>
      </c>
      <c r="K2104" s="252">
        <v>0</v>
      </c>
      <c r="L2104" s="252">
        <v>0</v>
      </c>
      <c r="M2104" s="252">
        <v>77.5</v>
      </c>
      <c r="N2104" s="323">
        <v>106.3</v>
      </c>
      <c r="O2104" s="323"/>
      <c r="P2104" s="252">
        <v>78.56</v>
      </c>
      <c r="Q2104" s="252">
        <v>2.46</v>
      </c>
      <c r="R2104" s="240" t="s">
        <v>96</v>
      </c>
      <c r="V2104" s="248">
        <f t="shared" si="132"/>
        <v>0</v>
      </c>
      <c r="W2104" s="248">
        <f t="shared" si="129"/>
        <v>0</v>
      </c>
      <c r="X2104" s="248">
        <f t="shared" si="130"/>
        <v>0</v>
      </c>
      <c r="Y2104" s="248">
        <f t="shared" si="131"/>
        <v>0</v>
      </c>
    </row>
    <row r="2105" spans="1:25" ht="15" customHeight="1" x14ac:dyDescent="0.25">
      <c r="A2105" s="250"/>
      <c r="B2105" s="251"/>
      <c r="C2105" s="322" t="s">
        <v>392</v>
      </c>
      <c r="D2105" s="322"/>
      <c r="E2105" s="322"/>
      <c r="H2105" s="252">
        <v>97194.82</v>
      </c>
      <c r="I2105" s="252">
        <v>35808.17</v>
      </c>
      <c r="J2105" s="252">
        <v>0</v>
      </c>
      <c r="K2105" s="252">
        <v>0</v>
      </c>
      <c r="L2105" s="252">
        <v>0</v>
      </c>
      <c r="M2105" s="252">
        <v>35808.17</v>
      </c>
      <c r="N2105" s="323">
        <v>41092.720000000001</v>
      </c>
      <c r="O2105" s="323"/>
      <c r="P2105" s="252">
        <v>97525.759999999995</v>
      </c>
      <c r="Q2105" s="252">
        <v>5615.49</v>
      </c>
      <c r="R2105" s="240" t="s">
        <v>96</v>
      </c>
      <c r="V2105" s="248">
        <f t="shared" si="132"/>
        <v>0</v>
      </c>
      <c r="W2105" s="248">
        <f t="shared" si="129"/>
        <v>0</v>
      </c>
      <c r="X2105" s="248">
        <f t="shared" si="130"/>
        <v>0</v>
      </c>
      <c r="Y2105" s="248">
        <f t="shared" si="131"/>
        <v>0</v>
      </c>
    </row>
    <row r="2106" spans="1:25" ht="15" customHeight="1" x14ac:dyDescent="0.25">
      <c r="A2106" s="250"/>
      <c r="B2106" s="251"/>
      <c r="C2106" s="322" t="s">
        <v>1057</v>
      </c>
      <c r="D2106" s="322"/>
      <c r="E2106" s="322"/>
      <c r="H2106" s="252">
        <v>219.88</v>
      </c>
      <c r="I2106" s="252">
        <v>162.4</v>
      </c>
      <c r="J2106" s="252">
        <v>0</v>
      </c>
      <c r="K2106" s="252">
        <v>0</v>
      </c>
      <c r="L2106" s="252">
        <v>0</v>
      </c>
      <c r="M2106" s="252">
        <v>162.4</v>
      </c>
      <c r="N2106" s="323">
        <v>222.78</v>
      </c>
      <c r="O2106" s="323"/>
      <c r="P2106" s="252">
        <v>164.66</v>
      </c>
      <c r="Q2106" s="252">
        <v>5.16</v>
      </c>
      <c r="R2106" s="240" t="s">
        <v>96</v>
      </c>
      <c r="V2106" s="248">
        <f t="shared" si="132"/>
        <v>0</v>
      </c>
      <c r="W2106" s="248">
        <f t="shared" si="129"/>
        <v>0</v>
      </c>
      <c r="X2106" s="248">
        <f t="shared" si="130"/>
        <v>0</v>
      </c>
      <c r="Y2106" s="248">
        <f t="shared" si="131"/>
        <v>0</v>
      </c>
    </row>
    <row r="2107" spans="1:25" ht="15" customHeight="1" x14ac:dyDescent="0.25">
      <c r="A2107" s="250"/>
      <c r="B2107" s="251"/>
      <c r="C2107" s="322" t="s">
        <v>1286</v>
      </c>
      <c r="D2107" s="322"/>
      <c r="E2107" s="322"/>
      <c r="H2107" s="252">
        <v>38954.44</v>
      </c>
      <c r="I2107" s="252">
        <v>14600.38</v>
      </c>
      <c r="J2107" s="252">
        <v>0</v>
      </c>
      <c r="K2107" s="252">
        <v>0</v>
      </c>
      <c r="L2107" s="252">
        <v>0</v>
      </c>
      <c r="M2107" s="252">
        <v>14600.38</v>
      </c>
      <c r="N2107" s="323">
        <v>17094.47</v>
      </c>
      <c r="O2107" s="323"/>
      <c r="P2107" s="252">
        <v>39470.81</v>
      </c>
      <c r="Q2107" s="252">
        <v>3010.46</v>
      </c>
      <c r="R2107" s="240" t="s">
        <v>96</v>
      </c>
      <c r="V2107" s="248">
        <f t="shared" si="132"/>
        <v>0</v>
      </c>
      <c r="W2107" s="248">
        <f t="shared" si="129"/>
        <v>0</v>
      </c>
      <c r="X2107" s="248">
        <f t="shared" si="130"/>
        <v>0</v>
      </c>
      <c r="Y2107" s="248">
        <f t="shared" si="131"/>
        <v>0</v>
      </c>
    </row>
    <row r="2108" spans="1:25" ht="15" customHeight="1" x14ac:dyDescent="0.25">
      <c r="A2108" s="250"/>
      <c r="B2108" s="251"/>
      <c r="C2108" s="322" t="s">
        <v>1283</v>
      </c>
      <c r="D2108" s="322"/>
      <c r="E2108" s="322"/>
      <c r="H2108" s="252">
        <v>365539.73</v>
      </c>
      <c r="I2108" s="252">
        <v>0</v>
      </c>
      <c r="J2108" s="252">
        <v>0</v>
      </c>
      <c r="K2108" s="252">
        <v>0</v>
      </c>
      <c r="L2108" s="252">
        <v>0</v>
      </c>
      <c r="M2108" s="252">
        <v>0</v>
      </c>
      <c r="N2108" s="323">
        <v>0</v>
      </c>
      <c r="O2108" s="323"/>
      <c r="P2108" s="252">
        <v>365539.73</v>
      </c>
      <c r="Q2108" s="252">
        <v>0</v>
      </c>
      <c r="R2108" s="240" t="s">
        <v>96</v>
      </c>
      <c r="V2108" s="248">
        <f t="shared" si="132"/>
        <v>0</v>
      </c>
      <c r="W2108" s="248">
        <f t="shared" si="129"/>
        <v>121846.57666666666</v>
      </c>
      <c r="X2108" s="248">
        <f t="shared" si="130"/>
        <v>0</v>
      </c>
      <c r="Y2108" s="248">
        <f t="shared" si="131"/>
        <v>121846.57666666666</v>
      </c>
    </row>
    <row r="2109" spans="1:25" ht="15" customHeight="1" x14ac:dyDescent="0.25">
      <c r="A2109" s="250"/>
      <c r="B2109" s="251"/>
      <c r="C2109" s="322" t="s">
        <v>1311</v>
      </c>
      <c r="D2109" s="322"/>
      <c r="E2109" s="322"/>
      <c r="H2109" s="252">
        <v>8546.73</v>
      </c>
      <c r="I2109" s="252">
        <v>0</v>
      </c>
      <c r="J2109" s="252">
        <v>0</v>
      </c>
      <c r="K2109" s="252">
        <v>0</v>
      </c>
      <c r="L2109" s="252">
        <v>0</v>
      </c>
      <c r="M2109" s="252">
        <v>0</v>
      </c>
      <c r="N2109" s="323">
        <v>0</v>
      </c>
      <c r="O2109" s="323"/>
      <c r="P2109" s="252">
        <v>8546.73</v>
      </c>
      <c r="Q2109" s="252">
        <v>0</v>
      </c>
      <c r="R2109" s="240" t="s">
        <v>96</v>
      </c>
      <c r="V2109" s="248">
        <f t="shared" si="132"/>
        <v>0</v>
      </c>
      <c r="W2109" s="248">
        <f t="shared" si="129"/>
        <v>0</v>
      </c>
      <c r="X2109" s="248">
        <f t="shared" si="130"/>
        <v>0</v>
      </c>
      <c r="Y2109" s="248">
        <f t="shared" si="131"/>
        <v>0</v>
      </c>
    </row>
    <row r="2110" spans="1:25" ht="15" customHeight="1" x14ac:dyDescent="0.25">
      <c r="A2110" s="250"/>
      <c r="B2110" s="251"/>
      <c r="C2110" s="322" t="s">
        <v>1288</v>
      </c>
      <c r="D2110" s="322"/>
      <c r="E2110" s="322"/>
      <c r="H2110" s="252">
        <v>146177.79999999999</v>
      </c>
      <c r="I2110" s="252">
        <v>56593.53</v>
      </c>
      <c r="J2110" s="252">
        <v>0</v>
      </c>
      <c r="K2110" s="252">
        <v>0</v>
      </c>
      <c r="L2110" s="252">
        <v>0</v>
      </c>
      <c r="M2110" s="252">
        <v>56593.53</v>
      </c>
      <c r="N2110" s="323">
        <v>67003.25</v>
      </c>
      <c r="O2110" s="323"/>
      <c r="P2110" s="252">
        <v>137822.99</v>
      </c>
      <c r="Q2110" s="252">
        <v>2054.91</v>
      </c>
      <c r="R2110" s="240" t="s">
        <v>96</v>
      </c>
      <c r="V2110" s="248">
        <f t="shared" si="132"/>
        <v>0</v>
      </c>
      <c r="W2110" s="248">
        <f t="shared" si="129"/>
        <v>0</v>
      </c>
      <c r="X2110" s="248">
        <f t="shared" si="130"/>
        <v>0</v>
      </c>
      <c r="Y2110" s="248">
        <f t="shared" si="131"/>
        <v>0</v>
      </c>
    </row>
    <row r="2111" spans="1:25" ht="15" customHeight="1" x14ac:dyDescent="0.25">
      <c r="A2111" s="253"/>
      <c r="B2111" s="254"/>
      <c r="C2111" s="324" t="s">
        <v>1056</v>
      </c>
      <c r="D2111" s="324"/>
      <c r="E2111" s="324"/>
      <c r="F2111" s="255"/>
      <c r="G2111" s="255"/>
      <c r="H2111" s="256">
        <v>331.9</v>
      </c>
      <c r="I2111" s="256">
        <v>245.49</v>
      </c>
      <c r="J2111" s="256">
        <v>0</v>
      </c>
      <c r="K2111" s="256">
        <v>0</v>
      </c>
      <c r="L2111" s="256">
        <v>0</v>
      </c>
      <c r="M2111" s="256">
        <v>245.49</v>
      </c>
      <c r="N2111" s="325">
        <v>336.75</v>
      </c>
      <c r="O2111" s="325"/>
      <c r="P2111" s="256">
        <v>248.45</v>
      </c>
      <c r="Q2111" s="256">
        <v>7.81</v>
      </c>
      <c r="R2111" s="240" t="s">
        <v>96</v>
      </c>
      <c r="V2111" s="248">
        <f t="shared" si="132"/>
        <v>0</v>
      </c>
      <c r="W2111" s="248">
        <f t="shared" si="129"/>
        <v>0</v>
      </c>
      <c r="X2111" s="248">
        <f t="shared" si="130"/>
        <v>0</v>
      </c>
      <c r="Y2111" s="248">
        <f t="shared" si="131"/>
        <v>0</v>
      </c>
    </row>
    <row r="2112" spans="1:25" ht="15" customHeight="1" x14ac:dyDescent="0.25">
      <c r="A2112" s="245" t="s">
        <v>1708</v>
      </c>
      <c r="B2112" s="246" t="str">
        <f>C2112</f>
        <v>г.Одинцово, Маршала Жукова, 16</v>
      </c>
      <c r="C2112" s="329" t="s">
        <v>97</v>
      </c>
      <c r="D2112" s="329"/>
      <c r="E2112" s="329"/>
      <c r="F2112" s="246" t="s">
        <v>1578</v>
      </c>
      <c r="G2112" s="246" t="s">
        <v>1709</v>
      </c>
      <c r="H2112" s="247">
        <v>515539.84</v>
      </c>
      <c r="I2112" s="247">
        <v>108036.78</v>
      </c>
      <c r="J2112" s="247">
        <v>-2736.83</v>
      </c>
      <c r="K2112" s="247">
        <v>0</v>
      </c>
      <c r="L2112" s="247">
        <v>0</v>
      </c>
      <c r="M2112" s="247">
        <v>105299.95</v>
      </c>
      <c r="N2112" s="330">
        <v>141469.4</v>
      </c>
      <c r="O2112" s="330"/>
      <c r="P2112" s="247">
        <v>493219.06</v>
      </c>
      <c r="Q2112" s="247">
        <v>13848.67</v>
      </c>
      <c r="R2112" s="240" t="s">
        <v>97</v>
      </c>
      <c r="V2112" s="248">
        <f t="shared" si="132"/>
        <v>0</v>
      </c>
      <c r="W2112" s="248">
        <f t="shared" si="129"/>
        <v>0</v>
      </c>
      <c r="X2112" s="248">
        <f t="shared" si="130"/>
        <v>0</v>
      </c>
      <c r="Y2112" s="248">
        <f t="shared" si="131"/>
        <v>0</v>
      </c>
    </row>
    <row r="2113" spans="1:25" ht="15" customHeight="1" x14ac:dyDescent="0.25">
      <c r="A2113" s="250"/>
      <c r="B2113" s="251"/>
      <c r="C2113" s="322" t="s">
        <v>1283</v>
      </c>
      <c r="D2113" s="322"/>
      <c r="E2113" s="322"/>
      <c r="H2113" s="252">
        <v>2469.4699999999998</v>
      </c>
      <c r="I2113" s="252">
        <v>0</v>
      </c>
      <c r="J2113" s="252">
        <v>0</v>
      </c>
      <c r="K2113" s="252">
        <v>0</v>
      </c>
      <c r="L2113" s="252">
        <v>0</v>
      </c>
      <c r="M2113" s="252">
        <v>0</v>
      </c>
      <c r="N2113" s="323">
        <v>0.02</v>
      </c>
      <c r="O2113" s="323"/>
      <c r="P2113" s="252">
        <v>2469.4499999999998</v>
      </c>
      <c r="Q2113" s="252">
        <v>0</v>
      </c>
      <c r="R2113" s="240" t="s">
        <v>97</v>
      </c>
      <c r="V2113" s="248">
        <f t="shared" si="132"/>
        <v>0</v>
      </c>
      <c r="W2113" s="248">
        <f t="shared" si="129"/>
        <v>823.15</v>
      </c>
      <c r="X2113" s="248">
        <f t="shared" si="130"/>
        <v>0</v>
      </c>
      <c r="Y2113" s="248">
        <f t="shared" si="131"/>
        <v>823.15</v>
      </c>
    </row>
    <row r="2114" spans="1:25" ht="15" customHeight="1" x14ac:dyDescent="0.25">
      <c r="A2114" s="250"/>
      <c r="B2114" s="251"/>
      <c r="C2114" s="322" t="s">
        <v>1056</v>
      </c>
      <c r="D2114" s="322"/>
      <c r="E2114" s="322"/>
      <c r="H2114" s="252">
        <v>829.57</v>
      </c>
      <c r="I2114" s="252">
        <v>311.39999999999998</v>
      </c>
      <c r="J2114" s="252">
        <v>0</v>
      </c>
      <c r="K2114" s="252">
        <v>0</v>
      </c>
      <c r="L2114" s="252">
        <v>0</v>
      </c>
      <c r="M2114" s="252">
        <v>311.39999999999998</v>
      </c>
      <c r="N2114" s="323">
        <v>437.39</v>
      </c>
      <c r="O2114" s="323"/>
      <c r="P2114" s="252">
        <v>703.68</v>
      </c>
      <c r="Q2114" s="252">
        <v>0.1</v>
      </c>
      <c r="R2114" s="240" t="s">
        <v>97</v>
      </c>
      <c r="V2114" s="248">
        <f t="shared" si="132"/>
        <v>0</v>
      </c>
      <c r="W2114" s="248">
        <f t="shared" si="129"/>
        <v>0</v>
      </c>
      <c r="X2114" s="248">
        <f t="shared" si="130"/>
        <v>0</v>
      </c>
      <c r="Y2114" s="248">
        <f t="shared" si="131"/>
        <v>0</v>
      </c>
    </row>
    <row r="2115" spans="1:25" ht="15" customHeight="1" x14ac:dyDescent="0.25">
      <c r="A2115" s="250"/>
      <c r="B2115" s="251"/>
      <c r="C2115" s="322" t="s">
        <v>1311</v>
      </c>
      <c r="D2115" s="322"/>
      <c r="E2115" s="322"/>
      <c r="H2115" s="252">
        <v>221.75</v>
      </c>
      <c r="I2115" s="252">
        <v>0</v>
      </c>
      <c r="J2115" s="252">
        <v>0</v>
      </c>
      <c r="K2115" s="252">
        <v>0</v>
      </c>
      <c r="L2115" s="252">
        <v>0</v>
      </c>
      <c r="M2115" s="252">
        <v>0</v>
      </c>
      <c r="N2115" s="323">
        <v>0</v>
      </c>
      <c r="O2115" s="323"/>
      <c r="P2115" s="252">
        <v>221.75</v>
      </c>
      <c r="Q2115" s="252">
        <v>0</v>
      </c>
      <c r="R2115" s="240" t="s">
        <v>97</v>
      </c>
      <c r="V2115" s="248">
        <f t="shared" si="132"/>
        <v>0</v>
      </c>
      <c r="W2115" s="248">
        <f t="shared" si="129"/>
        <v>0</v>
      </c>
      <c r="X2115" s="248">
        <f t="shared" si="130"/>
        <v>0</v>
      </c>
      <c r="Y2115" s="248">
        <f t="shared" si="131"/>
        <v>0</v>
      </c>
    </row>
    <row r="2116" spans="1:25" ht="15" customHeight="1" x14ac:dyDescent="0.25">
      <c r="A2116" s="250"/>
      <c r="B2116" s="251"/>
      <c r="C2116" s="322" t="s">
        <v>1336</v>
      </c>
      <c r="D2116" s="322"/>
      <c r="E2116" s="322"/>
      <c r="H2116" s="252">
        <v>24.61</v>
      </c>
      <c r="I2116" s="252">
        <v>0</v>
      </c>
      <c r="J2116" s="252">
        <v>0</v>
      </c>
      <c r="K2116" s="252">
        <v>0</v>
      </c>
      <c r="L2116" s="252">
        <v>0</v>
      </c>
      <c r="M2116" s="252">
        <v>0</v>
      </c>
      <c r="N2116" s="323">
        <v>0</v>
      </c>
      <c r="O2116" s="323"/>
      <c r="P2116" s="252">
        <v>24.61</v>
      </c>
      <c r="Q2116" s="252">
        <v>0</v>
      </c>
      <c r="R2116" s="240" t="s">
        <v>97</v>
      </c>
      <c r="V2116" s="248">
        <f t="shared" si="132"/>
        <v>0</v>
      </c>
      <c r="W2116" s="248">
        <f t="shared" si="129"/>
        <v>0</v>
      </c>
      <c r="X2116" s="248">
        <f t="shared" si="130"/>
        <v>0</v>
      </c>
      <c r="Y2116" s="248">
        <f t="shared" si="131"/>
        <v>0</v>
      </c>
    </row>
    <row r="2117" spans="1:25" ht="15" customHeight="1" x14ac:dyDescent="0.25">
      <c r="A2117" s="250"/>
      <c r="B2117" s="251"/>
      <c r="C2117" s="322" t="s">
        <v>504</v>
      </c>
      <c r="D2117" s="322"/>
      <c r="E2117" s="322"/>
      <c r="H2117" s="252">
        <v>7145.6</v>
      </c>
      <c r="I2117" s="252">
        <v>0</v>
      </c>
      <c r="J2117" s="252">
        <v>0</v>
      </c>
      <c r="K2117" s="252">
        <v>0</v>
      </c>
      <c r="L2117" s="252">
        <v>0</v>
      </c>
      <c r="M2117" s="252">
        <v>0</v>
      </c>
      <c r="N2117" s="323">
        <v>504.23</v>
      </c>
      <c r="O2117" s="323"/>
      <c r="P2117" s="252">
        <v>6688.71</v>
      </c>
      <c r="Q2117" s="252">
        <v>47.34</v>
      </c>
      <c r="R2117" s="240" t="s">
        <v>97</v>
      </c>
      <c r="V2117" s="248">
        <f t="shared" si="132"/>
        <v>0</v>
      </c>
      <c r="W2117" s="248">
        <f t="shared" si="129"/>
        <v>0</v>
      </c>
      <c r="X2117" s="248">
        <f t="shared" si="130"/>
        <v>0</v>
      </c>
      <c r="Y2117" s="248">
        <f t="shared" si="131"/>
        <v>0</v>
      </c>
    </row>
    <row r="2118" spans="1:25" ht="15" customHeight="1" x14ac:dyDescent="0.25">
      <c r="A2118" s="250"/>
      <c r="B2118" s="251"/>
      <c r="C2118" s="322" t="s">
        <v>1288</v>
      </c>
      <c r="D2118" s="322"/>
      <c r="E2118" s="322"/>
      <c r="H2118" s="252">
        <v>18721</v>
      </c>
      <c r="I2118" s="252">
        <v>0</v>
      </c>
      <c r="J2118" s="252">
        <v>0</v>
      </c>
      <c r="K2118" s="252">
        <v>0</v>
      </c>
      <c r="L2118" s="252">
        <v>0</v>
      </c>
      <c r="M2118" s="252">
        <v>0</v>
      </c>
      <c r="N2118" s="323">
        <v>822.42</v>
      </c>
      <c r="O2118" s="323"/>
      <c r="P2118" s="252">
        <v>19613.03</v>
      </c>
      <c r="Q2118" s="252">
        <v>1714.45</v>
      </c>
      <c r="R2118" s="240" t="s">
        <v>97</v>
      </c>
      <c r="V2118" s="248">
        <f t="shared" si="132"/>
        <v>0</v>
      </c>
      <c r="W2118" s="248">
        <f t="shared" si="129"/>
        <v>0</v>
      </c>
      <c r="X2118" s="248">
        <f t="shared" si="130"/>
        <v>0</v>
      </c>
      <c r="Y2118" s="248">
        <f t="shared" si="131"/>
        <v>0</v>
      </c>
    </row>
    <row r="2119" spans="1:25" ht="15" customHeight="1" x14ac:dyDescent="0.25">
      <c r="A2119" s="250"/>
      <c r="B2119" s="251"/>
      <c r="C2119" s="322" t="s">
        <v>1057</v>
      </c>
      <c r="D2119" s="322"/>
      <c r="E2119" s="322"/>
      <c r="H2119" s="252">
        <v>546.02</v>
      </c>
      <c r="I2119" s="252">
        <v>206.03</v>
      </c>
      <c r="J2119" s="252">
        <v>0</v>
      </c>
      <c r="K2119" s="252">
        <v>0</v>
      </c>
      <c r="L2119" s="252">
        <v>0</v>
      </c>
      <c r="M2119" s="252">
        <v>206.03</v>
      </c>
      <c r="N2119" s="323">
        <v>290.23</v>
      </c>
      <c r="O2119" s="323"/>
      <c r="P2119" s="252">
        <v>461.89</v>
      </c>
      <c r="Q2119" s="252">
        <v>7.0000000000000007E-2</v>
      </c>
      <c r="R2119" s="240" t="s">
        <v>97</v>
      </c>
      <c r="V2119" s="248">
        <f t="shared" si="132"/>
        <v>0</v>
      </c>
      <c r="W2119" s="248">
        <f t="shared" si="129"/>
        <v>0</v>
      </c>
      <c r="X2119" s="248">
        <f t="shared" si="130"/>
        <v>0</v>
      </c>
      <c r="Y2119" s="248">
        <f t="shared" si="131"/>
        <v>0</v>
      </c>
    </row>
    <row r="2120" spans="1:25" ht="15" customHeight="1" x14ac:dyDescent="0.25">
      <c r="A2120" s="250"/>
      <c r="B2120" s="251"/>
      <c r="C2120" s="322" t="s">
        <v>392</v>
      </c>
      <c r="D2120" s="322"/>
      <c r="E2120" s="322"/>
      <c r="H2120" s="252">
        <v>73120.350000000006</v>
      </c>
      <c r="I2120" s="252">
        <v>19996.25</v>
      </c>
      <c r="J2120" s="252">
        <v>-1537.54</v>
      </c>
      <c r="K2120" s="252">
        <v>0</v>
      </c>
      <c r="L2120" s="252">
        <v>0</v>
      </c>
      <c r="M2120" s="252">
        <v>18458.71</v>
      </c>
      <c r="N2120" s="323">
        <v>25890.01</v>
      </c>
      <c r="O2120" s="323"/>
      <c r="P2120" s="252">
        <v>69015.429999999993</v>
      </c>
      <c r="Q2120" s="252">
        <v>3326.38</v>
      </c>
      <c r="R2120" s="240" t="s">
        <v>97</v>
      </c>
      <c r="V2120" s="248">
        <f t="shared" si="132"/>
        <v>0</v>
      </c>
      <c r="W2120" s="248">
        <f t="shared" si="129"/>
        <v>0</v>
      </c>
      <c r="X2120" s="248">
        <f t="shared" si="130"/>
        <v>0</v>
      </c>
      <c r="Y2120" s="248">
        <f t="shared" si="131"/>
        <v>0</v>
      </c>
    </row>
    <row r="2121" spans="1:25" ht="15" customHeight="1" x14ac:dyDescent="0.25">
      <c r="A2121" s="250"/>
      <c r="B2121" s="251"/>
      <c r="C2121" s="322" t="s">
        <v>1304</v>
      </c>
      <c r="D2121" s="322"/>
      <c r="E2121" s="322"/>
      <c r="H2121" s="252">
        <v>5637.25</v>
      </c>
      <c r="I2121" s="252">
        <v>0</v>
      </c>
      <c r="J2121" s="252">
        <v>0</v>
      </c>
      <c r="K2121" s="252">
        <v>0</v>
      </c>
      <c r="L2121" s="252">
        <v>0</v>
      </c>
      <c r="M2121" s="252">
        <v>0</v>
      </c>
      <c r="N2121" s="323">
        <v>526.69000000000005</v>
      </c>
      <c r="O2121" s="323"/>
      <c r="P2121" s="252">
        <v>5689.97</v>
      </c>
      <c r="Q2121" s="252">
        <v>579.41</v>
      </c>
      <c r="R2121" s="240" t="s">
        <v>97</v>
      </c>
      <c r="V2121" s="248">
        <f t="shared" si="132"/>
        <v>0</v>
      </c>
      <c r="W2121" s="248">
        <f t="shared" si="129"/>
        <v>0</v>
      </c>
      <c r="X2121" s="248">
        <f t="shared" si="130"/>
        <v>0</v>
      </c>
      <c r="Y2121" s="248">
        <f t="shared" si="131"/>
        <v>0</v>
      </c>
    </row>
    <row r="2122" spans="1:25" ht="15" customHeight="1" x14ac:dyDescent="0.25">
      <c r="A2122" s="250"/>
      <c r="B2122" s="251"/>
      <c r="C2122" s="322" t="s">
        <v>1286</v>
      </c>
      <c r="D2122" s="322"/>
      <c r="E2122" s="322"/>
      <c r="H2122" s="252">
        <v>10785.66</v>
      </c>
      <c r="I2122" s="252">
        <v>0</v>
      </c>
      <c r="J2122" s="252">
        <v>0</v>
      </c>
      <c r="K2122" s="252">
        <v>0</v>
      </c>
      <c r="L2122" s="252">
        <v>0</v>
      </c>
      <c r="M2122" s="252">
        <v>0</v>
      </c>
      <c r="N2122" s="323">
        <v>300.33999999999997</v>
      </c>
      <c r="O2122" s="323"/>
      <c r="P2122" s="252">
        <v>10485.32</v>
      </c>
      <c r="Q2122" s="252">
        <v>0</v>
      </c>
      <c r="R2122" s="240" t="s">
        <v>97</v>
      </c>
      <c r="V2122" s="248">
        <f t="shared" si="132"/>
        <v>0</v>
      </c>
      <c r="W2122" s="248">
        <f t="shared" ref="W2122:W2185" si="133">IF(W$8=$C2122,SUM($P2122-$Q2122),0)/3</f>
        <v>0</v>
      </c>
      <c r="X2122" s="248">
        <f t="shared" ref="X2122:X2185" si="134">IF(X$8=$C2122,SUM($P2122-$Q2122),0)</f>
        <v>0</v>
      </c>
      <c r="Y2122" s="248">
        <f t="shared" ref="Y2122:Y2185" si="135">SUM(V2122:X2122)</f>
        <v>0</v>
      </c>
    </row>
    <row r="2123" spans="1:25" ht="15" customHeight="1" x14ac:dyDescent="0.25">
      <c r="A2123" s="250"/>
      <c r="B2123" s="251"/>
      <c r="C2123" s="322" t="s">
        <v>1055</v>
      </c>
      <c r="D2123" s="322"/>
      <c r="E2123" s="322"/>
      <c r="H2123" s="252">
        <v>263.08</v>
      </c>
      <c r="I2123" s="252">
        <v>98.27</v>
      </c>
      <c r="J2123" s="252">
        <v>0</v>
      </c>
      <c r="K2123" s="252">
        <v>0</v>
      </c>
      <c r="L2123" s="252">
        <v>0</v>
      </c>
      <c r="M2123" s="252">
        <v>98.27</v>
      </c>
      <c r="N2123" s="323">
        <v>138.44999999999999</v>
      </c>
      <c r="O2123" s="323"/>
      <c r="P2123" s="252">
        <v>222.93</v>
      </c>
      <c r="Q2123" s="252">
        <v>0.03</v>
      </c>
      <c r="R2123" s="240" t="s">
        <v>97</v>
      </c>
      <c r="V2123" s="248">
        <f t="shared" si="132"/>
        <v>0</v>
      </c>
      <c r="W2123" s="248">
        <f t="shared" si="133"/>
        <v>0</v>
      </c>
      <c r="X2123" s="248">
        <f t="shared" si="134"/>
        <v>0</v>
      </c>
      <c r="Y2123" s="248">
        <f t="shared" si="135"/>
        <v>0</v>
      </c>
    </row>
    <row r="2124" spans="1:25" ht="15" customHeight="1" x14ac:dyDescent="0.25">
      <c r="A2124" s="250"/>
      <c r="B2124" s="251"/>
      <c r="C2124" s="322" t="s">
        <v>1303</v>
      </c>
      <c r="D2124" s="322"/>
      <c r="E2124" s="322"/>
      <c r="H2124" s="252">
        <v>5600.34</v>
      </c>
      <c r="I2124" s="252">
        <v>0</v>
      </c>
      <c r="J2124" s="252">
        <v>0</v>
      </c>
      <c r="K2124" s="252">
        <v>0</v>
      </c>
      <c r="L2124" s="252">
        <v>0</v>
      </c>
      <c r="M2124" s="252">
        <v>0</v>
      </c>
      <c r="N2124" s="323">
        <v>265.73</v>
      </c>
      <c r="O2124" s="323"/>
      <c r="P2124" s="252">
        <v>6165.48</v>
      </c>
      <c r="Q2124" s="252">
        <v>830.87</v>
      </c>
      <c r="R2124" s="240" t="s">
        <v>97</v>
      </c>
      <c r="V2124" s="248">
        <f t="shared" si="132"/>
        <v>0</v>
      </c>
      <c r="W2124" s="248">
        <f t="shared" si="133"/>
        <v>0</v>
      </c>
      <c r="X2124" s="248">
        <f t="shared" si="134"/>
        <v>0</v>
      </c>
      <c r="Y2124" s="248">
        <f t="shared" si="135"/>
        <v>0</v>
      </c>
    </row>
    <row r="2125" spans="1:25" ht="15" customHeight="1" x14ac:dyDescent="0.25">
      <c r="A2125" s="250"/>
      <c r="B2125" s="251"/>
      <c r="C2125" s="322" t="s">
        <v>399</v>
      </c>
      <c r="D2125" s="322"/>
      <c r="E2125" s="322"/>
      <c r="H2125" s="252">
        <v>42307.31</v>
      </c>
      <c r="I2125" s="252">
        <v>11452.89</v>
      </c>
      <c r="J2125" s="252">
        <v>-1199.27</v>
      </c>
      <c r="K2125" s="252">
        <v>0</v>
      </c>
      <c r="L2125" s="252">
        <v>0</v>
      </c>
      <c r="M2125" s="252">
        <v>10253.620000000001</v>
      </c>
      <c r="N2125" s="323">
        <v>14848.05</v>
      </c>
      <c r="O2125" s="323"/>
      <c r="P2125" s="252">
        <v>42219.18</v>
      </c>
      <c r="Q2125" s="252">
        <v>4506.3</v>
      </c>
      <c r="R2125" s="240" t="s">
        <v>97</v>
      </c>
      <c r="V2125" s="248">
        <f t="shared" si="132"/>
        <v>0</v>
      </c>
      <c r="W2125" s="248">
        <f t="shared" si="133"/>
        <v>0</v>
      </c>
      <c r="X2125" s="248">
        <f t="shared" si="134"/>
        <v>0</v>
      </c>
      <c r="Y2125" s="248">
        <f t="shared" si="135"/>
        <v>0</v>
      </c>
    </row>
    <row r="2126" spans="1:25" ht="15" customHeight="1" x14ac:dyDescent="0.25">
      <c r="A2126" s="250"/>
      <c r="B2126" s="251"/>
      <c r="C2126" s="322" t="s">
        <v>1058</v>
      </c>
      <c r="D2126" s="322"/>
      <c r="E2126" s="322"/>
      <c r="H2126" s="252">
        <v>4227.1899999999996</v>
      </c>
      <c r="I2126" s="252">
        <v>1437.77</v>
      </c>
      <c r="J2126" s="252">
        <v>0</v>
      </c>
      <c r="K2126" s="252">
        <v>0</v>
      </c>
      <c r="L2126" s="252">
        <v>0</v>
      </c>
      <c r="M2126" s="252">
        <v>1437.77</v>
      </c>
      <c r="N2126" s="323">
        <v>1745.76</v>
      </c>
      <c r="O2126" s="323"/>
      <c r="P2126" s="252">
        <v>4032.84</v>
      </c>
      <c r="Q2126" s="252">
        <v>113.64</v>
      </c>
      <c r="R2126" s="240" t="s">
        <v>97</v>
      </c>
      <c r="V2126" s="248">
        <f t="shared" si="132"/>
        <v>0</v>
      </c>
      <c r="W2126" s="248">
        <f t="shared" si="133"/>
        <v>0</v>
      </c>
      <c r="X2126" s="248">
        <f t="shared" si="134"/>
        <v>0</v>
      </c>
      <c r="Y2126" s="248">
        <f t="shared" si="135"/>
        <v>0</v>
      </c>
    </row>
    <row r="2127" spans="1:25" ht="15" customHeight="1" x14ac:dyDescent="0.25">
      <c r="A2127" s="250"/>
      <c r="B2127" s="251"/>
      <c r="C2127" s="322" t="s">
        <v>1052</v>
      </c>
      <c r="D2127" s="322"/>
      <c r="E2127" s="322"/>
      <c r="H2127" s="252">
        <v>243785.18</v>
      </c>
      <c r="I2127" s="252">
        <v>74435.899999999994</v>
      </c>
      <c r="J2127" s="252">
        <v>-0.02</v>
      </c>
      <c r="K2127" s="252">
        <v>0</v>
      </c>
      <c r="L2127" s="252">
        <v>0</v>
      </c>
      <c r="M2127" s="252">
        <v>74435.88</v>
      </c>
      <c r="N2127" s="323">
        <v>91373.57</v>
      </c>
      <c r="O2127" s="323"/>
      <c r="P2127" s="252">
        <v>229138.86</v>
      </c>
      <c r="Q2127" s="252">
        <v>2291.37</v>
      </c>
      <c r="R2127" s="240" t="s">
        <v>97</v>
      </c>
      <c r="V2127" s="248">
        <f t="shared" si="132"/>
        <v>226847.49</v>
      </c>
      <c r="W2127" s="248">
        <f t="shared" si="133"/>
        <v>0</v>
      </c>
      <c r="X2127" s="248">
        <f t="shared" si="134"/>
        <v>0</v>
      </c>
      <c r="Y2127" s="248">
        <f t="shared" si="135"/>
        <v>226847.49</v>
      </c>
    </row>
    <row r="2128" spans="1:25" ht="15" customHeight="1" x14ac:dyDescent="0.25">
      <c r="A2128" s="250"/>
      <c r="B2128" s="251"/>
      <c r="C2128" s="322" t="s">
        <v>1054</v>
      </c>
      <c r="D2128" s="322"/>
      <c r="E2128" s="322"/>
      <c r="H2128" s="252">
        <v>263.22000000000003</v>
      </c>
      <c r="I2128" s="252">
        <v>98.27</v>
      </c>
      <c r="J2128" s="252">
        <v>0</v>
      </c>
      <c r="K2128" s="252">
        <v>0</v>
      </c>
      <c r="L2128" s="252">
        <v>0</v>
      </c>
      <c r="M2128" s="252">
        <v>98.27</v>
      </c>
      <c r="N2128" s="323">
        <v>138.44999999999999</v>
      </c>
      <c r="O2128" s="323"/>
      <c r="P2128" s="252">
        <v>223.07</v>
      </c>
      <c r="Q2128" s="252">
        <v>0.03</v>
      </c>
      <c r="R2128" s="240" t="s">
        <v>97</v>
      </c>
      <c r="V2128" s="248">
        <f t="shared" ref="V2128:V2191" si="136">IF(V$8=$C2128,SUM($P2128-$Q2128),0)</f>
        <v>0</v>
      </c>
      <c r="W2128" s="248">
        <f t="shared" si="133"/>
        <v>0</v>
      </c>
      <c r="X2128" s="248">
        <f t="shared" si="134"/>
        <v>0</v>
      </c>
      <c r="Y2128" s="248">
        <f t="shared" si="135"/>
        <v>0</v>
      </c>
    </row>
    <row r="2129" spans="1:25" ht="15" customHeight="1" x14ac:dyDescent="0.25">
      <c r="A2129" s="253"/>
      <c r="B2129" s="254"/>
      <c r="C2129" s="324" t="s">
        <v>503</v>
      </c>
      <c r="D2129" s="324"/>
      <c r="E2129" s="324"/>
      <c r="F2129" s="255"/>
      <c r="G2129" s="255"/>
      <c r="H2129" s="256">
        <v>99592.24</v>
      </c>
      <c r="I2129" s="256">
        <v>0</v>
      </c>
      <c r="J2129" s="256">
        <v>0</v>
      </c>
      <c r="K2129" s="256">
        <v>0</v>
      </c>
      <c r="L2129" s="256">
        <v>0</v>
      </c>
      <c r="M2129" s="256">
        <v>0</v>
      </c>
      <c r="N2129" s="325">
        <v>4188.0600000000004</v>
      </c>
      <c r="O2129" s="325"/>
      <c r="P2129" s="256">
        <v>95842.86</v>
      </c>
      <c r="Q2129" s="256">
        <v>438.68</v>
      </c>
      <c r="R2129" s="240" t="s">
        <v>97</v>
      </c>
      <c r="V2129" s="248">
        <f t="shared" si="136"/>
        <v>0</v>
      </c>
      <c r="W2129" s="248">
        <f t="shared" si="133"/>
        <v>0</v>
      </c>
      <c r="X2129" s="248">
        <f t="shared" si="134"/>
        <v>0</v>
      </c>
      <c r="Y2129" s="248">
        <f t="shared" si="135"/>
        <v>0</v>
      </c>
    </row>
    <row r="2130" spans="1:25" ht="15" customHeight="1" x14ac:dyDescent="0.25">
      <c r="A2130" s="245" t="s">
        <v>1710</v>
      </c>
      <c r="B2130" s="246" t="str">
        <f>C2130</f>
        <v>г.Одинцово, Маршала Жукова, 17</v>
      </c>
      <c r="C2130" s="329" t="s">
        <v>98</v>
      </c>
      <c r="D2130" s="329"/>
      <c r="E2130" s="329"/>
      <c r="F2130" s="246" t="s">
        <v>1574</v>
      </c>
      <c r="G2130" s="246" t="s">
        <v>1711</v>
      </c>
      <c r="H2130" s="247">
        <v>214386.4</v>
      </c>
      <c r="I2130" s="247">
        <v>97635.79</v>
      </c>
      <c r="J2130" s="247">
        <v>0</v>
      </c>
      <c r="K2130" s="247">
        <v>0</v>
      </c>
      <c r="L2130" s="247">
        <v>0</v>
      </c>
      <c r="M2130" s="247">
        <v>97635.79</v>
      </c>
      <c r="N2130" s="330">
        <v>114324.07</v>
      </c>
      <c r="O2130" s="330"/>
      <c r="P2130" s="247">
        <v>268506.40000000002</v>
      </c>
      <c r="Q2130" s="247">
        <v>70808.28</v>
      </c>
      <c r="R2130" s="240" t="s">
        <v>98</v>
      </c>
      <c r="V2130" s="248">
        <f t="shared" si="136"/>
        <v>0</v>
      </c>
      <c r="W2130" s="248">
        <f t="shared" si="133"/>
        <v>0</v>
      </c>
      <c r="X2130" s="248">
        <f t="shared" si="134"/>
        <v>0</v>
      </c>
      <c r="Y2130" s="248">
        <f t="shared" si="135"/>
        <v>0</v>
      </c>
    </row>
    <row r="2131" spans="1:25" ht="15" customHeight="1" x14ac:dyDescent="0.25">
      <c r="A2131" s="250"/>
      <c r="B2131" s="251"/>
      <c r="C2131" s="322" t="s">
        <v>1052</v>
      </c>
      <c r="D2131" s="322"/>
      <c r="E2131" s="322"/>
      <c r="H2131" s="252">
        <v>195303.88</v>
      </c>
      <c r="I2131" s="252">
        <v>95779.9</v>
      </c>
      <c r="J2131" s="252">
        <v>0</v>
      </c>
      <c r="K2131" s="252">
        <v>0</v>
      </c>
      <c r="L2131" s="252">
        <v>0</v>
      </c>
      <c r="M2131" s="252">
        <v>95779.9</v>
      </c>
      <c r="N2131" s="323">
        <v>110943.88</v>
      </c>
      <c r="O2131" s="323"/>
      <c r="P2131" s="252">
        <v>189025.45</v>
      </c>
      <c r="Q2131" s="252">
        <v>8885.5499999999993</v>
      </c>
      <c r="R2131" s="240" t="s">
        <v>98</v>
      </c>
      <c r="V2131" s="248">
        <f t="shared" si="136"/>
        <v>180139.90000000002</v>
      </c>
      <c r="W2131" s="248">
        <f t="shared" si="133"/>
        <v>0</v>
      </c>
      <c r="X2131" s="248">
        <f t="shared" si="134"/>
        <v>0</v>
      </c>
      <c r="Y2131" s="248">
        <f t="shared" si="135"/>
        <v>180139.90000000002</v>
      </c>
    </row>
    <row r="2132" spans="1:25" ht="15" customHeight="1" x14ac:dyDescent="0.25">
      <c r="A2132" s="250"/>
      <c r="B2132" s="251"/>
      <c r="C2132" s="322" t="s">
        <v>503</v>
      </c>
      <c r="D2132" s="322"/>
      <c r="E2132" s="322"/>
      <c r="H2132" s="252">
        <v>-2313.63</v>
      </c>
      <c r="I2132" s="252">
        <v>0</v>
      </c>
      <c r="J2132" s="252">
        <v>0</v>
      </c>
      <c r="K2132" s="252">
        <v>0</v>
      </c>
      <c r="L2132" s="252">
        <v>0</v>
      </c>
      <c r="M2132" s="252">
        <v>0</v>
      </c>
      <c r="N2132" s="323">
        <v>90.53</v>
      </c>
      <c r="O2132" s="323"/>
      <c r="P2132" s="252">
        <v>109.36</v>
      </c>
      <c r="Q2132" s="252">
        <v>2513.52</v>
      </c>
      <c r="R2132" s="240" t="s">
        <v>98</v>
      </c>
      <c r="V2132" s="248">
        <f t="shared" si="136"/>
        <v>0</v>
      </c>
      <c r="W2132" s="248">
        <f t="shared" si="133"/>
        <v>0</v>
      </c>
      <c r="X2132" s="248">
        <f t="shared" si="134"/>
        <v>0</v>
      </c>
      <c r="Y2132" s="248">
        <f t="shared" si="135"/>
        <v>0</v>
      </c>
    </row>
    <row r="2133" spans="1:25" ht="15" customHeight="1" x14ac:dyDescent="0.25">
      <c r="A2133" s="250"/>
      <c r="B2133" s="251"/>
      <c r="C2133" s="322" t="s">
        <v>1054</v>
      </c>
      <c r="D2133" s="322"/>
      <c r="E2133" s="322"/>
      <c r="H2133" s="252">
        <v>101.13</v>
      </c>
      <c r="I2133" s="252">
        <v>58.54</v>
      </c>
      <c r="J2133" s="252">
        <v>0</v>
      </c>
      <c r="K2133" s="252">
        <v>0</v>
      </c>
      <c r="L2133" s="252">
        <v>0</v>
      </c>
      <c r="M2133" s="252">
        <v>58.54</v>
      </c>
      <c r="N2133" s="323">
        <v>58.18</v>
      </c>
      <c r="O2133" s="323"/>
      <c r="P2133" s="252">
        <v>101.49</v>
      </c>
      <c r="Q2133" s="252">
        <v>0</v>
      </c>
      <c r="R2133" s="240" t="s">
        <v>98</v>
      </c>
      <c r="V2133" s="248">
        <f t="shared" si="136"/>
        <v>0</v>
      </c>
      <c r="W2133" s="248">
        <f t="shared" si="133"/>
        <v>0</v>
      </c>
      <c r="X2133" s="248">
        <f t="shared" si="134"/>
        <v>0</v>
      </c>
      <c r="Y2133" s="248">
        <f t="shared" si="135"/>
        <v>0</v>
      </c>
    </row>
    <row r="2134" spans="1:25" ht="15" customHeight="1" x14ac:dyDescent="0.25">
      <c r="A2134" s="250"/>
      <c r="B2134" s="251"/>
      <c r="C2134" s="322" t="s">
        <v>1336</v>
      </c>
      <c r="D2134" s="322"/>
      <c r="E2134" s="322"/>
      <c r="H2134" s="252">
        <v>6.14</v>
      </c>
      <c r="I2134" s="252">
        <v>0</v>
      </c>
      <c r="J2134" s="252">
        <v>0</v>
      </c>
      <c r="K2134" s="252">
        <v>0</v>
      </c>
      <c r="L2134" s="252">
        <v>0</v>
      </c>
      <c r="M2134" s="252">
        <v>0</v>
      </c>
      <c r="N2134" s="323">
        <v>0</v>
      </c>
      <c r="O2134" s="323"/>
      <c r="P2134" s="252">
        <v>6.14</v>
      </c>
      <c r="Q2134" s="252">
        <v>0</v>
      </c>
      <c r="R2134" s="240" t="s">
        <v>98</v>
      </c>
      <c r="V2134" s="248">
        <f t="shared" si="136"/>
        <v>0</v>
      </c>
      <c r="W2134" s="248">
        <f t="shared" si="133"/>
        <v>0</v>
      </c>
      <c r="X2134" s="248">
        <f t="shared" si="134"/>
        <v>0</v>
      </c>
      <c r="Y2134" s="248">
        <f t="shared" si="135"/>
        <v>0</v>
      </c>
    </row>
    <row r="2135" spans="1:25" ht="15" customHeight="1" x14ac:dyDescent="0.25">
      <c r="A2135" s="250"/>
      <c r="B2135" s="251"/>
      <c r="C2135" s="322" t="s">
        <v>1303</v>
      </c>
      <c r="D2135" s="322"/>
      <c r="E2135" s="322"/>
      <c r="H2135" s="252">
        <v>5688.2</v>
      </c>
      <c r="I2135" s="252">
        <v>0</v>
      </c>
      <c r="J2135" s="252">
        <v>0</v>
      </c>
      <c r="K2135" s="252">
        <v>0</v>
      </c>
      <c r="L2135" s="252">
        <v>0</v>
      </c>
      <c r="M2135" s="252">
        <v>0</v>
      </c>
      <c r="N2135" s="323">
        <v>93.45</v>
      </c>
      <c r="O2135" s="323"/>
      <c r="P2135" s="252">
        <v>6597.2</v>
      </c>
      <c r="Q2135" s="252">
        <v>1002.45</v>
      </c>
      <c r="R2135" s="240" t="s">
        <v>98</v>
      </c>
      <c r="V2135" s="248">
        <f t="shared" si="136"/>
        <v>0</v>
      </c>
      <c r="W2135" s="248">
        <f t="shared" si="133"/>
        <v>0</v>
      </c>
      <c r="X2135" s="248">
        <f t="shared" si="134"/>
        <v>0</v>
      </c>
      <c r="Y2135" s="248">
        <f t="shared" si="135"/>
        <v>0</v>
      </c>
    </row>
    <row r="2136" spans="1:25" ht="15" customHeight="1" x14ac:dyDescent="0.25">
      <c r="A2136" s="250"/>
      <c r="B2136" s="251"/>
      <c r="C2136" s="322" t="s">
        <v>1058</v>
      </c>
      <c r="D2136" s="322"/>
      <c r="E2136" s="322"/>
      <c r="H2136" s="252">
        <v>2900</v>
      </c>
      <c r="I2136" s="252">
        <v>1430.59</v>
      </c>
      <c r="J2136" s="252">
        <v>0</v>
      </c>
      <c r="K2136" s="252">
        <v>0</v>
      </c>
      <c r="L2136" s="252">
        <v>0</v>
      </c>
      <c r="M2136" s="252">
        <v>1430.59</v>
      </c>
      <c r="N2136" s="323">
        <v>1675.52</v>
      </c>
      <c r="O2136" s="323"/>
      <c r="P2136" s="252">
        <v>2737.42</v>
      </c>
      <c r="Q2136" s="252">
        <v>82.35</v>
      </c>
      <c r="R2136" s="240" t="s">
        <v>98</v>
      </c>
      <c r="V2136" s="248">
        <f t="shared" si="136"/>
        <v>0</v>
      </c>
      <c r="W2136" s="248">
        <f t="shared" si="133"/>
        <v>0</v>
      </c>
      <c r="X2136" s="248">
        <f t="shared" si="134"/>
        <v>0</v>
      </c>
      <c r="Y2136" s="248">
        <f t="shared" si="135"/>
        <v>0</v>
      </c>
    </row>
    <row r="2137" spans="1:25" ht="15" customHeight="1" x14ac:dyDescent="0.25">
      <c r="A2137" s="250"/>
      <c r="B2137" s="251"/>
      <c r="C2137" s="322" t="s">
        <v>392</v>
      </c>
      <c r="D2137" s="322"/>
      <c r="E2137" s="322"/>
      <c r="H2137" s="252">
        <v>10515.2</v>
      </c>
      <c r="I2137" s="252">
        <v>0</v>
      </c>
      <c r="J2137" s="252">
        <v>0</v>
      </c>
      <c r="K2137" s="252">
        <v>0</v>
      </c>
      <c r="L2137" s="252">
        <v>0</v>
      </c>
      <c r="M2137" s="252">
        <v>0</v>
      </c>
      <c r="N2137" s="323">
        <v>269.47000000000003</v>
      </c>
      <c r="O2137" s="323"/>
      <c r="P2137" s="252">
        <v>17417.87</v>
      </c>
      <c r="Q2137" s="252">
        <v>7172.14</v>
      </c>
      <c r="R2137" s="240" t="s">
        <v>98</v>
      </c>
      <c r="V2137" s="248">
        <f t="shared" si="136"/>
        <v>0</v>
      </c>
      <c r="W2137" s="248">
        <f t="shared" si="133"/>
        <v>0</v>
      </c>
      <c r="X2137" s="248">
        <f t="shared" si="134"/>
        <v>0</v>
      </c>
      <c r="Y2137" s="248">
        <f t="shared" si="135"/>
        <v>0</v>
      </c>
    </row>
    <row r="2138" spans="1:25" ht="15" customHeight="1" x14ac:dyDescent="0.25">
      <c r="A2138" s="250"/>
      <c r="B2138" s="251"/>
      <c r="C2138" s="322" t="s">
        <v>1335</v>
      </c>
      <c r="D2138" s="322"/>
      <c r="E2138" s="322"/>
      <c r="H2138" s="252">
        <v>7234.77</v>
      </c>
      <c r="I2138" s="252">
        <v>0</v>
      </c>
      <c r="J2138" s="252">
        <v>0</v>
      </c>
      <c r="K2138" s="252">
        <v>0</v>
      </c>
      <c r="L2138" s="252">
        <v>0</v>
      </c>
      <c r="M2138" s="252">
        <v>0</v>
      </c>
      <c r="N2138" s="323">
        <v>485.55</v>
      </c>
      <c r="O2138" s="323"/>
      <c r="P2138" s="252">
        <v>6749.22</v>
      </c>
      <c r="Q2138" s="252">
        <v>0</v>
      </c>
      <c r="R2138" s="240" t="s">
        <v>98</v>
      </c>
      <c r="V2138" s="248">
        <f t="shared" si="136"/>
        <v>0</v>
      </c>
      <c r="W2138" s="248">
        <f t="shared" si="133"/>
        <v>0</v>
      </c>
      <c r="X2138" s="248">
        <f t="shared" si="134"/>
        <v>0</v>
      </c>
      <c r="Y2138" s="248">
        <f t="shared" si="135"/>
        <v>0</v>
      </c>
    </row>
    <row r="2139" spans="1:25" ht="15" customHeight="1" x14ac:dyDescent="0.25">
      <c r="A2139" s="250"/>
      <c r="B2139" s="251"/>
      <c r="C2139" s="322" t="s">
        <v>399</v>
      </c>
      <c r="D2139" s="322"/>
      <c r="E2139" s="322"/>
      <c r="H2139" s="252">
        <v>6003.02</v>
      </c>
      <c r="I2139" s="252">
        <v>0</v>
      </c>
      <c r="J2139" s="252">
        <v>0</v>
      </c>
      <c r="K2139" s="252">
        <v>0</v>
      </c>
      <c r="L2139" s="252">
        <v>0</v>
      </c>
      <c r="M2139" s="252">
        <v>0</v>
      </c>
      <c r="N2139" s="323">
        <v>150.44</v>
      </c>
      <c r="O2139" s="323"/>
      <c r="P2139" s="252">
        <v>9728.27</v>
      </c>
      <c r="Q2139" s="252">
        <v>3875.69</v>
      </c>
      <c r="R2139" s="240" t="s">
        <v>98</v>
      </c>
      <c r="V2139" s="248">
        <f t="shared" si="136"/>
        <v>0</v>
      </c>
      <c r="W2139" s="248">
        <f t="shared" si="133"/>
        <v>0</v>
      </c>
      <c r="X2139" s="248">
        <f t="shared" si="134"/>
        <v>0</v>
      </c>
      <c r="Y2139" s="248">
        <f t="shared" si="135"/>
        <v>0</v>
      </c>
    </row>
    <row r="2140" spans="1:25" ht="15" customHeight="1" x14ac:dyDescent="0.25">
      <c r="A2140" s="250"/>
      <c r="B2140" s="251"/>
      <c r="C2140" s="322" t="s">
        <v>1055</v>
      </c>
      <c r="D2140" s="322"/>
      <c r="E2140" s="322"/>
      <c r="H2140" s="252">
        <v>101.08</v>
      </c>
      <c r="I2140" s="252">
        <v>58.54</v>
      </c>
      <c r="J2140" s="252">
        <v>0</v>
      </c>
      <c r="K2140" s="252">
        <v>0</v>
      </c>
      <c r="L2140" s="252">
        <v>0</v>
      </c>
      <c r="M2140" s="252">
        <v>58.54</v>
      </c>
      <c r="N2140" s="323">
        <v>58.18</v>
      </c>
      <c r="O2140" s="323"/>
      <c r="P2140" s="252">
        <v>101.44</v>
      </c>
      <c r="Q2140" s="252">
        <v>0</v>
      </c>
      <c r="R2140" s="240" t="s">
        <v>98</v>
      </c>
      <c r="V2140" s="248">
        <f t="shared" si="136"/>
        <v>0</v>
      </c>
      <c r="W2140" s="248">
        <f t="shared" si="133"/>
        <v>0</v>
      </c>
      <c r="X2140" s="248">
        <f t="shared" si="134"/>
        <v>0</v>
      </c>
      <c r="Y2140" s="248">
        <f t="shared" si="135"/>
        <v>0</v>
      </c>
    </row>
    <row r="2141" spans="1:25" ht="15" customHeight="1" x14ac:dyDescent="0.25">
      <c r="A2141" s="250"/>
      <c r="B2141" s="251"/>
      <c r="C2141" s="322" t="s">
        <v>1286</v>
      </c>
      <c r="D2141" s="322"/>
      <c r="E2141" s="322"/>
      <c r="H2141" s="252">
        <v>4132.71</v>
      </c>
      <c r="I2141" s="252">
        <v>0</v>
      </c>
      <c r="J2141" s="252">
        <v>0</v>
      </c>
      <c r="K2141" s="252">
        <v>0</v>
      </c>
      <c r="L2141" s="252">
        <v>0</v>
      </c>
      <c r="M2141" s="252">
        <v>0</v>
      </c>
      <c r="N2141" s="323">
        <v>108.94</v>
      </c>
      <c r="O2141" s="323"/>
      <c r="P2141" s="252">
        <v>7044.75</v>
      </c>
      <c r="Q2141" s="252">
        <v>3020.98</v>
      </c>
      <c r="R2141" s="240" t="s">
        <v>98</v>
      </c>
      <c r="V2141" s="248">
        <f t="shared" si="136"/>
        <v>0</v>
      </c>
      <c r="W2141" s="248">
        <f t="shared" si="133"/>
        <v>0</v>
      </c>
      <c r="X2141" s="248">
        <f t="shared" si="134"/>
        <v>0</v>
      </c>
      <c r="Y2141" s="248">
        <f t="shared" si="135"/>
        <v>0</v>
      </c>
    </row>
    <row r="2142" spans="1:25" ht="15" customHeight="1" x14ac:dyDescent="0.25">
      <c r="A2142" s="250"/>
      <c r="B2142" s="251"/>
      <c r="C2142" s="322" t="s">
        <v>1057</v>
      </c>
      <c r="D2142" s="322"/>
      <c r="E2142" s="322"/>
      <c r="H2142" s="252">
        <v>212.3</v>
      </c>
      <c r="I2142" s="252">
        <v>122.75</v>
      </c>
      <c r="J2142" s="252">
        <v>0</v>
      </c>
      <c r="K2142" s="252">
        <v>0</v>
      </c>
      <c r="L2142" s="252">
        <v>0</v>
      </c>
      <c r="M2142" s="252">
        <v>122.75</v>
      </c>
      <c r="N2142" s="323">
        <v>121.99</v>
      </c>
      <c r="O2142" s="323"/>
      <c r="P2142" s="252">
        <v>213.06</v>
      </c>
      <c r="Q2142" s="252">
        <v>0</v>
      </c>
      <c r="R2142" s="240" t="s">
        <v>98</v>
      </c>
      <c r="V2142" s="248">
        <f t="shared" si="136"/>
        <v>0</v>
      </c>
      <c r="W2142" s="248">
        <f t="shared" si="133"/>
        <v>0</v>
      </c>
      <c r="X2142" s="248">
        <f t="shared" si="134"/>
        <v>0</v>
      </c>
      <c r="Y2142" s="248">
        <f t="shared" si="135"/>
        <v>0</v>
      </c>
    </row>
    <row r="2143" spans="1:25" ht="15" customHeight="1" x14ac:dyDescent="0.25">
      <c r="A2143" s="250"/>
      <c r="B2143" s="251"/>
      <c r="C2143" s="322" t="s">
        <v>1304</v>
      </c>
      <c r="D2143" s="322"/>
      <c r="E2143" s="322"/>
      <c r="H2143" s="252">
        <v>-4960.24</v>
      </c>
      <c r="I2143" s="252">
        <v>0</v>
      </c>
      <c r="J2143" s="252">
        <v>0</v>
      </c>
      <c r="K2143" s="252">
        <v>0</v>
      </c>
      <c r="L2143" s="252">
        <v>0</v>
      </c>
      <c r="M2143" s="252">
        <v>0</v>
      </c>
      <c r="N2143" s="323">
        <v>0</v>
      </c>
      <c r="O2143" s="323"/>
      <c r="P2143" s="252">
        <v>3790.42</v>
      </c>
      <c r="Q2143" s="252">
        <v>8750.66</v>
      </c>
      <c r="R2143" s="240" t="s">
        <v>98</v>
      </c>
      <c r="V2143" s="248">
        <f t="shared" si="136"/>
        <v>0</v>
      </c>
      <c r="W2143" s="248">
        <f t="shared" si="133"/>
        <v>0</v>
      </c>
      <c r="X2143" s="248">
        <f t="shared" si="134"/>
        <v>0</v>
      </c>
      <c r="Y2143" s="248">
        <f t="shared" si="135"/>
        <v>0</v>
      </c>
    </row>
    <row r="2144" spans="1:25" ht="15" customHeight="1" x14ac:dyDescent="0.25">
      <c r="A2144" s="250"/>
      <c r="B2144" s="251"/>
      <c r="C2144" s="322" t="s">
        <v>1288</v>
      </c>
      <c r="D2144" s="322"/>
      <c r="E2144" s="322"/>
      <c r="H2144" s="252">
        <v>11013.02</v>
      </c>
      <c r="I2144" s="252">
        <v>0</v>
      </c>
      <c r="J2144" s="252">
        <v>0</v>
      </c>
      <c r="K2144" s="252">
        <v>0</v>
      </c>
      <c r="L2144" s="252">
        <v>0</v>
      </c>
      <c r="M2144" s="252">
        <v>0</v>
      </c>
      <c r="N2144" s="323">
        <v>82.02</v>
      </c>
      <c r="O2144" s="323"/>
      <c r="P2144" s="252">
        <v>20681.240000000002</v>
      </c>
      <c r="Q2144" s="252">
        <v>9750.24</v>
      </c>
      <c r="R2144" s="240" t="s">
        <v>98</v>
      </c>
      <c r="V2144" s="248">
        <f t="shared" si="136"/>
        <v>0</v>
      </c>
      <c r="W2144" s="248">
        <f t="shared" si="133"/>
        <v>0</v>
      </c>
      <c r="X2144" s="248">
        <f t="shared" si="134"/>
        <v>0</v>
      </c>
      <c r="Y2144" s="248">
        <f t="shared" si="135"/>
        <v>0</v>
      </c>
    </row>
    <row r="2145" spans="1:25" ht="15" customHeight="1" x14ac:dyDescent="0.25">
      <c r="A2145" s="250"/>
      <c r="B2145" s="251"/>
      <c r="C2145" s="322" t="s">
        <v>1311</v>
      </c>
      <c r="D2145" s="322"/>
      <c r="E2145" s="322"/>
      <c r="H2145" s="252">
        <v>147.80000000000001</v>
      </c>
      <c r="I2145" s="252">
        <v>0</v>
      </c>
      <c r="J2145" s="252">
        <v>0</v>
      </c>
      <c r="K2145" s="252">
        <v>0</v>
      </c>
      <c r="L2145" s="252">
        <v>0</v>
      </c>
      <c r="M2145" s="252">
        <v>0</v>
      </c>
      <c r="N2145" s="323">
        <v>0</v>
      </c>
      <c r="O2145" s="323"/>
      <c r="P2145" s="252">
        <v>147.80000000000001</v>
      </c>
      <c r="Q2145" s="252">
        <v>0</v>
      </c>
      <c r="R2145" s="240" t="s">
        <v>98</v>
      </c>
      <c r="V2145" s="248">
        <f t="shared" si="136"/>
        <v>0</v>
      </c>
      <c r="W2145" s="248">
        <f t="shared" si="133"/>
        <v>0</v>
      </c>
      <c r="X2145" s="248">
        <f t="shared" si="134"/>
        <v>0</v>
      </c>
      <c r="Y2145" s="248">
        <f t="shared" si="135"/>
        <v>0</v>
      </c>
    </row>
    <row r="2146" spans="1:25" ht="15" customHeight="1" x14ac:dyDescent="0.25">
      <c r="A2146" s="250"/>
      <c r="B2146" s="251"/>
      <c r="C2146" s="322" t="s">
        <v>504</v>
      </c>
      <c r="D2146" s="322"/>
      <c r="E2146" s="322"/>
      <c r="H2146" s="252">
        <v>-24737.91</v>
      </c>
      <c r="I2146" s="252">
        <v>0</v>
      </c>
      <c r="J2146" s="252">
        <v>0</v>
      </c>
      <c r="K2146" s="252">
        <v>0</v>
      </c>
      <c r="L2146" s="252">
        <v>0</v>
      </c>
      <c r="M2146" s="252">
        <v>0</v>
      </c>
      <c r="N2146" s="323">
        <v>1.62</v>
      </c>
      <c r="O2146" s="323"/>
      <c r="P2146" s="252">
        <v>1015.17</v>
      </c>
      <c r="Q2146" s="252">
        <v>25754.7</v>
      </c>
      <c r="R2146" s="240" t="s">
        <v>98</v>
      </c>
      <c r="V2146" s="248">
        <f t="shared" si="136"/>
        <v>0</v>
      </c>
      <c r="W2146" s="248">
        <f t="shared" si="133"/>
        <v>0</v>
      </c>
      <c r="X2146" s="248">
        <f t="shared" si="134"/>
        <v>0</v>
      </c>
      <c r="Y2146" s="248">
        <f t="shared" si="135"/>
        <v>0</v>
      </c>
    </row>
    <row r="2147" spans="1:25" ht="15" customHeight="1" x14ac:dyDescent="0.25">
      <c r="A2147" s="250"/>
      <c r="B2147" s="251"/>
      <c r="C2147" s="322" t="s">
        <v>1056</v>
      </c>
      <c r="D2147" s="322"/>
      <c r="E2147" s="322"/>
      <c r="H2147" s="252">
        <v>318.89999999999998</v>
      </c>
      <c r="I2147" s="252">
        <v>185.47</v>
      </c>
      <c r="J2147" s="252">
        <v>0</v>
      </c>
      <c r="K2147" s="252">
        <v>0</v>
      </c>
      <c r="L2147" s="252">
        <v>0</v>
      </c>
      <c r="M2147" s="252">
        <v>185.47</v>
      </c>
      <c r="N2147" s="323">
        <v>184.3</v>
      </c>
      <c r="O2147" s="323"/>
      <c r="P2147" s="252">
        <v>320.07</v>
      </c>
      <c r="Q2147" s="252">
        <v>0</v>
      </c>
      <c r="R2147" s="240" t="s">
        <v>98</v>
      </c>
      <c r="V2147" s="248">
        <f t="shared" si="136"/>
        <v>0</v>
      </c>
      <c r="W2147" s="248">
        <f t="shared" si="133"/>
        <v>0</v>
      </c>
      <c r="X2147" s="248">
        <f t="shared" si="134"/>
        <v>0</v>
      </c>
      <c r="Y2147" s="248">
        <f t="shared" si="135"/>
        <v>0</v>
      </c>
    </row>
    <row r="2148" spans="1:25" ht="15" customHeight="1" x14ac:dyDescent="0.25">
      <c r="A2148" s="253"/>
      <c r="B2148" s="254"/>
      <c r="C2148" s="324" t="s">
        <v>1283</v>
      </c>
      <c r="D2148" s="324"/>
      <c r="E2148" s="324"/>
      <c r="F2148" s="255"/>
      <c r="G2148" s="255"/>
      <c r="H2148" s="256">
        <v>2720.03</v>
      </c>
      <c r="I2148" s="256">
        <v>0</v>
      </c>
      <c r="J2148" s="256">
        <v>0</v>
      </c>
      <c r="K2148" s="256">
        <v>0</v>
      </c>
      <c r="L2148" s="256">
        <v>0</v>
      </c>
      <c r="M2148" s="256">
        <v>0</v>
      </c>
      <c r="N2148" s="325">
        <v>0</v>
      </c>
      <c r="O2148" s="325"/>
      <c r="P2148" s="256">
        <v>2720.03</v>
      </c>
      <c r="Q2148" s="256">
        <v>0</v>
      </c>
      <c r="R2148" s="240" t="s">
        <v>98</v>
      </c>
      <c r="V2148" s="248">
        <f t="shared" si="136"/>
        <v>0</v>
      </c>
      <c r="W2148" s="248">
        <f t="shared" si="133"/>
        <v>906.67666666666673</v>
      </c>
      <c r="X2148" s="248">
        <f t="shared" si="134"/>
        <v>0</v>
      </c>
      <c r="Y2148" s="248">
        <f t="shared" si="135"/>
        <v>906.67666666666673</v>
      </c>
    </row>
    <row r="2149" spans="1:25" ht="15" customHeight="1" x14ac:dyDescent="0.25">
      <c r="A2149" s="245" t="s">
        <v>1712</v>
      </c>
      <c r="B2149" s="246" t="str">
        <f>C2149</f>
        <v>г.Одинцово, Маршала Жукова, 19</v>
      </c>
      <c r="C2149" s="329" t="s">
        <v>99</v>
      </c>
      <c r="D2149" s="329"/>
      <c r="E2149" s="329"/>
      <c r="F2149" s="246" t="s">
        <v>1685</v>
      </c>
      <c r="G2149" s="246" t="s">
        <v>1713</v>
      </c>
      <c r="H2149" s="247">
        <v>348425.23</v>
      </c>
      <c r="I2149" s="247">
        <v>94260.61</v>
      </c>
      <c r="J2149" s="247">
        <v>-0.01</v>
      </c>
      <c r="K2149" s="247">
        <v>0</v>
      </c>
      <c r="L2149" s="247">
        <v>0</v>
      </c>
      <c r="M2149" s="247">
        <v>94260.6</v>
      </c>
      <c r="N2149" s="330">
        <v>347066.71</v>
      </c>
      <c r="O2149" s="330"/>
      <c r="P2149" s="247">
        <v>180772.48000000001</v>
      </c>
      <c r="Q2149" s="247">
        <v>85153.36</v>
      </c>
      <c r="R2149" s="240" t="s">
        <v>99</v>
      </c>
      <c r="V2149" s="248">
        <f t="shared" si="136"/>
        <v>0</v>
      </c>
      <c r="W2149" s="248">
        <f t="shared" si="133"/>
        <v>0</v>
      </c>
      <c r="X2149" s="248">
        <f t="shared" si="134"/>
        <v>0</v>
      </c>
      <c r="Y2149" s="248">
        <f t="shared" si="135"/>
        <v>0</v>
      </c>
    </row>
    <row r="2150" spans="1:25" ht="15" customHeight="1" x14ac:dyDescent="0.25">
      <c r="A2150" s="250"/>
      <c r="B2150" s="251"/>
      <c r="C2150" s="322" t="s">
        <v>1336</v>
      </c>
      <c r="D2150" s="322"/>
      <c r="E2150" s="322"/>
      <c r="H2150" s="252">
        <v>15.75</v>
      </c>
      <c r="I2150" s="252">
        <v>0</v>
      </c>
      <c r="J2150" s="252">
        <v>0</v>
      </c>
      <c r="K2150" s="252">
        <v>0</v>
      </c>
      <c r="L2150" s="252">
        <v>0</v>
      </c>
      <c r="M2150" s="252">
        <v>0</v>
      </c>
      <c r="N2150" s="323">
        <v>15.75</v>
      </c>
      <c r="O2150" s="323"/>
      <c r="P2150" s="252">
        <v>0</v>
      </c>
      <c r="Q2150" s="252">
        <v>0</v>
      </c>
      <c r="R2150" s="240" t="s">
        <v>99</v>
      </c>
      <c r="V2150" s="248">
        <f t="shared" si="136"/>
        <v>0</v>
      </c>
      <c r="W2150" s="248">
        <f t="shared" si="133"/>
        <v>0</v>
      </c>
      <c r="X2150" s="248">
        <f t="shared" si="134"/>
        <v>0</v>
      </c>
      <c r="Y2150" s="248">
        <f t="shared" si="135"/>
        <v>0</v>
      </c>
    </row>
    <row r="2151" spans="1:25" ht="15" customHeight="1" x14ac:dyDescent="0.25">
      <c r="A2151" s="250"/>
      <c r="B2151" s="251"/>
      <c r="C2151" s="322" t="s">
        <v>504</v>
      </c>
      <c r="D2151" s="322"/>
      <c r="E2151" s="322"/>
      <c r="H2151" s="252">
        <v>4059.33</v>
      </c>
      <c r="I2151" s="252">
        <v>0</v>
      </c>
      <c r="J2151" s="252">
        <v>0</v>
      </c>
      <c r="K2151" s="252">
        <v>0</v>
      </c>
      <c r="L2151" s="252">
        <v>0</v>
      </c>
      <c r="M2151" s="252">
        <v>0</v>
      </c>
      <c r="N2151" s="323">
        <v>1971.97</v>
      </c>
      <c r="O2151" s="323"/>
      <c r="P2151" s="252">
        <v>2918.74</v>
      </c>
      <c r="Q2151" s="252">
        <v>831.38</v>
      </c>
      <c r="R2151" s="240" t="s">
        <v>99</v>
      </c>
      <c r="V2151" s="248">
        <f t="shared" si="136"/>
        <v>0</v>
      </c>
      <c r="W2151" s="248">
        <f t="shared" si="133"/>
        <v>0</v>
      </c>
      <c r="X2151" s="248">
        <f t="shared" si="134"/>
        <v>0</v>
      </c>
      <c r="Y2151" s="248">
        <f t="shared" si="135"/>
        <v>0</v>
      </c>
    </row>
    <row r="2152" spans="1:25" ht="15" customHeight="1" x14ac:dyDescent="0.25">
      <c r="A2152" s="250"/>
      <c r="B2152" s="251"/>
      <c r="C2152" s="322" t="s">
        <v>1311</v>
      </c>
      <c r="D2152" s="322"/>
      <c r="E2152" s="322"/>
      <c r="H2152" s="252">
        <v>1023.36</v>
      </c>
      <c r="I2152" s="252">
        <v>0</v>
      </c>
      <c r="J2152" s="252">
        <v>0</v>
      </c>
      <c r="K2152" s="252">
        <v>0</v>
      </c>
      <c r="L2152" s="252">
        <v>0</v>
      </c>
      <c r="M2152" s="252">
        <v>0</v>
      </c>
      <c r="N2152" s="323">
        <v>896.05</v>
      </c>
      <c r="O2152" s="323"/>
      <c r="P2152" s="252">
        <v>127.31</v>
      </c>
      <c r="Q2152" s="252">
        <v>0</v>
      </c>
      <c r="R2152" s="240" t="s">
        <v>99</v>
      </c>
      <c r="V2152" s="248">
        <f t="shared" si="136"/>
        <v>0</v>
      </c>
      <c r="W2152" s="248">
        <f t="shared" si="133"/>
        <v>0</v>
      </c>
      <c r="X2152" s="248">
        <f t="shared" si="134"/>
        <v>0</v>
      </c>
      <c r="Y2152" s="248">
        <f t="shared" si="135"/>
        <v>0</v>
      </c>
    </row>
    <row r="2153" spans="1:25" ht="15" customHeight="1" x14ac:dyDescent="0.25">
      <c r="A2153" s="250"/>
      <c r="B2153" s="251"/>
      <c r="C2153" s="322" t="s">
        <v>503</v>
      </c>
      <c r="D2153" s="322"/>
      <c r="E2153" s="322"/>
      <c r="H2153" s="252">
        <v>-5497.25</v>
      </c>
      <c r="I2153" s="252">
        <v>0</v>
      </c>
      <c r="J2153" s="252">
        <v>0</v>
      </c>
      <c r="K2153" s="252">
        <v>0</v>
      </c>
      <c r="L2153" s="252">
        <v>0</v>
      </c>
      <c r="M2153" s="252">
        <v>0</v>
      </c>
      <c r="N2153" s="323">
        <v>0</v>
      </c>
      <c r="O2153" s="323"/>
      <c r="P2153" s="252">
        <v>1178.03</v>
      </c>
      <c r="Q2153" s="252">
        <v>6675.28</v>
      </c>
      <c r="R2153" s="240" t="s">
        <v>99</v>
      </c>
      <c r="V2153" s="248">
        <f t="shared" si="136"/>
        <v>0</v>
      </c>
      <c r="W2153" s="248">
        <f t="shared" si="133"/>
        <v>0</v>
      </c>
      <c r="X2153" s="248">
        <f t="shared" si="134"/>
        <v>0</v>
      </c>
      <c r="Y2153" s="248">
        <f t="shared" si="135"/>
        <v>0</v>
      </c>
    </row>
    <row r="2154" spans="1:25" ht="15" customHeight="1" x14ac:dyDescent="0.25">
      <c r="A2154" s="250"/>
      <c r="B2154" s="251"/>
      <c r="C2154" s="322" t="s">
        <v>1335</v>
      </c>
      <c r="D2154" s="322"/>
      <c r="E2154" s="322"/>
      <c r="H2154" s="252">
        <v>8419.68</v>
      </c>
      <c r="I2154" s="252">
        <v>0</v>
      </c>
      <c r="J2154" s="252">
        <v>0</v>
      </c>
      <c r="K2154" s="252">
        <v>0</v>
      </c>
      <c r="L2154" s="252">
        <v>0</v>
      </c>
      <c r="M2154" s="252">
        <v>0</v>
      </c>
      <c r="N2154" s="323">
        <v>3254.63</v>
      </c>
      <c r="O2154" s="323"/>
      <c r="P2154" s="252">
        <v>5165.05</v>
      </c>
      <c r="Q2154" s="252">
        <v>0</v>
      </c>
      <c r="R2154" s="240" t="s">
        <v>99</v>
      </c>
      <c r="V2154" s="248">
        <f t="shared" si="136"/>
        <v>0</v>
      </c>
      <c r="W2154" s="248">
        <f t="shared" si="133"/>
        <v>0</v>
      </c>
      <c r="X2154" s="248">
        <f t="shared" si="134"/>
        <v>0</v>
      </c>
      <c r="Y2154" s="248">
        <f t="shared" si="135"/>
        <v>0</v>
      </c>
    </row>
    <row r="2155" spans="1:25" ht="15" customHeight="1" x14ac:dyDescent="0.25">
      <c r="A2155" s="250"/>
      <c r="B2155" s="251"/>
      <c r="C2155" s="322" t="s">
        <v>1303</v>
      </c>
      <c r="D2155" s="322"/>
      <c r="E2155" s="322"/>
      <c r="H2155" s="252">
        <v>1541.71</v>
      </c>
      <c r="I2155" s="252">
        <v>0</v>
      </c>
      <c r="J2155" s="252">
        <v>0</v>
      </c>
      <c r="K2155" s="252">
        <v>0</v>
      </c>
      <c r="L2155" s="252">
        <v>0</v>
      </c>
      <c r="M2155" s="252">
        <v>0</v>
      </c>
      <c r="N2155" s="323">
        <v>1809.81</v>
      </c>
      <c r="O2155" s="323"/>
      <c r="P2155" s="252">
        <v>2068.42</v>
      </c>
      <c r="Q2155" s="252">
        <v>2336.52</v>
      </c>
      <c r="R2155" s="240" t="s">
        <v>99</v>
      </c>
      <c r="V2155" s="248">
        <f t="shared" si="136"/>
        <v>0</v>
      </c>
      <c r="W2155" s="248">
        <f t="shared" si="133"/>
        <v>0</v>
      </c>
      <c r="X2155" s="248">
        <f t="shared" si="134"/>
        <v>0</v>
      </c>
      <c r="Y2155" s="248">
        <f t="shared" si="135"/>
        <v>0</v>
      </c>
    </row>
    <row r="2156" spans="1:25" ht="15" customHeight="1" x14ac:dyDescent="0.25">
      <c r="A2156" s="250"/>
      <c r="B2156" s="251"/>
      <c r="C2156" s="322" t="s">
        <v>1052</v>
      </c>
      <c r="D2156" s="322"/>
      <c r="E2156" s="322"/>
      <c r="H2156" s="252">
        <v>230765.4</v>
      </c>
      <c r="I2156" s="252">
        <v>93881.85</v>
      </c>
      <c r="J2156" s="252">
        <v>-0.01</v>
      </c>
      <c r="K2156" s="252">
        <v>0</v>
      </c>
      <c r="L2156" s="252">
        <v>0</v>
      </c>
      <c r="M2156" s="252">
        <v>93881.84</v>
      </c>
      <c r="N2156" s="323">
        <v>208865.42</v>
      </c>
      <c r="O2156" s="323"/>
      <c r="P2156" s="252">
        <v>149468.89000000001</v>
      </c>
      <c r="Q2156" s="252">
        <v>33687.07</v>
      </c>
      <c r="R2156" s="240" t="s">
        <v>99</v>
      </c>
      <c r="V2156" s="248">
        <f t="shared" si="136"/>
        <v>115781.82</v>
      </c>
      <c r="W2156" s="248">
        <f t="shared" si="133"/>
        <v>0</v>
      </c>
      <c r="X2156" s="248">
        <f t="shared" si="134"/>
        <v>0</v>
      </c>
      <c r="Y2156" s="248">
        <f t="shared" si="135"/>
        <v>115781.82</v>
      </c>
    </row>
    <row r="2157" spans="1:25" ht="15" customHeight="1" x14ac:dyDescent="0.25">
      <c r="A2157" s="250"/>
      <c r="B2157" s="251"/>
      <c r="C2157" s="322" t="s">
        <v>1283</v>
      </c>
      <c r="D2157" s="322"/>
      <c r="E2157" s="322"/>
      <c r="H2157" s="252">
        <v>54956.639999999999</v>
      </c>
      <c r="I2157" s="252">
        <v>0</v>
      </c>
      <c r="J2157" s="252">
        <v>0</v>
      </c>
      <c r="K2157" s="252">
        <v>0</v>
      </c>
      <c r="L2157" s="252">
        <v>0</v>
      </c>
      <c r="M2157" s="252">
        <v>0</v>
      </c>
      <c r="N2157" s="323">
        <v>50673.51</v>
      </c>
      <c r="O2157" s="323"/>
      <c r="P2157" s="252">
        <v>4283.13</v>
      </c>
      <c r="Q2157" s="252">
        <v>0</v>
      </c>
      <c r="R2157" s="240" t="s">
        <v>99</v>
      </c>
      <c r="V2157" s="248">
        <f t="shared" si="136"/>
        <v>0</v>
      </c>
      <c r="W2157" s="248">
        <f t="shared" si="133"/>
        <v>1427.71</v>
      </c>
      <c r="X2157" s="248">
        <f t="shared" si="134"/>
        <v>0</v>
      </c>
      <c r="Y2157" s="248">
        <f t="shared" si="135"/>
        <v>1427.71</v>
      </c>
    </row>
    <row r="2158" spans="1:25" ht="15" customHeight="1" x14ac:dyDescent="0.25">
      <c r="A2158" s="250"/>
      <c r="B2158" s="251"/>
      <c r="C2158" s="322" t="s">
        <v>1304</v>
      </c>
      <c r="D2158" s="322"/>
      <c r="E2158" s="322"/>
      <c r="H2158" s="252">
        <v>-5101.6899999999996</v>
      </c>
      <c r="I2158" s="252">
        <v>0</v>
      </c>
      <c r="J2158" s="252">
        <v>0</v>
      </c>
      <c r="K2158" s="252">
        <v>0</v>
      </c>
      <c r="L2158" s="252">
        <v>0</v>
      </c>
      <c r="M2158" s="252">
        <v>0</v>
      </c>
      <c r="N2158" s="323">
        <v>5247.03</v>
      </c>
      <c r="O2158" s="323"/>
      <c r="P2158" s="252">
        <v>1069.3399999999999</v>
      </c>
      <c r="Q2158" s="252">
        <v>11418.06</v>
      </c>
      <c r="R2158" s="240" t="s">
        <v>99</v>
      </c>
      <c r="V2158" s="248">
        <f t="shared" si="136"/>
        <v>0</v>
      </c>
      <c r="W2158" s="248">
        <f t="shared" si="133"/>
        <v>0</v>
      </c>
      <c r="X2158" s="248">
        <f t="shared" si="134"/>
        <v>0</v>
      </c>
      <c r="Y2158" s="248">
        <f t="shared" si="135"/>
        <v>0</v>
      </c>
    </row>
    <row r="2159" spans="1:25" ht="15" customHeight="1" x14ac:dyDescent="0.25">
      <c r="A2159" s="250"/>
      <c r="B2159" s="251"/>
      <c r="C2159" s="322" t="s">
        <v>1057</v>
      </c>
      <c r="D2159" s="322"/>
      <c r="E2159" s="322"/>
      <c r="H2159" s="252">
        <v>102.39</v>
      </c>
      <c r="I2159" s="252">
        <v>98.18</v>
      </c>
      <c r="J2159" s="252">
        <v>0</v>
      </c>
      <c r="K2159" s="252">
        <v>0</v>
      </c>
      <c r="L2159" s="252">
        <v>0</v>
      </c>
      <c r="M2159" s="252">
        <v>98.18</v>
      </c>
      <c r="N2159" s="323">
        <v>114.37</v>
      </c>
      <c r="O2159" s="323"/>
      <c r="P2159" s="252">
        <v>86.2</v>
      </c>
      <c r="Q2159" s="252">
        <v>0</v>
      </c>
      <c r="R2159" s="240" t="s">
        <v>99</v>
      </c>
      <c r="V2159" s="248">
        <f t="shared" si="136"/>
        <v>0</v>
      </c>
      <c r="W2159" s="248">
        <f t="shared" si="133"/>
        <v>0</v>
      </c>
      <c r="X2159" s="248">
        <f t="shared" si="134"/>
        <v>0</v>
      </c>
      <c r="Y2159" s="248">
        <f t="shared" si="135"/>
        <v>0</v>
      </c>
    </row>
    <row r="2160" spans="1:25" ht="15" customHeight="1" x14ac:dyDescent="0.25">
      <c r="A2160" s="250"/>
      <c r="B2160" s="251"/>
      <c r="C2160" s="322" t="s">
        <v>392</v>
      </c>
      <c r="D2160" s="322"/>
      <c r="E2160" s="322"/>
      <c r="H2160" s="252">
        <v>24835.03</v>
      </c>
      <c r="I2160" s="252">
        <v>0</v>
      </c>
      <c r="J2160" s="252">
        <v>0</v>
      </c>
      <c r="K2160" s="252">
        <v>0</v>
      </c>
      <c r="L2160" s="252">
        <v>0</v>
      </c>
      <c r="M2160" s="252">
        <v>0</v>
      </c>
      <c r="N2160" s="323">
        <v>24898.68</v>
      </c>
      <c r="O2160" s="323"/>
      <c r="P2160" s="252">
        <v>5590.66</v>
      </c>
      <c r="Q2160" s="252">
        <v>5654.31</v>
      </c>
      <c r="R2160" s="240" t="s">
        <v>99</v>
      </c>
      <c r="V2160" s="248">
        <f t="shared" si="136"/>
        <v>0</v>
      </c>
      <c r="W2160" s="248">
        <f t="shared" si="133"/>
        <v>0</v>
      </c>
      <c r="X2160" s="248">
        <f t="shared" si="134"/>
        <v>0</v>
      </c>
      <c r="Y2160" s="248">
        <f t="shared" si="135"/>
        <v>0</v>
      </c>
    </row>
    <row r="2161" spans="1:25" ht="15" customHeight="1" x14ac:dyDescent="0.25">
      <c r="A2161" s="250"/>
      <c r="B2161" s="251"/>
      <c r="C2161" s="322" t="s">
        <v>1055</v>
      </c>
      <c r="D2161" s="322"/>
      <c r="E2161" s="322"/>
      <c r="H2161" s="252">
        <v>48.47</v>
      </c>
      <c r="I2161" s="252">
        <v>48.15</v>
      </c>
      <c r="J2161" s="252">
        <v>0</v>
      </c>
      <c r="K2161" s="252">
        <v>0</v>
      </c>
      <c r="L2161" s="252">
        <v>0</v>
      </c>
      <c r="M2161" s="252">
        <v>48.15</v>
      </c>
      <c r="N2161" s="323">
        <v>57.21</v>
      </c>
      <c r="O2161" s="323"/>
      <c r="P2161" s="252">
        <v>41.09</v>
      </c>
      <c r="Q2161" s="252">
        <v>1.68</v>
      </c>
      <c r="R2161" s="240" t="s">
        <v>99</v>
      </c>
      <c r="V2161" s="248">
        <f t="shared" si="136"/>
        <v>0</v>
      </c>
      <c r="W2161" s="248">
        <f t="shared" si="133"/>
        <v>0</v>
      </c>
      <c r="X2161" s="248">
        <f t="shared" si="134"/>
        <v>0</v>
      </c>
      <c r="Y2161" s="248">
        <f t="shared" si="135"/>
        <v>0</v>
      </c>
    </row>
    <row r="2162" spans="1:25" ht="15" customHeight="1" x14ac:dyDescent="0.25">
      <c r="A2162" s="250"/>
      <c r="B2162" s="251"/>
      <c r="C2162" s="322" t="s">
        <v>1056</v>
      </c>
      <c r="D2162" s="322"/>
      <c r="E2162" s="322"/>
      <c r="H2162" s="252">
        <v>157.28</v>
      </c>
      <c r="I2162" s="252">
        <v>158.37</v>
      </c>
      <c r="J2162" s="252">
        <v>0</v>
      </c>
      <c r="K2162" s="252">
        <v>0</v>
      </c>
      <c r="L2162" s="252">
        <v>0</v>
      </c>
      <c r="M2162" s="252">
        <v>158.37</v>
      </c>
      <c r="N2162" s="323">
        <v>192.84</v>
      </c>
      <c r="O2162" s="323"/>
      <c r="P2162" s="252">
        <v>127.58</v>
      </c>
      <c r="Q2162" s="252">
        <v>4.7699999999999996</v>
      </c>
      <c r="R2162" s="240" t="s">
        <v>99</v>
      </c>
      <c r="V2162" s="248">
        <f t="shared" si="136"/>
        <v>0</v>
      </c>
      <c r="W2162" s="248">
        <f t="shared" si="133"/>
        <v>0</v>
      </c>
      <c r="X2162" s="248">
        <f t="shared" si="134"/>
        <v>0</v>
      </c>
      <c r="Y2162" s="248">
        <f t="shared" si="135"/>
        <v>0</v>
      </c>
    </row>
    <row r="2163" spans="1:25" ht="15" customHeight="1" x14ac:dyDescent="0.25">
      <c r="A2163" s="250"/>
      <c r="B2163" s="251"/>
      <c r="C2163" s="322" t="s">
        <v>1288</v>
      </c>
      <c r="D2163" s="322"/>
      <c r="E2163" s="322"/>
      <c r="H2163" s="252">
        <v>23539.51</v>
      </c>
      <c r="I2163" s="252">
        <v>0</v>
      </c>
      <c r="J2163" s="252">
        <v>0</v>
      </c>
      <c r="K2163" s="252">
        <v>0</v>
      </c>
      <c r="L2163" s="252">
        <v>0</v>
      </c>
      <c r="M2163" s="252">
        <v>0</v>
      </c>
      <c r="N2163" s="323">
        <v>26308.49</v>
      </c>
      <c r="O2163" s="323"/>
      <c r="P2163" s="252">
        <v>4112.08</v>
      </c>
      <c r="Q2163" s="252">
        <v>6881.06</v>
      </c>
      <c r="R2163" s="240" t="s">
        <v>99</v>
      </c>
      <c r="V2163" s="248">
        <f t="shared" si="136"/>
        <v>0</v>
      </c>
      <c r="W2163" s="248">
        <f t="shared" si="133"/>
        <v>0</v>
      </c>
      <c r="X2163" s="248">
        <f t="shared" si="134"/>
        <v>0</v>
      </c>
      <c r="Y2163" s="248">
        <f t="shared" si="135"/>
        <v>0</v>
      </c>
    </row>
    <row r="2164" spans="1:25" ht="15" customHeight="1" x14ac:dyDescent="0.25">
      <c r="A2164" s="250"/>
      <c r="B2164" s="251"/>
      <c r="C2164" s="322" t="s">
        <v>1286</v>
      </c>
      <c r="D2164" s="322"/>
      <c r="E2164" s="322"/>
      <c r="H2164" s="252">
        <v>-3929.39</v>
      </c>
      <c r="I2164" s="252">
        <v>0</v>
      </c>
      <c r="J2164" s="252">
        <v>0</v>
      </c>
      <c r="K2164" s="252">
        <v>0</v>
      </c>
      <c r="L2164" s="252">
        <v>0</v>
      </c>
      <c r="M2164" s="252">
        <v>0</v>
      </c>
      <c r="N2164" s="323">
        <v>8479.2199999999993</v>
      </c>
      <c r="O2164" s="323"/>
      <c r="P2164" s="252">
        <v>1306.8499999999999</v>
      </c>
      <c r="Q2164" s="252">
        <v>13715.46</v>
      </c>
      <c r="R2164" s="240" t="s">
        <v>99</v>
      </c>
      <c r="V2164" s="248">
        <f t="shared" si="136"/>
        <v>0</v>
      </c>
      <c r="W2164" s="248">
        <f t="shared" si="133"/>
        <v>0</v>
      </c>
      <c r="X2164" s="248">
        <f t="shared" si="134"/>
        <v>0</v>
      </c>
      <c r="Y2164" s="248">
        <f t="shared" si="135"/>
        <v>0</v>
      </c>
    </row>
    <row r="2165" spans="1:25" ht="15" customHeight="1" x14ac:dyDescent="0.25">
      <c r="A2165" s="250"/>
      <c r="B2165" s="251"/>
      <c r="C2165" s="322" t="s">
        <v>1058</v>
      </c>
      <c r="D2165" s="322"/>
      <c r="E2165" s="322"/>
      <c r="H2165" s="252">
        <v>-114.21</v>
      </c>
      <c r="I2165" s="252">
        <v>25.91</v>
      </c>
      <c r="J2165" s="252">
        <v>0</v>
      </c>
      <c r="K2165" s="252">
        <v>0</v>
      </c>
      <c r="L2165" s="252">
        <v>0</v>
      </c>
      <c r="M2165" s="252">
        <v>25.91</v>
      </c>
      <c r="N2165" s="323">
        <v>177.21</v>
      </c>
      <c r="O2165" s="323"/>
      <c r="P2165" s="252">
        <v>57.13</v>
      </c>
      <c r="Q2165" s="252">
        <v>322.64</v>
      </c>
      <c r="R2165" s="240" t="s">
        <v>99</v>
      </c>
      <c r="V2165" s="248">
        <f t="shared" si="136"/>
        <v>0</v>
      </c>
      <c r="W2165" s="248">
        <f t="shared" si="133"/>
        <v>0</v>
      </c>
      <c r="X2165" s="248">
        <f t="shared" si="134"/>
        <v>0</v>
      </c>
      <c r="Y2165" s="248">
        <f t="shared" si="135"/>
        <v>0</v>
      </c>
    </row>
    <row r="2166" spans="1:25" ht="15" customHeight="1" x14ac:dyDescent="0.25">
      <c r="A2166" s="250"/>
      <c r="B2166" s="251"/>
      <c r="C2166" s="322" t="s">
        <v>1054</v>
      </c>
      <c r="D2166" s="322"/>
      <c r="E2166" s="322"/>
      <c r="H2166" s="252">
        <v>47.43</v>
      </c>
      <c r="I2166" s="252">
        <v>48.15</v>
      </c>
      <c r="J2166" s="252">
        <v>0</v>
      </c>
      <c r="K2166" s="252">
        <v>0</v>
      </c>
      <c r="L2166" s="252">
        <v>0</v>
      </c>
      <c r="M2166" s="252">
        <v>48.15</v>
      </c>
      <c r="N2166" s="323">
        <v>57.21</v>
      </c>
      <c r="O2166" s="323"/>
      <c r="P2166" s="252">
        <v>41.09</v>
      </c>
      <c r="Q2166" s="252">
        <v>2.72</v>
      </c>
      <c r="R2166" s="240" t="s">
        <v>99</v>
      </c>
      <c r="V2166" s="248">
        <f t="shared" si="136"/>
        <v>0</v>
      </c>
      <c r="W2166" s="248">
        <f t="shared" si="133"/>
        <v>0</v>
      </c>
      <c r="X2166" s="248">
        <f t="shared" si="134"/>
        <v>0</v>
      </c>
      <c r="Y2166" s="248">
        <f t="shared" si="135"/>
        <v>0</v>
      </c>
    </row>
    <row r="2167" spans="1:25" ht="15" customHeight="1" x14ac:dyDescent="0.25">
      <c r="A2167" s="253"/>
      <c r="B2167" s="254"/>
      <c r="C2167" s="324" t="s">
        <v>399</v>
      </c>
      <c r="D2167" s="324"/>
      <c r="E2167" s="324"/>
      <c r="F2167" s="255"/>
      <c r="G2167" s="255"/>
      <c r="H2167" s="256">
        <v>13555.79</v>
      </c>
      <c r="I2167" s="256">
        <v>0</v>
      </c>
      <c r="J2167" s="256">
        <v>0</v>
      </c>
      <c r="K2167" s="256">
        <v>0</v>
      </c>
      <c r="L2167" s="256">
        <v>0</v>
      </c>
      <c r="M2167" s="256">
        <v>0</v>
      </c>
      <c r="N2167" s="325">
        <v>14047.31</v>
      </c>
      <c r="O2167" s="325"/>
      <c r="P2167" s="256">
        <v>3130.89</v>
      </c>
      <c r="Q2167" s="256">
        <v>3622.41</v>
      </c>
      <c r="R2167" s="240" t="s">
        <v>99</v>
      </c>
      <c r="V2167" s="248">
        <f t="shared" si="136"/>
        <v>0</v>
      </c>
      <c r="W2167" s="248">
        <f t="shared" si="133"/>
        <v>0</v>
      </c>
      <c r="X2167" s="248">
        <f t="shared" si="134"/>
        <v>0</v>
      </c>
      <c r="Y2167" s="248">
        <f t="shared" si="135"/>
        <v>0</v>
      </c>
    </row>
    <row r="2168" spans="1:25" ht="15" customHeight="1" x14ac:dyDescent="0.25">
      <c r="A2168" s="245" t="s">
        <v>1683</v>
      </c>
      <c r="B2168" s="246" t="str">
        <f>C2168</f>
        <v>г.Одинцово, Маршала Жукова, 21</v>
      </c>
      <c r="C2168" s="329" t="s">
        <v>100</v>
      </c>
      <c r="D2168" s="329"/>
      <c r="E2168" s="329"/>
      <c r="F2168" s="246" t="s">
        <v>1702</v>
      </c>
      <c r="G2168" s="246" t="s">
        <v>1714</v>
      </c>
      <c r="H2168" s="247">
        <v>1469922.62</v>
      </c>
      <c r="I2168" s="247">
        <v>371567.09</v>
      </c>
      <c r="J2168" s="247">
        <v>-785.29</v>
      </c>
      <c r="K2168" s="247">
        <v>0</v>
      </c>
      <c r="L2168" s="247">
        <v>0</v>
      </c>
      <c r="M2168" s="247">
        <v>370781.8</v>
      </c>
      <c r="N2168" s="330">
        <v>453331.33</v>
      </c>
      <c r="O2168" s="330"/>
      <c r="P2168" s="247">
        <v>1418197.04</v>
      </c>
      <c r="Q2168" s="247">
        <v>30823.95</v>
      </c>
      <c r="R2168" s="240" t="s">
        <v>100</v>
      </c>
      <c r="V2168" s="248">
        <f t="shared" si="136"/>
        <v>0</v>
      </c>
      <c r="W2168" s="248">
        <f t="shared" si="133"/>
        <v>0</v>
      </c>
      <c r="X2168" s="248">
        <f t="shared" si="134"/>
        <v>0</v>
      </c>
      <c r="Y2168" s="248">
        <f t="shared" si="135"/>
        <v>0</v>
      </c>
    </row>
    <row r="2169" spans="1:25" ht="15" customHeight="1" x14ac:dyDescent="0.25">
      <c r="A2169" s="250"/>
      <c r="B2169" s="251"/>
      <c r="C2169" s="322" t="s">
        <v>1052</v>
      </c>
      <c r="D2169" s="322"/>
      <c r="E2169" s="322"/>
      <c r="H2169" s="252">
        <v>317730.49</v>
      </c>
      <c r="I2169" s="252">
        <v>95310.28</v>
      </c>
      <c r="J2169" s="252">
        <v>0</v>
      </c>
      <c r="K2169" s="252">
        <v>0</v>
      </c>
      <c r="L2169" s="252">
        <v>0</v>
      </c>
      <c r="M2169" s="252">
        <v>95310.28</v>
      </c>
      <c r="N2169" s="323">
        <v>119857.61</v>
      </c>
      <c r="O2169" s="323"/>
      <c r="P2169" s="252">
        <v>293183.90000000002</v>
      </c>
      <c r="Q2169" s="252">
        <v>0.74</v>
      </c>
      <c r="R2169" s="240" t="s">
        <v>100</v>
      </c>
      <c r="V2169" s="248">
        <f t="shared" si="136"/>
        <v>293183.16000000003</v>
      </c>
      <c r="W2169" s="248">
        <f t="shared" si="133"/>
        <v>0</v>
      </c>
      <c r="X2169" s="248">
        <f t="shared" si="134"/>
        <v>0</v>
      </c>
      <c r="Y2169" s="248">
        <f t="shared" si="135"/>
        <v>293183.16000000003</v>
      </c>
    </row>
    <row r="2170" spans="1:25" ht="15" customHeight="1" x14ac:dyDescent="0.25">
      <c r="A2170" s="250"/>
      <c r="B2170" s="251"/>
      <c r="C2170" s="322" t="s">
        <v>1303</v>
      </c>
      <c r="D2170" s="322"/>
      <c r="E2170" s="322"/>
      <c r="H2170" s="252">
        <v>6290.59</v>
      </c>
      <c r="I2170" s="252">
        <v>0</v>
      </c>
      <c r="J2170" s="252">
        <v>0</v>
      </c>
      <c r="K2170" s="252">
        <v>0</v>
      </c>
      <c r="L2170" s="252">
        <v>0</v>
      </c>
      <c r="M2170" s="252">
        <v>0</v>
      </c>
      <c r="N2170" s="323">
        <v>0</v>
      </c>
      <c r="O2170" s="323"/>
      <c r="P2170" s="252">
        <v>7772.72</v>
      </c>
      <c r="Q2170" s="252">
        <v>1482.13</v>
      </c>
      <c r="R2170" s="240" t="s">
        <v>100</v>
      </c>
      <c r="V2170" s="248">
        <f t="shared" si="136"/>
        <v>0</v>
      </c>
      <c r="W2170" s="248">
        <f t="shared" si="133"/>
        <v>0</v>
      </c>
      <c r="X2170" s="248">
        <f t="shared" si="134"/>
        <v>0</v>
      </c>
      <c r="Y2170" s="248">
        <f t="shared" si="135"/>
        <v>0</v>
      </c>
    </row>
    <row r="2171" spans="1:25" ht="15" customHeight="1" x14ac:dyDescent="0.25">
      <c r="A2171" s="250"/>
      <c r="B2171" s="251"/>
      <c r="C2171" s="322" t="s">
        <v>504</v>
      </c>
      <c r="D2171" s="322"/>
      <c r="E2171" s="322"/>
      <c r="H2171" s="252">
        <v>13380.93</v>
      </c>
      <c r="I2171" s="252">
        <v>0</v>
      </c>
      <c r="J2171" s="252">
        <v>0</v>
      </c>
      <c r="K2171" s="252">
        <v>0</v>
      </c>
      <c r="L2171" s="252">
        <v>0</v>
      </c>
      <c r="M2171" s="252">
        <v>0</v>
      </c>
      <c r="N2171" s="323">
        <v>0</v>
      </c>
      <c r="O2171" s="323"/>
      <c r="P2171" s="252">
        <v>13542.14</v>
      </c>
      <c r="Q2171" s="252">
        <v>161.21</v>
      </c>
      <c r="R2171" s="240" t="s">
        <v>100</v>
      </c>
      <c r="V2171" s="248">
        <f t="shared" si="136"/>
        <v>0</v>
      </c>
      <c r="W2171" s="248">
        <f t="shared" si="133"/>
        <v>0</v>
      </c>
      <c r="X2171" s="248">
        <f t="shared" si="134"/>
        <v>0</v>
      </c>
      <c r="Y2171" s="248">
        <f t="shared" si="135"/>
        <v>0</v>
      </c>
    </row>
    <row r="2172" spans="1:25" ht="15" customHeight="1" x14ac:dyDescent="0.25">
      <c r="A2172" s="250"/>
      <c r="B2172" s="251"/>
      <c r="C2172" s="322" t="s">
        <v>503</v>
      </c>
      <c r="D2172" s="322"/>
      <c r="E2172" s="322"/>
      <c r="H2172" s="252">
        <v>417616.71</v>
      </c>
      <c r="I2172" s="252">
        <v>152635.54999999999</v>
      </c>
      <c r="J2172" s="252">
        <v>0</v>
      </c>
      <c r="K2172" s="252">
        <v>0</v>
      </c>
      <c r="L2172" s="252">
        <v>0</v>
      </c>
      <c r="M2172" s="252">
        <v>152635.54999999999</v>
      </c>
      <c r="N2172" s="323">
        <v>188684</v>
      </c>
      <c r="O2172" s="323"/>
      <c r="P2172" s="252">
        <v>382118.95</v>
      </c>
      <c r="Q2172" s="252">
        <v>550.69000000000005</v>
      </c>
      <c r="R2172" s="240" t="s">
        <v>100</v>
      </c>
      <c r="V2172" s="248">
        <f t="shared" si="136"/>
        <v>0</v>
      </c>
      <c r="W2172" s="248">
        <f t="shared" si="133"/>
        <v>0</v>
      </c>
      <c r="X2172" s="248">
        <f t="shared" si="134"/>
        <v>0</v>
      </c>
      <c r="Y2172" s="248">
        <f t="shared" si="135"/>
        <v>0</v>
      </c>
    </row>
    <row r="2173" spans="1:25" ht="15" customHeight="1" x14ac:dyDescent="0.25">
      <c r="A2173" s="250"/>
      <c r="B2173" s="251"/>
      <c r="C2173" s="322" t="s">
        <v>1054</v>
      </c>
      <c r="D2173" s="322"/>
      <c r="E2173" s="322"/>
      <c r="H2173" s="252">
        <v>54.07</v>
      </c>
      <c r="I2173" s="252">
        <v>48.25</v>
      </c>
      <c r="J2173" s="252">
        <v>0</v>
      </c>
      <c r="K2173" s="252">
        <v>0</v>
      </c>
      <c r="L2173" s="252">
        <v>0</v>
      </c>
      <c r="M2173" s="252">
        <v>48.25</v>
      </c>
      <c r="N2173" s="323">
        <v>71.87</v>
      </c>
      <c r="O2173" s="323"/>
      <c r="P2173" s="252">
        <v>30.45</v>
      </c>
      <c r="Q2173" s="252">
        <v>0</v>
      </c>
      <c r="R2173" s="240" t="s">
        <v>100</v>
      </c>
      <c r="V2173" s="248">
        <f t="shared" si="136"/>
        <v>0</v>
      </c>
      <c r="W2173" s="248">
        <f t="shared" si="133"/>
        <v>0</v>
      </c>
      <c r="X2173" s="248">
        <f t="shared" si="134"/>
        <v>0</v>
      </c>
      <c r="Y2173" s="248">
        <f t="shared" si="135"/>
        <v>0</v>
      </c>
    </row>
    <row r="2174" spans="1:25" ht="15" customHeight="1" x14ac:dyDescent="0.25">
      <c r="A2174" s="250"/>
      <c r="B2174" s="251"/>
      <c r="C2174" s="322" t="s">
        <v>1058</v>
      </c>
      <c r="D2174" s="322"/>
      <c r="E2174" s="322"/>
      <c r="H2174" s="252">
        <v>3406.83</v>
      </c>
      <c r="I2174" s="252">
        <v>1181.07</v>
      </c>
      <c r="J2174" s="252">
        <v>0</v>
      </c>
      <c r="K2174" s="252">
        <v>0</v>
      </c>
      <c r="L2174" s="252">
        <v>0</v>
      </c>
      <c r="M2174" s="252">
        <v>1181.07</v>
      </c>
      <c r="N2174" s="323">
        <v>1485.26</v>
      </c>
      <c r="O2174" s="323"/>
      <c r="P2174" s="252">
        <v>3313.44</v>
      </c>
      <c r="Q2174" s="252">
        <v>210.8</v>
      </c>
      <c r="R2174" s="240" t="s">
        <v>100</v>
      </c>
      <c r="V2174" s="248">
        <f t="shared" si="136"/>
        <v>0</v>
      </c>
      <c r="W2174" s="248">
        <f t="shared" si="133"/>
        <v>0</v>
      </c>
      <c r="X2174" s="248">
        <f t="shared" si="134"/>
        <v>0</v>
      </c>
      <c r="Y2174" s="248">
        <f t="shared" si="135"/>
        <v>0</v>
      </c>
    </row>
    <row r="2175" spans="1:25" ht="15" customHeight="1" x14ac:dyDescent="0.25">
      <c r="A2175" s="250"/>
      <c r="B2175" s="251"/>
      <c r="C2175" s="322" t="s">
        <v>1335</v>
      </c>
      <c r="D2175" s="322"/>
      <c r="E2175" s="322"/>
      <c r="H2175" s="252">
        <v>11175.97</v>
      </c>
      <c r="I2175" s="252">
        <v>0</v>
      </c>
      <c r="J2175" s="252">
        <v>0</v>
      </c>
      <c r="K2175" s="252">
        <v>0</v>
      </c>
      <c r="L2175" s="252">
        <v>0</v>
      </c>
      <c r="M2175" s="252">
        <v>0</v>
      </c>
      <c r="N2175" s="323">
        <v>0</v>
      </c>
      <c r="O2175" s="323"/>
      <c r="P2175" s="252">
        <v>11175.97</v>
      </c>
      <c r="Q2175" s="252">
        <v>0</v>
      </c>
      <c r="R2175" s="240" t="s">
        <v>100</v>
      </c>
      <c r="V2175" s="248">
        <f t="shared" si="136"/>
        <v>0</v>
      </c>
      <c r="W2175" s="248">
        <f t="shared" si="133"/>
        <v>0</v>
      </c>
      <c r="X2175" s="248">
        <f t="shared" si="134"/>
        <v>0</v>
      </c>
      <c r="Y2175" s="248">
        <f t="shared" si="135"/>
        <v>0</v>
      </c>
    </row>
    <row r="2176" spans="1:25" ht="15" customHeight="1" x14ac:dyDescent="0.25">
      <c r="A2176" s="250"/>
      <c r="B2176" s="251"/>
      <c r="C2176" s="322" t="s">
        <v>399</v>
      </c>
      <c r="D2176" s="322"/>
      <c r="E2176" s="322"/>
      <c r="H2176" s="252">
        <v>66894.899999999994</v>
      </c>
      <c r="I2176" s="252">
        <v>19034.64</v>
      </c>
      <c r="J2176" s="252">
        <v>-207.76</v>
      </c>
      <c r="K2176" s="252">
        <v>0</v>
      </c>
      <c r="L2176" s="252">
        <v>0</v>
      </c>
      <c r="M2176" s="252">
        <v>18826.88</v>
      </c>
      <c r="N2176" s="323">
        <v>21148.16</v>
      </c>
      <c r="O2176" s="323"/>
      <c r="P2176" s="252">
        <v>70368.12</v>
      </c>
      <c r="Q2176" s="252">
        <v>5794.5</v>
      </c>
      <c r="R2176" s="240" t="s">
        <v>100</v>
      </c>
      <c r="V2176" s="248">
        <f t="shared" si="136"/>
        <v>0</v>
      </c>
      <c r="W2176" s="248">
        <f t="shared" si="133"/>
        <v>0</v>
      </c>
      <c r="X2176" s="248">
        <f t="shared" si="134"/>
        <v>0</v>
      </c>
      <c r="Y2176" s="248">
        <f t="shared" si="135"/>
        <v>0</v>
      </c>
    </row>
    <row r="2177" spans="1:25" ht="15" customHeight="1" x14ac:dyDescent="0.25">
      <c r="A2177" s="250"/>
      <c r="B2177" s="251"/>
      <c r="C2177" s="322" t="s">
        <v>1311</v>
      </c>
      <c r="D2177" s="322"/>
      <c r="E2177" s="322"/>
      <c r="H2177" s="252">
        <v>5750.68</v>
      </c>
      <c r="I2177" s="252">
        <v>0</v>
      </c>
      <c r="J2177" s="252">
        <v>0</v>
      </c>
      <c r="K2177" s="252">
        <v>0</v>
      </c>
      <c r="L2177" s="252">
        <v>0</v>
      </c>
      <c r="M2177" s="252">
        <v>0</v>
      </c>
      <c r="N2177" s="323">
        <v>0</v>
      </c>
      <c r="O2177" s="323"/>
      <c r="P2177" s="252">
        <v>5750.68</v>
      </c>
      <c r="Q2177" s="252">
        <v>0</v>
      </c>
      <c r="R2177" s="240" t="s">
        <v>100</v>
      </c>
      <c r="V2177" s="248">
        <f t="shared" si="136"/>
        <v>0</v>
      </c>
      <c r="W2177" s="248">
        <f t="shared" si="133"/>
        <v>0</v>
      </c>
      <c r="X2177" s="248">
        <f t="shared" si="134"/>
        <v>0</v>
      </c>
      <c r="Y2177" s="248">
        <f t="shared" si="135"/>
        <v>0</v>
      </c>
    </row>
    <row r="2178" spans="1:25" ht="15" customHeight="1" x14ac:dyDescent="0.25">
      <c r="A2178" s="250"/>
      <c r="B2178" s="251"/>
      <c r="C2178" s="322" t="s">
        <v>1304</v>
      </c>
      <c r="D2178" s="322"/>
      <c r="E2178" s="322"/>
      <c r="H2178" s="252">
        <v>13739.17</v>
      </c>
      <c r="I2178" s="252">
        <v>0</v>
      </c>
      <c r="J2178" s="252">
        <v>0</v>
      </c>
      <c r="K2178" s="252">
        <v>0</v>
      </c>
      <c r="L2178" s="252">
        <v>0</v>
      </c>
      <c r="M2178" s="252">
        <v>0</v>
      </c>
      <c r="N2178" s="323">
        <v>0</v>
      </c>
      <c r="O2178" s="323"/>
      <c r="P2178" s="252">
        <v>13881.23</v>
      </c>
      <c r="Q2178" s="252">
        <v>142.06</v>
      </c>
      <c r="R2178" s="240" t="s">
        <v>100</v>
      </c>
      <c r="V2178" s="248">
        <f t="shared" si="136"/>
        <v>0</v>
      </c>
      <c r="W2178" s="248">
        <f t="shared" si="133"/>
        <v>0</v>
      </c>
      <c r="X2178" s="248">
        <f t="shared" si="134"/>
        <v>0</v>
      </c>
      <c r="Y2178" s="248">
        <f t="shared" si="135"/>
        <v>0</v>
      </c>
    </row>
    <row r="2179" spans="1:25" ht="15" customHeight="1" x14ac:dyDescent="0.25">
      <c r="A2179" s="250"/>
      <c r="B2179" s="251"/>
      <c r="C2179" s="322" t="s">
        <v>1055</v>
      </c>
      <c r="D2179" s="322"/>
      <c r="E2179" s="322"/>
      <c r="H2179" s="252">
        <v>54.07</v>
      </c>
      <c r="I2179" s="252">
        <v>48.25</v>
      </c>
      <c r="J2179" s="252">
        <v>0</v>
      </c>
      <c r="K2179" s="252">
        <v>0</v>
      </c>
      <c r="L2179" s="252">
        <v>0</v>
      </c>
      <c r="M2179" s="252">
        <v>48.25</v>
      </c>
      <c r="N2179" s="323">
        <v>71.87</v>
      </c>
      <c r="O2179" s="323"/>
      <c r="P2179" s="252">
        <v>30.45</v>
      </c>
      <c r="Q2179" s="252">
        <v>0</v>
      </c>
      <c r="R2179" s="240" t="s">
        <v>100</v>
      </c>
      <c r="V2179" s="248">
        <f t="shared" si="136"/>
        <v>0</v>
      </c>
      <c r="W2179" s="248">
        <f t="shared" si="133"/>
        <v>0</v>
      </c>
      <c r="X2179" s="248">
        <f t="shared" si="134"/>
        <v>0</v>
      </c>
      <c r="Y2179" s="248">
        <f t="shared" si="135"/>
        <v>0</v>
      </c>
    </row>
    <row r="2180" spans="1:25" ht="15" customHeight="1" x14ac:dyDescent="0.25">
      <c r="A2180" s="250"/>
      <c r="B2180" s="251"/>
      <c r="C2180" s="322" t="s">
        <v>392</v>
      </c>
      <c r="D2180" s="322"/>
      <c r="E2180" s="322"/>
      <c r="H2180" s="252">
        <v>117691.85</v>
      </c>
      <c r="I2180" s="252">
        <v>34858.550000000003</v>
      </c>
      <c r="J2180" s="252">
        <v>-281.92</v>
      </c>
      <c r="K2180" s="252">
        <v>0</v>
      </c>
      <c r="L2180" s="252">
        <v>0</v>
      </c>
      <c r="M2180" s="252">
        <v>34576.629999999997</v>
      </c>
      <c r="N2180" s="323">
        <v>39642.97</v>
      </c>
      <c r="O2180" s="323"/>
      <c r="P2180" s="252">
        <v>126550.83</v>
      </c>
      <c r="Q2180" s="252">
        <v>13925.32</v>
      </c>
      <c r="R2180" s="240" t="s">
        <v>100</v>
      </c>
      <c r="V2180" s="248">
        <f t="shared" si="136"/>
        <v>0</v>
      </c>
      <c r="W2180" s="248">
        <f t="shared" si="133"/>
        <v>0</v>
      </c>
      <c r="X2180" s="248">
        <f t="shared" si="134"/>
        <v>0</v>
      </c>
      <c r="Y2180" s="248">
        <f t="shared" si="135"/>
        <v>0</v>
      </c>
    </row>
    <row r="2181" spans="1:25" ht="15" customHeight="1" x14ac:dyDescent="0.25">
      <c r="A2181" s="250"/>
      <c r="B2181" s="251"/>
      <c r="C2181" s="322" t="s">
        <v>1057</v>
      </c>
      <c r="D2181" s="322"/>
      <c r="E2181" s="322"/>
      <c r="H2181" s="252">
        <v>113.39</v>
      </c>
      <c r="I2181" s="252">
        <v>101.2</v>
      </c>
      <c r="J2181" s="252">
        <v>0</v>
      </c>
      <c r="K2181" s="252">
        <v>0</v>
      </c>
      <c r="L2181" s="252">
        <v>0</v>
      </c>
      <c r="M2181" s="252">
        <v>101.2</v>
      </c>
      <c r="N2181" s="323">
        <v>150.69999999999999</v>
      </c>
      <c r="O2181" s="323"/>
      <c r="P2181" s="252">
        <v>63.89</v>
      </c>
      <c r="Q2181" s="252">
        <v>0</v>
      </c>
      <c r="R2181" s="240" t="s">
        <v>100</v>
      </c>
      <c r="V2181" s="248">
        <f t="shared" si="136"/>
        <v>0</v>
      </c>
      <c r="W2181" s="248">
        <f t="shared" si="133"/>
        <v>0</v>
      </c>
      <c r="X2181" s="248">
        <f t="shared" si="134"/>
        <v>0</v>
      </c>
      <c r="Y2181" s="248">
        <f t="shared" si="135"/>
        <v>0</v>
      </c>
    </row>
    <row r="2182" spans="1:25" ht="15" customHeight="1" x14ac:dyDescent="0.25">
      <c r="A2182" s="250"/>
      <c r="B2182" s="251"/>
      <c r="C2182" s="322" t="s">
        <v>1056</v>
      </c>
      <c r="D2182" s="322"/>
      <c r="E2182" s="322"/>
      <c r="H2182" s="252">
        <v>171.39</v>
      </c>
      <c r="I2182" s="252">
        <v>152.96</v>
      </c>
      <c r="J2182" s="252">
        <v>0</v>
      </c>
      <c r="K2182" s="252">
        <v>0</v>
      </c>
      <c r="L2182" s="252">
        <v>0</v>
      </c>
      <c r="M2182" s="252">
        <v>152.96</v>
      </c>
      <c r="N2182" s="323">
        <v>227.8</v>
      </c>
      <c r="O2182" s="323"/>
      <c r="P2182" s="252">
        <v>96.55</v>
      </c>
      <c r="Q2182" s="252">
        <v>0</v>
      </c>
      <c r="R2182" s="240" t="s">
        <v>100</v>
      </c>
      <c r="V2182" s="248">
        <f t="shared" si="136"/>
        <v>0</v>
      </c>
      <c r="W2182" s="248">
        <f t="shared" si="133"/>
        <v>0</v>
      </c>
      <c r="X2182" s="248">
        <f t="shared" si="134"/>
        <v>0</v>
      </c>
      <c r="Y2182" s="248">
        <f t="shared" si="135"/>
        <v>0</v>
      </c>
    </row>
    <row r="2183" spans="1:25" ht="15" customHeight="1" x14ac:dyDescent="0.25">
      <c r="A2183" s="250"/>
      <c r="B2183" s="251"/>
      <c r="C2183" s="322" t="s">
        <v>1283</v>
      </c>
      <c r="D2183" s="322"/>
      <c r="E2183" s="322"/>
      <c r="H2183" s="252">
        <v>267165.95</v>
      </c>
      <c r="I2183" s="252">
        <v>0</v>
      </c>
      <c r="J2183" s="252">
        <v>0</v>
      </c>
      <c r="K2183" s="252">
        <v>0</v>
      </c>
      <c r="L2183" s="252">
        <v>0</v>
      </c>
      <c r="M2183" s="252">
        <v>0</v>
      </c>
      <c r="N2183" s="323">
        <v>0</v>
      </c>
      <c r="O2183" s="323"/>
      <c r="P2183" s="252">
        <v>267165.95</v>
      </c>
      <c r="Q2183" s="252">
        <v>0</v>
      </c>
      <c r="R2183" s="240" t="s">
        <v>100</v>
      </c>
      <c r="V2183" s="248">
        <f t="shared" si="136"/>
        <v>0</v>
      </c>
      <c r="W2183" s="248">
        <f t="shared" si="133"/>
        <v>89055.316666666666</v>
      </c>
      <c r="X2183" s="248">
        <f t="shared" si="134"/>
        <v>0</v>
      </c>
      <c r="Y2183" s="248">
        <f t="shared" si="135"/>
        <v>89055.316666666666</v>
      </c>
    </row>
    <row r="2184" spans="1:25" ht="15" customHeight="1" x14ac:dyDescent="0.25">
      <c r="A2184" s="250"/>
      <c r="B2184" s="251"/>
      <c r="C2184" s="322" t="s">
        <v>1286</v>
      </c>
      <c r="D2184" s="322"/>
      <c r="E2184" s="322"/>
      <c r="H2184" s="252">
        <v>45324.2</v>
      </c>
      <c r="I2184" s="252">
        <v>14221.22</v>
      </c>
      <c r="J2184" s="252">
        <v>-61.19</v>
      </c>
      <c r="K2184" s="252">
        <v>0</v>
      </c>
      <c r="L2184" s="252">
        <v>0</v>
      </c>
      <c r="M2184" s="252">
        <v>14160.03</v>
      </c>
      <c r="N2184" s="323">
        <v>16750.810000000001</v>
      </c>
      <c r="O2184" s="323"/>
      <c r="P2184" s="252">
        <v>50774.07</v>
      </c>
      <c r="Q2184" s="252">
        <v>8040.65</v>
      </c>
      <c r="R2184" s="240" t="s">
        <v>100</v>
      </c>
      <c r="V2184" s="248">
        <f t="shared" si="136"/>
        <v>0</v>
      </c>
      <c r="W2184" s="248">
        <f t="shared" si="133"/>
        <v>0</v>
      </c>
      <c r="X2184" s="248">
        <f t="shared" si="134"/>
        <v>0</v>
      </c>
      <c r="Y2184" s="248">
        <f t="shared" si="135"/>
        <v>0</v>
      </c>
    </row>
    <row r="2185" spans="1:25" ht="15" customHeight="1" x14ac:dyDescent="0.25">
      <c r="A2185" s="253"/>
      <c r="B2185" s="254"/>
      <c r="C2185" s="324" t="s">
        <v>1288</v>
      </c>
      <c r="D2185" s="324"/>
      <c r="E2185" s="324"/>
      <c r="F2185" s="255"/>
      <c r="G2185" s="255"/>
      <c r="H2185" s="256">
        <v>183361.43</v>
      </c>
      <c r="I2185" s="256">
        <v>53975.12</v>
      </c>
      <c r="J2185" s="256">
        <v>-234.42</v>
      </c>
      <c r="K2185" s="256">
        <v>0</v>
      </c>
      <c r="L2185" s="256">
        <v>0</v>
      </c>
      <c r="M2185" s="256">
        <v>53740.7</v>
      </c>
      <c r="N2185" s="325">
        <v>65240.28</v>
      </c>
      <c r="O2185" s="325"/>
      <c r="P2185" s="256">
        <v>172377.7</v>
      </c>
      <c r="Q2185" s="256">
        <v>515.85</v>
      </c>
      <c r="R2185" s="240" t="s">
        <v>100</v>
      </c>
      <c r="V2185" s="248">
        <f t="shared" si="136"/>
        <v>0</v>
      </c>
      <c r="W2185" s="248">
        <f t="shared" si="133"/>
        <v>0</v>
      </c>
      <c r="X2185" s="248">
        <f t="shared" si="134"/>
        <v>0</v>
      </c>
      <c r="Y2185" s="248">
        <f t="shared" si="135"/>
        <v>0</v>
      </c>
    </row>
    <row r="2186" spans="1:25" ht="15" customHeight="1" x14ac:dyDescent="0.25">
      <c r="A2186" s="245" t="s">
        <v>1715</v>
      </c>
      <c r="B2186" s="246" t="str">
        <f>C2186</f>
        <v>г.Одинцово, Маршала Жукова, 23</v>
      </c>
      <c r="C2186" s="329" t="s">
        <v>287</v>
      </c>
      <c r="D2186" s="329"/>
      <c r="E2186" s="329"/>
      <c r="F2186" s="246" t="s">
        <v>234</v>
      </c>
      <c r="G2186" s="246" t="s">
        <v>1716</v>
      </c>
      <c r="H2186" s="247">
        <v>18538</v>
      </c>
      <c r="I2186" s="247">
        <v>0</v>
      </c>
      <c r="J2186" s="247">
        <v>0</v>
      </c>
      <c r="K2186" s="247">
        <v>0</v>
      </c>
      <c r="L2186" s="247">
        <v>0</v>
      </c>
      <c r="M2186" s="247">
        <v>0</v>
      </c>
      <c r="N2186" s="330">
        <v>0</v>
      </c>
      <c r="O2186" s="330"/>
      <c r="P2186" s="247">
        <v>58614.81</v>
      </c>
      <c r="Q2186" s="247">
        <v>40076.81</v>
      </c>
      <c r="R2186" s="240" t="s">
        <v>287</v>
      </c>
      <c r="V2186" s="248">
        <f t="shared" si="136"/>
        <v>0</v>
      </c>
      <c r="W2186" s="248">
        <f t="shared" ref="W2186:W2249" si="137">IF(W$8=$C2186,SUM($P2186-$Q2186),0)/3</f>
        <v>0</v>
      </c>
      <c r="X2186" s="248">
        <f t="shared" ref="X2186:X2249" si="138">IF(X$8=$C2186,SUM($P2186-$Q2186),0)</f>
        <v>0</v>
      </c>
      <c r="Y2186" s="248">
        <f t="shared" ref="Y2186:Y2249" si="139">SUM(V2186:X2186)</f>
        <v>0</v>
      </c>
    </row>
    <row r="2187" spans="1:25" ht="15" customHeight="1" x14ac:dyDescent="0.25">
      <c r="A2187" s="250"/>
      <c r="B2187" s="251"/>
      <c r="C2187" s="322" t="s">
        <v>1052</v>
      </c>
      <c r="D2187" s="322"/>
      <c r="E2187" s="322"/>
      <c r="H2187" s="252">
        <v>1095.9100000000001</v>
      </c>
      <c r="I2187" s="252">
        <v>0</v>
      </c>
      <c r="J2187" s="252">
        <v>0</v>
      </c>
      <c r="K2187" s="252">
        <v>0</v>
      </c>
      <c r="L2187" s="252">
        <v>0</v>
      </c>
      <c r="M2187" s="252">
        <v>0</v>
      </c>
      <c r="N2187" s="323">
        <v>0</v>
      </c>
      <c r="O2187" s="323"/>
      <c r="P2187" s="252">
        <v>7253.46</v>
      </c>
      <c r="Q2187" s="252">
        <v>6157.55</v>
      </c>
      <c r="R2187" s="240" t="s">
        <v>287</v>
      </c>
      <c r="V2187" s="248">
        <f t="shared" si="136"/>
        <v>1095.9099999999999</v>
      </c>
      <c r="W2187" s="248">
        <f t="shared" si="137"/>
        <v>0</v>
      </c>
      <c r="X2187" s="248">
        <f t="shared" si="138"/>
        <v>0</v>
      </c>
      <c r="Y2187" s="248">
        <f t="shared" si="139"/>
        <v>1095.9099999999999</v>
      </c>
    </row>
    <row r="2188" spans="1:25" ht="15" customHeight="1" x14ac:dyDescent="0.25">
      <c r="A2188" s="250"/>
      <c r="B2188" s="251"/>
      <c r="C2188" s="322" t="s">
        <v>503</v>
      </c>
      <c r="D2188" s="322"/>
      <c r="E2188" s="322"/>
      <c r="H2188" s="252">
        <v>-4212.4399999999996</v>
      </c>
      <c r="I2188" s="252">
        <v>0</v>
      </c>
      <c r="J2188" s="252">
        <v>0</v>
      </c>
      <c r="K2188" s="252">
        <v>0</v>
      </c>
      <c r="L2188" s="252">
        <v>0</v>
      </c>
      <c r="M2188" s="252">
        <v>0</v>
      </c>
      <c r="N2188" s="323">
        <v>0</v>
      </c>
      <c r="O2188" s="323"/>
      <c r="P2188" s="252">
        <v>2460.66</v>
      </c>
      <c r="Q2188" s="252">
        <v>6673.1</v>
      </c>
      <c r="R2188" s="240" t="s">
        <v>287</v>
      </c>
      <c r="V2188" s="248">
        <f t="shared" si="136"/>
        <v>0</v>
      </c>
      <c r="W2188" s="248">
        <f t="shared" si="137"/>
        <v>0</v>
      </c>
      <c r="X2188" s="248">
        <f t="shared" si="138"/>
        <v>0</v>
      </c>
      <c r="Y2188" s="248">
        <f t="shared" si="139"/>
        <v>0</v>
      </c>
    </row>
    <row r="2189" spans="1:25" ht="15" customHeight="1" x14ac:dyDescent="0.25">
      <c r="A2189" s="250"/>
      <c r="B2189" s="251"/>
      <c r="C2189" s="322" t="s">
        <v>1311</v>
      </c>
      <c r="D2189" s="322"/>
      <c r="E2189" s="322"/>
      <c r="H2189" s="252">
        <v>-1852.71</v>
      </c>
      <c r="I2189" s="252">
        <v>0</v>
      </c>
      <c r="J2189" s="252">
        <v>0</v>
      </c>
      <c r="K2189" s="252">
        <v>0</v>
      </c>
      <c r="L2189" s="252">
        <v>0</v>
      </c>
      <c r="M2189" s="252">
        <v>0</v>
      </c>
      <c r="N2189" s="323">
        <v>0</v>
      </c>
      <c r="O2189" s="323"/>
      <c r="P2189" s="252">
        <v>1717.84</v>
      </c>
      <c r="Q2189" s="252">
        <v>3570.55</v>
      </c>
      <c r="R2189" s="240" t="s">
        <v>287</v>
      </c>
      <c r="V2189" s="248">
        <f t="shared" si="136"/>
        <v>0</v>
      </c>
      <c r="W2189" s="248">
        <f t="shared" si="137"/>
        <v>0</v>
      </c>
      <c r="X2189" s="248">
        <f t="shared" si="138"/>
        <v>0</v>
      </c>
      <c r="Y2189" s="248">
        <f t="shared" si="139"/>
        <v>0</v>
      </c>
    </row>
    <row r="2190" spans="1:25" ht="15" customHeight="1" x14ac:dyDescent="0.25">
      <c r="A2190" s="250"/>
      <c r="B2190" s="251"/>
      <c r="C2190" s="322" t="s">
        <v>1058</v>
      </c>
      <c r="D2190" s="322"/>
      <c r="E2190" s="322"/>
      <c r="H2190" s="252">
        <v>-9193.57</v>
      </c>
      <c r="I2190" s="252">
        <v>0</v>
      </c>
      <c r="J2190" s="252">
        <v>0</v>
      </c>
      <c r="K2190" s="252">
        <v>0</v>
      </c>
      <c r="L2190" s="252">
        <v>0</v>
      </c>
      <c r="M2190" s="252">
        <v>0</v>
      </c>
      <c r="N2190" s="323">
        <v>0</v>
      </c>
      <c r="O2190" s="323"/>
      <c r="P2190" s="252">
        <v>0</v>
      </c>
      <c r="Q2190" s="252">
        <v>9193.57</v>
      </c>
      <c r="R2190" s="240" t="s">
        <v>287</v>
      </c>
      <c r="V2190" s="248">
        <f t="shared" si="136"/>
        <v>0</v>
      </c>
      <c r="W2190" s="248">
        <f t="shared" si="137"/>
        <v>0</v>
      </c>
      <c r="X2190" s="248">
        <f t="shared" si="138"/>
        <v>0</v>
      </c>
      <c r="Y2190" s="248">
        <f t="shared" si="139"/>
        <v>0</v>
      </c>
    </row>
    <row r="2191" spans="1:25" ht="15" customHeight="1" x14ac:dyDescent="0.25">
      <c r="A2191" s="250"/>
      <c r="B2191" s="251"/>
      <c r="C2191" s="322" t="s">
        <v>1054</v>
      </c>
      <c r="D2191" s="322"/>
      <c r="E2191" s="322"/>
      <c r="H2191" s="252">
        <v>2687.86</v>
      </c>
      <c r="I2191" s="252">
        <v>0</v>
      </c>
      <c r="J2191" s="252">
        <v>0</v>
      </c>
      <c r="K2191" s="252">
        <v>0</v>
      </c>
      <c r="L2191" s="252">
        <v>0</v>
      </c>
      <c r="M2191" s="252">
        <v>0</v>
      </c>
      <c r="N2191" s="323">
        <v>0</v>
      </c>
      <c r="O2191" s="323"/>
      <c r="P2191" s="252">
        <v>2687.86</v>
      </c>
      <c r="Q2191" s="252">
        <v>0</v>
      </c>
      <c r="R2191" s="240" t="s">
        <v>287</v>
      </c>
      <c r="V2191" s="248">
        <f t="shared" si="136"/>
        <v>0</v>
      </c>
      <c r="W2191" s="248">
        <f t="shared" si="137"/>
        <v>0</v>
      </c>
      <c r="X2191" s="248">
        <f t="shared" si="138"/>
        <v>0</v>
      </c>
      <c r="Y2191" s="248">
        <f t="shared" si="139"/>
        <v>0</v>
      </c>
    </row>
    <row r="2192" spans="1:25" ht="15" customHeight="1" x14ac:dyDescent="0.25">
      <c r="A2192" s="250"/>
      <c r="B2192" s="251"/>
      <c r="C2192" s="322" t="s">
        <v>399</v>
      </c>
      <c r="D2192" s="322"/>
      <c r="E2192" s="322"/>
      <c r="H2192" s="252">
        <v>-717.95</v>
      </c>
      <c r="I2192" s="252">
        <v>0</v>
      </c>
      <c r="J2192" s="252">
        <v>0</v>
      </c>
      <c r="K2192" s="252">
        <v>0</v>
      </c>
      <c r="L2192" s="252">
        <v>0</v>
      </c>
      <c r="M2192" s="252">
        <v>0</v>
      </c>
      <c r="N2192" s="323">
        <v>0</v>
      </c>
      <c r="O2192" s="323"/>
      <c r="P2192" s="252">
        <v>961.12</v>
      </c>
      <c r="Q2192" s="252">
        <v>1679.07</v>
      </c>
      <c r="R2192" s="240" t="s">
        <v>287</v>
      </c>
      <c r="V2192" s="248">
        <f t="shared" ref="V2192:V2255" si="140">IF(V$8=$C2192,SUM($P2192-$Q2192),0)</f>
        <v>0</v>
      </c>
      <c r="W2192" s="248">
        <f t="shared" si="137"/>
        <v>0</v>
      </c>
      <c r="X2192" s="248">
        <f t="shared" si="138"/>
        <v>0</v>
      </c>
      <c r="Y2192" s="248">
        <f t="shared" si="139"/>
        <v>0</v>
      </c>
    </row>
    <row r="2193" spans="1:25" ht="15" customHeight="1" x14ac:dyDescent="0.25">
      <c r="A2193" s="250"/>
      <c r="B2193" s="251"/>
      <c r="C2193" s="322" t="s">
        <v>1283</v>
      </c>
      <c r="D2193" s="322"/>
      <c r="E2193" s="322"/>
      <c r="H2193" s="252">
        <v>32086.92</v>
      </c>
      <c r="I2193" s="252">
        <v>0</v>
      </c>
      <c r="J2193" s="252">
        <v>0</v>
      </c>
      <c r="K2193" s="252">
        <v>0</v>
      </c>
      <c r="L2193" s="252">
        <v>0</v>
      </c>
      <c r="M2193" s="252">
        <v>0</v>
      </c>
      <c r="N2193" s="323">
        <v>0</v>
      </c>
      <c r="O2193" s="323"/>
      <c r="P2193" s="252">
        <v>37193.72</v>
      </c>
      <c r="Q2193" s="252">
        <v>5106.8</v>
      </c>
      <c r="R2193" s="240" t="s">
        <v>287</v>
      </c>
      <c r="V2193" s="248">
        <f t="shared" si="140"/>
        <v>0</v>
      </c>
      <c r="W2193" s="248">
        <f t="shared" si="137"/>
        <v>10695.640000000001</v>
      </c>
      <c r="X2193" s="248">
        <f t="shared" si="138"/>
        <v>0</v>
      </c>
      <c r="Y2193" s="248">
        <f t="shared" si="139"/>
        <v>10695.640000000001</v>
      </c>
    </row>
    <row r="2194" spans="1:25" ht="15" customHeight="1" x14ac:dyDescent="0.25">
      <c r="A2194" s="250"/>
      <c r="B2194" s="251"/>
      <c r="C2194" s="322" t="s">
        <v>1055</v>
      </c>
      <c r="D2194" s="322"/>
      <c r="E2194" s="322"/>
      <c r="H2194" s="252">
        <v>369.26</v>
      </c>
      <c r="I2194" s="252">
        <v>0</v>
      </c>
      <c r="J2194" s="252">
        <v>0</v>
      </c>
      <c r="K2194" s="252">
        <v>0</v>
      </c>
      <c r="L2194" s="252">
        <v>0</v>
      </c>
      <c r="M2194" s="252">
        <v>0</v>
      </c>
      <c r="N2194" s="323">
        <v>0</v>
      </c>
      <c r="O2194" s="323"/>
      <c r="P2194" s="252">
        <v>369.26</v>
      </c>
      <c r="Q2194" s="252">
        <v>0</v>
      </c>
      <c r="R2194" s="240" t="s">
        <v>287</v>
      </c>
      <c r="V2194" s="248">
        <f t="shared" si="140"/>
        <v>0</v>
      </c>
      <c r="W2194" s="248">
        <f t="shared" si="137"/>
        <v>0</v>
      </c>
      <c r="X2194" s="248">
        <f t="shared" si="138"/>
        <v>0</v>
      </c>
      <c r="Y2194" s="248">
        <f t="shared" si="139"/>
        <v>0</v>
      </c>
    </row>
    <row r="2195" spans="1:25" ht="15" customHeight="1" x14ac:dyDescent="0.25">
      <c r="A2195" s="250"/>
      <c r="B2195" s="251"/>
      <c r="C2195" s="322" t="s">
        <v>1304</v>
      </c>
      <c r="D2195" s="322"/>
      <c r="E2195" s="322"/>
      <c r="H2195" s="252">
        <v>114.02</v>
      </c>
      <c r="I2195" s="252">
        <v>0</v>
      </c>
      <c r="J2195" s="252">
        <v>0</v>
      </c>
      <c r="K2195" s="252">
        <v>0</v>
      </c>
      <c r="L2195" s="252">
        <v>0</v>
      </c>
      <c r="M2195" s="252">
        <v>0</v>
      </c>
      <c r="N2195" s="323">
        <v>0</v>
      </c>
      <c r="O2195" s="323"/>
      <c r="P2195" s="252">
        <v>421.36</v>
      </c>
      <c r="Q2195" s="252">
        <v>307.33999999999997</v>
      </c>
      <c r="R2195" s="240" t="s">
        <v>287</v>
      </c>
      <c r="V2195" s="248">
        <f t="shared" si="140"/>
        <v>0</v>
      </c>
      <c r="W2195" s="248">
        <f t="shared" si="137"/>
        <v>0</v>
      </c>
      <c r="X2195" s="248">
        <f t="shared" si="138"/>
        <v>0</v>
      </c>
      <c r="Y2195" s="248">
        <f t="shared" si="139"/>
        <v>0</v>
      </c>
    </row>
    <row r="2196" spans="1:25" ht="15" customHeight="1" x14ac:dyDescent="0.25">
      <c r="A2196" s="250"/>
      <c r="B2196" s="251"/>
      <c r="C2196" s="322" t="s">
        <v>392</v>
      </c>
      <c r="D2196" s="322"/>
      <c r="E2196" s="322"/>
      <c r="H2196" s="252">
        <v>-284.22000000000003</v>
      </c>
      <c r="I2196" s="252">
        <v>0</v>
      </c>
      <c r="J2196" s="252">
        <v>0</v>
      </c>
      <c r="K2196" s="252">
        <v>0</v>
      </c>
      <c r="L2196" s="252">
        <v>0</v>
      </c>
      <c r="M2196" s="252">
        <v>0</v>
      </c>
      <c r="N2196" s="323">
        <v>0</v>
      </c>
      <c r="O2196" s="323"/>
      <c r="P2196" s="252">
        <v>1692.91</v>
      </c>
      <c r="Q2196" s="252">
        <v>1977.13</v>
      </c>
      <c r="R2196" s="240" t="s">
        <v>287</v>
      </c>
      <c r="V2196" s="248">
        <f t="shared" si="140"/>
        <v>0</v>
      </c>
      <c r="W2196" s="248">
        <f t="shared" si="137"/>
        <v>0</v>
      </c>
      <c r="X2196" s="248">
        <f t="shared" si="138"/>
        <v>0</v>
      </c>
      <c r="Y2196" s="248">
        <f t="shared" si="139"/>
        <v>0</v>
      </c>
    </row>
    <row r="2197" spans="1:25" ht="15" customHeight="1" x14ac:dyDescent="0.25">
      <c r="A2197" s="250"/>
      <c r="B2197" s="251"/>
      <c r="C2197" s="322" t="s">
        <v>1056</v>
      </c>
      <c r="D2197" s="322"/>
      <c r="E2197" s="322"/>
      <c r="H2197" s="252">
        <v>1083.44</v>
      </c>
      <c r="I2197" s="252">
        <v>0</v>
      </c>
      <c r="J2197" s="252">
        <v>0</v>
      </c>
      <c r="K2197" s="252">
        <v>0</v>
      </c>
      <c r="L2197" s="252">
        <v>0</v>
      </c>
      <c r="M2197" s="252">
        <v>0</v>
      </c>
      <c r="N2197" s="323">
        <v>0</v>
      </c>
      <c r="O2197" s="323"/>
      <c r="P2197" s="252">
        <v>1083.44</v>
      </c>
      <c r="Q2197" s="252">
        <v>0</v>
      </c>
      <c r="R2197" s="240" t="s">
        <v>287</v>
      </c>
      <c r="V2197" s="248">
        <f t="shared" si="140"/>
        <v>0</v>
      </c>
      <c r="W2197" s="248">
        <f t="shared" si="137"/>
        <v>0</v>
      </c>
      <c r="X2197" s="248">
        <f t="shared" si="138"/>
        <v>0</v>
      </c>
      <c r="Y2197" s="248">
        <f t="shared" si="139"/>
        <v>0</v>
      </c>
    </row>
    <row r="2198" spans="1:25" ht="15" customHeight="1" x14ac:dyDescent="0.25">
      <c r="A2198" s="250"/>
      <c r="B2198" s="251"/>
      <c r="C2198" s="322" t="s">
        <v>1288</v>
      </c>
      <c r="D2198" s="322"/>
      <c r="E2198" s="322"/>
      <c r="H2198" s="252">
        <v>-2199.27</v>
      </c>
      <c r="I2198" s="252">
        <v>0</v>
      </c>
      <c r="J2198" s="252">
        <v>0</v>
      </c>
      <c r="K2198" s="252">
        <v>0</v>
      </c>
      <c r="L2198" s="252">
        <v>0</v>
      </c>
      <c r="M2198" s="252">
        <v>0</v>
      </c>
      <c r="N2198" s="323">
        <v>0</v>
      </c>
      <c r="O2198" s="323"/>
      <c r="P2198" s="252">
        <v>2077.1999999999998</v>
      </c>
      <c r="Q2198" s="252">
        <v>4276.47</v>
      </c>
      <c r="R2198" s="240" t="s">
        <v>287</v>
      </c>
      <c r="V2198" s="248">
        <f t="shared" si="140"/>
        <v>0</v>
      </c>
      <c r="W2198" s="248">
        <f t="shared" si="137"/>
        <v>0</v>
      </c>
      <c r="X2198" s="248">
        <f t="shared" si="138"/>
        <v>0</v>
      </c>
      <c r="Y2198" s="248">
        <f t="shared" si="139"/>
        <v>0</v>
      </c>
    </row>
    <row r="2199" spans="1:25" ht="15" customHeight="1" x14ac:dyDescent="0.25">
      <c r="A2199" s="253"/>
      <c r="B2199" s="254"/>
      <c r="C2199" s="324" t="s">
        <v>1286</v>
      </c>
      <c r="D2199" s="324"/>
      <c r="E2199" s="324"/>
      <c r="F2199" s="255"/>
      <c r="G2199" s="255"/>
      <c r="H2199" s="256">
        <v>-439.25</v>
      </c>
      <c r="I2199" s="256">
        <v>0</v>
      </c>
      <c r="J2199" s="256">
        <v>0</v>
      </c>
      <c r="K2199" s="256">
        <v>0</v>
      </c>
      <c r="L2199" s="256">
        <v>0</v>
      </c>
      <c r="M2199" s="256">
        <v>0</v>
      </c>
      <c r="N2199" s="325">
        <v>0</v>
      </c>
      <c r="O2199" s="325"/>
      <c r="P2199" s="256">
        <v>695.98</v>
      </c>
      <c r="Q2199" s="256">
        <v>1135.23</v>
      </c>
      <c r="R2199" s="240" t="s">
        <v>287</v>
      </c>
      <c r="V2199" s="248">
        <f t="shared" si="140"/>
        <v>0</v>
      </c>
      <c r="W2199" s="248">
        <f t="shared" si="137"/>
        <v>0</v>
      </c>
      <c r="X2199" s="248">
        <f t="shared" si="138"/>
        <v>0</v>
      </c>
      <c r="Y2199" s="248">
        <f t="shared" si="139"/>
        <v>0</v>
      </c>
    </row>
    <row r="2200" spans="1:25" ht="15" customHeight="1" x14ac:dyDescent="0.25">
      <c r="A2200" s="245" t="s">
        <v>1717</v>
      </c>
      <c r="B2200" s="246" t="str">
        <f>C2200</f>
        <v>г.Одинцово, Маршала Жукова, 25</v>
      </c>
      <c r="C2200" s="329" t="s">
        <v>101</v>
      </c>
      <c r="D2200" s="329"/>
      <c r="E2200" s="329"/>
      <c r="F2200" s="246" t="s">
        <v>1718</v>
      </c>
      <c r="G2200" s="246" t="s">
        <v>1719</v>
      </c>
      <c r="H2200" s="247">
        <v>490922.77</v>
      </c>
      <c r="I2200" s="247">
        <v>240235.17</v>
      </c>
      <c r="J2200" s="247">
        <v>-90.27</v>
      </c>
      <c r="K2200" s="247">
        <v>0</v>
      </c>
      <c r="L2200" s="247">
        <v>0</v>
      </c>
      <c r="M2200" s="247">
        <v>240144.9</v>
      </c>
      <c r="N2200" s="330">
        <v>320968.49</v>
      </c>
      <c r="O2200" s="330"/>
      <c r="P2200" s="247">
        <v>523005.09</v>
      </c>
      <c r="Q2200" s="247">
        <v>112905.91</v>
      </c>
      <c r="R2200" s="240" t="s">
        <v>101</v>
      </c>
      <c r="V2200" s="248">
        <f t="shared" si="140"/>
        <v>0</v>
      </c>
      <c r="W2200" s="248">
        <f t="shared" si="137"/>
        <v>0</v>
      </c>
      <c r="X2200" s="248">
        <f t="shared" si="138"/>
        <v>0</v>
      </c>
      <c r="Y2200" s="248">
        <f t="shared" si="139"/>
        <v>0</v>
      </c>
    </row>
    <row r="2201" spans="1:25" ht="15" customHeight="1" x14ac:dyDescent="0.25">
      <c r="A2201" s="250"/>
      <c r="B2201" s="251"/>
      <c r="C2201" s="322" t="s">
        <v>1056</v>
      </c>
      <c r="D2201" s="322"/>
      <c r="E2201" s="322"/>
      <c r="H2201" s="252">
        <v>651.5</v>
      </c>
      <c r="I2201" s="252">
        <v>436.75</v>
      </c>
      <c r="J2201" s="252">
        <v>-39.29</v>
      </c>
      <c r="K2201" s="252">
        <v>0</v>
      </c>
      <c r="L2201" s="252">
        <v>0</v>
      </c>
      <c r="M2201" s="252">
        <v>397.46</v>
      </c>
      <c r="N2201" s="323">
        <v>564.39</v>
      </c>
      <c r="O2201" s="323"/>
      <c r="P2201" s="252">
        <v>510.21</v>
      </c>
      <c r="Q2201" s="252">
        <v>25.64</v>
      </c>
      <c r="R2201" s="240" t="s">
        <v>101</v>
      </c>
      <c r="V2201" s="248">
        <f t="shared" si="140"/>
        <v>0</v>
      </c>
      <c r="W2201" s="248">
        <f t="shared" si="137"/>
        <v>0</v>
      </c>
      <c r="X2201" s="248">
        <f t="shared" si="138"/>
        <v>0</v>
      </c>
      <c r="Y2201" s="248">
        <f t="shared" si="139"/>
        <v>0</v>
      </c>
    </row>
    <row r="2202" spans="1:25" ht="15" customHeight="1" x14ac:dyDescent="0.25">
      <c r="A2202" s="250"/>
      <c r="B2202" s="251"/>
      <c r="C2202" s="322" t="s">
        <v>1304</v>
      </c>
      <c r="D2202" s="322"/>
      <c r="E2202" s="322"/>
      <c r="H2202" s="252">
        <v>845.63</v>
      </c>
      <c r="I2202" s="252">
        <v>0</v>
      </c>
      <c r="J2202" s="252">
        <v>0</v>
      </c>
      <c r="K2202" s="252">
        <v>0</v>
      </c>
      <c r="L2202" s="252">
        <v>0</v>
      </c>
      <c r="M2202" s="252">
        <v>0</v>
      </c>
      <c r="N2202" s="323">
        <v>193.96</v>
      </c>
      <c r="O2202" s="323"/>
      <c r="P2202" s="252">
        <v>2819.62</v>
      </c>
      <c r="Q2202" s="252">
        <v>2167.9499999999998</v>
      </c>
      <c r="R2202" s="240" t="s">
        <v>101</v>
      </c>
      <c r="V2202" s="248">
        <f t="shared" si="140"/>
        <v>0</v>
      </c>
      <c r="W2202" s="248">
        <f t="shared" si="137"/>
        <v>0</v>
      </c>
      <c r="X2202" s="248">
        <f t="shared" si="138"/>
        <v>0</v>
      </c>
      <c r="Y2202" s="248">
        <f t="shared" si="139"/>
        <v>0</v>
      </c>
    </row>
    <row r="2203" spans="1:25" ht="15" customHeight="1" x14ac:dyDescent="0.25">
      <c r="A2203" s="250"/>
      <c r="B2203" s="251"/>
      <c r="C2203" s="322" t="s">
        <v>1055</v>
      </c>
      <c r="D2203" s="322"/>
      <c r="E2203" s="322"/>
      <c r="H2203" s="252">
        <v>206.41</v>
      </c>
      <c r="I2203" s="252">
        <v>137.93</v>
      </c>
      <c r="J2203" s="252">
        <v>-12.43</v>
      </c>
      <c r="K2203" s="252">
        <v>0</v>
      </c>
      <c r="L2203" s="252">
        <v>0</v>
      </c>
      <c r="M2203" s="252">
        <v>125.5</v>
      </c>
      <c r="N2203" s="323">
        <v>178.22</v>
      </c>
      <c r="O2203" s="323"/>
      <c r="P2203" s="252">
        <v>161.83000000000001</v>
      </c>
      <c r="Q2203" s="252">
        <v>8.14</v>
      </c>
      <c r="R2203" s="240" t="s">
        <v>101</v>
      </c>
      <c r="V2203" s="248">
        <f t="shared" si="140"/>
        <v>0</v>
      </c>
      <c r="W2203" s="248">
        <f t="shared" si="137"/>
        <v>0</v>
      </c>
      <c r="X2203" s="248">
        <f t="shared" si="138"/>
        <v>0</v>
      </c>
      <c r="Y2203" s="248">
        <f t="shared" si="139"/>
        <v>0</v>
      </c>
    </row>
    <row r="2204" spans="1:25" ht="15" customHeight="1" x14ac:dyDescent="0.25">
      <c r="A2204" s="250"/>
      <c r="B2204" s="251"/>
      <c r="C2204" s="322" t="s">
        <v>1286</v>
      </c>
      <c r="D2204" s="322"/>
      <c r="E2204" s="322"/>
      <c r="H2204" s="252">
        <v>2517.3200000000002</v>
      </c>
      <c r="I2204" s="252">
        <v>0</v>
      </c>
      <c r="J2204" s="252">
        <v>0</v>
      </c>
      <c r="K2204" s="252">
        <v>0</v>
      </c>
      <c r="L2204" s="252">
        <v>0</v>
      </c>
      <c r="M2204" s="252">
        <v>0</v>
      </c>
      <c r="N2204" s="323">
        <v>306.69</v>
      </c>
      <c r="O2204" s="323"/>
      <c r="P2204" s="252">
        <v>4458.26</v>
      </c>
      <c r="Q2204" s="252">
        <v>2247.63</v>
      </c>
      <c r="R2204" s="240" t="s">
        <v>101</v>
      </c>
      <c r="V2204" s="248">
        <f t="shared" si="140"/>
        <v>0</v>
      </c>
      <c r="W2204" s="248">
        <f t="shared" si="137"/>
        <v>0</v>
      </c>
      <c r="X2204" s="248">
        <f t="shared" si="138"/>
        <v>0</v>
      </c>
      <c r="Y2204" s="248">
        <f t="shared" si="139"/>
        <v>0</v>
      </c>
    </row>
    <row r="2205" spans="1:25" ht="15" customHeight="1" x14ac:dyDescent="0.25">
      <c r="A2205" s="250"/>
      <c r="B2205" s="251"/>
      <c r="C2205" s="322" t="s">
        <v>1057</v>
      </c>
      <c r="D2205" s="322"/>
      <c r="E2205" s="322"/>
      <c r="H2205" s="252">
        <v>433.07</v>
      </c>
      <c r="I2205" s="252">
        <v>289.18</v>
      </c>
      <c r="J2205" s="252">
        <v>-26.12</v>
      </c>
      <c r="K2205" s="252">
        <v>0</v>
      </c>
      <c r="L2205" s="252">
        <v>0</v>
      </c>
      <c r="M2205" s="252">
        <v>263.06</v>
      </c>
      <c r="N2205" s="323">
        <v>373.75</v>
      </c>
      <c r="O2205" s="323"/>
      <c r="P2205" s="252">
        <v>339.46</v>
      </c>
      <c r="Q2205" s="252">
        <v>17.079999999999998</v>
      </c>
      <c r="R2205" s="240" t="s">
        <v>101</v>
      </c>
      <c r="V2205" s="248">
        <f t="shared" si="140"/>
        <v>0</v>
      </c>
      <c r="W2205" s="248">
        <f t="shared" si="137"/>
        <v>0</v>
      </c>
      <c r="X2205" s="248">
        <f t="shared" si="138"/>
        <v>0</v>
      </c>
      <c r="Y2205" s="248">
        <f t="shared" si="139"/>
        <v>0</v>
      </c>
    </row>
    <row r="2206" spans="1:25" ht="15" customHeight="1" x14ac:dyDescent="0.25">
      <c r="A2206" s="250"/>
      <c r="B2206" s="251"/>
      <c r="C2206" s="322" t="s">
        <v>1283</v>
      </c>
      <c r="D2206" s="322"/>
      <c r="E2206" s="322"/>
      <c r="H2206" s="252">
        <v>12244.07</v>
      </c>
      <c r="I2206" s="252">
        <v>0</v>
      </c>
      <c r="J2206" s="252">
        <v>0</v>
      </c>
      <c r="K2206" s="252">
        <v>0</v>
      </c>
      <c r="L2206" s="252">
        <v>0</v>
      </c>
      <c r="M2206" s="252">
        <v>0</v>
      </c>
      <c r="N2206" s="323">
        <v>529.05999999999995</v>
      </c>
      <c r="O2206" s="323"/>
      <c r="P2206" s="252">
        <v>11715.01</v>
      </c>
      <c r="Q2206" s="252">
        <v>0</v>
      </c>
      <c r="R2206" s="240" t="s">
        <v>101</v>
      </c>
      <c r="V2206" s="248">
        <f t="shared" si="140"/>
        <v>0</v>
      </c>
      <c r="W2206" s="248">
        <f t="shared" si="137"/>
        <v>3905.0033333333336</v>
      </c>
      <c r="X2206" s="248">
        <f t="shared" si="138"/>
        <v>0</v>
      </c>
      <c r="Y2206" s="248">
        <f t="shared" si="139"/>
        <v>3905.0033333333336</v>
      </c>
    </row>
    <row r="2207" spans="1:25" ht="15" customHeight="1" x14ac:dyDescent="0.25">
      <c r="A2207" s="250"/>
      <c r="B2207" s="251"/>
      <c r="C2207" s="322" t="s">
        <v>1288</v>
      </c>
      <c r="D2207" s="322"/>
      <c r="E2207" s="322"/>
      <c r="H2207" s="252">
        <v>9600.5</v>
      </c>
      <c r="I2207" s="252">
        <v>0</v>
      </c>
      <c r="J2207" s="252">
        <v>0</v>
      </c>
      <c r="K2207" s="252">
        <v>0</v>
      </c>
      <c r="L2207" s="252">
        <v>0</v>
      </c>
      <c r="M2207" s="252">
        <v>0</v>
      </c>
      <c r="N2207" s="323">
        <v>937.83</v>
      </c>
      <c r="O2207" s="323"/>
      <c r="P2207" s="252">
        <v>13423.41</v>
      </c>
      <c r="Q2207" s="252">
        <v>4760.74</v>
      </c>
      <c r="R2207" s="240" t="s">
        <v>101</v>
      </c>
      <c r="V2207" s="248">
        <f t="shared" si="140"/>
        <v>0</v>
      </c>
      <c r="W2207" s="248">
        <f t="shared" si="137"/>
        <v>0</v>
      </c>
      <c r="X2207" s="248">
        <f t="shared" si="138"/>
        <v>0</v>
      </c>
      <c r="Y2207" s="248">
        <f t="shared" si="139"/>
        <v>0</v>
      </c>
    </row>
    <row r="2208" spans="1:25" ht="15" customHeight="1" x14ac:dyDescent="0.25">
      <c r="A2208" s="250"/>
      <c r="B2208" s="251"/>
      <c r="C2208" s="322" t="s">
        <v>392</v>
      </c>
      <c r="D2208" s="322"/>
      <c r="E2208" s="322"/>
      <c r="H2208" s="252">
        <v>7394.16</v>
      </c>
      <c r="I2208" s="252">
        <v>0</v>
      </c>
      <c r="J2208" s="252">
        <v>0</v>
      </c>
      <c r="K2208" s="252">
        <v>0</v>
      </c>
      <c r="L2208" s="252">
        <v>0</v>
      </c>
      <c r="M2208" s="252">
        <v>0</v>
      </c>
      <c r="N2208" s="323">
        <v>760.47</v>
      </c>
      <c r="O2208" s="323"/>
      <c r="P2208" s="252">
        <v>11055.4</v>
      </c>
      <c r="Q2208" s="252">
        <v>4421.71</v>
      </c>
      <c r="R2208" s="240" t="s">
        <v>101</v>
      </c>
      <c r="V2208" s="248">
        <f t="shared" si="140"/>
        <v>0</v>
      </c>
      <c r="W2208" s="248">
        <f t="shared" si="137"/>
        <v>0</v>
      </c>
      <c r="X2208" s="248">
        <f t="shared" si="138"/>
        <v>0</v>
      </c>
      <c r="Y2208" s="248">
        <f t="shared" si="139"/>
        <v>0</v>
      </c>
    </row>
    <row r="2209" spans="1:25" ht="15" customHeight="1" x14ac:dyDescent="0.25">
      <c r="A2209" s="250"/>
      <c r="B2209" s="251"/>
      <c r="C2209" s="322" t="s">
        <v>1303</v>
      </c>
      <c r="D2209" s="322"/>
      <c r="E2209" s="322"/>
      <c r="H2209" s="252">
        <v>-419.8</v>
      </c>
      <c r="I2209" s="252">
        <v>0</v>
      </c>
      <c r="J2209" s="252">
        <v>0</v>
      </c>
      <c r="K2209" s="252">
        <v>0</v>
      </c>
      <c r="L2209" s="252">
        <v>0</v>
      </c>
      <c r="M2209" s="252">
        <v>0</v>
      </c>
      <c r="N2209" s="323">
        <v>157.27000000000001</v>
      </c>
      <c r="O2209" s="323"/>
      <c r="P2209" s="252">
        <v>2966.4</v>
      </c>
      <c r="Q2209" s="252">
        <v>3543.47</v>
      </c>
      <c r="R2209" s="240" t="s">
        <v>101</v>
      </c>
      <c r="V2209" s="248">
        <f t="shared" si="140"/>
        <v>0</v>
      </c>
      <c r="W2209" s="248">
        <f t="shared" si="137"/>
        <v>0</v>
      </c>
      <c r="X2209" s="248">
        <f t="shared" si="138"/>
        <v>0</v>
      </c>
      <c r="Y2209" s="248">
        <f t="shared" si="139"/>
        <v>0</v>
      </c>
    </row>
    <row r="2210" spans="1:25" ht="15" customHeight="1" x14ac:dyDescent="0.25">
      <c r="A2210" s="250"/>
      <c r="B2210" s="251"/>
      <c r="C2210" s="322" t="s">
        <v>1052</v>
      </c>
      <c r="D2210" s="322"/>
      <c r="E2210" s="322"/>
      <c r="H2210" s="252">
        <v>456638.09</v>
      </c>
      <c r="I2210" s="252">
        <v>227784.54</v>
      </c>
      <c r="J2210" s="252">
        <v>0</v>
      </c>
      <c r="K2210" s="252">
        <v>0</v>
      </c>
      <c r="L2210" s="252">
        <v>0</v>
      </c>
      <c r="M2210" s="252">
        <v>227784.54</v>
      </c>
      <c r="N2210" s="323">
        <v>297955.38</v>
      </c>
      <c r="O2210" s="323"/>
      <c r="P2210" s="252">
        <v>386606</v>
      </c>
      <c r="Q2210" s="252">
        <v>138.75</v>
      </c>
      <c r="R2210" s="240" t="s">
        <v>101</v>
      </c>
      <c r="V2210" s="248">
        <f t="shared" si="140"/>
        <v>386467.25</v>
      </c>
      <c r="W2210" s="248">
        <f t="shared" si="137"/>
        <v>0</v>
      </c>
      <c r="X2210" s="248">
        <f t="shared" si="138"/>
        <v>0</v>
      </c>
      <c r="Y2210" s="248">
        <f t="shared" si="139"/>
        <v>386467.25</v>
      </c>
    </row>
    <row r="2211" spans="1:25" ht="15" customHeight="1" x14ac:dyDescent="0.25">
      <c r="A2211" s="250"/>
      <c r="B2211" s="251"/>
      <c r="C2211" s="322" t="s">
        <v>1335</v>
      </c>
      <c r="D2211" s="322"/>
      <c r="E2211" s="322"/>
      <c r="H2211" s="252">
        <v>5109.97</v>
      </c>
      <c r="I2211" s="252">
        <v>0</v>
      </c>
      <c r="J2211" s="252">
        <v>0</v>
      </c>
      <c r="K2211" s="252">
        <v>0</v>
      </c>
      <c r="L2211" s="252">
        <v>0</v>
      </c>
      <c r="M2211" s="252">
        <v>0</v>
      </c>
      <c r="N2211" s="323">
        <v>161.91</v>
      </c>
      <c r="O2211" s="323"/>
      <c r="P2211" s="252">
        <v>4948.0600000000004</v>
      </c>
      <c r="Q2211" s="252">
        <v>0</v>
      </c>
      <c r="R2211" s="240" t="s">
        <v>101</v>
      </c>
      <c r="V2211" s="248">
        <f t="shared" si="140"/>
        <v>0</v>
      </c>
      <c r="W2211" s="248">
        <f t="shared" si="137"/>
        <v>0</v>
      </c>
      <c r="X2211" s="248">
        <f t="shared" si="138"/>
        <v>0</v>
      </c>
      <c r="Y2211" s="248">
        <f t="shared" si="139"/>
        <v>0</v>
      </c>
    </row>
    <row r="2212" spans="1:25" ht="15" customHeight="1" x14ac:dyDescent="0.25">
      <c r="A2212" s="250"/>
      <c r="B2212" s="251"/>
      <c r="C2212" s="322" t="s">
        <v>1058</v>
      </c>
      <c r="D2212" s="322"/>
      <c r="E2212" s="322"/>
      <c r="H2212" s="252">
        <v>19666.45</v>
      </c>
      <c r="I2212" s="252">
        <v>11448.84</v>
      </c>
      <c r="J2212" s="252">
        <v>0</v>
      </c>
      <c r="K2212" s="252">
        <v>0</v>
      </c>
      <c r="L2212" s="252">
        <v>0</v>
      </c>
      <c r="M2212" s="252">
        <v>11448.84</v>
      </c>
      <c r="N2212" s="323">
        <v>14961.77</v>
      </c>
      <c r="O2212" s="323"/>
      <c r="P2212" s="252">
        <v>18408.7</v>
      </c>
      <c r="Q2212" s="252">
        <v>2255.1799999999998</v>
      </c>
      <c r="R2212" s="240" t="s">
        <v>101</v>
      </c>
      <c r="V2212" s="248">
        <f t="shared" si="140"/>
        <v>0</v>
      </c>
      <c r="W2212" s="248">
        <f t="shared" si="137"/>
        <v>0</v>
      </c>
      <c r="X2212" s="248">
        <f t="shared" si="138"/>
        <v>0</v>
      </c>
      <c r="Y2212" s="248">
        <f t="shared" si="139"/>
        <v>0</v>
      </c>
    </row>
    <row r="2213" spans="1:25" ht="15" customHeight="1" x14ac:dyDescent="0.25">
      <c r="A2213" s="250"/>
      <c r="B2213" s="251"/>
      <c r="C2213" s="322" t="s">
        <v>399</v>
      </c>
      <c r="D2213" s="322"/>
      <c r="E2213" s="322"/>
      <c r="H2213" s="252">
        <v>4261.93</v>
      </c>
      <c r="I2213" s="252">
        <v>0</v>
      </c>
      <c r="J2213" s="252">
        <v>0</v>
      </c>
      <c r="K2213" s="252">
        <v>0</v>
      </c>
      <c r="L2213" s="252">
        <v>0</v>
      </c>
      <c r="M2213" s="252">
        <v>0</v>
      </c>
      <c r="N2213" s="323">
        <v>423.51</v>
      </c>
      <c r="O2213" s="323"/>
      <c r="P2213" s="252">
        <v>6156.64</v>
      </c>
      <c r="Q2213" s="252">
        <v>2318.2199999999998</v>
      </c>
      <c r="R2213" s="240" t="s">
        <v>101</v>
      </c>
      <c r="V2213" s="248">
        <f t="shared" si="140"/>
        <v>0</v>
      </c>
      <c r="W2213" s="248">
        <f t="shared" si="137"/>
        <v>0</v>
      </c>
      <c r="X2213" s="248">
        <f t="shared" si="138"/>
        <v>0</v>
      </c>
      <c r="Y2213" s="248">
        <f t="shared" si="139"/>
        <v>0</v>
      </c>
    </row>
    <row r="2214" spans="1:25" ht="15" customHeight="1" x14ac:dyDescent="0.25">
      <c r="A2214" s="250"/>
      <c r="B2214" s="251"/>
      <c r="C2214" s="322" t="s">
        <v>1311</v>
      </c>
      <c r="D2214" s="322"/>
      <c r="E2214" s="322"/>
      <c r="H2214" s="252">
        <v>858.27</v>
      </c>
      <c r="I2214" s="252">
        <v>0</v>
      </c>
      <c r="J2214" s="252">
        <v>0</v>
      </c>
      <c r="K2214" s="252">
        <v>0</v>
      </c>
      <c r="L2214" s="252">
        <v>0</v>
      </c>
      <c r="M2214" s="252">
        <v>0</v>
      </c>
      <c r="N2214" s="323">
        <v>35.49</v>
      </c>
      <c r="O2214" s="323"/>
      <c r="P2214" s="252">
        <v>822.78</v>
      </c>
      <c r="Q2214" s="252">
        <v>0</v>
      </c>
      <c r="R2214" s="240" t="s">
        <v>101</v>
      </c>
      <c r="V2214" s="248">
        <f t="shared" si="140"/>
        <v>0</v>
      </c>
      <c r="W2214" s="248">
        <f t="shared" si="137"/>
        <v>0</v>
      </c>
      <c r="X2214" s="248">
        <f t="shared" si="138"/>
        <v>0</v>
      </c>
      <c r="Y2214" s="248">
        <f t="shared" si="139"/>
        <v>0</v>
      </c>
    </row>
    <row r="2215" spans="1:25" ht="15" customHeight="1" x14ac:dyDescent="0.25">
      <c r="A2215" s="250"/>
      <c r="B2215" s="251"/>
      <c r="C2215" s="322" t="s">
        <v>1054</v>
      </c>
      <c r="D2215" s="322"/>
      <c r="E2215" s="322"/>
      <c r="H2215" s="252">
        <v>206.41</v>
      </c>
      <c r="I2215" s="252">
        <v>137.93</v>
      </c>
      <c r="J2215" s="252">
        <v>-12.43</v>
      </c>
      <c r="K2215" s="252">
        <v>0</v>
      </c>
      <c r="L2215" s="252">
        <v>0</v>
      </c>
      <c r="M2215" s="252">
        <v>125.5</v>
      </c>
      <c r="N2215" s="323">
        <v>178.22</v>
      </c>
      <c r="O2215" s="323"/>
      <c r="P2215" s="252">
        <v>161.84</v>
      </c>
      <c r="Q2215" s="252">
        <v>8.15</v>
      </c>
      <c r="R2215" s="240" t="s">
        <v>101</v>
      </c>
      <c r="V2215" s="248">
        <f t="shared" si="140"/>
        <v>0</v>
      </c>
      <c r="W2215" s="248">
        <f t="shared" si="137"/>
        <v>0</v>
      </c>
      <c r="X2215" s="248">
        <f t="shared" si="138"/>
        <v>0</v>
      </c>
      <c r="Y2215" s="248">
        <f t="shared" si="139"/>
        <v>0</v>
      </c>
    </row>
    <row r="2216" spans="1:25" ht="15" customHeight="1" x14ac:dyDescent="0.25">
      <c r="A2216" s="250"/>
      <c r="B2216" s="251"/>
      <c r="C2216" s="322" t="s">
        <v>504</v>
      </c>
      <c r="D2216" s="322"/>
      <c r="E2216" s="322"/>
      <c r="H2216" s="252">
        <v>5543.18</v>
      </c>
      <c r="I2216" s="252">
        <v>0</v>
      </c>
      <c r="J2216" s="252">
        <v>0</v>
      </c>
      <c r="K2216" s="252">
        <v>0</v>
      </c>
      <c r="L2216" s="252">
        <v>0</v>
      </c>
      <c r="M2216" s="252">
        <v>0</v>
      </c>
      <c r="N2216" s="323">
        <v>556.29999999999995</v>
      </c>
      <c r="O2216" s="323"/>
      <c r="P2216" s="252">
        <v>9819.69</v>
      </c>
      <c r="Q2216" s="252">
        <v>4832.8100000000004</v>
      </c>
      <c r="R2216" s="240" t="s">
        <v>101</v>
      </c>
      <c r="V2216" s="248">
        <f t="shared" si="140"/>
        <v>0</v>
      </c>
      <c r="W2216" s="248">
        <f t="shared" si="137"/>
        <v>0</v>
      </c>
      <c r="X2216" s="248">
        <f t="shared" si="138"/>
        <v>0</v>
      </c>
      <c r="Y2216" s="248">
        <f t="shared" si="139"/>
        <v>0</v>
      </c>
    </row>
    <row r="2217" spans="1:25" ht="15" customHeight="1" x14ac:dyDescent="0.25">
      <c r="A2217" s="250"/>
      <c r="B2217" s="251"/>
      <c r="C2217" s="322" t="s">
        <v>503</v>
      </c>
      <c r="D2217" s="322"/>
      <c r="E2217" s="322"/>
      <c r="H2217" s="252">
        <v>-34834.730000000003</v>
      </c>
      <c r="I2217" s="252">
        <v>0</v>
      </c>
      <c r="J2217" s="252">
        <v>0</v>
      </c>
      <c r="K2217" s="252">
        <v>0</v>
      </c>
      <c r="L2217" s="252">
        <v>0</v>
      </c>
      <c r="M2217" s="252">
        <v>0</v>
      </c>
      <c r="N2217" s="323">
        <v>2694.22</v>
      </c>
      <c r="O2217" s="323"/>
      <c r="P2217" s="252">
        <v>48631.49</v>
      </c>
      <c r="Q2217" s="252">
        <v>86160.44</v>
      </c>
      <c r="R2217" s="240" t="s">
        <v>101</v>
      </c>
      <c r="V2217" s="248">
        <f t="shared" si="140"/>
        <v>0</v>
      </c>
      <c r="W2217" s="248">
        <f t="shared" si="137"/>
        <v>0</v>
      </c>
      <c r="X2217" s="248">
        <f t="shared" si="138"/>
        <v>0</v>
      </c>
      <c r="Y2217" s="248">
        <f t="shared" si="139"/>
        <v>0</v>
      </c>
    </row>
    <row r="2218" spans="1:25" ht="15" customHeight="1" x14ac:dyDescent="0.25">
      <c r="A2218" s="253"/>
      <c r="B2218" s="254"/>
      <c r="C2218" s="324" t="s">
        <v>1336</v>
      </c>
      <c r="D2218" s="324"/>
      <c r="E2218" s="324"/>
      <c r="F2218" s="255"/>
      <c r="G2218" s="255"/>
      <c r="H2218" s="256">
        <v>0.34</v>
      </c>
      <c r="I2218" s="256">
        <v>0</v>
      </c>
      <c r="J2218" s="256">
        <v>0</v>
      </c>
      <c r="K2218" s="256">
        <v>0</v>
      </c>
      <c r="L2218" s="256">
        <v>0</v>
      </c>
      <c r="M2218" s="256">
        <v>0</v>
      </c>
      <c r="N2218" s="325">
        <v>0.05</v>
      </c>
      <c r="O2218" s="325"/>
      <c r="P2218" s="256">
        <v>0.28999999999999998</v>
      </c>
      <c r="Q2218" s="256">
        <v>0</v>
      </c>
      <c r="R2218" s="240" t="s">
        <v>101</v>
      </c>
      <c r="V2218" s="248">
        <f t="shared" si="140"/>
        <v>0</v>
      </c>
      <c r="W2218" s="248">
        <f t="shared" si="137"/>
        <v>0</v>
      </c>
      <c r="X2218" s="248">
        <f t="shared" si="138"/>
        <v>0</v>
      </c>
      <c r="Y2218" s="248">
        <f t="shared" si="139"/>
        <v>0</v>
      </c>
    </row>
    <row r="2219" spans="1:25" ht="15" customHeight="1" x14ac:dyDescent="0.25">
      <c r="A2219" s="245" t="s">
        <v>1720</v>
      </c>
      <c r="B2219" s="246" t="str">
        <f>C2219</f>
        <v>г.Одинцово, Маршала Жукова, 27</v>
      </c>
      <c r="C2219" s="329" t="s">
        <v>102</v>
      </c>
      <c r="D2219" s="329"/>
      <c r="E2219" s="329"/>
      <c r="F2219" s="246" t="s">
        <v>1552</v>
      </c>
      <c r="G2219" s="246" t="s">
        <v>1721</v>
      </c>
      <c r="H2219" s="247">
        <v>2273702.79</v>
      </c>
      <c r="I2219" s="247">
        <v>675547.34</v>
      </c>
      <c r="J2219" s="247">
        <v>-9202.74</v>
      </c>
      <c r="K2219" s="247">
        <v>0</v>
      </c>
      <c r="L2219" s="247">
        <v>0</v>
      </c>
      <c r="M2219" s="247">
        <v>666344.6</v>
      </c>
      <c r="N2219" s="330">
        <v>737609.81</v>
      </c>
      <c r="O2219" s="330"/>
      <c r="P2219" s="247">
        <v>2239989.23</v>
      </c>
      <c r="Q2219" s="247">
        <v>37551.65</v>
      </c>
      <c r="R2219" s="240" t="s">
        <v>102</v>
      </c>
      <c r="V2219" s="248">
        <f t="shared" si="140"/>
        <v>0</v>
      </c>
      <c r="W2219" s="248">
        <f t="shared" si="137"/>
        <v>0</v>
      </c>
      <c r="X2219" s="248">
        <f t="shared" si="138"/>
        <v>0</v>
      </c>
      <c r="Y2219" s="248">
        <f t="shared" si="139"/>
        <v>0</v>
      </c>
    </row>
    <row r="2220" spans="1:25" ht="15" customHeight="1" x14ac:dyDescent="0.25">
      <c r="A2220" s="250"/>
      <c r="B2220" s="251"/>
      <c r="C2220" s="322" t="s">
        <v>503</v>
      </c>
      <c r="D2220" s="322"/>
      <c r="E2220" s="322"/>
      <c r="H2220" s="252">
        <v>605234.56999999995</v>
      </c>
      <c r="I2220" s="252">
        <v>264727.2</v>
      </c>
      <c r="J2220" s="252">
        <v>0</v>
      </c>
      <c r="K2220" s="252">
        <v>0</v>
      </c>
      <c r="L2220" s="252">
        <v>0</v>
      </c>
      <c r="M2220" s="252">
        <v>264727.2</v>
      </c>
      <c r="N2220" s="323">
        <v>293460.67</v>
      </c>
      <c r="O2220" s="323"/>
      <c r="P2220" s="252">
        <v>583236.76</v>
      </c>
      <c r="Q2220" s="252">
        <v>6735.66</v>
      </c>
      <c r="R2220" s="240" t="s">
        <v>102</v>
      </c>
      <c r="V2220" s="248">
        <f t="shared" si="140"/>
        <v>0</v>
      </c>
      <c r="W2220" s="248">
        <f t="shared" si="137"/>
        <v>0</v>
      </c>
      <c r="X2220" s="248">
        <f t="shared" si="138"/>
        <v>0</v>
      </c>
      <c r="Y2220" s="248">
        <f t="shared" si="139"/>
        <v>0</v>
      </c>
    </row>
    <row r="2221" spans="1:25" ht="15" customHeight="1" x14ac:dyDescent="0.25">
      <c r="A2221" s="250"/>
      <c r="B2221" s="251"/>
      <c r="C2221" s="322" t="s">
        <v>1052</v>
      </c>
      <c r="D2221" s="322"/>
      <c r="E2221" s="322"/>
      <c r="H2221" s="252">
        <v>655881.07999999996</v>
      </c>
      <c r="I2221" s="252">
        <v>240249.32</v>
      </c>
      <c r="J2221" s="252">
        <v>0</v>
      </c>
      <c r="K2221" s="252">
        <v>0</v>
      </c>
      <c r="L2221" s="252">
        <v>0</v>
      </c>
      <c r="M2221" s="252">
        <v>240249.32</v>
      </c>
      <c r="N2221" s="323">
        <v>267408.65999999997</v>
      </c>
      <c r="O2221" s="323"/>
      <c r="P2221" s="252">
        <v>631064.63</v>
      </c>
      <c r="Q2221" s="252">
        <v>2342.89</v>
      </c>
      <c r="R2221" s="240" t="s">
        <v>102</v>
      </c>
      <c r="V2221" s="248">
        <f t="shared" si="140"/>
        <v>628721.74</v>
      </c>
      <c r="W2221" s="248">
        <f t="shared" si="137"/>
        <v>0</v>
      </c>
      <c r="X2221" s="248">
        <f t="shared" si="138"/>
        <v>0</v>
      </c>
      <c r="Y2221" s="248">
        <f t="shared" si="139"/>
        <v>628721.74</v>
      </c>
    </row>
    <row r="2222" spans="1:25" ht="15" customHeight="1" x14ac:dyDescent="0.25">
      <c r="A2222" s="250"/>
      <c r="B2222" s="251"/>
      <c r="C2222" s="322" t="s">
        <v>504</v>
      </c>
      <c r="D2222" s="322"/>
      <c r="E2222" s="322"/>
      <c r="H2222" s="252">
        <v>16947.669999999998</v>
      </c>
      <c r="I2222" s="252">
        <v>0</v>
      </c>
      <c r="J2222" s="252">
        <v>0</v>
      </c>
      <c r="K2222" s="252">
        <v>0</v>
      </c>
      <c r="L2222" s="252">
        <v>0</v>
      </c>
      <c r="M2222" s="252">
        <v>0</v>
      </c>
      <c r="N2222" s="323">
        <v>213.94</v>
      </c>
      <c r="O2222" s="323"/>
      <c r="P2222" s="252">
        <v>17880.29</v>
      </c>
      <c r="Q2222" s="252">
        <v>1146.56</v>
      </c>
      <c r="R2222" s="240" t="s">
        <v>102</v>
      </c>
      <c r="V2222" s="248">
        <f t="shared" si="140"/>
        <v>0</v>
      </c>
      <c r="W2222" s="248">
        <f t="shared" si="137"/>
        <v>0</v>
      </c>
      <c r="X2222" s="248">
        <f t="shared" si="138"/>
        <v>0</v>
      </c>
      <c r="Y2222" s="248">
        <f t="shared" si="139"/>
        <v>0</v>
      </c>
    </row>
    <row r="2223" spans="1:25" ht="15" customHeight="1" x14ac:dyDescent="0.25">
      <c r="A2223" s="250"/>
      <c r="B2223" s="251"/>
      <c r="C2223" s="322" t="s">
        <v>1336</v>
      </c>
      <c r="D2223" s="322"/>
      <c r="E2223" s="322"/>
      <c r="H2223" s="252">
        <v>80</v>
      </c>
      <c r="I2223" s="252">
        <v>0</v>
      </c>
      <c r="J2223" s="252">
        <v>0</v>
      </c>
      <c r="K2223" s="252">
        <v>0</v>
      </c>
      <c r="L2223" s="252">
        <v>0</v>
      </c>
      <c r="M2223" s="252">
        <v>0</v>
      </c>
      <c r="N2223" s="323">
        <v>0</v>
      </c>
      <c r="O2223" s="323"/>
      <c r="P2223" s="252">
        <v>80</v>
      </c>
      <c r="Q2223" s="252">
        <v>0</v>
      </c>
      <c r="R2223" s="240" t="s">
        <v>102</v>
      </c>
      <c r="V2223" s="248">
        <f t="shared" si="140"/>
        <v>0</v>
      </c>
      <c r="W2223" s="248">
        <f t="shared" si="137"/>
        <v>0</v>
      </c>
      <c r="X2223" s="248">
        <f t="shared" si="138"/>
        <v>0</v>
      </c>
      <c r="Y2223" s="248">
        <f t="shared" si="139"/>
        <v>0</v>
      </c>
    </row>
    <row r="2224" spans="1:25" ht="15" customHeight="1" x14ac:dyDescent="0.25">
      <c r="A2224" s="250"/>
      <c r="B2224" s="251"/>
      <c r="C2224" s="322" t="s">
        <v>1303</v>
      </c>
      <c r="D2224" s="322"/>
      <c r="E2224" s="322"/>
      <c r="H2224" s="252">
        <v>6185.3</v>
      </c>
      <c r="I2224" s="252">
        <v>0</v>
      </c>
      <c r="J2224" s="252">
        <v>0</v>
      </c>
      <c r="K2224" s="252">
        <v>0</v>
      </c>
      <c r="L2224" s="252">
        <v>0</v>
      </c>
      <c r="M2224" s="252">
        <v>0</v>
      </c>
      <c r="N2224" s="323">
        <v>36.520000000000003</v>
      </c>
      <c r="O2224" s="323"/>
      <c r="P2224" s="252">
        <v>10134.629999999999</v>
      </c>
      <c r="Q2224" s="252">
        <v>3985.85</v>
      </c>
      <c r="R2224" s="240" t="s">
        <v>102</v>
      </c>
      <c r="V2224" s="248">
        <f t="shared" si="140"/>
        <v>0</v>
      </c>
      <c r="W2224" s="248">
        <f t="shared" si="137"/>
        <v>0</v>
      </c>
      <c r="X2224" s="248">
        <f t="shared" si="138"/>
        <v>0</v>
      </c>
      <c r="Y2224" s="248">
        <f t="shared" si="139"/>
        <v>0</v>
      </c>
    </row>
    <row r="2225" spans="1:25" ht="15" customHeight="1" x14ac:dyDescent="0.25">
      <c r="A2225" s="250"/>
      <c r="B2225" s="251"/>
      <c r="C2225" s="322" t="s">
        <v>1054</v>
      </c>
      <c r="D2225" s="322"/>
      <c r="E2225" s="322"/>
      <c r="H2225" s="252">
        <v>262.04000000000002</v>
      </c>
      <c r="I2225" s="252">
        <v>151.47</v>
      </c>
      <c r="J2225" s="252">
        <v>0</v>
      </c>
      <c r="K2225" s="252">
        <v>0</v>
      </c>
      <c r="L2225" s="252">
        <v>0</v>
      </c>
      <c r="M2225" s="252">
        <v>151.47</v>
      </c>
      <c r="N2225" s="323">
        <v>174.94</v>
      </c>
      <c r="O2225" s="323"/>
      <c r="P2225" s="252">
        <v>238.59</v>
      </c>
      <c r="Q2225" s="252">
        <v>0.02</v>
      </c>
      <c r="R2225" s="240" t="s">
        <v>102</v>
      </c>
      <c r="V2225" s="248">
        <f t="shared" si="140"/>
        <v>0</v>
      </c>
      <c r="W2225" s="248">
        <f t="shared" si="137"/>
        <v>0</v>
      </c>
      <c r="X2225" s="248">
        <f t="shared" si="138"/>
        <v>0</v>
      </c>
      <c r="Y2225" s="248">
        <f t="shared" si="139"/>
        <v>0</v>
      </c>
    </row>
    <row r="2226" spans="1:25" ht="15" customHeight="1" x14ac:dyDescent="0.25">
      <c r="A2226" s="250"/>
      <c r="B2226" s="251"/>
      <c r="C2226" s="322" t="s">
        <v>1058</v>
      </c>
      <c r="D2226" s="322"/>
      <c r="E2226" s="322"/>
      <c r="H2226" s="252">
        <v>29434.38</v>
      </c>
      <c r="I2226" s="252">
        <v>12449.35</v>
      </c>
      <c r="J2226" s="252">
        <v>0</v>
      </c>
      <c r="K2226" s="252">
        <v>0</v>
      </c>
      <c r="L2226" s="252">
        <v>0</v>
      </c>
      <c r="M2226" s="252">
        <v>12449.35</v>
      </c>
      <c r="N2226" s="323">
        <v>13843.55</v>
      </c>
      <c r="O2226" s="323"/>
      <c r="P2226" s="252">
        <v>29653.46</v>
      </c>
      <c r="Q2226" s="252">
        <v>1613.28</v>
      </c>
      <c r="R2226" s="240" t="s">
        <v>102</v>
      </c>
      <c r="V2226" s="248">
        <f t="shared" si="140"/>
        <v>0</v>
      </c>
      <c r="W2226" s="248">
        <f t="shared" si="137"/>
        <v>0</v>
      </c>
      <c r="X2226" s="248">
        <f t="shared" si="138"/>
        <v>0</v>
      </c>
      <c r="Y2226" s="248">
        <f t="shared" si="139"/>
        <v>0</v>
      </c>
    </row>
    <row r="2227" spans="1:25" ht="15" customHeight="1" x14ac:dyDescent="0.25">
      <c r="A2227" s="250"/>
      <c r="B2227" s="251"/>
      <c r="C2227" s="322" t="s">
        <v>1335</v>
      </c>
      <c r="D2227" s="322"/>
      <c r="E2227" s="322"/>
      <c r="H2227" s="252">
        <v>8131.83</v>
      </c>
      <c r="I2227" s="252">
        <v>0</v>
      </c>
      <c r="J2227" s="252">
        <v>0</v>
      </c>
      <c r="K2227" s="252">
        <v>0</v>
      </c>
      <c r="L2227" s="252">
        <v>0</v>
      </c>
      <c r="M2227" s="252">
        <v>0</v>
      </c>
      <c r="N2227" s="323">
        <v>190.35</v>
      </c>
      <c r="O2227" s="323"/>
      <c r="P2227" s="252">
        <v>7941.48</v>
      </c>
      <c r="Q2227" s="252">
        <v>0</v>
      </c>
      <c r="R2227" s="240" t="s">
        <v>102</v>
      </c>
      <c r="V2227" s="248">
        <f t="shared" si="140"/>
        <v>0</v>
      </c>
      <c r="W2227" s="248">
        <f t="shared" si="137"/>
        <v>0</v>
      </c>
      <c r="X2227" s="248">
        <f t="shared" si="138"/>
        <v>0</v>
      </c>
      <c r="Y2227" s="248">
        <f t="shared" si="139"/>
        <v>0</v>
      </c>
    </row>
    <row r="2228" spans="1:25" ht="15" customHeight="1" x14ac:dyDescent="0.25">
      <c r="A2228" s="250"/>
      <c r="B2228" s="251"/>
      <c r="C2228" s="322" t="s">
        <v>399</v>
      </c>
      <c r="D2228" s="322"/>
      <c r="E2228" s="322"/>
      <c r="H2228" s="252">
        <v>125323.25</v>
      </c>
      <c r="I2228" s="252">
        <v>25459.41</v>
      </c>
      <c r="J2228" s="252">
        <v>-129.16</v>
      </c>
      <c r="K2228" s="252">
        <v>0</v>
      </c>
      <c r="L2228" s="252">
        <v>0</v>
      </c>
      <c r="M2228" s="252">
        <v>25330.25</v>
      </c>
      <c r="N2228" s="323">
        <v>26862.12</v>
      </c>
      <c r="O2228" s="323"/>
      <c r="P2228" s="252">
        <v>128178.96</v>
      </c>
      <c r="Q2228" s="252">
        <v>4387.58</v>
      </c>
      <c r="R2228" s="240" t="s">
        <v>102</v>
      </c>
      <c r="V2228" s="248">
        <f t="shared" si="140"/>
        <v>0</v>
      </c>
      <c r="W2228" s="248">
        <f t="shared" si="137"/>
        <v>0</v>
      </c>
      <c r="X2228" s="248">
        <f t="shared" si="138"/>
        <v>0</v>
      </c>
      <c r="Y2228" s="248">
        <f t="shared" si="139"/>
        <v>0</v>
      </c>
    </row>
    <row r="2229" spans="1:25" ht="15" customHeight="1" x14ac:dyDescent="0.25">
      <c r="A2229" s="250"/>
      <c r="B2229" s="251"/>
      <c r="C2229" s="322" t="s">
        <v>1311</v>
      </c>
      <c r="D2229" s="322"/>
      <c r="E2229" s="322"/>
      <c r="H2229" s="252">
        <v>2333.98</v>
      </c>
      <c r="I2229" s="252">
        <v>0</v>
      </c>
      <c r="J2229" s="252">
        <v>0</v>
      </c>
      <c r="K2229" s="252">
        <v>0</v>
      </c>
      <c r="L2229" s="252">
        <v>0</v>
      </c>
      <c r="M2229" s="252">
        <v>0</v>
      </c>
      <c r="N2229" s="323">
        <v>0</v>
      </c>
      <c r="O2229" s="323"/>
      <c r="P2229" s="252">
        <v>2333.98</v>
      </c>
      <c r="Q2229" s="252">
        <v>0</v>
      </c>
      <c r="R2229" s="240" t="s">
        <v>102</v>
      </c>
      <c r="V2229" s="248">
        <f t="shared" si="140"/>
        <v>0</v>
      </c>
      <c r="W2229" s="248">
        <f t="shared" si="137"/>
        <v>0</v>
      </c>
      <c r="X2229" s="248">
        <f t="shared" si="138"/>
        <v>0</v>
      </c>
      <c r="Y2229" s="248">
        <f t="shared" si="139"/>
        <v>0</v>
      </c>
    </row>
    <row r="2230" spans="1:25" ht="15" customHeight="1" x14ac:dyDescent="0.25">
      <c r="A2230" s="250"/>
      <c r="B2230" s="251"/>
      <c r="C2230" s="322" t="s">
        <v>1057</v>
      </c>
      <c r="D2230" s="322"/>
      <c r="E2230" s="322"/>
      <c r="H2230" s="252">
        <v>548.92999999999995</v>
      </c>
      <c r="I2230" s="252">
        <v>317.54000000000002</v>
      </c>
      <c r="J2230" s="252">
        <v>0</v>
      </c>
      <c r="K2230" s="252">
        <v>0</v>
      </c>
      <c r="L2230" s="252">
        <v>0</v>
      </c>
      <c r="M2230" s="252">
        <v>317.54000000000002</v>
      </c>
      <c r="N2230" s="323">
        <v>366.66</v>
      </c>
      <c r="O2230" s="323"/>
      <c r="P2230" s="252">
        <v>499.85</v>
      </c>
      <c r="Q2230" s="252">
        <v>0.04</v>
      </c>
      <c r="R2230" s="240" t="s">
        <v>102</v>
      </c>
      <c r="V2230" s="248">
        <f t="shared" si="140"/>
        <v>0</v>
      </c>
      <c r="W2230" s="248">
        <f t="shared" si="137"/>
        <v>0</v>
      </c>
      <c r="X2230" s="248">
        <f t="shared" si="138"/>
        <v>0</v>
      </c>
      <c r="Y2230" s="248">
        <f t="shared" si="139"/>
        <v>0</v>
      </c>
    </row>
    <row r="2231" spans="1:25" ht="15" customHeight="1" x14ac:dyDescent="0.25">
      <c r="A2231" s="250"/>
      <c r="B2231" s="251"/>
      <c r="C2231" s="322" t="s">
        <v>1055</v>
      </c>
      <c r="D2231" s="322"/>
      <c r="E2231" s="322"/>
      <c r="H2231" s="252">
        <v>261.97000000000003</v>
      </c>
      <c r="I2231" s="252">
        <v>151.47</v>
      </c>
      <c r="J2231" s="252">
        <v>0</v>
      </c>
      <c r="K2231" s="252">
        <v>0</v>
      </c>
      <c r="L2231" s="252">
        <v>0</v>
      </c>
      <c r="M2231" s="252">
        <v>151.47</v>
      </c>
      <c r="N2231" s="323">
        <v>174.94</v>
      </c>
      <c r="O2231" s="323"/>
      <c r="P2231" s="252">
        <v>238.52</v>
      </c>
      <c r="Q2231" s="252">
        <v>0.02</v>
      </c>
      <c r="R2231" s="240" t="s">
        <v>102</v>
      </c>
      <c r="V2231" s="248">
        <f t="shared" si="140"/>
        <v>0</v>
      </c>
      <c r="W2231" s="248">
        <f t="shared" si="137"/>
        <v>0</v>
      </c>
      <c r="X2231" s="248">
        <f t="shared" si="138"/>
        <v>0</v>
      </c>
      <c r="Y2231" s="248">
        <f t="shared" si="139"/>
        <v>0</v>
      </c>
    </row>
    <row r="2232" spans="1:25" ht="15" customHeight="1" x14ac:dyDescent="0.25">
      <c r="A2232" s="250"/>
      <c r="B2232" s="251"/>
      <c r="C2232" s="322" t="s">
        <v>1283</v>
      </c>
      <c r="D2232" s="322"/>
      <c r="E2232" s="322"/>
      <c r="H2232" s="252">
        <v>164034.32999999999</v>
      </c>
      <c r="I2232" s="252">
        <v>0</v>
      </c>
      <c r="J2232" s="252">
        <v>0</v>
      </c>
      <c r="K2232" s="252">
        <v>0</v>
      </c>
      <c r="L2232" s="252">
        <v>0</v>
      </c>
      <c r="M2232" s="252">
        <v>0</v>
      </c>
      <c r="N2232" s="323">
        <v>0</v>
      </c>
      <c r="O2232" s="323"/>
      <c r="P2232" s="252">
        <v>164034.32999999999</v>
      </c>
      <c r="Q2232" s="252">
        <v>0</v>
      </c>
      <c r="R2232" s="240" t="s">
        <v>102</v>
      </c>
      <c r="V2232" s="248">
        <f t="shared" si="140"/>
        <v>0</v>
      </c>
      <c r="W2232" s="248">
        <f t="shared" si="137"/>
        <v>54678.109999999993</v>
      </c>
      <c r="X2232" s="248">
        <f t="shared" si="138"/>
        <v>0</v>
      </c>
      <c r="Y2232" s="248">
        <f t="shared" si="139"/>
        <v>54678.109999999993</v>
      </c>
    </row>
    <row r="2233" spans="1:25" ht="15" customHeight="1" x14ac:dyDescent="0.25">
      <c r="A2233" s="250"/>
      <c r="B2233" s="251"/>
      <c r="C2233" s="322" t="s">
        <v>392</v>
      </c>
      <c r="D2233" s="322"/>
      <c r="E2233" s="322"/>
      <c r="H2233" s="252">
        <v>225788.29</v>
      </c>
      <c r="I2233" s="252">
        <v>45383.76</v>
      </c>
      <c r="J2233" s="252">
        <v>-1731.95</v>
      </c>
      <c r="K2233" s="252">
        <v>0</v>
      </c>
      <c r="L2233" s="252">
        <v>0</v>
      </c>
      <c r="M2233" s="252">
        <v>43651.81</v>
      </c>
      <c r="N2233" s="323">
        <v>47740.66</v>
      </c>
      <c r="O2233" s="323"/>
      <c r="P2233" s="252">
        <v>230623.11</v>
      </c>
      <c r="Q2233" s="252">
        <v>8923.67</v>
      </c>
      <c r="R2233" s="240" t="s">
        <v>102</v>
      </c>
      <c r="V2233" s="248">
        <f t="shared" si="140"/>
        <v>0</v>
      </c>
      <c r="W2233" s="248">
        <f t="shared" si="137"/>
        <v>0</v>
      </c>
      <c r="X2233" s="248">
        <f t="shared" si="138"/>
        <v>0</v>
      </c>
      <c r="Y2233" s="248">
        <f t="shared" si="139"/>
        <v>0</v>
      </c>
    </row>
    <row r="2234" spans="1:25" ht="15" customHeight="1" x14ac:dyDescent="0.25">
      <c r="A2234" s="250"/>
      <c r="B2234" s="251"/>
      <c r="C2234" s="322" t="s">
        <v>1056</v>
      </c>
      <c r="D2234" s="322"/>
      <c r="E2234" s="322"/>
      <c r="H2234" s="252">
        <v>824.59</v>
      </c>
      <c r="I2234" s="252">
        <v>479.5</v>
      </c>
      <c r="J2234" s="252">
        <v>0</v>
      </c>
      <c r="K2234" s="252">
        <v>0</v>
      </c>
      <c r="L2234" s="252">
        <v>0</v>
      </c>
      <c r="M2234" s="252">
        <v>479.5</v>
      </c>
      <c r="N2234" s="323">
        <v>553.72</v>
      </c>
      <c r="O2234" s="323"/>
      <c r="P2234" s="252">
        <v>750.44</v>
      </c>
      <c r="Q2234" s="252">
        <v>7.0000000000000007E-2</v>
      </c>
      <c r="R2234" s="240" t="s">
        <v>102</v>
      </c>
      <c r="V2234" s="248">
        <f t="shared" si="140"/>
        <v>0</v>
      </c>
      <c r="W2234" s="248">
        <f t="shared" si="137"/>
        <v>0</v>
      </c>
      <c r="X2234" s="248">
        <f t="shared" si="138"/>
        <v>0</v>
      </c>
      <c r="Y2234" s="248">
        <f t="shared" si="139"/>
        <v>0</v>
      </c>
    </row>
    <row r="2235" spans="1:25" ht="15" customHeight="1" x14ac:dyDescent="0.25">
      <c r="A2235" s="250"/>
      <c r="B2235" s="251"/>
      <c r="C2235" s="322" t="s">
        <v>1304</v>
      </c>
      <c r="D2235" s="322"/>
      <c r="E2235" s="322"/>
      <c r="H2235" s="252">
        <v>27795.8</v>
      </c>
      <c r="I2235" s="252">
        <v>0</v>
      </c>
      <c r="J2235" s="252">
        <v>0</v>
      </c>
      <c r="K2235" s="252">
        <v>0</v>
      </c>
      <c r="L2235" s="252">
        <v>0</v>
      </c>
      <c r="M2235" s="252">
        <v>0</v>
      </c>
      <c r="N2235" s="323">
        <v>38.46</v>
      </c>
      <c r="O2235" s="323"/>
      <c r="P2235" s="252">
        <v>28381.24</v>
      </c>
      <c r="Q2235" s="252">
        <v>623.9</v>
      </c>
      <c r="R2235" s="240" t="s">
        <v>102</v>
      </c>
      <c r="V2235" s="248">
        <f t="shared" si="140"/>
        <v>0</v>
      </c>
      <c r="W2235" s="248">
        <f t="shared" si="137"/>
        <v>0</v>
      </c>
      <c r="X2235" s="248">
        <f t="shared" si="138"/>
        <v>0</v>
      </c>
      <c r="Y2235" s="248">
        <f t="shared" si="139"/>
        <v>0</v>
      </c>
    </row>
    <row r="2236" spans="1:25" ht="15" customHeight="1" x14ac:dyDescent="0.25">
      <c r="A2236" s="250"/>
      <c r="B2236" s="251"/>
      <c r="C2236" s="322" t="s">
        <v>1288</v>
      </c>
      <c r="D2236" s="322"/>
      <c r="E2236" s="322"/>
      <c r="H2236" s="252">
        <v>313970.48</v>
      </c>
      <c r="I2236" s="252">
        <v>68340.58</v>
      </c>
      <c r="J2236" s="252">
        <v>-5821.02</v>
      </c>
      <c r="K2236" s="252">
        <v>0</v>
      </c>
      <c r="L2236" s="252">
        <v>0</v>
      </c>
      <c r="M2236" s="252">
        <v>62519.56</v>
      </c>
      <c r="N2236" s="323">
        <v>67989.240000000005</v>
      </c>
      <c r="O2236" s="323"/>
      <c r="P2236" s="252">
        <v>311969.64</v>
      </c>
      <c r="Q2236" s="252">
        <v>3468.84</v>
      </c>
      <c r="R2236" s="240" t="s">
        <v>102</v>
      </c>
      <c r="V2236" s="248">
        <f t="shared" si="140"/>
        <v>0</v>
      </c>
      <c r="W2236" s="248">
        <f t="shared" si="137"/>
        <v>0</v>
      </c>
      <c r="X2236" s="248">
        <f t="shared" si="138"/>
        <v>0</v>
      </c>
      <c r="Y2236" s="248">
        <f t="shared" si="139"/>
        <v>0</v>
      </c>
    </row>
    <row r="2237" spans="1:25" ht="15" customHeight="1" x14ac:dyDescent="0.25">
      <c r="A2237" s="253"/>
      <c r="B2237" s="254"/>
      <c r="C2237" s="324" t="s">
        <v>1286</v>
      </c>
      <c r="D2237" s="324"/>
      <c r="E2237" s="324"/>
      <c r="F2237" s="255"/>
      <c r="G2237" s="255"/>
      <c r="H2237" s="256">
        <v>90664.3</v>
      </c>
      <c r="I2237" s="256">
        <v>17837.740000000002</v>
      </c>
      <c r="J2237" s="256">
        <v>-1520.61</v>
      </c>
      <c r="K2237" s="256">
        <v>0</v>
      </c>
      <c r="L2237" s="256">
        <v>0</v>
      </c>
      <c r="M2237" s="256">
        <v>16317.13</v>
      </c>
      <c r="N2237" s="325">
        <v>18555.38</v>
      </c>
      <c r="O2237" s="325"/>
      <c r="P2237" s="256">
        <v>92749.32</v>
      </c>
      <c r="Q2237" s="256">
        <v>4323.2700000000004</v>
      </c>
      <c r="R2237" s="240" t="s">
        <v>102</v>
      </c>
      <c r="V2237" s="248">
        <f t="shared" si="140"/>
        <v>0</v>
      </c>
      <c r="W2237" s="248">
        <f t="shared" si="137"/>
        <v>0</v>
      </c>
      <c r="X2237" s="248">
        <f t="shared" si="138"/>
        <v>0</v>
      </c>
      <c r="Y2237" s="248">
        <f t="shared" si="139"/>
        <v>0</v>
      </c>
    </row>
    <row r="2238" spans="1:25" ht="15" customHeight="1" x14ac:dyDescent="0.25">
      <c r="A2238" s="245" t="s">
        <v>1722</v>
      </c>
      <c r="B2238" s="246" t="str">
        <f>C2238</f>
        <v>г.Одинцово, Маршала Жукова, 29</v>
      </c>
      <c r="C2238" s="329" t="s">
        <v>103</v>
      </c>
      <c r="D2238" s="329"/>
      <c r="E2238" s="329"/>
      <c r="F2238" s="246" t="s">
        <v>1723</v>
      </c>
      <c r="G2238" s="246" t="s">
        <v>1724</v>
      </c>
      <c r="H2238" s="247">
        <v>1925102.19</v>
      </c>
      <c r="I2238" s="247">
        <v>761791.58</v>
      </c>
      <c r="J2238" s="247">
        <v>0</v>
      </c>
      <c r="K2238" s="247">
        <v>0</v>
      </c>
      <c r="L2238" s="247">
        <v>0</v>
      </c>
      <c r="M2238" s="247">
        <v>761791.58</v>
      </c>
      <c r="N2238" s="330">
        <v>992945.57</v>
      </c>
      <c r="O2238" s="330"/>
      <c r="P2238" s="247">
        <v>1715930.71</v>
      </c>
      <c r="Q2238" s="247">
        <v>21982.51</v>
      </c>
      <c r="R2238" s="240" t="s">
        <v>103</v>
      </c>
      <c r="V2238" s="248">
        <f t="shared" si="140"/>
        <v>0</v>
      </c>
      <c r="W2238" s="248">
        <f t="shared" si="137"/>
        <v>0</v>
      </c>
      <c r="X2238" s="248">
        <f t="shared" si="138"/>
        <v>0</v>
      </c>
      <c r="Y2238" s="248">
        <f t="shared" si="139"/>
        <v>0</v>
      </c>
    </row>
    <row r="2239" spans="1:25" ht="15" customHeight="1" x14ac:dyDescent="0.25">
      <c r="A2239" s="250"/>
      <c r="B2239" s="251"/>
      <c r="C2239" s="322" t="s">
        <v>503</v>
      </c>
      <c r="D2239" s="322"/>
      <c r="E2239" s="322"/>
      <c r="H2239" s="252">
        <v>621331.69999999995</v>
      </c>
      <c r="I2239" s="252">
        <v>298584.59999999998</v>
      </c>
      <c r="J2239" s="252">
        <v>0</v>
      </c>
      <c r="K2239" s="252">
        <v>0</v>
      </c>
      <c r="L2239" s="252">
        <v>0</v>
      </c>
      <c r="M2239" s="252">
        <v>298584.59999999998</v>
      </c>
      <c r="N2239" s="323">
        <v>385173.69</v>
      </c>
      <c r="O2239" s="323"/>
      <c r="P2239" s="252">
        <v>537872.97</v>
      </c>
      <c r="Q2239" s="252">
        <v>3130.36</v>
      </c>
      <c r="R2239" s="240" t="s">
        <v>103</v>
      </c>
      <c r="V2239" s="248">
        <f t="shared" si="140"/>
        <v>0</v>
      </c>
      <c r="W2239" s="248">
        <f t="shared" si="137"/>
        <v>0</v>
      </c>
      <c r="X2239" s="248">
        <f t="shared" si="138"/>
        <v>0</v>
      </c>
      <c r="Y2239" s="248">
        <f t="shared" si="139"/>
        <v>0</v>
      </c>
    </row>
    <row r="2240" spans="1:25" ht="15" customHeight="1" x14ac:dyDescent="0.25">
      <c r="A2240" s="250"/>
      <c r="B2240" s="251"/>
      <c r="C2240" s="322" t="s">
        <v>1052</v>
      </c>
      <c r="D2240" s="322"/>
      <c r="E2240" s="322"/>
      <c r="H2240" s="252">
        <v>642669.28</v>
      </c>
      <c r="I2240" s="252">
        <v>270976.05</v>
      </c>
      <c r="J2240" s="252">
        <v>0</v>
      </c>
      <c r="K2240" s="252">
        <v>0</v>
      </c>
      <c r="L2240" s="252">
        <v>0</v>
      </c>
      <c r="M2240" s="252">
        <v>270976.05</v>
      </c>
      <c r="N2240" s="323">
        <v>350085.19</v>
      </c>
      <c r="O2240" s="323"/>
      <c r="P2240" s="252">
        <v>566813.98</v>
      </c>
      <c r="Q2240" s="252">
        <v>3253.84</v>
      </c>
      <c r="R2240" s="240" t="s">
        <v>103</v>
      </c>
      <c r="V2240" s="248">
        <f t="shared" si="140"/>
        <v>563560.14</v>
      </c>
      <c r="W2240" s="248">
        <f t="shared" si="137"/>
        <v>0</v>
      </c>
      <c r="X2240" s="248">
        <f t="shared" si="138"/>
        <v>0</v>
      </c>
      <c r="Y2240" s="248">
        <f t="shared" si="139"/>
        <v>563560.14</v>
      </c>
    </row>
    <row r="2241" spans="1:25" ht="15" customHeight="1" x14ac:dyDescent="0.25">
      <c r="A2241" s="250"/>
      <c r="B2241" s="251"/>
      <c r="C2241" s="322" t="s">
        <v>1311</v>
      </c>
      <c r="D2241" s="322"/>
      <c r="E2241" s="322"/>
      <c r="H2241" s="252">
        <v>3140.37</v>
      </c>
      <c r="I2241" s="252">
        <v>0</v>
      </c>
      <c r="J2241" s="252">
        <v>0</v>
      </c>
      <c r="K2241" s="252">
        <v>0</v>
      </c>
      <c r="L2241" s="252">
        <v>0</v>
      </c>
      <c r="M2241" s="252">
        <v>0</v>
      </c>
      <c r="N2241" s="323">
        <v>0</v>
      </c>
      <c r="O2241" s="323"/>
      <c r="P2241" s="252">
        <v>3140.37</v>
      </c>
      <c r="Q2241" s="252">
        <v>0</v>
      </c>
      <c r="R2241" s="240" t="s">
        <v>103</v>
      </c>
      <c r="V2241" s="248">
        <f t="shared" si="140"/>
        <v>0</v>
      </c>
      <c r="W2241" s="248">
        <f t="shared" si="137"/>
        <v>0</v>
      </c>
      <c r="X2241" s="248">
        <f t="shared" si="138"/>
        <v>0</v>
      </c>
      <c r="Y2241" s="248">
        <f t="shared" si="139"/>
        <v>0</v>
      </c>
    </row>
    <row r="2242" spans="1:25" ht="15" customHeight="1" x14ac:dyDescent="0.25">
      <c r="A2242" s="250"/>
      <c r="B2242" s="251"/>
      <c r="C2242" s="322" t="s">
        <v>1336</v>
      </c>
      <c r="D2242" s="322"/>
      <c r="E2242" s="322"/>
      <c r="H2242" s="252">
        <v>77.67</v>
      </c>
      <c r="I2242" s="252">
        <v>0</v>
      </c>
      <c r="J2242" s="252">
        <v>0</v>
      </c>
      <c r="K2242" s="252">
        <v>0</v>
      </c>
      <c r="L2242" s="252">
        <v>0</v>
      </c>
      <c r="M2242" s="252">
        <v>0</v>
      </c>
      <c r="N2242" s="323">
        <v>0</v>
      </c>
      <c r="O2242" s="323"/>
      <c r="P2242" s="252">
        <v>77.67</v>
      </c>
      <c r="Q2242" s="252">
        <v>0</v>
      </c>
      <c r="R2242" s="240" t="s">
        <v>103</v>
      </c>
      <c r="V2242" s="248">
        <f t="shared" si="140"/>
        <v>0</v>
      </c>
      <c r="W2242" s="248">
        <f t="shared" si="137"/>
        <v>0</v>
      </c>
      <c r="X2242" s="248">
        <f t="shared" si="138"/>
        <v>0</v>
      </c>
      <c r="Y2242" s="248">
        <f t="shared" si="139"/>
        <v>0</v>
      </c>
    </row>
    <row r="2243" spans="1:25" ht="15" customHeight="1" x14ac:dyDescent="0.25">
      <c r="A2243" s="250"/>
      <c r="B2243" s="251"/>
      <c r="C2243" s="322" t="s">
        <v>1303</v>
      </c>
      <c r="D2243" s="322"/>
      <c r="E2243" s="322"/>
      <c r="H2243" s="252">
        <v>3380.98</v>
      </c>
      <c r="I2243" s="252">
        <v>0</v>
      </c>
      <c r="J2243" s="252">
        <v>0</v>
      </c>
      <c r="K2243" s="252">
        <v>0</v>
      </c>
      <c r="L2243" s="252">
        <v>0</v>
      </c>
      <c r="M2243" s="252">
        <v>0</v>
      </c>
      <c r="N2243" s="323">
        <v>0</v>
      </c>
      <c r="O2243" s="323"/>
      <c r="P2243" s="252">
        <v>8013.67</v>
      </c>
      <c r="Q2243" s="252">
        <v>4632.6899999999996</v>
      </c>
      <c r="R2243" s="240" t="s">
        <v>103</v>
      </c>
      <c r="V2243" s="248">
        <f t="shared" si="140"/>
        <v>0</v>
      </c>
      <c r="W2243" s="248">
        <f t="shared" si="137"/>
        <v>0</v>
      </c>
      <c r="X2243" s="248">
        <f t="shared" si="138"/>
        <v>0</v>
      </c>
      <c r="Y2243" s="248">
        <f t="shared" si="139"/>
        <v>0</v>
      </c>
    </row>
    <row r="2244" spans="1:25" ht="15" customHeight="1" x14ac:dyDescent="0.25">
      <c r="A2244" s="250"/>
      <c r="B2244" s="251"/>
      <c r="C2244" s="322" t="s">
        <v>1054</v>
      </c>
      <c r="D2244" s="322"/>
      <c r="E2244" s="322"/>
      <c r="H2244" s="252">
        <v>154.59</v>
      </c>
      <c r="I2244" s="252">
        <v>85.61</v>
      </c>
      <c r="J2244" s="252">
        <v>0</v>
      </c>
      <c r="K2244" s="252">
        <v>0</v>
      </c>
      <c r="L2244" s="252">
        <v>0</v>
      </c>
      <c r="M2244" s="252">
        <v>85.61</v>
      </c>
      <c r="N2244" s="323">
        <v>121.27</v>
      </c>
      <c r="O2244" s="323"/>
      <c r="P2244" s="252">
        <v>119.02</v>
      </c>
      <c r="Q2244" s="252">
        <v>0.09</v>
      </c>
      <c r="R2244" s="240" t="s">
        <v>103</v>
      </c>
      <c r="V2244" s="248">
        <f t="shared" si="140"/>
        <v>0</v>
      </c>
      <c r="W2244" s="248">
        <f t="shared" si="137"/>
        <v>0</v>
      </c>
      <c r="X2244" s="248">
        <f t="shared" si="138"/>
        <v>0</v>
      </c>
      <c r="Y2244" s="248">
        <f t="shared" si="139"/>
        <v>0</v>
      </c>
    </row>
    <row r="2245" spans="1:25" ht="15" customHeight="1" x14ac:dyDescent="0.25">
      <c r="A2245" s="250"/>
      <c r="B2245" s="251"/>
      <c r="C2245" s="322" t="s">
        <v>1058</v>
      </c>
      <c r="D2245" s="322"/>
      <c r="E2245" s="322"/>
      <c r="H2245" s="252">
        <v>22021.63</v>
      </c>
      <c r="I2245" s="252">
        <v>10582.63</v>
      </c>
      <c r="J2245" s="252">
        <v>0</v>
      </c>
      <c r="K2245" s="252">
        <v>0</v>
      </c>
      <c r="L2245" s="252">
        <v>0</v>
      </c>
      <c r="M2245" s="252">
        <v>10582.63</v>
      </c>
      <c r="N2245" s="323">
        <v>13660.28</v>
      </c>
      <c r="O2245" s="323"/>
      <c r="P2245" s="252">
        <v>20048.759999999998</v>
      </c>
      <c r="Q2245" s="252">
        <v>1104.78</v>
      </c>
      <c r="R2245" s="240" t="s">
        <v>103</v>
      </c>
      <c r="V2245" s="248">
        <f t="shared" si="140"/>
        <v>0</v>
      </c>
      <c r="W2245" s="248">
        <f t="shared" si="137"/>
        <v>0</v>
      </c>
      <c r="X2245" s="248">
        <f t="shared" si="138"/>
        <v>0</v>
      </c>
      <c r="Y2245" s="248">
        <f t="shared" si="139"/>
        <v>0</v>
      </c>
    </row>
    <row r="2246" spans="1:25" ht="15" customHeight="1" x14ac:dyDescent="0.25">
      <c r="A2246" s="250"/>
      <c r="B2246" s="251"/>
      <c r="C2246" s="322" t="s">
        <v>1335</v>
      </c>
      <c r="D2246" s="322"/>
      <c r="E2246" s="322"/>
      <c r="H2246" s="252">
        <v>4688.7700000000004</v>
      </c>
      <c r="I2246" s="252">
        <v>0</v>
      </c>
      <c r="J2246" s="252">
        <v>0</v>
      </c>
      <c r="K2246" s="252">
        <v>0</v>
      </c>
      <c r="L2246" s="252">
        <v>0</v>
      </c>
      <c r="M2246" s="252">
        <v>0</v>
      </c>
      <c r="N2246" s="323">
        <v>0.23</v>
      </c>
      <c r="O2246" s="323"/>
      <c r="P2246" s="252">
        <v>4688.54</v>
      </c>
      <c r="Q2246" s="252">
        <v>0</v>
      </c>
      <c r="R2246" s="240" t="s">
        <v>103</v>
      </c>
      <c r="V2246" s="248">
        <f t="shared" si="140"/>
        <v>0</v>
      </c>
      <c r="W2246" s="248">
        <f t="shared" si="137"/>
        <v>0</v>
      </c>
      <c r="X2246" s="248">
        <f t="shared" si="138"/>
        <v>0</v>
      </c>
      <c r="Y2246" s="248">
        <f t="shared" si="139"/>
        <v>0</v>
      </c>
    </row>
    <row r="2247" spans="1:25" ht="15" customHeight="1" x14ac:dyDescent="0.25">
      <c r="A2247" s="250"/>
      <c r="B2247" s="251"/>
      <c r="C2247" s="322" t="s">
        <v>399</v>
      </c>
      <c r="D2247" s="322"/>
      <c r="E2247" s="322"/>
      <c r="H2247" s="252">
        <v>78438.58</v>
      </c>
      <c r="I2247" s="252">
        <v>28647.97</v>
      </c>
      <c r="J2247" s="252">
        <v>0</v>
      </c>
      <c r="K2247" s="252">
        <v>0</v>
      </c>
      <c r="L2247" s="252">
        <v>0</v>
      </c>
      <c r="M2247" s="252">
        <v>28647.97</v>
      </c>
      <c r="N2247" s="323">
        <v>36575.14</v>
      </c>
      <c r="O2247" s="323"/>
      <c r="P2247" s="252">
        <v>72383.22</v>
      </c>
      <c r="Q2247" s="252">
        <v>1871.81</v>
      </c>
      <c r="R2247" s="240" t="s">
        <v>103</v>
      </c>
      <c r="V2247" s="248">
        <f t="shared" si="140"/>
        <v>0</v>
      </c>
      <c r="W2247" s="248">
        <f t="shared" si="137"/>
        <v>0</v>
      </c>
      <c r="X2247" s="248">
        <f t="shared" si="138"/>
        <v>0</v>
      </c>
      <c r="Y2247" s="248">
        <f t="shared" si="139"/>
        <v>0</v>
      </c>
    </row>
    <row r="2248" spans="1:25" ht="15" customHeight="1" x14ac:dyDescent="0.25">
      <c r="A2248" s="250"/>
      <c r="B2248" s="251"/>
      <c r="C2248" s="322" t="s">
        <v>1304</v>
      </c>
      <c r="D2248" s="322"/>
      <c r="E2248" s="322"/>
      <c r="H2248" s="252">
        <v>9484.0499999999993</v>
      </c>
      <c r="I2248" s="252">
        <v>0</v>
      </c>
      <c r="J2248" s="252">
        <v>0</v>
      </c>
      <c r="K2248" s="252">
        <v>0</v>
      </c>
      <c r="L2248" s="252">
        <v>0</v>
      </c>
      <c r="M2248" s="252">
        <v>0</v>
      </c>
      <c r="N2248" s="323">
        <v>0.01</v>
      </c>
      <c r="O2248" s="323"/>
      <c r="P2248" s="252">
        <v>11160.01</v>
      </c>
      <c r="Q2248" s="252">
        <v>1675.97</v>
      </c>
      <c r="R2248" s="240" t="s">
        <v>103</v>
      </c>
      <c r="V2248" s="248">
        <f t="shared" si="140"/>
        <v>0</v>
      </c>
      <c r="W2248" s="248">
        <f t="shared" si="137"/>
        <v>0</v>
      </c>
      <c r="X2248" s="248">
        <f t="shared" si="138"/>
        <v>0</v>
      </c>
      <c r="Y2248" s="248">
        <f t="shared" si="139"/>
        <v>0</v>
      </c>
    </row>
    <row r="2249" spans="1:25" ht="15" customHeight="1" x14ac:dyDescent="0.25">
      <c r="A2249" s="250"/>
      <c r="B2249" s="251"/>
      <c r="C2249" s="322" t="s">
        <v>1055</v>
      </c>
      <c r="D2249" s="322"/>
      <c r="E2249" s="322"/>
      <c r="H2249" s="252">
        <v>137.04</v>
      </c>
      <c r="I2249" s="252">
        <v>83.89</v>
      </c>
      <c r="J2249" s="252">
        <v>0</v>
      </c>
      <c r="K2249" s="252">
        <v>0</v>
      </c>
      <c r="L2249" s="252">
        <v>0</v>
      </c>
      <c r="M2249" s="252">
        <v>83.89</v>
      </c>
      <c r="N2249" s="323">
        <v>117.83</v>
      </c>
      <c r="O2249" s="323"/>
      <c r="P2249" s="252">
        <v>103.19</v>
      </c>
      <c r="Q2249" s="252">
        <v>0.09</v>
      </c>
      <c r="R2249" s="240" t="s">
        <v>103</v>
      </c>
      <c r="V2249" s="248">
        <f t="shared" si="140"/>
        <v>0</v>
      </c>
      <c r="W2249" s="248">
        <f t="shared" si="137"/>
        <v>0</v>
      </c>
      <c r="X2249" s="248">
        <f t="shared" si="138"/>
        <v>0</v>
      </c>
      <c r="Y2249" s="248">
        <f t="shared" si="139"/>
        <v>0</v>
      </c>
    </row>
    <row r="2250" spans="1:25" ht="15" customHeight="1" x14ac:dyDescent="0.25">
      <c r="A2250" s="250"/>
      <c r="B2250" s="251"/>
      <c r="C2250" s="322" t="s">
        <v>1057</v>
      </c>
      <c r="D2250" s="322"/>
      <c r="E2250" s="322"/>
      <c r="H2250" s="252">
        <v>209.13</v>
      </c>
      <c r="I2250" s="252">
        <v>175.86</v>
      </c>
      <c r="J2250" s="252">
        <v>0</v>
      </c>
      <c r="K2250" s="252">
        <v>0</v>
      </c>
      <c r="L2250" s="252">
        <v>0</v>
      </c>
      <c r="M2250" s="252">
        <v>175.86</v>
      </c>
      <c r="N2250" s="323">
        <v>247.03</v>
      </c>
      <c r="O2250" s="323"/>
      <c r="P2250" s="252">
        <v>138.13</v>
      </c>
      <c r="Q2250" s="252">
        <v>0.17</v>
      </c>
      <c r="R2250" s="240" t="s">
        <v>103</v>
      </c>
      <c r="V2250" s="248">
        <f t="shared" si="140"/>
        <v>0</v>
      </c>
      <c r="W2250" s="248">
        <f t="shared" ref="W2250:W2313" si="141">IF(W$8=$C2250,SUM($P2250-$Q2250),0)/3</f>
        <v>0</v>
      </c>
      <c r="X2250" s="248">
        <f t="shared" ref="X2250:X2313" si="142">IF(X$8=$C2250,SUM($P2250-$Q2250),0)</f>
        <v>0</v>
      </c>
      <c r="Y2250" s="248">
        <f t="shared" ref="Y2250:Y2313" si="143">SUM(V2250:X2250)</f>
        <v>0</v>
      </c>
    </row>
    <row r="2251" spans="1:25" ht="15" customHeight="1" x14ac:dyDescent="0.25">
      <c r="A2251" s="250"/>
      <c r="B2251" s="251"/>
      <c r="C2251" s="322" t="s">
        <v>504</v>
      </c>
      <c r="D2251" s="322"/>
      <c r="E2251" s="322"/>
      <c r="H2251" s="252">
        <v>13538.96</v>
      </c>
      <c r="I2251" s="252">
        <v>0</v>
      </c>
      <c r="J2251" s="252">
        <v>0</v>
      </c>
      <c r="K2251" s="252">
        <v>0</v>
      </c>
      <c r="L2251" s="252">
        <v>0</v>
      </c>
      <c r="M2251" s="252">
        <v>0</v>
      </c>
      <c r="N2251" s="323">
        <v>0.02</v>
      </c>
      <c r="O2251" s="323"/>
      <c r="P2251" s="252">
        <v>14629.57</v>
      </c>
      <c r="Q2251" s="252">
        <v>1090.6300000000001</v>
      </c>
      <c r="R2251" s="240" t="s">
        <v>103</v>
      </c>
      <c r="V2251" s="248">
        <f t="shared" si="140"/>
        <v>0</v>
      </c>
      <c r="W2251" s="248">
        <f t="shared" si="141"/>
        <v>0</v>
      </c>
      <c r="X2251" s="248">
        <f t="shared" si="142"/>
        <v>0</v>
      </c>
      <c r="Y2251" s="248">
        <f t="shared" si="143"/>
        <v>0</v>
      </c>
    </row>
    <row r="2252" spans="1:25" ht="15" customHeight="1" x14ac:dyDescent="0.25">
      <c r="A2252" s="250"/>
      <c r="B2252" s="251"/>
      <c r="C2252" s="322" t="s">
        <v>392</v>
      </c>
      <c r="D2252" s="322"/>
      <c r="E2252" s="322"/>
      <c r="H2252" s="252">
        <v>145708.48000000001</v>
      </c>
      <c r="I2252" s="252">
        <v>51843.22</v>
      </c>
      <c r="J2252" s="252">
        <v>0</v>
      </c>
      <c r="K2252" s="252">
        <v>0</v>
      </c>
      <c r="L2252" s="252">
        <v>0</v>
      </c>
      <c r="M2252" s="252">
        <v>51843.22</v>
      </c>
      <c r="N2252" s="323">
        <v>68431.69</v>
      </c>
      <c r="O2252" s="323"/>
      <c r="P2252" s="252">
        <v>132158.01</v>
      </c>
      <c r="Q2252" s="252">
        <v>3038</v>
      </c>
      <c r="R2252" s="240" t="s">
        <v>103</v>
      </c>
      <c r="V2252" s="248">
        <f t="shared" si="140"/>
        <v>0</v>
      </c>
      <c r="W2252" s="248">
        <f t="shared" si="141"/>
        <v>0</v>
      </c>
      <c r="X2252" s="248">
        <f t="shared" si="142"/>
        <v>0</v>
      </c>
      <c r="Y2252" s="248">
        <f t="shared" si="143"/>
        <v>0</v>
      </c>
    </row>
    <row r="2253" spans="1:25" ht="15" customHeight="1" x14ac:dyDescent="0.25">
      <c r="A2253" s="250"/>
      <c r="B2253" s="251"/>
      <c r="C2253" s="322" t="s">
        <v>1056</v>
      </c>
      <c r="D2253" s="322"/>
      <c r="E2253" s="322"/>
      <c r="H2253" s="252">
        <v>380.03</v>
      </c>
      <c r="I2253" s="252">
        <v>265.64999999999998</v>
      </c>
      <c r="J2253" s="252">
        <v>0</v>
      </c>
      <c r="K2253" s="252">
        <v>0</v>
      </c>
      <c r="L2253" s="252">
        <v>0</v>
      </c>
      <c r="M2253" s="252">
        <v>265.64999999999998</v>
      </c>
      <c r="N2253" s="323">
        <v>373.2</v>
      </c>
      <c r="O2253" s="323"/>
      <c r="P2253" s="252">
        <v>272.72000000000003</v>
      </c>
      <c r="Q2253" s="252">
        <v>0.24</v>
      </c>
      <c r="R2253" s="240" t="s">
        <v>103</v>
      </c>
      <c r="V2253" s="248">
        <f t="shared" si="140"/>
        <v>0</v>
      </c>
      <c r="W2253" s="248">
        <f t="shared" si="141"/>
        <v>0</v>
      </c>
      <c r="X2253" s="248">
        <f t="shared" si="142"/>
        <v>0</v>
      </c>
      <c r="Y2253" s="248">
        <f t="shared" si="143"/>
        <v>0</v>
      </c>
    </row>
    <row r="2254" spans="1:25" ht="15" customHeight="1" x14ac:dyDescent="0.25">
      <c r="A2254" s="250"/>
      <c r="B2254" s="251"/>
      <c r="C2254" s="322" t="s">
        <v>1283</v>
      </c>
      <c r="D2254" s="322"/>
      <c r="E2254" s="322"/>
      <c r="H2254" s="252">
        <v>99794.98</v>
      </c>
      <c r="I2254" s="252">
        <v>0</v>
      </c>
      <c r="J2254" s="252">
        <v>0</v>
      </c>
      <c r="K2254" s="252">
        <v>0</v>
      </c>
      <c r="L2254" s="252">
        <v>0</v>
      </c>
      <c r="M2254" s="252">
        <v>0</v>
      </c>
      <c r="N2254" s="323">
        <v>0</v>
      </c>
      <c r="O2254" s="323"/>
      <c r="P2254" s="252">
        <v>99794.98</v>
      </c>
      <c r="Q2254" s="252">
        <v>0</v>
      </c>
      <c r="R2254" s="240" t="s">
        <v>103</v>
      </c>
      <c r="V2254" s="248">
        <f t="shared" si="140"/>
        <v>0</v>
      </c>
      <c r="W2254" s="248">
        <f t="shared" si="141"/>
        <v>33264.993333333332</v>
      </c>
      <c r="X2254" s="248">
        <f t="shared" si="142"/>
        <v>0</v>
      </c>
      <c r="Y2254" s="248">
        <f t="shared" si="143"/>
        <v>33264.993333333332</v>
      </c>
    </row>
    <row r="2255" spans="1:25" ht="15" customHeight="1" x14ac:dyDescent="0.25">
      <c r="A2255" s="250"/>
      <c r="B2255" s="251"/>
      <c r="C2255" s="322" t="s">
        <v>1286</v>
      </c>
      <c r="D2255" s="322"/>
      <c r="E2255" s="322"/>
      <c r="H2255" s="252">
        <v>60310.79</v>
      </c>
      <c r="I2255" s="252">
        <v>20811.650000000001</v>
      </c>
      <c r="J2255" s="252">
        <v>0</v>
      </c>
      <c r="K2255" s="252">
        <v>0</v>
      </c>
      <c r="L2255" s="252">
        <v>0</v>
      </c>
      <c r="M2255" s="252">
        <v>20811.650000000001</v>
      </c>
      <c r="N2255" s="323">
        <v>28532.14</v>
      </c>
      <c r="O2255" s="323"/>
      <c r="P2255" s="252">
        <v>53649.54</v>
      </c>
      <c r="Q2255" s="252">
        <v>1059.24</v>
      </c>
      <c r="R2255" s="240" t="s">
        <v>103</v>
      </c>
      <c r="V2255" s="248">
        <f t="shared" si="140"/>
        <v>0</v>
      </c>
      <c r="W2255" s="248">
        <f t="shared" si="141"/>
        <v>0</v>
      </c>
      <c r="X2255" s="248">
        <f t="shared" si="142"/>
        <v>0</v>
      </c>
      <c r="Y2255" s="248">
        <f t="shared" si="143"/>
        <v>0</v>
      </c>
    </row>
    <row r="2256" spans="1:25" ht="15" customHeight="1" x14ac:dyDescent="0.25">
      <c r="A2256" s="253"/>
      <c r="B2256" s="254"/>
      <c r="C2256" s="324" t="s">
        <v>1288</v>
      </c>
      <c r="D2256" s="324"/>
      <c r="E2256" s="324"/>
      <c r="F2256" s="255"/>
      <c r="G2256" s="255"/>
      <c r="H2256" s="256">
        <v>219635.16</v>
      </c>
      <c r="I2256" s="256">
        <v>79734.45</v>
      </c>
      <c r="J2256" s="256">
        <v>0</v>
      </c>
      <c r="K2256" s="256">
        <v>0</v>
      </c>
      <c r="L2256" s="256">
        <v>0</v>
      </c>
      <c r="M2256" s="256">
        <v>79734.45</v>
      </c>
      <c r="N2256" s="325">
        <v>109627.85</v>
      </c>
      <c r="O2256" s="325"/>
      <c r="P2256" s="256">
        <v>190866.36</v>
      </c>
      <c r="Q2256" s="256">
        <v>1124.5999999999999</v>
      </c>
      <c r="R2256" s="240" t="s">
        <v>103</v>
      </c>
      <c r="V2256" s="248">
        <f t="shared" ref="V2256:V2319" si="144">IF(V$8=$C2256,SUM($P2256-$Q2256),0)</f>
        <v>0</v>
      </c>
      <c r="W2256" s="248">
        <f t="shared" si="141"/>
        <v>0</v>
      </c>
      <c r="X2256" s="248">
        <f t="shared" si="142"/>
        <v>0</v>
      </c>
      <c r="Y2256" s="248">
        <f t="shared" si="143"/>
        <v>0</v>
      </c>
    </row>
    <row r="2257" spans="1:25" ht="15" customHeight="1" x14ac:dyDescent="0.25">
      <c r="A2257" s="245" t="s">
        <v>1725</v>
      </c>
      <c r="B2257" s="246" t="str">
        <f>C2257</f>
        <v>г.Одинцово, Маршала Жукова, 31</v>
      </c>
      <c r="C2257" s="329" t="s">
        <v>288</v>
      </c>
      <c r="D2257" s="329"/>
      <c r="E2257" s="329"/>
      <c r="F2257" s="246" t="s">
        <v>234</v>
      </c>
      <c r="G2257" s="246" t="s">
        <v>1726</v>
      </c>
      <c r="H2257" s="247">
        <v>390825.97</v>
      </c>
      <c r="I2257" s="247">
        <v>0</v>
      </c>
      <c r="J2257" s="247">
        <v>0</v>
      </c>
      <c r="K2257" s="247">
        <v>0</v>
      </c>
      <c r="L2257" s="247">
        <v>0</v>
      </c>
      <c r="M2257" s="247">
        <v>0</v>
      </c>
      <c r="N2257" s="330">
        <v>0</v>
      </c>
      <c r="O2257" s="330"/>
      <c r="P2257" s="247">
        <v>458953.82</v>
      </c>
      <c r="Q2257" s="247">
        <v>68127.850000000006</v>
      </c>
      <c r="R2257" s="240" t="s">
        <v>288</v>
      </c>
      <c r="V2257" s="248">
        <f t="shared" si="144"/>
        <v>0</v>
      </c>
      <c r="W2257" s="248">
        <f t="shared" si="141"/>
        <v>0</v>
      </c>
      <c r="X2257" s="248">
        <f t="shared" si="142"/>
        <v>0</v>
      </c>
      <c r="Y2257" s="248">
        <f t="shared" si="143"/>
        <v>0</v>
      </c>
    </row>
    <row r="2258" spans="1:25" ht="15" customHeight="1" x14ac:dyDescent="0.25">
      <c r="A2258" s="250"/>
      <c r="B2258" s="251"/>
      <c r="C2258" s="322" t="s">
        <v>503</v>
      </c>
      <c r="D2258" s="322"/>
      <c r="E2258" s="322"/>
      <c r="H2258" s="252">
        <v>-5997.24</v>
      </c>
      <c r="I2258" s="252">
        <v>0</v>
      </c>
      <c r="J2258" s="252">
        <v>0</v>
      </c>
      <c r="K2258" s="252">
        <v>0</v>
      </c>
      <c r="L2258" s="252">
        <v>0</v>
      </c>
      <c r="M2258" s="252">
        <v>0</v>
      </c>
      <c r="N2258" s="323">
        <v>0</v>
      </c>
      <c r="O2258" s="323"/>
      <c r="P2258" s="252">
        <v>25353.63</v>
      </c>
      <c r="Q2258" s="252">
        <v>31350.87</v>
      </c>
      <c r="R2258" s="240" t="s">
        <v>288</v>
      </c>
      <c r="V2258" s="248">
        <f t="shared" si="144"/>
        <v>0</v>
      </c>
      <c r="W2258" s="248">
        <f t="shared" si="141"/>
        <v>0</v>
      </c>
      <c r="X2258" s="248">
        <f t="shared" si="142"/>
        <v>0</v>
      </c>
      <c r="Y2258" s="248">
        <f t="shared" si="143"/>
        <v>0</v>
      </c>
    </row>
    <row r="2259" spans="1:25" ht="15" customHeight="1" x14ac:dyDescent="0.25">
      <c r="A2259" s="250"/>
      <c r="B2259" s="251"/>
      <c r="C2259" s="322" t="s">
        <v>1336</v>
      </c>
      <c r="D2259" s="322"/>
      <c r="E2259" s="322"/>
      <c r="H2259" s="252">
        <v>-59.81</v>
      </c>
      <c r="I2259" s="252">
        <v>0</v>
      </c>
      <c r="J2259" s="252">
        <v>0</v>
      </c>
      <c r="K2259" s="252">
        <v>0</v>
      </c>
      <c r="L2259" s="252">
        <v>0</v>
      </c>
      <c r="M2259" s="252">
        <v>0</v>
      </c>
      <c r="N2259" s="323">
        <v>0</v>
      </c>
      <c r="O2259" s="323"/>
      <c r="P2259" s="252">
        <v>69.849999999999994</v>
      </c>
      <c r="Q2259" s="252">
        <v>129.66</v>
      </c>
      <c r="R2259" s="240" t="s">
        <v>288</v>
      </c>
      <c r="V2259" s="248">
        <f t="shared" si="144"/>
        <v>0</v>
      </c>
      <c r="W2259" s="248">
        <f t="shared" si="141"/>
        <v>0</v>
      </c>
      <c r="X2259" s="248">
        <f t="shared" si="142"/>
        <v>0</v>
      </c>
      <c r="Y2259" s="248">
        <f t="shared" si="143"/>
        <v>0</v>
      </c>
    </row>
    <row r="2260" spans="1:25" ht="15" customHeight="1" x14ac:dyDescent="0.25">
      <c r="A2260" s="250"/>
      <c r="B2260" s="251"/>
      <c r="C2260" s="322" t="s">
        <v>1311</v>
      </c>
      <c r="D2260" s="322"/>
      <c r="E2260" s="322"/>
      <c r="H2260" s="252">
        <v>803.09</v>
      </c>
      <c r="I2260" s="252">
        <v>0</v>
      </c>
      <c r="J2260" s="252">
        <v>0</v>
      </c>
      <c r="K2260" s="252">
        <v>0</v>
      </c>
      <c r="L2260" s="252">
        <v>0</v>
      </c>
      <c r="M2260" s="252">
        <v>0</v>
      </c>
      <c r="N2260" s="323">
        <v>0</v>
      </c>
      <c r="O2260" s="323"/>
      <c r="P2260" s="252">
        <v>803.09</v>
      </c>
      <c r="Q2260" s="252">
        <v>0</v>
      </c>
      <c r="R2260" s="240" t="s">
        <v>288</v>
      </c>
      <c r="V2260" s="248">
        <f t="shared" si="144"/>
        <v>0</v>
      </c>
      <c r="W2260" s="248">
        <f t="shared" si="141"/>
        <v>0</v>
      </c>
      <c r="X2260" s="248">
        <f t="shared" si="142"/>
        <v>0</v>
      </c>
      <c r="Y2260" s="248">
        <f t="shared" si="143"/>
        <v>0</v>
      </c>
    </row>
    <row r="2261" spans="1:25" ht="15" customHeight="1" x14ac:dyDescent="0.25">
      <c r="A2261" s="250"/>
      <c r="B2261" s="251"/>
      <c r="C2261" s="322" t="s">
        <v>1052</v>
      </c>
      <c r="D2261" s="322"/>
      <c r="E2261" s="322"/>
      <c r="H2261" s="252">
        <v>23237.8</v>
      </c>
      <c r="I2261" s="252">
        <v>0</v>
      </c>
      <c r="J2261" s="252">
        <v>0</v>
      </c>
      <c r="K2261" s="252">
        <v>0</v>
      </c>
      <c r="L2261" s="252">
        <v>0</v>
      </c>
      <c r="M2261" s="252">
        <v>0</v>
      </c>
      <c r="N2261" s="323">
        <v>0</v>
      </c>
      <c r="O2261" s="323"/>
      <c r="P2261" s="252">
        <v>51586.65</v>
      </c>
      <c r="Q2261" s="252">
        <v>28348.85</v>
      </c>
      <c r="R2261" s="240" t="s">
        <v>288</v>
      </c>
      <c r="V2261" s="248">
        <f t="shared" si="144"/>
        <v>23237.800000000003</v>
      </c>
      <c r="W2261" s="248">
        <f t="shared" si="141"/>
        <v>0</v>
      </c>
      <c r="X2261" s="248">
        <f t="shared" si="142"/>
        <v>0</v>
      </c>
      <c r="Y2261" s="248">
        <f t="shared" si="143"/>
        <v>23237.800000000003</v>
      </c>
    </row>
    <row r="2262" spans="1:25" ht="15" customHeight="1" x14ac:dyDescent="0.25">
      <c r="A2262" s="250"/>
      <c r="B2262" s="251"/>
      <c r="C2262" s="322" t="s">
        <v>1058</v>
      </c>
      <c r="D2262" s="322"/>
      <c r="E2262" s="322"/>
      <c r="H2262" s="252">
        <v>29041.71</v>
      </c>
      <c r="I2262" s="252">
        <v>0</v>
      </c>
      <c r="J2262" s="252">
        <v>0</v>
      </c>
      <c r="K2262" s="252">
        <v>0</v>
      </c>
      <c r="L2262" s="252">
        <v>0</v>
      </c>
      <c r="M2262" s="252">
        <v>0</v>
      </c>
      <c r="N2262" s="323">
        <v>0</v>
      </c>
      <c r="O2262" s="323"/>
      <c r="P2262" s="252">
        <v>32002.43</v>
      </c>
      <c r="Q2262" s="252">
        <v>2960.72</v>
      </c>
      <c r="R2262" s="240" t="s">
        <v>288</v>
      </c>
      <c r="V2262" s="248">
        <f t="shared" si="144"/>
        <v>0</v>
      </c>
      <c r="W2262" s="248">
        <f t="shared" si="141"/>
        <v>0</v>
      </c>
      <c r="X2262" s="248">
        <f t="shared" si="142"/>
        <v>0</v>
      </c>
      <c r="Y2262" s="248">
        <f t="shared" si="143"/>
        <v>0</v>
      </c>
    </row>
    <row r="2263" spans="1:25" ht="15" customHeight="1" x14ac:dyDescent="0.25">
      <c r="A2263" s="250"/>
      <c r="B2263" s="251"/>
      <c r="C2263" s="322" t="s">
        <v>1054</v>
      </c>
      <c r="D2263" s="322"/>
      <c r="E2263" s="322"/>
      <c r="H2263" s="252">
        <v>1759.62</v>
      </c>
      <c r="I2263" s="252">
        <v>0</v>
      </c>
      <c r="J2263" s="252">
        <v>0</v>
      </c>
      <c r="K2263" s="252">
        <v>0</v>
      </c>
      <c r="L2263" s="252">
        <v>0</v>
      </c>
      <c r="M2263" s="252">
        <v>0</v>
      </c>
      <c r="N2263" s="323">
        <v>0</v>
      </c>
      <c r="O2263" s="323"/>
      <c r="P2263" s="252">
        <v>1759.62</v>
      </c>
      <c r="Q2263" s="252">
        <v>0</v>
      </c>
      <c r="R2263" s="240" t="s">
        <v>288</v>
      </c>
      <c r="V2263" s="248">
        <f t="shared" si="144"/>
        <v>0</v>
      </c>
      <c r="W2263" s="248">
        <f t="shared" si="141"/>
        <v>0</v>
      </c>
      <c r="X2263" s="248">
        <f t="shared" si="142"/>
        <v>0</v>
      </c>
      <c r="Y2263" s="248">
        <f t="shared" si="143"/>
        <v>0</v>
      </c>
    </row>
    <row r="2264" spans="1:25" ht="15" customHeight="1" x14ac:dyDescent="0.25">
      <c r="A2264" s="250"/>
      <c r="B2264" s="251"/>
      <c r="C2264" s="322" t="s">
        <v>399</v>
      </c>
      <c r="D2264" s="322"/>
      <c r="E2264" s="322"/>
      <c r="H2264" s="252">
        <v>3913.18</v>
      </c>
      <c r="I2264" s="252">
        <v>0</v>
      </c>
      <c r="J2264" s="252">
        <v>0</v>
      </c>
      <c r="K2264" s="252">
        <v>0</v>
      </c>
      <c r="L2264" s="252">
        <v>0</v>
      </c>
      <c r="M2264" s="252">
        <v>0</v>
      </c>
      <c r="N2264" s="323">
        <v>0</v>
      </c>
      <c r="O2264" s="323"/>
      <c r="P2264" s="252">
        <v>4593.3900000000003</v>
      </c>
      <c r="Q2264" s="252">
        <v>680.21</v>
      </c>
      <c r="R2264" s="240" t="s">
        <v>288</v>
      </c>
      <c r="V2264" s="248">
        <f t="shared" si="144"/>
        <v>0</v>
      </c>
      <c r="W2264" s="248">
        <f t="shared" si="141"/>
        <v>0</v>
      </c>
      <c r="X2264" s="248">
        <f t="shared" si="142"/>
        <v>0</v>
      </c>
      <c r="Y2264" s="248">
        <f t="shared" si="143"/>
        <v>0</v>
      </c>
    </row>
    <row r="2265" spans="1:25" ht="15" customHeight="1" x14ac:dyDescent="0.25">
      <c r="A2265" s="250"/>
      <c r="B2265" s="251"/>
      <c r="C2265" s="322" t="s">
        <v>1283</v>
      </c>
      <c r="D2265" s="322"/>
      <c r="E2265" s="322"/>
      <c r="H2265" s="252">
        <v>318246.42</v>
      </c>
      <c r="I2265" s="252">
        <v>0</v>
      </c>
      <c r="J2265" s="252">
        <v>0</v>
      </c>
      <c r="K2265" s="252">
        <v>0</v>
      </c>
      <c r="L2265" s="252">
        <v>0</v>
      </c>
      <c r="M2265" s="252">
        <v>0</v>
      </c>
      <c r="N2265" s="323">
        <v>0</v>
      </c>
      <c r="O2265" s="323"/>
      <c r="P2265" s="252">
        <v>318246.42</v>
      </c>
      <c r="Q2265" s="252">
        <v>0</v>
      </c>
      <c r="R2265" s="240" t="s">
        <v>288</v>
      </c>
      <c r="V2265" s="248">
        <f t="shared" si="144"/>
        <v>0</v>
      </c>
      <c r="W2265" s="248">
        <f t="shared" si="141"/>
        <v>106082.14</v>
      </c>
      <c r="X2265" s="248">
        <f t="shared" si="142"/>
        <v>0</v>
      </c>
      <c r="Y2265" s="248">
        <f t="shared" si="143"/>
        <v>106082.14</v>
      </c>
    </row>
    <row r="2266" spans="1:25" ht="15" customHeight="1" x14ac:dyDescent="0.25">
      <c r="A2266" s="250"/>
      <c r="B2266" s="251"/>
      <c r="C2266" s="322" t="s">
        <v>1055</v>
      </c>
      <c r="D2266" s="322"/>
      <c r="E2266" s="322"/>
      <c r="H2266" s="252">
        <v>1209.54</v>
      </c>
      <c r="I2266" s="252">
        <v>0</v>
      </c>
      <c r="J2266" s="252">
        <v>0</v>
      </c>
      <c r="K2266" s="252">
        <v>0</v>
      </c>
      <c r="L2266" s="252">
        <v>0</v>
      </c>
      <c r="M2266" s="252">
        <v>0</v>
      </c>
      <c r="N2266" s="323">
        <v>0</v>
      </c>
      <c r="O2266" s="323"/>
      <c r="P2266" s="252">
        <v>1209.54</v>
      </c>
      <c r="Q2266" s="252">
        <v>0</v>
      </c>
      <c r="R2266" s="240" t="s">
        <v>288</v>
      </c>
      <c r="V2266" s="248">
        <f t="shared" si="144"/>
        <v>0</v>
      </c>
      <c r="W2266" s="248">
        <f t="shared" si="141"/>
        <v>0</v>
      </c>
      <c r="X2266" s="248">
        <f t="shared" si="142"/>
        <v>0</v>
      </c>
      <c r="Y2266" s="248">
        <f t="shared" si="143"/>
        <v>0</v>
      </c>
    </row>
    <row r="2267" spans="1:25" ht="15" customHeight="1" x14ac:dyDescent="0.25">
      <c r="A2267" s="250"/>
      <c r="B2267" s="251"/>
      <c r="C2267" s="322" t="s">
        <v>1304</v>
      </c>
      <c r="D2267" s="322"/>
      <c r="E2267" s="322"/>
      <c r="H2267" s="252">
        <v>6048.81</v>
      </c>
      <c r="I2267" s="252">
        <v>0</v>
      </c>
      <c r="J2267" s="252">
        <v>0</v>
      </c>
      <c r="K2267" s="252">
        <v>0</v>
      </c>
      <c r="L2267" s="252">
        <v>0</v>
      </c>
      <c r="M2267" s="252">
        <v>0</v>
      </c>
      <c r="N2267" s="323">
        <v>0</v>
      </c>
      <c r="O2267" s="323"/>
      <c r="P2267" s="252">
        <v>6509.31</v>
      </c>
      <c r="Q2267" s="252">
        <v>460.5</v>
      </c>
      <c r="R2267" s="240" t="s">
        <v>288</v>
      </c>
      <c r="V2267" s="248">
        <f t="shared" si="144"/>
        <v>0</v>
      </c>
      <c r="W2267" s="248">
        <f t="shared" si="141"/>
        <v>0</v>
      </c>
      <c r="X2267" s="248">
        <f t="shared" si="142"/>
        <v>0</v>
      </c>
      <c r="Y2267" s="248">
        <f t="shared" si="143"/>
        <v>0</v>
      </c>
    </row>
    <row r="2268" spans="1:25" ht="15" customHeight="1" x14ac:dyDescent="0.25">
      <c r="A2268" s="250"/>
      <c r="B2268" s="251"/>
      <c r="C2268" s="322" t="s">
        <v>392</v>
      </c>
      <c r="D2268" s="322"/>
      <c r="E2268" s="322"/>
      <c r="H2268" s="252">
        <v>5270.09</v>
      </c>
      <c r="I2268" s="252">
        <v>0</v>
      </c>
      <c r="J2268" s="252">
        <v>0</v>
      </c>
      <c r="K2268" s="252">
        <v>0</v>
      </c>
      <c r="L2268" s="252">
        <v>0</v>
      </c>
      <c r="M2268" s="252">
        <v>0</v>
      </c>
      <c r="N2268" s="323">
        <v>0</v>
      </c>
      <c r="O2268" s="323"/>
      <c r="P2268" s="252">
        <v>6355.6</v>
      </c>
      <c r="Q2268" s="252">
        <v>1085.51</v>
      </c>
      <c r="R2268" s="240" t="s">
        <v>288</v>
      </c>
      <c r="V2268" s="248">
        <f t="shared" si="144"/>
        <v>0</v>
      </c>
      <c r="W2268" s="248">
        <f t="shared" si="141"/>
        <v>0</v>
      </c>
      <c r="X2268" s="248">
        <f t="shared" si="142"/>
        <v>0</v>
      </c>
      <c r="Y2268" s="248">
        <f t="shared" si="143"/>
        <v>0</v>
      </c>
    </row>
    <row r="2269" spans="1:25" ht="15" customHeight="1" x14ac:dyDescent="0.25">
      <c r="A2269" s="250"/>
      <c r="B2269" s="251"/>
      <c r="C2269" s="322" t="s">
        <v>1056</v>
      </c>
      <c r="D2269" s="322"/>
      <c r="E2269" s="322"/>
      <c r="H2269" s="252">
        <v>59.07</v>
      </c>
      <c r="I2269" s="252">
        <v>0</v>
      </c>
      <c r="J2269" s="252">
        <v>0</v>
      </c>
      <c r="K2269" s="252">
        <v>0</v>
      </c>
      <c r="L2269" s="252">
        <v>0</v>
      </c>
      <c r="M2269" s="252">
        <v>0</v>
      </c>
      <c r="N2269" s="323">
        <v>0</v>
      </c>
      <c r="O2269" s="323"/>
      <c r="P2269" s="252">
        <v>59.07</v>
      </c>
      <c r="Q2269" s="252">
        <v>0</v>
      </c>
      <c r="R2269" s="240" t="s">
        <v>288</v>
      </c>
      <c r="V2269" s="248">
        <f t="shared" si="144"/>
        <v>0</v>
      </c>
      <c r="W2269" s="248">
        <f t="shared" si="141"/>
        <v>0</v>
      </c>
      <c r="X2269" s="248">
        <f t="shared" si="142"/>
        <v>0</v>
      </c>
      <c r="Y2269" s="248">
        <f t="shared" si="143"/>
        <v>0</v>
      </c>
    </row>
    <row r="2270" spans="1:25" ht="15" customHeight="1" x14ac:dyDescent="0.25">
      <c r="A2270" s="250"/>
      <c r="B2270" s="251"/>
      <c r="C2270" s="322" t="s">
        <v>1288</v>
      </c>
      <c r="D2270" s="322"/>
      <c r="E2270" s="322"/>
      <c r="H2270" s="252">
        <v>6306.4</v>
      </c>
      <c r="I2270" s="252">
        <v>0</v>
      </c>
      <c r="J2270" s="252">
        <v>0</v>
      </c>
      <c r="K2270" s="252">
        <v>0</v>
      </c>
      <c r="L2270" s="252">
        <v>0</v>
      </c>
      <c r="M2270" s="252">
        <v>0</v>
      </c>
      <c r="N2270" s="323">
        <v>0</v>
      </c>
      <c r="O2270" s="323"/>
      <c r="P2270" s="252">
        <v>8544.33</v>
      </c>
      <c r="Q2270" s="252">
        <v>2237.9299999999998</v>
      </c>
      <c r="R2270" s="240" t="s">
        <v>288</v>
      </c>
      <c r="V2270" s="248">
        <f t="shared" si="144"/>
        <v>0</v>
      </c>
      <c r="W2270" s="248">
        <f t="shared" si="141"/>
        <v>0</v>
      </c>
      <c r="X2270" s="248">
        <f t="shared" si="142"/>
        <v>0</v>
      </c>
      <c r="Y2270" s="248">
        <f t="shared" si="143"/>
        <v>0</v>
      </c>
    </row>
    <row r="2271" spans="1:25" ht="15" customHeight="1" x14ac:dyDescent="0.25">
      <c r="A2271" s="253"/>
      <c r="B2271" s="254"/>
      <c r="C2271" s="324" t="s">
        <v>1286</v>
      </c>
      <c r="D2271" s="324"/>
      <c r="E2271" s="324"/>
      <c r="F2271" s="255"/>
      <c r="G2271" s="255"/>
      <c r="H2271" s="256">
        <v>987.29</v>
      </c>
      <c r="I2271" s="256">
        <v>0</v>
      </c>
      <c r="J2271" s="256">
        <v>0</v>
      </c>
      <c r="K2271" s="256">
        <v>0</v>
      </c>
      <c r="L2271" s="256">
        <v>0</v>
      </c>
      <c r="M2271" s="256">
        <v>0</v>
      </c>
      <c r="N2271" s="325">
        <v>0</v>
      </c>
      <c r="O2271" s="325"/>
      <c r="P2271" s="256">
        <v>1860.89</v>
      </c>
      <c r="Q2271" s="256">
        <v>873.6</v>
      </c>
      <c r="R2271" s="240" t="s">
        <v>288</v>
      </c>
      <c r="V2271" s="248">
        <f t="shared" si="144"/>
        <v>0</v>
      </c>
      <c r="W2271" s="248">
        <f t="shared" si="141"/>
        <v>0</v>
      </c>
      <c r="X2271" s="248">
        <f t="shared" si="142"/>
        <v>0</v>
      </c>
      <c r="Y2271" s="248">
        <f t="shared" si="143"/>
        <v>0</v>
      </c>
    </row>
    <row r="2272" spans="1:25" ht="15" customHeight="1" x14ac:dyDescent="0.25">
      <c r="A2272" s="245" t="s">
        <v>1727</v>
      </c>
      <c r="B2272" s="246" t="str">
        <f>C2272</f>
        <v>г.Одинцово, Маршала Жукова, 33</v>
      </c>
      <c r="C2272" s="329" t="s">
        <v>104</v>
      </c>
      <c r="D2272" s="329"/>
      <c r="E2272" s="329"/>
      <c r="F2272" s="246" t="s">
        <v>1660</v>
      </c>
      <c r="G2272" s="246" t="s">
        <v>1728</v>
      </c>
      <c r="H2272" s="247">
        <v>1261435.57</v>
      </c>
      <c r="I2272" s="247">
        <v>370841.87</v>
      </c>
      <c r="J2272" s="247">
        <v>-3414.09</v>
      </c>
      <c r="K2272" s="247">
        <v>0</v>
      </c>
      <c r="L2272" s="247">
        <v>0</v>
      </c>
      <c r="M2272" s="247">
        <v>367427.78</v>
      </c>
      <c r="N2272" s="330">
        <v>446939.12</v>
      </c>
      <c r="O2272" s="330"/>
      <c r="P2272" s="247">
        <v>1200377.25</v>
      </c>
      <c r="Q2272" s="247">
        <v>18453.02</v>
      </c>
      <c r="R2272" s="240" t="s">
        <v>104</v>
      </c>
      <c r="V2272" s="248">
        <f t="shared" si="144"/>
        <v>0</v>
      </c>
      <c r="W2272" s="248">
        <f t="shared" si="141"/>
        <v>0</v>
      </c>
      <c r="X2272" s="248">
        <f t="shared" si="142"/>
        <v>0</v>
      </c>
      <c r="Y2272" s="248">
        <f t="shared" si="143"/>
        <v>0</v>
      </c>
    </row>
    <row r="2273" spans="1:25" ht="15" customHeight="1" x14ac:dyDescent="0.25">
      <c r="A2273" s="250"/>
      <c r="B2273" s="251"/>
      <c r="C2273" s="322" t="s">
        <v>1286</v>
      </c>
      <c r="D2273" s="322"/>
      <c r="E2273" s="322"/>
      <c r="H2273" s="252">
        <v>64829.67</v>
      </c>
      <c r="I2273" s="252">
        <v>14183.46</v>
      </c>
      <c r="J2273" s="252">
        <v>-364.32</v>
      </c>
      <c r="K2273" s="252">
        <v>0</v>
      </c>
      <c r="L2273" s="252">
        <v>0</v>
      </c>
      <c r="M2273" s="252">
        <v>13819.14</v>
      </c>
      <c r="N2273" s="323">
        <v>15841.84</v>
      </c>
      <c r="O2273" s="323"/>
      <c r="P2273" s="252">
        <v>65212.54</v>
      </c>
      <c r="Q2273" s="252">
        <v>2405.5700000000002</v>
      </c>
      <c r="R2273" s="240" t="s">
        <v>104</v>
      </c>
      <c r="V2273" s="248">
        <f t="shared" si="144"/>
        <v>0</v>
      </c>
      <c r="W2273" s="248">
        <f t="shared" si="141"/>
        <v>0</v>
      </c>
      <c r="X2273" s="248">
        <f t="shared" si="142"/>
        <v>0</v>
      </c>
      <c r="Y2273" s="248">
        <f t="shared" si="143"/>
        <v>0</v>
      </c>
    </row>
    <row r="2274" spans="1:25" ht="15" customHeight="1" x14ac:dyDescent="0.25">
      <c r="A2274" s="250"/>
      <c r="B2274" s="251"/>
      <c r="C2274" s="322" t="s">
        <v>1336</v>
      </c>
      <c r="D2274" s="322"/>
      <c r="E2274" s="322"/>
      <c r="H2274" s="252">
        <v>33.869999999999997</v>
      </c>
      <c r="I2274" s="252">
        <v>0</v>
      </c>
      <c r="J2274" s="252">
        <v>0</v>
      </c>
      <c r="K2274" s="252">
        <v>0</v>
      </c>
      <c r="L2274" s="252">
        <v>0</v>
      </c>
      <c r="M2274" s="252">
        <v>0</v>
      </c>
      <c r="N2274" s="323">
        <v>0</v>
      </c>
      <c r="O2274" s="323"/>
      <c r="P2274" s="252">
        <v>33.869999999999997</v>
      </c>
      <c r="Q2274" s="252">
        <v>0</v>
      </c>
      <c r="R2274" s="240" t="s">
        <v>104</v>
      </c>
      <c r="V2274" s="248">
        <f t="shared" si="144"/>
        <v>0</v>
      </c>
      <c r="W2274" s="248">
        <f t="shared" si="141"/>
        <v>0</v>
      </c>
      <c r="X2274" s="248">
        <f t="shared" si="142"/>
        <v>0</v>
      </c>
      <c r="Y2274" s="248">
        <f t="shared" si="143"/>
        <v>0</v>
      </c>
    </row>
    <row r="2275" spans="1:25" ht="15" customHeight="1" x14ac:dyDescent="0.25">
      <c r="A2275" s="250"/>
      <c r="B2275" s="251"/>
      <c r="C2275" s="322" t="s">
        <v>1303</v>
      </c>
      <c r="D2275" s="322"/>
      <c r="E2275" s="322"/>
      <c r="H2275" s="252">
        <v>6440.7</v>
      </c>
      <c r="I2275" s="252">
        <v>0</v>
      </c>
      <c r="J2275" s="252">
        <v>0</v>
      </c>
      <c r="K2275" s="252">
        <v>0</v>
      </c>
      <c r="L2275" s="252">
        <v>0</v>
      </c>
      <c r="M2275" s="252">
        <v>0</v>
      </c>
      <c r="N2275" s="323">
        <v>11.83</v>
      </c>
      <c r="O2275" s="323"/>
      <c r="P2275" s="252">
        <v>8293.9500000000007</v>
      </c>
      <c r="Q2275" s="252">
        <v>1865.08</v>
      </c>
      <c r="R2275" s="240" t="s">
        <v>104</v>
      </c>
      <c r="V2275" s="248">
        <f t="shared" si="144"/>
        <v>0</v>
      </c>
      <c r="W2275" s="248">
        <f t="shared" si="141"/>
        <v>0</v>
      </c>
      <c r="X2275" s="248">
        <f t="shared" si="142"/>
        <v>0</v>
      </c>
      <c r="Y2275" s="248">
        <f t="shared" si="143"/>
        <v>0</v>
      </c>
    </row>
    <row r="2276" spans="1:25" ht="15" customHeight="1" x14ac:dyDescent="0.25">
      <c r="A2276" s="250"/>
      <c r="B2276" s="251"/>
      <c r="C2276" s="322" t="s">
        <v>1052</v>
      </c>
      <c r="D2276" s="322"/>
      <c r="E2276" s="322"/>
      <c r="H2276" s="252">
        <v>266800.58</v>
      </c>
      <c r="I2276" s="252">
        <v>94735.16</v>
      </c>
      <c r="J2276" s="252">
        <v>0</v>
      </c>
      <c r="K2276" s="252">
        <v>0</v>
      </c>
      <c r="L2276" s="252">
        <v>0</v>
      </c>
      <c r="M2276" s="252">
        <v>94735.16</v>
      </c>
      <c r="N2276" s="323">
        <v>121603.03</v>
      </c>
      <c r="O2276" s="323"/>
      <c r="P2276" s="252">
        <v>240042.12</v>
      </c>
      <c r="Q2276" s="252">
        <v>109.41</v>
      </c>
      <c r="R2276" s="240" t="s">
        <v>104</v>
      </c>
      <c r="V2276" s="248">
        <f t="shared" si="144"/>
        <v>239932.71</v>
      </c>
      <c r="W2276" s="248">
        <f t="shared" si="141"/>
        <v>0</v>
      </c>
      <c r="X2276" s="248">
        <f t="shared" si="142"/>
        <v>0</v>
      </c>
      <c r="Y2276" s="248">
        <f t="shared" si="143"/>
        <v>239932.71</v>
      </c>
    </row>
    <row r="2277" spans="1:25" ht="15" customHeight="1" x14ac:dyDescent="0.25">
      <c r="A2277" s="250"/>
      <c r="B2277" s="251"/>
      <c r="C2277" s="322" t="s">
        <v>504</v>
      </c>
      <c r="D2277" s="322"/>
      <c r="E2277" s="322"/>
      <c r="H2277" s="252">
        <v>26177.32</v>
      </c>
      <c r="I2277" s="252">
        <v>0</v>
      </c>
      <c r="J2277" s="252">
        <v>0</v>
      </c>
      <c r="K2277" s="252">
        <v>0</v>
      </c>
      <c r="L2277" s="252">
        <v>0</v>
      </c>
      <c r="M2277" s="252">
        <v>0</v>
      </c>
      <c r="N2277" s="323">
        <v>327.72</v>
      </c>
      <c r="O2277" s="323"/>
      <c r="P2277" s="252">
        <v>27281.38</v>
      </c>
      <c r="Q2277" s="252">
        <v>1431.78</v>
      </c>
      <c r="R2277" s="240" t="s">
        <v>104</v>
      </c>
      <c r="V2277" s="248">
        <f t="shared" si="144"/>
        <v>0</v>
      </c>
      <c r="W2277" s="248">
        <f t="shared" si="141"/>
        <v>0</v>
      </c>
      <c r="X2277" s="248">
        <f t="shared" si="142"/>
        <v>0</v>
      </c>
      <c r="Y2277" s="248">
        <f t="shared" si="143"/>
        <v>0</v>
      </c>
    </row>
    <row r="2278" spans="1:25" ht="15" customHeight="1" x14ac:dyDescent="0.25">
      <c r="A2278" s="250"/>
      <c r="B2278" s="251"/>
      <c r="C2278" s="322" t="s">
        <v>1056</v>
      </c>
      <c r="D2278" s="322"/>
      <c r="E2278" s="322"/>
      <c r="H2278" s="252">
        <v>333.67</v>
      </c>
      <c r="I2278" s="252">
        <v>148.05000000000001</v>
      </c>
      <c r="J2278" s="252">
        <v>0</v>
      </c>
      <c r="K2278" s="252">
        <v>0</v>
      </c>
      <c r="L2278" s="252">
        <v>0</v>
      </c>
      <c r="M2278" s="252">
        <v>148.05000000000001</v>
      </c>
      <c r="N2278" s="323">
        <v>196.77</v>
      </c>
      <c r="O2278" s="323"/>
      <c r="P2278" s="252">
        <v>285.02</v>
      </c>
      <c r="Q2278" s="252">
        <v>7.0000000000000007E-2</v>
      </c>
      <c r="R2278" s="240" t="s">
        <v>104</v>
      </c>
      <c r="V2278" s="248">
        <f t="shared" si="144"/>
        <v>0</v>
      </c>
      <c r="W2278" s="248">
        <f t="shared" si="141"/>
        <v>0</v>
      </c>
      <c r="X2278" s="248">
        <f t="shared" si="142"/>
        <v>0</v>
      </c>
      <c r="Y2278" s="248">
        <f t="shared" si="143"/>
        <v>0</v>
      </c>
    </row>
    <row r="2279" spans="1:25" ht="15" customHeight="1" x14ac:dyDescent="0.25">
      <c r="A2279" s="250"/>
      <c r="B2279" s="251"/>
      <c r="C2279" s="322" t="s">
        <v>1288</v>
      </c>
      <c r="D2279" s="322"/>
      <c r="E2279" s="322"/>
      <c r="H2279" s="252">
        <v>234768.54</v>
      </c>
      <c r="I2279" s="252">
        <v>54340.21</v>
      </c>
      <c r="J2279" s="252">
        <v>-1395.76</v>
      </c>
      <c r="K2279" s="252">
        <v>0</v>
      </c>
      <c r="L2279" s="252">
        <v>0</v>
      </c>
      <c r="M2279" s="252">
        <v>52944.45</v>
      </c>
      <c r="N2279" s="323">
        <v>59743.1</v>
      </c>
      <c r="O2279" s="323"/>
      <c r="P2279" s="252">
        <v>228210.79</v>
      </c>
      <c r="Q2279" s="252">
        <v>240.9</v>
      </c>
      <c r="R2279" s="240" t="s">
        <v>104</v>
      </c>
      <c r="V2279" s="248">
        <f t="shared" si="144"/>
        <v>0</v>
      </c>
      <c r="W2279" s="248">
        <f t="shared" si="141"/>
        <v>0</v>
      </c>
      <c r="X2279" s="248">
        <f t="shared" si="142"/>
        <v>0</v>
      </c>
      <c r="Y2279" s="248">
        <f t="shared" si="143"/>
        <v>0</v>
      </c>
    </row>
    <row r="2280" spans="1:25" ht="15" customHeight="1" x14ac:dyDescent="0.25">
      <c r="A2280" s="250"/>
      <c r="B2280" s="251"/>
      <c r="C2280" s="322" t="s">
        <v>1311</v>
      </c>
      <c r="D2280" s="322"/>
      <c r="E2280" s="322"/>
      <c r="H2280" s="252">
        <v>184.12</v>
      </c>
      <c r="I2280" s="252">
        <v>0</v>
      </c>
      <c r="J2280" s="252">
        <v>0</v>
      </c>
      <c r="K2280" s="252">
        <v>0</v>
      </c>
      <c r="L2280" s="252">
        <v>0</v>
      </c>
      <c r="M2280" s="252">
        <v>0</v>
      </c>
      <c r="N2280" s="323">
        <v>0</v>
      </c>
      <c r="O2280" s="323"/>
      <c r="P2280" s="252">
        <v>184.12</v>
      </c>
      <c r="Q2280" s="252">
        <v>0</v>
      </c>
      <c r="R2280" s="240" t="s">
        <v>104</v>
      </c>
      <c r="V2280" s="248">
        <f t="shared" si="144"/>
        <v>0</v>
      </c>
      <c r="W2280" s="248">
        <f t="shared" si="141"/>
        <v>0</v>
      </c>
      <c r="X2280" s="248">
        <f t="shared" si="142"/>
        <v>0</v>
      </c>
      <c r="Y2280" s="248">
        <f t="shared" si="143"/>
        <v>0</v>
      </c>
    </row>
    <row r="2281" spans="1:25" ht="15" customHeight="1" x14ac:dyDescent="0.25">
      <c r="A2281" s="250"/>
      <c r="B2281" s="251"/>
      <c r="C2281" s="322" t="s">
        <v>1283</v>
      </c>
      <c r="D2281" s="322"/>
      <c r="E2281" s="322"/>
      <c r="H2281" s="252">
        <v>17275.46</v>
      </c>
      <c r="I2281" s="252">
        <v>0</v>
      </c>
      <c r="J2281" s="252">
        <v>0</v>
      </c>
      <c r="K2281" s="252">
        <v>0</v>
      </c>
      <c r="L2281" s="252">
        <v>0</v>
      </c>
      <c r="M2281" s="252">
        <v>0</v>
      </c>
      <c r="N2281" s="323">
        <v>0</v>
      </c>
      <c r="O2281" s="323"/>
      <c r="P2281" s="252">
        <v>17275.46</v>
      </c>
      <c r="Q2281" s="252">
        <v>0</v>
      </c>
      <c r="R2281" s="240" t="s">
        <v>104</v>
      </c>
      <c r="V2281" s="248">
        <f t="shared" si="144"/>
        <v>0</v>
      </c>
      <c r="W2281" s="248">
        <f t="shared" si="141"/>
        <v>5758.4866666666667</v>
      </c>
      <c r="X2281" s="248">
        <f t="shared" si="142"/>
        <v>0</v>
      </c>
      <c r="Y2281" s="248">
        <f t="shared" si="143"/>
        <v>5758.4866666666667</v>
      </c>
    </row>
    <row r="2282" spans="1:25" ht="15" customHeight="1" x14ac:dyDescent="0.25">
      <c r="A2282" s="250"/>
      <c r="B2282" s="251"/>
      <c r="C2282" s="322" t="s">
        <v>1057</v>
      </c>
      <c r="D2282" s="322"/>
      <c r="E2282" s="322"/>
      <c r="H2282" s="252">
        <v>226.32</v>
      </c>
      <c r="I2282" s="252">
        <v>101.51</v>
      </c>
      <c r="J2282" s="252">
        <v>0</v>
      </c>
      <c r="K2282" s="252">
        <v>0</v>
      </c>
      <c r="L2282" s="252">
        <v>0</v>
      </c>
      <c r="M2282" s="252">
        <v>101.51</v>
      </c>
      <c r="N2282" s="323">
        <v>133.72999999999999</v>
      </c>
      <c r="O2282" s="323"/>
      <c r="P2282" s="252">
        <v>194.15</v>
      </c>
      <c r="Q2282" s="252">
        <v>0.05</v>
      </c>
      <c r="R2282" s="240" t="s">
        <v>104</v>
      </c>
      <c r="V2282" s="248">
        <f t="shared" si="144"/>
        <v>0</v>
      </c>
      <c r="W2282" s="248">
        <f t="shared" si="141"/>
        <v>0</v>
      </c>
      <c r="X2282" s="248">
        <f t="shared" si="142"/>
        <v>0</v>
      </c>
      <c r="Y2282" s="248">
        <f t="shared" si="143"/>
        <v>0</v>
      </c>
    </row>
    <row r="2283" spans="1:25" ht="15" customHeight="1" x14ac:dyDescent="0.25">
      <c r="A2283" s="250"/>
      <c r="B2283" s="251"/>
      <c r="C2283" s="322" t="s">
        <v>1304</v>
      </c>
      <c r="D2283" s="322"/>
      <c r="E2283" s="322"/>
      <c r="H2283" s="252">
        <v>20837.919999999998</v>
      </c>
      <c r="I2283" s="252">
        <v>0</v>
      </c>
      <c r="J2283" s="252">
        <v>0</v>
      </c>
      <c r="K2283" s="252">
        <v>0</v>
      </c>
      <c r="L2283" s="252">
        <v>0</v>
      </c>
      <c r="M2283" s="252">
        <v>0</v>
      </c>
      <c r="N2283" s="323">
        <v>101.18</v>
      </c>
      <c r="O2283" s="323"/>
      <c r="P2283" s="252">
        <v>23149.94</v>
      </c>
      <c r="Q2283" s="252">
        <v>2413.1999999999998</v>
      </c>
      <c r="R2283" s="240" t="s">
        <v>104</v>
      </c>
      <c r="V2283" s="248">
        <f t="shared" si="144"/>
        <v>0</v>
      </c>
      <c r="W2283" s="248">
        <f t="shared" si="141"/>
        <v>0</v>
      </c>
      <c r="X2283" s="248">
        <f t="shared" si="142"/>
        <v>0</v>
      </c>
      <c r="Y2283" s="248">
        <f t="shared" si="143"/>
        <v>0</v>
      </c>
    </row>
    <row r="2284" spans="1:25" ht="15" customHeight="1" x14ac:dyDescent="0.25">
      <c r="A2284" s="250"/>
      <c r="B2284" s="251"/>
      <c r="C2284" s="322" t="s">
        <v>503</v>
      </c>
      <c r="D2284" s="322"/>
      <c r="E2284" s="322"/>
      <c r="H2284" s="252">
        <v>362196.56</v>
      </c>
      <c r="I2284" s="252">
        <v>151714.44</v>
      </c>
      <c r="J2284" s="252">
        <v>0</v>
      </c>
      <c r="K2284" s="252">
        <v>0</v>
      </c>
      <c r="L2284" s="252">
        <v>0</v>
      </c>
      <c r="M2284" s="252">
        <v>151714.44</v>
      </c>
      <c r="N2284" s="323">
        <v>187516.18</v>
      </c>
      <c r="O2284" s="323"/>
      <c r="P2284" s="252">
        <v>326570.02</v>
      </c>
      <c r="Q2284" s="252">
        <v>175.2</v>
      </c>
      <c r="R2284" s="240" t="s">
        <v>104</v>
      </c>
      <c r="V2284" s="248">
        <f t="shared" si="144"/>
        <v>0</v>
      </c>
      <c r="W2284" s="248">
        <f t="shared" si="141"/>
        <v>0</v>
      </c>
      <c r="X2284" s="248">
        <f t="shared" si="142"/>
        <v>0</v>
      </c>
      <c r="Y2284" s="248">
        <f t="shared" si="143"/>
        <v>0</v>
      </c>
    </row>
    <row r="2285" spans="1:25" ht="15" customHeight="1" x14ac:dyDescent="0.25">
      <c r="A2285" s="250"/>
      <c r="B2285" s="251"/>
      <c r="C2285" s="322" t="s">
        <v>392</v>
      </c>
      <c r="D2285" s="322"/>
      <c r="E2285" s="322"/>
      <c r="H2285" s="252">
        <v>163447.38</v>
      </c>
      <c r="I2285" s="252">
        <v>35054.49</v>
      </c>
      <c r="J2285" s="252">
        <v>-1032.9000000000001</v>
      </c>
      <c r="K2285" s="252">
        <v>0</v>
      </c>
      <c r="L2285" s="252">
        <v>0</v>
      </c>
      <c r="M2285" s="252">
        <v>34021.589999999997</v>
      </c>
      <c r="N2285" s="323">
        <v>38705.019999999997</v>
      </c>
      <c r="O2285" s="323"/>
      <c r="P2285" s="252">
        <v>163216.60999999999</v>
      </c>
      <c r="Q2285" s="252">
        <v>4452.66</v>
      </c>
      <c r="R2285" s="240" t="s">
        <v>104</v>
      </c>
      <c r="V2285" s="248">
        <f t="shared" si="144"/>
        <v>0</v>
      </c>
      <c r="W2285" s="248">
        <f t="shared" si="141"/>
        <v>0</v>
      </c>
      <c r="X2285" s="248">
        <f t="shared" si="142"/>
        <v>0</v>
      </c>
      <c r="Y2285" s="248">
        <f t="shared" si="143"/>
        <v>0</v>
      </c>
    </row>
    <row r="2286" spans="1:25" ht="15" customHeight="1" x14ac:dyDescent="0.25">
      <c r="A2286" s="250"/>
      <c r="B2286" s="251"/>
      <c r="C2286" s="322" t="s">
        <v>1055</v>
      </c>
      <c r="D2286" s="322"/>
      <c r="E2286" s="322"/>
      <c r="H2286" s="252">
        <v>106.2</v>
      </c>
      <c r="I2286" s="252">
        <v>46.73</v>
      </c>
      <c r="J2286" s="252">
        <v>0</v>
      </c>
      <c r="K2286" s="252">
        <v>0</v>
      </c>
      <c r="L2286" s="252">
        <v>0</v>
      </c>
      <c r="M2286" s="252">
        <v>46.73</v>
      </c>
      <c r="N2286" s="323">
        <v>62.12</v>
      </c>
      <c r="O2286" s="323"/>
      <c r="P2286" s="252">
        <v>90.83</v>
      </c>
      <c r="Q2286" s="252">
        <v>0.02</v>
      </c>
      <c r="R2286" s="240" t="s">
        <v>104</v>
      </c>
      <c r="V2286" s="248">
        <f t="shared" si="144"/>
        <v>0</v>
      </c>
      <c r="W2286" s="248">
        <f t="shared" si="141"/>
        <v>0</v>
      </c>
      <c r="X2286" s="248">
        <f t="shared" si="142"/>
        <v>0</v>
      </c>
      <c r="Y2286" s="248">
        <f t="shared" si="143"/>
        <v>0</v>
      </c>
    </row>
    <row r="2287" spans="1:25" ht="15" customHeight="1" x14ac:dyDescent="0.25">
      <c r="A2287" s="250"/>
      <c r="B2287" s="251"/>
      <c r="C2287" s="322" t="s">
        <v>399</v>
      </c>
      <c r="D2287" s="322"/>
      <c r="E2287" s="322"/>
      <c r="H2287" s="252">
        <v>88963.19</v>
      </c>
      <c r="I2287" s="252">
        <v>19259.32</v>
      </c>
      <c r="J2287" s="252">
        <v>-621.11</v>
      </c>
      <c r="K2287" s="252">
        <v>0</v>
      </c>
      <c r="L2287" s="252">
        <v>0</v>
      </c>
      <c r="M2287" s="252">
        <v>18638.21</v>
      </c>
      <c r="N2287" s="323">
        <v>21067.23</v>
      </c>
      <c r="O2287" s="323"/>
      <c r="P2287" s="252">
        <v>89234.64</v>
      </c>
      <c r="Q2287" s="252">
        <v>2700.47</v>
      </c>
      <c r="R2287" s="240" t="s">
        <v>104</v>
      </c>
      <c r="V2287" s="248">
        <f t="shared" si="144"/>
        <v>0</v>
      </c>
      <c r="W2287" s="248">
        <f t="shared" si="141"/>
        <v>0</v>
      </c>
      <c r="X2287" s="248">
        <f t="shared" si="142"/>
        <v>0</v>
      </c>
      <c r="Y2287" s="248">
        <f t="shared" si="143"/>
        <v>0</v>
      </c>
    </row>
    <row r="2288" spans="1:25" ht="15" customHeight="1" x14ac:dyDescent="0.25">
      <c r="A2288" s="250"/>
      <c r="B2288" s="251"/>
      <c r="C2288" s="322" t="s">
        <v>1335</v>
      </c>
      <c r="D2288" s="322"/>
      <c r="E2288" s="322"/>
      <c r="H2288" s="252">
        <v>8198.8700000000008</v>
      </c>
      <c r="I2288" s="252">
        <v>0</v>
      </c>
      <c r="J2288" s="252">
        <v>0</v>
      </c>
      <c r="K2288" s="252">
        <v>0</v>
      </c>
      <c r="L2288" s="252">
        <v>0</v>
      </c>
      <c r="M2288" s="252">
        <v>0</v>
      </c>
      <c r="N2288" s="323">
        <v>11.95</v>
      </c>
      <c r="O2288" s="323"/>
      <c r="P2288" s="252">
        <v>8186.92</v>
      </c>
      <c r="Q2288" s="252">
        <v>0</v>
      </c>
      <c r="R2288" s="240" t="s">
        <v>104</v>
      </c>
      <c r="V2288" s="248">
        <f t="shared" si="144"/>
        <v>0</v>
      </c>
      <c r="W2288" s="248">
        <f t="shared" si="141"/>
        <v>0</v>
      </c>
      <c r="X2288" s="248">
        <f t="shared" si="142"/>
        <v>0</v>
      </c>
      <c r="Y2288" s="248">
        <f t="shared" si="143"/>
        <v>0</v>
      </c>
    </row>
    <row r="2289" spans="1:25" ht="15" customHeight="1" x14ac:dyDescent="0.25">
      <c r="A2289" s="250"/>
      <c r="B2289" s="251"/>
      <c r="C2289" s="322" t="s">
        <v>1058</v>
      </c>
      <c r="D2289" s="322"/>
      <c r="E2289" s="322"/>
      <c r="H2289" s="252">
        <v>509</v>
      </c>
      <c r="I2289" s="252">
        <v>1211.77</v>
      </c>
      <c r="J2289" s="252">
        <v>0</v>
      </c>
      <c r="K2289" s="252">
        <v>0</v>
      </c>
      <c r="L2289" s="252">
        <v>0</v>
      </c>
      <c r="M2289" s="252">
        <v>1211.77</v>
      </c>
      <c r="N2289" s="323">
        <v>1555.3</v>
      </c>
      <c r="O2289" s="323"/>
      <c r="P2289" s="252">
        <v>2824.06</v>
      </c>
      <c r="Q2289" s="252">
        <v>2658.59</v>
      </c>
      <c r="R2289" s="240" t="s">
        <v>104</v>
      </c>
      <c r="V2289" s="248">
        <f t="shared" si="144"/>
        <v>0</v>
      </c>
      <c r="W2289" s="248">
        <f t="shared" si="141"/>
        <v>0</v>
      </c>
      <c r="X2289" s="248">
        <f t="shared" si="142"/>
        <v>0</v>
      </c>
      <c r="Y2289" s="248">
        <f t="shared" si="143"/>
        <v>0</v>
      </c>
    </row>
    <row r="2290" spans="1:25" ht="15" customHeight="1" x14ac:dyDescent="0.25">
      <c r="A2290" s="253"/>
      <c r="B2290" s="254"/>
      <c r="C2290" s="324" t="s">
        <v>1054</v>
      </c>
      <c r="D2290" s="324"/>
      <c r="E2290" s="324"/>
      <c r="F2290" s="255"/>
      <c r="G2290" s="255"/>
      <c r="H2290" s="256">
        <v>106.2</v>
      </c>
      <c r="I2290" s="256">
        <v>46.73</v>
      </c>
      <c r="J2290" s="256">
        <v>0</v>
      </c>
      <c r="K2290" s="256">
        <v>0</v>
      </c>
      <c r="L2290" s="256">
        <v>0</v>
      </c>
      <c r="M2290" s="256">
        <v>46.73</v>
      </c>
      <c r="N2290" s="325">
        <v>62.12</v>
      </c>
      <c r="O2290" s="325"/>
      <c r="P2290" s="256">
        <v>90.83</v>
      </c>
      <c r="Q2290" s="256">
        <v>0.02</v>
      </c>
      <c r="R2290" s="240" t="s">
        <v>104</v>
      </c>
      <c r="V2290" s="248">
        <f t="shared" si="144"/>
        <v>0</v>
      </c>
      <c r="W2290" s="248">
        <f t="shared" si="141"/>
        <v>0</v>
      </c>
      <c r="X2290" s="248">
        <f t="shared" si="142"/>
        <v>0</v>
      </c>
      <c r="Y2290" s="248">
        <f t="shared" si="143"/>
        <v>0</v>
      </c>
    </row>
    <row r="2291" spans="1:25" ht="15" customHeight="1" x14ac:dyDescent="0.25">
      <c r="A2291" s="245" t="s">
        <v>1664</v>
      </c>
      <c r="B2291" s="246" t="str">
        <f>C2291</f>
        <v>г.Одинцово, Маршала Жукова, 35</v>
      </c>
      <c r="C2291" s="329" t="s">
        <v>105</v>
      </c>
      <c r="D2291" s="329"/>
      <c r="E2291" s="329"/>
      <c r="F2291" s="246" t="s">
        <v>1699</v>
      </c>
      <c r="G2291" s="246" t="s">
        <v>1729</v>
      </c>
      <c r="H2291" s="247">
        <v>1491438.96</v>
      </c>
      <c r="I2291" s="247">
        <v>382583.72</v>
      </c>
      <c r="J2291" s="247">
        <v>0</v>
      </c>
      <c r="K2291" s="247">
        <v>0</v>
      </c>
      <c r="L2291" s="247">
        <v>0</v>
      </c>
      <c r="M2291" s="247">
        <v>382583.72</v>
      </c>
      <c r="N2291" s="330">
        <v>424911.82</v>
      </c>
      <c r="O2291" s="330"/>
      <c r="P2291" s="247">
        <v>1457714.36</v>
      </c>
      <c r="Q2291" s="247">
        <v>8603.5</v>
      </c>
      <c r="R2291" s="240" t="s">
        <v>105</v>
      </c>
      <c r="V2291" s="248">
        <f t="shared" si="144"/>
        <v>0</v>
      </c>
      <c r="W2291" s="248">
        <f t="shared" si="141"/>
        <v>0</v>
      </c>
      <c r="X2291" s="248">
        <f t="shared" si="142"/>
        <v>0</v>
      </c>
      <c r="Y2291" s="248">
        <f t="shared" si="143"/>
        <v>0</v>
      </c>
    </row>
    <row r="2292" spans="1:25" ht="15" customHeight="1" x14ac:dyDescent="0.25">
      <c r="A2292" s="250"/>
      <c r="B2292" s="251"/>
      <c r="C2292" s="322" t="s">
        <v>1052</v>
      </c>
      <c r="D2292" s="322"/>
      <c r="E2292" s="322"/>
      <c r="H2292" s="252">
        <v>373299.19</v>
      </c>
      <c r="I2292" s="252">
        <v>95669.92</v>
      </c>
      <c r="J2292" s="252">
        <v>0</v>
      </c>
      <c r="K2292" s="252">
        <v>0</v>
      </c>
      <c r="L2292" s="252">
        <v>0</v>
      </c>
      <c r="M2292" s="252">
        <v>95669.92</v>
      </c>
      <c r="N2292" s="323">
        <v>108510.31</v>
      </c>
      <c r="O2292" s="323"/>
      <c r="P2292" s="252">
        <v>360504.02</v>
      </c>
      <c r="Q2292" s="252">
        <v>45.22</v>
      </c>
      <c r="R2292" s="240" t="s">
        <v>105</v>
      </c>
      <c r="V2292" s="248">
        <f t="shared" si="144"/>
        <v>360458.80000000005</v>
      </c>
      <c r="W2292" s="248">
        <f t="shared" si="141"/>
        <v>0</v>
      </c>
      <c r="X2292" s="248">
        <f t="shared" si="142"/>
        <v>0</v>
      </c>
      <c r="Y2292" s="248">
        <f t="shared" si="143"/>
        <v>360458.80000000005</v>
      </c>
    </row>
    <row r="2293" spans="1:25" ht="15" customHeight="1" x14ac:dyDescent="0.25">
      <c r="A2293" s="250"/>
      <c r="B2293" s="251"/>
      <c r="C2293" s="322" t="s">
        <v>1303</v>
      </c>
      <c r="D2293" s="322"/>
      <c r="E2293" s="322"/>
      <c r="H2293" s="252">
        <v>8691.24</v>
      </c>
      <c r="I2293" s="252">
        <v>0</v>
      </c>
      <c r="J2293" s="252">
        <v>0</v>
      </c>
      <c r="K2293" s="252">
        <v>0</v>
      </c>
      <c r="L2293" s="252">
        <v>0</v>
      </c>
      <c r="M2293" s="252">
        <v>0</v>
      </c>
      <c r="N2293" s="323">
        <v>31.99</v>
      </c>
      <c r="O2293" s="323"/>
      <c r="P2293" s="252">
        <v>9262.26</v>
      </c>
      <c r="Q2293" s="252">
        <v>603.01</v>
      </c>
      <c r="R2293" s="240" t="s">
        <v>105</v>
      </c>
      <c r="V2293" s="248">
        <f t="shared" si="144"/>
        <v>0</v>
      </c>
      <c r="W2293" s="248">
        <f t="shared" si="141"/>
        <v>0</v>
      </c>
      <c r="X2293" s="248">
        <f t="shared" si="142"/>
        <v>0</v>
      </c>
      <c r="Y2293" s="248">
        <f t="shared" si="143"/>
        <v>0</v>
      </c>
    </row>
    <row r="2294" spans="1:25" ht="15" customHeight="1" x14ac:dyDescent="0.25">
      <c r="A2294" s="250"/>
      <c r="B2294" s="251"/>
      <c r="C2294" s="322" t="s">
        <v>1336</v>
      </c>
      <c r="D2294" s="322"/>
      <c r="E2294" s="322"/>
      <c r="H2294" s="252">
        <v>39.229999999999997</v>
      </c>
      <c r="I2294" s="252">
        <v>0</v>
      </c>
      <c r="J2294" s="252">
        <v>0</v>
      </c>
      <c r="K2294" s="252">
        <v>0</v>
      </c>
      <c r="L2294" s="252">
        <v>0</v>
      </c>
      <c r="M2294" s="252">
        <v>0</v>
      </c>
      <c r="N2294" s="323">
        <v>0</v>
      </c>
      <c r="O2294" s="323"/>
      <c r="P2294" s="252">
        <v>39.51</v>
      </c>
      <c r="Q2294" s="252">
        <v>0.28000000000000003</v>
      </c>
      <c r="R2294" s="240" t="s">
        <v>105</v>
      </c>
      <c r="V2294" s="248">
        <f t="shared" si="144"/>
        <v>0</v>
      </c>
      <c r="W2294" s="248">
        <f t="shared" si="141"/>
        <v>0</v>
      </c>
      <c r="X2294" s="248">
        <f t="shared" si="142"/>
        <v>0</v>
      </c>
      <c r="Y2294" s="248">
        <f t="shared" si="143"/>
        <v>0</v>
      </c>
    </row>
    <row r="2295" spans="1:25" ht="15" customHeight="1" x14ac:dyDescent="0.25">
      <c r="A2295" s="250"/>
      <c r="B2295" s="251"/>
      <c r="C2295" s="322" t="s">
        <v>503</v>
      </c>
      <c r="D2295" s="322"/>
      <c r="E2295" s="322"/>
      <c r="H2295" s="252">
        <v>528234.93000000005</v>
      </c>
      <c r="I2295" s="252">
        <v>153211.53</v>
      </c>
      <c r="J2295" s="252">
        <v>0</v>
      </c>
      <c r="K2295" s="252">
        <v>0</v>
      </c>
      <c r="L2295" s="252">
        <v>0</v>
      </c>
      <c r="M2295" s="252">
        <v>153211.53</v>
      </c>
      <c r="N2295" s="323">
        <v>171577.58</v>
      </c>
      <c r="O2295" s="323"/>
      <c r="P2295" s="252">
        <v>509925.41</v>
      </c>
      <c r="Q2295" s="252">
        <v>56.53</v>
      </c>
      <c r="R2295" s="240" t="s">
        <v>105</v>
      </c>
      <c r="V2295" s="248">
        <f t="shared" si="144"/>
        <v>0</v>
      </c>
      <c r="W2295" s="248">
        <f t="shared" si="141"/>
        <v>0</v>
      </c>
      <c r="X2295" s="248">
        <f t="shared" si="142"/>
        <v>0</v>
      </c>
      <c r="Y2295" s="248">
        <f t="shared" si="143"/>
        <v>0</v>
      </c>
    </row>
    <row r="2296" spans="1:25" ht="15" customHeight="1" x14ac:dyDescent="0.25">
      <c r="A2296" s="250"/>
      <c r="B2296" s="251"/>
      <c r="C2296" s="322" t="s">
        <v>1335</v>
      </c>
      <c r="D2296" s="322"/>
      <c r="E2296" s="322"/>
      <c r="H2296" s="252">
        <v>5868.09</v>
      </c>
      <c r="I2296" s="252">
        <v>0</v>
      </c>
      <c r="J2296" s="252">
        <v>0</v>
      </c>
      <c r="K2296" s="252">
        <v>0</v>
      </c>
      <c r="L2296" s="252">
        <v>0</v>
      </c>
      <c r="M2296" s="252">
        <v>0</v>
      </c>
      <c r="N2296" s="323">
        <v>18.3</v>
      </c>
      <c r="O2296" s="323"/>
      <c r="P2296" s="252">
        <v>5849.79</v>
      </c>
      <c r="Q2296" s="252">
        <v>0</v>
      </c>
      <c r="R2296" s="240" t="s">
        <v>105</v>
      </c>
      <c r="V2296" s="248">
        <f t="shared" si="144"/>
        <v>0</v>
      </c>
      <c r="W2296" s="248">
        <f t="shared" si="141"/>
        <v>0</v>
      </c>
      <c r="X2296" s="248">
        <f t="shared" si="142"/>
        <v>0</v>
      </c>
      <c r="Y2296" s="248">
        <f t="shared" si="143"/>
        <v>0</v>
      </c>
    </row>
    <row r="2297" spans="1:25" ht="15" customHeight="1" x14ac:dyDescent="0.25">
      <c r="A2297" s="250"/>
      <c r="B2297" s="251"/>
      <c r="C2297" s="322" t="s">
        <v>1058</v>
      </c>
      <c r="D2297" s="322"/>
      <c r="E2297" s="322"/>
      <c r="H2297" s="252">
        <v>6403.73</v>
      </c>
      <c r="I2297" s="252">
        <v>1956.21</v>
      </c>
      <c r="J2297" s="252">
        <v>0</v>
      </c>
      <c r="K2297" s="252">
        <v>0</v>
      </c>
      <c r="L2297" s="252">
        <v>0</v>
      </c>
      <c r="M2297" s="252">
        <v>1956.21</v>
      </c>
      <c r="N2297" s="323">
        <v>2217.48</v>
      </c>
      <c r="O2297" s="323"/>
      <c r="P2297" s="252">
        <v>6767.73</v>
      </c>
      <c r="Q2297" s="252">
        <v>625.27</v>
      </c>
      <c r="R2297" s="240" t="s">
        <v>105</v>
      </c>
      <c r="V2297" s="248">
        <f t="shared" si="144"/>
        <v>0</v>
      </c>
      <c r="W2297" s="248">
        <f t="shared" si="141"/>
        <v>0</v>
      </c>
      <c r="X2297" s="248">
        <f t="shared" si="142"/>
        <v>0</v>
      </c>
      <c r="Y2297" s="248">
        <f t="shared" si="143"/>
        <v>0</v>
      </c>
    </row>
    <row r="2298" spans="1:25" ht="15" customHeight="1" x14ac:dyDescent="0.25">
      <c r="A2298" s="250"/>
      <c r="B2298" s="251"/>
      <c r="C2298" s="322" t="s">
        <v>1057</v>
      </c>
      <c r="D2298" s="322"/>
      <c r="E2298" s="322"/>
      <c r="H2298" s="252">
        <v>277.76</v>
      </c>
      <c r="I2298" s="252">
        <v>136.27000000000001</v>
      </c>
      <c r="J2298" s="252">
        <v>0</v>
      </c>
      <c r="K2298" s="252">
        <v>0</v>
      </c>
      <c r="L2298" s="252">
        <v>0</v>
      </c>
      <c r="M2298" s="252">
        <v>136.27000000000001</v>
      </c>
      <c r="N2298" s="323">
        <v>166.53</v>
      </c>
      <c r="O2298" s="323"/>
      <c r="P2298" s="252">
        <v>247.5</v>
      </c>
      <c r="Q2298" s="252">
        <v>0</v>
      </c>
      <c r="R2298" s="240" t="s">
        <v>105</v>
      </c>
      <c r="V2298" s="248">
        <f t="shared" si="144"/>
        <v>0</v>
      </c>
      <c r="W2298" s="248">
        <f t="shared" si="141"/>
        <v>0</v>
      </c>
      <c r="X2298" s="248">
        <f t="shared" si="142"/>
        <v>0</v>
      </c>
      <c r="Y2298" s="248">
        <f t="shared" si="143"/>
        <v>0</v>
      </c>
    </row>
    <row r="2299" spans="1:25" ht="15" customHeight="1" x14ac:dyDescent="0.25">
      <c r="A2299" s="250"/>
      <c r="B2299" s="251"/>
      <c r="C2299" s="322" t="s">
        <v>399</v>
      </c>
      <c r="D2299" s="322"/>
      <c r="E2299" s="322"/>
      <c r="H2299" s="252">
        <v>85616.89</v>
      </c>
      <c r="I2299" s="252">
        <v>20501.25</v>
      </c>
      <c r="J2299" s="252">
        <v>0</v>
      </c>
      <c r="K2299" s="252">
        <v>0</v>
      </c>
      <c r="L2299" s="252">
        <v>0</v>
      </c>
      <c r="M2299" s="252">
        <v>20501.25</v>
      </c>
      <c r="N2299" s="323">
        <v>21520.69</v>
      </c>
      <c r="O2299" s="323"/>
      <c r="P2299" s="252">
        <v>86126.06</v>
      </c>
      <c r="Q2299" s="252">
        <v>1528.61</v>
      </c>
      <c r="R2299" s="240" t="s">
        <v>105</v>
      </c>
      <c r="V2299" s="248">
        <f t="shared" si="144"/>
        <v>0</v>
      </c>
      <c r="W2299" s="248">
        <f t="shared" si="141"/>
        <v>0</v>
      </c>
      <c r="X2299" s="248">
        <f t="shared" si="142"/>
        <v>0</v>
      </c>
      <c r="Y2299" s="248">
        <f t="shared" si="143"/>
        <v>0</v>
      </c>
    </row>
    <row r="2300" spans="1:25" ht="15" customHeight="1" x14ac:dyDescent="0.25">
      <c r="A2300" s="250"/>
      <c r="B2300" s="251"/>
      <c r="C2300" s="322" t="s">
        <v>1054</v>
      </c>
      <c r="D2300" s="322"/>
      <c r="E2300" s="322"/>
      <c r="H2300" s="252">
        <v>133.33000000000001</v>
      </c>
      <c r="I2300" s="252">
        <v>65.03</v>
      </c>
      <c r="J2300" s="252">
        <v>0</v>
      </c>
      <c r="K2300" s="252">
        <v>0</v>
      </c>
      <c r="L2300" s="252">
        <v>0</v>
      </c>
      <c r="M2300" s="252">
        <v>65.03</v>
      </c>
      <c r="N2300" s="323">
        <v>79.430000000000007</v>
      </c>
      <c r="O2300" s="323"/>
      <c r="P2300" s="252">
        <v>118.93</v>
      </c>
      <c r="Q2300" s="252">
        <v>0</v>
      </c>
      <c r="R2300" s="240" t="s">
        <v>105</v>
      </c>
      <c r="V2300" s="248">
        <f t="shared" si="144"/>
        <v>0</v>
      </c>
      <c r="W2300" s="248">
        <f t="shared" si="141"/>
        <v>0</v>
      </c>
      <c r="X2300" s="248">
        <f t="shared" si="142"/>
        <v>0</v>
      </c>
      <c r="Y2300" s="248">
        <f t="shared" si="143"/>
        <v>0</v>
      </c>
    </row>
    <row r="2301" spans="1:25" ht="15" customHeight="1" x14ac:dyDescent="0.25">
      <c r="A2301" s="250"/>
      <c r="B2301" s="251"/>
      <c r="C2301" s="322" t="s">
        <v>504</v>
      </c>
      <c r="D2301" s="322"/>
      <c r="E2301" s="322"/>
      <c r="H2301" s="252">
        <v>21579.25</v>
      </c>
      <c r="I2301" s="252">
        <v>0</v>
      </c>
      <c r="J2301" s="252">
        <v>0</v>
      </c>
      <c r="K2301" s="252">
        <v>0</v>
      </c>
      <c r="L2301" s="252">
        <v>0</v>
      </c>
      <c r="M2301" s="252">
        <v>0</v>
      </c>
      <c r="N2301" s="323">
        <v>118.94</v>
      </c>
      <c r="O2301" s="323"/>
      <c r="P2301" s="252">
        <v>22784.01</v>
      </c>
      <c r="Q2301" s="252">
        <v>1323.7</v>
      </c>
      <c r="R2301" s="240" t="s">
        <v>105</v>
      </c>
      <c r="V2301" s="248">
        <f t="shared" si="144"/>
        <v>0</v>
      </c>
      <c r="W2301" s="248">
        <f t="shared" si="141"/>
        <v>0</v>
      </c>
      <c r="X2301" s="248">
        <f t="shared" si="142"/>
        <v>0</v>
      </c>
      <c r="Y2301" s="248">
        <f t="shared" si="143"/>
        <v>0</v>
      </c>
    </row>
    <row r="2302" spans="1:25" ht="15" customHeight="1" x14ac:dyDescent="0.25">
      <c r="A2302" s="250"/>
      <c r="B2302" s="251"/>
      <c r="C2302" s="322" t="s">
        <v>1055</v>
      </c>
      <c r="D2302" s="322"/>
      <c r="E2302" s="322"/>
      <c r="H2302" s="252">
        <v>133.30000000000001</v>
      </c>
      <c r="I2302" s="252">
        <v>65.03</v>
      </c>
      <c r="J2302" s="252">
        <v>0</v>
      </c>
      <c r="K2302" s="252">
        <v>0</v>
      </c>
      <c r="L2302" s="252">
        <v>0</v>
      </c>
      <c r="M2302" s="252">
        <v>65.03</v>
      </c>
      <c r="N2302" s="323">
        <v>79.430000000000007</v>
      </c>
      <c r="O2302" s="323"/>
      <c r="P2302" s="252">
        <v>118.9</v>
      </c>
      <c r="Q2302" s="252">
        <v>0</v>
      </c>
      <c r="R2302" s="240" t="s">
        <v>105</v>
      </c>
      <c r="V2302" s="248">
        <f t="shared" si="144"/>
        <v>0</v>
      </c>
      <c r="W2302" s="248">
        <f t="shared" si="141"/>
        <v>0</v>
      </c>
      <c r="X2302" s="248">
        <f t="shared" si="142"/>
        <v>0</v>
      </c>
      <c r="Y2302" s="248">
        <f t="shared" si="143"/>
        <v>0</v>
      </c>
    </row>
    <row r="2303" spans="1:25" ht="15" customHeight="1" x14ac:dyDescent="0.25">
      <c r="A2303" s="250"/>
      <c r="B2303" s="251"/>
      <c r="C2303" s="322" t="s">
        <v>1286</v>
      </c>
      <c r="D2303" s="322"/>
      <c r="E2303" s="322"/>
      <c r="H2303" s="252">
        <v>61644.89</v>
      </c>
      <c r="I2303" s="252">
        <v>15185.69</v>
      </c>
      <c r="J2303" s="252">
        <v>0</v>
      </c>
      <c r="K2303" s="252">
        <v>0</v>
      </c>
      <c r="L2303" s="252">
        <v>0</v>
      </c>
      <c r="M2303" s="252">
        <v>15185.69</v>
      </c>
      <c r="N2303" s="323">
        <v>16063.68</v>
      </c>
      <c r="O2303" s="323"/>
      <c r="P2303" s="252">
        <v>61862.44</v>
      </c>
      <c r="Q2303" s="252">
        <v>1095.54</v>
      </c>
      <c r="R2303" s="240" t="s">
        <v>105</v>
      </c>
      <c r="V2303" s="248">
        <f t="shared" si="144"/>
        <v>0</v>
      </c>
      <c r="W2303" s="248">
        <f t="shared" si="141"/>
        <v>0</v>
      </c>
      <c r="X2303" s="248">
        <f t="shared" si="142"/>
        <v>0</v>
      </c>
      <c r="Y2303" s="248">
        <f t="shared" si="143"/>
        <v>0</v>
      </c>
    </row>
    <row r="2304" spans="1:25" ht="15" customHeight="1" x14ac:dyDescent="0.25">
      <c r="A2304" s="250"/>
      <c r="B2304" s="251"/>
      <c r="C2304" s="322" t="s">
        <v>1304</v>
      </c>
      <c r="D2304" s="322"/>
      <c r="E2304" s="322"/>
      <c r="H2304" s="252">
        <v>18966.75</v>
      </c>
      <c r="I2304" s="252">
        <v>0</v>
      </c>
      <c r="J2304" s="252">
        <v>0</v>
      </c>
      <c r="K2304" s="252">
        <v>0</v>
      </c>
      <c r="L2304" s="252">
        <v>0</v>
      </c>
      <c r="M2304" s="252">
        <v>0</v>
      </c>
      <c r="N2304" s="323">
        <v>43.24</v>
      </c>
      <c r="O2304" s="323"/>
      <c r="P2304" s="252">
        <v>19560.650000000001</v>
      </c>
      <c r="Q2304" s="252">
        <v>637.14</v>
      </c>
      <c r="R2304" s="240" t="s">
        <v>105</v>
      </c>
      <c r="V2304" s="248">
        <f t="shared" si="144"/>
        <v>0</v>
      </c>
      <c r="W2304" s="248">
        <f t="shared" si="141"/>
        <v>0</v>
      </c>
      <c r="X2304" s="248">
        <f t="shared" si="142"/>
        <v>0</v>
      </c>
      <c r="Y2304" s="248">
        <f t="shared" si="143"/>
        <v>0</v>
      </c>
    </row>
    <row r="2305" spans="1:25" ht="15" customHeight="1" x14ac:dyDescent="0.25">
      <c r="A2305" s="250"/>
      <c r="B2305" s="251"/>
      <c r="C2305" s="322" t="s">
        <v>392</v>
      </c>
      <c r="D2305" s="322"/>
      <c r="E2305" s="322"/>
      <c r="H2305" s="252">
        <v>154153.57999999999</v>
      </c>
      <c r="I2305" s="252">
        <v>37406.78</v>
      </c>
      <c r="J2305" s="252">
        <v>0</v>
      </c>
      <c r="K2305" s="252">
        <v>0</v>
      </c>
      <c r="L2305" s="252">
        <v>0</v>
      </c>
      <c r="M2305" s="252">
        <v>37406.78</v>
      </c>
      <c r="N2305" s="323">
        <v>39396.120000000003</v>
      </c>
      <c r="O2305" s="323"/>
      <c r="P2305" s="252">
        <v>154843.18</v>
      </c>
      <c r="Q2305" s="252">
        <v>2678.94</v>
      </c>
      <c r="R2305" s="240" t="s">
        <v>105</v>
      </c>
      <c r="V2305" s="248">
        <f t="shared" si="144"/>
        <v>0</v>
      </c>
      <c r="W2305" s="248">
        <f t="shared" si="141"/>
        <v>0</v>
      </c>
      <c r="X2305" s="248">
        <f t="shared" si="142"/>
        <v>0</v>
      </c>
      <c r="Y2305" s="248">
        <f t="shared" si="143"/>
        <v>0</v>
      </c>
    </row>
    <row r="2306" spans="1:25" ht="15" customHeight="1" x14ac:dyDescent="0.25">
      <c r="A2306" s="250"/>
      <c r="B2306" s="251"/>
      <c r="C2306" s="322" t="s">
        <v>1283</v>
      </c>
      <c r="D2306" s="322"/>
      <c r="E2306" s="322"/>
      <c r="H2306" s="252">
        <v>4336.3599999999997</v>
      </c>
      <c r="I2306" s="252">
        <v>0</v>
      </c>
      <c r="J2306" s="252">
        <v>0</v>
      </c>
      <c r="K2306" s="252">
        <v>0</v>
      </c>
      <c r="L2306" s="252">
        <v>0</v>
      </c>
      <c r="M2306" s="252">
        <v>0</v>
      </c>
      <c r="N2306" s="323">
        <v>0</v>
      </c>
      <c r="O2306" s="323"/>
      <c r="P2306" s="252">
        <v>4336.3599999999997</v>
      </c>
      <c r="Q2306" s="252">
        <v>0</v>
      </c>
      <c r="R2306" s="240" t="s">
        <v>105</v>
      </c>
      <c r="V2306" s="248">
        <f t="shared" si="144"/>
        <v>0</v>
      </c>
      <c r="W2306" s="248">
        <f t="shared" si="141"/>
        <v>1445.4533333333331</v>
      </c>
      <c r="X2306" s="248">
        <f t="shared" si="142"/>
        <v>0</v>
      </c>
      <c r="Y2306" s="248">
        <f t="shared" si="143"/>
        <v>1445.4533333333331</v>
      </c>
    </row>
    <row r="2307" spans="1:25" ht="15" customHeight="1" x14ac:dyDescent="0.25">
      <c r="A2307" s="250"/>
      <c r="B2307" s="251"/>
      <c r="C2307" s="322" t="s">
        <v>1311</v>
      </c>
      <c r="D2307" s="322"/>
      <c r="E2307" s="322"/>
      <c r="H2307" s="252">
        <v>507.39</v>
      </c>
      <c r="I2307" s="252">
        <v>0</v>
      </c>
      <c r="J2307" s="252">
        <v>0</v>
      </c>
      <c r="K2307" s="252">
        <v>0</v>
      </c>
      <c r="L2307" s="252">
        <v>0</v>
      </c>
      <c r="M2307" s="252">
        <v>0</v>
      </c>
      <c r="N2307" s="323">
        <v>0</v>
      </c>
      <c r="O2307" s="323"/>
      <c r="P2307" s="252">
        <v>516.63</v>
      </c>
      <c r="Q2307" s="252">
        <v>9.24</v>
      </c>
      <c r="R2307" s="240" t="s">
        <v>105</v>
      </c>
      <c r="V2307" s="248">
        <f t="shared" si="144"/>
        <v>0</v>
      </c>
      <c r="W2307" s="248">
        <f t="shared" si="141"/>
        <v>0</v>
      </c>
      <c r="X2307" s="248">
        <f t="shared" si="142"/>
        <v>0</v>
      </c>
      <c r="Y2307" s="248">
        <f t="shared" si="143"/>
        <v>0</v>
      </c>
    </row>
    <row r="2308" spans="1:25" ht="15" customHeight="1" x14ac:dyDescent="0.25">
      <c r="A2308" s="250"/>
      <c r="B2308" s="251"/>
      <c r="C2308" s="322" t="s">
        <v>1056</v>
      </c>
      <c r="D2308" s="322"/>
      <c r="E2308" s="322"/>
      <c r="H2308" s="252">
        <v>419.91</v>
      </c>
      <c r="I2308" s="252">
        <v>205.98</v>
      </c>
      <c r="J2308" s="252">
        <v>0</v>
      </c>
      <c r="K2308" s="252">
        <v>0</v>
      </c>
      <c r="L2308" s="252">
        <v>0</v>
      </c>
      <c r="M2308" s="252">
        <v>205.98</v>
      </c>
      <c r="N2308" s="323">
        <v>251.72</v>
      </c>
      <c r="O2308" s="323"/>
      <c r="P2308" s="252">
        <v>374.17</v>
      </c>
      <c r="Q2308" s="252">
        <v>0</v>
      </c>
      <c r="R2308" s="240" t="s">
        <v>105</v>
      </c>
      <c r="V2308" s="248">
        <f t="shared" si="144"/>
        <v>0</v>
      </c>
      <c r="W2308" s="248">
        <f t="shared" si="141"/>
        <v>0</v>
      </c>
      <c r="X2308" s="248">
        <f t="shared" si="142"/>
        <v>0</v>
      </c>
      <c r="Y2308" s="248">
        <f t="shared" si="143"/>
        <v>0</v>
      </c>
    </row>
    <row r="2309" spans="1:25" ht="15" customHeight="1" x14ac:dyDescent="0.25">
      <c r="A2309" s="253"/>
      <c r="B2309" s="254"/>
      <c r="C2309" s="324" t="s">
        <v>1288</v>
      </c>
      <c r="D2309" s="324"/>
      <c r="E2309" s="324"/>
      <c r="F2309" s="255"/>
      <c r="G2309" s="255"/>
      <c r="H2309" s="256">
        <v>221133.14</v>
      </c>
      <c r="I2309" s="256">
        <v>58180.03</v>
      </c>
      <c r="J2309" s="256">
        <v>0</v>
      </c>
      <c r="K2309" s="256">
        <v>0</v>
      </c>
      <c r="L2309" s="256">
        <v>0</v>
      </c>
      <c r="M2309" s="256">
        <v>58180.03</v>
      </c>
      <c r="N2309" s="325">
        <v>64836.38</v>
      </c>
      <c r="O2309" s="325"/>
      <c r="P2309" s="256">
        <v>214476.81</v>
      </c>
      <c r="Q2309" s="256">
        <v>0.02</v>
      </c>
      <c r="R2309" s="240" t="s">
        <v>105</v>
      </c>
      <c r="V2309" s="248">
        <f t="shared" si="144"/>
        <v>0</v>
      </c>
      <c r="W2309" s="248">
        <f t="shared" si="141"/>
        <v>0</v>
      </c>
      <c r="X2309" s="248">
        <f t="shared" si="142"/>
        <v>0</v>
      </c>
      <c r="Y2309" s="248">
        <f t="shared" si="143"/>
        <v>0</v>
      </c>
    </row>
    <row r="2310" spans="1:25" ht="15" customHeight="1" x14ac:dyDescent="0.25">
      <c r="A2310" s="245" t="s">
        <v>1730</v>
      </c>
      <c r="B2310" s="246" t="str">
        <f>C2310</f>
        <v>г.Одинцово, Маршала Жукова, 37</v>
      </c>
      <c r="C2310" s="329" t="s">
        <v>106</v>
      </c>
      <c r="D2310" s="329"/>
      <c r="E2310" s="329"/>
      <c r="F2310" s="246" t="s">
        <v>1731</v>
      </c>
      <c r="G2310" s="246" t="s">
        <v>1732</v>
      </c>
      <c r="H2310" s="247">
        <v>1058864.3400000001</v>
      </c>
      <c r="I2310" s="247">
        <v>709091.4</v>
      </c>
      <c r="J2310" s="247">
        <v>-13739.43</v>
      </c>
      <c r="K2310" s="247">
        <v>0</v>
      </c>
      <c r="L2310" s="247">
        <v>0</v>
      </c>
      <c r="M2310" s="247">
        <v>695351.97</v>
      </c>
      <c r="N2310" s="330">
        <v>907080.11</v>
      </c>
      <c r="O2310" s="330"/>
      <c r="P2310" s="247">
        <v>870173.5</v>
      </c>
      <c r="Q2310" s="247">
        <v>23037.3</v>
      </c>
      <c r="R2310" s="240" t="s">
        <v>106</v>
      </c>
      <c r="V2310" s="248">
        <f t="shared" si="144"/>
        <v>0</v>
      </c>
      <c r="W2310" s="248">
        <f t="shared" si="141"/>
        <v>0</v>
      </c>
      <c r="X2310" s="248">
        <f t="shared" si="142"/>
        <v>0</v>
      </c>
      <c r="Y2310" s="248">
        <f t="shared" si="143"/>
        <v>0</v>
      </c>
    </row>
    <row r="2311" spans="1:25" ht="15" customHeight="1" x14ac:dyDescent="0.25">
      <c r="A2311" s="250"/>
      <c r="B2311" s="251"/>
      <c r="C2311" s="322" t="s">
        <v>1303</v>
      </c>
      <c r="D2311" s="322"/>
      <c r="E2311" s="322"/>
      <c r="H2311" s="252">
        <v>-1787.29</v>
      </c>
      <c r="I2311" s="252">
        <v>0</v>
      </c>
      <c r="J2311" s="252">
        <v>0</v>
      </c>
      <c r="K2311" s="252">
        <v>0</v>
      </c>
      <c r="L2311" s="252">
        <v>0</v>
      </c>
      <c r="M2311" s="252">
        <v>0</v>
      </c>
      <c r="N2311" s="323">
        <v>20.16</v>
      </c>
      <c r="O2311" s="323"/>
      <c r="P2311" s="252">
        <v>291.08</v>
      </c>
      <c r="Q2311" s="252">
        <v>2098.5300000000002</v>
      </c>
      <c r="R2311" s="240" t="s">
        <v>106</v>
      </c>
      <c r="V2311" s="248">
        <f t="shared" si="144"/>
        <v>0</v>
      </c>
      <c r="W2311" s="248">
        <f t="shared" si="141"/>
        <v>0</v>
      </c>
      <c r="X2311" s="248">
        <f t="shared" si="142"/>
        <v>0</v>
      </c>
      <c r="Y2311" s="248">
        <f t="shared" si="143"/>
        <v>0</v>
      </c>
    </row>
    <row r="2312" spans="1:25" ht="15" customHeight="1" x14ac:dyDescent="0.25">
      <c r="A2312" s="250"/>
      <c r="B2312" s="251"/>
      <c r="C2312" s="322" t="s">
        <v>504</v>
      </c>
      <c r="D2312" s="322"/>
      <c r="E2312" s="322"/>
      <c r="H2312" s="252">
        <v>-129.19999999999999</v>
      </c>
      <c r="I2312" s="252">
        <v>0</v>
      </c>
      <c r="J2312" s="252">
        <v>0</v>
      </c>
      <c r="K2312" s="252">
        <v>0</v>
      </c>
      <c r="L2312" s="252">
        <v>0</v>
      </c>
      <c r="M2312" s="252">
        <v>0</v>
      </c>
      <c r="N2312" s="323">
        <v>0.35</v>
      </c>
      <c r="O2312" s="323"/>
      <c r="P2312" s="252">
        <v>1913.54</v>
      </c>
      <c r="Q2312" s="252">
        <v>2043.09</v>
      </c>
      <c r="R2312" s="240" t="s">
        <v>106</v>
      </c>
      <c r="V2312" s="248">
        <f t="shared" si="144"/>
        <v>0</v>
      </c>
      <c r="W2312" s="248">
        <f t="shared" si="141"/>
        <v>0</v>
      </c>
      <c r="X2312" s="248">
        <f t="shared" si="142"/>
        <v>0</v>
      </c>
      <c r="Y2312" s="248">
        <f t="shared" si="143"/>
        <v>0</v>
      </c>
    </row>
    <row r="2313" spans="1:25" ht="15" customHeight="1" x14ac:dyDescent="0.25">
      <c r="A2313" s="250"/>
      <c r="B2313" s="251"/>
      <c r="C2313" s="322" t="s">
        <v>503</v>
      </c>
      <c r="D2313" s="322"/>
      <c r="E2313" s="322"/>
      <c r="H2313" s="252">
        <v>452379.42</v>
      </c>
      <c r="I2313" s="252">
        <v>307398.46999999997</v>
      </c>
      <c r="J2313" s="252">
        <v>0</v>
      </c>
      <c r="K2313" s="252">
        <v>0</v>
      </c>
      <c r="L2313" s="252">
        <v>0</v>
      </c>
      <c r="M2313" s="252">
        <v>307398.46999999997</v>
      </c>
      <c r="N2313" s="323">
        <v>396169.11</v>
      </c>
      <c r="O2313" s="323"/>
      <c r="P2313" s="252">
        <v>366752.49</v>
      </c>
      <c r="Q2313" s="252">
        <v>3143.71</v>
      </c>
      <c r="R2313" s="240" t="s">
        <v>106</v>
      </c>
      <c r="V2313" s="248">
        <f t="shared" si="144"/>
        <v>0</v>
      </c>
      <c r="W2313" s="248">
        <f t="shared" si="141"/>
        <v>0</v>
      </c>
      <c r="X2313" s="248">
        <f t="shared" si="142"/>
        <v>0</v>
      </c>
      <c r="Y2313" s="248">
        <f t="shared" si="143"/>
        <v>0</v>
      </c>
    </row>
    <row r="2314" spans="1:25" ht="15" customHeight="1" x14ac:dyDescent="0.25">
      <c r="A2314" s="250"/>
      <c r="B2314" s="251"/>
      <c r="C2314" s="322" t="s">
        <v>1052</v>
      </c>
      <c r="D2314" s="322"/>
      <c r="E2314" s="322"/>
      <c r="H2314" s="252">
        <v>284810.34000000003</v>
      </c>
      <c r="I2314" s="252">
        <v>191949.03</v>
      </c>
      <c r="J2314" s="252">
        <v>0</v>
      </c>
      <c r="K2314" s="252">
        <v>0</v>
      </c>
      <c r="L2314" s="252">
        <v>0</v>
      </c>
      <c r="M2314" s="252">
        <v>191949.03</v>
      </c>
      <c r="N2314" s="323">
        <v>246435.38</v>
      </c>
      <c r="O2314" s="323"/>
      <c r="P2314" s="252">
        <v>232416.64000000001</v>
      </c>
      <c r="Q2314" s="252">
        <v>2092.65</v>
      </c>
      <c r="R2314" s="240" t="s">
        <v>106</v>
      </c>
      <c r="V2314" s="248">
        <f t="shared" si="144"/>
        <v>230323.99000000002</v>
      </c>
      <c r="W2314" s="248">
        <f t="shared" ref="W2314:W2377" si="145">IF(W$8=$C2314,SUM($P2314-$Q2314),0)/3</f>
        <v>0</v>
      </c>
      <c r="X2314" s="248">
        <f t="shared" ref="X2314:X2377" si="146">IF(X$8=$C2314,SUM($P2314-$Q2314),0)</f>
        <v>0</v>
      </c>
      <c r="Y2314" s="248">
        <f t="shared" ref="Y2314:Y2377" si="147">SUM(V2314:X2314)</f>
        <v>230323.99000000002</v>
      </c>
    </row>
    <row r="2315" spans="1:25" ht="15" customHeight="1" x14ac:dyDescent="0.25">
      <c r="A2315" s="250"/>
      <c r="B2315" s="251"/>
      <c r="C2315" s="322" t="s">
        <v>1058</v>
      </c>
      <c r="D2315" s="322"/>
      <c r="E2315" s="322"/>
      <c r="H2315" s="252">
        <v>5472.98</v>
      </c>
      <c r="I2315" s="252">
        <v>3983.76</v>
      </c>
      <c r="J2315" s="252">
        <v>0</v>
      </c>
      <c r="K2315" s="252">
        <v>0</v>
      </c>
      <c r="L2315" s="252">
        <v>0</v>
      </c>
      <c r="M2315" s="252">
        <v>3983.76</v>
      </c>
      <c r="N2315" s="323">
        <v>5111.6400000000003</v>
      </c>
      <c r="O2315" s="323"/>
      <c r="P2315" s="252">
        <v>4773.45</v>
      </c>
      <c r="Q2315" s="252">
        <v>428.35</v>
      </c>
      <c r="R2315" s="240" t="s">
        <v>106</v>
      </c>
      <c r="V2315" s="248">
        <f t="shared" si="144"/>
        <v>0</v>
      </c>
      <c r="W2315" s="248">
        <f t="shared" si="145"/>
        <v>0</v>
      </c>
      <c r="X2315" s="248">
        <f t="shared" si="146"/>
        <v>0</v>
      </c>
      <c r="Y2315" s="248">
        <f t="shared" si="147"/>
        <v>0</v>
      </c>
    </row>
    <row r="2316" spans="1:25" ht="15" customHeight="1" x14ac:dyDescent="0.25">
      <c r="A2316" s="250"/>
      <c r="B2316" s="251"/>
      <c r="C2316" s="322" t="s">
        <v>1055</v>
      </c>
      <c r="D2316" s="322"/>
      <c r="E2316" s="322"/>
      <c r="H2316" s="252">
        <v>289.73</v>
      </c>
      <c r="I2316" s="252">
        <v>191.07</v>
      </c>
      <c r="J2316" s="252">
        <v>0</v>
      </c>
      <c r="K2316" s="252">
        <v>0</v>
      </c>
      <c r="L2316" s="252">
        <v>0</v>
      </c>
      <c r="M2316" s="252">
        <v>191.07</v>
      </c>
      <c r="N2316" s="323">
        <v>268.18</v>
      </c>
      <c r="O2316" s="323"/>
      <c r="P2316" s="252">
        <v>213.15</v>
      </c>
      <c r="Q2316" s="252">
        <v>0.53</v>
      </c>
      <c r="R2316" s="240" t="s">
        <v>106</v>
      </c>
      <c r="V2316" s="248">
        <f t="shared" si="144"/>
        <v>0</v>
      </c>
      <c r="W2316" s="248">
        <f t="shared" si="145"/>
        <v>0</v>
      </c>
      <c r="X2316" s="248">
        <f t="shared" si="146"/>
        <v>0</v>
      </c>
      <c r="Y2316" s="248">
        <f t="shared" si="147"/>
        <v>0</v>
      </c>
    </row>
    <row r="2317" spans="1:25" ht="15" customHeight="1" x14ac:dyDescent="0.25">
      <c r="A2317" s="250"/>
      <c r="B2317" s="251"/>
      <c r="C2317" s="322" t="s">
        <v>399</v>
      </c>
      <c r="D2317" s="322"/>
      <c r="E2317" s="322"/>
      <c r="H2317" s="252">
        <v>52437.94</v>
      </c>
      <c r="I2317" s="252">
        <v>33241.019999999997</v>
      </c>
      <c r="J2317" s="252">
        <v>-2322.5</v>
      </c>
      <c r="K2317" s="252">
        <v>0</v>
      </c>
      <c r="L2317" s="252">
        <v>0</v>
      </c>
      <c r="M2317" s="252">
        <v>30918.52</v>
      </c>
      <c r="N2317" s="323">
        <v>43088.23</v>
      </c>
      <c r="O2317" s="323"/>
      <c r="P2317" s="252">
        <v>42260.78</v>
      </c>
      <c r="Q2317" s="252">
        <v>1992.55</v>
      </c>
      <c r="R2317" s="240" t="s">
        <v>106</v>
      </c>
      <c r="V2317" s="248">
        <f t="shared" si="144"/>
        <v>0</v>
      </c>
      <c r="W2317" s="248">
        <f t="shared" si="145"/>
        <v>0</v>
      </c>
      <c r="X2317" s="248">
        <f t="shared" si="146"/>
        <v>0</v>
      </c>
      <c r="Y2317" s="248">
        <f t="shared" si="147"/>
        <v>0</v>
      </c>
    </row>
    <row r="2318" spans="1:25" ht="15" customHeight="1" x14ac:dyDescent="0.25">
      <c r="A2318" s="250"/>
      <c r="B2318" s="251"/>
      <c r="C2318" s="322" t="s">
        <v>1054</v>
      </c>
      <c r="D2318" s="322"/>
      <c r="E2318" s="322"/>
      <c r="H2318" s="252">
        <v>289.73</v>
      </c>
      <c r="I2318" s="252">
        <v>191.07</v>
      </c>
      <c r="J2318" s="252">
        <v>0</v>
      </c>
      <c r="K2318" s="252">
        <v>0</v>
      </c>
      <c r="L2318" s="252">
        <v>0</v>
      </c>
      <c r="M2318" s="252">
        <v>191.07</v>
      </c>
      <c r="N2318" s="323">
        <v>268.18</v>
      </c>
      <c r="O2318" s="323"/>
      <c r="P2318" s="252">
        <v>213.15</v>
      </c>
      <c r="Q2318" s="252">
        <v>0.53</v>
      </c>
      <c r="R2318" s="240" t="s">
        <v>106</v>
      </c>
      <c r="V2318" s="248">
        <f t="shared" si="144"/>
        <v>0</v>
      </c>
      <c r="W2318" s="248">
        <f t="shared" si="145"/>
        <v>0</v>
      </c>
      <c r="X2318" s="248">
        <f t="shared" si="146"/>
        <v>0</v>
      </c>
      <c r="Y2318" s="248">
        <f t="shared" si="147"/>
        <v>0</v>
      </c>
    </row>
    <row r="2319" spans="1:25" ht="15" customHeight="1" x14ac:dyDescent="0.25">
      <c r="A2319" s="250"/>
      <c r="B2319" s="251"/>
      <c r="C2319" s="322" t="s">
        <v>1304</v>
      </c>
      <c r="D2319" s="322"/>
      <c r="E2319" s="322"/>
      <c r="H2319" s="252">
        <v>-3928.03</v>
      </c>
      <c r="I2319" s="252">
        <v>0</v>
      </c>
      <c r="J2319" s="252">
        <v>0</v>
      </c>
      <c r="K2319" s="252">
        <v>0</v>
      </c>
      <c r="L2319" s="252">
        <v>0</v>
      </c>
      <c r="M2319" s="252">
        <v>0</v>
      </c>
      <c r="N2319" s="323">
        <v>1.99</v>
      </c>
      <c r="O2319" s="323"/>
      <c r="P2319" s="252">
        <v>629.66</v>
      </c>
      <c r="Q2319" s="252">
        <v>4559.68</v>
      </c>
      <c r="R2319" s="240" t="s">
        <v>106</v>
      </c>
      <c r="V2319" s="248">
        <f t="shared" si="144"/>
        <v>0</v>
      </c>
      <c r="W2319" s="248">
        <f t="shared" si="145"/>
        <v>0</v>
      </c>
      <c r="X2319" s="248">
        <f t="shared" si="146"/>
        <v>0</v>
      </c>
      <c r="Y2319" s="248">
        <f t="shared" si="147"/>
        <v>0</v>
      </c>
    </row>
    <row r="2320" spans="1:25" ht="15" customHeight="1" x14ac:dyDescent="0.25">
      <c r="A2320" s="250"/>
      <c r="B2320" s="251"/>
      <c r="C2320" s="322" t="s">
        <v>1057</v>
      </c>
      <c r="D2320" s="322"/>
      <c r="E2320" s="322"/>
      <c r="H2320" s="252">
        <v>606.01</v>
      </c>
      <c r="I2320" s="252">
        <v>400.55</v>
      </c>
      <c r="J2320" s="252">
        <v>0</v>
      </c>
      <c r="K2320" s="252">
        <v>0</v>
      </c>
      <c r="L2320" s="252">
        <v>0</v>
      </c>
      <c r="M2320" s="252">
        <v>400.55</v>
      </c>
      <c r="N2320" s="323">
        <v>561.37</v>
      </c>
      <c r="O2320" s="323"/>
      <c r="P2320" s="252">
        <v>446.31</v>
      </c>
      <c r="Q2320" s="252">
        <v>1.1200000000000001</v>
      </c>
      <c r="R2320" s="240" t="s">
        <v>106</v>
      </c>
      <c r="V2320" s="248">
        <f t="shared" ref="V2320:V2383" si="148">IF(V$8=$C2320,SUM($P2320-$Q2320),0)</f>
        <v>0</v>
      </c>
      <c r="W2320" s="248">
        <f t="shared" si="145"/>
        <v>0</v>
      </c>
      <c r="X2320" s="248">
        <f t="shared" si="146"/>
        <v>0</v>
      </c>
      <c r="Y2320" s="248">
        <f t="shared" si="147"/>
        <v>0</v>
      </c>
    </row>
    <row r="2321" spans="1:25" ht="15" customHeight="1" x14ac:dyDescent="0.25">
      <c r="A2321" s="250"/>
      <c r="B2321" s="251"/>
      <c r="C2321" s="322" t="s">
        <v>392</v>
      </c>
      <c r="D2321" s="322"/>
      <c r="E2321" s="322"/>
      <c r="H2321" s="252">
        <v>92585.16</v>
      </c>
      <c r="I2321" s="252">
        <v>59140.59</v>
      </c>
      <c r="J2321" s="252">
        <v>-4035.84</v>
      </c>
      <c r="K2321" s="252">
        <v>0</v>
      </c>
      <c r="L2321" s="252">
        <v>0</v>
      </c>
      <c r="M2321" s="252">
        <v>55104.75</v>
      </c>
      <c r="N2321" s="323">
        <v>75519.199999999997</v>
      </c>
      <c r="O2321" s="323"/>
      <c r="P2321" s="252">
        <v>75760.009999999995</v>
      </c>
      <c r="Q2321" s="252">
        <v>3589.3</v>
      </c>
      <c r="R2321" s="240" t="s">
        <v>106</v>
      </c>
      <c r="V2321" s="248">
        <f t="shared" si="148"/>
        <v>0</v>
      </c>
      <c r="W2321" s="248">
        <f t="shared" si="145"/>
        <v>0</v>
      </c>
      <c r="X2321" s="248">
        <f t="shared" si="146"/>
        <v>0</v>
      </c>
      <c r="Y2321" s="248">
        <f t="shared" si="147"/>
        <v>0</v>
      </c>
    </row>
    <row r="2322" spans="1:25" ht="15" customHeight="1" x14ac:dyDescent="0.25">
      <c r="A2322" s="250"/>
      <c r="B2322" s="251"/>
      <c r="C2322" s="322" t="s">
        <v>1286</v>
      </c>
      <c r="D2322" s="322"/>
      <c r="E2322" s="322"/>
      <c r="H2322" s="252">
        <v>35699.440000000002</v>
      </c>
      <c r="I2322" s="252">
        <v>23180.53</v>
      </c>
      <c r="J2322" s="252">
        <v>-1527.79</v>
      </c>
      <c r="K2322" s="252">
        <v>0</v>
      </c>
      <c r="L2322" s="252">
        <v>0</v>
      </c>
      <c r="M2322" s="252">
        <v>21652.74</v>
      </c>
      <c r="N2322" s="323">
        <v>28975.57</v>
      </c>
      <c r="O2322" s="323"/>
      <c r="P2322" s="252">
        <v>29977.03</v>
      </c>
      <c r="Q2322" s="252">
        <v>1600.42</v>
      </c>
      <c r="R2322" s="240" t="s">
        <v>106</v>
      </c>
      <c r="V2322" s="248">
        <f t="shared" si="148"/>
        <v>0</v>
      </c>
      <c r="W2322" s="248">
        <f t="shared" si="145"/>
        <v>0</v>
      </c>
      <c r="X2322" s="248">
        <f t="shared" si="146"/>
        <v>0</v>
      </c>
      <c r="Y2322" s="248">
        <f t="shared" si="147"/>
        <v>0</v>
      </c>
    </row>
    <row r="2323" spans="1:25" ht="15" customHeight="1" x14ac:dyDescent="0.25">
      <c r="A2323" s="250"/>
      <c r="B2323" s="251"/>
      <c r="C2323" s="322" t="s">
        <v>1283</v>
      </c>
      <c r="D2323" s="322"/>
      <c r="E2323" s="322"/>
      <c r="H2323" s="252">
        <v>693.34</v>
      </c>
      <c r="I2323" s="252">
        <v>0</v>
      </c>
      <c r="J2323" s="252">
        <v>0</v>
      </c>
      <c r="K2323" s="252">
        <v>0</v>
      </c>
      <c r="L2323" s="252">
        <v>0</v>
      </c>
      <c r="M2323" s="252">
        <v>0</v>
      </c>
      <c r="N2323" s="323">
        <v>0</v>
      </c>
      <c r="O2323" s="323"/>
      <c r="P2323" s="252">
        <v>693.34</v>
      </c>
      <c r="Q2323" s="252">
        <v>0</v>
      </c>
      <c r="R2323" s="240" t="s">
        <v>106</v>
      </c>
      <c r="V2323" s="248">
        <f t="shared" si="148"/>
        <v>0</v>
      </c>
      <c r="W2323" s="248">
        <f t="shared" si="145"/>
        <v>231.11333333333334</v>
      </c>
      <c r="X2323" s="248">
        <f t="shared" si="146"/>
        <v>0</v>
      </c>
      <c r="Y2323" s="248">
        <f t="shared" si="147"/>
        <v>231.11333333333334</v>
      </c>
    </row>
    <row r="2324" spans="1:25" ht="15" customHeight="1" x14ac:dyDescent="0.25">
      <c r="A2324" s="250"/>
      <c r="B2324" s="251"/>
      <c r="C2324" s="322" t="s">
        <v>1056</v>
      </c>
      <c r="D2324" s="322"/>
      <c r="E2324" s="322"/>
      <c r="H2324" s="252">
        <v>924.85</v>
      </c>
      <c r="I2324" s="252">
        <v>605.35</v>
      </c>
      <c r="J2324" s="252">
        <v>0</v>
      </c>
      <c r="K2324" s="252">
        <v>0</v>
      </c>
      <c r="L2324" s="252">
        <v>0</v>
      </c>
      <c r="M2324" s="252">
        <v>605.35</v>
      </c>
      <c r="N2324" s="323">
        <v>853.81</v>
      </c>
      <c r="O2324" s="323"/>
      <c r="P2324" s="252">
        <v>678.02</v>
      </c>
      <c r="Q2324" s="252">
        <v>1.63</v>
      </c>
      <c r="R2324" s="240" t="s">
        <v>106</v>
      </c>
      <c r="V2324" s="248">
        <f t="shared" si="148"/>
        <v>0</v>
      </c>
      <c r="W2324" s="248">
        <f t="shared" si="145"/>
        <v>0</v>
      </c>
      <c r="X2324" s="248">
        <f t="shared" si="146"/>
        <v>0</v>
      </c>
      <c r="Y2324" s="248">
        <f t="shared" si="147"/>
        <v>0</v>
      </c>
    </row>
    <row r="2325" spans="1:25" ht="15" customHeight="1" x14ac:dyDescent="0.25">
      <c r="A2325" s="253"/>
      <c r="B2325" s="254"/>
      <c r="C2325" s="324" t="s">
        <v>1288</v>
      </c>
      <c r="D2325" s="324"/>
      <c r="E2325" s="324"/>
      <c r="F2325" s="255"/>
      <c r="G2325" s="255"/>
      <c r="H2325" s="256">
        <v>138519.92000000001</v>
      </c>
      <c r="I2325" s="256">
        <v>88809.96</v>
      </c>
      <c r="J2325" s="256">
        <v>-5853.3</v>
      </c>
      <c r="K2325" s="256">
        <v>0</v>
      </c>
      <c r="L2325" s="256">
        <v>0</v>
      </c>
      <c r="M2325" s="256">
        <v>82956.66</v>
      </c>
      <c r="N2325" s="325">
        <v>109806.94</v>
      </c>
      <c r="O2325" s="325"/>
      <c r="P2325" s="256">
        <v>113154.85</v>
      </c>
      <c r="Q2325" s="256">
        <v>1485.21</v>
      </c>
      <c r="R2325" s="240" t="s">
        <v>106</v>
      </c>
      <c r="V2325" s="248">
        <f t="shared" si="148"/>
        <v>0</v>
      </c>
      <c r="W2325" s="248">
        <f t="shared" si="145"/>
        <v>0</v>
      </c>
      <c r="X2325" s="248">
        <f t="shared" si="146"/>
        <v>0</v>
      </c>
      <c r="Y2325" s="248">
        <f t="shared" si="147"/>
        <v>0</v>
      </c>
    </row>
    <row r="2326" spans="1:25" ht="15" customHeight="1" x14ac:dyDescent="0.25">
      <c r="A2326" s="245" t="s">
        <v>1679</v>
      </c>
      <c r="B2326" s="246" t="str">
        <f>C2326</f>
        <v>г.Одинцово, Маршала Жукова, 4</v>
      </c>
      <c r="C2326" s="329" t="s">
        <v>90</v>
      </c>
      <c r="D2326" s="329"/>
      <c r="E2326" s="329"/>
      <c r="F2326" s="246" t="s">
        <v>1708</v>
      </c>
      <c r="G2326" s="246" t="s">
        <v>1733</v>
      </c>
      <c r="H2326" s="247">
        <v>3426977.9</v>
      </c>
      <c r="I2326" s="247">
        <v>349860.19</v>
      </c>
      <c r="J2326" s="247">
        <v>-4959.5</v>
      </c>
      <c r="K2326" s="247">
        <v>0</v>
      </c>
      <c r="L2326" s="247">
        <v>0</v>
      </c>
      <c r="M2326" s="247">
        <v>344900.69</v>
      </c>
      <c r="N2326" s="330">
        <v>374625.16</v>
      </c>
      <c r="O2326" s="330"/>
      <c r="P2326" s="247">
        <v>3423153.52</v>
      </c>
      <c r="Q2326" s="247">
        <v>25900.09</v>
      </c>
      <c r="R2326" s="240" t="s">
        <v>90</v>
      </c>
      <c r="V2326" s="248">
        <f t="shared" si="148"/>
        <v>0</v>
      </c>
      <c r="W2326" s="248">
        <f t="shared" si="145"/>
        <v>0</v>
      </c>
      <c r="X2326" s="248">
        <f t="shared" si="146"/>
        <v>0</v>
      </c>
      <c r="Y2326" s="248">
        <f t="shared" si="147"/>
        <v>0</v>
      </c>
    </row>
    <row r="2327" spans="1:25" ht="15" customHeight="1" x14ac:dyDescent="0.25">
      <c r="A2327" s="250"/>
      <c r="B2327" s="251"/>
      <c r="C2327" s="322" t="s">
        <v>392</v>
      </c>
      <c r="D2327" s="322"/>
      <c r="E2327" s="322"/>
      <c r="H2327" s="252">
        <v>392812.81</v>
      </c>
      <c r="I2327" s="252">
        <v>30625.69</v>
      </c>
      <c r="J2327" s="252">
        <v>-1686.84</v>
      </c>
      <c r="K2327" s="252">
        <v>0</v>
      </c>
      <c r="L2327" s="252">
        <v>0</v>
      </c>
      <c r="M2327" s="252">
        <v>28938.85</v>
      </c>
      <c r="N2327" s="323">
        <v>29217.21</v>
      </c>
      <c r="O2327" s="323"/>
      <c r="P2327" s="252">
        <v>397256.29</v>
      </c>
      <c r="Q2327" s="252">
        <v>4721.84</v>
      </c>
      <c r="R2327" s="240" t="s">
        <v>90</v>
      </c>
      <c r="V2327" s="248">
        <f t="shared" si="148"/>
        <v>0</v>
      </c>
      <c r="W2327" s="248">
        <f t="shared" si="145"/>
        <v>0</v>
      </c>
      <c r="X2327" s="248">
        <f t="shared" si="146"/>
        <v>0</v>
      </c>
      <c r="Y2327" s="248">
        <f t="shared" si="147"/>
        <v>0</v>
      </c>
    </row>
    <row r="2328" spans="1:25" ht="15" customHeight="1" x14ac:dyDescent="0.25">
      <c r="A2328" s="250"/>
      <c r="B2328" s="251"/>
      <c r="C2328" s="322" t="s">
        <v>503</v>
      </c>
      <c r="D2328" s="322"/>
      <c r="E2328" s="322"/>
      <c r="H2328" s="252">
        <v>704007.43</v>
      </c>
      <c r="I2328" s="252">
        <v>147597.25</v>
      </c>
      <c r="J2328" s="252">
        <v>0</v>
      </c>
      <c r="K2328" s="252">
        <v>0</v>
      </c>
      <c r="L2328" s="252">
        <v>0</v>
      </c>
      <c r="M2328" s="252">
        <v>147597.25</v>
      </c>
      <c r="N2328" s="323">
        <v>165645.07</v>
      </c>
      <c r="O2328" s="323"/>
      <c r="P2328" s="252">
        <v>690427.84</v>
      </c>
      <c r="Q2328" s="252">
        <v>4468.2299999999996</v>
      </c>
      <c r="R2328" s="240" t="s">
        <v>90</v>
      </c>
      <c r="V2328" s="248">
        <f t="shared" si="148"/>
        <v>0</v>
      </c>
      <c r="W2328" s="248">
        <f t="shared" si="145"/>
        <v>0</v>
      </c>
      <c r="X2328" s="248">
        <f t="shared" si="146"/>
        <v>0</v>
      </c>
      <c r="Y2328" s="248">
        <f t="shared" si="147"/>
        <v>0</v>
      </c>
    </row>
    <row r="2329" spans="1:25" ht="15" customHeight="1" x14ac:dyDescent="0.25">
      <c r="A2329" s="250"/>
      <c r="B2329" s="251"/>
      <c r="C2329" s="322" t="s">
        <v>1052</v>
      </c>
      <c r="D2329" s="322"/>
      <c r="E2329" s="322"/>
      <c r="H2329" s="252">
        <v>490068.19</v>
      </c>
      <c r="I2329" s="252">
        <v>92164.21</v>
      </c>
      <c r="J2329" s="252">
        <v>0</v>
      </c>
      <c r="K2329" s="252">
        <v>0</v>
      </c>
      <c r="L2329" s="252">
        <v>0</v>
      </c>
      <c r="M2329" s="252">
        <v>92164.21</v>
      </c>
      <c r="N2329" s="323">
        <v>103497.18</v>
      </c>
      <c r="O2329" s="323"/>
      <c r="P2329" s="252">
        <v>482341.01</v>
      </c>
      <c r="Q2329" s="252">
        <v>3605.79</v>
      </c>
      <c r="R2329" s="240" t="s">
        <v>90</v>
      </c>
      <c r="V2329" s="248">
        <f t="shared" si="148"/>
        <v>478735.22000000003</v>
      </c>
      <c r="W2329" s="248">
        <f t="shared" si="145"/>
        <v>0</v>
      </c>
      <c r="X2329" s="248">
        <f t="shared" si="146"/>
        <v>0</v>
      </c>
      <c r="Y2329" s="248">
        <f t="shared" si="147"/>
        <v>478735.22000000003</v>
      </c>
    </row>
    <row r="2330" spans="1:25" ht="15" customHeight="1" x14ac:dyDescent="0.25">
      <c r="A2330" s="250"/>
      <c r="B2330" s="251"/>
      <c r="C2330" s="322" t="s">
        <v>504</v>
      </c>
      <c r="D2330" s="322"/>
      <c r="E2330" s="322"/>
      <c r="H2330" s="252">
        <v>27286.34</v>
      </c>
      <c r="I2330" s="252">
        <v>0</v>
      </c>
      <c r="J2330" s="252">
        <v>0</v>
      </c>
      <c r="K2330" s="252">
        <v>0</v>
      </c>
      <c r="L2330" s="252">
        <v>0</v>
      </c>
      <c r="M2330" s="252">
        <v>0</v>
      </c>
      <c r="N2330" s="323">
        <v>0</v>
      </c>
      <c r="O2330" s="323"/>
      <c r="P2330" s="252">
        <v>27650.93</v>
      </c>
      <c r="Q2330" s="252">
        <v>364.59</v>
      </c>
      <c r="R2330" s="240" t="s">
        <v>90</v>
      </c>
      <c r="V2330" s="248">
        <f t="shared" si="148"/>
        <v>0</v>
      </c>
      <c r="W2330" s="248">
        <f t="shared" si="145"/>
        <v>0</v>
      </c>
      <c r="X2330" s="248">
        <f t="shared" si="146"/>
        <v>0</v>
      </c>
      <c r="Y2330" s="248">
        <f t="shared" si="147"/>
        <v>0</v>
      </c>
    </row>
    <row r="2331" spans="1:25" ht="15" customHeight="1" x14ac:dyDescent="0.25">
      <c r="A2331" s="250"/>
      <c r="B2331" s="251"/>
      <c r="C2331" s="322" t="s">
        <v>1336</v>
      </c>
      <c r="D2331" s="322"/>
      <c r="E2331" s="322"/>
      <c r="H2331" s="252">
        <v>115.87</v>
      </c>
      <c r="I2331" s="252">
        <v>0</v>
      </c>
      <c r="J2331" s="252">
        <v>0</v>
      </c>
      <c r="K2331" s="252">
        <v>0</v>
      </c>
      <c r="L2331" s="252">
        <v>0</v>
      </c>
      <c r="M2331" s="252">
        <v>0</v>
      </c>
      <c r="N2331" s="323">
        <v>0</v>
      </c>
      <c r="O2331" s="323"/>
      <c r="P2331" s="252">
        <v>156.41999999999999</v>
      </c>
      <c r="Q2331" s="252">
        <v>40.549999999999997</v>
      </c>
      <c r="R2331" s="240" t="s">
        <v>90</v>
      </c>
      <c r="V2331" s="248">
        <f t="shared" si="148"/>
        <v>0</v>
      </c>
      <c r="W2331" s="248">
        <f t="shared" si="145"/>
        <v>0</v>
      </c>
      <c r="X2331" s="248">
        <f t="shared" si="146"/>
        <v>0</v>
      </c>
      <c r="Y2331" s="248">
        <f t="shared" si="147"/>
        <v>0</v>
      </c>
    </row>
    <row r="2332" spans="1:25" ht="15" customHeight="1" x14ac:dyDescent="0.25">
      <c r="A2332" s="250"/>
      <c r="B2332" s="251"/>
      <c r="C2332" s="322" t="s">
        <v>1054</v>
      </c>
      <c r="D2332" s="322"/>
      <c r="E2332" s="322"/>
      <c r="H2332" s="252">
        <v>101.95</v>
      </c>
      <c r="I2332" s="252">
        <v>95.42</v>
      </c>
      <c r="J2332" s="252">
        <v>0</v>
      </c>
      <c r="K2332" s="252">
        <v>0</v>
      </c>
      <c r="L2332" s="252">
        <v>0</v>
      </c>
      <c r="M2332" s="252">
        <v>95.42</v>
      </c>
      <c r="N2332" s="323">
        <v>121.53</v>
      </c>
      <c r="O2332" s="323"/>
      <c r="P2332" s="252">
        <v>75.86</v>
      </c>
      <c r="Q2332" s="252">
        <v>0.02</v>
      </c>
      <c r="R2332" s="240" t="s">
        <v>90</v>
      </c>
      <c r="V2332" s="248">
        <f t="shared" si="148"/>
        <v>0</v>
      </c>
      <c r="W2332" s="248">
        <f t="shared" si="145"/>
        <v>0</v>
      </c>
      <c r="X2332" s="248">
        <f t="shared" si="146"/>
        <v>0</v>
      </c>
      <c r="Y2332" s="248">
        <f t="shared" si="147"/>
        <v>0</v>
      </c>
    </row>
    <row r="2333" spans="1:25" ht="15" customHeight="1" x14ac:dyDescent="0.25">
      <c r="A2333" s="250"/>
      <c r="B2333" s="251"/>
      <c r="C2333" s="322" t="s">
        <v>1058</v>
      </c>
      <c r="D2333" s="322"/>
      <c r="E2333" s="322"/>
      <c r="H2333" s="252">
        <v>6320.68</v>
      </c>
      <c r="I2333" s="252">
        <v>1351.89</v>
      </c>
      <c r="J2333" s="252">
        <v>0</v>
      </c>
      <c r="K2333" s="252">
        <v>0</v>
      </c>
      <c r="L2333" s="252">
        <v>0</v>
      </c>
      <c r="M2333" s="252">
        <v>1351.89</v>
      </c>
      <c r="N2333" s="323">
        <v>1518.13</v>
      </c>
      <c r="O2333" s="323"/>
      <c r="P2333" s="252">
        <v>6381.59</v>
      </c>
      <c r="Q2333" s="252">
        <v>227.15</v>
      </c>
      <c r="R2333" s="240" t="s">
        <v>90</v>
      </c>
      <c r="V2333" s="248">
        <f t="shared" si="148"/>
        <v>0</v>
      </c>
      <c r="W2333" s="248">
        <f t="shared" si="145"/>
        <v>0</v>
      </c>
      <c r="X2333" s="248">
        <f t="shared" si="146"/>
        <v>0</v>
      </c>
      <c r="Y2333" s="248">
        <f t="shared" si="147"/>
        <v>0</v>
      </c>
    </row>
    <row r="2334" spans="1:25" ht="15" customHeight="1" x14ac:dyDescent="0.25">
      <c r="A2334" s="250"/>
      <c r="B2334" s="251"/>
      <c r="C2334" s="322" t="s">
        <v>1303</v>
      </c>
      <c r="D2334" s="322"/>
      <c r="E2334" s="322"/>
      <c r="H2334" s="252">
        <v>8696.23</v>
      </c>
      <c r="I2334" s="252">
        <v>0</v>
      </c>
      <c r="J2334" s="252">
        <v>0</v>
      </c>
      <c r="K2334" s="252">
        <v>0</v>
      </c>
      <c r="L2334" s="252">
        <v>0</v>
      </c>
      <c r="M2334" s="252">
        <v>0</v>
      </c>
      <c r="N2334" s="323">
        <v>0</v>
      </c>
      <c r="O2334" s="323"/>
      <c r="P2334" s="252">
        <v>13881.26</v>
      </c>
      <c r="Q2334" s="252">
        <v>5185.03</v>
      </c>
      <c r="R2334" s="240" t="s">
        <v>90</v>
      </c>
      <c r="V2334" s="248">
        <f t="shared" si="148"/>
        <v>0</v>
      </c>
      <c r="W2334" s="248">
        <f t="shared" si="145"/>
        <v>0</v>
      </c>
      <c r="X2334" s="248">
        <f t="shared" si="146"/>
        <v>0</v>
      </c>
      <c r="Y2334" s="248">
        <f t="shared" si="147"/>
        <v>0</v>
      </c>
    </row>
    <row r="2335" spans="1:25" ht="15" customHeight="1" x14ac:dyDescent="0.25">
      <c r="A2335" s="250"/>
      <c r="B2335" s="251"/>
      <c r="C2335" s="322" t="s">
        <v>399</v>
      </c>
      <c r="D2335" s="322"/>
      <c r="E2335" s="322"/>
      <c r="H2335" s="252">
        <v>215040.62</v>
      </c>
      <c r="I2335" s="252">
        <v>16634.16</v>
      </c>
      <c r="J2335" s="252">
        <v>-1175.1199999999999</v>
      </c>
      <c r="K2335" s="252">
        <v>0</v>
      </c>
      <c r="L2335" s="252">
        <v>0</v>
      </c>
      <c r="M2335" s="252">
        <v>15459.04</v>
      </c>
      <c r="N2335" s="323">
        <v>15896.47</v>
      </c>
      <c r="O2335" s="323"/>
      <c r="P2335" s="252">
        <v>218326.85</v>
      </c>
      <c r="Q2335" s="252">
        <v>3723.66</v>
      </c>
      <c r="R2335" s="240" t="s">
        <v>90</v>
      </c>
      <c r="V2335" s="248">
        <f t="shared" si="148"/>
        <v>0</v>
      </c>
      <c r="W2335" s="248">
        <f t="shared" si="145"/>
        <v>0</v>
      </c>
      <c r="X2335" s="248">
        <f t="shared" si="146"/>
        <v>0</v>
      </c>
      <c r="Y2335" s="248">
        <f t="shared" si="147"/>
        <v>0</v>
      </c>
    </row>
    <row r="2336" spans="1:25" ht="15" customHeight="1" x14ac:dyDescent="0.25">
      <c r="A2336" s="250"/>
      <c r="B2336" s="251"/>
      <c r="C2336" s="322" t="s">
        <v>1055</v>
      </c>
      <c r="D2336" s="322"/>
      <c r="E2336" s="322"/>
      <c r="H2336" s="252">
        <v>101.89</v>
      </c>
      <c r="I2336" s="252">
        <v>95.42</v>
      </c>
      <c r="J2336" s="252">
        <v>0</v>
      </c>
      <c r="K2336" s="252">
        <v>0</v>
      </c>
      <c r="L2336" s="252">
        <v>0</v>
      </c>
      <c r="M2336" s="252">
        <v>95.42</v>
      </c>
      <c r="N2336" s="323">
        <v>121.53</v>
      </c>
      <c r="O2336" s="323"/>
      <c r="P2336" s="252">
        <v>75.8</v>
      </c>
      <c r="Q2336" s="252">
        <v>0.02</v>
      </c>
      <c r="R2336" s="240" t="s">
        <v>90</v>
      </c>
      <c r="V2336" s="248">
        <f t="shared" si="148"/>
        <v>0</v>
      </c>
      <c r="W2336" s="248">
        <f t="shared" si="145"/>
        <v>0</v>
      </c>
      <c r="X2336" s="248">
        <f t="shared" si="146"/>
        <v>0</v>
      </c>
      <c r="Y2336" s="248">
        <f t="shared" si="147"/>
        <v>0</v>
      </c>
    </row>
    <row r="2337" spans="1:25" ht="15" customHeight="1" x14ac:dyDescent="0.25">
      <c r="A2337" s="250"/>
      <c r="B2337" s="251"/>
      <c r="C2337" s="322" t="s">
        <v>1286</v>
      </c>
      <c r="D2337" s="322"/>
      <c r="E2337" s="322"/>
      <c r="H2337" s="252">
        <v>162179.38</v>
      </c>
      <c r="I2337" s="252">
        <v>12583.49</v>
      </c>
      <c r="J2337" s="252">
        <v>-434.16</v>
      </c>
      <c r="K2337" s="252">
        <v>0</v>
      </c>
      <c r="L2337" s="252">
        <v>0</v>
      </c>
      <c r="M2337" s="252">
        <v>12149.33</v>
      </c>
      <c r="N2337" s="323">
        <v>11996.33</v>
      </c>
      <c r="O2337" s="323"/>
      <c r="P2337" s="252">
        <v>163176.42000000001</v>
      </c>
      <c r="Q2337" s="252">
        <v>844.04</v>
      </c>
      <c r="R2337" s="240" t="s">
        <v>90</v>
      </c>
      <c r="V2337" s="248">
        <f t="shared" si="148"/>
        <v>0</v>
      </c>
      <c r="W2337" s="248">
        <f t="shared" si="145"/>
        <v>0</v>
      </c>
      <c r="X2337" s="248">
        <f t="shared" si="146"/>
        <v>0</v>
      </c>
      <c r="Y2337" s="248">
        <f t="shared" si="147"/>
        <v>0</v>
      </c>
    </row>
    <row r="2338" spans="1:25" ht="15" customHeight="1" x14ac:dyDescent="0.25">
      <c r="A2338" s="250"/>
      <c r="B2338" s="251"/>
      <c r="C2338" s="322" t="s">
        <v>1057</v>
      </c>
      <c r="D2338" s="322"/>
      <c r="E2338" s="322"/>
      <c r="H2338" s="252">
        <v>213.36</v>
      </c>
      <c r="I2338" s="252">
        <v>200.05</v>
      </c>
      <c r="J2338" s="252">
        <v>0</v>
      </c>
      <c r="K2338" s="252">
        <v>0</v>
      </c>
      <c r="L2338" s="252">
        <v>0</v>
      </c>
      <c r="M2338" s="252">
        <v>200.05</v>
      </c>
      <c r="N2338" s="323">
        <v>254.81</v>
      </c>
      <c r="O2338" s="323"/>
      <c r="P2338" s="252">
        <v>158.63999999999999</v>
      </c>
      <c r="Q2338" s="252">
        <v>0.04</v>
      </c>
      <c r="R2338" s="240" t="s">
        <v>90</v>
      </c>
      <c r="V2338" s="248">
        <f t="shared" si="148"/>
        <v>0</v>
      </c>
      <c r="W2338" s="248">
        <f t="shared" si="145"/>
        <v>0</v>
      </c>
      <c r="X2338" s="248">
        <f t="shared" si="146"/>
        <v>0</v>
      </c>
      <c r="Y2338" s="248">
        <f t="shared" si="147"/>
        <v>0</v>
      </c>
    </row>
    <row r="2339" spans="1:25" ht="15" customHeight="1" x14ac:dyDescent="0.25">
      <c r="A2339" s="250"/>
      <c r="B2339" s="251"/>
      <c r="C2339" s="322" t="s">
        <v>1304</v>
      </c>
      <c r="D2339" s="322"/>
      <c r="E2339" s="322"/>
      <c r="H2339" s="252">
        <v>62418.04</v>
      </c>
      <c r="I2339" s="252">
        <v>0</v>
      </c>
      <c r="J2339" s="252">
        <v>0</v>
      </c>
      <c r="K2339" s="252">
        <v>0</v>
      </c>
      <c r="L2339" s="252">
        <v>0</v>
      </c>
      <c r="M2339" s="252">
        <v>0</v>
      </c>
      <c r="N2339" s="323">
        <v>0</v>
      </c>
      <c r="O2339" s="323"/>
      <c r="P2339" s="252">
        <v>64113.88</v>
      </c>
      <c r="Q2339" s="252">
        <v>1695.84</v>
      </c>
      <c r="R2339" s="240" t="s">
        <v>90</v>
      </c>
      <c r="V2339" s="248">
        <f t="shared" si="148"/>
        <v>0</v>
      </c>
      <c r="W2339" s="248">
        <f t="shared" si="145"/>
        <v>0</v>
      </c>
      <c r="X2339" s="248">
        <f t="shared" si="146"/>
        <v>0</v>
      </c>
      <c r="Y2339" s="248">
        <f t="shared" si="147"/>
        <v>0</v>
      </c>
    </row>
    <row r="2340" spans="1:25" ht="15" customHeight="1" x14ac:dyDescent="0.25">
      <c r="A2340" s="250"/>
      <c r="B2340" s="251"/>
      <c r="C2340" s="322" t="s">
        <v>1283</v>
      </c>
      <c r="D2340" s="322"/>
      <c r="E2340" s="322"/>
      <c r="H2340" s="252">
        <v>831841.58</v>
      </c>
      <c r="I2340" s="252">
        <v>0</v>
      </c>
      <c r="J2340" s="252">
        <v>0</v>
      </c>
      <c r="K2340" s="252">
        <v>0</v>
      </c>
      <c r="L2340" s="252">
        <v>0</v>
      </c>
      <c r="M2340" s="252">
        <v>0</v>
      </c>
      <c r="N2340" s="323">
        <v>0</v>
      </c>
      <c r="O2340" s="323"/>
      <c r="P2340" s="252">
        <v>831841.58</v>
      </c>
      <c r="Q2340" s="252">
        <v>0</v>
      </c>
      <c r="R2340" s="240" t="s">
        <v>90</v>
      </c>
      <c r="V2340" s="248">
        <f t="shared" si="148"/>
        <v>0</v>
      </c>
      <c r="W2340" s="248">
        <f t="shared" si="145"/>
        <v>277280.52666666667</v>
      </c>
      <c r="X2340" s="248">
        <f t="shared" si="146"/>
        <v>0</v>
      </c>
      <c r="Y2340" s="248">
        <f t="shared" si="147"/>
        <v>277280.52666666667</v>
      </c>
    </row>
    <row r="2341" spans="1:25" ht="15" customHeight="1" x14ac:dyDescent="0.25">
      <c r="A2341" s="250"/>
      <c r="B2341" s="251"/>
      <c r="C2341" s="322" t="s">
        <v>1311</v>
      </c>
      <c r="D2341" s="322"/>
      <c r="E2341" s="322"/>
      <c r="H2341" s="252">
        <v>1757.39</v>
      </c>
      <c r="I2341" s="252">
        <v>0</v>
      </c>
      <c r="J2341" s="252">
        <v>0</v>
      </c>
      <c r="K2341" s="252">
        <v>0</v>
      </c>
      <c r="L2341" s="252">
        <v>0</v>
      </c>
      <c r="M2341" s="252">
        <v>0</v>
      </c>
      <c r="N2341" s="323">
        <v>0</v>
      </c>
      <c r="O2341" s="323"/>
      <c r="P2341" s="252">
        <v>1757.39</v>
      </c>
      <c r="Q2341" s="252">
        <v>0</v>
      </c>
      <c r="R2341" s="240" t="s">
        <v>90</v>
      </c>
      <c r="V2341" s="248">
        <f t="shared" si="148"/>
        <v>0</v>
      </c>
      <c r="W2341" s="248">
        <f t="shared" si="145"/>
        <v>0</v>
      </c>
      <c r="X2341" s="248">
        <f t="shared" si="146"/>
        <v>0</v>
      </c>
      <c r="Y2341" s="248">
        <f t="shared" si="147"/>
        <v>0</v>
      </c>
    </row>
    <row r="2342" spans="1:25" ht="15" customHeight="1" x14ac:dyDescent="0.25">
      <c r="A2342" s="250"/>
      <c r="B2342" s="251"/>
      <c r="C2342" s="322" t="s">
        <v>1288</v>
      </c>
      <c r="D2342" s="322"/>
      <c r="E2342" s="322"/>
      <c r="H2342" s="252">
        <v>523693.55</v>
      </c>
      <c r="I2342" s="252">
        <v>48210.27</v>
      </c>
      <c r="J2342" s="252">
        <v>-1663.38</v>
      </c>
      <c r="K2342" s="252">
        <v>0</v>
      </c>
      <c r="L2342" s="252">
        <v>0</v>
      </c>
      <c r="M2342" s="252">
        <v>46546.89</v>
      </c>
      <c r="N2342" s="323">
        <v>45971.81</v>
      </c>
      <c r="O2342" s="323"/>
      <c r="P2342" s="252">
        <v>525291.86</v>
      </c>
      <c r="Q2342" s="252">
        <v>1023.23</v>
      </c>
      <c r="R2342" s="240" t="s">
        <v>90</v>
      </c>
      <c r="V2342" s="248">
        <f t="shared" si="148"/>
        <v>0</v>
      </c>
      <c r="W2342" s="248">
        <f t="shared" si="145"/>
        <v>0</v>
      </c>
      <c r="X2342" s="248">
        <f t="shared" si="146"/>
        <v>0</v>
      </c>
      <c r="Y2342" s="248">
        <f t="shared" si="147"/>
        <v>0</v>
      </c>
    </row>
    <row r="2343" spans="1:25" ht="15" customHeight="1" x14ac:dyDescent="0.25">
      <c r="A2343" s="253"/>
      <c r="B2343" s="254"/>
      <c r="C2343" s="324" t="s">
        <v>1056</v>
      </c>
      <c r="D2343" s="324"/>
      <c r="E2343" s="324"/>
      <c r="F2343" s="255"/>
      <c r="G2343" s="255"/>
      <c r="H2343" s="256">
        <v>322.58999999999997</v>
      </c>
      <c r="I2343" s="256">
        <v>302.33999999999997</v>
      </c>
      <c r="J2343" s="256">
        <v>0</v>
      </c>
      <c r="K2343" s="256">
        <v>0</v>
      </c>
      <c r="L2343" s="256">
        <v>0</v>
      </c>
      <c r="M2343" s="256">
        <v>302.33999999999997</v>
      </c>
      <c r="N2343" s="325">
        <v>385.09</v>
      </c>
      <c r="O2343" s="325"/>
      <c r="P2343" s="256">
        <v>239.9</v>
      </c>
      <c r="Q2343" s="256">
        <v>0.06</v>
      </c>
      <c r="R2343" s="240" t="s">
        <v>90</v>
      </c>
      <c r="V2343" s="248">
        <f t="shared" si="148"/>
        <v>0</v>
      </c>
      <c r="W2343" s="248">
        <f t="shared" si="145"/>
        <v>0</v>
      </c>
      <c r="X2343" s="248">
        <f t="shared" si="146"/>
        <v>0</v>
      </c>
      <c r="Y2343" s="248">
        <f t="shared" si="147"/>
        <v>0</v>
      </c>
    </row>
    <row r="2344" spans="1:25" ht="15" customHeight="1" x14ac:dyDescent="0.25">
      <c r="A2344" s="245" t="s">
        <v>1688</v>
      </c>
      <c r="B2344" s="246" t="str">
        <f>C2344</f>
        <v>г.Одинцово, Маршала Жукова, 41</v>
      </c>
      <c r="C2344" s="329" t="s">
        <v>107</v>
      </c>
      <c r="D2344" s="329"/>
      <c r="E2344" s="329"/>
      <c r="F2344" s="246" t="s">
        <v>1730</v>
      </c>
      <c r="G2344" s="246" t="s">
        <v>1734</v>
      </c>
      <c r="H2344" s="247">
        <v>1987777.27</v>
      </c>
      <c r="I2344" s="247">
        <v>379110.48</v>
      </c>
      <c r="J2344" s="247">
        <v>-32.94</v>
      </c>
      <c r="K2344" s="247">
        <v>0</v>
      </c>
      <c r="L2344" s="247">
        <v>0</v>
      </c>
      <c r="M2344" s="247">
        <v>379077.54</v>
      </c>
      <c r="N2344" s="330">
        <v>438235.86</v>
      </c>
      <c r="O2344" s="330"/>
      <c r="P2344" s="247">
        <v>1937550.64</v>
      </c>
      <c r="Q2344" s="247">
        <v>8931.69</v>
      </c>
      <c r="R2344" s="240" t="s">
        <v>107</v>
      </c>
      <c r="V2344" s="248">
        <f t="shared" si="148"/>
        <v>0</v>
      </c>
      <c r="W2344" s="248">
        <f t="shared" si="145"/>
        <v>0</v>
      </c>
      <c r="X2344" s="248">
        <f t="shared" si="146"/>
        <v>0</v>
      </c>
      <c r="Y2344" s="248">
        <f t="shared" si="147"/>
        <v>0</v>
      </c>
    </row>
    <row r="2345" spans="1:25" ht="15" customHeight="1" x14ac:dyDescent="0.25">
      <c r="A2345" s="250"/>
      <c r="B2345" s="251"/>
      <c r="C2345" s="322" t="s">
        <v>1052</v>
      </c>
      <c r="D2345" s="322"/>
      <c r="E2345" s="322"/>
      <c r="H2345" s="252">
        <v>413783.94</v>
      </c>
      <c r="I2345" s="252">
        <v>96321.43</v>
      </c>
      <c r="J2345" s="252">
        <v>0</v>
      </c>
      <c r="K2345" s="252">
        <v>0</v>
      </c>
      <c r="L2345" s="252">
        <v>0</v>
      </c>
      <c r="M2345" s="252">
        <v>96321.43</v>
      </c>
      <c r="N2345" s="323">
        <v>115659.12</v>
      </c>
      <c r="O2345" s="323"/>
      <c r="P2345" s="252">
        <v>394568.75</v>
      </c>
      <c r="Q2345" s="252">
        <v>122.5</v>
      </c>
      <c r="R2345" s="240" t="s">
        <v>107</v>
      </c>
      <c r="V2345" s="248">
        <f t="shared" si="148"/>
        <v>394446.25</v>
      </c>
      <c r="W2345" s="248">
        <f t="shared" si="145"/>
        <v>0</v>
      </c>
      <c r="X2345" s="248">
        <f t="shared" si="146"/>
        <v>0</v>
      </c>
      <c r="Y2345" s="248">
        <f t="shared" si="147"/>
        <v>394446.25</v>
      </c>
    </row>
    <row r="2346" spans="1:25" ht="15" customHeight="1" x14ac:dyDescent="0.25">
      <c r="A2346" s="250"/>
      <c r="B2346" s="251"/>
      <c r="C2346" s="322" t="s">
        <v>1303</v>
      </c>
      <c r="D2346" s="322"/>
      <c r="E2346" s="322"/>
      <c r="H2346" s="252">
        <v>11819.77</v>
      </c>
      <c r="I2346" s="252">
        <v>0</v>
      </c>
      <c r="J2346" s="252">
        <v>0</v>
      </c>
      <c r="K2346" s="252">
        <v>0</v>
      </c>
      <c r="L2346" s="252">
        <v>0</v>
      </c>
      <c r="M2346" s="252">
        <v>0</v>
      </c>
      <c r="N2346" s="323">
        <v>93.33</v>
      </c>
      <c r="O2346" s="323"/>
      <c r="P2346" s="252">
        <v>12999.33</v>
      </c>
      <c r="Q2346" s="252">
        <v>1272.8900000000001</v>
      </c>
      <c r="R2346" s="240" t="s">
        <v>107</v>
      </c>
      <c r="V2346" s="248">
        <f t="shared" si="148"/>
        <v>0</v>
      </c>
      <c r="W2346" s="248">
        <f t="shared" si="145"/>
        <v>0</v>
      </c>
      <c r="X2346" s="248">
        <f t="shared" si="146"/>
        <v>0</v>
      </c>
      <c r="Y2346" s="248">
        <f t="shared" si="147"/>
        <v>0</v>
      </c>
    </row>
    <row r="2347" spans="1:25" ht="15" customHeight="1" x14ac:dyDescent="0.25">
      <c r="A2347" s="250"/>
      <c r="B2347" s="251"/>
      <c r="C2347" s="322" t="s">
        <v>504</v>
      </c>
      <c r="D2347" s="322"/>
      <c r="E2347" s="322"/>
      <c r="H2347" s="252">
        <v>36290.26</v>
      </c>
      <c r="I2347" s="252">
        <v>0</v>
      </c>
      <c r="J2347" s="252">
        <v>0</v>
      </c>
      <c r="K2347" s="252">
        <v>0</v>
      </c>
      <c r="L2347" s="252">
        <v>0</v>
      </c>
      <c r="M2347" s="252">
        <v>0</v>
      </c>
      <c r="N2347" s="323">
        <v>374.64</v>
      </c>
      <c r="O2347" s="323"/>
      <c r="P2347" s="252">
        <v>36343.339999999997</v>
      </c>
      <c r="Q2347" s="252">
        <v>427.72</v>
      </c>
      <c r="R2347" s="240" t="s">
        <v>107</v>
      </c>
      <c r="V2347" s="248">
        <f t="shared" si="148"/>
        <v>0</v>
      </c>
      <c r="W2347" s="248">
        <f t="shared" si="145"/>
        <v>0</v>
      </c>
      <c r="X2347" s="248">
        <f t="shared" si="146"/>
        <v>0</v>
      </c>
      <c r="Y2347" s="248">
        <f t="shared" si="147"/>
        <v>0</v>
      </c>
    </row>
    <row r="2348" spans="1:25" ht="15" customHeight="1" x14ac:dyDescent="0.25">
      <c r="A2348" s="250"/>
      <c r="B2348" s="251"/>
      <c r="C2348" s="322" t="s">
        <v>503</v>
      </c>
      <c r="D2348" s="322"/>
      <c r="E2348" s="322"/>
      <c r="H2348" s="252">
        <v>550022.86</v>
      </c>
      <c r="I2348" s="252">
        <v>154254.84</v>
      </c>
      <c r="J2348" s="252">
        <v>0</v>
      </c>
      <c r="K2348" s="252">
        <v>0</v>
      </c>
      <c r="L2348" s="252">
        <v>0</v>
      </c>
      <c r="M2348" s="252">
        <v>154254.84</v>
      </c>
      <c r="N2348" s="323">
        <v>183617.55</v>
      </c>
      <c r="O2348" s="323"/>
      <c r="P2348" s="252">
        <v>520811.75</v>
      </c>
      <c r="Q2348" s="252">
        <v>151.6</v>
      </c>
      <c r="R2348" s="240" t="s">
        <v>107</v>
      </c>
      <c r="V2348" s="248">
        <f t="shared" si="148"/>
        <v>0</v>
      </c>
      <c r="W2348" s="248">
        <f t="shared" si="145"/>
        <v>0</v>
      </c>
      <c r="X2348" s="248">
        <f t="shared" si="146"/>
        <v>0</v>
      </c>
      <c r="Y2348" s="248">
        <f t="shared" si="147"/>
        <v>0</v>
      </c>
    </row>
    <row r="2349" spans="1:25" ht="15" customHeight="1" x14ac:dyDescent="0.25">
      <c r="A2349" s="250"/>
      <c r="B2349" s="251"/>
      <c r="C2349" s="322" t="s">
        <v>1054</v>
      </c>
      <c r="D2349" s="322"/>
      <c r="E2349" s="322"/>
      <c r="H2349" s="252">
        <v>149.49</v>
      </c>
      <c r="I2349" s="252">
        <v>104.29</v>
      </c>
      <c r="J2349" s="252">
        <v>-16.47</v>
      </c>
      <c r="K2349" s="252">
        <v>0</v>
      </c>
      <c r="L2349" s="252">
        <v>0</v>
      </c>
      <c r="M2349" s="252">
        <v>87.82</v>
      </c>
      <c r="N2349" s="323">
        <v>152.05000000000001</v>
      </c>
      <c r="O2349" s="323"/>
      <c r="P2349" s="252">
        <v>101.96</v>
      </c>
      <c r="Q2349" s="252">
        <v>16.7</v>
      </c>
      <c r="R2349" s="240" t="s">
        <v>107</v>
      </c>
      <c r="V2349" s="248">
        <f t="shared" si="148"/>
        <v>0</v>
      </c>
      <c r="W2349" s="248">
        <f t="shared" si="145"/>
        <v>0</v>
      </c>
      <c r="X2349" s="248">
        <f t="shared" si="146"/>
        <v>0</v>
      </c>
      <c r="Y2349" s="248">
        <f t="shared" si="147"/>
        <v>0</v>
      </c>
    </row>
    <row r="2350" spans="1:25" ht="15" customHeight="1" x14ac:dyDescent="0.25">
      <c r="A2350" s="250"/>
      <c r="B2350" s="251"/>
      <c r="C2350" s="322" t="s">
        <v>1058</v>
      </c>
      <c r="D2350" s="322"/>
      <c r="E2350" s="322"/>
      <c r="H2350" s="252">
        <v>7507.13</v>
      </c>
      <c r="I2350" s="252">
        <v>1991.89</v>
      </c>
      <c r="J2350" s="252">
        <v>0</v>
      </c>
      <c r="K2350" s="252">
        <v>0</v>
      </c>
      <c r="L2350" s="252">
        <v>0</v>
      </c>
      <c r="M2350" s="252">
        <v>1991.89</v>
      </c>
      <c r="N2350" s="323">
        <v>2385.1799999999998</v>
      </c>
      <c r="O2350" s="323"/>
      <c r="P2350" s="252">
        <v>7268.46</v>
      </c>
      <c r="Q2350" s="252">
        <v>154.62</v>
      </c>
      <c r="R2350" s="240" t="s">
        <v>107</v>
      </c>
      <c r="V2350" s="248">
        <f t="shared" si="148"/>
        <v>0</v>
      </c>
      <c r="W2350" s="248">
        <f t="shared" si="145"/>
        <v>0</v>
      </c>
      <c r="X2350" s="248">
        <f t="shared" si="146"/>
        <v>0</v>
      </c>
      <c r="Y2350" s="248">
        <f t="shared" si="147"/>
        <v>0</v>
      </c>
    </row>
    <row r="2351" spans="1:25" ht="15" customHeight="1" x14ac:dyDescent="0.25">
      <c r="A2351" s="250"/>
      <c r="B2351" s="251"/>
      <c r="C2351" s="322" t="s">
        <v>1335</v>
      </c>
      <c r="D2351" s="322"/>
      <c r="E2351" s="322"/>
      <c r="H2351" s="252">
        <v>11437.53</v>
      </c>
      <c r="I2351" s="252">
        <v>0</v>
      </c>
      <c r="J2351" s="252">
        <v>0</v>
      </c>
      <c r="K2351" s="252">
        <v>0</v>
      </c>
      <c r="L2351" s="252">
        <v>0</v>
      </c>
      <c r="M2351" s="252">
        <v>0</v>
      </c>
      <c r="N2351" s="323">
        <v>128.26</v>
      </c>
      <c r="O2351" s="323"/>
      <c r="P2351" s="252">
        <v>11309.27</v>
      </c>
      <c r="Q2351" s="252">
        <v>0</v>
      </c>
      <c r="R2351" s="240" t="s">
        <v>107</v>
      </c>
      <c r="V2351" s="248">
        <f t="shared" si="148"/>
        <v>0</v>
      </c>
      <c r="W2351" s="248">
        <f t="shared" si="145"/>
        <v>0</v>
      </c>
      <c r="X2351" s="248">
        <f t="shared" si="146"/>
        <v>0</v>
      </c>
      <c r="Y2351" s="248">
        <f t="shared" si="147"/>
        <v>0</v>
      </c>
    </row>
    <row r="2352" spans="1:25" ht="15" customHeight="1" x14ac:dyDescent="0.25">
      <c r="A2352" s="250"/>
      <c r="B2352" s="251"/>
      <c r="C2352" s="322" t="s">
        <v>399</v>
      </c>
      <c r="D2352" s="322"/>
      <c r="E2352" s="322"/>
      <c r="H2352" s="252">
        <v>107159.55</v>
      </c>
      <c r="I2352" s="252">
        <v>19639.28</v>
      </c>
      <c r="J2352" s="252">
        <v>0</v>
      </c>
      <c r="K2352" s="252">
        <v>0</v>
      </c>
      <c r="L2352" s="252">
        <v>0</v>
      </c>
      <c r="M2352" s="252">
        <v>19639.28</v>
      </c>
      <c r="N2352" s="323">
        <v>21149.79</v>
      </c>
      <c r="O2352" s="323"/>
      <c r="P2352" s="252">
        <v>106911.32</v>
      </c>
      <c r="Q2352" s="252">
        <v>1262.28</v>
      </c>
      <c r="R2352" s="240" t="s">
        <v>107</v>
      </c>
      <c r="V2352" s="248">
        <f t="shared" si="148"/>
        <v>0</v>
      </c>
      <c r="W2352" s="248">
        <f t="shared" si="145"/>
        <v>0</v>
      </c>
      <c r="X2352" s="248">
        <f t="shared" si="146"/>
        <v>0</v>
      </c>
      <c r="Y2352" s="248">
        <f t="shared" si="147"/>
        <v>0</v>
      </c>
    </row>
    <row r="2353" spans="1:25" ht="15" customHeight="1" x14ac:dyDescent="0.25">
      <c r="A2353" s="250"/>
      <c r="B2353" s="251"/>
      <c r="C2353" s="322" t="s">
        <v>1304</v>
      </c>
      <c r="D2353" s="322"/>
      <c r="E2353" s="322"/>
      <c r="H2353" s="252">
        <v>30821.21</v>
      </c>
      <c r="I2353" s="252">
        <v>0</v>
      </c>
      <c r="J2353" s="252">
        <v>0</v>
      </c>
      <c r="K2353" s="252">
        <v>0</v>
      </c>
      <c r="L2353" s="252">
        <v>0</v>
      </c>
      <c r="M2353" s="252">
        <v>0</v>
      </c>
      <c r="N2353" s="323">
        <v>229.58</v>
      </c>
      <c r="O2353" s="323"/>
      <c r="P2353" s="252">
        <v>32402.83</v>
      </c>
      <c r="Q2353" s="252">
        <v>1811.2</v>
      </c>
      <c r="R2353" s="240" t="s">
        <v>107</v>
      </c>
      <c r="V2353" s="248">
        <f t="shared" si="148"/>
        <v>0</v>
      </c>
      <c r="W2353" s="248">
        <f t="shared" si="145"/>
        <v>0</v>
      </c>
      <c r="X2353" s="248">
        <f t="shared" si="146"/>
        <v>0</v>
      </c>
      <c r="Y2353" s="248">
        <f t="shared" si="147"/>
        <v>0</v>
      </c>
    </row>
    <row r="2354" spans="1:25" ht="15" customHeight="1" x14ac:dyDescent="0.25">
      <c r="A2354" s="250"/>
      <c r="B2354" s="251"/>
      <c r="C2354" s="322" t="s">
        <v>1055</v>
      </c>
      <c r="D2354" s="322"/>
      <c r="E2354" s="322"/>
      <c r="H2354" s="252">
        <v>149.49</v>
      </c>
      <c r="I2354" s="252">
        <v>104.29</v>
      </c>
      <c r="J2354" s="252">
        <v>-16.47</v>
      </c>
      <c r="K2354" s="252">
        <v>0</v>
      </c>
      <c r="L2354" s="252">
        <v>0</v>
      </c>
      <c r="M2354" s="252">
        <v>87.82</v>
      </c>
      <c r="N2354" s="323">
        <v>152.05000000000001</v>
      </c>
      <c r="O2354" s="323"/>
      <c r="P2354" s="252">
        <v>101.96</v>
      </c>
      <c r="Q2354" s="252">
        <v>16.7</v>
      </c>
      <c r="R2354" s="240" t="s">
        <v>107</v>
      </c>
      <c r="V2354" s="248">
        <f t="shared" si="148"/>
        <v>0</v>
      </c>
      <c r="W2354" s="248">
        <f t="shared" si="145"/>
        <v>0</v>
      </c>
      <c r="X2354" s="248">
        <f t="shared" si="146"/>
        <v>0</v>
      </c>
      <c r="Y2354" s="248">
        <f t="shared" si="147"/>
        <v>0</v>
      </c>
    </row>
    <row r="2355" spans="1:25" ht="15" customHeight="1" x14ac:dyDescent="0.25">
      <c r="A2355" s="250"/>
      <c r="B2355" s="251"/>
      <c r="C2355" s="322" t="s">
        <v>392</v>
      </c>
      <c r="D2355" s="322"/>
      <c r="E2355" s="322"/>
      <c r="H2355" s="252">
        <v>194395.71</v>
      </c>
      <c r="I2355" s="252">
        <v>35839.449999999997</v>
      </c>
      <c r="J2355" s="252">
        <v>0</v>
      </c>
      <c r="K2355" s="252">
        <v>0</v>
      </c>
      <c r="L2355" s="252">
        <v>0</v>
      </c>
      <c r="M2355" s="252">
        <v>35839.449999999997</v>
      </c>
      <c r="N2355" s="323">
        <v>38074.93</v>
      </c>
      <c r="O2355" s="323"/>
      <c r="P2355" s="252">
        <v>194615.59</v>
      </c>
      <c r="Q2355" s="252">
        <v>2455.36</v>
      </c>
      <c r="R2355" s="240" t="s">
        <v>107</v>
      </c>
      <c r="V2355" s="248">
        <f t="shared" si="148"/>
        <v>0</v>
      </c>
      <c r="W2355" s="248">
        <f t="shared" si="145"/>
        <v>0</v>
      </c>
      <c r="X2355" s="248">
        <f t="shared" si="146"/>
        <v>0</v>
      </c>
      <c r="Y2355" s="248">
        <f t="shared" si="147"/>
        <v>0</v>
      </c>
    </row>
    <row r="2356" spans="1:25" ht="15" customHeight="1" x14ac:dyDescent="0.25">
      <c r="A2356" s="250"/>
      <c r="B2356" s="251"/>
      <c r="C2356" s="322" t="s">
        <v>1057</v>
      </c>
      <c r="D2356" s="322"/>
      <c r="E2356" s="322"/>
      <c r="H2356" s="252">
        <v>307.83</v>
      </c>
      <c r="I2356" s="252">
        <v>218.6</v>
      </c>
      <c r="J2356" s="252">
        <v>0</v>
      </c>
      <c r="K2356" s="252">
        <v>0</v>
      </c>
      <c r="L2356" s="252">
        <v>0</v>
      </c>
      <c r="M2356" s="252">
        <v>218.6</v>
      </c>
      <c r="N2356" s="323">
        <v>312.86</v>
      </c>
      <c r="O2356" s="323"/>
      <c r="P2356" s="252">
        <v>214.04</v>
      </c>
      <c r="Q2356" s="252">
        <v>0.47</v>
      </c>
      <c r="R2356" s="240" t="s">
        <v>107</v>
      </c>
      <c r="V2356" s="248">
        <f t="shared" si="148"/>
        <v>0</v>
      </c>
      <c r="W2356" s="248">
        <f t="shared" si="145"/>
        <v>0</v>
      </c>
      <c r="X2356" s="248">
        <f t="shared" si="146"/>
        <v>0</v>
      </c>
      <c r="Y2356" s="248">
        <f t="shared" si="147"/>
        <v>0</v>
      </c>
    </row>
    <row r="2357" spans="1:25" ht="15" customHeight="1" x14ac:dyDescent="0.25">
      <c r="A2357" s="250"/>
      <c r="B2357" s="251"/>
      <c r="C2357" s="322" t="s">
        <v>1056</v>
      </c>
      <c r="D2357" s="322"/>
      <c r="E2357" s="322"/>
      <c r="H2357" s="252">
        <v>463.27</v>
      </c>
      <c r="I2357" s="252">
        <v>330.33</v>
      </c>
      <c r="J2357" s="252">
        <v>0</v>
      </c>
      <c r="K2357" s="252">
        <v>0</v>
      </c>
      <c r="L2357" s="252">
        <v>0</v>
      </c>
      <c r="M2357" s="252">
        <v>330.33</v>
      </c>
      <c r="N2357" s="323">
        <v>472.74</v>
      </c>
      <c r="O2357" s="323"/>
      <c r="P2357" s="252">
        <v>321.54000000000002</v>
      </c>
      <c r="Q2357" s="252">
        <v>0.68</v>
      </c>
      <c r="R2357" s="240" t="s">
        <v>107</v>
      </c>
      <c r="V2357" s="248">
        <f t="shared" si="148"/>
        <v>0</v>
      </c>
      <c r="W2357" s="248">
        <f t="shared" si="145"/>
        <v>0</v>
      </c>
      <c r="X2357" s="248">
        <f t="shared" si="146"/>
        <v>0</v>
      </c>
      <c r="Y2357" s="248">
        <f t="shared" si="147"/>
        <v>0</v>
      </c>
    </row>
    <row r="2358" spans="1:25" ht="15" customHeight="1" x14ac:dyDescent="0.25">
      <c r="A2358" s="250"/>
      <c r="B2358" s="251"/>
      <c r="C2358" s="322" t="s">
        <v>1283</v>
      </c>
      <c r="D2358" s="322"/>
      <c r="E2358" s="322"/>
      <c r="H2358" s="252">
        <v>272238.38</v>
      </c>
      <c r="I2358" s="252">
        <v>0</v>
      </c>
      <c r="J2358" s="252">
        <v>0</v>
      </c>
      <c r="K2358" s="252">
        <v>0</v>
      </c>
      <c r="L2358" s="252">
        <v>0</v>
      </c>
      <c r="M2358" s="252">
        <v>0</v>
      </c>
      <c r="N2358" s="323">
        <v>0</v>
      </c>
      <c r="O2358" s="323"/>
      <c r="P2358" s="252">
        <v>272238.38</v>
      </c>
      <c r="Q2358" s="252">
        <v>0</v>
      </c>
      <c r="R2358" s="240" t="s">
        <v>107</v>
      </c>
      <c r="V2358" s="248">
        <f t="shared" si="148"/>
        <v>0</v>
      </c>
      <c r="W2358" s="248">
        <f t="shared" si="145"/>
        <v>90746.126666666663</v>
      </c>
      <c r="X2358" s="248">
        <f t="shared" si="146"/>
        <v>0</v>
      </c>
      <c r="Y2358" s="248">
        <f t="shared" si="147"/>
        <v>90746.126666666663</v>
      </c>
    </row>
    <row r="2359" spans="1:25" ht="15" customHeight="1" x14ac:dyDescent="0.25">
      <c r="A2359" s="250"/>
      <c r="B2359" s="251"/>
      <c r="C2359" s="322" t="s">
        <v>1286</v>
      </c>
      <c r="D2359" s="322"/>
      <c r="E2359" s="322"/>
      <c r="H2359" s="252">
        <v>78777.570000000007</v>
      </c>
      <c r="I2359" s="252">
        <v>14552.39</v>
      </c>
      <c r="J2359" s="252">
        <v>0</v>
      </c>
      <c r="K2359" s="252">
        <v>0</v>
      </c>
      <c r="L2359" s="252">
        <v>0</v>
      </c>
      <c r="M2359" s="252">
        <v>14552.39</v>
      </c>
      <c r="N2359" s="323">
        <v>15186.99</v>
      </c>
      <c r="O2359" s="323"/>
      <c r="P2359" s="252">
        <v>79381.47</v>
      </c>
      <c r="Q2359" s="252">
        <v>1238.5</v>
      </c>
      <c r="R2359" s="240" t="s">
        <v>107</v>
      </c>
      <c r="V2359" s="248">
        <f t="shared" si="148"/>
        <v>0</v>
      </c>
      <c r="W2359" s="248">
        <f t="shared" si="145"/>
        <v>0</v>
      </c>
      <c r="X2359" s="248">
        <f t="shared" si="146"/>
        <v>0</v>
      </c>
      <c r="Y2359" s="248">
        <f t="shared" si="147"/>
        <v>0</v>
      </c>
    </row>
    <row r="2360" spans="1:25" ht="15" customHeight="1" x14ac:dyDescent="0.25">
      <c r="A2360" s="253"/>
      <c r="B2360" s="254"/>
      <c r="C2360" s="324" t="s">
        <v>1288</v>
      </c>
      <c r="D2360" s="324"/>
      <c r="E2360" s="324"/>
      <c r="F2360" s="255"/>
      <c r="G2360" s="255"/>
      <c r="H2360" s="256">
        <v>272453.28000000003</v>
      </c>
      <c r="I2360" s="256">
        <v>55753.69</v>
      </c>
      <c r="J2360" s="256">
        <v>0</v>
      </c>
      <c r="K2360" s="256">
        <v>0</v>
      </c>
      <c r="L2360" s="256">
        <v>0</v>
      </c>
      <c r="M2360" s="256">
        <v>55753.69</v>
      </c>
      <c r="N2360" s="325">
        <v>60246.79</v>
      </c>
      <c r="O2360" s="325"/>
      <c r="P2360" s="256">
        <v>267960.65000000002</v>
      </c>
      <c r="Q2360" s="256">
        <v>0.47</v>
      </c>
      <c r="R2360" s="240" t="s">
        <v>107</v>
      </c>
      <c r="V2360" s="248">
        <f t="shared" si="148"/>
        <v>0</v>
      </c>
      <c r="W2360" s="248">
        <f t="shared" si="145"/>
        <v>0</v>
      </c>
      <c r="X2360" s="248">
        <f t="shared" si="146"/>
        <v>0</v>
      </c>
      <c r="Y2360" s="248">
        <f t="shared" si="147"/>
        <v>0</v>
      </c>
    </row>
    <row r="2361" spans="1:25" ht="15" customHeight="1" x14ac:dyDescent="0.25">
      <c r="A2361" s="245" t="s">
        <v>1735</v>
      </c>
      <c r="B2361" s="246" t="str">
        <f>C2361</f>
        <v>г.Одинцово, Маршала Жукова, 43</v>
      </c>
      <c r="C2361" s="329" t="s">
        <v>108</v>
      </c>
      <c r="D2361" s="329"/>
      <c r="E2361" s="329"/>
      <c r="F2361" s="246" t="s">
        <v>1385</v>
      </c>
      <c r="G2361" s="246" t="s">
        <v>1736</v>
      </c>
      <c r="H2361" s="247">
        <v>1735336.32</v>
      </c>
      <c r="I2361" s="247">
        <v>364926.5</v>
      </c>
      <c r="J2361" s="247">
        <v>-8133.54</v>
      </c>
      <c r="K2361" s="247">
        <v>0</v>
      </c>
      <c r="L2361" s="247">
        <v>0</v>
      </c>
      <c r="M2361" s="247">
        <v>356792.96</v>
      </c>
      <c r="N2361" s="330">
        <v>458338.49</v>
      </c>
      <c r="O2361" s="330"/>
      <c r="P2361" s="247">
        <v>1649928.89</v>
      </c>
      <c r="Q2361" s="247">
        <v>16138.1</v>
      </c>
      <c r="R2361" s="240" t="s">
        <v>108</v>
      </c>
      <c r="V2361" s="248">
        <f t="shared" si="148"/>
        <v>0</v>
      </c>
      <c r="W2361" s="248">
        <f t="shared" si="145"/>
        <v>0</v>
      </c>
      <c r="X2361" s="248">
        <f t="shared" si="146"/>
        <v>0</v>
      </c>
      <c r="Y2361" s="248">
        <f t="shared" si="147"/>
        <v>0</v>
      </c>
    </row>
    <row r="2362" spans="1:25" ht="15" customHeight="1" x14ac:dyDescent="0.25">
      <c r="A2362" s="250"/>
      <c r="B2362" s="251"/>
      <c r="C2362" s="322" t="s">
        <v>1336</v>
      </c>
      <c r="D2362" s="322"/>
      <c r="E2362" s="322"/>
      <c r="H2362" s="252">
        <v>130.33000000000001</v>
      </c>
      <c r="I2362" s="252">
        <v>0</v>
      </c>
      <c r="J2362" s="252">
        <v>0</v>
      </c>
      <c r="K2362" s="252">
        <v>0</v>
      </c>
      <c r="L2362" s="252">
        <v>0</v>
      </c>
      <c r="M2362" s="252">
        <v>0</v>
      </c>
      <c r="N2362" s="323">
        <v>0</v>
      </c>
      <c r="O2362" s="323"/>
      <c r="P2362" s="252">
        <v>130.33000000000001</v>
      </c>
      <c r="Q2362" s="252">
        <v>0</v>
      </c>
      <c r="R2362" s="240" t="s">
        <v>108</v>
      </c>
      <c r="V2362" s="248">
        <f t="shared" si="148"/>
        <v>0</v>
      </c>
      <c r="W2362" s="248">
        <f t="shared" si="145"/>
        <v>0</v>
      </c>
      <c r="X2362" s="248">
        <f t="shared" si="146"/>
        <v>0</v>
      </c>
      <c r="Y2362" s="248">
        <f t="shared" si="147"/>
        <v>0</v>
      </c>
    </row>
    <row r="2363" spans="1:25" ht="15" customHeight="1" x14ac:dyDescent="0.25">
      <c r="A2363" s="250"/>
      <c r="B2363" s="251"/>
      <c r="C2363" s="322" t="s">
        <v>1052</v>
      </c>
      <c r="D2363" s="322"/>
      <c r="E2363" s="322"/>
      <c r="H2363" s="252">
        <v>403366.58</v>
      </c>
      <c r="I2363" s="252">
        <v>96821.99</v>
      </c>
      <c r="J2363" s="252">
        <v>0</v>
      </c>
      <c r="K2363" s="252">
        <v>0</v>
      </c>
      <c r="L2363" s="252">
        <v>0</v>
      </c>
      <c r="M2363" s="252">
        <v>96821.99</v>
      </c>
      <c r="N2363" s="323">
        <v>123459.41</v>
      </c>
      <c r="O2363" s="323"/>
      <c r="P2363" s="252">
        <v>377542.8</v>
      </c>
      <c r="Q2363" s="252">
        <v>813.64</v>
      </c>
      <c r="R2363" s="240" t="s">
        <v>108</v>
      </c>
      <c r="V2363" s="248">
        <f t="shared" si="148"/>
        <v>376729.16</v>
      </c>
      <c r="W2363" s="248">
        <f t="shared" si="145"/>
        <v>0</v>
      </c>
      <c r="X2363" s="248">
        <f t="shared" si="146"/>
        <v>0</v>
      </c>
      <c r="Y2363" s="248">
        <f t="shared" si="147"/>
        <v>376729.16</v>
      </c>
    </row>
    <row r="2364" spans="1:25" ht="15" customHeight="1" x14ac:dyDescent="0.25">
      <c r="A2364" s="250"/>
      <c r="B2364" s="251"/>
      <c r="C2364" s="322" t="s">
        <v>1311</v>
      </c>
      <c r="D2364" s="322"/>
      <c r="E2364" s="322"/>
      <c r="H2364" s="252">
        <v>191.49</v>
      </c>
      <c r="I2364" s="252">
        <v>0</v>
      </c>
      <c r="J2364" s="252">
        <v>0</v>
      </c>
      <c r="K2364" s="252">
        <v>0</v>
      </c>
      <c r="L2364" s="252">
        <v>0</v>
      </c>
      <c r="M2364" s="252">
        <v>0</v>
      </c>
      <c r="N2364" s="323">
        <v>0</v>
      </c>
      <c r="O2364" s="323"/>
      <c r="P2364" s="252">
        <v>191.49</v>
      </c>
      <c r="Q2364" s="252">
        <v>0</v>
      </c>
      <c r="R2364" s="240" t="s">
        <v>108</v>
      </c>
      <c r="V2364" s="248">
        <f t="shared" si="148"/>
        <v>0</v>
      </c>
      <c r="W2364" s="248">
        <f t="shared" si="145"/>
        <v>0</v>
      </c>
      <c r="X2364" s="248">
        <f t="shared" si="146"/>
        <v>0</v>
      </c>
      <c r="Y2364" s="248">
        <f t="shared" si="147"/>
        <v>0</v>
      </c>
    </row>
    <row r="2365" spans="1:25" ht="15" customHeight="1" x14ac:dyDescent="0.25">
      <c r="A2365" s="250"/>
      <c r="B2365" s="251"/>
      <c r="C2365" s="322" t="s">
        <v>504</v>
      </c>
      <c r="D2365" s="322"/>
      <c r="E2365" s="322"/>
      <c r="H2365" s="252">
        <v>42163.44</v>
      </c>
      <c r="I2365" s="252">
        <v>0</v>
      </c>
      <c r="J2365" s="252">
        <v>0</v>
      </c>
      <c r="K2365" s="252">
        <v>0</v>
      </c>
      <c r="L2365" s="252">
        <v>0</v>
      </c>
      <c r="M2365" s="252">
        <v>0</v>
      </c>
      <c r="N2365" s="323">
        <v>681.99</v>
      </c>
      <c r="O2365" s="323"/>
      <c r="P2365" s="252">
        <v>42039.51</v>
      </c>
      <c r="Q2365" s="252">
        <v>558.05999999999995</v>
      </c>
      <c r="R2365" s="240" t="s">
        <v>108</v>
      </c>
      <c r="V2365" s="248">
        <f t="shared" si="148"/>
        <v>0</v>
      </c>
      <c r="W2365" s="248">
        <f t="shared" si="145"/>
        <v>0</v>
      </c>
      <c r="X2365" s="248">
        <f t="shared" si="146"/>
        <v>0</v>
      </c>
      <c r="Y2365" s="248">
        <f t="shared" si="147"/>
        <v>0</v>
      </c>
    </row>
    <row r="2366" spans="1:25" ht="15" customHeight="1" x14ac:dyDescent="0.25">
      <c r="A2366" s="250"/>
      <c r="B2366" s="251"/>
      <c r="C2366" s="322" t="s">
        <v>1303</v>
      </c>
      <c r="D2366" s="322"/>
      <c r="E2366" s="322"/>
      <c r="H2366" s="252">
        <v>12789.96</v>
      </c>
      <c r="I2366" s="252">
        <v>0</v>
      </c>
      <c r="J2366" s="252">
        <v>0</v>
      </c>
      <c r="K2366" s="252">
        <v>0</v>
      </c>
      <c r="L2366" s="252">
        <v>0</v>
      </c>
      <c r="M2366" s="252">
        <v>0</v>
      </c>
      <c r="N2366" s="323">
        <v>66.27</v>
      </c>
      <c r="O2366" s="323"/>
      <c r="P2366" s="252">
        <v>12925.99</v>
      </c>
      <c r="Q2366" s="252">
        <v>202.3</v>
      </c>
      <c r="R2366" s="240" t="s">
        <v>108</v>
      </c>
      <c r="V2366" s="248">
        <f t="shared" si="148"/>
        <v>0</v>
      </c>
      <c r="W2366" s="248">
        <f t="shared" si="145"/>
        <v>0</v>
      </c>
      <c r="X2366" s="248">
        <f t="shared" si="146"/>
        <v>0</v>
      </c>
      <c r="Y2366" s="248">
        <f t="shared" si="147"/>
        <v>0</v>
      </c>
    </row>
    <row r="2367" spans="1:25" ht="15" customHeight="1" x14ac:dyDescent="0.25">
      <c r="A2367" s="250"/>
      <c r="B2367" s="251"/>
      <c r="C2367" s="322" t="s">
        <v>1058</v>
      </c>
      <c r="D2367" s="322"/>
      <c r="E2367" s="322"/>
      <c r="H2367" s="252">
        <v>4182.67</v>
      </c>
      <c r="I2367" s="252">
        <v>1286.28</v>
      </c>
      <c r="J2367" s="252">
        <v>0</v>
      </c>
      <c r="K2367" s="252">
        <v>0</v>
      </c>
      <c r="L2367" s="252">
        <v>0</v>
      </c>
      <c r="M2367" s="252">
        <v>1286.28</v>
      </c>
      <c r="N2367" s="323">
        <v>1637.56</v>
      </c>
      <c r="O2367" s="323"/>
      <c r="P2367" s="252">
        <v>4464.62</v>
      </c>
      <c r="Q2367" s="252">
        <v>633.23</v>
      </c>
      <c r="R2367" s="240" t="s">
        <v>108</v>
      </c>
      <c r="V2367" s="248">
        <f t="shared" si="148"/>
        <v>0</v>
      </c>
      <c r="W2367" s="248">
        <f t="shared" si="145"/>
        <v>0</v>
      </c>
      <c r="X2367" s="248">
        <f t="shared" si="146"/>
        <v>0</v>
      </c>
      <c r="Y2367" s="248">
        <f t="shared" si="147"/>
        <v>0</v>
      </c>
    </row>
    <row r="2368" spans="1:25" ht="15" customHeight="1" x14ac:dyDescent="0.25">
      <c r="A2368" s="250"/>
      <c r="B2368" s="251"/>
      <c r="C2368" s="322" t="s">
        <v>1054</v>
      </c>
      <c r="D2368" s="322"/>
      <c r="E2368" s="322"/>
      <c r="H2368" s="252">
        <v>225.93</v>
      </c>
      <c r="I2368" s="252">
        <v>66.66</v>
      </c>
      <c r="J2368" s="252">
        <v>0</v>
      </c>
      <c r="K2368" s="252">
        <v>0</v>
      </c>
      <c r="L2368" s="252">
        <v>0</v>
      </c>
      <c r="M2368" s="252">
        <v>66.66</v>
      </c>
      <c r="N2368" s="323">
        <v>91.44</v>
      </c>
      <c r="O2368" s="323"/>
      <c r="P2368" s="252">
        <v>201.74</v>
      </c>
      <c r="Q2368" s="252">
        <v>0.59</v>
      </c>
      <c r="R2368" s="240" t="s">
        <v>108</v>
      </c>
      <c r="V2368" s="248">
        <f t="shared" si="148"/>
        <v>0</v>
      </c>
      <c r="W2368" s="248">
        <f t="shared" si="145"/>
        <v>0</v>
      </c>
      <c r="X2368" s="248">
        <f t="shared" si="146"/>
        <v>0</v>
      </c>
      <c r="Y2368" s="248">
        <f t="shared" si="147"/>
        <v>0</v>
      </c>
    </row>
    <row r="2369" spans="1:25" ht="15" customHeight="1" x14ac:dyDescent="0.25">
      <c r="A2369" s="250"/>
      <c r="B2369" s="251"/>
      <c r="C2369" s="322" t="s">
        <v>1335</v>
      </c>
      <c r="D2369" s="322"/>
      <c r="E2369" s="322"/>
      <c r="H2369" s="252">
        <v>15533.49</v>
      </c>
      <c r="I2369" s="252">
        <v>0</v>
      </c>
      <c r="J2369" s="252">
        <v>0</v>
      </c>
      <c r="K2369" s="252">
        <v>0</v>
      </c>
      <c r="L2369" s="252">
        <v>0</v>
      </c>
      <c r="M2369" s="252">
        <v>0</v>
      </c>
      <c r="N2369" s="323">
        <v>322.18</v>
      </c>
      <c r="O2369" s="323"/>
      <c r="P2369" s="252">
        <v>15211.31</v>
      </c>
      <c r="Q2369" s="252">
        <v>0</v>
      </c>
      <c r="R2369" s="240" t="s">
        <v>108</v>
      </c>
      <c r="V2369" s="248">
        <f t="shared" si="148"/>
        <v>0</v>
      </c>
      <c r="W2369" s="248">
        <f t="shared" si="145"/>
        <v>0</v>
      </c>
      <c r="X2369" s="248">
        <f t="shared" si="146"/>
        <v>0</v>
      </c>
      <c r="Y2369" s="248">
        <f t="shared" si="147"/>
        <v>0</v>
      </c>
    </row>
    <row r="2370" spans="1:25" ht="15" customHeight="1" x14ac:dyDescent="0.25">
      <c r="A2370" s="250"/>
      <c r="B2370" s="251"/>
      <c r="C2370" s="322" t="s">
        <v>399</v>
      </c>
      <c r="D2370" s="322"/>
      <c r="E2370" s="322"/>
      <c r="H2370" s="252">
        <v>81698.92</v>
      </c>
      <c r="I2370" s="252">
        <v>17852.439999999999</v>
      </c>
      <c r="J2370" s="252">
        <v>-1272.98</v>
      </c>
      <c r="K2370" s="252">
        <v>0</v>
      </c>
      <c r="L2370" s="252">
        <v>0</v>
      </c>
      <c r="M2370" s="252">
        <v>16579.46</v>
      </c>
      <c r="N2370" s="323">
        <v>22572.86</v>
      </c>
      <c r="O2370" s="323"/>
      <c r="P2370" s="252">
        <v>76766.89</v>
      </c>
      <c r="Q2370" s="252">
        <v>1061.3699999999999</v>
      </c>
      <c r="R2370" s="240" t="s">
        <v>108</v>
      </c>
      <c r="V2370" s="248">
        <f t="shared" si="148"/>
        <v>0</v>
      </c>
      <c r="W2370" s="248">
        <f t="shared" si="145"/>
        <v>0</v>
      </c>
      <c r="X2370" s="248">
        <f t="shared" si="146"/>
        <v>0</v>
      </c>
      <c r="Y2370" s="248">
        <f t="shared" si="147"/>
        <v>0</v>
      </c>
    </row>
    <row r="2371" spans="1:25" ht="15" customHeight="1" x14ac:dyDescent="0.25">
      <c r="A2371" s="250"/>
      <c r="B2371" s="251"/>
      <c r="C2371" s="322" t="s">
        <v>1304</v>
      </c>
      <c r="D2371" s="322"/>
      <c r="E2371" s="322"/>
      <c r="H2371" s="252">
        <v>23915.26</v>
      </c>
      <c r="I2371" s="252">
        <v>0</v>
      </c>
      <c r="J2371" s="252">
        <v>0</v>
      </c>
      <c r="K2371" s="252">
        <v>0</v>
      </c>
      <c r="L2371" s="252">
        <v>0</v>
      </c>
      <c r="M2371" s="252">
        <v>0</v>
      </c>
      <c r="N2371" s="323">
        <v>181.99</v>
      </c>
      <c r="O2371" s="323"/>
      <c r="P2371" s="252">
        <v>24432.27</v>
      </c>
      <c r="Q2371" s="252">
        <v>699</v>
      </c>
      <c r="R2371" s="240" t="s">
        <v>108</v>
      </c>
      <c r="V2371" s="248">
        <f t="shared" si="148"/>
        <v>0</v>
      </c>
      <c r="W2371" s="248">
        <f t="shared" si="145"/>
        <v>0</v>
      </c>
      <c r="X2371" s="248">
        <f t="shared" si="146"/>
        <v>0</v>
      </c>
      <c r="Y2371" s="248">
        <f t="shared" si="147"/>
        <v>0</v>
      </c>
    </row>
    <row r="2372" spans="1:25" ht="15" customHeight="1" x14ac:dyDescent="0.25">
      <c r="A2372" s="250"/>
      <c r="B2372" s="251"/>
      <c r="C2372" s="322" t="s">
        <v>1055</v>
      </c>
      <c r="D2372" s="322"/>
      <c r="E2372" s="322"/>
      <c r="H2372" s="252">
        <v>225.83</v>
      </c>
      <c r="I2372" s="252">
        <v>66.66</v>
      </c>
      <c r="J2372" s="252">
        <v>0</v>
      </c>
      <c r="K2372" s="252">
        <v>0</v>
      </c>
      <c r="L2372" s="252">
        <v>0</v>
      </c>
      <c r="M2372" s="252">
        <v>66.66</v>
      </c>
      <c r="N2372" s="323">
        <v>91.43</v>
      </c>
      <c r="O2372" s="323"/>
      <c r="P2372" s="252">
        <v>201.65</v>
      </c>
      <c r="Q2372" s="252">
        <v>0.59</v>
      </c>
      <c r="R2372" s="240" t="s">
        <v>108</v>
      </c>
      <c r="V2372" s="248">
        <f t="shared" si="148"/>
        <v>0</v>
      </c>
      <c r="W2372" s="248">
        <f t="shared" si="145"/>
        <v>0</v>
      </c>
      <c r="X2372" s="248">
        <f t="shared" si="146"/>
        <v>0</v>
      </c>
      <c r="Y2372" s="248">
        <f t="shared" si="147"/>
        <v>0</v>
      </c>
    </row>
    <row r="2373" spans="1:25" ht="15" customHeight="1" x14ac:dyDescent="0.25">
      <c r="A2373" s="250"/>
      <c r="B2373" s="251"/>
      <c r="C2373" s="322" t="s">
        <v>1057</v>
      </c>
      <c r="D2373" s="322"/>
      <c r="E2373" s="322"/>
      <c r="H2373" s="252">
        <v>445.05</v>
      </c>
      <c r="I2373" s="252">
        <v>139.79</v>
      </c>
      <c r="J2373" s="252">
        <v>0</v>
      </c>
      <c r="K2373" s="252">
        <v>0</v>
      </c>
      <c r="L2373" s="252">
        <v>0</v>
      </c>
      <c r="M2373" s="252">
        <v>139.79</v>
      </c>
      <c r="N2373" s="323">
        <v>191.77</v>
      </c>
      <c r="O2373" s="323"/>
      <c r="P2373" s="252">
        <v>394.31</v>
      </c>
      <c r="Q2373" s="252">
        <v>1.24</v>
      </c>
      <c r="R2373" s="240" t="s">
        <v>108</v>
      </c>
      <c r="V2373" s="248">
        <f t="shared" si="148"/>
        <v>0</v>
      </c>
      <c r="W2373" s="248">
        <f t="shared" si="145"/>
        <v>0</v>
      </c>
      <c r="X2373" s="248">
        <f t="shared" si="146"/>
        <v>0</v>
      </c>
      <c r="Y2373" s="248">
        <f t="shared" si="147"/>
        <v>0</v>
      </c>
    </row>
    <row r="2374" spans="1:25" ht="15" customHeight="1" x14ac:dyDescent="0.25">
      <c r="A2374" s="250"/>
      <c r="B2374" s="251"/>
      <c r="C2374" s="322" t="s">
        <v>503</v>
      </c>
      <c r="D2374" s="322"/>
      <c r="E2374" s="322"/>
      <c r="H2374" s="252">
        <v>490513.76</v>
      </c>
      <c r="I2374" s="252">
        <v>155056.38</v>
      </c>
      <c r="J2374" s="252">
        <v>0</v>
      </c>
      <c r="K2374" s="252">
        <v>0</v>
      </c>
      <c r="L2374" s="252">
        <v>0</v>
      </c>
      <c r="M2374" s="252">
        <v>155056.38</v>
      </c>
      <c r="N2374" s="323">
        <v>192200.5</v>
      </c>
      <c r="O2374" s="323"/>
      <c r="P2374" s="252">
        <v>454672.67</v>
      </c>
      <c r="Q2374" s="252">
        <v>1303.03</v>
      </c>
      <c r="R2374" s="240" t="s">
        <v>108</v>
      </c>
      <c r="V2374" s="248">
        <f t="shared" si="148"/>
        <v>0</v>
      </c>
      <c r="W2374" s="248">
        <f t="shared" si="145"/>
        <v>0</v>
      </c>
      <c r="X2374" s="248">
        <f t="shared" si="146"/>
        <v>0</v>
      </c>
      <c r="Y2374" s="248">
        <f t="shared" si="147"/>
        <v>0</v>
      </c>
    </row>
    <row r="2375" spans="1:25" ht="15" customHeight="1" x14ac:dyDescent="0.25">
      <c r="A2375" s="250"/>
      <c r="B2375" s="251"/>
      <c r="C2375" s="322" t="s">
        <v>392</v>
      </c>
      <c r="D2375" s="322"/>
      <c r="E2375" s="322"/>
      <c r="H2375" s="252">
        <v>142720.64000000001</v>
      </c>
      <c r="I2375" s="252">
        <v>32032.62</v>
      </c>
      <c r="J2375" s="252">
        <v>-2325.64</v>
      </c>
      <c r="K2375" s="252">
        <v>0</v>
      </c>
      <c r="L2375" s="252">
        <v>0</v>
      </c>
      <c r="M2375" s="252">
        <v>29706.98</v>
      </c>
      <c r="N2375" s="323">
        <v>40264.239999999998</v>
      </c>
      <c r="O2375" s="323"/>
      <c r="P2375" s="252">
        <v>135212.9</v>
      </c>
      <c r="Q2375" s="252">
        <v>3049.52</v>
      </c>
      <c r="R2375" s="240" t="s">
        <v>108</v>
      </c>
      <c r="V2375" s="248">
        <f t="shared" si="148"/>
        <v>0</v>
      </c>
      <c r="W2375" s="248">
        <f t="shared" si="145"/>
        <v>0</v>
      </c>
      <c r="X2375" s="248">
        <f t="shared" si="146"/>
        <v>0</v>
      </c>
      <c r="Y2375" s="248">
        <f t="shared" si="147"/>
        <v>0</v>
      </c>
    </row>
    <row r="2376" spans="1:25" ht="15" customHeight="1" x14ac:dyDescent="0.25">
      <c r="A2376" s="250"/>
      <c r="B2376" s="251"/>
      <c r="C2376" s="322" t="s">
        <v>1056</v>
      </c>
      <c r="D2376" s="322"/>
      <c r="E2376" s="322"/>
      <c r="H2376" s="252">
        <v>637.73</v>
      </c>
      <c r="I2376" s="252">
        <v>211.17</v>
      </c>
      <c r="J2376" s="252">
        <v>0</v>
      </c>
      <c r="K2376" s="252">
        <v>0</v>
      </c>
      <c r="L2376" s="252">
        <v>0</v>
      </c>
      <c r="M2376" s="252">
        <v>211.17</v>
      </c>
      <c r="N2376" s="323">
        <v>289.58</v>
      </c>
      <c r="O2376" s="323"/>
      <c r="P2376" s="252">
        <v>561.20000000000005</v>
      </c>
      <c r="Q2376" s="252">
        <v>1.88</v>
      </c>
      <c r="R2376" s="240" t="s">
        <v>108</v>
      </c>
      <c r="V2376" s="248">
        <f t="shared" si="148"/>
        <v>0</v>
      </c>
      <c r="W2376" s="248">
        <f t="shared" si="145"/>
        <v>0</v>
      </c>
      <c r="X2376" s="248">
        <f t="shared" si="146"/>
        <v>0</v>
      </c>
      <c r="Y2376" s="248">
        <f t="shared" si="147"/>
        <v>0</v>
      </c>
    </row>
    <row r="2377" spans="1:25" ht="15" customHeight="1" x14ac:dyDescent="0.25">
      <c r="A2377" s="250"/>
      <c r="B2377" s="251"/>
      <c r="C2377" s="322" t="s">
        <v>1283</v>
      </c>
      <c r="D2377" s="322"/>
      <c r="E2377" s="322"/>
      <c r="H2377" s="252">
        <v>273442.95</v>
      </c>
      <c r="I2377" s="252">
        <v>0</v>
      </c>
      <c r="J2377" s="252">
        <v>0</v>
      </c>
      <c r="K2377" s="252">
        <v>0</v>
      </c>
      <c r="L2377" s="252">
        <v>0</v>
      </c>
      <c r="M2377" s="252">
        <v>0</v>
      </c>
      <c r="N2377" s="323">
        <v>0</v>
      </c>
      <c r="O2377" s="323"/>
      <c r="P2377" s="252">
        <v>273442.95</v>
      </c>
      <c r="Q2377" s="252">
        <v>0</v>
      </c>
      <c r="R2377" s="240" t="s">
        <v>108</v>
      </c>
      <c r="V2377" s="248">
        <f t="shared" si="148"/>
        <v>0</v>
      </c>
      <c r="W2377" s="248">
        <f t="shared" si="145"/>
        <v>91147.650000000009</v>
      </c>
      <c r="X2377" s="248">
        <f t="shared" si="146"/>
        <v>0</v>
      </c>
      <c r="Y2377" s="248">
        <f t="shared" si="147"/>
        <v>91147.650000000009</v>
      </c>
    </row>
    <row r="2378" spans="1:25" ht="15" customHeight="1" x14ac:dyDescent="0.25">
      <c r="A2378" s="250"/>
      <c r="B2378" s="251"/>
      <c r="C2378" s="322" t="s">
        <v>1288</v>
      </c>
      <c r="D2378" s="322"/>
      <c r="E2378" s="322"/>
      <c r="H2378" s="252">
        <v>188391.09</v>
      </c>
      <c r="I2378" s="252">
        <v>48685.1</v>
      </c>
      <c r="J2378" s="252">
        <v>-3594.31</v>
      </c>
      <c r="K2378" s="252">
        <v>0</v>
      </c>
      <c r="L2378" s="252">
        <v>0</v>
      </c>
      <c r="M2378" s="252">
        <v>45090.79</v>
      </c>
      <c r="N2378" s="323">
        <v>60455.65</v>
      </c>
      <c r="O2378" s="323"/>
      <c r="P2378" s="252">
        <v>178934.04</v>
      </c>
      <c r="Q2378" s="252">
        <v>5907.81</v>
      </c>
      <c r="R2378" s="240" t="s">
        <v>108</v>
      </c>
      <c r="V2378" s="248">
        <f t="shared" si="148"/>
        <v>0</v>
      </c>
      <c r="W2378" s="248">
        <f t="shared" ref="W2378:W2441" si="149">IF(W$8=$C2378,SUM($P2378-$Q2378),0)/3</f>
        <v>0</v>
      </c>
      <c r="X2378" s="248">
        <f t="shared" ref="X2378:X2441" si="150">IF(X$8=$C2378,SUM($P2378-$Q2378),0)</f>
        <v>0</v>
      </c>
      <c r="Y2378" s="248">
        <f t="shared" ref="Y2378:Y2441" si="151">SUM(V2378:X2378)</f>
        <v>0</v>
      </c>
    </row>
    <row r="2379" spans="1:25" ht="15" customHeight="1" x14ac:dyDescent="0.25">
      <c r="A2379" s="253"/>
      <c r="B2379" s="254"/>
      <c r="C2379" s="324" t="s">
        <v>1286</v>
      </c>
      <c r="D2379" s="324"/>
      <c r="E2379" s="324"/>
      <c r="F2379" s="255"/>
      <c r="G2379" s="255"/>
      <c r="H2379" s="256">
        <v>54761.2</v>
      </c>
      <c r="I2379" s="256">
        <v>12707.41</v>
      </c>
      <c r="J2379" s="256">
        <v>-940.61</v>
      </c>
      <c r="K2379" s="256">
        <v>0</v>
      </c>
      <c r="L2379" s="256">
        <v>0</v>
      </c>
      <c r="M2379" s="256">
        <v>11766.8</v>
      </c>
      <c r="N2379" s="325">
        <v>15831.62</v>
      </c>
      <c r="O2379" s="325"/>
      <c r="P2379" s="256">
        <v>52602.22</v>
      </c>
      <c r="Q2379" s="256">
        <v>1905.84</v>
      </c>
      <c r="R2379" s="240" t="s">
        <v>108</v>
      </c>
      <c r="V2379" s="248">
        <f t="shared" si="148"/>
        <v>0</v>
      </c>
      <c r="W2379" s="248">
        <f t="shared" si="149"/>
        <v>0</v>
      </c>
      <c r="X2379" s="248">
        <f t="shared" si="150"/>
        <v>0</v>
      </c>
      <c r="Y2379" s="248">
        <f t="shared" si="151"/>
        <v>0</v>
      </c>
    </row>
    <row r="2380" spans="1:25" ht="15" customHeight="1" x14ac:dyDescent="0.25">
      <c r="A2380" s="245" t="s">
        <v>1737</v>
      </c>
      <c r="B2380" s="246" t="str">
        <f>C2380</f>
        <v>г.Одинцово, Маршала Жукова, 45</v>
      </c>
      <c r="C2380" s="329" t="s">
        <v>109</v>
      </c>
      <c r="D2380" s="329"/>
      <c r="E2380" s="329"/>
      <c r="F2380" s="246" t="s">
        <v>1663</v>
      </c>
      <c r="G2380" s="246" t="s">
        <v>1738</v>
      </c>
      <c r="H2380" s="247">
        <v>2074965.56</v>
      </c>
      <c r="I2380" s="247">
        <v>333425.51</v>
      </c>
      <c r="J2380" s="247">
        <v>0</v>
      </c>
      <c r="K2380" s="247">
        <v>0</v>
      </c>
      <c r="L2380" s="247">
        <v>0</v>
      </c>
      <c r="M2380" s="247">
        <v>333425.51</v>
      </c>
      <c r="N2380" s="330">
        <v>386341.09</v>
      </c>
      <c r="O2380" s="330"/>
      <c r="P2380" s="247">
        <v>2058150.76</v>
      </c>
      <c r="Q2380" s="247">
        <v>36100.78</v>
      </c>
      <c r="R2380" s="240" t="s">
        <v>109</v>
      </c>
      <c r="V2380" s="248">
        <f t="shared" si="148"/>
        <v>0</v>
      </c>
      <c r="W2380" s="248">
        <f t="shared" si="149"/>
        <v>0</v>
      </c>
      <c r="X2380" s="248">
        <f t="shared" si="150"/>
        <v>0</v>
      </c>
      <c r="Y2380" s="248">
        <f t="shared" si="151"/>
        <v>0</v>
      </c>
    </row>
    <row r="2381" spans="1:25" ht="15" customHeight="1" x14ac:dyDescent="0.25">
      <c r="A2381" s="250"/>
      <c r="B2381" s="251"/>
      <c r="C2381" s="322" t="s">
        <v>1311</v>
      </c>
      <c r="D2381" s="322"/>
      <c r="E2381" s="322"/>
      <c r="H2381" s="252">
        <v>7.47</v>
      </c>
      <c r="I2381" s="252">
        <v>0</v>
      </c>
      <c r="J2381" s="252">
        <v>0</v>
      </c>
      <c r="K2381" s="252">
        <v>0</v>
      </c>
      <c r="L2381" s="252">
        <v>0</v>
      </c>
      <c r="M2381" s="252">
        <v>0</v>
      </c>
      <c r="N2381" s="323">
        <v>0</v>
      </c>
      <c r="O2381" s="323"/>
      <c r="P2381" s="252">
        <v>7.47</v>
      </c>
      <c r="Q2381" s="252">
        <v>0</v>
      </c>
      <c r="R2381" s="240" t="s">
        <v>109</v>
      </c>
      <c r="V2381" s="248">
        <f t="shared" si="148"/>
        <v>0</v>
      </c>
      <c r="W2381" s="248">
        <f t="shared" si="149"/>
        <v>0</v>
      </c>
      <c r="X2381" s="248">
        <f t="shared" si="150"/>
        <v>0</v>
      </c>
      <c r="Y2381" s="248">
        <f t="shared" si="151"/>
        <v>0</v>
      </c>
    </row>
    <row r="2382" spans="1:25" ht="15" customHeight="1" x14ac:dyDescent="0.25">
      <c r="A2382" s="250"/>
      <c r="B2382" s="251"/>
      <c r="C2382" s="322" t="s">
        <v>1336</v>
      </c>
      <c r="D2382" s="322"/>
      <c r="E2382" s="322"/>
      <c r="H2382" s="252">
        <v>36.94</v>
      </c>
      <c r="I2382" s="252">
        <v>0</v>
      </c>
      <c r="J2382" s="252">
        <v>0</v>
      </c>
      <c r="K2382" s="252">
        <v>0</v>
      </c>
      <c r="L2382" s="252">
        <v>0</v>
      </c>
      <c r="M2382" s="252">
        <v>0</v>
      </c>
      <c r="N2382" s="323">
        <v>0</v>
      </c>
      <c r="O2382" s="323"/>
      <c r="P2382" s="252">
        <v>36.94</v>
      </c>
      <c r="Q2382" s="252">
        <v>0</v>
      </c>
      <c r="R2382" s="240" t="s">
        <v>109</v>
      </c>
      <c r="V2382" s="248">
        <f t="shared" si="148"/>
        <v>0</v>
      </c>
      <c r="W2382" s="248">
        <f t="shared" si="149"/>
        <v>0</v>
      </c>
      <c r="X2382" s="248">
        <f t="shared" si="150"/>
        <v>0</v>
      </c>
      <c r="Y2382" s="248">
        <f t="shared" si="151"/>
        <v>0</v>
      </c>
    </row>
    <row r="2383" spans="1:25" ht="15" customHeight="1" x14ac:dyDescent="0.25">
      <c r="A2383" s="250"/>
      <c r="B2383" s="251"/>
      <c r="C2383" s="322" t="s">
        <v>504</v>
      </c>
      <c r="D2383" s="322"/>
      <c r="E2383" s="322"/>
      <c r="H2383" s="252">
        <v>22836.15</v>
      </c>
      <c r="I2383" s="252">
        <v>0</v>
      </c>
      <c r="J2383" s="252">
        <v>0</v>
      </c>
      <c r="K2383" s="252">
        <v>0</v>
      </c>
      <c r="L2383" s="252">
        <v>0</v>
      </c>
      <c r="M2383" s="252">
        <v>0</v>
      </c>
      <c r="N2383" s="323">
        <v>46.34</v>
      </c>
      <c r="O2383" s="323"/>
      <c r="P2383" s="252">
        <v>22798.87</v>
      </c>
      <c r="Q2383" s="252">
        <v>9.06</v>
      </c>
      <c r="R2383" s="240" t="s">
        <v>109</v>
      </c>
      <c r="V2383" s="248">
        <f t="shared" si="148"/>
        <v>0</v>
      </c>
      <c r="W2383" s="248">
        <f t="shared" si="149"/>
        <v>0</v>
      </c>
      <c r="X2383" s="248">
        <f t="shared" si="150"/>
        <v>0</v>
      </c>
      <c r="Y2383" s="248">
        <f t="shared" si="151"/>
        <v>0</v>
      </c>
    </row>
    <row r="2384" spans="1:25" ht="15" customHeight="1" x14ac:dyDescent="0.25">
      <c r="A2384" s="250"/>
      <c r="B2384" s="251"/>
      <c r="C2384" s="322" t="s">
        <v>1052</v>
      </c>
      <c r="D2384" s="322"/>
      <c r="E2384" s="322"/>
      <c r="H2384" s="252">
        <v>442032.11</v>
      </c>
      <c r="I2384" s="252">
        <v>91209.71</v>
      </c>
      <c r="J2384" s="252">
        <v>0</v>
      </c>
      <c r="K2384" s="252">
        <v>0</v>
      </c>
      <c r="L2384" s="252">
        <v>0</v>
      </c>
      <c r="M2384" s="252">
        <v>91209.71</v>
      </c>
      <c r="N2384" s="323">
        <v>107600.61</v>
      </c>
      <c r="O2384" s="323"/>
      <c r="P2384" s="252">
        <v>428510.19</v>
      </c>
      <c r="Q2384" s="252">
        <v>2868.98</v>
      </c>
      <c r="R2384" s="240" t="s">
        <v>109</v>
      </c>
      <c r="V2384" s="248">
        <f t="shared" ref="V2384:V2447" si="152">IF(V$8=$C2384,SUM($P2384-$Q2384),0)</f>
        <v>425641.21</v>
      </c>
      <c r="W2384" s="248">
        <f t="shared" si="149"/>
        <v>0</v>
      </c>
      <c r="X2384" s="248">
        <f t="shared" si="150"/>
        <v>0</v>
      </c>
      <c r="Y2384" s="248">
        <f t="shared" si="151"/>
        <v>425641.21</v>
      </c>
    </row>
    <row r="2385" spans="1:25" ht="15" customHeight="1" x14ac:dyDescent="0.25">
      <c r="A2385" s="250"/>
      <c r="B2385" s="251"/>
      <c r="C2385" s="322" t="s">
        <v>1054</v>
      </c>
      <c r="D2385" s="322"/>
      <c r="E2385" s="322"/>
      <c r="H2385" s="252">
        <v>125.17</v>
      </c>
      <c r="I2385" s="252">
        <v>81.540000000000006</v>
      </c>
      <c r="J2385" s="252">
        <v>0</v>
      </c>
      <c r="K2385" s="252">
        <v>0</v>
      </c>
      <c r="L2385" s="252">
        <v>0</v>
      </c>
      <c r="M2385" s="252">
        <v>81.540000000000006</v>
      </c>
      <c r="N2385" s="323">
        <v>100.7</v>
      </c>
      <c r="O2385" s="323"/>
      <c r="P2385" s="252">
        <v>110.59</v>
      </c>
      <c r="Q2385" s="252">
        <v>4.58</v>
      </c>
      <c r="R2385" s="240" t="s">
        <v>109</v>
      </c>
      <c r="V2385" s="248">
        <f t="shared" si="152"/>
        <v>0</v>
      </c>
      <c r="W2385" s="248">
        <f t="shared" si="149"/>
        <v>0</v>
      </c>
      <c r="X2385" s="248">
        <f t="shared" si="150"/>
        <v>0</v>
      </c>
      <c r="Y2385" s="248">
        <f t="shared" si="151"/>
        <v>0</v>
      </c>
    </row>
    <row r="2386" spans="1:25" ht="15" customHeight="1" x14ac:dyDescent="0.25">
      <c r="A2386" s="250"/>
      <c r="B2386" s="251"/>
      <c r="C2386" s="322" t="s">
        <v>1058</v>
      </c>
      <c r="D2386" s="322"/>
      <c r="E2386" s="322"/>
      <c r="H2386" s="252">
        <v>5627.96</v>
      </c>
      <c r="I2386" s="252">
        <v>1324.83</v>
      </c>
      <c r="J2386" s="252">
        <v>0</v>
      </c>
      <c r="K2386" s="252">
        <v>0</v>
      </c>
      <c r="L2386" s="252">
        <v>0</v>
      </c>
      <c r="M2386" s="252">
        <v>1324.83</v>
      </c>
      <c r="N2386" s="323">
        <v>1561.61</v>
      </c>
      <c r="O2386" s="323"/>
      <c r="P2386" s="252">
        <v>5498.46</v>
      </c>
      <c r="Q2386" s="252">
        <v>107.28</v>
      </c>
      <c r="R2386" s="240" t="s">
        <v>109</v>
      </c>
      <c r="V2386" s="248">
        <f t="shared" si="152"/>
        <v>0</v>
      </c>
      <c r="W2386" s="248">
        <f t="shared" si="149"/>
        <v>0</v>
      </c>
      <c r="X2386" s="248">
        <f t="shared" si="150"/>
        <v>0</v>
      </c>
      <c r="Y2386" s="248">
        <f t="shared" si="151"/>
        <v>0</v>
      </c>
    </row>
    <row r="2387" spans="1:25" ht="15" customHeight="1" x14ac:dyDescent="0.25">
      <c r="A2387" s="250"/>
      <c r="B2387" s="251"/>
      <c r="C2387" s="322" t="s">
        <v>1303</v>
      </c>
      <c r="D2387" s="322"/>
      <c r="E2387" s="322"/>
      <c r="H2387" s="252">
        <v>11426.37</v>
      </c>
      <c r="I2387" s="252">
        <v>0</v>
      </c>
      <c r="J2387" s="252">
        <v>0</v>
      </c>
      <c r="K2387" s="252">
        <v>0</v>
      </c>
      <c r="L2387" s="252">
        <v>0</v>
      </c>
      <c r="M2387" s="252">
        <v>0</v>
      </c>
      <c r="N2387" s="323">
        <v>17.260000000000002</v>
      </c>
      <c r="O2387" s="323"/>
      <c r="P2387" s="252">
        <v>12021.88</v>
      </c>
      <c r="Q2387" s="252">
        <v>612.77</v>
      </c>
      <c r="R2387" s="240" t="s">
        <v>109</v>
      </c>
      <c r="V2387" s="248">
        <f t="shared" si="152"/>
        <v>0</v>
      </c>
      <c r="W2387" s="248">
        <f t="shared" si="149"/>
        <v>0</v>
      </c>
      <c r="X2387" s="248">
        <f t="shared" si="150"/>
        <v>0</v>
      </c>
      <c r="Y2387" s="248">
        <f t="shared" si="151"/>
        <v>0</v>
      </c>
    </row>
    <row r="2388" spans="1:25" ht="15" customHeight="1" x14ac:dyDescent="0.25">
      <c r="A2388" s="250"/>
      <c r="B2388" s="251"/>
      <c r="C2388" s="322" t="s">
        <v>399</v>
      </c>
      <c r="D2388" s="322"/>
      <c r="E2388" s="322"/>
      <c r="H2388" s="252">
        <v>123511.67999999999</v>
      </c>
      <c r="I2388" s="252">
        <v>15334.06</v>
      </c>
      <c r="J2388" s="252">
        <v>0</v>
      </c>
      <c r="K2388" s="252">
        <v>0</v>
      </c>
      <c r="L2388" s="252">
        <v>0</v>
      </c>
      <c r="M2388" s="252">
        <v>15334.06</v>
      </c>
      <c r="N2388" s="323">
        <v>18566.71</v>
      </c>
      <c r="O2388" s="323"/>
      <c r="P2388" s="252">
        <v>124644.59</v>
      </c>
      <c r="Q2388" s="252">
        <v>4365.5600000000004</v>
      </c>
      <c r="R2388" s="240" t="s">
        <v>109</v>
      </c>
      <c r="V2388" s="248">
        <f t="shared" si="152"/>
        <v>0</v>
      </c>
      <c r="W2388" s="248">
        <f t="shared" si="149"/>
        <v>0</v>
      </c>
      <c r="X2388" s="248">
        <f t="shared" si="150"/>
        <v>0</v>
      </c>
      <c r="Y2388" s="248">
        <f t="shared" si="151"/>
        <v>0</v>
      </c>
    </row>
    <row r="2389" spans="1:25" ht="15" customHeight="1" x14ac:dyDescent="0.25">
      <c r="A2389" s="250"/>
      <c r="B2389" s="251"/>
      <c r="C2389" s="322" t="s">
        <v>1057</v>
      </c>
      <c r="D2389" s="322"/>
      <c r="E2389" s="322"/>
      <c r="H2389" s="252">
        <v>254.27</v>
      </c>
      <c r="I2389" s="252">
        <v>170.89</v>
      </c>
      <c r="J2389" s="252">
        <v>0</v>
      </c>
      <c r="K2389" s="252">
        <v>0</v>
      </c>
      <c r="L2389" s="252">
        <v>0</v>
      </c>
      <c r="M2389" s="252">
        <v>170.89</v>
      </c>
      <c r="N2389" s="323">
        <v>210.98</v>
      </c>
      <c r="O2389" s="323"/>
      <c r="P2389" s="252">
        <v>223.98</v>
      </c>
      <c r="Q2389" s="252">
        <v>9.8000000000000007</v>
      </c>
      <c r="R2389" s="240" t="s">
        <v>109</v>
      </c>
      <c r="V2389" s="248">
        <f t="shared" si="152"/>
        <v>0</v>
      </c>
      <c r="W2389" s="248">
        <f t="shared" si="149"/>
        <v>0</v>
      </c>
      <c r="X2389" s="248">
        <f t="shared" si="150"/>
        <v>0</v>
      </c>
      <c r="Y2389" s="248">
        <f t="shared" si="151"/>
        <v>0</v>
      </c>
    </row>
    <row r="2390" spans="1:25" ht="15" customHeight="1" x14ac:dyDescent="0.25">
      <c r="A2390" s="250"/>
      <c r="B2390" s="251"/>
      <c r="C2390" s="322" t="s">
        <v>1304</v>
      </c>
      <c r="D2390" s="322"/>
      <c r="E2390" s="322"/>
      <c r="H2390" s="252">
        <v>28554.37</v>
      </c>
      <c r="I2390" s="252">
        <v>0</v>
      </c>
      <c r="J2390" s="252">
        <v>0</v>
      </c>
      <c r="K2390" s="252">
        <v>0</v>
      </c>
      <c r="L2390" s="252">
        <v>0</v>
      </c>
      <c r="M2390" s="252">
        <v>0</v>
      </c>
      <c r="N2390" s="323">
        <v>74.819999999999993</v>
      </c>
      <c r="O2390" s="323"/>
      <c r="P2390" s="252">
        <v>28509.8</v>
      </c>
      <c r="Q2390" s="252">
        <v>30.25</v>
      </c>
      <c r="R2390" s="240" t="s">
        <v>109</v>
      </c>
      <c r="V2390" s="248">
        <f t="shared" si="152"/>
        <v>0</v>
      </c>
      <c r="W2390" s="248">
        <f t="shared" si="149"/>
        <v>0</v>
      </c>
      <c r="X2390" s="248">
        <f t="shared" si="150"/>
        <v>0</v>
      </c>
      <c r="Y2390" s="248">
        <f t="shared" si="151"/>
        <v>0</v>
      </c>
    </row>
    <row r="2391" spans="1:25" ht="15" customHeight="1" x14ac:dyDescent="0.25">
      <c r="A2391" s="250"/>
      <c r="B2391" s="251"/>
      <c r="C2391" s="322" t="s">
        <v>503</v>
      </c>
      <c r="D2391" s="322"/>
      <c r="E2391" s="322"/>
      <c r="H2391" s="252">
        <v>617019.22</v>
      </c>
      <c r="I2391" s="252">
        <v>146068.62</v>
      </c>
      <c r="J2391" s="252">
        <v>0</v>
      </c>
      <c r="K2391" s="252">
        <v>0</v>
      </c>
      <c r="L2391" s="252">
        <v>0</v>
      </c>
      <c r="M2391" s="252">
        <v>146068.62</v>
      </c>
      <c r="N2391" s="323">
        <v>159835.57999999999</v>
      </c>
      <c r="O2391" s="323"/>
      <c r="P2391" s="252">
        <v>603282.71</v>
      </c>
      <c r="Q2391" s="252">
        <v>30.45</v>
      </c>
      <c r="R2391" s="240" t="s">
        <v>109</v>
      </c>
      <c r="V2391" s="248">
        <f t="shared" si="152"/>
        <v>0</v>
      </c>
      <c r="W2391" s="248">
        <f t="shared" si="149"/>
        <v>0</v>
      </c>
      <c r="X2391" s="248">
        <f t="shared" si="150"/>
        <v>0</v>
      </c>
      <c r="Y2391" s="248">
        <f t="shared" si="151"/>
        <v>0</v>
      </c>
    </row>
    <row r="2392" spans="1:25" ht="15" customHeight="1" x14ac:dyDescent="0.25">
      <c r="A2392" s="250"/>
      <c r="B2392" s="251"/>
      <c r="C2392" s="322" t="s">
        <v>392</v>
      </c>
      <c r="D2392" s="322"/>
      <c r="E2392" s="322"/>
      <c r="H2392" s="252">
        <v>204288.14</v>
      </c>
      <c r="I2392" s="252">
        <v>27273.22</v>
      </c>
      <c r="J2392" s="252">
        <v>0</v>
      </c>
      <c r="K2392" s="252">
        <v>0</v>
      </c>
      <c r="L2392" s="252">
        <v>0</v>
      </c>
      <c r="M2392" s="252">
        <v>27273.22</v>
      </c>
      <c r="N2392" s="323">
        <v>33380.769999999997</v>
      </c>
      <c r="O2392" s="323"/>
      <c r="P2392" s="252">
        <v>222684.84</v>
      </c>
      <c r="Q2392" s="252">
        <v>24504.25</v>
      </c>
      <c r="R2392" s="240" t="s">
        <v>109</v>
      </c>
      <c r="V2392" s="248">
        <f t="shared" si="152"/>
        <v>0</v>
      </c>
      <c r="W2392" s="248">
        <f t="shared" si="149"/>
        <v>0</v>
      </c>
      <c r="X2392" s="248">
        <f t="shared" si="150"/>
        <v>0</v>
      </c>
      <c r="Y2392" s="248">
        <f t="shared" si="151"/>
        <v>0</v>
      </c>
    </row>
    <row r="2393" spans="1:25" ht="15" customHeight="1" x14ac:dyDescent="0.25">
      <c r="A2393" s="250"/>
      <c r="B2393" s="251"/>
      <c r="C2393" s="322" t="s">
        <v>1055</v>
      </c>
      <c r="D2393" s="322"/>
      <c r="E2393" s="322"/>
      <c r="H2393" s="252">
        <v>125.17</v>
      </c>
      <c r="I2393" s="252">
        <v>81.540000000000006</v>
      </c>
      <c r="J2393" s="252">
        <v>0</v>
      </c>
      <c r="K2393" s="252">
        <v>0</v>
      </c>
      <c r="L2393" s="252">
        <v>0</v>
      </c>
      <c r="M2393" s="252">
        <v>81.540000000000006</v>
      </c>
      <c r="N2393" s="323">
        <v>100.7</v>
      </c>
      <c r="O2393" s="323"/>
      <c r="P2393" s="252">
        <v>110.59</v>
      </c>
      <c r="Q2393" s="252">
        <v>4.58</v>
      </c>
      <c r="R2393" s="240" t="s">
        <v>109</v>
      </c>
      <c r="V2393" s="248">
        <f t="shared" si="152"/>
        <v>0</v>
      </c>
      <c r="W2393" s="248">
        <f t="shared" si="149"/>
        <v>0</v>
      </c>
      <c r="X2393" s="248">
        <f t="shared" si="150"/>
        <v>0</v>
      </c>
      <c r="Y2393" s="248">
        <f t="shared" si="151"/>
        <v>0</v>
      </c>
    </row>
    <row r="2394" spans="1:25" ht="15" customHeight="1" x14ac:dyDescent="0.25">
      <c r="A2394" s="250"/>
      <c r="B2394" s="251"/>
      <c r="C2394" s="322" t="s">
        <v>1056</v>
      </c>
      <c r="D2394" s="322"/>
      <c r="E2394" s="322"/>
      <c r="H2394" s="252">
        <v>393.47</v>
      </c>
      <c r="I2394" s="252">
        <v>258.27999999999997</v>
      </c>
      <c r="J2394" s="252">
        <v>0</v>
      </c>
      <c r="K2394" s="252">
        <v>0</v>
      </c>
      <c r="L2394" s="252">
        <v>0</v>
      </c>
      <c r="M2394" s="252">
        <v>258.27999999999997</v>
      </c>
      <c r="N2394" s="323">
        <v>318.98</v>
      </c>
      <c r="O2394" s="323"/>
      <c r="P2394" s="252">
        <v>347.25</v>
      </c>
      <c r="Q2394" s="252">
        <v>14.48</v>
      </c>
      <c r="R2394" s="240" t="s">
        <v>109</v>
      </c>
      <c r="V2394" s="248">
        <f t="shared" si="152"/>
        <v>0</v>
      </c>
      <c r="W2394" s="248">
        <f t="shared" si="149"/>
        <v>0</v>
      </c>
      <c r="X2394" s="248">
        <f t="shared" si="150"/>
        <v>0</v>
      </c>
      <c r="Y2394" s="248">
        <f t="shared" si="151"/>
        <v>0</v>
      </c>
    </row>
    <row r="2395" spans="1:25" ht="15" customHeight="1" x14ac:dyDescent="0.25">
      <c r="A2395" s="250"/>
      <c r="B2395" s="251"/>
      <c r="C2395" s="322" t="s">
        <v>1283</v>
      </c>
      <c r="D2395" s="322"/>
      <c r="E2395" s="322"/>
      <c r="H2395" s="252">
        <v>227399.57</v>
      </c>
      <c r="I2395" s="252">
        <v>0</v>
      </c>
      <c r="J2395" s="252">
        <v>0</v>
      </c>
      <c r="K2395" s="252">
        <v>0</v>
      </c>
      <c r="L2395" s="252">
        <v>0</v>
      </c>
      <c r="M2395" s="252">
        <v>0</v>
      </c>
      <c r="N2395" s="323">
        <v>1747.14</v>
      </c>
      <c r="O2395" s="323"/>
      <c r="P2395" s="252">
        <v>225652.43</v>
      </c>
      <c r="Q2395" s="252">
        <v>0</v>
      </c>
      <c r="R2395" s="240" t="s">
        <v>109</v>
      </c>
      <c r="V2395" s="248">
        <f t="shared" si="152"/>
        <v>0</v>
      </c>
      <c r="W2395" s="248">
        <f t="shared" si="149"/>
        <v>75217.476666666669</v>
      </c>
      <c r="X2395" s="248">
        <f t="shared" si="150"/>
        <v>0</v>
      </c>
      <c r="Y2395" s="248">
        <f t="shared" si="151"/>
        <v>75217.476666666669</v>
      </c>
    </row>
    <row r="2396" spans="1:25" ht="15" customHeight="1" x14ac:dyDescent="0.25">
      <c r="A2396" s="250"/>
      <c r="B2396" s="251"/>
      <c r="C2396" s="322" t="s">
        <v>1286</v>
      </c>
      <c r="D2396" s="322"/>
      <c r="E2396" s="322"/>
      <c r="H2396" s="252">
        <v>88276.04</v>
      </c>
      <c r="I2396" s="252">
        <v>10685.22</v>
      </c>
      <c r="J2396" s="252">
        <v>0</v>
      </c>
      <c r="K2396" s="252">
        <v>0</v>
      </c>
      <c r="L2396" s="252">
        <v>0</v>
      </c>
      <c r="M2396" s="252">
        <v>10685.22</v>
      </c>
      <c r="N2396" s="323">
        <v>13337.11</v>
      </c>
      <c r="O2396" s="323"/>
      <c r="P2396" s="252">
        <v>88602.91</v>
      </c>
      <c r="Q2396" s="252">
        <v>2978.76</v>
      </c>
      <c r="R2396" s="240" t="s">
        <v>109</v>
      </c>
      <c r="V2396" s="248">
        <f t="shared" si="152"/>
        <v>0</v>
      </c>
      <c r="W2396" s="248">
        <f t="shared" si="149"/>
        <v>0</v>
      </c>
      <c r="X2396" s="248">
        <f t="shared" si="150"/>
        <v>0</v>
      </c>
      <c r="Y2396" s="248">
        <f t="shared" si="151"/>
        <v>0</v>
      </c>
    </row>
    <row r="2397" spans="1:25" ht="15" customHeight="1" x14ac:dyDescent="0.25">
      <c r="A2397" s="253"/>
      <c r="B2397" s="254"/>
      <c r="C2397" s="324" t="s">
        <v>1288</v>
      </c>
      <c r="D2397" s="324"/>
      <c r="E2397" s="324"/>
      <c r="F2397" s="255"/>
      <c r="G2397" s="255"/>
      <c r="H2397" s="256">
        <v>303051.46000000002</v>
      </c>
      <c r="I2397" s="256">
        <v>40937.599999999999</v>
      </c>
      <c r="J2397" s="256">
        <v>0</v>
      </c>
      <c r="K2397" s="256">
        <v>0</v>
      </c>
      <c r="L2397" s="256">
        <v>0</v>
      </c>
      <c r="M2397" s="256">
        <v>40937.599999999999</v>
      </c>
      <c r="N2397" s="325">
        <v>49441.78</v>
      </c>
      <c r="O2397" s="325"/>
      <c r="P2397" s="256">
        <v>295107.26</v>
      </c>
      <c r="Q2397" s="256">
        <v>559.98</v>
      </c>
      <c r="R2397" s="240" t="s">
        <v>109</v>
      </c>
      <c r="V2397" s="248">
        <f t="shared" si="152"/>
        <v>0</v>
      </c>
      <c r="W2397" s="248">
        <f t="shared" si="149"/>
        <v>0</v>
      </c>
      <c r="X2397" s="248">
        <f t="shared" si="150"/>
        <v>0</v>
      </c>
      <c r="Y2397" s="248">
        <f t="shared" si="151"/>
        <v>0</v>
      </c>
    </row>
    <row r="2398" spans="1:25" ht="15" customHeight="1" x14ac:dyDescent="0.25">
      <c r="A2398" s="245" t="s">
        <v>1718</v>
      </c>
      <c r="B2398" s="246" t="str">
        <f>C2398</f>
        <v>г.Одинцово, Маршала Жукова, 47</v>
      </c>
      <c r="C2398" s="329" t="s">
        <v>110</v>
      </c>
      <c r="D2398" s="329"/>
      <c r="E2398" s="329"/>
      <c r="F2398" s="246" t="s">
        <v>1675</v>
      </c>
      <c r="G2398" s="246" t="s">
        <v>1739</v>
      </c>
      <c r="H2398" s="247">
        <v>1726745.72</v>
      </c>
      <c r="I2398" s="247">
        <v>88579.89</v>
      </c>
      <c r="J2398" s="247">
        <v>0</v>
      </c>
      <c r="K2398" s="247">
        <v>0</v>
      </c>
      <c r="L2398" s="247">
        <v>0</v>
      </c>
      <c r="M2398" s="247">
        <v>88579.89</v>
      </c>
      <c r="N2398" s="330">
        <v>100650.64</v>
      </c>
      <c r="O2398" s="330"/>
      <c r="P2398" s="247">
        <v>1737373.8</v>
      </c>
      <c r="Q2398" s="247">
        <v>22698.83</v>
      </c>
      <c r="R2398" s="240" t="s">
        <v>110</v>
      </c>
      <c r="V2398" s="248">
        <f t="shared" si="152"/>
        <v>0</v>
      </c>
      <c r="W2398" s="248">
        <f t="shared" si="149"/>
        <v>0</v>
      </c>
      <c r="X2398" s="248">
        <f t="shared" si="150"/>
        <v>0</v>
      </c>
      <c r="Y2398" s="248">
        <f t="shared" si="151"/>
        <v>0</v>
      </c>
    </row>
    <row r="2399" spans="1:25" ht="15" customHeight="1" x14ac:dyDescent="0.25">
      <c r="A2399" s="250"/>
      <c r="B2399" s="251"/>
      <c r="C2399" s="322" t="s">
        <v>503</v>
      </c>
      <c r="D2399" s="322"/>
      <c r="E2399" s="322"/>
      <c r="H2399" s="252">
        <v>340673.81</v>
      </c>
      <c r="I2399" s="252">
        <v>0</v>
      </c>
      <c r="J2399" s="252">
        <v>0</v>
      </c>
      <c r="K2399" s="252">
        <v>0</v>
      </c>
      <c r="L2399" s="252">
        <v>0</v>
      </c>
      <c r="M2399" s="252">
        <v>0</v>
      </c>
      <c r="N2399" s="323">
        <v>0</v>
      </c>
      <c r="O2399" s="323"/>
      <c r="P2399" s="252">
        <v>340695.07</v>
      </c>
      <c r="Q2399" s="252">
        <v>21.26</v>
      </c>
      <c r="R2399" s="240" t="s">
        <v>110</v>
      </c>
      <c r="V2399" s="248">
        <f t="shared" si="152"/>
        <v>0</v>
      </c>
      <c r="W2399" s="248">
        <f t="shared" si="149"/>
        <v>0</v>
      </c>
      <c r="X2399" s="248">
        <f t="shared" si="150"/>
        <v>0</v>
      </c>
      <c r="Y2399" s="248">
        <f t="shared" si="151"/>
        <v>0</v>
      </c>
    </row>
    <row r="2400" spans="1:25" ht="15" customHeight="1" x14ac:dyDescent="0.25">
      <c r="A2400" s="250"/>
      <c r="B2400" s="251"/>
      <c r="C2400" s="322" t="s">
        <v>1052</v>
      </c>
      <c r="D2400" s="322"/>
      <c r="E2400" s="322"/>
      <c r="H2400" s="252">
        <v>578705.17000000004</v>
      </c>
      <c r="I2400" s="252">
        <v>87115.42</v>
      </c>
      <c r="J2400" s="252">
        <v>0</v>
      </c>
      <c r="K2400" s="252">
        <v>0</v>
      </c>
      <c r="L2400" s="252">
        <v>0</v>
      </c>
      <c r="M2400" s="252">
        <v>87115.42</v>
      </c>
      <c r="N2400" s="323">
        <v>98993.36</v>
      </c>
      <c r="O2400" s="323"/>
      <c r="P2400" s="252">
        <v>567476.31000000006</v>
      </c>
      <c r="Q2400" s="252">
        <v>649.08000000000004</v>
      </c>
      <c r="R2400" s="240" t="s">
        <v>110</v>
      </c>
      <c r="V2400" s="248">
        <f t="shared" si="152"/>
        <v>566827.2300000001</v>
      </c>
      <c r="W2400" s="248">
        <f t="shared" si="149"/>
        <v>0</v>
      </c>
      <c r="X2400" s="248">
        <f t="shared" si="150"/>
        <v>0</v>
      </c>
      <c r="Y2400" s="248">
        <f t="shared" si="151"/>
        <v>566827.2300000001</v>
      </c>
    </row>
    <row r="2401" spans="1:25" ht="15" customHeight="1" x14ac:dyDescent="0.25">
      <c r="A2401" s="250"/>
      <c r="B2401" s="251"/>
      <c r="C2401" s="322" t="s">
        <v>504</v>
      </c>
      <c r="D2401" s="322"/>
      <c r="E2401" s="322"/>
      <c r="H2401" s="252">
        <v>26376.54</v>
      </c>
      <c r="I2401" s="252">
        <v>0</v>
      </c>
      <c r="J2401" s="252">
        <v>0</v>
      </c>
      <c r="K2401" s="252">
        <v>0</v>
      </c>
      <c r="L2401" s="252">
        <v>0</v>
      </c>
      <c r="M2401" s="252">
        <v>0</v>
      </c>
      <c r="N2401" s="323">
        <v>0</v>
      </c>
      <c r="O2401" s="323"/>
      <c r="P2401" s="252">
        <v>26851.31</v>
      </c>
      <c r="Q2401" s="252">
        <v>474.77</v>
      </c>
      <c r="R2401" s="240" t="s">
        <v>110</v>
      </c>
      <c r="V2401" s="248">
        <f t="shared" si="152"/>
        <v>0</v>
      </c>
      <c r="W2401" s="248">
        <f t="shared" si="149"/>
        <v>0</v>
      </c>
      <c r="X2401" s="248">
        <f t="shared" si="150"/>
        <v>0</v>
      </c>
      <c r="Y2401" s="248">
        <f t="shared" si="151"/>
        <v>0</v>
      </c>
    </row>
    <row r="2402" spans="1:25" ht="15" customHeight="1" x14ac:dyDescent="0.25">
      <c r="A2402" s="250"/>
      <c r="B2402" s="251"/>
      <c r="C2402" s="322" t="s">
        <v>1336</v>
      </c>
      <c r="D2402" s="322"/>
      <c r="E2402" s="322"/>
      <c r="H2402" s="252">
        <v>81.55</v>
      </c>
      <c r="I2402" s="252">
        <v>0</v>
      </c>
      <c r="J2402" s="252">
        <v>0</v>
      </c>
      <c r="K2402" s="252">
        <v>0</v>
      </c>
      <c r="L2402" s="252">
        <v>0</v>
      </c>
      <c r="M2402" s="252">
        <v>0</v>
      </c>
      <c r="N2402" s="323">
        <v>0</v>
      </c>
      <c r="O2402" s="323"/>
      <c r="P2402" s="252">
        <v>81.55</v>
      </c>
      <c r="Q2402" s="252">
        <v>0</v>
      </c>
      <c r="R2402" s="240" t="s">
        <v>110</v>
      </c>
      <c r="V2402" s="248">
        <f t="shared" si="152"/>
        <v>0</v>
      </c>
      <c r="W2402" s="248">
        <f t="shared" si="149"/>
        <v>0</v>
      </c>
      <c r="X2402" s="248">
        <f t="shared" si="150"/>
        <v>0</v>
      </c>
      <c r="Y2402" s="248">
        <f t="shared" si="151"/>
        <v>0</v>
      </c>
    </row>
    <row r="2403" spans="1:25" ht="15" customHeight="1" x14ac:dyDescent="0.25">
      <c r="A2403" s="250"/>
      <c r="B2403" s="251"/>
      <c r="C2403" s="322" t="s">
        <v>1303</v>
      </c>
      <c r="D2403" s="322"/>
      <c r="E2403" s="322"/>
      <c r="H2403" s="252">
        <v>15990.75</v>
      </c>
      <c r="I2403" s="252">
        <v>0</v>
      </c>
      <c r="J2403" s="252">
        <v>0</v>
      </c>
      <c r="K2403" s="252">
        <v>0</v>
      </c>
      <c r="L2403" s="252">
        <v>0</v>
      </c>
      <c r="M2403" s="252">
        <v>0</v>
      </c>
      <c r="N2403" s="323">
        <v>0</v>
      </c>
      <c r="O2403" s="323"/>
      <c r="P2403" s="252">
        <v>19065.43</v>
      </c>
      <c r="Q2403" s="252">
        <v>3074.68</v>
      </c>
      <c r="R2403" s="240" t="s">
        <v>110</v>
      </c>
      <c r="V2403" s="248">
        <f t="shared" si="152"/>
        <v>0</v>
      </c>
      <c r="W2403" s="248">
        <f t="shared" si="149"/>
        <v>0</v>
      </c>
      <c r="X2403" s="248">
        <f t="shared" si="150"/>
        <v>0</v>
      </c>
      <c r="Y2403" s="248">
        <f t="shared" si="151"/>
        <v>0</v>
      </c>
    </row>
    <row r="2404" spans="1:25" ht="15" customHeight="1" x14ac:dyDescent="0.25">
      <c r="A2404" s="250"/>
      <c r="B2404" s="251"/>
      <c r="C2404" s="322" t="s">
        <v>1054</v>
      </c>
      <c r="D2404" s="322"/>
      <c r="E2404" s="322"/>
      <c r="H2404" s="252">
        <v>167.83</v>
      </c>
      <c r="I2404" s="252">
        <v>59.11</v>
      </c>
      <c r="J2404" s="252">
        <v>0</v>
      </c>
      <c r="K2404" s="252">
        <v>0</v>
      </c>
      <c r="L2404" s="252">
        <v>0</v>
      </c>
      <c r="M2404" s="252">
        <v>59.11</v>
      </c>
      <c r="N2404" s="323">
        <v>66.2</v>
      </c>
      <c r="O2404" s="323"/>
      <c r="P2404" s="252">
        <v>160.75</v>
      </c>
      <c r="Q2404" s="252">
        <v>0.01</v>
      </c>
      <c r="R2404" s="240" t="s">
        <v>110</v>
      </c>
      <c r="V2404" s="248">
        <f t="shared" si="152"/>
        <v>0</v>
      </c>
      <c r="W2404" s="248">
        <f t="shared" si="149"/>
        <v>0</v>
      </c>
      <c r="X2404" s="248">
        <f t="shared" si="150"/>
        <v>0</v>
      </c>
      <c r="Y2404" s="248">
        <f t="shared" si="151"/>
        <v>0</v>
      </c>
    </row>
    <row r="2405" spans="1:25" ht="15" customHeight="1" x14ac:dyDescent="0.25">
      <c r="A2405" s="250"/>
      <c r="B2405" s="251"/>
      <c r="C2405" s="322" t="s">
        <v>1058</v>
      </c>
      <c r="D2405" s="322"/>
      <c r="E2405" s="322"/>
      <c r="H2405" s="252">
        <v>5975.76</v>
      </c>
      <c r="I2405" s="252">
        <v>1034.9000000000001</v>
      </c>
      <c r="J2405" s="252">
        <v>0</v>
      </c>
      <c r="K2405" s="252">
        <v>0</v>
      </c>
      <c r="L2405" s="252">
        <v>0</v>
      </c>
      <c r="M2405" s="252">
        <v>1034.9000000000001</v>
      </c>
      <c r="N2405" s="323">
        <v>1176.04</v>
      </c>
      <c r="O2405" s="323"/>
      <c r="P2405" s="252">
        <v>5977.77</v>
      </c>
      <c r="Q2405" s="252">
        <v>143.15</v>
      </c>
      <c r="R2405" s="240" t="s">
        <v>110</v>
      </c>
      <c r="V2405" s="248">
        <f t="shared" si="152"/>
        <v>0</v>
      </c>
      <c r="W2405" s="248">
        <f t="shared" si="149"/>
        <v>0</v>
      </c>
      <c r="X2405" s="248">
        <f t="shared" si="150"/>
        <v>0</v>
      </c>
      <c r="Y2405" s="248">
        <f t="shared" si="151"/>
        <v>0</v>
      </c>
    </row>
    <row r="2406" spans="1:25" ht="15" customHeight="1" x14ac:dyDescent="0.25">
      <c r="A2406" s="250"/>
      <c r="B2406" s="251"/>
      <c r="C2406" s="322" t="s">
        <v>1335</v>
      </c>
      <c r="D2406" s="322"/>
      <c r="E2406" s="322"/>
      <c r="H2406" s="252">
        <v>12639.93</v>
      </c>
      <c r="I2406" s="252">
        <v>0</v>
      </c>
      <c r="J2406" s="252">
        <v>0</v>
      </c>
      <c r="K2406" s="252">
        <v>0</v>
      </c>
      <c r="L2406" s="252">
        <v>0</v>
      </c>
      <c r="M2406" s="252">
        <v>0</v>
      </c>
      <c r="N2406" s="323">
        <v>0</v>
      </c>
      <c r="O2406" s="323"/>
      <c r="P2406" s="252">
        <v>12639.93</v>
      </c>
      <c r="Q2406" s="252">
        <v>0</v>
      </c>
      <c r="R2406" s="240" t="s">
        <v>110</v>
      </c>
      <c r="V2406" s="248">
        <f t="shared" si="152"/>
        <v>0</v>
      </c>
      <c r="W2406" s="248">
        <f t="shared" si="149"/>
        <v>0</v>
      </c>
      <c r="X2406" s="248">
        <f t="shared" si="150"/>
        <v>0</v>
      </c>
      <c r="Y2406" s="248">
        <f t="shared" si="151"/>
        <v>0</v>
      </c>
    </row>
    <row r="2407" spans="1:25" ht="15" customHeight="1" x14ac:dyDescent="0.25">
      <c r="A2407" s="250"/>
      <c r="B2407" s="251"/>
      <c r="C2407" s="322" t="s">
        <v>399</v>
      </c>
      <c r="D2407" s="322"/>
      <c r="E2407" s="322"/>
      <c r="H2407" s="252">
        <v>73373.52</v>
      </c>
      <c r="I2407" s="252">
        <v>0</v>
      </c>
      <c r="J2407" s="252">
        <v>0</v>
      </c>
      <c r="K2407" s="252">
        <v>0</v>
      </c>
      <c r="L2407" s="252">
        <v>0</v>
      </c>
      <c r="M2407" s="252">
        <v>0</v>
      </c>
      <c r="N2407" s="323">
        <v>0</v>
      </c>
      <c r="O2407" s="323"/>
      <c r="P2407" s="252">
        <v>76195.72</v>
      </c>
      <c r="Q2407" s="252">
        <v>2822.2</v>
      </c>
      <c r="R2407" s="240" t="s">
        <v>110</v>
      </c>
      <c r="V2407" s="248">
        <f t="shared" si="152"/>
        <v>0</v>
      </c>
      <c r="W2407" s="248">
        <f t="shared" si="149"/>
        <v>0</v>
      </c>
      <c r="X2407" s="248">
        <f t="shared" si="150"/>
        <v>0</v>
      </c>
      <c r="Y2407" s="248">
        <f t="shared" si="151"/>
        <v>0</v>
      </c>
    </row>
    <row r="2408" spans="1:25" ht="15" customHeight="1" x14ac:dyDescent="0.25">
      <c r="A2408" s="250"/>
      <c r="B2408" s="251"/>
      <c r="C2408" s="322" t="s">
        <v>1304</v>
      </c>
      <c r="D2408" s="322"/>
      <c r="E2408" s="322"/>
      <c r="H2408" s="252">
        <v>37329.980000000003</v>
      </c>
      <c r="I2408" s="252">
        <v>0</v>
      </c>
      <c r="J2408" s="252">
        <v>0</v>
      </c>
      <c r="K2408" s="252">
        <v>0</v>
      </c>
      <c r="L2408" s="252">
        <v>0</v>
      </c>
      <c r="M2408" s="252">
        <v>0</v>
      </c>
      <c r="N2408" s="323">
        <v>0</v>
      </c>
      <c r="O2408" s="323"/>
      <c r="P2408" s="252">
        <v>38346.31</v>
      </c>
      <c r="Q2408" s="252">
        <v>1016.33</v>
      </c>
      <c r="R2408" s="240" t="s">
        <v>110</v>
      </c>
      <c r="V2408" s="248">
        <f t="shared" si="152"/>
        <v>0</v>
      </c>
      <c r="W2408" s="248">
        <f t="shared" si="149"/>
        <v>0</v>
      </c>
      <c r="X2408" s="248">
        <f t="shared" si="150"/>
        <v>0</v>
      </c>
      <c r="Y2408" s="248">
        <f t="shared" si="151"/>
        <v>0</v>
      </c>
    </row>
    <row r="2409" spans="1:25" ht="15" customHeight="1" x14ac:dyDescent="0.25">
      <c r="A2409" s="250"/>
      <c r="B2409" s="251"/>
      <c r="C2409" s="322" t="s">
        <v>1055</v>
      </c>
      <c r="D2409" s="322"/>
      <c r="E2409" s="322"/>
      <c r="H2409" s="252">
        <v>161.52000000000001</v>
      </c>
      <c r="I2409" s="252">
        <v>59.11</v>
      </c>
      <c r="J2409" s="252">
        <v>0</v>
      </c>
      <c r="K2409" s="252">
        <v>0</v>
      </c>
      <c r="L2409" s="252">
        <v>0</v>
      </c>
      <c r="M2409" s="252">
        <v>59.11</v>
      </c>
      <c r="N2409" s="323">
        <v>66.2</v>
      </c>
      <c r="O2409" s="323"/>
      <c r="P2409" s="252">
        <v>154.43</v>
      </c>
      <c r="Q2409" s="252">
        <v>0</v>
      </c>
      <c r="R2409" s="240" t="s">
        <v>110</v>
      </c>
      <c r="V2409" s="248">
        <f t="shared" si="152"/>
        <v>0</v>
      </c>
      <c r="W2409" s="248">
        <f t="shared" si="149"/>
        <v>0</v>
      </c>
      <c r="X2409" s="248">
        <f t="shared" si="150"/>
        <v>0</v>
      </c>
      <c r="Y2409" s="248">
        <f t="shared" si="151"/>
        <v>0</v>
      </c>
    </row>
    <row r="2410" spans="1:25" ht="15" customHeight="1" x14ac:dyDescent="0.25">
      <c r="A2410" s="250"/>
      <c r="B2410" s="251"/>
      <c r="C2410" s="322" t="s">
        <v>1057</v>
      </c>
      <c r="D2410" s="322"/>
      <c r="E2410" s="322"/>
      <c r="H2410" s="252">
        <v>264.86</v>
      </c>
      <c r="I2410" s="252">
        <v>123.97</v>
      </c>
      <c r="J2410" s="252">
        <v>0</v>
      </c>
      <c r="K2410" s="252">
        <v>0</v>
      </c>
      <c r="L2410" s="252">
        <v>0</v>
      </c>
      <c r="M2410" s="252">
        <v>123.97</v>
      </c>
      <c r="N2410" s="323">
        <v>138.9</v>
      </c>
      <c r="O2410" s="323"/>
      <c r="P2410" s="252">
        <v>249.93</v>
      </c>
      <c r="Q2410" s="252">
        <v>0</v>
      </c>
      <c r="R2410" s="240" t="s">
        <v>110</v>
      </c>
      <c r="V2410" s="248">
        <f t="shared" si="152"/>
        <v>0</v>
      </c>
      <c r="W2410" s="248">
        <f t="shared" si="149"/>
        <v>0</v>
      </c>
      <c r="X2410" s="248">
        <f t="shared" si="150"/>
        <v>0</v>
      </c>
      <c r="Y2410" s="248">
        <f t="shared" si="151"/>
        <v>0</v>
      </c>
    </row>
    <row r="2411" spans="1:25" ht="15" customHeight="1" x14ac:dyDescent="0.25">
      <c r="A2411" s="250"/>
      <c r="B2411" s="251"/>
      <c r="C2411" s="322" t="s">
        <v>1288</v>
      </c>
      <c r="D2411" s="322"/>
      <c r="E2411" s="322"/>
      <c r="H2411" s="252">
        <v>158805.31</v>
      </c>
      <c r="I2411" s="252">
        <v>0</v>
      </c>
      <c r="J2411" s="252">
        <v>0</v>
      </c>
      <c r="K2411" s="252">
        <v>0</v>
      </c>
      <c r="L2411" s="252">
        <v>0</v>
      </c>
      <c r="M2411" s="252">
        <v>0</v>
      </c>
      <c r="N2411" s="323">
        <v>0</v>
      </c>
      <c r="O2411" s="323"/>
      <c r="P2411" s="252">
        <v>164790.17000000001</v>
      </c>
      <c r="Q2411" s="252">
        <v>5984.86</v>
      </c>
      <c r="R2411" s="240" t="s">
        <v>110</v>
      </c>
      <c r="V2411" s="248">
        <f t="shared" si="152"/>
        <v>0</v>
      </c>
      <c r="W2411" s="248">
        <f t="shared" si="149"/>
        <v>0</v>
      </c>
      <c r="X2411" s="248">
        <f t="shared" si="150"/>
        <v>0</v>
      </c>
      <c r="Y2411" s="248">
        <f t="shared" si="151"/>
        <v>0</v>
      </c>
    </row>
    <row r="2412" spans="1:25" ht="15" customHeight="1" x14ac:dyDescent="0.25">
      <c r="A2412" s="250"/>
      <c r="B2412" s="251"/>
      <c r="C2412" s="322" t="s">
        <v>392</v>
      </c>
      <c r="D2412" s="322"/>
      <c r="E2412" s="322"/>
      <c r="H2412" s="252">
        <v>130391.89</v>
      </c>
      <c r="I2412" s="252">
        <v>0</v>
      </c>
      <c r="J2412" s="252">
        <v>0</v>
      </c>
      <c r="K2412" s="252">
        <v>0</v>
      </c>
      <c r="L2412" s="252">
        <v>0</v>
      </c>
      <c r="M2412" s="252">
        <v>0</v>
      </c>
      <c r="N2412" s="323">
        <v>0</v>
      </c>
      <c r="O2412" s="323"/>
      <c r="P2412" s="252">
        <v>136052.37</v>
      </c>
      <c r="Q2412" s="252">
        <v>5660.48</v>
      </c>
      <c r="R2412" s="240" t="s">
        <v>110</v>
      </c>
      <c r="V2412" s="248">
        <f t="shared" si="152"/>
        <v>0</v>
      </c>
      <c r="W2412" s="248">
        <f t="shared" si="149"/>
        <v>0</v>
      </c>
      <c r="X2412" s="248">
        <f t="shared" si="150"/>
        <v>0</v>
      </c>
      <c r="Y2412" s="248">
        <f t="shared" si="151"/>
        <v>0</v>
      </c>
    </row>
    <row r="2413" spans="1:25" ht="15" customHeight="1" x14ac:dyDescent="0.25">
      <c r="A2413" s="250"/>
      <c r="B2413" s="251"/>
      <c r="C2413" s="322" t="s">
        <v>1283</v>
      </c>
      <c r="D2413" s="322"/>
      <c r="E2413" s="322"/>
      <c r="H2413" s="252">
        <v>288913.61</v>
      </c>
      <c r="I2413" s="252">
        <v>0</v>
      </c>
      <c r="J2413" s="252">
        <v>0</v>
      </c>
      <c r="K2413" s="252">
        <v>0</v>
      </c>
      <c r="L2413" s="252">
        <v>0</v>
      </c>
      <c r="M2413" s="252">
        <v>0</v>
      </c>
      <c r="N2413" s="323">
        <v>0</v>
      </c>
      <c r="O2413" s="323"/>
      <c r="P2413" s="252">
        <v>288913.61</v>
      </c>
      <c r="Q2413" s="252">
        <v>0</v>
      </c>
      <c r="R2413" s="240" t="s">
        <v>110</v>
      </c>
      <c r="V2413" s="248">
        <f t="shared" si="152"/>
        <v>0</v>
      </c>
      <c r="W2413" s="248">
        <f t="shared" si="149"/>
        <v>96304.536666666667</v>
      </c>
      <c r="X2413" s="248">
        <f t="shared" si="150"/>
        <v>0</v>
      </c>
      <c r="Y2413" s="248">
        <f t="shared" si="151"/>
        <v>96304.536666666667</v>
      </c>
    </row>
    <row r="2414" spans="1:25" ht="15" customHeight="1" x14ac:dyDescent="0.25">
      <c r="A2414" s="250"/>
      <c r="B2414" s="251"/>
      <c r="C2414" s="322" t="s">
        <v>1311</v>
      </c>
      <c r="D2414" s="322"/>
      <c r="E2414" s="322"/>
      <c r="H2414" s="252">
        <v>4131.1099999999997</v>
      </c>
      <c r="I2414" s="252">
        <v>0</v>
      </c>
      <c r="J2414" s="252">
        <v>0</v>
      </c>
      <c r="K2414" s="252">
        <v>0</v>
      </c>
      <c r="L2414" s="252">
        <v>0</v>
      </c>
      <c r="M2414" s="252">
        <v>0</v>
      </c>
      <c r="N2414" s="323">
        <v>0</v>
      </c>
      <c r="O2414" s="323"/>
      <c r="P2414" s="252">
        <v>4131.1099999999997</v>
      </c>
      <c r="Q2414" s="252">
        <v>0</v>
      </c>
      <c r="R2414" s="240" t="s">
        <v>110</v>
      </c>
      <c r="V2414" s="248">
        <f t="shared" si="152"/>
        <v>0</v>
      </c>
      <c r="W2414" s="248">
        <f t="shared" si="149"/>
        <v>0</v>
      </c>
      <c r="X2414" s="248">
        <f t="shared" si="150"/>
        <v>0</v>
      </c>
      <c r="Y2414" s="248">
        <f t="shared" si="151"/>
        <v>0</v>
      </c>
    </row>
    <row r="2415" spans="1:25" ht="15" customHeight="1" x14ac:dyDescent="0.25">
      <c r="A2415" s="250"/>
      <c r="B2415" s="251"/>
      <c r="C2415" s="322" t="s">
        <v>1056</v>
      </c>
      <c r="D2415" s="322"/>
      <c r="E2415" s="322"/>
      <c r="H2415" s="252">
        <v>438.65</v>
      </c>
      <c r="I2415" s="252">
        <v>187.38</v>
      </c>
      <c r="J2415" s="252">
        <v>0</v>
      </c>
      <c r="K2415" s="252">
        <v>0</v>
      </c>
      <c r="L2415" s="252">
        <v>0</v>
      </c>
      <c r="M2415" s="252">
        <v>187.38</v>
      </c>
      <c r="N2415" s="323">
        <v>209.94</v>
      </c>
      <c r="O2415" s="323"/>
      <c r="P2415" s="252">
        <v>416.1</v>
      </c>
      <c r="Q2415" s="252">
        <v>0.01</v>
      </c>
      <c r="R2415" s="240" t="s">
        <v>110</v>
      </c>
      <c r="V2415" s="248">
        <f t="shared" si="152"/>
        <v>0</v>
      </c>
      <c r="W2415" s="248">
        <f t="shared" si="149"/>
        <v>0</v>
      </c>
      <c r="X2415" s="248">
        <f t="shared" si="150"/>
        <v>0</v>
      </c>
      <c r="Y2415" s="248">
        <f t="shared" si="151"/>
        <v>0</v>
      </c>
    </row>
    <row r="2416" spans="1:25" ht="15" customHeight="1" x14ac:dyDescent="0.25">
      <c r="A2416" s="253"/>
      <c r="B2416" s="254"/>
      <c r="C2416" s="324" t="s">
        <v>1286</v>
      </c>
      <c r="D2416" s="324"/>
      <c r="E2416" s="324"/>
      <c r="F2416" s="255"/>
      <c r="G2416" s="255"/>
      <c r="H2416" s="256">
        <v>52323.93</v>
      </c>
      <c r="I2416" s="256">
        <v>0</v>
      </c>
      <c r="J2416" s="256">
        <v>0</v>
      </c>
      <c r="K2416" s="256">
        <v>0</v>
      </c>
      <c r="L2416" s="256">
        <v>0</v>
      </c>
      <c r="M2416" s="256">
        <v>0</v>
      </c>
      <c r="N2416" s="325">
        <v>0</v>
      </c>
      <c r="O2416" s="325"/>
      <c r="P2416" s="256">
        <v>55175.93</v>
      </c>
      <c r="Q2416" s="256">
        <v>2852</v>
      </c>
      <c r="R2416" s="240" t="s">
        <v>110</v>
      </c>
      <c r="V2416" s="248">
        <f t="shared" si="152"/>
        <v>0</v>
      </c>
      <c r="W2416" s="248">
        <f t="shared" si="149"/>
        <v>0</v>
      </c>
      <c r="X2416" s="248">
        <f t="shared" si="150"/>
        <v>0</v>
      </c>
      <c r="Y2416" s="248">
        <f t="shared" si="151"/>
        <v>0</v>
      </c>
    </row>
    <row r="2417" spans="1:25" ht="15" customHeight="1" x14ac:dyDescent="0.25">
      <c r="A2417" s="245" t="s">
        <v>1740</v>
      </c>
      <c r="B2417" s="246" t="str">
        <f>C2417</f>
        <v>г.Одинцово, Маршала Жукова, 49</v>
      </c>
      <c r="C2417" s="329" t="s">
        <v>111</v>
      </c>
      <c r="D2417" s="329"/>
      <c r="E2417" s="329"/>
      <c r="F2417" s="246" t="s">
        <v>1741</v>
      </c>
      <c r="G2417" s="246" t="s">
        <v>1742</v>
      </c>
      <c r="H2417" s="247">
        <v>371269.77</v>
      </c>
      <c r="I2417" s="247">
        <v>273036.63</v>
      </c>
      <c r="J2417" s="247">
        <v>-31.58</v>
      </c>
      <c r="K2417" s="247">
        <v>0</v>
      </c>
      <c r="L2417" s="247">
        <v>0</v>
      </c>
      <c r="M2417" s="247">
        <v>273005.05</v>
      </c>
      <c r="N2417" s="330">
        <v>392466.14</v>
      </c>
      <c r="O2417" s="330"/>
      <c r="P2417" s="247">
        <v>270296.83</v>
      </c>
      <c r="Q2417" s="247">
        <v>18488.150000000001</v>
      </c>
      <c r="R2417" s="240" t="s">
        <v>111</v>
      </c>
      <c r="V2417" s="248">
        <f t="shared" si="152"/>
        <v>0</v>
      </c>
      <c r="W2417" s="248">
        <f t="shared" si="149"/>
        <v>0</v>
      </c>
      <c r="X2417" s="248">
        <f t="shared" si="150"/>
        <v>0</v>
      </c>
      <c r="Y2417" s="248">
        <f t="shared" si="151"/>
        <v>0</v>
      </c>
    </row>
    <row r="2418" spans="1:25" ht="15" customHeight="1" x14ac:dyDescent="0.25">
      <c r="A2418" s="250"/>
      <c r="B2418" s="251"/>
      <c r="C2418" s="322" t="s">
        <v>503</v>
      </c>
      <c r="D2418" s="322"/>
      <c r="E2418" s="322"/>
      <c r="H2418" s="252">
        <v>-6586.22</v>
      </c>
      <c r="I2418" s="252">
        <v>0</v>
      </c>
      <c r="J2418" s="252">
        <v>0</v>
      </c>
      <c r="K2418" s="252">
        <v>0</v>
      </c>
      <c r="L2418" s="252">
        <v>0</v>
      </c>
      <c r="M2418" s="252">
        <v>0</v>
      </c>
      <c r="N2418" s="323">
        <v>0</v>
      </c>
      <c r="O2418" s="323"/>
      <c r="P2418" s="252">
        <v>1288.5</v>
      </c>
      <c r="Q2418" s="252">
        <v>7874.72</v>
      </c>
      <c r="R2418" s="240" t="s">
        <v>111</v>
      </c>
      <c r="V2418" s="248">
        <f t="shared" si="152"/>
        <v>0</v>
      </c>
      <c r="W2418" s="248">
        <f t="shared" si="149"/>
        <v>0</v>
      </c>
      <c r="X2418" s="248">
        <f t="shared" si="150"/>
        <v>0</v>
      </c>
      <c r="Y2418" s="248">
        <f t="shared" si="151"/>
        <v>0</v>
      </c>
    </row>
    <row r="2419" spans="1:25" ht="15" customHeight="1" x14ac:dyDescent="0.25">
      <c r="A2419" s="250"/>
      <c r="B2419" s="251"/>
      <c r="C2419" s="322" t="s">
        <v>1052</v>
      </c>
      <c r="D2419" s="322"/>
      <c r="E2419" s="322"/>
      <c r="H2419" s="252">
        <v>274350.64</v>
      </c>
      <c r="I2419" s="252">
        <v>200133.23</v>
      </c>
      <c r="J2419" s="252">
        <v>0</v>
      </c>
      <c r="K2419" s="252">
        <v>0</v>
      </c>
      <c r="L2419" s="252">
        <v>0</v>
      </c>
      <c r="M2419" s="252">
        <v>200133.23</v>
      </c>
      <c r="N2419" s="323">
        <v>280005.42</v>
      </c>
      <c r="O2419" s="323"/>
      <c r="P2419" s="252">
        <v>196482.12</v>
      </c>
      <c r="Q2419" s="252">
        <v>2003.67</v>
      </c>
      <c r="R2419" s="240" t="s">
        <v>111</v>
      </c>
      <c r="V2419" s="248">
        <f t="shared" si="152"/>
        <v>194478.44999999998</v>
      </c>
      <c r="W2419" s="248">
        <f t="shared" si="149"/>
        <v>0</v>
      </c>
      <c r="X2419" s="248">
        <f t="shared" si="150"/>
        <v>0</v>
      </c>
      <c r="Y2419" s="248">
        <f t="shared" si="151"/>
        <v>194478.44999999998</v>
      </c>
    </row>
    <row r="2420" spans="1:25" ht="15" customHeight="1" x14ac:dyDescent="0.25">
      <c r="A2420" s="250"/>
      <c r="B2420" s="251"/>
      <c r="C2420" s="322" t="s">
        <v>1335</v>
      </c>
      <c r="D2420" s="322"/>
      <c r="E2420" s="322"/>
      <c r="H2420" s="252">
        <v>2448.02</v>
      </c>
      <c r="I2420" s="252">
        <v>0</v>
      </c>
      <c r="J2420" s="252">
        <v>0</v>
      </c>
      <c r="K2420" s="252">
        <v>0</v>
      </c>
      <c r="L2420" s="252">
        <v>0</v>
      </c>
      <c r="M2420" s="252">
        <v>0</v>
      </c>
      <c r="N2420" s="323">
        <v>0</v>
      </c>
      <c r="O2420" s="323"/>
      <c r="P2420" s="252">
        <v>2448.02</v>
      </c>
      <c r="Q2420" s="252">
        <v>0</v>
      </c>
      <c r="R2420" s="240" t="s">
        <v>111</v>
      </c>
      <c r="V2420" s="248">
        <f t="shared" si="152"/>
        <v>0</v>
      </c>
      <c r="W2420" s="248">
        <f t="shared" si="149"/>
        <v>0</v>
      </c>
      <c r="X2420" s="248">
        <f t="shared" si="150"/>
        <v>0</v>
      </c>
      <c r="Y2420" s="248">
        <f t="shared" si="151"/>
        <v>0</v>
      </c>
    </row>
    <row r="2421" spans="1:25" ht="15" customHeight="1" x14ac:dyDescent="0.25">
      <c r="A2421" s="250"/>
      <c r="B2421" s="251"/>
      <c r="C2421" s="322" t="s">
        <v>1058</v>
      </c>
      <c r="D2421" s="322"/>
      <c r="E2421" s="322"/>
      <c r="H2421" s="252">
        <v>17461.75</v>
      </c>
      <c r="I2421" s="252">
        <v>13008.75</v>
      </c>
      <c r="J2421" s="252">
        <v>0</v>
      </c>
      <c r="K2421" s="252">
        <v>0</v>
      </c>
      <c r="L2421" s="252">
        <v>0</v>
      </c>
      <c r="M2421" s="252">
        <v>13008.75</v>
      </c>
      <c r="N2421" s="323">
        <v>18200.45</v>
      </c>
      <c r="O2421" s="323"/>
      <c r="P2421" s="252">
        <v>12950.05</v>
      </c>
      <c r="Q2421" s="252">
        <v>680</v>
      </c>
      <c r="R2421" s="240" t="s">
        <v>111</v>
      </c>
      <c r="V2421" s="248">
        <f t="shared" si="152"/>
        <v>0</v>
      </c>
      <c r="W2421" s="248">
        <f t="shared" si="149"/>
        <v>0</v>
      </c>
      <c r="X2421" s="248">
        <f t="shared" si="150"/>
        <v>0</v>
      </c>
      <c r="Y2421" s="248">
        <f t="shared" si="151"/>
        <v>0</v>
      </c>
    </row>
    <row r="2422" spans="1:25" ht="15" customHeight="1" x14ac:dyDescent="0.25">
      <c r="A2422" s="250"/>
      <c r="B2422" s="251"/>
      <c r="C2422" s="322" t="s">
        <v>1054</v>
      </c>
      <c r="D2422" s="322"/>
      <c r="E2422" s="322"/>
      <c r="H2422" s="252">
        <v>160.38999999999999</v>
      </c>
      <c r="I2422" s="252">
        <v>133.94999999999999</v>
      </c>
      <c r="J2422" s="252">
        <v>0</v>
      </c>
      <c r="K2422" s="252">
        <v>0</v>
      </c>
      <c r="L2422" s="252">
        <v>0</v>
      </c>
      <c r="M2422" s="252">
        <v>133.94999999999999</v>
      </c>
      <c r="N2422" s="323">
        <v>193.02</v>
      </c>
      <c r="O2422" s="323"/>
      <c r="P2422" s="252">
        <v>103.57</v>
      </c>
      <c r="Q2422" s="252">
        <v>2.25</v>
      </c>
      <c r="R2422" s="240" t="s">
        <v>111</v>
      </c>
      <c r="V2422" s="248">
        <f t="shared" si="152"/>
        <v>0</v>
      </c>
      <c r="W2422" s="248">
        <f t="shared" si="149"/>
        <v>0</v>
      </c>
      <c r="X2422" s="248">
        <f t="shared" si="150"/>
        <v>0</v>
      </c>
      <c r="Y2422" s="248">
        <f t="shared" si="151"/>
        <v>0</v>
      </c>
    </row>
    <row r="2423" spans="1:25" ht="15" customHeight="1" x14ac:dyDescent="0.25">
      <c r="A2423" s="250"/>
      <c r="B2423" s="251"/>
      <c r="C2423" s="322" t="s">
        <v>399</v>
      </c>
      <c r="D2423" s="322"/>
      <c r="E2423" s="322"/>
      <c r="H2423" s="252">
        <v>26591.68</v>
      </c>
      <c r="I2423" s="252">
        <v>21285.7</v>
      </c>
      <c r="J2423" s="252">
        <v>0</v>
      </c>
      <c r="K2423" s="252">
        <v>0</v>
      </c>
      <c r="L2423" s="252">
        <v>0</v>
      </c>
      <c r="M2423" s="252">
        <v>21285.7</v>
      </c>
      <c r="N2423" s="323">
        <v>31962.06</v>
      </c>
      <c r="O2423" s="323"/>
      <c r="P2423" s="252">
        <v>19301.580000000002</v>
      </c>
      <c r="Q2423" s="252">
        <v>3386.26</v>
      </c>
      <c r="R2423" s="240" t="s">
        <v>111</v>
      </c>
      <c r="V2423" s="248">
        <f t="shared" si="152"/>
        <v>0</v>
      </c>
      <c r="W2423" s="248">
        <f t="shared" si="149"/>
        <v>0</v>
      </c>
      <c r="X2423" s="248">
        <f t="shared" si="150"/>
        <v>0</v>
      </c>
      <c r="Y2423" s="248">
        <f t="shared" si="151"/>
        <v>0</v>
      </c>
    </row>
    <row r="2424" spans="1:25" ht="15" customHeight="1" x14ac:dyDescent="0.25">
      <c r="A2424" s="250"/>
      <c r="B2424" s="251"/>
      <c r="C2424" s="322" t="s">
        <v>504</v>
      </c>
      <c r="D2424" s="322"/>
      <c r="E2424" s="322"/>
      <c r="H2424" s="252">
        <v>218.65</v>
      </c>
      <c r="I2424" s="252">
        <v>0</v>
      </c>
      <c r="J2424" s="252">
        <v>0</v>
      </c>
      <c r="K2424" s="252">
        <v>0</v>
      </c>
      <c r="L2424" s="252">
        <v>0</v>
      </c>
      <c r="M2424" s="252">
        <v>0</v>
      </c>
      <c r="N2424" s="323">
        <v>0</v>
      </c>
      <c r="O2424" s="323"/>
      <c r="P2424" s="252">
        <v>241.5</v>
      </c>
      <c r="Q2424" s="252">
        <v>22.85</v>
      </c>
      <c r="R2424" s="240" t="s">
        <v>111</v>
      </c>
      <c r="V2424" s="248">
        <f t="shared" si="152"/>
        <v>0</v>
      </c>
      <c r="W2424" s="248">
        <f t="shared" si="149"/>
        <v>0</v>
      </c>
      <c r="X2424" s="248">
        <f t="shared" si="150"/>
        <v>0</v>
      </c>
      <c r="Y2424" s="248">
        <f t="shared" si="151"/>
        <v>0</v>
      </c>
    </row>
    <row r="2425" spans="1:25" ht="15" customHeight="1" x14ac:dyDescent="0.25">
      <c r="A2425" s="250"/>
      <c r="B2425" s="251"/>
      <c r="C2425" s="322" t="s">
        <v>1057</v>
      </c>
      <c r="D2425" s="322"/>
      <c r="E2425" s="322"/>
      <c r="H2425" s="252">
        <v>333.5</v>
      </c>
      <c r="I2425" s="252">
        <v>280.85000000000002</v>
      </c>
      <c r="J2425" s="252">
        <v>0</v>
      </c>
      <c r="K2425" s="252">
        <v>0</v>
      </c>
      <c r="L2425" s="252">
        <v>0</v>
      </c>
      <c r="M2425" s="252">
        <v>280.85000000000002</v>
      </c>
      <c r="N2425" s="323">
        <v>404.69</v>
      </c>
      <c r="O2425" s="323"/>
      <c r="P2425" s="252">
        <v>214.38</v>
      </c>
      <c r="Q2425" s="252">
        <v>4.72</v>
      </c>
      <c r="R2425" s="240" t="s">
        <v>111</v>
      </c>
      <c r="V2425" s="248">
        <f t="shared" si="152"/>
        <v>0</v>
      </c>
      <c r="W2425" s="248">
        <f t="shared" si="149"/>
        <v>0</v>
      </c>
      <c r="X2425" s="248">
        <f t="shared" si="150"/>
        <v>0</v>
      </c>
      <c r="Y2425" s="248">
        <f t="shared" si="151"/>
        <v>0</v>
      </c>
    </row>
    <row r="2426" spans="1:25" ht="15" customHeight="1" x14ac:dyDescent="0.25">
      <c r="A2426" s="250"/>
      <c r="B2426" s="251"/>
      <c r="C2426" s="322" t="s">
        <v>392</v>
      </c>
      <c r="D2426" s="322"/>
      <c r="E2426" s="322"/>
      <c r="H2426" s="252">
        <v>58776.38</v>
      </c>
      <c r="I2426" s="252">
        <v>37635.39</v>
      </c>
      <c r="J2426" s="252">
        <v>-31.58</v>
      </c>
      <c r="K2426" s="252">
        <v>0</v>
      </c>
      <c r="L2426" s="252">
        <v>0</v>
      </c>
      <c r="M2426" s="252">
        <v>37603.81</v>
      </c>
      <c r="N2426" s="323">
        <v>60895.360000000001</v>
      </c>
      <c r="O2426" s="323"/>
      <c r="P2426" s="252">
        <v>35939.56</v>
      </c>
      <c r="Q2426" s="252">
        <v>454.73</v>
      </c>
      <c r="R2426" s="240" t="s">
        <v>111</v>
      </c>
      <c r="V2426" s="248">
        <f t="shared" si="152"/>
        <v>0</v>
      </c>
      <c r="W2426" s="248">
        <f t="shared" si="149"/>
        <v>0</v>
      </c>
      <c r="X2426" s="248">
        <f t="shared" si="150"/>
        <v>0</v>
      </c>
      <c r="Y2426" s="248">
        <f t="shared" si="151"/>
        <v>0</v>
      </c>
    </row>
    <row r="2427" spans="1:25" ht="15" customHeight="1" x14ac:dyDescent="0.25">
      <c r="A2427" s="250"/>
      <c r="B2427" s="251"/>
      <c r="C2427" s="322" t="s">
        <v>1286</v>
      </c>
      <c r="D2427" s="322"/>
      <c r="E2427" s="322"/>
      <c r="H2427" s="252">
        <v>263.35000000000002</v>
      </c>
      <c r="I2427" s="252">
        <v>0</v>
      </c>
      <c r="J2427" s="252">
        <v>0</v>
      </c>
      <c r="K2427" s="252">
        <v>0</v>
      </c>
      <c r="L2427" s="252">
        <v>0</v>
      </c>
      <c r="M2427" s="252">
        <v>0</v>
      </c>
      <c r="N2427" s="323">
        <v>0</v>
      </c>
      <c r="O2427" s="323"/>
      <c r="P2427" s="252">
        <v>263.35000000000002</v>
      </c>
      <c r="Q2427" s="252">
        <v>0</v>
      </c>
      <c r="R2427" s="240" t="s">
        <v>111</v>
      </c>
      <c r="V2427" s="248">
        <f t="shared" si="152"/>
        <v>0</v>
      </c>
      <c r="W2427" s="248">
        <f t="shared" si="149"/>
        <v>0</v>
      </c>
      <c r="X2427" s="248">
        <f t="shared" si="150"/>
        <v>0</v>
      </c>
      <c r="Y2427" s="248">
        <f t="shared" si="151"/>
        <v>0</v>
      </c>
    </row>
    <row r="2428" spans="1:25" ht="15" customHeight="1" x14ac:dyDescent="0.25">
      <c r="A2428" s="250"/>
      <c r="B2428" s="251"/>
      <c r="C2428" s="322" t="s">
        <v>1056</v>
      </c>
      <c r="D2428" s="322"/>
      <c r="E2428" s="322"/>
      <c r="H2428" s="252">
        <v>505.06</v>
      </c>
      <c r="I2428" s="252">
        <v>424.81</v>
      </c>
      <c r="J2428" s="252">
        <v>0</v>
      </c>
      <c r="K2428" s="252">
        <v>0</v>
      </c>
      <c r="L2428" s="252">
        <v>0</v>
      </c>
      <c r="M2428" s="252">
        <v>424.81</v>
      </c>
      <c r="N2428" s="323">
        <v>612.12</v>
      </c>
      <c r="O2428" s="323"/>
      <c r="P2428" s="252">
        <v>324.89</v>
      </c>
      <c r="Q2428" s="252">
        <v>7.14</v>
      </c>
      <c r="R2428" s="240" t="s">
        <v>111</v>
      </c>
      <c r="V2428" s="248">
        <f t="shared" si="152"/>
        <v>0</v>
      </c>
      <c r="W2428" s="248">
        <f t="shared" si="149"/>
        <v>0</v>
      </c>
      <c r="X2428" s="248">
        <f t="shared" si="150"/>
        <v>0</v>
      </c>
      <c r="Y2428" s="248">
        <f t="shared" si="151"/>
        <v>0</v>
      </c>
    </row>
    <row r="2429" spans="1:25" ht="15" customHeight="1" x14ac:dyDescent="0.25">
      <c r="A2429" s="250"/>
      <c r="B2429" s="251"/>
      <c r="C2429" s="322" t="s">
        <v>1288</v>
      </c>
      <c r="D2429" s="322"/>
      <c r="E2429" s="322"/>
      <c r="H2429" s="252">
        <v>-3413.82</v>
      </c>
      <c r="I2429" s="252">
        <v>0</v>
      </c>
      <c r="J2429" s="252">
        <v>0</v>
      </c>
      <c r="K2429" s="252">
        <v>0</v>
      </c>
      <c r="L2429" s="252">
        <v>0</v>
      </c>
      <c r="M2429" s="252">
        <v>0</v>
      </c>
      <c r="N2429" s="323">
        <v>0</v>
      </c>
      <c r="O2429" s="323"/>
      <c r="P2429" s="252">
        <v>635.74</v>
      </c>
      <c r="Q2429" s="252">
        <v>4049.56</v>
      </c>
      <c r="R2429" s="240" t="s">
        <v>111</v>
      </c>
      <c r="V2429" s="248">
        <f t="shared" si="152"/>
        <v>0</v>
      </c>
      <c r="W2429" s="248">
        <f t="shared" si="149"/>
        <v>0</v>
      </c>
      <c r="X2429" s="248">
        <f t="shared" si="150"/>
        <v>0</v>
      </c>
      <c r="Y2429" s="248">
        <f t="shared" si="151"/>
        <v>0</v>
      </c>
    </row>
    <row r="2430" spans="1:25" ht="15" customHeight="1" x14ac:dyDescent="0.25">
      <c r="A2430" s="253"/>
      <c r="B2430" s="254"/>
      <c r="C2430" s="324" t="s">
        <v>1055</v>
      </c>
      <c r="D2430" s="324"/>
      <c r="E2430" s="324"/>
      <c r="F2430" s="255"/>
      <c r="G2430" s="255"/>
      <c r="H2430" s="256">
        <v>160.38999999999999</v>
      </c>
      <c r="I2430" s="256">
        <v>133.94999999999999</v>
      </c>
      <c r="J2430" s="256">
        <v>0</v>
      </c>
      <c r="K2430" s="256">
        <v>0</v>
      </c>
      <c r="L2430" s="256">
        <v>0</v>
      </c>
      <c r="M2430" s="256">
        <v>133.94999999999999</v>
      </c>
      <c r="N2430" s="325">
        <v>193.02</v>
      </c>
      <c r="O2430" s="325"/>
      <c r="P2430" s="256">
        <v>103.57</v>
      </c>
      <c r="Q2430" s="256">
        <v>2.25</v>
      </c>
      <c r="R2430" s="240" t="s">
        <v>111</v>
      </c>
      <c r="V2430" s="248">
        <f t="shared" si="152"/>
        <v>0</v>
      </c>
      <c r="W2430" s="248">
        <f t="shared" si="149"/>
        <v>0</v>
      </c>
      <c r="X2430" s="248">
        <f t="shared" si="150"/>
        <v>0</v>
      </c>
      <c r="Y2430" s="248">
        <f t="shared" si="151"/>
        <v>0</v>
      </c>
    </row>
    <row r="2431" spans="1:25" ht="15" customHeight="1" x14ac:dyDescent="0.25">
      <c r="A2431" s="245" t="s">
        <v>1743</v>
      </c>
      <c r="B2431" s="246" t="str">
        <f>C2431</f>
        <v>г.Одинцово, Маршала Жукова, 7</v>
      </c>
      <c r="C2431" s="329" t="s">
        <v>91</v>
      </c>
      <c r="D2431" s="329"/>
      <c r="E2431" s="329"/>
      <c r="F2431" s="246" t="s">
        <v>1741</v>
      </c>
      <c r="G2431" s="246" t="s">
        <v>1744</v>
      </c>
      <c r="H2431" s="247">
        <v>2388821.37</v>
      </c>
      <c r="I2431" s="247">
        <v>699618.11</v>
      </c>
      <c r="J2431" s="247">
        <v>-6841.35</v>
      </c>
      <c r="K2431" s="247">
        <v>0</v>
      </c>
      <c r="L2431" s="247">
        <v>0</v>
      </c>
      <c r="M2431" s="247">
        <v>692776.76</v>
      </c>
      <c r="N2431" s="330">
        <v>930920.78</v>
      </c>
      <c r="O2431" s="330"/>
      <c r="P2431" s="247">
        <v>2172394.29</v>
      </c>
      <c r="Q2431" s="247">
        <v>21716.94</v>
      </c>
      <c r="R2431" s="240" t="s">
        <v>91</v>
      </c>
      <c r="V2431" s="248">
        <f t="shared" si="152"/>
        <v>0</v>
      </c>
      <c r="W2431" s="248">
        <f t="shared" si="149"/>
        <v>0</v>
      </c>
      <c r="X2431" s="248">
        <f t="shared" si="150"/>
        <v>0</v>
      </c>
      <c r="Y2431" s="248">
        <f t="shared" si="151"/>
        <v>0</v>
      </c>
    </row>
    <row r="2432" spans="1:25" ht="15" customHeight="1" x14ac:dyDescent="0.25">
      <c r="A2432" s="250"/>
      <c r="B2432" s="251"/>
      <c r="C2432" s="322" t="s">
        <v>1336</v>
      </c>
      <c r="D2432" s="322"/>
      <c r="E2432" s="322"/>
      <c r="H2432" s="252">
        <v>14.26</v>
      </c>
      <c r="I2432" s="252">
        <v>0</v>
      </c>
      <c r="J2432" s="252">
        <v>0</v>
      </c>
      <c r="K2432" s="252">
        <v>0</v>
      </c>
      <c r="L2432" s="252">
        <v>0</v>
      </c>
      <c r="M2432" s="252">
        <v>0</v>
      </c>
      <c r="N2432" s="323">
        <v>0.02</v>
      </c>
      <c r="O2432" s="323"/>
      <c r="P2432" s="252">
        <v>14.24</v>
      </c>
      <c r="Q2432" s="252">
        <v>0</v>
      </c>
      <c r="R2432" s="240" t="s">
        <v>91</v>
      </c>
      <c r="V2432" s="248">
        <f t="shared" si="152"/>
        <v>0</v>
      </c>
      <c r="W2432" s="248">
        <f t="shared" si="149"/>
        <v>0</v>
      </c>
      <c r="X2432" s="248">
        <f t="shared" si="150"/>
        <v>0</v>
      </c>
      <c r="Y2432" s="248">
        <f t="shared" si="151"/>
        <v>0</v>
      </c>
    </row>
    <row r="2433" spans="1:25" ht="15" customHeight="1" x14ac:dyDescent="0.25">
      <c r="A2433" s="250"/>
      <c r="B2433" s="251"/>
      <c r="C2433" s="322" t="s">
        <v>504</v>
      </c>
      <c r="D2433" s="322"/>
      <c r="E2433" s="322"/>
      <c r="H2433" s="252">
        <v>16110.21</v>
      </c>
      <c r="I2433" s="252">
        <v>0</v>
      </c>
      <c r="J2433" s="252">
        <v>0</v>
      </c>
      <c r="K2433" s="252">
        <v>0</v>
      </c>
      <c r="L2433" s="252">
        <v>0</v>
      </c>
      <c r="M2433" s="252">
        <v>0</v>
      </c>
      <c r="N2433" s="323">
        <v>354.51</v>
      </c>
      <c r="O2433" s="323"/>
      <c r="P2433" s="252">
        <v>15756.05</v>
      </c>
      <c r="Q2433" s="252">
        <v>0.35</v>
      </c>
      <c r="R2433" s="240" t="s">
        <v>91</v>
      </c>
      <c r="V2433" s="248">
        <f t="shared" si="152"/>
        <v>0</v>
      </c>
      <c r="W2433" s="248">
        <f t="shared" si="149"/>
        <v>0</v>
      </c>
      <c r="X2433" s="248">
        <f t="shared" si="150"/>
        <v>0</v>
      </c>
      <c r="Y2433" s="248">
        <f t="shared" si="151"/>
        <v>0</v>
      </c>
    </row>
    <row r="2434" spans="1:25" ht="15" customHeight="1" x14ac:dyDescent="0.25">
      <c r="A2434" s="250"/>
      <c r="B2434" s="251"/>
      <c r="C2434" s="322" t="s">
        <v>1311</v>
      </c>
      <c r="D2434" s="322"/>
      <c r="E2434" s="322"/>
      <c r="H2434" s="252">
        <v>3380.53</v>
      </c>
      <c r="I2434" s="252">
        <v>0</v>
      </c>
      <c r="J2434" s="252">
        <v>0</v>
      </c>
      <c r="K2434" s="252">
        <v>0</v>
      </c>
      <c r="L2434" s="252">
        <v>0</v>
      </c>
      <c r="M2434" s="252">
        <v>0</v>
      </c>
      <c r="N2434" s="323">
        <v>0.2</v>
      </c>
      <c r="O2434" s="323"/>
      <c r="P2434" s="252">
        <v>3380.33</v>
      </c>
      <c r="Q2434" s="252">
        <v>0</v>
      </c>
      <c r="R2434" s="240" t="s">
        <v>91</v>
      </c>
      <c r="V2434" s="248">
        <f t="shared" si="152"/>
        <v>0</v>
      </c>
      <c r="W2434" s="248">
        <f t="shared" si="149"/>
        <v>0</v>
      </c>
      <c r="X2434" s="248">
        <f t="shared" si="150"/>
        <v>0</v>
      </c>
      <c r="Y2434" s="248">
        <f t="shared" si="151"/>
        <v>0</v>
      </c>
    </row>
    <row r="2435" spans="1:25" ht="15" customHeight="1" x14ac:dyDescent="0.25">
      <c r="A2435" s="250"/>
      <c r="B2435" s="251"/>
      <c r="C2435" s="322" t="s">
        <v>503</v>
      </c>
      <c r="D2435" s="322"/>
      <c r="E2435" s="322"/>
      <c r="H2435" s="252">
        <v>729224.38</v>
      </c>
      <c r="I2435" s="252">
        <v>266773.53999999998</v>
      </c>
      <c r="J2435" s="252">
        <v>0</v>
      </c>
      <c r="K2435" s="252">
        <v>0</v>
      </c>
      <c r="L2435" s="252">
        <v>0</v>
      </c>
      <c r="M2435" s="252">
        <v>266773.53999999998</v>
      </c>
      <c r="N2435" s="323">
        <v>355441.18</v>
      </c>
      <c r="O2435" s="323"/>
      <c r="P2435" s="252">
        <v>640573.68000000005</v>
      </c>
      <c r="Q2435" s="252">
        <v>16.940000000000001</v>
      </c>
      <c r="R2435" s="240" t="s">
        <v>91</v>
      </c>
      <c r="V2435" s="248">
        <f t="shared" si="152"/>
        <v>0</v>
      </c>
      <c r="W2435" s="248">
        <f t="shared" si="149"/>
        <v>0</v>
      </c>
      <c r="X2435" s="248">
        <f t="shared" si="150"/>
        <v>0</v>
      </c>
      <c r="Y2435" s="248">
        <f t="shared" si="151"/>
        <v>0</v>
      </c>
    </row>
    <row r="2436" spans="1:25" ht="15" customHeight="1" x14ac:dyDescent="0.25">
      <c r="A2436" s="250"/>
      <c r="B2436" s="251"/>
      <c r="C2436" s="322" t="s">
        <v>1335</v>
      </c>
      <c r="D2436" s="322"/>
      <c r="E2436" s="322"/>
      <c r="H2436" s="252">
        <v>4145.1000000000004</v>
      </c>
      <c r="I2436" s="252">
        <v>0</v>
      </c>
      <c r="J2436" s="252">
        <v>0</v>
      </c>
      <c r="K2436" s="252">
        <v>0</v>
      </c>
      <c r="L2436" s="252">
        <v>0</v>
      </c>
      <c r="M2436" s="252">
        <v>0</v>
      </c>
      <c r="N2436" s="323">
        <v>195.36</v>
      </c>
      <c r="O2436" s="323"/>
      <c r="P2436" s="252">
        <v>3949.74</v>
      </c>
      <c r="Q2436" s="252">
        <v>0</v>
      </c>
      <c r="R2436" s="240" t="s">
        <v>91</v>
      </c>
      <c r="V2436" s="248">
        <f t="shared" si="152"/>
        <v>0</v>
      </c>
      <c r="W2436" s="248">
        <f t="shared" si="149"/>
        <v>0</v>
      </c>
      <c r="X2436" s="248">
        <f t="shared" si="150"/>
        <v>0</v>
      </c>
      <c r="Y2436" s="248">
        <f t="shared" si="151"/>
        <v>0</v>
      </c>
    </row>
    <row r="2437" spans="1:25" ht="15" customHeight="1" x14ac:dyDescent="0.25">
      <c r="A2437" s="250"/>
      <c r="B2437" s="251"/>
      <c r="C2437" s="322" t="s">
        <v>1303</v>
      </c>
      <c r="D2437" s="322"/>
      <c r="E2437" s="322"/>
      <c r="H2437" s="252">
        <v>5920.28</v>
      </c>
      <c r="I2437" s="252">
        <v>0</v>
      </c>
      <c r="J2437" s="252">
        <v>0</v>
      </c>
      <c r="K2437" s="252">
        <v>0</v>
      </c>
      <c r="L2437" s="252">
        <v>0</v>
      </c>
      <c r="M2437" s="252">
        <v>0</v>
      </c>
      <c r="N2437" s="323">
        <v>115.38</v>
      </c>
      <c r="O2437" s="323"/>
      <c r="P2437" s="252">
        <v>10001.58</v>
      </c>
      <c r="Q2437" s="252">
        <v>4196.68</v>
      </c>
      <c r="R2437" s="240" t="s">
        <v>91</v>
      </c>
      <c r="V2437" s="248">
        <f t="shared" si="152"/>
        <v>0</v>
      </c>
      <c r="W2437" s="248">
        <f t="shared" si="149"/>
        <v>0</v>
      </c>
      <c r="X2437" s="248">
        <f t="shared" si="150"/>
        <v>0</v>
      </c>
      <c r="Y2437" s="248">
        <f t="shared" si="151"/>
        <v>0</v>
      </c>
    </row>
    <row r="2438" spans="1:25" ht="15" customHeight="1" x14ac:dyDescent="0.25">
      <c r="A2438" s="250"/>
      <c r="B2438" s="251"/>
      <c r="C2438" s="322" t="s">
        <v>1052</v>
      </c>
      <c r="D2438" s="322"/>
      <c r="E2438" s="322"/>
      <c r="H2438" s="252">
        <v>711935.25</v>
      </c>
      <c r="I2438" s="252">
        <v>242106.45</v>
      </c>
      <c r="J2438" s="252">
        <v>0</v>
      </c>
      <c r="K2438" s="252">
        <v>0</v>
      </c>
      <c r="L2438" s="252">
        <v>0</v>
      </c>
      <c r="M2438" s="252">
        <v>242106.45</v>
      </c>
      <c r="N2438" s="323">
        <v>325263.83</v>
      </c>
      <c r="O2438" s="323"/>
      <c r="P2438" s="252">
        <v>628793.24</v>
      </c>
      <c r="Q2438" s="252">
        <v>15.37</v>
      </c>
      <c r="R2438" s="240" t="s">
        <v>91</v>
      </c>
      <c r="V2438" s="248">
        <f t="shared" si="152"/>
        <v>628777.87</v>
      </c>
      <c r="W2438" s="248">
        <f t="shared" si="149"/>
        <v>0</v>
      </c>
      <c r="X2438" s="248">
        <f t="shared" si="150"/>
        <v>0</v>
      </c>
      <c r="Y2438" s="248">
        <f t="shared" si="151"/>
        <v>628777.87</v>
      </c>
    </row>
    <row r="2439" spans="1:25" ht="15" customHeight="1" x14ac:dyDescent="0.25">
      <c r="A2439" s="250"/>
      <c r="B2439" s="251"/>
      <c r="C2439" s="322" t="s">
        <v>1283</v>
      </c>
      <c r="D2439" s="322"/>
      <c r="E2439" s="322"/>
      <c r="H2439" s="252">
        <v>161843.59</v>
      </c>
      <c r="I2439" s="252">
        <v>0</v>
      </c>
      <c r="J2439" s="252">
        <v>0</v>
      </c>
      <c r="K2439" s="252">
        <v>0</v>
      </c>
      <c r="L2439" s="252">
        <v>0</v>
      </c>
      <c r="M2439" s="252">
        <v>0</v>
      </c>
      <c r="N2439" s="323">
        <v>1770.63</v>
      </c>
      <c r="O2439" s="323"/>
      <c r="P2439" s="252">
        <v>160072.95999999999</v>
      </c>
      <c r="Q2439" s="252">
        <v>0</v>
      </c>
      <c r="R2439" s="240" t="s">
        <v>91</v>
      </c>
      <c r="V2439" s="248">
        <f t="shared" si="152"/>
        <v>0</v>
      </c>
      <c r="W2439" s="248">
        <f t="shared" si="149"/>
        <v>53357.653333333328</v>
      </c>
      <c r="X2439" s="248">
        <f t="shared" si="150"/>
        <v>0</v>
      </c>
      <c r="Y2439" s="248">
        <f t="shared" si="151"/>
        <v>53357.653333333328</v>
      </c>
    </row>
    <row r="2440" spans="1:25" ht="15" customHeight="1" x14ac:dyDescent="0.25">
      <c r="A2440" s="250"/>
      <c r="B2440" s="251"/>
      <c r="C2440" s="322" t="s">
        <v>1304</v>
      </c>
      <c r="D2440" s="322"/>
      <c r="E2440" s="322"/>
      <c r="H2440" s="252">
        <v>22987.43</v>
      </c>
      <c r="I2440" s="252">
        <v>0</v>
      </c>
      <c r="J2440" s="252">
        <v>0</v>
      </c>
      <c r="K2440" s="252">
        <v>0</v>
      </c>
      <c r="L2440" s="252">
        <v>0</v>
      </c>
      <c r="M2440" s="252">
        <v>0</v>
      </c>
      <c r="N2440" s="323">
        <v>212.37</v>
      </c>
      <c r="O2440" s="323"/>
      <c r="P2440" s="252">
        <v>24326.77</v>
      </c>
      <c r="Q2440" s="252">
        <v>1551.71</v>
      </c>
      <c r="R2440" s="240" t="s">
        <v>91</v>
      </c>
      <c r="V2440" s="248">
        <f t="shared" si="152"/>
        <v>0</v>
      </c>
      <c r="W2440" s="248">
        <f t="shared" si="149"/>
        <v>0</v>
      </c>
      <c r="X2440" s="248">
        <f t="shared" si="150"/>
        <v>0</v>
      </c>
      <c r="Y2440" s="248">
        <f t="shared" si="151"/>
        <v>0</v>
      </c>
    </row>
    <row r="2441" spans="1:25" ht="15" customHeight="1" x14ac:dyDescent="0.25">
      <c r="A2441" s="250"/>
      <c r="B2441" s="251"/>
      <c r="C2441" s="322" t="s">
        <v>1057</v>
      </c>
      <c r="D2441" s="322"/>
      <c r="E2441" s="322"/>
      <c r="H2441" s="252">
        <v>505.9</v>
      </c>
      <c r="I2441" s="252">
        <v>418.71</v>
      </c>
      <c r="J2441" s="252">
        <v>0</v>
      </c>
      <c r="K2441" s="252">
        <v>0</v>
      </c>
      <c r="L2441" s="252">
        <v>0</v>
      </c>
      <c r="M2441" s="252">
        <v>418.71</v>
      </c>
      <c r="N2441" s="323">
        <v>570.72</v>
      </c>
      <c r="O2441" s="323"/>
      <c r="P2441" s="252">
        <v>353.89</v>
      </c>
      <c r="Q2441" s="252">
        <v>0</v>
      </c>
      <c r="R2441" s="240" t="s">
        <v>91</v>
      </c>
      <c r="V2441" s="248">
        <f t="shared" si="152"/>
        <v>0</v>
      </c>
      <c r="W2441" s="248">
        <f t="shared" si="149"/>
        <v>0</v>
      </c>
      <c r="X2441" s="248">
        <f t="shared" si="150"/>
        <v>0</v>
      </c>
      <c r="Y2441" s="248">
        <f t="shared" si="151"/>
        <v>0</v>
      </c>
    </row>
    <row r="2442" spans="1:25" ht="15" customHeight="1" x14ac:dyDescent="0.25">
      <c r="A2442" s="250"/>
      <c r="B2442" s="251"/>
      <c r="C2442" s="322" t="s">
        <v>392</v>
      </c>
      <c r="D2442" s="322"/>
      <c r="E2442" s="322"/>
      <c r="H2442" s="252">
        <v>203323.42</v>
      </c>
      <c r="I2442" s="252">
        <v>48268.83</v>
      </c>
      <c r="J2442" s="252">
        <v>-2041.91</v>
      </c>
      <c r="K2442" s="252">
        <v>0</v>
      </c>
      <c r="L2442" s="252">
        <v>0</v>
      </c>
      <c r="M2442" s="252">
        <v>46226.92</v>
      </c>
      <c r="N2442" s="323">
        <v>63053.71</v>
      </c>
      <c r="O2442" s="323"/>
      <c r="P2442" s="252">
        <v>193220.67</v>
      </c>
      <c r="Q2442" s="252">
        <v>6724.04</v>
      </c>
      <c r="R2442" s="240" t="s">
        <v>91</v>
      </c>
      <c r="V2442" s="248">
        <f t="shared" si="152"/>
        <v>0</v>
      </c>
      <c r="W2442" s="248">
        <f t="shared" ref="W2442:W2505" si="153">IF(W$8=$C2442,SUM($P2442-$Q2442),0)/3</f>
        <v>0</v>
      </c>
      <c r="X2442" s="248">
        <f t="shared" ref="X2442:X2505" si="154">IF(X$8=$C2442,SUM($P2442-$Q2442),0)</f>
        <v>0</v>
      </c>
      <c r="Y2442" s="248">
        <f t="shared" ref="Y2442:Y2505" si="155">SUM(V2442:X2442)</f>
        <v>0</v>
      </c>
    </row>
    <row r="2443" spans="1:25" ht="15" customHeight="1" x14ac:dyDescent="0.25">
      <c r="A2443" s="250"/>
      <c r="B2443" s="251"/>
      <c r="C2443" s="322" t="s">
        <v>1055</v>
      </c>
      <c r="D2443" s="322"/>
      <c r="E2443" s="322"/>
      <c r="H2443" s="252">
        <v>346.21</v>
      </c>
      <c r="I2443" s="252">
        <v>199.78</v>
      </c>
      <c r="J2443" s="252">
        <v>0</v>
      </c>
      <c r="K2443" s="252">
        <v>0</v>
      </c>
      <c r="L2443" s="252">
        <v>0</v>
      </c>
      <c r="M2443" s="252">
        <v>199.78</v>
      </c>
      <c r="N2443" s="323">
        <v>272.3</v>
      </c>
      <c r="O2443" s="323"/>
      <c r="P2443" s="252">
        <v>273.69</v>
      </c>
      <c r="Q2443" s="252">
        <v>0</v>
      </c>
      <c r="R2443" s="240" t="s">
        <v>91</v>
      </c>
      <c r="V2443" s="248">
        <f t="shared" si="152"/>
        <v>0</v>
      </c>
      <c r="W2443" s="248">
        <f t="shared" si="153"/>
        <v>0</v>
      </c>
      <c r="X2443" s="248">
        <f t="shared" si="154"/>
        <v>0</v>
      </c>
      <c r="Y2443" s="248">
        <f t="shared" si="155"/>
        <v>0</v>
      </c>
    </row>
    <row r="2444" spans="1:25" ht="15" customHeight="1" x14ac:dyDescent="0.25">
      <c r="A2444" s="250"/>
      <c r="B2444" s="251"/>
      <c r="C2444" s="322" t="s">
        <v>1056</v>
      </c>
      <c r="D2444" s="322"/>
      <c r="E2444" s="322"/>
      <c r="H2444" s="252">
        <v>951.33</v>
      </c>
      <c r="I2444" s="252">
        <v>632.37</v>
      </c>
      <c r="J2444" s="252">
        <v>0</v>
      </c>
      <c r="K2444" s="252">
        <v>0</v>
      </c>
      <c r="L2444" s="252">
        <v>0</v>
      </c>
      <c r="M2444" s="252">
        <v>632.37</v>
      </c>
      <c r="N2444" s="323">
        <v>861.84</v>
      </c>
      <c r="O2444" s="323"/>
      <c r="P2444" s="252">
        <v>721.86</v>
      </c>
      <c r="Q2444" s="252">
        <v>0</v>
      </c>
      <c r="R2444" s="240" t="s">
        <v>91</v>
      </c>
      <c r="V2444" s="248">
        <f t="shared" si="152"/>
        <v>0</v>
      </c>
      <c r="W2444" s="248">
        <f t="shared" si="153"/>
        <v>0</v>
      </c>
      <c r="X2444" s="248">
        <f t="shared" si="154"/>
        <v>0</v>
      </c>
      <c r="Y2444" s="248">
        <f t="shared" si="155"/>
        <v>0</v>
      </c>
    </row>
    <row r="2445" spans="1:25" ht="15" customHeight="1" x14ac:dyDescent="0.25">
      <c r="A2445" s="250"/>
      <c r="B2445" s="251"/>
      <c r="C2445" s="322" t="s">
        <v>1288</v>
      </c>
      <c r="D2445" s="322"/>
      <c r="E2445" s="322"/>
      <c r="H2445" s="252">
        <v>281392.14</v>
      </c>
      <c r="I2445" s="252">
        <v>73962.990000000005</v>
      </c>
      <c r="J2445" s="252">
        <v>-2856.53</v>
      </c>
      <c r="K2445" s="252">
        <v>0</v>
      </c>
      <c r="L2445" s="252">
        <v>0</v>
      </c>
      <c r="M2445" s="252">
        <v>71106.460000000006</v>
      </c>
      <c r="N2445" s="323">
        <v>94378.08</v>
      </c>
      <c r="O2445" s="323"/>
      <c r="P2445" s="252">
        <v>260179.54</v>
      </c>
      <c r="Q2445" s="252">
        <v>2059.02</v>
      </c>
      <c r="R2445" s="240" t="s">
        <v>91</v>
      </c>
      <c r="V2445" s="248">
        <f t="shared" si="152"/>
        <v>0</v>
      </c>
      <c r="W2445" s="248">
        <f t="shared" si="153"/>
        <v>0</v>
      </c>
      <c r="X2445" s="248">
        <f t="shared" si="154"/>
        <v>0</v>
      </c>
      <c r="Y2445" s="248">
        <f t="shared" si="155"/>
        <v>0</v>
      </c>
    </row>
    <row r="2446" spans="1:25" ht="15" customHeight="1" x14ac:dyDescent="0.25">
      <c r="A2446" s="250"/>
      <c r="B2446" s="251"/>
      <c r="C2446" s="322" t="s">
        <v>1286</v>
      </c>
      <c r="D2446" s="322"/>
      <c r="E2446" s="322"/>
      <c r="H2446" s="252">
        <v>81253.42</v>
      </c>
      <c r="I2446" s="252">
        <v>19305.25</v>
      </c>
      <c r="J2446" s="252">
        <v>-748.04</v>
      </c>
      <c r="K2446" s="252">
        <v>0</v>
      </c>
      <c r="L2446" s="252">
        <v>0</v>
      </c>
      <c r="M2446" s="252">
        <v>18557.21</v>
      </c>
      <c r="N2446" s="323">
        <v>24958.74</v>
      </c>
      <c r="O2446" s="323"/>
      <c r="P2446" s="252">
        <v>77494.850000000006</v>
      </c>
      <c r="Q2446" s="252">
        <v>2642.96</v>
      </c>
      <c r="R2446" s="240" t="s">
        <v>91</v>
      </c>
      <c r="V2446" s="248">
        <f t="shared" si="152"/>
        <v>0</v>
      </c>
      <c r="W2446" s="248">
        <f t="shared" si="153"/>
        <v>0</v>
      </c>
      <c r="X2446" s="248">
        <f t="shared" si="154"/>
        <v>0</v>
      </c>
      <c r="Y2446" s="248">
        <f t="shared" si="155"/>
        <v>0</v>
      </c>
    </row>
    <row r="2447" spans="1:25" ht="15" customHeight="1" x14ac:dyDescent="0.25">
      <c r="A2447" s="250"/>
      <c r="B2447" s="251"/>
      <c r="C2447" s="322" t="s">
        <v>399</v>
      </c>
      <c r="D2447" s="322"/>
      <c r="E2447" s="322"/>
      <c r="H2447" s="252">
        <v>113332.98</v>
      </c>
      <c r="I2447" s="252">
        <v>26744.34</v>
      </c>
      <c r="J2447" s="252">
        <v>-1194.8699999999999</v>
      </c>
      <c r="K2447" s="252">
        <v>0</v>
      </c>
      <c r="L2447" s="252">
        <v>0</v>
      </c>
      <c r="M2447" s="252">
        <v>25549.47</v>
      </c>
      <c r="N2447" s="323">
        <v>35072.400000000001</v>
      </c>
      <c r="O2447" s="323"/>
      <c r="P2447" s="252">
        <v>107562.48</v>
      </c>
      <c r="Q2447" s="252">
        <v>3752.43</v>
      </c>
      <c r="R2447" s="240" t="s">
        <v>91</v>
      </c>
      <c r="V2447" s="248">
        <f t="shared" si="152"/>
        <v>0</v>
      </c>
      <c r="W2447" s="248">
        <f t="shared" si="153"/>
        <v>0</v>
      </c>
      <c r="X2447" s="248">
        <f t="shared" si="154"/>
        <v>0</v>
      </c>
      <c r="Y2447" s="248">
        <f t="shared" si="155"/>
        <v>0</v>
      </c>
    </row>
    <row r="2448" spans="1:25" ht="15" customHeight="1" x14ac:dyDescent="0.25">
      <c r="A2448" s="250"/>
      <c r="B2448" s="251"/>
      <c r="C2448" s="322" t="s">
        <v>1054</v>
      </c>
      <c r="D2448" s="322"/>
      <c r="E2448" s="322"/>
      <c r="H2448" s="252">
        <v>389.79</v>
      </c>
      <c r="I2448" s="252">
        <v>199.78</v>
      </c>
      <c r="J2448" s="252">
        <v>0</v>
      </c>
      <c r="K2448" s="252">
        <v>0</v>
      </c>
      <c r="L2448" s="252">
        <v>0</v>
      </c>
      <c r="M2448" s="252">
        <v>199.78</v>
      </c>
      <c r="N2448" s="323">
        <v>272.3</v>
      </c>
      <c r="O2448" s="323"/>
      <c r="P2448" s="252">
        <v>317.27</v>
      </c>
      <c r="Q2448" s="252">
        <v>0</v>
      </c>
      <c r="R2448" s="240" t="s">
        <v>91</v>
      </c>
      <c r="V2448" s="248">
        <f t="shared" ref="V2448:V2511" si="156">IF(V$8=$C2448,SUM($P2448-$Q2448),0)</f>
        <v>0</v>
      </c>
      <c r="W2448" s="248">
        <f t="shared" si="153"/>
        <v>0</v>
      </c>
      <c r="X2448" s="248">
        <f t="shared" si="154"/>
        <v>0</v>
      </c>
      <c r="Y2448" s="248">
        <f t="shared" si="155"/>
        <v>0</v>
      </c>
    </row>
    <row r="2449" spans="1:25" ht="15" customHeight="1" x14ac:dyDescent="0.25">
      <c r="A2449" s="253"/>
      <c r="B2449" s="254"/>
      <c r="C2449" s="324" t="s">
        <v>1058</v>
      </c>
      <c r="D2449" s="324"/>
      <c r="E2449" s="324"/>
      <c r="F2449" s="255"/>
      <c r="G2449" s="255"/>
      <c r="H2449" s="256">
        <v>51765.15</v>
      </c>
      <c r="I2449" s="256">
        <v>21006.07</v>
      </c>
      <c r="J2449" s="256">
        <v>0</v>
      </c>
      <c r="K2449" s="256">
        <v>0</v>
      </c>
      <c r="L2449" s="256">
        <v>0</v>
      </c>
      <c r="M2449" s="256">
        <v>21006.07</v>
      </c>
      <c r="N2449" s="325">
        <v>28127.21</v>
      </c>
      <c r="O2449" s="325"/>
      <c r="P2449" s="256">
        <v>45401.45</v>
      </c>
      <c r="Q2449" s="256">
        <v>757.44</v>
      </c>
      <c r="R2449" s="240" t="s">
        <v>91</v>
      </c>
      <c r="V2449" s="248">
        <f t="shared" si="156"/>
        <v>0</v>
      </c>
      <c r="W2449" s="248">
        <f t="shared" si="153"/>
        <v>0</v>
      </c>
      <c r="X2449" s="248">
        <f t="shared" si="154"/>
        <v>0</v>
      </c>
      <c r="Y2449" s="248">
        <f t="shared" si="155"/>
        <v>0</v>
      </c>
    </row>
    <row r="2450" spans="1:25" ht="15" customHeight="1" x14ac:dyDescent="0.25">
      <c r="A2450" s="245" t="s">
        <v>1745</v>
      </c>
      <c r="B2450" s="246" t="str">
        <f>C2450</f>
        <v>г.Одинцово, Маршала Толубко, 1</v>
      </c>
      <c r="C2450" s="329" t="s">
        <v>289</v>
      </c>
      <c r="D2450" s="329"/>
      <c r="E2450" s="329"/>
      <c r="F2450" s="246" t="s">
        <v>1475</v>
      </c>
      <c r="G2450" s="246" t="s">
        <v>1746</v>
      </c>
      <c r="H2450" s="247">
        <v>230082.49</v>
      </c>
      <c r="I2450" s="247">
        <v>0</v>
      </c>
      <c r="J2450" s="247">
        <v>0</v>
      </c>
      <c r="K2450" s="247">
        <v>0</v>
      </c>
      <c r="L2450" s="247">
        <v>0</v>
      </c>
      <c r="M2450" s="247">
        <v>0</v>
      </c>
      <c r="N2450" s="330">
        <v>0</v>
      </c>
      <c r="O2450" s="330"/>
      <c r="P2450" s="247">
        <v>279094.78000000003</v>
      </c>
      <c r="Q2450" s="247">
        <v>49012.29</v>
      </c>
      <c r="R2450" s="240" t="s">
        <v>289</v>
      </c>
      <c r="V2450" s="248">
        <f t="shared" si="156"/>
        <v>0</v>
      </c>
      <c r="W2450" s="248">
        <f t="shared" si="153"/>
        <v>0</v>
      </c>
      <c r="X2450" s="248">
        <f t="shared" si="154"/>
        <v>0</v>
      </c>
      <c r="Y2450" s="248">
        <f t="shared" si="155"/>
        <v>0</v>
      </c>
    </row>
    <row r="2451" spans="1:25" ht="15" customHeight="1" x14ac:dyDescent="0.25">
      <c r="A2451" s="250"/>
      <c r="B2451" s="251"/>
      <c r="C2451" s="322" t="s">
        <v>1283</v>
      </c>
      <c r="D2451" s="322"/>
      <c r="E2451" s="322"/>
      <c r="H2451" s="252">
        <v>82686.97</v>
      </c>
      <c r="I2451" s="252">
        <v>0</v>
      </c>
      <c r="J2451" s="252">
        <v>0</v>
      </c>
      <c r="K2451" s="252">
        <v>0</v>
      </c>
      <c r="L2451" s="252">
        <v>0</v>
      </c>
      <c r="M2451" s="252">
        <v>0</v>
      </c>
      <c r="N2451" s="323">
        <v>0</v>
      </c>
      <c r="O2451" s="323"/>
      <c r="P2451" s="252">
        <v>82686.97</v>
      </c>
      <c r="Q2451" s="252">
        <v>0</v>
      </c>
      <c r="R2451" s="240" t="s">
        <v>289</v>
      </c>
      <c r="V2451" s="248">
        <f t="shared" si="156"/>
        <v>0</v>
      </c>
      <c r="W2451" s="248">
        <f t="shared" si="153"/>
        <v>27562.323333333334</v>
      </c>
      <c r="X2451" s="248">
        <f t="shared" si="154"/>
        <v>0</v>
      </c>
      <c r="Y2451" s="248">
        <f t="shared" si="155"/>
        <v>27562.323333333334</v>
      </c>
    </row>
    <row r="2452" spans="1:25" ht="15" customHeight="1" x14ac:dyDescent="0.25">
      <c r="A2452" s="250"/>
      <c r="B2452" s="251"/>
      <c r="C2452" s="322" t="s">
        <v>1056</v>
      </c>
      <c r="D2452" s="322"/>
      <c r="E2452" s="322"/>
      <c r="H2452" s="252">
        <v>-35.82</v>
      </c>
      <c r="I2452" s="252">
        <v>0</v>
      </c>
      <c r="J2452" s="252">
        <v>0</v>
      </c>
      <c r="K2452" s="252">
        <v>0</v>
      </c>
      <c r="L2452" s="252">
        <v>0</v>
      </c>
      <c r="M2452" s="252">
        <v>0</v>
      </c>
      <c r="N2452" s="323">
        <v>0</v>
      </c>
      <c r="O2452" s="323"/>
      <c r="P2452" s="252">
        <v>5.27</v>
      </c>
      <c r="Q2452" s="252">
        <v>41.09</v>
      </c>
      <c r="R2452" s="240" t="s">
        <v>289</v>
      </c>
      <c r="V2452" s="248">
        <f t="shared" si="156"/>
        <v>0</v>
      </c>
      <c r="W2452" s="248">
        <f t="shared" si="153"/>
        <v>0</v>
      </c>
      <c r="X2452" s="248">
        <f t="shared" si="154"/>
        <v>0</v>
      </c>
      <c r="Y2452" s="248">
        <f t="shared" si="155"/>
        <v>0</v>
      </c>
    </row>
    <row r="2453" spans="1:25" ht="15" customHeight="1" x14ac:dyDescent="0.25">
      <c r="A2453" s="250"/>
      <c r="B2453" s="251"/>
      <c r="C2453" s="322" t="s">
        <v>1058</v>
      </c>
      <c r="D2453" s="322"/>
      <c r="E2453" s="322"/>
      <c r="H2453" s="252">
        <v>-797.31</v>
      </c>
      <c r="I2453" s="252">
        <v>0</v>
      </c>
      <c r="J2453" s="252">
        <v>0</v>
      </c>
      <c r="K2453" s="252">
        <v>0</v>
      </c>
      <c r="L2453" s="252">
        <v>0</v>
      </c>
      <c r="M2453" s="252">
        <v>0</v>
      </c>
      <c r="N2453" s="323">
        <v>0</v>
      </c>
      <c r="O2453" s="323"/>
      <c r="P2453" s="252">
        <v>5059.29</v>
      </c>
      <c r="Q2453" s="252">
        <v>5856.6</v>
      </c>
      <c r="R2453" s="240" t="s">
        <v>289</v>
      </c>
      <c r="V2453" s="248">
        <f t="shared" si="156"/>
        <v>0</v>
      </c>
      <c r="W2453" s="248">
        <f t="shared" si="153"/>
        <v>0</v>
      </c>
      <c r="X2453" s="248">
        <f t="shared" si="154"/>
        <v>0</v>
      </c>
      <c r="Y2453" s="248">
        <f t="shared" si="155"/>
        <v>0</v>
      </c>
    </row>
    <row r="2454" spans="1:25" ht="15" customHeight="1" x14ac:dyDescent="0.25">
      <c r="A2454" s="250"/>
      <c r="B2454" s="251"/>
      <c r="C2454" s="322" t="s">
        <v>1052</v>
      </c>
      <c r="D2454" s="322"/>
      <c r="E2454" s="322"/>
      <c r="H2454" s="252">
        <v>62660.4</v>
      </c>
      <c r="I2454" s="252">
        <v>0</v>
      </c>
      <c r="J2454" s="252">
        <v>0</v>
      </c>
      <c r="K2454" s="252">
        <v>0</v>
      </c>
      <c r="L2454" s="252">
        <v>0</v>
      </c>
      <c r="M2454" s="252">
        <v>0</v>
      </c>
      <c r="N2454" s="323">
        <v>0</v>
      </c>
      <c r="O2454" s="323"/>
      <c r="P2454" s="252">
        <v>66619.31</v>
      </c>
      <c r="Q2454" s="252">
        <v>3958.91</v>
      </c>
      <c r="R2454" s="240" t="s">
        <v>289</v>
      </c>
      <c r="V2454" s="248">
        <f t="shared" si="156"/>
        <v>62660.399999999994</v>
      </c>
      <c r="W2454" s="248">
        <f t="shared" si="153"/>
        <v>0</v>
      </c>
      <c r="X2454" s="248">
        <f t="shared" si="154"/>
        <v>0</v>
      </c>
      <c r="Y2454" s="248">
        <f t="shared" si="155"/>
        <v>62660.399999999994</v>
      </c>
    </row>
    <row r="2455" spans="1:25" ht="15" customHeight="1" x14ac:dyDescent="0.25">
      <c r="A2455" s="250"/>
      <c r="B2455" s="251"/>
      <c r="C2455" s="322" t="s">
        <v>399</v>
      </c>
      <c r="D2455" s="322"/>
      <c r="E2455" s="322"/>
      <c r="H2455" s="252">
        <v>4960.49</v>
      </c>
      <c r="I2455" s="252">
        <v>0</v>
      </c>
      <c r="J2455" s="252">
        <v>0</v>
      </c>
      <c r="K2455" s="252">
        <v>0</v>
      </c>
      <c r="L2455" s="252">
        <v>0</v>
      </c>
      <c r="M2455" s="252">
        <v>0</v>
      </c>
      <c r="N2455" s="323">
        <v>0</v>
      </c>
      <c r="O2455" s="323"/>
      <c r="P2455" s="252">
        <v>11129.5</v>
      </c>
      <c r="Q2455" s="252">
        <v>6169.01</v>
      </c>
      <c r="R2455" s="240" t="s">
        <v>289</v>
      </c>
      <c r="V2455" s="248">
        <f t="shared" si="156"/>
        <v>0</v>
      </c>
      <c r="W2455" s="248">
        <f t="shared" si="153"/>
        <v>0</v>
      </c>
      <c r="X2455" s="248">
        <f t="shared" si="154"/>
        <v>0</v>
      </c>
      <c r="Y2455" s="248">
        <f t="shared" si="155"/>
        <v>0</v>
      </c>
    </row>
    <row r="2456" spans="1:25" ht="15" customHeight="1" x14ac:dyDescent="0.25">
      <c r="A2456" s="250"/>
      <c r="B2456" s="251"/>
      <c r="C2456" s="322" t="s">
        <v>503</v>
      </c>
      <c r="D2456" s="322"/>
      <c r="E2456" s="322"/>
      <c r="H2456" s="252">
        <v>59102.44</v>
      </c>
      <c r="I2456" s="252">
        <v>0</v>
      </c>
      <c r="J2456" s="252">
        <v>0</v>
      </c>
      <c r="K2456" s="252">
        <v>0</v>
      </c>
      <c r="L2456" s="252">
        <v>0</v>
      </c>
      <c r="M2456" s="252">
        <v>0</v>
      </c>
      <c r="N2456" s="323">
        <v>0</v>
      </c>
      <c r="O2456" s="323"/>
      <c r="P2456" s="252">
        <v>62125.11</v>
      </c>
      <c r="Q2456" s="252">
        <v>3022.67</v>
      </c>
      <c r="R2456" s="240" t="s">
        <v>289</v>
      </c>
      <c r="V2456" s="248">
        <f t="shared" si="156"/>
        <v>0</v>
      </c>
      <c r="W2456" s="248">
        <f t="shared" si="153"/>
        <v>0</v>
      </c>
      <c r="X2456" s="248">
        <f t="shared" si="154"/>
        <v>0</v>
      </c>
      <c r="Y2456" s="248">
        <f t="shared" si="155"/>
        <v>0</v>
      </c>
    </row>
    <row r="2457" spans="1:25" ht="15" customHeight="1" x14ac:dyDescent="0.25">
      <c r="A2457" s="250"/>
      <c r="B2457" s="251"/>
      <c r="C2457" s="322" t="s">
        <v>392</v>
      </c>
      <c r="D2457" s="322"/>
      <c r="E2457" s="322"/>
      <c r="H2457" s="252">
        <v>9006.86</v>
      </c>
      <c r="I2457" s="252">
        <v>0</v>
      </c>
      <c r="J2457" s="252">
        <v>0</v>
      </c>
      <c r="K2457" s="252">
        <v>0</v>
      </c>
      <c r="L2457" s="252">
        <v>0</v>
      </c>
      <c r="M2457" s="252">
        <v>0</v>
      </c>
      <c r="N2457" s="323">
        <v>0</v>
      </c>
      <c r="O2457" s="323"/>
      <c r="P2457" s="252">
        <v>19721.240000000002</v>
      </c>
      <c r="Q2457" s="252">
        <v>10714.38</v>
      </c>
      <c r="R2457" s="240" t="s">
        <v>289</v>
      </c>
      <c r="V2457" s="248">
        <f t="shared" si="156"/>
        <v>0</v>
      </c>
      <c r="W2457" s="248">
        <f t="shared" si="153"/>
        <v>0</v>
      </c>
      <c r="X2457" s="248">
        <f t="shared" si="154"/>
        <v>0</v>
      </c>
      <c r="Y2457" s="248">
        <f t="shared" si="155"/>
        <v>0</v>
      </c>
    </row>
    <row r="2458" spans="1:25" ht="15" customHeight="1" x14ac:dyDescent="0.25">
      <c r="A2458" s="250"/>
      <c r="B2458" s="251"/>
      <c r="C2458" s="322" t="s">
        <v>1288</v>
      </c>
      <c r="D2458" s="322"/>
      <c r="E2458" s="322"/>
      <c r="H2458" s="252">
        <v>12406.99</v>
      </c>
      <c r="I2458" s="252">
        <v>0</v>
      </c>
      <c r="J2458" s="252">
        <v>0</v>
      </c>
      <c r="K2458" s="252">
        <v>0</v>
      </c>
      <c r="L2458" s="252">
        <v>0</v>
      </c>
      <c r="M2458" s="252">
        <v>0</v>
      </c>
      <c r="N2458" s="323">
        <v>0</v>
      </c>
      <c r="O2458" s="323"/>
      <c r="P2458" s="252">
        <v>23688.080000000002</v>
      </c>
      <c r="Q2458" s="252">
        <v>11281.09</v>
      </c>
      <c r="R2458" s="240" t="s">
        <v>289</v>
      </c>
      <c r="V2458" s="248">
        <f t="shared" si="156"/>
        <v>0</v>
      </c>
      <c r="W2458" s="248">
        <f t="shared" si="153"/>
        <v>0</v>
      </c>
      <c r="X2458" s="248">
        <f t="shared" si="154"/>
        <v>0</v>
      </c>
      <c r="Y2458" s="248">
        <f t="shared" si="155"/>
        <v>0</v>
      </c>
    </row>
    <row r="2459" spans="1:25" ht="15" customHeight="1" x14ac:dyDescent="0.25">
      <c r="A2459" s="250"/>
      <c r="B2459" s="251"/>
      <c r="C2459" s="322" t="s">
        <v>1055</v>
      </c>
      <c r="D2459" s="322"/>
      <c r="E2459" s="322"/>
      <c r="H2459" s="252">
        <v>-1797.94</v>
      </c>
      <c r="I2459" s="252">
        <v>0</v>
      </c>
      <c r="J2459" s="252">
        <v>0</v>
      </c>
      <c r="K2459" s="252">
        <v>0</v>
      </c>
      <c r="L2459" s="252">
        <v>0</v>
      </c>
      <c r="M2459" s="252">
        <v>0</v>
      </c>
      <c r="N2459" s="323">
        <v>0</v>
      </c>
      <c r="O2459" s="323"/>
      <c r="P2459" s="252">
        <v>0.31</v>
      </c>
      <c r="Q2459" s="252">
        <v>1798.25</v>
      </c>
      <c r="R2459" s="240" t="s">
        <v>289</v>
      </c>
      <c r="V2459" s="248">
        <f t="shared" si="156"/>
        <v>0</v>
      </c>
      <c r="W2459" s="248">
        <f t="shared" si="153"/>
        <v>0</v>
      </c>
      <c r="X2459" s="248">
        <f t="shared" si="154"/>
        <v>0</v>
      </c>
      <c r="Y2459" s="248">
        <f t="shared" si="155"/>
        <v>0</v>
      </c>
    </row>
    <row r="2460" spans="1:25" ht="15" customHeight="1" x14ac:dyDescent="0.25">
      <c r="A2460" s="250"/>
      <c r="B2460" s="251"/>
      <c r="C2460" s="322" t="s">
        <v>1286</v>
      </c>
      <c r="D2460" s="322"/>
      <c r="E2460" s="322"/>
      <c r="H2460" s="252">
        <v>1930.09</v>
      </c>
      <c r="I2460" s="252">
        <v>0</v>
      </c>
      <c r="J2460" s="252">
        <v>0</v>
      </c>
      <c r="K2460" s="252">
        <v>0</v>
      </c>
      <c r="L2460" s="252">
        <v>0</v>
      </c>
      <c r="M2460" s="252">
        <v>0</v>
      </c>
      <c r="N2460" s="323">
        <v>0</v>
      </c>
      <c r="O2460" s="323"/>
      <c r="P2460" s="252">
        <v>8059.33</v>
      </c>
      <c r="Q2460" s="252">
        <v>6129.24</v>
      </c>
      <c r="R2460" s="240" t="s">
        <v>289</v>
      </c>
      <c r="V2460" s="248">
        <f t="shared" si="156"/>
        <v>0</v>
      </c>
      <c r="W2460" s="248">
        <f t="shared" si="153"/>
        <v>0</v>
      </c>
      <c r="X2460" s="248">
        <f t="shared" si="154"/>
        <v>0</v>
      </c>
      <c r="Y2460" s="248">
        <f t="shared" si="155"/>
        <v>0</v>
      </c>
    </row>
    <row r="2461" spans="1:25" ht="15" customHeight="1" x14ac:dyDescent="0.25">
      <c r="A2461" s="253"/>
      <c r="B2461" s="254"/>
      <c r="C2461" s="324" t="s">
        <v>1054</v>
      </c>
      <c r="D2461" s="324"/>
      <c r="E2461" s="324"/>
      <c r="F2461" s="255"/>
      <c r="G2461" s="255"/>
      <c r="H2461" s="256">
        <v>-40.68</v>
      </c>
      <c r="I2461" s="256">
        <v>0</v>
      </c>
      <c r="J2461" s="256">
        <v>0</v>
      </c>
      <c r="K2461" s="256">
        <v>0</v>
      </c>
      <c r="L2461" s="256">
        <v>0</v>
      </c>
      <c r="M2461" s="256">
        <v>0</v>
      </c>
      <c r="N2461" s="325">
        <v>0</v>
      </c>
      <c r="O2461" s="325"/>
      <c r="P2461" s="256">
        <v>0.37</v>
      </c>
      <c r="Q2461" s="256">
        <v>41.05</v>
      </c>
      <c r="R2461" s="240" t="s">
        <v>289</v>
      </c>
      <c r="V2461" s="248">
        <f t="shared" si="156"/>
        <v>0</v>
      </c>
      <c r="W2461" s="248">
        <f t="shared" si="153"/>
        <v>0</v>
      </c>
      <c r="X2461" s="248">
        <f t="shared" si="154"/>
        <v>0</v>
      </c>
      <c r="Y2461" s="248">
        <f t="shared" si="155"/>
        <v>0</v>
      </c>
    </row>
    <row r="2462" spans="1:25" ht="15" customHeight="1" x14ac:dyDescent="0.25">
      <c r="A2462" s="245" t="s">
        <v>1543</v>
      </c>
      <c r="B2462" s="246" t="str">
        <f>C2462</f>
        <v>г.Одинцово, Маршала Толубко, 3 корп.1</v>
      </c>
      <c r="C2462" s="329" t="s">
        <v>290</v>
      </c>
      <c r="D2462" s="329"/>
      <c r="E2462" s="329"/>
      <c r="F2462" s="246" t="s">
        <v>1747</v>
      </c>
      <c r="G2462" s="246" t="s">
        <v>1748</v>
      </c>
      <c r="H2462" s="247">
        <v>7315989.1500000004</v>
      </c>
      <c r="I2462" s="247">
        <v>0</v>
      </c>
      <c r="J2462" s="247">
        <v>0</v>
      </c>
      <c r="K2462" s="247">
        <v>0</v>
      </c>
      <c r="L2462" s="247">
        <v>0</v>
      </c>
      <c r="M2462" s="247">
        <v>0</v>
      </c>
      <c r="N2462" s="330">
        <v>0</v>
      </c>
      <c r="O2462" s="330"/>
      <c r="P2462" s="247">
        <v>7339084.75</v>
      </c>
      <c r="Q2462" s="247">
        <v>23095.599999999999</v>
      </c>
      <c r="R2462" s="240" t="s">
        <v>290</v>
      </c>
      <c r="V2462" s="248">
        <f t="shared" si="156"/>
        <v>0</v>
      </c>
      <c r="W2462" s="248">
        <f t="shared" si="153"/>
        <v>0</v>
      </c>
      <c r="X2462" s="248">
        <f t="shared" si="154"/>
        <v>0</v>
      </c>
      <c r="Y2462" s="248">
        <f t="shared" si="155"/>
        <v>0</v>
      </c>
    </row>
    <row r="2463" spans="1:25" ht="15" customHeight="1" x14ac:dyDescent="0.25">
      <c r="A2463" s="250"/>
      <c r="B2463" s="251"/>
      <c r="C2463" s="322" t="s">
        <v>399</v>
      </c>
      <c r="D2463" s="322"/>
      <c r="E2463" s="322"/>
      <c r="H2463" s="252">
        <v>353223.06</v>
      </c>
      <c r="I2463" s="252">
        <v>0</v>
      </c>
      <c r="J2463" s="252">
        <v>0</v>
      </c>
      <c r="K2463" s="252">
        <v>0</v>
      </c>
      <c r="L2463" s="252">
        <v>0</v>
      </c>
      <c r="M2463" s="252">
        <v>0</v>
      </c>
      <c r="N2463" s="323">
        <v>0</v>
      </c>
      <c r="O2463" s="323"/>
      <c r="P2463" s="252">
        <v>356443.79</v>
      </c>
      <c r="Q2463" s="252">
        <v>3220.73</v>
      </c>
      <c r="R2463" s="240" t="s">
        <v>290</v>
      </c>
      <c r="V2463" s="248">
        <f t="shared" si="156"/>
        <v>0</v>
      </c>
      <c r="W2463" s="248">
        <f t="shared" si="153"/>
        <v>0</v>
      </c>
      <c r="X2463" s="248">
        <f t="shared" si="154"/>
        <v>0</v>
      </c>
      <c r="Y2463" s="248">
        <f t="shared" si="155"/>
        <v>0</v>
      </c>
    </row>
    <row r="2464" spans="1:25" ht="15" customHeight="1" x14ac:dyDescent="0.25">
      <c r="A2464" s="250"/>
      <c r="B2464" s="251"/>
      <c r="C2464" s="322" t="s">
        <v>1052</v>
      </c>
      <c r="D2464" s="322"/>
      <c r="E2464" s="322"/>
      <c r="H2464" s="252">
        <v>3417863.57</v>
      </c>
      <c r="I2464" s="252">
        <v>0</v>
      </c>
      <c r="J2464" s="252">
        <v>0</v>
      </c>
      <c r="K2464" s="252">
        <v>0</v>
      </c>
      <c r="L2464" s="252">
        <v>0</v>
      </c>
      <c r="M2464" s="252">
        <v>0</v>
      </c>
      <c r="N2464" s="323">
        <v>0</v>
      </c>
      <c r="O2464" s="323"/>
      <c r="P2464" s="252">
        <v>3422104.97</v>
      </c>
      <c r="Q2464" s="252">
        <v>4241.3999999999996</v>
      </c>
      <c r="R2464" s="240" t="s">
        <v>290</v>
      </c>
      <c r="V2464" s="248">
        <f t="shared" si="156"/>
        <v>3417863.5700000003</v>
      </c>
      <c r="W2464" s="248">
        <f t="shared" si="153"/>
        <v>0</v>
      </c>
      <c r="X2464" s="248">
        <f t="shared" si="154"/>
        <v>0</v>
      </c>
      <c r="Y2464" s="248">
        <f t="shared" si="155"/>
        <v>3417863.5700000003</v>
      </c>
    </row>
    <row r="2465" spans="1:25" ht="15" customHeight="1" x14ac:dyDescent="0.25">
      <c r="A2465" s="250"/>
      <c r="B2465" s="251"/>
      <c r="C2465" s="322" t="s">
        <v>1058</v>
      </c>
      <c r="D2465" s="322"/>
      <c r="E2465" s="322"/>
      <c r="H2465" s="252">
        <v>256288.89</v>
      </c>
      <c r="I2465" s="252">
        <v>0</v>
      </c>
      <c r="J2465" s="252">
        <v>0</v>
      </c>
      <c r="K2465" s="252">
        <v>0</v>
      </c>
      <c r="L2465" s="252">
        <v>0</v>
      </c>
      <c r="M2465" s="252">
        <v>0</v>
      </c>
      <c r="N2465" s="323">
        <v>0</v>
      </c>
      <c r="O2465" s="323"/>
      <c r="P2465" s="252">
        <v>257239.64</v>
      </c>
      <c r="Q2465" s="252">
        <v>950.75</v>
      </c>
      <c r="R2465" s="240" t="s">
        <v>290</v>
      </c>
      <c r="V2465" s="248">
        <f t="shared" si="156"/>
        <v>0</v>
      </c>
      <c r="W2465" s="248">
        <f t="shared" si="153"/>
        <v>0</v>
      </c>
      <c r="X2465" s="248">
        <f t="shared" si="154"/>
        <v>0</v>
      </c>
      <c r="Y2465" s="248">
        <f t="shared" si="155"/>
        <v>0</v>
      </c>
    </row>
    <row r="2466" spans="1:25" ht="15" customHeight="1" x14ac:dyDescent="0.25">
      <c r="A2466" s="250"/>
      <c r="B2466" s="251"/>
      <c r="C2466" s="322" t="s">
        <v>1054</v>
      </c>
      <c r="D2466" s="322"/>
      <c r="E2466" s="322"/>
      <c r="H2466" s="252">
        <v>5721.92</v>
      </c>
      <c r="I2466" s="252">
        <v>0</v>
      </c>
      <c r="J2466" s="252">
        <v>0</v>
      </c>
      <c r="K2466" s="252">
        <v>0</v>
      </c>
      <c r="L2466" s="252">
        <v>0</v>
      </c>
      <c r="M2466" s="252">
        <v>0</v>
      </c>
      <c r="N2466" s="323">
        <v>0</v>
      </c>
      <c r="O2466" s="323"/>
      <c r="P2466" s="252">
        <v>5723.96</v>
      </c>
      <c r="Q2466" s="252">
        <v>2.04</v>
      </c>
      <c r="R2466" s="240" t="s">
        <v>290</v>
      </c>
      <c r="V2466" s="248">
        <f t="shared" si="156"/>
        <v>0</v>
      </c>
      <c r="W2466" s="248">
        <f t="shared" si="153"/>
        <v>0</v>
      </c>
      <c r="X2466" s="248">
        <f t="shared" si="154"/>
        <v>0</v>
      </c>
      <c r="Y2466" s="248">
        <f t="shared" si="155"/>
        <v>0</v>
      </c>
    </row>
    <row r="2467" spans="1:25" ht="15" customHeight="1" x14ac:dyDescent="0.25">
      <c r="A2467" s="250"/>
      <c r="B2467" s="251"/>
      <c r="C2467" s="322" t="s">
        <v>392</v>
      </c>
      <c r="D2467" s="322"/>
      <c r="E2467" s="322"/>
      <c r="H2467" s="252">
        <v>618402.72</v>
      </c>
      <c r="I2467" s="252">
        <v>0</v>
      </c>
      <c r="J2467" s="252">
        <v>0</v>
      </c>
      <c r="K2467" s="252">
        <v>0</v>
      </c>
      <c r="L2467" s="252">
        <v>0</v>
      </c>
      <c r="M2467" s="252">
        <v>0</v>
      </c>
      <c r="N2467" s="323">
        <v>0</v>
      </c>
      <c r="O2467" s="323"/>
      <c r="P2467" s="252">
        <v>626943.42000000004</v>
      </c>
      <c r="Q2467" s="252">
        <v>8540.7000000000007</v>
      </c>
      <c r="R2467" s="240" t="s">
        <v>290</v>
      </c>
      <c r="V2467" s="248">
        <f t="shared" si="156"/>
        <v>0</v>
      </c>
      <c r="W2467" s="248">
        <f t="shared" si="153"/>
        <v>0</v>
      </c>
      <c r="X2467" s="248">
        <f t="shared" si="154"/>
        <v>0</v>
      </c>
      <c r="Y2467" s="248">
        <f t="shared" si="155"/>
        <v>0</v>
      </c>
    </row>
    <row r="2468" spans="1:25" ht="15" customHeight="1" x14ac:dyDescent="0.25">
      <c r="A2468" s="250"/>
      <c r="B2468" s="251"/>
      <c r="C2468" s="322" t="s">
        <v>1296</v>
      </c>
      <c r="D2468" s="322"/>
      <c r="E2468" s="322"/>
      <c r="H2468" s="252">
        <v>1670494.9</v>
      </c>
      <c r="I2468" s="252">
        <v>0</v>
      </c>
      <c r="J2468" s="252">
        <v>0</v>
      </c>
      <c r="K2468" s="252">
        <v>0</v>
      </c>
      <c r="L2468" s="252">
        <v>0</v>
      </c>
      <c r="M2468" s="252">
        <v>0</v>
      </c>
      <c r="N2468" s="323">
        <v>0</v>
      </c>
      <c r="O2468" s="323"/>
      <c r="P2468" s="252">
        <v>1671172.39</v>
      </c>
      <c r="Q2468" s="252">
        <v>677.49</v>
      </c>
      <c r="R2468" s="240" t="s">
        <v>290</v>
      </c>
      <c r="V2468" s="248">
        <f t="shared" si="156"/>
        <v>0</v>
      </c>
      <c r="W2468" s="248">
        <f t="shared" si="153"/>
        <v>0</v>
      </c>
      <c r="X2468" s="248">
        <f t="shared" si="154"/>
        <v>0</v>
      </c>
      <c r="Y2468" s="248">
        <f t="shared" si="155"/>
        <v>0</v>
      </c>
    </row>
    <row r="2469" spans="1:25" ht="15" customHeight="1" x14ac:dyDescent="0.25">
      <c r="A2469" s="250"/>
      <c r="B2469" s="251"/>
      <c r="C2469" s="322" t="s">
        <v>1286</v>
      </c>
      <c r="D2469" s="322"/>
      <c r="E2469" s="322"/>
      <c r="H2469" s="252">
        <v>249021.66</v>
      </c>
      <c r="I2469" s="252">
        <v>0</v>
      </c>
      <c r="J2469" s="252">
        <v>0</v>
      </c>
      <c r="K2469" s="252">
        <v>0</v>
      </c>
      <c r="L2469" s="252">
        <v>0</v>
      </c>
      <c r="M2469" s="252">
        <v>0</v>
      </c>
      <c r="N2469" s="323">
        <v>0</v>
      </c>
      <c r="O2469" s="323"/>
      <c r="P2469" s="252">
        <v>254153.32</v>
      </c>
      <c r="Q2469" s="252">
        <v>5131.66</v>
      </c>
      <c r="R2469" s="240" t="s">
        <v>290</v>
      </c>
      <c r="V2469" s="248">
        <f t="shared" si="156"/>
        <v>0</v>
      </c>
      <c r="W2469" s="248">
        <f t="shared" si="153"/>
        <v>0</v>
      </c>
      <c r="X2469" s="248">
        <f t="shared" si="154"/>
        <v>0</v>
      </c>
      <c r="Y2469" s="248">
        <f t="shared" si="155"/>
        <v>0</v>
      </c>
    </row>
    <row r="2470" spans="1:25" ht="15" customHeight="1" x14ac:dyDescent="0.25">
      <c r="A2470" s="250"/>
      <c r="B2470" s="251"/>
      <c r="C2470" s="322" t="s">
        <v>1055</v>
      </c>
      <c r="D2470" s="322"/>
      <c r="E2470" s="322"/>
      <c r="H2470" s="252">
        <v>3642.5</v>
      </c>
      <c r="I2470" s="252">
        <v>0</v>
      </c>
      <c r="J2470" s="252">
        <v>0</v>
      </c>
      <c r="K2470" s="252">
        <v>0</v>
      </c>
      <c r="L2470" s="252">
        <v>0</v>
      </c>
      <c r="M2470" s="252">
        <v>0</v>
      </c>
      <c r="N2470" s="323">
        <v>0</v>
      </c>
      <c r="O2470" s="323"/>
      <c r="P2470" s="252">
        <v>3644.08</v>
      </c>
      <c r="Q2470" s="252">
        <v>1.58</v>
      </c>
      <c r="R2470" s="240" t="s">
        <v>290</v>
      </c>
      <c r="V2470" s="248">
        <f t="shared" si="156"/>
        <v>0</v>
      </c>
      <c r="W2470" s="248">
        <f t="shared" si="153"/>
        <v>0</v>
      </c>
      <c r="X2470" s="248">
        <f t="shared" si="154"/>
        <v>0</v>
      </c>
      <c r="Y2470" s="248">
        <f t="shared" si="155"/>
        <v>0</v>
      </c>
    </row>
    <row r="2471" spans="1:25" ht="15" customHeight="1" x14ac:dyDescent="0.25">
      <c r="A2471" s="250"/>
      <c r="B2471" s="251"/>
      <c r="C2471" s="322" t="s">
        <v>1056</v>
      </c>
      <c r="D2471" s="322"/>
      <c r="E2471" s="322"/>
      <c r="H2471" s="252">
        <v>1505.8</v>
      </c>
      <c r="I2471" s="252">
        <v>0</v>
      </c>
      <c r="J2471" s="252">
        <v>0</v>
      </c>
      <c r="K2471" s="252">
        <v>0</v>
      </c>
      <c r="L2471" s="252">
        <v>0</v>
      </c>
      <c r="M2471" s="252">
        <v>0</v>
      </c>
      <c r="N2471" s="323">
        <v>0</v>
      </c>
      <c r="O2471" s="323"/>
      <c r="P2471" s="252">
        <v>1507.91</v>
      </c>
      <c r="Q2471" s="252">
        <v>2.11</v>
      </c>
      <c r="R2471" s="240" t="s">
        <v>290</v>
      </c>
      <c r="V2471" s="248">
        <f t="shared" si="156"/>
        <v>0</v>
      </c>
      <c r="W2471" s="248">
        <f t="shared" si="153"/>
        <v>0</v>
      </c>
      <c r="X2471" s="248">
        <f t="shared" si="154"/>
        <v>0</v>
      </c>
      <c r="Y2471" s="248">
        <f t="shared" si="155"/>
        <v>0</v>
      </c>
    </row>
    <row r="2472" spans="1:25" ht="15" customHeight="1" x14ac:dyDescent="0.25">
      <c r="A2472" s="253"/>
      <c r="B2472" s="254"/>
      <c r="C2472" s="324" t="s">
        <v>1288</v>
      </c>
      <c r="D2472" s="324"/>
      <c r="E2472" s="324"/>
      <c r="F2472" s="255"/>
      <c r="G2472" s="255"/>
      <c r="H2472" s="256">
        <v>739824.13</v>
      </c>
      <c r="I2472" s="256">
        <v>0</v>
      </c>
      <c r="J2472" s="256">
        <v>0</v>
      </c>
      <c r="K2472" s="256">
        <v>0</v>
      </c>
      <c r="L2472" s="256">
        <v>0</v>
      </c>
      <c r="M2472" s="256">
        <v>0</v>
      </c>
      <c r="N2472" s="325">
        <v>0</v>
      </c>
      <c r="O2472" s="325"/>
      <c r="P2472" s="256">
        <v>740151.27</v>
      </c>
      <c r="Q2472" s="256">
        <v>327.14</v>
      </c>
      <c r="R2472" s="240" t="s">
        <v>290</v>
      </c>
      <c r="V2472" s="248">
        <f t="shared" si="156"/>
        <v>0</v>
      </c>
      <c r="W2472" s="248">
        <f t="shared" si="153"/>
        <v>0</v>
      </c>
      <c r="X2472" s="248">
        <f t="shared" si="154"/>
        <v>0</v>
      </c>
      <c r="Y2472" s="248">
        <f t="shared" si="155"/>
        <v>0</v>
      </c>
    </row>
    <row r="2473" spans="1:25" ht="15" customHeight="1" x14ac:dyDescent="0.25">
      <c r="A2473" s="245" t="s">
        <v>1749</v>
      </c>
      <c r="B2473" s="246" t="str">
        <f>C2473</f>
        <v>г.Одинцово, Маршала Толубко, 3 корп.3</v>
      </c>
      <c r="C2473" s="329" t="s">
        <v>291</v>
      </c>
      <c r="D2473" s="329"/>
      <c r="E2473" s="329"/>
      <c r="F2473" s="246" t="s">
        <v>1750</v>
      </c>
      <c r="G2473" s="246" t="s">
        <v>1751</v>
      </c>
      <c r="H2473" s="247">
        <v>2215051.13</v>
      </c>
      <c r="I2473" s="247">
        <v>0</v>
      </c>
      <c r="J2473" s="247">
        <v>0</v>
      </c>
      <c r="K2473" s="247">
        <v>0</v>
      </c>
      <c r="L2473" s="247">
        <v>0</v>
      </c>
      <c r="M2473" s="247">
        <v>0</v>
      </c>
      <c r="N2473" s="330">
        <v>2426.87</v>
      </c>
      <c r="O2473" s="330"/>
      <c r="P2473" s="247">
        <v>2277845.9900000002</v>
      </c>
      <c r="Q2473" s="247">
        <v>65221.73</v>
      </c>
      <c r="R2473" s="240" t="s">
        <v>291</v>
      </c>
      <c r="V2473" s="248">
        <f t="shared" si="156"/>
        <v>0</v>
      </c>
      <c r="W2473" s="248">
        <f t="shared" si="153"/>
        <v>0</v>
      </c>
      <c r="X2473" s="248">
        <f t="shared" si="154"/>
        <v>0</v>
      </c>
      <c r="Y2473" s="248">
        <f t="shared" si="155"/>
        <v>0</v>
      </c>
    </row>
    <row r="2474" spans="1:25" ht="15" customHeight="1" x14ac:dyDescent="0.25">
      <c r="A2474" s="250"/>
      <c r="B2474" s="251"/>
      <c r="C2474" s="322" t="s">
        <v>503</v>
      </c>
      <c r="D2474" s="322"/>
      <c r="E2474" s="322"/>
      <c r="H2474" s="252">
        <v>-722.28</v>
      </c>
      <c r="I2474" s="252">
        <v>0</v>
      </c>
      <c r="J2474" s="252">
        <v>0</v>
      </c>
      <c r="K2474" s="252">
        <v>0</v>
      </c>
      <c r="L2474" s="252">
        <v>0</v>
      </c>
      <c r="M2474" s="252">
        <v>0</v>
      </c>
      <c r="N2474" s="323">
        <v>0</v>
      </c>
      <c r="O2474" s="323"/>
      <c r="P2474" s="252">
        <v>0</v>
      </c>
      <c r="Q2474" s="252">
        <v>722.28</v>
      </c>
      <c r="R2474" s="240" t="s">
        <v>291</v>
      </c>
      <c r="V2474" s="248">
        <f t="shared" si="156"/>
        <v>0</v>
      </c>
      <c r="W2474" s="248">
        <f t="shared" si="153"/>
        <v>0</v>
      </c>
      <c r="X2474" s="248">
        <f t="shared" si="154"/>
        <v>0</v>
      </c>
      <c r="Y2474" s="248">
        <f t="shared" si="155"/>
        <v>0</v>
      </c>
    </row>
    <row r="2475" spans="1:25" ht="15" customHeight="1" x14ac:dyDescent="0.25">
      <c r="A2475" s="250"/>
      <c r="B2475" s="251"/>
      <c r="C2475" s="322" t="s">
        <v>1296</v>
      </c>
      <c r="D2475" s="322"/>
      <c r="E2475" s="322"/>
      <c r="H2475" s="252">
        <v>1574.4</v>
      </c>
      <c r="I2475" s="252">
        <v>0</v>
      </c>
      <c r="J2475" s="252">
        <v>0</v>
      </c>
      <c r="K2475" s="252">
        <v>0</v>
      </c>
      <c r="L2475" s="252">
        <v>0</v>
      </c>
      <c r="M2475" s="252">
        <v>0</v>
      </c>
      <c r="N2475" s="323">
        <v>0</v>
      </c>
      <c r="O2475" s="323"/>
      <c r="P2475" s="252">
        <v>1615.41</v>
      </c>
      <c r="Q2475" s="252">
        <v>41.01</v>
      </c>
      <c r="R2475" s="240" t="s">
        <v>291</v>
      </c>
      <c r="V2475" s="248">
        <f t="shared" si="156"/>
        <v>0</v>
      </c>
      <c r="W2475" s="248">
        <f t="shared" si="153"/>
        <v>0</v>
      </c>
      <c r="X2475" s="248">
        <f t="shared" si="154"/>
        <v>0</v>
      </c>
      <c r="Y2475" s="248">
        <f t="shared" si="155"/>
        <v>0</v>
      </c>
    </row>
    <row r="2476" spans="1:25" ht="15" customHeight="1" x14ac:dyDescent="0.25">
      <c r="A2476" s="250"/>
      <c r="B2476" s="251"/>
      <c r="C2476" s="322" t="s">
        <v>399</v>
      </c>
      <c r="D2476" s="322"/>
      <c r="E2476" s="322"/>
      <c r="H2476" s="252">
        <v>-284.41000000000003</v>
      </c>
      <c r="I2476" s="252">
        <v>0</v>
      </c>
      <c r="J2476" s="252">
        <v>0</v>
      </c>
      <c r="K2476" s="252">
        <v>0</v>
      </c>
      <c r="L2476" s="252">
        <v>0</v>
      </c>
      <c r="M2476" s="252">
        <v>0</v>
      </c>
      <c r="N2476" s="323">
        <v>0</v>
      </c>
      <c r="O2476" s="323"/>
      <c r="P2476" s="252">
        <v>291.33</v>
      </c>
      <c r="Q2476" s="252">
        <v>575.74</v>
      </c>
      <c r="R2476" s="240" t="s">
        <v>291</v>
      </c>
      <c r="V2476" s="248">
        <f t="shared" si="156"/>
        <v>0</v>
      </c>
      <c r="W2476" s="248">
        <f t="shared" si="153"/>
        <v>0</v>
      </c>
      <c r="X2476" s="248">
        <f t="shared" si="154"/>
        <v>0</v>
      </c>
      <c r="Y2476" s="248">
        <f t="shared" si="155"/>
        <v>0</v>
      </c>
    </row>
    <row r="2477" spans="1:25" ht="15" customHeight="1" x14ac:dyDescent="0.25">
      <c r="A2477" s="250"/>
      <c r="B2477" s="251"/>
      <c r="C2477" s="322" t="s">
        <v>1052</v>
      </c>
      <c r="D2477" s="322"/>
      <c r="E2477" s="322"/>
      <c r="H2477" s="252">
        <v>-3164.12</v>
      </c>
      <c r="I2477" s="252">
        <v>0</v>
      </c>
      <c r="J2477" s="252">
        <v>0</v>
      </c>
      <c r="K2477" s="252">
        <v>0</v>
      </c>
      <c r="L2477" s="252">
        <v>0</v>
      </c>
      <c r="M2477" s="252">
        <v>0</v>
      </c>
      <c r="N2477" s="323">
        <v>0</v>
      </c>
      <c r="O2477" s="323"/>
      <c r="P2477" s="252">
        <v>1791.87</v>
      </c>
      <c r="Q2477" s="252">
        <v>4955.99</v>
      </c>
      <c r="R2477" s="240" t="s">
        <v>291</v>
      </c>
      <c r="V2477" s="248">
        <f t="shared" si="156"/>
        <v>-3164.12</v>
      </c>
      <c r="W2477" s="248">
        <f t="shared" si="153"/>
        <v>0</v>
      </c>
      <c r="X2477" s="248">
        <f t="shared" si="154"/>
        <v>0</v>
      </c>
      <c r="Y2477" s="248">
        <f t="shared" si="155"/>
        <v>-3164.12</v>
      </c>
    </row>
    <row r="2478" spans="1:25" ht="15" customHeight="1" x14ac:dyDescent="0.25">
      <c r="A2478" s="250"/>
      <c r="B2478" s="251"/>
      <c r="C2478" s="322" t="s">
        <v>1058</v>
      </c>
      <c r="D2478" s="322"/>
      <c r="E2478" s="322"/>
      <c r="H2478" s="252">
        <v>-169.9</v>
      </c>
      <c r="I2478" s="252">
        <v>0</v>
      </c>
      <c r="J2478" s="252">
        <v>0</v>
      </c>
      <c r="K2478" s="252">
        <v>0</v>
      </c>
      <c r="L2478" s="252">
        <v>0</v>
      </c>
      <c r="M2478" s="252">
        <v>0</v>
      </c>
      <c r="N2478" s="323">
        <v>0</v>
      </c>
      <c r="O2478" s="323"/>
      <c r="P2478" s="252">
        <v>102.39</v>
      </c>
      <c r="Q2478" s="252">
        <v>272.29000000000002</v>
      </c>
      <c r="R2478" s="240" t="s">
        <v>291</v>
      </c>
      <c r="V2478" s="248">
        <f t="shared" si="156"/>
        <v>0</v>
      </c>
      <c r="W2478" s="248">
        <f t="shared" si="153"/>
        <v>0</v>
      </c>
      <c r="X2478" s="248">
        <f t="shared" si="154"/>
        <v>0</v>
      </c>
      <c r="Y2478" s="248">
        <f t="shared" si="155"/>
        <v>0</v>
      </c>
    </row>
    <row r="2479" spans="1:25" ht="15" customHeight="1" x14ac:dyDescent="0.25">
      <c r="A2479" s="250"/>
      <c r="B2479" s="251"/>
      <c r="C2479" s="322" t="s">
        <v>1054</v>
      </c>
      <c r="D2479" s="322"/>
      <c r="E2479" s="322"/>
      <c r="H2479" s="252">
        <v>-2.75</v>
      </c>
      <c r="I2479" s="252">
        <v>0</v>
      </c>
      <c r="J2479" s="252">
        <v>0</v>
      </c>
      <c r="K2479" s="252">
        <v>0</v>
      </c>
      <c r="L2479" s="252">
        <v>0</v>
      </c>
      <c r="M2479" s="252">
        <v>0</v>
      </c>
      <c r="N2479" s="323">
        <v>0</v>
      </c>
      <c r="O2479" s="323"/>
      <c r="P2479" s="252">
        <v>1.83</v>
      </c>
      <c r="Q2479" s="252">
        <v>4.58</v>
      </c>
      <c r="R2479" s="240" t="s">
        <v>291</v>
      </c>
      <c r="V2479" s="248">
        <f t="shared" si="156"/>
        <v>0</v>
      </c>
      <c r="W2479" s="248">
        <f t="shared" si="153"/>
        <v>0</v>
      </c>
      <c r="X2479" s="248">
        <f t="shared" si="154"/>
        <v>0</v>
      </c>
      <c r="Y2479" s="248">
        <f t="shared" si="155"/>
        <v>0</v>
      </c>
    </row>
    <row r="2480" spans="1:25" ht="15" customHeight="1" x14ac:dyDescent="0.25">
      <c r="A2480" s="250"/>
      <c r="B2480" s="251"/>
      <c r="C2480" s="322" t="s">
        <v>1284</v>
      </c>
      <c r="D2480" s="322"/>
      <c r="E2480" s="322"/>
      <c r="H2480" s="252">
        <v>2219371.5299999998</v>
      </c>
      <c r="I2480" s="252">
        <v>0</v>
      </c>
      <c r="J2480" s="252">
        <v>0</v>
      </c>
      <c r="K2480" s="252">
        <v>0</v>
      </c>
      <c r="L2480" s="252">
        <v>0</v>
      </c>
      <c r="M2480" s="252">
        <v>0</v>
      </c>
      <c r="N2480" s="323">
        <v>2426.87</v>
      </c>
      <c r="O2480" s="323"/>
      <c r="P2480" s="252">
        <v>2273060.54</v>
      </c>
      <c r="Q2480" s="252">
        <v>56115.88</v>
      </c>
      <c r="R2480" s="240" t="s">
        <v>291</v>
      </c>
      <c r="V2480" s="248">
        <f t="shared" si="156"/>
        <v>0</v>
      </c>
      <c r="W2480" s="248">
        <f t="shared" si="153"/>
        <v>0</v>
      </c>
      <c r="X2480" s="248">
        <f t="shared" si="154"/>
        <v>2216944.66</v>
      </c>
      <c r="Y2480" s="248">
        <f t="shared" si="155"/>
        <v>2216944.66</v>
      </c>
    </row>
    <row r="2481" spans="1:25" ht="15" customHeight="1" x14ac:dyDescent="0.25">
      <c r="A2481" s="250"/>
      <c r="B2481" s="251"/>
      <c r="C2481" s="322" t="s">
        <v>1055</v>
      </c>
      <c r="D2481" s="322"/>
      <c r="E2481" s="322"/>
      <c r="H2481" s="252">
        <v>-2.75</v>
      </c>
      <c r="I2481" s="252">
        <v>0</v>
      </c>
      <c r="J2481" s="252">
        <v>0</v>
      </c>
      <c r="K2481" s="252">
        <v>0</v>
      </c>
      <c r="L2481" s="252">
        <v>0</v>
      </c>
      <c r="M2481" s="252">
        <v>0</v>
      </c>
      <c r="N2481" s="323">
        <v>0</v>
      </c>
      <c r="O2481" s="323"/>
      <c r="P2481" s="252">
        <v>1.83</v>
      </c>
      <c r="Q2481" s="252">
        <v>4.58</v>
      </c>
      <c r="R2481" s="240" t="s">
        <v>291</v>
      </c>
      <c r="V2481" s="248">
        <f t="shared" si="156"/>
        <v>0</v>
      </c>
      <c r="W2481" s="248">
        <f t="shared" si="153"/>
        <v>0</v>
      </c>
      <c r="X2481" s="248">
        <f t="shared" si="154"/>
        <v>0</v>
      </c>
      <c r="Y2481" s="248">
        <f t="shared" si="155"/>
        <v>0</v>
      </c>
    </row>
    <row r="2482" spans="1:25" ht="15" customHeight="1" x14ac:dyDescent="0.25">
      <c r="A2482" s="250"/>
      <c r="B2482" s="251"/>
      <c r="C2482" s="322" t="s">
        <v>1057</v>
      </c>
      <c r="D2482" s="322"/>
      <c r="E2482" s="322"/>
      <c r="H2482" s="252">
        <v>2.52</v>
      </c>
      <c r="I2482" s="252">
        <v>0</v>
      </c>
      <c r="J2482" s="252">
        <v>0</v>
      </c>
      <c r="K2482" s="252">
        <v>0</v>
      </c>
      <c r="L2482" s="252">
        <v>0</v>
      </c>
      <c r="M2482" s="252">
        <v>0</v>
      </c>
      <c r="N2482" s="323">
        <v>0</v>
      </c>
      <c r="O2482" s="323"/>
      <c r="P2482" s="252">
        <v>5.8</v>
      </c>
      <c r="Q2482" s="252">
        <v>3.28</v>
      </c>
      <c r="R2482" s="240" t="s">
        <v>291</v>
      </c>
      <c r="V2482" s="248">
        <f t="shared" si="156"/>
        <v>0</v>
      </c>
      <c r="W2482" s="248">
        <f t="shared" si="153"/>
        <v>0</v>
      </c>
      <c r="X2482" s="248">
        <f t="shared" si="154"/>
        <v>0</v>
      </c>
      <c r="Y2482" s="248">
        <f t="shared" si="155"/>
        <v>0</v>
      </c>
    </row>
    <row r="2483" spans="1:25" ht="15" customHeight="1" x14ac:dyDescent="0.25">
      <c r="A2483" s="250"/>
      <c r="B2483" s="251"/>
      <c r="C2483" s="322" t="s">
        <v>392</v>
      </c>
      <c r="D2483" s="322"/>
      <c r="E2483" s="322"/>
      <c r="H2483" s="252">
        <v>-445.25</v>
      </c>
      <c r="I2483" s="252">
        <v>0</v>
      </c>
      <c r="J2483" s="252">
        <v>0</v>
      </c>
      <c r="K2483" s="252">
        <v>0</v>
      </c>
      <c r="L2483" s="252">
        <v>0</v>
      </c>
      <c r="M2483" s="252">
        <v>0</v>
      </c>
      <c r="N2483" s="323">
        <v>0</v>
      </c>
      <c r="O2483" s="323"/>
      <c r="P2483" s="252">
        <v>440.52</v>
      </c>
      <c r="Q2483" s="252">
        <v>885.77</v>
      </c>
      <c r="R2483" s="240" t="s">
        <v>291</v>
      </c>
      <c r="V2483" s="248">
        <f t="shared" si="156"/>
        <v>0</v>
      </c>
      <c r="W2483" s="248">
        <f t="shared" si="153"/>
        <v>0</v>
      </c>
      <c r="X2483" s="248">
        <f t="shared" si="154"/>
        <v>0</v>
      </c>
      <c r="Y2483" s="248">
        <f t="shared" si="155"/>
        <v>0</v>
      </c>
    </row>
    <row r="2484" spans="1:25" ht="15" customHeight="1" x14ac:dyDescent="0.25">
      <c r="A2484" s="250"/>
      <c r="B2484" s="251"/>
      <c r="C2484" s="322" t="s">
        <v>1056</v>
      </c>
      <c r="D2484" s="322"/>
      <c r="E2484" s="322"/>
      <c r="H2484" s="252">
        <v>-5.89</v>
      </c>
      <c r="I2484" s="252">
        <v>0</v>
      </c>
      <c r="J2484" s="252">
        <v>0</v>
      </c>
      <c r="K2484" s="252">
        <v>0</v>
      </c>
      <c r="L2484" s="252">
        <v>0</v>
      </c>
      <c r="M2484" s="252">
        <v>0</v>
      </c>
      <c r="N2484" s="323">
        <v>0</v>
      </c>
      <c r="O2484" s="323"/>
      <c r="P2484" s="252">
        <v>4.09</v>
      </c>
      <c r="Q2484" s="252">
        <v>9.98</v>
      </c>
      <c r="R2484" s="240" t="s">
        <v>291</v>
      </c>
      <c r="V2484" s="248">
        <f t="shared" si="156"/>
        <v>0</v>
      </c>
      <c r="W2484" s="248">
        <f t="shared" si="153"/>
        <v>0</v>
      </c>
      <c r="X2484" s="248">
        <f t="shared" si="154"/>
        <v>0</v>
      </c>
      <c r="Y2484" s="248">
        <f t="shared" si="155"/>
        <v>0</v>
      </c>
    </row>
    <row r="2485" spans="1:25" ht="15" customHeight="1" x14ac:dyDescent="0.25">
      <c r="A2485" s="250"/>
      <c r="B2485" s="251"/>
      <c r="C2485" s="322" t="s">
        <v>1288</v>
      </c>
      <c r="D2485" s="322"/>
      <c r="E2485" s="322"/>
      <c r="H2485" s="252">
        <v>-957.43</v>
      </c>
      <c r="I2485" s="252">
        <v>0</v>
      </c>
      <c r="J2485" s="252">
        <v>0</v>
      </c>
      <c r="K2485" s="252">
        <v>0</v>
      </c>
      <c r="L2485" s="252">
        <v>0</v>
      </c>
      <c r="M2485" s="252">
        <v>0</v>
      </c>
      <c r="N2485" s="323">
        <v>0</v>
      </c>
      <c r="O2485" s="323"/>
      <c r="P2485" s="252">
        <v>398.98</v>
      </c>
      <c r="Q2485" s="252">
        <v>1356.41</v>
      </c>
      <c r="R2485" s="240" t="s">
        <v>291</v>
      </c>
      <c r="V2485" s="248">
        <f t="shared" si="156"/>
        <v>0</v>
      </c>
      <c r="W2485" s="248">
        <f t="shared" si="153"/>
        <v>0</v>
      </c>
      <c r="X2485" s="248">
        <f t="shared" si="154"/>
        <v>0</v>
      </c>
      <c r="Y2485" s="248">
        <f t="shared" si="155"/>
        <v>0</v>
      </c>
    </row>
    <row r="2486" spans="1:25" ht="15" customHeight="1" x14ac:dyDescent="0.25">
      <c r="A2486" s="253"/>
      <c r="B2486" s="254"/>
      <c r="C2486" s="324" t="s">
        <v>1286</v>
      </c>
      <c r="D2486" s="324"/>
      <c r="E2486" s="324"/>
      <c r="F2486" s="255"/>
      <c r="G2486" s="255"/>
      <c r="H2486" s="256">
        <v>-142.54</v>
      </c>
      <c r="I2486" s="256">
        <v>0</v>
      </c>
      <c r="J2486" s="256">
        <v>0</v>
      </c>
      <c r="K2486" s="256">
        <v>0</v>
      </c>
      <c r="L2486" s="256">
        <v>0</v>
      </c>
      <c r="M2486" s="256">
        <v>0</v>
      </c>
      <c r="N2486" s="325">
        <v>0</v>
      </c>
      <c r="O2486" s="325"/>
      <c r="P2486" s="256">
        <v>131.4</v>
      </c>
      <c r="Q2486" s="256">
        <v>273.94</v>
      </c>
      <c r="R2486" s="240" t="s">
        <v>291</v>
      </c>
      <c r="V2486" s="248">
        <f t="shared" si="156"/>
        <v>0</v>
      </c>
      <c r="W2486" s="248">
        <f t="shared" si="153"/>
        <v>0</v>
      </c>
      <c r="X2486" s="248">
        <f t="shared" si="154"/>
        <v>0</v>
      </c>
      <c r="Y2486" s="248">
        <f t="shared" si="155"/>
        <v>0</v>
      </c>
    </row>
    <row r="2487" spans="1:25" ht="15" customHeight="1" x14ac:dyDescent="0.25">
      <c r="A2487" s="245" t="s">
        <v>1697</v>
      </c>
      <c r="B2487" s="246" t="str">
        <f>C2487</f>
        <v>г.Одинцово, Маршала Толубко, 3 корп.4</v>
      </c>
      <c r="C2487" s="329" t="s">
        <v>292</v>
      </c>
      <c r="D2487" s="329"/>
      <c r="E2487" s="329"/>
      <c r="F2487" s="246" t="s">
        <v>1752</v>
      </c>
      <c r="G2487" s="246" t="s">
        <v>1753</v>
      </c>
      <c r="H2487" s="247">
        <v>14764510.470000001</v>
      </c>
      <c r="I2487" s="247">
        <v>0</v>
      </c>
      <c r="J2487" s="247">
        <v>0</v>
      </c>
      <c r="K2487" s="247">
        <v>0</v>
      </c>
      <c r="L2487" s="247">
        <v>0</v>
      </c>
      <c r="M2487" s="247">
        <v>0</v>
      </c>
      <c r="N2487" s="330">
        <v>0</v>
      </c>
      <c r="O2487" s="330"/>
      <c r="P2487" s="247">
        <v>14790124.689999999</v>
      </c>
      <c r="Q2487" s="247">
        <v>25614.22</v>
      </c>
      <c r="R2487" s="240" t="s">
        <v>292</v>
      </c>
      <c r="V2487" s="248">
        <f t="shared" si="156"/>
        <v>0</v>
      </c>
      <c r="W2487" s="248">
        <f t="shared" si="153"/>
        <v>0</v>
      </c>
      <c r="X2487" s="248">
        <f t="shared" si="154"/>
        <v>0</v>
      </c>
      <c r="Y2487" s="248">
        <f t="shared" si="155"/>
        <v>0</v>
      </c>
    </row>
    <row r="2488" spans="1:25" ht="15" customHeight="1" x14ac:dyDescent="0.25">
      <c r="A2488" s="250"/>
      <c r="B2488" s="251"/>
      <c r="C2488" s="322" t="s">
        <v>1052</v>
      </c>
      <c r="D2488" s="322"/>
      <c r="E2488" s="322"/>
      <c r="H2488" s="252">
        <v>7177371.75</v>
      </c>
      <c r="I2488" s="252">
        <v>0</v>
      </c>
      <c r="J2488" s="252">
        <v>0</v>
      </c>
      <c r="K2488" s="252">
        <v>0</v>
      </c>
      <c r="L2488" s="252">
        <v>0</v>
      </c>
      <c r="M2488" s="252">
        <v>0</v>
      </c>
      <c r="N2488" s="323">
        <v>0</v>
      </c>
      <c r="O2488" s="323"/>
      <c r="P2488" s="252">
        <v>7189661.6100000003</v>
      </c>
      <c r="Q2488" s="252">
        <v>12289.86</v>
      </c>
      <c r="R2488" s="240" t="s">
        <v>292</v>
      </c>
      <c r="V2488" s="248">
        <f t="shared" si="156"/>
        <v>7177371.75</v>
      </c>
      <c r="W2488" s="248">
        <f t="shared" si="153"/>
        <v>0</v>
      </c>
      <c r="X2488" s="248">
        <f t="shared" si="154"/>
        <v>0</v>
      </c>
      <c r="Y2488" s="248">
        <f t="shared" si="155"/>
        <v>7177371.75</v>
      </c>
    </row>
    <row r="2489" spans="1:25" ht="15" customHeight="1" x14ac:dyDescent="0.25">
      <c r="A2489" s="250"/>
      <c r="B2489" s="251"/>
      <c r="C2489" s="322" t="s">
        <v>1296</v>
      </c>
      <c r="D2489" s="322"/>
      <c r="E2489" s="322"/>
      <c r="H2489" s="252">
        <v>2668923.42</v>
      </c>
      <c r="I2489" s="252">
        <v>0</v>
      </c>
      <c r="J2489" s="252">
        <v>0</v>
      </c>
      <c r="K2489" s="252">
        <v>0</v>
      </c>
      <c r="L2489" s="252">
        <v>0</v>
      </c>
      <c r="M2489" s="252">
        <v>0</v>
      </c>
      <c r="N2489" s="323">
        <v>0</v>
      </c>
      <c r="O2489" s="323"/>
      <c r="P2489" s="252">
        <v>2673349.7200000002</v>
      </c>
      <c r="Q2489" s="252">
        <v>4426.3</v>
      </c>
      <c r="R2489" s="240" t="s">
        <v>292</v>
      </c>
      <c r="V2489" s="248">
        <f t="shared" si="156"/>
        <v>0</v>
      </c>
      <c r="W2489" s="248">
        <f t="shared" si="153"/>
        <v>0</v>
      </c>
      <c r="X2489" s="248">
        <f t="shared" si="154"/>
        <v>0</v>
      </c>
      <c r="Y2489" s="248">
        <f t="shared" si="155"/>
        <v>0</v>
      </c>
    </row>
    <row r="2490" spans="1:25" ht="15" customHeight="1" x14ac:dyDescent="0.25">
      <c r="A2490" s="250"/>
      <c r="B2490" s="251"/>
      <c r="C2490" s="322" t="s">
        <v>399</v>
      </c>
      <c r="D2490" s="322"/>
      <c r="E2490" s="322"/>
      <c r="H2490" s="252">
        <v>809941.52</v>
      </c>
      <c r="I2490" s="252">
        <v>0</v>
      </c>
      <c r="J2490" s="252">
        <v>0</v>
      </c>
      <c r="K2490" s="252">
        <v>0</v>
      </c>
      <c r="L2490" s="252">
        <v>0</v>
      </c>
      <c r="M2490" s="252">
        <v>0</v>
      </c>
      <c r="N2490" s="323">
        <v>0</v>
      </c>
      <c r="O2490" s="323"/>
      <c r="P2490" s="252">
        <v>810885.14</v>
      </c>
      <c r="Q2490" s="252">
        <v>943.62</v>
      </c>
      <c r="R2490" s="240" t="s">
        <v>292</v>
      </c>
      <c r="V2490" s="248">
        <f t="shared" si="156"/>
        <v>0</v>
      </c>
      <c r="W2490" s="248">
        <f t="shared" si="153"/>
        <v>0</v>
      </c>
      <c r="X2490" s="248">
        <f t="shared" si="154"/>
        <v>0</v>
      </c>
      <c r="Y2490" s="248">
        <f t="shared" si="155"/>
        <v>0</v>
      </c>
    </row>
    <row r="2491" spans="1:25" ht="15" customHeight="1" x14ac:dyDescent="0.25">
      <c r="A2491" s="250"/>
      <c r="B2491" s="251"/>
      <c r="C2491" s="322" t="s">
        <v>1058</v>
      </c>
      <c r="D2491" s="322"/>
      <c r="E2491" s="322"/>
      <c r="H2491" s="252">
        <v>464841.56</v>
      </c>
      <c r="I2491" s="252">
        <v>0</v>
      </c>
      <c r="J2491" s="252">
        <v>0</v>
      </c>
      <c r="K2491" s="252">
        <v>0</v>
      </c>
      <c r="L2491" s="252">
        <v>0</v>
      </c>
      <c r="M2491" s="252">
        <v>0</v>
      </c>
      <c r="N2491" s="323">
        <v>0</v>
      </c>
      <c r="O2491" s="323"/>
      <c r="P2491" s="252">
        <v>468443.73</v>
      </c>
      <c r="Q2491" s="252">
        <v>3602.17</v>
      </c>
      <c r="R2491" s="240" t="s">
        <v>292</v>
      </c>
      <c r="V2491" s="248">
        <f t="shared" si="156"/>
        <v>0</v>
      </c>
      <c r="W2491" s="248">
        <f t="shared" si="153"/>
        <v>0</v>
      </c>
      <c r="X2491" s="248">
        <f t="shared" si="154"/>
        <v>0</v>
      </c>
      <c r="Y2491" s="248">
        <f t="shared" si="155"/>
        <v>0</v>
      </c>
    </row>
    <row r="2492" spans="1:25" ht="15" customHeight="1" x14ac:dyDescent="0.25">
      <c r="A2492" s="250"/>
      <c r="B2492" s="251"/>
      <c r="C2492" s="322" t="s">
        <v>1054</v>
      </c>
      <c r="D2492" s="322"/>
      <c r="E2492" s="322"/>
      <c r="H2492" s="252">
        <v>10478.24</v>
      </c>
      <c r="I2492" s="252">
        <v>0</v>
      </c>
      <c r="J2492" s="252">
        <v>0</v>
      </c>
      <c r="K2492" s="252">
        <v>0</v>
      </c>
      <c r="L2492" s="252">
        <v>0</v>
      </c>
      <c r="M2492" s="252">
        <v>0</v>
      </c>
      <c r="N2492" s="323">
        <v>0</v>
      </c>
      <c r="O2492" s="323"/>
      <c r="P2492" s="252">
        <v>10494.67</v>
      </c>
      <c r="Q2492" s="252">
        <v>16.43</v>
      </c>
      <c r="R2492" s="240" t="s">
        <v>292</v>
      </c>
      <c r="V2492" s="248">
        <f t="shared" si="156"/>
        <v>0</v>
      </c>
      <c r="W2492" s="248">
        <f t="shared" si="153"/>
        <v>0</v>
      </c>
      <c r="X2492" s="248">
        <f t="shared" si="154"/>
        <v>0</v>
      </c>
      <c r="Y2492" s="248">
        <f t="shared" si="155"/>
        <v>0</v>
      </c>
    </row>
    <row r="2493" spans="1:25" ht="15" customHeight="1" x14ac:dyDescent="0.25">
      <c r="A2493" s="250"/>
      <c r="B2493" s="251"/>
      <c r="C2493" s="322" t="s">
        <v>1055</v>
      </c>
      <c r="D2493" s="322"/>
      <c r="E2493" s="322"/>
      <c r="H2493" s="252">
        <v>6360.96</v>
      </c>
      <c r="I2493" s="252">
        <v>0</v>
      </c>
      <c r="J2493" s="252">
        <v>0</v>
      </c>
      <c r="K2493" s="252">
        <v>0</v>
      </c>
      <c r="L2493" s="252">
        <v>0</v>
      </c>
      <c r="M2493" s="252">
        <v>0</v>
      </c>
      <c r="N2493" s="323">
        <v>0</v>
      </c>
      <c r="O2493" s="323"/>
      <c r="P2493" s="252">
        <v>6370.92</v>
      </c>
      <c r="Q2493" s="252">
        <v>9.9600000000000009</v>
      </c>
      <c r="R2493" s="240" t="s">
        <v>292</v>
      </c>
      <c r="V2493" s="248">
        <f t="shared" si="156"/>
        <v>0</v>
      </c>
      <c r="W2493" s="248">
        <f t="shared" si="153"/>
        <v>0</v>
      </c>
      <c r="X2493" s="248">
        <f t="shared" si="154"/>
        <v>0</v>
      </c>
      <c r="Y2493" s="248">
        <f t="shared" si="155"/>
        <v>0</v>
      </c>
    </row>
    <row r="2494" spans="1:25" ht="15" customHeight="1" x14ac:dyDescent="0.25">
      <c r="A2494" s="250"/>
      <c r="B2494" s="251"/>
      <c r="C2494" s="322" t="s">
        <v>392</v>
      </c>
      <c r="D2494" s="322"/>
      <c r="E2494" s="322"/>
      <c r="H2494" s="252">
        <v>1414009.21</v>
      </c>
      <c r="I2494" s="252">
        <v>0</v>
      </c>
      <c r="J2494" s="252">
        <v>0</v>
      </c>
      <c r="K2494" s="252">
        <v>0</v>
      </c>
      <c r="L2494" s="252">
        <v>0</v>
      </c>
      <c r="M2494" s="252">
        <v>0</v>
      </c>
      <c r="N2494" s="323">
        <v>0</v>
      </c>
      <c r="O2494" s="323"/>
      <c r="P2494" s="252">
        <v>1415676.14</v>
      </c>
      <c r="Q2494" s="252">
        <v>1666.93</v>
      </c>
      <c r="R2494" s="240" t="s">
        <v>292</v>
      </c>
      <c r="V2494" s="248">
        <f t="shared" si="156"/>
        <v>0</v>
      </c>
      <c r="W2494" s="248">
        <f t="shared" si="153"/>
        <v>0</v>
      </c>
      <c r="X2494" s="248">
        <f t="shared" si="154"/>
        <v>0</v>
      </c>
      <c r="Y2494" s="248">
        <f t="shared" si="155"/>
        <v>0</v>
      </c>
    </row>
    <row r="2495" spans="1:25" ht="15" customHeight="1" x14ac:dyDescent="0.25">
      <c r="A2495" s="250"/>
      <c r="B2495" s="251"/>
      <c r="C2495" s="322" t="s">
        <v>1286</v>
      </c>
      <c r="D2495" s="322"/>
      <c r="E2495" s="322"/>
      <c r="H2495" s="252">
        <v>568290.06999999995</v>
      </c>
      <c r="I2495" s="252">
        <v>0</v>
      </c>
      <c r="J2495" s="252">
        <v>0</v>
      </c>
      <c r="K2495" s="252">
        <v>0</v>
      </c>
      <c r="L2495" s="252">
        <v>0</v>
      </c>
      <c r="M2495" s="252">
        <v>0</v>
      </c>
      <c r="N2495" s="323">
        <v>0</v>
      </c>
      <c r="O2495" s="323"/>
      <c r="P2495" s="252">
        <v>568973.37</v>
      </c>
      <c r="Q2495" s="252">
        <v>683.3</v>
      </c>
      <c r="R2495" s="240" t="s">
        <v>292</v>
      </c>
      <c r="V2495" s="248">
        <f t="shared" si="156"/>
        <v>0</v>
      </c>
      <c r="W2495" s="248">
        <f t="shared" si="153"/>
        <v>0</v>
      </c>
      <c r="X2495" s="248">
        <f t="shared" si="154"/>
        <v>0</v>
      </c>
      <c r="Y2495" s="248">
        <f t="shared" si="155"/>
        <v>0</v>
      </c>
    </row>
    <row r="2496" spans="1:25" ht="15" customHeight="1" x14ac:dyDescent="0.25">
      <c r="A2496" s="250"/>
      <c r="B2496" s="251"/>
      <c r="C2496" s="322" t="s">
        <v>1056</v>
      </c>
      <c r="D2496" s="322"/>
      <c r="E2496" s="322"/>
      <c r="H2496" s="252">
        <v>834.13</v>
      </c>
      <c r="I2496" s="252">
        <v>0</v>
      </c>
      <c r="J2496" s="252">
        <v>0</v>
      </c>
      <c r="K2496" s="252">
        <v>0</v>
      </c>
      <c r="L2496" s="252">
        <v>0</v>
      </c>
      <c r="M2496" s="252">
        <v>0</v>
      </c>
      <c r="N2496" s="323">
        <v>0</v>
      </c>
      <c r="O2496" s="323"/>
      <c r="P2496" s="252">
        <v>834.13</v>
      </c>
      <c r="Q2496" s="252">
        <v>0</v>
      </c>
      <c r="R2496" s="240" t="s">
        <v>292</v>
      </c>
      <c r="V2496" s="248">
        <f t="shared" si="156"/>
        <v>0</v>
      </c>
      <c r="W2496" s="248">
        <f t="shared" si="153"/>
        <v>0</v>
      </c>
      <c r="X2496" s="248">
        <f t="shared" si="154"/>
        <v>0</v>
      </c>
      <c r="Y2496" s="248">
        <f t="shared" si="155"/>
        <v>0</v>
      </c>
    </row>
    <row r="2497" spans="1:25" ht="15" customHeight="1" x14ac:dyDescent="0.25">
      <c r="A2497" s="253"/>
      <c r="B2497" s="254"/>
      <c r="C2497" s="324" t="s">
        <v>1288</v>
      </c>
      <c r="D2497" s="324"/>
      <c r="E2497" s="324"/>
      <c r="F2497" s="255"/>
      <c r="G2497" s="255"/>
      <c r="H2497" s="256">
        <v>1643459.61</v>
      </c>
      <c r="I2497" s="256">
        <v>0</v>
      </c>
      <c r="J2497" s="256">
        <v>0</v>
      </c>
      <c r="K2497" s="256">
        <v>0</v>
      </c>
      <c r="L2497" s="256">
        <v>0</v>
      </c>
      <c r="M2497" s="256">
        <v>0</v>
      </c>
      <c r="N2497" s="325">
        <v>0</v>
      </c>
      <c r="O2497" s="325"/>
      <c r="P2497" s="256">
        <v>1645435.26</v>
      </c>
      <c r="Q2497" s="256">
        <v>1975.65</v>
      </c>
      <c r="R2497" s="240" t="s">
        <v>292</v>
      </c>
      <c r="V2497" s="248">
        <f t="shared" si="156"/>
        <v>0</v>
      </c>
      <c r="W2497" s="248">
        <f t="shared" si="153"/>
        <v>0</v>
      </c>
      <c r="X2497" s="248">
        <f t="shared" si="154"/>
        <v>0</v>
      </c>
      <c r="Y2497" s="248">
        <f t="shared" si="155"/>
        <v>0</v>
      </c>
    </row>
    <row r="2498" spans="1:25" ht="15" customHeight="1" x14ac:dyDescent="0.25">
      <c r="A2498" s="245" t="s">
        <v>1754</v>
      </c>
      <c r="B2498" s="246" t="str">
        <f>C2498</f>
        <v>г.Одинцово, Можайское шоссе, 100</v>
      </c>
      <c r="C2498" s="329" t="s">
        <v>142</v>
      </c>
      <c r="D2498" s="329"/>
      <c r="E2498" s="329"/>
      <c r="F2498" s="246" t="s">
        <v>1623</v>
      </c>
      <c r="G2498" s="246" t="s">
        <v>1755</v>
      </c>
      <c r="H2498" s="247">
        <v>702482.06</v>
      </c>
      <c r="I2498" s="247">
        <v>289862.37</v>
      </c>
      <c r="J2498" s="247">
        <v>-25.52</v>
      </c>
      <c r="K2498" s="247">
        <v>0</v>
      </c>
      <c r="L2498" s="247">
        <v>0</v>
      </c>
      <c r="M2498" s="247">
        <v>289836.84999999998</v>
      </c>
      <c r="N2498" s="330">
        <v>572293.52</v>
      </c>
      <c r="O2498" s="330"/>
      <c r="P2498" s="247">
        <v>432184.25</v>
      </c>
      <c r="Q2498" s="247">
        <v>12158.86</v>
      </c>
      <c r="R2498" s="240" t="s">
        <v>142</v>
      </c>
      <c r="V2498" s="248">
        <f t="shared" si="156"/>
        <v>0</v>
      </c>
      <c r="W2498" s="248">
        <f t="shared" si="153"/>
        <v>0</v>
      </c>
      <c r="X2498" s="248">
        <f t="shared" si="154"/>
        <v>0</v>
      </c>
      <c r="Y2498" s="248">
        <f t="shared" si="155"/>
        <v>0</v>
      </c>
    </row>
    <row r="2499" spans="1:25" ht="15" customHeight="1" x14ac:dyDescent="0.25">
      <c r="A2499" s="250"/>
      <c r="B2499" s="251"/>
      <c r="C2499" s="322" t="s">
        <v>392</v>
      </c>
      <c r="D2499" s="322"/>
      <c r="E2499" s="322"/>
      <c r="H2499" s="252">
        <v>78401.570000000007</v>
      </c>
      <c r="I2499" s="252">
        <v>24275.68</v>
      </c>
      <c r="J2499" s="252">
        <v>0</v>
      </c>
      <c r="K2499" s="252">
        <v>0</v>
      </c>
      <c r="L2499" s="252">
        <v>0</v>
      </c>
      <c r="M2499" s="252">
        <v>24275.68</v>
      </c>
      <c r="N2499" s="323">
        <v>57995.37</v>
      </c>
      <c r="O2499" s="323"/>
      <c r="P2499" s="252">
        <v>48475.63</v>
      </c>
      <c r="Q2499" s="252">
        <v>3793.75</v>
      </c>
      <c r="R2499" s="240" t="s">
        <v>142</v>
      </c>
      <c r="V2499" s="248">
        <f t="shared" si="156"/>
        <v>0</v>
      </c>
      <c r="W2499" s="248">
        <f t="shared" si="153"/>
        <v>0</v>
      </c>
      <c r="X2499" s="248">
        <f t="shared" si="154"/>
        <v>0</v>
      </c>
      <c r="Y2499" s="248">
        <f t="shared" si="155"/>
        <v>0</v>
      </c>
    </row>
    <row r="2500" spans="1:25" ht="15" customHeight="1" x14ac:dyDescent="0.25">
      <c r="A2500" s="250"/>
      <c r="B2500" s="251"/>
      <c r="C2500" s="322" t="s">
        <v>1303</v>
      </c>
      <c r="D2500" s="322"/>
      <c r="E2500" s="322"/>
      <c r="H2500" s="252">
        <v>2397.9299999999998</v>
      </c>
      <c r="I2500" s="252">
        <v>0</v>
      </c>
      <c r="J2500" s="252">
        <v>0</v>
      </c>
      <c r="K2500" s="252">
        <v>0</v>
      </c>
      <c r="L2500" s="252">
        <v>0</v>
      </c>
      <c r="M2500" s="252">
        <v>0</v>
      </c>
      <c r="N2500" s="323">
        <v>2495.6</v>
      </c>
      <c r="O2500" s="323"/>
      <c r="P2500" s="252">
        <v>408.58</v>
      </c>
      <c r="Q2500" s="252">
        <v>506.25</v>
      </c>
      <c r="R2500" s="240" t="s">
        <v>142</v>
      </c>
      <c r="V2500" s="248">
        <f t="shared" si="156"/>
        <v>0</v>
      </c>
      <c r="W2500" s="248">
        <f t="shared" si="153"/>
        <v>0</v>
      </c>
      <c r="X2500" s="248">
        <f t="shared" si="154"/>
        <v>0</v>
      </c>
      <c r="Y2500" s="248">
        <f t="shared" si="155"/>
        <v>0</v>
      </c>
    </row>
    <row r="2501" spans="1:25" ht="15" customHeight="1" x14ac:dyDescent="0.25">
      <c r="A2501" s="250"/>
      <c r="B2501" s="251"/>
      <c r="C2501" s="322" t="s">
        <v>1052</v>
      </c>
      <c r="D2501" s="322"/>
      <c r="E2501" s="322"/>
      <c r="H2501" s="252">
        <v>184470.77</v>
      </c>
      <c r="I2501" s="252">
        <v>83705.45</v>
      </c>
      <c r="J2501" s="252">
        <v>-10.73</v>
      </c>
      <c r="K2501" s="252">
        <v>0</v>
      </c>
      <c r="L2501" s="252">
        <v>0</v>
      </c>
      <c r="M2501" s="252">
        <v>83694.720000000001</v>
      </c>
      <c r="N2501" s="323">
        <v>155375.74</v>
      </c>
      <c r="O2501" s="323"/>
      <c r="P2501" s="252">
        <v>113685.35</v>
      </c>
      <c r="Q2501" s="252">
        <v>895.6</v>
      </c>
      <c r="R2501" s="240" t="s">
        <v>142</v>
      </c>
      <c r="V2501" s="248">
        <f t="shared" si="156"/>
        <v>112789.75</v>
      </c>
      <c r="W2501" s="248">
        <f t="shared" si="153"/>
        <v>0</v>
      </c>
      <c r="X2501" s="248">
        <f t="shared" si="154"/>
        <v>0</v>
      </c>
      <c r="Y2501" s="248">
        <f t="shared" si="155"/>
        <v>112789.75</v>
      </c>
    </row>
    <row r="2502" spans="1:25" ht="15" customHeight="1" x14ac:dyDescent="0.25">
      <c r="A2502" s="250"/>
      <c r="B2502" s="251"/>
      <c r="C2502" s="322" t="s">
        <v>503</v>
      </c>
      <c r="D2502" s="322"/>
      <c r="E2502" s="322"/>
      <c r="H2502" s="252">
        <v>225398.27</v>
      </c>
      <c r="I2502" s="252">
        <v>118382.2</v>
      </c>
      <c r="J2502" s="252">
        <v>-14.79</v>
      </c>
      <c r="K2502" s="252">
        <v>0</v>
      </c>
      <c r="L2502" s="252">
        <v>0</v>
      </c>
      <c r="M2502" s="252">
        <v>118367.41</v>
      </c>
      <c r="N2502" s="323">
        <v>205348.61</v>
      </c>
      <c r="O2502" s="323"/>
      <c r="P2502" s="252">
        <v>139989.29</v>
      </c>
      <c r="Q2502" s="252">
        <v>1572.22</v>
      </c>
      <c r="R2502" s="240" t="s">
        <v>142</v>
      </c>
      <c r="V2502" s="248">
        <f t="shared" si="156"/>
        <v>0</v>
      </c>
      <c r="W2502" s="248">
        <f t="shared" si="153"/>
        <v>0</v>
      </c>
      <c r="X2502" s="248">
        <f t="shared" si="154"/>
        <v>0</v>
      </c>
      <c r="Y2502" s="248">
        <f t="shared" si="155"/>
        <v>0</v>
      </c>
    </row>
    <row r="2503" spans="1:25" ht="15" customHeight="1" x14ac:dyDescent="0.25">
      <c r="A2503" s="250"/>
      <c r="B2503" s="251"/>
      <c r="C2503" s="322" t="s">
        <v>1335</v>
      </c>
      <c r="D2503" s="322"/>
      <c r="E2503" s="322"/>
      <c r="H2503" s="252">
        <v>4787.8900000000003</v>
      </c>
      <c r="I2503" s="252">
        <v>0</v>
      </c>
      <c r="J2503" s="252">
        <v>0</v>
      </c>
      <c r="K2503" s="252">
        <v>0</v>
      </c>
      <c r="L2503" s="252">
        <v>0</v>
      </c>
      <c r="M2503" s="252">
        <v>0</v>
      </c>
      <c r="N2503" s="323">
        <v>1273.8800000000001</v>
      </c>
      <c r="O2503" s="323"/>
      <c r="P2503" s="252">
        <v>3514.01</v>
      </c>
      <c r="Q2503" s="252">
        <v>0</v>
      </c>
      <c r="R2503" s="240" t="s">
        <v>142</v>
      </c>
      <c r="V2503" s="248">
        <f t="shared" si="156"/>
        <v>0</v>
      </c>
      <c r="W2503" s="248">
        <f t="shared" si="153"/>
        <v>0</v>
      </c>
      <c r="X2503" s="248">
        <f t="shared" si="154"/>
        <v>0</v>
      </c>
      <c r="Y2503" s="248">
        <f t="shared" si="155"/>
        <v>0</v>
      </c>
    </row>
    <row r="2504" spans="1:25" ht="15" customHeight="1" x14ac:dyDescent="0.25">
      <c r="A2504" s="250"/>
      <c r="B2504" s="251"/>
      <c r="C2504" s="322" t="s">
        <v>1058</v>
      </c>
      <c r="D2504" s="322"/>
      <c r="E2504" s="322"/>
      <c r="H2504" s="252">
        <v>2730.11</v>
      </c>
      <c r="I2504" s="252">
        <v>1536.65</v>
      </c>
      <c r="J2504" s="252">
        <v>0</v>
      </c>
      <c r="K2504" s="252">
        <v>0</v>
      </c>
      <c r="L2504" s="252">
        <v>0</v>
      </c>
      <c r="M2504" s="252">
        <v>1536.65</v>
      </c>
      <c r="N2504" s="323">
        <v>2844.19</v>
      </c>
      <c r="O2504" s="323"/>
      <c r="P2504" s="252">
        <v>2071.14</v>
      </c>
      <c r="Q2504" s="252">
        <v>648.57000000000005</v>
      </c>
      <c r="R2504" s="240" t="s">
        <v>142</v>
      </c>
      <c r="V2504" s="248">
        <f t="shared" si="156"/>
        <v>0</v>
      </c>
      <c r="W2504" s="248">
        <f t="shared" si="153"/>
        <v>0</v>
      </c>
      <c r="X2504" s="248">
        <f t="shared" si="154"/>
        <v>0</v>
      </c>
      <c r="Y2504" s="248">
        <f t="shared" si="155"/>
        <v>0</v>
      </c>
    </row>
    <row r="2505" spans="1:25" ht="15" customHeight="1" x14ac:dyDescent="0.25">
      <c r="A2505" s="250"/>
      <c r="B2505" s="251"/>
      <c r="C2505" s="322" t="s">
        <v>1054</v>
      </c>
      <c r="D2505" s="322"/>
      <c r="E2505" s="322"/>
      <c r="H2505" s="252">
        <v>75.010000000000005</v>
      </c>
      <c r="I2505" s="252">
        <v>61.69</v>
      </c>
      <c r="J2505" s="252">
        <v>0</v>
      </c>
      <c r="K2505" s="252">
        <v>0</v>
      </c>
      <c r="L2505" s="252">
        <v>0</v>
      </c>
      <c r="M2505" s="252">
        <v>61.69</v>
      </c>
      <c r="N2505" s="323">
        <v>92.3</v>
      </c>
      <c r="O2505" s="323"/>
      <c r="P2505" s="252">
        <v>47.9</v>
      </c>
      <c r="Q2505" s="252">
        <v>3.5</v>
      </c>
      <c r="R2505" s="240" t="s">
        <v>142</v>
      </c>
      <c r="V2505" s="248">
        <f t="shared" si="156"/>
        <v>0</v>
      </c>
      <c r="W2505" s="248">
        <f t="shared" si="153"/>
        <v>0</v>
      </c>
      <c r="X2505" s="248">
        <f t="shared" si="154"/>
        <v>0</v>
      </c>
      <c r="Y2505" s="248">
        <f t="shared" si="155"/>
        <v>0</v>
      </c>
    </row>
    <row r="2506" spans="1:25" ht="15" customHeight="1" x14ac:dyDescent="0.25">
      <c r="A2506" s="250"/>
      <c r="B2506" s="251"/>
      <c r="C2506" s="322" t="s">
        <v>399</v>
      </c>
      <c r="D2506" s="322"/>
      <c r="E2506" s="322"/>
      <c r="H2506" s="252">
        <v>43029.37</v>
      </c>
      <c r="I2506" s="252">
        <v>13148.54</v>
      </c>
      <c r="J2506" s="252">
        <v>0</v>
      </c>
      <c r="K2506" s="252">
        <v>0</v>
      </c>
      <c r="L2506" s="252">
        <v>0</v>
      </c>
      <c r="M2506" s="252">
        <v>13148.54</v>
      </c>
      <c r="N2506" s="323">
        <v>31746.639999999999</v>
      </c>
      <c r="O2506" s="323"/>
      <c r="P2506" s="252">
        <v>26471.51</v>
      </c>
      <c r="Q2506" s="252">
        <v>2040.24</v>
      </c>
      <c r="R2506" s="240" t="s">
        <v>142</v>
      </c>
      <c r="V2506" s="248">
        <f t="shared" si="156"/>
        <v>0</v>
      </c>
      <c r="W2506" s="248">
        <f t="shared" ref="W2506:W2569" si="157">IF(W$8=$C2506,SUM($P2506-$Q2506),0)/3</f>
        <v>0</v>
      </c>
      <c r="X2506" s="248">
        <f t="shared" ref="X2506:X2569" si="158">IF(X$8=$C2506,SUM($P2506-$Q2506),0)</f>
        <v>0</v>
      </c>
      <c r="Y2506" s="248">
        <f t="shared" ref="Y2506:Y2569" si="159">SUM(V2506:X2506)</f>
        <v>0</v>
      </c>
    </row>
    <row r="2507" spans="1:25" ht="15" customHeight="1" x14ac:dyDescent="0.25">
      <c r="A2507" s="250"/>
      <c r="B2507" s="251"/>
      <c r="C2507" s="322" t="s">
        <v>1055</v>
      </c>
      <c r="D2507" s="322"/>
      <c r="E2507" s="322"/>
      <c r="H2507" s="252">
        <v>76.37</v>
      </c>
      <c r="I2507" s="252">
        <v>61.69</v>
      </c>
      <c r="J2507" s="252">
        <v>0</v>
      </c>
      <c r="K2507" s="252">
        <v>0</v>
      </c>
      <c r="L2507" s="252">
        <v>0</v>
      </c>
      <c r="M2507" s="252">
        <v>61.69</v>
      </c>
      <c r="N2507" s="323">
        <v>92.3</v>
      </c>
      <c r="O2507" s="323"/>
      <c r="P2507" s="252">
        <v>47.9</v>
      </c>
      <c r="Q2507" s="252">
        <v>2.14</v>
      </c>
      <c r="R2507" s="240" t="s">
        <v>142</v>
      </c>
      <c r="V2507" s="248">
        <f t="shared" si="156"/>
        <v>0</v>
      </c>
      <c r="W2507" s="248">
        <f t="shared" si="157"/>
        <v>0</v>
      </c>
      <c r="X2507" s="248">
        <f t="shared" si="158"/>
        <v>0</v>
      </c>
      <c r="Y2507" s="248">
        <f t="shared" si="159"/>
        <v>0</v>
      </c>
    </row>
    <row r="2508" spans="1:25" ht="15" customHeight="1" x14ac:dyDescent="0.25">
      <c r="A2508" s="250"/>
      <c r="B2508" s="251"/>
      <c r="C2508" s="322" t="s">
        <v>1304</v>
      </c>
      <c r="D2508" s="322"/>
      <c r="E2508" s="322"/>
      <c r="H2508" s="252">
        <v>3770.83</v>
      </c>
      <c r="I2508" s="252">
        <v>0</v>
      </c>
      <c r="J2508" s="252">
        <v>0</v>
      </c>
      <c r="K2508" s="252">
        <v>0</v>
      </c>
      <c r="L2508" s="252">
        <v>0</v>
      </c>
      <c r="M2508" s="252">
        <v>0</v>
      </c>
      <c r="N2508" s="323">
        <v>1788.94</v>
      </c>
      <c r="O2508" s="323"/>
      <c r="P2508" s="252">
        <v>2463.27</v>
      </c>
      <c r="Q2508" s="252">
        <v>481.38</v>
      </c>
      <c r="R2508" s="240" t="s">
        <v>142</v>
      </c>
      <c r="V2508" s="248">
        <f t="shared" si="156"/>
        <v>0</v>
      </c>
      <c r="W2508" s="248">
        <f t="shared" si="157"/>
        <v>0</v>
      </c>
      <c r="X2508" s="248">
        <f t="shared" si="158"/>
        <v>0</v>
      </c>
      <c r="Y2508" s="248">
        <f t="shared" si="159"/>
        <v>0</v>
      </c>
    </row>
    <row r="2509" spans="1:25" ht="15" customHeight="1" x14ac:dyDescent="0.25">
      <c r="A2509" s="250"/>
      <c r="B2509" s="251"/>
      <c r="C2509" s="322" t="s">
        <v>1057</v>
      </c>
      <c r="D2509" s="322"/>
      <c r="E2509" s="322"/>
      <c r="H2509" s="252">
        <v>164.73</v>
      </c>
      <c r="I2509" s="252">
        <v>129.33000000000001</v>
      </c>
      <c r="J2509" s="252">
        <v>0</v>
      </c>
      <c r="K2509" s="252">
        <v>0</v>
      </c>
      <c r="L2509" s="252">
        <v>0</v>
      </c>
      <c r="M2509" s="252">
        <v>129.33000000000001</v>
      </c>
      <c r="N2509" s="323">
        <v>193.59</v>
      </c>
      <c r="O2509" s="323"/>
      <c r="P2509" s="252">
        <v>100.47</v>
      </c>
      <c r="Q2509" s="252">
        <v>0</v>
      </c>
      <c r="R2509" s="240" t="s">
        <v>142</v>
      </c>
      <c r="V2509" s="248">
        <f t="shared" si="156"/>
        <v>0</v>
      </c>
      <c r="W2509" s="248">
        <f t="shared" si="157"/>
        <v>0</v>
      </c>
      <c r="X2509" s="248">
        <f t="shared" si="158"/>
        <v>0</v>
      </c>
      <c r="Y2509" s="248">
        <f t="shared" si="159"/>
        <v>0</v>
      </c>
    </row>
    <row r="2510" spans="1:25" ht="15" customHeight="1" x14ac:dyDescent="0.25">
      <c r="A2510" s="250"/>
      <c r="B2510" s="251"/>
      <c r="C2510" s="322" t="s">
        <v>1286</v>
      </c>
      <c r="D2510" s="322"/>
      <c r="E2510" s="322"/>
      <c r="H2510" s="252">
        <v>31757.86</v>
      </c>
      <c r="I2510" s="252">
        <v>10011.030000000001</v>
      </c>
      <c r="J2510" s="252">
        <v>0</v>
      </c>
      <c r="K2510" s="252">
        <v>0</v>
      </c>
      <c r="L2510" s="252">
        <v>0</v>
      </c>
      <c r="M2510" s="252">
        <v>10011.030000000001</v>
      </c>
      <c r="N2510" s="323">
        <v>23555.83</v>
      </c>
      <c r="O2510" s="323"/>
      <c r="P2510" s="252">
        <v>19748.18</v>
      </c>
      <c r="Q2510" s="252">
        <v>1535.12</v>
      </c>
      <c r="R2510" s="240" t="s">
        <v>142</v>
      </c>
      <c r="V2510" s="248">
        <f t="shared" si="156"/>
        <v>0</v>
      </c>
      <c r="W2510" s="248">
        <f t="shared" si="157"/>
        <v>0</v>
      </c>
      <c r="X2510" s="248">
        <f t="shared" si="158"/>
        <v>0</v>
      </c>
      <c r="Y2510" s="248">
        <f t="shared" si="159"/>
        <v>0</v>
      </c>
    </row>
    <row r="2511" spans="1:25" ht="15" customHeight="1" x14ac:dyDescent="0.25">
      <c r="A2511" s="250"/>
      <c r="B2511" s="251"/>
      <c r="C2511" s="322" t="s">
        <v>504</v>
      </c>
      <c r="D2511" s="322"/>
      <c r="E2511" s="322"/>
      <c r="H2511" s="252">
        <v>5240.8</v>
      </c>
      <c r="I2511" s="252">
        <v>0</v>
      </c>
      <c r="J2511" s="252">
        <v>0</v>
      </c>
      <c r="K2511" s="252">
        <v>0</v>
      </c>
      <c r="L2511" s="252">
        <v>0</v>
      </c>
      <c r="M2511" s="252">
        <v>0</v>
      </c>
      <c r="N2511" s="323">
        <v>1981.28</v>
      </c>
      <c r="O2511" s="323"/>
      <c r="P2511" s="252">
        <v>3933.51</v>
      </c>
      <c r="Q2511" s="252">
        <v>673.99</v>
      </c>
      <c r="R2511" s="240" t="s">
        <v>142</v>
      </c>
      <c r="V2511" s="248">
        <f t="shared" si="156"/>
        <v>0</v>
      </c>
      <c r="W2511" s="248">
        <f t="shared" si="157"/>
        <v>0</v>
      </c>
      <c r="X2511" s="248">
        <f t="shared" si="158"/>
        <v>0</v>
      </c>
      <c r="Y2511" s="248">
        <f t="shared" si="159"/>
        <v>0</v>
      </c>
    </row>
    <row r="2512" spans="1:25" ht="15" customHeight="1" x14ac:dyDescent="0.25">
      <c r="A2512" s="250"/>
      <c r="B2512" s="251"/>
      <c r="C2512" s="322" t="s">
        <v>1056</v>
      </c>
      <c r="D2512" s="322"/>
      <c r="E2512" s="322"/>
      <c r="H2512" s="252">
        <v>242.62</v>
      </c>
      <c r="I2512" s="252">
        <v>195.46</v>
      </c>
      <c r="J2512" s="252">
        <v>0</v>
      </c>
      <c r="K2512" s="252">
        <v>0</v>
      </c>
      <c r="L2512" s="252">
        <v>0</v>
      </c>
      <c r="M2512" s="252">
        <v>195.46</v>
      </c>
      <c r="N2512" s="323">
        <v>292.44</v>
      </c>
      <c r="O2512" s="323"/>
      <c r="P2512" s="252">
        <v>151.74</v>
      </c>
      <c r="Q2512" s="252">
        <v>6.1</v>
      </c>
      <c r="R2512" s="240" t="s">
        <v>142</v>
      </c>
      <c r="V2512" s="248">
        <f t="shared" ref="V2512:V2575" si="160">IF(V$8=$C2512,SUM($P2512-$Q2512),0)</f>
        <v>0</v>
      </c>
      <c r="W2512" s="248">
        <f t="shared" si="157"/>
        <v>0</v>
      </c>
      <c r="X2512" s="248">
        <f t="shared" si="158"/>
        <v>0</v>
      </c>
      <c r="Y2512" s="248">
        <f t="shared" si="159"/>
        <v>0</v>
      </c>
    </row>
    <row r="2513" spans="1:25" ht="15" customHeight="1" x14ac:dyDescent="0.25">
      <c r="A2513" s="253"/>
      <c r="B2513" s="254"/>
      <c r="C2513" s="324" t="s">
        <v>1288</v>
      </c>
      <c r="D2513" s="324"/>
      <c r="E2513" s="324"/>
      <c r="F2513" s="255"/>
      <c r="G2513" s="255"/>
      <c r="H2513" s="256">
        <v>119937.93</v>
      </c>
      <c r="I2513" s="256">
        <v>38354.65</v>
      </c>
      <c r="J2513" s="256">
        <v>0</v>
      </c>
      <c r="K2513" s="256">
        <v>0</v>
      </c>
      <c r="L2513" s="256">
        <v>0</v>
      </c>
      <c r="M2513" s="256">
        <v>38354.65</v>
      </c>
      <c r="N2513" s="325">
        <v>87216.81</v>
      </c>
      <c r="O2513" s="325"/>
      <c r="P2513" s="256">
        <v>71075.77</v>
      </c>
      <c r="Q2513" s="256">
        <v>0</v>
      </c>
      <c r="R2513" s="240" t="s">
        <v>142</v>
      </c>
      <c r="V2513" s="248">
        <f t="shared" si="160"/>
        <v>0</v>
      </c>
      <c r="W2513" s="248">
        <f t="shared" si="157"/>
        <v>0</v>
      </c>
      <c r="X2513" s="248">
        <f t="shared" si="158"/>
        <v>0</v>
      </c>
      <c r="Y2513" s="248">
        <f t="shared" si="159"/>
        <v>0</v>
      </c>
    </row>
    <row r="2514" spans="1:25" ht="15" customHeight="1" x14ac:dyDescent="0.25">
      <c r="A2514" s="245" t="s">
        <v>1756</v>
      </c>
      <c r="B2514" s="246" t="str">
        <f>C2514</f>
        <v>г.Одинцово, Можайское шоссе, 102</v>
      </c>
      <c r="C2514" s="329" t="s">
        <v>143</v>
      </c>
      <c r="D2514" s="329"/>
      <c r="E2514" s="329"/>
      <c r="F2514" s="246" t="s">
        <v>1620</v>
      </c>
      <c r="G2514" s="246" t="s">
        <v>1757</v>
      </c>
      <c r="H2514" s="247">
        <v>1908286.5</v>
      </c>
      <c r="I2514" s="247">
        <v>310197.75</v>
      </c>
      <c r="J2514" s="247">
        <v>-1591.62</v>
      </c>
      <c r="K2514" s="247">
        <v>0</v>
      </c>
      <c r="L2514" s="247">
        <v>0</v>
      </c>
      <c r="M2514" s="247">
        <v>308606.13</v>
      </c>
      <c r="N2514" s="330">
        <v>433215.32</v>
      </c>
      <c r="O2514" s="330"/>
      <c r="P2514" s="247">
        <v>1793229.78</v>
      </c>
      <c r="Q2514" s="247">
        <v>9552.4699999999993</v>
      </c>
      <c r="R2514" s="240" t="s">
        <v>143</v>
      </c>
      <c r="V2514" s="248">
        <f t="shared" si="160"/>
        <v>0</v>
      </c>
      <c r="W2514" s="248">
        <f t="shared" si="157"/>
        <v>0</v>
      </c>
      <c r="X2514" s="248">
        <f t="shared" si="158"/>
        <v>0</v>
      </c>
      <c r="Y2514" s="248">
        <f t="shared" si="159"/>
        <v>0</v>
      </c>
    </row>
    <row r="2515" spans="1:25" ht="15" customHeight="1" x14ac:dyDescent="0.25">
      <c r="A2515" s="250"/>
      <c r="B2515" s="251"/>
      <c r="C2515" s="322" t="s">
        <v>503</v>
      </c>
      <c r="D2515" s="322"/>
      <c r="E2515" s="322"/>
      <c r="H2515" s="252">
        <v>510031.53</v>
      </c>
      <c r="I2515" s="252">
        <v>118680.48</v>
      </c>
      <c r="J2515" s="252">
        <v>0</v>
      </c>
      <c r="K2515" s="252">
        <v>0</v>
      </c>
      <c r="L2515" s="252">
        <v>0</v>
      </c>
      <c r="M2515" s="252">
        <v>118680.48</v>
      </c>
      <c r="N2515" s="323">
        <v>153269.42000000001</v>
      </c>
      <c r="O2515" s="323"/>
      <c r="P2515" s="252">
        <v>477193.58</v>
      </c>
      <c r="Q2515" s="252">
        <v>1750.99</v>
      </c>
      <c r="R2515" s="240" t="s">
        <v>143</v>
      </c>
      <c r="V2515" s="248">
        <f t="shared" si="160"/>
        <v>0</v>
      </c>
      <c r="W2515" s="248">
        <f t="shared" si="157"/>
        <v>0</v>
      </c>
      <c r="X2515" s="248">
        <f t="shared" si="158"/>
        <v>0</v>
      </c>
      <c r="Y2515" s="248">
        <f t="shared" si="159"/>
        <v>0</v>
      </c>
    </row>
    <row r="2516" spans="1:25" ht="15" customHeight="1" x14ac:dyDescent="0.25">
      <c r="A2516" s="250"/>
      <c r="B2516" s="251"/>
      <c r="C2516" s="322" t="s">
        <v>1052</v>
      </c>
      <c r="D2516" s="322"/>
      <c r="E2516" s="322"/>
      <c r="H2516" s="252">
        <v>429423.24</v>
      </c>
      <c r="I2516" s="252">
        <v>83916.36</v>
      </c>
      <c r="J2516" s="252">
        <v>0</v>
      </c>
      <c r="K2516" s="252">
        <v>0</v>
      </c>
      <c r="L2516" s="252">
        <v>0</v>
      </c>
      <c r="M2516" s="252">
        <v>83916.36</v>
      </c>
      <c r="N2516" s="323">
        <v>120163.06</v>
      </c>
      <c r="O2516" s="323"/>
      <c r="P2516" s="252">
        <v>395170.48</v>
      </c>
      <c r="Q2516" s="252">
        <v>1993.94</v>
      </c>
      <c r="R2516" s="240" t="s">
        <v>143</v>
      </c>
      <c r="V2516" s="248">
        <f t="shared" si="160"/>
        <v>393176.54</v>
      </c>
      <c r="W2516" s="248">
        <f t="shared" si="157"/>
        <v>0</v>
      </c>
      <c r="X2516" s="248">
        <f t="shared" si="158"/>
        <v>0</v>
      </c>
      <c r="Y2516" s="248">
        <f t="shared" si="159"/>
        <v>393176.54</v>
      </c>
    </row>
    <row r="2517" spans="1:25" ht="15" customHeight="1" x14ac:dyDescent="0.25">
      <c r="A2517" s="250"/>
      <c r="B2517" s="251"/>
      <c r="C2517" s="322" t="s">
        <v>504</v>
      </c>
      <c r="D2517" s="322"/>
      <c r="E2517" s="322"/>
      <c r="H2517" s="252">
        <v>22462.76</v>
      </c>
      <c r="I2517" s="252">
        <v>0</v>
      </c>
      <c r="J2517" s="252">
        <v>0</v>
      </c>
      <c r="K2517" s="252">
        <v>0</v>
      </c>
      <c r="L2517" s="252">
        <v>0</v>
      </c>
      <c r="M2517" s="252">
        <v>0</v>
      </c>
      <c r="N2517" s="323">
        <v>2144.7399999999998</v>
      </c>
      <c r="O2517" s="323"/>
      <c r="P2517" s="252">
        <v>21080.77</v>
      </c>
      <c r="Q2517" s="252">
        <v>762.75</v>
      </c>
      <c r="R2517" s="240" t="s">
        <v>143</v>
      </c>
      <c r="V2517" s="248">
        <f t="shared" si="160"/>
        <v>0</v>
      </c>
      <c r="W2517" s="248">
        <f t="shared" si="157"/>
        <v>0</v>
      </c>
      <c r="X2517" s="248">
        <f t="shared" si="158"/>
        <v>0</v>
      </c>
      <c r="Y2517" s="248">
        <f t="shared" si="159"/>
        <v>0</v>
      </c>
    </row>
    <row r="2518" spans="1:25" ht="15" customHeight="1" x14ac:dyDescent="0.25">
      <c r="A2518" s="250"/>
      <c r="B2518" s="251"/>
      <c r="C2518" s="322" t="s">
        <v>1336</v>
      </c>
      <c r="D2518" s="322"/>
      <c r="E2518" s="322"/>
      <c r="H2518" s="252">
        <v>73.510000000000005</v>
      </c>
      <c r="I2518" s="252">
        <v>0</v>
      </c>
      <c r="J2518" s="252">
        <v>0</v>
      </c>
      <c r="K2518" s="252">
        <v>0</v>
      </c>
      <c r="L2518" s="252">
        <v>0</v>
      </c>
      <c r="M2518" s="252">
        <v>0</v>
      </c>
      <c r="N2518" s="323">
        <v>0</v>
      </c>
      <c r="O2518" s="323"/>
      <c r="P2518" s="252">
        <v>73.510000000000005</v>
      </c>
      <c r="Q2518" s="252">
        <v>0</v>
      </c>
      <c r="R2518" s="240" t="s">
        <v>143</v>
      </c>
      <c r="V2518" s="248">
        <f t="shared" si="160"/>
        <v>0</v>
      </c>
      <c r="W2518" s="248">
        <f t="shared" si="157"/>
        <v>0</v>
      </c>
      <c r="X2518" s="248">
        <f t="shared" si="158"/>
        <v>0</v>
      </c>
      <c r="Y2518" s="248">
        <f t="shared" si="159"/>
        <v>0</v>
      </c>
    </row>
    <row r="2519" spans="1:25" ht="15" customHeight="1" x14ac:dyDescent="0.25">
      <c r="A2519" s="250"/>
      <c r="B2519" s="251"/>
      <c r="C2519" s="322" t="s">
        <v>1303</v>
      </c>
      <c r="D2519" s="322"/>
      <c r="E2519" s="322"/>
      <c r="H2519" s="252">
        <v>14632.84</v>
      </c>
      <c r="I2519" s="252">
        <v>0</v>
      </c>
      <c r="J2519" s="252">
        <v>0</v>
      </c>
      <c r="K2519" s="252">
        <v>0</v>
      </c>
      <c r="L2519" s="252">
        <v>0</v>
      </c>
      <c r="M2519" s="252">
        <v>0</v>
      </c>
      <c r="N2519" s="323">
        <v>599.28</v>
      </c>
      <c r="O2519" s="323"/>
      <c r="P2519" s="252">
        <v>14226.39</v>
      </c>
      <c r="Q2519" s="252">
        <v>192.83</v>
      </c>
      <c r="R2519" s="240" t="s">
        <v>143</v>
      </c>
      <c r="V2519" s="248">
        <f t="shared" si="160"/>
        <v>0</v>
      </c>
      <c r="W2519" s="248">
        <f t="shared" si="157"/>
        <v>0</v>
      </c>
      <c r="X2519" s="248">
        <f t="shared" si="158"/>
        <v>0</v>
      </c>
      <c r="Y2519" s="248">
        <f t="shared" si="159"/>
        <v>0</v>
      </c>
    </row>
    <row r="2520" spans="1:25" ht="15" customHeight="1" x14ac:dyDescent="0.25">
      <c r="A2520" s="250"/>
      <c r="B2520" s="251"/>
      <c r="C2520" s="322" t="s">
        <v>1054</v>
      </c>
      <c r="D2520" s="322"/>
      <c r="E2520" s="322"/>
      <c r="H2520" s="252">
        <v>116.63</v>
      </c>
      <c r="I2520" s="252">
        <v>24.9</v>
      </c>
      <c r="J2520" s="252">
        <v>0</v>
      </c>
      <c r="K2520" s="252">
        <v>0</v>
      </c>
      <c r="L2520" s="252">
        <v>0</v>
      </c>
      <c r="M2520" s="252">
        <v>24.9</v>
      </c>
      <c r="N2520" s="323">
        <v>32.29</v>
      </c>
      <c r="O2520" s="323"/>
      <c r="P2520" s="252">
        <v>109.24</v>
      </c>
      <c r="Q2520" s="252">
        <v>0</v>
      </c>
      <c r="R2520" s="240" t="s">
        <v>143</v>
      </c>
      <c r="V2520" s="248">
        <f t="shared" si="160"/>
        <v>0</v>
      </c>
      <c r="W2520" s="248">
        <f t="shared" si="157"/>
        <v>0</v>
      </c>
      <c r="X2520" s="248">
        <f t="shared" si="158"/>
        <v>0</v>
      </c>
      <c r="Y2520" s="248">
        <f t="shared" si="159"/>
        <v>0</v>
      </c>
    </row>
    <row r="2521" spans="1:25" ht="15" customHeight="1" x14ac:dyDescent="0.25">
      <c r="A2521" s="250"/>
      <c r="B2521" s="251"/>
      <c r="C2521" s="322" t="s">
        <v>1058</v>
      </c>
      <c r="D2521" s="322"/>
      <c r="E2521" s="322"/>
      <c r="H2521" s="252">
        <v>5635.36</v>
      </c>
      <c r="I2521" s="252">
        <v>1194.02</v>
      </c>
      <c r="J2521" s="252">
        <v>0</v>
      </c>
      <c r="K2521" s="252">
        <v>0</v>
      </c>
      <c r="L2521" s="252">
        <v>0</v>
      </c>
      <c r="M2521" s="252">
        <v>1194.02</v>
      </c>
      <c r="N2521" s="323">
        <v>1672.59</v>
      </c>
      <c r="O2521" s="323"/>
      <c r="P2521" s="252">
        <v>5213.53</v>
      </c>
      <c r="Q2521" s="252">
        <v>56.74</v>
      </c>
      <c r="R2521" s="240" t="s">
        <v>143</v>
      </c>
      <c r="V2521" s="248">
        <f t="shared" si="160"/>
        <v>0</v>
      </c>
      <c r="W2521" s="248">
        <f t="shared" si="157"/>
        <v>0</v>
      </c>
      <c r="X2521" s="248">
        <f t="shared" si="158"/>
        <v>0</v>
      </c>
      <c r="Y2521" s="248">
        <f t="shared" si="159"/>
        <v>0</v>
      </c>
    </row>
    <row r="2522" spans="1:25" ht="15" customHeight="1" x14ac:dyDescent="0.25">
      <c r="A2522" s="250"/>
      <c r="B2522" s="251"/>
      <c r="C2522" s="322" t="s">
        <v>1335</v>
      </c>
      <c r="D2522" s="322"/>
      <c r="E2522" s="322"/>
      <c r="H2522" s="252">
        <v>23089.69</v>
      </c>
      <c r="I2522" s="252">
        <v>0</v>
      </c>
      <c r="J2522" s="252">
        <v>0</v>
      </c>
      <c r="K2522" s="252">
        <v>0</v>
      </c>
      <c r="L2522" s="252">
        <v>0</v>
      </c>
      <c r="M2522" s="252">
        <v>0</v>
      </c>
      <c r="N2522" s="323">
        <v>4354.72</v>
      </c>
      <c r="O2522" s="323"/>
      <c r="P2522" s="252">
        <v>18734.97</v>
      </c>
      <c r="Q2522" s="252">
        <v>0</v>
      </c>
      <c r="R2522" s="240" t="s">
        <v>143</v>
      </c>
      <c r="V2522" s="248">
        <f t="shared" si="160"/>
        <v>0</v>
      </c>
      <c r="W2522" s="248">
        <f t="shared" si="157"/>
        <v>0</v>
      </c>
      <c r="X2522" s="248">
        <f t="shared" si="158"/>
        <v>0</v>
      </c>
      <c r="Y2522" s="248">
        <f t="shared" si="159"/>
        <v>0</v>
      </c>
    </row>
    <row r="2523" spans="1:25" ht="15" customHeight="1" x14ac:dyDescent="0.25">
      <c r="A2523" s="250"/>
      <c r="B2523" s="251"/>
      <c r="C2523" s="322" t="s">
        <v>399</v>
      </c>
      <c r="D2523" s="322"/>
      <c r="E2523" s="322"/>
      <c r="H2523" s="252">
        <v>109887.12</v>
      </c>
      <c r="I2523" s="252">
        <v>16781.57</v>
      </c>
      <c r="J2523" s="252">
        <v>-232.18</v>
      </c>
      <c r="K2523" s="252">
        <v>0</v>
      </c>
      <c r="L2523" s="252">
        <v>0</v>
      </c>
      <c r="M2523" s="252">
        <v>16549.39</v>
      </c>
      <c r="N2523" s="323">
        <v>22955.34</v>
      </c>
      <c r="O2523" s="323"/>
      <c r="P2523" s="252">
        <v>104243.07</v>
      </c>
      <c r="Q2523" s="252">
        <v>761.9</v>
      </c>
      <c r="R2523" s="240" t="s">
        <v>143</v>
      </c>
      <c r="V2523" s="248">
        <f t="shared" si="160"/>
        <v>0</v>
      </c>
      <c r="W2523" s="248">
        <f t="shared" si="157"/>
        <v>0</v>
      </c>
      <c r="X2523" s="248">
        <f t="shared" si="158"/>
        <v>0</v>
      </c>
      <c r="Y2523" s="248">
        <f t="shared" si="159"/>
        <v>0</v>
      </c>
    </row>
    <row r="2524" spans="1:25" ht="15" customHeight="1" x14ac:dyDescent="0.25">
      <c r="A2524" s="250"/>
      <c r="B2524" s="251"/>
      <c r="C2524" s="322" t="s">
        <v>1304</v>
      </c>
      <c r="D2524" s="322"/>
      <c r="E2524" s="322"/>
      <c r="H2524" s="252">
        <v>31775.040000000001</v>
      </c>
      <c r="I2524" s="252">
        <v>0</v>
      </c>
      <c r="J2524" s="252">
        <v>0</v>
      </c>
      <c r="K2524" s="252">
        <v>0</v>
      </c>
      <c r="L2524" s="252">
        <v>0</v>
      </c>
      <c r="M2524" s="252">
        <v>0</v>
      </c>
      <c r="N2524" s="323">
        <v>1585.51</v>
      </c>
      <c r="O2524" s="323"/>
      <c r="P2524" s="252">
        <v>30427.91</v>
      </c>
      <c r="Q2524" s="252">
        <v>238.38</v>
      </c>
      <c r="R2524" s="240" t="s">
        <v>143</v>
      </c>
      <c r="V2524" s="248">
        <f t="shared" si="160"/>
        <v>0</v>
      </c>
      <c r="W2524" s="248">
        <f t="shared" si="157"/>
        <v>0</v>
      </c>
      <c r="X2524" s="248">
        <f t="shared" si="158"/>
        <v>0</v>
      </c>
      <c r="Y2524" s="248">
        <f t="shared" si="159"/>
        <v>0</v>
      </c>
    </row>
    <row r="2525" spans="1:25" ht="15" customHeight="1" x14ac:dyDescent="0.25">
      <c r="A2525" s="250"/>
      <c r="B2525" s="251"/>
      <c r="C2525" s="322" t="s">
        <v>1055</v>
      </c>
      <c r="D2525" s="322"/>
      <c r="E2525" s="322"/>
      <c r="H2525" s="252">
        <v>115.42</v>
      </c>
      <c r="I2525" s="252">
        <v>24.9</v>
      </c>
      <c r="J2525" s="252">
        <v>0</v>
      </c>
      <c r="K2525" s="252">
        <v>0</v>
      </c>
      <c r="L2525" s="252">
        <v>0</v>
      </c>
      <c r="M2525" s="252">
        <v>24.9</v>
      </c>
      <c r="N2525" s="323">
        <v>32.119999999999997</v>
      </c>
      <c r="O2525" s="323"/>
      <c r="P2525" s="252">
        <v>108.2</v>
      </c>
      <c r="Q2525" s="252">
        <v>0</v>
      </c>
      <c r="R2525" s="240" t="s">
        <v>143</v>
      </c>
      <c r="V2525" s="248">
        <f t="shared" si="160"/>
        <v>0</v>
      </c>
      <c r="W2525" s="248">
        <f t="shared" si="157"/>
        <v>0</v>
      </c>
      <c r="X2525" s="248">
        <f t="shared" si="158"/>
        <v>0</v>
      </c>
      <c r="Y2525" s="248">
        <f t="shared" si="159"/>
        <v>0</v>
      </c>
    </row>
    <row r="2526" spans="1:25" ht="15" customHeight="1" x14ac:dyDescent="0.25">
      <c r="A2526" s="250"/>
      <c r="B2526" s="251"/>
      <c r="C2526" s="322" t="s">
        <v>392</v>
      </c>
      <c r="D2526" s="322"/>
      <c r="E2526" s="322"/>
      <c r="H2526" s="252">
        <v>201348.04</v>
      </c>
      <c r="I2526" s="252">
        <v>30307.09</v>
      </c>
      <c r="J2526" s="252">
        <v>-442.34</v>
      </c>
      <c r="K2526" s="252">
        <v>0</v>
      </c>
      <c r="L2526" s="252">
        <v>0</v>
      </c>
      <c r="M2526" s="252">
        <v>29864.75</v>
      </c>
      <c r="N2526" s="323">
        <v>42149.13</v>
      </c>
      <c r="O2526" s="323"/>
      <c r="P2526" s="252">
        <v>190449.65</v>
      </c>
      <c r="Q2526" s="252">
        <v>1385.99</v>
      </c>
      <c r="R2526" s="240" t="s">
        <v>143</v>
      </c>
      <c r="V2526" s="248">
        <f t="shared" si="160"/>
        <v>0</v>
      </c>
      <c r="W2526" s="248">
        <f t="shared" si="157"/>
        <v>0</v>
      </c>
      <c r="X2526" s="248">
        <f t="shared" si="158"/>
        <v>0</v>
      </c>
      <c r="Y2526" s="248">
        <f t="shared" si="159"/>
        <v>0</v>
      </c>
    </row>
    <row r="2527" spans="1:25" ht="15" customHeight="1" x14ac:dyDescent="0.25">
      <c r="A2527" s="250"/>
      <c r="B2527" s="251"/>
      <c r="C2527" s="322" t="s">
        <v>1057</v>
      </c>
      <c r="D2527" s="322"/>
      <c r="E2527" s="322"/>
      <c r="H2527" s="252">
        <v>228.98</v>
      </c>
      <c r="I2527" s="252">
        <v>52.22</v>
      </c>
      <c r="J2527" s="252">
        <v>0</v>
      </c>
      <c r="K2527" s="252">
        <v>0</v>
      </c>
      <c r="L2527" s="252">
        <v>0</v>
      </c>
      <c r="M2527" s="252">
        <v>52.22</v>
      </c>
      <c r="N2527" s="323">
        <v>65.64</v>
      </c>
      <c r="O2527" s="323"/>
      <c r="P2527" s="252">
        <v>215.56</v>
      </c>
      <c r="Q2527" s="252">
        <v>0</v>
      </c>
      <c r="R2527" s="240" t="s">
        <v>143</v>
      </c>
      <c r="V2527" s="248">
        <f t="shared" si="160"/>
        <v>0</v>
      </c>
      <c r="W2527" s="248">
        <f t="shared" si="157"/>
        <v>0</v>
      </c>
      <c r="X2527" s="248">
        <f t="shared" si="158"/>
        <v>0</v>
      </c>
      <c r="Y2527" s="248">
        <f t="shared" si="159"/>
        <v>0</v>
      </c>
    </row>
    <row r="2528" spans="1:25" ht="15" customHeight="1" x14ac:dyDescent="0.25">
      <c r="A2528" s="250"/>
      <c r="B2528" s="251"/>
      <c r="C2528" s="322" t="s">
        <v>1286</v>
      </c>
      <c r="D2528" s="322"/>
      <c r="E2528" s="322"/>
      <c r="H2528" s="252">
        <v>82955.25</v>
      </c>
      <c r="I2528" s="252">
        <v>12240.63</v>
      </c>
      <c r="J2528" s="252">
        <v>-189.82</v>
      </c>
      <c r="K2528" s="252">
        <v>0</v>
      </c>
      <c r="L2528" s="252">
        <v>0</v>
      </c>
      <c r="M2528" s="252">
        <v>12050.81</v>
      </c>
      <c r="N2528" s="323">
        <v>17437.150000000001</v>
      </c>
      <c r="O2528" s="323"/>
      <c r="P2528" s="252">
        <v>78130.289999999994</v>
      </c>
      <c r="Q2528" s="252">
        <v>561.38</v>
      </c>
      <c r="R2528" s="240" t="s">
        <v>143</v>
      </c>
      <c r="V2528" s="248">
        <f t="shared" si="160"/>
        <v>0</v>
      </c>
      <c r="W2528" s="248">
        <f t="shared" si="157"/>
        <v>0</v>
      </c>
      <c r="X2528" s="248">
        <f t="shared" si="158"/>
        <v>0</v>
      </c>
      <c r="Y2528" s="248">
        <f t="shared" si="159"/>
        <v>0</v>
      </c>
    </row>
    <row r="2529" spans="1:25" ht="15" customHeight="1" x14ac:dyDescent="0.25">
      <c r="A2529" s="250"/>
      <c r="B2529" s="251"/>
      <c r="C2529" s="322" t="s">
        <v>1283</v>
      </c>
      <c r="D2529" s="322"/>
      <c r="E2529" s="322"/>
      <c r="H2529" s="252">
        <v>198472.57</v>
      </c>
      <c r="I2529" s="252">
        <v>0</v>
      </c>
      <c r="J2529" s="252">
        <v>0</v>
      </c>
      <c r="K2529" s="252">
        <v>0</v>
      </c>
      <c r="L2529" s="252">
        <v>0</v>
      </c>
      <c r="M2529" s="252">
        <v>0</v>
      </c>
      <c r="N2529" s="323">
        <v>1981.39</v>
      </c>
      <c r="O2529" s="323"/>
      <c r="P2529" s="252">
        <v>196491.18</v>
      </c>
      <c r="Q2529" s="252">
        <v>0</v>
      </c>
      <c r="R2529" s="240" t="s">
        <v>143</v>
      </c>
      <c r="V2529" s="248">
        <f t="shared" si="160"/>
        <v>0</v>
      </c>
      <c r="W2529" s="248">
        <f t="shared" si="157"/>
        <v>65497.06</v>
      </c>
      <c r="X2529" s="248">
        <f t="shared" si="158"/>
        <v>0</v>
      </c>
      <c r="Y2529" s="248">
        <f t="shared" si="159"/>
        <v>65497.06</v>
      </c>
    </row>
    <row r="2530" spans="1:25" ht="15" customHeight="1" x14ac:dyDescent="0.25">
      <c r="A2530" s="250"/>
      <c r="B2530" s="251"/>
      <c r="C2530" s="322" t="s">
        <v>1311</v>
      </c>
      <c r="D2530" s="322"/>
      <c r="E2530" s="322"/>
      <c r="H2530" s="252">
        <v>2109.27</v>
      </c>
      <c r="I2530" s="252">
        <v>0</v>
      </c>
      <c r="J2530" s="252">
        <v>0</v>
      </c>
      <c r="K2530" s="252">
        <v>0</v>
      </c>
      <c r="L2530" s="252">
        <v>0</v>
      </c>
      <c r="M2530" s="252">
        <v>0</v>
      </c>
      <c r="N2530" s="323">
        <v>18.149999999999999</v>
      </c>
      <c r="O2530" s="323"/>
      <c r="P2530" s="252">
        <v>2091.12</v>
      </c>
      <c r="Q2530" s="252">
        <v>0</v>
      </c>
      <c r="R2530" s="240" t="s">
        <v>143</v>
      </c>
      <c r="V2530" s="248">
        <f t="shared" si="160"/>
        <v>0</v>
      </c>
      <c r="W2530" s="248">
        <f t="shared" si="157"/>
        <v>0</v>
      </c>
      <c r="X2530" s="248">
        <f t="shared" si="158"/>
        <v>0</v>
      </c>
      <c r="Y2530" s="248">
        <f t="shared" si="159"/>
        <v>0</v>
      </c>
    </row>
    <row r="2531" spans="1:25" ht="15" customHeight="1" x14ac:dyDescent="0.25">
      <c r="A2531" s="250"/>
      <c r="B2531" s="251"/>
      <c r="C2531" s="322" t="s">
        <v>1288</v>
      </c>
      <c r="D2531" s="322"/>
      <c r="E2531" s="322"/>
      <c r="H2531" s="252">
        <v>275567.51</v>
      </c>
      <c r="I2531" s="252">
        <v>46896.67</v>
      </c>
      <c r="J2531" s="252">
        <v>-727.28</v>
      </c>
      <c r="K2531" s="252">
        <v>0</v>
      </c>
      <c r="L2531" s="252">
        <v>0</v>
      </c>
      <c r="M2531" s="252">
        <v>46169.39</v>
      </c>
      <c r="N2531" s="323">
        <v>64653.52</v>
      </c>
      <c r="O2531" s="323"/>
      <c r="P2531" s="252">
        <v>258930.95</v>
      </c>
      <c r="Q2531" s="252">
        <v>1847.57</v>
      </c>
      <c r="R2531" s="240" t="s">
        <v>143</v>
      </c>
      <c r="V2531" s="248">
        <f t="shared" si="160"/>
        <v>0</v>
      </c>
      <c r="W2531" s="248">
        <f t="shared" si="157"/>
        <v>0</v>
      </c>
      <c r="X2531" s="248">
        <f t="shared" si="158"/>
        <v>0</v>
      </c>
      <c r="Y2531" s="248">
        <f t="shared" si="159"/>
        <v>0</v>
      </c>
    </row>
    <row r="2532" spans="1:25" ht="15" customHeight="1" x14ac:dyDescent="0.25">
      <c r="A2532" s="253"/>
      <c r="B2532" s="254"/>
      <c r="C2532" s="324" t="s">
        <v>1056</v>
      </c>
      <c r="D2532" s="324"/>
      <c r="E2532" s="324"/>
      <c r="F2532" s="255"/>
      <c r="G2532" s="255"/>
      <c r="H2532" s="256">
        <v>361.74</v>
      </c>
      <c r="I2532" s="256">
        <v>78.91</v>
      </c>
      <c r="J2532" s="256">
        <v>0</v>
      </c>
      <c r="K2532" s="256">
        <v>0</v>
      </c>
      <c r="L2532" s="256">
        <v>0</v>
      </c>
      <c r="M2532" s="256">
        <v>78.91</v>
      </c>
      <c r="N2532" s="325">
        <v>101.27</v>
      </c>
      <c r="O2532" s="325"/>
      <c r="P2532" s="256">
        <v>339.38</v>
      </c>
      <c r="Q2532" s="256">
        <v>0</v>
      </c>
      <c r="R2532" s="240" t="s">
        <v>143</v>
      </c>
      <c r="V2532" s="248">
        <f t="shared" si="160"/>
        <v>0</v>
      </c>
      <c r="W2532" s="248">
        <f t="shared" si="157"/>
        <v>0</v>
      </c>
      <c r="X2532" s="248">
        <f t="shared" si="158"/>
        <v>0</v>
      </c>
      <c r="Y2532" s="248">
        <f t="shared" si="159"/>
        <v>0</v>
      </c>
    </row>
    <row r="2533" spans="1:25" ht="15" customHeight="1" x14ac:dyDescent="0.25">
      <c r="A2533" s="245" t="s">
        <v>1758</v>
      </c>
      <c r="B2533" s="246" t="str">
        <f>C2533</f>
        <v>г.Одинцово, Можайское шоссе, 104</v>
      </c>
      <c r="C2533" s="329" t="s">
        <v>144</v>
      </c>
      <c r="D2533" s="329"/>
      <c r="E2533" s="329"/>
      <c r="F2533" s="246" t="s">
        <v>1663</v>
      </c>
      <c r="G2533" s="246" t="s">
        <v>1759</v>
      </c>
      <c r="H2533" s="247">
        <v>1510651.74</v>
      </c>
      <c r="I2533" s="247">
        <v>356588.65</v>
      </c>
      <c r="J2533" s="247">
        <v>0</v>
      </c>
      <c r="K2533" s="247">
        <v>0</v>
      </c>
      <c r="L2533" s="247">
        <v>0</v>
      </c>
      <c r="M2533" s="247">
        <v>356588.65</v>
      </c>
      <c r="N2533" s="330">
        <v>445565.62</v>
      </c>
      <c r="O2533" s="330"/>
      <c r="P2533" s="247">
        <v>1439563.63</v>
      </c>
      <c r="Q2533" s="247">
        <v>17888.86</v>
      </c>
      <c r="R2533" s="240" t="s">
        <v>144</v>
      </c>
      <c r="V2533" s="248">
        <f t="shared" si="160"/>
        <v>0</v>
      </c>
      <c r="W2533" s="248">
        <f t="shared" si="157"/>
        <v>0</v>
      </c>
      <c r="X2533" s="248">
        <f t="shared" si="158"/>
        <v>0</v>
      </c>
      <c r="Y2533" s="248">
        <f t="shared" si="159"/>
        <v>0</v>
      </c>
    </row>
    <row r="2534" spans="1:25" ht="15" customHeight="1" x14ac:dyDescent="0.25">
      <c r="A2534" s="250"/>
      <c r="B2534" s="251"/>
      <c r="C2534" s="322" t="s">
        <v>1283</v>
      </c>
      <c r="D2534" s="322"/>
      <c r="E2534" s="322"/>
      <c r="H2534" s="252">
        <v>73476.11</v>
      </c>
      <c r="I2534" s="252">
        <v>0</v>
      </c>
      <c r="J2534" s="252">
        <v>0</v>
      </c>
      <c r="K2534" s="252">
        <v>0</v>
      </c>
      <c r="L2534" s="252">
        <v>0</v>
      </c>
      <c r="M2534" s="252">
        <v>0</v>
      </c>
      <c r="N2534" s="323">
        <v>24.63</v>
      </c>
      <c r="O2534" s="323"/>
      <c r="P2534" s="252">
        <v>73451.48</v>
      </c>
      <c r="Q2534" s="252">
        <v>0</v>
      </c>
      <c r="R2534" s="240" t="s">
        <v>144</v>
      </c>
      <c r="V2534" s="248">
        <f t="shared" si="160"/>
        <v>0</v>
      </c>
      <c r="W2534" s="248">
        <f t="shared" si="157"/>
        <v>24483.826666666664</v>
      </c>
      <c r="X2534" s="248">
        <f t="shared" si="158"/>
        <v>0</v>
      </c>
      <c r="Y2534" s="248">
        <f t="shared" si="159"/>
        <v>24483.826666666664</v>
      </c>
    </row>
    <row r="2535" spans="1:25" ht="15" customHeight="1" x14ac:dyDescent="0.25">
      <c r="A2535" s="250"/>
      <c r="B2535" s="251"/>
      <c r="C2535" s="322" t="s">
        <v>1056</v>
      </c>
      <c r="D2535" s="322"/>
      <c r="E2535" s="322"/>
      <c r="H2535" s="252">
        <v>425.69</v>
      </c>
      <c r="I2535" s="252">
        <v>163.54</v>
      </c>
      <c r="J2535" s="252">
        <v>0</v>
      </c>
      <c r="K2535" s="252">
        <v>0</v>
      </c>
      <c r="L2535" s="252">
        <v>0</v>
      </c>
      <c r="M2535" s="252">
        <v>163.54</v>
      </c>
      <c r="N2535" s="323">
        <v>165.94</v>
      </c>
      <c r="O2535" s="323"/>
      <c r="P2535" s="252">
        <v>423.29</v>
      </c>
      <c r="Q2535" s="252">
        <v>0</v>
      </c>
      <c r="R2535" s="240" t="s">
        <v>144</v>
      </c>
      <c r="V2535" s="248">
        <f t="shared" si="160"/>
        <v>0</v>
      </c>
      <c r="W2535" s="248">
        <f t="shared" si="157"/>
        <v>0</v>
      </c>
      <c r="X2535" s="248">
        <f t="shared" si="158"/>
        <v>0</v>
      </c>
      <c r="Y2535" s="248">
        <f t="shared" si="159"/>
        <v>0</v>
      </c>
    </row>
    <row r="2536" spans="1:25" ht="15" customHeight="1" x14ac:dyDescent="0.25">
      <c r="A2536" s="250"/>
      <c r="B2536" s="251"/>
      <c r="C2536" s="322" t="s">
        <v>1288</v>
      </c>
      <c r="D2536" s="322"/>
      <c r="E2536" s="322"/>
      <c r="H2536" s="252">
        <v>229590.7</v>
      </c>
      <c r="I2536" s="252">
        <v>49943.12</v>
      </c>
      <c r="J2536" s="252">
        <v>0</v>
      </c>
      <c r="K2536" s="252">
        <v>0</v>
      </c>
      <c r="L2536" s="252">
        <v>0</v>
      </c>
      <c r="M2536" s="252">
        <v>49943.12</v>
      </c>
      <c r="N2536" s="323">
        <v>64985.4</v>
      </c>
      <c r="O2536" s="323"/>
      <c r="P2536" s="252">
        <v>215796.07</v>
      </c>
      <c r="Q2536" s="252">
        <v>1247.6500000000001</v>
      </c>
      <c r="R2536" s="240" t="s">
        <v>144</v>
      </c>
      <c r="V2536" s="248">
        <f t="shared" si="160"/>
        <v>0</v>
      </c>
      <c r="W2536" s="248">
        <f t="shared" si="157"/>
        <v>0</v>
      </c>
      <c r="X2536" s="248">
        <f t="shared" si="158"/>
        <v>0</v>
      </c>
      <c r="Y2536" s="248">
        <f t="shared" si="159"/>
        <v>0</v>
      </c>
    </row>
    <row r="2537" spans="1:25" ht="15" customHeight="1" x14ac:dyDescent="0.25">
      <c r="A2537" s="250"/>
      <c r="B2537" s="251"/>
      <c r="C2537" s="322" t="s">
        <v>504</v>
      </c>
      <c r="D2537" s="322"/>
      <c r="E2537" s="322"/>
      <c r="H2537" s="252">
        <v>17469.150000000001</v>
      </c>
      <c r="I2537" s="252">
        <v>0</v>
      </c>
      <c r="J2537" s="252">
        <v>0</v>
      </c>
      <c r="K2537" s="252">
        <v>0</v>
      </c>
      <c r="L2537" s="252">
        <v>0</v>
      </c>
      <c r="M2537" s="252">
        <v>0</v>
      </c>
      <c r="N2537" s="323">
        <v>532.04</v>
      </c>
      <c r="O2537" s="323"/>
      <c r="P2537" s="252">
        <v>18226.02</v>
      </c>
      <c r="Q2537" s="252">
        <v>1288.9100000000001</v>
      </c>
      <c r="R2537" s="240" t="s">
        <v>144</v>
      </c>
      <c r="V2537" s="248">
        <f t="shared" si="160"/>
        <v>0</v>
      </c>
      <c r="W2537" s="248">
        <f t="shared" si="157"/>
        <v>0</v>
      </c>
      <c r="X2537" s="248">
        <f t="shared" si="158"/>
        <v>0</v>
      </c>
      <c r="Y2537" s="248">
        <f t="shared" si="159"/>
        <v>0</v>
      </c>
    </row>
    <row r="2538" spans="1:25" ht="15" customHeight="1" x14ac:dyDescent="0.25">
      <c r="A2538" s="250"/>
      <c r="B2538" s="251"/>
      <c r="C2538" s="322" t="s">
        <v>1311</v>
      </c>
      <c r="D2538" s="322"/>
      <c r="E2538" s="322"/>
      <c r="H2538" s="252">
        <v>372.65</v>
      </c>
      <c r="I2538" s="252">
        <v>0</v>
      </c>
      <c r="J2538" s="252">
        <v>0</v>
      </c>
      <c r="K2538" s="252">
        <v>0</v>
      </c>
      <c r="L2538" s="252">
        <v>0</v>
      </c>
      <c r="M2538" s="252">
        <v>0</v>
      </c>
      <c r="N2538" s="323">
        <v>0.84</v>
      </c>
      <c r="O2538" s="323"/>
      <c r="P2538" s="252">
        <v>371.81</v>
      </c>
      <c r="Q2538" s="252">
        <v>0</v>
      </c>
      <c r="R2538" s="240" t="s">
        <v>144</v>
      </c>
      <c r="V2538" s="248">
        <f t="shared" si="160"/>
        <v>0</v>
      </c>
      <c r="W2538" s="248">
        <f t="shared" si="157"/>
        <v>0</v>
      </c>
      <c r="X2538" s="248">
        <f t="shared" si="158"/>
        <v>0</v>
      </c>
      <c r="Y2538" s="248">
        <f t="shared" si="159"/>
        <v>0</v>
      </c>
    </row>
    <row r="2539" spans="1:25" ht="15" customHeight="1" x14ac:dyDescent="0.25">
      <c r="A2539" s="250"/>
      <c r="B2539" s="251"/>
      <c r="C2539" s="322" t="s">
        <v>1304</v>
      </c>
      <c r="D2539" s="322"/>
      <c r="E2539" s="322"/>
      <c r="H2539" s="252">
        <v>16438.240000000002</v>
      </c>
      <c r="I2539" s="252">
        <v>0</v>
      </c>
      <c r="J2539" s="252">
        <v>0</v>
      </c>
      <c r="K2539" s="252">
        <v>0</v>
      </c>
      <c r="L2539" s="252">
        <v>0</v>
      </c>
      <c r="M2539" s="252">
        <v>0</v>
      </c>
      <c r="N2539" s="323">
        <v>836.43</v>
      </c>
      <c r="O2539" s="323"/>
      <c r="P2539" s="252">
        <v>19452.560000000001</v>
      </c>
      <c r="Q2539" s="252">
        <v>3850.75</v>
      </c>
      <c r="R2539" s="240" t="s">
        <v>144</v>
      </c>
      <c r="V2539" s="248">
        <f t="shared" si="160"/>
        <v>0</v>
      </c>
      <c r="W2539" s="248">
        <f t="shared" si="157"/>
        <v>0</v>
      </c>
      <c r="X2539" s="248">
        <f t="shared" si="158"/>
        <v>0</v>
      </c>
      <c r="Y2539" s="248">
        <f t="shared" si="159"/>
        <v>0</v>
      </c>
    </row>
    <row r="2540" spans="1:25" ht="15" customHeight="1" x14ac:dyDescent="0.25">
      <c r="A2540" s="250"/>
      <c r="B2540" s="251"/>
      <c r="C2540" s="322" t="s">
        <v>1057</v>
      </c>
      <c r="D2540" s="322"/>
      <c r="E2540" s="322"/>
      <c r="H2540" s="252">
        <v>264.23</v>
      </c>
      <c r="I2540" s="252">
        <v>108.2</v>
      </c>
      <c r="J2540" s="252">
        <v>0</v>
      </c>
      <c r="K2540" s="252">
        <v>0</v>
      </c>
      <c r="L2540" s="252">
        <v>0</v>
      </c>
      <c r="M2540" s="252">
        <v>108.2</v>
      </c>
      <c r="N2540" s="323">
        <v>109.8</v>
      </c>
      <c r="O2540" s="323"/>
      <c r="P2540" s="252">
        <v>262.63</v>
      </c>
      <c r="Q2540" s="252">
        <v>0</v>
      </c>
      <c r="R2540" s="240" t="s">
        <v>144</v>
      </c>
      <c r="V2540" s="248">
        <f t="shared" si="160"/>
        <v>0</v>
      </c>
      <c r="W2540" s="248">
        <f t="shared" si="157"/>
        <v>0</v>
      </c>
      <c r="X2540" s="248">
        <f t="shared" si="158"/>
        <v>0</v>
      </c>
      <c r="Y2540" s="248">
        <f t="shared" si="159"/>
        <v>0</v>
      </c>
    </row>
    <row r="2541" spans="1:25" ht="15" customHeight="1" x14ac:dyDescent="0.25">
      <c r="A2541" s="250"/>
      <c r="B2541" s="251"/>
      <c r="C2541" s="322" t="s">
        <v>1286</v>
      </c>
      <c r="D2541" s="322"/>
      <c r="E2541" s="322"/>
      <c r="H2541" s="252">
        <v>66484.210000000006</v>
      </c>
      <c r="I2541" s="252">
        <v>13035.77</v>
      </c>
      <c r="J2541" s="252">
        <v>0</v>
      </c>
      <c r="K2541" s="252">
        <v>0</v>
      </c>
      <c r="L2541" s="252">
        <v>0</v>
      </c>
      <c r="M2541" s="252">
        <v>13035.77</v>
      </c>
      <c r="N2541" s="323">
        <v>17265.93</v>
      </c>
      <c r="O2541" s="323"/>
      <c r="P2541" s="252">
        <v>63861.07</v>
      </c>
      <c r="Q2541" s="252">
        <v>1607.02</v>
      </c>
      <c r="R2541" s="240" t="s">
        <v>144</v>
      </c>
      <c r="V2541" s="248">
        <f t="shared" si="160"/>
        <v>0</v>
      </c>
      <c r="W2541" s="248">
        <f t="shared" si="157"/>
        <v>0</v>
      </c>
      <c r="X2541" s="248">
        <f t="shared" si="158"/>
        <v>0</v>
      </c>
      <c r="Y2541" s="248">
        <f t="shared" si="159"/>
        <v>0</v>
      </c>
    </row>
    <row r="2542" spans="1:25" ht="15" customHeight="1" x14ac:dyDescent="0.25">
      <c r="A2542" s="250"/>
      <c r="B2542" s="251"/>
      <c r="C2542" s="322" t="s">
        <v>1055</v>
      </c>
      <c r="D2542" s="322"/>
      <c r="E2542" s="322"/>
      <c r="H2542" s="252">
        <v>136.27000000000001</v>
      </c>
      <c r="I2542" s="252">
        <v>51.62</v>
      </c>
      <c r="J2542" s="252">
        <v>0</v>
      </c>
      <c r="K2542" s="252">
        <v>0</v>
      </c>
      <c r="L2542" s="252">
        <v>0</v>
      </c>
      <c r="M2542" s="252">
        <v>51.62</v>
      </c>
      <c r="N2542" s="323">
        <v>52.36</v>
      </c>
      <c r="O2542" s="323"/>
      <c r="P2542" s="252">
        <v>135.53</v>
      </c>
      <c r="Q2542" s="252">
        <v>0</v>
      </c>
      <c r="R2542" s="240" t="s">
        <v>144</v>
      </c>
      <c r="V2542" s="248">
        <f t="shared" si="160"/>
        <v>0</v>
      </c>
      <c r="W2542" s="248">
        <f t="shared" si="157"/>
        <v>0</v>
      </c>
      <c r="X2542" s="248">
        <f t="shared" si="158"/>
        <v>0</v>
      </c>
      <c r="Y2542" s="248">
        <f t="shared" si="159"/>
        <v>0</v>
      </c>
    </row>
    <row r="2543" spans="1:25" ht="15" customHeight="1" x14ac:dyDescent="0.25">
      <c r="A2543" s="250"/>
      <c r="B2543" s="251"/>
      <c r="C2543" s="322" t="s">
        <v>1054</v>
      </c>
      <c r="D2543" s="322"/>
      <c r="E2543" s="322"/>
      <c r="H2543" s="252">
        <v>136.33000000000001</v>
      </c>
      <c r="I2543" s="252">
        <v>51.62</v>
      </c>
      <c r="J2543" s="252">
        <v>0</v>
      </c>
      <c r="K2543" s="252">
        <v>0</v>
      </c>
      <c r="L2543" s="252">
        <v>0</v>
      </c>
      <c r="M2543" s="252">
        <v>51.62</v>
      </c>
      <c r="N2543" s="323">
        <v>52.36</v>
      </c>
      <c r="O2543" s="323"/>
      <c r="P2543" s="252">
        <v>135.59</v>
      </c>
      <c r="Q2543" s="252">
        <v>0</v>
      </c>
      <c r="R2543" s="240" t="s">
        <v>144</v>
      </c>
      <c r="V2543" s="248">
        <f t="shared" si="160"/>
        <v>0</v>
      </c>
      <c r="W2543" s="248">
        <f t="shared" si="157"/>
        <v>0</v>
      </c>
      <c r="X2543" s="248">
        <f t="shared" si="158"/>
        <v>0</v>
      </c>
      <c r="Y2543" s="248">
        <f t="shared" si="159"/>
        <v>0</v>
      </c>
    </row>
    <row r="2544" spans="1:25" ht="15" customHeight="1" x14ac:dyDescent="0.25">
      <c r="A2544" s="250"/>
      <c r="B2544" s="251"/>
      <c r="C2544" s="322" t="s">
        <v>399</v>
      </c>
      <c r="D2544" s="322"/>
      <c r="E2544" s="322"/>
      <c r="H2544" s="252">
        <v>92574.41</v>
      </c>
      <c r="I2544" s="252">
        <v>18586.88</v>
      </c>
      <c r="J2544" s="252">
        <v>0</v>
      </c>
      <c r="K2544" s="252">
        <v>0</v>
      </c>
      <c r="L2544" s="252">
        <v>0</v>
      </c>
      <c r="M2544" s="252">
        <v>18586.88</v>
      </c>
      <c r="N2544" s="323">
        <v>24987.42</v>
      </c>
      <c r="O2544" s="323"/>
      <c r="P2544" s="252">
        <v>88315.59</v>
      </c>
      <c r="Q2544" s="252">
        <v>2141.7199999999998</v>
      </c>
      <c r="R2544" s="240" t="s">
        <v>144</v>
      </c>
      <c r="V2544" s="248">
        <f t="shared" si="160"/>
        <v>0</v>
      </c>
      <c r="W2544" s="248">
        <f t="shared" si="157"/>
        <v>0</v>
      </c>
      <c r="X2544" s="248">
        <f t="shared" si="158"/>
        <v>0</v>
      </c>
      <c r="Y2544" s="248">
        <f t="shared" si="159"/>
        <v>0</v>
      </c>
    </row>
    <row r="2545" spans="1:25" ht="15" customHeight="1" x14ac:dyDescent="0.25">
      <c r="A2545" s="250"/>
      <c r="B2545" s="251"/>
      <c r="C2545" s="322" t="s">
        <v>392</v>
      </c>
      <c r="D2545" s="322"/>
      <c r="E2545" s="322"/>
      <c r="H2545" s="252">
        <v>166430.04999999999</v>
      </c>
      <c r="I2545" s="252">
        <v>33146.639999999999</v>
      </c>
      <c r="J2545" s="252">
        <v>0</v>
      </c>
      <c r="K2545" s="252">
        <v>0</v>
      </c>
      <c r="L2545" s="252">
        <v>0</v>
      </c>
      <c r="M2545" s="252">
        <v>33146.639999999999</v>
      </c>
      <c r="N2545" s="323">
        <v>44264.89</v>
      </c>
      <c r="O2545" s="323"/>
      <c r="P2545" s="252">
        <v>159186.01</v>
      </c>
      <c r="Q2545" s="252">
        <v>3874.21</v>
      </c>
      <c r="R2545" s="240" t="s">
        <v>144</v>
      </c>
      <c r="V2545" s="248">
        <f t="shared" si="160"/>
        <v>0</v>
      </c>
      <c r="W2545" s="248">
        <f t="shared" si="157"/>
        <v>0</v>
      </c>
      <c r="X2545" s="248">
        <f t="shared" si="158"/>
        <v>0</v>
      </c>
      <c r="Y2545" s="248">
        <f t="shared" si="159"/>
        <v>0</v>
      </c>
    </row>
    <row r="2546" spans="1:25" ht="15" customHeight="1" x14ac:dyDescent="0.25">
      <c r="A2546" s="250"/>
      <c r="B2546" s="251"/>
      <c r="C2546" s="322" t="s">
        <v>1058</v>
      </c>
      <c r="D2546" s="322"/>
      <c r="E2546" s="322"/>
      <c r="H2546" s="252">
        <v>4048.97</v>
      </c>
      <c r="I2546" s="252">
        <v>1206.17</v>
      </c>
      <c r="J2546" s="252">
        <v>0</v>
      </c>
      <c r="K2546" s="252">
        <v>0</v>
      </c>
      <c r="L2546" s="252">
        <v>0</v>
      </c>
      <c r="M2546" s="252">
        <v>1206.17</v>
      </c>
      <c r="N2546" s="323">
        <v>1470.47</v>
      </c>
      <c r="O2546" s="323"/>
      <c r="P2546" s="252">
        <v>3832.07</v>
      </c>
      <c r="Q2546" s="252">
        <v>47.4</v>
      </c>
      <c r="R2546" s="240" t="s">
        <v>144</v>
      </c>
      <c r="V2546" s="248">
        <f t="shared" si="160"/>
        <v>0</v>
      </c>
      <c r="W2546" s="248">
        <f t="shared" si="157"/>
        <v>0</v>
      </c>
      <c r="X2546" s="248">
        <f t="shared" si="158"/>
        <v>0</v>
      </c>
      <c r="Y2546" s="248">
        <f t="shared" si="159"/>
        <v>0</v>
      </c>
    </row>
    <row r="2547" spans="1:25" ht="15" customHeight="1" x14ac:dyDescent="0.25">
      <c r="A2547" s="250"/>
      <c r="B2547" s="251"/>
      <c r="C2547" s="322" t="s">
        <v>1052</v>
      </c>
      <c r="D2547" s="322"/>
      <c r="E2547" s="322"/>
      <c r="H2547" s="252">
        <v>354016.62</v>
      </c>
      <c r="I2547" s="252">
        <v>92369.35</v>
      </c>
      <c r="J2547" s="252">
        <v>0</v>
      </c>
      <c r="K2547" s="252">
        <v>0</v>
      </c>
      <c r="L2547" s="252">
        <v>0</v>
      </c>
      <c r="M2547" s="252">
        <v>92369.35</v>
      </c>
      <c r="N2547" s="323">
        <v>113822.16</v>
      </c>
      <c r="O2547" s="323"/>
      <c r="P2547" s="252">
        <v>333646.96999999997</v>
      </c>
      <c r="Q2547" s="252">
        <v>1083.1600000000001</v>
      </c>
      <c r="R2547" s="240" t="s">
        <v>144</v>
      </c>
      <c r="V2547" s="248">
        <f t="shared" si="160"/>
        <v>332563.81</v>
      </c>
      <c r="W2547" s="248">
        <f t="shared" si="157"/>
        <v>0</v>
      </c>
      <c r="X2547" s="248">
        <f t="shared" si="158"/>
        <v>0</v>
      </c>
      <c r="Y2547" s="248">
        <f t="shared" si="159"/>
        <v>332563.81</v>
      </c>
    </row>
    <row r="2548" spans="1:25" ht="15" customHeight="1" x14ac:dyDescent="0.25">
      <c r="A2548" s="250"/>
      <c r="B2548" s="251"/>
      <c r="C2548" s="322" t="s">
        <v>503</v>
      </c>
      <c r="D2548" s="322"/>
      <c r="E2548" s="322"/>
      <c r="H2548" s="252">
        <v>468449.45</v>
      </c>
      <c r="I2548" s="252">
        <v>147925.74</v>
      </c>
      <c r="J2548" s="252">
        <v>0</v>
      </c>
      <c r="K2548" s="252">
        <v>0</v>
      </c>
      <c r="L2548" s="252">
        <v>0</v>
      </c>
      <c r="M2548" s="252">
        <v>147925.74</v>
      </c>
      <c r="N2548" s="323">
        <v>176395.64</v>
      </c>
      <c r="O2548" s="323"/>
      <c r="P2548" s="252">
        <v>441714.2</v>
      </c>
      <c r="Q2548" s="252">
        <v>1734.65</v>
      </c>
      <c r="R2548" s="240" t="s">
        <v>144</v>
      </c>
      <c r="V2548" s="248">
        <f t="shared" si="160"/>
        <v>0</v>
      </c>
      <c r="W2548" s="248">
        <f t="shared" si="157"/>
        <v>0</v>
      </c>
      <c r="X2548" s="248">
        <f t="shared" si="158"/>
        <v>0</v>
      </c>
      <c r="Y2548" s="248">
        <f t="shared" si="159"/>
        <v>0</v>
      </c>
    </row>
    <row r="2549" spans="1:25" ht="15" customHeight="1" x14ac:dyDescent="0.25">
      <c r="A2549" s="250"/>
      <c r="B2549" s="251"/>
      <c r="C2549" s="322" t="s">
        <v>1335</v>
      </c>
      <c r="D2549" s="322"/>
      <c r="E2549" s="322"/>
      <c r="H2549" s="252">
        <v>10182.280000000001</v>
      </c>
      <c r="I2549" s="252">
        <v>0</v>
      </c>
      <c r="J2549" s="252">
        <v>0</v>
      </c>
      <c r="K2549" s="252">
        <v>0</v>
      </c>
      <c r="L2549" s="252">
        <v>0</v>
      </c>
      <c r="M2549" s="252">
        <v>0</v>
      </c>
      <c r="N2549" s="323">
        <v>261.93</v>
      </c>
      <c r="O2549" s="323"/>
      <c r="P2549" s="252">
        <v>9920.35</v>
      </c>
      <c r="Q2549" s="252">
        <v>0</v>
      </c>
      <c r="R2549" s="240" t="s">
        <v>144</v>
      </c>
      <c r="V2549" s="248">
        <f t="shared" si="160"/>
        <v>0</v>
      </c>
      <c r="W2549" s="248">
        <f t="shared" si="157"/>
        <v>0</v>
      </c>
      <c r="X2549" s="248">
        <f t="shared" si="158"/>
        <v>0</v>
      </c>
      <c r="Y2549" s="248">
        <f t="shared" si="159"/>
        <v>0</v>
      </c>
    </row>
    <row r="2550" spans="1:25" ht="15" customHeight="1" x14ac:dyDescent="0.25">
      <c r="A2550" s="253"/>
      <c r="B2550" s="254"/>
      <c r="C2550" s="324" t="s">
        <v>1303</v>
      </c>
      <c r="D2550" s="324"/>
      <c r="E2550" s="324"/>
      <c r="F2550" s="255"/>
      <c r="G2550" s="255"/>
      <c r="H2550" s="256">
        <v>10156.379999999999</v>
      </c>
      <c r="I2550" s="256">
        <v>0</v>
      </c>
      <c r="J2550" s="256">
        <v>0</v>
      </c>
      <c r="K2550" s="256">
        <v>0</v>
      </c>
      <c r="L2550" s="256">
        <v>0</v>
      </c>
      <c r="M2550" s="256">
        <v>0</v>
      </c>
      <c r="N2550" s="325">
        <v>337.38</v>
      </c>
      <c r="O2550" s="325"/>
      <c r="P2550" s="256">
        <v>10832.39</v>
      </c>
      <c r="Q2550" s="256">
        <v>1013.39</v>
      </c>
      <c r="R2550" s="240" t="s">
        <v>144</v>
      </c>
      <c r="V2550" s="248">
        <f t="shared" si="160"/>
        <v>0</v>
      </c>
      <c r="W2550" s="248">
        <f t="shared" si="157"/>
        <v>0</v>
      </c>
      <c r="X2550" s="248">
        <f t="shared" si="158"/>
        <v>0</v>
      </c>
      <c r="Y2550" s="248">
        <f t="shared" si="159"/>
        <v>0</v>
      </c>
    </row>
    <row r="2551" spans="1:25" ht="15" customHeight="1" x14ac:dyDescent="0.25">
      <c r="A2551" s="245" t="s">
        <v>1760</v>
      </c>
      <c r="B2551" s="246" t="str">
        <f>C2551</f>
        <v>г.Одинцово, Можайское шоссе, 106</v>
      </c>
      <c r="C2551" s="329" t="s">
        <v>145</v>
      </c>
      <c r="D2551" s="329"/>
      <c r="E2551" s="329"/>
      <c r="F2551" s="246" t="s">
        <v>1526</v>
      </c>
      <c r="G2551" s="246" t="s">
        <v>1761</v>
      </c>
      <c r="H2551" s="247">
        <v>1846100.34</v>
      </c>
      <c r="I2551" s="247">
        <v>145104.04999999999</v>
      </c>
      <c r="J2551" s="247">
        <v>-66256.86</v>
      </c>
      <c r="K2551" s="247">
        <v>0</v>
      </c>
      <c r="L2551" s="247">
        <v>0</v>
      </c>
      <c r="M2551" s="247">
        <v>78847.19</v>
      </c>
      <c r="N2551" s="330">
        <v>332446.21999999997</v>
      </c>
      <c r="O2551" s="330"/>
      <c r="P2551" s="247">
        <v>1606040.74</v>
      </c>
      <c r="Q2551" s="247">
        <v>13539.43</v>
      </c>
      <c r="R2551" s="240" t="s">
        <v>145</v>
      </c>
      <c r="V2551" s="248">
        <f t="shared" si="160"/>
        <v>0</v>
      </c>
      <c r="W2551" s="248">
        <f t="shared" si="157"/>
        <v>0</v>
      </c>
      <c r="X2551" s="248">
        <f t="shared" si="158"/>
        <v>0</v>
      </c>
      <c r="Y2551" s="248">
        <f t="shared" si="159"/>
        <v>0</v>
      </c>
    </row>
    <row r="2552" spans="1:25" ht="15" customHeight="1" x14ac:dyDescent="0.25">
      <c r="A2552" s="250"/>
      <c r="B2552" s="251"/>
      <c r="C2552" s="322" t="s">
        <v>503</v>
      </c>
      <c r="D2552" s="322"/>
      <c r="E2552" s="322"/>
      <c r="H2552" s="252">
        <v>314812.63</v>
      </c>
      <c r="I2552" s="252">
        <v>0</v>
      </c>
      <c r="J2552" s="252">
        <v>-16181.32</v>
      </c>
      <c r="K2552" s="252">
        <v>0</v>
      </c>
      <c r="L2552" s="252">
        <v>0</v>
      </c>
      <c r="M2552" s="252">
        <v>-16181.32</v>
      </c>
      <c r="N2552" s="323">
        <v>34138.22</v>
      </c>
      <c r="O2552" s="323"/>
      <c r="P2552" s="252">
        <v>267976.64</v>
      </c>
      <c r="Q2552" s="252">
        <v>3483.55</v>
      </c>
      <c r="R2552" s="240" t="s">
        <v>145</v>
      </c>
      <c r="V2552" s="248">
        <f t="shared" si="160"/>
        <v>0</v>
      </c>
      <c r="W2552" s="248">
        <f t="shared" si="157"/>
        <v>0</v>
      </c>
      <c r="X2552" s="248">
        <f t="shared" si="158"/>
        <v>0</v>
      </c>
      <c r="Y2552" s="248">
        <f t="shared" si="159"/>
        <v>0</v>
      </c>
    </row>
    <row r="2553" spans="1:25" ht="15" customHeight="1" x14ac:dyDescent="0.25">
      <c r="A2553" s="250"/>
      <c r="B2553" s="251"/>
      <c r="C2553" s="322" t="s">
        <v>1052</v>
      </c>
      <c r="D2553" s="322"/>
      <c r="E2553" s="322"/>
      <c r="H2553" s="252">
        <v>464143.41</v>
      </c>
      <c r="I2553" s="252">
        <v>91658.25</v>
      </c>
      <c r="J2553" s="252">
        <v>0</v>
      </c>
      <c r="K2553" s="252">
        <v>0</v>
      </c>
      <c r="L2553" s="252">
        <v>0</v>
      </c>
      <c r="M2553" s="252">
        <v>91658.25</v>
      </c>
      <c r="N2553" s="323">
        <v>167853.74</v>
      </c>
      <c r="O2553" s="323"/>
      <c r="P2553" s="252">
        <v>388043.08</v>
      </c>
      <c r="Q2553" s="252">
        <v>95.16</v>
      </c>
      <c r="R2553" s="240" t="s">
        <v>145</v>
      </c>
      <c r="V2553" s="248">
        <f t="shared" si="160"/>
        <v>387947.92000000004</v>
      </c>
      <c r="W2553" s="248">
        <f t="shared" si="157"/>
        <v>0</v>
      </c>
      <c r="X2553" s="248">
        <f t="shared" si="158"/>
        <v>0</v>
      </c>
      <c r="Y2553" s="248">
        <f t="shared" si="159"/>
        <v>387947.92000000004</v>
      </c>
    </row>
    <row r="2554" spans="1:25" ht="15" customHeight="1" x14ac:dyDescent="0.25">
      <c r="A2554" s="250"/>
      <c r="B2554" s="251"/>
      <c r="C2554" s="322" t="s">
        <v>504</v>
      </c>
      <c r="D2554" s="322"/>
      <c r="E2554" s="322"/>
      <c r="H2554" s="252">
        <v>22434.85</v>
      </c>
      <c r="I2554" s="252">
        <v>0</v>
      </c>
      <c r="J2554" s="252">
        <v>0</v>
      </c>
      <c r="K2554" s="252">
        <v>0</v>
      </c>
      <c r="L2554" s="252">
        <v>0</v>
      </c>
      <c r="M2554" s="252">
        <v>0</v>
      </c>
      <c r="N2554" s="323">
        <v>3097.79</v>
      </c>
      <c r="O2554" s="323"/>
      <c r="P2554" s="252">
        <v>20030.25</v>
      </c>
      <c r="Q2554" s="252">
        <v>693.19</v>
      </c>
      <c r="R2554" s="240" t="s">
        <v>145</v>
      </c>
      <c r="V2554" s="248">
        <f t="shared" si="160"/>
        <v>0</v>
      </c>
      <c r="W2554" s="248">
        <f t="shared" si="157"/>
        <v>0</v>
      </c>
      <c r="X2554" s="248">
        <f t="shared" si="158"/>
        <v>0</v>
      </c>
      <c r="Y2554" s="248">
        <f t="shared" si="159"/>
        <v>0</v>
      </c>
    </row>
    <row r="2555" spans="1:25" ht="15" customHeight="1" x14ac:dyDescent="0.25">
      <c r="A2555" s="250"/>
      <c r="B2555" s="251"/>
      <c r="C2555" s="322" t="s">
        <v>1336</v>
      </c>
      <c r="D2555" s="322"/>
      <c r="E2555" s="322"/>
      <c r="H2555" s="252">
        <v>54.11</v>
      </c>
      <c r="I2555" s="252">
        <v>0</v>
      </c>
      <c r="J2555" s="252">
        <v>0</v>
      </c>
      <c r="K2555" s="252">
        <v>0</v>
      </c>
      <c r="L2555" s="252">
        <v>0</v>
      </c>
      <c r="M2555" s="252">
        <v>0</v>
      </c>
      <c r="N2555" s="323">
        <v>7.51</v>
      </c>
      <c r="O2555" s="323"/>
      <c r="P2555" s="252">
        <v>46.6</v>
      </c>
      <c r="Q2555" s="252">
        <v>0</v>
      </c>
      <c r="R2555" s="240" t="s">
        <v>145</v>
      </c>
      <c r="V2555" s="248">
        <f t="shared" si="160"/>
        <v>0</v>
      </c>
      <c r="W2555" s="248">
        <f t="shared" si="157"/>
        <v>0</v>
      </c>
      <c r="X2555" s="248">
        <f t="shared" si="158"/>
        <v>0</v>
      </c>
      <c r="Y2555" s="248">
        <f t="shared" si="159"/>
        <v>0</v>
      </c>
    </row>
    <row r="2556" spans="1:25" ht="15" customHeight="1" x14ac:dyDescent="0.25">
      <c r="A2556" s="250"/>
      <c r="B2556" s="251"/>
      <c r="C2556" s="322" t="s">
        <v>1303</v>
      </c>
      <c r="D2556" s="322"/>
      <c r="E2556" s="322"/>
      <c r="H2556" s="252">
        <v>12127.8</v>
      </c>
      <c r="I2556" s="252">
        <v>0</v>
      </c>
      <c r="J2556" s="252">
        <v>0</v>
      </c>
      <c r="K2556" s="252">
        <v>0</v>
      </c>
      <c r="L2556" s="252">
        <v>0</v>
      </c>
      <c r="M2556" s="252">
        <v>0</v>
      </c>
      <c r="N2556" s="323">
        <v>942.2</v>
      </c>
      <c r="O2556" s="323"/>
      <c r="P2556" s="252">
        <v>12224.93</v>
      </c>
      <c r="Q2556" s="252">
        <v>1039.33</v>
      </c>
      <c r="R2556" s="240" t="s">
        <v>145</v>
      </c>
      <c r="V2556" s="248">
        <f t="shared" si="160"/>
        <v>0</v>
      </c>
      <c r="W2556" s="248">
        <f t="shared" si="157"/>
        <v>0</v>
      </c>
      <c r="X2556" s="248">
        <f t="shared" si="158"/>
        <v>0</v>
      </c>
      <c r="Y2556" s="248">
        <f t="shared" si="159"/>
        <v>0</v>
      </c>
    </row>
    <row r="2557" spans="1:25" ht="15" customHeight="1" x14ac:dyDescent="0.25">
      <c r="A2557" s="250"/>
      <c r="B2557" s="251"/>
      <c r="C2557" s="322" t="s">
        <v>1058</v>
      </c>
      <c r="D2557" s="322"/>
      <c r="E2557" s="322"/>
      <c r="H2557" s="252">
        <v>4163.26</v>
      </c>
      <c r="I2557" s="252">
        <v>1130.8399999999999</v>
      </c>
      <c r="J2557" s="252">
        <v>0</v>
      </c>
      <c r="K2557" s="252">
        <v>0</v>
      </c>
      <c r="L2557" s="252">
        <v>0</v>
      </c>
      <c r="M2557" s="252">
        <v>1130.8399999999999</v>
      </c>
      <c r="N2557" s="323">
        <v>2025.62</v>
      </c>
      <c r="O2557" s="323"/>
      <c r="P2557" s="252">
        <v>4301.45</v>
      </c>
      <c r="Q2557" s="252">
        <v>1032.97</v>
      </c>
      <c r="R2557" s="240" t="s">
        <v>145</v>
      </c>
      <c r="V2557" s="248">
        <f t="shared" si="160"/>
        <v>0</v>
      </c>
      <c r="W2557" s="248">
        <f t="shared" si="157"/>
        <v>0</v>
      </c>
      <c r="X2557" s="248">
        <f t="shared" si="158"/>
        <v>0</v>
      </c>
      <c r="Y2557" s="248">
        <f t="shared" si="159"/>
        <v>0</v>
      </c>
    </row>
    <row r="2558" spans="1:25" ht="15" customHeight="1" x14ac:dyDescent="0.25">
      <c r="A2558" s="250"/>
      <c r="B2558" s="251"/>
      <c r="C2558" s="322" t="s">
        <v>392</v>
      </c>
      <c r="D2558" s="322"/>
      <c r="E2558" s="322"/>
      <c r="H2558" s="252">
        <v>281565.34999999998</v>
      </c>
      <c r="I2558" s="252">
        <v>33502.61</v>
      </c>
      <c r="J2558" s="252">
        <v>-8795.5</v>
      </c>
      <c r="K2558" s="252">
        <v>0</v>
      </c>
      <c r="L2558" s="252">
        <v>0</v>
      </c>
      <c r="M2558" s="252">
        <v>24707.11</v>
      </c>
      <c r="N2558" s="323">
        <v>62699.63</v>
      </c>
      <c r="O2558" s="323"/>
      <c r="P2558" s="252">
        <v>245148.96</v>
      </c>
      <c r="Q2558" s="252">
        <v>1576.13</v>
      </c>
      <c r="R2558" s="240" t="s">
        <v>145</v>
      </c>
      <c r="V2558" s="248">
        <f t="shared" si="160"/>
        <v>0</v>
      </c>
      <c r="W2558" s="248">
        <f t="shared" si="157"/>
        <v>0</v>
      </c>
      <c r="X2558" s="248">
        <f t="shared" si="158"/>
        <v>0</v>
      </c>
      <c r="Y2558" s="248">
        <f t="shared" si="159"/>
        <v>0</v>
      </c>
    </row>
    <row r="2559" spans="1:25" ht="15" customHeight="1" x14ac:dyDescent="0.25">
      <c r="A2559" s="250"/>
      <c r="B2559" s="251"/>
      <c r="C2559" s="322" t="s">
        <v>399</v>
      </c>
      <c r="D2559" s="322"/>
      <c r="E2559" s="322"/>
      <c r="H2559" s="252">
        <v>151238.35999999999</v>
      </c>
      <c r="I2559" s="252">
        <v>18483.849999999999</v>
      </c>
      <c r="J2559" s="252">
        <v>0</v>
      </c>
      <c r="K2559" s="252">
        <v>0</v>
      </c>
      <c r="L2559" s="252">
        <v>0</v>
      </c>
      <c r="M2559" s="252">
        <v>18483.849999999999</v>
      </c>
      <c r="N2559" s="323">
        <v>34852.519999999997</v>
      </c>
      <c r="O2559" s="323"/>
      <c r="P2559" s="252">
        <v>135716.76</v>
      </c>
      <c r="Q2559" s="252">
        <v>847.07</v>
      </c>
      <c r="R2559" s="240" t="s">
        <v>145</v>
      </c>
      <c r="V2559" s="248">
        <f t="shared" si="160"/>
        <v>0</v>
      </c>
      <c r="W2559" s="248">
        <f t="shared" si="157"/>
        <v>0</v>
      </c>
      <c r="X2559" s="248">
        <f t="shared" si="158"/>
        <v>0</v>
      </c>
      <c r="Y2559" s="248">
        <f t="shared" si="159"/>
        <v>0</v>
      </c>
    </row>
    <row r="2560" spans="1:25" ht="15" customHeight="1" x14ac:dyDescent="0.25">
      <c r="A2560" s="250"/>
      <c r="B2560" s="251"/>
      <c r="C2560" s="322" t="s">
        <v>1054</v>
      </c>
      <c r="D2560" s="322"/>
      <c r="E2560" s="322"/>
      <c r="H2560" s="252">
        <v>64.5</v>
      </c>
      <c r="I2560" s="252">
        <v>46.2</v>
      </c>
      <c r="J2560" s="252">
        <v>0</v>
      </c>
      <c r="K2560" s="252">
        <v>0</v>
      </c>
      <c r="L2560" s="252">
        <v>0</v>
      </c>
      <c r="M2560" s="252">
        <v>46.2</v>
      </c>
      <c r="N2560" s="323">
        <v>71.2</v>
      </c>
      <c r="O2560" s="323"/>
      <c r="P2560" s="252">
        <v>39.630000000000003</v>
      </c>
      <c r="Q2560" s="252">
        <v>0.13</v>
      </c>
      <c r="R2560" s="240" t="s">
        <v>145</v>
      </c>
      <c r="V2560" s="248">
        <f t="shared" si="160"/>
        <v>0</v>
      </c>
      <c r="W2560" s="248">
        <f t="shared" si="157"/>
        <v>0</v>
      </c>
      <c r="X2560" s="248">
        <f t="shared" si="158"/>
        <v>0</v>
      </c>
      <c r="Y2560" s="248">
        <f t="shared" si="159"/>
        <v>0</v>
      </c>
    </row>
    <row r="2561" spans="1:25" ht="15" customHeight="1" x14ac:dyDescent="0.25">
      <c r="A2561" s="250"/>
      <c r="B2561" s="251"/>
      <c r="C2561" s="322" t="s">
        <v>1055</v>
      </c>
      <c r="D2561" s="322"/>
      <c r="E2561" s="322"/>
      <c r="H2561" s="252">
        <v>63.64</v>
      </c>
      <c r="I2561" s="252">
        <v>45.07</v>
      </c>
      <c r="J2561" s="252">
        <v>0</v>
      </c>
      <c r="K2561" s="252">
        <v>0</v>
      </c>
      <c r="L2561" s="252">
        <v>0</v>
      </c>
      <c r="M2561" s="252">
        <v>45.07</v>
      </c>
      <c r="N2561" s="323">
        <v>68.97</v>
      </c>
      <c r="O2561" s="323"/>
      <c r="P2561" s="252">
        <v>39.869999999999997</v>
      </c>
      <c r="Q2561" s="252">
        <v>0.13</v>
      </c>
      <c r="R2561" s="240" t="s">
        <v>145</v>
      </c>
      <c r="V2561" s="248">
        <f t="shared" si="160"/>
        <v>0</v>
      </c>
      <c r="W2561" s="248">
        <f t="shared" si="157"/>
        <v>0</v>
      </c>
      <c r="X2561" s="248">
        <f t="shared" si="158"/>
        <v>0</v>
      </c>
      <c r="Y2561" s="248">
        <f t="shared" si="159"/>
        <v>0</v>
      </c>
    </row>
    <row r="2562" spans="1:25" ht="15" customHeight="1" x14ac:dyDescent="0.25">
      <c r="A2562" s="250"/>
      <c r="B2562" s="251"/>
      <c r="C2562" s="322" t="s">
        <v>1286</v>
      </c>
      <c r="D2562" s="322"/>
      <c r="E2562" s="322"/>
      <c r="H2562" s="252">
        <v>64357.05</v>
      </c>
      <c r="I2562" s="252">
        <v>0</v>
      </c>
      <c r="J2562" s="252">
        <v>-8580.32</v>
      </c>
      <c r="K2562" s="252">
        <v>0</v>
      </c>
      <c r="L2562" s="252">
        <v>0</v>
      </c>
      <c r="M2562" s="252">
        <v>-8580.32</v>
      </c>
      <c r="N2562" s="323">
        <v>4142.07</v>
      </c>
      <c r="O2562" s="323"/>
      <c r="P2562" s="252">
        <v>52192.81</v>
      </c>
      <c r="Q2562" s="252">
        <v>558.15</v>
      </c>
      <c r="R2562" s="240" t="s">
        <v>145</v>
      </c>
      <c r="V2562" s="248">
        <f t="shared" si="160"/>
        <v>0</v>
      </c>
      <c r="W2562" s="248">
        <f t="shared" si="157"/>
        <v>0</v>
      </c>
      <c r="X2562" s="248">
        <f t="shared" si="158"/>
        <v>0</v>
      </c>
      <c r="Y2562" s="248">
        <f t="shared" si="159"/>
        <v>0</v>
      </c>
    </row>
    <row r="2563" spans="1:25" ht="15" customHeight="1" x14ac:dyDescent="0.25">
      <c r="A2563" s="250"/>
      <c r="B2563" s="251"/>
      <c r="C2563" s="322" t="s">
        <v>1057</v>
      </c>
      <c r="D2563" s="322"/>
      <c r="E2563" s="322"/>
      <c r="H2563" s="252">
        <v>133.09</v>
      </c>
      <c r="I2563" s="252">
        <v>94.47</v>
      </c>
      <c r="J2563" s="252">
        <v>0</v>
      </c>
      <c r="K2563" s="252">
        <v>0</v>
      </c>
      <c r="L2563" s="252">
        <v>0</v>
      </c>
      <c r="M2563" s="252">
        <v>94.47</v>
      </c>
      <c r="N2563" s="323">
        <v>144.54</v>
      </c>
      <c r="O2563" s="323"/>
      <c r="P2563" s="252">
        <v>83.29</v>
      </c>
      <c r="Q2563" s="252">
        <v>0.27</v>
      </c>
      <c r="R2563" s="240" t="s">
        <v>145</v>
      </c>
      <c r="V2563" s="248">
        <f t="shared" si="160"/>
        <v>0</v>
      </c>
      <c r="W2563" s="248">
        <f t="shared" si="157"/>
        <v>0</v>
      </c>
      <c r="X2563" s="248">
        <f t="shared" si="158"/>
        <v>0</v>
      </c>
      <c r="Y2563" s="248">
        <f t="shared" si="159"/>
        <v>0</v>
      </c>
    </row>
    <row r="2564" spans="1:25" ht="15" customHeight="1" x14ac:dyDescent="0.25">
      <c r="A2564" s="250"/>
      <c r="B2564" s="251"/>
      <c r="C2564" s="322" t="s">
        <v>1304</v>
      </c>
      <c r="D2564" s="322"/>
      <c r="E2564" s="322"/>
      <c r="H2564" s="252">
        <v>33320.76</v>
      </c>
      <c r="I2564" s="252">
        <v>0</v>
      </c>
      <c r="J2564" s="252">
        <v>0</v>
      </c>
      <c r="K2564" s="252">
        <v>0</v>
      </c>
      <c r="L2564" s="252">
        <v>0</v>
      </c>
      <c r="M2564" s="252">
        <v>0</v>
      </c>
      <c r="N2564" s="323">
        <v>2587.8000000000002</v>
      </c>
      <c r="O2564" s="323"/>
      <c r="P2564" s="252">
        <v>32705.46</v>
      </c>
      <c r="Q2564" s="252">
        <v>1972.5</v>
      </c>
      <c r="R2564" s="240" t="s">
        <v>145</v>
      </c>
      <c r="V2564" s="248">
        <f t="shared" si="160"/>
        <v>0</v>
      </c>
      <c r="W2564" s="248">
        <f t="shared" si="157"/>
        <v>0</v>
      </c>
      <c r="X2564" s="248">
        <f t="shared" si="158"/>
        <v>0</v>
      </c>
      <c r="Y2564" s="248">
        <f t="shared" si="159"/>
        <v>0</v>
      </c>
    </row>
    <row r="2565" spans="1:25" ht="15" customHeight="1" x14ac:dyDescent="0.25">
      <c r="A2565" s="250"/>
      <c r="B2565" s="251"/>
      <c r="C2565" s="322" t="s">
        <v>1283</v>
      </c>
      <c r="D2565" s="322"/>
      <c r="E2565" s="322"/>
      <c r="H2565" s="252">
        <v>272470.87</v>
      </c>
      <c r="I2565" s="252">
        <v>0</v>
      </c>
      <c r="J2565" s="252">
        <v>0</v>
      </c>
      <c r="K2565" s="252">
        <v>0</v>
      </c>
      <c r="L2565" s="252">
        <v>0</v>
      </c>
      <c r="M2565" s="252">
        <v>0</v>
      </c>
      <c r="N2565" s="323">
        <v>5585.72</v>
      </c>
      <c r="O2565" s="323"/>
      <c r="P2565" s="252">
        <v>266885.15000000002</v>
      </c>
      <c r="Q2565" s="252">
        <v>0</v>
      </c>
      <c r="R2565" s="240" t="s">
        <v>145</v>
      </c>
      <c r="V2565" s="248">
        <f t="shared" si="160"/>
        <v>0</v>
      </c>
      <c r="W2565" s="248">
        <f t="shared" si="157"/>
        <v>88961.716666666674</v>
      </c>
      <c r="X2565" s="248">
        <f t="shared" si="158"/>
        <v>0</v>
      </c>
      <c r="Y2565" s="248">
        <f t="shared" si="159"/>
        <v>88961.716666666674</v>
      </c>
    </row>
    <row r="2566" spans="1:25" ht="15" customHeight="1" x14ac:dyDescent="0.25">
      <c r="A2566" s="250"/>
      <c r="B2566" s="251"/>
      <c r="C2566" s="322" t="s">
        <v>1311</v>
      </c>
      <c r="D2566" s="322"/>
      <c r="E2566" s="322"/>
      <c r="H2566" s="252">
        <v>4621.3999999999996</v>
      </c>
      <c r="I2566" s="252">
        <v>0</v>
      </c>
      <c r="J2566" s="252">
        <v>0</v>
      </c>
      <c r="K2566" s="252">
        <v>0</v>
      </c>
      <c r="L2566" s="252">
        <v>0</v>
      </c>
      <c r="M2566" s="252">
        <v>0</v>
      </c>
      <c r="N2566" s="323">
        <v>79.849999999999994</v>
      </c>
      <c r="O2566" s="323"/>
      <c r="P2566" s="252">
        <v>4541.55</v>
      </c>
      <c r="Q2566" s="252">
        <v>0</v>
      </c>
      <c r="R2566" s="240" t="s">
        <v>145</v>
      </c>
      <c r="V2566" s="248">
        <f t="shared" si="160"/>
        <v>0</v>
      </c>
      <c r="W2566" s="248">
        <f t="shared" si="157"/>
        <v>0</v>
      </c>
      <c r="X2566" s="248">
        <f t="shared" si="158"/>
        <v>0</v>
      </c>
      <c r="Y2566" s="248">
        <f t="shared" si="159"/>
        <v>0</v>
      </c>
    </row>
    <row r="2567" spans="1:25" ht="15" customHeight="1" x14ac:dyDescent="0.25">
      <c r="A2567" s="250"/>
      <c r="B2567" s="251"/>
      <c r="C2567" s="322" t="s">
        <v>1288</v>
      </c>
      <c r="D2567" s="322"/>
      <c r="E2567" s="322"/>
      <c r="H2567" s="252">
        <v>220326.16</v>
      </c>
      <c r="I2567" s="252">
        <v>0</v>
      </c>
      <c r="J2567" s="252">
        <v>-32699.72</v>
      </c>
      <c r="K2567" s="252">
        <v>0</v>
      </c>
      <c r="L2567" s="252">
        <v>0</v>
      </c>
      <c r="M2567" s="252">
        <v>-32699.72</v>
      </c>
      <c r="N2567" s="323">
        <v>13930.17</v>
      </c>
      <c r="O2567" s="323"/>
      <c r="P2567" s="252">
        <v>175936.71</v>
      </c>
      <c r="Q2567" s="252">
        <v>2240.44</v>
      </c>
      <c r="R2567" s="240" t="s">
        <v>145</v>
      </c>
      <c r="V2567" s="248">
        <f t="shared" si="160"/>
        <v>0</v>
      </c>
      <c r="W2567" s="248">
        <f t="shared" si="157"/>
        <v>0</v>
      </c>
      <c r="X2567" s="248">
        <f t="shared" si="158"/>
        <v>0</v>
      </c>
      <c r="Y2567" s="248">
        <f t="shared" si="159"/>
        <v>0</v>
      </c>
    </row>
    <row r="2568" spans="1:25" ht="15" customHeight="1" x14ac:dyDescent="0.25">
      <c r="A2568" s="253"/>
      <c r="B2568" s="254"/>
      <c r="C2568" s="324" t="s">
        <v>1056</v>
      </c>
      <c r="D2568" s="324"/>
      <c r="E2568" s="324"/>
      <c r="F2568" s="255"/>
      <c r="G2568" s="255"/>
      <c r="H2568" s="256">
        <v>203.1</v>
      </c>
      <c r="I2568" s="256">
        <v>142.76</v>
      </c>
      <c r="J2568" s="256">
        <v>0</v>
      </c>
      <c r="K2568" s="256">
        <v>0</v>
      </c>
      <c r="L2568" s="256">
        <v>0</v>
      </c>
      <c r="M2568" s="256">
        <v>142.76</v>
      </c>
      <c r="N2568" s="325">
        <v>218.67</v>
      </c>
      <c r="O2568" s="325"/>
      <c r="P2568" s="256">
        <v>127.6</v>
      </c>
      <c r="Q2568" s="256">
        <v>0.41</v>
      </c>
      <c r="R2568" s="240" t="s">
        <v>145</v>
      </c>
      <c r="V2568" s="248">
        <f t="shared" si="160"/>
        <v>0</v>
      </c>
      <c r="W2568" s="248">
        <f t="shared" si="157"/>
        <v>0</v>
      </c>
      <c r="X2568" s="248">
        <f t="shared" si="158"/>
        <v>0</v>
      </c>
      <c r="Y2568" s="248">
        <f t="shared" si="159"/>
        <v>0</v>
      </c>
    </row>
    <row r="2569" spans="1:25" ht="15" customHeight="1" x14ac:dyDescent="0.25">
      <c r="A2569" s="245" t="s">
        <v>1762</v>
      </c>
      <c r="B2569" s="246" t="str">
        <f>C2569</f>
        <v>г.Одинцово, Можайское шоссе, 108</v>
      </c>
      <c r="C2569" s="329" t="s">
        <v>146</v>
      </c>
      <c r="D2569" s="329"/>
      <c r="E2569" s="329"/>
      <c r="F2569" s="246" t="s">
        <v>1670</v>
      </c>
      <c r="G2569" s="246" t="s">
        <v>1763</v>
      </c>
      <c r="H2569" s="247">
        <v>2264421.61</v>
      </c>
      <c r="I2569" s="247">
        <v>142964.5</v>
      </c>
      <c r="J2569" s="247">
        <v>0</v>
      </c>
      <c r="K2569" s="247">
        <v>0</v>
      </c>
      <c r="L2569" s="247">
        <v>0</v>
      </c>
      <c r="M2569" s="247">
        <v>142964.5</v>
      </c>
      <c r="N2569" s="330">
        <v>341196.04</v>
      </c>
      <c r="O2569" s="330"/>
      <c r="P2569" s="247">
        <v>2082824.15</v>
      </c>
      <c r="Q2569" s="247">
        <v>16634.080000000002</v>
      </c>
      <c r="R2569" s="240" t="s">
        <v>146</v>
      </c>
      <c r="V2569" s="248">
        <f t="shared" si="160"/>
        <v>0</v>
      </c>
      <c r="W2569" s="248">
        <f t="shared" si="157"/>
        <v>0</v>
      </c>
      <c r="X2569" s="248">
        <f t="shared" si="158"/>
        <v>0</v>
      </c>
      <c r="Y2569" s="248">
        <f t="shared" si="159"/>
        <v>0</v>
      </c>
    </row>
    <row r="2570" spans="1:25" ht="15" customHeight="1" x14ac:dyDescent="0.25">
      <c r="A2570" s="250"/>
      <c r="B2570" s="251"/>
      <c r="C2570" s="322" t="s">
        <v>1052</v>
      </c>
      <c r="D2570" s="322"/>
      <c r="E2570" s="322"/>
      <c r="H2570" s="252">
        <v>589536.15</v>
      </c>
      <c r="I2570" s="252">
        <v>91836.02</v>
      </c>
      <c r="J2570" s="252">
        <v>0</v>
      </c>
      <c r="K2570" s="252">
        <v>0</v>
      </c>
      <c r="L2570" s="252">
        <v>0</v>
      </c>
      <c r="M2570" s="252">
        <v>91836.02</v>
      </c>
      <c r="N2570" s="323">
        <v>140591.51999999999</v>
      </c>
      <c r="O2570" s="323"/>
      <c r="P2570" s="252">
        <v>542276.29</v>
      </c>
      <c r="Q2570" s="252">
        <v>1495.64</v>
      </c>
      <c r="R2570" s="240" t="s">
        <v>146</v>
      </c>
      <c r="V2570" s="248">
        <f t="shared" si="160"/>
        <v>540780.65</v>
      </c>
      <c r="W2570" s="248">
        <f t="shared" ref="W2570:W2633" si="161">IF(W$8=$C2570,SUM($P2570-$Q2570),0)/3</f>
        <v>0</v>
      </c>
      <c r="X2570" s="248">
        <f t="shared" ref="X2570:X2633" si="162">IF(X$8=$C2570,SUM($P2570-$Q2570),0)</f>
        <v>0</v>
      </c>
      <c r="Y2570" s="248">
        <f t="shared" ref="Y2570:Y2633" si="163">SUM(V2570:X2570)</f>
        <v>540780.65</v>
      </c>
    </row>
    <row r="2571" spans="1:25" ht="15" customHeight="1" x14ac:dyDescent="0.25">
      <c r="A2571" s="250"/>
      <c r="B2571" s="251"/>
      <c r="C2571" s="322" t="s">
        <v>503</v>
      </c>
      <c r="D2571" s="322"/>
      <c r="E2571" s="322"/>
      <c r="H2571" s="252">
        <v>425414.94</v>
      </c>
      <c r="I2571" s="252">
        <v>0</v>
      </c>
      <c r="J2571" s="252">
        <v>0</v>
      </c>
      <c r="K2571" s="252">
        <v>0</v>
      </c>
      <c r="L2571" s="252">
        <v>0</v>
      </c>
      <c r="M2571" s="252">
        <v>0</v>
      </c>
      <c r="N2571" s="323">
        <v>36006.11</v>
      </c>
      <c r="O2571" s="323"/>
      <c r="P2571" s="252">
        <v>392584.97</v>
      </c>
      <c r="Q2571" s="252">
        <v>3176.14</v>
      </c>
      <c r="R2571" s="240" t="s">
        <v>146</v>
      </c>
      <c r="V2571" s="248">
        <f t="shared" si="160"/>
        <v>0</v>
      </c>
      <c r="W2571" s="248">
        <f t="shared" si="161"/>
        <v>0</v>
      </c>
      <c r="X2571" s="248">
        <f t="shared" si="162"/>
        <v>0</v>
      </c>
      <c r="Y2571" s="248">
        <f t="shared" si="163"/>
        <v>0</v>
      </c>
    </row>
    <row r="2572" spans="1:25" ht="15" customHeight="1" x14ac:dyDescent="0.25">
      <c r="A2572" s="250"/>
      <c r="B2572" s="251"/>
      <c r="C2572" s="322" t="s">
        <v>504</v>
      </c>
      <c r="D2572" s="322"/>
      <c r="E2572" s="322"/>
      <c r="H2572" s="252">
        <v>39847.85</v>
      </c>
      <c r="I2572" s="252">
        <v>0</v>
      </c>
      <c r="J2572" s="252">
        <v>0</v>
      </c>
      <c r="K2572" s="252">
        <v>0</v>
      </c>
      <c r="L2572" s="252">
        <v>0</v>
      </c>
      <c r="M2572" s="252">
        <v>0</v>
      </c>
      <c r="N2572" s="323">
        <v>3623.58</v>
      </c>
      <c r="O2572" s="323"/>
      <c r="P2572" s="252">
        <v>36908.129999999997</v>
      </c>
      <c r="Q2572" s="252">
        <v>683.86</v>
      </c>
      <c r="R2572" s="240" t="s">
        <v>146</v>
      </c>
      <c r="V2572" s="248">
        <f t="shared" si="160"/>
        <v>0</v>
      </c>
      <c r="W2572" s="248">
        <f t="shared" si="161"/>
        <v>0</v>
      </c>
      <c r="X2572" s="248">
        <f t="shared" si="162"/>
        <v>0</v>
      </c>
      <c r="Y2572" s="248">
        <f t="shared" si="163"/>
        <v>0</v>
      </c>
    </row>
    <row r="2573" spans="1:25" ht="15" customHeight="1" x14ac:dyDescent="0.25">
      <c r="A2573" s="250"/>
      <c r="B2573" s="251"/>
      <c r="C2573" s="322" t="s">
        <v>1336</v>
      </c>
      <c r="D2573" s="322"/>
      <c r="E2573" s="322"/>
      <c r="H2573" s="252">
        <v>59.3</v>
      </c>
      <c r="I2573" s="252">
        <v>0</v>
      </c>
      <c r="J2573" s="252">
        <v>0</v>
      </c>
      <c r="K2573" s="252">
        <v>0</v>
      </c>
      <c r="L2573" s="252">
        <v>0</v>
      </c>
      <c r="M2573" s="252">
        <v>0</v>
      </c>
      <c r="N2573" s="323">
        <v>0</v>
      </c>
      <c r="O2573" s="323"/>
      <c r="P2573" s="252">
        <v>59.3</v>
      </c>
      <c r="Q2573" s="252">
        <v>0</v>
      </c>
      <c r="R2573" s="240" t="s">
        <v>146</v>
      </c>
      <c r="V2573" s="248">
        <f t="shared" si="160"/>
        <v>0</v>
      </c>
      <c r="W2573" s="248">
        <f t="shared" si="161"/>
        <v>0</v>
      </c>
      <c r="X2573" s="248">
        <f t="shared" si="162"/>
        <v>0</v>
      </c>
      <c r="Y2573" s="248">
        <f t="shared" si="163"/>
        <v>0</v>
      </c>
    </row>
    <row r="2574" spans="1:25" ht="15" customHeight="1" x14ac:dyDescent="0.25">
      <c r="A2574" s="250"/>
      <c r="B2574" s="251"/>
      <c r="C2574" s="322" t="s">
        <v>1303</v>
      </c>
      <c r="D2574" s="322"/>
      <c r="E2574" s="322"/>
      <c r="H2574" s="252">
        <v>14575.92</v>
      </c>
      <c r="I2574" s="252">
        <v>0</v>
      </c>
      <c r="J2574" s="252">
        <v>0</v>
      </c>
      <c r="K2574" s="252">
        <v>0</v>
      </c>
      <c r="L2574" s="252">
        <v>0</v>
      </c>
      <c r="M2574" s="252">
        <v>0</v>
      </c>
      <c r="N2574" s="323">
        <v>1373.37</v>
      </c>
      <c r="O2574" s="323"/>
      <c r="P2574" s="252">
        <v>14276.73</v>
      </c>
      <c r="Q2574" s="252">
        <v>1074.18</v>
      </c>
      <c r="R2574" s="240" t="s">
        <v>146</v>
      </c>
      <c r="V2574" s="248">
        <f t="shared" si="160"/>
        <v>0</v>
      </c>
      <c r="W2574" s="248">
        <f t="shared" si="161"/>
        <v>0</v>
      </c>
      <c r="X2574" s="248">
        <f t="shared" si="162"/>
        <v>0</v>
      </c>
      <c r="Y2574" s="248">
        <f t="shared" si="163"/>
        <v>0</v>
      </c>
    </row>
    <row r="2575" spans="1:25" ht="15" customHeight="1" x14ac:dyDescent="0.25">
      <c r="A2575" s="250"/>
      <c r="B2575" s="251"/>
      <c r="C2575" s="322" t="s">
        <v>1058</v>
      </c>
      <c r="D2575" s="322"/>
      <c r="E2575" s="322"/>
      <c r="H2575" s="252">
        <v>5787.97</v>
      </c>
      <c r="I2575" s="252">
        <v>1130.83</v>
      </c>
      <c r="J2575" s="252">
        <v>0</v>
      </c>
      <c r="K2575" s="252">
        <v>0</v>
      </c>
      <c r="L2575" s="252">
        <v>0</v>
      </c>
      <c r="M2575" s="252">
        <v>1130.83</v>
      </c>
      <c r="N2575" s="323">
        <v>1656.56</v>
      </c>
      <c r="O2575" s="323"/>
      <c r="P2575" s="252">
        <v>6023.55</v>
      </c>
      <c r="Q2575" s="252">
        <v>761.31</v>
      </c>
      <c r="R2575" s="240" t="s">
        <v>146</v>
      </c>
      <c r="V2575" s="248">
        <f t="shared" si="160"/>
        <v>0</v>
      </c>
      <c r="W2575" s="248">
        <f t="shared" si="161"/>
        <v>0</v>
      </c>
      <c r="X2575" s="248">
        <f t="shared" si="162"/>
        <v>0</v>
      </c>
      <c r="Y2575" s="248">
        <f t="shared" si="163"/>
        <v>0</v>
      </c>
    </row>
    <row r="2576" spans="1:25" ht="15" customHeight="1" x14ac:dyDescent="0.25">
      <c r="A2576" s="250"/>
      <c r="B2576" s="251"/>
      <c r="C2576" s="322" t="s">
        <v>1304</v>
      </c>
      <c r="D2576" s="322"/>
      <c r="E2576" s="322"/>
      <c r="H2576" s="252">
        <v>37071.379999999997</v>
      </c>
      <c r="I2576" s="252">
        <v>0</v>
      </c>
      <c r="J2576" s="252">
        <v>0</v>
      </c>
      <c r="K2576" s="252">
        <v>0</v>
      </c>
      <c r="L2576" s="252">
        <v>0</v>
      </c>
      <c r="M2576" s="252">
        <v>0</v>
      </c>
      <c r="N2576" s="323">
        <v>5157.22</v>
      </c>
      <c r="O2576" s="323"/>
      <c r="P2576" s="252">
        <v>32818.53</v>
      </c>
      <c r="Q2576" s="252">
        <v>904.37</v>
      </c>
      <c r="R2576" s="240" t="s">
        <v>146</v>
      </c>
      <c r="V2576" s="248">
        <f t="shared" ref="V2576:V2639" si="164">IF(V$8=$C2576,SUM($P2576-$Q2576),0)</f>
        <v>0</v>
      </c>
      <c r="W2576" s="248">
        <f t="shared" si="161"/>
        <v>0</v>
      </c>
      <c r="X2576" s="248">
        <f t="shared" si="162"/>
        <v>0</v>
      </c>
      <c r="Y2576" s="248">
        <f t="shared" si="163"/>
        <v>0</v>
      </c>
    </row>
    <row r="2577" spans="1:25" ht="15" customHeight="1" x14ac:dyDescent="0.25">
      <c r="A2577" s="250"/>
      <c r="B2577" s="251"/>
      <c r="C2577" s="322" t="s">
        <v>399</v>
      </c>
      <c r="D2577" s="322"/>
      <c r="E2577" s="322"/>
      <c r="H2577" s="252">
        <v>153210.14000000001</v>
      </c>
      <c r="I2577" s="252">
        <v>17598.37</v>
      </c>
      <c r="J2577" s="252">
        <v>0</v>
      </c>
      <c r="K2577" s="252">
        <v>0</v>
      </c>
      <c r="L2577" s="252">
        <v>0</v>
      </c>
      <c r="M2577" s="252">
        <v>17598.37</v>
      </c>
      <c r="N2577" s="323">
        <v>36592.54</v>
      </c>
      <c r="O2577" s="323"/>
      <c r="P2577" s="252">
        <v>138096.15</v>
      </c>
      <c r="Q2577" s="252">
        <v>3880.18</v>
      </c>
      <c r="R2577" s="240" t="s">
        <v>146</v>
      </c>
      <c r="V2577" s="248">
        <f t="shared" si="164"/>
        <v>0</v>
      </c>
      <c r="W2577" s="248">
        <f t="shared" si="161"/>
        <v>0</v>
      </c>
      <c r="X2577" s="248">
        <f t="shared" si="162"/>
        <v>0</v>
      </c>
      <c r="Y2577" s="248">
        <f t="shared" si="163"/>
        <v>0</v>
      </c>
    </row>
    <row r="2578" spans="1:25" ht="15" customHeight="1" x14ac:dyDescent="0.25">
      <c r="A2578" s="250"/>
      <c r="B2578" s="251"/>
      <c r="C2578" s="322" t="s">
        <v>1054</v>
      </c>
      <c r="D2578" s="322"/>
      <c r="E2578" s="322"/>
      <c r="H2578" s="252">
        <v>191.85</v>
      </c>
      <c r="I2578" s="252">
        <v>54.96</v>
      </c>
      <c r="J2578" s="252">
        <v>0</v>
      </c>
      <c r="K2578" s="252">
        <v>0</v>
      </c>
      <c r="L2578" s="252">
        <v>0</v>
      </c>
      <c r="M2578" s="252">
        <v>54.96</v>
      </c>
      <c r="N2578" s="323">
        <v>71.91</v>
      </c>
      <c r="O2578" s="323"/>
      <c r="P2578" s="252">
        <v>176.92</v>
      </c>
      <c r="Q2578" s="252">
        <v>2.02</v>
      </c>
      <c r="R2578" s="240" t="s">
        <v>146</v>
      </c>
      <c r="V2578" s="248">
        <f t="shared" si="164"/>
        <v>0</v>
      </c>
      <c r="W2578" s="248">
        <f t="shared" si="161"/>
        <v>0</v>
      </c>
      <c r="X2578" s="248">
        <f t="shared" si="162"/>
        <v>0</v>
      </c>
      <c r="Y2578" s="248">
        <f t="shared" si="163"/>
        <v>0</v>
      </c>
    </row>
    <row r="2579" spans="1:25" ht="15" customHeight="1" x14ac:dyDescent="0.25">
      <c r="A2579" s="250"/>
      <c r="B2579" s="251"/>
      <c r="C2579" s="322" t="s">
        <v>1055</v>
      </c>
      <c r="D2579" s="322"/>
      <c r="E2579" s="322"/>
      <c r="H2579" s="252">
        <v>93.66</v>
      </c>
      <c r="I2579" s="252">
        <v>49.32</v>
      </c>
      <c r="J2579" s="252">
        <v>0</v>
      </c>
      <c r="K2579" s="252">
        <v>0</v>
      </c>
      <c r="L2579" s="252">
        <v>0</v>
      </c>
      <c r="M2579" s="252">
        <v>49.32</v>
      </c>
      <c r="N2579" s="323">
        <v>63.15</v>
      </c>
      <c r="O2579" s="323"/>
      <c r="P2579" s="252">
        <v>81.849999999999994</v>
      </c>
      <c r="Q2579" s="252">
        <v>2.02</v>
      </c>
      <c r="R2579" s="240" t="s">
        <v>146</v>
      </c>
      <c r="V2579" s="248">
        <f t="shared" si="164"/>
        <v>0</v>
      </c>
      <c r="W2579" s="248">
        <f t="shared" si="161"/>
        <v>0</v>
      </c>
      <c r="X2579" s="248">
        <f t="shared" si="162"/>
        <v>0</v>
      </c>
      <c r="Y2579" s="248">
        <f t="shared" si="163"/>
        <v>0</v>
      </c>
    </row>
    <row r="2580" spans="1:25" ht="15" customHeight="1" x14ac:dyDescent="0.25">
      <c r="A2580" s="250"/>
      <c r="B2580" s="251"/>
      <c r="C2580" s="322" t="s">
        <v>1286</v>
      </c>
      <c r="D2580" s="322"/>
      <c r="E2580" s="322"/>
      <c r="H2580" s="252">
        <v>58052.28</v>
      </c>
      <c r="I2580" s="252">
        <v>0</v>
      </c>
      <c r="J2580" s="252">
        <v>0</v>
      </c>
      <c r="K2580" s="252">
        <v>0</v>
      </c>
      <c r="L2580" s="252">
        <v>0</v>
      </c>
      <c r="M2580" s="252">
        <v>0</v>
      </c>
      <c r="N2580" s="323">
        <v>8259.3700000000008</v>
      </c>
      <c r="O2580" s="323"/>
      <c r="P2580" s="252">
        <v>50751.02</v>
      </c>
      <c r="Q2580" s="252">
        <v>958.11</v>
      </c>
      <c r="R2580" s="240" t="s">
        <v>146</v>
      </c>
      <c r="V2580" s="248">
        <f t="shared" si="164"/>
        <v>0</v>
      </c>
      <c r="W2580" s="248">
        <f t="shared" si="161"/>
        <v>0</v>
      </c>
      <c r="X2580" s="248">
        <f t="shared" si="162"/>
        <v>0</v>
      </c>
      <c r="Y2580" s="248">
        <f t="shared" si="163"/>
        <v>0</v>
      </c>
    </row>
    <row r="2581" spans="1:25" ht="15" customHeight="1" x14ac:dyDescent="0.25">
      <c r="A2581" s="250"/>
      <c r="B2581" s="251"/>
      <c r="C2581" s="322" t="s">
        <v>392</v>
      </c>
      <c r="D2581" s="322"/>
      <c r="E2581" s="322"/>
      <c r="H2581" s="252">
        <v>290943.64</v>
      </c>
      <c r="I2581" s="252">
        <v>32035.33</v>
      </c>
      <c r="J2581" s="252">
        <v>0</v>
      </c>
      <c r="K2581" s="252">
        <v>0</v>
      </c>
      <c r="L2581" s="252">
        <v>0</v>
      </c>
      <c r="M2581" s="252">
        <v>32035.33</v>
      </c>
      <c r="N2581" s="323">
        <v>70308.070000000007</v>
      </c>
      <c r="O2581" s="323"/>
      <c r="P2581" s="252">
        <v>253110.33</v>
      </c>
      <c r="Q2581" s="252">
        <v>439.43</v>
      </c>
      <c r="R2581" s="240" t="s">
        <v>146</v>
      </c>
      <c r="V2581" s="248">
        <f t="shared" si="164"/>
        <v>0</v>
      </c>
      <c r="W2581" s="248">
        <f t="shared" si="161"/>
        <v>0</v>
      </c>
      <c r="X2581" s="248">
        <f t="shared" si="162"/>
        <v>0</v>
      </c>
      <c r="Y2581" s="248">
        <f t="shared" si="163"/>
        <v>0</v>
      </c>
    </row>
    <row r="2582" spans="1:25" ht="15" customHeight="1" x14ac:dyDescent="0.25">
      <c r="A2582" s="250"/>
      <c r="B2582" s="251"/>
      <c r="C2582" s="322" t="s">
        <v>1057</v>
      </c>
      <c r="D2582" s="322"/>
      <c r="E2582" s="322"/>
      <c r="H2582" s="252">
        <v>195.64</v>
      </c>
      <c r="I2582" s="252">
        <v>103.39</v>
      </c>
      <c r="J2582" s="252">
        <v>0</v>
      </c>
      <c r="K2582" s="252">
        <v>0</v>
      </c>
      <c r="L2582" s="252">
        <v>0</v>
      </c>
      <c r="M2582" s="252">
        <v>103.39</v>
      </c>
      <c r="N2582" s="323">
        <v>132.24</v>
      </c>
      <c r="O2582" s="323"/>
      <c r="P2582" s="252">
        <v>171.04</v>
      </c>
      <c r="Q2582" s="252">
        <v>4.25</v>
      </c>
      <c r="R2582" s="240" t="s">
        <v>146</v>
      </c>
      <c r="V2582" s="248">
        <f t="shared" si="164"/>
        <v>0</v>
      </c>
      <c r="W2582" s="248">
        <f t="shared" si="161"/>
        <v>0</v>
      </c>
      <c r="X2582" s="248">
        <f t="shared" si="162"/>
        <v>0</v>
      </c>
      <c r="Y2582" s="248">
        <f t="shared" si="163"/>
        <v>0</v>
      </c>
    </row>
    <row r="2583" spans="1:25" ht="15" customHeight="1" x14ac:dyDescent="0.25">
      <c r="A2583" s="250"/>
      <c r="B2583" s="251"/>
      <c r="C2583" s="322" t="s">
        <v>1283</v>
      </c>
      <c r="D2583" s="322"/>
      <c r="E2583" s="322"/>
      <c r="H2583" s="252">
        <v>452531.16</v>
      </c>
      <c r="I2583" s="252">
        <v>0</v>
      </c>
      <c r="J2583" s="252">
        <v>0</v>
      </c>
      <c r="K2583" s="252">
        <v>0</v>
      </c>
      <c r="L2583" s="252">
        <v>0</v>
      </c>
      <c r="M2583" s="252">
        <v>0</v>
      </c>
      <c r="N2583" s="323">
        <v>9248.5400000000009</v>
      </c>
      <c r="O2583" s="323"/>
      <c r="P2583" s="252">
        <v>443282.62</v>
      </c>
      <c r="Q2583" s="252">
        <v>0</v>
      </c>
      <c r="R2583" s="240" t="s">
        <v>146</v>
      </c>
      <c r="V2583" s="248">
        <f t="shared" si="164"/>
        <v>0</v>
      </c>
      <c r="W2583" s="248">
        <f t="shared" si="161"/>
        <v>147760.87333333332</v>
      </c>
      <c r="X2583" s="248">
        <f t="shared" si="162"/>
        <v>0</v>
      </c>
      <c r="Y2583" s="248">
        <f t="shared" si="163"/>
        <v>147760.87333333332</v>
      </c>
    </row>
    <row r="2584" spans="1:25" ht="15" customHeight="1" x14ac:dyDescent="0.25">
      <c r="A2584" s="250"/>
      <c r="B2584" s="251"/>
      <c r="C2584" s="322" t="s">
        <v>1311</v>
      </c>
      <c r="D2584" s="322"/>
      <c r="E2584" s="322"/>
      <c r="H2584" s="252">
        <v>886.48</v>
      </c>
      <c r="I2584" s="252">
        <v>0</v>
      </c>
      <c r="J2584" s="252">
        <v>0</v>
      </c>
      <c r="K2584" s="252">
        <v>0</v>
      </c>
      <c r="L2584" s="252">
        <v>0</v>
      </c>
      <c r="M2584" s="252">
        <v>0</v>
      </c>
      <c r="N2584" s="323">
        <v>58.35</v>
      </c>
      <c r="O2584" s="323"/>
      <c r="P2584" s="252">
        <v>828.13</v>
      </c>
      <c r="Q2584" s="252">
        <v>0</v>
      </c>
      <c r="R2584" s="240" t="s">
        <v>146</v>
      </c>
      <c r="V2584" s="248">
        <f t="shared" si="164"/>
        <v>0</v>
      </c>
      <c r="W2584" s="248">
        <f t="shared" si="161"/>
        <v>0</v>
      </c>
      <c r="X2584" s="248">
        <f t="shared" si="162"/>
        <v>0</v>
      </c>
      <c r="Y2584" s="248">
        <f t="shared" si="163"/>
        <v>0</v>
      </c>
    </row>
    <row r="2585" spans="1:25" ht="15" customHeight="1" x14ac:dyDescent="0.25">
      <c r="A2585" s="250"/>
      <c r="B2585" s="251"/>
      <c r="C2585" s="322" t="s">
        <v>1288</v>
      </c>
      <c r="D2585" s="322"/>
      <c r="E2585" s="322"/>
      <c r="H2585" s="252">
        <v>195718.51</v>
      </c>
      <c r="I2585" s="252">
        <v>0</v>
      </c>
      <c r="J2585" s="252">
        <v>0</v>
      </c>
      <c r="K2585" s="252">
        <v>0</v>
      </c>
      <c r="L2585" s="252">
        <v>0</v>
      </c>
      <c r="M2585" s="252">
        <v>0</v>
      </c>
      <c r="N2585" s="323">
        <v>27853.200000000001</v>
      </c>
      <c r="O2585" s="323"/>
      <c r="P2585" s="252">
        <v>171111.46</v>
      </c>
      <c r="Q2585" s="252">
        <v>3246.15</v>
      </c>
      <c r="R2585" s="240" t="s">
        <v>146</v>
      </c>
      <c r="V2585" s="248">
        <f t="shared" si="164"/>
        <v>0</v>
      </c>
      <c r="W2585" s="248">
        <f t="shared" si="161"/>
        <v>0</v>
      </c>
      <c r="X2585" s="248">
        <f t="shared" si="162"/>
        <v>0</v>
      </c>
      <c r="Y2585" s="248">
        <f t="shared" si="163"/>
        <v>0</v>
      </c>
    </row>
    <row r="2586" spans="1:25" ht="15" customHeight="1" x14ac:dyDescent="0.25">
      <c r="A2586" s="253"/>
      <c r="B2586" s="254"/>
      <c r="C2586" s="324" t="s">
        <v>1056</v>
      </c>
      <c r="D2586" s="324"/>
      <c r="E2586" s="324"/>
      <c r="F2586" s="255"/>
      <c r="G2586" s="255"/>
      <c r="H2586" s="256">
        <v>304.74</v>
      </c>
      <c r="I2586" s="256">
        <v>156.28</v>
      </c>
      <c r="J2586" s="256">
        <v>0</v>
      </c>
      <c r="K2586" s="256">
        <v>0</v>
      </c>
      <c r="L2586" s="256">
        <v>0</v>
      </c>
      <c r="M2586" s="256">
        <v>156.28</v>
      </c>
      <c r="N2586" s="325">
        <v>200.31</v>
      </c>
      <c r="O2586" s="325"/>
      <c r="P2586" s="256">
        <v>267.13</v>
      </c>
      <c r="Q2586" s="256">
        <v>6.42</v>
      </c>
      <c r="R2586" s="240" t="s">
        <v>146</v>
      </c>
      <c r="V2586" s="248">
        <f t="shared" si="164"/>
        <v>0</v>
      </c>
      <c r="W2586" s="248">
        <f t="shared" si="161"/>
        <v>0</v>
      </c>
      <c r="X2586" s="248">
        <f t="shared" si="162"/>
        <v>0</v>
      </c>
      <c r="Y2586" s="248">
        <f t="shared" si="163"/>
        <v>0</v>
      </c>
    </row>
    <row r="2587" spans="1:25" ht="15" customHeight="1" x14ac:dyDescent="0.25">
      <c r="A2587" s="245" t="s">
        <v>1764</v>
      </c>
      <c r="B2587" s="246" t="str">
        <f>C2587</f>
        <v>г.Одинцово, Можайское шоссе, 108А</v>
      </c>
      <c r="C2587" s="329" t="s">
        <v>147</v>
      </c>
      <c r="D2587" s="329"/>
      <c r="E2587" s="329"/>
      <c r="F2587" s="246" t="s">
        <v>1479</v>
      </c>
      <c r="G2587" s="246" t="s">
        <v>1765</v>
      </c>
      <c r="H2587" s="247">
        <v>540323.74</v>
      </c>
      <c r="I2587" s="247">
        <v>237002.93</v>
      </c>
      <c r="J2587" s="247">
        <v>-151.1</v>
      </c>
      <c r="K2587" s="247">
        <v>0</v>
      </c>
      <c r="L2587" s="247">
        <v>0</v>
      </c>
      <c r="M2587" s="247">
        <v>236851.83</v>
      </c>
      <c r="N2587" s="330">
        <v>273516.57</v>
      </c>
      <c r="O2587" s="330"/>
      <c r="P2587" s="247">
        <v>521592.05</v>
      </c>
      <c r="Q2587" s="247">
        <v>17933.05</v>
      </c>
      <c r="R2587" s="240" t="s">
        <v>147</v>
      </c>
      <c r="V2587" s="248">
        <f t="shared" si="164"/>
        <v>0</v>
      </c>
      <c r="W2587" s="248">
        <f t="shared" si="161"/>
        <v>0</v>
      </c>
      <c r="X2587" s="248">
        <f t="shared" si="162"/>
        <v>0</v>
      </c>
      <c r="Y2587" s="248">
        <f t="shared" si="163"/>
        <v>0</v>
      </c>
    </row>
    <row r="2588" spans="1:25" ht="15" customHeight="1" x14ac:dyDescent="0.25">
      <c r="A2588" s="250"/>
      <c r="B2588" s="251"/>
      <c r="C2588" s="322" t="s">
        <v>1286</v>
      </c>
      <c r="D2588" s="322"/>
      <c r="E2588" s="322"/>
      <c r="H2588" s="252">
        <v>2352</v>
      </c>
      <c r="I2588" s="252">
        <v>0</v>
      </c>
      <c r="J2588" s="252">
        <v>0</v>
      </c>
      <c r="K2588" s="252">
        <v>0</v>
      </c>
      <c r="L2588" s="252">
        <v>0</v>
      </c>
      <c r="M2588" s="252">
        <v>0</v>
      </c>
      <c r="N2588" s="323">
        <v>253.61</v>
      </c>
      <c r="O2588" s="323"/>
      <c r="P2588" s="252">
        <v>3306.69</v>
      </c>
      <c r="Q2588" s="252">
        <v>1208.3</v>
      </c>
      <c r="R2588" s="240" t="s">
        <v>147</v>
      </c>
      <c r="V2588" s="248">
        <f t="shared" si="164"/>
        <v>0</v>
      </c>
      <c r="W2588" s="248">
        <f t="shared" si="161"/>
        <v>0</v>
      </c>
      <c r="X2588" s="248">
        <f t="shared" si="162"/>
        <v>0</v>
      </c>
      <c r="Y2588" s="248">
        <f t="shared" si="163"/>
        <v>0</v>
      </c>
    </row>
    <row r="2589" spans="1:25" ht="15" customHeight="1" x14ac:dyDescent="0.25">
      <c r="A2589" s="250"/>
      <c r="B2589" s="251"/>
      <c r="C2589" s="322" t="s">
        <v>1288</v>
      </c>
      <c r="D2589" s="322"/>
      <c r="E2589" s="322"/>
      <c r="H2589" s="252">
        <v>7891.73</v>
      </c>
      <c r="I2589" s="252">
        <v>0</v>
      </c>
      <c r="J2589" s="252">
        <v>0</v>
      </c>
      <c r="K2589" s="252">
        <v>0</v>
      </c>
      <c r="L2589" s="252">
        <v>0</v>
      </c>
      <c r="M2589" s="252">
        <v>0</v>
      </c>
      <c r="N2589" s="323">
        <v>859.4</v>
      </c>
      <c r="O2589" s="323"/>
      <c r="P2589" s="252">
        <v>11096.86</v>
      </c>
      <c r="Q2589" s="252">
        <v>4064.53</v>
      </c>
      <c r="R2589" s="240" t="s">
        <v>147</v>
      </c>
      <c r="V2589" s="248">
        <f t="shared" si="164"/>
        <v>0</v>
      </c>
      <c r="W2589" s="248">
        <f t="shared" si="161"/>
        <v>0</v>
      </c>
      <c r="X2589" s="248">
        <f t="shared" si="162"/>
        <v>0</v>
      </c>
      <c r="Y2589" s="248">
        <f t="shared" si="163"/>
        <v>0</v>
      </c>
    </row>
    <row r="2590" spans="1:25" ht="15" customHeight="1" x14ac:dyDescent="0.25">
      <c r="A2590" s="250"/>
      <c r="B2590" s="251"/>
      <c r="C2590" s="322" t="s">
        <v>1056</v>
      </c>
      <c r="D2590" s="322"/>
      <c r="E2590" s="322"/>
      <c r="H2590" s="252">
        <v>502.45</v>
      </c>
      <c r="I2590" s="252">
        <v>230.53</v>
      </c>
      <c r="J2590" s="252">
        <v>0</v>
      </c>
      <c r="K2590" s="252">
        <v>0</v>
      </c>
      <c r="L2590" s="252">
        <v>0</v>
      </c>
      <c r="M2590" s="252">
        <v>230.53</v>
      </c>
      <c r="N2590" s="323">
        <v>265.20999999999998</v>
      </c>
      <c r="O2590" s="323"/>
      <c r="P2590" s="252">
        <v>467.77</v>
      </c>
      <c r="Q2590" s="252">
        <v>0</v>
      </c>
      <c r="R2590" s="240" t="s">
        <v>147</v>
      </c>
      <c r="V2590" s="248">
        <f t="shared" si="164"/>
        <v>0</v>
      </c>
      <c r="W2590" s="248">
        <f t="shared" si="161"/>
        <v>0</v>
      </c>
      <c r="X2590" s="248">
        <f t="shared" si="162"/>
        <v>0</v>
      </c>
      <c r="Y2590" s="248">
        <f t="shared" si="163"/>
        <v>0</v>
      </c>
    </row>
    <row r="2591" spans="1:25" ht="15" customHeight="1" x14ac:dyDescent="0.25">
      <c r="A2591" s="250"/>
      <c r="B2591" s="251"/>
      <c r="C2591" s="322" t="s">
        <v>392</v>
      </c>
      <c r="D2591" s="322"/>
      <c r="E2591" s="322"/>
      <c r="H2591" s="252">
        <v>84298.12</v>
      </c>
      <c r="I2591" s="252">
        <v>30636.560000000001</v>
      </c>
      <c r="J2591" s="252">
        <v>-91.52</v>
      </c>
      <c r="K2591" s="252">
        <v>0</v>
      </c>
      <c r="L2591" s="252">
        <v>0</v>
      </c>
      <c r="M2591" s="252">
        <v>30545.040000000001</v>
      </c>
      <c r="N2591" s="323">
        <v>33986.550000000003</v>
      </c>
      <c r="O2591" s="323"/>
      <c r="P2591" s="252">
        <v>82641.83</v>
      </c>
      <c r="Q2591" s="252">
        <v>1785.22</v>
      </c>
      <c r="R2591" s="240" t="s">
        <v>147</v>
      </c>
      <c r="V2591" s="248">
        <f t="shared" si="164"/>
        <v>0</v>
      </c>
      <c r="W2591" s="248">
        <f t="shared" si="161"/>
        <v>0</v>
      </c>
      <c r="X2591" s="248">
        <f t="shared" si="162"/>
        <v>0</v>
      </c>
      <c r="Y2591" s="248">
        <f t="shared" si="163"/>
        <v>0</v>
      </c>
    </row>
    <row r="2592" spans="1:25" ht="15" customHeight="1" x14ac:dyDescent="0.25">
      <c r="A2592" s="250"/>
      <c r="B2592" s="251"/>
      <c r="C2592" s="322" t="s">
        <v>1057</v>
      </c>
      <c r="D2592" s="322"/>
      <c r="E2592" s="322"/>
      <c r="H2592" s="252">
        <v>319.3</v>
      </c>
      <c r="I2592" s="252">
        <v>152.6</v>
      </c>
      <c r="J2592" s="252">
        <v>0</v>
      </c>
      <c r="K2592" s="252">
        <v>0</v>
      </c>
      <c r="L2592" s="252">
        <v>0</v>
      </c>
      <c r="M2592" s="252">
        <v>152.6</v>
      </c>
      <c r="N2592" s="323">
        <v>175.27</v>
      </c>
      <c r="O2592" s="323"/>
      <c r="P2592" s="252">
        <v>296.63</v>
      </c>
      <c r="Q2592" s="252">
        <v>0</v>
      </c>
      <c r="R2592" s="240" t="s">
        <v>147</v>
      </c>
      <c r="V2592" s="248">
        <f t="shared" si="164"/>
        <v>0</v>
      </c>
      <c r="W2592" s="248">
        <f t="shared" si="161"/>
        <v>0</v>
      </c>
      <c r="X2592" s="248">
        <f t="shared" si="162"/>
        <v>0</v>
      </c>
      <c r="Y2592" s="248">
        <f t="shared" si="163"/>
        <v>0</v>
      </c>
    </row>
    <row r="2593" spans="1:25" ht="15" customHeight="1" x14ac:dyDescent="0.25">
      <c r="A2593" s="250"/>
      <c r="B2593" s="251"/>
      <c r="C2593" s="322" t="s">
        <v>1055</v>
      </c>
      <c r="D2593" s="322"/>
      <c r="E2593" s="322"/>
      <c r="H2593" s="252">
        <v>154.41</v>
      </c>
      <c r="I2593" s="252">
        <v>72.790000000000006</v>
      </c>
      <c r="J2593" s="252">
        <v>0</v>
      </c>
      <c r="K2593" s="252">
        <v>0</v>
      </c>
      <c r="L2593" s="252">
        <v>0</v>
      </c>
      <c r="M2593" s="252">
        <v>72.790000000000006</v>
      </c>
      <c r="N2593" s="323">
        <v>83.64</v>
      </c>
      <c r="O2593" s="323"/>
      <c r="P2593" s="252">
        <v>143.56</v>
      </c>
      <c r="Q2593" s="252">
        <v>0</v>
      </c>
      <c r="R2593" s="240" t="s">
        <v>147</v>
      </c>
      <c r="V2593" s="248">
        <f t="shared" si="164"/>
        <v>0</v>
      </c>
      <c r="W2593" s="248">
        <f t="shared" si="161"/>
        <v>0</v>
      </c>
      <c r="X2593" s="248">
        <f t="shared" si="162"/>
        <v>0</v>
      </c>
      <c r="Y2593" s="248">
        <f t="shared" si="163"/>
        <v>0</v>
      </c>
    </row>
    <row r="2594" spans="1:25" ht="15" customHeight="1" x14ac:dyDescent="0.25">
      <c r="A2594" s="250"/>
      <c r="B2594" s="251"/>
      <c r="C2594" s="322" t="s">
        <v>399</v>
      </c>
      <c r="D2594" s="322"/>
      <c r="E2594" s="322"/>
      <c r="H2594" s="252">
        <v>41935.910000000003</v>
      </c>
      <c r="I2594" s="252">
        <v>17480.240000000002</v>
      </c>
      <c r="J2594" s="252">
        <v>-59.58</v>
      </c>
      <c r="K2594" s="252">
        <v>0</v>
      </c>
      <c r="L2594" s="252">
        <v>0</v>
      </c>
      <c r="M2594" s="252">
        <v>17420.66</v>
      </c>
      <c r="N2594" s="323">
        <v>17901.21</v>
      </c>
      <c r="O2594" s="323"/>
      <c r="P2594" s="252">
        <v>43430.01</v>
      </c>
      <c r="Q2594" s="252">
        <v>1974.65</v>
      </c>
      <c r="R2594" s="240" t="s">
        <v>147</v>
      </c>
      <c r="V2594" s="248">
        <f t="shared" si="164"/>
        <v>0</v>
      </c>
      <c r="W2594" s="248">
        <f t="shared" si="161"/>
        <v>0</v>
      </c>
      <c r="X2594" s="248">
        <f t="shared" si="162"/>
        <v>0</v>
      </c>
      <c r="Y2594" s="248">
        <f t="shared" si="163"/>
        <v>0</v>
      </c>
    </row>
    <row r="2595" spans="1:25" ht="15" customHeight="1" x14ac:dyDescent="0.25">
      <c r="A2595" s="250"/>
      <c r="B2595" s="251"/>
      <c r="C2595" s="322" t="s">
        <v>1054</v>
      </c>
      <c r="D2595" s="322"/>
      <c r="E2595" s="322"/>
      <c r="H2595" s="252">
        <v>152.44999999999999</v>
      </c>
      <c r="I2595" s="252">
        <v>72.790000000000006</v>
      </c>
      <c r="J2595" s="252">
        <v>0</v>
      </c>
      <c r="K2595" s="252">
        <v>0</v>
      </c>
      <c r="L2595" s="252">
        <v>0</v>
      </c>
      <c r="M2595" s="252">
        <v>72.790000000000006</v>
      </c>
      <c r="N2595" s="323">
        <v>83.58</v>
      </c>
      <c r="O2595" s="323"/>
      <c r="P2595" s="252">
        <v>141.66</v>
      </c>
      <c r="Q2595" s="252">
        <v>0</v>
      </c>
      <c r="R2595" s="240" t="s">
        <v>147</v>
      </c>
      <c r="V2595" s="248">
        <f t="shared" si="164"/>
        <v>0</v>
      </c>
      <c r="W2595" s="248">
        <f t="shared" si="161"/>
        <v>0</v>
      </c>
      <c r="X2595" s="248">
        <f t="shared" si="162"/>
        <v>0</v>
      </c>
      <c r="Y2595" s="248">
        <f t="shared" si="163"/>
        <v>0</v>
      </c>
    </row>
    <row r="2596" spans="1:25" ht="15" customHeight="1" x14ac:dyDescent="0.25">
      <c r="A2596" s="250"/>
      <c r="B2596" s="251"/>
      <c r="C2596" s="322" t="s">
        <v>1058</v>
      </c>
      <c r="D2596" s="322"/>
      <c r="E2596" s="322"/>
      <c r="H2596" s="252">
        <v>9382.6200000000008</v>
      </c>
      <c r="I2596" s="252">
        <v>4933.26</v>
      </c>
      <c r="J2596" s="252">
        <v>0</v>
      </c>
      <c r="K2596" s="252">
        <v>0</v>
      </c>
      <c r="L2596" s="252">
        <v>0</v>
      </c>
      <c r="M2596" s="252">
        <v>4933.26</v>
      </c>
      <c r="N2596" s="323">
        <v>5740.68</v>
      </c>
      <c r="O2596" s="323"/>
      <c r="P2596" s="252">
        <v>8881.67</v>
      </c>
      <c r="Q2596" s="252">
        <v>306.47000000000003</v>
      </c>
      <c r="R2596" s="240" t="s">
        <v>147</v>
      </c>
      <c r="V2596" s="248">
        <f t="shared" si="164"/>
        <v>0</v>
      </c>
      <c r="W2596" s="248">
        <f t="shared" si="161"/>
        <v>0</v>
      </c>
      <c r="X2596" s="248">
        <f t="shared" si="162"/>
        <v>0</v>
      </c>
      <c r="Y2596" s="248">
        <f t="shared" si="163"/>
        <v>0</v>
      </c>
    </row>
    <row r="2597" spans="1:25" ht="15" customHeight="1" x14ac:dyDescent="0.25">
      <c r="A2597" s="250"/>
      <c r="B2597" s="251"/>
      <c r="C2597" s="322" t="s">
        <v>504</v>
      </c>
      <c r="D2597" s="322"/>
      <c r="E2597" s="322"/>
      <c r="H2597" s="252">
        <v>3344.7</v>
      </c>
      <c r="I2597" s="252">
        <v>0</v>
      </c>
      <c r="J2597" s="252">
        <v>0</v>
      </c>
      <c r="K2597" s="252">
        <v>0</v>
      </c>
      <c r="L2597" s="252">
        <v>0</v>
      </c>
      <c r="M2597" s="252">
        <v>0</v>
      </c>
      <c r="N2597" s="323">
        <v>64.42</v>
      </c>
      <c r="O2597" s="323"/>
      <c r="P2597" s="252">
        <v>3659.71</v>
      </c>
      <c r="Q2597" s="252">
        <v>379.43</v>
      </c>
      <c r="R2597" s="240" t="s">
        <v>147</v>
      </c>
      <c r="V2597" s="248">
        <f t="shared" si="164"/>
        <v>0</v>
      </c>
      <c r="W2597" s="248">
        <f t="shared" si="161"/>
        <v>0</v>
      </c>
      <c r="X2597" s="248">
        <f t="shared" si="162"/>
        <v>0</v>
      </c>
      <c r="Y2597" s="248">
        <f t="shared" si="163"/>
        <v>0</v>
      </c>
    </row>
    <row r="2598" spans="1:25" ht="15" customHeight="1" x14ac:dyDescent="0.25">
      <c r="A2598" s="250"/>
      <c r="B2598" s="251"/>
      <c r="C2598" s="322" t="s">
        <v>503</v>
      </c>
      <c r="D2598" s="322"/>
      <c r="E2598" s="322"/>
      <c r="H2598" s="252">
        <v>21000.13</v>
      </c>
      <c r="I2598" s="252">
        <v>0</v>
      </c>
      <c r="J2598" s="252">
        <v>0</v>
      </c>
      <c r="K2598" s="252">
        <v>0</v>
      </c>
      <c r="L2598" s="252">
        <v>0</v>
      </c>
      <c r="M2598" s="252">
        <v>0</v>
      </c>
      <c r="N2598" s="323">
        <v>468.08</v>
      </c>
      <c r="O2598" s="323"/>
      <c r="P2598" s="252">
        <v>26682.880000000001</v>
      </c>
      <c r="Q2598" s="252">
        <v>6150.83</v>
      </c>
      <c r="R2598" s="240" t="s">
        <v>147</v>
      </c>
      <c r="V2598" s="248">
        <f t="shared" si="164"/>
        <v>0</v>
      </c>
      <c r="W2598" s="248">
        <f t="shared" si="161"/>
        <v>0</v>
      </c>
      <c r="X2598" s="248">
        <f t="shared" si="162"/>
        <v>0</v>
      </c>
      <c r="Y2598" s="248">
        <f t="shared" si="163"/>
        <v>0</v>
      </c>
    </row>
    <row r="2599" spans="1:25" ht="15" customHeight="1" x14ac:dyDescent="0.25">
      <c r="A2599" s="253"/>
      <c r="B2599" s="254"/>
      <c r="C2599" s="324" t="s">
        <v>1052</v>
      </c>
      <c r="D2599" s="324"/>
      <c r="E2599" s="324"/>
      <c r="F2599" s="255"/>
      <c r="G2599" s="255"/>
      <c r="H2599" s="256">
        <v>368989.92</v>
      </c>
      <c r="I2599" s="256">
        <v>183424.16</v>
      </c>
      <c r="J2599" s="256">
        <v>0</v>
      </c>
      <c r="K2599" s="256">
        <v>0</v>
      </c>
      <c r="L2599" s="256">
        <v>0</v>
      </c>
      <c r="M2599" s="256">
        <v>183424.16</v>
      </c>
      <c r="N2599" s="325">
        <v>213634.92</v>
      </c>
      <c r="O2599" s="325"/>
      <c r="P2599" s="256">
        <v>340842.78</v>
      </c>
      <c r="Q2599" s="256">
        <v>2063.62</v>
      </c>
      <c r="R2599" s="240" t="s">
        <v>147</v>
      </c>
      <c r="V2599" s="248">
        <f t="shared" si="164"/>
        <v>338779.16000000003</v>
      </c>
      <c r="W2599" s="248">
        <f t="shared" si="161"/>
        <v>0</v>
      </c>
      <c r="X2599" s="248">
        <f t="shared" si="162"/>
        <v>0</v>
      </c>
      <c r="Y2599" s="248">
        <f t="shared" si="163"/>
        <v>338779.16000000003</v>
      </c>
    </row>
    <row r="2600" spans="1:25" ht="15" customHeight="1" x14ac:dyDescent="0.25">
      <c r="A2600" s="245" t="s">
        <v>1766</v>
      </c>
      <c r="B2600" s="246" t="str">
        <f>C2600</f>
        <v>г.Одинцово, Можайское шоссе, 110</v>
      </c>
      <c r="C2600" s="329" t="s">
        <v>148</v>
      </c>
      <c r="D2600" s="329"/>
      <c r="E2600" s="329"/>
      <c r="F2600" s="246" t="s">
        <v>1565</v>
      </c>
      <c r="G2600" s="246" t="s">
        <v>1767</v>
      </c>
      <c r="H2600" s="247">
        <v>292904.69</v>
      </c>
      <c r="I2600" s="247">
        <v>164145.56</v>
      </c>
      <c r="J2600" s="247">
        <v>-12.42</v>
      </c>
      <c r="K2600" s="247">
        <v>0</v>
      </c>
      <c r="L2600" s="247">
        <v>0</v>
      </c>
      <c r="M2600" s="247">
        <v>164133.14000000001</v>
      </c>
      <c r="N2600" s="330">
        <v>232892.56</v>
      </c>
      <c r="O2600" s="330"/>
      <c r="P2600" s="247">
        <v>233976.58</v>
      </c>
      <c r="Q2600" s="247">
        <v>9831.31</v>
      </c>
      <c r="R2600" s="240" t="s">
        <v>148</v>
      </c>
      <c r="V2600" s="248">
        <f t="shared" si="164"/>
        <v>0</v>
      </c>
      <c r="W2600" s="248">
        <f t="shared" si="161"/>
        <v>0</v>
      </c>
      <c r="X2600" s="248">
        <f t="shared" si="162"/>
        <v>0</v>
      </c>
      <c r="Y2600" s="248">
        <f t="shared" si="163"/>
        <v>0</v>
      </c>
    </row>
    <row r="2601" spans="1:25" ht="15" customHeight="1" x14ac:dyDescent="0.25">
      <c r="A2601" s="250"/>
      <c r="B2601" s="251"/>
      <c r="C2601" s="322" t="s">
        <v>1303</v>
      </c>
      <c r="D2601" s="322"/>
      <c r="E2601" s="322"/>
      <c r="H2601" s="252">
        <v>-120.72</v>
      </c>
      <c r="I2601" s="252">
        <v>0</v>
      </c>
      <c r="J2601" s="252">
        <v>0</v>
      </c>
      <c r="K2601" s="252">
        <v>0</v>
      </c>
      <c r="L2601" s="252">
        <v>0</v>
      </c>
      <c r="M2601" s="252">
        <v>0</v>
      </c>
      <c r="N2601" s="323">
        <v>0</v>
      </c>
      <c r="O2601" s="323"/>
      <c r="P2601" s="252">
        <v>0.63</v>
      </c>
      <c r="Q2601" s="252">
        <v>121.35</v>
      </c>
      <c r="R2601" s="240" t="s">
        <v>148</v>
      </c>
      <c r="V2601" s="248">
        <f t="shared" si="164"/>
        <v>0</v>
      </c>
      <c r="W2601" s="248">
        <f t="shared" si="161"/>
        <v>0</v>
      </c>
      <c r="X2601" s="248">
        <f t="shared" si="162"/>
        <v>0</v>
      </c>
      <c r="Y2601" s="248">
        <f t="shared" si="163"/>
        <v>0</v>
      </c>
    </row>
    <row r="2602" spans="1:25" ht="15" customHeight="1" x14ac:dyDescent="0.25">
      <c r="A2602" s="250"/>
      <c r="B2602" s="251"/>
      <c r="C2602" s="322" t="s">
        <v>1052</v>
      </c>
      <c r="D2602" s="322"/>
      <c r="E2602" s="322"/>
      <c r="H2602" s="252">
        <v>103567.85</v>
      </c>
      <c r="I2602" s="252">
        <v>67204.59</v>
      </c>
      <c r="J2602" s="252">
        <v>0</v>
      </c>
      <c r="K2602" s="252">
        <v>0</v>
      </c>
      <c r="L2602" s="252">
        <v>0</v>
      </c>
      <c r="M2602" s="252">
        <v>67204.59</v>
      </c>
      <c r="N2602" s="323">
        <v>89854.64</v>
      </c>
      <c r="O2602" s="323"/>
      <c r="P2602" s="252">
        <v>82016.94</v>
      </c>
      <c r="Q2602" s="252">
        <v>1099.1400000000001</v>
      </c>
      <c r="R2602" s="240" t="s">
        <v>148</v>
      </c>
      <c r="V2602" s="248">
        <f t="shared" si="164"/>
        <v>80917.8</v>
      </c>
      <c r="W2602" s="248">
        <f t="shared" si="161"/>
        <v>0</v>
      </c>
      <c r="X2602" s="248">
        <f t="shared" si="162"/>
        <v>0</v>
      </c>
      <c r="Y2602" s="248">
        <f t="shared" si="163"/>
        <v>80917.8</v>
      </c>
    </row>
    <row r="2603" spans="1:25" ht="15" customHeight="1" x14ac:dyDescent="0.25">
      <c r="A2603" s="250"/>
      <c r="B2603" s="251"/>
      <c r="C2603" s="322" t="s">
        <v>503</v>
      </c>
      <c r="D2603" s="322"/>
      <c r="E2603" s="322"/>
      <c r="H2603" s="252">
        <v>50320.68</v>
      </c>
      <c r="I2603" s="252">
        <v>0</v>
      </c>
      <c r="J2603" s="252">
        <v>0</v>
      </c>
      <c r="K2603" s="252">
        <v>0</v>
      </c>
      <c r="L2603" s="252">
        <v>0</v>
      </c>
      <c r="M2603" s="252">
        <v>0</v>
      </c>
      <c r="N2603" s="323">
        <v>18793.2</v>
      </c>
      <c r="O2603" s="323"/>
      <c r="P2603" s="252">
        <v>32051.41</v>
      </c>
      <c r="Q2603" s="252">
        <v>523.92999999999995</v>
      </c>
      <c r="R2603" s="240" t="s">
        <v>148</v>
      </c>
      <c r="V2603" s="248">
        <f t="shared" si="164"/>
        <v>0</v>
      </c>
      <c r="W2603" s="248">
        <f t="shared" si="161"/>
        <v>0</v>
      </c>
      <c r="X2603" s="248">
        <f t="shared" si="162"/>
        <v>0</v>
      </c>
      <c r="Y2603" s="248">
        <f t="shared" si="163"/>
        <v>0</v>
      </c>
    </row>
    <row r="2604" spans="1:25" ht="15" customHeight="1" x14ac:dyDescent="0.25">
      <c r="A2604" s="250"/>
      <c r="B2604" s="251"/>
      <c r="C2604" s="322" t="s">
        <v>1335</v>
      </c>
      <c r="D2604" s="322"/>
      <c r="E2604" s="322"/>
      <c r="H2604" s="252">
        <v>1166.04</v>
      </c>
      <c r="I2604" s="252">
        <v>0</v>
      </c>
      <c r="J2604" s="252">
        <v>0</v>
      </c>
      <c r="K2604" s="252">
        <v>0</v>
      </c>
      <c r="L2604" s="252">
        <v>0</v>
      </c>
      <c r="M2604" s="252">
        <v>0</v>
      </c>
      <c r="N2604" s="323">
        <v>247.74</v>
      </c>
      <c r="O2604" s="323"/>
      <c r="P2604" s="252">
        <v>918.3</v>
      </c>
      <c r="Q2604" s="252">
        <v>0</v>
      </c>
      <c r="R2604" s="240" t="s">
        <v>148</v>
      </c>
      <c r="V2604" s="248">
        <f t="shared" si="164"/>
        <v>0</v>
      </c>
      <c r="W2604" s="248">
        <f t="shared" si="161"/>
        <v>0</v>
      </c>
      <c r="X2604" s="248">
        <f t="shared" si="162"/>
        <v>0</v>
      </c>
      <c r="Y2604" s="248">
        <f t="shared" si="163"/>
        <v>0</v>
      </c>
    </row>
    <row r="2605" spans="1:25" ht="15" customHeight="1" x14ac:dyDescent="0.25">
      <c r="A2605" s="250"/>
      <c r="B2605" s="251"/>
      <c r="C2605" s="322" t="s">
        <v>1058</v>
      </c>
      <c r="D2605" s="322"/>
      <c r="E2605" s="322"/>
      <c r="H2605" s="252">
        <v>1642.63</v>
      </c>
      <c r="I2605" s="252">
        <v>1149.46</v>
      </c>
      <c r="J2605" s="252">
        <v>0</v>
      </c>
      <c r="K2605" s="252">
        <v>0</v>
      </c>
      <c r="L2605" s="252">
        <v>0</v>
      </c>
      <c r="M2605" s="252">
        <v>1149.46</v>
      </c>
      <c r="N2605" s="323">
        <v>1533.27</v>
      </c>
      <c r="O2605" s="323"/>
      <c r="P2605" s="252">
        <v>1398</v>
      </c>
      <c r="Q2605" s="252">
        <v>139.18</v>
      </c>
      <c r="R2605" s="240" t="s">
        <v>148</v>
      </c>
      <c r="V2605" s="248">
        <f t="shared" si="164"/>
        <v>0</v>
      </c>
      <c r="W2605" s="248">
        <f t="shared" si="161"/>
        <v>0</v>
      </c>
      <c r="X2605" s="248">
        <f t="shared" si="162"/>
        <v>0</v>
      </c>
      <c r="Y2605" s="248">
        <f t="shared" si="163"/>
        <v>0</v>
      </c>
    </row>
    <row r="2606" spans="1:25" ht="15" customHeight="1" x14ac:dyDescent="0.25">
      <c r="A2606" s="250"/>
      <c r="B2606" s="251"/>
      <c r="C2606" s="322" t="s">
        <v>1054</v>
      </c>
      <c r="D2606" s="322"/>
      <c r="E2606" s="322"/>
      <c r="H2606" s="252">
        <v>77.819999999999993</v>
      </c>
      <c r="I2606" s="252">
        <v>46.01</v>
      </c>
      <c r="J2606" s="252">
        <v>0</v>
      </c>
      <c r="K2606" s="252">
        <v>0</v>
      </c>
      <c r="L2606" s="252">
        <v>0</v>
      </c>
      <c r="M2606" s="252">
        <v>46.01</v>
      </c>
      <c r="N2606" s="323">
        <v>74.819999999999993</v>
      </c>
      <c r="O2606" s="323"/>
      <c r="P2606" s="252">
        <v>49.01</v>
      </c>
      <c r="Q2606" s="252">
        <v>0</v>
      </c>
      <c r="R2606" s="240" t="s">
        <v>148</v>
      </c>
      <c r="V2606" s="248">
        <f t="shared" si="164"/>
        <v>0</v>
      </c>
      <c r="W2606" s="248">
        <f t="shared" si="161"/>
        <v>0</v>
      </c>
      <c r="X2606" s="248">
        <f t="shared" si="162"/>
        <v>0</v>
      </c>
      <c r="Y2606" s="248">
        <f t="shared" si="163"/>
        <v>0</v>
      </c>
    </row>
    <row r="2607" spans="1:25" ht="15" customHeight="1" x14ac:dyDescent="0.25">
      <c r="A2607" s="250"/>
      <c r="B2607" s="251"/>
      <c r="C2607" s="322" t="s">
        <v>399</v>
      </c>
      <c r="D2607" s="322"/>
      <c r="E2607" s="322"/>
      <c r="H2607" s="252">
        <v>20863.84</v>
      </c>
      <c r="I2607" s="252">
        <v>15462.47</v>
      </c>
      <c r="J2607" s="252">
        <v>0</v>
      </c>
      <c r="K2607" s="252">
        <v>0</v>
      </c>
      <c r="L2607" s="252">
        <v>0</v>
      </c>
      <c r="M2607" s="252">
        <v>15462.47</v>
      </c>
      <c r="N2607" s="323">
        <v>20057.12</v>
      </c>
      <c r="O2607" s="323"/>
      <c r="P2607" s="252">
        <v>18239.11</v>
      </c>
      <c r="Q2607" s="252">
        <v>1969.92</v>
      </c>
      <c r="R2607" s="240" t="s">
        <v>148</v>
      </c>
      <c r="V2607" s="248">
        <f t="shared" si="164"/>
        <v>0</v>
      </c>
      <c r="W2607" s="248">
        <f t="shared" si="161"/>
        <v>0</v>
      </c>
      <c r="X2607" s="248">
        <f t="shared" si="162"/>
        <v>0</v>
      </c>
      <c r="Y2607" s="248">
        <f t="shared" si="163"/>
        <v>0</v>
      </c>
    </row>
    <row r="2608" spans="1:25" ht="15" customHeight="1" x14ac:dyDescent="0.25">
      <c r="A2608" s="250"/>
      <c r="B2608" s="251"/>
      <c r="C2608" s="322" t="s">
        <v>504</v>
      </c>
      <c r="D2608" s="322"/>
      <c r="E2608" s="322"/>
      <c r="H2608" s="252">
        <v>-441.25</v>
      </c>
      <c r="I2608" s="252">
        <v>0</v>
      </c>
      <c r="J2608" s="252">
        <v>0</v>
      </c>
      <c r="K2608" s="252">
        <v>0</v>
      </c>
      <c r="L2608" s="252">
        <v>0</v>
      </c>
      <c r="M2608" s="252">
        <v>0</v>
      </c>
      <c r="N2608" s="323">
        <v>3.52</v>
      </c>
      <c r="O2608" s="323"/>
      <c r="P2608" s="252">
        <v>178.02</v>
      </c>
      <c r="Q2608" s="252">
        <v>622.79</v>
      </c>
      <c r="R2608" s="240" t="s">
        <v>148</v>
      </c>
      <c r="V2608" s="248">
        <f t="shared" si="164"/>
        <v>0</v>
      </c>
      <c r="W2608" s="248">
        <f t="shared" si="161"/>
        <v>0</v>
      </c>
      <c r="X2608" s="248">
        <f t="shared" si="162"/>
        <v>0</v>
      </c>
      <c r="Y2608" s="248">
        <f t="shared" si="163"/>
        <v>0</v>
      </c>
    </row>
    <row r="2609" spans="1:25" ht="15" customHeight="1" x14ac:dyDescent="0.25">
      <c r="A2609" s="250"/>
      <c r="B2609" s="251"/>
      <c r="C2609" s="322" t="s">
        <v>1304</v>
      </c>
      <c r="D2609" s="322"/>
      <c r="E2609" s="322"/>
      <c r="H2609" s="252">
        <v>-692.8</v>
      </c>
      <c r="I2609" s="252">
        <v>0</v>
      </c>
      <c r="J2609" s="252">
        <v>0</v>
      </c>
      <c r="K2609" s="252">
        <v>0</v>
      </c>
      <c r="L2609" s="252">
        <v>0</v>
      </c>
      <c r="M2609" s="252">
        <v>0</v>
      </c>
      <c r="N2609" s="323">
        <v>0.63</v>
      </c>
      <c r="O2609" s="323"/>
      <c r="P2609" s="252">
        <v>35.880000000000003</v>
      </c>
      <c r="Q2609" s="252">
        <v>729.31</v>
      </c>
      <c r="R2609" s="240" t="s">
        <v>148</v>
      </c>
      <c r="V2609" s="248">
        <f t="shared" si="164"/>
        <v>0</v>
      </c>
      <c r="W2609" s="248">
        <f t="shared" si="161"/>
        <v>0</v>
      </c>
      <c r="X2609" s="248">
        <f t="shared" si="162"/>
        <v>0</v>
      </c>
      <c r="Y2609" s="248">
        <f t="shared" si="163"/>
        <v>0</v>
      </c>
    </row>
    <row r="2610" spans="1:25" ht="15" customHeight="1" x14ac:dyDescent="0.25">
      <c r="A2610" s="250"/>
      <c r="B2610" s="251"/>
      <c r="C2610" s="322" t="s">
        <v>1057</v>
      </c>
      <c r="D2610" s="322"/>
      <c r="E2610" s="322"/>
      <c r="H2610" s="252">
        <v>163.51</v>
      </c>
      <c r="I2610" s="252">
        <v>96.42</v>
      </c>
      <c r="J2610" s="252">
        <v>0</v>
      </c>
      <c r="K2610" s="252">
        <v>0</v>
      </c>
      <c r="L2610" s="252">
        <v>0</v>
      </c>
      <c r="M2610" s="252">
        <v>96.42</v>
      </c>
      <c r="N2610" s="323">
        <v>157</v>
      </c>
      <c r="O2610" s="323"/>
      <c r="P2610" s="252">
        <v>102.93</v>
      </c>
      <c r="Q2610" s="252">
        <v>0</v>
      </c>
      <c r="R2610" s="240" t="s">
        <v>148</v>
      </c>
      <c r="V2610" s="248">
        <f t="shared" si="164"/>
        <v>0</v>
      </c>
      <c r="W2610" s="248">
        <f t="shared" si="161"/>
        <v>0</v>
      </c>
      <c r="X2610" s="248">
        <f t="shared" si="162"/>
        <v>0</v>
      </c>
      <c r="Y2610" s="248">
        <f t="shared" si="163"/>
        <v>0</v>
      </c>
    </row>
    <row r="2611" spans="1:25" ht="15" customHeight="1" x14ac:dyDescent="0.25">
      <c r="A2611" s="250"/>
      <c r="B2611" s="251"/>
      <c r="C2611" s="322" t="s">
        <v>392</v>
      </c>
      <c r="D2611" s="322"/>
      <c r="E2611" s="322"/>
      <c r="H2611" s="252">
        <v>45031.040000000001</v>
      </c>
      <c r="I2611" s="252">
        <v>27579.73</v>
      </c>
      <c r="J2611" s="252">
        <v>0</v>
      </c>
      <c r="K2611" s="252">
        <v>0</v>
      </c>
      <c r="L2611" s="252">
        <v>0</v>
      </c>
      <c r="M2611" s="252">
        <v>27579.73</v>
      </c>
      <c r="N2611" s="323">
        <v>38416.36</v>
      </c>
      <c r="O2611" s="323"/>
      <c r="P2611" s="252">
        <v>35258.410000000003</v>
      </c>
      <c r="Q2611" s="252">
        <v>1064</v>
      </c>
      <c r="R2611" s="240" t="s">
        <v>148</v>
      </c>
      <c r="V2611" s="248">
        <f t="shared" si="164"/>
        <v>0</v>
      </c>
      <c r="W2611" s="248">
        <f t="shared" si="161"/>
        <v>0</v>
      </c>
      <c r="X2611" s="248">
        <f t="shared" si="162"/>
        <v>0</v>
      </c>
      <c r="Y2611" s="248">
        <f t="shared" si="163"/>
        <v>0</v>
      </c>
    </row>
    <row r="2612" spans="1:25" ht="15" customHeight="1" x14ac:dyDescent="0.25">
      <c r="A2612" s="250"/>
      <c r="B2612" s="251"/>
      <c r="C2612" s="322" t="s">
        <v>1055</v>
      </c>
      <c r="D2612" s="322"/>
      <c r="E2612" s="322"/>
      <c r="H2612" s="252">
        <v>79.73</v>
      </c>
      <c r="I2612" s="252">
        <v>46.01</v>
      </c>
      <c r="J2612" s="252">
        <v>-12.42</v>
      </c>
      <c r="K2612" s="252">
        <v>0</v>
      </c>
      <c r="L2612" s="252">
        <v>0</v>
      </c>
      <c r="M2612" s="252">
        <v>33.590000000000003</v>
      </c>
      <c r="N2612" s="323">
        <v>72.11</v>
      </c>
      <c r="O2612" s="323"/>
      <c r="P2612" s="252">
        <v>51.75</v>
      </c>
      <c r="Q2612" s="252">
        <v>10.54</v>
      </c>
      <c r="R2612" s="240" t="s">
        <v>148</v>
      </c>
      <c r="V2612" s="248">
        <f t="shared" si="164"/>
        <v>0</v>
      </c>
      <c r="W2612" s="248">
        <f t="shared" si="161"/>
        <v>0</v>
      </c>
      <c r="X2612" s="248">
        <f t="shared" si="162"/>
        <v>0</v>
      </c>
      <c r="Y2612" s="248">
        <f t="shared" si="163"/>
        <v>0</v>
      </c>
    </row>
    <row r="2613" spans="1:25" ht="15" customHeight="1" x14ac:dyDescent="0.25">
      <c r="A2613" s="250"/>
      <c r="B2613" s="251"/>
      <c r="C2613" s="322" t="s">
        <v>1056</v>
      </c>
      <c r="D2613" s="322"/>
      <c r="E2613" s="322"/>
      <c r="H2613" s="252">
        <v>245.83</v>
      </c>
      <c r="I2613" s="252">
        <v>145.72999999999999</v>
      </c>
      <c r="J2613" s="252">
        <v>0</v>
      </c>
      <c r="K2613" s="252">
        <v>0</v>
      </c>
      <c r="L2613" s="252">
        <v>0</v>
      </c>
      <c r="M2613" s="252">
        <v>145.72999999999999</v>
      </c>
      <c r="N2613" s="323">
        <v>236.56</v>
      </c>
      <c r="O2613" s="323"/>
      <c r="P2613" s="252">
        <v>155</v>
      </c>
      <c r="Q2613" s="252">
        <v>0</v>
      </c>
      <c r="R2613" s="240" t="s">
        <v>148</v>
      </c>
      <c r="V2613" s="248">
        <f t="shared" si="164"/>
        <v>0</v>
      </c>
      <c r="W2613" s="248">
        <f t="shared" si="161"/>
        <v>0</v>
      </c>
      <c r="X2613" s="248">
        <f t="shared" si="162"/>
        <v>0</v>
      </c>
      <c r="Y2613" s="248">
        <f t="shared" si="163"/>
        <v>0</v>
      </c>
    </row>
    <row r="2614" spans="1:25" ht="15" customHeight="1" x14ac:dyDescent="0.25">
      <c r="A2614" s="250"/>
      <c r="B2614" s="251"/>
      <c r="C2614" s="322" t="s">
        <v>1288</v>
      </c>
      <c r="D2614" s="322"/>
      <c r="E2614" s="322"/>
      <c r="H2614" s="252">
        <v>57389.91</v>
      </c>
      <c r="I2614" s="252">
        <v>41565.93</v>
      </c>
      <c r="J2614" s="252">
        <v>0</v>
      </c>
      <c r="K2614" s="252">
        <v>0</v>
      </c>
      <c r="L2614" s="252">
        <v>0</v>
      </c>
      <c r="M2614" s="252">
        <v>41565.93</v>
      </c>
      <c r="N2614" s="323">
        <v>50281.760000000002</v>
      </c>
      <c r="O2614" s="323"/>
      <c r="P2614" s="252">
        <v>50552.6</v>
      </c>
      <c r="Q2614" s="252">
        <v>1878.52</v>
      </c>
      <c r="R2614" s="240" t="s">
        <v>148</v>
      </c>
      <c r="V2614" s="248">
        <f t="shared" si="164"/>
        <v>0</v>
      </c>
      <c r="W2614" s="248">
        <f t="shared" si="161"/>
        <v>0</v>
      </c>
      <c r="X2614" s="248">
        <f t="shared" si="162"/>
        <v>0</v>
      </c>
      <c r="Y2614" s="248">
        <f t="shared" si="163"/>
        <v>0</v>
      </c>
    </row>
    <row r="2615" spans="1:25" ht="15" customHeight="1" x14ac:dyDescent="0.25">
      <c r="A2615" s="253"/>
      <c r="B2615" s="254"/>
      <c r="C2615" s="324" t="s">
        <v>1286</v>
      </c>
      <c r="D2615" s="324"/>
      <c r="E2615" s="324"/>
      <c r="F2615" s="255"/>
      <c r="G2615" s="255"/>
      <c r="H2615" s="256">
        <v>13610.58</v>
      </c>
      <c r="I2615" s="256">
        <v>10849.21</v>
      </c>
      <c r="J2615" s="256">
        <v>0</v>
      </c>
      <c r="K2615" s="256">
        <v>0</v>
      </c>
      <c r="L2615" s="256">
        <v>0</v>
      </c>
      <c r="M2615" s="256">
        <v>10849.21</v>
      </c>
      <c r="N2615" s="325">
        <v>13163.83</v>
      </c>
      <c r="O2615" s="325"/>
      <c r="P2615" s="256">
        <v>12968.59</v>
      </c>
      <c r="Q2615" s="256">
        <v>1672.63</v>
      </c>
      <c r="R2615" s="240" t="s">
        <v>148</v>
      </c>
      <c r="V2615" s="248">
        <f t="shared" si="164"/>
        <v>0</v>
      </c>
      <c r="W2615" s="248">
        <f t="shared" si="161"/>
        <v>0</v>
      </c>
      <c r="X2615" s="248">
        <f t="shared" si="162"/>
        <v>0</v>
      </c>
      <c r="Y2615" s="248">
        <f t="shared" si="163"/>
        <v>0</v>
      </c>
    </row>
    <row r="2616" spans="1:25" ht="15" customHeight="1" x14ac:dyDescent="0.25">
      <c r="A2616" s="245" t="s">
        <v>1706</v>
      </c>
      <c r="B2616" s="246" t="str">
        <f>C2616</f>
        <v>г.Одинцово, Можайское шоссе, 112</v>
      </c>
      <c r="C2616" s="329" t="s">
        <v>149</v>
      </c>
      <c r="D2616" s="329"/>
      <c r="E2616" s="329"/>
      <c r="F2616" s="246" t="s">
        <v>1537</v>
      </c>
      <c r="G2616" s="246" t="s">
        <v>1768</v>
      </c>
      <c r="H2616" s="247">
        <v>416278.88</v>
      </c>
      <c r="I2616" s="247">
        <v>140138.42000000001</v>
      </c>
      <c r="J2616" s="247">
        <v>0</v>
      </c>
      <c r="K2616" s="247">
        <v>0</v>
      </c>
      <c r="L2616" s="247">
        <v>0</v>
      </c>
      <c r="M2616" s="247">
        <v>140138.42000000001</v>
      </c>
      <c r="N2616" s="330">
        <v>180159.43</v>
      </c>
      <c r="O2616" s="330"/>
      <c r="P2616" s="247">
        <v>379138.98</v>
      </c>
      <c r="Q2616" s="247">
        <v>2881.11</v>
      </c>
      <c r="R2616" s="240" t="s">
        <v>149</v>
      </c>
      <c r="V2616" s="248">
        <f t="shared" si="164"/>
        <v>0</v>
      </c>
      <c r="W2616" s="248">
        <f t="shared" si="161"/>
        <v>0</v>
      </c>
      <c r="X2616" s="248">
        <f t="shared" si="162"/>
        <v>0</v>
      </c>
      <c r="Y2616" s="248">
        <f t="shared" si="163"/>
        <v>0</v>
      </c>
    </row>
    <row r="2617" spans="1:25" ht="15" customHeight="1" x14ac:dyDescent="0.25">
      <c r="A2617" s="250"/>
      <c r="B2617" s="251"/>
      <c r="C2617" s="322" t="s">
        <v>1052</v>
      </c>
      <c r="D2617" s="322"/>
      <c r="E2617" s="322"/>
      <c r="H2617" s="252">
        <v>108609.92</v>
      </c>
      <c r="I2617" s="252">
        <v>54203.22</v>
      </c>
      <c r="J2617" s="252">
        <v>0</v>
      </c>
      <c r="K2617" s="252">
        <v>0</v>
      </c>
      <c r="L2617" s="252">
        <v>0</v>
      </c>
      <c r="M2617" s="252">
        <v>54203.22</v>
      </c>
      <c r="N2617" s="323">
        <v>65599.58</v>
      </c>
      <c r="O2617" s="323"/>
      <c r="P2617" s="252">
        <v>97213.56</v>
      </c>
      <c r="Q2617" s="252">
        <v>0</v>
      </c>
      <c r="R2617" s="240" t="s">
        <v>149</v>
      </c>
      <c r="V2617" s="248">
        <f t="shared" si="164"/>
        <v>97213.56</v>
      </c>
      <c r="W2617" s="248">
        <f t="shared" si="161"/>
        <v>0</v>
      </c>
      <c r="X2617" s="248">
        <f t="shared" si="162"/>
        <v>0</v>
      </c>
      <c r="Y2617" s="248">
        <f t="shared" si="163"/>
        <v>97213.56</v>
      </c>
    </row>
    <row r="2618" spans="1:25" ht="15" customHeight="1" x14ac:dyDescent="0.25">
      <c r="A2618" s="250"/>
      <c r="B2618" s="251"/>
      <c r="C2618" s="322" t="s">
        <v>1303</v>
      </c>
      <c r="D2618" s="322"/>
      <c r="E2618" s="322"/>
      <c r="H2618" s="252">
        <v>2978.85</v>
      </c>
      <c r="I2618" s="252">
        <v>0</v>
      </c>
      <c r="J2618" s="252">
        <v>0</v>
      </c>
      <c r="K2618" s="252">
        <v>0</v>
      </c>
      <c r="L2618" s="252">
        <v>0</v>
      </c>
      <c r="M2618" s="252">
        <v>0</v>
      </c>
      <c r="N2618" s="323">
        <v>104.98</v>
      </c>
      <c r="O2618" s="323"/>
      <c r="P2618" s="252">
        <v>3361.94</v>
      </c>
      <c r="Q2618" s="252">
        <v>488.07</v>
      </c>
      <c r="R2618" s="240" t="s">
        <v>149</v>
      </c>
      <c r="V2618" s="248">
        <f t="shared" si="164"/>
        <v>0</v>
      </c>
      <c r="W2618" s="248">
        <f t="shared" si="161"/>
        <v>0</v>
      </c>
      <c r="X2618" s="248">
        <f t="shared" si="162"/>
        <v>0</v>
      </c>
      <c r="Y2618" s="248">
        <f t="shared" si="163"/>
        <v>0</v>
      </c>
    </row>
    <row r="2619" spans="1:25" ht="15" customHeight="1" x14ac:dyDescent="0.25">
      <c r="A2619" s="250"/>
      <c r="B2619" s="251"/>
      <c r="C2619" s="322" t="s">
        <v>504</v>
      </c>
      <c r="D2619" s="322"/>
      <c r="E2619" s="322"/>
      <c r="H2619" s="252">
        <v>3956.06</v>
      </c>
      <c r="I2619" s="252">
        <v>0</v>
      </c>
      <c r="J2619" s="252">
        <v>0</v>
      </c>
      <c r="K2619" s="252">
        <v>0</v>
      </c>
      <c r="L2619" s="252">
        <v>0</v>
      </c>
      <c r="M2619" s="252">
        <v>0</v>
      </c>
      <c r="N2619" s="323">
        <v>134.02000000000001</v>
      </c>
      <c r="O2619" s="323"/>
      <c r="P2619" s="252">
        <v>4414.2</v>
      </c>
      <c r="Q2619" s="252">
        <v>592.16</v>
      </c>
      <c r="R2619" s="240" t="s">
        <v>149</v>
      </c>
      <c r="V2619" s="248">
        <f t="shared" si="164"/>
        <v>0</v>
      </c>
      <c r="W2619" s="248">
        <f t="shared" si="161"/>
        <v>0</v>
      </c>
      <c r="X2619" s="248">
        <f t="shared" si="162"/>
        <v>0</v>
      </c>
      <c r="Y2619" s="248">
        <f t="shared" si="163"/>
        <v>0</v>
      </c>
    </row>
    <row r="2620" spans="1:25" ht="15" customHeight="1" x14ac:dyDescent="0.25">
      <c r="A2620" s="250"/>
      <c r="B2620" s="251"/>
      <c r="C2620" s="322" t="s">
        <v>503</v>
      </c>
      <c r="D2620" s="322"/>
      <c r="E2620" s="322"/>
      <c r="H2620" s="252">
        <v>87892.28</v>
      </c>
      <c r="I2620" s="252">
        <v>0</v>
      </c>
      <c r="J2620" s="252">
        <v>0</v>
      </c>
      <c r="K2620" s="252">
        <v>0</v>
      </c>
      <c r="L2620" s="252">
        <v>0</v>
      </c>
      <c r="M2620" s="252">
        <v>0</v>
      </c>
      <c r="N2620" s="323">
        <v>8340.91</v>
      </c>
      <c r="O2620" s="323"/>
      <c r="P2620" s="252">
        <v>79551.37</v>
      </c>
      <c r="Q2620" s="252">
        <v>0</v>
      </c>
      <c r="R2620" s="240" t="s">
        <v>149</v>
      </c>
      <c r="V2620" s="248">
        <f t="shared" si="164"/>
        <v>0</v>
      </c>
      <c r="W2620" s="248">
        <f t="shared" si="161"/>
        <v>0</v>
      </c>
      <c r="X2620" s="248">
        <f t="shared" si="162"/>
        <v>0</v>
      </c>
      <c r="Y2620" s="248">
        <f t="shared" si="163"/>
        <v>0</v>
      </c>
    </row>
    <row r="2621" spans="1:25" ht="15" customHeight="1" x14ac:dyDescent="0.25">
      <c r="A2621" s="250"/>
      <c r="B2621" s="251"/>
      <c r="C2621" s="322" t="s">
        <v>1054</v>
      </c>
      <c r="D2621" s="322"/>
      <c r="E2621" s="322"/>
      <c r="H2621" s="252">
        <v>28.98</v>
      </c>
      <c r="I2621" s="252">
        <v>28.98</v>
      </c>
      <c r="J2621" s="252">
        <v>0</v>
      </c>
      <c r="K2621" s="252">
        <v>0</v>
      </c>
      <c r="L2621" s="252">
        <v>0</v>
      </c>
      <c r="M2621" s="252">
        <v>28.98</v>
      </c>
      <c r="N2621" s="323">
        <v>41.39</v>
      </c>
      <c r="O2621" s="323"/>
      <c r="P2621" s="252">
        <v>16.57</v>
      </c>
      <c r="Q2621" s="252">
        <v>0</v>
      </c>
      <c r="R2621" s="240" t="s">
        <v>149</v>
      </c>
      <c r="V2621" s="248">
        <f t="shared" si="164"/>
        <v>0</v>
      </c>
      <c r="W2621" s="248">
        <f t="shared" si="161"/>
        <v>0</v>
      </c>
      <c r="X2621" s="248">
        <f t="shared" si="162"/>
        <v>0</v>
      </c>
      <c r="Y2621" s="248">
        <f t="shared" si="163"/>
        <v>0</v>
      </c>
    </row>
    <row r="2622" spans="1:25" ht="15" customHeight="1" x14ac:dyDescent="0.25">
      <c r="A2622" s="250"/>
      <c r="B2622" s="251"/>
      <c r="C2622" s="322" t="s">
        <v>1058</v>
      </c>
      <c r="D2622" s="322"/>
      <c r="E2622" s="322"/>
      <c r="H2622" s="252">
        <v>1355.02</v>
      </c>
      <c r="I2622" s="252">
        <v>752.26</v>
      </c>
      <c r="J2622" s="252">
        <v>0</v>
      </c>
      <c r="K2622" s="252">
        <v>0</v>
      </c>
      <c r="L2622" s="252">
        <v>0</v>
      </c>
      <c r="M2622" s="252">
        <v>752.26</v>
      </c>
      <c r="N2622" s="323">
        <v>904.16</v>
      </c>
      <c r="O2622" s="323"/>
      <c r="P2622" s="252">
        <v>1224.8699999999999</v>
      </c>
      <c r="Q2622" s="252">
        <v>21.75</v>
      </c>
      <c r="R2622" s="240" t="s">
        <v>149</v>
      </c>
      <c r="V2622" s="248">
        <f t="shared" si="164"/>
        <v>0</v>
      </c>
      <c r="W2622" s="248">
        <f t="shared" si="161"/>
        <v>0</v>
      </c>
      <c r="X2622" s="248">
        <f t="shared" si="162"/>
        <v>0</v>
      </c>
      <c r="Y2622" s="248">
        <f t="shared" si="163"/>
        <v>0</v>
      </c>
    </row>
    <row r="2623" spans="1:25" ht="15" customHeight="1" x14ac:dyDescent="0.25">
      <c r="A2623" s="250"/>
      <c r="B2623" s="251"/>
      <c r="C2623" s="322" t="s">
        <v>1335</v>
      </c>
      <c r="D2623" s="322"/>
      <c r="E2623" s="322"/>
      <c r="H2623" s="252">
        <v>2128.0100000000002</v>
      </c>
      <c r="I2623" s="252">
        <v>0</v>
      </c>
      <c r="J2623" s="252">
        <v>0</v>
      </c>
      <c r="K2623" s="252">
        <v>0</v>
      </c>
      <c r="L2623" s="252">
        <v>0</v>
      </c>
      <c r="M2623" s="252">
        <v>0</v>
      </c>
      <c r="N2623" s="323">
        <v>135.55000000000001</v>
      </c>
      <c r="O2623" s="323"/>
      <c r="P2623" s="252">
        <v>1992.46</v>
      </c>
      <c r="Q2623" s="252">
        <v>0</v>
      </c>
      <c r="R2623" s="240" t="s">
        <v>149</v>
      </c>
      <c r="V2623" s="248">
        <f t="shared" si="164"/>
        <v>0</v>
      </c>
      <c r="W2623" s="248">
        <f t="shared" si="161"/>
        <v>0</v>
      </c>
      <c r="X2623" s="248">
        <f t="shared" si="162"/>
        <v>0</v>
      </c>
      <c r="Y2623" s="248">
        <f t="shared" si="163"/>
        <v>0</v>
      </c>
    </row>
    <row r="2624" spans="1:25" ht="15" customHeight="1" x14ac:dyDescent="0.25">
      <c r="A2624" s="250"/>
      <c r="B2624" s="251"/>
      <c r="C2624" s="322" t="s">
        <v>399</v>
      </c>
      <c r="D2624" s="322"/>
      <c r="E2624" s="322"/>
      <c r="H2624" s="252">
        <v>33593.279999999999</v>
      </c>
      <c r="I2624" s="252">
        <v>13716.57</v>
      </c>
      <c r="J2624" s="252">
        <v>0</v>
      </c>
      <c r="K2624" s="252">
        <v>0</v>
      </c>
      <c r="L2624" s="252">
        <v>0</v>
      </c>
      <c r="M2624" s="252">
        <v>13716.57</v>
      </c>
      <c r="N2624" s="323">
        <v>17055.2</v>
      </c>
      <c r="O2624" s="323"/>
      <c r="P2624" s="252">
        <v>30254.7</v>
      </c>
      <c r="Q2624" s="252">
        <v>0.05</v>
      </c>
      <c r="R2624" s="240" t="s">
        <v>149</v>
      </c>
      <c r="V2624" s="248">
        <f t="shared" si="164"/>
        <v>0</v>
      </c>
      <c r="W2624" s="248">
        <f t="shared" si="161"/>
        <v>0</v>
      </c>
      <c r="X2624" s="248">
        <f t="shared" si="162"/>
        <v>0</v>
      </c>
      <c r="Y2624" s="248">
        <f t="shared" si="163"/>
        <v>0</v>
      </c>
    </row>
    <row r="2625" spans="1:25" ht="15" customHeight="1" x14ac:dyDescent="0.25">
      <c r="A2625" s="250"/>
      <c r="B2625" s="251"/>
      <c r="C2625" s="322" t="s">
        <v>1304</v>
      </c>
      <c r="D2625" s="322"/>
      <c r="E2625" s="322"/>
      <c r="H2625" s="252">
        <v>4577.43</v>
      </c>
      <c r="I2625" s="252">
        <v>0</v>
      </c>
      <c r="J2625" s="252">
        <v>0</v>
      </c>
      <c r="K2625" s="252">
        <v>0</v>
      </c>
      <c r="L2625" s="252">
        <v>0</v>
      </c>
      <c r="M2625" s="252">
        <v>0</v>
      </c>
      <c r="N2625" s="323">
        <v>168.75</v>
      </c>
      <c r="O2625" s="323"/>
      <c r="P2625" s="252">
        <v>4786.05</v>
      </c>
      <c r="Q2625" s="252">
        <v>377.37</v>
      </c>
      <c r="R2625" s="240" t="s">
        <v>149</v>
      </c>
      <c r="V2625" s="248">
        <f t="shared" si="164"/>
        <v>0</v>
      </c>
      <c r="W2625" s="248">
        <f t="shared" si="161"/>
        <v>0</v>
      </c>
      <c r="X2625" s="248">
        <f t="shared" si="162"/>
        <v>0</v>
      </c>
      <c r="Y2625" s="248">
        <f t="shared" si="163"/>
        <v>0</v>
      </c>
    </row>
    <row r="2626" spans="1:25" ht="15" customHeight="1" x14ac:dyDescent="0.25">
      <c r="A2626" s="250"/>
      <c r="B2626" s="251"/>
      <c r="C2626" s="322" t="s">
        <v>1055</v>
      </c>
      <c r="D2626" s="322"/>
      <c r="E2626" s="322"/>
      <c r="H2626" s="252">
        <v>28.98</v>
      </c>
      <c r="I2626" s="252">
        <v>28.98</v>
      </c>
      <c r="J2626" s="252">
        <v>0</v>
      </c>
      <c r="K2626" s="252">
        <v>0</v>
      </c>
      <c r="L2626" s="252">
        <v>0</v>
      </c>
      <c r="M2626" s="252">
        <v>28.98</v>
      </c>
      <c r="N2626" s="323">
        <v>41.39</v>
      </c>
      <c r="O2626" s="323"/>
      <c r="P2626" s="252">
        <v>16.57</v>
      </c>
      <c r="Q2626" s="252">
        <v>0</v>
      </c>
      <c r="R2626" s="240" t="s">
        <v>149</v>
      </c>
      <c r="V2626" s="248">
        <f t="shared" si="164"/>
        <v>0</v>
      </c>
      <c r="W2626" s="248">
        <f t="shared" si="161"/>
        <v>0</v>
      </c>
      <c r="X2626" s="248">
        <f t="shared" si="162"/>
        <v>0</v>
      </c>
      <c r="Y2626" s="248">
        <f t="shared" si="163"/>
        <v>0</v>
      </c>
    </row>
    <row r="2627" spans="1:25" ht="15" customHeight="1" x14ac:dyDescent="0.25">
      <c r="A2627" s="250"/>
      <c r="B2627" s="251"/>
      <c r="C2627" s="322" t="s">
        <v>392</v>
      </c>
      <c r="D2627" s="322"/>
      <c r="E2627" s="322"/>
      <c r="H2627" s="252">
        <v>64081.03</v>
      </c>
      <c r="I2627" s="252">
        <v>24517.95</v>
      </c>
      <c r="J2627" s="252">
        <v>0</v>
      </c>
      <c r="K2627" s="252">
        <v>0</v>
      </c>
      <c r="L2627" s="252">
        <v>0</v>
      </c>
      <c r="M2627" s="252">
        <v>24517.95</v>
      </c>
      <c r="N2627" s="323">
        <v>31143.09</v>
      </c>
      <c r="O2627" s="323"/>
      <c r="P2627" s="252">
        <v>57455.95</v>
      </c>
      <c r="Q2627" s="252">
        <v>0.06</v>
      </c>
      <c r="R2627" s="240" t="s">
        <v>149</v>
      </c>
      <c r="V2627" s="248">
        <f t="shared" si="164"/>
        <v>0</v>
      </c>
      <c r="W2627" s="248">
        <f t="shared" si="161"/>
        <v>0</v>
      </c>
      <c r="X2627" s="248">
        <f t="shared" si="162"/>
        <v>0</v>
      </c>
      <c r="Y2627" s="248">
        <f t="shared" si="163"/>
        <v>0</v>
      </c>
    </row>
    <row r="2628" spans="1:25" ht="15" customHeight="1" x14ac:dyDescent="0.25">
      <c r="A2628" s="250"/>
      <c r="B2628" s="251"/>
      <c r="C2628" s="322" t="s">
        <v>1057</v>
      </c>
      <c r="D2628" s="322"/>
      <c r="E2628" s="322"/>
      <c r="H2628" s="252">
        <v>60.74</v>
      </c>
      <c r="I2628" s="252">
        <v>60.74</v>
      </c>
      <c r="J2628" s="252">
        <v>0</v>
      </c>
      <c r="K2628" s="252">
        <v>0</v>
      </c>
      <c r="L2628" s="252">
        <v>0</v>
      </c>
      <c r="M2628" s="252">
        <v>60.74</v>
      </c>
      <c r="N2628" s="323">
        <v>86.75</v>
      </c>
      <c r="O2628" s="323"/>
      <c r="P2628" s="252">
        <v>34.729999999999997</v>
      </c>
      <c r="Q2628" s="252">
        <v>0</v>
      </c>
      <c r="R2628" s="240" t="s">
        <v>149</v>
      </c>
      <c r="V2628" s="248">
        <f t="shared" si="164"/>
        <v>0</v>
      </c>
      <c r="W2628" s="248">
        <f t="shared" si="161"/>
        <v>0</v>
      </c>
      <c r="X2628" s="248">
        <f t="shared" si="162"/>
        <v>0</v>
      </c>
      <c r="Y2628" s="248">
        <f t="shared" si="163"/>
        <v>0</v>
      </c>
    </row>
    <row r="2629" spans="1:25" ht="15" customHeight="1" x14ac:dyDescent="0.25">
      <c r="A2629" s="250"/>
      <c r="B2629" s="251"/>
      <c r="C2629" s="322" t="s">
        <v>1056</v>
      </c>
      <c r="D2629" s="322"/>
      <c r="E2629" s="322"/>
      <c r="H2629" s="252">
        <v>91.78</v>
      </c>
      <c r="I2629" s="252">
        <v>91.78</v>
      </c>
      <c r="J2629" s="252">
        <v>0</v>
      </c>
      <c r="K2629" s="252">
        <v>0</v>
      </c>
      <c r="L2629" s="252">
        <v>0</v>
      </c>
      <c r="M2629" s="252">
        <v>91.78</v>
      </c>
      <c r="N2629" s="323">
        <v>131.09</v>
      </c>
      <c r="O2629" s="323"/>
      <c r="P2629" s="252">
        <v>52.47</v>
      </c>
      <c r="Q2629" s="252">
        <v>0</v>
      </c>
      <c r="R2629" s="240" t="s">
        <v>149</v>
      </c>
      <c r="V2629" s="248">
        <f t="shared" si="164"/>
        <v>0</v>
      </c>
      <c r="W2629" s="248">
        <f t="shared" si="161"/>
        <v>0</v>
      </c>
      <c r="X2629" s="248">
        <f t="shared" si="162"/>
        <v>0</v>
      </c>
      <c r="Y2629" s="248">
        <f t="shared" si="163"/>
        <v>0</v>
      </c>
    </row>
    <row r="2630" spans="1:25" ht="15" customHeight="1" x14ac:dyDescent="0.25">
      <c r="A2630" s="250"/>
      <c r="B2630" s="251"/>
      <c r="C2630" s="322" t="s">
        <v>1311</v>
      </c>
      <c r="D2630" s="322"/>
      <c r="E2630" s="322"/>
      <c r="H2630" s="252">
        <v>0</v>
      </c>
      <c r="I2630" s="252">
        <v>0</v>
      </c>
      <c r="J2630" s="252">
        <v>0</v>
      </c>
      <c r="K2630" s="252">
        <v>0</v>
      </c>
      <c r="L2630" s="252">
        <v>0</v>
      </c>
      <c r="M2630" s="252">
        <v>0</v>
      </c>
      <c r="N2630" s="323">
        <v>0</v>
      </c>
      <c r="O2630" s="323"/>
      <c r="P2630" s="252">
        <v>0</v>
      </c>
      <c r="Q2630" s="252">
        <v>0</v>
      </c>
      <c r="R2630" s="240" t="s">
        <v>149</v>
      </c>
      <c r="V2630" s="248">
        <f t="shared" si="164"/>
        <v>0</v>
      </c>
      <c r="W2630" s="248">
        <f t="shared" si="161"/>
        <v>0</v>
      </c>
      <c r="X2630" s="248">
        <f t="shared" si="162"/>
        <v>0</v>
      </c>
      <c r="Y2630" s="248">
        <f t="shared" si="163"/>
        <v>0</v>
      </c>
    </row>
    <row r="2631" spans="1:25" ht="15" customHeight="1" x14ac:dyDescent="0.25">
      <c r="A2631" s="250"/>
      <c r="B2631" s="251"/>
      <c r="C2631" s="322" t="s">
        <v>1286</v>
      </c>
      <c r="D2631" s="322"/>
      <c r="E2631" s="322"/>
      <c r="H2631" s="252">
        <v>24073.439999999999</v>
      </c>
      <c r="I2631" s="252">
        <v>9674.1</v>
      </c>
      <c r="J2631" s="252">
        <v>0</v>
      </c>
      <c r="K2631" s="252">
        <v>0</v>
      </c>
      <c r="L2631" s="252">
        <v>0</v>
      </c>
      <c r="M2631" s="252">
        <v>9674.1</v>
      </c>
      <c r="N2631" s="323">
        <v>11784.6</v>
      </c>
      <c r="O2631" s="323"/>
      <c r="P2631" s="252">
        <v>21962.95</v>
      </c>
      <c r="Q2631" s="252">
        <v>0.01</v>
      </c>
      <c r="R2631" s="240" t="s">
        <v>149</v>
      </c>
      <c r="V2631" s="248">
        <f t="shared" si="164"/>
        <v>0</v>
      </c>
      <c r="W2631" s="248">
        <f t="shared" si="161"/>
        <v>0</v>
      </c>
      <c r="X2631" s="248">
        <f t="shared" si="162"/>
        <v>0</v>
      </c>
      <c r="Y2631" s="248">
        <f t="shared" si="163"/>
        <v>0</v>
      </c>
    </row>
    <row r="2632" spans="1:25" ht="15" customHeight="1" x14ac:dyDescent="0.25">
      <c r="A2632" s="253"/>
      <c r="B2632" s="254"/>
      <c r="C2632" s="324" t="s">
        <v>1288</v>
      </c>
      <c r="D2632" s="324"/>
      <c r="E2632" s="324"/>
      <c r="F2632" s="255"/>
      <c r="G2632" s="255"/>
      <c r="H2632" s="256">
        <v>82823.08</v>
      </c>
      <c r="I2632" s="256">
        <v>37063.839999999997</v>
      </c>
      <c r="J2632" s="256">
        <v>0</v>
      </c>
      <c r="K2632" s="256">
        <v>0</v>
      </c>
      <c r="L2632" s="256">
        <v>0</v>
      </c>
      <c r="M2632" s="256">
        <v>37063.839999999997</v>
      </c>
      <c r="N2632" s="325">
        <v>44487.97</v>
      </c>
      <c r="O2632" s="325"/>
      <c r="P2632" s="256">
        <v>76800.59</v>
      </c>
      <c r="Q2632" s="256">
        <v>1401.64</v>
      </c>
      <c r="R2632" s="240" t="s">
        <v>149</v>
      </c>
      <c r="V2632" s="248">
        <f t="shared" si="164"/>
        <v>0</v>
      </c>
      <c r="W2632" s="248">
        <f t="shared" si="161"/>
        <v>0</v>
      </c>
      <c r="X2632" s="248">
        <f t="shared" si="162"/>
        <v>0</v>
      </c>
      <c r="Y2632" s="248">
        <f t="shared" si="163"/>
        <v>0</v>
      </c>
    </row>
    <row r="2633" spans="1:25" ht="15" customHeight="1" x14ac:dyDescent="0.25">
      <c r="A2633" s="245" t="s">
        <v>1769</v>
      </c>
      <c r="B2633" s="246" t="str">
        <f>C2633</f>
        <v>г.Одинцово, Можайское шоссе, 114</v>
      </c>
      <c r="C2633" s="329" t="s">
        <v>150</v>
      </c>
      <c r="D2633" s="329"/>
      <c r="E2633" s="329"/>
      <c r="F2633" s="246" t="s">
        <v>1576</v>
      </c>
      <c r="G2633" s="246" t="s">
        <v>1770</v>
      </c>
      <c r="H2633" s="247">
        <v>2299989.85</v>
      </c>
      <c r="I2633" s="247">
        <v>288396.92</v>
      </c>
      <c r="J2633" s="247">
        <v>-2363.77</v>
      </c>
      <c r="K2633" s="247">
        <v>0</v>
      </c>
      <c r="L2633" s="247">
        <v>0</v>
      </c>
      <c r="M2633" s="247">
        <v>286033.15000000002</v>
      </c>
      <c r="N2633" s="330">
        <v>384198.52</v>
      </c>
      <c r="O2633" s="330"/>
      <c r="P2633" s="247">
        <v>2230809.89</v>
      </c>
      <c r="Q2633" s="247">
        <v>28985.41</v>
      </c>
      <c r="R2633" s="240" t="s">
        <v>150</v>
      </c>
      <c r="V2633" s="248">
        <f t="shared" si="164"/>
        <v>0</v>
      </c>
      <c r="W2633" s="248">
        <f t="shared" si="161"/>
        <v>0</v>
      </c>
      <c r="X2633" s="248">
        <f t="shared" si="162"/>
        <v>0</v>
      </c>
      <c r="Y2633" s="248">
        <f t="shared" si="163"/>
        <v>0</v>
      </c>
    </row>
    <row r="2634" spans="1:25" ht="15" customHeight="1" x14ac:dyDescent="0.25">
      <c r="A2634" s="250"/>
      <c r="B2634" s="251"/>
      <c r="C2634" s="322" t="s">
        <v>1304</v>
      </c>
      <c r="D2634" s="322"/>
      <c r="E2634" s="322"/>
      <c r="H2634" s="252">
        <v>37135.22</v>
      </c>
      <c r="I2634" s="252">
        <v>0</v>
      </c>
      <c r="J2634" s="252">
        <v>0</v>
      </c>
      <c r="K2634" s="252">
        <v>0</v>
      </c>
      <c r="L2634" s="252">
        <v>0</v>
      </c>
      <c r="M2634" s="252">
        <v>0</v>
      </c>
      <c r="N2634" s="323">
        <v>877.78</v>
      </c>
      <c r="O2634" s="323"/>
      <c r="P2634" s="252">
        <v>37264.61</v>
      </c>
      <c r="Q2634" s="252">
        <v>1007.17</v>
      </c>
      <c r="R2634" s="240" t="s">
        <v>150</v>
      </c>
      <c r="V2634" s="248">
        <f t="shared" si="164"/>
        <v>0</v>
      </c>
      <c r="W2634" s="248">
        <f t="shared" ref="W2634:W2697" si="165">IF(W$8=$C2634,SUM($P2634-$Q2634),0)/3</f>
        <v>0</v>
      </c>
      <c r="X2634" s="248">
        <f t="shared" ref="X2634:X2697" si="166">IF(X$8=$C2634,SUM($P2634-$Q2634),0)</f>
        <v>0</v>
      </c>
      <c r="Y2634" s="248">
        <f t="shared" ref="Y2634:Y2697" si="167">SUM(V2634:X2634)</f>
        <v>0</v>
      </c>
    </row>
    <row r="2635" spans="1:25" ht="15" customHeight="1" x14ac:dyDescent="0.25">
      <c r="A2635" s="250"/>
      <c r="B2635" s="251"/>
      <c r="C2635" s="322" t="s">
        <v>392</v>
      </c>
      <c r="D2635" s="322"/>
      <c r="E2635" s="322"/>
      <c r="H2635" s="252">
        <v>238418.19</v>
      </c>
      <c r="I2635" s="252">
        <v>27497.3</v>
      </c>
      <c r="J2635" s="252">
        <v>-642.19000000000005</v>
      </c>
      <c r="K2635" s="252">
        <v>0</v>
      </c>
      <c r="L2635" s="252">
        <v>0</v>
      </c>
      <c r="M2635" s="252">
        <v>26855.11</v>
      </c>
      <c r="N2635" s="323">
        <v>35292.97</v>
      </c>
      <c r="O2635" s="323"/>
      <c r="P2635" s="252">
        <v>233754.53</v>
      </c>
      <c r="Q2635" s="252">
        <v>3774.2</v>
      </c>
      <c r="R2635" s="240" t="s">
        <v>150</v>
      </c>
      <c r="V2635" s="248">
        <f t="shared" si="164"/>
        <v>0</v>
      </c>
      <c r="W2635" s="248">
        <f t="shared" si="165"/>
        <v>0</v>
      </c>
      <c r="X2635" s="248">
        <f t="shared" si="166"/>
        <v>0</v>
      </c>
      <c r="Y2635" s="248">
        <f t="shared" si="167"/>
        <v>0</v>
      </c>
    </row>
    <row r="2636" spans="1:25" ht="15" customHeight="1" x14ac:dyDescent="0.25">
      <c r="A2636" s="250"/>
      <c r="B2636" s="251"/>
      <c r="C2636" s="322" t="s">
        <v>1057</v>
      </c>
      <c r="D2636" s="322"/>
      <c r="E2636" s="322"/>
      <c r="H2636" s="252">
        <v>134.03</v>
      </c>
      <c r="I2636" s="252">
        <v>116.24</v>
      </c>
      <c r="J2636" s="252">
        <v>0</v>
      </c>
      <c r="K2636" s="252">
        <v>0</v>
      </c>
      <c r="L2636" s="252">
        <v>0</v>
      </c>
      <c r="M2636" s="252">
        <v>116.24</v>
      </c>
      <c r="N2636" s="323">
        <v>138.22</v>
      </c>
      <c r="O2636" s="323"/>
      <c r="P2636" s="252">
        <v>112.05</v>
      </c>
      <c r="Q2636" s="252">
        <v>0</v>
      </c>
      <c r="R2636" s="240" t="s">
        <v>150</v>
      </c>
      <c r="V2636" s="248">
        <f t="shared" si="164"/>
        <v>0</v>
      </c>
      <c r="W2636" s="248">
        <f t="shared" si="165"/>
        <v>0</v>
      </c>
      <c r="X2636" s="248">
        <f t="shared" si="166"/>
        <v>0</v>
      </c>
      <c r="Y2636" s="248">
        <f t="shared" si="167"/>
        <v>0</v>
      </c>
    </row>
    <row r="2637" spans="1:25" ht="15" customHeight="1" x14ac:dyDescent="0.25">
      <c r="A2637" s="250"/>
      <c r="B2637" s="251"/>
      <c r="C2637" s="322" t="s">
        <v>399</v>
      </c>
      <c r="D2637" s="322"/>
      <c r="E2637" s="322"/>
      <c r="H2637" s="252">
        <v>132602.63</v>
      </c>
      <c r="I2637" s="252">
        <v>15379.55</v>
      </c>
      <c r="J2637" s="252">
        <v>-323.23</v>
      </c>
      <c r="K2637" s="252">
        <v>0</v>
      </c>
      <c r="L2637" s="252">
        <v>0</v>
      </c>
      <c r="M2637" s="252">
        <v>15056.32</v>
      </c>
      <c r="N2637" s="323">
        <v>19995.63</v>
      </c>
      <c r="O2637" s="323"/>
      <c r="P2637" s="252">
        <v>130072.38</v>
      </c>
      <c r="Q2637" s="252">
        <v>2409.06</v>
      </c>
      <c r="R2637" s="240" t="s">
        <v>150</v>
      </c>
      <c r="V2637" s="248">
        <f t="shared" si="164"/>
        <v>0</v>
      </c>
      <c r="W2637" s="248">
        <f t="shared" si="165"/>
        <v>0</v>
      </c>
      <c r="X2637" s="248">
        <f t="shared" si="166"/>
        <v>0</v>
      </c>
      <c r="Y2637" s="248">
        <f t="shared" si="167"/>
        <v>0</v>
      </c>
    </row>
    <row r="2638" spans="1:25" ht="15" customHeight="1" x14ac:dyDescent="0.25">
      <c r="A2638" s="250"/>
      <c r="B2638" s="251"/>
      <c r="C2638" s="322" t="s">
        <v>1303</v>
      </c>
      <c r="D2638" s="322"/>
      <c r="E2638" s="322"/>
      <c r="H2638" s="252">
        <v>19450.03</v>
      </c>
      <c r="I2638" s="252">
        <v>0</v>
      </c>
      <c r="J2638" s="252">
        <v>0</v>
      </c>
      <c r="K2638" s="252">
        <v>0</v>
      </c>
      <c r="L2638" s="252">
        <v>0</v>
      </c>
      <c r="M2638" s="252">
        <v>0</v>
      </c>
      <c r="N2638" s="323">
        <v>706.42</v>
      </c>
      <c r="O2638" s="323"/>
      <c r="P2638" s="252">
        <v>20066.990000000002</v>
      </c>
      <c r="Q2638" s="252">
        <v>1323.38</v>
      </c>
      <c r="R2638" s="240" t="s">
        <v>150</v>
      </c>
      <c r="V2638" s="248">
        <f t="shared" si="164"/>
        <v>0</v>
      </c>
      <c r="W2638" s="248">
        <f t="shared" si="165"/>
        <v>0</v>
      </c>
      <c r="X2638" s="248">
        <f t="shared" si="166"/>
        <v>0</v>
      </c>
      <c r="Y2638" s="248">
        <f t="shared" si="167"/>
        <v>0</v>
      </c>
    </row>
    <row r="2639" spans="1:25" ht="15" customHeight="1" x14ac:dyDescent="0.25">
      <c r="A2639" s="250"/>
      <c r="B2639" s="251"/>
      <c r="C2639" s="322" t="s">
        <v>1052</v>
      </c>
      <c r="D2639" s="322"/>
      <c r="E2639" s="322"/>
      <c r="H2639" s="252">
        <v>417154.66</v>
      </c>
      <c r="I2639" s="252">
        <v>73618.17</v>
      </c>
      <c r="J2639" s="252">
        <v>0</v>
      </c>
      <c r="K2639" s="252">
        <v>0</v>
      </c>
      <c r="L2639" s="252">
        <v>0</v>
      </c>
      <c r="M2639" s="252">
        <v>73618.17</v>
      </c>
      <c r="N2639" s="323">
        <v>101058.73</v>
      </c>
      <c r="O2639" s="323"/>
      <c r="P2639" s="252">
        <v>394385.61</v>
      </c>
      <c r="Q2639" s="252">
        <v>4671.51</v>
      </c>
      <c r="R2639" s="240" t="s">
        <v>150</v>
      </c>
      <c r="V2639" s="248">
        <f t="shared" si="164"/>
        <v>389714.1</v>
      </c>
      <c r="W2639" s="248">
        <f t="shared" si="165"/>
        <v>0</v>
      </c>
      <c r="X2639" s="248">
        <f t="shared" si="166"/>
        <v>0</v>
      </c>
      <c r="Y2639" s="248">
        <f t="shared" si="167"/>
        <v>389714.1</v>
      </c>
    </row>
    <row r="2640" spans="1:25" ht="15" customHeight="1" x14ac:dyDescent="0.25">
      <c r="A2640" s="250"/>
      <c r="B2640" s="251"/>
      <c r="C2640" s="322" t="s">
        <v>1054</v>
      </c>
      <c r="D2640" s="322"/>
      <c r="E2640" s="322"/>
      <c r="H2640" s="252">
        <v>63.9</v>
      </c>
      <c r="I2640" s="252">
        <v>55.47</v>
      </c>
      <c r="J2640" s="252">
        <v>0</v>
      </c>
      <c r="K2640" s="252">
        <v>0</v>
      </c>
      <c r="L2640" s="252">
        <v>0</v>
      </c>
      <c r="M2640" s="252">
        <v>55.47</v>
      </c>
      <c r="N2640" s="323">
        <v>65.97</v>
      </c>
      <c r="O2640" s="323"/>
      <c r="P2640" s="252">
        <v>53.4</v>
      </c>
      <c r="Q2640" s="252">
        <v>0</v>
      </c>
      <c r="R2640" s="240" t="s">
        <v>150</v>
      </c>
      <c r="V2640" s="248">
        <f t="shared" ref="V2640:V2703" si="168">IF(V$8=$C2640,SUM($P2640-$Q2640),0)</f>
        <v>0</v>
      </c>
      <c r="W2640" s="248">
        <f t="shared" si="165"/>
        <v>0</v>
      </c>
      <c r="X2640" s="248">
        <f t="shared" si="166"/>
        <v>0</v>
      </c>
      <c r="Y2640" s="248">
        <f t="shared" si="167"/>
        <v>0</v>
      </c>
    </row>
    <row r="2641" spans="1:25" ht="15" customHeight="1" x14ac:dyDescent="0.25">
      <c r="A2641" s="250"/>
      <c r="B2641" s="251"/>
      <c r="C2641" s="322" t="s">
        <v>1286</v>
      </c>
      <c r="D2641" s="322"/>
      <c r="E2641" s="322"/>
      <c r="H2641" s="252">
        <v>96015.14</v>
      </c>
      <c r="I2641" s="252">
        <v>10853.5</v>
      </c>
      <c r="J2641" s="252">
        <v>-289.44</v>
      </c>
      <c r="K2641" s="252">
        <v>0</v>
      </c>
      <c r="L2641" s="252">
        <v>0</v>
      </c>
      <c r="M2641" s="252">
        <v>10564.06</v>
      </c>
      <c r="N2641" s="323">
        <v>13803.01</v>
      </c>
      <c r="O2641" s="323"/>
      <c r="P2641" s="252">
        <v>94349.82</v>
      </c>
      <c r="Q2641" s="252">
        <v>1573.63</v>
      </c>
      <c r="R2641" s="240" t="s">
        <v>150</v>
      </c>
      <c r="V2641" s="248">
        <f t="shared" si="168"/>
        <v>0</v>
      </c>
      <c r="W2641" s="248">
        <f t="shared" si="165"/>
        <v>0</v>
      </c>
      <c r="X2641" s="248">
        <f t="shared" si="166"/>
        <v>0</v>
      </c>
      <c r="Y2641" s="248">
        <f t="shared" si="167"/>
        <v>0</v>
      </c>
    </row>
    <row r="2642" spans="1:25" ht="15" customHeight="1" x14ac:dyDescent="0.25">
      <c r="A2642" s="250"/>
      <c r="B2642" s="251"/>
      <c r="C2642" s="322" t="s">
        <v>1288</v>
      </c>
      <c r="D2642" s="322"/>
      <c r="E2642" s="322"/>
      <c r="H2642" s="252">
        <v>313799.96000000002</v>
      </c>
      <c r="I2642" s="252">
        <v>41582.35</v>
      </c>
      <c r="J2642" s="252">
        <v>-1108.9100000000001</v>
      </c>
      <c r="K2642" s="252">
        <v>0</v>
      </c>
      <c r="L2642" s="252">
        <v>0</v>
      </c>
      <c r="M2642" s="252">
        <v>40473.440000000002</v>
      </c>
      <c r="N2642" s="323">
        <v>51945.43</v>
      </c>
      <c r="O2642" s="323"/>
      <c r="P2642" s="252">
        <v>306666.15000000002</v>
      </c>
      <c r="Q2642" s="252">
        <v>4338.18</v>
      </c>
      <c r="R2642" s="240" t="s">
        <v>150</v>
      </c>
      <c r="V2642" s="248">
        <f t="shared" si="168"/>
        <v>0</v>
      </c>
      <c r="W2642" s="248">
        <f t="shared" si="165"/>
        <v>0</v>
      </c>
      <c r="X2642" s="248">
        <f t="shared" si="166"/>
        <v>0</v>
      </c>
      <c r="Y2642" s="248">
        <f t="shared" si="167"/>
        <v>0</v>
      </c>
    </row>
    <row r="2643" spans="1:25" ht="15" customHeight="1" x14ac:dyDescent="0.25">
      <c r="A2643" s="250"/>
      <c r="B2643" s="251"/>
      <c r="C2643" s="322" t="s">
        <v>1058</v>
      </c>
      <c r="D2643" s="322"/>
      <c r="E2643" s="322"/>
      <c r="H2643" s="252">
        <v>5975.52</v>
      </c>
      <c r="I2643" s="252">
        <v>1166.6300000000001</v>
      </c>
      <c r="J2643" s="252">
        <v>0</v>
      </c>
      <c r="K2643" s="252">
        <v>0</v>
      </c>
      <c r="L2643" s="252">
        <v>0</v>
      </c>
      <c r="M2643" s="252">
        <v>1166.6300000000001</v>
      </c>
      <c r="N2643" s="323">
        <v>1563.98</v>
      </c>
      <c r="O2643" s="323"/>
      <c r="P2643" s="252">
        <v>5647.6</v>
      </c>
      <c r="Q2643" s="252">
        <v>69.430000000000007</v>
      </c>
      <c r="R2643" s="240" t="s">
        <v>150</v>
      </c>
      <c r="V2643" s="248">
        <f t="shared" si="168"/>
        <v>0</v>
      </c>
      <c r="W2643" s="248">
        <f t="shared" si="165"/>
        <v>0</v>
      </c>
      <c r="X2643" s="248">
        <f t="shared" si="166"/>
        <v>0</v>
      </c>
      <c r="Y2643" s="248">
        <f t="shared" si="167"/>
        <v>0</v>
      </c>
    </row>
    <row r="2644" spans="1:25" ht="15" customHeight="1" x14ac:dyDescent="0.25">
      <c r="A2644" s="250"/>
      <c r="B2644" s="251"/>
      <c r="C2644" s="322" t="s">
        <v>1283</v>
      </c>
      <c r="D2644" s="322"/>
      <c r="E2644" s="322"/>
      <c r="H2644" s="252">
        <v>420220.51</v>
      </c>
      <c r="I2644" s="252">
        <v>0</v>
      </c>
      <c r="J2644" s="252">
        <v>0</v>
      </c>
      <c r="K2644" s="252">
        <v>0</v>
      </c>
      <c r="L2644" s="252">
        <v>0</v>
      </c>
      <c r="M2644" s="252">
        <v>0</v>
      </c>
      <c r="N2644" s="323">
        <v>76.22</v>
      </c>
      <c r="O2644" s="323"/>
      <c r="P2644" s="252">
        <v>420144.29</v>
      </c>
      <c r="Q2644" s="252">
        <v>0</v>
      </c>
      <c r="R2644" s="240" t="s">
        <v>150</v>
      </c>
      <c r="V2644" s="248">
        <f t="shared" si="168"/>
        <v>0</v>
      </c>
      <c r="W2644" s="248">
        <f t="shared" si="165"/>
        <v>140048.09666666665</v>
      </c>
      <c r="X2644" s="248">
        <f t="shared" si="166"/>
        <v>0</v>
      </c>
      <c r="Y2644" s="248">
        <f t="shared" si="167"/>
        <v>140048.09666666665</v>
      </c>
    </row>
    <row r="2645" spans="1:25" ht="15" customHeight="1" x14ac:dyDescent="0.25">
      <c r="A2645" s="250"/>
      <c r="B2645" s="251"/>
      <c r="C2645" s="322" t="s">
        <v>1055</v>
      </c>
      <c r="D2645" s="322"/>
      <c r="E2645" s="322"/>
      <c r="H2645" s="252">
        <v>63.89</v>
      </c>
      <c r="I2645" s="252">
        <v>55.47</v>
      </c>
      <c r="J2645" s="252">
        <v>0</v>
      </c>
      <c r="K2645" s="252">
        <v>0</v>
      </c>
      <c r="L2645" s="252">
        <v>0</v>
      </c>
      <c r="M2645" s="252">
        <v>55.47</v>
      </c>
      <c r="N2645" s="323">
        <v>65.97</v>
      </c>
      <c r="O2645" s="323"/>
      <c r="P2645" s="252">
        <v>53.39</v>
      </c>
      <c r="Q2645" s="252">
        <v>0</v>
      </c>
      <c r="R2645" s="240" t="s">
        <v>150</v>
      </c>
      <c r="V2645" s="248">
        <f t="shared" si="168"/>
        <v>0</v>
      </c>
      <c r="W2645" s="248">
        <f t="shared" si="165"/>
        <v>0</v>
      </c>
      <c r="X2645" s="248">
        <f t="shared" si="166"/>
        <v>0</v>
      </c>
      <c r="Y2645" s="248">
        <f t="shared" si="167"/>
        <v>0</v>
      </c>
    </row>
    <row r="2646" spans="1:25" ht="15" customHeight="1" x14ac:dyDescent="0.25">
      <c r="A2646" s="250"/>
      <c r="B2646" s="251"/>
      <c r="C2646" s="322" t="s">
        <v>1056</v>
      </c>
      <c r="D2646" s="322"/>
      <c r="E2646" s="322"/>
      <c r="H2646" s="252">
        <v>202.51</v>
      </c>
      <c r="I2646" s="252">
        <v>175.78</v>
      </c>
      <c r="J2646" s="252">
        <v>0</v>
      </c>
      <c r="K2646" s="252">
        <v>0</v>
      </c>
      <c r="L2646" s="252">
        <v>0</v>
      </c>
      <c r="M2646" s="252">
        <v>175.78</v>
      </c>
      <c r="N2646" s="323">
        <v>209.02</v>
      </c>
      <c r="O2646" s="323"/>
      <c r="P2646" s="252">
        <v>169.27</v>
      </c>
      <c r="Q2646" s="252">
        <v>0</v>
      </c>
      <c r="R2646" s="240" t="s">
        <v>150</v>
      </c>
      <c r="V2646" s="248">
        <f t="shared" si="168"/>
        <v>0</v>
      </c>
      <c r="W2646" s="248">
        <f t="shared" si="165"/>
        <v>0</v>
      </c>
      <c r="X2646" s="248">
        <f t="shared" si="166"/>
        <v>0</v>
      </c>
      <c r="Y2646" s="248">
        <f t="shared" si="167"/>
        <v>0</v>
      </c>
    </row>
    <row r="2647" spans="1:25" ht="15" customHeight="1" x14ac:dyDescent="0.25">
      <c r="A2647" s="250"/>
      <c r="B2647" s="251"/>
      <c r="C2647" s="322" t="s">
        <v>503</v>
      </c>
      <c r="D2647" s="322"/>
      <c r="E2647" s="322"/>
      <c r="H2647" s="252">
        <v>591017.94999999995</v>
      </c>
      <c r="I2647" s="252">
        <v>117896.46</v>
      </c>
      <c r="J2647" s="252">
        <v>0</v>
      </c>
      <c r="K2647" s="252">
        <v>0</v>
      </c>
      <c r="L2647" s="252">
        <v>0</v>
      </c>
      <c r="M2647" s="252">
        <v>117896.46</v>
      </c>
      <c r="N2647" s="323">
        <v>157343.64000000001</v>
      </c>
      <c r="O2647" s="323"/>
      <c r="P2647" s="252">
        <v>559461.39</v>
      </c>
      <c r="Q2647" s="252">
        <v>7890.62</v>
      </c>
      <c r="R2647" s="240" t="s">
        <v>150</v>
      </c>
      <c r="V2647" s="248">
        <f t="shared" si="168"/>
        <v>0</v>
      </c>
      <c r="W2647" s="248">
        <f t="shared" si="165"/>
        <v>0</v>
      </c>
      <c r="X2647" s="248">
        <f t="shared" si="166"/>
        <v>0</v>
      </c>
      <c r="Y2647" s="248">
        <f t="shared" si="167"/>
        <v>0</v>
      </c>
    </row>
    <row r="2648" spans="1:25" ht="15" customHeight="1" x14ac:dyDescent="0.25">
      <c r="A2648" s="250"/>
      <c r="B2648" s="251"/>
      <c r="C2648" s="322" t="s">
        <v>504</v>
      </c>
      <c r="D2648" s="322"/>
      <c r="E2648" s="322"/>
      <c r="H2648" s="252">
        <v>21904.02</v>
      </c>
      <c r="I2648" s="252">
        <v>0</v>
      </c>
      <c r="J2648" s="252">
        <v>0</v>
      </c>
      <c r="K2648" s="252">
        <v>0</v>
      </c>
      <c r="L2648" s="252">
        <v>0</v>
      </c>
      <c r="M2648" s="252">
        <v>0</v>
      </c>
      <c r="N2648" s="323">
        <v>1055.53</v>
      </c>
      <c r="O2648" s="323"/>
      <c r="P2648" s="252">
        <v>22776.720000000001</v>
      </c>
      <c r="Q2648" s="252">
        <v>1928.23</v>
      </c>
      <c r="R2648" s="240" t="s">
        <v>150</v>
      </c>
      <c r="V2648" s="248">
        <f t="shared" si="168"/>
        <v>0</v>
      </c>
      <c r="W2648" s="248">
        <f t="shared" si="165"/>
        <v>0</v>
      </c>
      <c r="X2648" s="248">
        <f t="shared" si="166"/>
        <v>0</v>
      </c>
      <c r="Y2648" s="248">
        <f t="shared" si="167"/>
        <v>0</v>
      </c>
    </row>
    <row r="2649" spans="1:25" ht="15" customHeight="1" x14ac:dyDescent="0.25">
      <c r="A2649" s="253"/>
      <c r="B2649" s="254"/>
      <c r="C2649" s="324" t="s">
        <v>1311</v>
      </c>
      <c r="D2649" s="324"/>
      <c r="E2649" s="324"/>
      <c r="F2649" s="255"/>
      <c r="G2649" s="255"/>
      <c r="H2649" s="256">
        <v>5831.69</v>
      </c>
      <c r="I2649" s="256">
        <v>0</v>
      </c>
      <c r="J2649" s="256">
        <v>0</v>
      </c>
      <c r="K2649" s="256">
        <v>0</v>
      </c>
      <c r="L2649" s="256">
        <v>0</v>
      </c>
      <c r="M2649" s="256">
        <v>0</v>
      </c>
      <c r="N2649" s="325">
        <v>0</v>
      </c>
      <c r="O2649" s="325"/>
      <c r="P2649" s="256">
        <v>5831.69</v>
      </c>
      <c r="Q2649" s="256">
        <v>0</v>
      </c>
      <c r="R2649" s="240" t="s">
        <v>150</v>
      </c>
      <c r="V2649" s="248">
        <f t="shared" si="168"/>
        <v>0</v>
      </c>
      <c r="W2649" s="248">
        <f t="shared" si="165"/>
        <v>0</v>
      </c>
      <c r="X2649" s="248">
        <f t="shared" si="166"/>
        <v>0</v>
      </c>
      <c r="Y2649" s="248">
        <f t="shared" si="167"/>
        <v>0</v>
      </c>
    </row>
    <row r="2650" spans="1:25" ht="15" customHeight="1" x14ac:dyDescent="0.25">
      <c r="A2650" s="245" t="s">
        <v>1771</v>
      </c>
      <c r="B2650" s="246" t="str">
        <f>C2650</f>
        <v>г.Одинцово, Можайское шоссе, 116</v>
      </c>
      <c r="C2650" s="329" t="s">
        <v>151</v>
      </c>
      <c r="D2650" s="329"/>
      <c r="E2650" s="329"/>
      <c r="F2650" s="246" t="s">
        <v>1772</v>
      </c>
      <c r="G2650" s="246" t="s">
        <v>1773</v>
      </c>
      <c r="H2650" s="247">
        <v>2680064.13</v>
      </c>
      <c r="I2650" s="247">
        <v>508058.79</v>
      </c>
      <c r="J2650" s="247">
        <v>449.33</v>
      </c>
      <c r="K2650" s="247">
        <v>0</v>
      </c>
      <c r="L2650" s="247">
        <v>0</v>
      </c>
      <c r="M2650" s="247">
        <v>508508.12</v>
      </c>
      <c r="N2650" s="330">
        <v>763635.89</v>
      </c>
      <c r="O2650" s="330"/>
      <c r="P2650" s="247">
        <v>2440185.69</v>
      </c>
      <c r="Q2650" s="247">
        <v>15249.33</v>
      </c>
      <c r="R2650" s="240" t="s">
        <v>151</v>
      </c>
      <c r="V2650" s="248">
        <f t="shared" si="168"/>
        <v>0</v>
      </c>
      <c r="W2650" s="248">
        <f t="shared" si="165"/>
        <v>0</v>
      </c>
      <c r="X2650" s="248">
        <f t="shared" si="166"/>
        <v>0</v>
      </c>
      <c r="Y2650" s="248">
        <f t="shared" si="167"/>
        <v>0</v>
      </c>
    </row>
    <row r="2651" spans="1:25" ht="15" customHeight="1" x14ac:dyDescent="0.25">
      <c r="A2651" s="250"/>
      <c r="B2651" s="251"/>
      <c r="C2651" s="322" t="s">
        <v>1303</v>
      </c>
      <c r="D2651" s="322"/>
      <c r="E2651" s="322"/>
      <c r="H2651" s="252">
        <v>15243.17</v>
      </c>
      <c r="I2651" s="252">
        <v>0</v>
      </c>
      <c r="J2651" s="252">
        <v>0</v>
      </c>
      <c r="K2651" s="252">
        <v>0</v>
      </c>
      <c r="L2651" s="252">
        <v>0</v>
      </c>
      <c r="M2651" s="252">
        <v>0</v>
      </c>
      <c r="N2651" s="323">
        <v>1305.97</v>
      </c>
      <c r="O2651" s="323"/>
      <c r="P2651" s="252">
        <v>14792.08</v>
      </c>
      <c r="Q2651" s="252">
        <v>854.88</v>
      </c>
      <c r="R2651" s="240" t="s">
        <v>151</v>
      </c>
      <c r="V2651" s="248">
        <f t="shared" si="168"/>
        <v>0</v>
      </c>
      <c r="W2651" s="248">
        <f t="shared" si="165"/>
        <v>0</v>
      </c>
      <c r="X2651" s="248">
        <f t="shared" si="166"/>
        <v>0</v>
      </c>
      <c r="Y2651" s="248">
        <f t="shared" si="167"/>
        <v>0</v>
      </c>
    </row>
    <row r="2652" spans="1:25" ht="15" customHeight="1" x14ac:dyDescent="0.25">
      <c r="A2652" s="250"/>
      <c r="B2652" s="251"/>
      <c r="C2652" s="322" t="s">
        <v>1052</v>
      </c>
      <c r="D2652" s="322"/>
      <c r="E2652" s="322"/>
      <c r="H2652" s="252">
        <v>554672.43999999994</v>
      </c>
      <c r="I2652" s="252">
        <v>134140.06</v>
      </c>
      <c r="J2652" s="252">
        <v>0</v>
      </c>
      <c r="K2652" s="252">
        <v>0</v>
      </c>
      <c r="L2652" s="252">
        <v>0</v>
      </c>
      <c r="M2652" s="252">
        <v>134140.06</v>
      </c>
      <c r="N2652" s="323">
        <v>203825.92000000001</v>
      </c>
      <c r="O2652" s="323"/>
      <c r="P2652" s="252">
        <v>485057.06</v>
      </c>
      <c r="Q2652" s="252">
        <v>70.48</v>
      </c>
      <c r="R2652" s="240" t="s">
        <v>151</v>
      </c>
      <c r="V2652" s="248">
        <f t="shared" si="168"/>
        <v>484986.58</v>
      </c>
      <c r="W2652" s="248">
        <f t="shared" si="165"/>
        <v>0</v>
      </c>
      <c r="X2652" s="248">
        <f t="shared" si="166"/>
        <v>0</v>
      </c>
      <c r="Y2652" s="248">
        <f t="shared" si="167"/>
        <v>484986.58</v>
      </c>
    </row>
    <row r="2653" spans="1:25" ht="15" customHeight="1" x14ac:dyDescent="0.25">
      <c r="A2653" s="250"/>
      <c r="B2653" s="251"/>
      <c r="C2653" s="322" t="s">
        <v>1336</v>
      </c>
      <c r="D2653" s="322"/>
      <c r="E2653" s="322"/>
      <c r="H2653" s="252">
        <v>188.46</v>
      </c>
      <c r="I2653" s="252">
        <v>0</v>
      </c>
      <c r="J2653" s="252">
        <v>0</v>
      </c>
      <c r="K2653" s="252">
        <v>0</v>
      </c>
      <c r="L2653" s="252">
        <v>0</v>
      </c>
      <c r="M2653" s="252">
        <v>0</v>
      </c>
      <c r="N2653" s="323">
        <v>2.91</v>
      </c>
      <c r="O2653" s="323"/>
      <c r="P2653" s="252">
        <v>185.55</v>
      </c>
      <c r="Q2653" s="252">
        <v>0</v>
      </c>
      <c r="R2653" s="240" t="s">
        <v>151</v>
      </c>
      <c r="V2653" s="248">
        <f t="shared" si="168"/>
        <v>0</v>
      </c>
      <c r="W2653" s="248">
        <f t="shared" si="165"/>
        <v>0</v>
      </c>
      <c r="X2653" s="248">
        <f t="shared" si="166"/>
        <v>0</v>
      </c>
      <c r="Y2653" s="248">
        <f t="shared" si="167"/>
        <v>0</v>
      </c>
    </row>
    <row r="2654" spans="1:25" ht="15" customHeight="1" x14ac:dyDescent="0.25">
      <c r="A2654" s="250"/>
      <c r="B2654" s="251"/>
      <c r="C2654" s="322" t="s">
        <v>503</v>
      </c>
      <c r="D2654" s="322"/>
      <c r="E2654" s="322"/>
      <c r="H2654" s="252">
        <v>766443.43</v>
      </c>
      <c r="I2654" s="252">
        <v>214819.73</v>
      </c>
      <c r="J2654" s="252">
        <v>0</v>
      </c>
      <c r="K2654" s="252">
        <v>0</v>
      </c>
      <c r="L2654" s="252">
        <v>0</v>
      </c>
      <c r="M2654" s="252">
        <v>214819.73</v>
      </c>
      <c r="N2654" s="323">
        <v>313468.87</v>
      </c>
      <c r="O2654" s="323"/>
      <c r="P2654" s="252">
        <v>668438.11</v>
      </c>
      <c r="Q2654" s="252">
        <v>643.82000000000005</v>
      </c>
      <c r="R2654" s="240" t="s">
        <v>151</v>
      </c>
      <c r="V2654" s="248">
        <f t="shared" si="168"/>
        <v>0</v>
      </c>
      <c r="W2654" s="248">
        <f t="shared" si="165"/>
        <v>0</v>
      </c>
      <c r="X2654" s="248">
        <f t="shared" si="166"/>
        <v>0</v>
      </c>
      <c r="Y2654" s="248">
        <f t="shared" si="167"/>
        <v>0</v>
      </c>
    </row>
    <row r="2655" spans="1:25" ht="15" customHeight="1" x14ac:dyDescent="0.25">
      <c r="A2655" s="250"/>
      <c r="B2655" s="251"/>
      <c r="C2655" s="322" t="s">
        <v>1058</v>
      </c>
      <c r="D2655" s="322"/>
      <c r="E2655" s="322"/>
      <c r="H2655" s="252">
        <v>7054.16</v>
      </c>
      <c r="I2655" s="252">
        <v>1978.03</v>
      </c>
      <c r="J2655" s="252">
        <v>0</v>
      </c>
      <c r="K2655" s="252">
        <v>0</v>
      </c>
      <c r="L2655" s="252">
        <v>0</v>
      </c>
      <c r="M2655" s="252">
        <v>1978.03</v>
      </c>
      <c r="N2655" s="323">
        <v>2930.23</v>
      </c>
      <c r="O2655" s="323"/>
      <c r="P2655" s="252">
        <v>6382.79</v>
      </c>
      <c r="Q2655" s="252">
        <v>280.83</v>
      </c>
      <c r="R2655" s="240" t="s">
        <v>151</v>
      </c>
      <c r="V2655" s="248">
        <f t="shared" si="168"/>
        <v>0</v>
      </c>
      <c r="W2655" s="248">
        <f t="shared" si="165"/>
        <v>0</v>
      </c>
      <c r="X2655" s="248">
        <f t="shared" si="166"/>
        <v>0</v>
      </c>
      <c r="Y2655" s="248">
        <f t="shared" si="167"/>
        <v>0</v>
      </c>
    </row>
    <row r="2656" spans="1:25" ht="15" customHeight="1" x14ac:dyDescent="0.25">
      <c r="A2656" s="250"/>
      <c r="B2656" s="251"/>
      <c r="C2656" s="322" t="s">
        <v>1056</v>
      </c>
      <c r="D2656" s="322"/>
      <c r="E2656" s="322"/>
      <c r="H2656" s="252">
        <v>432.59</v>
      </c>
      <c r="I2656" s="252">
        <v>344.75</v>
      </c>
      <c r="J2656" s="252">
        <v>0</v>
      </c>
      <c r="K2656" s="252">
        <v>0</v>
      </c>
      <c r="L2656" s="252">
        <v>0</v>
      </c>
      <c r="M2656" s="252">
        <v>344.75</v>
      </c>
      <c r="N2656" s="323">
        <v>471.32</v>
      </c>
      <c r="O2656" s="323"/>
      <c r="P2656" s="252">
        <v>306.08999999999997</v>
      </c>
      <c r="Q2656" s="252">
        <v>7.0000000000000007E-2</v>
      </c>
      <c r="R2656" s="240" t="s">
        <v>151</v>
      </c>
      <c r="V2656" s="248">
        <f t="shared" si="168"/>
        <v>0</v>
      </c>
      <c r="W2656" s="248">
        <f t="shared" si="165"/>
        <v>0</v>
      </c>
      <c r="X2656" s="248">
        <f t="shared" si="166"/>
        <v>0</v>
      </c>
      <c r="Y2656" s="248">
        <f t="shared" si="167"/>
        <v>0</v>
      </c>
    </row>
    <row r="2657" spans="1:25" ht="15" customHeight="1" x14ac:dyDescent="0.25">
      <c r="A2657" s="250"/>
      <c r="B2657" s="251"/>
      <c r="C2657" s="322" t="s">
        <v>1054</v>
      </c>
      <c r="D2657" s="322"/>
      <c r="E2657" s="322"/>
      <c r="H2657" s="252">
        <v>135.24</v>
      </c>
      <c r="I2657" s="252">
        <v>108.79</v>
      </c>
      <c r="J2657" s="252">
        <v>0</v>
      </c>
      <c r="K2657" s="252">
        <v>0</v>
      </c>
      <c r="L2657" s="252">
        <v>0</v>
      </c>
      <c r="M2657" s="252">
        <v>108.79</v>
      </c>
      <c r="N2657" s="323">
        <v>148.66</v>
      </c>
      <c r="O2657" s="323"/>
      <c r="P2657" s="252">
        <v>95.39</v>
      </c>
      <c r="Q2657" s="252">
        <v>0.02</v>
      </c>
      <c r="R2657" s="240" t="s">
        <v>151</v>
      </c>
      <c r="V2657" s="248">
        <f t="shared" si="168"/>
        <v>0</v>
      </c>
      <c r="W2657" s="248">
        <f t="shared" si="165"/>
        <v>0</v>
      </c>
      <c r="X2657" s="248">
        <f t="shared" si="166"/>
        <v>0</v>
      </c>
      <c r="Y2657" s="248">
        <f t="shared" si="167"/>
        <v>0</v>
      </c>
    </row>
    <row r="2658" spans="1:25" ht="15" customHeight="1" x14ac:dyDescent="0.25">
      <c r="A2658" s="250"/>
      <c r="B2658" s="251"/>
      <c r="C2658" s="322" t="s">
        <v>1335</v>
      </c>
      <c r="D2658" s="322"/>
      <c r="E2658" s="322"/>
      <c r="H2658" s="252">
        <v>7000.72</v>
      </c>
      <c r="I2658" s="252">
        <v>0</v>
      </c>
      <c r="J2658" s="252">
        <v>0</v>
      </c>
      <c r="K2658" s="252">
        <v>0</v>
      </c>
      <c r="L2658" s="252">
        <v>0</v>
      </c>
      <c r="M2658" s="252">
        <v>0</v>
      </c>
      <c r="N2658" s="323">
        <v>807.43</v>
      </c>
      <c r="O2658" s="323"/>
      <c r="P2658" s="252">
        <v>6193.29</v>
      </c>
      <c r="Q2658" s="252">
        <v>0</v>
      </c>
      <c r="R2658" s="240" t="s">
        <v>151</v>
      </c>
      <c r="V2658" s="248">
        <f t="shared" si="168"/>
        <v>0</v>
      </c>
      <c r="W2658" s="248">
        <f t="shared" si="165"/>
        <v>0</v>
      </c>
      <c r="X2658" s="248">
        <f t="shared" si="166"/>
        <v>0</v>
      </c>
      <c r="Y2658" s="248">
        <f t="shared" si="167"/>
        <v>0</v>
      </c>
    </row>
    <row r="2659" spans="1:25" ht="15" customHeight="1" x14ac:dyDescent="0.25">
      <c r="A2659" s="250"/>
      <c r="B2659" s="251"/>
      <c r="C2659" s="322" t="s">
        <v>399</v>
      </c>
      <c r="D2659" s="322"/>
      <c r="E2659" s="322"/>
      <c r="H2659" s="252">
        <v>165740.29</v>
      </c>
      <c r="I2659" s="252">
        <v>25677.06</v>
      </c>
      <c r="J2659" s="252">
        <v>125.22</v>
      </c>
      <c r="K2659" s="252">
        <v>0</v>
      </c>
      <c r="L2659" s="252">
        <v>0</v>
      </c>
      <c r="M2659" s="252">
        <v>25802.28</v>
      </c>
      <c r="N2659" s="323">
        <v>39228.400000000001</v>
      </c>
      <c r="O2659" s="323"/>
      <c r="P2659" s="252">
        <v>155098.63</v>
      </c>
      <c r="Q2659" s="252">
        <v>2784.46</v>
      </c>
      <c r="R2659" s="240" t="s">
        <v>151</v>
      </c>
      <c r="V2659" s="248">
        <f t="shared" si="168"/>
        <v>0</v>
      </c>
      <c r="W2659" s="248">
        <f t="shared" si="165"/>
        <v>0</v>
      </c>
      <c r="X2659" s="248">
        <f t="shared" si="166"/>
        <v>0</v>
      </c>
      <c r="Y2659" s="248">
        <f t="shared" si="167"/>
        <v>0</v>
      </c>
    </row>
    <row r="2660" spans="1:25" ht="15" customHeight="1" x14ac:dyDescent="0.25">
      <c r="A2660" s="250"/>
      <c r="B2660" s="251"/>
      <c r="C2660" s="322" t="s">
        <v>504</v>
      </c>
      <c r="D2660" s="322"/>
      <c r="E2660" s="322"/>
      <c r="H2660" s="252">
        <v>27944.29</v>
      </c>
      <c r="I2660" s="252">
        <v>0</v>
      </c>
      <c r="J2660" s="252">
        <v>0</v>
      </c>
      <c r="K2660" s="252">
        <v>0</v>
      </c>
      <c r="L2660" s="252">
        <v>0</v>
      </c>
      <c r="M2660" s="252">
        <v>0</v>
      </c>
      <c r="N2660" s="323">
        <v>2294.63</v>
      </c>
      <c r="O2660" s="323"/>
      <c r="P2660" s="252">
        <v>25713.77</v>
      </c>
      <c r="Q2660" s="252">
        <v>64.11</v>
      </c>
      <c r="R2660" s="240" t="s">
        <v>151</v>
      </c>
      <c r="V2660" s="248">
        <f t="shared" si="168"/>
        <v>0</v>
      </c>
      <c r="W2660" s="248">
        <f t="shared" si="165"/>
        <v>0</v>
      </c>
      <c r="X2660" s="248">
        <f t="shared" si="166"/>
        <v>0</v>
      </c>
      <c r="Y2660" s="248">
        <f t="shared" si="167"/>
        <v>0</v>
      </c>
    </row>
    <row r="2661" spans="1:25" ht="15" customHeight="1" x14ac:dyDescent="0.25">
      <c r="A2661" s="250"/>
      <c r="B2661" s="251"/>
      <c r="C2661" s="322" t="s">
        <v>1304</v>
      </c>
      <c r="D2661" s="322"/>
      <c r="E2661" s="322"/>
      <c r="H2661" s="252">
        <v>37860.61</v>
      </c>
      <c r="I2661" s="252">
        <v>0</v>
      </c>
      <c r="J2661" s="252">
        <v>0</v>
      </c>
      <c r="K2661" s="252">
        <v>0</v>
      </c>
      <c r="L2661" s="252">
        <v>0</v>
      </c>
      <c r="M2661" s="252">
        <v>0</v>
      </c>
      <c r="N2661" s="323">
        <v>1868.93</v>
      </c>
      <c r="O2661" s="323"/>
      <c r="P2661" s="252">
        <v>37456.400000000001</v>
      </c>
      <c r="Q2661" s="252">
        <v>1464.72</v>
      </c>
      <c r="R2661" s="240" t="s">
        <v>151</v>
      </c>
      <c r="V2661" s="248">
        <f t="shared" si="168"/>
        <v>0</v>
      </c>
      <c r="W2661" s="248">
        <f t="shared" si="165"/>
        <v>0</v>
      </c>
      <c r="X2661" s="248">
        <f t="shared" si="166"/>
        <v>0</v>
      </c>
      <c r="Y2661" s="248">
        <f t="shared" si="167"/>
        <v>0</v>
      </c>
    </row>
    <row r="2662" spans="1:25" ht="15" customHeight="1" x14ac:dyDescent="0.25">
      <c r="A2662" s="250"/>
      <c r="B2662" s="251"/>
      <c r="C2662" s="322" t="s">
        <v>1055</v>
      </c>
      <c r="D2662" s="322"/>
      <c r="E2662" s="322"/>
      <c r="H2662" s="252">
        <v>135.24</v>
      </c>
      <c r="I2662" s="252">
        <v>108.79</v>
      </c>
      <c r="J2662" s="252">
        <v>0</v>
      </c>
      <c r="K2662" s="252">
        <v>0</v>
      </c>
      <c r="L2662" s="252">
        <v>0</v>
      </c>
      <c r="M2662" s="252">
        <v>108.79</v>
      </c>
      <c r="N2662" s="323">
        <v>148.66</v>
      </c>
      <c r="O2662" s="323"/>
      <c r="P2662" s="252">
        <v>95.39</v>
      </c>
      <c r="Q2662" s="252">
        <v>0.02</v>
      </c>
      <c r="R2662" s="240" t="s">
        <v>151</v>
      </c>
      <c r="V2662" s="248">
        <f t="shared" si="168"/>
        <v>0</v>
      </c>
      <c r="W2662" s="248">
        <f t="shared" si="165"/>
        <v>0</v>
      </c>
      <c r="X2662" s="248">
        <f t="shared" si="166"/>
        <v>0</v>
      </c>
      <c r="Y2662" s="248">
        <f t="shared" si="167"/>
        <v>0</v>
      </c>
    </row>
    <row r="2663" spans="1:25" ht="15" customHeight="1" x14ac:dyDescent="0.25">
      <c r="A2663" s="250"/>
      <c r="B2663" s="251"/>
      <c r="C2663" s="322" t="s">
        <v>392</v>
      </c>
      <c r="D2663" s="322"/>
      <c r="E2663" s="322"/>
      <c r="H2663" s="252">
        <v>297085.37</v>
      </c>
      <c r="I2663" s="252">
        <v>45409.24</v>
      </c>
      <c r="J2663" s="252">
        <v>165.64</v>
      </c>
      <c r="K2663" s="252">
        <v>0</v>
      </c>
      <c r="L2663" s="252">
        <v>0</v>
      </c>
      <c r="M2663" s="252">
        <v>45574.879999999997</v>
      </c>
      <c r="N2663" s="323">
        <v>69136.17</v>
      </c>
      <c r="O2663" s="323"/>
      <c r="P2663" s="252">
        <v>279193.21999999997</v>
      </c>
      <c r="Q2663" s="252">
        <v>5669.14</v>
      </c>
      <c r="R2663" s="240" t="s">
        <v>151</v>
      </c>
      <c r="V2663" s="248">
        <f t="shared" si="168"/>
        <v>0</v>
      </c>
      <c r="W2663" s="248">
        <f t="shared" si="165"/>
        <v>0</v>
      </c>
      <c r="X2663" s="248">
        <f t="shared" si="166"/>
        <v>0</v>
      </c>
      <c r="Y2663" s="248">
        <f t="shared" si="167"/>
        <v>0</v>
      </c>
    </row>
    <row r="2664" spans="1:25" ht="15" customHeight="1" x14ac:dyDescent="0.25">
      <c r="A2664" s="250"/>
      <c r="B2664" s="251"/>
      <c r="C2664" s="322" t="s">
        <v>1057</v>
      </c>
      <c r="D2664" s="322"/>
      <c r="E2664" s="322"/>
      <c r="H2664" s="252">
        <v>283.79000000000002</v>
      </c>
      <c r="I2664" s="252">
        <v>228.12</v>
      </c>
      <c r="J2664" s="252">
        <v>0</v>
      </c>
      <c r="K2664" s="252">
        <v>0</v>
      </c>
      <c r="L2664" s="252">
        <v>0</v>
      </c>
      <c r="M2664" s="252">
        <v>228.12</v>
      </c>
      <c r="N2664" s="323">
        <v>311.73</v>
      </c>
      <c r="O2664" s="323"/>
      <c r="P2664" s="252">
        <v>200.23</v>
      </c>
      <c r="Q2664" s="252">
        <v>0.05</v>
      </c>
      <c r="R2664" s="240" t="s">
        <v>151</v>
      </c>
      <c r="V2664" s="248">
        <f t="shared" si="168"/>
        <v>0</v>
      </c>
      <c r="W2664" s="248">
        <f t="shared" si="165"/>
        <v>0</v>
      </c>
      <c r="X2664" s="248">
        <f t="shared" si="166"/>
        <v>0</v>
      </c>
      <c r="Y2664" s="248">
        <f t="shared" si="167"/>
        <v>0</v>
      </c>
    </row>
    <row r="2665" spans="1:25" ht="15" customHeight="1" x14ac:dyDescent="0.25">
      <c r="A2665" s="250"/>
      <c r="B2665" s="251"/>
      <c r="C2665" s="322" t="s">
        <v>1283</v>
      </c>
      <c r="D2665" s="322"/>
      <c r="E2665" s="322"/>
      <c r="H2665" s="252">
        <v>277076.2</v>
      </c>
      <c r="I2665" s="252">
        <v>0</v>
      </c>
      <c r="J2665" s="252">
        <v>0</v>
      </c>
      <c r="K2665" s="252">
        <v>0</v>
      </c>
      <c r="L2665" s="252">
        <v>0</v>
      </c>
      <c r="M2665" s="252">
        <v>0</v>
      </c>
      <c r="N2665" s="323">
        <v>3968.44</v>
      </c>
      <c r="O2665" s="323"/>
      <c r="P2665" s="252">
        <v>273107.76</v>
      </c>
      <c r="Q2665" s="252">
        <v>0</v>
      </c>
      <c r="R2665" s="240" t="s">
        <v>151</v>
      </c>
      <c r="V2665" s="248">
        <f t="shared" si="168"/>
        <v>0</v>
      </c>
      <c r="W2665" s="248">
        <f t="shared" si="165"/>
        <v>91035.92</v>
      </c>
      <c r="X2665" s="248">
        <f t="shared" si="166"/>
        <v>0</v>
      </c>
      <c r="Y2665" s="248">
        <f t="shared" si="167"/>
        <v>91035.92</v>
      </c>
    </row>
    <row r="2666" spans="1:25" ht="15" customHeight="1" x14ac:dyDescent="0.25">
      <c r="A2666" s="250"/>
      <c r="B2666" s="251"/>
      <c r="C2666" s="322" t="s">
        <v>1311</v>
      </c>
      <c r="D2666" s="322"/>
      <c r="E2666" s="322"/>
      <c r="H2666" s="252">
        <v>401.31</v>
      </c>
      <c r="I2666" s="252">
        <v>0</v>
      </c>
      <c r="J2666" s="252">
        <v>0</v>
      </c>
      <c r="K2666" s="252">
        <v>0</v>
      </c>
      <c r="L2666" s="252">
        <v>0</v>
      </c>
      <c r="M2666" s="252">
        <v>0</v>
      </c>
      <c r="N2666" s="323">
        <v>7.74</v>
      </c>
      <c r="O2666" s="323"/>
      <c r="P2666" s="252">
        <v>393.57</v>
      </c>
      <c r="Q2666" s="252">
        <v>0</v>
      </c>
      <c r="R2666" s="240" t="s">
        <v>151</v>
      </c>
      <c r="V2666" s="248">
        <f t="shared" si="168"/>
        <v>0</v>
      </c>
      <c r="W2666" s="248">
        <f t="shared" si="165"/>
        <v>0</v>
      </c>
      <c r="X2666" s="248">
        <f t="shared" si="166"/>
        <v>0</v>
      </c>
      <c r="Y2666" s="248">
        <f t="shared" si="167"/>
        <v>0</v>
      </c>
    </row>
    <row r="2667" spans="1:25" ht="15" customHeight="1" x14ac:dyDescent="0.25">
      <c r="A2667" s="250"/>
      <c r="B2667" s="251"/>
      <c r="C2667" s="322" t="s">
        <v>1286</v>
      </c>
      <c r="D2667" s="322"/>
      <c r="E2667" s="322"/>
      <c r="H2667" s="252">
        <v>117690.53</v>
      </c>
      <c r="I2667" s="252">
        <v>17644.38</v>
      </c>
      <c r="J2667" s="252">
        <v>32.799999999999997</v>
      </c>
      <c r="K2667" s="252">
        <v>0</v>
      </c>
      <c r="L2667" s="252">
        <v>0</v>
      </c>
      <c r="M2667" s="252">
        <v>17677.18</v>
      </c>
      <c r="N2667" s="323">
        <v>26325.29</v>
      </c>
      <c r="O2667" s="323"/>
      <c r="P2667" s="252">
        <v>112435.44</v>
      </c>
      <c r="Q2667" s="252">
        <v>3393.02</v>
      </c>
      <c r="R2667" s="240" t="s">
        <v>151</v>
      </c>
      <c r="V2667" s="248">
        <f t="shared" si="168"/>
        <v>0</v>
      </c>
      <c r="W2667" s="248">
        <f t="shared" si="165"/>
        <v>0</v>
      </c>
      <c r="X2667" s="248">
        <f t="shared" si="166"/>
        <v>0</v>
      </c>
      <c r="Y2667" s="248">
        <f t="shared" si="167"/>
        <v>0</v>
      </c>
    </row>
    <row r="2668" spans="1:25" ht="15" customHeight="1" x14ac:dyDescent="0.25">
      <c r="A2668" s="253"/>
      <c r="B2668" s="254"/>
      <c r="C2668" s="324" t="s">
        <v>1288</v>
      </c>
      <c r="D2668" s="324"/>
      <c r="E2668" s="324"/>
      <c r="F2668" s="255"/>
      <c r="G2668" s="255"/>
      <c r="H2668" s="256">
        <v>404676.29</v>
      </c>
      <c r="I2668" s="256">
        <v>67599.839999999997</v>
      </c>
      <c r="J2668" s="256">
        <v>125.67</v>
      </c>
      <c r="K2668" s="256">
        <v>0</v>
      </c>
      <c r="L2668" s="256">
        <v>0</v>
      </c>
      <c r="M2668" s="256">
        <v>67725.509999999995</v>
      </c>
      <c r="N2668" s="325">
        <v>97384.59</v>
      </c>
      <c r="O2668" s="325"/>
      <c r="P2668" s="256">
        <v>375040.92</v>
      </c>
      <c r="Q2668" s="256">
        <v>23.71</v>
      </c>
      <c r="R2668" s="240" t="s">
        <v>151</v>
      </c>
      <c r="V2668" s="248">
        <f t="shared" si="168"/>
        <v>0</v>
      </c>
      <c r="W2668" s="248">
        <f t="shared" si="165"/>
        <v>0</v>
      </c>
      <c r="X2668" s="248">
        <f t="shared" si="166"/>
        <v>0</v>
      </c>
      <c r="Y2668" s="248">
        <f t="shared" si="167"/>
        <v>0</v>
      </c>
    </row>
    <row r="2669" spans="1:25" ht="15" customHeight="1" x14ac:dyDescent="0.25">
      <c r="A2669" s="245" t="s">
        <v>1774</v>
      </c>
      <c r="B2669" s="246" t="str">
        <f>C2669</f>
        <v>г.Одинцово, Можайское шоссе, 118</v>
      </c>
      <c r="C2669" s="329" t="s">
        <v>152</v>
      </c>
      <c r="D2669" s="329"/>
      <c r="E2669" s="329"/>
      <c r="F2669" s="246" t="s">
        <v>1775</v>
      </c>
      <c r="G2669" s="246" t="s">
        <v>1776</v>
      </c>
      <c r="H2669" s="247">
        <v>2023677.85</v>
      </c>
      <c r="I2669" s="247">
        <v>535048.07999999996</v>
      </c>
      <c r="J2669" s="247">
        <v>-16227.67</v>
      </c>
      <c r="K2669" s="247">
        <v>0</v>
      </c>
      <c r="L2669" s="247">
        <v>0</v>
      </c>
      <c r="M2669" s="247">
        <v>518820.41</v>
      </c>
      <c r="N2669" s="330">
        <v>673904.83</v>
      </c>
      <c r="O2669" s="330"/>
      <c r="P2669" s="247">
        <v>1896477.09</v>
      </c>
      <c r="Q2669" s="247">
        <v>27883.66</v>
      </c>
      <c r="R2669" s="240" t="s">
        <v>152</v>
      </c>
      <c r="V2669" s="248">
        <f t="shared" si="168"/>
        <v>0</v>
      </c>
      <c r="W2669" s="248">
        <f t="shared" si="165"/>
        <v>0</v>
      </c>
      <c r="X2669" s="248">
        <f t="shared" si="166"/>
        <v>0</v>
      </c>
      <c r="Y2669" s="248">
        <f t="shared" si="167"/>
        <v>0</v>
      </c>
    </row>
    <row r="2670" spans="1:25" ht="15" customHeight="1" x14ac:dyDescent="0.25">
      <c r="A2670" s="250"/>
      <c r="B2670" s="251"/>
      <c r="C2670" s="322" t="s">
        <v>1288</v>
      </c>
      <c r="D2670" s="322"/>
      <c r="E2670" s="322"/>
      <c r="H2670" s="252">
        <v>355661.14</v>
      </c>
      <c r="I2670" s="252">
        <v>80790.3</v>
      </c>
      <c r="J2670" s="252">
        <v>-6653.52</v>
      </c>
      <c r="K2670" s="252">
        <v>0</v>
      </c>
      <c r="L2670" s="252">
        <v>0</v>
      </c>
      <c r="M2670" s="252">
        <v>74136.78</v>
      </c>
      <c r="N2670" s="323">
        <v>99627.93</v>
      </c>
      <c r="O2670" s="323"/>
      <c r="P2670" s="252">
        <v>331427.87</v>
      </c>
      <c r="Q2670" s="252">
        <v>1257.8800000000001</v>
      </c>
      <c r="R2670" s="240" t="s">
        <v>152</v>
      </c>
      <c r="V2670" s="248">
        <f t="shared" si="168"/>
        <v>0</v>
      </c>
      <c r="W2670" s="248">
        <f t="shared" si="165"/>
        <v>0</v>
      </c>
      <c r="X2670" s="248">
        <f t="shared" si="166"/>
        <v>0</v>
      </c>
      <c r="Y2670" s="248">
        <f t="shared" si="167"/>
        <v>0</v>
      </c>
    </row>
    <row r="2671" spans="1:25" ht="15" customHeight="1" x14ac:dyDescent="0.25">
      <c r="A2671" s="250"/>
      <c r="B2671" s="251"/>
      <c r="C2671" s="322" t="s">
        <v>1286</v>
      </c>
      <c r="D2671" s="322"/>
      <c r="E2671" s="322"/>
      <c r="H2671" s="252">
        <v>101872.07</v>
      </c>
      <c r="I2671" s="252">
        <v>21087.26</v>
      </c>
      <c r="J2671" s="252">
        <v>-1736.64</v>
      </c>
      <c r="K2671" s="252">
        <v>0</v>
      </c>
      <c r="L2671" s="252">
        <v>0</v>
      </c>
      <c r="M2671" s="252">
        <v>19350.62</v>
      </c>
      <c r="N2671" s="323">
        <v>26405.23</v>
      </c>
      <c r="O2671" s="323"/>
      <c r="P2671" s="252">
        <v>97827.89</v>
      </c>
      <c r="Q2671" s="252">
        <v>3010.43</v>
      </c>
      <c r="R2671" s="240" t="s">
        <v>152</v>
      </c>
      <c r="V2671" s="248">
        <f t="shared" si="168"/>
        <v>0</v>
      </c>
      <c r="W2671" s="248">
        <f t="shared" si="165"/>
        <v>0</v>
      </c>
      <c r="X2671" s="248">
        <f t="shared" si="166"/>
        <v>0</v>
      </c>
      <c r="Y2671" s="248">
        <f t="shared" si="167"/>
        <v>0</v>
      </c>
    </row>
    <row r="2672" spans="1:25" ht="15" customHeight="1" x14ac:dyDescent="0.25">
      <c r="A2672" s="250"/>
      <c r="B2672" s="251"/>
      <c r="C2672" s="322" t="s">
        <v>1283</v>
      </c>
      <c r="D2672" s="322"/>
      <c r="E2672" s="322"/>
      <c r="H2672" s="252">
        <v>58211.88</v>
      </c>
      <c r="I2672" s="252">
        <v>0</v>
      </c>
      <c r="J2672" s="252">
        <v>0</v>
      </c>
      <c r="K2672" s="252">
        <v>0</v>
      </c>
      <c r="L2672" s="252">
        <v>0</v>
      </c>
      <c r="M2672" s="252">
        <v>0</v>
      </c>
      <c r="N2672" s="323">
        <v>82.87</v>
      </c>
      <c r="O2672" s="323"/>
      <c r="P2672" s="252">
        <v>58129.01</v>
      </c>
      <c r="Q2672" s="252">
        <v>0</v>
      </c>
      <c r="R2672" s="240" t="s">
        <v>152</v>
      </c>
      <c r="V2672" s="248">
        <f t="shared" si="168"/>
        <v>0</v>
      </c>
      <c r="W2672" s="248">
        <f t="shared" si="165"/>
        <v>19376.336666666666</v>
      </c>
      <c r="X2672" s="248">
        <f t="shared" si="166"/>
        <v>0</v>
      </c>
      <c r="Y2672" s="248">
        <f t="shared" si="167"/>
        <v>19376.336666666666</v>
      </c>
    </row>
    <row r="2673" spans="1:25" ht="15" customHeight="1" x14ac:dyDescent="0.25">
      <c r="A2673" s="250"/>
      <c r="B2673" s="251"/>
      <c r="C2673" s="322" t="s">
        <v>1056</v>
      </c>
      <c r="D2673" s="322"/>
      <c r="E2673" s="322"/>
      <c r="H2673" s="252">
        <v>403.02</v>
      </c>
      <c r="I2673" s="252">
        <v>248.57</v>
      </c>
      <c r="J2673" s="252">
        <v>0</v>
      </c>
      <c r="K2673" s="252">
        <v>0</v>
      </c>
      <c r="L2673" s="252">
        <v>0</v>
      </c>
      <c r="M2673" s="252">
        <v>248.57</v>
      </c>
      <c r="N2673" s="323">
        <v>302.69</v>
      </c>
      <c r="O2673" s="323"/>
      <c r="P2673" s="252">
        <v>348.9</v>
      </c>
      <c r="Q2673" s="252">
        <v>0</v>
      </c>
      <c r="R2673" s="240" t="s">
        <v>152</v>
      </c>
      <c r="V2673" s="248">
        <f t="shared" si="168"/>
        <v>0</v>
      </c>
      <c r="W2673" s="248">
        <f t="shared" si="165"/>
        <v>0</v>
      </c>
      <c r="X2673" s="248">
        <f t="shared" si="166"/>
        <v>0</v>
      </c>
      <c r="Y2673" s="248">
        <f t="shared" si="167"/>
        <v>0</v>
      </c>
    </row>
    <row r="2674" spans="1:25" ht="15" customHeight="1" x14ac:dyDescent="0.25">
      <c r="A2674" s="250"/>
      <c r="B2674" s="251"/>
      <c r="C2674" s="322" t="s">
        <v>1057</v>
      </c>
      <c r="D2674" s="322"/>
      <c r="E2674" s="322"/>
      <c r="H2674" s="252">
        <v>244.36</v>
      </c>
      <c r="I2674" s="252">
        <v>164.47</v>
      </c>
      <c r="J2674" s="252">
        <v>0</v>
      </c>
      <c r="K2674" s="252">
        <v>0</v>
      </c>
      <c r="L2674" s="252">
        <v>0</v>
      </c>
      <c r="M2674" s="252">
        <v>164.47</v>
      </c>
      <c r="N2674" s="323">
        <v>200.28</v>
      </c>
      <c r="O2674" s="323"/>
      <c r="P2674" s="252">
        <v>208.55</v>
      </c>
      <c r="Q2674" s="252">
        <v>0</v>
      </c>
      <c r="R2674" s="240" t="s">
        <v>152</v>
      </c>
      <c r="V2674" s="248">
        <f t="shared" si="168"/>
        <v>0</v>
      </c>
      <c r="W2674" s="248">
        <f t="shared" si="165"/>
        <v>0</v>
      </c>
      <c r="X2674" s="248">
        <f t="shared" si="166"/>
        <v>0</v>
      </c>
      <c r="Y2674" s="248">
        <f t="shared" si="167"/>
        <v>0</v>
      </c>
    </row>
    <row r="2675" spans="1:25" ht="15" customHeight="1" x14ac:dyDescent="0.25">
      <c r="A2675" s="250"/>
      <c r="B2675" s="251"/>
      <c r="C2675" s="322" t="s">
        <v>392</v>
      </c>
      <c r="D2675" s="322"/>
      <c r="E2675" s="322"/>
      <c r="H2675" s="252">
        <v>255418.47</v>
      </c>
      <c r="I2675" s="252">
        <v>53320.4</v>
      </c>
      <c r="J2675" s="252">
        <v>-4899.71</v>
      </c>
      <c r="K2675" s="252">
        <v>0</v>
      </c>
      <c r="L2675" s="252">
        <v>0</v>
      </c>
      <c r="M2675" s="252">
        <v>48420.69</v>
      </c>
      <c r="N2675" s="323">
        <v>67072.86</v>
      </c>
      <c r="O2675" s="323"/>
      <c r="P2675" s="252">
        <v>243750.36</v>
      </c>
      <c r="Q2675" s="252">
        <v>6984.06</v>
      </c>
      <c r="R2675" s="240" t="s">
        <v>152</v>
      </c>
      <c r="V2675" s="248">
        <f t="shared" si="168"/>
        <v>0</v>
      </c>
      <c r="W2675" s="248">
        <f t="shared" si="165"/>
        <v>0</v>
      </c>
      <c r="X2675" s="248">
        <f t="shared" si="166"/>
        <v>0</v>
      </c>
      <c r="Y2675" s="248">
        <f t="shared" si="167"/>
        <v>0</v>
      </c>
    </row>
    <row r="2676" spans="1:25" ht="15" customHeight="1" x14ac:dyDescent="0.25">
      <c r="A2676" s="250"/>
      <c r="B2676" s="251"/>
      <c r="C2676" s="322" t="s">
        <v>1055</v>
      </c>
      <c r="D2676" s="322"/>
      <c r="E2676" s="322"/>
      <c r="H2676" s="252">
        <v>150.65</v>
      </c>
      <c r="I2676" s="252">
        <v>78.47</v>
      </c>
      <c r="J2676" s="252">
        <v>0</v>
      </c>
      <c r="K2676" s="252">
        <v>0</v>
      </c>
      <c r="L2676" s="252">
        <v>0</v>
      </c>
      <c r="M2676" s="252">
        <v>78.47</v>
      </c>
      <c r="N2676" s="323">
        <v>95.58</v>
      </c>
      <c r="O2676" s="323"/>
      <c r="P2676" s="252">
        <v>133.55000000000001</v>
      </c>
      <c r="Q2676" s="252">
        <v>0.01</v>
      </c>
      <c r="R2676" s="240" t="s">
        <v>152</v>
      </c>
      <c r="V2676" s="248">
        <f t="shared" si="168"/>
        <v>0</v>
      </c>
      <c r="W2676" s="248">
        <f t="shared" si="165"/>
        <v>0</v>
      </c>
      <c r="X2676" s="248">
        <f t="shared" si="166"/>
        <v>0</v>
      </c>
      <c r="Y2676" s="248">
        <f t="shared" si="167"/>
        <v>0</v>
      </c>
    </row>
    <row r="2677" spans="1:25" ht="15" customHeight="1" x14ac:dyDescent="0.25">
      <c r="A2677" s="250"/>
      <c r="B2677" s="251"/>
      <c r="C2677" s="322" t="s">
        <v>1304</v>
      </c>
      <c r="D2677" s="322"/>
      <c r="E2677" s="322"/>
      <c r="H2677" s="252">
        <v>33401.379999999997</v>
      </c>
      <c r="I2677" s="252">
        <v>0</v>
      </c>
      <c r="J2677" s="252">
        <v>0</v>
      </c>
      <c r="K2677" s="252">
        <v>0</v>
      </c>
      <c r="L2677" s="252">
        <v>0</v>
      </c>
      <c r="M2677" s="252">
        <v>0</v>
      </c>
      <c r="N2677" s="323">
        <v>448.94</v>
      </c>
      <c r="O2677" s="323"/>
      <c r="P2677" s="252">
        <v>33539.61</v>
      </c>
      <c r="Q2677" s="252">
        <v>587.16999999999996</v>
      </c>
      <c r="R2677" s="240" t="s">
        <v>152</v>
      </c>
      <c r="V2677" s="248">
        <f t="shared" si="168"/>
        <v>0</v>
      </c>
      <c r="W2677" s="248">
        <f t="shared" si="165"/>
        <v>0</v>
      </c>
      <c r="X2677" s="248">
        <f t="shared" si="166"/>
        <v>0</v>
      </c>
      <c r="Y2677" s="248">
        <f t="shared" si="167"/>
        <v>0</v>
      </c>
    </row>
    <row r="2678" spans="1:25" ht="15" customHeight="1" x14ac:dyDescent="0.25">
      <c r="A2678" s="250"/>
      <c r="B2678" s="251"/>
      <c r="C2678" s="322" t="s">
        <v>1335</v>
      </c>
      <c r="D2678" s="322"/>
      <c r="E2678" s="322"/>
      <c r="H2678" s="252">
        <v>5542.47</v>
      </c>
      <c r="I2678" s="252">
        <v>0</v>
      </c>
      <c r="J2678" s="252">
        <v>0</v>
      </c>
      <c r="K2678" s="252">
        <v>0</v>
      </c>
      <c r="L2678" s="252">
        <v>0</v>
      </c>
      <c r="M2678" s="252">
        <v>0</v>
      </c>
      <c r="N2678" s="323">
        <v>212.83</v>
      </c>
      <c r="O2678" s="323"/>
      <c r="P2678" s="252">
        <v>5329.64</v>
      </c>
      <c r="Q2678" s="252">
        <v>0</v>
      </c>
      <c r="R2678" s="240" t="s">
        <v>152</v>
      </c>
      <c r="V2678" s="248">
        <f t="shared" si="168"/>
        <v>0</v>
      </c>
      <c r="W2678" s="248">
        <f t="shared" si="165"/>
        <v>0</v>
      </c>
      <c r="X2678" s="248">
        <f t="shared" si="166"/>
        <v>0</v>
      </c>
      <c r="Y2678" s="248">
        <f t="shared" si="167"/>
        <v>0</v>
      </c>
    </row>
    <row r="2679" spans="1:25" ht="15" customHeight="1" x14ac:dyDescent="0.25">
      <c r="A2679" s="250"/>
      <c r="B2679" s="251"/>
      <c r="C2679" s="322" t="s">
        <v>1303</v>
      </c>
      <c r="D2679" s="322"/>
      <c r="E2679" s="322"/>
      <c r="H2679" s="252">
        <v>6403.49</v>
      </c>
      <c r="I2679" s="252">
        <v>0</v>
      </c>
      <c r="J2679" s="252">
        <v>0</v>
      </c>
      <c r="K2679" s="252">
        <v>0</v>
      </c>
      <c r="L2679" s="252">
        <v>0</v>
      </c>
      <c r="M2679" s="252">
        <v>0</v>
      </c>
      <c r="N2679" s="323">
        <v>126.27</v>
      </c>
      <c r="O2679" s="323"/>
      <c r="P2679" s="252">
        <v>10100.09</v>
      </c>
      <c r="Q2679" s="252">
        <v>3822.87</v>
      </c>
      <c r="R2679" s="240" t="s">
        <v>152</v>
      </c>
      <c r="V2679" s="248">
        <f t="shared" si="168"/>
        <v>0</v>
      </c>
      <c r="W2679" s="248">
        <f t="shared" si="165"/>
        <v>0</v>
      </c>
      <c r="X2679" s="248">
        <f t="shared" si="166"/>
        <v>0</v>
      </c>
      <c r="Y2679" s="248">
        <f t="shared" si="167"/>
        <v>0</v>
      </c>
    </row>
    <row r="2680" spans="1:25" ht="15" customHeight="1" x14ac:dyDescent="0.25">
      <c r="A2680" s="250"/>
      <c r="B2680" s="251"/>
      <c r="C2680" s="322" t="s">
        <v>399</v>
      </c>
      <c r="D2680" s="322"/>
      <c r="E2680" s="322"/>
      <c r="H2680" s="252">
        <v>141865.13</v>
      </c>
      <c r="I2680" s="252">
        <v>29781.67</v>
      </c>
      <c r="J2680" s="252">
        <v>-2937.8</v>
      </c>
      <c r="K2680" s="252">
        <v>0</v>
      </c>
      <c r="L2680" s="252">
        <v>0</v>
      </c>
      <c r="M2680" s="252">
        <v>26843.87</v>
      </c>
      <c r="N2680" s="323">
        <v>37471.83</v>
      </c>
      <c r="O2680" s="323"/>
      <c r="P2680" s="252">
        <v>135250.42000000001</v>
      </c>
      <c r="Q2680" s="252">
        <v>4013.25</v>
      </c>
      <c r="R2680" s="240" t="s">
        <v>152</v>
      </c>
      <c r="V2680" s="248">
        <f t="shared" si="168"/>
        <v>0</v>
      </c>
      <c r="W2680" s="248">
        <f t="shared" si="165"/>
        <v>0</v>
      </c>
      <c r="X2680" s="248">
        <f t="shared" si="166"/>
        <v>0</v>
      </c>
      <c r="Y2680" s="248">
        <f t="shared" si="167"/>
        <v>0</v>
      </c>
    </row>
    <row r="2681" spans="1:25" ht="15" customHeight="1" x14ac:dyDescent="0.25">
      <c r="A2681" s="250"/>
      <c r="B2681" s="251"/>
      <c r="C2681" s="322" t="s">
        <v>1058</v>
      </c>
      <c r="D2681" s="322"/>
      <c r="E2681" s="322"/>
      <c r="H2681" s="252">
        <v>5701.16</v>
      </c>
      <c r="I2681" s="252">
        <v>1828.64</v>
      </c>
      <c r="J2681" s="252">
        <v>0</v>
      </c>
      <c r="K2681" s="252">
        <v>0</v>
      </c>
      <c r="L2681" s="252">
        <v>0</v>
      </c>
      <c r="M2681" s="252">
        <v>1828.64</v>
      </c>
      <c r="N2681" s="323">
        <v>2336.38</v>
      </c>
      <c r="O2681" s="323"/>
      <c r="P2681" s="252">
        <v>5307.92</v>
      </c>
      <c r="Q2681" s="252">
        <v>114.5</v>
      </c>
      <c r="R2681" s="240" t="s">
        <v>152</v>
      </c>
      <c r="V2681" s="248">
        <f t="shared" si="168"/>
        <v>0</v>
      </c>
      <c r="W2681" s="248">
        <f t="shared" si="165"/>
        <v>0</v>
      </c>
      <c r="X2681" s="248">
        <f t="shared" si="166"/>
        <v>0</v>
      </c>
      <c r="Y2681" s="248">
        <f t="shared" si="167"/>
        <v>0</v>
      </c>
    </row>
    <row r="2682" spans="1:25" ht="15" customHeight="1" x14ac:dyDescent="0.25">
      <c r="A2682" s="250"/>
      <c r="B2682" s="251"/>
      <c r="C2682" s="322" t="s">
        <v>1054</v>
      </c>
      <c r="D2682" s="322"/>
      <c r="E2682" s="322"/>
      <c r="H2682" s="252">
        <v>155.84</v>
      </c>
      <c r="I2682" s="252">
        <v>78.47</v>
      </c>
      <c r="J2682" s="252">
        <v>0</v>
      </c>
      <c r="K2682" s="252">
        <v>0</v>
      </c>
      <c r="L2682" s="252">
        <v>0</v>
      </c>
      <c r="M2682" s="252">
        <v>78.47</v>
      </c>
      <c r="N2682" s="323">
        <v>95.58</v>
      </c>
      <c r="O2682" s="323"/>
      <c r="P2682" s="252">
        <v>138.74</v>
      </c>
      <c r="Q2682" s="252">
        <v>0.01</v>
      </c>
      <c r="R2682" s="240" t="s">
        <v>152</v>
      </c>
      <c r="V2682" s="248">
        <f t="shared" si="168"/>
        <v>0</v>
      </c>
      <c r="W2682" s="248">
        <f t="shared" si="165"/>
        <v>0</v>
      </c>
      <c r="X2682" s="248">
        <f t="shared" si="166"/>
        <v>0</v>
      </c>
      <c r="Y2682" s="248">
        <f t="shared" si="167"/>
        <v>0</v>
      </c>
    </row>
    <row r="2683" spans="1:25" ht="15" customHeight="1" x14ac:dyDescent="0.25">
      <c r="A2683" s="250"/>
      <c r="B2683" s="251"/>
      <c r="C2683" s="322" t="s">
        <v>504</v>
      </c>
      <c r="D2683" s="322"/>
      <c r="E2683" s="322"/>
      <c r="H2683" s="252">
        <v>17470.82</v>
      </c>
      <c r="I2683" s="252">
        <v>0</v>
      </c>
      <c r="J2683" s="252">
        <v>0</v>
      </c>
      <c r="K2683" s="252">
        <v>0</v>
      </c>
      <c r="L2683" s="252">
        <v>0</v>
      </c>
      <c r="M2683" s="252">
        <v>0</v>
      </c>
      <c r="N2683" s="323">
        <v>430.41</v>
      </c>
      <c r="O2683" s="323"/>
      <c r="P2683" s="252">
        <v>18622.84</v>
      </c>
      <c r="Q2683" s="252">
        <v>1582.43</v>
      </c>
      <c r="R2683" s="240" t="s">
        <v>152</v>
      </c>
      <c r="V2683" s="248">
        <f t="shared" si="168"/>
        <v>0</v>
      </c>
      <c r="W2683" s="248">
        <f t="shared" si="165"/>
        <v>0</v>
      </c>
      <c r="X2683" s="248">
        <f t="shared" si="166"/>
        <v>0</v>
      </c>
      <c r="Y2683" s="248">
        <f t="shared" si="167"/>
        <v>0</v>
      </c>
    </row>
    <row r="2684" spans="1:25" ht="15" customHeight="1" x14ac:dyDescent="0.25">
      <c r="A2684" s="250"/>
      <c r="B2684" s="251"/>
      <c r="C2684" s="322" t="s">
        <v>1311</v>
      </c>
      <c r="D2684" s="322"/>
      <c r="E2684" s="322"/>
      <c r="H2684" s="252">
        <v>0.01</v>
      </c>
      <c r="I2684" s="252">
        <v>0</v>
      </c>
      <c r="J2684" s="252">
        <v>0</v>
      </c>
      <c r="K2684" s="252">
        <v>0</v>
      </c>
      <c r="L2684" s="252">
        <v>0</v>
      </c>
      <c r="M2684" s="252">
        <v>0</v>
      </c>
      <c r="N2684" s="323">
        <v>0.01</v>
      </c>
      <c r="O2684" s="323"/>
      <c r="P2684" s="252">
        <v>0</v>
      </c>
      <c r="Q2684" s="252">
        <v>0</v>
      </c>
      <c r="R2684" s="240" t="s">
        <v>152</v>
      </c>
      <c r="V2684" s="248">
        <f t="shared" si="168"/>
        <v>0</v>
      </c>
      <c r="W2684" s="248">
        <f t="shared" si="165"/>
        <v>0</v>
      </c>
      <c r="X2684" s="248">
        <f t="shared" si="166"/>
        <v>0</v>
      </c>
      <c r="Y2684" s="248">
        <f t="shared" si="167"/>
        <v>0</v>
      </c>
    </row>
    <row r="2685" spans="1:25" ht="15" customHeight="1" x14ac:dyDescent="0.25">
      <c r="A2685" s="250"/>
      <c r="B2685" s="251"/>
      <c r="C2685" s="322" t="s">
        <v>1336</v>
      </c>
      <c r="D2685" s="322"/>
      <c r="E2685" s="322"/>
      <c r="H2685" s="252">
        <v>20</v>
      </c>
      <c r="I2685" s="252">
        <v>0</v>
      </c>
      <c r="J2685" s="252">
        <v>0</v>
      </c>
      <c r="K2685" s="252">
        <v>0</v>
      </c>
      <c r="L2685" s="252">
        <v>0</v>
      </c>
      <c r="M2685" s="252">
        <v>0</v>
      </c>
      <c r="N2685" s="323">
        <v>0</v>
      </c>
      <c r="O2685" s="323"/>
      <c r="P2685" s="252">
        <v>20</v>
      </c>
      <c r="Q2685" s="252">
        <v>0</v>
      </c>
      <c r="R2685" s="240" t="s">
        <v>152</v>
      </c>
      <c r="V2685" s="248">
        <f t="shared" si="168"/>
        <v>0</v>
      </c>
      <c r="W2685" s="248">
        <f t="shared" si="165"/>
        <v>0</v>
      </c>
      <c r="X2685" s="248">
        <f t="shared" si="166"/>
        <v>0</v>
      </c>
      <c r="Y2685" s="248">
        <f t="shared" si="167"/>
        <v>0</v>
      </c>
    </row>
    <row r="2686" spans="1:25" ht="15" customHeight="1" x14ac:dyDescent="0.25">
      <c r="A2686" s="250"/>
      <c r="B2686" s="251"/>
      <c r="C2686" s="322" t="s">
        <v>1052</v>
      </c>
      <c r="D2686" s="322"/>
      <c r="E2686" s="322"/>
      <c r="H2686" s="252">
        <v>435453.38</v>
      </c>
      <c r="I2686" s="252">
        <v>133644.19</v>
      </c>
      <c r="J2686" s="252">
        <v>0</v>
      </c>
      <c r="K2686" s="252">
        <v>0</v>
      </c>
      <c r="L2686" s="252">
        <v>0</v>
      </c>
      <c r="M2686" s="252">
        <v>133644.19</v>
      </c>
      <c r="N2686" s="323">
        <v>171096.44</v>
      </c>
      <c r="O2686" s="323"/>
      <c r="P2686" s="252">
        <v>400291.24</v>
      </c>
      <c r="Q2686" s="252">
        <v>2290.11</v>
      </c>
      <c r="R2686" s="240" t="s">
        <v>152</v>
      </c>
      <c r="V2686" s="248">
        <f t="shared" si="168"/>
        <v>398001.13</v>
      </c>
      <c r="W2686" s="248">
        <f t="shared" si="165"/>
        <v>0</v>
      </c>
      <c r="X2686" s="248">
        <f t="shared" si="166"/>
        <v>0</v>
      </c>
      <c r="Y2686" s="248">
        <f t="shared" si="167"/>
        <v>398001.13</v>
      </c>
    </row>
    <row r="2687" spans="1:25" ht="15" customHeight="1" x14ac:dyDescent="0.25">
      <c r="A2687" s="253"/>
      <c r="B2687" s="254"/>
      <c r="C2687" s="324" t="s">
        <v>503</v>
      </c>
      <c r="D2687" s="324"/>
      <c r="E2687" s="324"/>
      <c r="F2687" s="255"/>
      <c r="G2687" s="255"/>
      <c r="H2687" s="256">
        <v>605702.57999999996</v>
      </c>
      <c r="I2687" s="256">
        <v>214025.64</v>
      </c>
      <c r="J2687" s="256">
        <v>0</v>
      </c>
      <c r="K2687" s="256">
        <v>0</v>
      </c>
      <c r="L2687" s="256">
        <v>0</v>
      </c>
      <c r="M2687" s="256">
        <v>214025.64</v>
      </c>
      <c r="N2687" s="325">
        <v>267898.7</v>
      </c>
      <c r="O2687" s="325"/>
      <c r="P2687" s="256">
        <v>556050.46</v>
      </c>
      <c r="Q2687" s="256">
        <v>4220.9399999999996</v>
      </c>
      <c r="R2687" s="240" t="s">
        <v>152</v>
      </c>
      <c r="V2687" s="248">
        <f t="shared" si="168"/>
        <v>0</v>
      </c>
      <c r="W2687" s="248">
        <f t="shared" si="165"/>
        <v>0</v>
      </c>
      <c r="X2687" s="248">
        <f t="shared" si="166"/>
        <v>0</v>
      </c>
      <c r="Y2687" s="248">
        <f t="shared" si="167"/>
        <v>0</v>
      </c>
    </row>
    <row r="2688" spans="1:25" ht="15" customHeight="1" x14ac:dyDescent="0.25">
      <c r="A2688" s="245" t="s">
        <v>1703</v>
      </c>
      <c r="B2688" s="246" t="str">
        <f>C2688</f>
        <v>г.Одинцово, Можайское шоссе, 120</v>
      </c>
      <c r="C2688" s="329" t="s">
        <v>153</v>
      </c>
      <c r="D2688" s="329"/>
      <c r="E2688" s="329"/>
      <c r="F2688" s="246" t="s">
        <v>1418</v>
      </c>
      <c r="G2688" s="246" t="s">
        <v>1777</v>
      </c>
      <c r="H2688" s="247">
        <v>591846.1</v>
      </c>
      <c r="I2688" s="247">
        <v>27398.37</v>
      </c>
      <c r="J2688" s="247">
        <v>0</v>
      </c>
      <c r="K2688" s="247">
        <v>0</v>
      </c>
      <c r="L2688" s="247">
        <v>0</v>
      </c>
      <c r="M2688" s="247">
        <v>27398.37</v>
      </c>
      <c r="N2688" s="330">
        <v>52351.74</v>
      </c>
      <c r="O2688" s="330"/>
      <c r="P2688" s="247">
        <v>567456.89</v>
      </c>
      <c r="Q2688" s="247">
        <v>564.16</v>
      </c>
      <c r="R2688" s="240" t="s">
        <v>153</v>
      </c>
      <c r="V2688" s="248">
        <f t="shared" si="168"/>
        <v>0</v>
      </c>
      <c r="W2688" s="248">
        <f t="shared" si="165"/>
        <v>0</v>
      </c>
      <c r="X2688" s="248">
        <f t="shared" si="166"/>
        <v>0</v>
      </c>
      <c r="Y2688" s="248">
        <f t="shared" si="167"/>
        <v>0</v>
      </c>
    </row>
    <row r="2689" spans="1:25" ht="15" customHeight="1" x14ac:dyDescent="0.25">
      <c r="A2689" s="250"/>
      <c r="B2689" s="251"/>
      <c r="C2689" s="322" t="s">
        <v>1303</v>
      </c>
      <c r="D2689" s="322"/>
      <c r="E2689" s="322"/>
      <c r="H2689" s="252">
        <v>14235.53</v>
      </c>
      <c r="I2689" s="252">
        <v>0</v>
      </c>
      <c r="J2689" s="252">
        <v>0</v>
      </c>
      <c r="K2689" s="252">
        <v>0</v>
      </c>
      <c r="L2689" s="252">
        <v>0</v>
      </c>
      <c r="M2689" s="252">
        <v>0</v>
      </c>
      <c r="N2689" s="323">
        <v>405.97</v>
      </c>
      <c r="O2689" s="323"/>
      <c r="P2689" s="252">
        <v>14001.52</v>
      </c>
      <c r="Q2689" s="252">
        <v>171.96</v>
      </c>
      <c r="R2689" s="240" t="s">
        <v>153</v>
      </c>
      <c r="V2689" s="248">
        <f t="shared" si="168"/>
        <v>0</v>
      </c>
      <c r="W2689" s="248">
        <f t="shared" si="165"/>
        <v>0</v>
      </c>
      <c r="X2689" s="248">
        <f t="shared" si="166"/>
        <v>0</v>
      </c>
      <c r="Y2689" s="248">
        <f t="shared" si="167"/>
        <v>0</v>
      </c>
    </row>
    <row r="2690" spans="1:25" ht="15" customHeight="1" x14ac:dyDescent="0.25">
      <c r="A2690" s="250"/>
      <c r="B2690" s="251"/>
      <c r="C2690" s="322" t="s">
        <v>1052</v>
      </c>
      <c r="D2690" s="322"/>
      <c r="E2690" s="322"/>
      <c r="H2690" s="252">
        <v>139926.89000000001</v>
      </c>
      <c r="I2690" s="252">
        <v>12970.72</v>
      </c>
      <c r="J2690" s="252">
        <v>0</v>
      </c>
      <c r="K2690" s="252">
        <v>0</v>
      </c>
      <c r="L2690" s="252">
        <v>0</v>
      </c>
      <c r="M2690" s="252">
        <v>12970.72</v>
      </c>
      <c r="N2690" s="323">
        <v>17861.55</v>
      </c>
      <c r="O2690" s="323"/>
      <c r="P2690" s="252">
        <v>135085.70000000001</v>
      </c>
      <c r="Q2690" s="252">
        <v>49.64</v>
      </c>
      <c r="R2690" s="240" t="s">
        <v>153</v>
      </c>
      <c r="V2690" s="248">
        <f t="shared" si="168"/>
        <v>135036.06</v>
      </c>
      <c r="W2690" s="248">
        <f t="shared" si="165"/>
        <v>0</v>
      </c>
      <c r="X2690" s="248">
        <f t="shared" si="166"/>
        <v>0</v>
      </c>
      <c r="Y2690" s="248">
        <f t="shared" si="167"/>
        <v>135036.06</v>
      </c>
    </row>
    <row r="2691" spans="1:25" ht="15" customHeight="1" x14ac:dyDescent="0.25">
      <c r="A2691" s="250"/>
      <c r="B2691" s="251"/>
      <c r="C2691" s="322" t="s">
        <v>399</v>
      </c>
      <c r="D2691" s="322"/>
      <c r="E2691" s="322"/>
      <c r="H2691" s="252">
        <v>73095.88</v>
      </c>
      <c r="I2691" s="252">
        <v>6902.75</v>
      </c>
      <c r="J2691" s="252">
        <v>0</v>
      </c>
      <c r="K2691" s="252">
        <v>0</v>
      </c>
      <c r="L2691" s="252">
        <v>0</v>
      </c>
      <c r="M2691" s="252">
        <v>6902.75</v>
      </c>
      <c r="N2691" s="323">
        <v>11394.01</v>
      </c>
      <c r="O2691" s="323"/>
      <c r="P2691" s="252">
        <v>68686.06</v>
      </c>
      <c r="Q2691" s="252">
        <v>81.44</v>
      </c>
      <c r="R2691" s="240" t="s">
        <v>153</v>
      </c>
      <c r="V2691" s="248">
        <f t="shared" si="168"/>
        <v>0</v>
      </c>
      <c r="W2691" s="248">
        <f t="shared" si="165"/>
        <v>0</v>
      </c>
      <c r="X2691" s="248">
        <f t="shared" si="166"/>
        <v>0</v>
      </c>
      <c r="Y2691" s="248">
        <f t="shared" si="167"/>
        <v>0</v>
      </c>
    </row>
    <row r="2692" spans="1:25" ht="15" customHeight="1" x14ac:dyDescent="0.25">
      <c r="A2692" s="250"/>
      <c r="B2692" s="251"/>
      <c r="C2692" s="322" t="s">
        <v>1058</v>
      </c>
      <c r="D2692" s="322"/>
      <c r="E2692" s="322"/>
      <c r="H2692" s="252">
        <v>2332.94</v>
      </c>
      <c r="I2692" s="252">
        <v>288.38</v>
      </c>
      <c r="J2692" s="252">
        <v>0</v>
      </c>
      <c r="K2692" s="252">
        <v>0</v>
      </c>
      <c r="L2692" s="252">
        <v>0</v>
      </c>
      <c r="M2692" s="252">
        <v>288.38</v>
      </c>
      <c r="N2692" s="323">
        <v>373.51</v>
      </c>
      <c r="O2692" s="323"/>
      <c r="P2692" s="252">
        <v>2294.0300000000002</v>
      </c>
      <c r="Q2692" s="252">
        <v>46.22</v>
      </c>
      <c r="R2692" s="240" t="s">
        <v>153</v>
      </c>
      <c r="V2692" s="248">
        <f t="shared" si="168"/>
        <v>0</v>
      </c>
      <c r="W2692" s="248">
        <f t="shared" si="165"/>
        <v>0</v>
      </c>
      <c r="X2692" s="248">
        <f t="shared" si="166"/>
        <v>0</v>
      </c>
      <c r="Y2692" s="248">
        <f t="shared" si="167"/>
        <v>0</v>
      </c>
    </row>
    <row r="2693" spans="1:25" ht="15" customHeight="1" x14ac:dyDescent="0.25">
      <c r="A2693" s="250"/>
      <c r="B2693" s="251"/>
      <c r="C2693" s="322" t="s">
        <v>1054</v>
      </c>
      <c r="D2693" s="322"/>
      <c r="E2693" s="322"/>
      <c r="H2693" s="252">
        <v>118.21</v>
      </c>
      <c r="I2693" s="252">
        <v>1.1299999999999999</v>
      </c>
      <c r="J2693" s="252">
        <v>0</v>
      </c>
      <c r="K2693" s="252">
        <v>0</v>
      </c>
      <c r="L2693" s="252">
        <v>0</v>
      </c>
      <c r="M2693" s="252">
        <v>1.1299999999999999</v>
      </c>
      <c r="N2693" s="323">
        <v>0</v>
      </c>
      <c r="O2693" s="323"/>
      <c r="P2693" s="252">
        <v>119.34</v>
      </c>
      <c r="Q2693" s="252">
        <v>0</v>
      </c>
      <c r="R2693" s="240" t="s">
        <v>153</v>
      </c>
      <c r="V2693" s="248">
        <f t="shared" si="168"/>
        <v>0</v>
      </c>
      <c r="W2693" s="248">
        <f t="shared" si="165"/>
        <v>0</v>
      </c>
      <c r="X2693" s="248">
        <f t="shared" si="166"/>
        <v>0</v>
      </c>
      <c r="Y2693" s="248">
        <f t="shared" si="167"/>
        <v>0</v>
      </c>
    </row>
    <row r="2694" spans="1:25" ht="15" customHeight="1" x14ac:dyDescent="0.25">
      <c r="A2694" s="250"/>
      <c r="B2694" s="251"/>
      <c r="C2694" s="322" t="s">
        <v>1304</v>
      </c>
      <c r="D2694" s="322"/>
      <c r="E2694" s="322"/>
      <c r="H2694" s="252">
        <v>26502.22</v>
      </c>
      <c r="I2694" s="252">
        <v>0</v>
      </c>
      <c r="J2694" s="252">
        <v>0</v>
      </c>
      <c r="K2694" s="252">
        <v>0</v>
      </c>
      <c r="L2694" s="252">
        <v>0</v>
      </c>
      <c r="M2694" s="252">
        <v>0</v>
      </c>
      <c r="N2694" s="323">
        <v>1969.28</v>
      </c>
      <c r="O2694" s="323"/>
      <c r="P2694" s="252">
        <v>24563.83</v>
      </c>
      <c r="Q2694" s="252">
        <v>30.89</v>
      </c>
      <c r="R2694" s="240" t="s">
        <v>153</v>
      </c>
      <c r="V2694" s="248">
        <f t="shared" si="168"/>
        <v>0</v>
      </c>
      <c r="W2694" s="248">
        <f t="shared" si="165"/>
        <v>0</v>
      </c>
      <c r="X2694" s="248">
        <f t="shared" si="166"/>
        <v>0</v>
      </c>
      <c r="Y2694" s="248">
        <f t="shared" si="167"/>
        <v>0</v>
      </c>
    </row>
    <row r="2695" spans="1:25" ht="15" customHeight="1" x14ac:dyDescent="0.25">
      <c r="A2695" s="250"/>
      <c r="B2695" s="251"/>
      <c r="C2695" s="322" t="s">
        <v>392</v>
      </c>
      <c r="D2695" s="322"/>
      <c r="E2695" s="322"/>
      <c r="H2695" s="252">
        <v>76678.77</v>
      </c>
      <c r="I2695" s="252">
        <v>7235.39</v>
      </c>
      <c r="J2695" s="252">
        <v>0</v>
      </c>
      <c r="K2695" s="252">
        <v>0</v>
      </c>
      <c r="L2695" s="252">
        <v>0</v>
      </c>
      <c r="M2695" s="252">
        <v>7235.39</v>
      </c>
      <c r="N2695" s="323">
        <v>11944.61</v>
      </c>
      <c r="O2695" s="323"/>
      <c r="P2695" s="252">
        <v>72054.91</v>
      </c>
      <c r="Q2695" s="252">
        <v>85.36</v>
      </c>
      <c r="R2695" s="240" t="s">
        <v>153</v>
      </c>
      <c r="V2695" s="248">
        <f t="shared" si="168"/>
        <v>0</v>
      </c>
      <c r="W2695" s="248">
        <f t="shared" si="165"/>
        <v>0</v>
      </c>
      <c r="X2695" s="248">
        <f t="shared" si="166"/>
        <v>0</v>
      </c>
      <c r="Y2695" s="248">
        <f t="shared" si="167"/>
        <v>0</v>
      </c>
    </row>
    <row r="2696" spans="1:25" ht="15" customHeight="1" x14ac:dyDescent="0.25">
      <c r="A2696" s="250"/>
      <c r="B2696" s="251"/>
      <c r="C2696" s="322" t="s">
        <v>1283</v>
      </c>
      <c r="D2696" s="322"/>
      <c r="E2696" s="322"/>
      <c r="H2696" s="252">
        <v>48760.45</v>
      </c>
      <c r="I2696" s="252">
        <v>0</v>
      </c>
      <c r="J2696" s="252">
        <v>0</v>
      </c>
      <c r="K2696" s="252">
        <v>0</v>
      </c>
      <c r="L2696" s="252">
        <v>0</v>
      </c>
      <c r="M2696" s="252">
        <v>0</v>
      </c>
      <c r="N2696" s="323">
        <v>737.27</v>
      </c>
      <c r="O2696" s="323"/>
      <c r="P2696" s="252">
        <v>48023.18</v>
      </c>
      <c r="Q2696" s="252">
        <v>0</v>
      </c>
      <c r="R2696" s="240" t="s">
        <v>153</v>
      </c>
      <c r="V2696" s="248">
        <f t="shared" si="168"/>
        <v>0</v>
      </c>
      <c r="W2696" s="248">
        <f t="shared" si="165"/>
        <v>16007.726666666667</v>
      </c>
      <c r="X2696" s="248">
        <f t="shared" si="166"/>
        <v>0</v>
      </c>
      <c r="Y2696" s="248">
        <f t="shared" si="167"/>
        <v>16007.726666666667</v>
      </c>
    </row>
    <row r="2697" spans="1:25" ht="15" customHeight="1" x14ac:dyDescent="0.25">
      <c r="A2697" s="250"/>
      <c r="B2697" s="251"/>
      <c r="C2697" s="322" t="s">
        <v>503</v>
      </c>
      <c r="D2697" s="322"/>
      <c r="E2697" s="322"/>
      <c r="H2697" s="252">
        <v>199361.47</v>
      </c>
      <c r="I2697" s="252">
        <v>0</v>
      </c>
      <c r="J2697" s="252">
        <v>0</v>
      </c>
      <c r="K2697" s="252">
        <v>0</v>
      </c>
      <c r="L2697" s="252">
        <v>0</v>
      </c>
      <c r="M2697" s="252">
        <v>0</v>
      </c>
      <c r="N2697" s="323">
        <v>7213.94</v>
      </c>
      <c r="O2697" s="323"/>
      <c r="P2697" s="252">
        <v>192246.18</v>
      </c>
      <c r="Q2697" s="252">
        <v>98.65</v>
      </c>
      <c r="R2697" s="240" t="s">
        <v>153</v>
      </c>
      <c r="V2697" s="248">
        <f t="shared" si="168"/>
        <v>0</v>
      </c>
      <c r="W2697" s="248">
        <f t="shared" si="165"/>
        <v>0</v>
      </c>
      <c r="X2697" s="248">
        <f t="shared" si="166"/>
        <v>0</v>
      </c>
      <c r="Y2697" s="248">
        <f t="shared" si="167"/>
        <v>0</v>
      </c>
    </row>
    <row r="2698" spans="1:25" ht="15" customHeight="1" x14ac:dyDescent="0.25">
      <c r="A2698" s="253"/>
      <c r="B2698" s="254"/>
      <c r="C2698" s="324" t="s">
        <v>504</v>
      </c>
      <c r="D2698" s="324"/>
      <c r="E2698" s="324"/>
      <c r="F2698" s="255"/>
      <c r="G2698" s="255"/>
      <c r="H2698" s="256">
        <v>10833.74</v>
      </c>
      <c r="I2698" s="256">
        <v>0</v>
      </c>
      <c r="J2698" s="256">
        <v>0</v>
      </c>
      <c r="K2698" s="256">
        <v>0</v>
      </c>
      <c r="L2698" s="256">
        <v>0</v>
      </c>
      <c r="M2698" s="256">
        <v>0</v>
      </c>
      <c r="N2698" s="325">
        <v>451.6</v>
      </c>
      <c r="O2698" s="325"/>
      <c r="P2698" s="256">
        <v>10382.14</v>
      </c>
      <c r="Q2698" s="256">
        <v>0</v>
      </c>
      <c r="R2698" s="240" t="s">
        <v>153</v>
      </c>
      <c r="V2698" s="248">
        <f t="shared" si="168"/>
        <v>0</v>
      </c>
      <c r="W2698" s="248">
        <f t="shared" ref="W2698:W2761" si="169">IF(W$8=$C2698,SUM($P2698-$Q2698),0)/3</f>
        <v>0</v>
      </c>
      <c r="X2698" s="248">
        <f t="shared" ref="X2698:X2761" si="170">IF(X$8=$C2698,SUM($P2698-$Q2698),0)</f>
        <v>0</v>
      </c>
      <c r="Y2698" s="248">
        <f t="shared" ref="Y2698:Y2761" si="171">SUM(V2698:X2698)</f>
        <v>0</v>
      </c>
    </row>
    <row r="2699" spans="1:25" ht="15" customHeight="1" x14ac:dyDescent="0.25">
      <c r="A2699" s="245" t="s">
        <v>1615</v>
      </c>
      <c r="B2699" s="246" t="str">
        <f>C2699</f>
        <v>г.Одинцово, Можайское шоссе, 130</v>
      </c>
      <c r="C2699" s="329" t="s">
        <v>154</v>
      </c>
      <c r="D2699" s="329"/>
      <c r="E2699" s="329"/>
      <c r="F2699" s="246" t="s">
        <v>1692</v>
      </c>
      <c r="G2699" s="246" t="s">
        <v>1778</v>
      </c>
      <c r="H2699" s="247">
        <v>1556640.11</v>
      </c>
      <c r="I2699" s="247">
        <v>445538.2</v>
      </c>
      <c r="J2699" s="247">
        <v>0</v>
      </c>
      <c r="K2699" s="247">
        <v>0</v>
      </c>
      <c r="L2699" s="247">
        <v>0</v>
      </c>
      <c r="M2699" s="247">
        <v>445538.2</v>
      </c>
      <c r="N2699" s="330">
        <v>568522.43999999994</v>
      </c>
      <c r="O2699" s="330"/>
      <c r="P2699" s="247">
        <v>1444611.19</v>
      </c>
      <c r="Q2699" s="247">
        <v>10955.32</v>
      </c>
      <c r="R2699" s="240" t="s">
        <v>154</v>
      </c>
      <c r="V2699" s="248">
        <f t="shared" si="168"/>
        <v>0</v>
      </c>
      <c r="W2699" s="248">
        <f t="shared" si="169"/>
        <v>0</v>
      </c>
      <c r="X2699" s="248">
        <f t="shared" si="170"/>
        <v>0</v>
      </c>
      <c r="Y2699" s="248">
        <f t="shared" si="171"/>
        <v>0</v>
      </c>
    </row>
    <row r="2700" spans="1:25" ht="15" customHeight="1" x14ac:dyDescent="0.25">
      <c r="A2700" s="250"/>
      <c r="B2700" s="251"/>
      <c r="C2700" s="322" t="s">
        <v>503</v>
      </c>
      <c r="D2700" s="322"/>
      <c r="E2700" s="322"/>
      <c r="H2700" s="252">
        <v>386871.94</v>
      </c>
      <c r="I2700" s="252">
        <v>168972.52</v>
      </c>
      <c r="J2700" s="252">
        <v>0</v>
      </c>
      <c r="K2700" s="252">
        <v>0</v>
      </c>
      <c r="L2700" s="252">
        <v>0</v>
      </c>
      <c r="M2700" s="252">
        <v>168972.52</v>
      </c>
      <c r="N2700" s="323">
        <v>214899.41</v>
      </c>
      <c r="O2700" s="323"/>
      <c r="P2700" s="252">
        <v>342551.94</v>
      </c>
      <c r="Q2700" s="252">
        <v>1606.89</v>
      </c>
      <c r="R2700" s="240" t="s">
        <v>154</v>
      </c>
      <c r="V2700" s="248">
        <f t="shared" si="168"/>
        <v>0</v>
      </c>
      <c r="W2700" s="248">
        <f t="shared" si="169"/>
        <v>0</v>
      </c>
      <c r="X2700" s="248">
        <f t="shared" si="170"/>
        <v>0</v>
      </c>
      <c r="Y2700" s="248">
        <f t="shared" si="171"/>
        <v>0</v>
      </c>
    </row>
    <row r="2701" spans="1:25" ht="15" customHeight="1" x14ac:dyDescent="0.25">
      <c r="A2701" s="250"/>
      <c r="B2701" s="251"/>
      <c r="C2701" s="322" t="s">
        <v>1052</v>
      </c>
      <c r="D2701" s="322"/>
      <c r="E2701" s="322"/>
      <c r="H2701" s="252">
        <v>406088.99</v>
      </c>
      <c r="I2701" s="252">
        <v>152461.03</v>
      </c>
      <c r="J2701" s="252">
        <v>0</v>
      </c>
      <c r="K2701" s="252">
        <v>0</v>
      </c>
      <c r="L2701" s="252">
        <v>0</v>
      </c>
      <c r="M2701" s="252">
        <v>152461.03</v>
      </c>
      <c r="N2701" s="323">
        <v>198756.31</v>
      </c>
      <c r="O2701" s="323"/>
      <c r="P2701" s="252">
        <v>360196.91</v>
      </c>
      <c r="Q2701" s="252">
        <v>403.2</v>
      </c>
      <c r="R2701" s="240" t="s">
        <v>154</v>
      </c>
      <c r="V2701" s="248">
        <f t="shared" si="168"/>
        <v>359793.70999999996</v>
      </c>
      <c r="W2701" s="248">
        <f t="shared" si="169"/>
        <v>0</v>
      </c>
      <c r="X2701" s="248">
        <f t="shared" si="170"/>
        <v>0</v>
      </c>
      <c r="Y2701" s="248">
        <f t="shared" si="171"/>
        <v>359793.70999999996</v>
      </c>
    </row>
    <row r="2702" spans="1:25" ht="15" customHeight="1" x14ac:dyDescent="0.25">
      <c r="A2702" s="250"/>
      <c r="B2702" s="251"/>
      <c r="C2702" s="322" t="s">
        <v>504</v>
      </c>
      <c r="D2702" s="322"/>
      <c r="E2702" s="322"/>
      <c r="H2702" s="252">
        <v>8832.31</v>
      </c>
      <c r="I2702" s="252">
        <v>0</v>
      </c>
      <c r="J2702" s="252">
        <v>0</v>
      </c>
      <c r="K2702" s="252">
        <v>0</v>
      </c>
      <c r="L2702" s="252">
        <v>0</v>
      </c>
      <c r="M2702" s="252">
        <v>0</v>
      </c>
      <c r="N2702" s="323">
        <v>795.96</v>
      </c>
      <c r="O2702" s="323"/>
      <c r="P2702" s="252">
        <v>9191.6200000000008</v>
      </c>
      <c r="Q2702" s="252">
        <v>1155.27</v>
      </c>
      <c r="R2702" s="240" t="s">
        <v>154</v>
      </c>
      <c r="V2702" s="248">
        <f t="shared" si="168"/>
        <v>0</v>
      </c>
      <c r="W2702" s="248">
        <f t="shared" si="169"/>
        <v>0</v>
      </c>
      <c r="X2702" s="248">
        <f t="shared" si="170"/>
        <v>0</v>
      </c>
      <c r="Y2702" s="248">
        <f t="shared" si="171"/>
        <v>0</v>
      </c>
    </row>
    <row r="2703" spans="1:25" ht="15" customHeight="1" x14ac:dyDescent="0.25">
      <c r="A2703" s="250"/>
      <c r="B2703" s="251"/>
      <c r="C2703" s="322" t="s">
        <v>1336</v>
      </c>
      <c r="D2703" s="322"/>
      <c r="E2703" s="322"/>
      <c r="H2703" s="252">
        <v>56.11</v>
      </c>
      <c r="I2703" s="252">
        <v>0</v>
      </c>
      <c r="J2703" s="252">
        <v>0</v>
      </c>
      <c r="K2703" s="252">
        <v>0</v>
      </c>
      <c r="L2703" s="252">
        <v>0</v>
      </c>
      <c r="M2703" s="252">
        <v>0</v>
      </c>
      <c r="N2703" s="323">
        <v>0</v>
      </c>
      <c r="O2703" s="323"/>
      <c r="P2703" s="252">
        <v>56.11</v>
      </c>
      <c r="Q2703" s="252">
        <v>0</v>
      </c>
      <c r="R2703" s="240" t="s">
        <v>154</v>
      </c>
      <c r="V2703" s="248">
        <f t="shared" si="168"/>
        <v>0</v>
      </c>
      <c r="W2703" s="248">
        <f t="shared" si="169"/>
        <v>0</v>
      </c>
      <c r="X2703" s="248">
        <f t="shared" si="170"/>
        <v>0</v>
      </c>
      <c r="Y2703" s="248">
        <f t="shared" si="171"/>
        <v>0</v>
      </c>
    </row>
    <row r="2704" spans="1:25" ht="15" customHeight="1" x14ac:dyDescent="0.25">
      <c r="A2704" s="250"/>
      <c r="B2704" s="251"/>
      <c r="C2704" s="322" t="s">
        <v>1054</v>
      </c>
      <c r="D2704" s="322"/>
      <c r="E2704" s="322"/>
      <c r="H2704" s="252">
        <v>134.22999999999999</v>
      </c>
      <c r="I2704" s="252">
        <v>99.2</v>
      </c>
      <c r="J2704" s="252">
        <v>0</v>
      </c>
      <c r="K2704" s="252">
        <v>0</v>
      </c>
      <c r="L2704" s="252">
        <v>0</v>
      </c>
      <c r="M2704" s="252">
        <v>99.2</v>
      </c>
      <c r="N2704" s="323">
        <v>152.52000000000001</v>
      </c>
      <c r="O2704" s="323"/>
      <c r="P2704" s="252">
        <v>81.34</v>
      </c>
      <c r="Q2704" s="252">
        <v>0.43</v>
      </c>
      <c r="R2704" s="240" t="s">
        <v>154</v>
      </c>
      <c r="V2704" s="248">
        <f t="shared" ref="V2704:V2767" si="172">IF(V$8=$C2704,SUM($P2704-$Q2704),0)</f>
        <v>0</v>
      </c>
      <c r="W2704" s="248">
        <f t="shared" si="169"/>
        <v>0</v>
      </c>
      <c r="X2704" s="248">
        <f t="shared" si="170"/>
        <v>0</v>
      </c>
      <c r="Y2704" s="248">
        <f t="shared" si="171"/>
        <v>0</v>
      </c>
    </row>
    <row r="2705" spans="1:25" ht="15" customHeight="1" x14ac:dyDescent="0.25">
      <c r="A2705" s="250"/>
      <c r="B2705" s="251"/>
      <c r="C2705" s="322" t="s">
        <v>1058</v>
      </c>
      <c r="D2705" s="322"/>
      <c r="E2705" s="322"/>
      <c r="H2705" s="252">
        <v>22066.93</v>
      </c>
      <c r="I2705" s="252">
        <v>9439.2000000000007</v>
      </c>
      <c r="J2705" s="252">
        <v>0</v>
      </c>
      <c r="K2705" s="252">
        <v>0</v>
      </c>
      <c r="L2705" s="252">
        <v>0</v>
      </c>
      <c r="M2705" s="252">
        <v>9439.2000000000007</v>
      </c>
      <c r="N2705" s="323">
        <v>12232.55</v>
      </c>
      <c r="O2705" s="323"/>
      <c r="P2705" s="252">
        <v>20516.009999999998</v>
      </c>
      <c r="Q2705" s="252">
        <v>1242.43</v>
      </c>
      <c r="R2705" s="240" t="s">
        <v>154</v>
      </c>
      <c r="V2705" s="248">
        <f t="shared" si="172"/>
        <v>0</v>
      </c>
      <c r="W2705" s="248">
        <f t="shared" si="169"/>
        <v>0</v>
      </c>
      <c r="X2705" s="248">
        <f t="shared" si="170"/>
        <v>0</v>
      </c>
      <c r="Y2705" s="248">
        <f t="shared" si="171"/>
        <v>0</v>
      </c>
    </row>
    <row r="2706" spans="1:25" ht="15" customHeight="1" x14ac:dyDescent="0.25">
      <c r="A2706" s="250"/>
      <c r="B2706" s="251"/>
      <c r="C2706" s="322" t="s">
        <v>1335</v>
      </c>
      <c r="D2706" s="322"/>
      <c r="E2706" s="322"/>
      <c r="H2706" s="252">
        <v>7949.21</v>
      </c>
      <c r="I2706" s="252">
        <v>0</v>
      </c>
      <c r="J2706" s="252">
        <v>0</v>
      </c>
      <c r="K2706" s="252">
        <v>0</v>
      </c>
      <c r="L2706" s="252">
        <v>0</v>
      </c>
      <c r="M2706" s="252">
        <v>0</v>
      </c>
      <c r="N2706" s="323">
        <v>476.92</v>
      </c>
      <c r="O2706" s="323"/>
      <c r="P2706" s="252">
        <v>7472.29</v>
      </c>
      <c r="Q2706" s="252">
        <v>0</v>
      </c>
      <c r="R2706" s="240" t="s">
        <v>154</v>
      </c>
      <c r="V2706" s="248">
        <f t="shared" si="172"/>
        <v>0</v>
      </c>
      <c r="W2706" s="248">
        <f t="shared" si="169"/>
        <v>0</v>
      </c>
      <c r="X2706" s="248">
        <f t="shared" si="170"/>
        <v>0</v>
      </c>
      <c r="Y2706" s="248">
        <f t="shared" si="171"/>
        <v>0</v>
      </c>
    </row>
    <row r="2707" spans="1:25" ht="15" customHeight="1" x14ac:dyDescent="0.25">
      <c r="A2707" s="250"/>
      <c r="B2707" s="251"/>
      <c r="C2707" s="322" t="s">
        <v>399</v>
      </c>
      <c r="D2707" s="322"/>
      <c r="E2707" s="322"/>
      <c r="H2707" s="252">
        <v>91028.84</v>
      </c>
      <c r="I2707" s="252">
        <v>18875.95</v>
      </c>
      <c r="J2707" s="252">
        <v>0</v>
      </c>
      <c r="K2707" s="252">
        <v>0</v>
      </c>
      <c r="L2707" s="252">
        <v>0</v>
      </c>
      <c r="M2707" s="252">
        <v>18875.95</v>
      </c>
      <c r="N2707" s="323">
        <v>23480.2</v>
      </c>
      <c r="O2707" s="323"/>
      <c r="P2707" s="252">
        <v>87879.29</v>
      </c>
      <c r="Q2707" s="252">
        <v>1454.7</v>
      </c>
      <c r="R2707" s="240" t="s">
        <v>154</v>
      </c>
      <c r="V2707" s="248">
        <f t="shared" si="172"/>
        <v>0</v>
      </c>
      <c r="W2707" s="248">
        <f t="shared" si="169"/>
        <v>0</v>
      </c>
      <c r="X2707" s="248">
        <f t="shared" si="170"/>
        <v>0</v>
      </c>
      <c r="Y2707" s="248">
        <f t="shared" si="171"/>
        <v>0</v>
      </c>
    </row>
    <row r="2708" spans="1:25" ht="15" customHeight="1" x14ac:dyDescent="0.25">
      <c r="A2708" s="250"/>
      <c r="B2708" s="251"/>
      <c r="C2708" s="322" t="s">
        <v>1055</v>
      </c>
      <c r="D2708" s="322"/>
      <c r="E2708" s="322"/>
      <c r="H2708" s="252">
        <v>134.22999999999999</v>
      </c>
      <c r="I2708" s="252">
        <v>99.2</v>
      </c>
      <c r="J2708" s="252">
        <v>0</v>
      </c>
      <c r="K2708" s="252">
        <v>0</v>
      </c>
      <c r="L2708" s="252">
        <v>0</v>
      </c>
      <c r="M2708" s="252">
        <v>99.2</v>
      </c>
      <c r="N2708" s="323">
        <v>152.52000000000001</v>
      </c>
      <c r="O2708" s="323"/>
      <c r="P2708" s="252">
        <v>81.34</v>
      </c>
      <c r="Q2708" s="252">
        <v>0.43</v>
      </c>
      <c r="R2708" s="240" t="s">
        <v>154</v>
      </c>
      <c r="V2708" s="248">
        <f t="shared" si="172"/>
        <v>0</v>
      </c>
      <c r="W2708" s="248">
        <f t="shared" si="169"/>
        <v>0</v>
      </c>
      <c r="X2708" s="248">
        <f t="shared" si="170"/>
        <v>0</v>
      </c>
      <c r="Y2708" s="248">
        <f t="shared" si="171"/>
        <v>0</v>
      </c>
    </row>
    <row r="2709" spans="1:25" ht="15" customHeight="1" x14ac:dyDescent="0.25">
      <c r="A2709" s="250"/>
      <c r="B2709" s="251"/>
      <c r="C2709" s="322" t="s">
        <v>1286</v>
      </c>
      <c r="D2709" s="322"/>
      <c r="E2709" s="322"/>
      <c r="H2709" s="252">
        <v>64785.55</v>
      </c>
      <c r="I2709" s="252">
        <v>12804.47</v>
      </c>
      <c r="J2709" s="252">
        <v>0</v>
      </c>
      <c r="K2709" s="252">
        <v>0</v>
      </c>
      <c r="L2709" s="252">
        <v>0</v>
      </c>
      <c r="M2709" s="252">
        <v>12804.47</v>
      </c>
      <c r="N2709" s="323">
        <v>15561.48</v>
      </c>
      <c r="O2709" s="323"/>
      <c r="P2709" s="252">
        <v>63797.95</v>
      </c>
      <c r="Q2709" s="252">
        <v>1769.41</v>
      </c>
      <c r="R2709" s="240" t="s">
        <v>154</v>
      </c>
      <c r="V2709" s="248">
        <f t="shared" si="172"/>
        <v>0</v>
      </c>
      <c r="W2709" s="248">
        <f t="shared" si="169"/>
        <v>0</v>
      </c>
      <c r="X2709" s="248">
        <f t="shared" si="170"/>
        <v>0</v>
      </c>
      <c r="Y2709" s="248">
        <f t="shared" si="171"/>
        <v>0</v>
      </c>
    </row>
    <row r="2710" spans="1:25" ht="15" customHeight="1" x14ac:dyDescent="0.25">
      <c r="A2710" s="250"/>
      <c r="B2710" s="251"/>
      <c r="C2710" s="322" t="s">
        <v>392</v>
      </c>
      <c r="D2710" s="322"/>
      <c r="E2710" s="322"/>
      <c r="H2710" s="252">
        <v>163034.01</v>
      </c>
      <c r="I2710" s="252">
        <v>33207.160000000003</v>
      </c>
      <c r="J2710" s="252">
        <v>0</v>
      </c>
      <c r="K2710" s="252">
        <v>0</v>
      </c>
      <c r="L2710" s="252">
        <v>0</v>
      </c>
      <c r="M2710" s="252">
        <v>33207.160000000003</v>
      </c>
      <c r="N2710" s="323">
        <v>40888.06</v>
      </c>
      <c r="O2710" s="323"/>
      <c r="P2710" s="252">
        <v>158634.19</v>
      </c>
      <c r="Q2710" s="252">
        <v>3281.08</v>
      </c>
      <c r="R2710" s="240" t="s">
        <v>154</v>
      </c>
      <c r="V2710" s="248">
        <f t="shared" si="172"/>
        <v>0</v>
      </c>
      <c r="W2710" s="248">
        <f t="shared" si="169"/>
        <v>0</v>
      </c>
      <c r="X2710" s="248">
        <f t="shared" si="170"/>
        <v>0</v>
      </c>
      <c r="Y2710" s="248">
        <f t="shared" si="171"/>
        <v>0</v>
      </c>
    </row>
    <row r="2711" spans="1:25" ht="15" customHeight="1" x14ac:dyDescent="0.25">
      <c r="A2711" s="250"/>
      <c r="B2711" s="251"/>
      <c r="C2711" s="322" t="s">
        <v>1057</v>
      </c>
      <c r="D2711" s="322"/>
      <c r="E2711" s="322"/>
      <c r="H2711" s="252">
        <v>281.60000000000002</v>
      </c>
      <c r="I2711" s="252">
        <v>208.02</v>
      </c>
      <c r="J2711" s="252">
        <v>0</v>
      </c>
      <c r="K2711" s="252">
        <v>0</v>
      </c>
      <c r="L2711" s="252">
        <v>0</v>
      </c>
      <c r="M2711" s="252">
        <v>208.02</v>
      </c>
      <c r="N2711" s="323">
        <v>319.83</v>
      </c>
      <c r="O2711" s="323"/>
      <c r="P2711" s="252">
        <v>170.69</v>
      </c>
      <c r="Q2711" s="252">
        <v>0.9</v>
      </c>
      <c r="R2711" s="240" t="s">
        <v>154</v>
      </c>
      <c r="V2711" s="248">
        <f t="shared" si="172"/>
        <v>0</v>
      </c>
      <c r="W2711" s="248">
        <f t="shared" si="169"/>
        <v>0</v>
      </c>
      <c r="X2711" s="248">
        <f t="shared" si="170"/>
        <v>0</v>
      </c>
      <c r="Y2711" s="248">
        <f t="shared" si="171"/>
        <v>0</v>
      </c>
    </row>
    <row r="2712" spans="1:25" ht="15" customHeight="1" x14ac:dyDescent="0.25">
      <c r="A2712" s="250"/>
      <c r="B2712" s="251"/>
      <c r="C2712" s="322" t="s">
        <v>1283</v>
      </c>
      <c r="D2712" s="322"/>
      <c r="E2712" s="322"/>
      <c r="H2712" s="252">
        <v>174367.61</v>
      </c>
      <c r="I2712" s="252">
        <v>0</v>
      </c>
      <c r="J2712" s="252">
        <v>0</v>
      </c>
      <c r="K2712" s="252">
        <v>0</v>
      </c>
      <c r="L2712" s="252">
        <v>0</v>
      </c>
      <c r="M2712" s="252">
        <v>0</v>
      </c>
      <c r="N2712" s="323">
        <v>0</v>
      </c>
      <c r="O2712" s="323"/>
      <c r="P2712" s="252">
        <v>174367.61</v>
      </c>
      <c r="Q2712" s="252">
        <v>0</v>
      </c>
      <c r="R2712" s="240" t="s">
        <v>154</v>
      </c>
      <c r="V2712" s="248">
        <f t="shared" si="172"/>
        <v>0</v>
      </c>
      <c r="W2712" s="248">
        <f t="shared" si="169"/>
        <v>58122.53666666666</v>
      </c>
      <c r="X2712" s="248">
        <f t="shared" si="170"/>
        <v>0</v>
      </c>
      <c r="Y2712" s="248">
        <f t="shared" si="171"/>
        <v>58122.53666666666</v>
      </c>
    </row>
    <row r="2713" spans="1:25" ht="15" customHeight="1" x14ac:dyDescent="0.25">
      <c r="A2713" s="250"/>
      <c r="B2713" s="251"/>
      <c r="C2713" s="322" t="s">
        <v>1311</v>
      </c>
      <c r="D2713" s="322"/>
      <c r="E2713" s="322"/>
      <c r="H2713" s="252">
        <v>776.35</v>
      </c>
      <c r="I2713" s="252">
        <v>0</v>
      </c>
      <c r="J2713" s="252">
        <v>0</v>
      </c>
      <c r="K2713" s="252">
        <v>0</v>
      </c>
      <c r="L2713" s="252">
        <v>0</v>
      </c>
      <c r="M2713" s="252">
        <v>0</v>
      </c>
      <c r="N2713" s="323">
        <v>0</v>
      </c>
      <c r="O2713" s="323"/>
      <c r="P2713" s="252">
        <v>776.35</v>
      </c>
      <c r="Q2713" s="252">
        <v>0</v>
      </c>
      <c r="R2713" s="240" t="s">
        <v>154</v>
      </c>
      <c r="V2713" s="248">
        <f t="shared" si="172"/>
        <v>0</v>
      </c>
      <c r="W2713" s="248">
        <f t="shared" si="169"/>
        <v>0</v>
      </c>
      <c r="X2713" s="248">
        <f t="shared" si="170"/>
        <v>0</v>
      </c>
      <c r="Y2713" s="248">
        <f t="shared" si="171"/>
        <v>0</v>
      </c>
    </row>
    <row r="2714" spans="1:25" ht="15" customHeight="1" x14ac:dyDescent="0.25">
      <c r="A2714" s="250"/>
      <c r="B2714" s="251"/>
      <c r="C2714" s="322" t="s">
        <v>1288</v>
      </c>
      <c r="D2714" s="322"/>
      <c r="E2714" s="322"/>
      <c r="H2714" s="252">
        <v>229807.52</v>
      </c>
      <c r="I2714" s="252">
        <v>49056.88</v>
      </c>
      <c r="J2714" s="252">
        <v>0</v>
      </c>
      <c r="K2714" s="252">
        <v>0</v>
      </c>
      <c r="L2714" s="252">
        <v>0</v>
      </c>
      <c r="M2714" s="252">
        <v>49056.88</v>
      </c>
      <c r="N2714" s="323">
        <v>60323.76</v>
      </c>
      <c r="O2714" s="323"/>
      <c r="P2714" s="252">
        <v>218579.85</v>
      </c>
      <c r="Q2714" s="252">
        <v>39.21</v>
      </c>
      <c r="R2714" s="240" t="s">
        <v>154</v>
      </c>
      <c r="V2714" s="248">
        <f t="shared" si="172"/>
        <v>0</v>
      </c>
      <c r="W2714" s="248">
        <f t="shared" si="169"/>
        <v>0</v>
      </c>
      <c r="X2714" s="248">
        <f t="shared" si="170"/>
        <v>0</v>
      </c>
      <c r="Y2714" s="248">
        <f t="shared" si="171"/>
        <v>0</v>
      </c>
    </row>
    <row r="2715" spans="1:25" ht="15" customHeight="1" x14ac:dyDescent="0.25">
      <c r="A2715" s="253"/>
      <c r="B2715" s="254"/>
      <c r="C2715" s="324" t="s">
        <v>1056</v>
      </c>
      <c r="D2715" s="324"/>
      <c r="E2715" s="324"/>
      <c r="F2715" s="255"/>
      <c r="G2715" s="255"/>
      <c r="H2715" s="256">
        <v>424.68</v>
      </c>
      <c r="I2715" s="256">
        <v>314.57</v>
      </c>
      <c r="J2715" s="256">
        <v>0</v>
      </c>
      <c r="K2715" s="256">
        <v>0</v>
      </c>
      <c r="L2715" s="256">
        <v>0</v>
      </c>
      <c r="M2715" s="256">
        <v>314.57</v>
      </c>
      <c r="N2715" s="325">
        <v>482.92</v>
      </c>
      <c r="O2715" s="325"/>
      <c r="P2715" s="256">
        <v>257.7</v>
      </c>
      <c r="Q2715" s="256">
        <v>1.37</v>
      </c>
      <c r="R2715" s="240" t="s">
        <v>154</v>
      </c>
      <c r="V2715" s="248">
        <f t="shared" si="172"/>
        <v>0</v>
      </c>
      <c r="W2715" s="248">
        <f t="shared" si="169"/>
        <v>0</v>
      </c>
      <c r="X2715" s="248">
        <f t="shared" si="170"/>
        <v>0</v>
      </c>
      <c r="Y2715" s="248">
        <f t="shared" si="171"/>
        <v>0</v>
      </c>
    </row>
    <row r="2716" spans="1:25" ht="15" customHeight="1" x14ac:dyDescent="0.25">
      <c r="A2716" s="245" t="s">
        <v>1640</v>
      </c>
      <c r="B2716" s="246" t="str">
        <f>C2716</f>
        <v>г.Одинцово, Можайское шоссе, 132</v>
      </c>
      <c r="C2716" s="329" t="s">
        <v>155</v>
      </c>
      <c r="D2716" s="329"/>
      <c r="E2716" s="329"/>
      <c r="F2716" s="246" t="s">
        <v>1629</v>
      </c>
      <c r="G2716" s="246" t="s">
        <v>1779</v>
      </c>
      <c r="H2716" s="247">
        <v>600671.61</v>
      </c>
      <c r="I2716" s="247">
        <v>214605.23</v>
      </c>
      <c r="J2716" s="247">
        <v>-695.66</v>
      </c>
      <c r="K2716" s="247">
        <v>0</v>
      </c>
      <c r="L2716" s="247">
        <v>0</v>
      </c>
      <c r="M2716" s="247">
        <v>213909.57</v>
      </c>
      <c r="N2716" s="330">
        <v>308214.7</v>
      </c>
      <c r="O2716" s="330"/>
      <c r="P2716" s="247">
        <v>536986.55000000005</v>
      </c>
      <c r="Q2716" s="247">
        <v>30620.07</v>
      </c>
      <c r="R2716" s="240" t="s">
        <v>155</v>
      </c>
      <c r="V2716" s="248">
        <f t="shared" si="172"/>
        <v>0</v>
      </c>
      <c r="W2716" s="248">
        <f t="shared" si="169"/>
        <v>0</v>
      </c>
      <c r="X2716" s="248">
        <f t="shared" si="170"/>
        <v>0</v>
      </c>
      <c r="Y2716" s="248">
        <f t="shared" si="171"/>
        <v>0</v>
      </c>
    </row>
    <row r="2717" spans="1:25" ht="15" customHeight="1" x14ac:dyDescent="0.25">
      <c r="A2717" s="250"/>
      <c r="B2717" s="251"/>
      <c r="C2717" s="322" t="s">
        <v>1055</v>
      </c>
      <c r="D2717" s="322"/>
      <c r="E2717" s="322"/>
      <c r="H2717" s="252">
        <v>157.51</v>
      </c>
      <c r="I2717" s="252">
        <v>85.76</v>
      </c>
      <c r="J2717" s="252">
        <v>0</v>
      </c>
      <c r="K2717" s="252">
        <v>0</v>
      </c>
      <c r="L2717" s="252">
        <v>0</v>
      </c>
      <c r="M2717" s="252">
        <v>85.76</v>
      </c>
      <c r="N2717" s="323">
        <v>104.17</v>
      </c>
      <c r="O2717" s="323"/>
      <c r="P2717" s="252">
        <v>139.11000000000001</v>
      </c>
      <c r="Q2717" s="252">
        <v>0.01</v>
      </c>
      <c r="R2717" s="240" t="s">
        <v>155</v>
      </c>
      <c r="V2717" s="248">
        <f t="shared" si="172"/>
        <v>0</v>
      </c>
      <c r="W2717" s="248">
        <f t="shared" si="169"/>
        <v>0</v>
      </c>
      <c r="X2717" s="248">
        <f t="shared" si="170"/>
        <v>0</v>
      </c>
      <c r="Y2717" s="248">
        <f t="shared" si="171"/>
        <v>0</v>
      </c>
    </row>
    <row r="2718" spans="1:25" ht="15" customHeight="1" x14ac:dyDescent="0.25">
      <c r="A2718" s="250"/>
      <c r="B2718" s="251"/>
      <c r="C2718" s="322" t="s">
        <v>392</v>
      </c>
      <c r="D2718" s="322"/>
      <c r="E2718" s="322"/>
      <c r="H2718" s="252">
        <v>118076.2</v>
      </c>
      <c r="I2718" s="252">
        <v>30979.919999999998</v>
      </c>
      <c r="J2718" s="252">
        <v>0</v>
      </c>
      <c r="K2718" s="252">
        <v>0</v>
      </c>
      <c r="L2718" s="252">
        <v>0</v>
      </c>
      <c r="M2718" s="252">
        <v>30979.919999999998</v>
      </c>
      <c r="N2718" s="323">
        <v>46650.22</v>
      </c>
      <c r="O2718" s="323"/>
      <c r="P2718" s="252">
        <v>106378.5</v>
      </c>
      <c r="Q2718" s="252">
        <v>3972.6</v>
      </c>
      <c r="R2718" s="240" t="s">
        <v>155</v>
      </c>
      <c r="V2718" s="248">
        <f t="shared" si="172"/>
        <v>0</v>
      </c>
      <c r="W2718" s="248">
        <f t="shared" si="169"/>
        <v>0</v>
      </c>
      <c r="X2718" s="248">
        <f t="shared" si="170"/>
        <v>0</v>
      </c>
      <c r="Y2718" s="248">
        <f t="shared" si="171"/>
        <v>0</v>
      </c>
    </row>
    <row r="2719" spans="1:25" ht="15" customHeight="1" x14ac:dyDescent="0.25">
      <c r="A2719" s="250"/>
      <c r="B2719" s="251"/>
      <c r="C2719" s="322" t="s">
        <v>1057</v>
      </c>
      <c r="D2719" s="322"/>
      <c r="E2719" s="322"/>
      <c r="H2719" s="252">
        <v>338.23</v>
      </c>
      <c r="I2719" s="252">
        <v>182.83</v>
      </c>
      <c r="J2719" s="252">
        <v>0</v>
      </c>
      <c r="K2719" s="252">
        <v>0</v>
      </c>
      <c r="L2719" s="252">
        <v>0</v>
      </c>
      <c r="M2719" s="252">
        <v>182.83</v>
      </c>
      <c r="N2719" s="323">
        <v>221.48</v>
      </c>
      <c r="O2719" s="323"/>
      <c r="P2719" s="252">
        <v>299.60000000000002</v>
      </c>
      <c r="Q2719" s="252">
        <v>0.02</v>
      </c>
      <c r="R2719" s="240" t="s">
        <v>155</v>
      </c>
      <c r="V2719" s="248">
        <f t="shared" si="172"/>
        <v>0</v>
      </c>
      <c r="W2719" s="248">
        <f t="shared" si="169"/>
        <v>0</v>
      </c>
      <c r="X2719" s="248">
        <f t="shared" si="170"/>
        <v>0</v>
      </c>
      <c r="Y2719" s="248">
        <f t="shared" si="171"/>
        <v>0</v>
      </c>
    </row>
    <row r="2720" spans="1:25" ht="15" customHeight="1" x14ac:dyDescent="0.25">
      <c r="A2720" s="250"/>
      <c r="B2720" s="251"/>
      <c r="C2720" s="322" t="s">
        <v>1286</v>
      </c>
      <c r="D2720" s="322"/>
      <c r="E2720" s="322"/>
      <c r="H2720" s="252">
        <v>7130.29</v>
      </c>
      <c r="I2720" s="252">
        <v>0</v>
      </c>
      <c r="J2720" s="252">
        <v>0</v>
      </c>
      <c r="K2720" s="252">
        <v>0</v>
      </c>
      <c r="L2720" s="252">
        <v>0</v>
      </c>
      <c r="M2720" s="252">
        <v>0</v>
      </c>
      <c r="N2720" s="323">
        <v>652.48</v>
      </c>
      <c r="O2720" s="323"/>
      <c r="P2720" s="252">
        <v>7357.5</v>
      </c>
      <c r="Q2720" s="252">
        <v>879.69</v>
      </c>
      <c r="R2720" s="240" t="s">
        <v>155</v>
      </c>
      <c r="V2720" s="248">
        <f t="shared" si="172"/>
        <v>0</v>
      </c>
      <c r="W2720" s="248">
        <f t="shared" si="169"/>
        <v>0</v>
      </c>
      <c r="X2720" s="248">
        <f t="shared" si="170"/>
        <v>0</v>
      </c>
      <c r="Y2720" s="248">
        <f t="shared" si="171"/>
        <v>0</v>
      </c>
    </row>
    <row r="2721" spans="1:25" ht="15" customHeight="1" x14ac:dyDescent="0.25">
      <c r="A2721" s="250"/>
      <c r="B2721" s="251"/>
      <c r="C2721" s="322" t="s">
        <v>1304</v>
      </c>
      <c r="D2721" s="322"/>
      <c r="E2721" s="322"/>
      <c r="H2721" s="252">
        <v>3152.84</v>
      </c>
      <c r="I2721" s="252">
        <v>0</v>
      </c>
      <c r="J2721" s="252">
        <v>0</v>
      </c>
      <c r="K2721" s="252">
        <v>0</v>
      </c>
      <c r="L2721" s="252">
        <v>0</v>
      </c>
      <c r="M2721" s="252">
        <v>0</v>
      </c>
      <c r="N2721" s="323">
        <v>366.95</v>
      </c>
      <c r="O2721" s="323"/>
      <c r="P2721" s="252">
        <v>4182.2700000000004</v>
      </c>
      <c r="Q2721" s="252">
        <v>1396.38</v>
      </c>
      <c r="R2721" s="240" t="s">
        <v>155</v>
      </c>
      <c r="V2721" s="248">
        <f t="shared" si="172"/>
        <v>0</v>
      </c>
      <c r="W2721" s="248">
        <f t="shared" si="169"/>
        <v>0</v>
      </c>
      <c r="X2721" s="248">
        <f t="shared" si="170"/>
        <v>0</v>
      </c>
      <c r="Y2721" s="248">
        <f t="shared" si="171"/>
        <v>0</v>
      </c>
    </row>
    <row r="2722" spans="1:25" ht="15" customHeight="1" x14ac:dyDescent="0.25">
      <c r="A2722" s="250"/>
      <c r="B2722" s="251"/>
      <c r="C2722" s="322" t="s">
        <v>399</v>
      </c>
      <c r="D2722" s="322"/>
      <c r="E2722" s="322"/>
      <c r="H2722" s="252">
        <v>62778.83</v>
      </c>
      <c r="I2722" s="252">
        <v>17642.2</v>
      </c>
      <c r="J2722" s="252">
        <v>0</v>
      </c>
      <c r="K2722" s="252">
        <v>0</v>
      </c>
      <c r="L2722" s="252">
        <v>0</v>
      </c>
      <c r="M2722" s="252">
        <v>17642.2</v>
      </c>
      <c r="N2722" s="323">
        <v>25698.73</v>
      </c>
      <c r="O2722" s="323"/>
      <c r="P2722" s="252">
        <v>58495.92</v>
      </c>
      <c r="Q2722" s="252">
        <v>3773.62</v>
      </c>
      <c r="R2722" s="240" t="s">
        <v>155</v>
      </c>
      <c r="V2722" s="248">
        <f t="shared" si="172"/>
        <v>0</v>
      </c>
      <c r="W2722" s="248">
        <f t="shared" si="169"/>
        <v>0</v>
      </c>
      <c r="X2722" s="248">
        <f t="shared" si="170"/>
        <v>0</v>
      </c>
      <c r="Y2722" s="248">
        <f t="shared" si="171"/>
        <v>0</v>
      </c>
    </row>
    <row r="2723" spans="1:25" ht="15" customHeight="1" x14ac:dyDescent="0.25">
      <c r="A2723" s="250"/>
      <c r="B2723" s="251"/>
      <c r="C2723" s="322" t="s">
        <v>1335</v>
      </c>
      <c r="D2723" s="322"/>
      <c r="E2723" s="322"/>
      <c r="H2723" s="252">
        <v>8614.9699999999993</v>
      </c>
      <c r="I2723" s="252">
        <v>0</v>
      </c>
      <c r="J2723" s="252">
        <v>0</v>
      </c>
      <c r="K2723" s="252">
        <v>0</v>
      </c>
      <c r="L2723" s="252">
        <v>0</v>
      </c>
      <c r="M2723" s="252">
        <v>0</v>
      </c>
      <c r="N2723" s="323">
        <v>424.38</v>
      </c>
      <c r="O2723" s="323"/>
      <c r="P2723" s="252">
        <v>8190.59</v>
      </c>
      <c r="Q2723" s="252">
        <v>0</v>
      </c>
      <c r="R2723" s="240" t="s">
        <v>155</v>
      </c>
      <c r="V2723" s="248">
        <f t="shared" si="172"/>
        <v>0</v>
      </c>
      <c r="W2723" s="248">
        <f t="shared" si="169"/>
        <v>0</v>
      </c>
      <c r="X2723" s="248">
        <f t="shared" si="170"/>
        <v>0</v>
      </c>
      <c r="Y2723" s="248">
        <f t="shared" si="171"/>
        <v>0</v>
      </c>
    </row>
    <row r="2724" spans="1:25" ht="15" customHeight="1" x14ac:dyDescent="0.25">
      <c r="A2724" s="250"/>
      <c r="B2724" s="251"/>
      <c r="C2724" s="322" t="s">
        <v>1054</v>
      </c>
      <c r="D2724" s="322"/>
      <c r="E2724" s="322"/>
      <c r="H2724" s="252">
        <v>159.97</v>
      </c>
      <c r="I2724" s="252">
        <v>87.22</v>
      </c>
      <c r="J2724" s="252">
        <v>0</v>
      </c>
      <c r="K2724" s="252">
        <v>0</v>
      </c>
      <c r="L2724" s="252">
        <v>0</v>
      </c>
      <c r="M2724" s="252">
        <v>87.22</v>
      </c>
      <c r="N2724" s="323">
        <v>105.63</v>
      </c>
      <c r="O2724" s="323"/>
      <c r="P2724" s="252">
        <v>141.57</v>
      </c>
      <c r="Q2724" s="252">
        <v>0.01</v>
      </c>
      <c r="R2724" s="240" t="s">
        <v>155</v>
      </c>
      <c r="V2724" s="248">
        <f t="shared" si="172"/>
        <v>0</v>
      </c>
      <c r="W2724" s="248">
        <f t="shared" si="169"/>
        <v>0</v>
      </c>
      <c r="X2724" s="248">
        <f t="shared" si="170"/>
        <v>0</v>
      </c>
      <c r="Y2724" s="248">
        <f t="shared" si="171"/>
        <v>0</v>
      </c>
    </row>
    <row r="2725" spans="1:25" ht="15" customHeight="1" x14ac:dyDescent="0.25">
      <c r="A2725" s="250"/>
      <c r="B2725" s="251"/>
      <c r="C2725" s="322" t="s">
        <v>1288</v>
      </c>
      <c r="D2725" s="322"/>
      <c r="E2725" s="322"/>
      <c r="H2725" s="252">
        <v>13253.66</v>
      </c>
      <c r="I2725" s="252">
        <v>0</v>
      </c>
      <c r="J2725" s="252">
        <v>0</v>
      </c>
      <c r="K2725" s="252">
        <v>0</v>
      </c>
      <c r="L2725" s="252">
        <v>0</v>
      </c>
      <c r="M2725" s="252">
        <v>0</v>
      </c>
      <c r="N2725" s="323">
        <v>1759.38</v>
      </c>
      <c r="O2725" s="323"/>
      <c r="P2725" s="252">
        <v>19797.810000000001</v>
      </c>
      <c r="Q2725" s="252">
        <v>8303.5300000000007</v>
      </c>
      <c r="R2725" s="240" t="s">
        <v>155</v>
      </c>
      <c r="V2725" s="248">
        <f t="shared" si="172"/>
        <v>0</v>
      </c>
      <c r="W2725" s="248">
        <f t="shared" si="169"/>
        <v>0</v>
      </c>
      <c r="X2725" s="248">
        <f t="shared" si="170"/>
        <v>0</v>
      </c>
      <c r="Y2725" s="248">
        <f t="shared" si="171"/>
        <v>0</v>
      </c>
    </row>
    <row r="2726" spans="1:25" ht="15" customHeight="1" x14ac:dyDescent="0.25">
      <c r="A2726" s="250"/>
      <c r="B2726" s="251"/>
      <c r="C2726" s="322" t="s">
        <v>1058</v>
      </c>
      <c r="D2726" s="322"/>
      <c r="E2726" s="322"/>
      <c r="H2726" s="252">
        <v>29772.560000000001</v>
      </c>
      <c r="I2726" s="252">
        <v>13604.96</v>
      </c>
      <c r="J2726" s="252">
        <v>-695.66</v>
      </c>
      <c r="K2726" s="252">
        <v>0</v>
      </c>
      <c r="L2726" s="252">
        <v>0</v>
      </c>
      <c r="M2726" s="252">
        <v>12909.3</v>
      </c>
      <c r="N2726" s="323">
        <v>19027.25</v>
      </c>
      <c r="O2726" s="323"/>
      <c r="P2726" s="252">
        <v>25438.53</v>
      </c>
      <c r="Q2726" s="252">
        <v>1783.92</v>
      </c>
      <c r="R2726" s="240" t="s">
        <v>155</v>
      </c>
      <c r="V2726" s="248">
        <f t="shared" si="172"/>
        <v>0</v>
      </c>
      <c r="W2726" s="248">
        <f t="shared" si="169"/>
        <v>0</v>
      </c>
      <c r="X2726" s="248">
        <f t="shared" si="170"/>
        <v>0</v>
      </c>
      <c r="Y2726" s="248">
        <f t="shared" si="171"/>
        <v>0</v>
      </c>
    </row>
    <row r="2727" spans="1:25" ht="15" customHeight="1" x14ac:dyDescent="0.25">
      <c r="A2727" s="250"/>
      <c r="B2727" s="251"/>
      <c r="C2727" s="322" t="s">
        <v>1303</v>
      </c>
      <c r="D2727" s="322"/>
      <c r="E2727" s="322"/>
      <c r="H2727" s="252">
        <v>-205.53</v>
      </c>
      <c r="I2727" s="252">
        <v>0</v>
      </c>
      <c r="J2727" s="252">
        <v>0</v>
      </c>
      <c r="K2727" s="252">
        <v>0</v>
      </c>
      <c r="L2727" s="252">
        <v>0</v>
      </c>
      <c r="M2727" s="252">
        <v>0</v>
      </c>
      <c r="N2727" s="323">
        <v>142.77000000000001</v>
      </c>
      <c r="O2727" s="323"/>
      <c r="P2727" s="252">
        <v>2418.54</v>
      </c>
      <c r="Q2727" s="252">
        <v>2766.84</v>
      </c>
      <c r="R2727" s="240" t="s">
        <v>155</v>
      </c>
      <c r="V2727" s="248">
        <f t="shared" si="172"/>
        <v>0</v>
      </c>
      <c r="W2727" s="248">
        <f t="shared" si="169"/>
        <v>0</v>
      </c>
      <c r="X2727" s="248">
        <f t="shared" si="170"/>
        <v>0</v>
      </c>
      <c r="Y2727" s="248">
        <f t="shared" si="171"/>
        <v>0</v>
      </c>
    </row>
    <row r="2728" spans="1:25" ht="15" customHeight="1" x14ac:dyDescent="0.25">
      <c r="A2728" s="250"/>
      <c r="B2728" s="251"/>
      <c r="C2728" s="322" t="s">
        <v>504</v>
      </c>
      <c r="D2728" s="322"/>
      <c r="E2728" s="322"/>
      <c r="H2728" s="252">
        <v>2287.61</v>
      </c>
      <c r="I2728" s="252">
        <v>0</v>
      </c>
      <c r="J2728" s="252">
        <v>0</v>
      </c>
      <c r="K2728" s="252">
        <v>0</v>
      </c>
      <c r="L2728" s="252">
        <v>0</v>
      </c>
      <c r="M2728" s="252">
        <v>0</v>
      </c>
      <c r="N2728" s="323">
        <v>173.46</v>
      </c>
      <c r="O2728" s="323"/>
      <c r="P2728" s="252">
        <v>2444.8000000000002</v>
      </c>
      <c r="Q2728" s="252">
        <v>330.65</v>
      </c>
      <c r="R2728" s="240" t="s">
        <v>155</v>
      </c>
      <c r="V2728" s="248">
        <f t="shared" si="172"/>
        <v>0</v>
      </c>
      <c r="W2728" s="248">
        <f t="shared" si="169"/>
        <v>0</v>
      </c>
      <c r="X2728" s="248">
        <f t="shared" si="170"/>
        <v>0</v>
      </c>
      <c r="Y2728" s="248">
        <f t="shared" si="171"/>
        <v>0</v>
      </c>
    </row>
    <row r="2729" spans="1:25" ht="15" customHeight="1" x14ac:dyDescent="0.25">
      <c r="A2729" s="250"/>
      <c r="B2729" s="251"/>
      <c r="C2729" s="322" t="s">
        <v>1056</v>
      </c>
      <c r="D2729" s="322"/>
      <c r="E2729" s="322"/>
      <c r="H2729" s="252">
        <v>504.09</v>
      </c>
      <c r="I2729" s="252">
        <v>276.5</v>
      </c>
      <c r="J2729" s="252">
        <v>0</v>
      </c>
      <c r="K2729" s="252">
        <v>0</v>
      </c>
      <c r="L2729" s="252">
        <v>0</v>
      </c>
      <c r="M2729" s="252">
        <v>276.5</v>
      </c>
      <c r="N2729" s="323">
        <v>334.82</v>
      </c>
      <c r="O2729" s="323"/>
      <c r="P2729" s="252">
        <v>445.8</v>
      </c>
      <c r="Q2729" s="252">
        <v>0.03</v>
      </c>
      <c r="R2729" s="240" t="s">
        <v>155</v>
      </c>
      <c r="V2729" s="248">
        <f t="shared" si="172"/>
        <v>0</v>
      </c>
      <c r="W2729" s="248">
        <f t="shared" si="169"/>
        <v>0</v>
      </c>
      <c r="X2729" s="248">
        <f t="shared" si="170"/>
        <v>0</v>
      </c>
      <c r="Y2729" s="248">
        <f t="shared" si="171"/>
        <v>0</v>
      </c>
    </row>
    <row r="2730" spans="1:25" ht="15" customHeight="1" x14ac:dyDescent="0.25">
      <c r="A2730" s="250"/>
      <c r="B2730" s="251"/>
      <c r="C2730" s="322" t="s">
        <v>1052</v>
      </c>
      <c r="D2730" s="322"/>
      <c r="E2730" s="322"/>
      <c r="H2730" s="252">
        <v>356658.11</v>
      </c>
      <c r="I2730" s="252">
        <v>151745.84</v>
      </c>
      <c r="J2730" s="252">
        <v>0</v>
      </c>
      <c r="K2730" s="252">
        <v>0</v>
      </c>
      <c r="L2730" s="252">
        <v>0</v>
      </c>
      <c r="M2730" s="252">
        <v>151745.84</v>
      </c>
      <c r="N2730" s="323">
        <v>212552.98</v>
      </c>
      <c r="O2730" s="323"/>
      <c r="P2730" s="252">
        <v>299036.89</v>
      </c>
      <c r="Q2730" s="252">
        <v>3185.92</v>
      </c>
      <c r="R2730" s="240" t="s">
        <v>155</v>
      </c>
      <c r="V2730" s="248">
        <f t="shared" si="172"/>
        <v>295850.97000000003</v>
      </c>
      <c r="W2730" s="248">
        <f t="shared" si="169"/>
        <v>0</v>
      </c>
      <c r="X2730" s="248">
        <f t="shared" si="170"/>
        <v>0</v>
      </c>
      <c r="Y2730" s="248">
        <f t="shared" si="171"/>
        <v>295850.97000000003</v>
      </c>
    </row>
    <row r="2731" spans="1:25" ht="15" customHeight="1" x14ac:dyDescent="0.25">
      <c r="A2731" s="253"/>
      <c r="B2731" s="254"/>
      <c r="C2731" s="324" t="s">
        <v>503</v>
      </c>
      <c r="D2731" s="324"/>
      <c r="E2731" s="324"/>
      <c r="F2731" s="255"/>
      <c r="G2731" s="255"/>
      <c r="H2731" s="256">
        <v>-2007.73</v>
      </c>
      <c r="I2731" s="256">
        <v>0</v>
      </c>
      <c r="J2731" s="256">
        <v>0</v>
      </c>
      <c r="K2731" s="256">
        <v>0</v>
      </c>
      <c r="L2731" s="256">
        <v>0</v>
      </c>
      <c r="M2731" s="256">
        <v>0</v>
      </c>
      <c r="N2731" s="325">
        <v>0</v>
      </c>
      <c r="O2731" s="325"/>
      <c r="P2731" s="256">
        <v>2219.12</v>
      </c>
      <c r="Q2731" s="256">
        <v>4226.8500000000004</v>
      </c>
      <c r="R2731" s="240" t="s">
        <v>155</v>
      </c>
      <c r="V2731" s="248">
        <f t="shared" si="172"/>
        <v>0</v>
      </c>
      <c r="W2731" s="248">
        <f t="shared" si="169"/>
        <v>0</v>
      </c>
      <c r="X2731" s="248">
        <f t="shared" si="170"/>
        <v>0</v>
      </c>
      <c r="Y2731" s="248">
        <f t="shared" si="171"/>
        <v>0</v>
      </c>
    </row>
    <row r="2732" spans="1:25" ht="15" customHeight="1" x14ac:dyDescent="0.25">
      <c r="A2732" s="245" t="s">
        <v>1780</v>
      </c>
      <c r="B2732" s="246" t="str">
        <f>C2732</f>
        <v>г.Одинцово, Можайское шоссе, 134</v>
      </c>
      <c r="C2732" s="329" t="s">
        <v>156</v>
      </c>
      <c r="D2732" s="329"/>
      <c r="E2732" s="329"/>
      <c r="F2732" s="246" t="s">
        <v>1685</v>
      </c>
      <c r="G2732" s="246" t="s">
        <v>1781</v>
      </c>
      <c r="H2732" s="247">
        <v>1513963.09</v>
      </c>
      <c r="I2732" s="247">
        <v>159353.75</v>
      </c>
      <c r="J2732" s="247">
        <v>0</v>
      </c>
      <c r="K2732" s="247">
        <v>0</v>
      </c>
      <c r="L2732" s="247">
        <v>0</v>
      </c>
      <c r="M2732" s="247">
        <v>159353.75</v>
      </c>
      <c r="N2732" s="330">
        <v>188447.92</v>
      </c>
      <c r="O2732" s="330"/>
      <c r="P2732" s="247">
        <v>1514898</v>
      </c>
      <c r="Q2732" s="247">
        <v>30029.08</v>
      </c>
      <c r="R2732" s="240" t="s">
        <v>156</v>
      </c>
      <c r="V2732" s="248">
        <f t="shared" si="172"/>
        <v>0</v>
      </c>
      <c r="W2732" s="248">
        <f t="shared" si="169"/>
        <v>0</v>
      </c>
      <c r="X2732" s="248">
        <f t="shared" si="170"/>
        <v>0</v>
      </c>
      <c r="Y2732" s="248">
        <f t="shared" si="171"/>
        <v>0</v>
      </c>
    </row>
    <row r="2733" spans="1:25" ht="15" customHeight="1" x14ac:dyDescent="0.25">
      <c r="A2733" s="250"/>
      <c r="B2733" s="251"/>
      <c r="C2733" s="322" t="s">
        <v>1052</v>
      </c>
      <c r="D2733" s="322"/>
      <c r="E2733" s="322"/>
      <c r="H2733" s="252">
        <v>586945.6</v>
      </c>
      <c r="I2733" s="252">
        <v>146029.79</v>
      </c>
      <c r="J2733" s="252">
        <v>0</v>
      </c>
      <c r="K2733" s="252">
        <v>0</v>
      </c>
      <c r="L2733" s="252">
        <v>0</v>
      </c>
      <c r="M2733" s="252">
        <v>146029.79</v>
      </c>
      <c r="N2733" s="323">
        <v>165030.6</v>
      </c>
      <c r="O2733" s="323"/>
      <c r="P2733" s="252">
        <v>567944.79</v>
      </c>
      <c r="Q2733" s="252">
        <v>0</v>
      </c>
      <c r="R2733" s="240" t="s">
        <v>156</v>
      </c>
      <c r="V2733" s="248">
        <f t="shared" si="172"/>
        <v>567944.79</v>
      </c>
      <c r="W2733" s="248">
        <f t="shared" si="169"/>
        <v>0</v>
      </c>
      <c r="X2733" s="248">
        <f t="shared" si="170"/>
        <v>0</v>
      </c>
      <c r="Y2733" s="248">
        <f t="shared" si="171"/>
        <v>567944.79</v>
      </c>
    </row>
    <row r="2734" spans="1:25" ht="15" customHeight="1" x14ac:dyDescent="0.25">
      <c r="A2734" s="250"/>
      <c r="B2734" s="251"/>
      <c r="C2734" s="322" t="s">
        <v>1311</v>
      </c>
      <c r="D2734" s="322"/>
      <c r="E2734" s="322"/>
      <c r="H2734" s="252">
        <v>711.52</v>
      </c>
      <c r="I2734" s="252">
        <v>0</v>
      </c>
      <c r="J2734" s="252">
        <v>0</v>
      </c>
      <c r="K2734" s="252">
        <v>0</v>
      </c>
      <c r="L2734" s="252">
        <v>0</v>
      </c>
      <c r="M2734" s="252">
        <v>0</v>
      </c>
      <c r="N2734" s="323">
        <v>28.9</v>
      </c>
      <c r="O2734" s="323"/>
      <c r="P2734" s="252">
        <v>682.62</v>
      </c>
      <c r="Q2734" s="252">
        <v>0</v>
      </c>
      <c r="R2734" s="240" t="s">
        <v>156</v>
      </c>
      <c r="V2734" s="248">
        <f t="shared" si="172"/>
        <v>0</v>
      </c>
      <c r="W2734" s="248">
        <f t="shared" si="169"/>
        <v>0</v>
      </c>
      <c r="X2734" s="248">
        <f t="shared" si="170"/>
        <v>0</v>
      </c>
      <c r="Y2734" s="248">
        <f t="shared" si="171"/>
        <v>0</v>
      </c>
    </row>
    <row r="2735" spans="1:25" ht="15" customHeight="1" x14ac:dyDescent="0.25">
      <c r="A2735" s="250"/>
      <c r="B2735" s="251"/>
      <c r="C2735" s="322" t="s">
        <v>504</v>
      </c>
      <c r="D2735" s="322"/>
      <c r="E2735" s="322"/>
      <c r="H2735" s="252">
        <v>8871.8700000000008</v>
      </c>
      <c r="I2735" s="252">
        <v>0</v>
      </c>
      <c r="J2735" s="252">
        <v>0</v>
      </c>
      <c r="K2735" s="252">
        <v>0</v>
      </c>
      <c r="L2735" s="252">
        <v>0</v>
      </c>
      <c r="M2735" s="252">
        <v>0</v>
      </c>
      <c r="N2735" s="323">
        <v>110.7</v>
      </c>
      <c r="O2735" s="323"/>
      <c r="P2735" s="252">
        <v>8908.08</v>
      </c>
      <c r="Q2735" s="252">
        <v>146.91</v>
      </c>
      <c r="R2735" s="240" t="s">
        <v>156</v>
      </c>
      <c r="V2735" s="248">
        <f t="shared" si="172"/>
        <v>0</v>
      </c>
      <c r="W2735" s="248">
        <f t="shared" si="169"/>
        <v>0</v>
      </c>
      <c r="X2735" s="248">
        <f t="shared" si="170"/>
        <v>0</v>
      </c>
      <c r="Y2735" s="248">
        <f t="shared" si="171"/>
        <v>0</v>
      </c>
    </row>
    <row r="2736" spans="1:25" ht="15" customHeight="1" x14ac:dyDescent="0.25">
      <c r="A2736" s="250"/>
      <c r="B2736" s="251"/>
      <c r="C2736" s="322" t="s">
        <v>503</v>
      </c>
      <c r="D2736" s="322"/>
      <c r="E2736" s="322"/>
      <c r="H2736" s="252">
        <v>-1036.4100000000001</v>
      </c>
      <c r="I2736" s="252">
        <v>0</v>
      </c>
      <c r="J2736" s="252">
        <v>0</v>
      </c>
      <c r="K2736" s="252">
        <v>0</v>
      </c>
      <c r="L2736" s="252">
        <v>0</v>
      </c>
      <c r="M2736" s="252">
        <v>0</v>
      </c>
      <c r="N2736" s="323">
        <v>0</v>
      </c>
      <c r="O2736" s="323"/>
      <c r="P2736" s="252">
        <v>0</v>
      </c>
      <c r="Q2736" s="252">
        <v>1036.4100000000001</v>
      </c>
      <c r="R2736" s="240" t="s">
        <v>156</v>
      </c>
      <c r="V2736" s="248">
        <f t="shared" si="172"/>
        <v>0</v>
      </c>
      <c r="W2736" s="248">
        <f t="shared" si="169"/>
        <v>0</v>
      </c>
      <c r="X2736" s="248">
        <f t="shared" si="170"/>
        <v>0</v>
      </c>
      <c r="Y2736" s="248">
        <f t="shared" si="171"/>
        <v>0</v>
      </c>
    </row>
    <row r="2737" spans="1:25" ht="15" customHeight="1" x14ac:dyDescent="0.25">
      <c r="A2737" s="250"/>
      <c r="B2737" s="251"/>
      <c r="C2737" s="322" t="s">
        <v>1303</v>
      </c>
      <c r="D2737" s="322"/>
      <c r="E2737" s="322"/>
      <c r="H2737" s="252">
        <v>5125.49</v>
      </c>
      <c r="I2737" s="252">
        <v>0</v>
      </c>
      <c r="J2737" s="252">
        <v>0</v>
      </c>
      <c r="K2737" s="252">
        <v>0</v>
      </c>
      <c r="L2737" s="252">
        <v>0</v>
      </c>
      <c r="M2737" s="252">
        <v>0</v>
      </c>
      <c r="N2737" s="323">
        <v>48.64</v>
      </c>
      <c r="O2737" s="323"/>
      <c r="P2737" s="252">
        <v>6090.13</v>
      </c>
      <c r="Q2737" s="252">
        <v>1013.28</v>
      </c>
      <c r="R2737" s="240" t="s">
        <v>156</v>
      </c>
      <c r="V2737" s="248">
        <f t="shared" si="172"/>
        <v>0</v>
      </c>
      <c r="W2737" s="248">
        <f t="shared" si="169"/>
        <v>0</v>
      </c>
      <c r="X2737" s="248">
        <f t="shared" si="170"/>
        <v>0</v>
      </c>
      <c r="Y2737" s="248">
        <f t="shared" si="171"/>
        <v>0</v>
      </c>
    </row>
    <row r="2738" spans="1:25" ht="15" customHeight="1" x14ac:dyDescent="0.25">
      <c r="A2738" s="250"/>
      <c r="B2738" s="251"/>
      <c r="C2738" s="322" t="s">
        <v>1054</v>
      </c>
      <c r="D2738" s="322"/>
      <c r="E2738" s="322"/>
      <c r="H2738" s="252">
        <v>93.33</v>
      </c>
      <c r="I2738" s="252">
        <v>81.650000000000006</v>
      </c>
      <c r="J2738" s="252">
        <v>0</v>
      </c>
      <c r="K2738" s="252">
        <v>0</v>
      </c>
      <c r="L2738" s="252">
        <v>0</v>
      </c>
      <c r="M2738" s="252">
        <v>81.650000000000006</v>
      </c>
      <c r="N2738" s="323">
        <v>97.97</v>
      </c>
      <c r="O2738" s="323"/>
      <c r="P2738" s="252">
        <v>77.010000000000005</v>
      </c>
      <c r="Q2738" s="252">
        <v>0</v>
      </c>
      <c r="R2738" s="240" t="s">
        <v>156</v>
      </c>
      <c r="V2738" s="248">
        <f t="shared" si="172"/>
        <v>0</v>
      </c>
      <c r="W2738" s="248">
        <f t="shared" si="169"/>
        <v>0</v>
      </c>
      <c r="X2738" s="248">
        <f t="shared" si="170"/>
        <v>0</v>
      </c>
      <c r="Y2738" s="248">
        <f t="shared" si="171"/>
        <v>0</v>
      </c>
    </row>
    <row r="2739" spans="1:25" ht="15" customHeight="1" x14ac:dyDescent="0.25">
      <c r="A2739" s="250"/>
      <c r="B2739" s="251"/>
      <c r="C2739" s="322" t="s">
        <v>1058</v>
      </c>
      <c r="D2739" s="322"/>
      <c r="E2739" s="322"/>
      <c r="H2739" s="252">
        <v>36665.050000000003</v>
      </c>
      <c r="I2739" s="252">
        <v>12730.63</v>
      </c>
      <c r="J2739" s="252">
        <v>0</v>
      </c>
      <c r="K2739" s="252">
        <v>0</v>
      </c>
      <c r="L2739" s="252">
        <v>0</v>
      </c>
      <c r="M2739" s="252">
        <v>12730.63</v>
      </c>
      <c r="N2739" s="323">
        <v>14276.47</v>
      </c>
      <c r="O2739" s="323"/>
      <c r="P2739" s="252">
        <v>35273.449999999997</v>
      </c>
      <c r="Q2739" s="252">
        <v>154.24</v>
      </c>
      <c r="R2739" s="240" t="s">
        <v>156</v>
      </c>
      <c r="V2739" s="248">
        <f t="shared" si="172"/>
        <v>0</v>
      </c>
      <c r="W2739" s="248">
        <f t="shared" si="169"/>
        <v>0</v>
      </c>
      <c r="X2739" s="248">
        <f t="shared" si="170"/>
        <v>0</v>
      </c>
      <c r="Y2739" s="248">
        <f t="shared" si="171"/>
        <v>0</v>
      </c>
    </row>
    <row r="2740" spans="1:25" ht="15" customHeight="1" x14ac:dyDescent="0.25">
      <c r="A2740" s="250"/>
      <c r="B2740" s="251"/>
      <c r="C2740" s="322" t="s">
        <v>1335</v>
      </c>
      <c r="D2740" s="322"/>
      <c r="E2740" s="322"/>
      <c r="H2740" s="252">
        <v>7656.5</v>
      </c>
      <c r="I2740" s="252">
        <v>0</v>
      </c>
      <c r="J2740" s="252">
        <v>0</v>
      </c>
      <c r="K2740" s="252">
        <v>0</v>
      </c>
      <c r="L2740" s="252">
        <v>0</v>
      </c>
      <c r="M2740" s="252">
        <v>0</v>
      </c>
      <c r="N2740" s="323">
        <v>58.11</v>
      </c>
      <c r="O2740" s="323"/>
      <c r="P2740" s="252">
        <v>7598.39</v>
      </c>
      <c r="Q2740" s="252">
        <v>0</v>
      </c>
      <c r="R2740" s="240" t="s">
        <v>156</v>
      </c>
      <c r="V2740" s="248">
        <f t="shared" si="172"/>
        <v>0</v>
      </c>
      <c r="W2740" s="248">
        <f t="shared" si="169"/>
        <v>0</v>
      </c>
      <c r="X2740" s="248">
        <f t="shared" si="170"/>
        <v>0</v>
      </c>
      <c r="Y2740" s="248">
        <f t="shared" si="171"/>
        <v>0</v>
      </c>
    </row>
    <row r="2741" spans="1:25" ht="15" customHeight="1" x14ac:dyDescent="0.25">
      <c r="A2741" s="250"/>
      <c r="B2741" s="251"/>
      <c r="C2741" s="322" t="s">
        <v>399</v>
      </c>
      <c r="D2741" s="322"/>
      <c r="E2741" s="322"/>
      <c r="H2741" s="252">
        <v>63867.83</v>
      </c>
      <c r="I2741" s="252">
        <v>0</v>
      </c>
      <c r="J2741" s="252">
        <v>0</v>
      </c>
      <c r="K2741" s="252">
        <v>0</v>
      </c>
      <c r="L2741" s="252">
        <v>0</v>
      </c>
      <c r="M2741" s="252">
        <v>0</v>
      </c>
      <c r="N2741" s="323">
        <v>615.37</v>
      </c>
      <c r="O2741" s="323"/>
      <c r="P2741" s="252">
        <v>64808.9</v>
      </c>
      <c r="Q2741" s="252">
        <v>1556.44</v>
      </c>
      <c r="R2741" s="240" t="s">
        <v>156</v>
      </c>
      <c r="V2741" s="248">
        <f t="shared" si="172"/>
        <v>0</v>
      </c>
      <c r="W2741" s="248">
        <f t="shared" si="169"/>
        <v>0</v>
      </c>
      <c r="X2741" s="248">
        <f t="shared" si="170"/>
        <v>0</v>
      </c>
      <c r="Y2741" s="248">
        <f t="shared" si="171"/>
        <v>0</v>
      </c>
    </row>
    <row r="2742" spans="1:25" ht="15" customHeight="1" x14ac:dyDescent="0.25">
      <c r="A2742" s="250"/>
      <c r="B2742" s="251"/>
      <c r="C2742" s="322" t="s">
        <v>1304</v>
      </c>
      <c r="D2742" s="322"/>
      <c r="E2742" s="322"/>
      <c r="H2742" s="252">
        <v>14431.08</v>
      </c>
      <c r="I2742" s="252">
        <v>0</v>
      </c>
      <c r="J2742" s="252">
        <v>0</v>
      </c>
      <c r="K2742" s="252">
        <v>0</v>
      </c>
      <c r="L2742" s="252">
        <v>0</v>
      </c>
      <c r="M2742" s="252">
        <v>0</v>
      </c>
      <c r="N2742" s="323">
        <v>243.09</v>
      </c>
      <c r="O2742" s="323"/>
      <c r="P2742" s="252">
        <v>26597.49</v>
      </c>
      <c r="Q2742" s="252">
        <v>12409.5</v>
      </c>
      <c r="R2742" s="240" t="s">
        <v>156</v>
      </c>
      <c r="V2742" s="248">
        <f t="shared" si="172"/>
        <v>0</v>
      </c>
      <c r="W2742" s="248">
        <f t="shared" si="169"/>
        <v>0</v>
      </c>
      <c r="X2742" s="248">
        <f t="shared" si="170"/>
        <v>0</v>
      </c>
      <c r="Y2742" s="248">
        <f t="shared" si="171"/>
        <v>0</v>
      </c>
    </row>
    <row r="2743" spans="1:25" ht="15" customHeight="1" x14ac:dyDescent="0.25">
      <c r="A2743" s="250"/>
      <c r="B2743" s="251"/>
      <c r="C2743" s="322" t="s">
        <v>1055</v>
      </c>
      <c r="D2743" s="322"/>
      <c r="E2743" s="322"/>
      <c r="H2743" s="252">
        <v>93.33</v>
      </c>
      <c r="I2743" s="252">
        <v>81.650000000000006</v>
      </c>
      <c r="J2743" s="252">
        <v>0</v>
      </c>
      <c r="K2743" s="252">
        <v>0</v>
      </c>
      <c r="L2743" s="252">
        <v>0</v>
      </c>
      <c r="M2743" s="252">
        <v>81.650000000000006</v>
      </c>
      <c r="N2743" s="323">
        <v>97.97</v>
      </c>
      <c r="O2743" s="323"/>
      <c r="P2743" s="252">
        <v>77.010000000000005</v>
      </c>
      <c r="Q2743" s="252">
        <v>0</v>
      </c>
      <c r="R2743" s="240" t="s">
        <v>156</v>
      </c>
      <c r="V2743" s="248">
        <f t="shared" si="172"/>
        <v>0</v>
      </c>
      <c r="W2743" s="248">
        <f t="shared" si="169"/>
        <v>0</v>
      </c>
      <c r="X2743" s="248">
        <f t="shared" si="170"/>
        <v>0</v>
      </c>
      <c r="Y2743" s="248">
        <f t="shared" si="171"/>
        <v>0</v>
      </c>
    </row>
    <row r="2744" spans="1:25" ht="15" customHeight="1" x14ac:dyDescent="0.25">
      <c r="A2744" s="250"/>
      <c r="B2744" s="251"/>
      <c r="C2744" s="322" t="s">
        <v>392</v>
      </c>
      <c r="D2744" s="322"/>
      <c r="E2744" s="322"/>
      <c r="H2744" s="252">
        <v>115586.58</v>
      </c>
      <c r="I2744" s="252">
        <v>0</v>
      </c>
      <c r="J2744" s="252">
        <v>0</v>
      </c>
      <c r="K2744" s="252">
        <v>0</v>
      </c>
      <c r="L2744" s="252">
        <v>0</v>
      </c>
      <c r="M2744" s="252">
        <v>0</v>
      </c>
      <c r="N2744" s="323">
        <v>1121.0899999999999</v>
      </c>
      <c r="O2744" s="323"/>
      <c r="P2744" s="252">
        <v>116454.34</v>
      </c>
      <c r="Q2744" s="252">
        <v>1988.85</v>
      </c>
      <c r="R2744" s="240" t="s">
        <v>156</v>
      </c>
      <c r="V2744" s="248">
        <f t="shared" si="172"/>
        <v>0</v>
      </c>
      <c r="W2744" s="248">
        <f t="shared" si="169"/>
        <v>0</v>
      </c>
      <c r="X2744" s="248">
        <f t="shared" si="170"/>
        <v>0</v>
      </c>
      <c r="Y2744" s="248">
        <f t="shared" si="171"/>
        <v>0</v>
      </c>
    </row>
    <row r="2745" spans="1:25" ht="15" customHeight="1" x14ac:dyDescent="0.25">
      <c r="A2745" s="250"/>
      <c r="B2745" s="251"/>
      <c r="C2745" s="322" t="s">
        <v>1057</v>
      </c>
      <c r="D2745" s="322"/>
      <c r="E2745" s="322"/>
      <c r="H2745" s="252">
        <v>195.76</v>
      </c>
      <c r="I2745" s="252">
        <v>171.14</v>
      </c>
      <c r="J2745" s="252">
        <v>0</v>
      </c>
      <c r="K2745" s="252">
        <v>0</v>
      </c>
      <c r="L2745" s="252">
        <v>0</v>
      </c>
      <c r="M2745" s="252">
        <v>171.14</v>
      </c>
      <c r="N2745" s="323">
        <v>205.41</v>
      </c>
      <c r="O2745" s="323"/>
      <c r="P2745" s="252">
        <v>161.49</v>
      </c>
      <c r="Q2745" s="252">
        <v>0</v>
      </c>
      <c r="R2745" s="240" t="s">
        <v>156</v>
      </c>
      <c r="V2745" s="248">
        <f t="shared" si="172"/>
        <v>0</v>
      </c>
      <c r="W2745" s="248">
        <f t="shared" si="169"/>
        <v>0</v>
      </c>
      <c r="X2745" s="248">
        <f t="shared" si="170"/>
        <v>0</v>
      </c>
      <c r="Y2745" s="248">
        <f t="shared" si="171"/>
        <v>0</v>
      </c>
    </row>
    <row r="2746" spans="1:25" ht="15" customHeight="1" x14ac:dyDescent="0.25">
      <c r="A2746" s="250"/>
      <c r="B2746" s="251"/>
      <c r="C2746" s="322" t="s">
        <v>1056</v>
      </c>
      <c r="D2746" s="322"/>
      <c r="E2746" s="322"/>
      <c r="H2746" s="252">
        <v>295.60000000000002</v>
      </c>
      <c r="I2746" s="252">
        <v>258.89</v>
      </c>
      <c r="J2746" s="252">
        <v>0</v>
      </c>
      <c r="K2746" s="252">
        <v>0</v>
      </c>
      <c r="L2746" s="252">
        <v>0</v>
      </c>
      <c r="M2746" s="252">
        <v>258.89</v>
      </c>
      <c r="N2746" s="323">
        <v>310.70999999999998</v>
      </c>
      <c r="O2746" s="323"/>
      <c r="P2746" s="252">
        <v>243.78</v>
      </c>
      <c r="Q2746" s="252">
        <v>0</v>
      </c>
      <c r="R2746" s="240" t="s">
        <v>156</v>
      </c>
      <c r="V2746" s="248">
        <f t="shared" si="172"/>
        <v>0</v>
      </c>
      <c r="W2746" s="248">
        <f t="shared" si="169"/>
        <v>0</v>
      </c>
      <c r="X2746" s="248">
        <f t="shared" si="170"/>
        <v>0</v>
      </c>
      <c r="Y2746" s="248">
        <f t="shared" si="171"/>
        <v>0</v>
      </c>
    </row>
    <row r="2747" spans="1:25" ht="15" customHeight="1" x14ac:dyDescent="0.25">
      <c r="A2747" s="250"/>
      <c r="B2747" s="251"/>
      <c r="C2747" s="322" t="s">
        <v>1283</v>
      </c>
      <c r="D2747" s="322"/>
      <c r="E2747" s="322"/>
      <c r="H2747" s="252">
        <v>513503.24</v>
      </c>
      <c r="I2747" s="252">
        <v>0</v>
      </c>
      <c r="J2747" s="252">
        <v>0</v>
      </c>
      <c r="K2747" s="252">
        <v>0</v>
      </c>
      <c r="L2747" s="252">
        <v>0</v>
      </c>
      <c r="M2747" s="252">
        <v>0</v>
      </c>
      <c r="N2747" s="323">
        <v>4592.6400000000003</v>
      </c>
      <c r="O2747" s="323"/>
      <c r="P2747" s="252">
        <v>508910.6</v>
      </c>
      <c r="Q2747" s="252">
        <v>0</v>
      </c>
      <c r="R2747" s="240" t="s">
        <v>156</v>
      </c>
      <c r="V2747" s="248">
        <f t="shared" si="172"/>
        <v>0</v>
      </c>
      <c r="W2747" s="248">
        <f t="shared" si="169"/>
        <v>169636.86666666667</v>
      </c>
      <c r="X2747" s="248">
        <f t="shared" si="170"/>
        <v>0</v>
      </c>
      <c r="Y2747" s="248">
        <f t="shared" si="171"/>
        <v>169636.86666666667</v>
      </c>
    </row>
    <row r="2748" spans="1:25" ht="15" customHeight="1" x14ac:dyDescent="0.25">
      <c r="A2748" s="250"/>
      <c r="B2748" s="251"/>
      <c r="C2748" s="322" t="s">
        <v>1286</v>
      </c>
      <c r="D2748" s="322"/>
      <c r="E2748" s="322"/>
      <c r="H2748" s="252">
        <v>32847.69</v>
      </c>
      <c r="I2748" s="252">
        <v>0</v>
      </c>
      <c r="J2748" s="252">
        <v>0</v>
      </c>
      <c r="K2748" s="252">
        <v>0</v>
      </c>
      <c r="L2748" s="252">
        <v>0</v>
      </c>
      <c r="M2748" s="252">
        <v>0</v>
      </c>
      <c r="N2748" s="323">
        <v>389.56</v>
      </c>
      <c r="O2748" s="323"/>
      <c r="P2748" s="252">
        <v>42188.6</v>
      </c>
      <c r="Q2748" s="252">
        <v>9730.4699999999993</v>
      </c>
      <c r="R2748" s="240" t="s">
        <v>156</v>
      </c>
      <c r="V2748" s="248">
        <f t="shared" si="172"/>
        <v>0</v>
      </c>
      <c r="W2748" s="248">
        <f t="shared" si="169"/>
        <v>0</v>
      </c>
      <c r="X2748" s="248">
        <f t="shared" si="170"/>
        <v>0</v>
      </c>
      <c r="Y2748" s="248">
        <f t="shared" si="171"/>
        <v>0</v>
      </c>
    </row>
    <row r="2749" spans="1:25" ht="15" customHeight="1" x14ac:dyDescent="0.25">
      <c r="A2749" s="253"/>
      <c r="B2749" s="254"/>
      <c r="C2749" s="324" t="s">
        <v>1288</v>
      </c>
      <c r="D2749" s="324"/>
      <c r="E2749" s="324"/>
      <c r="F2749" s="255"/>
      <c r="G2749" s="255"/>
      <c r="H2749" s="256">
        <v>128109.03</v>
      </c>
      <c r="I2749" s="256">
        <v>0</v>
      </c>
      <c r="J2749" s="256">
        <v>0</v>
      </c>
      <c r="K2749" s="256">
        <v>0</v>
      </c>
      <c r="L2749" s="256">
        <v>0</v>
      </c>
      <c r="M2749" s="256">
        <v>0</v>
      </c>
      <c r="N2749" s="325">
        <v>1220.69</v>
      </c>
      <c r="O2749" s="325"/>
      <c r="P2749" s="256">
        <v>128881.32</v>
      </c>
      <c r="Q2749" s="256">
        <v>1992.98</v>
      </c>
      <c r="R2749" s="240" t="s">
        <v>156</v>
      </c>
      <c r="V2749" s="248">
        <f t="shared" si="172"/>
        <v>0</v>
      </c>
      <c r="W2749" s="248">
        <f t="shared" si="169"/>
        <v>0</v>
      </c>
      <c r="X2749" s="248">
        <f t="shared" si="170"/>
        <v>0</v>
      </c>
      <c r="Y2749" s="248">
        <f t="shared" si="171"/>
        <v>0</v>
      </c>
    </row>
    <row r="2750" spans="1:25" ht="15" customHeight="1" x14ac:dyDescent="0.25">
      <c r="A2750" s="245" t="s">
        <v>1782</v>
      </c>
      <c r="B2750" s="246" t="str">
        <f>C2750</f>
        <v>г.Одинцово, Можайское шоссе, 136</v>
      </c>
      <c r="C2750" s="329" t="s">
        <v>157</v>
      </c>
      <c r="D2750" s="329"/>
      <c r="E2750" s="329"/>
      <c r="F2750" s="246" t="s">
        <v>1783</v>
      </c>
      <c r="G2750" s="246" t="s">
        <v>1784</v>
      </c>
      <c r="H2750" s="247">
        <v>3551547.2</v>
      </c>
      <c r="I2750" s="247">
        <v>1040279.76</v>
      </c>
      <c r="J2750" s="247">
        <v>-13211.3</v>
      </c>
      <c r="K2750" s="247">
        <v>0</v>
      </c>
      <c r="L2750" s="247">
        <v>0</v>
      </c>
      <c r="M2750" s="247">
        <v>1027068.46</v>
      </c>
      <c r="N2750" s="330">
        <v>1443630.89</v>
      </c>
      <c r="O2750" s="330"/>
      <c r="P2750" s="247">
        <v>3183768.8</v>
      </c>
      <c r="Q2750" s="247">
        <v>48784.03</v>
      </c>
      <c r="R2750" s="240" t="s">
        <v>157</v>
      </c>
      <c r="V2750" s="248">
        <f t="shared" si="172"/>
        <v>0</v>
      </c>
      <c r="W2750" s="248">
        <f t="shared" si="169"/>
        <v>0</v>
      </c>
      <c r="X2750" s="248">
        <f t="shared" si="170"/>
        <v>0</v>
      </c>
      <c r="Y2750" s="248">
        <f t="shared" si="171"/>
        <v>0</v>
      </c>
    </row>
    <row r="2751" spans="1:25" ht="15" customHeight="1" x14ac:dyDescent="0.25">
      <c r="A2751" s="250"/>
      <c r="B2751" s="251"/>
      <c r="C2751" s="322" t="s">
        <v>1311</v>
      </c>
      <c r="D2751" s="322"/>
      <c r="E2751" s="322"/>
      <c r="H2751" s="252">
        <v>4741.49</v>
      </c>
      <c r="I2751" s="252">
        <v>0</v>
      </c>
      <c r="J2751" s="252">
        <v>0</v>
      </c>
      <c r="K2751" s="252">
        <v>0</v>
      </c>
      <c r="L2751" s="252">
        <v>0</v>
      </c>
      <c r="M2751" s="252">
        <v>0</v>
      </c>
      <c r="N2751" s="323">
        <v>57.05</v>
      </c>
      <c r="O2751" s="323"/>
      <c r="P2751" s="252">
        <v>4684.4399999999996</v>
      </c>
      <c r="Q2751" s="252">
        <v>0</v>
      </c>
      <c r="R2751" s="240" t="s">
        <v>157</v>
      </c>
      <c r="V2751" s="248">
        <f t="shared" si="172"/>
        <v>0</v>
      </c>
      <c r="W2751" s="248">
        <f t="shared" si="169"/>
        <v>0</v>
      </c>
      <c r="X2751" s="248">
        <f t="shared" si="170"/>
        <v>0</v>
      </c>
      <c r="Y2751" s="248">
        <f t="shared" si="171"/>
        <v>0</v>
      </c>
    </row>
    <row r="2752" spans="1:25" ht="15" customHeight="1" x14ac:dyDescent="0.25">
      <c r="A2752" s="250"/>
      <c r="B2752" s="251"/>
      <c r="C2752" s="322" t="s">
        <v>1283</v>
      </c>
      <c r="D2752" s="322"/>
      <c r="E2752" s="322"/>
      <c r="H2752" s="252">
        <v>674212.01</v>
      </c>
      <c r="I2752" s="252">
        <v>0</v>
      </c>
      <c r="J2752" s="252">
        <v>0</v>
      </c>
      <c r="K2752" s="252">
        <v>0</v>
      </c>
      <c r="L2752" s="252">
        <v>0</v>
      </c>
      <c r="M2752" s="252">
        <v>0</v>
      </c>
      <c r="N2752" s="323">
        <v>7802.2</v>
      </c>
      <c r="O2752" s="323"/>
      <c r="P2752" s="252">
        <v>666409.81000000006</v>
      </c>
      <c r="Q2752" s="252">
        <v>0</v>
      </c>
      <c r="R2752" s="240" t="s">
        <v>157</v>
      </c>
      <c r="V2752" s="248">
        <f t="shared" si="172"/>
        <v>0</v>
      </c>
      <c r="W2752" s="248">
        <f t="shared" si="169"/>
        <v>222136.60333333336</v>
      </c>
      <c r="X2752" s="248">
        <f t="shared" si="170"/>
        <v>0</v>
      </c>
      <c r="Y2752" s="248">
        <f t="shared" si="171"/>
        <v>222136.60333333336</v>
      </c>
    </row>
    <row r="2753" spans="1:25" ht="15" customHeight="1" x14ac:dyDescent="0.25">
      <c r="A2753" s="250"/>
      <c r="B2753" s="251"/>
      <c r="C2753" s="322" t="s">
        <v>1056</v>
      </c>
      <c r="D2753" s="322"/>
      <c r="E2753" s="322"/>
      <c r="H2753" s="252">
        <v>854.3</v>
      </c>
      <c r="I2753" s="252">
        <v>522.83000000000004</v>
      </c>
      <c r="J2753" s="252">
        <v>0</v>
      </c>
      <c r="K2753" s="252">
        <v>0</v>
      </c>
      <c r="L2753" s="252">
        <v>0</v>
      </c>
      <c r="M2753" s="252">
        <v>522.83000000000004</v>
      </c>
      <c r="N2753" s="323">
        <v>721.44</v>
      </c>
      <c r="O2753" s="323"/>
      <c r="P2753" s="252">
        <v>666.78</v>
      </c>
      <c r="Q2753" s="252">
        <v>11.09</v>
      </c>
      <c r="R2753" s="240" t="s">
        <v>157</v>
      </c>
      <c r="V2753" s="248">
        <f t="shared" si="172"/>
        <v>0</v>
      </c>
      <c r="W2753" s="248">
        <f t="shared" si="169"/>
        <v>0</v>
      </c>
      <c r="X2753" s="248">
        <f t="shared" si="170"/>
        <v>0</v>
      </c>
      <c r="Y2753" s="248">
        <f t="shared" si="171"/>
        <v>0</v>
      </c>
    </row>
    <row r="2754" spans="1:25" ht="15" customHeight="1" x14ac:dyDescent="0.25">
      <c r="A2754" s="250"/>
      <c r="B2754" s="251"/>
      <c r="C2754" s="322" t="s">
        <v>503</v>
      </c>
      <c r="D2754" s="322"/>
      <c r="E2754" s="322"/>
      <c r="H2754" s="252">
        <v>947570.23</v>
      </c>
      <c r="I2754" s="252">
        <v>414860.46</v>
      </c>
      <c r="J2754" s="252">
        <v>0</v>
      </c>
      <c r="K2754" s="252">
        <v>0</v>
      </c>
      <c r="L2754" s="252">
        <v>0</v>
      </c>
      <c r="M2754" s="252">
        <v>414860.46</v>
      </c>
      <c r="N2754" s="323">
        <v>555341.6</v>
      </c>
      <c r="O2754" s="323"/>
      <c r="P2754" s="252">
        <v>817155.65</v>
      </c>
      <c r="Q2754" s="252">
        <v>10066.56</v>
      </c>
      <c r="R2754" s="240" t="s">
        <v>157</v>
      </c>
      <c r="V2754" s="248">
        <f t="shared" si="172"/>
        <v>0</v>
      </c>
      <c r="W2754" s="248">
        <f t="shared" si="169"/>
        <v>0</v>
      </c>
      <c r="X2754" s="248">
        <f t="shared" si="170"/>
        <v>0</v>
      </c>
      <c r="Y2754" s="248">
        <f t="shared" si="171"/>
        <v>0</v>
      </c>
    </row>
    <row r="2755" spans="1:25" ht="15" customHeight="1" x14ac:dyDescent="0.25">
      <c r="A2755" s="250"/>
      <c r="B2755" s="251"/>
      <c r="C2755" s="322" t="s">
        <v>1336</v>
      </c>
      <c r="D2755" s="322"/>
      <c r="E2755" s="322"/>
      <c r="H2755" s="252">
        <v>65.42</v>
      </c>
      <c r="I2755" s="252">
        <v>0</v>
      </c>
      <c r="J2755" s="252">
        <v>0</v>
      </c>
      <c r="K2755" s="252">
        <v>0</v>
      </c>
      <c r="L2755" s="252">
        <v>0</v>
      </c>
      <c r="M2755" s="252">
        <v>0</v>
      </c>
      <c r="N2755" s="323">
        <v>5.87</v>
      </c>
      <c r="O2755" s="323"/>
      <c r="P2755" s="252">
        <v>59.55</v>
      </c>
      <c r="Q2755" s="252">
        <v>0</v>
      </c>
      <c r="R2755" s="240" t="s">
        <v>157</v>
      </c>
      <c r="V2755" s="248">
        <f t="shared" si="172"/>
        <v>0</v>
      </c>
      <c r="W2755" s="248">
        <f t="shared" si="169"/>
        <v>0</v>
      </c>
      <c r="X2755" s="248">
        <f t="shared" si="170"/>
        <v>0</v>
      </c>
      <c r="Y2755" s="248">
        <f t="shared" si="171"/>
        <v>0</v>
      </c>
    </row>
    <row r="2756" spans="1:25" ht="15" customHeight="1" x14ac:dyDescent="0.25">
      <c r="A2756" s="250"/>
      <c r="B2756" s="251"/>
      <c r="C2756" s="322" t="s">
        <v>504</v>
      </c>
      <c r="D2756" s="322"/>
      <c r="E2756" s="322"/>
      <c r="H2756" s="252">
        <v>32836.43</v>
      </c>
      <c r="I2756" s="252">
        <v>0</v>
      </c>
      <c r="J2756" s="252">
        <v>0</v>
      </c>
      <c r="K2756" s="252">
        <v>0</v>
      </c>
      <c r="L2756" s="252">
        <v>0</v>
      </c>
      <c r="M2756" s="252">
        <v>0</v>
      </c>
      <c r="N2756" s="323">
        <v>1928.16</v>
      </c>
      <c r="O2756" s="323"/>
      <c r="P2756" s="252">
        <v>34624.400000000001</v>
      </c>
      <c r="Q2756" s="252">
        <v>3716.13</v>
      </c>
      <c r="R2756" s="240" t="s">
        <v>157</v>
      </c>
      <c r="V2756" s="248">
        <f t="shared" si="172"/>
        <v>0</v>
      </c>
      <c r="W2756" s="248">
        <f t="shared" si="169"/>
        <v>0</v>
      </c>
      <c r="X2756" s="248">
        <f t="shared" si="170"/>
        <v>0</v>
      </c>
      <c r="Y2756" s="248">
        <f t="shared" si="171"/>
        <v>0</v>
      </c>
    </row>
    <row r="2757" spans="1:25" ht="15" customHeight="1" x14ac:dyDescent="0.25">
      <c r="A2757" s="250"/>
      <c r="B2757" s="251"/>
      <c r="C2757" s="322" t="s">
        <v>1057</v>
      </c>
      <c r="D2757" s="322"/>
      <c r="E2757" s="322"/>
      <c r="H2757" s="252">
        <v>564.9</v>
      </c>
      <c r="I2757" s="252">
        <v>342.39</v>
      </c>
      <c r="J2757" s="252">
        <v>0</v>
      </c>
      <c r="K2757" s="252">
        <v>0</v>
      </c>
      <c r="L2757" s="252">
        <v>0</v>
      </c>
      <c r="M2757" s="252">
        <v>342.39</v>
      </c>
      <c r="N2757" s="323">
        <v>474.15</v>
      </c>
      <c r="O2757" s="323"/>
      <c r="P2757" s="252">
        <v>440.48</v>
      </c>
      <c r="Q2757" s="252">
        <v>7.34</v>
      </c>
      <c r="R2757" s="240" t="s">
        <v>157</v>
      </c>
      <c r="V2757" s="248">
        <f t="shared" si="172"/>
        <v>0</v>
      </c>
      <c r="W2757" s="248">
        <f t="shared" si="169"/>
        <v>0</v>
      </c>
      <c r="X2757" s="248">
        <f t="shared" si="170"/>
        <v>0</v>
      </c>
      <c r="Y2757" s="248">
        <f t="shared" si="171"/>
        <v>0</v>
      </c>
    </row>
    <row r="2758" spans="1:25" ht="15" customHeight="1" x14ac:dyDescent="0.25">
      <c r="A2758" s="250"/>
      <c r="B2758" s="251"/>
      <c r="C2758" s="322" t="s">
        <v>392</v>
      </c>
      <c r="D2758" s="322"/>
      <c r="E2758" s="322"/>
      <c r="H2758" s="252">
        <v>241879.53</v>
      </c>
      <c r="I2758" s="252">
        <v>68000.52</v>
      </c>
      <c r="J2758" s="252">
        <v>-4237.97</v>
      </c>
      <c r="K2758" s="252">
        <v>0</v>
      </c>
      <c r="L2758" s="252">
        <v>0</v>
      </c>
      <c r="M2758" s="252">
        <v>63762.55</v>
      </c>
      <c r="N2758" s="323">
        <v>96513.53</v>
      </c>
      <c r="O2758" s="323"/>
      <c r="P2758" s="252">
        <v>220482.08</v>
      </c>
      <c r="Q2758" s="252">
        <v>11353.53</v>
      </c>
      <c r="R2758" s="240" t="s">
        <v>157</v>
      </c>
      <c r="V2758" s="248">
        <f t="shared" si="172"/>
        <v>0</v>
      </c>
      <c r="W2758" s="248">
        <f t="shared" si="169"/>
        <v>0</v>
      </c>
      <c r="X2758" s="248">
        <f t="shared" si="170"/>
        <v>0</v>
      </c>
      <c r="Y2758" s="248">
        <f t="shared" si="171"/>
        <v>0</v>
      </c>
    </row>
    <row r="2759" spans="1:25" ht="15" customHeight="1" x14ac:dyDescent="0.25">
      <c r="A2759" s="250"/>
      <c r="B2759" s="251"/>
      <c r="C2759" s="322" t="s">
        <v>1052</v>
      </c>
      <c r="D2759" s="322"/>
      <c r="E2759" s="322"/>
      <c r="H2759" s="252">
        <v>1017939.59</v>
      </c>
      <c r="I2759" s="252">
        <v>374321.7</v>
      </c>
      <c r="J2759" s="252">
        <v>0</v>
      </c>
      <c r="K2759" s="252">
        <v>0</v>
      </c>
      <c r="L2759" s="252">
        <v>0</v>
      </c>
      <c r="M2759" s="252">
        <v>374321.7</v>
      </c>
      <c r="N2759" s="323">
        <v>517609.46</v>
      </c>
      <c r="O2759" s="323"/>
      <c r="P2759" s="252">
        <v>880420.73</v>
      </c>
      <c r="Q2759" s="252">
        <v>5768.9</v>
      </c>
      <c r="R2759" s="240" t="s">
        <v>157</v>
      </c>
      <c r="V2759" s="248">
        <f t="shared" si="172"/>
        <v>874651.83</v>
      </c>
      <c r="W2759" s="248">
        <f t="shared" si="169"/>
        <v>0</v>
      </c>
      <c r="X2759" s="248">
        <f t="shared" si="170"/>
        <v>0</v>
      </c>
      <c r="Y2759" s="248">
        <f t="shared" si="171"/>
        <v>874651.83</v>
      </c>
    </row>
    <row r="2760" spans="1:25" ht="15" customHeight="1" x14ac:dyDescent="0.25">
      <c r="A2760" s="250"/>
      <c r="B2760" s="251"/>
      <c r="C2760" s="322" t="s">
        <v>1288</v>
      </c>
      <c r="D2760" s="322"/>
      <c r="E2760" s="322"/>
      <c r="H2760" s="252">
        <v>362391.88</v>
      </c>
      <c r="I2760" s="252">
        <v>103823.39</v>
      </c>
      <c r="J2760" s="252">
        <v>-4935.72</v>
      </c>
      <c r="K2760" s="252">
        <v>0</v>
      </c>
      <c r="L2760" s="252">
        <v>0</v>
      </c>
      <c r="M2760" s="252">
        <v>98887.67</v>
      </c>
      <c r="N2760" s="323">
        <v>152214.94</v>
      </c>
      <c r="O2760" s="323"/>
      <c r="P2760" s="252">
        <v>314209.61</v>
      </c>
      <c r="Q2760" s="252">
        <v>5145</v>
      </c>
      <c r="R2760" s="240" t="s">
        <v>157</v>
      </c>
      <c r="V2760" s="248">
        <f t="shared" si="172"/>
        <v>0</v>
      </c>
      <c r="W2760" s="248">
        <f t="shared" si="169"/>
        <v>0</v>
      </c>
      <c r="X2760" s="248">
        <f t="shared" si="170"/>
        <v>0</v>
      </c>
      <c r="Y2760" s="248">
        <f t="shared" si="171"/>
        <v>0</v>
      </c>
    </row>
    <row r="2761" spans="1:25" ht="15" customHeight="1" x14ac:dyDescent="0.25">
      <c r="A2761" s="250"/>
      <c r="B2761" s="251"/>
      <c r="C2761" s="322" t="s">
        <v>1286</v>
      </c>
      <c r="D2761" s="322"/>
      <c r="E2761" s="322"/>
      <c r="H2761" s="252">
        <v>98371.81</v>
      </c>
      <c r="I2761" s="252">
        <v>27099.23</v>
      </c>
      <c r="J2761" s="252">
        <v>-1290.75</v>
      </c>
      <c r="K2761" s="252">
        <v>0</v>
      </c>
      <c r="L2761" s="252">
        <v>0</v>
      </c>
      <c r="M2761" s="252">
        <v>25808.48</v>
      </c>
      <c r="N2761" s="323">
        <v>39980.120000000003</v>
      </c>
      <c r="O2761" s="323"/>
      <c r="P2761" s="252">
        <v>89747.67</v>
      </c>
      <c r="Q2761" s="252">
        <v>5547.5</v>
      </c>
      <c r="R2761" s="240" t="s">
        <v>157</v>
      </c>
      <c r="V2761" s="248">
        <f t="shared" si="172"/>
        <v>0</v>
      </c>
      <c r="W2761" s="248">
        <f t="shared" si="169"/>
        <v>0</v>
      </c>
      <c r="X2761" s="248">
        <f t="shared" si="170"/>
        <v>0</v>
      </c>
      <c r="Y2761" s="248">
        <f t="shared" si="171"/>
        <v>0</v>
      </c>
    </row>
    <row r="2762" spans="1:25" ht="15" customHeight="1" x14ac:dyDescent="0.25">
      <c r="A2762" s="250"/>
      <c r="B2762" s="251"/>
      <c r="C2762" s="322" t="s">
        <v>1055</v>
      </c>
      <c r="D2762" s="322"/>
      <c r="E2762" s="322"/>
      <c r="H2762" s="252">
        <v>270.7</v>
      </c>
      <c r="I2762" s="252">
        <v>164.83</v>
      </c>
      <c r="J2762" s="252">
        <v>0</v>
      </c>
      <c r="K2762" s="252">
        <v>0</v>
      </c>
      <c r="L2762" s="252">
        <v>0</v>
      </c>
      <c r="M2762" s="252">
        <v>164.83</v>
      </c>
      <c r="N2762" s="323">
        <v>227.6</v>
      </c>
      <c r="O2762" s="323"/>
      <c r="P2762" s="252">
        <v>211.42</v>
      </c>
      <c r="Q2762" s="252">
        <v>3.49</v>
      </c>
      <c r="R2762" s="240" t="s">
        <v>157</v>
      </c>
      <c r="V2762" s="248">
        <f t="shared" si="172"/>
        <v>0</v>
      </c>
      <c r="W2762" s="248">
        <f t="shared" ref="W2762:W2825" si="173">IF(W$8=$C2762,SUM($P2762-$Q2762),0)/3</f>
        <v>0</v>
      </c>
      <c r="X2762" s="248">
        <f t="shared" ref="X2762:X2825" si="174">IF(X$8=$C2762,SUM($P2762-$Q2762),0)</f>
        <v>0</v>
      </c>
      <c r="Y2762" s="248">
        <f t="shared" ref="Y2762:Y2825" si="175">SUM(V2762:X2762)</f>
        <v>0</v>
      </c>
    </row>
    <row r="2763" spans="1:25" ht="15" customHeight="1" x14ac:dyDescent="0.25">
      <c r="A2763" s="250"/>
      <c r="B2763" s="251"/>
      <c r="C2763" s="322" t="s">
        <v>399</v>
      </c>
      <c r="D2763" s="322"/>
      <c r="E2763" s="322"/>
      <c r="H2763" s="252">
        <v>131388</v>
      </c>
      <c r="I2763" s="252">
        <v>37774.870000000003</v>
      </c>
      <c r="J2763" s="252">
        <v>-2746.86</v>
      </c>
      <c r="K2763" s="252">
        <v>0</v>
      </c>
      <c r="L2763" s="252">
        <v>0</v>
      </c>
      <c r="M2763" s="252">
        <v>35028.01</v>
      </c>
      <c r="N2763" s="323">
        <v>51984.47</v>
      </c>
      <c r="O2763" s="323"/>
      <c r="P2763" s="252">
        <v>120721.02</v>
      </c>
      <c r="Q2763" s="252">
        <v>6289.48</v>
      </c>
      <c r="R2763" s="240" t="s">
        <v>157</v>
      </c>
      <c r="V2763" s="248">
        <f t="shared" si="172"/>
        <v>0</v>
      </c>
      <c r="W2763" s="248">
        <f t="shared" si="173"/>
        <v>0</v>
      </c>
      <c r="X2763" s="248">
        <f t="shared" si="174"/>
        <v>0</v>
      </c>
      <c r="Y2763" s="248">
        <f t="shared" si="175"/>
        <v>0</v>
      </c>
    </row>
    <row r="2764" spans="1:25" ht="15" customHeight="1" x14ac:dyDescent="0.25">
      <c r="A2764" s="250"/>
      <c r="B2764" s="251"/>
      <c r="C2764" s="322" t="s">
        <v>1058</v>
      </c>
      <c r="D2764" s="322"/>
      <c r="E2764" s="322"/>
      <c r="H2764" s="252">
        <v>32453.52</v>
      </c>
      <c r="I2764" s="252">
        <v>13204.71</v>
      </c>
      <c r="J2764" s="252">
        <v>0</v>
      </c>
      <c r="K2764" s="252">
        <v>0</v>
      </c>
      <c r="L2764" s="252">
        <v>0</v>
      </c>
      <c r="M2764" s="252">
        <v>13204.71</v>
      </c>
      <c r="N2764" s="323">
        <v>18172.38</v>
      </c>
      <c r="O2764" s="323"/>
      <c r="P2764" s="252">
        <v>28357.37</v>
      </c>
      <c r="Q2764" s="252">
        <v>871.52</v>
      </c>
      <c r="R2764" s="240" t="s">
        <v>157</v>
      </c>
      <c r="V2764" s="248">
        <f t="shared" si="172"/>
        <v>0</v>
      </c>
      <c r="W2764" s="248">
        <f t="shared" si="173"/>
        <v>0</v>
      </c>
      <c r="X2764" s="248">
        <f t="shared" si="174"/>
        <v>0</v>
      </c>
      <c r="Y2764" s="248">
        <f t="shared" si="175"/>
        <v>0</v>
      </c>
    </row>
    <row r="2765" spans="1:25" ht="15" customHeight="1" x14ac:dyDescent="0.25">
      <c r="A2765" s="250"/>
      <c r="B2765" s="251"/>
      <c r="C2765" s="322" t="s">
        <v>1054</v>
      </c>
      <c r="D2765" s="322"/>
      <c r="E2765" s="322"/>
      <c r="H2765" s="252">
        <v>270.7</v>
      </c>
      <c r="I2765" s="252">
        <v>164.83</v>
      </c>
      <c r="J2765" s="252">
        <v>0</v>
      </c>
      <c r="K2765" s="252">
        <v>0</v>
      </c>
      <c r="L2765" s="252">
        <v>0</v>
      </c>
      <c r="M2765" s="252">
        <v>164.83</v>
      </c>
      <c r="N2765" s="323">
        <v>227.6</v>
      </c>
      <c r="O2765" s="323"/>
      <c r="P2765" s="252">
        <v>211.42</v>
      </c>
      <c r="Q2765" s="252">
        <v>3.49</v>
      </c>
      <c r="R2765" s="240" t="s">
        <v>157</v>
      </c>
      <c r="V2765" s="248">
        <f t="shared" si="172"/>
        <v>0</v>
      </c>
      <c r="W2765" s="248">
        <f t="shared" si="173"/>
        <v>0</v>
      </c>
      <c r="X2765" s="248">
        <f t="shared" si="174"/>
        <v>0</v>
      </c>
      <c r="Y2765" s="248">
        <f t="shared" si="175"/>
        <v>0</v>
      </c>
    </row>
    <row r="2766" spans="1:25" ht="15" customHeight="1" x14ac:dyDescent="0.25">
      <c r="A2766" s="253"/>
      <c r="B2766" s="254"/>
      <c r="C2766" s="324" t="s">
        <v>1335</v>
      </c>
      <c r="D2766" s="324"/>
      <c r="E2766" s="324"/>
      <c r="F2766" s="255"/>
      <c r="G2766" s="255"/>
      <c r="H2766" s="256">
        <v>5736.69</v>
      </c>
      <c r="I2766" s="256">
        <v>0</v>
      </c>
      <c r="J2766" s="256">
        <v>0</v>
      </c>
      <c r="K2766" s="256">
        <v>0</v>
      </c>
      <c r="L2766" s="256">
        <v>0</v>
      </c>
      <c r="M2766" s="256">
        <v>0</v>
      </c>
      <c r="N2766" s="325">
        <v>370.32</v>
      </c>
      <c r="O2766" s="325"/>
      <c r="P2766" s="256">
        <v>5366.37</v>
      </c>
      <c r="Q2766" s="256">
        <v>0</v>
      </c>
      <c r="R2766" s="240" t="s">
        <v>157</v>
      </c>
      <c r="V2766" s="248">
        <f t="shared" si="172"/>
        <v>0</v>
      </c>
      <c r="W2766" s="248">
        <f t="shared" si="173"/>
        <v>0</v>
      </c>
      <c r="X2766" s="248">
        <f t="shared" si="174"/>
        <v>0</v>
      </c>
      <c r="Y2766" s="248">
        <f t="shared" si="175"/>
        <v>0</v>
      </c>
    </row>
    <row r="2767" spans="1:25" ht="15" customHeight="1" x14ac:dyDescent="0.25">
      <c r="A2767" s="245" t="s">
        <v>1785</v>
      </c>
      <c r="B2767" s="246" t="str">
        <f>C2767</f>
        <v>г.Одинцово, Можайское шоссе, 15</v>
      </c>
      <c r="C2767" s="329" t="s">
        <v>112</v>
      </c>
      <c r="D2767" s="329"/>
      <c r="E2767" s="329"/>
      <c r="F2767" s="246" t="s">
        <v>1696</v>
      </c>
      <c r="G2767" s="246" t="s">
        <v>1786</v>
      </c>
      <c r="H2767" s="247">
        <v>945889.94</v>
      </c>
      <c r="I2767" s="247">
        <v>97488.13</v>
      </c>
      <c r="J2767" s="247">
        <v>0</v>
      </c>
      <c r="K2767" s="247">
        <v>0</v>
      </c>
      <c r="L2767" s="247">
        <v>0</v>
      </c>
      <c r="M2767" s="247">
        <v>97488.13</v>
      </c>
      <c r="N2767" s="330">
        <v>108555.92</v>
      </c>
      <c r="O2767" s="330"/>
      <c r="P2767" s="247">
        <v>1012003.41</v>
      </c>
      <c r="Q2767" s="247">
        <v>77181.259999999995</v>
      </c>
      <c r="R2767" s="240" t="s">
        <v>112</v>
      </c>
      <c r="V2767" s="248">
        <f t="shared" si="172"/>
        <v>0</v>
      </c>
      <c r="W2767" s="248">
        <f t="shared" si="173"/>
        <v>0</v>
      </c>
      <c r="X2767" s="248">
        <f t="shared" si="174"/>
        <v>0</v>
      </c>
      <c r="Y2767" s="248">
        <f t="shared" si="175"/>
        <v>0</v>
      </c>
    </row>
    <row r="2768" spans="1:25" ht="15" customHeight="1" x14ac:dyDescent="0.25">
      <c r="A2768" s="250"/>
      <c r="B2768" s="251"/>
      <c r="C2768" s="322" t="s">
        <v>1336</v>
      </c>
      <c r="D2768" s="322"/>
      <c r="E2768" s="322"/>
      <c r="H2768" s="252">
        <v>63.55</v>
      </c>
      <c r="I2768" s="252">
        <v>0</v>
      </c>
      <c r="J2768" s="252">
        <v>0</v>
      </c>
      <c r="K2768" s="252">
        <v>0</v>
      </c>
      <c r="L2768" s="252">
        <v>0</v>
      </c>
      <c r="M2768" s="252">
        <v>0</v>
      </c>
      <c r="N2768" s="323">
        <v>0.05</v>
      </c>
      <c r="O2768" s="323"/>
      <c r="P2768" s="252">
        <v>63.5</v>
      </c>
      <c r="Q2768" s="252">
        <v>0</v>
      </c>
      <c r="R2768" s="240" t="s">
        <v>112</v>
      </c>
      <c r="V2768" s="248">
        <f t="shared" ref="V2768:V2831" si="176">IF(V$8=$C2768,SUM($P2768-$Q2768),0)</f>
        <v>0</v>
      </c>
      <c r="W2768" s="248">
        <f t="shared" si="173"/>
        <v>0</v>
      </c>
      <c r="X2768" s="248">
        <f t="shared" si="174"/>
        <v>0</v>
      </c>
      <c r="Y2768" s="248">
        <f t="shared" si="175"/>
        <v>0</v>
      </c>
    </row>
    <row r="2769" spans="1:25" ht="15" customHeight="1" x14ac:dyDescent="0.25">
      <c r="A2769" s="250"/>
      <c r="B2769" s="251"/>
      <c r="C2769" s="322" t="s">
        <v>503</v>
      </c>
      <c r="D2769" s="322"/>
      <c r="E2769" s="322"/>
      <c r="H2769" s="252">
        <v>173127.61</v>
      </c>
      <c r="I2769" s="252">
        <v>0</v>
      </c>
      <c r="J2769" s="252">
        <v>0</v>
      </c>
      <c r="K2769" s="252">
        <v>0</v>
      </c>
      <c r="L2769" s="252">
        <v>0</v>
      </c>
      <c r="M2769" s="252">
        <v>0</v>
      </c>
      <c r="N2769" s="323">
        <v>587.5</v>
      </c>
      <c r="O2769" s="323"/>
      <c r="P2769" s="252">
        <v>180954.65</v>
      </c>
      <c r="Q2769" s="252">
        <v>8414.5400000000009</v>
      </c>
      <c r="R2769" s="240" t="s">
        <v>112</v>
      </c>
      <c r="V2769" s="248">
        <f t="shared" si="176"/>
        <v>0</v>
      </c>
      <c r="W2769" s="248">
        <f t="shared" si="173"/>
        <v>0</v>
      </c>
      <c r="X2769" s="248">
        <f t="shared" si="174"/>
        <v>0</v>
      </c>
      <c r="Y2769" s="248">
        <f t="shared" si="175"/>
        <v>0</v>
      </c>
    </row>
    <row r="2770" spans="1:25" ht="15" customHeight="1" x14ac:dyDescent="0.25">
      <c r="A2770" s="250"/>
      <c r="B2770" s="251"/>
      <c r="C2770" s="322" t="s">
        <v>1311</v>
      </c>
      <c r="D2770" s="322"/>
      <c r="E2770" s="322"/>
      <c r="H2770" s="252">
        <v>3674.67</v>
      </c>
      <c r="I2770" s="252">
        <v>0</v>
      </c>
      <c r="J2770" s="252">
        <v>0</v>
      </c>
      <c r="K2770" s="252">
        <v>0</v>
      </c>
      <c r="L2770" s="252">
        <v>0</v>
      </c>
      <c r="M2770" s="252">
        <v>0</v>
      </c>
      <c r="N2770" s="323">
        <v>0.99</v>
      </c>
      <c r="O2770" s="323"/>
      <c r="P2770" s="252">
        <v>3673.68</v>
      </c>
      <c r="Q2770" s="252">
        <v>0</v>
      </c>
      <c r="R2770" s="240" t="s">
        <v>112</v>
      </c>
      <c r="V2770" s="248">
        <f t="shared" si="176"/>
        <v>0</v>
      </c>
      <c r="W2770" s="248">
        <f t="shared" si="173"/>
        <v>0</v>
      </c>
      <c r="X2770" s="248">
        <f t="shared" si="174"/>
        <v>0</v>
      </c>
      <c r="Y2770" s="248">
        <f t="shared" si="175"/>
        <v>0</v>
      </c>
    </row>
    <row r="2771" spans="1:25" ht="15" customHeight="1" x14ac:dyDescent="0.25">
      <c r="A2771" s="250"/>
      <c r="B2771" s="251"/>
      <c r="C2771" s="322" t="s">
        <v>504</v>
      </c>
      <c r="D2771" s="322"/>
      <c r="E2771" s="322"/>
      <c r="H2771" s="252">
        <v>-16048.59</v>
      </c>
      <c r="I2771" s="252">
        <v>0</v>
      </c>
      <c r="J2771" s="252">
        <v>0</v>
      </c>
      <c r="K2771" s="252">
        <v>0</v>
      </c>
      <c r="L2771" s="252">
        <v>0</v>
      </c>
      <c r="M2771" s="252">
        <v>0</v>
      </c>
      <c r="N2771" s="323">
        <v>37.44</v>
      </c>
      <c r="O2771" s="323"/>
      <c r="P2771" s="252">
        <v>7178.45</v>
      </c>
      <c r="Q2771" s="252">
        <v>23264.48</v>
      </c>
      <c r="R2771" s="240" t="s">
        <v>112</v>
      </c>
      <c r="V2771" s="248">
        <f t="shared" si="176"/>
        <v>0</v>
      </c>
      <c r="W2771" s="248">
        <f t="shared" si="173"/>
        <v>0</v>
      </c>
      <c r="X2771" s="248">
        <f t="shared" si="174"/>
        <v>0</v>
      </c>
      <c r="Y2771" s="248">
        <f t="shared" si="175"/>
        <v>0</v>
      </c>
    </row>
    <row r="2772" spans="1:25" ht="15" customHeight="1" x14ac:dyDescent="0.25">
      <c r="A2772" s="250"/>
      <c r="B2772" s="251"/>
      <c r="C2772" s="322" t="s">
        <v>1054</v>
      </c>
      <c r="D2772" s="322"/>
      <c r="E2772" s="322"/>
      <c r="H2772" s="252">
        <v>96.56</v>
      </c>
      <c r="I2772" s="252">
        <v>51.98</v>
      </c>
      <c r="J2772" s="252">
        <v>0</v>
      </c>
      <c r="K2772" s="252">
        <v>0</v>
      </c>
      <c r="L2772" s="252">
        <v>0</v>
      </c>
      <c r="M2772" s="252">
        <v>51.98</v>
      </c>
      <c r="N2772" s="323">
        <v>58.31</v>
      </c>
      <c r="O2772" s="323"/>
      <c r="P2772" s="252">
        <v>90.23</v>
      </c>
      <c r="Q2772" s="252">
        <v>0</v>
      </c>
      <c r="R2772" s="240" t="s">
        <v>112</v>
      </c>
      <c r="V2772" s="248">
        <f t="shared" si="176"/>
        <v>0</v>
      </c>
      <c r="W2772" s="248">
        <f t="shared" si="173"/>
        <v>0</v>
      </c>
      <c r="X2772" s="248">
        <f t="shared" si="174"/>
        <v>0</v>
      </c>
      <c r="Y2772" s="248">
        <f t="shared" si="175"/>
        <v>0</v>
      </c>
    </row>
    <row r="2773" spans="1:25" ht="15" customHeight="1" x14ac:dyDescent="0.25">
      <c r="A2773" s="250"/>
      <c r="B2773" s="251"/>
      <c r="C2773" s="322" t="s">
        <v>1058</v>
      </c>
      <c r="D2773" s="322"/>
      <c r="E2773" s="322"/>
      <c r="H2773" s="252">
        <v>5535.97</v>
      </c>
      <c r="I2773" s="252">
        <v>1555.25</v>
      </c>
      <c r="J2773" s="252">
        <v>0</v>
      </c>
      <c r="K2773" s="252">
        <v>0</v>
      </c>
      <c r="L2773" s="252">
        <v>0</v>
      </c>
      <c r="M2773" s="252">
        <v>1555.25</v>
      </c>
      <c r="N2773" s="323">
        <v>1711.35</v>
      </c>
      <c r="O2773" s="323"/>
      <c r="P2773" s="252">
        <v>5826.89</v>
      </c>
      <c r="Q2773" s="252">
        <v>447.02</v>
      </c>
      <c r="R2773" s="240" t="s">
        <v>112</v>
      </c>
      <c r="V2773" s="248">
        <f t="shared" si="176"/>
        <v>0</v>
      </c>
      <c r="W2773" s="248">
        <f t="shared" si="173"/>
        <v>0</v>
      </c>
      <c r="X2773" s="248">
        <f t="shared" si="174"/>
        <v>0</v>
      </c>
      <c r="Y2773" s="248">
        <f t="shared" si="175"/>
        <v>0</v>
      </c>
    </row>
    <row r="2774" spans="1:25" ht="15" customHeight="1" x14ac:dyDescent="0.25">
      <c r="A2774" s="250"/>
      <c r="B2774" s="251"/>
      <c r="C2774" s="322" t="s">
        <v>1052</v>
      </c>
      <c r="D2774" s="322"/>
      <c r="E2774" s="322"/>
      <c r="H2774" s="252">
        <v>396489.83</v>
      </c>
      <c r="I2774" s="252">
        <v>95696.5</v>
      </c>
      <c r="J2774" s="252">
        <v>0</v>
      </c>
      <c r="K2774" s="252">
        <v>0</v>
      </c>
      <c r="L2774" s="252">
        <v>0</v>
      </c>
      <c r="M2774" s="252">
        <v>95696.5</v>
      </c>
      <c r="N2774" s="323">
        <v>105525.23</v>
      </c>
      <c r="O2774" s="323"/>
      <c r="P2774" s="252">
        <v>400662.29</v>
      </c>
      <c r="Q2774" s="252">
        <v>14001.19</v>
      </c>
      <c r="R2774" s="240" t="s">
        <v>112</v>
      </c>
      <c r="V2774" s="248">
        <f t="shared" si="176"/>
        <v>386661.1</v>
      </c>
      <c r="W2774" s="248">
        <f t="shared" si="173"/>
        <v>0</v>
      </c>
      <c r="X2774" s="248">
        <f t="shared" si="174"/>
        <v>0</v>
      </c>
      <c r="Y2774" s="248">
        <f t="shared" si="175"/>
        <v>386661.1</v>
      </c>
    </row>
    <row r="2775" spans="1:25" ht="15" customHeight="1" x14ac:dyDescent="0.25">
      <c r="A2775" s="250"/>
      <c r="B2775" s="251"/>
      <c r="C2775" s="322" t="s">
        <v>1303</v>
      </c>
      <c r="D2775" s="322"/>
      <c r="E2775" s="322"/>
      <c r="H2775" s="252">
        <v>9074.0300000000007</v>
      </c>
      <c r="I2775" s="252">
        <v>0</v>
      </c>
      <c r="J2775" s="252">
        <v>0</v>
      </c>
      <c r="K2775" s="252">
        <v>0</v>
      </c>
      <c r="L2775" s="252">
        <v>0</v>
      </c>
      <c r="M2775" s="252">
        <v>0</v>
      </c>
      <c r="N2775" s="323">
        <v>82.63</v>
      </c>
      <c r="O2775" s="323"/>
      <c r="P2775" s="252">
        <v>13127.41</v>
      </c>
      <c r="Q2775" s="252">
        <v>4136.01</v>
      </c>
      <c r="R2775" s="240" t="s">
        <v>112</v>
      </c>
      <c r="V2775" s="248">
        <f t="shared" si="176"/>
        <v>0</v>
      </c>
      <c r="W2775" s="248">
        <f t="shared" si="173"/>
        <v>0</v>
      </c>
      <c r="X2775" s="248">
        <f t="shared" si="174"/>
        <v>0</v>
      </c>
      <c r="Y2775" s="248">
        <f t="shared" si="175"/>
        <v>0</v>
      </c>
    </row>
    <row r="2776" spans="1:25" ht="15" customHeight="1" x14ac:dyDescent="0.25">
      <c r="A2776" s="250"/>
      <c r="B2776" s="251"/>
      <c r="C2776" s="322" t="s">
        <v>1283</v>
      </c>
      <c r="D2776" s="322"/>
      <c r="E2776" s="322"/>
      <c r="H2776" s="252">
        <v>83997.8</v>
      </c>
      <c r="I2776" s="252">
        <v>0</v>
      </c>
      <c r="J2776" s="252">
        <v>0</v>
      </c>
      <c r="K2776" s="252">
        <v>0</v>
      </c>
      <c r="L2776" s="252">
        <v>0</v>
      </c>
      <c r="M2776" s="252">
        <v>0</v>
      </c>
      <c r="N2776" s="323">
        <v>45.11</v>
      </c>
      <c r="O2776" s="323"/>
      <c r="P2776" s="252">
        <v>83952.69</v>
      </c>
      <c r="Q2776" s="252">
        <v>0</v>
      </c>
      <c r="R2776" s="240" t="s">
        <v>112</v>
      </c>
      <c r="V2776" s="248">
        <f t="shared" si="176"/>
        <v>0</v>
      </c>
      <c r="W2776" s="248">
        <f t="shared" si="173"/>
        <v>27984.23</v>
      </c>
      <c r="X2776" s="248">
        <f t="shared" si="174"/>
        <v>0</v>
      </c>
      <c r="Y2776" s="248">
        <f t="shared" si="175"/>
        <v>27984.23</v>
      </c>
    </row>
    <row r="2777" spans="1:25" ht="15" customHeight="1" x14ac:dyDescent="0.25">
      <c r="A2777" s="250"/>
      <c r="B2777" s="251"/>
      <c r="C2777" s="322" t="s">
        <v>1057</v>
      </c>
      <c r="D2777" s="322"/>
      <c r="E2777" s="322"/>
      <c r="H2777" s="252">
        <v>202.88</v>
      </c>
      <c r="I2777" s="252">
        <v>109.06</v>
      </c>
      <c r="J2777" s="252">
        <v>0</v>
      </c>
      <c r="K2777" s="252">
        <v>0</v>
      </c>
      <c r="L2777" s="252">
        <v>0</v>
      </c>
      <c r="M2777" s="252">
        <v>109.06</v>
      </c>
      <c r="N2777" s="323">
        <v>122.37</v>
      </c>
      <c r="O2777" s="323"/>
      <c r="P2777" s="252">
        <v>189.57</v>
      </c>
      <c r="Q2777" s="252">
        <v>0</v>
      </c>
      <c r="R2777" s="240" t="s">
        <v>112</v>
      </c>
      <c r="V2777" s="248">
        <f t="shared" si="176"/>
        <v>0</v>
      </c>
      <c r="W2777" s="248">
        <f t="shared" si="173"/>
        <v>0</v>
      </c>
      <c r="X2777" s="248">
        <f t="shared" si="174"/>
        <v>0</v>
      </c>
      <c r="Y2777" s="248">
        <f t="shared" si="175"/>
        <v>0</v>
      </c>
    </row>
    <row r="2778" spans="1:25" ht="15" customHeight="1" x14ac:dyDescent="0.25">
      <c r="A2778" s="250"/>
      <c r="B2778" s="251"/>
      <c r="C2778" s="322" t="s">
        <v>1304</v>
      </c>
      <c r="D2778" s="322"/>
      <c r="E2778" s="322"/>
      <c r="H2778" s="252">
        <v>15572.66</v>
      </c>
      <c r="I2778" s="252">
        <v>0</v>
      </c>
      <c r="J2778" s="252">
        <v>0</v>
      </c>
      <c r="K2778" s="252">
        <v>0</v>
      </c>
      <c r="L2778" s="252">
        <v>0</v>
      </c>
      <c r="M2778" s="252">
        <v>0</v>
      </c>
      <c r="N2778" s="323">
        <v>25.48</v>
      </c>
      <c r="O2778" s="323"/>
      <c r="P2778" s="252">
        <v>24649.27</v>
      </c>
      <c r="Q2778" s="252">
        <v>9102.09</v>
      </c>
      <c r="R2778" s="240" t="s">
        <v>112</v>
      </c>
      <c r="V2778" s="248">
        <f t="shared" si="176"/>
        <v>0</v>
      </c>
      <c r="W2778" s="248">
        <f t="shared" si="173"/>
        <v>0</v>
      </c>
      <c r="X2778" s="248">
        <f t="shared" si="174"/>
        <v>0</v>
      </c>
      <c r="Y2778" s="248">
        <f t="shared" si="175"/>
        <v>0</v>
      </c>
    </row>
    <row r="2779" spans="1:25" ht="15" customHeight="1" x14ac:dyDescent="0.25">
      <c r="A2779" s="250"/>
      <c r="B2779" s="251"/>
      <c r="C2779" s="322" t="s">
        <v>399</v>
      </c>
      <c r="D2779" s="322"/>
      <c r="E2779" s="322"/>
      <c r="H2779" s="252">
        <v>44622.28</v>
      </c>
      <c r="I2779" s="252">
        <v>0</v>
      </c>
      <c r="J2779" s="252">
        <v>0</v>
      </c>
      <c r="K2779" s="252">
        <v>0</v>
      </c>
      <c r="L2779" s="252">
        <v>0</v>
      </c>
      <c r="M2779" s="252">
        <v>0</v>
      </c>
      <c r="N2779" s="323">
        <v>32.68</v>
      </c>
      <c r="O2779" s="323"/>
      <c r="P2779" s="252">
        <v>48146.02</v>
      </c>
      <c r="Q2779" s="252">
        <v>3556.42</v>
      </c>
      <c r="R2779" s="240" t="s">
        <v>112</v>
      </c>
      <c r="V2779" s="248">
        <f t="shared" si="176"/>
        <v>0</v>
      </c>
      <c r="W2779" s="248">
        <f t="shared" si="173"/>
        <v>0</v>
      </c>
      <c r="X2779" s="248">
        <f t="shared" si="174"/>
        <v>0</v>
      </c>
      <c r="Y2779" s="248">
        <f t="shared" si="175"/>
        <v>0</v>
      </c>
    </row>
    <row r="2780" spans="1:25" ht="15" customHeight="1" x14ac:dyDescent="0.25">
      <c r="A2780" s="250"/>
      <c r="B2780" s="251"/>
      <c r="C2780" s="322" t="s">
        <v>392</v>
      </c>
      <c r="D2780" s="322"/>
      <c r="E2780" s="322"/>
      <c r="H2780" s="252">
        <v>80506.73</v>
      </c>
      <c r="I2780" s="252">
        <v>0</v>
      </c>
      <c r="J2780" s="252">
        <v>0</v>
      </c>
      <c r="K2780" s="252">
        <v>0</v>
      </c>
      <c r="L2780" s="252">
        <v>0</v>
      </c>
      <c r="M2780" s="252">
        <v>0</v>
      </c>
      <c r="N2780" s="323">
        <v>58.22</v>
      </c>
      <c r="O2780" s="323"/>
      <c r="P2780" s="252">
        <v>86031.47</v>
      </c>
      <c r="Q2780" s="252">
        <v>5582.96</v>
      </c>
      <c r="R2780" s="240" t="s">
        <v>112</v>
      </c>
      <c r="V2780" s="248">
        <f t="shared" si="176"/>
        <v>0</v>
      </c>
      <c r="W2780" s="248">
        <f t="shared" si="173"/>
        <v>0</v>
      </c>
      <c r="X2780" s="248">
        <f t="shared" si="174"/>
        <v>0</v>
      </c>
      <c r="Y2780" s="248">
        <f t="shared" si="175"/>
        <v>0</v>
      </c>
    </row>
    <row r="2781" spans="1:25" ht="15" customHeight="1" x14ac:dyDescent="0.25">
      <c r="A2781" s="250"/>
      <c r="B2781" s="251"/>
      <c r="C2781" s="322" t="s">
        <v>1288</v>
      </c>
      <c r="D2781" s="322"/>
      <c r="E2781" s="322"/>
      <c r="H2781" s="252">
        <v>117135.95</v>
      </c>
      <c r="I2781" s="252">
        <v>0</v>
      </c>
      <c r="J2781" s="252">
        <v>0</v>
      </c>
      <c r="K2781" s="252">
        <v>0</v>
      </c>
      <c r="L2781" s="252">
        <v>0</v>
      </c>
      <c r="M2781" s="252">
        <v>0</v>
      </c>
      <c r="N2781" s="323">
        <v>169.03</v>
      </c>
      <c r="O2781" s="323"/>
      <c r="P2781" s="252">
        <v>122464.57</v>
      </c>
      <c r="Q2781" s="252">
        <v>5497.65</v>
      </c>
      <c r="R2781" s="240" t="s">
        <v>112</v>
      </c>
      <c r="V2781" s="248">
        <f t="shared" si="176"/>
        <v>0</v>
      </c>
      <c r="W2781" s="248">
        <f t="shared" si="173"/>
        <v>0</v>
      </c>
      <c r="X2781" s="248">
        <f t="shared" si="174"/>
        <v>0</v>
      </c>
      <c r="Y2781" s="248">
        <f t="shared" si="175"/>
        <v>0</v>
      </c>
    </row>
    <row r="2782" spans="1:25" ht="15" customHeight="1" x14ac:dyDescent="0.25">
      <c r="A2782" s="250"/>
      <c r="B2782" s="251"/>
      <c r="C2782" s="322" t="s">
        <v>1056</v>
      </c>
      <c r="D2782" s="322"/>
      <c r="E2782" s="322"/>
      <c r="H2782" s="252">
        <v>39.590000000000003</v>
      </c>
      <c r="I2782" s="252">
        <v>15.45</v>
      </c>
      <c r="J2782" s="252">
        <v>0</v>
      </c>
      <c r="K2782" s="252">
        <v>0</v>
      </c>
      <c r="L2782" s="252">
        <v>0</v>
      </c>
      <c r="M2782" s="252">
        <v>15.45</v>
      </c>
      <c r="N2782" s="323">
        <v>6.99</v>
      </c>
      <c r="O2782" s="323"/>
      <c r="P2782" s="252">
        <v>48.05</v>
      </c>
      <c r="Q2782" s="252">
        <v>0</v>
      </c>
      <c r="R2782" s="240" t="s">
        <v>112</v>
      </c>
      <c r="V2782" s="248">
        <f t="shared" si="176"/>
        <v>0</v>
      </c>
      <c r="W2782" s="248">
        <f t="shared" si="173"/>
        <v>0</v>
      </c>
      <c r="X2782" s="248">
        <f t="shared" si="174"/>
        <v>0</v>
      </c>
      <c r="Y2782" s="248">
        <f t="shared" si="175"/>
        <v>0</v>
      </c>
    </row>
    <row r="2783" spans="1:25" ht="15" customHeight="1" x14ac:dyDescent="0.25">
      <c r="A2783" s="250"/>
      <c r="B2783" s="251"/>
      <c r="C2783" s="322" t="s">
        <v>1286</v>
      </c>
      <c r="D2783" s="322"/>
      <c r="E2783" s="322"/>
      <c r="H2783" s="252">
        <v>31693.95</v>
      </c>
      <c r="I2783" s="252">
        <v>0</v>
      </c>
      <c r="J2783" s="252">
        <v>0</v>
      </c>
      <c r="K2783" s="252">
        <v>0</v>
      </c>
      <c r="L2783" s="252">
        <v>0</v>
      </c>
      <c r="M2783" s="252">
        <v>0</v>
      </c>
      <c r="N2783" s="323">
        <v>21.92</v>
      </c>
      <c r="O2783" s="323"/>
      <c r="P2783" s="252">
        <v>34850.93</v>
      </c>
      <c r="Q2783" s="252">
        <v>3178.9</v>
      </c>
      <c r="R2783" s="240" t="s">
        <v>112</v>
      </c>
      <c r="V2783" s="248">
        <f t="shared" si="176"/>
        <v>0</v>
      </c>
      <c r="W2783" s="248">
        <f t="shared" si="173"/>
        <v>0</v>
      </c>
      <c r="X2783" s="248">
        <f t="shared" si="174"/>
        <v>0</v>
      </c>
      <c r="Y2783" s="248">
        <f t="shared" si="175"/>
        <v>0</v>
      </c>
    </row>
    <row r="2784" spans="1:25" ht="15" customHeight="1" x14ac:dyDescent="0.25">
      <c r="A2784" s="253"/>
      <c r="B2784" s="254"/>
      <c r="C2784" s="324" t="s">
        <v>1055</v>
      </c>
      <c r="D2784" s="324"/>
      <c r="E2784" s="324"/>
      <c r="F2784" s="255"/>
      <c r="G2784" s="255"/>
      <c r="H2784" s="256">
        <v>104.47</v>
      </c>
      <c r="I2784" s="256">
        <v>59.89</v>
      </c>
      <c r="J2784" s="256">
        <v>0</v>
      </c>
      <c r="K2784" s="256">
        <v>0</v>
      </c>
      <c r="L2784" s="256">
        <v>0</v>
      </c>
      <c r="M2784" s="256">
        <v>59.89</v>
      </c>
      <c r="N2784" s="325">
        <v>70.62</v>
      </c>
      <c r="O2784" s="325"/>
      <c r="P2784" s="256">
        <v>93.74</v>
      </c>
      <c r="Q2784" s="256">
        <v>0</v>
      </c>
      <c r="R2784" s="240" t="s">
        <v>112</v>
      </c>
      <c r="V2784" s="248">
        <f t="shared" si="176"/>
        <v>0</v>
      </c>
      <c r="W2784" s="248">
        <f t="shared" si="173"/>
        <v>0</v>
      </c>
      <c r="X2784" s="248">
        <f t="shared" si="174"/>
        <v>0</v>
      </c>
      <c r="Y2784" s="248">
        <f t="shared" si="175"/>
        <v>0</v>
      </c>
    </row>
    <row r="2785" spans="1:25" ht="15" customHeight="1" x14ac:dyDescent="0.25">
      <c r="A2785" s="245" t="s">
        <v>1787</v>
      </c>
      <c r="B2785" s="246" t="str">
        <f>C2785</f>
        <v>г.Одинцово, Можайское шоссе, 23</v>
      </c>
      <c r="C2785" s="329" t="s">
        <v>113</v>
      </c>
      <c r="D2785" s="329"/>
      <c r="E2785" s="329"/>
      <c r="F2785" s="246" t="s">
        <v>1660</v>
      </c>
      <c r="G2785" s="246" t="s">
        <v>1788</v>
      </c>
      <c r="H2785" s="247">
        <v>2475304.21</v>
      </c>
      <c r="I2785" s="247">
        <v>320761.77</v>
      </c>
      <c r="J2785" s="247">
        <v>0</v>
      </c>
      <c r="K2785" s="247">
        <v>0</v>
      </c>
      <c r="L2785" s="247">
        <v>0</v>
      </c>
      <c r="M2785" s="247">
        <v>320761.77</v>
      </c>
      <c r="N2785" s="330">
        <v>409424.58</v>
      </c>
      <c r="O2785" s="330"/>
      <c r="P2785" s="247">
        <v>2456393.37</v>
      </c>
      <c r="Q2785" s="247">
        <v>69751.97</v>
      </c>
      <c r="R2785" s="240" t="s">
        <v>113</v>
      </c>
      <c r="V2785" s="248">
        <f t="shared" si="176"/>
        <v>0</v>
      </c>
      <c r="W2785" s="248">
        <f t="shared" si="173"/>
        <v>0</v>
      </c>
      <c r="X2785" s="248">
        <f t="shared" si="174"/>
        <v>0</v>
      </c>
      <c r="Y2785" s="248">
        <f t="shared" si="175"/>
        <v>0</v>
      </c>
    </row>
    <row r="2786" spans="1:25" ht="15" customHeight="1" x14ac:dyDescent="0.25">
      <c r="A2786" s="250"/>
      <c r="B2786" s="251"/>
      <c r="C2786" s="322" t="s">
        <v>1336</v>
      </c>
      <c r="D2786" s="322"/>
      <c r="E2786" s="322"/>
      <c r="H2786" s="252">
        <v>62.93</v>
      </c>
      <c r="I2786" s="252">
        <v>0</v>
      </c>
      <c r="J2786" s="252">
        <v>0</v>
      </c>
      <c r="K2786" s="252">
        <v>0</v>
      </c>
      <c r="L2786" s="252">
        <v>0</v>
      </c>
      <c r="M2786" s="252">
        <v>0</v>
      </c>
      <c r="N2786" s="323">
        <v>0.09</v>
      </c>
      <c r="O2786" s="323"/>
      <c r="P2786" s="252">
        <v>62.84</v>
      </c>
      <c r="Q2786" s="252">
        <v>0</v>
      </c>
      <c r="R2786" s="240" t="s">
        <v>113</v>
      </c>
      <c r="V2786" s="248">
        <f t="shared" si="176"/>
        <v>0</v>
      </c>
      <c r="W2786" s="248">
        <f t="shared" si="173"/>
        <v>0</v>
      </c>
      <c r="X2786" s="248">
        <f t="shared" si="174"/>
        <v>0</v>
      </c>
      <c r="Y2786" s="248">
        <f t="shared" si="175"/>
        <v>0</v>
      </c>
    </row>
    <row r="2787" spans="1:25" ht="15" customHeight="1" x14ac:dyDescent="0.25">
      <c r="A2787" s="250"/>
      <c r="B2787" s="251"/>
      <c r="C2787" s="322" t="s">
        <v>503</v>
      </c>
      <c r="D2787" s="322"/>
      <c r="E2787" s="322"/>
      <c r="H2787" s="252">
        <v>693573.94</v>
      </c>
      <c r="I2787" s="252">
        <v>138521.88</v>
      </c>
      <c r="J2787" s="252">
        <v>0</v>
      </c>
      <c r="K2787" s="252">
        <v>0</v>
      </c>
      <c r="L2787" s="252">
        <v>0</v>
      </c>
      <c r="M2787" s="252">
        <v>138521.88</v>
      </c>
      <c r="N2787" s="323">
        <v>182800.25</v>
      </c>
      <c r="O2787" s="323"/>
      <c r="P2787" s="252">
        <v>658543.72</v>
      </c>
      <c r="Q2787" s="252">
        <v>9248.15</v>
      </c>
      <c r="R2787" s="240" t="s">
        <v>113</v>
      </c>
      <c r="V2787" s="248">
        <f t="shared" si="176"/>
        <v>0</v>
      </c>
      <c r="W2787" s="248">
        <f t="shared" si="173"/>
        <v>0</v>
      </c>
      <c r="X2787" s="248">
        <f t="shared" si="174"/>
        <v>0</v>
      </c>
      <c r="Y2787" s="248">
        <f t="shared" si="175"/>
        <v>0</v>
      </c>
    </row>
    <row r="2788" spans="1:25" ht="15" customHeight="1" x14ac:dyDescent="0.25">
      <c r="A2788" s="250"/>
      <c r="B2788" s="251"/>
      <c r="C2788" s="322" t="s">
        <v>1311</v>
      </c>
      <c r="D2788" s="322"/>
      <c r="E2788" s="322"/>
      <c r="H2788" s="252">
        <v>3916.64</v>
      </c>
      <c r="I2788" s="252">
        <v>0</v>
      </c>
      <c r="J2788" s="252">
        <v>0</v>
      </c>
      <c r="K2788" s="252">
        <v>0</v>
      </c>
      <c r="L2788" s="252">
        <v>0</v>
      </c>
      <c r="M2788" s="252">
        <v>0</v>
      </c>
      <c r="N2788" s="323">
        <v>0</v>
      </c>
      <c r="O2788" s="323"/>
      <c r="P2788" s="252">
        <v>3916.64</v>
      </c>
      <c r="Q2788" s="252">
        <v>0</v>
      </c>
      <c r="R2788" s="240" t="s">
        <v>113</v>
      </c>
      <c r="V2788" s="248">
        <f t="shared" si="176"/>
        <v>0</v>
      </c>
      <c r="W2788" s="248">
        <f t="shared" si="173"/>
        <v>0</v>
      </c>
      <c r="X2788" s="248">
        <f t="shared" si="174"/>
        <v>0</v>
      </c>
      <c r="Y2788" s="248">
        <f t="shared" si="175"/>
        <v>0</v>
      </c>
    </row>
    <row r="2789" spans="1:25" ht="15" customHeight="1" x14ac:dyDescent="0.25">
      <c r="A2789" s="250"/>
      <c r="B2789" s="251"/>
      <c r="C2789" s="322" t="s">
        <v>504</v>
      </c>
      <c r="D2789" s="322"/>
      <c r="E2789" s="322"/>
      <c r="H2789" s="252">
        <v>22741.7</v>
      </c>
      <c r="I2789" s="252">
        <v>0</v>
      </c>
      <c r="J2789" s="252">
        <v>0</v>
      </c>
      <c r="K2789" s="252">
        <v>0</v>
      </c>
      <c r="L2789" s="252">
        <v>0</v>
      </c>
      <c r="M2789" s="252">
        <v>0</v>
      </c>
      <c r="N2789" s="323">
        <v>18.04</v>
      </c>
      <c r="O2789" s="323"/>
      <c r="P2789" s="252">
        <v>24730.21</v>
      </c>
      <c r="Q2789" s="252">
        <v>2006.55</v>
      </c>
      <c r="R2789" s="240" t="s">
        <v>113</v>
      </c>
      <c r="V2789" s="248">
        <f t="shared" si="176"/>
        <v>0</v>
      </c>
      <c r="W2789" s="248">
        <f t="shared" si="173"/>
        <v>0</v>
      </c>
      <c r="X2789" s="248">
        <f t="shared" si="174"/>
        <v>0</v>
      </c>
      <c r="Y2789" s="248">
        <f t="shared" si="175"/>
        <v>0</v>
      </c>
    </row>
    <row r="2790" spans="1:25" ht="15" customHeight="1" x14ac:dyDescent="0.25">
      <c r="A2790" s="250"/>
      <c r="B2790" s="251"/>
      <c r="C2790" s="322" t="s">
        <v>399</v>
      </c>
      <c r="D2790" s="322"/>
      <c r="E2790" s="322"/>
      <c r="H2790" s="252">
        <v>122382.47</v>
      </c>
      <c r="I2790" s="252">
        <v>15594.1</v>
      </c>
      <c r="J2790" s="252">
        <v>0</v>
      </c>
      <c r="K2790" s="252">
        <v>0</v>
      </c>
      <c r="L2790" s="252">
        <v>0</v>
      </c>
      <c r="M2790" s="252">
        <v>15594.1</v>
      </c>
      <c r="N2790" s="323">
        <v>17851.990000000002</v>
      </c>
      <c r="O2790" s="323"/>
      <c r="P2790" s="252">
        <v>129498.29</v>
      </c>
      <c r="Q2790" s="252">
        <v>9373.7099999999991</v>
      </c>
      <c r="R2790" s="240" t="s">
        <v>113</v>
      </c>
      <c r="V2790" s="248">
        <f t="shared" si="176"/>
        <v>0</v>
      </c>
      <c r="W2790" s="248">
        <f t="shared" si="173"/>
        <v>0</v>
      </c>
      <c r="X2790" s="248">
        <f t="shared" si="174"/>
        <v>0</v>
      </c>
      <c r="Y2790" s="248">
        <f t="shared" si="175"/>
        <v>0</v>
      </c>
    </row>
    <row r="2791" spans="1:25" ht="15" customHeight="1" x14ac:dyDescent="0.25">
      <c r="A2791" s="250"/>
      <c r="B2791" s="251"/>
      <c r="C2791" s="322" t="s">
        <v>1054</v>
      </c>
      <c r="D2791" s="322"/>
      <c r="E2791" s="322"/>
      <c r="H2791" s="252">
        <v>58.48</v>
      </c>
      <c r="I2791" s="252">
        <v>64.03</v>
      </c>
      <c r="J2791" s="252">
        <v>0</v>
      </c>
      <c r="K2791" s="252">
        <v>0</v>
      </c>
      <c r="L2791" s="252">
        <v>0</v>
      </c>
      <c r="M2791" s="252">
        <v>64.03</v>
      </c>
      <c r="N2791" s="323">
        <v>91.43</v>
      </c>
      <c r="O2791" s="323"/>
      <c r="P2791" s="252">
        <v>41.16</v>
      </c>
      <c r="Q2791" s="252">
        <v>10.08</v>
      </c>
      <c r="R2791" s="240" t="s">
        <v>113</v>
      </c>
      <c r="V2791" s="248">
        <f t="shared" si="176"/>
        <v>0</v>
      </c>
      <c r="W2791" s="248">
        <f t="shared" si="173"/>
        <v>0</v>
      </c>
      <c r="X2791" s="248">
        <f t="shared" si="174"/>
        <v>0</v>
      </c>
      <c r="Y2791" s="248">
        <f t="shared" si="175"/>
        <v>0</v>
      </c>
    </row>
    <row r="2792" spans="1:25" ht="15" customHeight="1" x14ac:dyDescent="0.25">
      <c r="A2792" s="250"/>
      <c r="B2792" s="251"/>
      <c r="C2792" s="322" t="s">
        <v>1052</v>
      </c>
      <c r="D2792" s="322"/>
      <c r="E2792" s="322"/>
      <c r="H2792" s="252">
        <v>473029.55</v>
      </c>
      <c r="I2792" s="252">
        <v>86497.27</v>
      </c>
      <c r="J2792" s="252">
        <v>0</v>
      </c>
      <c r="K2792" s="252">
        <v>0</v>
      </c>
      <c r="L2792" s="252">
        <v>0</v>
      </c>
      <c r="M2792" s="252">
        <v>86497.27</v>
      </c>
      <c r="N2792" s="323">
        <v>116074.55</v>
      </c>
      <c r="O2792" s="323"/>
      <c r="P2792" s="252">
        <v>451623.84</v>
      </c>
      <c r="Q2792" s="252">
        <v>8171.57</v>
      </c>
      <c r="R2792" s="240" t="s">
        <v>113</v>
      </c>
      <c r="V2792" s="248">
        <f t="shared" si="176"/>
        <v>443452.27</v>
      </c>
      <c r="W2792" s="248">
        <f t="shared" si="173"/>
        <v>0</v>
      </c>
      <c r="X2792" s="248">
        <f t="shared" si="174"/>
        <v>0</v>
      </c>
      <c r="Y2792" s="248">
        <f t="shared" si="175"/>
        <v>443452.27</v>
      </c>
    </row>
    <row r="2793" spans="1:25" ht="15" customHeight="1" x14ac:dyDescent="0.25">
      <c r="A2793" s="250"/>
      <c r="B2793" s="251"/>
      <c r="C2793" s="322" t="s">
        <v>1303</v>
      </c>
      <c r="D2793" s="322"/>
      <c r="E2793" s="322"/>
      <c r="H2793" s="252">
        <v>14127.01</v>
      </c>
      <c r="I2793" s="252">
        <v>0</v>
      </c>
      <c r="J2793" s="252">
        <v>0</v>
      </c>
      <c r="K2793" s="252">
        <v>0</v>
      </c>
      <c r="L2793" s="252">
        <v>0</v>
      </c>
      <c r="M2793" s="252">
        <v>0</v>
      </c>
      <c r="N2793" s="323">
        <v>11.9</v>
      </c>
      <c r="O2793" s="323"/>
      <c r="P2793" s="252">
        <v>14972.85</v>
      </c>
      <c r="Q2793" s="252">
        <v>857.74</v>
      </c>
      <c r="R2793" s="240" t="s">
        <v>113</v>
      </c>
      <c r="V2793" s="248">
        <f t="shared" si="176"/>
        <v>0</v>
      </c>
      <c r="W2793" s="248">
        <f t="shared" si="173"/>
        <v>0</v>
      </c>
      <c r="X2793" s="248">
        <f t="shared" si="174"/>
        <v>0</v>
      </c>
      <c r="Y2793" s="248">
        <f t="shared" si="175"/>
        <v>0</v>
      </c>
    </row>
    <row r="2794" spans="1:25" ht="15" customHeight="1" x14ac:dyDescent="0.25">
      <c r="A2794" s="250"/>
      <c r="B2794" s="251"/>
      <c r="C2794" s="322" t="s">
        <v>1283</v>
      </c>
      <c r="D2794" s="322"/>
      <c r="E2794" s="322"/>
      <c r="H2794" s="252">
        <v>498301.66</v>
      </c>
      <c r="I2794" s="252">
        <v>0</v>
      </c>
      <c r="J2794" s="252">
        <v>0</v>
      </c>
      <c r="K2794" s="252">
        <v>0</v>
      </c>
      <c r="L2794" s="252">
        <v>0</v>
      </c>
      <c r="M2794" s="252">
        <v>0</v>
      </c>
      <c r="N2794" s="323">
        <v>0</v>
      </c>
      <c r="O2794" s="323"/>
      <c r="P2794" s="252">
        <v>498301.66</v>
      </c>
      <c r="Q2794" s="252">
        <v>0</v>
      </c>
      <c r="R2794" s="240" t="s">
        <v>113</v>
      </c>
      <c r="V2794" s="248">
        <f t="shared" si="176"/>
        <v>0</v>
      </c>
      <c r="W2794" s="248">
        <f t="shared" si="173"/>
        <v>166100.55333333332</v>
      </c>
      <c r="X2794" s="248">
        <f t="shared" si="174"/>
        <v>0</v>
      </c>
      <c r="Y2794" s="248">
        <f t="shared" si="175"/>
        <v>166100.55333333332</v>
      </c>
    </row>
    <row r="2795" spans="1:25" ht="15" customHeight="1" x14ac:dyDescent="0.25">
      <c r="A2795" s="250"/>
      <c r="B2795" s="251"/>
      <c r="C2795" s="322" t="s">
        <v>1057</v>
      </c>
      <c r="D2795" s="322"/>
      <c r="E2795" s="322"/>
      <c r="H2795" s="252">
        <v>123.01</v>
      </c>
      <c r="I2795" s="252">
        <v>134.21</v>
      </c>
      <c r="J2795" s="252">
        <v>0</v>
      </c>
      <c r="K2795" s="252">
        <v>0</v>
      </c>
      <c r="L2795" s="252">
        <v>0</v>
      </c>
      <c r="M2795" s="252">
        <v>134.21</v>
      </c>
      <c r="N2795" s="323">
        <v>191.69</v>
      </c>
      <c r="O2795" s="323"/>
      <c r="P2795" s="252">
        <v>86.29</v>
      </c>
      <c r="Q2795" s="252">
        <v>20.76</v>
      </c>
      <c r="R2795" s="240" t="s">
        <v>113</v>
      </c>
      <c r="V2795" s="248">
        <f t="shared" si="176"/>
        <v>0</v>
      </c>
      <c r="W2795" s="248">
        <f t="shared" si="173"/>
        <v>0</v>
      </c>
      <c r="X2795" s="248">
        <f t="shared" si="174"/>
        <v>0</v>
      </c>
      <c r="Y2795" s="248">
        <f t="shared" si="175"/>
        <v>0</v>
      </c>
    </row>
    <row r="2796" spans="1:25" ht="15" customHeight="1" x14ac:dyDescent="0.25">
      <c r="A2796" s="250"/>
      <c r="B2796" s="251"/>
      <c r="C2796" s="322" t="s">
        <v>1304</v>
      </c>
      <c r="D2796" s="322"/>
      <c r="E2796" s="322"/>
      <c r="H2796" s="252">
        <v>33595.870000000003</v>
      </c>
      <c r="I2796" s="252">
        <v>0</v>
      </c>
      <c r="J2796" s="252">
        <v>0</v>
      </c>
      <c r="K2796" s="252">
        <v>0</v>
      </c>
      <c r="L2796" s="252">
        <v>0</v>
      </c>
      <c r="M2796" s="252">
        <v>0</v>
      </c>
      <c r="N2796" s="323">
        <v>37.200000000000003</v>
      </c>
      <c r="O2796" s="323"/>
      <c r="P2796" s="252">
        <v>35498.19</v>
      </c>
      <c r="Q2796" s="252">
        <v>1939.52</v>
      </c>
      <c r="R2796" s="240" t="s">
        <v>113</v>
      </c>
      <c r="V2796" s="248">
        <f t="shared" si="176"/>
        <v>0</v>
      </c>
      <c r="W2796" s="248">
        <f t="shared" si="173"/>
        <v>0</v>
      </c>
      <c r="X2796" s="248">
        <f t="shared" si="174"/>
        <v>0</v>
      </c>
      <c r="Y2796" s="248">
        <f t="shared" si="175"/>
        <v>0</v>
      </c>
    </row>
    <row r="2797" spans="1:25" ht="15" customHeight="1" x14ac:dyDescent="0.25">
      <c r="A2797" s="250"/>
      <c r="B2797" s="251"/>
      <c r="C2797" s="322" t="s">
        <v>1058</v>
      </c>
      <c r="D2797" s="322"/>
      <c r="E2797" s="322"/>
      <c r="H2797" s="252">
        <v>5143.17</v>
      </c>
      <c r="I2797" s="252">
        <v>1205.32</v>
      </c>
      <c r="J2797" s="252">
        <v>0</v>
      </c>
      <c r="K2797" s="252">
        <v>0</v>
      </c>
      <c r="L2797" s="252">
        <v>0</v>
      </c>
      <c r="M2797" s="252">
        <v>1205.32</v>
      </c>
      <c r="N2797" s="323">
        <v>1616.94</v>
      </c>
      <c r="O2797" s="323"/>
      <c r="P2797" s="252">
        <v>5635.7</v>
      </c>
      <c r="Q2797" s="252">
        <v>904.15</v>
      </c>
      <c r="R2797" s="240" t="s">
        <v>113</v>
      </c>
      <c r="V2797" s="248">
        <f t="shared" si="176"/>
        <v>0</v>
      </c>
      <c r="W2797" s="248">
        <f t="shared" si="173"/>
        <v>0</v>
      </c>
      <c r="X2797" s="248">
        <f t="shared" si="174"/>
        <v>0</v>
      </c>
      <c r="Y2797" s="248">
        <f t="shared" si="175"/>
        <v>0</v>
      </c>
    </row>
    <row r="2798" spans="1:25" ht="15" customHeight="1" x14ac:dyDescent="0.25">
      <c r="A2798" s="250"/>
      <c r="B2798" s="251"/>
      <c r="C2798" s="322" t="s">
        <v>392</v>
      </c>
      <c r="D2798" s="322"/>
      <c r="E2798" s="322"/>
      <c r="H2798" s="252">
        <v>218566.48</v>
      </c>
      <c r="I2798" s="252">
        <v>27422.67</v>
      </c>
      <c r="J2798" s="252">
        <v>0</v>
      </c>
      <c r="K2798" s="252">
        <v>0</v>
      </c>
      <c r="L2798" s="252">
        <v>0</v>
      </c>
      <c r="M2798" s="252">
        <v>27422.67</v>
      </c>
      <c r="N2798" s="323">
        <v>31882.59</v>
      </c>
      <c r="O2798" s="323"/>
      <c r="P2798" s="252">
        <v>232895.2</v>
      </c>
      <c r="Q2798" s="252">
        <v>18788.64</v>
      </c>
      <c r="R2798" s="240" t="s">
        <v>113</v>
      </c>
      <c r="V2798" s="248">
        <f t="shared" si="176"/>
        <v>0</v>
      </c>
      <c r="W2798" s="248">
        <f t="shared" si="173"/>
        <v>0</v>
      </c>
      <c r="X2798" s="248">
        <f t="shared" si="174"/>
        <v>0</v>
      </c>
      <c r="Y2798" s="248">
        <f t="shared" si="175"/>
        <v>0</v>
      </c>
    </row>
    <row r="2799" spans="1:25" ht="15" customHeight="1" x14ac:dyDescent="0.25">
      <c r="A2799" s="250"/>
      <c r="B2799" s="251"/>
      <c r="C2799" s="322" t="s">
        <v>1288</v>
      </c>
      <c r="D2799" s="322"/>
      <c r="E2799" s="322"/>
      <c r="H2799" s="252">
        <v>302571.92</v>
      </c>
      <c r="I2799" s="252">
        <v>40487.629999999997</v>
      </c>
      <c r="J2799" s="252">
        <v>0</v>
      </c>
      <c r="K2799" s="252">
        <v>0</v>
      </c>
      <c r="L2799" s="252">
        <v>0</v>
      </c>
      <c r="M2799" s="252">
        <v>40487.629999999997</v>
      </c>
      <c r="N2799" s="323">
        <v>45854.89</v>
      </c>
      <c r="O2799" s="323"/>
      <c r="P2799" s="252">
        <v>306438.65999999997</v>
      </c>
      <c r="Q2799" s="252">
        <v>9234</v>
      </c>
      <c r="R2799" s="240" t="s">
        <v>113</v>
      </c>
      <c r="V2799" s="248">
        <f t="shared" si="176"/>
        <v>0</v>
      </c>
      <c r="W2799" s="248">
        <f t="shared" si="173"/>
        <v>0</v>
      </c>
      <c r="X2799" s="248">
        <f t="shared" si="174"/>
        <v>0</v>
      </c>
      <c r="Y2799" s="248">
        <f t="shared" si="175"/>
        <v>0</v>
      </c>
    </row>
    <row r="2800" spans="1:25" ht="15" customHeight="1" x14ac:dyDescent="0.25">
      <c r="A2800" s="250"/>
      <c r="B2800" s="251"/>
      <c r="C2800" s="322" t="s">
        <v>1056</v>
      </c>
      <c r="D2800" s="322"/>
      <c r="E2800" s="322"/>
      <c r="H2800" s="252">
        <v>186.33</v>
      </c>
      <c r="I2800" s="252">
        <v>202.84</v>
      </c>
      <c r="J2800" s="252">
        <v>0</v>
      </c>
      <c r="K2800" s="252">
        <v>0</v>
      </c>
      <c r="L2800" s="252">
        <v>0</v>
      </c>
      <c r="M2800" s="252">
        <v>202.84</v>
      </c>
      <c r="N2800" s="323">
        <v>289.7</v>
      </c>
      <c r="O2800" s="323"/>
      <c r="P2800" s="252">
        <v>130.28</v>
      </c>
      <c r="Q2800" s="252">
        <v>30.81</v>
      </c>
      <c r="R2800" s="240" t="s">
        <v>113</v>
      </c>
      <c r="V2800" s="248">
        <f t="shared" si="176"/>
        <v>0</v>
      </c>
      <c r="W2800" s="248">
        <f t="shared" si="173"/>
        <v>0</v>
      </c>
      <c r="X2800" s="248">
        <f t="shared" si="174"/>
        <v>0</v>
      </c>
      <c r="Y2800" s="248">
        <f t="shared" si="175"/>
        <v>0</v>
      </c>
    </row>
    <row r="2801" spans="1:25" ht="15" customHeight="1" x14ac:dyDescent="0.25">
      <c r="A2801" s="250"/>
      <c r="B2801" s="251"/>
      <c r="C2801" s="322" t="s">
        <v>1055</v>
      </c>
      <c r="D2801" s="322"/>
      <c r="E2801" s="322"/>
      <c r="H2801" s="252">
        <v>58.48</v>
      </c>
      <c r="I2801" s="252">
        <v>64.03</v>
      </c>
      <c r="J2801" s="252">
        <v>0</v>
      </c>
      <c r="K2801" s="252">
        <v>0</v>
      </c>
      <c r="L2801" s="252">
        <v>0</v>
      </c>
      <c r="M2801" s="252">
        <v>64.03</v>
      </c>
      <c r="N2801" s="323">
        <v>91.43</v>
      </c>
      <c r="O2801" s="323"/>
      <c r="P2801" s="252">
        <v>41.16</v>
      </c>
      <c r="Q2801" s="252">
        <v>10.08</v>
      </c>
      <c r="R2801" s="240" t="s">
        <v>113</v>
      </c>
      <c r="V2801" s="248">
        <f t="shared" si="176"/>
        <v>0</v>
      </c>
      <c r="W2801" s="248">
        <f t="shared" si="173"/>
        <v>0</v>
      </c>
      <c r="X2801" s="248">
        <f t="shared" si="174"/>
        <v>0</v>
      </c>
      <c r="Y2801" s="248">
        <f t="shared" si="175"/>
        <v>0</v>
      </c>
    </row>
    <row r="2802" spans="1:25" ht="15" customHeight="1" x14ac:dyDescent="0.25">
      <c r="A2802" s="253"/>
      <c r="B2802" s="254"/>
      <c r="C2802" s="324" t="s">
        <v>1286</v>
      </c>
      <c r="D2802" s="324"/>
      <c r="E2802" s="324"/>
      <c r="F2802" s="255"/>
      <c r="G2802" s="255"/>
      <c r="H2802" s="256">
        <v>86864.57</v>
      </c>
      <c r="I2802" s="256">
        <v>10567.79</v>
      </c>
      <c r="J2802" s="256">
        <v>0</v>
      </c>
      <c r="K2802" s="256">
        <v>0</v>
      </c>
      <c r="L2802" s="256">
        <v>0</v>
      </c>
      <c r="M2802" s="256">
        <v>10567.79</v>
      </c>
      <c r="N2802" s="325">
        <v>12611.89</v>
      </c>
      <c r="O2802" s="325"/>
      <c r="P2802" s="256">
        <v>93976.68</v>
      </c>
      <c r="Q2802" s="256">
        <v>9156.2099999999991</v>
      </c>
      <c r="R2802" s="240" t="s">
        <v>113</v>
      </c>
      <c r="V2802" s="248">
        <f t="shared" si="176"/>
        <v>0</v>
      </c>
      <c r="W2802" s="248">
        <f t="shared" si="173"/>
        <v>0</v>
      </c>
      <c r="X2802" s="248">
        <f t="shared" si="174"/>
        <v>0</v>
      </c>
      <c r="Y2802" s="248">
        <f t="shared" si="175"/>
        <v>0</v>
      </c>
    </row>
    <row r="2803" spans="1:25" ht="15" customHeight="1" x14ac:dyDescent="0.25">
      <c r="A2803" s="245" t="s">
        <v>1789</v>
      </c>
      <c r="B2803" s="246" t="str">
        <f>C2803</f>
        <v>г.Одинцово, Можайское шоссе, 25</v>
      </c>
      <c r="C2803" s="329" t="s">
        <v>114</v>
      </c>
      <c r="D2803" s="329"/>
      <c r="E2803" s="329"/>
      <c r="F2803" s="246" t="s">
        <v>1685</v>
      </c>
      <c r="G2803" s="246" t="s">
        <v>1790</v>
      </c>
      <c r="H2803" s="247">
        <v>546733.56999999995</v>
      </c>
      <c r="I2803" s="247">
        <v>98597.84</v>
      </c>
      <c r="J2803" s="247">
        <v>62.78</v>
      </c>
      <c r="K2803" s="247">
        <v>0</v>
      </c>
      <c r="L2803" s="247">
        <v>0</v>
      </c>
      <c r="M2803" s="247">
        <v>98660.62</v>
      </c>
      <c r="N2803" s="330">
        <v>117319.18</v>
      </c>
      <c r="O2803" s="330"/>
      <c r="P2803" s="247">
        <v>567346.66</v>
      </c>
      <c r="Q2803" s="247">
        <v>39271.65</v>
      </c>
      <c r="R2803" s="240" t="s">
        <v>114</v>
      </c>
      <c r="V2803" s="248">
        <f t="shared" si="176"/>
        <v>0</v>
      </c>
      <c r="W2803" s="248">
        <f t="shared" si="173"/>
        <v>0</v>
      </c>
      <c r="X2803" s="248">
        <f t="shared" si="174"/>
        <v>0</v>
      </c>
      <c r="Y2803" s="248">
        <f t="shared" si="175"/>
        <v>0</v>
      </c>
    </row>
    <row r="2804" spans="1:25" ht="15" customHeight="1" x14ac:dyDescent="0.25">
      <c r="A2804" s="250"/>
      <c r="B2804" s="251"/>
      <c r="C2804" s="322" t="s">
        <v>1057</v>
      </c>
      <c r="D2804" s="322"/>
      <c r="E2804" s="322"/>
      <c r="H2804" s="252">
        <v>368.11</v>
      </c>
      <c r="I2804" s="252">
        <v>146.13999999999999</v>
      </c>
      <c r="J2804" s="252">
        <v>0</v>
      </c>
      <c r="K2804" s="252">
        <v>0</v>
      </c>
      <c r="L2804" s="252">
        <v>0</v>
      </c>
      <c r="M2804" s="252">
        <v>146.13999999999999</v>
      </c>
      <c r="N2804" s="323">
        <v>158.51</v>
      </c>
      <c r="O2804" s="323"/>
      <c r="P2804" s="252">
        <v>355.74</v>
      </c>
      <c r="Q2804" s="252">
        <v>0</v>
      </c>
      <c r="R2804" s="240" t="s">
        <v>114</v>
      </c>
      <c r="V2804" s="248">
        <f t="shared" si="176"/>
        <v>0</v>
      </c>
      <c r="W2804" s="248">
        <f t="shared" si="173"/>
        <v>0</v>
      </c>
      <c r="X2804" s="248">
        <f t="shared" si="174"/>
        <v>0</v>
      </c>
      <c r="Y2804" s="248">
        <f t="shared" si="175"/>
        <v>0</v>
      </c>
    </row>
    <row r="2805" spans="1:25" ht="15" customHeight="1" x14ac:dyDescent="0.25">
      <c r="A2805" s="250"/>
      <c r="B2805" s="251"/>
      <c r="C2805" s="322" t="s">
        <v>392</v>
      </c>
      <c r="D2805" s="322"/>
      <c r="E2805" s="322"/>
      <c r="H2805" s="252">
        <v>25506.79</v>
      </c>
      <c r="I2805" s="252">
        <v>0</v>
      </c>
      <c r="J2805" s="252">
        <v>0</v>
      </c>
      <c r="K2805" s="252">
        <v>0</v>
      </c>
      <c r="L2805" s="252">
        <v>0</v>
      </c>
      <c r="M2805" s="252">
        <v>0</v>
      </c>
      <c r="N2805" s="323">
        <v>437.79</v>
      </c>
      <c r="O2805" s="323"/>
      <c r="P2805" s="252">
        <v>31231.07</v>
      </c>
      <c r="Q2805" s="252">
        <v>6162.07</v>
      </c>
      <c r="R2805" s="240" t="s">
        <v>114</v>
      </c>
      <c r="V2805" s="248">
        <f t="shared" si="176"/>
        <v>0</v>
      </c>
      <c r="W2805" s="248">
        <f t="shared" si="173"/>
        <v>0</v>
      </c>
      <c r="X2805" s="248">
        <f t="shared" si="174"/>
        <v>0</v>
      </c>
      <c r="Y2805" s="248">
        <f t="shared" si="175"/>
        <v>0</v>
      </c>
    </row>
    <row r="2806" spans="1:25" ht="15" customHeight="1" x14ac:dyDescent="0.25">
      <c r="A2806" s="250"/>
      <c r="B2806" s="251"/>
      <c r="C2806" s="322" t="s">
        <v>1304</v>
      </c>
      <c r="D2806" s="322"/>
      <c r="E2806" s="322"/>
      <c r="H2806" s="252">
        <v>10482.09</v>
      </c>
      <c r="I2806" s="252">
        <v>0</v>
      </c>
      <c r="J2806" s="252">
        <v>0</v>
      </c>
      <c r="K2806" s="252">
        <v>0</v>
      </c>
      <c r="L2806" s="252">
        <v>0</v>
      </c>
      <c r="M2806" s="252">
        <v>0</v>
      </c>
      <c r="N2806" s="323">
        <v>111.38</v>
      </c>
      <c r="O2806" s="323"/>
      <c r="P2806" s="252">
        <v>11543.48</v>
      </c>
      <c r="Q2806" s="252">
        <v>1172.77</v>
      </c>
      <c r="R2806" s="240" t="s">
        <v>114</v>
      </c>
      <c r="V2806" s="248">
        <f t="shared" si="176"/>
        <v>0</v>
      </c>
      <c r="W2806" s="248">
        <f t="shared" si="173"/>
        <v>0</v>
      </c>
      <c r="X2806" s="248">
        <f t="shared" si="174"/>
        <v>0</v>
      </c>
      <c r="Y2806" s="248">
        <f t="shared" si="175"/>
        <v>0</v>
      </c>
    </row>
    <row r="2807" spans="1:25" ht="15" customHeight="1" x14ac:dyDescent="0.25">
      <c r="A2807" s="250"/>
      <c r="B2807" s="251"/>
      <c r="C2807" s="322" t="s">
        <v>1056</v>
      </c>
      <c r="D2807" s="322"/>
      <c r="E2807" s="322"/>
      <c r="H2807" s="252">
        <v>549.79</v>
      </c>
      <c r="I2807" s="252">
        <v>220.89</v>
      </c>
      <c r="J2807" s="252">
        <v>0</v>
      </c>
      <c r="K2807" s="252">
        <v>0</v>
      </c>
      <c r="L2807" s="252">
        <v>0</v>
      </c>
      <c r="M2807" s="252">
        <v>220.89</v>
      </c>
      <c r="N2807" s="323">
        <v>239.62</v>
      </c>
      <c r="O2807" s="323"/>
      <c r="P2807" s="252">
        <v>531.05999999999995</v>
      </c>
      <c r="Q2807" s="252">
        <v>0</v>
      </c>
      <c r="R2807" s="240" t="s">
        <v>114</v>
      </c>
      <c r="V2807" s="248">
        <f t="shared" si="176"/>
        <v>0</v>
      </c>
      <c r="W2807" s="248">
        <f t="shared" si="173"/>
        <v>0</v>
      </c>
      <c r="X2807" s="248">
        <f t="shared" si="174"/>
        <v>0</v>
      </c>
      <c r="Y2807" s="248">
        <f t="shared" si="175"/>
        <v>0</v>
      </c>
    </row>
    <row r="2808" spans="1:25" ht="15" customHeight="1" x14ac:dyDescent="0.25">
      <c r="A2808" s="250"/>
      <c r="B2808" s="251"/>
      <c r="C2808" s="322" t="s">
        <v>1283</v>
      </c>
      <c r="D2808" s="322"/>
      <c r="E2808" s="322"/>
      <c r="H2808" s="252">
        <v>31926.34</v>
      </c>
      <c r="I2808" s="252">
        <v>0</v>
      </c>
      <c r="J2808" s="252">
        <v>0</v>
      </c>
      <c r="K2808" s="252">
        <v>0</v>
      </c>
      <c r="L2808" s="252">
        <v>0</v>
      </c>
      <c r="M2808" s="252">
        <v>0</v>
      </c>
      <c r="N2808" s="323">
        <v>0</v>
      </c>
      <c r="O2808" s="323"/>
      <c r="P2808" s="252">
        <v>31926.34</v>
      </c>
      <c r="Q2808" s="252">
        <v>0</v>
      </c>
      <c r="R2808" s="240" t="s">
        <v>114</v>
      </c>
      <c r="V2808" s="248">
        <f t="shared" si="176"/>
        <v>0</v>
      </c>
      <c r="W2808" s="248">
        <f t="shared" si="173"/>
        <v>10642.113333333333</v>
      </c>
      <c r="X2808" s="248">
        <f t="shared" si="174"/>
        <v>0</v>
      </c>
      <c r="Y2808" s="248">
        <f t="shared" si="175"/>
        <v>10642.113333333333</v>
      </c>
    </row>
    <row r="2809" spans="1:25" ht="15" customHeight="1" x14ac:dyDescent="0.25">
      <c r="A2809" s="250"/>
      <c r="B2809" s="251"/>
      <c r="C2809" s="322" t="s">
        <v>504</v>
      </c>
      <c r="D2809" s="322"/>
      <c r="E2809" s="322"/>
      <c r="H2809" s="252">
        <v>11032.05</v>
      </c>
      <c r="I2809" s="252">
        <v>0</v>
      </c>
      <c r="J2809" s="252">
        <v>0</v>
      </c>
      <c r="K2809" s="252">
        <v>0</v>
      </c>
      <c r="L2809" s="252">
        <v>0</v>
      </c>
      <c r="M2809" s="252">
        <v>0</v>
      </c>
      <c r="N2809" s="323">
        <v>170.12</v>
      </c>
      <c r="O2809" s="323"/>
      <c r="P2809" s="252">
        <v>12890.35</v>
      </c>
      <c r="Q2809" s="252">
        <v>2028.42</v>
      </c>
      <c r="R2809" s="240" t="s">
        <v>114</v>
      </c>
      <c r="V2809" s="248">
        <f t="shared" si="176"/>
        <v>0</v>
      </c>
      <c r="W2809" s="248">
        <f t="shared" si="173"/>
        <v>0</v>
      </c>
      <c r="X2809" s="248">
        <f t="shared" si="174"/>
        <v>0</v>
      </c>
      <c r="Y2809" s="248">
        <f t="shared" si="175"/>
        <v>0</v>
      </c>
    </row>
    <row r="2810" spans="1:25" ht="15" customHeight="1" x14ac:dyDescent="0.25">
      <c r="A2810" s="250"/>
      <c r="B2810" s="251"/>
      <c r="C2810" s="322" t="s">
        <v>1055</v>
      </c>
      <c r="D2810" s="322"/>
      <c r="E2810" s="322"/>
      <c r="H2810" s="252">
        <v>174.9</v>
      </c>
      <c r="I2810" s="252">
        <v>69.739999999999995</v>
      </c>
      <c r="J2810" s="252">
        <v>0</v>
      </c>
      <c r="K2810" s="252">
        <v>0</v>
      </c>
      <c r="L2810" s="252">
        <v>0</v>
      </c>
      <c r="M2810" s="252">
        <v>69.739999999999995</v>
      </c>
      <c r="N2810" s="323">
        <v>75.64</v>
      </c>
      <c r="O2810" s="323"/>
      <c r="P2810" s="252">
        <v>169</v>
      </c>
      <c r="Q2810" s="252">
        <v>0</v>
      </c>
      <c r="R2810" s="240" t="s">
        <v>114</v>
      </c>
      <c r="V2810" s="248">
        <f t="shared" si="176"/>
        <v>0</v>
      </c>
      <c r="W2810" s="248">
        <f t="shared" si="173"/>
        <v>0</v>
      </c>
      <c r="X2810" s="248">
        <f t="shared" si="174"/>
        <v>0</v>
      </c>
      <c r="Y2810" s="248">
        <f t="shared" si="175"/>
        <v>0</v>
      </c>
    </row>
    <row r="2811" spans="1:25" ht="15" customHeight="1" x14ac:dyDescent="0.25">
      <c r="A2811" s="250"/>
      <c r="B2811" s="251"/>
      <c r="C2811" s="322" t="s">
        <v>1286</v>
      </c>
      <c r="D2811" s="322"/>
      <c r="E2811" s="322"/>
      <c r="H2811" s="252">
        <v>8209.31</v>
      </c>
      <c r="I2811" s="252">
        <v>0</v>
      </c>
      <c r="J2811" s="252">
        <v>0</v>
      </c>
      <c r="K2811" s="252">
        <v>0</v>
      </c>
      <c r="L2811" s="252">
        <v>0</v>
      </c>
      <c r="M2811" s="252">
        <v>0</v>
      </c>
      <c r="N2811" s="323">
        <v>176.16</v>
      </c>
      <c r="O2811" s="323"/>
      <c r="P2811" s="252">
        <v>11243.99</v>
      </c>
      <c r="Q2811" s="252">
        <v>3210.84</v>
      </c>
      <c r="R2811" s="240" t="s">
        <v>114</v>
      </c>
      <c r="V2811" s="248">
        <f t="shared" si="176"/>
        <v>0</v>
      </c>
      <c r="W2811" s="248">
        <f t="shared" si="173"/>
        <v>0</v>
      </c>
      <c r="X2811" s="248">
        <f t="shared" si="174"/>
        <v>0</v>
      </c>
      <c r="Y2811" s="248">
        <f t="shared" si="175"/>
        <v>0</v>
      </c>
    </row>
    <row r="2812" spans="1:25" ht="15" customHeight="1" x14ac:dyDescent="0.25">
      <c r="A2812" s="250"/>
      <c r="B2812" s="251"/>
      <c r="C2812" s="322" t="s">
        <v>1288</v>
      </c>
      <c r="D2812" s="322"/>
      <c r="E2812" s="322"/>
      <c r="H2812" s="252">
        <v>24353.59</v>
      </c>
      <c r="I2812" s="252">
        <v>0</v>
      </c>
      <c r="J2812" s="252">
        <v>0</v>
      </c>
      <c r="K2812" s="252">
        <v>0</v>
      </c>
      <c r="L2812" s="252">
        <v>0</v>
      </c>
      <c r="M2812" s="252">
        <v>0</v>
      </c>
      <c r="N2812" s="323">
        <v>538.23</v>
      </c>
      <c r="O2812" s="323"/>
      <c r="P2812" s="252">
        <v>33505.440000000002</v>
      </c>
      <c r="Q2812" s="252">
        <v>9690.08</v>
      </c>
      <c r="R2812" s="240" t="s">
        <v>114</v>
      </c>
      <c r="V2812" s="248">
        <f t="shared" si="176"/>
        <v>0</v>
      </c>
      <c r="W2812" s="248">
        <f t="shared" si="173"/>
        <v>0</v>
      </c>
      <c r="X2812" s="248">
        <f t="shared" si="174"/>
        <v>0</v>
      </c>
      <c r="Y2812" s="248">
        <f t="shared" si="175"/>
        <v>0</v>
      </c>
    </row>
    <row r="2813" spans="1:25" ht="15" customHeight="1" x14ac:dyDescent="0.25">
      <c r="A2813" s="250"/>
      <c r="B2813" s="251"/>
      <c r="C2813" s="322" t="s">
        <v>1303</v>
      </c>
      <c r="D2813" s="322"/>
      <c r="E2813" s="322"/>
      <c r="H2813" s="252">
        <v>4044.25</v>
      </c>
      <c r="I2813" s="252">
        <v>0</v>
      </c>
      <c r="J2813" s="252">
        <v>0</v>
      </c>
      <c r="K2813" s="252">
        <v>0</v>
      </c>
      <c r="L2813" s="252">
        <v>0</v>
      </c>
      <c r="M2813" s="252">
        <v>0</v>
      </c>
      <c r="N2813" s="323">
        <v>38.770000000000003</v>
      </c>
      <c r="O2813" s="323"/>
      <c r="P2813" s="252">
        <v>5979.16</v>
      </c>
      <c r="Q2813" s="252">
        <v>1973.68</v>
      </c>
      <c r="R2813" s="240" t="s">
        <v>114</v>
      </c>
      <c r="V2813" s="248">
        <f t="shared" si="176"/>
        <v>0</v>
      </c>
      <c r="W2813" s="248">
        <f t="shared" si="173"/>
        <v>0</v>
      </c>
      <c r="X2813" s="248">
        <f t="shared" si="174"/>
        <v>0</v>
      </c>
      <c r="Y2813" s="248">
        <f t="shared" si="175"/>
        <v>0</v>
      </c>
    </row>
    <row r="2814" spans="1:25" ht="15" customHeight="1" x14ac:dyDescent="0.25">
      <c r="A2814" s="250"/>
      <c r="B2814" s="251"/>
      <c r="C2814" s="322" t="s">
        <v>399</v>
      </c>
      <c r="D2814" s="322"/>
      <c r="E2814" s="322"/>
      <c r="H2814" s="252">
        <v>15791.2</v>
      </c>
      <c r="I2814" s="252">
        <v>0</v>
      </c>
      <c r="J2814" s="252">
        <v>0</v>
      </c>
      <c r="K2814" s="252">
        <v>0</v>
      </c>
      <c r="L2814" s="252">
        <v>0</v>
      </c>
      <c r="M2814" s="252">
        <v>0</v>
      </c>
      <c r="N2814" s="323">
        <v>244.3</v>
      </c>
      <c r="O2814" s="323"/>
      <c r="P2814" s="252">
        <v>18895.509999999998</v>
      </c>
      <c r="Q2814" s="252">
        <v>3348.61</v>
      </c>
      <c r="R2814" s="240" t="s">
        <v>114</v>
      </c>
      <c r="V2814" s="248">
        <f t="shared" si="176"/>
        <v>0</v>
      </c>
      <c r="W2814" s="248">
        <f t="shared" si="173"/>
        <v>0</v>
      </c>
      <c r="X2814" s="248">
        <f t="shared" si="174"/>
        <v>0</v>
      </c>
      <c r="Y2814" s="248">
        <f t="shared" si="175"/>
        <v>0</v>
      </c>
    </row>
    <row r="2815" spans="1:25" ht="15" customHeight="1" x14ac:dyDescent="0.25">
      <c r="A2815" s="250"/>
      <c r="B2815" s="251"/>
      <c r="C2815" s="322" t="s">
        <v>1054</v>
      </c>
      <c r="D2815" s="322"/>
      <c r="E2815" s="322"/>
      <c r="H2815" s="252">
        <v>121.03</v>
      </c>
      <c r="I2815" s="252">
        <v>6.96</v>
      </c>
      <c r="J2815" s="252">
        <v>62.78</v>
      </c>
      <c r="K2815" s="252">
        <v>0</v>
      </c>
      <c r="L2815" s="252">
        <v>0</v>
      </c>
      <c r="M2815" s="252">
        <v>69.739999999999995</v>
      </c>
      <c r="N2815" s="323">
        <v>70.81</v>
      </c>
      <c r="O2815" s="323"/>
      <c r="P2815" s="252">
        <v>126.32</v>
      </c>
      <c r="Q2815" s="252">
        <v>6.36</v>
      </c>
      <c r="R2815" s="240" t="s">
        <v>114</v>
      </c>
      <c r="V2815" s="248">
        <f t="shared" si="176"/>
        <v>0</v>
      </c>
      <c r="W2815" s="248">
        <f t="shared" si="173"/>
        <v>0</v>
      </c>
      <c r="X2815" s="248">
        <f t="shared" si="174"/>
        <v>0</v>
      </c>
      <c r="Y2815" s="248">
        <f t="shared" si="175"/>
        <v>0</v>
      </c>
    </row>
    <row r="2816" spans="1:25" ht="15" customHeight="1" x14ac:dyDescent="0.25">
      <c r="A2816" s="250"/>
      <c r="B2816" s="251"/>
      <c r="C2816" s="322" t="s">
        <v>1058</v>
      </c>
      <c r="D2816" s="322"/>
      <c r="E2816" s="322"/>
      <c r="H2816" s="252">
        <v>3154.58</v>
      </c>
      <c r="I2816" s="252">
        <v>1255.53</v>
      </c>
      <c r="J2816" s="252">
        <v>0</v>
      </c>
      <c r="K2816" s="252">
        <v>0</v>
      </c>
      <c r="L2816" s="252">
        <v>0</v>
      </c>
      <c r="M2816" s="252">
        <v>1255.53</v>
      </c>
      <c r="N2816" s="323">
        <v>1456.8</v>
      </c>
      <c r="O2816" s="323"/>
      <c r="P2816" s="252">
        <v>3435.91</v>
      </c>
      <c r="Q2816" s="252">
        <v>482.6</v>
      </c>
      <c r="R2816" s="240" t="s">
        <v>114</v>
      </c>
      <c r="V2816" s="248">
        <f t="shared" si="176"/>
        <v>0</v>
      </c>
      <c r="W2816" s="248">
        <f t="shared" si="173"/>
        <v>0</v>
      </c>
      <c r="X2816" s="248">
        <f t="shared" si="174"/>
        <v>0</v>
      </c>
      <c r="Y2816" s="248">
        <f t="shared" si="175"/>
        <v>0</v>
      </c>
    </row>
    <row r="2817" spans="1:25" ht="15" customHeight="1" x14ac:dyDescent="0.25">
      <c r="A2817" s="250"/>
      <c r="B2817" s="251"/>
      <c r="C2817" s="322" t="s">
        <v>503</v>
      </c>
      <c r="D2817" s="322"/>
      <c r="E2817" s="322"/>
      <c r="H2817" s="252">
        <v>110986.59</v>
      </c>
      <c r="I2817" s="252">
        <v>0</v>
      </c>
      <c r="J2817" s="252">
        <v>0</v>
      </c>
      <c r="K2817" s="252">
        <v>0</v>
      </c>
      <c r="L2817" s="252">
        <v>0</v>
      </c>
      <c r="M2817" s="252">
        <v>0</v>
      </c>
      <c r="N2817" s="323">
        <v>607.79</v>
      </c>
      <c r="O2817" s="323"/>
      <c r="P2817" s="252">
        <v>119594.15</v>
      </c>
      <c r="Q2817" s="252">
        <v>9215.35</v>
      </c>
      <c r="R2817" s="240" t="s">
        <v>114</v>
      </c>
      <c r="V2817" s="248">
        <f t="shared" si="176"/>
        <v>0</v>
      </c>
      <c r="W2817" s="248">
        <f t="shared" si="173"/>
        <v>0</v>
      </c>
      <c r="X2817" s="248">
        <f t="shared" si="174"/>
        <v>0</v>
      </c>
      <c r="Y2817" s="248">
        <f t="shared" si="175"/>
        <v>0</v>
      </c>
    </row>
    <row r="2818" spans="1:25" ht="15" customHeight="1" x14ac:dyDescent="0.25">
      <c r="A2818" s="253"/>
      <c r="B2818" s="254"/>
      <c r="C2818" s="324" t="s">
        <v>1052</v>
      </c>
      <c r="D2818" s="324"/>
      <c r="E2818" s="324"/>
      <c r="F2818" s="255"/>
      <c r="G2818" s="255"/>
      <c r="H2818" s="256">
        <v>300032.95</v>
      </c>
      <c r="I2818" s="256">
        <v>96898.58</v>
      </c>
      <c r="J2818" s="256">
        <v>0</v>
      </c>
      <c r="K2818" s="256">
        <v>0</v>
      </c>
      <c r="L2818" s="256">
        <v>0</v>
      </c>
      <c r="M2818" s="256">
        <v>96898.58</v>
      </c>
      <c r="N2818" s="325">
        <v>112993.26</v>
      </c>
      <c r="O2818" s="325"/>
      <c r="P2818" s="256">
        <v>285919.14</v>
      </c>
      <c r="Q2818" s="256">
        <v>1980.87</v>
      </c>
      <c r="R2818" s="240" t="s">
        <v>114</v>
      </c>
      <c r="V2818" s="248">
        <f t="shared" si="176"/>
        <v>283938.27</v>
      </c>
      <c r="W2818" s="248">
        <f t="shared" si="173"/>
        <v>0</v>
      </c>
      <c r="X2818" s="248">
        <f t="shared" si="174"/>
        <v>0</v>
      </c>
      <c r="Y2818" s="248">
        <f t="shared" si="175"/>
        <v>283938.27</v>
      </c>
    </row>
    <row r="2819" spans="1:25" ht="15" customHeight="1" x14ac:dyDescent="0.25">
      <c r="A2819" s="245" t="s">
        <v>1791</v>
      </c>
      <c r="B2819" s="246" t="str">
        <f>C2819</f>
        <v>г.Одинцово, Можайское шоссе, 26</v>
      </c>
      <c r="C2819" s="329" t="s">
        <v>115</v>
      </c>
      <c r="D2819" s="329"/>
      <c r="E2819" s="329"/>
      <c r="F2819" s="246" t="s">
        <v>1705</v>
      </c>
      <c r="G2819" s="246" t="s">
        <v>1792</v>
      </c>
      <c r="H2819" s="247">
        <v>1518747.42</v>
      </c>
      <c r="I2819" s="247">
        <v>354378.18</v>
      </c>
      <c r="J2819" s="247">
        <v>-2552.6</v>
      </c>
      <c r="K2819" s="247">
        <v>0</v>
      </c>
      <c r="L2819" s="247">
        <v>0</v>
      </c>
      <c r="M2819" s="247">
        <v>351825.58</v>
      </c>
      <c r="N2819" s="330">
        <v>517863.85</v>
      </c>
      <c r="O2819" s="330"/>
      <c r="P2819" s="247">
        <v>1364192.67</v>
      </c>
      <c r="Q2819" s="247">
        <v>11483.52</v>
      </c>
      <c r="R2819" s="240" t="s">
        <v>115</v>
      </c>
      <c r="V2819" s="248">
        <f t="shared" si="176"/>
        <v>0</v>
      </c>
      <c r="W2819" s="248">
        <f t="shared" si="173"/>
        <v>0</v>
      </c>
      <c r="X2819" s="248">
        <f t="shared" si="174"/>
        <v>0</v>
      </c>
      <c r="Y2819" s="248">
        <f t="shared" si="175"/>
        <v>0</v>
      </c>
    </row>
    <row r="2820" spans="1:25" ht="15" customHeight="1" x14ac:dyDescent="0.25">
      <c r="A2820" s="250"/>
      <c r="B2820" s="251"/>
      <c r="C2820" s="322" t="s">
        <v>1303</v>
      </c>
      <c r="D2820" s="322"/>
      <c r="E2820" s="322"/>
      <c r="H2820" s="252">
        <v>2168.66</v>
      </c>
      <c r="I2820" s="252">
        <v>0</v>
      </c>
      <c r="J2820" s="252">
        <v>0</v>
      </c>
      <c r="K2820" s="252">
        <v>0</v>
      </c>
      <c r="L2820" s="252">
        <v>0</v>
      </c>
      <c r="M2820" s="252">
        <v>0</v>
      </c>
      <c r="N2820" s="323">
        <v>210.09</v>
      </c>
      <c r="O2820" s="323"/>
      <c r="P2820" s="252">
        <v>4091.57</v>
      </c>
      <c r="Q2820" s="252">
        <v>2133</v>
      </c>
      <c r="R2820" s="240" t="s">
        <v>115</v>
      </c>
      <c r="V2820" s="248">
        <f t="shared" si="176"/>
        <v>0</v>
      </c>
      <c r="W2820" s="248">
        <f t="shared" si="173"/>
        <v>0</v>
      </c>
      <c r="X2820" s="248">
        <f t="shared" si="174"/>
        <v>0</v>
      </c>
      <c r="Y2820" s="248">
        <f t="shared" si="175"/>
        <v>0</v>
      </c>
    </row>
    <row r="2821" spans="1:25" ht="15" customHeight="1" x14ac:dyDescent="0.25">
      <c r="A2821" s="250"/>
      <c r="B2821" s="251"/>
      <c r="C2821" s="322" t="s">
        <v>1335</v>
      </c>
      <c r="D2821" s="322"/>
      <c r="E2821" s="322"/>
      <c r="H2821" s="252">
        <v>6787.05</v>
      </c>
      <c r="I2821" s="252">
        <v>0</v>
      </c>
      <c r="J2821" s="252">
        <v>0</v>
      </c>
      <c r="K2821" s="252">
        <v>0</v>
      </c>
      <c r="L2821" s="252">
        <v>0</v>
      </c>
      <c r="M2821" s="252">
        <v>0</v>
      </c>
      <c r="N2821" s="323">
        <v>31.24</v>
      </c>
      <c r="O2821" s="323"/>
      <c r="P2821" s="252">
        <v>6755.81</v>
      </c>
      <c r="Q2821" s="252">
        <v>0</v>
      </c>
      <c r="R2821" s="240" t="s">
        <v>115</v>
      </c>
      <c r="V2821" s="248">
        <f t="shared" si="176"/>
        <v>0</v>
      </c>
      <c r="W2821" s="248">
        <f t="shared" si="173"/>
        <v>0</v>
      </c>
      <c r="X2821" s="248">
        <f t="shared" si="174"/>
        <v>0</v>
      </c>
      <c r="Y2821" s="248">
        <f t="shared" si="175"/>
        <v>0</v>
      </c>
    </row>
    <row r="2822" spans="1:25" ht="15" customHeight="1" x14ac:dyDescent="0.25">
      <c r="A2822" s="250"/>
      <c r="B2822" s="251"/>
      <c r="C2822" s="322" t="s">
        <v>503</v>
      </c>
      <c r="D2822" s="322"/>
      <c r="E2822" s="322"/>
      <c r="H2822" s="252">
        <v>374075.22</v>
      </c>
      <c r="I2822" s="252">
        <v>145941.6</v>
      </c>
      <c r="J2822" s="252">
        <v>0</v>
      </c>
      <c r="K2822" s="252">
        <v>0</v>
      </c>
      <c r="L2822" s="252">
        <v>0</v>
      </c>
      <c r="M2822" s="252">
        <v>145941.6</v>
      </c>
      <c r="N2822" s="323">
        <v>215140.09</v>
      </c>
      <c r="O2822" s="323"/>
      <c r="P2822" s="252">
        <v>305427.64</v>
      </c>
      <c r="Q2822" s="252">
        <v>550.91</v>
      </c>
      <c r="R2822" s="240" t="s">
        <v>115</v>
      </c>
      <c r="V2822" s="248">
        <f t="shared" si="176"/>
        <v>0</v>
      </c>
      <c r="W2822" s="248">
        <f t="shared" si="173"/>
        <v>0</v>
      </c>
      <c r="X2822" s="248">
        <f t="shared" si="174"/>
        <v>0</v>
      </c>
      <c r="Y2822" s="248">
        <f t="shared" si="175"/>
        <v>0</v>
      </c>
    </row>
    <row r="2823" spans="1:25" ht="15" customHeight="1" x14ac:dyDescent="0.25">
      <c r="A2823" s="250"/>
      <c r="B2823" s="251"/>
      <c r="C2823" s="322" t="s">
        <v>1052</v>
      </c>
      <c r="D2823" s="322"/>
      <c r="E2823" s="322"/>
      <c r="H2823" s="252">
        <v>279097.83</v>
      </c>
      <c r="I2823" s="252">
        <v>91130.43</v>
      </c>
      <c r="J2823" s="252">
        <v>0</v>
      </c>
      <c r="K2823" s="252">
        <v>0</v>
      </c>
      <c r="L2823" s="252">
        <v>0</v>
      </c>
      <c r="M2823" s="252">
        <v>91130.43</v>
      </c>
      <c r="N2823" s="323">
        <v>136130.6</v>
      </c>
      <c r="O2823" s="323"/>
      <c r="P2823" s="252">
        <v>234542.76</v>
      </c>
      <c r="Q2823" s="252">
        <v>445.1</v>
      </c>
      <c r="R2823" s="240" t="s">
        <v>115</v>
      </c>
      <c r="V2823" s="248">
        <f t="shared" si="176"/>
        <v>234097.66</v>
      </c>
      <c r="W2823" s="248">
        <f t="shared" si="173"/>
        <v>0</v>
      </c>
      <c r="X2823" s="248">
        <f t="shared" si="174"/>
        <v>0</v>
      </c>
      <c r="Y2823" s="248">
        <f t="shared" si="175"/>
        <v>234097.66</v>
      </c>
    </row>
    <row r="2824" spans="1:25" ht="15" customHeight="1" x14ac:dyDescent="0.25">
      <c r="A2824" s="250"/>
      <c r="B2824" s="251"/>
      <c r="C2824" s="322" t="s">
        <v>1058</v>
      </c>
      <c r="D2824" s="322"/>
      <c r="E2824" s="322"/>
      <c r="H2824" s="252">
        <v>2828.16</v>
      </c>
      <c r="I2824" s="252">
        <v>993.82</v>
      </c>
      <c r="J2824" s="252">
        <v>0</v>
      </c>
      <c r="K2824" s="252">
        <v>0</v>
      </c>
      <c r="L2824" s="252">
        <v>0</v>
      </c>
      <c r="M2824" s="252">
        <v>993.82</v>
      </c>
      <c r="N2824" s="323">
        <v>1452.09</v>
      </c>
      <c r="O2824" s="323"/>
      <c r="P2824" s="252">
        <v>2392.33</v>
      </c>
      <c r="Q2824" s="252">
        <v>22.44</v>
      </c>
      <c r="R2824" s="240" t="s">
        <v>115</v>
      </c>
      <c r="V2824" s="248">
        <f t="shared" si="176"/>
        <v>0</v>
      </c>
      <c r="W2824" s="248">
        <f t="shared" si="173"/>
        <v>0</v>
      </c>
      <c r="X2824" s="248">
        <f t="shared" si="174"/>
        <v>0</v>
      </c>
      <c r="Y2824" s="248">
        <f t="shared" si="175"/>
        <v>0</v>
      </c>
    </row>
    <row r="2825" spans="1:25" ht="15" customHeight="1" x14ac:dyDescent="0.25">
      <c r="A2825" s="250"/>
      <c r="B2825" s="251"/>
      <c r="C2825" s="322" t="s">
        <v>392</v>
      </c>
      <c r="D2825" s="322"/>
      <c r="E2825" s="322"/>
      <c r="H2825" s="252">
        <v>156543.93</v>
      </c>
      <c r="I2825" s="252">
        <v>33710.28</v>
      </c>
      <c r="J2825" s="252">
        <v>-455.08</v>
      </c>
      <c r="K2825" s="252">
        <v>0</v>
      </c>
      <c r="L2825" s="252">
        <v>0</v>
      </c>
      <c r="M2825" s="252">
        <v>33255.199999999997</v>
      </c>
      <c r="N2825" s="323">
        <v>45877.919999999998</v>
      </c>
      <c r="O2825" s="323"/>
      <c r="P2825" s="252">
        <v>146832.15</v>
      </c>
      <c r="Q2825" s="252">
        <v>2910.94</v>
      </c>
      <c r="R2825" s="240" t="s">
        <v>115</v>
      </c>
      <c r="V2825" s="248">
        <f t="shared" si="176"/>
        <v>0</v>
      </c>
      <c r="W2825" s="248">
        <f t="shared" si="173"/>
        <v>0</v>
      </c>
      <c r="X2825" s="248">
        <f t="shared" si="174"/>
        <v>0</v>
      </c>
      <c r="Y2825" s="248">
        <f t="shared" si="175"/>
        <v>0</v>
      </c>
    </row>
    <row r="2826" spans="1:25" ht="15" customHeight="1" x14ac:dyDescent="0.25">
      <c r="A2826" s="250"/>
      <c r="B2826" s="251"/>
      <c r="C2826" s="322" t="s">
        <v>399</v>
      </c>
      <c r="D2826" s="322"/>
      <c r="E2826" s="322"/>
      <c r="H2826" s="252">
        <v>86888.55</v>
      </c>
      <c r="I2826" s="252">
        <v>19101.91</v>
      </c>
      <c r="J2826" s="252">
        <v>0</v>
      </c>
      <c r="K2826" s="252">
        <v>0</v>
      </c>
      <c r="L2826" s="252">
        <v>0</v>
      </c>
      <c r="M2826" s="252">
        <v>19101.91</v>
      </c>
      <c r="N2826" s="323">
        <v>26746.400000000001</v>
      </c>
      <c r="O2826" s="323"/>
      <c r="P2826" s="252">
        <v>81425.09</v>
      </c>
      <c r="Q2826" s="252">
        <v>2181.0300000000002</v>
      </c>
      <c r="R2826" s="240" t="s">
        <v>115</v>
      </c>
      <c r="V2826" s="248">
        <f t="shared" si="176"/>
        <v>0</v>
      </c>
      <c r="W2826" s="248">
        <f t="shared" ref="W2826:W2889" si="177">IF(W$8=$C2826,SUM($P2826-$Q2826),0)/3</f>
        <v>0</v>
      </c>
      <c r="X2826" s="248">
        <f t="shared" ref="X2826:X2889" si="178">IF(X$8=$C2826,SUM($P2826-$Q2826),0)</f>
        <v>0</v>
      </c>
      <c r="Y2826" s="248">
        <f t="shared" ref="Y2826:Y2889" si="179">SUM(V2826:X2826)</f>
        <v>0</v>
      </c>
    </row>
    <row r="2827" spans="1:25" ht="15" customHeight="1" x14ac:dyDescent="0.25">
      <c r="A2827" s="250"/>
      <c r="B2827" s="251"/>
      <c r="C2827" s="322" t="s">
        <v>1054</v>
      </c>
      <c r="D2827" s="322"/>
      <c r="E2827" s="322"/>
      <c r="H2827" s="252">
        <v>68.73</v>
      </c>
      <c r="I2827" s="252">
        <v>56.63</v>
      </c>
      <c r="J2827" s="252">
        <v>0</v>
      </c>
      <c r="K2827" s="252">
        <v>0</v>
      </c>
      <c r="L2827" s="252">
        <v>0</v>
      </c>
      <c r="M2827" s="252">
        <v>56.63</v>
      </c>
      <c r="N2827" s="323">
        <v>73.38</v>
      </c>
      <c r="O2827" s="323"/>
      <c r="P2827" s="252">
        <v>51.98</v>
      </c>
      <c r="Q2827" s="252">
        <v>0</v>
      </c>
      <c r="R2827" s="240" t="s">
        <v>115</v>
      </c>
      <c r="V2827" s="248">
        <f t="shared" si="176"/>
        <v>0</v>
      </c>
      <c r="W2827" s="248">
        <f t="shared" si="177"/>
        <v>0</v>
      </c>
      <c r="X2827" s="248">
        <f t="shared" si="178"/>
        <v>0</v>
      </c>
      <c r="Y2827" s="248">
        <f t="shared" si="179"/>
        <v>0</v>
      </c>
    </row>
    <row r="2828" spans="1:25" ht="15" customHeight="1" x14ac:dyDescent="0.25">
      <c r="A2828" s="250"/>
      <c r="B2828" s="251"/>
      <c r="C2828" s="322" t="s">
        <v>1336</v>
      </c>
      <c r="D2828" s="322"/>
      <c r="E2828" s="322"/>
      <c r="H2828" s="252">
        <v>3.43</v>
      </c>
      <c r="I2828" s="252">
        <v>0</v>
      </c>
      <c r="J2828" s="252">
        <v>0</v>
      </c>
      <c r="K2828" s="252">
        <v>0</v>
      </c>
      <c r="L2828" s="252">
        <v>0</v>
      </c>
      <c r="M2828" s="252">
        <v>0</v>
      </c>
      <c r="N2828" s="323">
        <v>2.27</v>
      </c>
      <c r="O2828" s="323"/>
      <c r="P2828" s="252">
        <v>1.1599999999999999</v>
      </c>
      <c r="Q2828" s="252">
        <v>0</v>
      </c>
      <c r="R2828" s="240" t="s">
        <v>115</v>
      </c>
      <c r="V2828" s="248">
        <f t="shared" si="176"/>
        <v>0</v>
      </c>
      <c r="W2828" s="248">
        <f t="shared" si="177"/>
        <v>0</v>
      </c>
      <c r="X2828" s="248">
        <f t="shared" si="178"/>
        <v>0</v>
      </c>
      <c r="Y2828" s="248">
        <f t="shared" si="179"/>
        <v>0</v>
      </c>
    </row>
    <row r="2829" spans="1:25" ht="15" customHeight="1" x14ac:dyDescent="0.25">
      <c r="A2829" s="250"/>
      <c r="B2829" s="251"/>
      <c r="C2829" s="322" t="s">
        <v>1286</v>
      </c>
      <c r="D2829" s="322"/>
      <c r="E2829" s="322"/>
      <c r="H2829" s="252">
        <v>62507.4</v>
      </c>
      <c r="I2829" s="252">
        <v>13058.51</v>
      </c>
      <c r="J2829" s="252">
        <v>-434.16</v>
      </c>
      <c r="K2829" s="252">
        <v>0</v>
      </c>
      <c r="L2829" s="252">
        <v>0</v>
      </c>
      <c r="M2829" s="252">
        <v>12624.35</v>
      </c>
      <c r="N2829" s="323">
        <v>17100.64</v>
      </c>
      <c r="O2829" s="323"/>
      <c r="P2829" s="252">
        <v>59028.85</v>
      </c>
      <c r="Q2829" s="252">
        <v>997.74</v>
      </c>
      <c r="R2829" s="240" t="s">
        <v>115</v>
      </c>
      <c r="V2829" s="248">
        <f t="shared" si="176"/>
        <v>0</v>
      </c>
      <c r="W2829" s="248">
        <f t="shared" si="177"/>
        <v>0</v>
      </c>
      <c r="X2829" s="248">
        <f t="shared" si="178"/>
        <v>0</v>
      </c>
      <c r="Y2829" s="248">
        <f t="shared" si="179"/>
        <v>0</v>
      </c>
    </row>
    <row r="2830" spans="1:25" ht="15" customHeight="1" x14ac:dyDescent="0.25">
      <c r="A2830" s="250"/>
      <c r="B2830" s="251"/>
      <c r="C2830" s="322" t="s">
        <v>1288</v>
      </c>
      <c r="D2830" s="322"/>
      <c r="E2830" s="322"/>
      <c r="H2830" s="252">
        <v>227190.85</v>
      </c>
      <c r="I2830" s="252">
        <v>50030.19</v>
      </c>
      <c r="J2830" s="252">
        <v>-1663.36</v>
      </c>
      <c r="K2830" s="252">
        <v>0</v>
      </c>
      <c r="L2830" s="252">
        <v>0</v>
      </c>
      <c r="M2830" s="252">
        <v>48366.83</v>
      </c>
      <c r="N2830" s="323">
        <v>73798.399999999994</v>
      </c>
      <c r="O2830" s="323"/>
      <c r="P2830" s="252">
        <v>201835.37</v>
      </c>
      <c r="Q2830" s="252">
        <v>76.09</v>
      </c>
      <c r="R2830" s="240" t="s">
        <v>115</v>
      </c>
      <c r="V2830" s="248">
        <f t="shared" si="176"/>
        <v>0</v>
      </c>
      <c r="W2830" s="248">
        <f t="shared" si="177"/>
        <v>0</v>
      </c>
      <c r="X2830" s="248">
        <f t="shared" si="178"/>
        <v>0</v>
      </c>
      <c r="Y2830" s="248">
        <f t="shared" si="179"/>
        <v>0</v>
      </c>
    </row>
    <row r="2831" spans="1:25" ht="15" customHeight="1" x14ac:dyDescent="0.25">
      <c r="A2831" s="250"/>
      <c r="B2831" s="251"/>
      <c r="C2831" s="322" t="s">
        <v>1304</v>
      </c>
      <c r="D2831" s="322"/>
      <c r="E2831" s="322"/>
      <c r="H2831" s="252">
        <v>14533.04</v>
      </c>
      <c r="I2831" s="252">
        <v>0</v>
      </c>
      <c r="J2831" s="252">
        <v>0</v>
      </c>
      <c r="K2831" s="252">
        <v>0</v>
      </c>
      <c r="L2831" s="252">
        <v>0</v>
      </c>
      <c r="M2831" s="252">
        <v>0</v>
      </c>
      <c r="N2831" s="323">
        <v>181.09</v>
      </c>
      <c r="O2831" s="323"/>
      <c r="P2831" s="252">
        <v>16099.65</v>
      </c>
      <c r="Q2831" s="252">
        <v>1747.7</v>
      </c>
      <c r="R2831" s="240" t="s">
        <v>115</v>
      </c>
      <c r="V2831" s="248">
        <f t="shared" si="176"/>
        <v>0</v>
      </c>
      <c r="W2831" s="248">
        <f t="shared" si="177"/>
        <v>0</v>
      </c>
      <c r="X2831" s="248">
        <f t="shared" si="178"/>
        <v>0</v>
      </c>
      <c r="Y2831" s="248">
        <f t="shared" si="179"/>
        <v>0</v>
      </c>
    </row>
    <row r="2832" spans="1:25" ht="15" customHeight="1" x14ac:dyDescent="0.25">
      <c r="A2832" s="250"/>
      <c r="B2832" s="251"/>
      <c r="C2832" s="322" t="s">
        <v>1055</v>
      </c>
      <c r="D2832" s="322"/>
      <c r="E2832" s="322"/>
      <c r="H2832" s="252">
        <v>68.73</v>
      </c>
      <c r="I2832" s="252">
        <v>56.63</v>
      </c>
      <c r="J2832" s="252">
        <v>0</v>
      </c>
      <c r="K2832" s="252">
        <v>0</v>
      </c>
      <c r="L2832" s="252">
        <v>0</v>
      </c>
      <c r="M2832" s="252">
        <v>56.63</v>
      </c>
      <c r="N2832" s="323">
        <v>73.38</v>
      </c>
      <c r="O2832" s="323"/>
      <c r="P2832" s="252">
        <v>51.98</v>
      </c>
      <c r="Q2832" s="252">
        <v>0</v>
      </c>
      <c r="R2832" s="240" t="s">
        <v>115</v>
      </c>
      <c r="V2832" s="248">
        <f t="shared" ref="V2832:V2895" si="180">IF(V$8=$C2832,SUM($P2832-$Q2832),0)</f>
        <v>0</v>
      </c>
      <c r="W2832" s="248">
        <f t="shared" si="177"/>
        <v>0</v>
      </c>
      <c r="X2832" s="248">
        <f t="shared" si="178"/>
        <v>0</v>
      </c>
      <c r="Y2832" s="248">
        <f t="shared" si="179"/>
        <v>0</v>
      </c>
    </row>
    <row r="2833" spans="1:25" ht="15" customHeight="1" x14ac:dyDescent="0.25">
      <c r="A2833" s="250"/>
      <c r="B2833" s="251"/>
      <c r="C2833" s="322" t="s">
        <v>1311</v>
      </c>
      <c r="D2833" s="322"/>
      <c r="E2833" s="322"/>
      <c r="H2833" s="252">
        <v>52.58</v>
      </c>
      <c r="I2833" s="252">
        <v>0</v>
      </c>
      <c r="J2833" s="252">
        <v>0</v>
      </c>
      <c r="K2833" s="252">
        <v>0</v>
      </c>
      <c r="L2833" s="252">
        <v>0</v>
      </c>
      <c r="M2833" s="252">
        <v>0</v>
      </c>
      <c r="N2833" s="323">
        <v>35.630000000000003</v>
      </c>
      <c r="O2833" s="323"/>
      <c r="P2833" s="252">
        <v>16.95</v>
      </c>
      <c r="Q2833" s="252">
        <v>0</v>
      </c>
      <c r="R2833" s="240" t="s">
        <v>115</v>
      </c>
      <c r="V2833" s="248">
        <f t="shared" si="180"/>
        <v>0</v>
      </c>
      <c r="W2833" s="248">
        <f t="shared" si="177"/>
        <v>0</v>
      </c>
      <c r="X2833" s="248">
        <f t="shared" si="178"/>
        <v>0</v>
      </c>
      <c r="Y2833" s="248">
        <f t="shared" si="179"/>
        <v>0</v>
      </c>
    </row>
    <row r="2834" spans="1:25" ht="15" customHeight="1" x14ac:dyDescent="0.25">
      <c r="A2834" s="250"/>
      <c r="B2834" s="251"/>
      <c r="C2834" s="322" t="s">
        <v>504</v>
      </c>
      <c r="D2834" s="322"/>
      <c r="E2834" s="322"/>
      <c r="H2834" s="252">
        <v>8799.6299999999992</v>
      </c>
      <c r="I2834" s="252">
        <v>0</v>
      </c>
      <c r="J2834" s="252">
        <v>0</v>
      </c>
      <c r="K2834" s="252">
        <v>0</v>
      </c>
      <c r="L2834" s="252">
        <v>0</v>
      </c>
      <c r="M2834" s="252">
        <v>0</v>
      </c>
      <c r="N2834" s="323">
        <v>204.96</v>
      </c>
      <c r="O2834" s="323"/>
      <c r="P2834" s="252">
        <v>9013.24</v>
      </c>
      <c r="Q2834" s="252">
        <v>418.57</v>
      </c>
      <c r="R2834" s="240" t="s">
        <v>115</v>
      </c>
      <c r="V2834" s="248">
        <f t="shared" si="180"/>
        <v>0</v>
      </c>
      <c r="W2834" s="248">
        <f t="shared" si="177"/>
        <v>0</v>
      </c>
      <c r="X2834" s="248">
        <f t="shared" si="178"/>
        <v>0</v>
      </c>
      <c r="Y2834" s="248">
        <f t="shared" si="179"/>
        <v>0</v>
      </c>
    </row>
    <row r="2835" spans="1:25" ht="15" customHeight="1" x14ac:dyDescent="0.25">
      <c r="A2835" s="250"/>
      <c r="B2835" s="251"/>
      <c r="C2835" s="322" t="s">
        <v>1056</v>
      </c>
      <c r="D2835" s="322"/>
      <c r="E2835" s="322"/>
      <c r="H2835" s="252">
        <v>217.8</v>
      </c>
      <c r="I2835" s="252">
        <v>179.48</v>
      </c>
      <c r="J2835" s="252">
        <v>0</v>
      </c>
      <c r="K2835" s="252">
        <v>0</v>
      </c>
      <c r="L2835" s="252">
        <v>0</v>
      </c>
      <c r="M2835" s="252">
        <v>179.48</v>
      </c>
      <c r="N2835" s="323">
        <v>232.57</v>
      </c>
      <c r="O2835" s="323"/>
      <c r="P2835" s="252">
        <v>164.71</v>
      </c>
      <c r="Q2835" s="252">
        <v>0</v>
      </c>
      <c r="R2835" s="240" t="s">
        <v>115</v>
      </c>
      <c r="V2835" s="248">
        <f t="shared" si="180"/>
        <v>0</v>
      </c>
      <c r="W2835" s="248">
        <f t="shared" si="177"/>
        <v>0</v>
      </c>
      <c r="X2835" s="248">
        <f t="shared" si="178"/>
        <v>0</v>
      </c>
      <c r="Y2835" s="248">
        <f t="shared" si="179"/>
        <v>0</v>
      </c>
    </row>
    <row r="2836" spans="1:25" ht="15" customHeight="1" x14ac:dyDescent="0.25">
      <c r="A2836" s="250"/>
      <c r="B2836" s="251"/>
      <c r="C2836" s="322" t="s">
        <v>1283</v>
      </c>
      <c r="D2836" s="322"/>
      <c r="E2836" s="322"/>
      <c r="H2836" s="252">
        <v>296771.76</v>
      </c>
      <c r="I2836" s="252">
        <v>0</v>
      </c>
      <c r="J2836" s="252">
        <v>0</v>
      </c>
      <c r="K2836" s="252">
        <v>0</v>
      </c>
      <c r="L2836" s="252">
        <v>0</v>
      </c>
      <c r="M2836" s="252">
        <v>0</v>
      </c>
      <c r="N2836" s="323">
        <v>419.25</v>
      </c>
      <c r="O2836" s="323"/>
      <c r="P2836" s="252">
        <v>296352.51</v>
      </c>
      <c r="Q2836" s="252">
        <v>0</v>
      </c>
      <c r="R2836" s="240" t="s">
        <v>115</v>
      </c>
      <c r="V2836" s="248">
        <f t="shared" si="180"/>
        <v>0</v>
      </c>
      <c r="W2836" s="248">
        <f t="shared" si="177"/>
        <v>98784.17</v>
      </c>
      <c r="X2836" s="248">
        <f t="shared" si="178"/>
        <v>0</v>
      </c>
      <c r="Y2836" s="248">
        <f t="shared" si="179"/>
        <v>98784.17</v>
      </c>
    </row>
    <row r="2837" spans="1:25" ht="15" customHeight="1" x14ac:dyDescent="0.25">
      <c r="A2837" s="253"/>
      <c r="B2837" s="254"/>
      <c r="C2837" s="324" t="s">
        <v>1057</v>
      </c>
      <c r="D2837" s="324"/>
      <c r="E2837" s="324"/>
      <c r="F2837" s="255"/>
      <c r="G2837" s="255"/>
      <c r="H2837" s="256">
        <v>144.07</v>
      </c>
      <c r="I2837" s="256">
        <v>118.7</v>
      </c>
      <c r="J2837" s="256">
        <v>0</v>
      </c>
      <c r="K2837" s="256">
        <v>0</v>
      </c>
      <c r="L2837" s="256">
        <v>0</v>
      </c>
      <c r="M2837" s="256">
        <v>118.7</v>
      </c>
      <c r="N2837" s="325">
        <v>153.85</v>
      </c>
      <c r="O2837" s="325"/>
      <c r="P2837" s="256">
        <v>108.92</v>
      </c>
      <c r="Q2837" s="256">
        <v>0</v>
      </c>
      <c r="R2837" s="240" t="s">
        <v>115</v>
      </c>
      <c r="V2837" s="248">
        <f t="shared" si="180"/>
        <v>0</v>
      </c>
      <c r="W2837" s="248">
        <f t="shared" si="177"/>
        <v>0</v>
      </c>
      <c r="X2837" s="248">
        <f t="shared" si="178"/>
        <v>0</v>
      </c>
      <c r="Y2837" s="248">
        <f t="shared" si="179"/>
        <v>0</v>
      </c>
    </row>
    <row r="2838" spans="1:25" ht="15" customHeight="1" x14ac:dyDescent="0.25">
      <c r="A2838" s="245" t="s">
        <v>1793</v>
      </c>
      <c r="B2838" s="246" t="str">
        <f>C2838</f>
        <v>г.Одинцово, Можайское шоссе, 30</v>
      </c>
      <c r="C2838" s="329" t="s">
        <v>116</v>
      </c>
      <c r="D2838" s="329"/>
      <c r="E2838" s="329"/>
      <c r="F2838" s="246" t="s">
        <v>1663</v>
      </c>
      <c r="G2838" s="246" t="s">
        <v>1794</v>
      </c>
      <c r="H2838" s="247">
        <v>1581209.72</v>
      </c>
      <c r="I2838" s="247">
        <v>333083.15000000002</v>
      </c>
      <c r="J2838" s="247">
        <v>0</v>
      </c>
      <c r="K2838" s="247">
        <v>0</v>
      </c>
      <c r="L2838" s="247">
        <v>0</v>
      </c>
      <c r="M2838" s="247">
        <v>333083.15000000002</v>
      </c>
      <c r="N2838" s="330">
        <v>498451.36</v>
      </c>
      <c r="O2838" s="330"/>
      <c r="P2838" s="247">
        <v>1436922.66</v>
      </c>
      <c r="Q2838" s="247">
        <v>21081.15</v>
      </c>
      <c r="R2838" s="240" t="s">
        <v>116</v>
      </c>
      <c r="V2838" s="248">
        <f t="shared" si="180"/>
        <v>0</v>
      </c>
      <c r="W2838" s="248">
        <f t="shared" si="177"/>
        <v>0</v>
      </c>
      <c r="X2838" s="248">
        <f t="shared" si="178"/>
        <v>0</v>
      </c>
      <c r="Y2838" s="248">
        <f t="shared" si="179"/>
        <v>0</v>
      </c>
    </row>
    <row r="2839" spans="1:25" ht="15" customHeight="1" x14ac:dyDescent="0.25">
      <c r="A2839" s="250"/>
      <c r="B2839" s="251"/>
      <c r="C2839" s="322" t="s">
        <v>1052</v>
      </c>
      <c r="D2839" s="322"/>
      <c r="E2839" s="322"/>
      <c r="H2839" s="252">
        <v>394238.08</v>
      </c>
      <c r="I2839" s="252">
        <v>91874.33</v>
      </c>
      <c r="J2839" s="252">
        <v>0</v>
      </c>
      <c r="K2839" s="252">
        <v>0</v>
      </c>
      <c r="L2839" s="252">
        <v>0</v>
      </c>
      <c r="M2839" s="252">
        <v>91874.33</v>
      </c>
      <c r="N2839" s="323">
        <v>132937.18</v>
      </c>
      <c r="O2839" s="323"/>
      <c r="P2839" s="252">
        <v>353467.42</v>
      </c>
      <c r="Q2839" s="252">
        <v>292.19</v>
      </c>
      <c r="R2839" s="240" t="s">
        <v>116</v>
      </c>
      <c r="V2839" s="248">
        <f t="shared" si="180"/>
        <v>353175.23</v>
      </c>
      <c r="W2839" s="248">
        <f t="shared" si="177"/>
        <v>0</v>
      </c>
      <c r="X2839" s="248">
        <f t="shared" si="178"/>
        <v>0</v>
      </c>
      <c r="Y2839" s="248">
        <f t="shared" si="179"/>
        <v>353175.23</v>
      </c>
    </row>
    <row r="2840" spans="1:25" ht="15" customHeight="1" x14ac:dyDescent="0.25">
      <c r="A2840" s="250"/>
      <c r="B2840" s="251"/>
      <c r="C2840" s="322" t="s">
        <v>1303</v>
      </c>
      <c r="D2840" s="322"/>
      <c r="E2840" s="322"/>
      <c r="H2840" s="252">
        <v>7467.31</v>
      </c>
      <c r="I2840" s="252">
        <v>0</v>
      </c>
      <c r="J2840" s="252">
        <v>0</v>
      </c>
      <c r="K2840" s="252">
        <v>0</v>
      </c>
      <c r="L2840" s="252">
        <v>0</v>
      </c>
      <c r="M2840" s="252">
        <v>0</v>
      </c>
      <c r="N2840" s="323">
        <v>409.98</v>
      </c>
      <c r="O2840" s="323"/>
      <c r="P2840" s="252">
        <v>8155.8</v>
      </c>
      <c r="Q2840" s="252">
        <v>1098.47</v>
      </c>
      <c r="R2840" s="240" t="s">
        <v>116</v>
      </c>
      <c r="V2840" s="248">
        <f t="shared" si="180"/>
        <v>0</v>
      </c>
      <c r="W2840" s="248">
        <f t="shared" si="177"/>
        <v>0</v>
      </c>
      <c r="X2840" s="248">
        <f t="shared" si="178"/>
        <v>0</v>
      </c>
      <c r="Y2840" s="248">
        <f t="shared" si="179"/>
        <v>0</v>
      </c>
    </row>
    <row r="2841" spans="1:25" ht="15" customHeight="1" x14ac:dyDescent="0.25">
      <c r="A2841" s="250"/>
      <c r="B2841" s="251"/>
      <c r="C2841" s="322" t="s">
        <v>1336</v>
      </c>
      <c r="D2841" s="322"/>
      <c r="E2841" s="322"/>
      <c r="H2841" s="252">
        <v>57.7</v>
      </c>
      <c r="I2841" s="252">
        <v>0</v>
      </c>
      <c r="J2841" s="252">
        <v>0</v>
      </c>
      <c r="K2841" s="252">
        <v>0</v>
      </c>
      <c r="L2841" s="252">
        <v>0</v>
      </c>
      <c r="M2841" s="252">
        <v>0</v>
      </c>
      <c r="N2841" s="323">
        <v>5.77</v>
      </c>
      <c r="O2841" s="323"/>
      <c r="P2841" s="252">
        <v>51.93</v>
      </c>
      <c r="Q2841" s="252">
        <v>0</v>
      </c>
      <c r="R2841" s="240" t="s">
        <v>116</v>
      </c>
      <c r="V2841" s="248">
        <f t="shared" si="180"/>
        <v>0</v>
      </c>
      <c r="W2841" s="248">
        <f t="shared" si="177"/>
        <v>0</v>
      </c>
      <c r="X2841" s="248">
        <f t="shared" si="178"/>
        <v>0</v>
      </c>
      <c r="Y2841" s="248">
        <f t="shared" si="179"/>
        <v>0</v>
      </c>
    </row>
    <row r="2842" spans="1:25" ht="15" customHeight="1" x14ac:dyDescent="0.25">
      <c r="A2842" s="250"/>
      <c r="B2842" s="251"/>
      <c r="C2842" s="322" t="s">
        <v>503</v>
      </c>
      <c r="D2842" s="322"/>
      <c r="E2842" s="322"/>
      <c r="H2842" s="252">
        <v>578354.23</v>
      </c>
      <c r="I2842" s="252">
        <v>147132.96</v>
      </c>
      <c r="J2842" s="252">
        <v>0</v>
      </c>
      <c r="K2842" s="252">
        <v>0</v>
      </c>
      <c r="L2842" s="252">
        <v>0</v>
      </c>
      <c r="M2842" s="252">
        <v>147132.96</v>
      </c>
      <c r="N2842" s="323">
        <v>208886.48</v>
      </c>
      <c r="O2842" s="323"/>
      <c r="P2842" s="252">
        <v>517068.62</v>
      </c>
      <c r="Q2842" s="252">
        <v>467.91</v>
      </c>
      <c r="R2842" s="240" t="s">
        <v>116</v>
      </c>
      <c r="V2842" s="248">
        <f t="shared" si="180"/>
        <v>0</v>
      </c>
      <c r="W2842" s="248">
        <f t="shared" si="177"/>
        <v>0</v>
      </c>
      <c r="X2842" s="248">
        <f t="shared" si="178"/>
        <v>0</v>
      </c>
      <c r="Y2842" s="248">
        <f t="shared" si="179"/>
        <v>0</v>
      </c>
    </row>
    <row r="2843" spans="1:25" ht="15" customHeight="1" x14ac:dyDescent="0.25">
      <c r="A2843" s="250"/>
      <c r="B2843" s="251"/>
      <c r="C2843" s="322" t="s">
        <v>1058</v>
      </c>
      <c r="D2843" s="322"/>
      <c r="E2843" s="322"/>
      <c r="H2843" s="252">
        <v>5881.88</v>
      </c>
      <c r="I2843" s="252">
        <v>1550.41</v>
      </c>
      <c r="J2843" s="252">
        <v>0</v>
      </c>
      <c r="K2843" s="252">
        <v>0</v>
      </c>
      <c r="L2843" s="252">
        <v>0</v>
      </c>
      <c r="M2843" s="252">
        <v>1550.41</v>
      </c>
      <c r="N2843" s="323">
        <v>2212</v>
      </c>
      <c r="O2843" s="323"/>
      <c r="P2843" s="252">
        <v>5431.71</v>
      </c>
      <c r="Q2843" s="252">
        <v>211.42</v>
      </c>
      <c r="R2843" s="240" t="s">
        <v>116</v>
      </c>
      <c r="V2843" s="248">
        <f t="shared" si="180"/>
        <v>0</v>
      </c>
      <c r="W2843" s="248">
        <f t="shared" si="177"/>
        <v>0</v>
      </c>
      <c r="X2843" s="248">
        <f t="shared" si="178"/>
        <v>0</v>
      </c>
      <c r="Y2843" s="248">
        <f t="shared" si="179"/>
        <v>0</v>
      </c>
    </row>
    <row r="2844" spans="1:25" ht="15" customHeight="1" x14ac:dyDescent="0.25">
      <c r="A2844" s="250"/>
      <c r="B2844" s="251"/>
      <c r="C2844" s="322" t="s">
        <v>1055</v>
      </c>
      <c r="D2844" s="322"/>
      <c r="E2844" s="322"/>
      <c r="H2844" s="252">
        <v>194.94</v>
      </c>
      <c r="I2844" s="252">
        <v>118.2</v>
      </c>
      <c r="J2844" s="252">
        <v>0</v>
      </c>
      <c r="K2844" s="252">
        <v>0</v>
      </c>
      <c r="L2844" s="252">
        <v>0</v>
      </c>
      <c r="M2844" s="252">
        <v>118.2</v>
      </c>
      <c r="N2844" s="323">
        <v>165.1</v>
      </c>
      <c r="O2844" s="323"/>
      <c r="P2844" s="252">
        <v>148.59</v>
      </c>
      <c r="Q2844" s="252">
        <v>0.55000000000000004</v>
      </c>
      <c r="R2844" s="240" t="s">
        <v>116</v>
      </c>
      <c r="V2844" s="248">
        <f t="shared" si="180"/>
        <v>0</v>
      </c>
      <c r="W2844" s="248">
        <f t="shared" si="177"/>
        <v>0</v>
      </c>
      <c r="X2844" s="248">
        <f t="shared" si="178"/>
        <v>0</v>
      </c>
      <c r="Y2844" s="248">
        <f t="shared" si="179"/>
        <v>0</v>
      </c>
    </row>
    <row r="2845" spans="1:25" ht="15" customHeight="1" x14ac:dyDescent="0.25">
      <c r="A2845" s="250"/>
      <c r="B2845" s="251"/>
      <c r="C2845" s="322" t="s">
        <v>399</v>
      </c>
      <c r="D2845" s="322"/>
      <c r="E2845" s="322"/>
      <c r="H2845" s="252">
        <v>59486.44</v>
      </c>
      <c r="I2845" s="252">
        <v>15214.11</v>
      </c>
      <c r="J2845" s="252">
        <v>0</v>
      </c>
      <c r="K2845" s="252">
        <v>0</v>
      </c>
      <c r="L2845" s="252">
        <v>0</v>
      </c>
      <c r="M2845" s="252">
        <v>15214.11</v>
      </c>
      <c r="N2845" s="323">
        <v>22761.599999999999</v>
      </c>
      <c r="O2845" s="323"/>
      <c r="P2845" s="252">
        <v>56392.83</v>
      </c>
      <c r="Q2845" s="252">
        <v>4453.88</v>
      </c>
      <c r="R2845" s="240" t="s">
        <v>116</v>
      </c>
      <c r="V2845" s="248">
        <f t="shared" si="180"/>
        <v>0</v>
      </c>
      <c r="W2845" s="248">
        <f t="shared" si="177"/>
        <v>0</v>
      </c>
      <c r="X2845" s="248">
        <f t="shared" si="178"/>
        <v>0</v>
      </c>
      <c r="Y2845" s="248">
        <f t="shared" si="179"/>
        <v>0</v>
      </c>
    </row>
    <row r="2846" spans="1:25" ht="15" customHeight="1" x14ac:dyDescent="0.25">
      <c r="A2846" s="250"/>
      <c r="B2846" s="251"/>
      <c r="C2846" s="322" t="s">
        <v>1054</v>
      </c>
      <c r="D2846" s="322"/>
      <c r="E2846" s="322"/>
      <c r="H2846" s="252">
        <v>194.95</v>
      </c>
      <c r="I2846" s="252">
        <v>118.2</v>
      </c>
      <c r="J2846" s="252">
        <v>0</v>
      </c>
      <c r="K2846" s="252">
        <v>0</v>
      </c>
      <c r="L2846" s="252">
        <v>0</v>
      </c>
      <c r="M2846" s="252">
        <v>118.2</v>
      </c>
      <c r="N2846" s="323">
        <v>165.11</v>
      </c>
      <c r="O2846" s="323"/>
      <c r="P2846" s="252">
        <v>148.59</v>
      </c>
      <c r="Q2846" s="252">
        <v>0.55000000000000004</v>
      </c>
      <c r="R2846" s="240" t="s">
        <v>116</v>
      </c>
      <c r="V2846" s="248">
        <f t="shared" si="180"/>
        <v>0</v>
      </c>
      <c r="W2846" s="248">
        <f t="shared" si="177"/>
        <v>0</v>
      </c>
      <c r="X2846" s="248">
        <f t="shared" si="178"/>
        <v>0</v>
      </c>
      <c r="Y2846" s="248">
        <f t="shared" si="179"/>
        <v>0</v>
      </c>
    </row>
    <row r="2847" spans="1:25" ht="15" customHeight="1" x14ac:dyDescent="0.25">
      <c r="A2847" s="250"/>
      <c r="B2847" s="251"/>
      <c r="C2847" s="322" t="s">
        <v>1056</v>
      </c>
      <c r="D2847" s="322"/>
      <c r="E2847" s="322"/>
      <c r="H2847" s="252">
        <v>615.80999999999995</v>
      </c>
      <c r="I2847" s="252">
        <v>374.52</v>
      </c>
      <c r="J2847" s="252">
        <v>0</v>
      </c>
      <c r="K2847" s="252">
        <v>0</v>
      </c>
      <c r="L2847" s="252">
        <v>0</v>
      </c>
      <c r="M2847" s="252">
        <v>374.52</v>
      </c>
      <c r="N2847" s="323">
        <v>522.84</v>
      </c>
      <c r="O2847" s="323"/>
      <c r="P2847" s="252">
        <v>469.22</v>
      </c>
      <c r="Q2847" s="252">
        <v>1.73</v>
      </c>
      <c r="R2847" s="240" t="s">
        <v>116</v>
      </c>
      <c r="V2847" s="248">
        <f t="shared" si="180"/>
        <v>0</v>
      </c>
      <c r="W2847" s="248">
        <f t="shared" si="177"/>
        <v>0</v>
      </c>
      <c r="X2847" s="248">
        <f t="shared" si="178"/>
        <v>0</v>
      </c>
      <c r="Y2847" s="248">
        <f t="shared" si="179"/>
        <v>0</v>
      </c>
    </row>
    <row r="2848" spans="1:25" ht="15" customHeight="1" x14ac:dyDescent="0.25">
      <c r="A2848" s="250"/>
      <c r="B2848" s="251"/>
      <c r="C2848" s="322" t="s">
        <v>1304</v>
      </c>
      <c r="D2848" s="322"/>
      <c r="E2848" s="322"/>
      <c r="H2848" s="252">
        <v>11283.3</v>
      </c>
      <c r="I2848" s="252">
        <v>0</v>
      </c>
      <c r="J2848" s="252">
        <v>0</v>
      </c>
      <c r="K2848" s="252">
        <v>0</v>
      </c>
      <c r="L2848" s="252">
        <v>0</v>
      </c>
      <c r="M2848" s="252">
        <v>0</v>
      </c>
      <c r="N2848" s="323">
        <v>643.84</v>
      </c>
      <c r="O2848" s="323"/>
      <c r="P2848" s="252">
        <v>11033.83</v>
      </c>
      <c r="Q2848" s="252">
        <v>394.37</v>
      </c>
      <c r="R2848" s="240" t="s">
        <v>116</v>
      </c>
      <c r="V2848" s="248">
        <f t="shared" si="180"/>
        <v>0</v>
      </c>
      <c r="W2848" s="248">
        <f t="shared" si="177"/>
        <v>0</v>
      </c>
      <c r="X2848" s="248">
        <f t="shared" si="178"/>
        <v>0</v>
      </c>
      <c r="Y2848" s="248">
        <f t="shared" si="179"/>
        <v>0</v>
      </c>
    </row>
    <row r="2849" spans="1:25" ht="15" customHeight="1" x14ac:dyDescent="0.25">
      <c r="A2849" s="250"/>
      <c r="B2849" s="251"/>
      <c r="C2849" s="322" t="s">
        <v>1288</v>
      </c>
      <c r="D2849" s="322"/>
      <c r="E2849" s="322"/>
      <c r="H2849" s="252">
        <v>153356.07</v>
      </c>
      <c r="I2849" s="252">
        <v>39427.31</v>
      </c>
      <c r="J2849" s="252">
        <v>0</v>
      </c>
      <c r="K2849" s="252">
        <v>0</v>
      </c>
      <c r="L2849" s="252">
        <v>0</v>
      </c>
      <c r="M2849" s="252">
        <v>39427.31</v>
      </c>
      <c r="N2849" s="323">
        <v>57428.51</v>
      </c>
      <c r="O2849" s="323"/>
      <c r="P2849" s="252">
        <v>139168.32000000001</v>
      </c>
      <c r="Q2849" s="252">
        <v>3813.45</v>
      </c>
      <c r="R2849" s="240" t="s">
        <v>116</v>
      </c>
      <c r="V2849" s="248">
        <f t="shared" si="180"/>
        <v>0</v>
      </c>
      <c r="W2849" s="248">
        <f t="shared" si="177"/>
        <v>0</v>
      </c>
      <c r="X2849" s="248">
        <f t="shared" si="178"/>
        <v>0</v>
      </c>
      <c r="Y2849" s="248">
        <f t="shared" si="179"/>
        <v>0</v>
      </c>
    </row>
    <row r="2850" spans="1:25" ht="15" customHeight="1" x14ac:dyDescent="0.25">
      <c r="A2850" s="250"/>
      <c r="B2850" s="251"/>
      <c r="C2850" s="322" t="s">
        <v>1286</v>
      </c>
      <c r="D2850" s="322"/>
      <c r="E2850" s="322"/>
      <c r="H2850" s="252">
        <v>43161.06</v>
      </c>
      <c r="I2850" s="252">
        <v>10291.02</v>
      </c>
      <c r="J2850" s="252">
        <v>0</v>
      </c>
      <c r="K2850" s="252">
        <v>0</v>
      </c>
      <c r="L2850" s="252">
        <v>0</v>
      </c>
      <c r="M2850" s="252">
        <v>10291.02</v>
      </c>
      <c r="N2850" s="323">
        <v>15342.53</v>
      </c>
      <c r="O2850" s="323"/>
      <c r="P2850" s="252">
        <v>40866.550000000003</v>
      </c>
      <c r="Q2850" s="252">
        <v>2757</v>
      </c>
      <c r="R2850" s="240" t="s">
        <v>116</v>
      </c>
      <c r="V2850" s="248">
        <f t="shared" si="180"/>
        <v>0</v>
      </c>
      <c r="W2850" s="248">
        <f t="shared" si="177"/>
        <v>0</v>
      </c>
      <c r="X2850" s="248">
        <f t="shared" si="178"/>
        <v>0</v>
      </c>
      <c r="Y2850" s="248">
        <f t="shared" si="179"/>
        <v>0</v>
      </c>
    </row>
    <row r="2851" spans="1:25" ht="15" customHeight="1" x14ac:dyDescent="0.25">
      <c r="A2851" s="250"/>
      <c r="B2851" s="251"/>
      <c r="C2851" s="322" t="s">
        <v>1057</v>
      </c>
      <c r="D2851" s="322"/>
      <c r="E2851" s="322"/>
      <c r="H2851" s="252">
        <v>408.97</v>
      </c>
      <c r="I2851" s="252">
        <v>247.79</v>
      </c>
      <c r="J2851" s="252">
        <v>0</v>
      </c>
      <c r="K2851" s="252">
        <v>0</v>
      </c>
      <c r="L2851" s="252">
        <v>0</v>
      </c>
      <c r="M2851" s="252">
        <v>247.79</v>
      </c>
      <c r="N2851" s="323">
        <v>346.15</v>
      </c>
      <c r="O2851" s="323"/>
      <c r="P2851" s="252">
        <v>311.74</v>
      </c>
      <c r="Q2851" s="252">
        <v>1.1299999999999999</v>
      </c>
      <c r="R2851" s="240" t="s">
        <v>116</v>
      </c>
      <c r="V2851" s="248">
        <f t="shared" si="180"/>
        <v>0</v>
      </c>
      <c r="W2851" s="248">
        <f t="shared" si="177"/>
        <v>0</v>
      </c>
      <c r="X2851" s="248">
        <f t="shared" si="178"/>
        <v>0</v>
      </c>
      <c r="Y2851" s="248">
        <f t="shared" si="179"/>
        <v>0</v>
      </c>
    </row>
    <row r="2852" spans="1:25" ht="15" customHeight="1" x14ac:dyDescent="0.25">
      <c r="A2852" s="250"/>
      <c r="B2852" s="251"/>
      <c r="C2852" s="322" t="s">
        <v>1311</v>
      </c>
      <c r="D2852" s="322"/>
      <c r="E2852" s="322"/>
      <c r="H2852" s="252">
        <v>2739.46</v>
      </c>
      <c r="I2852" s="252">
        <v>0</v>
      </c>
      <c r="J2852" s="252">
        <v>0</v>
      </c>
      <c r="K2852" s="252">
        <v>0</v>
      </c>
      <c r="L2852" s="252">
        <v>0</v>
      </c>
      <c r="M2852" s="252">
        <v>0</v>
      </c>
      <c r="N2852" s="323">
        <v>416.62</v>
      </c>
      <c r="O2852" s="323"/>
      <c r="P2852" s="252">
        <v>2322.84</v>
      </c>
      <c r="Q2852" s="252">
        <v>0</v>
      </c>
      <c r="R2852" s="240" t="s">
        <v>116</v>
      </c>
      <c r="V2852" s="248">
        <f t="shared" si="180"/>
        <v>0</v>
      </c>
      <c r="W2852" s="248">
        <f t="shared" si="177"/>
        <v>0</v>
      </c>
      <c r="X2852" s="248">
        <f t="shared" si="178"/>
        <v>0</v>
      </c>
      <c r="Y2852" s="248">
        <f t="shared" si="179"/>
        <v>0</v>
      </c>
    </row>
    <row r="2853" spans="1:25" ht="15" customHeight="1" x14ac:dyDescent="0.25">
      <c r="A2853" s="250"/>
      <c r="B2853" s="251"/>
      <c r="C2853" s="322" t="s">
        <v>504</v>
      </c>
      <c r="D2853" s="322"/>
      <c r="E2853" s="322"/>
      <c r="H2853" s="252">
        <v>20804.63</v>
      </c>
      <c r="I2853" s="252">
        <v>0</v>
      </c>
      <c r="J2853" s="252">
        <v>0</v>
      </c>
      <c r="K2853" s="252">
        <v>0</v>
      </c>
      <c r="L2853" s="252">
        <v>0</v>
      </c>
      <c r="M2853" s="252">
        <v>0</v>
      </c>
      <c r="N2853" s="323">
        <v>1093.0899999999999</v>
      </c>
      <c r="O2853" s="323"/>
      <c r="P2853" s="252">
        <v>19737.2</v>
      </c>
      <c r="Q2853" s="252">
        <v>25.66</v>
      </c>
      <c r="R2853" s="240" t="s">
        <v>116</v>
      </c>
      <c r="V2853" s="248">
        <f t="shared" si="180"/>
        <v>0</v>
      </c>
      <c r="W2853" s="248">
        <f t="shared" si="177"/>
        <v>0</v>
      </c>
      <c r="X2853" s="248">
        <f t="shared" si="178"/>
        <v>0</v>
      </c>
      <c r="Y2853" s="248">
        <f t="shared" si="179"/>
        <v>0</v>
      </c>
    </row>
    <row r="2854" spans="1:25" ht="15" customHeight="1" x14ac:dyDescent="0.25">
      <c r="A2854" s="250"/>
      <c r="B2854" s="251"/>
      <c r="C2854" s="322" t="s">
        <v>1283</v>
      </c>
      <c r="D2854" s="322"/>
      <c r="E2854" s="322"/>
      <c r="H2854" s="252">
        <v>195880.01</v>
      </c>
      <c r="I2854" s="252">
        <v>0</v>
      </c>
      <c r="J2854" s="252">
        <v>0</v>
      </c>
      <c r="K2854" s="252">
        <v>0</v>
      </c>
      <c r="L2854" s="252">
        <v>0</v>
      </c>
      <c r="M2854" s="252">
        <v>0</v>
      </c>
      <c r="N2854" s="323">
        <v>15220.5</v>
      </c>
      <c r="O2854" s="323"/>
      <c r="P2854" s="252">
        <v>180659.51</v>
      </c>
      <c r="Q2854" s="252">
        <v>0</v>
      </c>
      <c r="R2854" s="240" t="s">
        <v>116</v>
      </c>
      <c r="V2854" s="248">
        <f t="shared" si="180"/>
        <v>0</v>
      </c>
      <c r="W2854" s="248">
        <f t="shared" si="177"/>
        <v>60219.83666666667</v>
      </c>
      <c r="X2854" s="248">
        <f t="shared" si="178"/>
        <v>0</v>
      </c>
      <c r="Y2854" s="248">
        <f t="shared" si="179"/>
        <v>60219.83666666667</v>
      </c>
    </row>
    <row r="2855" spans="1:25" ht="15" customHeight="1" x14ac:dyDescent="0.25">
      <c r="A2855" s="253"/>
      <c r="B2855" s="254"/>
      <c r="C2855" s="324" t="s">
        <v>392</v>
      </c>
      <c r="D2855" s="324"/>
      <c r="E2855" s="324"/>
      <c r="F2855" s="255"/>
      <c r="G2855" s="255"/>
      <c r="H2855" s="256">
        <v>107084.88</v>
      </c>
      <c r="I2855" s="256">
        <v>26734.3</v>
      </c>
      <c r="J2855" s="256">
        <v>0</v>
      </c>
      <c r="K2855" s="256">
        <v>0</v>
      </c>
      <c r="L2855" s="256">
        <v>0</v>
      </c>
      <c r="M2855" s="256">
        <v>26734.3</v>
      </c>
      <c r="N2855" s="325">
        <v>39894.06</v>
      </c>
      <c r="O2855" s="325"/>
      <c r="P2855" s="256">
        <v>101487.96</v>
      </c>
      <c r="Q2855" s="256">
        <v>7562.84</v>
      </c>
      <c r="R2855" s="240" t="s">
        <v>116</v>
      </c>
      <c r="V2855" s="248">
        <f t="shared" si="180"/>
        <v>0</v>
      </c>
      <c r="W2855" s="248">
        <f t="shared" si="177"/>
        <v>0</v>
      </c>
      <c r="X2855" s="248">
        <f t="shared" si="178"/>
        <v>0</v>
      </c>
      <c r="Y2855" s="248">
        <f t="shared" si="179"/>
        <v>0</v>
      </c>
    </row>
    <row r="2856" spans="1:25" ht="15" customHeight="1" x14ac:dyDescent="0.25">
      <c r="A2856" s="245" t="s">
        <v>1795</v>
      </c>
      <c r="B2856" s="246" t="str">
        <f>C2856</f>
        <v>г.Одинцово, Можайское шоссе, 32</v>
      </c>
      <c r="C2856" s="329" t="s">
        <v>117</v>
      </c>
      <c r="D2856" s="329"/>
      <c r="E2856" s="329"/>
      <c r="F2856" s="246" t="s">
        <v>1796</v>
      </c>
      <c r="G2856" s="246" t="s">
        <v>1797</v>
      </c>
      <c r="H2856" s="247">
        <v>3615321.82</v>
      </c>
      <c r="I2856" s="247">
        <v>741925.85</v>
      </c>
      <c r="J2856" s="247">
        <v>57.63</v>
      </c>
      <c r="K2856" s="247">
        <v>0</v>
      </c>
      <c r="L2856" s="247">
        <v>0</v>
      </c>
      <c r="M2856" s="247">
        <v>741983.48</v>
      </c>
      <c r="N2856" s="330">
        <v>815650.38</v>
      </c>
      <c r="O2856" s="330"/>
      <c r="P2856" s="247">
        <v>3561968.74</v>
      </c>
      <c r="Q2856" s="247">
        <v>20313.82</v>
      </c>
      <c r="R2856" s="240" t="s">
        <v>117</v>
      </c>
      <c r="V2856" s="248">
        <f t="shared" si="180"/>
        <v>0</v>
      </c>
      <c r="W2856" s="248">
        <f t="shared" si="177"/>
        <v>0</v>
      </c>
      <c r="X2856" s="248">
        <f t="shared" si="178"/>
        <v>0</v>
      </c>
      <c r="Y2856" s="248">
        <f t="shared" si="179"/>
        <v>0</v>
      </c>
    </row>
    <row r="2857" spans="1:25" ht="15" customHeight="1" x14ac:dyDescent="0.25">
      <c r="A2857" s="250"/>
      <c r="B2857" s="251"/>
      <c r="C2857" s="322" t="s">
        <v>1052</v>
      </c>
      <c r="D2857" s="322"/>
      <c r="E2857" s="322"/>
      <c r="H2857" s="252">
        <v>811976.93</v>
      </c>
      <c r="I2857" s="252">
        <v>254372.52</v>
      </c>
      <c r="J2857" s="252">
        <v>0</v>
      </c>
      <c r="K2857" s="252">
        <v>0</v>
      </c>
      <c r="L2857" s="252">
        <v>0</v>
      </c>
      <c r="M2857" s="252">
        <v>254372.52</v>
      </c>
      <c r="N2857" s="323">
        <v>281757.92</v>
      </c>
      <c r="O2857" s="323"/>
      <c r="P2857" s="252">
        <v>784591.53</v>
      </c>
      <c r="Q2857" s="252">
        <v>0</v>
      </c>
      <c r="R2857" s="240" t="s">
        <v>117</v>
      </c>
      <c r="V2857" s="248">
        <f t="shared" si="180"/>
        <v>784591.53</v>
      </c>
      <c r="W2857" s="248">
        <f t="shared" si="177"/>
        <v>0</v>
      </c>
      <c r="X2857" s="248">
        <f t="shared" si="178"/>
        <v>0</v>
      </c>
      <c r="Y2857" s="248">
        <f t="shared" si="179"/>
        <v>784591.53</v>
      </c>
    </row>
    <row r="2858" spans="1:25" ht="15" customHeight="1" x14ac:dyDescent="0.25">
      <c r="A2858" s="250"/>
      <c r="B2858" s="251"/>
      <c r="C2858" s="322" t="s">
        <v>1303</v>
      </c>
      <c r="D2858" s="322"/>
      <c r="E2858" s="322"/>
      <c r="H2858" s="252">
        <v>-3496.94</v>
      </c>
      <c r="I2858" s="252">
        <v>0</v>
      </c>
      <c r="J2858" s="252">
        <v>0</v>
      </c>
      <c r="K2858" s="252">
        <v>0</v>
      </c>
      <c r="L2858" s="252">
        <v>0</v>
      </c>
      <c r="M2858" s="252">
        <v>0</v>
      </c>
      <c r="N2858" s="323">
        <v>20</v>
      </c>
      <c r="O2858" s="323"/>
      <c r="P2858" s="252">
        <v>7759.31</v>
      </c>
      <c r="Q2858" s="252">
        <v>11276.25</v>
      </c>
      <c r="R2858" s="240" t="s">
        <v>117</v>
      </c>
      <c r="V2858" s="248">
        <f t="shared" si="180"/>
        <v>0</v>
      </c>
      <c r="W2858" s="248">
        <f t="shared" si="177"/>
        <v>0</v>
      </c>
      <c r="X2858" s="248">
        <f t="shared" si="178"/>
        <v>0</v>
      </c>
      <c r="Y2858" s="248">
        <f t="shared" si="179"/>
        <v>0</v>
      </c>
    </row>
    <row r="2859" spans="1:25" ht="15" customHeight="1" x14ac:dyDescent="0.25">
      <c r="A2859" s="250"/>
      <c r="B2859" s="251"/>
      <c r="C2859" s="322" t="s">
        <v>1336</v>
      </c>
      <c r="D2859" s="322"/>
      <c r="E2859" s="322"/>
      <c r="H2859" s="252">
        <v>6.73</v>
      </c>
      <c r="I2859" s="252">
        <v>0</v>
      </c>
      <c r="J2859" s="252">
        <v>0</v>
      </c>
      <c r="K2859" s="252">
        <v>0</v>
      </c>
      <c r="L2859" s="252">
        <v>0</v>
      </c>
      <c r="M2859" s="252">
        <v>0</v>
      </c>
      <c r="N2859" s="323">
        <v>0</v>
      </c>
      <c r="O2859" s="323"/>
      <c r="P2859" s="252">
        <v>6.73</v>
      </c>
      <c r="Q2859" s="252">
        <v>0</v>
      </c>
      <c r="R2859" s="240" t="s">
        <v>117</v>
      </c>
      <c r="V2859" s="248">
        <f t="shared" si="180"/>
        <v>0</v>
      </c>
      <c r="W2859" s="248">
        <f t="shared" si="177"/>
        <v>0</v>
      </c>
      <c r="X2859" s="248">
        <f t="shared" si="178"/>
        <v>0</v>
      </c>
      <c r="Y2859" s="248">
        <f t="shared" si="179"/>
        <v>0</v>
      </c>
    </row>
    <row r="2860" spans="1:25" ht="15" customHeight="1" x14ac:dyDescent="0.25">
      <c r="A2860" s="250"/>
      <c r="B2860" s="251"/>
      <c r="C2860" s="322" t="s">
        <v>503</v>
      </c>
      <c r="D2860" s="322"/>
      <c r="E2860" s="322"/>
      <c r="H2860" s="252">
        <v>747151.29</v>
      </c>
      <c r="I2860" s="252">
        <v>280289.34000000003</v>
      </c>
      <c r="J2860" s="252">
        <v>0</v>
      </c>
      <c r="K2860" s="252">
        <v>0</v>
      </c>
      <c r="L2860" s="252">
        <v>0</v>
      </c>
      <c r="M2860" s="252">
        <v>280289.34000000003</v>
      </c>
      <c r="N2860" s="323">
        <v>307300.07</v>
      </c>
      <c r="O2860" s="323"/>
      <c r="P2860" s="252">
        <v>720140.56</v>
      </c>
      <c r="Q2860" s="252">
        <v>0</v>
      </c>
      <c r="R2860" s="240" t="s">
        <v>117</v>
      </c>
      <c r="V2860" s="248">
        <f t="shared" si="180"/>
        <v>0</v>
      </c>
      <c r="W2860" s="248">
        <f t="shared" si="177"/>
        <v>0</v>
      </c>
      <c r="X2860" s="248">
        <f t="shared" si="178"/>
        <v>0</v>
      </c>
      <c r="Y2860" s="248">
        <f t="shared" si="179"/>
        <v>0</v>
      </c>
    </row>
    <row r="2861" spans="1:25" ht="15" customHeight="1" x14ac:dyDescent="0.25">
      <c r="A2861" s="250"/>
      <c r="B2861" s="251"/>
      <c r="C2861" s="322" t="s">
        <v>1058</v>
      </c>
      <c r="D2861" s="322"/>
      <c r="E2861" s="322"/>
      <c r="H2861" s="252">
        <v>87831.15</v>
      </c>
      <c r="I2861" s="252">
        <v>31132.75</v>
      </c>
      <c r="J2861" s="252">
        <v>0</v>
      </c>
      <c r="K2861" s="252">
        <v>0</v>
      </c>
      <c r="L2861" s="252">
        <v>0</v>
      </c>
      <c r="M2861" s="252">
        <v>31132.75</v>
      </c>
      <c r="N2861" s="323">
        <v>34454.620000000003</v>
      </c>
      <c r="O2861" s="323"/>
      <c r="P2861" s="252">
        <v>86738.43</v>
      </c>
      <c r="Q2861" s="252">
        <v>2229.15</v>
      </c>
      <c r="R2861" s="240" t="s">
        <v>117</v>
      </c>
      <c r="V2861" s="248">
        <f t="shared" si="180"/>
        <v>0</v>
      </c>
      <c r="W2861" s="248">
        <f t="shared" si="177"/>
        <v>0</v>
      </c>
      <c r="X2861" s="248">
        <f t="shared" si="178"/>
        <v>0</v>
      </c>
      <c r="Y2861" s="248">
        <f t="shared" si="179"/>
        <v>0</v>
      </c>
    </row>
    <row r="2862" spans="1:25" ht="15" customHeight="1" x14ac:dyDescent="0.25">
      <c r="A2862" s="250"/>
      <c r="B2862" s="251"/>
      <c r="C2862" s="322" t="s">
        <v>1057</v>
      </c>
      <c r="D2862" s="322"/>
      <c r="E2862" s="322"/>
      <c r="H2862" s="252">
        <v>1153.8800000000001</v>
      </c>
      <c r="I2862" s="252">
        <v>886.26</v>
      </c>
      <c r="J2862" s="252">
        <v>0</v>
      </c>
      <c r="K2862" s="252">
        <v>0</v>
      </c>
      <c r="L2862" s="252">
        <v>0</v>
      </c>
      <c r="M2862" s="252">
        <v>886.26</v>
      </c>
      <c r="N2862" s="323">
        <v>1066.33</v>
      </c>
      <c r="O2862" s="323"/>
      <c r="P2862" s="252">
        <v>973.81</v>
      </c>
      <c r="Q2862" s="252">
        <v>0</v>
      </c>
      <c r="R2862" s="240" t="s">
        <v>117</v>
      </c>
      <c r="V2862" s="248">
        <f t="shared" si="180"/>
        <v>0</v>
      </c>
      <c r="W2862" s="248">
        <f t="shared" si="177"/>
        <v>0</v>
      </c>
      <c r="X2862" s="248">
        <f t="shared" si="178"/>
        <v>0</v>
      </c>
      <c r="Y2862" s="248">
        <f t="shared" si="179"/>
        <v>0</v>
      </c>
    </row>
    <row r="2863" spans="1:25" ht="15" customHeight="1" x14ac:dyDescent="0.25">
      <c r="A2863" s="250"/>
      <c r="B2863" s="251"/>
      <c r="C2863" s="322" t="s">
        <v>1335</v>
      </c>
      <c r="D2863" s="322"/>
      <c r="E2863" s="322"/>
      <c r="H2863" s="252">
        <v>10017.620000000001</v>
      </c>
      <c r="I2863" s="252">
        <v>0</v>
      </c>
      <c r="J2863" s="252">
        <v>0</v>
      </c>
      <c r="K2863" s="252">
        <v>0</v>
      </c>
      <c r="L2863" s="252">
        <v>0</v>
      </c>
      <c r="M2863" s="252">
        <v>0</v>
      </c>
      <c r="N2863" s="323">
        <v>28.97</v>
      </c>
      <c r="O2863" s="323"/>
      <c r="P2863" s="252">
        <v>9988.65</v>
      </c>
      <c r="Q2863" s="252">
        <v>0</v>
      </c>
      <c r="R2863" s="240" t="s">
        <v>117</v>
      </c>
      <c r="V2863" s="248">
        <f t="shared" si="180"/>
        <v>0</v>
      </c>
      <c r="W2863" s="248">
        <f t="shared" si="177"/>
        <v>0</v>
      </c>
      <c r="X2863" s="248">
        <f t="shared" si="178"/>
        <v>0</v>
      </c>
      <c r="Y2863" s="248">
        <f t="shared" si="179"/>
        <v>0</v>
      </c>
    </row>
    <row r="2864" spans="1:25" ht="15" customHeight="1" x14ac:dyDescent="0.25">
      <c r="A2864" s="250"/>
      <c r="B2864" s="251"/>
      <c r="C2864" s="322" t="s">
        <v>399</v>
      </c>
      <c r="D2864" s="322"/>
      <c r="E2864" s="322"/>
      <c r="H2864" s="252">
        <v>192073.81</v>
      </c>
      <c r="I2864" s="252">
        <v>29102.89</v>
      </c>
      <c r="J2864" s="252">
        <v>-16.09</v>
      </c>
      <c r="K2864" s="252">
        <v>0</v>
      </c>
      <c r="L2864" s="252">
        <v>0</v>
      </c>
      <c r="M2864" s="252">
        <v>29086.799999999999</v>
      </c>
      <c r="N2864" s="323">
        <v>31655.439999999999</v>
      </c>
      <c r="O2864" s="323"/>
      <c r="P2864" s="252">
        <v>190980.58</v>
      </c>
      <c r="Q2864" s="252">
        <v>1475.41</v>
      </c>
      <c r="R2864" s="240" t="s">
        <v>117</v>
      </c>
      <c r="V2864" s="248">
        <f t="shared" si="180"/>
        <v>0</v>
      </c>
      <c r="W2864" s="248">
        <f t="shared" si="177"/>
        <v>0</v>
      </c>
      <c r="X2864" s="248">
        <f t="shared" si="178"/>
        <v>0</v>
      </c>
      <c r="Y2864" s="248">
        <f t="shared" si="179"/>
        <v>0</v>
      </c>
    </row>
    <row r="2865" spans="1:25" ht="15" customHeight="1" x14ac:dyDescent="0.25">
      <c r="A2865" s="250"/>
      <c r="B2865" s="251"/>
      <c r="C2865" s="322" t="s">
        <v>1055</v>
      </c>
      <c r="D2865" s="322"/>
      <c r="E2865" s="322"/>
      <c r="H2865" s="252">
        <v>564.91999999999996</v>
      </c>
      <c r="I2865" s="252">
        <v>422.7</v>
      </c>
      <c r="J2865" s="252">
        <v>0</v>
      </c>
      <c r="K2865" s="252">
        <v>0</v>
      </c>
      <c r="L2865" s="252">
        <v>0</v>
      </c>
      <c r="M2865" s="252">
        <v>422.7</v>
      </c>
      <c r="N2865" s="323">
        <v>508.59</v>
      </c>
      <c r="O2865" s="323"/>
      <c r="P2865" s="252">
        <v>479.03</v>
      </c>
      <c r="Q2865" s="252">
        <v>0</v>
      </c>
      <c r="R2865" s="240" t="s">
        <v>117</v>
      </c>
      <c r="V2865" s="248">
        <f t="shared" si="180"/>
        <v>0</v>
      </c>
      <c r="W2865" s="248">
        <f t="shared" si="177"/>
        <v>0</v>
      </c>
      <c r="X2865" s="248">
        <f t="shared" si="178"/>
        <v>0</v>
      </c>
      <c r="Y2865" s="248">
        <f t="shared" si="179"/>
        <v>0</v>
      </c>
    </row>
    <row r="2866" spans="1:25" ht="15" customHeight="1" x14ac:dyDescent="0.25">
      <c r="A2866" s="250"/>
      <c r="B2866" s="251"/>
      <c r="C2866" s="322" t="s">
        <v>1286</v>
      </c>
      <c r="D2866" s="322"/>
      <c r="E2866" s="322"/>
      <c r="H2866" s="252">
        <v>137091.54</v>
      </c>
      <c r="I2866" s="252">
        <v>19296.63</v>
      </c>
      <c r="J2866" s="252">
        <v>15.41</v>
      </c>
      <c r="K2866" s="252">
        <v>0</v>
      </c>
      <c r="L2866" s="252">
        <v>0</v>
      </c>
      <c r="M2866" s="252">
        <v>19312.04</v>
      </c>
      <c r="N2866" s="323">
        <v>20562.95</v>
      </c>
      <c r="O2866" s="323"/>
      <c r="P2866" s="252">
        <v>137256.62</v>
      </c>
      <c r="Q2866" s="252">
        <v>1415.99</v>
      </c>
      <c r="R2866" s="240" t="s">
        <v>117</v>
      </c>
      <c r="V2866" s="248">
        <f t="shared" si="180"/>
        <v>0</v>
      </c>
      <c r="W2866" s="248">
        <f t="shared" si="177"/>
        <v>0</v>
      </c>
      <c r="X2866" s="248">
        <f t="shared" si="178"/>
        <v>0</v>
      </c>
      <c r="Y2866" s="248">
        <f t="shared" si="179"/>
        <v>0</v>
      </c>
    </row>
    <row r="2867" spans="1:25" ht="15" customHeight="1" x14ac:dyDescent="0.25">
      <c r="A2867" s="250"/>
      <c r="B2867" s="251"/>
      <c r="C2867" s="322" t="s">
        <v>392</v>
      </c>
      <c r="D2867" s="322"/>
      <c r="E2867" s="322"/>
      <c r="H2867" s="252">
        <v>343254.53</v>
      </c>
      <c r="I2867" s="252">
        <v>50731.93</v>
      </c>
      <c r="J2867" s="252">
        <v>-0.72</v>
      </c>
      <c r="K2867" s="252">
        <v>0</v>
      </c>
      <c r="L2867" s="252">
        <v>0</v>
      </c>
      <c r="M2867" s="252">
        <v>50731.21</v>
      </c>
      <c r="N2867" s="323">
        <v>54552.5</v>
      </c>
      <c r="O2867" s="323"/>
      <c r="P2867" s="252">
        <v>342504.5</v>
      </c>
      <c r="Q2867" s="252">
        <v>3071.26</v>
      </c>
      <c r="R2867" s="240" t="s">
        <v>117</v>
      </c>
      <c r="V2867" s="248">
        <f t="shared" si="180"/>
        <v>0</v>
      </c>
      <c r="W2867" s="248">
        <f t="shared" si="177"/>
        <v>0</v>
      </c>
      <c r="X2867" s="248">
        <f t="shared" si="178"/>
        <v>0</v>
      </c>
      <c r="Y2867" s="248">
        <f t="shared" si="179"/>
        <v>0</v>
      </c>
    </row>
    <row r="2868" spans="1:25" ht="15" customHeight="1" x14ac:dyDescent="0.25">
      <c r="A2868" s="250"/>
      <c r="B2868" s="251"/>
      <c r="C2868" s="322" t="s">
        <v>1304</v>
      </c>
      <c r="D2868" s="322"/>
      <c r="E2868" s="322"/>
      <c r="H2868" s="252">
        <v>44592.56</v>
      </c>
      <c r="I2868" s="252">
        <v>0</v>
      </c>
      <c r="J2868" s="252">
        <v>0</v>
      </c>
      <c r="K2868" s="252">
        <v>0</v>
      </c>
      <c r="L2868" s="252">
        <v>0</v>
      </c>
      <c r="M2868" s="252">
        <v>0</v>
      </c>
      <c r="N2868" s="323">
        <v>113.65</v>
      </c>
      <c r="O2868" s="323"/>
      <c r="P2868" s="252">
        <v>44810.25</v>
      </c>
      <c r="Q2868" s="252">
        <v>331.34</v>
      </c>
      <c r="R2868" s="240" t="s">
        <v>117</v>
      </c>
      <c r="V2868" s="248">
        <f t="shared" si="180"/>
        <v>0</v>
      </c>
      <c r="W2868" s="248">
        <f t="shared" si="177"/>
        <v>0</v>
      </c>
      <c r="X2868" s="248">
        <f t="shared" si="178"/>
        <v>0</v>
      </c>
      <c r="Y2868" s="248">
        <f t="shared" si="179"/>
        <v>0</v>
      </c>
    </row>
    <row r="2869" spans="1:25" ht="15" customHeight="1" x14ac:dyDescent="0.25">
      <c r="A2869" s="250"/>
      <c r="B2869" s="251"/>
      <c r="C2869" s="322" t="s">
        <v>1288</v>
      </c>
      <c r="D2869" s="322"/>
      <c r="E2869" s="322"/>
      <c r="H2869" s="252">
        <v>461299.72</v>
      </c>
      <c r="I2869" s="252">
        <v>73929.8</v>
      </c>
      <c r="J2869" s="252">
        <v>59.03</v>
      </c>
      <c r="K2869" s="252">
        <v>0</v>
      </c>
      <c r="L2869" s="252">
        <v>0</v>
      </c>
      <c r="M2869" s="252">
        <v>73988.83</v>
      </c>
      <c r="N2869" s="323">
        <v>79747.63</v>
      </c>
      <c r="O2869" s="323"/>
      <c r="P2869" s="252">
        <v>455540.92</v>
      </c>
      <c r="Q2869" s="252">
        <v>0</v>
      </c>
      <c r="R2869" s="240" t="s">
        <v>117</v>
      </c>
      <c r="V2869" s="248">
        <f t="shared" si="180"/>
        <v>0</v>
      </c>
      <c r="W2869" s="248">
        <f t="shared" si="177"/>
        <v>0</v>
      </c>
      <c r="X2869" s="248">
        <f t="shared" si="178"/>
        <v>0</v>
      </c>
      <c r="Y2869" s="248">
        <f t="shared" si="179"/>
        <v>0</v>
      </c>
    </row>
    <row r="2870" spans="1:25" ht="15" customHeight="1" x14ac:dyDescent="0.25">
      <c r="A2870" s="250"/>
      <c r="B2870" s="251"/>
      <c r="C2870" s="322" t="s">
        <v>1311</v>
      </c>
      <c r="D2870" s="322"/>
      <c r="E2870" s="322"/>
      <c r="H2870" s="252">
        <v>135.85</v>
      </c>
      <c r="I2870" s="252">
        <v>0</v>
      </c>
      <c r="J2870" s="252">
        <v>0</v>
      </c>
      <c r="K2870" s="252">
        <v>0</v>
      </c>
      <c r="L2870" s="252">
        <v>0</v>
      </c>
      <c r="M2870" s="252">
        <v>0</v>
      </c>
      <c r="N2870" s="323">
        <v>0.03</v>
      </c>
      <c r="O2870" s="323"/>
      <c r="P2870" s="252">
        <v>135.82</v>
      </c>
      <c r="Q2870" s="252">
        <v>0</v>
      </c>
      <c r="R2870" s="240" t="s">
        <v>117</v>
      </c>
      <c r="V2870" s="248">
        <f t="shared" si="180"/>
        <v>0</v>
      </c>
      <c r="W2870" s="248">
        <f t="shared" si="177"/>
        <v>0</v>
      </c>
      <c r="X2870" s="248">
        <f t="shared" si="178"/>
        <v>0</v>
      </c>
      <c r="Y2870" s="248">
        <f t="shared" si="179"/>
        <v>0</v>
      </c>
    </row>
    <row r="2871" spans="1:25" ht="15" customHeight="1" x14ac:dyDescent="0.25">
      <c r="A2871" s="250"/>
      <c r="B2871" s="251"/>
      <c r="C2871" s="322" t="s">
        <v>504</v>
      </c>
      <c r="D2871" s="322"/>
      <c r="E2871" s="322"/>
      <c r="H2871" s="252">
        <v>26161.05</v>
      </c>
      <c r="I2871" s="252">
        <v>0</v>
      </c>
      <c r="J2871" s="252">
        <v>0</v>
      </c>
      <c r="K2871" s="252">
        <v>0</v>
      </c>
      <c r="L2871" s="252">
        <v>0</v>
      </c>
      <c r="M2871" s="252">
        <v>0</v>
      </c>
      <c r="N2871" s="323">
        <v>79.05</v>
      </c>
      <c r="O2871" s="323"/>
      <c r="P2871" s="252">
        <v>26596.42</v>
      </c>
      <c r="Q2871" s="252">
        <v>514.41999999999996</v>
      </c>
      <c r="R2871" s="240" t="s">
        <v>117</v>
      </c>
      <c r="V2871" s="248">
        <f t="shared" si="180"/>
        <v>0</v>
      </c>
      <c r="W2871" s="248">
        <f t="shared" si="177"/>
        <v>0</v>
      </c>
      <c r="X2871" s="248">
        <f t="shared" si="178"/>
        <v>0</v>
      </c>
      <c r="Y2871" s="248">
        <f t="shared" si="179"/>
        <v>0</v>
      </c>
    </row>
    <row r="2872" spans="1:25" ht="15" customHeight="1" x14ac:dyDescent="0.25">
      <c r="A2872" s="250"/>
      <c r="B2872" s="251"/>
      <c r="C2872" s="322" t="s">
        <v>1056</v>
      </c>
      <c r="D2872" s="322"/>
      <c r="E2872" s="322"/>
      <c r="H2872" s="252">
        <v>1776.31</v>
      </c>
      <c r="I2872" s="252">
        <v>1338.33</v>
      </c>
      <c r="J2872" s="252">
        <v>0</v>
      </c>
      <c r="K2872" s="252">
        <v>0</v>
      </c>
      <c r="L2872" s="252">
        <v>0</v>
      </c>
      <c r="M2872" s="252">
        <v>1338.33</v>
      </c>
      <c r="N2872" s="323">
        <v>1610.25</v>
      </c>
      <c r="O2872" s="323"/>
      <c r="P2872" s="252">
        <v>1504.39</v>
      </c>
      <c r="Q2872" s="252">
        <v>0</v>
      </c>
      <c r="R2872" s="240" t="s">
        <v>117</v>
      </c>
      <c r="V2872" s="248">
        <f t="shared" si="180"/>
        <v>0</v>
      </c>
      <c r="W2872" s="248">
        <f t="shared" si="177"/>
        <v>0</v>
      </c>
      <c r="X2872" s="248">
        <f t="shared" si="178"/>
        <v>0</v>
      </c>
      <c r="Y2872" s="248">
        <f t="shared" si="179"/>
        <v>0</v>
      </c>
    </row>
    <row r="2873" spans="1:25" ht="15" customHeight="1" x14ac:dyDescent="0.25">
      <c r="A2873" s="250"/>
      <c r="B2873" s="251"/>
      <c r="C2873" s="322" t="s">
        <v>1283</v>
      </c>
      <c r="D2873" s="322"/>
      <c r="E2873" s="322"/>
      <c r="H2873" s="252">
        <v>753163.95</v>
      </c>
      <c r="I2873" s="252">
        <v>0</v>
      </c>
      <c r="J2873" s="252">
        <v>0</v>
      </c>
      <c r="K2873" s="252">
        <v>0</v>
      </c>
      <c r="L2873" s="252">
        <v>0</v>
      </c>
      <c r="M2873" s="252">
        <v>0</v>
      </c>
      <c r="N2873" s="323">
        <v>1683.79</v>
      </c>
      <c r="O2873" s="323"/>
      <c r="P2873" s="252">
        <v>751480.16</v>
      </c>
      <c r="Q2873" s="252">
        <v>0</v>
      </c>
      <c r="R2873" s="240" t="s">
        <v>117</v>
      </c>
      <c r="V2873" s="248">
        <f t="shared" si="180"/>
        <v>0</v>
      </c>
      <c r="W2873" s="248">
        <f t="shared" si="177"/>
        <v>250493.38666666669</v>
      </c>
      <c r="X2873" s="248">
        <f t="shared" si="178"/>
        <v>0</v>
      </c>
      <c r="Y2873" s="248">
        <f t="shared" si="179"/>
        <v>250493.38666666669</v>
      </c>
    </row>
    <row r="2874" spans="1:25" ht="15" customHeight="1" x14ac:dyDescent="0.25">
      <c r="A2874" s="253"/>
      <c r="B2874" s="254"/>
      <c r="C2874" s="324" t="s">
        <v>1054</v>
      </c>
      <c r="D2874" s="324"/>
      <c r="E2874" s="324"/>
      <c r="F2874" s="255"/>
      <c r="G2874" s="255"/>
      <c r="H2874" s="256">
        <v>566.91999999999996</v>
      </c>
      <c r="I2874" s="256">
        <v>422.7</v>
      </c>
      <c r="J2874" s="256">
        <v>0</v>
      </c>
      <c r="K2874" s="256">
        <v>0</v>
      </c>
      <c r="L2874" s="256">
        <v>0</v>
      </c>
      <c r="M2874" s="256">
        <v>422.7</v>
      </c>
      <c r="N2874" s="325">
        <v>508.59</v>
      </c>
      <c r="O2874" s="325"/>
      <c r="P2874" s="256">
        <v>481.03</v>
      </c>
      <c r="Q2874" s="256">
        <v>0</v>
      </c>
      <c r="R2874" s="240" t="s">
        <v>117</v>
      </c>
      <c r="V2874" s="248">
        <f t="shared" si="180"/>
        <v>0</v>
      </c>
      <c r="W2874" s="248">
        <f t="shared" si="177"/>
        <v>0</v>
      </c>
      <c r="X2874" s="248">
        <f t="shared" si="178"/>
        <v>0</v>
      </c>
      <c r="Y2874" s="248">
        <f t="shared" si="179"/>
        <v>0</v>
      </c>
    </row>
    <row r="2875" spans="1:25" ht="15" customHeight="1" x14ac:dyDescent="0.25">
      <c r="A2875" s="245" t="s">
        <v>1651</v>
      </c>
      <c r="B2875" s="246" t="str">
        <f>C2875</f>
        <v>г.Одинцово, Можайское шоссе, 36</v>
      </c>
      <c r="C2875" s="329" t="s">
        <v>118</v>
      </c>
      <c r="D2875" s="329"/>
      <c r="E2875" s="329"/>
      <c r="F2875" s="246" t="s">
        <v>1663</v>
      </c>
      <c r="G2875" s="246" t="s">
        <v>1798</v>
      </c>
      <c r="H2875" s="247">
        <v>1264949.77</v>
      </c>
      <c r="I2875" s="247">
        <v>403206.36</v>
      </c>
      <c r="J2875" s="247">
        <v>-249.62</v>
      </c>
      <c r="K2875" s="247">
        <v>0</v>
      </c>
      <c r="L2875" s="247">
        <v>0</v>
      </c>
      <c r="M2875" s="247">
        <v>402956.74</v>
      </c>
      <c r="N2875" s="330">
        <v>525623.57999999996</v>
      </c>
      <c r="O2875" s="330"/>
      <c r="P2875" s="247">
        <v>1169595.45</v>
      </c>
      <c r="Q2875" s="247">
        <v>27312.52</v>
      </c>
      <c r="R2875" s="240" t="s">
        <v>118</v>
      </c>
      <c r="V2875" s="248">
        <f t="shared" si="180"/>
        <v>0</v>
      </c>
      <c r="W2875" s="248">
        <f t="shared" si="177"/>
        <v>0</v>
      </c>
      <c r="X2875" s="248">
        <f t="shared" si="178"/>
        <v>0</v>
      </c>
      <c r="Y2875" s="248">
        <f t="shared" si="179"/>
        <v>0</v>
      </c>
    </row>
    <row r="2876" spans="1:25" ht="15" customHeight="1" x14ac:dyDescent="0.25">
      <c r="A2876" s="250"/>
      <c r="B2876" s="251"/>
      <c r="C2876" s="322" t="s">
        <v>504</v>
      </c>
      <c r="D2876" s="322"/>
      <c r="E2876" s="322"/>
      <c r="H2876" s="252">
        <v>12556.57</v>
      </c>
      <c r="I2876" s="252">
        <v>0</v>
      </c>
      <c r="J2876" s="252">
        <v>0</v>
      </c>
      <c r="K2876" s="252">
        <v>0</v>
      </c>
      <c r="L2876" s="252">
        <v>0</v>
      </c>
      <c r="M2876" s="252">
        <v>0</v>
      </c>
      <c r="N2876" s="323">
        <v>770.62</v>
      </c>
      <c r="O2876" s="323"/>
      <c r="P2876" s="252">
        <v>11785.95</v>
      </c>
      <c r="Q2876" s="252">
        <v>0</v>
      </c>
      <c r="R2876" s="240" t="s">
        <v>118</v>
      </c>
      <c r="V2876" s="248">
        <f t="shared" si="180"/>
        <v>0</v>
      </c>
      <c r="W2876" s="248">
        <f t="shared" si="177"/>
        <v>0</v>
      </c>
      <c r="X2876" s="248">
        <f t="shared" si="178"/>
        <v>0</v>
      </c>
      <c r="Y2876" s="248">
        <f t="shared" si="179"/>
        <v>0</v>
      </c>
    </row>
    <row r="2877" spans="1:25" ht="15" customHeight="1" x14ac:dyDescent="0.25">
      <c r="A2877" s="250"/>
      <c r="B2877" s="251"/>
      <c r="C2877" s="322" t="s">
        <v>503</v>
      </c>
      <c r="D2877" s="322"/>
      <c r="E2877" s="322"/>
      <c r="H2877" s="252">
        <v>360110.13</v>
      </c>
      <c r="I2877" s="252">
        <v>152502.84</v>
      </c>
      <c r="J2877" s="252">
        <v>0</v>
      </c>
      <c r="K2877" s="252">
        <v>0</v>
      </c>
      <c r="L2877" s="252">
        <v>0</v>
      </c>
      <c r="M2877" s="252">
        <v>152502.84</v>
      </c>
      <c r="N2877" s="323">
        <v>194050.43</v>
      </c>
      <c r="O2877" s="323"/>
      <c r="P2877" s="252">
        <v>320298.44</v>
      </c>
      <c r="Q2877" s="252">
        <v>1735.9</v>
      </c>
      <c r="R2877" s="240" t="s">
        <v>118</v>
      </c>
      <c r="V2877" s="248">
        <f t="shared" si="180"/>
        <v>0</v>
      </c>
      <c r="W2877" s="248">
        <f t="shared" si="177"/>
        <v>0</v>
      </c>
      <c r="X2877" s="248">
        <f t="shared" si="178"/>
        <v>0</v>
      </c>
      <c r="Y2877" s="248">
        <f t="shared" si="179"/>
        <v>0</v>
      </c>
    </row>
    <row r="2878" spans="1:25" ht="15" customHeight="1" x14ac:dyDescent="0.25">
      <c r="A2878" s="250"/>
      <c r="B2878" s="251"/>
      <c r="C2878" s="322" t="s">
        <v>1056</v>
      </c>
      <c r="D2878" s="322"/>
      <c r="E2878" s="322"/>
      <c r="H2878" s="252">
        <v>245.02</v>
      </c>
      <c r="I2878" s="252">
        <v>155.16</v>
      </c>
      <c r="J2878" s="252">
        <v>0</v>
      </c>
      <c r="K2878" s="252">
        <v>0</v>
      </c>
      <c r="L2878" s="252">
        <v>0</v>
      </c>
      <c r="M2878" s="252">
        <v>155.16</v>
      </c>
      <c r="N2878" s="323">
        <v>194.32</v>
      </c>
      <c r="O2878" s="323"/>
      <c r="P2878" s="252">
        <v>205.89</v>
      </c>
      <c r="Q2878" s="252">
        <v>0.03</v>
      </c>
      <c r="R2878" s="240" t="s">
        <v>118</v>
      </c>
      <c r="V2878" s="248">
        <f t="shared" si="180"/>
        <v>0</v>
      </c>
      <c r="W2878" s="248">
        <f t="shared" si="177"/>
        <v>0</v>
      </c>
      <c r="X2878" s="248">
        <f t="shared" si="178"/>
        <v>0</v>
      </c>
      <c r="Y2878" s="248">
        <f t="shared" si="179"/>
        <v>0</v>
      </c>
    </row>
    <row r="2879" spans="1:25" ht="15" customHeight="1" x14ac:dyDescent="0.25">
      <c r="A2879" s="250"/>
      <c r="B2879" s="251"/>
      <c r="C2879" s="322" t="s">
        <v>1283</v>
      </c>
      <c r="D2879" s="322"/>
      <c r="E2879" s="322"/>
      <c r="H2879" s="252">
        <v>136115.25</v>
      </c>
      <c r="I2879" s="252">
        <v>0</v>
      </c>
      <c r="J2879" s="252">
        <v>0</v>
      </c>
      <c r="K2879" s="252">
        <v>0</v>
      </c>
      <c r="L2879" s="252">
        <v>0</v>
      </c>
      <c r="M2879" s="252">
        <v>0</v>
      </c>
      <c r="N2879" s="323">
        <v>0</v>
      </c>
      <c r="O2879" s="323"/>
      <c r="P2879" s="252">
        <v>136115.25</v>
      </c>
      <c r="Q2879" s="252">
        <v>0</v>
      </c>
      <c r="R2879" s="240" t="s">
        <v>118</v>
      </c>
      <c r="V2879" s="248">
        <f t="shared" si="180"/>
        <v>0</v>
      </c>
      <c r="W2879" s="248">
        <f t="shared" si="177"/>
        <v>45371.75</v>
      </c>
      <c r="X2879" s="248">
        <f t="shared" si="178"/>
        <v>0</v>
      </c>
      <c r="Y2879" s="248">
        <f t="shared" si="179"/>
        <v>45371.75</v>
      </c>
    </row>
    <row r="2880" spans="1:25" ht="15" customHeight="1" x14ac:dyDescent="0.25">
      <c r="A2880" s="250"/>
      <c r="B2880" s="251"/>
      <c r="C2880" s="322" t="s">
        <v>399</v>
      </c>
      <c r="D2880" s="322"/>
      <c r="E2880" s="322"/>
      <c r="H2880" s="252">
        <v>64613.58</v>
      </c>
      <c r="I2880" s="252">
        <v>16883.43</v>
      </c>
      <c r="J2880" s="252">
        <v>0</v>
      </c>
      <c r="K2880" s="252">
        <v>0</v>
      </c>
      <c r="L2880" s="252">
        <v>0</v>
      </c>
      <c r="M2880" s="252">
        <v>16883.43</v>
      </c>
      <c r="N2880" s="323">
        <v>23321.85</v>
      </c>
      <c r="O2880" s="323"/>
      <c r="P2880" s="252">
        <v>60670.39</v>
      </c>
      <c r="Q2880" s="252">
        <v>2495.23</v>
      </c>
      <c r="R2880" s="240" t="s">
        <v>118</v>
      </c>
      <c r="V2880" s="248">
        <f t="shared" si="180"/>
        <v>0</v>
      </c>
      <c r="W2880" s="248">
        <f t="shared" si="177"/>
        <v>0</v>
      </c>
      <c r="X2880" s="248">
        <f t="shared" si="178"/>
        <v>0</v>
      </c>
      <c r="Y2880" s="248">
        <f t="shared" si="179"/>
        <v>0</v>
      </c>
    </row>
    <row r="2881" spans="1:25" ht="15" customHeight="1" x14ac:dyDescent="0.25">
      <c r="A2881" s="250"/>
      <c r="B2881" s="251"/>
      <c r="C2881" s="322" t="s">
        <v>1054</v>
      </c>
      <c r="D2881" s="322"/>
      <c r="E2881" s="322"/>
      <c r="H2881" s="252">
        <v>77.55</v>
      </c>
      <c r="I2881" s="252">
        <v>49</v>
      </c>
      <c r="J2881" s="252">
        <v>0</v>
      </c>
      <c r="K2881" s="252">
        <v>0</v>
      </c>
      <c r="L2881" s="252">
        <v>0</v>
      </c>
      <c r="M2881" s="252">
        <v>49</v>
      </c>
      <c r="N2881" s="323">
        <v>61.35</v>
      </c>
      <c r="O2881" s="323"/>
      <c r="P2881" s="252">
        <v>65.209999999999994</v>
      </c>
      <c r="Q2881" s="252">
        <v>0.01</v>
      </c>
      <c r="R2881" s="240" t="s">
        <v>118</v>
      </c>
      <c r="V2881" s="248">
        <f t="shared" si="180"/>
        <v>0</v>
      </c>
      <c r="W2881" s="248">
        <f t="shared" si="177"/>
        <v>0</v>
      </c>
      <c r="X2881" s="248">
        <f t="shared" si="178"/>
        <v>0</v>
      </c>
      <c r="Y2881" s="248">
        <f t="shared" si="179"/>
        <v>0</v>
      </c>
    </row>
    <row r="2882" spans="1:25" ht="15" customHeight="1" x14ac:dyDescent="0.25">
      <c r="A2882" s="250"/>
      <c r="B2882" s="251"/>
      <c r="C2882" s="322" t="s">
        <v>1052</v>
      </c>
      <c r="D2882" s="322"/>
      <c r="E2882" s="322"/>
      <c r="H2882" s="252">
        <v>340784.79</v>
      </c>
      <c r="I2882" s="252">
        <v>138401.78</v>
      </c>
      <c r="J2882" s="252">
        <v>0</v>
      </c>
      <c r="K2882" s="252">
        <v>0</v>
      </c>
      <c r="L2882" s="252">
        <v>0</v>
      </c>
      <c r="M2882" s="252">
        <v>138401.78</v>
      </c>
      <c r="N2882" s="323">
        <v>177311.48</v>
      </c>
      <c r="O2882" s="323"/>
      <c r="P2882" s="252">
        <v>303450.46999999997</v>
      </c>
      <c r="Q2882" s="252">
        <v>1575.38</v>
      </c>
      <c r="R2882" s="240" t="s">
        <v>118</v>
      </c>
      <c r="V2882" s="248">
        <f t="shared" si="180"/>
        <v>301875.08999999997</v>
      </c>
      <c r="W2882" s="248">
        <f t="shared" si="177"/>
        <v>0</v>
      </c>
      <c r="X2882" s="248">
        <f t="shared" si="178"/>
        <v>0</v>
      </c>
      <c r="Y2882" s="248">
        <f t="shared" si="179"/>
        <v>301875.08999999997</v>
      </c>
    </row>
    <row r="2883" spans="1:25" ht="15" customHeight="1" x14ac:dyDescent="0.25">
      <c r="A2883" s="250"/>
      <c r="B2883" s="251"/>
      <c r="C2883" s="322" t="s">
        <v>1303</v>
      </c>
      <c r="D2883" s="322"/>
      <c r="E2883" s="322"/>
      <c r="H2883" s="252">
        <v>4439.2</v>
      </c>
      <c r="I2883" s="252">
        <v>0</v>
      </c>
      <c r="J2883" s="252">
        <v>0</v>
      </c>
      <c r="K2883" s="252">
        <v>0</v>
      </c>
      <c r="L2883" s="252">
        <v>0</v>
      </c>
      <c r="M2883" s="252">
        <v>0</v>
      </c>
      <c r="N2883" s="323">
        <v>97.37</v>
      </c>
      <c r="O2883" s="323"/>
      <c r="P2883" s="252">
        <v>4942.3500000000004</v>
      </c>
      <c r="Q2883" s="252">
        <v>600.52</v>
      </c>
      <c r="R2883" s="240" t="s">
        <v>118</v>
      </c>
      <c r="V2883" s="248">
        <f t="shared" si="180"/>
        <v>0</v>
      </c>
      <c r="W2883" s="248">
        <f t="shared" si="177"/>
        <v>0</v>
      </c>
      <c r="X2883" s="248">
        <f t="shared" si="178"/>
        <v>0</v>
      </c>
      <c r="Y2883" s="248">
        <f t="shared" si="179"/>
        <v>0</v>
      </c>
    </row>
    <row r="2884" spans="1:25" ht="15" customHeight="1" x14ac:dyDescent="0.25">
      <c r="A2884" s="250"/>
      <c r="B2884" s="251"/>
      <c r="C2884" s="322" t="s">
        <v>1057</v>
      </c>
      <c r="D2884" s="322"/>
      <c r="E2884" s="322"/>
      <c r="H2884" s="252">
        <v>164.54</v>
      </c>
      <c r="I2884" s="252">
        <v>102.59</v>
      </c>
      <c r="J2884" s="252">
        <v>0</v>
      </c>
      <c r="K2884" s="252">
        <v>0</v>
      </c>
      <c r="L2884" s="252">
        <v>0</v>
      </c>
      <c r="M2884" s="252">
        <v>102.59</v>
      </c>
      <c r="N2884" s="323">
        <v>128.47999999999999</v>
      </c>
      <c r="O2884" s="323"/>
      <c r="P2884" s="252">
        <v>138.66999999999999</v>
      </c>
      <c r="Q2884" s="252">
        <v>0.02</v>
      </c>
      <c r="R2884" s="240" t="s">
        <v>118</v>
      </c>
      <c r="V2884" s="248">
        <f t="shared" si="180"/>
        <v>0</v>
      </c>
      <c r="W2884" s="248">
        <f t="shared" si="177"/>
        <v>0</v>
      </c>
      <c r="X2884" s="248">
        <f t="shared" si="178"/>
        <v>0</v>
      </c>
      <c r="Y2884" s="248">
        <f t="shared" si="179"/>
        <v>0</v>
      </c>
    </row>
    <row r="2885" spans="1:25" ht="15" customHeight="1" x14ac:dyDescent="0.25">
      <c r="A2885" s="250"/>
      <c r="B2885" s="251"/>
      <c r="C2885" s="322" t="s">
        <v>392</v>
      </c>
      <c r="D2885" s="322"/>
      <c r="E2885" s="322"/>
      <c r="H2885" s="252">
        <v>116122.07</v>
      </c>
      <c r="I2885" s="252">
        <v>30277.93</v>
      </c>
      <c r="J2885" s="252">
        <v>-44.5</v>
      </c>
      <c r="K2885" s="252">
        <v>0</v>
      </c>
      <c r="L2885" s="252">
        <v>0</v>
      </c>
      <c r="M2885" s="252">
        <v>30233.43</v>
      </c>
      <c r="N2885" s="323">
        <v>41486.74</v>
      </c>
      <c r="O2885" s="323"/>
      <c r="P2885" s="252">
        <v>109241.60000000001</v>
      </c>
      <c r="Q2885" s="252">
        <v>4372.84</v>
      </c>
      <c r="R2885" s="240" t="s">
        <v>118</v>
      </c>
      <c r="V2885" s="248">
        <f t="shared" si="180"/>
        <v>0</v>
      </c>
      <c r="W2885" s="248">
        <f t="shared" si="177"/>
        <v>0</v>
      </c>
      <c r="X2885" s="248">
        <f t="shared" si="178"/>
        <v>0</v>
      </c>
      <c r="Y2885" s="248">
        <f t="shared" si="179"/>
        <v>0</v>
      </c>
    </row>
    <row r="2886" spans="1:25" ht="15" customHeight="1" x14ac:dyDescent="0.25">
      <c r="A2886" s="250"/>
      <c r="B2886" s="251"/>
      <c r="C2886" s="322" t="s">
        <v>1058</v>
      </c>
      <c r="D2886" s="322"/>
      <c r="E2886" s="322"/>
      <c r="H2886" s="252">
        <v>2991.57</v>
      </c>
      <c r="I2886" s="252">
        <v>6798.11</v>
      </c>
      <c r="J2886" s="252">
        <v>0</v>
      </c>
      <c r="K2886" s="252">
        <v>0</v>
      </c>
      <c r="L2886" s="252">
        <v>0</v>
      </c>
      <c r="M2886" s="252">
        <v>6798.11</v>
      </c>
      <c r="N2886" s="323">
        <v>8688.7199999999993</v>
      </c>
      <c r="O2886" s="323"/>
      <c r="P2886" s="252">
        <v>13385.66</v>
      </c>
      <c r="Q2886" s="252">
        <v>12284.7</v>
      </c>
      <c r="R2886" s="240" t="s">
        <v>118</v>
      </c>
      <c r="V2886" s="248">
        <f t="shared" si="180"/>
        <v>0</v>
      </c>
      <c r="W2886" s="248">
        <f t="shared" si="177"/>
        <v>0</v>
      </c>
      <c r="X2886" s="248">
        <f t="shared" si="178"/>
        <v>0</v>
      </c>
      <c r="Y2886" s="248">
        <f t="shared" si="179"/>
        <v>0</v>
      </c>
    </row>
    <row r="2887" spans="1:25" ht="15" customHeight="1" x14ac:dyDescent="0.25">
      <c r="A2887" s="250"/>
      <c r="B2887" s="251"/>
      <c r="C2887" s="322" t="s">
        <v>1304</v>
      </c>
      <c r="D2887" s="322"/>
      <c r="E2887" s="322"/>
      <c r="H2887" s="252">
        <v>13041.49</v>
      </c>
      <c r="I2887" s="252">
        <v>0</v>
      </c>
      <c r="J2887" s="252">
        <v>0</v>
      </c>
      <c r="K2887" s="252">
        <v>0</v>
      </c>
      <c r="L2887" s="252">
        <v>0</v>
      </c>
      <c r="M2887" s="252">
        <v>0</v>
      </c>
      <c r="N2887" s="323">
        <v>368.78</v>
      </c>
      <c r="O2887" s="323"/>
      <c r="P2887" s="252">
        <v>14362.23</v>
      </c>
      <c r="Q2887" s="252">
        <v>1689.52</v>
      </c>
      <c r="R2887" s="240" t="s">
        <v>118</v>
      </c>
      <c r="V2887" s="248">
        <f t="shared" si="180"/>
        <v>0</v>
      </c>
      <c r="W2887" s="248">
        <f t="shared" si="177"/>
        <v>0</v>
      </c>
      <c r="X2887" s="248">
        <f t="shared" si="178"/>
        <v>0</v>
      </c>
      <c r="Y2887" s="248">
        <f t="shared" si="179"/>
        <v>0</v>
      </c>
    </row>
    <row r="2888" spans="1:25" ht="15" customHeight="1" x14ac:dyDescent="0.25">
      <c r="A2888" s="250"/>
      <c r="B2888" s="251"/>
      <c r="C2888" s="322" t="s">
        <v>1288</v>
      </c>
      <c r="D2888" s="322"/>
      <c r="E2888" s="322"/>
      <c r="H2888" s="252">
        <v>167061.4</v>
      </c>
      <c r="I2888" s="252">
        <v>45984.1</v>
      </c>
      <c r="J2888" s="252">
        <v>-162.66999999999999</v>
      </c>
      <c r="K2888" s="252">
        <v>0</v>
      </c>
      <c r="L2888" s="252">
        <v>0</v>
      </c>
      <c r="M2888" s="252">
        <v>45821.43</v>
      </c>
      <c r="N2888" s="323">
        <v>62836.93</v>
      </c>
      <c r="O2888" s="323"/>
      <c r="P2888" s="252">
        <v>150922.23999999999</v>
      </c>
      <c r="Q2888" s="252">
        <v>876.34</v>
      </c>
      <c r="R2888" s="240" t="s">
        <v>118</v>
      </c>
      <c r="V2888" s="248">
        <f t="shared" si="180"/>
        <v>0</v>
      </c>
      <c r="W2888" s="248">
        <f t="shared" si="177"/>
        <v>0</v>
      </c>
      <c r="X2888" s="248">
        <f t="shared" si="178"/>
        <v>0</v>
      </c>
      <c r="Y2888" s="248">
        <f t="shared" si="179"/>
        <v>0</v>
      </c>
    </row>
    <row r="2889" spans="1:25" ht="15" customHeight="1" x14ac:dyDescent="0.25">
      <c r="A2889" s="250"/>
      <c r="B2889" s="251"/>
      <c r="C2889" s="322" t="s">
        <v>1286</v>
      </c>
      <c r="D2889" s="322"/>
      <c r="E2889" s="322"/>
      <c r="H2889" s="252">
        <v>46549.08</v>
      </c>
      <c r="I2889" s="252">
        <v>12002.42</v>
      </c>
      <c r="J2889" s="252">
        <v>-42.45</v>
      </c>
      <c r="K2889" s="252">
        <v>0</v>
      </c>
      <c r="L2889" s="252">
        <v>0</v>
      </c>
      <c r="M2889" s="252">
        <v>11959.97</v>
      </c>
      <c r="N2889" s="323">
        <v>16245.16</v>
      </c>
      <c r="O2889" s="323"/>
      <c r="P2889" s="252">
        <v>43945.91</v>
      </c>
      <c r="Q2889" s="252">
        <v>1682.02</v>
      </c>
      <c r="R2889" s="240" t="s">
        <v>118</v>
      </c>
      <c r="V2889" s="248">
        <f t="shared" si="180"/>
        <v>0</v>
      </c>
      <c r="W2889" s="248">
        <f t="shared" si="177"/>
        <v>0</v>
      </c>
      <c r="X2889" s="248">
        <f t="shared" si="178"/>
        <v>0</v>
      </c>
      <c r="Y2889" s="248">
        <f t="shared" si="179"/>
        <v>0</v>
      </c>
    </row>
    <row r="2890" spans="1:25" ht="15" customHeight="1" x14ac:dyDescent="0.25">
      <c r="A2890" s="253"/>
      <c r="B2890" s="254"/>
      <c r="C2890" s="324" t="s">
        <v>1055</v>
      </c>
      <c r="D2890" s="324"/>
      <c r="E2890" s="324"/>
      <c r="F2890" s="255"/>
      <c r="G2890" s="255"/>
      <c r="H2890" s="256">
        <v>77.53</v>
      </c>
      <c r="I2890" s="256">
        <v>49</v>
      </c>
      <c r="J2890" s="256">
        <v>0</v>
      </c>
      <c r="K2890" s="256">
        <v>0</v>
      </c>
      <c r="L2890" s="256">
        <v>0</v>
      </c>
      <c r="M2890" s="256">
        <v>49</v>
      </c>
      <c r="N2890" s="325">
        <v>61.35</v>
      </c>
      <c r="O2890" s="325"/>
      <c r="P2890" s="256">
        <v>65.19</v>
      </c>
      <c r="Q2890" s="256">
        <v>0.01</v>
      </c>
      <c r="R2890" s="240" t="s">
        <v>118</v>
      </c>
      <c r="V2890" s="248">
        <f t="shared" si="180"/>
        <v>0</v>
      </c>
      <c r="W2890" s="248">
        <f t="shared" ref="W2890:W2953" si="181">IF(W$8=$C2890,SUM($P2890-$Q2890),0)/3</f>
        <v>0</v>
      </c>
      <c r="X2890" s="248">
        <f t="shared" ref="X2890:X2953" si="182">IF(X$8=$C2890,SUM($P2890-$Q2890),0)</f>
        <v>0</v>
      </c>
      <c r="Y2890" s="248">
        <f t="shared" ref="Y2890:Y2953" si="183">SUM(V2890:X2890)</f>
        <v>0</v>
      </c>
    </row>
    <row r="2891" spans="1:25" ht="15" customHeight="1" x14ac:dyDescent="0.25">
      <c r="A2891" s="245" t="s">
        <v>1611</v>
      </c>
      <c r="B2891" s="246" t="str">
        <f>C2891</f>
        <v>г.Одинцово, Можайское шоссе, 38</v>
      </c>
      <c r="C2891" s="329" t="s">
        <v>119</v>
      </c>
      <c r="D2891" s="329"/>
      <c r="E2891" s="329"/>
      <c r="F2891" s="246" t="s">
        <v>1799</v>
      </c>
      <c r="G2891" s="246" t="s">
        <v>1800</v>
      </c>
      <c r="H2891" s="247">
        <v>2726712</v>
      </c>
      <c r="I2891" s="247">
        <v>672600.49</v>
      </c>
      <c r="J2891" s="247">
        <v>-21.04</v>
      </c>
      <c r="K2891" s="247">
        <v>0</v>
      </c>
      <c r="L2891" s="247">
        <v>0</v>
      </c>
      <c r="M2891" s="247">
        <v>672579.45</v>
      </c>
      <c r="N2891" s="330">
        <v>822945.73</v>
      </c>
      <c r="O2891" s="330"/>
      <c r="P2891" s="247">
        <v>2622802.96</v>
      </c>
      <c r="Q2891" s="247">
        <v>46457.24</v>
      </c>
      <c r="R2891" s="240" t="s">
        <v>119</v>
      </c>
      <c r="V2891" s="248">
        <f t="shared" si="180"/>
        <v>0</v>
      </c>
      <c r="W2891" s="248">
        <f t="shared" si="181"/>
        <v>0</v>
      </c>
      <c r="X2891" s="248">
        <f t="shared" si="182"/>
        <v>0</v>
      </c>
      <c r="Y2891" s="248">
        <f t="shared" si="183"/>
        <v>0</v>
      </c>
    </row>
    <row r="2892" spans="1:25" ht="15" customHeight="1" x14ac:dyDescent="0.25">
      <c r="A2892" s="250"/>
      <c r="B2892" s="251"/>
      <c r="C2892" s="322" t="s">
        <v>1052</v>
      </c>
      <c r="D2892" s="322"/>
      <c r="E2892" s="322"/>
      <c r="H2892" s="252">
        <v>554349.01</v>
      </c>
      <c r="I2892" s="252">
        <v>174930.97</v>
      </c>
      <c r="J2892" s="252">
        <v>0</v>
      </c>
      <c r="K2892" s="252">
        <v>0</v>
      </c>
      <c r="L2892" s="252">
        <v>0</v>
      </c>
      <c r="M2892" s="252">
        <v>174930.97</v>
      </c>
      <c r="N2892" s="323">
        <v>214077.62</v>
      </c>
      <c r="O2892" s="323"/>
      <c r="P2892" s="252">
        <v>515606.02</v>
      </c>
      <c r="Q2892" s="252">
        <v>403.66</v>
      </c>
      <c r="R2892" s="240" t="s">
        <v>119</v>
      </c>
      <c r="V2892" s="248">
        <f t="shared" si="180"/>
        <v>515202.36000000004</v>
      </c>
      <c r="W2892" s="248">
        <f t="shared" si="181"/>
        <v>0</v>
      </c>
      <c r="X2892" s="248">
        <f t="shared" si="182"/>
        <v>0</v>
      </c>
      <c r="Y2892" s="248">
        <f t="shared" si="183"/>
        <v>515202.36000000004</v>
      </c>
    </row>
    <row r="2893" spans="1:25" ht="15" customHeight="1" x14ac:dyDescent="0.25">
      <c r="A2893" s="250"/>
      <c r="B2893" s="251"/>
      <c r="C2893" s="322" t="s">
        <v>1303</v>
      </c>
      <c r="D2893" s="322"/>
      <c r="E2893" s="322"/>
      <c r="H2893" s="252">
        <v>11472.75</v>
      </c>
      <c r="I2893" s="252">
        <v>0</v>
      </c>
      <c r="J2893" s="252">
        <v>0</v>
      </c>
      <c r="K2893" s="252">
        <v>0</v>
      </c>
      <c r="L2893" s="252">
        <v>0</v>
      </c>
      <c r="M2893" s="252">
        <v>0</v>
      </c>
      <c r="N2893" s="323">
        <v>208.38</v>
      </c>
      <c r="O2893" s="323"/>
      <c r="P2893" s="252">
        <v>15733.24</v>
      </c>
      <c r="Q2893" s="252">
        <v>4468.87</v>
      </c>
      <c r="R2893" s="240" t="s">
        <v>119</v>
      </c>
      <c r="V2893" s="248">
        <f t="shared" si="180"/>
        <v>0</v>
      </c>
      <c r="W2893" s="248">
        <f t="shared" si="181"/>
        <v>0</v>
      </c>
      <c r="X2893" s="248">
        <f t="shared" si="182"/>
        <v>0</v>
      </c>
      <c r="Y2893" s="248">
        <f t="shared" si="183"/>
        <v>0</v>
      </c>
    </row>
    <row r="2894" spans="1:25" ht="15" customHeight="1" x14ac:dyDescent="0.25">
      <c r="A2894" s="250"/>
      <c r="B2894" s="251"/>
      <c r="C2894" s="322" t="s">
        <v>1336</v>
      </c>
      <c r="D2894" s="322"/>
      <c r="E2894" s="322"/>
      <c r="H2894" s="252">
        <v>168.89</v>
      </c>
      <c r="I2894" s="252">
        <v>0</v>
      </c>
      <c r="J2894" s="252">
        <v>0</v>
      </c>
      <c r="K2894" s="252">
        <v>0</v>
      </c>
      <c r="L2894" s="252">
        <v>0</v>
      </c>
      <c r="M2894" s="252">
        <v>0</v>
      </c>
      <c r="N2894" s="323">
        <v>2.36</v>
      </c>
      <c r="O2894" s="323"/>
      <c r="P2894" s="252">
        <v>166.53</v>
      </c>
      <c r="Q2894" s="252">
        <v>0</v>
      </c>
      <c r="R2894" s="240" t="s">
        <v>119</v>
      </c>
      <c r="V2894" s="248">
        <f t="shared" si="180"/>
        <v>0</v>
      </c>
      <c r="W2894" s="248">
        <f t="shared" si="181"/>
        <v>0</v>
      </c>
      <c r="X2894" s="248">
        <f t="shared" si="182"/>
        <v>0</v>
      </c>
      <c r="Y2894" s="248">
        <f t="shared" si="183"/>
        <v>0</v>
      </c>
    </row>
    <row r="2895" spans="1:25" ht="15" customHeight="1" x14ac:dyDescent="0.25">
      <c r="A2895" s="250"/>
      <c r="B2895" s="251"/>
      <c r="C2895" s="322" t="s">
        <v>503</v>
      </c>
      <c r="D2895" s="322"/>
      <c r="E2895" s="322"/>
      <c r="H2895" s="252">
        <v>820963.76</v>
      </c>
      <c r="I2895" s="252">
        <v>280144.8</v>
      </c>
      <c r="J2895" s="252">
        <v>0</v>
      </c>
      <c r="K2895" s="252">
        <v>0</v>
      </c>
      <c r="L2895" s="252">
        <v>0</v>
      </c>
      <c r="M2895" s="252">
        <v>280144.8</v>
      </c>
      <c r="N2895" s="323">
        <v>343711.26</v>
      </c>
      <c r="O2895" s="323"/>
      <c r="P2895" s="252">
        <v>757926.05</v>
      </c>
      <c r="Q2895" s="252">
        <v>528.75</v>
      </c>
      <c r="R2895" s="240" t="s">
        <v>119</v>
      </c>
      <c r="V2895" s="248">
        <f t="shared" si="180"/>
        <v>0</v>
      </c>
      <c r="W2895" s="248">
        <f t="shared" si="181"/>
        <v>0</v>
      </c>
      <c r="X2895" s="248">
        <f t="shared" si="182"/>
        <v>0</v>
      </c>
      <c r="Y2895" s="248">
        <f t="shared" si="183"/>
        <v>0</v>
      </c>
    </row>
    <row r="2896" spans="1:25" ht="15" customHeight="1" x14ac:dyDescent="0.25">
      <c r="A2896" s="250"/>
      <c r="B2896" s="251"/>
      <c r="C2896" s="322" t="s">
        <v>1058</v>
      </c>
      <c r="D2896" s="322"/>
      <c r="E2896" s="322"/>
      <c r="H2896" s="252">
        <v>-8232.11</v>
      </c>
      <c r="I2896" s="252">
        <v>2650.38</v>
      </c>
      <c r="J2896" s="252">
        <v>0</v>
      </c>
      <c r="K2896" s="252">
        <v>0</v>
      </c>
      <c r="L2896" s="252">
        <v>0</v>
      </c>
      <c r="M2896" s="252">
        <v>2650.38</v>
      </c>
      <c r="N2896" s="323">
        <v>3240.93</v>
      </c>
      <c r="O2896" s="323"/>
      <c r="P2896" s="252">
        <v>7619.34</v>
      </c>
      <c r="Q2896" s="252">
        <v>16442</v>
      </c>
      <c r="R2896" s="240" t="s">
        <v>119</v>
      </c>
      <c r="V2896" s="248">
        <f t="shared" ref="V2896:V2959" si="184">IF(V$8=$C2896,SUM($P2896-$Q2896),0)</f>
        <v>0</v>
      </c>
      <c r="W2896" s="248">
        <f t="shared" si="181"/>
        <v>0</v>
      </c>
      <c r="X2896" s="248">
        <f t="shared" si="182"/>
        <v>0</v>
      </c>
      <c r="Y2896" s="248">
        <f t="shared" si="183"/>
        <v>0</v>
      </c>
    </row>
    <row r="2897" spans="1:25" ht="15" customHeight="1" x14ac:dyDescent="0.25">
      <c r="A2897" s="250"/>
      <c r="B2897" s="251"/>
      <c r="C2897" s="322" t="s">
        <v>392</v>
      </c>
      <c r="D2897" s="322"/>
      <c r="E2897" s="322"/>
      <c r="H2897" s="252">
        <v>268127.25</v>
      </c>
      <c r="I2897" s="252">
        <v>62520.47</v>
      </c>
      <c r="J2897" s="252">
        <v>-10.77</v>
      </c>
      <c r="K2897" s="252">
        <v>0</v>
      </c>
      <c r="L2897" s="252">
        <v>0</v>
      </c>
      <c r="M2897" s="252">
        <v>62509.7</v>
      </c>
      <c r="N2897" s="323">
        <v>74762.649999999994</v>
      </c>
      <c r="O2897" s="323"/>
      <c r="P2897" s="252">
        <v>267011.88</v>
      </c>
      <c r="Q2897" s="252">
        <v>11137.58</v>
      </c>
      <c r="R2897" s="240" t="s">
        <v>119</v>
      </c>
      <c r="V2897" s="248">
        <f t="shared" si="184"/>
        <v>0</v>
      </c>
      <c r="W2897" s="248">
        <f t="shared" si="181"/>
        <v>0</v>
      </c>
      <c r="X2897" s="248">
        <f t="shared" si="182"/>
        <v>0</v>
      </c>
      <c r="Y2897" s="248">
        <f t="shared" si="183"/>
        <v>0</v>
      </c>
    </row>
    <row r="2898" spans="1:25" ht="15" customHeight="1" x14ac:dyDescent="0.25">
      <c r="A2898" s="250"/>
      <c r="B2898" s="251"/>
      <c r="C2898" s="322" t="s">
        <v>399</v>
      </c>
      <c r="D2898" s="322"/>
      <c r="E2898" s="322"/>
      <c r="H2898" s="252">
        <v>150521.79</v>
      </c>
      <c r="I2898" s="252">
        <v>35702.129999999997</v>
      </c>
      <c r="J2898" s="252">
        <v>-10.27</v>
      </c>
      <c r="K2898" s="252">
        <v>0</v>
      </c>
      <c r="L2898" s="252">
        <v>0</v>
      </c>
      <c r="M2898" s="252">
        <v>35691.86</v>
      </c>
      <c r="N2898" s="323">
        <v>42646.66</v>
      </c>
      <c r="O2898" s="323"/>
      <c r="P2898" s="252">
        <v>148743.49</v>
      </c>
      <c r="Q2898" s="252">
        <v>5176.5</v>
      </c>
      <c r="R2898" s="240" t="s">
        <v>119</v>
      </c>
      <c r="V2898" s="248">
        <f t="shared" si="184"/>
        <v>0</v>
      </c>
      <c r="W2898" s="248">
        <f t="shared" si="181"/>
        <v>0</v>
      </c>
      <c r="X2898" s="248">
        <f t="shared" si="182"/>
        <v>0</v>
      </c>
      <c r="Y2898" s="248">
        <f t="shared" si="183"/>
        <v>0</v>
      </c>
    </row>
    <row r="2899" spans="1:25" ht="15" customHeight="1" x14ac:dyDescent="0.25">
      <c r="A2899" s="250"/>
      <c r="B2899" s="251"/>
      <c r="C2899" s="322" t="s">
        <v>1054</v>
      </c>
      <c r="D2899" s="322"/>
      <c r="E2899" s="322"/>
      <c r="H2899" s="252">
        <v>247.64</v>
      </c>
      <c r="I2899" s="252">
        <v>133.94999999999999</v>
      </c>
      <c r="J2899" s="252">
        <v>0</v>
      </c>
      <c r="K2899" s="252">
        <v>0</v>
      </c>
      <c r="L2899" s="252">
        <v>0</v>
      </c>
      <c r="M2899" s="252">
        <v>133.94999999999999</v>
      </c>
      <c r="N2899" s="323">
        <v>182.27</v>
      </c>
      <c r="O2899" s="323"/>
      <c r="P2899" s="252">
        <v>199.36</v>
      </c>
      <c r="Q2899" s="252">
        <v>0.04</v>
      </c>
      <c r="R2899" s="240" t="s">
        <v>119</v>
      </c>
      <c r="V2899" s="248">
        <f t="shared" si="184"/>
        <v>0</v>
      </c>
      <c r="W2899" s="248">
        <f t="shared" si="181"/>
        <v>0</v>
      </c>
      <c r="X2899" s="248">
        <f t="shared" si="182"/>
        <v>0</v>
      </c>
      <c r="Y2899" s="248">
        <f t="shared" si="183"/>
        <v>0</v>
      </c>
    </row>
    <row r="2900" spans="1:25" ht="15" customHeight="1" x14ac:dyDescent="0.25">
      <c r="A2900" s="250"/>
      <c r="B2900" s="251"/>
      <c r="C2900" s="322" t="s">
        <v>504</v>
      </c>
      <c r="D2900" s="322"/>
      <c r="E2900" s="322"/>
      <c r="H2900" s="252">
        <v>23938.47</v>
      </c>
      <c r="I2900" s="252">
        <v>0</v>
      </c>
      <c r="J2900" s="252">
        <v>0</v>
      </c>
      <c r="K2900" s="252">
        <v>0</v>
      </c>
      <c r="L2900" s="252">
        <v>0</v>
      </c>
      <c r="M2900" s="252">
        <v>0</v>
      </c>
      <c r="N2900" s="323">
        <v>339.88</v>
      </c>
      <c r="O2900" s="323"/>
      <c r="P2900" s="252">
        <v>24195.200000000001</v>
      </c>
      <c r="Q2900" s="252">
        <v>596.61</v>
      </c>
      <c r="R2900" s="240" t="s">
        <v>119</v>
      </c>
      <c r="V2900" s="248">
        <f t="shared" si="184"/>
        <v>0</v>
      </c>
      <c r="W2900" s="248">
        <f t="shared" si="181"/>
        <v>0</v>
      </c>
      <c r="X2900" s="248">
        <f t="shared" si="182"/>
        <v>0</v>
      </c>
      <c r="Y2900" s="248">
        <f t="shared" si="183"/>
        <v>0</v>
      </c>
    </row>
    <row r="2901" spans="1:25" ht="15" customHeight="1" x14ac:dyDescent="0.25">
      <c r="A2901" s="250"/>
      <c r="B2901" s="251"/>
      <c r="C2901" s="322" t="s">
        <v>1055</v>
      </c>
      <c r="D2901" s="322"/>
      <c r="E2901" s="322"/>
      <c r="H2901" s="252">
        <v>225.58</v>
      </c>
      <c r="I2901" s="252">
        <v>133.94999999999999</v>
      </c>
      <c r="J2901" s="252">
        <v>0</v>
      </c>
      <c r="K2901" s="252">
        <v>0</v>
      </c>
      <c r="L2901" s="252">
        <v>0</v>
      </c>
      <c r="M2901" s="252">
        <v>133.94999999999999</v>
      </c>
      <c r="N2901" s="323">
        <v>181.11</v>
      </c>
      <c r="O2901" s="323"/>
      <c r="P2901" s="252">
        <v>178.46</v>
      </c>
      <c r="Q2901" s="252">
        <v>0.04</v>
      </c>
      <c r="R2901" s="240" t="s">
        <v>119</v>
      </c>
      <c r="V2901" s="248">
        <f t="shared" si="184"/>
        <v>0</v>
      </c>
      <c r="W2901" s="248">
        <f t="shared" si="181"/>
        <v>0</v>
      </c>
      <c r="X2901" s="248">
        <f t="shared" si="182"/>
        <v>0</v>
      </c>
      <c r="Y2901" s="248">
        <f t="shared" si="183"/>
        <v>0</v>
      </c>
    </row>
    <row r="2902" spans="1:25" ht="15" customHeight="1" x14ac:dyDescent="0.25">
      <c r="A2902" s="250"/>
      <c r="B2902" s="251"/>
      <c r="C2902" s="322" t="s">
        <v>1286</v>
      </c>
      <c r="D2902" s="322"/>
      <c r="E2902" s="322"/>
      <c r="H2902" s="252">
        <v>106344</v>
      </c>
      <c r="I2902" s="252">
        <v>23943.88</v>
      </c>
      <c r="J2902" s="252">
        <v>0</v>
      </c>
      <c r="K2902" s="252">
        <v>0</v>
      </c>
      <c r="L2902" s="252">
        <v>0</v>
      </c>
      <c r="M2902" s="252">
        <v>23943.88</v>
      </c>
      <c r="N2902" s="323">
        <v>28680.37</v>
      </c>
      <c r="O2902" s="323"/>
      <c r="P2902" s="252">
        <v>106992.85</v>
      </c>
      <c r="Q2902" s="252">
        <v>5385.34</v>
      </c>
      <c r="R2902" s="240" t="s">
        <v>119</v>
      </c>
      <c r="V2902" s="248">
        <f t="shared" si="184"/>
        <v>0</v>
      </c>
      <c r="W2902" s="248">
        <f t="shared" si="181"/>
        <v>0</v>
      </c>
      <c r="X2902" s="248">
        <f t="shared" si="182"/>
        <v>0</v>
      </c>
      <c r="Y2902" s="248">
        <f t="shared" si="183"/>
        <v>0</v>
      </c>
    </row>
    <row r="2903" spans="1:25" ht="15" customHeight="1" x14ac:dyDescent="0.25">
      <c r="A2903" s="250"/>
      <c r="B2903" s="251"/>
      <c r="C2903" s="322" t="s">
        <v>1057</v>
      </c>
      <c r="D2903" s="322"/>
      <c r="E2903" s="322"/>
      <c r="H2903" s="252">
        <v>356.31</v>
      </c>
      <c r="I2903" s="252">
        <v>280.73</v>
      </c>
      <c r="J2903" s="252">
        <v>0</v>
      </c>
      <c r="K2903" s="252">
        <v>0</v>
      </c>
      <c r="L2903" s="252">
        <v>0</v>
      </c>
      <c r="M2903" s="252">
        <v>280.73</v>
      </c>
      <c r="N2903" s="323">
        <v>373.6</v>
      </c>
      <c r="O2903" s="323"/>
      <c r="P2903" s="252">
        <v>263.52</v>
      </c>
      <c r="Q2903" s="252">
        <v>0.08</v>
      </c>
      <c r="R2903" s="240" t="s">
        <v>119</v>
      </c>
      <c r="V2903" s="248">
        <f t="shared" si="184"/>
        <v>0</v>
      </c>
      <c r="W2903" s="248">
        <f t="shared" si="181"/>
        <v>0</v>
      </c>
      <c r="X2903" s="248">
        <f t="shared" si="182"/>
        <v>0</v>
      </c>
      <c r="Y2903" s="248">
        <f t="shared" si="183"/>
        <v>0</v>
      </c>
    </row>
    <row r="2904" spans="1:25" ht="15" customHeight="1" x14ac:dyDescent="0.25">
      <c r="A2904" s="250"/>
      <c r="B2904" s="251"/>
      <c r="C2904" s="322" t="s">
        <v>1304</v>
      </c>
      <c r="D2904" s="322"/>
      <c r="E2904" s="322"/>
      <c r="H2904" s="252">
        <v>34886.74</v>
      </c>
      <c r="I2904" s="252">
        <v>0</v>
      </c>
      <c r="J2904" s="252">
        <v>0</v>
      </c>
      <c r="K2904" s="252">
        <v>0</v>
      </c>
      <c r="L2904" s="252">
        <v>0</v>
      </c>
      <c r="M2904" s="252">
        <v>0</v>
      </c>
      <c r="N2904" s="323">
        <v>304.44</v>
      </c>
      <c r="O2904" s="323"/>
      <c r="P2904" s="252">
        <v>36302.32</v>
      </c>
      <c r="Q2904" s="252">
        <v>1720.02</v>
      </c>
      <c r="R2904" s="240" t="s">
        <v>119</v>
      </c>
      <c r="V2904" s="248">
        <f t="shared" si="184"/>
        <v>0</v>
      </c>
      <c r="W2904" s="248">
        <f t="shared" si="181"/>
        <v>0</v>
      </c>
      <c r="X2904" s="248">
        <f t="shared" si="182"/>
        <v>0</v>
      </c>
      <c r="Y2904" s="248">
        <f t="shared" si="183"/>
        <v>0</v>
      </c>
    </row>
    <row r="2905" spans="1:25" ht="15" customHeight="1" x14ac:dyDescent="0.25">
      <c r="A2905" s="250"/>
      <c r="B2905" s="251"/>
      <c r="C2905" s="322" t="s">
        <v>1283</v>
      </c>
      <c r="D2905" s="322"/>
      <c r="E2905" s="322"/>
      <c r="H2905" s="252">
        <v>378866.44</v>
      </c>
      <c r="I2905" s="252">
        <v>0</v>
      </c>
      <c r="J2905" s="252">
        <v>0</v>
      </c>
      <c r="K2905" s="252">
        <v>0</v>
      </c>
      <c r="L2905" s="252">
        <v>0</v>
      </c>
      <c r="M2905" s="252">
        <v>0</v>
      </c>
      <c r="N2905" s="323">
        <v>4366.04</v>
      </c>
      <c r="O2905" s="323"/>
      <c r="P2905" s="252">
        <v>374500.4</v>
      </c>
      <c r="Q2905" s="252">
        <v>0</v>
      </c>
      <c r="R2905" s="240" t="s">
        <v>119</v>
      </c>
      <c r="V2905" s="248">
        <f t="shared" si="184"/>
        <v>0</v>
      </c>
      <c r="W2905" s="248">
        <f t="shared" si="181"/>
        <v>124833.46666666667</v>
      </c>
      <c r="X2905" s="248">
        <f t="shared" si="182"/>
        <v>0</v>
      </c>
      <c r="Y2905" s="248">
        <f t="shared" si="183"/>
        <v>124833.46666666667</v>
      </c>
    </row>
    <row r="2906" spans="1:25" ht="15" customHeight="1" x14ac:dyDescent="0.25">
      <c r="A2906" s="250"/>
      <c r="B2906" s="251"/>
      <c r="C2906" s="322" t="s">
        <v>1311</v>
      </c>
      <c r="D2906" s="322"/>
      <c r="E2906" s="322"/>
      <c r="H2906" s="252">
        <v>7389.83</v>
      </c>
      <c r="I2906" s="252">
        <v>0</v>
      </c>
      <c r="J2906" s="252">
        <v>0</v>
      </c>
      <c r="K2906" s="252">
        <v>0</v>
      </c>
      <c r="L2906" s="252">
        <v>0</v>
      </c>
      <c r="M2906" s="252">
        <v>0</v>
      </c>
      <c r="N2906" s="323">
        <v>127.09</v>
      </c>
      <c r="O2906" s="323"/>
      <c r="P2906" s="252">
        <v>7262.74</v>
      </c>
      <c r="Q2906" s="252">
        <v>0</v>
      </c>
      <c r="R2906" s="240" t="s">
        <v>119</v>
      </c>
      <c r="V2906" s="248">
        <f t="shared" si="184"/>
        <v>0</v>
      </c>
      <c r="W2906" s="248">
        <f t="shared" si="181"/>
        <v>0</v>
      </c>
      <c r="X2906" s="248">
        <f t="shared" si="182"/>
        <v>0</v>
      </c>
      <c r="Y2906" s="248">
        <f t="shared" si="183"/>
        <v>0</v>
      </c>
    </row>
    <row r="2907" spans="1:25" ht="15" customHeight="1" x14ac:dyDescent="0.25">
      <c r="A2907" s="250"/>
      <c r="B2907" s="251"/>
      <c r="C2907" s="322" t="s">
        <v>1288</v>
      </c>
      <c r="D2907" s="322"/>
      <c r="E2907" s="322"/>
      <c r="H2907" s="252">
        <v>376438.57</v>
      </c>
      <c r="I2907" s="252">
        <v>91734.77</v>
      </c>
      <c r="J2907" s="252">
        <v>0</v>
      </c>
      <c r="K2907" s="252">
        <v>0</v>
      </c>
      <c r="L2907" s="252">
        <v>0</v>
      </c>
      <c r="M2907" s="252">
        <v>91734.77</v>
      </c>
      <c r="N2907" s="323">
        <v>109170.8</v>
      </c>
      <c r="O2907" s="323"/>
      <c r="P2907" s="252">
        <v>359600.17</v>
      </c>
      <c r="Q2907" s="252">
        <v>597.63</v>
      </c>
      <c r="R2907" s="240" t="s">
        <v>119</v>
      </c>
      <c r="V2907" s="248">
        <f t="shared" si="184"/>
        <v>0</v>
      </c>
      <c r="W2907" s="248">
        <f t="shared" si="181"/>
        <v>0</v>
      </c>
      <c r="X2907" s="248">
        <f t="shared" si="182"/>
        <v>0</v>
      </c>
      <c r="Y2907" s="248">
        <f t="shared" si="183"/>
        <v>0</v>
      </c>
    </row>
    <row r="2908" spans="1:25" ht="15" customHeight="1" x14ac:dyDescent="0.25">
      <c r="A2908" s="253"/>
      <c r="B2908" s="254"/>
      <c r="C2908" s="324" t="s">
        <v>1056</v>
      </c>
      <c r="D2908" s="324"/>
      <c r="E2908" s="324"/>
      <c r="F2908" s="255"/>
      <c r="G2908" s="255"/>
      <c r="H2908" s="256">
        <v>647.08000000000004</v>
      </c>
      <c r="I2908" s="256">
        <v>424.46</v>
      </c>
      <c r="J2908" s="256">
        <v>0</v>
      </c>
      <c r="K2908" s="256">
        <v>0</v>
      </c>
      <c r="L2908" s="256">
        <v>0</v>
      </c>
      <c r="M2908" s="256">
        <v>424.46</v>
      </c>
      <c r="N2908" s="325">
        <v>570.27</v>
      </c>
      <c r="O2908" s="325"/>
      <c r="P2908" s="256">
        <v>501.39</v>
      </c>
      <c r="Q2908" s="256">
        <v>0.12</v>
      </c>
      <c r="R2908" s="240" t="s">
        <v>119</v>
      </c>
      <c r="V2908" s="248">
        <f t="shared" si="184"/>
        <v>0</v>
      </c>
      <c r="W2908" s="248">
        <f t="shared" si="181"/>
        <v>0</v>
      </c>
      <c r="X2908" s="248">
        <f t="shared" si="182"/>
        <v>0</v>
      </c>
      <c r="Y2908" s="248">
        <f t="shared" si="183"/>
        <v>0</v>
      </c>
    </row>
    <row r="2909" spans="1:25" ht="15" customHeight="1" x14ac:dyDescent="0.25">
      <c r="A2909" s="245" t="s">
        <v>1535</v>
      </c>
      <c r="B2909" s="246" t="str">
        <f>C2909</f>
        <v>г.Одинцово, Можайское шоссе, 40</v>
      </c>
      <c r="C2909" s="329" t="s">
        <v>120</v>
      </c>
      <c r="D2909" s="329"/>
      <c r="E2909" s="329"/>
      <c r="F2909" s="246" t="s">
        <v>1647</v>
      </c>
      <c r="G2909" s="246" t="s">
        <v>1801</v>
      </c>
      <c r="H2909" s="247">
        <v>1417643.61</v>
      </c>
      <c r="I2909" s="247">
        <v>145523.09</v>
      </c>
      <c r="J2909" s="247">
        <v>0</v>
      </c>
      <c r="K2909" s="247">
        <v>0</v>
      </c>
      <c r="L2909" s="247">
        <v>0</v>
      </c>
      <c r="M2909" s="247">
        <v>145523.09</v>
      </c>
      <c r="N2909" s="330">
        <v>168691.55</v>
      </c>
      <c r="O2909" s="330"/>
      <c r="P2909" s="247">
        <v>1436587.05</v>
      </c>
      <c r="Q2909" s="247">
        <v>42111.9</v>
      </c>
      <c r="R2909" s="240" t="s">
        <v>120</v>
      </c>
      <c r="V2909" s="248">
        <f t="shared" si="184"/>
        <v>0</v>
      </c>
      <c r="W2909" s="248">
        <f t="shared" si="181"/>
        <v>0</v>
      </c>
      <c r="X2909" s="248">
        <f t="shared" si="182"/>
        <v>0</v>
      </c>
      <c r="Y2909" s="248">
        <f t="shared" si="183"/>
        <v>0</v>
      </c>
    </row>
    <row r="2910" spans="1:25" ht="15" customHeight="1" x14ac:dyDescent="0.25">
      <c r="A2910" s="250"/>
      <c r="B2910" s="251"/>
      <c r="C2910" s="322" t="s">
        <v>1052</v>
      </c>
      <c r="D2910" s="322"/>
      <c r="E2910" s="322"/>
      <c r="H2910" s="252">
        <v>442136.86</v>
      </c>
      <c r="I2910" s="252">
        <v>136263.20000000001</v>
      </c>
      <c r="J2910" s="252">
        <v>0</v>
      </c>
      <c r="K2910" s="252">
        <v>0</v>
      </c>
      <c r="L2910" s="252">
        <v>0</v>
      </c>
      <c r="M2910" s="252">
        <v>136263.20000000001</v>
      </c>
      <c r="N2910" s="323">
        <v>157899.01999999999</v>
      </c>
      <c r="O2910" s="323"/>
      <c r="P2910" s="252">
        <v>422915.16</v>
      </c>
      <c r="Q2910" s="252">
        <v>2414.12</v>
      </c>
      <c r="R2910" s="240" t="s">
        <v>120</v>
      </c>
      <c r="V2910" s="248">
        <f t="shared" si="184"/>
        <v>420501.04</v>
      </c>
      <c r="W2910" s="248">
        <f t="shared" si="181"/>
        <v>0</v>
      </c>
      <c r="X2910" s="248">
        <f t="shared" si="182"/>
        <v>0</v>
      </c>
      <c r="Y2910" s="248">
        <f t="shared" si="183"/>
        <v>420501.04</v>
      </c>
    </row>
    <row r="2911" spans="1:25" ht="15" customHeight="1" x14ac:dyDescent="0.25">
      <c r="A2911" s="250"/>
      <c r="B2911" s="251"/>
      <c r="C2911" s="322" t="s">
        <v>1303</v>
      </c>
      <c r="D2911" s="322"/>
      <c r="E2911" s="322"/>
      <c r="H2911" s="252">
        <v>6454.37</v>
      </c>
      <c r="I2911" s="252">
        <v>0</v>
      </c>
      <c r="J2911" s="252">
        <v>0</v>
      </c>
      <c r="K2911" s="252">
        <v>0</v>
      </c>
      <c r="L2911" s="252">
        <v>0</v>
      </c>
      <c r="M2911" s="252">
        <v>0</v>
      </c>
      <c r="N2911" s="323">
        <v>1.65</v>
      </c>
      <c r="O2911" s="323"/>
      <c r="P2911" s="252">
        <v>6872.49</v>
      </c>
      <c r="Q2911" s="252">
        <v>419.77</v>
      </c>
      <c r="R2911" s="240" t="s">
        <v>120</v>
      </c>
      <c r="V2911" s="248">
        <f t="shared" si="184"/>
        <v>0</v>
      </c>
      <c r="W2911" s="248">
        <f t="shared" si="181"/>
        <v>0</v>
      </c>
      <c r="X2911" s="248">
        <f t="shared" si="182"/>
        <v>0</v>
      </c>
      <c r="Y2911" s="248">
        <f t="shared" si="183"/>
        <v>0</v>
      </c>
    </row>
    <row r="2912" spans="1:25" ht="15" customHeight="1" x14ac:dyDescent="0.25">
      <c r="A2912" s="250"/>
      <c r="B2912" s="251"/>
      <c r="C2912" s="322" t="s">
        <v>1336</v>
      </c>
      <c r="D2912" s="322"/>
      <c r="E2912" s="322"/>
      <c r="H2912" s="252">
        <v>69.34</v>
      </c>
      <c r="I2912" s="252">
        <v>0</v>
      </c>
      <c r="J2912" s="252">
        <v>0</v>
      </c>
      <c r="K2912" s="252">
        <v>0</v>
      </c>
      <c r="L2912" s="252">
        <v>0</v>
      </c>
      <c r="M2912" s="252">
        <v>0</v>
      </c>
      <c r="N2912" s="323">
        <v>0</v>
      </c>
      <c r="O2912" s="323"/>
      <c r="P2912" s="252">
        <v>69.34</v>
      </c>
      <c r="Q2912" s="252">
        <v>0</v>
      </c>
      <c r="R2912" s="240" t="s">
        <v>120</v>
      </c>
      <c r="V2912" s="248">
        <f t="shared" si="184"/>
        <v>0</v>
      </c>
      <c r="W2912" s="248">
        <f t="shared" si="181"/>
        <v>0</v>
      </c>
      <c r="X2912" s="248">
        <f t="shared" si="182"/>
        <v>0</v>
      </c>
      <c r="Y2912" s="248">
        <f t="shared" si="183"/>
        <v>0</v>
      </c>
    </row>
    <row r="2913" spans="1:25" ht="15" customHeight="1" x14ac:dyDescent="0.25">
      <c r="A2913" s="250"/>
      <c r="B2913" s="251"/>
      <c r="C2913" s="322" t="s">
        <v>503</v>
      </c>
      <c r="D2913" s="322"/>
      <c r="E2913" s="322"/>
      <c r="H2913" s="252">
        <v>132871.4</v>
      </c>
      <c r="I2913" s="252">
        <v>0</v>
      </c>
      <c r="J2913" s="252">
        <v>0</v>
      </c>
      <c r="K2913" s="252">
        <v>0</v>
      </c>
      <c r="L2913" s="252">
        <v>0</v>
      </c>
      <c r="M2913" s="252">
        <v>0</v>
      </c>
      <c r="N2913" s="323">
        <v>31.21</v>
      </c>
      <c r="O2913" s="323"/>
      <c r="P2913" s="252">
        <v>135396.93</v>
      </c>
      <c r="Q2913" s="252">
        <v>2556.7399999999998</v>
      </c>
      <c r="R2913" s="240" t="s">
        <v>120</v>
      </c>
      <c r="V2913" s="248">
        <f t="shared" si="184"/>
        <v>0</v>
      </c>
      <c r="W2913" s="248">
        <f t="shared" si="181"/>
        <v>0</v>
      </c>
      <c r="X2913" s="248">
        <f t="shared" si="182"/>
        <v>0</v>
      </c>
      <c r="Y2913" s="248">
        <f t="shared" si="183"/>
        <v>0</v>
      </c>
    </row>
    <row r="2914" spans="1:25" ht="15" customHeight="1" x14ac:dyDescent="0.25">
      <c r="A2914" s="250"/>
      <c r="B2914" s="251"/>
      <c r="C2914" s="322" t="s">
        <v>1058</v>
      </c>
      <c r="D2914" s="322"/>
      <c r="E2914" s="322"/>
      <c r="H2914" s="252">
        <v>23476.63</v>
      </c>
      <c r="I2914" s="252">
        <v>8765.85</v>
      </c>
      <c r="J2914" s="252">
        <v>0</v>
      </c>
      <c r="K2914" s="252">
        <v>0</v>
      </c>
      <c r="L2914" s="252">
        <v>0</v>
      </c>
      <c r="M2914" s="252">
        <v>8765.85</v>
      </c>
      <c r="N2914" s="323">
        <v>10157.049999999999</v>
      </c>
      <c r="O2914" s="323"/>
      <c r="P2914" s="252">
        <v>23550.62</v>
      </c>
      <c r="Q2914" s="252">
        <v>1465.19</v>
      </c>
      <c r="R2914" s="240" t="s">
        <v>120</v>
      </c>
      <c r="V2914" s="248">
        <f t="shared" si="184"/>
        <v>0</v>
      </c>
      <c r="W2914" s="248">
        <f t="shared" si="181"/>
        <v>0</v>
      </c>
      <c r="X2914" s="248">
        <f t="shared" si="182"/>
        <v>0</v>
      </c>
      <c r="Y2914" s="248">
        <f t="shared" si="183"/>
        <v>0</v>
      </c>
    </row>
    <row r="2915" spans="1:25" ht="15" customHeight="1" x14ac:dyDescent="0.25">
      <c r="A2915" s="250"/>
      <c r="B2915" s="251"/>
      <c r="C2915" s="322" t="s">
        <v>1057</v>
      </c>
      <c r="D2915" s="322"/>
      <c r="E2915" s="322"/>
      <c r="H2915" s="252">
        <v>328.97</v>
      </c>
      <c r="I2915" s="252">
        <v>142.55000000000001</v>
      </c>
      <c r="J2915" s="252">
        <v>0</v>
      </c>
      <c r="K2915" s="252">
        <v>0</v>
      </c>
      <c r="L2915" s="252">
        <v>0</v>
      </c>
      <c r="M2915" s="252">
        <v>142.55000000000001</v>
      </c>
      <c r="N2915" s="323">
        <v>166.19</v>
      </c>
      <c r="O2915" s="323"/>
      <c r="P2915" s="252">
        <v>306.16000000000003</v>
      </c>
      <c r="Q2915" s="252">
        <v>0.83</v>
      </c>
      <c r="R2915" s="240" t="s">
        <v>120</v>
      </c>
      <c r="V2915" s="248">
        <f t="shared" si="184"/>
        <v>0</v>
      </c>
      <c r="W2915" s="248">
        <f t="shared" si="181"/>
        <v>0</v>
      </c>
      <c r="X2915" s="248">
        <f t="shared" si="182"/>
        <v>0</v>
      </c>
      <c r="Y2915" s="248">
        <f t="shared" si="183"/>
        <v>0</v>
      </c>
    </row>
    <row r="2916" spans="1:25" ht="15" customHeight="1" x14ac:dyDescent="0.25">
      <c r="A2916" s="250"/>
      <c r="B2916" s="251"/>
      <c r="C2916" s="322" t="s">
        <v>399</v>
      </c>
      <c r="D2916" s="322"/>
      <c r="E2916" s="322"/>
      <c r="H2916" s="252">
        <v>43454.29</v>
      </c>
      <c r="I2916" s="252">
        <v>0</v>
      </c>
      <c r="J2916" s="252">
        <v>0</v>
      </c>
      <c r="K2916" s="252">
        <v>0</v>
      </c>
      <c r="L2916" s="252">
        <v>0</v>
      </c>
      <c r="M2916" s="252">
        <v>0</v>
      </c>
      <c r="N2916" s="323">
        <v>3.87</v>
      </c>
      <c r="O2916" s="323"/>
      <c r="P2916" s="252">
        <v>47029.57</v>
      </c>
      <c r="Q2916" s="252">
        <v>3579.15</v>
      </c>
      <c r="R2916" s="240" t="s">
        <v>120</v>
      </c>
      <c r="V2916" s="248">
        <f t="shared" si="184"/>
        <v>0</v>
      </c>
      <c r="W2916" s="248">
        <f t="shared" si="181"/>
        <v>0</v>
      </c>
      <c r="X2916" s="248">
        <f t="shared" si="182"/>
        <v>0</v>
      </c>
      <c r="Y2916" s="248">
        <f t="shared" si="183"/>
        <v>0</v>
      </c>
    </row>
    <row r="2917" spans="1:25" ht="15" customHeight="1" x14ac:dyDescent="0.25">
      <c r="A2917" s="250"/>
      <c r="B2917" s="251"/>
      <c r="C2917" s="322" t="s">
        <v>1054</v>
      </c>
      <c r="D2917" s="322"/>
      <c r="E2917" s="322"/>
      <c r="H2917" s="252">
        <v>162.76</v>
      </c>
      <c r="I2917" s="252">
        <v>68.02</v>
      </c>
      <c r="J2917" s="252">
        <v>0</v>
      </c>
      <c r="K2917" s="252">
        <v>0</v>
      </c>
      <c r="L2917" s="252">
        <v>0</v>
      </c>
      <c r="M2917" s="252">
        <v>68.02</v>
      </c>
      <c r="N2917" s="323">
        <v>79.290000000000006</v>
      </c>
      <c r="O2917" s="323"/>
      <c r="P2917" s="252">
        <v>153.19999999999999</v>
      </c>
      <c r="Q2917" s="252">
        <v>1.71</v>
      </c>
      <c r="R2917" s="240" t="s">
        <v>120</v>
      </c>
      <c r="V2917" s="248">
        <f t="shared" si="184"/>
        <v>0</v>
      </c>
      <c r="W2917" s="248">
        <f t="shared" si="181"/>
        <v>0</v>
      </c>
      <c r="X2917" s="248">
        <f t="shared" si="182"/>
        <v>0</v>
      </c>
      <c r="Y2917" s="248">
        <f t="shared" si="183"/>
        <v>0</v>
      </c>
    </row>
    <row r="2918" spans="1:25" ht="15" customHeight="1" x14ac:dyDescent="0.25">
      <c r="A2918" s="250"/>
      <c r="B2918" s="251"/>
      <c r="C2918" s="322" t="s">
        <v>504</v>
      </c>
      <c r="D2918" s="322"/>
      <c r="E2918" s="322"/>
      <c r="H2918" s="252">
        <v>6122.55</v>
      </c>
      <c r="I2918" s="252">
        <v>0</v>
      </c>
      <c r="J2918" s="252">
        <v>0</v>
      </c>
      <c r="K2918" s="252">
        <v>0</v>
      </c>
      <c r="L2918" s="252">
        <v>0</v>
      </c>
      <c r="M2918" s="252">
        <v>0</v>
      </c>
      <c r="N2918" s="323">
        <v>4.83</v>
      </c>
      <c r="O2918" s="323"/>
      <c r="P2918" s="252">
        <v>6205.77</v>
      </c>
      <c r="Q2918" s="252">
        <v>88.05</v>
      </c>
      <c r="R2918" s="240" t="s">
        <v>120</v>
      </c>
      <c r="V2918" s="248">
        <f t="shared" si="184"/>
        <v>0</v>
      </c>
      <c r="W2918" s="248">
        <f t="shared" si="181"/>
        <v>0</v>
      </c>
      <c r="X2918" s="248">
        <f t="shared" si="182"/>
        <v>0</v>
      </c>
      <c r="Y2918" s="248">
        <f t="shared" si="183"/>
        <v>0</v>
      </c>
    </row>
    <row r="2919" spans="1:25" ht="15" customHeight="1" x14ac:dyDescent="0.25">
      <c r="A2919" s="250"/>
      <c r="B2919" s="251"/>
      <c r="C2919" s="322" t="s">
        <v>1055</v>
      </c>
      <c r="D2919" s="322"/>
      <c r="E2919" s="322"/>
      <c r="H2919" s="252">
        <v>162.76</v>
      </c>
      <c r="I2919" s="252">
        <v>68.02</v>
      </c>
      <c r="J2919" s="252">
        <v>0</v>
      </c>
      <c r="K2919" s="252">
        <v>0</v>
      </c>
      <c r="L2919" s="252">
        <v>0</v>
      </c>
      <c r="M2919" s="252">
        <v>68.02</v>
      </c>
      <c r="N2919" s="323">
        <v>79.290000000000006</v>
      </c>
      <c r="O2919" s="323"/>
      <c r="P2919" s="252">
        <v>153.19999999999999</v>
      </c>
      <c r="Q2919" s="252">
        <v>1.71</v>
      </c>
      <c r="R2919" s="240" t="s">
        <v>120</v>
      </c>
      <c r="V2919" s="248">
        <f t="shared" si="184"/>
        <v>0</v>
      </c>
      <c r="W2919" s="248">
        <f t="shared" si="181"/>
        <v>0</v>
      </c>
      <c r="X2919" s="248">
        <f t="shared" si="182"/>
        <v>0</v>
      </c>
      <c r="Y2919" s="248">
        <f t="shared" si="183"/>
        <v>0</v>
      </c>
    </row>
    <row r="2920" spans="1:25" ht="15" customHeight="1" x14ac:dyDescent="0.25">
      <c r="A2920" s="250"/>
      <c r="B2920" s="251"/>
      <c r="C2920" s="322" t="s">
        <v>1286</v>
      </c>
      <c r="D2920" s="322"/>
      <c r="E2920" s="322"/>
      <c r="H2920" s="252">
        <v>21176.35</v>
      </c>
      <c r="I2920" s="252">
        <v>0</v>
      </c>
      <c r="J2920" s="252">
        <v>0</v>
      </c>
      <c r="K2920" s="252">
        <v>0</v>
      </c>
      <c r="L2920" s="252">
        <v>0</v>
      </c>
      <c r="M2920" s="252">
        <v>0</v>
      </c>
      <c r="N2920" s="323">
        <v>1.7</v>
      </c>
      <c r="O2920" s="323"/>
      <c r="P2920" s="252">
        <v>30597.51</v>
      </c>
      <c r="Q2920" s="252">
        <v>9422.86</v>
      </c>
      <c r="R2920" s="240" t="s">
        <v>120</v>
      </c>
      <c r="V2920" s="248">
        <f t="shared" si="184"/>
        <v>0</v>
      </c>
      <c r="W2920" s="248">
        <f t="shared" si="181"/>
        <v>0</v>
      </c>
      <c r="X2920" s="248">
        <f t="shared" si="182"/>
        <v>0</v>
      </c>
      <c r="Y2920" s="248">
        <f t="shared" si="183"/>
        <v>0</v>
      </c>
    </row>
    <row r="2921" spans="1:25" ht="15" customHeight="1" x14ac:dyDescent="0.25">
      <c r="A2921" s="250"/>
      <c r="B2921" s="251"/>
      <c r="C2921" s="322" t="s">
        <v>1304</v>
      </c>
      <c r="D2921" s="322"/>
      <c r="E2921" s="322"/>
      <c r="H2921" s="252">
        <v>8776.08</v>
      </c>
      <c r="I2921" s="252">
        <v>0</v>
      </c>
      <c r="J2921" s="252">
        <v>0</v>
      </c>
      <c r="K2921" s="252">
        <v>0</v>
      </c>
      <c r="L2921" s="252">
        <v>0</v>
      </c>
      <c r="M2921" s="252">
        <v>0</v>
      </c>
      <c r="N2921" s="323">
        <v>1.1000000000000001</v>
      </c>
      <c r="O2921" s="323"/>
      <c r="P2921" s="252">
        <v>21764.080000000002</v>
      </c>
      <c r="Q2921" s="252">
        <v>12989.1</v>
      </c>
      <c r="R2921" s="240" t="s">
        <v>120</v>
      </c>
      <c r="V2921" s="248">
        <f t="shared" si="184"/>
        <v>0</v>
      </c>
      <c r="W2921" s="248">
        <f t="shared" si="181"/>
        <v>0</v>
      </c>
      <c r="X2921" s="248">
        <f t="shared" si="182"/>
        <v>0</v>
      </c>
      <c r="Y2921" s="248">
        <f t="shared" si="183"/>
        <v>0</v>
      </c>
    </row>
    <row r="2922" spans="1:25" ht="15" customHeight="1" x14ac:dyDescent="0.25">
      <c r="A2922" s="250"/>
      <c r="B2922" s="251"/>
      <c r="C2922" s="322" t="s">
        <v>392</v>
      </c>
      <c r="D2922" s="322"/>
      <c r="E2922" s="322"/>
      <c r="H2922" s="252">
        <v>79291.360000000001</v>
      </c>
      <c r="I2922" s="252">
        <v>0</v>
      </c>
      <c r="J2922" s="252">
        <v>0</v>
      </c>
      <c r="K2922" s="252">
        <v>0</v>
      </c>
      <c r="L2922" s="252">
        <v>0</v>
      </c>
      <c r="M2922" s="252">
        <v>0</v>
      </c>
      <c r="N2922" s="323">
        <v>7.26</v>
      </c>
      <c r="O2922" s="323"/>
      <c r="P2922" s="252">
        <v>84049.13</v>
      </c>
      <c r="Q2922" s="252">
        <v>4765.03</v>
      </c>
      <c r="R2922" s="240" t="s">
        <v>120</v>
      </c>
      <c r="V2922" s="248">
        <f t="shared" si="184"/>
        <v>0</v>
      </c>
      <c r="W2922" s="248">
        <f t="shared" si="181"/>
        <v>0</v>
      </c>
      <c r="X2922" s="248">
        <f t="shared" si="182"/>
        <v>0</v>
      </c>
      <c r="Y2922" s="248">
        <f t="shared" si="183"/>
        <v>0</v>
      </c>
    </row>
    <row r="2923" spans="1:25" ht="15" customHeight="1" x14ac:dyDescent="0.25">
      <c r="A2923" s="250"/>
      <c r="B2923" s="251"/>
      <c r="C2923" s="322" t="s">
        <v>1283</v>
      </c>
      <c r="D2923" s="322"/>
      <c r="E2923" s="322"/>
      <c r="H2923" s="252">
        <v>560079.22</v>
      </c>
      <c r="I2923" s="252">
        <v>0</v>
      </c>
      <c r="J2923" s="252">
        <v>0</v>
      </c>
      <c r="K2923" s="252">
        <v>0</v>
      </c>
      <c r="L2923" s="252">
        <v>0</v>
      </c>
      <c r="M2923" s="252">
        <v>0</v>
      </c>
      <c r="N2923" s="323">
        <v>0.28999999999999998</v>
      </c>
      <c r="O2923" s="323"/>
      <c r="P2923" s="252">
        <v>560078.93000000005</v>
      </c>
      <c r="Q2923" s="252">
        <v>0</v>
      </c>
      <c r="R2923" s="240" t="s">
        <v>120</v>
      </c>
      <c r="V2923" s="248">
        <f t="shared" si="184"/>
        <v>0</v>
      </c>
      <c r="W2923" s="248">
        <f t="shared" si="181"/>
        <v>186692.97666666668</v>
      </c>
      <c r="X2923" s="248">
        <f t="shared" si="182"/>
        <v>0</v>
      </c>
      <c r="Y2923" s="248">
        <f t="shared" si="183"/>
        <v>186692.97666666668</v>
      </c>
    </row>
    <row r="2924" spans="1:25" ht="15" customHeight="1" x14ac:dyDescent="0.25">
      <c r="A2924" s="250"/>
      <c r="B2924" s="251"/>
      <c r="C2924" s="322" t="s">
        <v>1311</v>
      </c>
      <c r="D2924" s="322"/>
      <c r="E2924" s="322"/>
      <c r="H2924" s="252">
        <v>2896.34</v>
      </c>
      <c r="I2924" s="252">
        <v>0</v>
      </c>
      <c r="J2924" s="252">
        <v>0</v>
      </c>
      <c r="K2924" s="252">
        <v>0</v>
      </c>
      <c r="L2924" s="252">
        <v>0</v>
      </c>
      <c r="M2924" s="252">
        <v>0</v>
      </c>
      <c r="N2924" s="323">
        <v>0.03</v>
      </c>
      <c r="O2924" s="323"/>
      <c r="P2924" s="252">
        <v>2896.31</v>
      </c>
      <c r="Q2924" s="252">
        <v>0</v>
      </c>
      <c r="R2924" s="240" t="s">
        <v>120</v>
      </c>
      <c r="V2924" s="248">
        <f t="shared" si="184"/>
        <v>0</v>
      </c>
      <c r="W2924" s="248">
        <f t="shared" si="181"/>
        <v>0</v>
      </c>
      <c r="X2924" s="248">
        <f t="shared" si="182"/>
        <v>0</v>
      </c>
      <c r="Y2924" s="248">
        <f t="shared" si="183"/>
        <v>0</v>
      </c>
    </row>
    <row r="2925" spans="1:25" ht="15" customHeight="1" x14ac:dyDescent="0.25">
      <c r="A2925" s="250"/>
      <c r="B2925" s="251"/>
      <c r="C2925" s="322" t="s">
        <v>1288</v>
      </c>
      <c r="D2925" s="322"/>
      <c r="E2925" s="322"/>
      <c r="H2925" s="252">
        <v>89671.11</v>
      </c>
      <c r="I2925" s="252">
        <v>0</v>
      </c>
      <c r="J2925" s="252">
        <v>0</v>
      </c>
      <c r="K2925" s="252">
        <v>0</v>
      </c>
      <c r="L2925" s="252">
        <v>0</v>
      </c>
      <c r="M2925" s="252">
        <v>0</v>
      </c>
      <c r="N2925" s="323">
        <v>7.58</v>
      </c>
      <c r="O2925" s="323"/>
      <c r="P2925" s="252">
        <v>94065.94</v>
      </c>
      <c r="Q2925" s="252">
        <v>4402.41</v>
      </c>
      <c r="R2925" s="240" t="s">
        <v>120</v>
      </c>
      <c r="V2925" s="248">
        <f t="shared" si="184"/>
        <v>0</v>
      </c>
      <c r="W2925" s="248">
        <f t="shared" si="181"/>
        <v>0</v>
      </c>
      <c r="X2925" s="248">
        <f t="shared" si="182"/>
        <v>0</v>
      </c>
      <c r="Y2925" s="248">
        <f t="shared" si="183"/>
        <v>0</v>
      </c>
    </row>
    <row r="2926" spans="1:25" ht="15" customHeight="1" x14ac:dyDescent="0.25">
      <c r="A2926" s="253"/>
      <c r="B2926" s="254"/>
      <c r="C2926" s="324" t="s">
        <v>1056</v>
      </c>
      <c r="D2926" s="324"/>
      <c r="E2926" s="324"/>
      <c r="F2926" s="255"/>
      <c r="G2926" s="255"/>
      <c r="H2926" s="256">
        <v>513.22</v>
      </c>
      <c r="I2926" s="256">
        <v>215.45</v>
      </c>
      <c r="J2926" s="256">
        <v>0</v>
      </c>
      <c r="K2926" s="256">
        <v>0</v>
      </c>
      <c r="L2926" s="256">
        <v>0</v>
      </c>
      <c r="M2926" s="256">
        <v>215.45</v>
      </c>
      <c r="N2926" s="325">
        <v>251.19</v>
      </c>
      <c r="O2926" s="325"/>
      <c r="P2926" s="256">
        <v>482.71</v>
      </c>
      <c r="Q2926" s="256">
        <v>5.23</v>
      </c>
      <c r="R2926" s="240" t="s">
        <v>120</v>
      </c>
      <c r="V2926" s="248">
        <f t="shared" si="184"/>
        <v>0</v>
      </c>
      <c r="W2926" s="248">
        <f t="shared" si="181"/>
        <v>0</v>
      </c>
      <c r="X2926" s="248">
        <f t="shared" si="182"/>
        <v>0</v>
      </c>
      <c r="Y2926" s="248">
        <f t="shared" si="183"/>
        <v>0</v>
      </c>
    </row>
    <row r="2927" spans="1:25" ht="15" customHeight="1" x14ac:dyDescent="0.25">
      <c r="A2927" s="245" t="s">
        <v>1569</v>
      </c>
      <c r="B2927" s="246" t="str">
        <f>C2927</f>
        <v>г.Одинцово, Можайское шоссе, 41</v>
      </c>
      <c r="C2927" s="329" t="s">
        <v>121</v>
      </c>
      <c r="D2927" s="329"/>
      <c r="E2927" s="329"/>
      <c r="F2927" s="246" t="s">
        <v>1479</v>
      </c>
      <c r="G2927" s="246" t="s">
        <v>1802</v>
      </c>
      <c r="H2927" s="247">
        <v>272783.78000000003</v>
      </c>
      <c r="I2927" s="247">
        <v>97701.46</v>
      </c>
      <c r="J2927" s="247">
        <v>0</v>
      </c>
      <c r="K2927" s="247">
        <v>0</v>
      </c>
      <c r="L2927" s="247">
        <v>0</v>
      </c>
      <c r="M2927" s="247">
        <v>97701.46</v>
      </c>
      <c r="N2927" s="330">
        <v>119808.02</v>
      </c>
      <c r="O2927" s="330"/>
      <c r="P2927" s="247">
        <v>265255.8</v>
      </c>
      <c r="Q2927" s="247">
        <v>14578.58</v>
      </c>
      <c r="R2927" s="240" t="s">
        <v>121</v>
      </c>
      <c r="V2927" s="248">
        <f t="shared" si="184"/>
        <v>0</v>
      </c>
      <c r="W2927" s="248">
        <f t="shared" si="181"/>
        <v>0</v>
      </c>
      <c r="X2927" s="248">
        <f t="shared" si="182"/>
        <v>0</v>
      </c>
      <c r="Y2927" s="248">
        <f t="shared" si="183"/>
        <v>0</v>
      </c>
    </row>
    <row r="2928" spans="1:25" ht="15" customHeight="1" x14ac:dyDescent="0.25">
      <c r="A2928" s="250"/>
      <c r="B2928" s="251"/>
      <c r="C2928" s="322" t="s">
        <v>1052</v>
      </c>
      <c r="D2928" s="322"/>
      <c r="E2928" s="322"/>
      <c r="H2928" s="252">
        <v>188352.47</v>
      </c>
      <c r="I2928" s="252">
        <v>95583.03</v>
      </c>
      <c r="J2928" s="252">
        <v>0</v>
      </c>
      <c r="K2928" s="252">
        <v>0</v>
      </c>
      <c r="L2928" s="252">
        <v>0</v>
      </c>
      <c r="M2928" s="252">
        <v>95583.03</v>
      </c>
      <c r="N2928" s="323">
        <v>117185.05</v>
      </c>
      <c r="O2928" s="323"/>
      <c r="P2928" s="252">
        <v>167039.04000000001</v>
      </c>
      <c r="Q2928" s="252">
        <v>288.58999999999997</v>
      </c>
      <c r="R2928" s="240" t="s">
        <v>121</v>
      </c>
      <c r="V2928" s="248">
        <f t="shared" si="184"/>
        <v>166750.45000000001</v>
      </c>
      <c r="W2928" s="248">
        <f t="shared" si="181"/>
        <v>0</v>
      </c>
      <c r="X2928" s="248">
        <f t="shared" si="182"/>
        <v>0</v>
      </c>
      <c r="Y2928" s="248">
        <f t="shared" si="183"/>
        <v>166750.45000000001</v>
      </c>
    </row>
    <row r="2929" spans="1:25" ht="15" customHeight="1" x14ac:dyDescent="0.25">
      <c r="A2929" s="250"/>
      <c r="B2929" s="251"/>
      <c r="C2929" s="322" t="s">
        <v>1303</v>
      </c>
      <c r="D2929" s="322"/>
      <c r="E2929" s="322"/>
      <c r="H2929" s="252">
        <v>907.4</v>
      </c>
      <c r="I2929" s="252">
        <v>0</v>
      </c>
      <c r="J2929" s="252">
        <v>0</v>
      </c>
      <c r="K2929" s="252">
        <v>0</v>
      </c>
      <c r="L2929" s="252">
        <v>0</v>
      </c>
      <c r="M2929" s="252">
        <v>0</v>
      </c>
      <c r="N2929" s="323">
        <v>0</v>
      </c>
      <c r="O2929" s="323"/>
      <c r="P2929" s="252">
        <v>1913.52</v>
      </c>
      <c r="Q2929" s="252">
        <v>1006.12</v>
      </c>
      <c r="R2929" s="240" t="s">
        <v>121</v>
      </c>
      <c r="V2929" s="248">
        <f t="shared" si="184"/>
        <v>0</v>
      </c>
      <c r="W2929" s="248">
        <f t="shared" si="181"/>
        <v>0</v>
      </c>
      <c r="X2929" s="248">
        <f t="shared" si="182"/>
        <v>0</v>
      </c>
      <c r="Y2929" s="248">
        <f t="shared" si="183"/>
        <v>0</v>
      </c>
    </row>
    <row r="2930" spans="1:25" ht="15" customHeight="1" x14ac:dyDescent="0.25">
      <c r="A2930" s="250"/>
      <c r="B2930" s="251"/>
      <c r="C2930" s="322" t="s">
        <v>504</v>
      </c>
      <c r="D2930" s="322"/>
      <c r="E2930" s="322"/>
      <c r="H2930" s="252">
        <v>4613.34</v>
      </c>
      <c r="I2930" s="252">
        <v>0</v>
      </c>
      <c r="J2930" s="252">
        <v>0</v>
      </c>
      <c r="K2930" s="252">
        <v>0</v>
      </c>
      <c r="L2930" s="252">
        <v>0</v>
      </c>
      <c r="M2930" s="252">
        <v>0</v>
      </c>
      <c r="N2930" s="323">
        <v>0</v>
      </c>
      <c r="O2930" s="323"/>
      <c r="P2930" s="252">
        <v>6057.84</v>
      </c>
      <c r="Q2930" s="252">
        <v>1444.5</v>
      </c>
      <c r="R2930" s="240" t="s">
        <v>121</v>
      </c>
      <c r="V2930" s="248">
        <f t="shared" si="184"/>
        <v>0</v>
      </c>
      <c r="W2930" s="248">
        <f t="shared" si="181"/>
        <v>0</v>
      </c>
      <c r="X2930" s="248">
        <f t="shared" si="182"/>
        <v>0</v>
      </c>
      <c r="Y2930" s="248">
        <f t="shared" si="183"/>
        <v>0</v>
      </c>
    </row>
    <row r="2931" spans="1:25" ht="15" customHeight="1" x14ac:dyDescent="0.25">
      <c r="A2931" s="250"/>
      <c r="B2931" s="251"/>
      <c r="C2931" s="322" t="s">
        <v>503</v>
      </c>
      <c r="D2931" s="322"/>
      <c r="E2931" s="322"/>
      <c r="H2931" s="252">
        <v>32179.91</v>
      </c>
      <c r="I2931" s="252">
        <v>0</v>
      </c>
      <c r="J2931" s="252">
        <v>0</v>
      </c>
      <c r="K2931" s="252">
        <v>0</v>
      </c>
      <c r="L2931" s="252">
        <v>0</v>
      </c>
      <c r="M2931" s="252">
        <v>0</v>
      </c>
      <c r="N2931" s="323">
        <v>0</v>
      </c>
      <c r="O2931" s="323"/>
      <c r="P2931" s="252">
        <v>33480.11</v>
      </c>
      <c r="Q2931" s="252">
        <v>1300.2</v>
      </c>
      <c r="R2931" s="240" t="s">
        <v>121</v>
      </c>
      <c r="V2931" s="248">
        <f t="shared" si="184"/>
        <v>0</v>
      </c>
      <c r="W2931" s="248">
        <f t="shared" si="181"/>
        <v>0</v>
      </c>
      <c r="X2931" s="248">
        <f t="shared" si="182"/>
        <v>0</v>
      </c>
      <c r="Y2931" s="248">
        <f t="shared" si="183"/>
        <v>0</v>
      </c>
    </row>
    <row r="2932" spans="1:25" ht="15" customHeight="1" x14ac:dyDescent="0.25">
      <c r="A2932" s="250"/>
      <c r="B2932" s="251"/>
      <c r="C2932" s="322" t="s">
        <v>1058</v>
      </c>
      <c r="D2932" s="322"/>
      <c r="E2932" s="322"/>
      <c r="H2932" s="252">
        <v>2788.58</v>
      </c>
      <c r="I2932" s="252">
        <v>1592.55</v>
      </c>
      <c r="J2932" s="252">
        <v>0</v>
      </c>
      <c r="K2932" s="252">
        <v>0</v>
      </c>
      <c r="L2932" s="252">
        <v>0</v>
      </c>
      <c r="M2932" s="252">
        <v>1592.55</v>
      </c>
      <c r="N2932" s="323">
        <v>1952.49</v>
      </c>
      <c r="O2932" s="323"/>
      <c r="P2932" s="252">
        <v>2668.93</v>
      </c>
      <c r="Q2932" s="252">
        <v>240.29</v>
      </c>
      <c r="R2932" s="240" t="s">
        <v>121</v>
      </c>
      <c r="V2932" s="248">
        <f t="shared" si="184"/>
        <v>0</v>
      </c>
      <c r="W2932" s="248">
        <f t="shared" si="181"/>
        <v>0</v>
      </c>
      <c r="X2932" s="248">
        <f t="shared" si="182"/>
        <v>0</v>
      </c>
      <c r="Y2932" s="248">
        <f t="shared" si="183"/>
        <v>0</v>
      </c>
    </row>
    <row r="2933" spans="1:25" ht="15" customHeight="1" x14ac:dyDescent="0.25">
      <c r="A2933" s="250"/>
      <c r="B2933" s="251"/>
      <c r="C2933" s="322" t="s">
        <v>392</v>
      </c>
      <c r="D2933" s="322"/>
      <c r="E2933" s="322"/>
      <c r="H2933" s="252">
        <v>11140.3</v>
      </c>
      <c r="I2933" s="252">
        <v>0</v>
      </c>
      <c r="J2933" s="252">
        <v>0</v>
      </c>
      <c r="K2933" s="252">
        <v>0</v>
      </c>
      <c r="L2933" s="252">
        <v>0</v>
      </c>
      <c r="M2933" s="252">
        <v>0</v>
      </c>
      <c r="N2933" s="323">
        <v>0</v>
      </c>
      <c r="O2933" s="323"/>
      <c r="P2933" s="252">
        <v>14502.14</v>
      </c>
      <c r="Q2933" s="252">
        <v>3361.84</v>
      </c>
      <c r="R2933" s="240" t="s">
        <v>121</v>
      </c>
      <c r="V2933" s="248">
        <f t="shared" si="184"/>
        <v>0</v>
      </c>
      <c r="W2933" s="248">
        <f t="shared" si="181"/>
        <v>0</v>
      </c>
      <c r="X2933" s="248">
        <f t="shared" si="182"/>
        <v>0</v>
      </c>
      <c r="Y2933" s="248">
        <f t="shared" si="183"/>
        <v>0</v>
      </c>
    </row>
    <row r="2934" spans="1:25" ht="15" customHeight="1" x14ac:dyDescent="0.25">
      <c r="A2934" s="250"/>
      <c r="B2934" s="251"/>
      <c r="C2934" s="322" t="s">
        <v>399</v>
      </c>
      <c r="D2934" s="322"/>
      <c r="E2934" s="322"/>
      <c r="H2934" s="252">
        <v>6246.69</v>
      </c>
      <c r="I2934" s="252">
        <v>0</v>
      </c>
      <c r="J2934" s="252">
        <v>0</v>
      </c>
      <c r="K2934" s="252">
        <v>0</v>
      </c>
      <c r="L2934" s="252">
        <v>0</v>
      </c>
      <c r="M2934" s="252">
        <v>0</v>
      </c>
      <c r="N2934" s="323">
        <v>0</v>
      </c>
      <c r="O2934" s="323"/>
      <c r="P2934" s="252">
        <v>8069.74</v>
      </c>
      <c r="Q2934" s="252">
        <v>1823.05</v>
      </c>
      <c r="R2934" s="240" t="s">
        <v>121</v>
      </c>
      <c r="V2934" s="248">
        <f t="shared" si="184"/>
        <v>0</v>
      </c>
      <c r="W2934" s="248">
        <f t="shared" si="181"/>
        <v>0</v>
      </c>
      <c r="X2934" s="248">
        <f t="shared" si="182"/>
        <v>0</v>
      </c>
      <c r="Y2934" s="248">
        <f t="shared" si="183"/>
        <v>0</v>
      </c>
    </row>
    <row r="2935" spans="1:25" ht="15" customHeight="1" x14ac:dyDescent="0.25">
      <c r="A2935" s="250"/>
      <c r="B2935" s="251"/>
      <c r="C2935" s="322" t="s">
        <v>1054</v>
      </c>
      <c r="D2935" s="322"/>
      <c r="E2935" s="322"/>
      <c r="H2935" s="252">
        <v>116.51</v>
      </c>
      <c r="I2935" s="252">
        <v>72.38</v>
      </c>
      <c r="J2935" s="252">
        <v>0</v>
      </c>
      <c r="K2935" s="252">
        <v>0</v>
      </c>
      <c r="L2935" s="252">
        <v>0</v>
      </c>
      <c r="M2935" s="252">
        <v>72.38</v>
      </c>
      <c r="N2935" s="323">
        <v>92.27</v>
      </c>
      <c r="O2935" s="323"/>
      <c r="P2935" s="252">
        <v>96.62</v>
      </c>
      <c r="Q2935" s="252">
        <v>0</v>
      </c>
      <c r="R2935" s="240" t="s">
        <v>121</v>
      </c>
      <c r="V2935" s="248">
        <f t="shared" si="184"/>
        <v>0</v>
      </c>
      <c r="W2935" s="248">
        <f t="shared" si="181"/>
        <v>0</v>
      </c>
      <c r="X2935" s="248">
        <f t="shared" si="182"/>
        <v>0</v>
      </c>
      <c r="Y2935" s="248">
        <f t="shared" si="183"/>
        <v>0</v>
      </c>
    </row>
    <row r="2936" spans="1:25" ht="15" customHeight="1" x14ac:dyDescent="0.25">
      <c r="A2936" s="250"/>
      <c r="B2936" s="251"/>
      <c r="C2936" s="322" t="s">
        <v>1055</v>
      </c>
      <c r="D2936" s="322"/>
      <c r="E2936" s="322"/>
      <c r="H2936" s="252">
        <v>116.51</v>
      </c>
      <c r="I2936" s="252">
        <v>72.38</v>
      </c>
      <c r="J2936" s="252">
        <v>0</v>
      </c>
      <c r="K2936" s="252">
        <v>0</v>
      </c>
      <c r="L2936" s="252">
        <v>0</v>
      </c>
      <c r="M2936" s="252">
        <v>72.38</v>
      </c>
      <c r="N2936" s="323">
        <v>92.27</v>
      </c>
      <c r="O2936" s="323"/>
      <c r="P2936" s="252">
        <v>96.62</v>
      </c>
      <c r="Q2936" s="252">
        <v>0</v>
      </c>
      <c r="R2936" s="240" t="s">
        <v>121</v>
      </c>
      <c r="V2936" s="248">
        <f t="shared" si="184"/>
        <v>0</v>
      </c>
      <c r="W2936" s="248">
        <f t="shared" si="181"/>
        <v>0</v>
      </c>
      <c r="X2936" s="248">
        <f t="shared" si="182"/>
        <v>0</v>
      </c>
      <c r="Y2936" s="248">
        <f t="shared" si="183"/>
        <v>0</v>
      </c>
    </row>
    <row r="2937" spans="1:25" ht="15" customHeight="1" x14ac:dyDescent="0.25">
      <c r="A2937" s="250"/>
      <c r="B2937" s="251"/>
      <c r="C2937" s="322" t="s">
        <v>1286</v>
      </c>
      <c r="D2937" s="322"/>
      <c r="E2937" s="322"/>
      <c r="H2937" s="252">
        <v>4319.76</v>
      </c>
      <c r="I2937" s="252">
        <v>0</v>
      </c>
      <c r="J2937" s="252">
        <v>0</v>
      </c>
      <c r="K2937" s="252">
        <v>0</v>
      </c>
      <c r="L2937" s="252">
        <v>0</v>
      </c>
      <c r="M2937" s="252">
        <v>0</v>
      </c>
      <c r="N2937" s="323">
        <v>0</v>
      </c>
      <c r="O2937" s="323"/>
      <c r="P2937" s="252">
        <v>5843.6</v>
      </c>
      <c r="Q2937" s="252">
        <v>1523.84</v>
      </c>
      <c r="R2937" s="240" t="s">
        <v>121</v>
      </c>
      <c r="V2937" s="248">
        <f t="shared" si="184"/>
        <v>0</v>
      </c>
      <c r="W2937" s="248">
        <f t="shared" si="181"/>
        <v>0</v>
      </c>
      <c r="X2937" s="248">
        <f t="shared" si="182"/>
        <v>0</v>
      </c>
      <c r="Y2937" s="248">
        <f t="shared" si="183"/>
        <v>0</v>
      </c>
    </row>
    <row r="2938" spans="1:25" ht="15" customHeight="1" x14ac:dyDescent="0.25">
      <c r="A2938" s="250"/>
      <c r="B2938" s="251"/>
      <c r="C2938" s="322" t="s">
        <v>1057</v>
      </c>
      <c r="D2938" s="322"/>
      <c r="E2938" s="322"/>
      <c r="H2938" s="252">
        <v>244.16</v>
      </c>
      <c r="I2938" s="252">
        <v>151.72</v>
      </c>
      <c r="J2938" s="252">
        <v>0</v>
      </c>
      <c r="K2938" s="252">
        <v>0</v>
      </c>
      <c r="L2938" s="252">
        <v>0</v>
      </c>
      <c r="M2938" s="252">
        <v>151.72</v>
      </c>
      <c r="N2938" s="323">
        <v>193.45</v>
      </c>
      <c r="O2938" s="323"/>
      <c r="P2938" s="252">
        <v>202.43</v>
      </c>
      <c r="Q2938" s="252">
        <v>0</v>
      </c>
      <c r="R2938" s="240" t="s">
        <v>121</v>
      </c>
      <c r="V2938" s="248">
        <f t="shared" si="184"/>
        <v>0</v>
      </c>
      <c r="W2938" s="248">
        <f t="shared" si="181"/>
        <v>0</v>
      </c>
      <c r="X2938" s="248">
        <f t="shared" si="182"/>
        <v>0</v>
      </c>
      <c r="Y2938" s="248">
        <f t="shared" si="183"/>
        <v>0</v>
      </c>
    </row>
    <row r="2939" spans="1:25" ht="15" customHeight="1" x14ac:dyDescent="0.25">
      <c r="A2939" s="250"/>
      <c r="B2939" s="251"/>
      <c r="C2939" s="322" t="s">
        <v>1304</v>
      </c>
      <c r="D2939" s="322"/>
      <c r="E2939" s="322"/>
      <c r="H2939" s="252">
        <v>4355.75</v>
      </c>
      <c r="I2939" s="252">
        <v>0</v>
      </c>
      <c r="J2939" s="252">
        <v>0</v>
      </c>
      <c r="K2939" s="252">
        <v>0</v>
      </c>
      <c r="L2939" s="252">
        <v>0</v>
      </c>
      <c r="M2939" s="252">
        <v>0</v>
      </c>
      <c r="N2939" s="323">
        <v>0</v>
      </c>
      <c r="O2939" s="323"/>
      <c r="P2939" s="252">
        <v>5472.74</v>
      </c>
      <c r="Q2939" s="252">
        <v>1116.99</v>
      </c>
      <c r="R2939" s="240" t="s">
        <v>121</v>
      </c>
      <c r="V2939" s="248">
        <f t="shared" si="184"/>
        <v>0</v>
      </c>
      <c r="W2939" s="248">
        <f t="shared" si="181"/>
        <v>0</v>
      </c>
      <c r="X2939" s="248">
        <f t="shared" si="182"/>
        <v>0</v>
      </c>
      <c r="Y2939" s="248">
        <f t="shared" si="183"/>
        <v>0</v>
      </c>
    </row>
    <row r="2940" spans="1:25" ht="15" customHeight="1" x14ac:dyDescent="0.25">
      <c r="A2940" s="250"/>
      <c r="B2940" s="251"/>
      <c r="C2940" s="322" t="s">
        <v>1283</v>
      </c>
      <c r="D2940" s="322"/>
      <c r="E2940" s="322"/>
      <c r="H2940" s="252">
        <v>1575.35</v>
      </c>
      <c r="I2940" s="252">
        <v>0</v>
      </c>
      <c r="J2940" s="252">
        <v>0</v>
      </c>
      <c r="K2940" s="252">
        <v>0</v>
      </c>
      <c r="L2940" s="252">
        <v>0</v>
      </c>
      <c r="M2940" s="252">
        <v>0</v>
      </c>
      <c r="N2940" s="323">
        <v>0</v>
      </c>
      <c r="O2940" s="323"/>
      <c r="P2940" s="252">
        <v>1575.35</v>
      </c>
      <c r="Q2940" s="252">
        <v>0</v>
      </c>
      <c r="R2940" s="240" t="s">
        <v>121</v>
      </c>
      <c r="V2940" s="248">
        <f t="shared" si="184"/>
        <v>0</v>
      </c>
      <c r="W2940" s="248">
        <f t="shared" si="181"/>
        <v>525.11666666666667</v>
      </c>
      <c r="X2940" s="248">
        <f t="shared" si="182"/>
        <v>0</v>
      </c>
      <c r="Y2940" s="248">
        <f t="shared" si="183"/>
        <v>525.11666666666667</v>
      </c>
    </row>
    <row r="2941" spans="1:25" ht="15" customHeight="1" x14ac:dyDescent="0.25">
      <c r="A2941" s="250"/>
      <c r="B2941" s="251"/>
      <c r="C2941" s="322" t="s">
        <v>1311</v>
      </c>
      <c r="D2941" s="322"/>
      <c r="E2941" s="322"/>
      <c r="H2941" s="252">
        <v>70.290000000000006</v>
      </c>
      <c r="I2941" s="252">
        <v>0</v>
      </c>
      <c r="J2941" s="252">
        <v>0</v>
      </c>
      <c r="K2941" s="252">
        <v>0</v>
      </c>
      <c r="L2941" s="252">
        <v>0</v>
      </c>
      <c r="M2941" s="252">
        <v>0</v>
      </c>
      <c r="N2941" s="323">
        <v>0</v>
      </c>
      <c r="O2941" s="323"/>
      <c r="P2941" s="252">
        <v>70.290000000000006</v>
      </c>
      <c r="Q2941" s="252">
        <v>0</v>
      </c>
      <c r="R2941" s="240" t="s">
        <v>121</v>
      </c>
      <c r="V2941" s="248">
        <f t="shared" si="184"/>
        <v>0</v>
      </c>
      <c r="W2941" s="248">
        <f t="shared" si="181"/>
        <v>0</v>
      </c>
      <c r="X2941" s="248">
        <f t="shared" si="182"/>
        <v>0</v>
      </c>
      <c r="Y2941" s="248">
        <f t="shared" si="183"/>
        <v>0</v>
      </c>
    </row>
    <row r="2942" spans="1:25" ht="15" customHeight="1" x14ac:dyDescent="0.25">
      <c r="A2942" s="250"/>
      <c r="B2942" s="251"/>
      <c r="C2942" s="322" t="s">
        <v>1288</v>
      </c>
      <c r="D2942" s="322"/>
      <c r="E2942" s="322"/>
      <c r="H2942" s="252">
        <v>15388.8</v>
      </c>
      <c r="I2942" s="252">
        <v>0</v>
      </c>
      <c r="J2942" s="252">
        <v>0</v>
      </c>
      <c r="K2942" s="252">
        <v>0</v>
      </c>
      <c r="L2942" s="252">
        <v>0</v>
      </c>
      <c r="M2942" s="252">
        <v>0</v>
      </c>
      <c r="N2942" s="323">
        <v>0</v>
      </c>
      <c r="O2942" s="323"/>
      <c r="P2942" s="252">
        <v>17861.96</v>
      </c>
      <c r="Q2942" s="252">
        <v>2473.16</v>
      </c>
      <c r="R2942" s="240" t="s">
        <v>121</v>
      </c>
      <c r="V2942" s="248">
        <f t="shared" si="184"/>
        <v>0</v>
      </c>
      <c r="W2942" s="248">
        <f t="shared" si="181"/>
        <v>0</v>
      </c>
      <c r="X2942" s="248">
        <f t="shared" si="182"/>
        <v>0</v>
      </c>
      <c r="Y2942" s="248">
        <f t="shared" si="183"/>
        <v>0</v>
      </c>
    </row>
    <row r="2943" spans="1:25" ht="15" customHeight="1" x14ac:dyDescent="0.25">
      <c r="A2943" s="253"/>
      <c r="B2943" s="254"/>
      <c r="C2943" s="324" t="s">
        <v>1056</v>
      </c>
      <c r="D2943" s="324"/>
      <c r="E2943" s="324"/>
      <c r="F2943" s="255"/>
      <c r="G2943" s="255"/>
      <c r="H2943" s="256">
        <v>367.96</v>
      </c>
      <c r="I2943" s="256">
        <v>229.4</v>
      </c>
      <c r="J2943" s="256">
        <v>0</v>
      </c>
      <c r="K2943" s="256">
        <v>0</v>
      </c>
      <c r="L2943" s="256">
        <v>0</v>
      </c>
      <c r="M2943" s="256">
        <v>229.4</v>
      </c>
      <c r="N2943" s="325">
        <v>292.49</v>
      </c>
      <c r="O2943" s="325"/>
      <c r="P2943" s="256">
        <v>304.87</v>
      </c>
      <c r="Q2943" s="256">
        <v>0</v>
      </c>
      <c r="R2943" s="240" t="s">
        <v>121</v>
      </c>
      <c r="V2943" s="248">
        <f t="shared" si="184"/>
        <v>0</v>
      </c>
      <c r="W2943" s="248">
        <f t="shared" si="181"/>
        <v>0</v>
      </c>
      <c r="X2943" s="248">
        <f t="shared" si="182"/>
        <v>0</v>
      </c>
      <c r="Y2943" s="248">
        <f t="shared" si="183"/>
        <v>0</v>
      </c>
    </row>
    <row r="2944" spans="1:25" ht="15" customHeight="1" x14ac:dyDescent="0.25">
      <c r="A2944" s="245" t="s">
        <v>1803</v>
      </c>
      <c r="B2944" s="246" t="str">
        <f>C2944</f>
        <v>г.Одинцово, Можайское шоссе, 42</v>
      </c>
      <c r="C2944" s="329" t="s">
        <v>122</v>
      </c>
      <c r="D2944" s="329"/>
      <c r="E2944" s="329"/>
      <c r="F2944" s="246" t="s">
        <v>1799</v>
      </c>
      <c r="G2944" s="246" t="s">
        <v>1804</v>
      </c>
      <c r="H2944" s="247">
        <v>2880305.16</v>
      </c>
      <c r="I2944" s="247">
        <v>893102.3</v>
      </c>
      <c r="J2944" s="247">
        <v>-8377.06</v>
      </c>
      <c r="K2944" s="247">
        <v>0</v>
      </c>
      <c r="L2944" s="247">
        <v>0</v>
      </c>
      <c r="M2944" s="247">
        <v>884725.24</v>
      </c>
      <c r="N2944" s="330">
        <v>1276066.56</v>
      </c>
      <c r="O2944" s="330"/>
      <c r="P2944" s="247">
        <v>2547926.69</v>
      </c>
      <c r="Q2944" s="247">
        <v>58962.85</v>
      </c>
      <c r="R2944" s="240" t="s">
        <v>122</v>
      </c>
      <c r="V2944" s="248">
        <f t="shared" si="184"/>
        <v>0</v>
      </c>
      <c r="W2944" s="248">
        <f t="shared" si="181"/>
        <v>0</v>
      </c>
      <c r="X2944" s="248">
        <f t="shared" si="182"/>
        <v>0</v>
      </c>
      <c r="Y2944" s="248">
        <f t="shared" si="183"/>
        <v>0</v>
      </c>
    </row>
    <row r="2945" spans="1:25" ht="15" customHeight="1" x14ac:dyDescent="0.25">
      <c r="A2945" s="250"/>
      <c r="B2945" s="251"/>
      <c r="C2945" s="322" t="s">
        <v>1052</v>
      </c>
      <c r="D2945" s="322"/>
      <c r="E2945" s="322"/>
      <c r="H2945" s="252">
        <v>868403.5</v>
      </c>
      <c r="I2945" s="252">
        <v>302679.14</v>
      </c>
      <c r="J2945" s="252">
        <v>0</v>
      </c>
      <c r="K2945" s="252">
        <v>0</v>
      </c>
      <c r="L2945" s="252">
        <v>0</v>
      </c>
      <c r="M2945" s="252">
        <v>302679.14</v>
      </c>
      <c r="N2945" s="323">
        <v>433737.84</v>
      </c>
      <c r="O2945" s="323"/>
      <c r="P2945" s="252">
        <v>746974.16</v>
      </c>
      <c r="Q2945" s="252">
        <v>9629.36</v>
      </c>
      <c r="R2945" s="240" t="s">
        <v>122</v>
      </c>
      <c r="V2945" s="248">
        <f t="shared" si="184"/>
        <v>737344.8</v>
      </c>
      <c r="W2945" s="248">
        <f t="shared" si="181"/>
        <v>0</v>
      </c>
      <c r="X2945" s="248">
        <f t="shared" si="182"/>
        <v>0</v>
      </c>
      <c r="Y2945" s="248">
        <f t="shared" si="183"/>
        <v>737344.8</v>
      </c>
    </row>
    <row r="2946" spans="1:25" ht="15" customHeight="1" x14ac:dyDescent="0.25">
      <c r="A2946" s="250"/>
      <c r="B2946" s="251"/>
      <c r="C2946" s="322" t="s">
        <v>1303</v>
      </c>
      <c r="D2946" s="322"/>
      <c r="E2946" s="322"/>
      <c r="H2946" s="252">
        <v>10782.85</v>
      </c>
      <c r="I2946" s="252">
        <v>0</v>
      </c>
      <c r="J2946" s="252">
        <v>0</v>
      </c>
      <c r="K2946" s="252">
        <v>0</v>
      </c>
      <c r="L2946" s="252">
        <v>0</v>
      </c>
      <c r="M2946" s="252">
        <v>0</v>
      </c>
      <c r="N2946" s="323">
        <v>7.74</v>
      </c>
      <c r="O2946" s="323"/>
      <c r="P2946" s="252">
        <v>13371.27</v>
      </c>
      <c r="Q2946" s="252">
        <v>2596.16</v>
      </c>
      <c r="R2946" s="240" t="s">
        <v>122</v>
      </c>
      <c r="V2946" s="248">
        <f t="shared" si="184"/>
        <v>0</v>
      </c>
      <c r="W2946" s="248">
        <f t="shared" si="181"/>
        <v>0</v>
      </c>
      <c r="X2946" s="248">
        <f t="shared" si="182"/>
        <v>0</v>
      </c>
      <c r="Y2946" s="248">
        <f t="shared" si="183"/>
        <v>0</v>
      </c>
    </row>
    <row r="2947" spans="1:25" ht="15" customHeight="1" x14ac:dyDescent="0.25">
      <c r="A2947" s="250"/>
      <c r="B2947" s="251"/>
      <c r="C2947" s="322" t="s">
        <v>1336</v>
      </c>
      <c r="D2947" s="322"/>
      <c r="E2947" s="322"/>
      <c r="H2947" s="252">
        <v>139.55000000000001</v>
      </c>
      <c r="I2947" s="252">
        <v>0</v>
      </c>
      <c r="J2947" s="252">
        <v>0</v>
      </c>
      <c r="K2947" s="252">
        <v>0</v>
      </c>
      <c r="L2947" s="252">
        <v>0</v>
      </c>
      <c r="M2947" s="252">
        <v>0</v>
      </c>
      <c r="N2947" s="323">
        <v>0.62</v>
      </c>
      <c r="O2947" s="323"/>
      <c r="P2947" s="252">
        <v>138.93</v>
      </c>
      <c r="Q2947" s="252">
        <v>0</v>
      </c>
      <c r="R2947" s="240" t="s">
        <v>122</v>
      </c>
      <c r="V2947" s="248">
        <f t="shared" si="184"/>
        <v>0</v>
      </c>
      <c r="W2947" s="248">
        <f t="shared" si="181"/>
        <v>0</v>
      </c>
      <c r="X2947" s="248">
        <f t="shared" si="182"/>
        <v>0</v>
      </c>
      <c r="Y2947" s="248">
        <f t="shared" si="183"/>
        <v>0</v>
      </c>
    </row>
    <row r="2948" spans="1:25" ht="15" customHeight="1" x14ac:dyDescent="0.25">
      <c r="A2948" s="250"/>
      <c r="B2948" s="251"/>
      <c r="C2948" s="322" t="s">
        <v>503</v>
      </c>
      <c r="D2948" s="322"/>
      <c r="E2948" s="322"/>
      <c r="H2948" s="252">
        <v>824679.26</v>
      </c>
      <c r="I2948" s="252">
        <v>333517.73</v>
      </c>
      <c r="J2948" s="252">
        <v>0</v>
      </c>
      <c r="K2948" s="252">
        <v>0</v>
      </c>
      <c r="L2948" s="252">
        <v>0</v>
      </c>
      <c r="M2948" s="252">
        <v>333517.73</v>
      </c>
      <c r="N2948" s="323">
        <v>469961.72</v>
      </c>
      <c r="O2948" s="323"/>
      <c r="P2948" s="252">
        <v>700400.12</v>
      </c>
      <c r="Q2948" s="252">
        <v>12164.85</v>
      </c>
      <c r="R2948" s="240" t="s">
        <v>122</v>
      </c>
      <c r="V2948" s="248">
        <f t="shared" si="184"/>
        <v>0</v>
      </c>
      <c r="W2948" s="248">
        <f t="shared" si="181"/>
        <v>0</v>
      </c>
      <c r="X2948" s="248">
        <f t="shared" si="182"/>
        <v>0</v>
      </c>
      <c r="Y2948" s="248">
        <f t="shared" si="183"/>
        <v>0</v>
      </c>
    </row>
    <row r="2949" spans="1:25" ht="15" customHeight="1" x14ac:dyDescent="0.25">
      <c r="A2949" s="250"/>
      <c r="B2949" s="251"/>
      <c r="C2949" s="322" t="s">
        <v>1335</v>
      </c>
      <c r="D2949" s="322"/>
      <c r="E2949" s="322"/>
      <c r="H2949" s="252">
        <v>13702.54</v>
      </c>
      <c r="I2949" s="252">
        <v>0</v>
      </c>
      <c r="J2949" s="252">
        <v>0</v>
      </c>
      <c r="K2949" s="252">
        <v>0</v>
      </c>
      <c r="L2949" s="252">
        <v>0</v>
      </c>
      <c r="M2949" s="252">
        <v>0</v>
      </c>
      <c r="N2949" s="323">
        <v>130.05000000000001</v>
      </c>
      <c r="O2949" s="323"/>
      <c r="P2949" s="252">
        <v>13572.49</v>
      </c>
      <c r="Q2949" s="252">
        <v>0</v>
      </c>
      <c r="R2949" s="240" t="s">
        <v>122</v>
      </c>
      <c r="V2949" s="248">
        <f t="shared" si="184"/>
        <v>0</v>
      </c>
      <c r="W2949" s="248">
        <f t="shared" si="181"/>
        <v>0</v>
      </c>
      <c r="X2949" s="248">
        <f t="shared" si="182"/>
        <v>0</v>
      </c>
      <c r="Y2949" s="248">
        <f t="shared" si="183"/>
        <v>0</v>
      </c>
    </row>
    <row r="2950" spans="1:25" ht="15" customHeight="1" x14ac:dyDescent="0.25">
      <c r="A2950" s="250"/>
      <c r="B2950" s="251"/>
      <c r="C2950" s="322" t="s">
        <v>1058</v>
      </c>
      <c r="D2950" s="322"/>
      <c r="E2950" s="322"/>
      <c r="H2950" s="252">
        <v>97143.78</v>
      </c>
      <c r="I2950" s="252">
        <v>37108.75</v>
      </c>
      <c r="J2950" s="252">
        <v>0</v>
      </c>
      <c r="K2950" s="252">
        <v>0</v>
      </c>
      <c r="L2950" s="252">
        <v>0</v>
      </c>
      <c r="M2950" s="252">
        <v>37108.75</v>
      </c>
      <c r="N2950" s="323">
        <v>53101.52</v>
      </c>
      <c r="O2950" s="323"/>
      <c r="P2950" s="252">
        <v>82344.36</v>
      </c>
      <c r="Q2950" s="252">
        <v>1193.3499999999999</v>
      </c>
      <c r="R2950" s="240" t="s">
        <v>122</v>
      </c>
      <c r="V2950" s="248">
        <f t="shared" si="184"/>
        <v>0</v>
      </c>
      <c r="W2950" s="248">
        <f t="shared" si="181"/>
        <v>0</v>
      </c>
      <c r="X2950" s="248">
        <f t="shared" si="182"/>
        <v>0</v>
      </c>
      <c r="Y2950" s="248">
        <f t="shared" si="183"/>
        <v>0</v>
      </c>
    </row>
    <row r="2951" spans="1:25" ht="15" customHeight="1" x14ac:dyDescent="0.25">
      <c r="A2951" s="250"/>
      <c r="B2951" s="251"/>
      <c r="C2951" s="322" t="s">
        <v>1056</v>
      </c>
      <c r="D2951" s="322"/>
      <c r="E2951" s="322"/>
      <c r="H2951" s="252">
        <v>1227.53</v>
      </c>
      <c r="I2951" s="252">
        <v>733.97</v>
      </c>
      <c r="J2951" s="252">
        <v>0</v>
      </c>
      <c r="K2951" s="252">
        <v>0</v>
      </c>
      <c r="L2951" s="252">
        <v>0</v>
      </c>
      <c r="M2951" s="252">
        <v>733.97</v>
      </c>
      <c r="N2951" s="323">
        <v>1069.8699999999999</v>
      </c>
      <c r="O2951" s="323"/>
      <c r="P2951" s="252">
        <v>891.76</v>
      </c>
      <c r="Q2951" s="252">
        <v>0.13</v>
      </c>
      <c r="R2951" s="240" t="s">
        <v>122</v>
      </c>
      <c r="V2951" s="248">
        <f t="shared" si="184"/>
        <v>0</v>
      </c>
      <c r="W2951" s="248">
        <f t="shared" si="181"/>
        <v>0</v>
      </c>
      <c r="X2951" s="248">
        <f t="shared" si="182"/>
        <v>0</v>
      </c>
      <c r="Y2951" s="248">
        <f t="shared" si="183"/>
        <v>0</v>
      </c>
    </row>
    <row r="2952" spans="1:25" ht="15" customHeight="1" x14ac:dyDescent="0.25">
      <c r="A2952" s="250"/>
      <c r="B2952" s="251"/>
      <c r="C2952" s="322" t="s">
        <v>399</v>
      </c>
      <c r="D2952" s="322"/>
      <c r="E2952" s="322"/>
      <c r="H2952" s="252">
        <v>115785.74</v>
      </c>
      <c r="I2952" s="252">
        <v>35643.620000000003</v>
      </c>
      <c r="J2952" s="252">
        <v>-1334.91</v>
      </c>
      <c r="K2952" s="252">
        <v>0</v>
      </c>
      <c r="L2952" s="252">
        <v>0</v>
      </c>
      <c r="M2952" s="252">
        <v>34308.71</v>
      </c>
      <c r="N2952" s="323">
        <v>52636.57</v>
      </c>
      <c r="O2952" s="323"/>
      <c r="P2952" s="252">
        <v>105775.76</v>
      </c>
      <c r="Q2952" s="252">
        <v>8317.8799999999992</v>
      </c>
      <c r="R2952" s="240" t="s">
        <v>122</v>
      </c>
      <c r="V2952" s="248">
        <f t="shared" si="184"/>
        <v>0</v>
      </c>
      <c r="W2952" s="248">
        <f t="shared" si="181"/>
        <v>0</v>
      </c>
      <c r="X2952" s="248">
        <f t="shared" si="182"/>
        <v>0</v>
      </c>
      <c r="Y2952" s="248">
        <f t="shared" si="183"/>
        <v>0</v>
      </c>
    </row>
    <row r="2953" spans="1:25" ht="15" customHeight="1" x14ac:dyDescent="0.25">
      <c r="A2953" s="250"/>
      <c r="B2953" s="251"/>
      <c r="C2953" s="322" t="s">
        <v>1054</v>
      </c>
      <c r="D2953" s="322"/>
      <c r="E2953" s="322"/>
      <c r="H2953" s="252">
        <v>389.44</v>
      </c>
      <c r="I2953" s="252">
        <v>231.45</v>
      </c>
      <c r="J2953" s="252">
        <v>0</v>
      </c>
      <c r="K2953" s="252">
        <v>0</v>
      </c>
      <c r="L2953" s="252">
        <v>0</v>
      </c>
      <c r="M2953" s="252">
        <v>231.45</v>
      </c>
      <c r="N2953" s="323">
        <v>337.4</v>
      </c>
      <c r="O2953" s="323"/>
      <c r="P2953" s="252">
        <v>283.52999999999997</v>
      </c>
      <c r="Q2953" s="252">
        <v>0.04</v>
      </c>
      <c r="R2953" s="240" t="s">
        <v>122</v>
      </c>
      <c r="V2953" s="248">
        <f t="shared" si="184"/>
        <v>0</v>
      </c>
      <c r="W2953" s="248">
        <f t="shared" si="181"/>
        <v>0</v>
      </c>
      <c r="X2953" s="248">
        <f t="shared" si="182"/>
        <v>0</v>
      </c>
      <c r="Y2953" s="248">
        <f t="shared" si="183"/>
        <v>0</v>
      </c>
    </row>
    <row r="2954" spans="1:25" ht="15" customHeight="1" x14ac:dyDescent="0.25">
      <c r="A2954" s="250"/>
      <c r="B2954" s="251"/>
      <c r="C2954" s="322" t="s">
        <v>1304</v>
      </c>
      <c r="D2954" s="322"/>
      <c r="E2954" s="322"/>
      <c r="H2954" s="252">
        <v>17932.099999999999</v>
      </c>
      <c r="I2954" s="252">
        <v>0</v>
      </c>
      <c r="J2954" s="252">
        <v>0</v>
      </c>
      <c r="K2954" s="252">
        <v>0</v>
      </c>
      <c r="L2954" s="252">
        <v>0</v>
      </c>
      <c r="M2954" s="252">
        <v>0</v>
      </c>
      <c r="N2954" s="323">
        <v>214.75</v>
      </c>
      <c r="O2954" s="323"/>
      <c r="P2954" s="252">
        <v>22693.14</v>
      </c>
      <c r="Q2954" s="252">
        <v>4975.79</v>
      </c>
      <c r="R2954" s="240" t="s">
        <v>122</v>
      </c>
      <c r="V2954" s="248">
        <f t="shared" si="184"/>
        <v>0</v>
      </c>
      <c r="W2954" s="248">
        <f t="shared" ref="W2954:W3017" si="185">IF(W$8=$C2954,SUM($P2954-$Q2954),0)/3</f>
        <v>0</v>
      </c>
      <c r="X2954" s="248">
        <f t="shared" ref="X2954:X3017" si="186">IF(X$8=$C2954,SUM($P2954-$Q2954),0)</f>
        <v>0</v>
      </c>
      <c r="Y2954" s="248">
        <f t="shared" ref="Y2954:Y3017" si="187">SUM(V2954:X2954)</f>
        <v>0</v>
      </c>
    </row>
    <row r="2955" spans="1:25" ht="15" customHeight="1" x14ac:dyDescent="0.25">
      <c r="A2955" s="250"/>
      <c r="B2955" s="251"/>
      <c r="C2955" s="322" t="s">
        <v>1055</v>
      </c>
      <c r="D2955" s="322"/>
      <c r="E2955" s="322"/>
      <c r="H2955" s="252">
        <v>389.44</v>
      </c>
      <c r="I2955" s="252">
        <v>231.45</v>
      </c>
      <c r="J2955" s="252">
        <v>0</v>
      </c>
      <c r="K2955" s="252">
        <v>0</v>
      </c>
      <c r="L2955" s="252">
        <v>0</v>
      </c>
      <c r="M2955" s="252">
        <v>231.45</v>
      </c>
      <c r="N2955" s="323">
        <v>337.4</v>
      </c>
      <c r="O2955" s="323"/>
      <c r="P2955" s="252">
        <v>283.52999999999997</v>
      </c>
      <c r="Q2955" s="252">
        <v>0.04</v>
      </c>
      <c r="R2955" s="240" t="s">
        <v>122</v>
      </c>
      <c r="V2955" s="248">
        <f t="shared" si="184"/>
        <v>0</v>
      </c>
      <c r="W2955" s="248">
        <f t="shared" si="185"/>
        <v>0</v>
      </c>
      <c r="X2955" s="248">
        <f t="shared" si="186"/>
        <v>0</v>
      </c>
      <c r="Y2955" s="248">
        <f t="shared" si="187"/>
        <v>0</v>
      </c>
    </row>
    <row r="2956" spans="1:25" ht="15" customHeight="1" x14ac:dyDescent="0.25">
      <c r="A2956" s="250"/>
      <c r="B2956" s="251"/>
      <c r="C2956" s="322" t="s">
        <v>392</v>
      </c>
      <c r="D2956" s="322"/>
      <c r="E2956" s="322"/>
      <c r="H2956" s="252">
        <v>211563.61</v>
      </c>
      <c r="I2956" s="252">
        <v>63231.69</v>
      </c>
      <c r="J2956" s="252">
        <v>-2408.31</v>
      </c>
      <c r="K2956" s="252">
        <v>0</v>
      </c>
      <c r="L2956" s="252">
        <v>0</v>
      </c>
      <c r="M2956" s="252">
        <v>60823.38</v>
      </c>
      <c r="N2956" s="323">
        <v>92204.47</v>
      </c>
      <c r="O2956" s="323"/>
      <c r="P2956" s="252">
        <v>191305.82</v>
      </c>
      <c r="Q2956" s="252">
        <v>11123.3</v>
      </c>
      <c r="R2956" s="240" t="s">
        <v>122</v>
      </c>
      <c r="V2956" s="248">
        <f t="shared" si="184"/>
        <v>0</v>
      </c>
      <c r="W2956" s="248">
        <f t="shared" si="185"/>
        <v>0</v>
      </c>
      <c r="X2956" s="248">
        <f t="shared" si="186"/>
        <v>0</v>
      </c>
      <c r="Y2956" s="248">
        <f t="shared" si="187"/>
        <v>0</v>
      </c>
    </row>
    <row r="2957" spans="1:25" ht="15" customHeight="1" x14ac:dyDescent="0.25">
      <c r="A2957" s="250"/>
      <c r="B2957" s="251"/>
      <c r="C2957" s="322" t="s">
        <v>1057</v>
      </c>
      <c r="D2957" s="322"/>
      <c r="E2957" s="322"/>
      <c r="H2957" s="252">
        <v>797.98</v>
      </c>
      <c r="I2957" s="252">
        <v>485.24</v>
      </c>
      <c r="J2957" s="252">
        <v>0</v>
      </c>
      <c r="K2957" s="252">
        <v>0</v>
      </c>
      <c r="L2957" s="252">
        <v>0</v>
      </c>
      <c r="M2957" s="252">
        <v>485.24</v>
      </c>
      <c r="N2957" s="323">
        <v>707.48</v>
      </c>
      <c r="O2957" s="323"/>
      <c r="P2957" s="252">
        <v>575.83000000000004</v>
      </c>
      <c r="Q2957" s="252">
        <v>0.09</v>
      </c>
      <c r="R2957" s="240" t="s">
        <v>122</v>
      </c>
      <c r="V2957" s="248">
        <f t="shared" si="184"/>
        <v>0</v>
      </c>
      <c r="W2957" s="248">
        <f t="shared" si="185"/>
        <v>0</v>
      </c>
      <c r="X2957" s="248">
        <f t="shared" si="186"/>
        <v>0</v>
      </c>
      <c r="Y2957" s="248">
        <f t="shared" si="187"/>
        <v>0</v>
      </c>
    </row>
    <row r="2958" spans="1:25" ht="15" customHeight="1" x14ac:dyDescent="0.25">
      <c r="A2958" s="250"/>
      <c r="B2958" s="251"/>
      <c r="C2958" s="322" t="s">
        <v>1286</v>
      </c>
      <c r="D2958" s="322"/>
      <c r="E2958" s="322"/>
      <c r="H2958" s="252">
        <v>84338.61</v>
      </c>
      <c r="I2958" s="252">
        <v>24680.9</v>
      </c>
      <c r="J2958" s="252">
        <v>-960.11</v>
      </c>
      <c r="K2958" s="252">
        <v>0</v>
      </c>
      <c r="L2958" s="252">
        <v>0</v>
      </c>
      <c r="M2958" s="252">
        <v>23720.79</v>
      </c>
      <c r="N2958" s="323">
        <v>35329.39</v>
      </c>
      <c r="O2958" s="323"/>
      <c r="P2958" s="252">
        <v>76868.81</v>
      </c>
      <c r="Q2958" s="252">
        <v>4138.8</v>
      </c>
      <c r="R2958" s="240" t="s">
        <v>122</v>
      </c>
      <c r="V2958" s="248">
        <f t="shared" si="184"/>
        <v>0</v>
      </c>
      <c r="W2958" s="248">
        <f t="shared" si="185"/>
        <v>0</v>
      </c>
      <c r="X2958" s="248">
        <f t="shared" si="186"/>
        <v>0</v>
      </c>
      <c r="Y2958" s="248">
        <f t="shared" si="187"/>
        <v>0</v>
      </c>
    </row>
    <row r="2959" spans="1:25" ht="15" customHeight="1" x14ac:dyDescent="0.25">
      <c r="A2959" s="250"/>
      <c r="B2959" s="251"/>
      <c r="C2959" s="322" t="s">
        <v>1311</v>
      </c>
      <c r="D2959" s="322"/>
      <c r="E2959" s="322"/>
      <c r="H2959" s="252">
        <v>5427.78</v>
      </c>
      <c r="I2959" s="252">
        <v>0</v>
      </c>
      <c r="J2959" s="252">
        <v>0</v>
      </c>
      <c r="K2959" s="252">
        <v>0</v>
      </c>
      <c r="L2959" s="252">
        <v>0</v>
      </c>
      <c r="M2959" s="252">
        <v>0</v>
      </c>
      <c r="N2959" s="323">
        <v>22.57</v>
      </c>
      <c r="O2959" s="323"/>
      <c r="P2959" s="252">
        <v>5405.21</v>
      </c>
      <c r="Q2959" s="252">
        <v>0</v>
      </c>
      <c r="R2959" s="240" t="s">
        <v>122</v>
      </c>
      <c r="V2959" s="248">
        <f t="shared" si="184"/>
        <v>0</v>
      </c>
      <c r="W2959" s="248">
        <f t="shared" si="185"/>
        <v>0</v>
      </c>
      <c r="X2959" s="248">
        <f t="shared" si="186"/>
        <v>0</v>
      </c>
      <c r="Y2959" s="248">
        <f t="shared" si="187"/>
        <v>0</v>
      </c>
    </row>
    <row r="2960" spans="1:25" ht="15" customHeight="1" x14ac:dyDescent="0.25">
      <c r="A2960" s="250"/>
      <c r="B2960" s="251"/>
      <c r="C2960" s="322" t="s">
        <v>504</v>
      </c>
      <c r="D2960" s="322"/>
      <c r="E2960" s="322"/>
      <c r="H2960" s="252">
        <v>35801.85</v>
      </c>
      <c r="I2960" s="252">
        <v>0</v>
      </c>
      <c r="J2960" s="252">
        <v>0</v>
      </c>
      <c r="K2960" s="252">
        <v>0</v>
      </c>
      <c r="L2960" s="252">
        <v>0</v>
      </c>
      <c r="M2960" s="252">
        <v>0</v>
      </c>
      <c r="N2960" s="323">
        <v>272.67</v>
      </c>
      <c r="O2960" s="323"/>
      <c r="P2960" s="252">
        <v>37095.160000000003</v>
      </c>
      <c r="Q2960" s="252">
        <v>1565.98</v>
      </c>
      <c r="R2960" s="240" t="s">
        <v>122</v>
      </c>
      <c r="V2960" s="248">
        <f t="shared" ref="V2960:V3023" si="188">IF(V$8=$C2960,SUM($P2960-$Q2960),0)</f>
        <v>0</v>
      </c>
      <c r="W2960" s="248">
        <f t="shared" si="185"/>
        <v>0</v>
      </c>
      <c r="X2960" s="248">
        <f t="shared" si="186"/>
        <v>0</v>
      </c>
      <c r="Y2960" s="248">
        <f t="shared" si="187"/>
        <v>0</v>
      </c>
    </row>
    <row r="2961" spans="1:25" ht="15" customHeight="1" x14ac:dyDescent="0.25">
      <c r="A2961" s="250"/>
      <c r="B2961" s="251"/>
      <c r="C2961" s="322" t="s">
        <v>1288</v>
      </c>
      <c r="D2961" s="322"/>
      <c r="E2961" s="322"/>
      <c r="H2961" s="252">
        <v>311038.5</v>
      </c>
      <c r="I2961" s="252">
        <v>94558.36</v>
      </c>
      <c r="J2961" s="252">
        <v>-3673.73</v>
      </c>
      <c r="K2961" s="252">
        <v>0</v>
      </c>
      <c r="L2961" s="252">
        <v>0</v>
      </c>
      <c r="M2961" s="252">
        <v>90884.63</v>
      </c>
      <c r="N2961" s="323">
        <v>134253.04999999999</v>
      </c>
      <c r="O2961" s="323"/>
      <c r="P2961" s="252">
        <v>270927.15999999997</v>
      </c>
      <c r="Q2961" s="252">
        <v>3257.08</v>
      </c>
      <c r="R2961" s="240" t="s">
        <v>122</v>
      </c>
      <c r="V2961" s="248">
        <f t="shared" si="188"/>
        <v>0</v>
      </c>
      <c r="W2961" s="248">
        <f t="shared" si="185"/>
        <v>0</v>
      </c>
      <c r="X2961" s="248">
        <f t="shared" si="186"/>
        <v>0</v>
      </c>
      <c r="Y2961" s="248">
        <f t="shared" si="187"/>
        <v>0</v>
      </c>
    </row>
    <row r="2962" spans="1:25" ht="15" customHeight="1" x14ac:dyDescent="0.25">
      <c r="A2962" s="253"/>
      <c r="B2962" s="254"/>
      <c r="C2962" s="324" t="s">
        <v>1283</v>
      </c>
      <c r="D2962" s="324"/>
      <c r="E2962" s="324"/>
      <c r="F2962" s="255"/>
      <c r="G2962" s="255"/>
      <c r="H2962" s="256">
        <v>280761.09999999998</v>
      </c>
      <c r="I2962" s="256">
        <v>0</v>
      </c>
      <c r="J2962" s="256">
        <v>0</v>
      </c>
      <c r="K2962" s="256">
        <v>0</v>
      </c>
      <c r="L2962" s="256">
        <v>0</v>
      </c>
      <c r="M2962" s="256">
        <v>0</v>
      </c>
      <c r="N2962" s="325">
        <v>1741.45</v>
      </c>
      <c r="O2962" s="325"/>
      <c r="P2962" s="256">
        <v>279019.65000000002</v>
      </c>
      <c r="Q2962" s="256">
        <v>0</v>
      </c>
      <c r="R2962" s="240" t="s">
        <v>122</v>
      </c>
      <c r="V2962" s="248">
        <f t="shared" si="188"/>
        <v>0</v>
      </c>
      <c r="W2962" s="248">
        <f t="shared" si="185"/>
        <v>93006.55</v>
      </c>
      <c r="X2962" s="248">
        <f t="shared" si="186"/>
        <v>0</v>
      </c>
      <c r="Y2962" s="248">
        <f t="shared" si="187"/>
        <v>93006.55</v>
      </c>
    </row>
    <row r="2963" spans="1:25" ht="15" customHeight="1" x14ac:dyDescent="0.25">
      <c r="A2963" s="245" t="s">
        <v>1538</v>
      </c>
      <c r="B2963" s="246" t="str">
        <f>C2963</f>
        <v>г.Одинцово, Можайское шоссе, 44</v>
      </c>
      <c r="C2963" s="329" t="s">
        <v>123</v>
      </c>
      <c r="D2963" s="329"/>
      <c r="E2963" s="329"/>
      <c r="F2963" s="246" t="s">
        <v>1727</v>
      </c>
      <c r="G2963" s="246" t="s">
        <v>1805</v>
      </c>
      <c r="H2963" s="247">
        <v>779592.91</v>
      </c>
      <c r="I2963" s="247">
        <v>561440.64</v>
      </c>
      <c r="J2963" s="247">
        <v>-174.4</v>
      </c>
      <c r="K2963" s="247">
        <v>0</v>
      </c>
      <c r="L2963" s="247">
        <v>0</v>
      </c>
      <c r="M2963" s="247">
        <v>561266.24</v>
      </c>
      <c r="N2963" s="330">
        <v>647915.41</v>
      </c>
      <c r="O2963" s="330"/>
      <c r="P2963" s="247">
        <v>701318.79</v>
      </c>
      <c r="Q2963" s="247">
        <v>8375.0499999999993</v>
      </c>
      <c r="R2963" s="240" t="s">
        <v>123</v>
      </c>
      <c r="V2963" s="248">
        <f t="shared" si="188"/>
        <v>0</v>
      </c>
      <c r="W2963" s="248">
        <f t="shared" si="185"/>
        <v>0</v>
      </c>
      <c r="X2963" s="248">
        <f t="shared" si="186"/>
        <v>0</v>
      </c>
      <c r="Y2963" s="248">
        <f t="shared" si="187"/>
        <v>0</v>
      </c>
    </row>
    <row r="2964" spans="1:25" ht="15" customHeight="1" x14ac:dyDescent="0.25">
      <c r="A2964" s="250"/>
      <c r="B2964" s="251"/>
      <c r="C2964" s="322" t="s">
        <v>1052</v>
      </c>
      <c r="D2964" s="322"/>
      <c r="E2964" s="322"/>
      <c r="H2964" s="252">
        <v>274612.83</v>
      </c>
      <c r="I2964" s="252">
        <v>198282.95</v>
      </c>
      <c r="J2964" s="252">
        <v>0</v>
      </c>
      <c r="K2964" s="252">
        <v>0</v>
      </c>
      <c r="L2964" s="252">
        <v>0</v>
      </c>
      <c r="M2964" s="252">
        <v>198282.95</v>
      </c>
      <c r="N2964" s="323">
        <v>229718.28</v>
      </c>
      <c r="O2964" s="323"/>
      <c r="P2964" s="252">
        <v>243441.1</v>
      </c>
      <c r="Q2964" s="252">
        <v>263.60000000000002</v>
      </c>
      <c r="R2964" s="240" t="s">
        <v>123</v>
      </c>
      <c r="V2964" s="248">
        <f t="shared" si="188"/>
        <v>243177.5</v>
      </c>
      <c r="W2964" s="248">
        <f t="shared" si="185"/>
        <v>0</v>
      </c>
      <c r="X2964" s="248">
        <f t="shared" si="186"/>
        <v>0</v>
      </c>
      <c r="Y2964" s="248">
        <f t="shared" si="187"/>
        <v>243177.5</v>
      </c>
    </row>
    <row r="2965" spans="1:25" ht="15" customHeight="1" x14ac:dyDescent="0.25">
      <c r="A2965" s="250"/>
      <c r="B2965" s="251"/>
      <c r="C2965" s="322" t="s">
        <v>503</v>
      </c>
      <c r="D2965" s="322"/>
      <c r="E2965" s="322"/>
      <c r="H2965" s="252">
        <v>299193.24</v>
      </c>
      <c r="I2965" s="252">
        <v>219756.86</v>
      </c>
      <c r="J2965" s="252">
        <v>0</v>
      </c>
      <c r="K2965" s="252">
        <v>0</v>
      </c>
      <c r="L2965" s="252">
        <v>0</v>
      </c>
      <c r="M2965" s="252">
        <v>219756.86</v>
      </c>
      <c r="N2965" s="323">
        <v>254455</v>
      </c>
      <c r="O2965" s="323"/>
      <c r="P2965" s="252">
        <v>264798.75</v>
      </c>
      <c r="Q2965" s="252">
        <v>303.64999999999998</v>
      </c>
      <c r="R2965" s="240" t="s">
        <v>123</v>
      </c>
      <c r="V2965" s="248">
        <f t="shared" si="188"/>
        <v>0</v>
      </c>
      <c r="W2965" s="248">
        <f t="shared" si="185"/>
        <v>0</v>
      </c>
      <c r="X2965" s="248">
        <f t="shared" si="186"/>
        <v>0</v>
      </c>
      <c r="Y2965" s="248">
        <f t="shared" si="187"/>
        <v>0</v>
      </c>
    </row>
    <row r="2966" spans="1:25" ht="15" customHeight="1" x14ac:dyDescent="0.25">
      <c r="A2966" s="250"/>
      <c r="B2966" s="251"/>
      <c r="C2966" s="322" t="s">
        <v>504</v>
      </c>
      <c r="D2966" s="322"/>
      <c r="E2966" s="322"/>
      <c r="H2966" s="252">
        <v>1725.29</v>
      </c>
      <c r="I2966" s="252">
        <v>0</v>
      </c>
      <c r="J2966" s="252">
        <v>0</v>
      </c>
      <c r="K2966" s="252">
        <v>0</v>
      </c>
      <c r="L2966" s="252">
        <v>0</v>
      </c>
      <c r="M2966" s="252">
        <v>0</v>
      </c>
      <c r="N2966" s="323">
        <v>2.11</v>
      </c>
      <c r="O2966" s="323"/>
      <c r="P2966" s="252">
        <v>2957.21</v>
      </c>
      <c r="Q2966" s="252">
        <v>1234.03</v>
      </c>
      <c r="R2966" s="240" t="s">
        <v>123</v>
      </c>
      <c r="V2966" s="248">
        <f t="shared" si="188"/>
        <v>0</v>
      </c>
      <c r="W2966" s="248">
        <f t="shared" si="185"/>
        <v>0</v>
      </c>
      <c r="X2966" s="248">
        <f t="shared" si="186"/>
        <v>0</v>
      </c>
      <c r="Y2966" s="248">
        <f t="shared" si="187"/>
        <v>0</v>
      </c>
    </row>
    <row r="2967" spans="1:25" ht="15" customHeight="1" x14ac:dyDescent="0.25">
      <c r="A2967" s="250"/>
      <c r="B2967" s="251"/>
      <c r="C2967" s="322" t="s">
        <v>1058</v>
      </c>
      <c r="D2967" s="322"/>
      <c r="E2967" s="322"/>
      <c r="H2967" s="252">
        <v>15521.26</v>
      </c>
      <c r="I2967" s="252">
        <v>11927.84</v>
      </c>
      <c r="J2967" s="252">
        <v>0</v>
      </c>
      <c r="K2967" s="252">
        <v>0</v>
      </c>
      <c r="L2967" s="252">
        <v>0</v>
      </c>
      <c r="M2967" s="252">
        <v>11927.84</v>
      </c>
      <c r="N2967" s="323">
        <v>13818.14</v>
      </c>
      <c r="O2967" s="323"/>
      <c r="P2967" s="252">
        <v>14359.98</v>
      </c>
      <c r="Q2967" s="252">
        <v>729.02</v>
      </c>
      <c r="R2967" s="240" t="s">
        <v>123</v>
      </c>
      <c r="V2967" s="248">
        <f t="shared" si="188"/>
        <v>0</v>
      </c>
      <c r="W2967" s="248">
        <f t="shared" si="185"/>
        <v>0</v>
      </c>
      <c r="X2967" s="248">
        <f t="shared" si="186"/>
        <v>0</v>
      </c>
      <c r="Y2967" s="248">
        <f t="shared" si="187"/>
        <v>0</v>
      </c>
    </row>
    <row r="2968" spans="1:25" ht="15" customHeight="1" x14ac:dyDescent="0.25">
      <c r="A2968" s="250"/>
      <c r="B2968" s="251"/>
      <c r="C2968" s="322" t="s">
        <v>1054</v>
      </c>
      <c r="D2968" s="322"/>
      <c r="E2968" s="322"/>
      <c r="H2968" s="252">
        <v>121.66</v>
      </c>
      <c r="I2968" s="252">
        <v>107.18</v>
      </c>
      <c r="J2968" s="252">
        <v>0</v>
      </c>
      <c r="K2968" s="252">
        <v>0</v>
      </c>
      <c r="L2968" s="252">
        <v>0</v>
      </c>
      <c r="M2968" s="252">
        <v>107.18</v>
      </c>
      <c r="N2968" s="323">
        <v>133.85</v>
      </c>
      <c r="O2968" s="323"/>
      <c r="P2968" s="252">
        <v>94.99</v>
      </c>
      <c r="Q2968" s="252">
        <v>0</v>
      </c>
      <c r="R2968" s="240" t="s">
        <v>123</v>
      </c>
      <c r="V2968" s="248">
        <f t="shared" si="188"/>
        <v>0</v>
      </c>
      <c r="W2968" s="248">
        <f t="shared" si="185"/>
        <v>0</v>
      </c>
      <c r="X2968" s="248">
        <f t="shared" si="186"/>
        <v>0</v>
      </c>
      <c r="Y2968" s="248">
        <f t="shared" si="187"/>
        <v>0</v>
      </c>
    </row>
    <row r="2969" spans="1:25" ht="15" customHeight="1" x14ac:dyDescent="0.25">
      <c r="A2969" s="250"/>
      <c r="B2969" s="251"/>
      <c r="C2969" s="322" t="s">
        <v>399</v>
      </c>
      <c r="D2969" s="322"/>
      <c r="E2969" s="322"/>
      <c r="H2969" s="252">
        <v>29870.6</v>
      </c>
      <c r="I2969" s="252">
        <v>21199.08</v>
      </c>
      <c r="J2969" s="252">
        <v>-48.97</v>
      </c>
      <c r="K2969" s="252">
        <v>0</v>
      </c>
      <c r="L2969" s="252">
        <v>0</v>
      </c>
      <c r="M2969" s="252">
        <v>21150.11</v>
      </c>
      <c r="N2969" s="323">
        <v>24597.65</v>
      </c>
      <c r="O2969" s="323"/>
      <c r="P2969" s="252">
        <v>28043.05</v>
      </c>
      <c r="Q2969" s="252">
        <v>1619.99</v>
      </c>
      <c r="R2969" s="240" t="s">
        <v>123</v>
      </c>
      <c r="V2969" s="248">
        <f t="shared" si="188"/>
        <v>0</v>
      </c>
      <c r="W2969" s="248">
        <f t="shared" si="185"/>
        <v>0</v>
      </c>
      <c r="X2969" s="248">
        <f t="shared" si="186"/>
        <v>0</v>
      </c>
      <c r="Y2969" s="248">
        <f t="shared" si="187"/>
        <v>0</v>
      </c>
    </row>
    <row r="2970" spans="1:25" ht="15" customHeight="1" x14ac:dyDescent="0.25">
      <c r="A2970" s="250"/>
      <c r="B2970" s="251"/>
      <c r="C2970" s="322" t="s">
        <v>1055</v>
      </c>
      <c r="D2970" s="322"/>
      <c r="E2970" s="322"/>
      <c r="H2970" s="252">
        <v>121.66</v>
      </c>
      <c r="I2970" s="252">
        <v>107.18</v>
      </c>
      <c r="J2970" s="252">
        <v>0</v>
      </c>
      <c r="K2970" s="252">
        <v>0</v>
      </c>
      <c r="L2970" s="252">
        <v>0</v>
      </c>
      <c r="M2970" s="252">
        <v>107.18</v>
      </c>
      <c r="N2970" s="323">
        <v>133.85</v>
      </c>
      <c r="O2970" s="323"/>
      <c r="P2970" s="252">
        <v>94.99</v>
      </c>
      <c r="Q2970" s="252">
        <v>0</v>
      </c>
      <c r="R2970" s="240" t="s">
        <v>123</v>
      </c>
      <c r="V2970" s="248">
        <f t="shared" si="188"/>
        <v>0</v>
      </c>
      <c r="W2970" s="248">
        <f t="shared" si="185"/>
        <v>0</v>
      </c>
      <c r="X2970" s="248">
        <f t="shared" si="186"/>
        <v>0</v>
      </c>
      <c r="Y2970" s="248">
        <f t="shared" si="187"/>
        <v>0</v>
      </c>
    </row>
    <row r="2971" spans="1:25" ht="15" customHeight="1" x14ac:dyDescent="0.25">
      <c r="A2971" s="250"/>
      <c r="B2971" s="251"/>
      <c r="C2971" s="322" t="s">
        <v>1057</v>
      </c>
      <c r="D2971" s="322"/>
      <c r="E2971" s="322"/>
      <c r="H2971" s="252">
        <v>255.18</v>
      </c>
      <c r="I2971" s="252">
        <v>224.74</v>
      </c>
      <c r="J2971" s="252">
        <v>0</v>
      </c>
      <c r="K2971" s="252">
        <v>0</v>
      </c>
      <c r="L2971" s="252">
        <v>0</v>
      </c>
      <c r="M2971" s="252">
        <v>224.74</v>
      </c>
      <c r="N2971" s="323">
        <v>280.66000000000003</v>
      </c>
      <c r="O2971" s="323"/>
      <c r="P2971" s="252">
        <v>199.26</v>
      </c>
      <c r="Q2971" s="252">
        <v>0</v>
      </c>
      <c r="R2971" s="240" t="s">
        <v>123</v>
      </c>
      <c r="V2971" s="248">
        <f t="shared" si="188"/>
        <v>0</v>
      </c>
      <c r="W2971" s="248">
        <f t="shared" si="185"/>
        <v>0</v>
      </c>
      <c r="X2971" s="248">
        <f t="shared" si="186"/>
        <v>0</v>
      </c>
      <c r="Y2971" s="248">
        <f t="shared" si="187"/>
        <v>0</v>
      </c>
    </row>
    <row r="2972" spans="1:25" ht="15" customHeight="1" x14ac:dyDescent="0.25">
      <c r="A2972" s="250"/>
      <c r="B2972" s="251"/>
      <c r="C2972" s="322" t="s">
        <v>392</v>
      </c>
      <c r="D2972" s="322"/>
      <c r="E2972" s="322"/>
      <c r="H2972" s="252">
        <v>52955.78</v>
      </c>
      <c r="I2972" s="252">
        <v>37780.06</v>
      </c>
      <c r="J2972" s="252">
        <v>-89.25</v>
      </c>
      <c r="K2972" s="252">
        <v>0</v>
      </c>
      <c r="L2972" s="252">
        <v>0</v>
      </c>
      <c r="M2972" s="252">
        <v>37690.81</v>
      </c>
      <c r="N2972" s="323">
        <v>42967.05</v>
      </c>
      <c r="O2972" s="323"/>
      <c r="P2972" s="252">
        <v>50530.87</v>
      </c>
      <c r="Q2972" s="252">
        <v>2851.33</v>
      </c>
      <c r="R2972" s="240" t="s">
        <v>123</v>
      </c>
      <c r="V2972" s="248">
        <f t="shared" si="188"/>
        <v>0</v>
      </c>
      <c r="W2972" s="248">
        <f t="shared" si="185"/>
        <v>0</v>
      </c>
      <c r="X2972" s="248">
        <f t="shared" si="186"/>
        <v>0</v>
      </c>
      <c r="Y2972" s="248">
        <f t="shared" si="187"/>
        <v>0</v>
      </c>
    </row>
    <row r="2973" spans="1:25" ht="15" customHeight="1" x14ac:dyDescent="0.25">
      <c r="A2973" s="250"/>
      <c r="B2973" s="251"/>
      <c r="C2973" s="322" t="s">
        <v>1056</v>
      </c>
      <c r="D2973" s="322"/>
      <c r="E2973" s="322"/>
      <c r="H2973" s="252">
        <v>385.74</v>
      </c>
      <c r="I2973" s="252">
        <v>339.93</v>
      </c>
      <c r="J2973" s="252">
        <v>0</v>
      </c>
      <c r="K2973" s="252">
        <v>0</v>
      </c>
      <c r="L2973" s="252">
        <v>0</v>
      </c>
      <c r="M2973" s="252">
        <v>339.93</v>
      </c>
      <c r="N2973" s="323">
        <v>424.52</v>
      </c>
      <c r="O2973" s="323"/>
      <c r="P2973" s="252">
        <v>301.14999999999998</v>
      </c>
      <c r="Q2973" s="252">
        <v>0</v>
      </c>
      <c r="R2973" s="240" t="s">
        <v>123</v>
      </c>
      <c r="V2973" s="248">
        <f t="shared" si="188"/>
        <v>0</v>
      </c>
      <c r="W2973" s="248">
        <f t="shared" si="185"/>
        <v>0</v>
      </c>
      <c r="X2973" s="248">
        <f t="shared" si="186"/>
        <v>0</v>
      </c>
      <c r="Y2973" s="248">
        <f t="shared" si="187"/>
        <v>0</v>
      </c>
    </row>
    <row r="2974" spans="1:25" ht="15" customHeight="1" x14ac:dyDescent="0.25">
      <c r="A2974" s="250"/>
      <c r="B2974" s="251"/>
      <c r="C2974" s="322" t="s">
        <v>1288</v>
      </c>
      <c r="D2974" s="322"/>
      <c r="E2974" s="322"/>
      <c r="H2974" s="252">
        <v>84386.76</v>
      </c>
      <c r="I2974" s="252">
        <v>56870.87</v>
      </c>
      <c r="J2974" s="252">
        <v>0</v>
      </c>
      <c r="K2974" s="252">
        <v>0</v>
      </c>
      <c r="L2974" s="252">
        <v>0</v>
      </c>
      <c r="M2974" s="252">
        <v>56870.87</v>
      </c>
      <c r="N2974" s="323">
        <v>64924.66</v>
      </c>
      <c r="O2974" s="323"/>
      <c r="P2974" s="252">
        <v>76363.259999999995</v>
      </c>
      <c r="Q2974" s="252">
        <v>30.29</v>
      </c>
      <c r="R2974" s="240" t="s">
        <v>123</v>
      </c>
      <c r="V2974" s="248">
        <f t="shared" si="188"/>
        <v>0</v>
      </c>
      <c r="W2974" s="248">
        <f t="shared" si="185"/>
        <v>0</v>
      </c>
      <c r="X2974" s="248">
        <f t="shared" si="186"/>
        <v>0</v>
      </c>
      <c r="Y2974" s="248">
        <f t="shared" si="187"/>
        <v>0</v>
      </c>
    </row>
    <row r="2975" spans="1:25" ht="15" customHeight="1" x14ac:dyDescent="0.25">
      <c r="A2975" s="253"/>
      <c r="B2975" s="254"/>
      <c r="C2975" s="324" t="s">
        <v>1286</v>
      </c>
      <c r="D2975" s="324"/>
      <c r="E2975" s="324"/>
      <c r="F2975" s="255"/>
      <c r="G2975" s="255"/>
      <c r="H2975" s="256">
        <v>20442.91</v>
      </c>
      <c r="I2975" s="256">
        <v>14843.95</v>
      </c>
      <c r="J2975" s="256">
        <v>-36.18</v>
      </c>
      <c r="K2975" s="256">
        <v>0</v>
      </c>
      <c r="L2975" s="256">
        <v>0</v>
      </c>
      <c r="M2975" s="256">
        <v>14807.77</v>
      </c>
      <c r="N2975" s="325">
        <v>16459.64</v>
      </c>
      <c r="O2975" s="325"/>
      <c r="P2975" s="256">
        <v>20134.18</v>
      </c>
      <c r="Q2975" s="256">
        <v>1343.14</v>
      </c>
      <c r="R2975" s="240" t="s">
        <v>123</v>
      </c>
      <c r="V2975" s="248">
        <f t="shared" si="188"/>
        <v>0</v>
      </c>
      <c r="W2975" s="248">
        <f t="shared" si="185"/>
        <v>0</v>
      </c>
      <c r="X2975" s="248">
        <f t="shared" si="186"/>
        <v>0</v>
      </c>
      <c r="Y2975" s="248">
        <f t="shared" si="187"/>
        <v>0</v>
      </c>
    </row>
    <row r="2976" spans="1:25" ht="15" customHeight="1" x14ac:dyDescent="0.25">
      <c r="A2976" s="245" t="s">
        <v>1806</v>
      </c>
      <c r="B2976" s="246" t="str">
        <f>C2976</f>
        <v>г.Одинцово, Можайское шоссе, 46</v>
      </c>
      <c r="C2976" s="329" t="s">
        <v>124</v>
      </c>
      <c r="D2976" s="329"/>
      <c r="E2976" s="329"/>
      <c r="F2976" s="246" t="s">
        <v>1807</v>
      </c>
      <c r="G2976" s="246" t="s">
        <v>1808</v>
      </c>
      <c r="H2976" s="247">
        <v>4830683.9000000004</v>
      </c>
      <c r="I2976" s="247">
        <v>1093262.03</v>
      </c>
      <c r="J2976" s="247">
        <v>-6041.1</v>
      </c>
      <c r="K2976" s="247">
        <v>0</v>
      </c>
      <c r="L2976" s="247">
        <v>0</v>
      </c>
      <c r="M2976" s="247">
        <v>1087220.93</v>
      </c>
      <c r="N2976" s="330">
        <v>1344967.08</v>
      </c>
      <c r="O2976" s="330"/>
      <c r="P2976" s="247">
        <v>4616734.63</v>
      </c>
      <c r="Q2976" s="247">
        <v>43796.88</v>
      </c>
      <c r="R2976" s="240" t="s">
        <v>124</v>
      </c>
      <c r="V2976" s="248">
        <f t="shared" si="188"/>
        <v>0</v>
      </c>
      <c r="W2976" s="248">
        <f t="shared" si="185"/>
        <v>0</v>
      </c>
      <c r="X2976" s="248">
        <f t="shared" si="186"/>
        <v>0</v>
      </c>
      <c r="Y2976" s="248">
        <f t="shared" si="187"/>
        <v>0</v>
      </c>
    </row>
    <row r="2977" spans="1:25" ht="15" customHeight="1" x14ac:dyDescent="0.25">
      <c r="A2977" s="250"/>
      <c r="B2977" s="251"/>
      <c r="C2977" s="322" t="s">
        <v>1057</v>
      </c>
      <c r="D2977" s="322"/>
      <c r="E2977" s="322"/>
      <c r="H2977" s="252">
        <v>704.54</v>
      </c>
      <c r="I2977" s="252">
        <v>391.68</v>
      </c>
      <c r="J2977" s="252">
        <v>0.11</v>
      </c>
      <c r="K2977" s="252">
        <v>0</v>
      </c>
      <c r="L2977" s="252">
        <v>0</v>
      </c>
      <c r="M2977" s="252">
        <v>391.79</v>
      </c>
      <c r="N2977" s="323">
        <v>543.1</v>
      </c>
      <c r="O2977" s="323"/>
      <c r="P2977" s="252">
        <v>554.57000000000005</v>
      </c>
      <c r="Q2977" s="252">
        <v>1.34</v>
      </c>
      <c r="R2977" s="240" t="s">
        <v>124</v>
      </c>
      <c r="V2977" s="248">
        <f t="shared" si="188"/>
        <v>0</v>
      </c>
      <c r="W2977" s="248">
        <f t="shared" si="185"/>
        <v>0</v>
      </c>
      <c r="X2977" s="248">
        <f t="shared" si="186"/>
        <v>0</v>
      </c>
      <c r="Y2977" s="248">
        <f t="shared" si="187"/>
        <v>0</v>
      </c>
    </row>
    <row r="2978" spans="1:25" ht="15" customHeight="1" x14ac:dyDescent="0.25">
      <c r="A2978" s="250"/>
      <c r="B2978" s="251"/>
      <c r="C2978" s="322" t="s">
        <v>392</v>
      </c>
      <c r="D2978" s="322"/>
      <c r="E2978" s="322"/>
      <c r="H2978" s="252">
        <v>448667.8</v>
      </c>
      <c r="I2978" s="252">
        <v>77606.73</v>
      </c>
      <c r="J2978" s="252">
        <v>-1932.31</v>
      </c>
      <c r="K2978" s="252">
        <v>0</v>
      </c>
      <c r="L2978" s="252">
        <v>0</v>
      </c>
      <c r="M2978" s="252">
        <v>75674.42</v>
      </c>
      <c r="N2978" s="323">
        <v>89422.62</v>
      </c>
      <c r="O2978" s="323"/>
      <c r="P2978" s="252">
        <v>443686.97</v>
      </c>
      <c r="Q2978" s="252">
        <v>8767.3700000000008</v>
      </c>
      <c r="R2978" s="240" t="s">
        <v>124</v>
      </c>
      <c r="V2978" s="248">
        <f t="shared" si="188"/>
        <v>0</v>
      </c>
      <c r="W2978" s="248">
        <f t="shared" si="185"/>
        <v>0</v>
      </c>
      <c r="X2978" s="248">
        <f t="shared" si="186"/>
        <v>0</v>
      </c>
      <c r="Y2978" s="248">
        <f t="shared" si="187"/>
        <v>0</v>
      </c>
    </row>
    <row r="2979" spans="1:25" ht="15" customHeight="1" x14ac:dyDescent="0.25">
      <c r="A2979" s="250"/>
      <c r="B2979" s="251"/>
      <c r="C2979" s="322" t="s">
        <v>1052</v>
      </c>
      <c r="D2979" s="322"/>
      <c r="E2979" s="322"/>
      <c r="H2979" s="252">
        <v>1239160.92</v>
      </c>
      <c r="I2979" s="252">
        <v>378010.22</v>
      </c>
      <c r="J2979" s="252">
        <v>95.4</v>
      </c>
      <c r="K2979" s="252">
        <v>0</v>
      </c>
      <c r="L2979" s="252">
        <v>0</v>
      </c>
      <c r="M2979" s="252">
        <v>378105.62</v>
      </c>
      <c r="N2979" s="323">
        <v>477342.35</v>
      </c>
      <c r="O2979" s="323"/>
      <c r="P2979" s="252">
        <v>1140811.5</v>
      </c>
      <c r="Q2979" s="252">
        <v>887.31</v>
      </c>
      <c r="R2979" s="240" t="s">
        <v>124</v>
      </c>
      <c r="V2979" s="248">
        <f t="shared" si="188"/>
        <v>1139924.19</v>
      </c>
      <c r="W2979" s="248">
        <f t="shared" si="185"/>
        <v>0</v>
      </c>
      <c r="X2979" s="248">
        <f t="shared" si="186"/>
        <v>0</v>
      </c>
      <c r="Y2979" s="248">
        <f t="shared" si="187"/>
        <v>1139924.19</v>
      </c>
    </row>
    <row r="2980" spans="1:25" ht="15" customHeight="1" x14ac:dyDescent="0.25">
      <c r="A2980" s="250"/>
      <c r="B2980" s="251"/>
      <c r="C2980" s="322" t="s">
        <v>503</v>
      </c>
      <c r="D2980" s="322"/>
      <c r="E2980" s="322"/>
      <c r="H2980" s="252">
        <v>1294181.8600000001</v>
      </c>
      <c r="I2980" s="252">
        <v>416523.98</v>
      </c>
      <c r="J2980" s="252">
        <v>105.12</v>
      </c>
      <c r="K2980" s="252">
        <v>0</v>
      </c>
      <c r="L2980" s="252">
        <v>0</v>
      </c>
      <c r="M2980" s="252">
        <v>416629.1</v>
      </c>
      <c r="N2980" s="323">
        <v>518264.41</v>
      </c>
      <c r="O2980" s="323"/>
      <c r="P2980" s="252">
        <v>1193349.03</v>
      </c>
      <c r="Q2980" s="252">
        <v>802.48</v>
      </c>
      <c r="R2980" s="240" t="s">
        <v>124</v>
      </c>
      <c r="V2980" s="248">
        <f t="shared" si="188"/>
        <v>0</v>
      </c>
      <c r="W2980" s="248">
        <f t="shared" si="185"/>
        <v>0</v>
      </c>
      <c r="X2980" s="248">
        <f t="shared" si="186"/>
        <v>0</v>
      </c>
      <c r="Y2980" s="248">
        <f t="shared" si="187"/>
        <v>0</v>
      </c>
    </row>
    <row r="2981" spans="1:25" ht="15" customHeight="1" x14ac:dyDescent="0.25">
      <c r="A2981" s="250"/>
      <c r="B2981" s="251"/>
      <c r="C2981" s="322" t="s">
        <v>1336</v>
      </c>
      <c r="D2981" s="322"/>
      <c r="E2981" s="322"/>
      <c r="H2981" s="252">
        <v>88.95</v>
      </c>
      <c r="I2981" s="252">
        <v>0</v>
      </c>
      <c r="J2981" s="252">
        <v>0</v>
      </c>
      <c r="K2981" s="252">
        <v>0</v>
      </c>
      <c r="L2981" s="252">
        <v>0</v>
      </c>
      <c r="M2981" s="252">
        <v>0</v>
      </c>
      <c r="N2981" s="323">
        <v>0</v>
      </c>
      <c r="O2981" s="323"/>
      <c r="P2981" s="252">
        <v>88.95</v>
      </c>
      <c r="Q2981" s="252">
        <v>0</v>
      </c>
      <c r="R2981" s="240" t="s">
        <v>124</v>
      </c>
      <c r="V2981" s="248">
        <f t="shared" si="188"/>
        <v>0</v>
      </c>
      <c r="W2981" s="248">
        <f t="shared" si="185"/>
        <v>0</v>
      </c>
      <c r="X2981" s="248">
        <f t="shared" si="186"/>
        <v>0</v>
      </c>
      <c r="Y2981" s="248">
        <f t="shared" si="187"/>
        <v>0</v>
      </c>
    </row>
    <row r="2982" spans="1:25" ht="15" customHeight="1" x14ac:dyDescent="0.25">
      <c r="A2982" s="250"/>
      <c r="B2982" s="251"/>
      <c r="C2982" s="322" t="s">
        <v>1303</v>
      </c>
      <c r="D2982" s="322"/>
      <c r="E2982" s="322"/>
      <c r="H2982" s="252">
        <v>10078.68</v>
      </c>
      <c r="I2982" s="252">
        <v>0</v>
      </c>
      <c r="J2982" s="252">
        <v>0</v>
      </c>
      <c r="K2982" s="252">
        <v>0</v>
      </c>
      <c r="L2982" s="252">
        <v>0</v>
      </c>
      <c r="M2982" s="252">
        <v>0</v>
      </c>
      <c r="N2982" s="323">
        <v>50.29</v>
      </c>
      <c r="O2982" s="323"/>
      <c r="P2982" s="252">
        <v>19380.96</v>
      </c>
      <c r="Q2982" s="252">
        <v>9352.57</v>
      </c>
      <c r="R2982" s="240" t="s">
        <v>124</v>
      </c>
      <c r="V2982" s="248">
        <f t="shared" si="188"/>
        <v>0</v>
      </c>
      <c r="W2982" s="248">
        <f t="shared" si="185"/>
        <v>0</v>
      </c>
      <c r="X2982" s="248">
        <f t="shared" si="186"/>
        <v>0</v>
      </c>
      <c r="Y2982" s="248">
        <f t="shared" si="187"/>
        <v>0</v>
      </c>
    </row>
    <row r="2983" spans="1:25" ht="15" customHeight="1" x14ac:dyDescent="0.25">
      <c r="A2983" s="250"/>
      <c r="B2983" s="251"/>
      <c r="C2983" s="322" t="s">
        <v>1304</v>
      </c>
      <c r="D2983" s="322"/>
      <c r="E2983" s="322"/>
      <c r="H2983" s="252">
        <v>47197.54</v>
      </c>
      <c r="I2983" s="252">
        <v>0</v>
      </c>
      <c r="J2983" s="252">
        <v>0</v>
      </c>
      <c r="K2983" s="252">
        <v>0</v>
      </c>
      <c r="L2983" s="252">
        <v>0</v>
      </c>
      <c r="M2983" s="252">
        <v>0</v>
      </c>
      <c r="N2983" s="323">
        <v>10.199999999999999</v>
      </c>
      <c r="O2983" s="323"/>
      <c r="P2983" s="252">
        <v>58291.08</v>
      </c>
      <c r="Q2983" s="252">
        <v>11103.74</v>
      </c>
      <c r="R2983" s="240" t="s">
        <v>124</v>
      </c>
      <c r="V2983" s="248">
        <f t="shared" si="188"/>
        <v>0</v>
      </c>
      <c r="W2983" s="248">
        <f t="shared" si="185"/>
        <v>0</v>
      </c>
      <c r="X2983" s="248">
        <f t="shared" si="186"/>
        <v>0</v>
      </c>
      <c r="Y2983" s="248">
        <f t="shared" si="187"/>
        <v>0</v>
      </c>
    </row>
    <row r="2984" spans="1:25" ht="15" customHeight="1" x14ac:dyDescent="0.25">
      <c r="A2984" s="250"/>
      <c r="B2984" s="251"/>
      <c r="C2984" s="322" t="s">
        <v>1054</v>
      </c>
      <c r="D2984" s="322"/>
      <c r="E2984" s="322"/>
      <c r="H2984" s="252">
        <v>367.06</v>
      </c>
      <c r="I2984" s="252">
        <v>186.88</v>
      </c>
      <c r="J2984" s="252">
        <v>0.06</v>
      </c>
      <c r="K2984" s="252">
        <v>0</v>
      </c>
      <c r="L2984" s="252">
        <v>0</v>
      </c>
      <c r="M2984" s="252">
        <v>186.94</v>
      </c>
      <c r="N2984" s="323">
        <v>259.61</v>
      </c>
      <c r="O2984" s="323"/>
      <c r="P2984" s="252">
        <v>295.05</v>
      </c>
      <c r="Q2984" s="252">
        <v>0.66</v>
      </c>
      <c r="R2984" s="240" t="s">
        <v>124</v>
      </c>
      <c r="V2984" s="248">
        <f t="shared" si="188"/>
        <v>0</v>
      </c>
      <c r="W2984" s="248">
        <f t="shared" si="185"/>
        <v>0</v>
      </c>
      <c r="X2984" s="248">
        <f t="shared" si="186"/>
        <v>0</v>
      </c>
      <c r="Y2984" s="248">
        <f t="shared" si="187"/>
        <v>0</v>
      </c>
    </row>
    <row r="2985" spans="1:25" ht="15" customHeight="1" x14ac:dyDescent="0.25">
      <c r="A2985" s="250"/>
      <c r="B2985" s="251"/>
      <c r="C2985" s="322" t="s">
        <v>399</v>
      </c>
      <c r="D2985" s="322"/>
      <c r="E2985" s="322"/>
      <c r="H2985" s="252">
        <v>250568.75</v>
      </c>
      <c r="I2985" s="252">
        <v>42878.59</v>
      </c>
      <c r="J2985" s="252">
        <v>-1199.77</v>
      </c>
      <c r="K2985" s="252">
        <v>0</v>
      </c>
      <c r="L2985" s="252">
        <v>0</v>
      </c>
      <c r="M2985" s="252">
        <v>41678.82</v>
      </c>
      <c r="N2985" s="323">
        <v>49087.29</v>
      </c>
      <c r="O2985" s="323"/>
      <c r="P2985" s="252">
        <v>247775.65</v>
      </c>
      <c r="Q2985" s="252">
        <v>4615.37</v>
      </c>
      <c r="R2985" s="240" t="s">
        <v>124</v>
      </c>
      <c r="V2985" s="248">
        <f t="shared" si="188"/>
        <v>0</v>
      </c>
      <c r="W2985" s="248">
        <f t="shared" si="185"/>
        <v>0</v>
      </c>
      <c r="X2985" s="248">
        <f t="shared" si="186"/>
        <v>0</v>
      </c>
      <c r="Y2985" s="248">
        <f t="shared" si="187"/>
        <v>0</v>
      </c>
    </row>
    <row r="2986" spans="1:25" ht="15" customHeight="1" x14ac:dyDescent="0.25">
      <c r="A2986" s="250"/>
      <c r="B2986" s="251"/>
      <c r="C2986" s="322" t="s">
        <v>504</v>
      </c>
      <c r="D2986" s="322"/>
      <c r="E2986" s="322"/>
      <c r="H2986" s="252">
        <v>41293.47</v>
      </c>
      <c r="I2986" s="252">
        <v>0</v>
      </c>
      <c r="J2986" s="252">
        <v>0</v>
      </c>
      <c r="K2986" s="252">
        <v>0</v>
      </c>
      <c r="L2986" s="252">
        <v>0</v>
      </c>
      <c r="M2986" s="252">
        <v>0</v>
      </c>
      <c r="N2986" s="323">
        <v>3.75</v>
      </c>
      <c r="O2986" s="323"/>
      <c r="P2986" s="252">
        <v>42874.76</v>
      </c>
      <c r="Q2986" s="252">
        <v>1585.04</v>
      </c>
      <c r="R2986" s="240" t="s">
        <v>124</v>
      </c>
      <c r="V2986" s="248">
        <f t="shared" si="188"/>
        <v>0</v>
      </c>
      <c r="W2986" s="248">
        <f t="shared" si="185"/>
        <v>0</v>
      </c>
      <c r="X2986" s="248">
        <f t="shared" si="186"/>
        <v>0</v>
      </c>
      <c r="Y2986" s="248">
        <f t="shared" si="187"/>
        <v>0</v>
      </c>
    </row>
    <row r="2987" spans="1:25" ht="15" customHeight="1" x14ac:dyDescent="0.25">
      <c r="A2987" s="250"/>
      <c r="B2987" s="251"/>
      <c r="C2987" s="322" t="s">
        <v>1286</v>
      </c>
      <c r="D2987" s="322"/>
      <c r="E2987" s="322"/>
      <c r="H2987" s="252">
        <v>177974.36</v>
      </c>
      <c r="I2987" s="252">
        <v>31160.04</v>
      </c>
      <c r="J2987" s="252">
        <v>-643.72</v>
      </c>
      <c r="K2987" s="252">
        <v>0</v>
      </c>
      <c r="L2987" s="252">
        <v>0</v>
      </c>
      <c r="M2987" s="252">
        <v>30516.32</v>
      </c>
      <c r="N2987" s="323">
        <v>35826.42</v>
      </c>
      <c r="O2987" s="323"/>
      <c r="P2987" s="252">
        <v>176841.7</v>
      </c>
      <c r="Q2987" s="252">
        <v>4177.4399999999996</v>
      </c>
      <c r="R2987" s="240" t="s">
        <v>124</v>
      </c>
      <c r="V2987" s="248">
        <f t="shared" si="188"/>
        <v>0</v>
      </c>
      <c r="W2987" s="248">
        <f t="shared" si="185"/>
        <v>0</v>
      </c>
      <c r="X2987" s="248">
        <f t="shared" si="186"/>
        <v>0</v>
      </c>
      <c r="Y2987" s="248">
        <f t="shared" si="187"/>
        <v>0</v>
      </c>
    </row>
    <row r="2988" spans="1:25" ht="15" customHeight="1" x14ac:dyDescent="0.25">
      <c r="A2988" s="250"/>
      <c r="B2988" s="251"/>
      <c r="C2988" s="322" t="s">
        <v>1055</v>
      </c>
      <c r="D2988" s="322"/>
      <c r="E2988" s="322"/>
      <c r="H2988" s="252">
        <v>356.05</v>
      </c>
      <c r="I2988" s="252">
        <v>186.88</v>
      </c>
      <c r="J2988" s="252">
        <v>0.06</v>
      </c>
      <c r="K2988" s="252">
        <v>0</v>
      </c>
      <c r="L2988" s="252">
        <v>0</v>
      </c>
      <c r="M2988" s="252">
        <v>186.94</v>
      </c>
      <c r="N2988" s="323">
        <v>259.57</v>
      </c>
      <c r="O2988" s="323"/>
      <c r="P2988" s="252">
        <v>284.10000000000002</v>
      </c>
      <c r="Q2988" s="252">
        <v>0.68</v>
      </c>
      <c r="R2988" s="240" t="s">
        <v>124</v>
      </c>
      <c r="V2988" s="248">
        <f t="shared" si="188"/>
        <v>0</v>
      </c>
      <c r="W2988" s="248">
        <f t="shared" si="185"/>
        <v>0</v>
      </c>
      <c r="X2988" s="248">
        <f t="shared" si="186"/>
        <v>0</v>
      </c>
      <c r="Y2988" s="248">
        <f t="shared" si="187"/>
        <v>0</v>
      </c>
    </row>
    <row r="2989" spans="1:25" ht="15" customHeight="1" x14ac:dyDescent="0.25">
      <c r="A2989" s="250"/>
      <c r="B2989" s="251"/>
      <c r="C2989" s="322" t="s">
        <v>1058</v>
      </c>
      <c r="D2989" s="322"/>
      <c r="E2989" s="322"/>
      <c r="H2989" s="252">
        <v>81937.740000000005</v>
      </c>
      <c r="I2989" s="252">
        <v>26343.06</v>
      </c>
      <c r="J2989" s="252">
        <v>-0.04</v>
      </c>
      <c r="K2989" s="252">
        <v>0</v>
      </c>
      <c r="L2989" s="252">
        <v>0</v>
      </c>
      <c r="M2989" s="252">
        <v>26343.02</v>
      </c>
      <c r="N2989" s="323">
        <v>33235.519999999997</v>
      </c>
      <c r="O2989" s="323"/>
      <c r="P2989" s="252">
        <v>75469.710000000006</v>
      </c>
      <c r="Q2989" s="252">
        <v>424.47</v>
      </c>
      <c r="R2989" s="240" t="s">
        <v>124</v>
      </c>
      <c r="V2989" s="248">
        <f t="shared" si="188"/>
        <v>0</v>
      </c>
      <c r="W2989" s="248">
        <f t="shared" si="185"/>
        <v>0</v>
      </c>
      <c r="X2989" s="248">
        <f t="shared" si="186"/>
        <v>0</v>
      </c>
      <c r="Y2989" s="248">
        <f t="shared" si="187"/>
        <v>0</v>
      </c>
    </row>
    <row r="2990" spans="1:25" ht="15" customHeight="1" x14ac:dyDescent="0.25">
      <c r="A2990" s="250"/>
      <c r="B2990" s="251"/>
      <c r="C2990" s="322" t="s">
        <v>1288</v>
      </c>
      <c r="D2990" s="322"/>
      <c r="E2990" s="322"/>
      <c r="H2990" s="252">
        <v>612233.64</v>
      </c>
      <c r="I2990" s="252">
        <v>119381.37</v>
      </c>
      <c r="J2990" s="252">
        <v>-2466.2199999999998</v>
      </c>
      <c r="K2990" s="252">
        <v>0</v>
      </c>
      <c r="L2990" s="252">
        <v>0</v>
      </c>
      <c r="M2990" s="252">
        <v>116915.15</v>
      </c>
      <c r="N2990" s="323">
        <v>139833.93</v>
      </c>
      <c r="O2990" s="323"/>
      <c r="P2990" s="252">
        <v>591391.27</v>
      </c>
      <c r="Q2990" s="252">
        <v>2076.41</v>
      </c>
      <c r="R2990" s="240" t="s">
        <v>124</v>
      </c>
      <c r="V2990" s="248">
        <f t="shared" si="188"/>
        <v>0</v>
      </c>
      <c r="W2990" s="248">
        <f t="shared" si="185"/>
        <v>0</v>
      </c>
      <c r="X2990" s="248">
        <f t="shared" si="186"/>
        <v>0</v>
      </c>
      <c r="Y2990" s="248">
        <f t="shared" si="187"/>
        <v>0</v>
      </c>
    </row>
    <row r="2991" spans="1:25" ht="15" customHeight="1" x14ac:dyDescent="0.25">
      <c r="A2991" s="250"/>
      <c r="B2991" s="251"/>
      <c r="C2991" s="322" t="s">
        <v>1311</v>
      </c>
      <c r="D2991" s="322"/>
      <c r="E2991" s="322"/>
      <c r="H2991" s="252">
        <v>1.02</v>
      </c>
      <c r="I2991" s="252">
        <v>0</v>
      </c>
      <c r="J2991" s="252">
        <v>0</v>
      </c>
      <c r="K2991" s="252">
        <v>0</v>
      </c>
      <c r="L2991" s="252">
        <v>0</v>
      </c>
      <c r="M2991" s="252">
        <v>0</v>
      </c>
      <c r="N2991" s="323">
        <v>0</v>
      </c>
      <c r="O2991" s="323"/>
      <c r="P2991" s="252">
        <v>1.02</v>
      </c>
      <c r="Q2991" s="252">
        <v>0</v>
      </c>
      <c r="R2991" s="240" t="s">
        <v>124</v>
      </c>
      <c r="V2991" s="248">
        <f t="shared" si="188"/>
        <v>0</v>
      </c>
      <c r="W2991" s="248">
        <f t="shared" si="185"/>
        <v>0</v>
      </c>
      <c r="X2991" s="248">
        <f t="shared" si="186"/>
        <v>0</v>
      </c>
      <c r="Y2991" s="248">
        <f t="shared" si="187"/>
        <v>0</v>
      </c>
    </row>
    <row r="2992" spans="1:25" ht="15" customHeight="1" x14ac:dyDescent="0.25">
      <c r="A2992" s="250"/>
      <c r="B2992" s="251"/>
      <c r="C2992" s="322" t="s">
        <v>1283</v>
      </c>
      <c r="D2992" s="322"/>
      <c r="E2992" s="322"/>
      <c r="H2992" s="252">
        <v>624743.06000000006</v>
      </c>
      <c r="I2992" s="252">
        <v>0</v>
      </c>
      <c r="J2992" s="252">
        <v>0</v>
      </c>
      <c r="K2992" s="252">
        <v>0</v>
      </c>
      <c r="L2992" s="252">
        <v>0</v>
      </c>
      <c r="M2992" s="252">
        <v>0</v>
      </c>
      <c r="N2992" s="323">
        <v>0</v>
      </c>
      <c r="O2992" s="323"/>
      <c r="P2992" s="252">
        <v>624743.06000000006</v>
      </c>
      <c r="Q2992" s="252">
        <v>0</v>
      </c>
      <c r="R2992" s="240" t="s">
        <v>124</v>
      </c>
      <c r="V2992" s="248">
        <f t="shared" si="188"/>
        <v>0</v>
      </c>
      <c r="W2992" s="248">
        <f t="shared" si="185"/>
        <v>208247.68666666668</v>
      </c>
      <c r="X2992" s="248">
        <f t="shared" si="186"/>
        <v>0</v>
      </c>
      <c r="Y2992" s="248">
        <f t="shared" si="187"/>
        <v>208247.68666666668</v>
      </c>
    </row>
    <row r="2993" spans="1:25" ht="15" customHeight="1" x14ac:dyDescent="0.25">
      <c r="A2993" s="253"/>
      <c r="B2993" s="254"/>
      <c r="C2993" s="324" t="s">
        <v>1056</v>
      </c>
      <c r="D2993" s="324"/>
      <c r="E2993" s="324"/>
      <c r="F2993" s="255"/>
      <c r="G2993" s="255"/>
      <c r="H2993" s="256">
        <v>1128.46</v>
      </c>
      <c r="I2993" s="256">
        <v>592.6</v>
      </c>
      <c r="J2993" s="256">
        <v>0.21</v>
      </c>
      <c r="K2993" s="256">
        <v>0</v>
      </c>
      <c r="L2993" s="256">
        <v>0</v>
      </c>
      <c r="M2993" s="256">
        <v>592.80999999999995</v>
      </c>
      <c r="N2993" s="325">
        <v>828.02</v>
      </c>
      <c r="O2993" s="325"/>
      <c r="P2993" s="256">
        <v>895.25</v>
      </c>
      <c r="Q2993" s="256">
        <v>2</v>
      </c>
      <c r="R2993" s="240" t="s">
        <v>124</v>
      </c>
      <c r="V2993" s="248">
        <f t="shared" si="188"/>
        <v>0</v>
      </c>
      <c r="W2993" s="248">
        <f t="shared" si="185"/>
        <v>0</v>
      </c>
      <c r="X2993" s="248">
        <f t="shared" si="186"/>
        <v>0</v>
      </c>
      <c r="Y2993" s="248">
        <f t="shared" si="187"/>
        <v>0</v>
      </c>
    </row>
    <row r="2994" spans="1:25" ht="15" customHeight="1" x14ac:dyDescent="0.25">
      <c r="A2994" s="245" t="s">
        <v>1809</v>
      </c>
      <c r="B2994" s="246" t="str">
        <f>C2994</f>
        <v>г.Одинцово, Можайское шоссе, 48</v>
      </c>
      <c r="C2994" s="329" t="s">
        <v>125</v>
      </c>
      <c r="D2994" s="329"/>
      <c r="E2994" s="329"/>
      <c r="F2994" s="246" t="s">
        <v>1620</v>
      </c>
      <c r="G2994" s="246" t="s">
        <v>1810</v>
      </c>
      <c r="H2994" s="247">
        <v>1018961.65</v>
      </c>
      <c r="I2994" s="247">
        <v>341568.44</v>
      </c>
      <c r="J2994" s="247">
        <v>0</v>
      </c>
      <c r="K2994" s="247">
        <v>0</v>
      </c>
      <c r="L2994" s="247">
        <v>0</v>
      </c>
      <c r="M2994" s="247">
        <v>341568.44</v>
      </c>
      <c r="N2994" s="330">
        <v>496296.75</v>
      </c>
      <c r="O2994" s="330"/>
      <c r="P2994" s="247">
        <v>882584.47</v>
      </c>
      <c r="Q2994" s="247">
        <v>18351.13</v>
      </c>
      <c r="R2994" s="240" t="s">
        <v>125</v>
      </c>
      <c r="V2994" s="248">
        <f t="shared" si="188"/>
        <v>0</v>
      </c>
      <c r="W2994" s="248">
        <f t="shared" si="185"/>
        <v>0</v>
      </c>
      <c r="X2994" s="248">
        <f t="shared" si="186"/>
        <v>0</v>
      </c>
      <c r="Y2994" s="248">
        <f t="shared" si="187"/>
        <v>0</v>
      </c>
    </row>
    <row r="2995" spans="1:25" ht="15" customHeight="1" x14ac:dyDescent="0.25">
      <c r="A2995" s="250"/>
      <c r="B2995" s="251"/>
      <c r="C2995" s="322" t="s">
        <v>503</v>
      </c>
      <c r="D2995" s="322"/>
      <c r="E2995" s="322"/>
      <c r="H2995" s="252">
        <v>323089.28999999998</v>
      </c>
      <c r="I2995" s="252">
        <v>132985.56</v>
      </c>
      <c r="J2995" s="252">
        <v>0</v>
      </c>
      <c r="K2995" s="252">
        <v>0</v>
      </c>
      <c r="L2995" s="252">
        <v>0</v>
      </c>
      <c r="M2995" s="252">
        <v>132985.56</v>
      </c>
      <c r="N2995" s="323">
        <v>193151.62</v>
      </c>
      <c r="O2995" s="323"/>
      <c r="P2995" s="252">
        <v>265776.86</v>
      </c>
      <c r="Q2995" s="252">
        <v>2853.63</v>
      </c>
      <c r="R2995" s="240" t="s">
        <v>125</v>
      </c>
      <c r="V2995" s="248">
        <f t="shared" si="188"/>
        <v>0</v>
      </c>
      <c r="W2995" s="248">
        <f t="shared" si="185"/>
        <v>0</v>
      </c>
      <c r="X2995" s="248">
        <f t="shared" si="186"/>
        <v>0</v>
      </c>
      <c r="Y2995" s="248">
        <f t="shared" si="187"/>
        <v>0</v>
      </c>
    </row>
    <row r="2996" spans="1:25" ht="15" customHeight="1" x14ac:dyDescent="0.25">
      <c r="A2996" s="250"/>
      <c r="B2996" s="251"/>
      <c r="C2996" s="322" t="s">
        <v>1052</v>
      </c>
      <c r="D2996" s="322"/>
      <c r="E2996" s="322"/>
      <c r="H2996" s="252">
        <v>309759.3</v>
      </c>
      <c r="I2996" s="252">
        <v>120689.09</v>
      </c>
      <c r="J2996" s="252">
        <v>0</v>
      </c>
      <c r="K2996" s="252">
        <v>0</v>
      </c>
      <c r="L2996" s="252">
        <v>0</v>
      </c>
      <c r="M2996" s="252">
        <v>120689.09</v>
      </c>
      <c r="N2996" s="323">
        <v>175704.86</v>
      </c>
      <c r="O2996" s="323"/>
      <c r="P2996" s="252">
        <v>257453.67</v>
      </c>
      <c r="Q2996" s="252">
        <v>2710.14</v>
      </c>
      <c r="R2996" s="240" t="s">
        <v>125</v>
      </c>
      <c r="V2996" s="248">
        <f t="shared" si="188"/>
        <v>254743.53</v>
      </c>
      <c r="W2996" s="248">
        <f t="shared" si="185"/>
        <v>0</v>
      </c>
      <c r="X2996" s="248">
        <f t="shared" si="186"/>
        <v>0</v>
      </c>
      <c r="Y2996" s="248">
        <f t="shared" si="187"/>
        <v>254743.53</v>
      </c>
    </row>
    <row r="2997" spans="1:25" ht="15" customHeight="1" x14ac:dyDescent="0.25">
      <c r="A2997" s="250"/>
      <c r="B2997" s="251"/>
      <c r="C2997" s="322" t="s">
        <v>504</v>
      </c>
      <c r="D2997" s="322"/>
      <c r="E2997" s="322"/>
      <c r="H2997" s="252">
        <v>5041.5600000000004</v>
      </c>
      <c r="I2997" s="252">
        <v>0</v>
      </c>
      <c r="J2997" s="252">
        <v>0</v>
      </c>
      <c r="K2997" s="252">
        <v>0</v>
      </c>
      <c r="L2997" s="252">
        <v>0</v>
      </c>
      <c r="M2997" s="252">
        <v>0</v>
      </c>
      <c r="N2997" s="323">
        <v>497.56</v>
      </c>
      <c r="O2997" s="323"/>
      <c r="P2997" s="252">
        <v>6184.67</v>
      </c>
      <c r="Q2997" s="252">
        <v>1640.67</v>
      </c>
      <c r="R2997" s="240" t="s">
        <v>125</v>
      </c>
      <c r="V2997" s="248">
        <f t="shared" si="188"/>
        <v>0</v>
      </c>
      <c r="W2997" s="248">
        <f t="shared" si="185"/>
        <v>0</v>
      </c>
      <c r="X2997" s="248">
        <f t="shared" si="186"/>
        <v>0</v>
      </c>
      <c r="Y2997" s="248">
        <f t="shared" si="187"/>
        <v>0</v>
      </c>
    </row>
    <row r="2998" spans="1:25" ht="15" customHeight="1" x14ac:dyDescent="0.25">
      <c r="A2998" s="250"/>
      <c r="B2998" s="251"/>
      <c r="C2998" s="322" t="s">
        <v>1336</v>
      </c>
      <c r="D2998" s="322"/>
      <c r="E2998" s="322"/>
      <c r="H2998" s="252">
        <v>52.76</v>
      </c>
      <c r="I2998" s="252">
        <v>0</v>
      </c>
      <c r="J2998" s="252">
        <v>0</v>
      </c>
      <c r="K2998" s="252">
        <v>0</v>
      </c>
      <c r="L2998" s="252">
        <v>0</v>
      </c>
      <c r="M2998" s="252">
        <v>0</v>
      </c>
      <c r="N2998" s="323">
        <v>0.18</v>
      </c>
      <c r="O2998" s="323"/>
      <c r="P2998" s="252">
        <v>52.58</v>
      </c>
      <c r="Q2998" s="252">
        <v>0</v>
      </c>
      <c r="R2998" s="240" t="s">
        <v>125</v>
      </c>
      <c r="V2998" s="248">
        <f t="shared" si="188"/>
        <v>0</v>
      </c>
      <c r="W2998" s="248">
        <f t="shared" si="185"/>
        <v>0</v>
      </c>
      <c r="X2998" s="248">
        <f t="shared" si="186"/>
        <v>0</v>
      </c>
      <c r="Y2998" s="248">
        <f t="shared" si="187"/>
        <v>0</v>
      </c>
    </row>
    <row r="2999" spans="1:25" ht="15" customHeight="1" x14ac:dyDescent="0.25">
      <c r="A2999" s="250"/>
      <c r="B2999" s="251"/>
      <c r="C2999" s="322" t="s">
        <v>1054</v>
      </c>
      <c r="D2999" s="322"/>
      <c r="E2999" s="322"/>
      <c r="H2999" s="252">
        <v>114.34</v>
      </c>
      <c r="I2999" s="252">
        <v>113.9</v>
      </c>
      <c r="J2999" s="252">
        <v>0</v>
      </c>
      <c r="K2999" s="252">
        <v>0</v>
      </c>
      <c r="L2999" s="252">
        <v>0</v>
      </c>
      <c r="M2999" s="252">
        <v>113.9</v>
      </c>
      <c r="N2999" s="323">
        <v>138.75</v>
      </c>
      <c r="O2999" s="323"/>
      <c r="P2999" s="252">
        <v>89.49</v>
      </c>
      <c r="Q2999" s="252">
        <v>0</v>
      </c>
      <c r="R2999" s="240" t="s">
        <v>125</v>
      </c>
      <c r="V2999" s="248">
        <f t="shared" si="188"/>
        <v>0</v>
      </c>
      <c r="W2999" s="248">
        <f t="shared" si="185"/>
        <v>0</v>
      </c>
      <c r="X2999" s="248">
        <f t="shared" si="186"/>
        <v>0</v>
      </c>
      <c r="Y2999" s="248">
        <f t="shared" si="187"/>
        <v>0</v>
      </c>
    </row>
    <row r="3000" spans="1:25" ht="15" customHeight="1" x14ac:dyDescent="0.25">
      <c r="A3000" s="250"/>
      <c r="B3000" s="251"/>
      <c r="C3000" s="322" t="s">
        <v>1058</v>
      </c>
      <c r="D3000" s="322"/>
      <c r="E3000" s="322"/>
      <c r="H3000" s="252">
        <v>21107.77</v>
      </c>
      <c r="I3000" s="252">
        <v>9538.66</v>
      </c>
      <c r="J3000" s="252">
        <v>0</v>
      </c>
      <c r="K3000" s="252">
        <v>0</v>
      </c>
      <c r="L3000" s="252">
        <v>0</v>
      </c>
      <c r="M3000" s="252">
        <v>9538.66</v>
      </c>
      <c r="N3000" s="323">
        <v>13783.39</v>
      </c>
      <c r="O3000" s="323"/>
      <c r="P3000" s="252">
        <v>17240.22</v>
      </c>
      <c r="Q3000" s="252">
        <v>377.18</v>
      </c>
      <c r="R3000" s="240" t="s">
        <v>125</v>
      </c>
      <c r="V3000" s="248">
        <f t="shared" si="188"/>
        <v>0</v>
      </c>
      <c r="W3000" s="248">
        <f t="shared" si="185"/>
        <v>0</v>
      </c>
      <c r="X3000" s="248">
        <f t="shared" si="186"/>
        <v>0</v>
      </c>
      <c r="Y3000" s="248">
        <f t="shared" si="187"/>
        <v>0</v>
      </c>
    </row>
    <row r="3001" spans="1:25" ht="15" customHeight="1" x14ac:dyDescent="0.25">
      <c r="A3001" s="250"/>
      <c r="B3001" s="251"/>
      <c r="C3001" s="322" t="s">
        <v>1303</v>
      </c>
      <c r="D3001" s="322"/>
      <c r="E3001" s="322"/>
      <c r="H3001" s="252">
        <v>-302.43</v>
      </c>
      <c r="I3001" s="252">
        <v>0</v>
      </c>
      <c r="J3001" s="252">
        <v>0</v>
      </c>
      <c r="K3001" s="252">
        <v>0</v>
      </c>
      <c r="L3001" s="252">
        <v>0</v>
      </c>
      <c r="M3001" s="252">
        <v>0</v>
      </c>
      <c r="N3001" s="323">
        <v>10.8</v>
      </c>
      <c r="O3001" s="323"/>
      <c r="P3001" s="252">
        <v>4381.13</v>
      </c>
      <c r="Q3001" s="252">
        <v>4694.3599999999997</v>
      </c>
      <c r="R3001" s="240" t="s">
        <v>125</v>
      </c>
      <c r="V3001" s="248">
        <f t="shared" si="188"/>
        <v>0</v>
      </c>
      <c r="W3001" s="248">
        <f t="shared" si="185"/>
        <v>0</v>
      </c>
      <c r="X3001" s="248">
        <f t="shared" si="186"/>
        <v>0</v>
      </c>
      <c r="Y3001" s="248">
        <f t="shared" si="187"/>
        <v>0</v>
      </c>
    </row>
    <row r="3002" spans="1:25" ht="15" customHeight="1" x14ac:dyDescent="0.25">
      <c r="A3002" s="250"/>
      <c r="B3002" s="251"/>
      <c r="C3002" s="322" t="s">
        <v>399</v>
      </c>
      <c r="D3002" s="322"/>
      <c r="E3002" s="322"/>
      <c r="H3002" s="252">
        <v>55924.76</v>
      </c>
      <c r="I3002" s="252">
        <v>12430.97</v>
      </c>
      <c r="J3002" s="252">
        <v>0</v>
      </c>
      <c r="K3002" s="252">
        <v>0</v>
      </c>
      <c r="L3002" s="252">
        <v>0</v>
      </c>
      <c r="M3002" s="252">
        <v>12430.97</v>
      </c>
      <c r="N3002" s="323">
        <v>18015.900000000001</v>
      </c>
      <c r="O3002" s="323"/>
      <c r="P3002" s="252">
        <v>51369.52</v>
      </c>
      <c r="Q3002" s="252">
        <v>1029.69</v>
      </c>
      <c r="R3002" s="240" t="s">
        <v>125</v>
      </c>
      <c r="V3002" s="248">
        <f t="shared" si="188"/>
        <v>0</v>
      </c>
      <c r="W3002" s="248">
        <f t="shared" si="185"/>
        <v>0</v>
      </c>
      <c r="X3002" s="248">
        <f t="shared" si="186"/>
        <v>0</v>
      </c>
      <c r="Y3002" s="248">
        <f t="shared" si="187"/>
        <v>0</v>
      </c>
    </row>
    <row r="3003" spans="1:25" ht="15" customHeight="1" x14ac:dyDescent="0.25">
      <c r="A3003" s="250"/>
      <c r="B3003" s="251"/>
      <c r="C3003" s="322" t="s">
        <v>1304</v>
      </c>
      <c r="D3003" s="322"/>
      <c r="E3003" s="322"/>
      <c r="H3003" s="252">
        <v>14893.14</v>
      </c>
      <c r="I3003" s="252">
        <v>0</v>
      </c>
      <c r="J3003" s="252">
        <v>0</v>
      </c>
      <c r="K3003" s="252">
        <v>0</v>
      </c>
      <c r="L3003" s="252">
        <v>0</v>
      </c>
      <c r="M3003" s="252">
        <v>0</v>
      </c>
      <c r="N3003" s="323">
        <v>148.44999999999999</v>
      </c>
      <c r="O3003" s="323"/>
      <c r="P3003" s="252">
        <v>15556.83</v>
      </c>
      <c r="Q3003" s="252">
        <v>812.14</v>
      </c>
      <c r="R3003" s="240" t="s">
        <v>125</v>
      </c>
      <c r="V3003" s="248">
        <f t="shared" si="188"/>
        <v>0</v>
      </c>
      <c r="W3003" s="248">
        <f t="shared" si="185"/>
        <v>0</v>
      </c>
      <c r="X3003" s="248">
        <f t="shared" si="186"/>
        <v>0</v>
      </c>
      <c r="Y3003" s="248">
        <f t="shared" si="187"/>
        <v>0</v>
      </c>
    </row>
    <row r="3004" spans="1:25" ht="15" customHeight="1" x14ac:dyDescent="0.25">
      <c r="A3004" s="250"/>
      <c r="B3004" s="251"/>
      <c r="C3004" s="322" t="s">
        <v>1055</v>
      </c>
      <c r="D3004" s="322"/>
      <c r="E3004" s="322"/>
      <c r="H3004" s="252">
        <v>114.34</v>
      </c>
      <c r="I3004" s="252">
        <v>113.9</v>
      </c>
      <c r="J3004" s="252">
        <v>0</v>
      </c>
      <c r="K3004" s="252">
        <v>0</v>
      </c>
      <c r="L3004" s="252">
        <v>0</v>
      </c>
      <c r="M3004" s="252">
        <v>113.9</v>
      </c>
      <c r="N3004" s="323">
        <v>138.75</v>
      </c>
      <c r="O3004" s="323"/>
      <c r="P3004" s="252">
        <v>89.49</v>
      </c>
      <c r="Q3004" s="252">
        <v>0</v>
      </c>
      <c r="R3004" s="240" t="s">
        <v>125</v>
      </c>
      <c r="V3004" s="248">
        <f t="shared" si="188"/>
        <v>0</v>
      </c>
      <c r="W3004" s="248">
        <f t="shared" si="185"/>
        <v>0</v>
      </c>
      <c r="X3004" s="248">
        <f t="shared" si="186"/>
        <v>0</v>
      </c>
      <c r="Y3004" s="248">
        <f t="shared" si="187"/>
        <v>0</v>
      </c>
    </row>
    <row r="3005" spans="1:25" ht="15" customHeight="1" x14ac:dyDescent="0.25">
      <c r="A3005" s="250"/>
      <c r="B3005" s="251"/>
      <c r="C3005" s="322" t="s">
        <v>392</v>
      </c>
      <c r="D3005" s="322"/>
      <c r="E3005" s="322"/>
      <c r="H3005" s="252">
        <v>100581.93</v>
      </c>
      <c r="I3005" s="252">
        <v>22312.61</v>
      </c>
      <c r="J3005" s="252">
        <v>0</v>
      </c>
      <c r="K3005" s="252">
        <v>0</v>
      </c>
      <c r="L3005" s="252">
        <v>0</v>
      </c>
      <c r="M3005" s="252">
        <v>22312.61</v>
      </c>
      <c r="N3005" s="323">
        <v>32337.06</v>
      </c>
      <c r="O3005" s="323"/>
      <c r="P3005" s="252">
        <v>92276.42</v>
      </c>
      <c r="Q3005" s="252">
        <v>1718.94</v>
      </c>
      <c r="R3005" s="240" t="s">
        <v>125</v>
      </c>
      <c r="V3005" s="248">
        <f t="shared" si="188"/>
        <v>0</v>
      </c>
      <c r="W3005" s="248">
        <f t="shared" si="185"/>
        <v>0</v>
      </c>
      <c r="X3005" s="248">
        <f t="shared" si="186"/>
        <v>0</v>
      </c>
      <c r="Y3005" s="248">
        <f t="shared" si="187"/>
        <v>0</v>
      </c>
    </row>
    <row r="3006" spans="1:25" ht="15" customHeight="1" x14ac:dyDescent="0.25">
      <c r="A3006" s="250"/>
      <c r="B3006" s="251"/>
      <c r="C3006" s="322" t="s">
        <v>1057</v>
      </c>
      <c r="D3006" s="322"/>
      <c r="E3006" s="322"/>
      <c r="H3006" s="252">
        <v>239.67</v>
      </c>
      <c r="I3006" s="252">
        <v>238.75</v>
      </c>
      <c r="J3006" s="252">
        <v>0</v>
      </c>
      <c r="K3006" s="252">
        <v>0</v>
      </c>
      <c r="L3006" s="252">
        <v>0</v>
      </c>
      <c r="M3006" s="252">
        <v>238.75</v>
      </c>
      <c r="N3006" s="323">
        <v>290.88</v>
      </c>
      <c r="O3006" s="323"/>
      <c r="P3006" s="252">
        <v>187.54</v>
      </c>
      <c r="Q3006" s="252">
        <v>0</v>
      </c>
      <c r="R3006" s="240" t="s">
        <v>125</v>
      </c>
      <c r="V3006" s="248">
        <f t="shared" si="188"/>
        <v>0</v>
      </c>
      <c r="W3006" s="248">
        <f t="shared" si="185"/>
        <v>0</v>
      </c>
      <c r="X3006" s="248">
        <f t="shared" si="186"/>
        <v>0</v>
      </c>
      <c r="Y3006" s="248">
        <f t="shared" si="187"/>
        <v>0</v>
      </c>
    </row>
    <row r="3007" spans="1:25" ht="15" customHeight="1" x14ac:dyDescent="0.25">
      <c r="A3007" s="250"/>
      <c r="B3007" s="251"/>
      <c r="C3007" s="322" t="s">
        <v>1286</v>
      </c>
      <c r="D3007" s="322"/>
      <c r="E3007" s="322"/>
      <c r="H3007" s="252">
        <v>40753.040000000001</v>
      </c>
      <c r="I3007" s="252">
        <v>8855.7900000000009</v>
      </c>
      <c r="J3007" s="252">
        <v>0</v>
      </c>
      <c r="K3007" s="252">
        <v>0</v>
      </c>
      <c r="L3007" s="252">
        <v>0</v>
      </c>
      <c r="M3007" s="252">
        <v>8855.7900000000009</v>
      </c>
      <c r="N3007" s="323">
        <v>12836.59</v>
      </c>
      <c r="O3007" s="323"/>
      <c r="P3007" s="252">
        <v>37400.959999999999</v>
      </c>
      <c r="Q3007" s="252">
        <v>628.72</v>
      </c>
      <c r="R3007" s="240" t="s">
        <v>125</v>
      </c>
      <c r="V3007" s="248">
        <f t="shared" si="188"/>
        <v>0</v>
      </c>
      <c r="W3007" s="248">
        <f t="shared" si="185"/>
        <v>0</v>
      </c>
      <c r="X3007" s="248">
        <f t="shared" si="186"/>
        <v>0</v>
      </c>
      <c r="Y3007" s="248">
        <f t="shared" si="187"/>
        <v>0</v>
      </c>
    </row>
    <row r="3008" spans="1:25" ht="15" customHeight="1" x14ac:dyDescent="0.25">
      <c r="A3008" s="250"/>
      <c r="B3008" s="251"/>
      <c r="C3008" s="322" t="s">
        <v>1283</v>
      </c>
      <c r="D3008" s="322"/>
      <c r="E3008" s="322"/>
      <c r="H3008" s="252">
        <v>13079.75</v>
      </c>
      <c r="I3008" s="252">
        <v>0</v>
      </c>
      <c r="J3008" s="252">
        <v>0</v>
      </c>
      <c r="K3008" s="252">
        <v>0</v>
      </c>
      <c r="L3008" s="252">
        <v>0</v>
      </c>
      <c r="M3008" s="252">
        <v>0</v>
      </c>
      <c r="N3008" s="323">
        <v>40.92</v>
      </c>
      <c r="O3008" s="323"/>
      <c r="P3008" s="252">
        <v>13038.83</v>
      </c>
      <c r="Q3008" s="252">
        <v>0</v>
      </c>
      <c r="R3008" s="240" t="s">
        <v>125</v>
      </c>
      <c r="V3008" s="248">
        <f t="shared" si="188"/>
        <v>0</v>
      </c>
      <c r="W3008" s="248">
        <f t="shared" si="185"/>
        <v>4346.2766666666666</v>
      </c>
      <c r="X3008" s="248">
        <f t="shared" si="186"/>
        <v>0</v>
      </c>
      <c r="Y3008" s="248">
        <f t="shared" si="187"/>
        <v>4346.2766666666666</v>
      </c>
    </row>
    <row r="3009" spans="1:25" ht="15" customHeight="1" x14ac:dyDescent="0.25">
      <c r="A3009" s="250"/>
      <c r="B3009" s="251"/>
      <c r="C3009" s="322" t="s">
        <v>1311</v>
      </c>
      <c r="D3009" s="322"/>
      <c r="E3009" s="322"/>
      <c r="H3009" s="252">
        <v>779.49</v>
      </c>
      <c r="I3009" s="252">
        <v>0</v>
      </c>
      <c r="J3009" s="252">
        <v>0</v>
      </c>
      <c r="K3009" s="252">
        <v>0</v>
      </c>
      <c r="L3009" s="252">
        <v>0</v>
      </c>
      <c r="M3009" s="252">
        <v>0</v>
      </c>
      <c r="N3009" s="323">
        <v>1.81</v>
      </c>
      <c r="O3009" s="323"/>
      <c r="P3009" s="252">
        <v>777.68</v>
      </c>
      <c r="Q3009" s="252">
        <v>0</v>
      </c>
      <c r="R3009" s="240" t="s">
        <v>125</v>
      </c>
      <c r="V3009" s="248">
        <f t="shared" si="188"/>
        <v>0</v>
      </c>
      <c r="W3009" s="248">
        <f t="shared" si="185"/>
        <v>0</v>
      </c>
      <c r="X3009" s="248">
        <f t="shared" si="186"/>
        <v>0</v>
      </c>
      <c r="Y3009" s="248">
        <f t="shared" si="187"/>
        <v>0</v>
      </c>
    </row>
    <row r="3010" spans="1:25" ht="15" customHeight="1" x14ac:dyDescent="0.25">
      <c r="A3010" s="250"/>
      <c r="B3010" s="251"/>
      <c r="C3010" s="322" t="s">
        <v>1288</v>
      </c>
      <c r="D3010" s="322"/>
      <c r="E3010" s="322"/>
      <c r="H3010" s="252">
        <v>133370.89000000001</v>
      </c>
      <c r="I3010" s="252">
        <v>33928.559999999998</v>
      </c>
      <c r="J3010" s="252">
        <v>0</v>
      </c>
      <c r="K3010" s="252">
        <v>0</v>
      </c>
      <c r="L3010" s="252">
        <v>0</v>
      </c>
      <c r="M3010" s="252">
        <v>33928.559999999998</v>
      </c>
      <c r="N3010" s="323">
        <v>48759.83</v>
      </c>
      <c r="O3010" s="323"/>
      <c r="P3010" s="252">
        <v>120425.28</v>
      </c>
      <c r="Q3010" s="252">
        <v>1885.66</v>
      </c>
      <c r="R3010" s="240" t="s">
        <v>125</v>
      </c>
      <c r="V3010" s="248">
        <f t="shared" si="188"/>
        <v>0</v>
      </c>
      <c r="W3010" s="248">
        <f t="shared" si="185"/>
        <v>0</v>
      </c>
      <c r="X3010" s="248">
        <f t="shared" si="186"/>
        <v>0</v>
      </c>
      <c r="Y3010" s="248">
        <f t="shared" si="187"/>
        <v>0</v>
      </c>
    </row>
    <row r="3011" spans="1:25" ht="15" customHeight="1" x14ac:dyDescent="0.25">
      <c r="A3011" s="253"/>
      <c r="B3011" s="254"/>
      <c r="C3011" s="324" t="s">
        <v>1056</v>
      </c>
      <c r="D3011" s="324"/>
      <c r="E3011" s="324"/>
      <c r="F3011" s="255"/>
      <c r="G3011" s="255"/>
      <c r="H3011" s="256">
        <v>362.05</v>
      </c>
      <c r="I3011" s="256">
        <v>360.65</v>
      </c>
      <c r="J3011" s="256">
        <v>0</v>
      </c>
      <c r="K3011" s="256">
        <v>0</v>
      </c>
      <c r="L3011" s="256">
        <v>0</v>
      </c>
      <c r="M3011" s="256">
        <v>360.65</v>
      </c>
      <c r="N3011" s="325">
        <v>439.4</v>
      </c>
      <c r="O3011" s="325"/>
      <c r="P3011" s="256">
        <v>283.3</v>
      </c>
      <c r="Q3011" s="256">
        <v>0</v>
      </c>
      <c r="R3011" s="240" t="s">
        <v>125</v>
      </c>
      <c r="V3011" s="248">
        <f t="shared" si="188"/>
        <v>0</v>
      </c>
      <c r="W3011" s="248">
        <f t="shared" si="185"/>
        <v>0</v>
      </c>
      <c r="X3011" s="248">
        <f t="shared" si="186"/>
        <v>0</v>
      </c>
      <c r="Y3011" s="248">
        <f t="shared" si="187"/>
        <v>0</v>
      </c>
    </row>
    <row r="3012" spans="1:25" ht="15" customHeight="1" x14ac:dyDescent="0.25">
      <c r="A3012" s="245" t="s">
        <v>1811</v>
      </c>
      <c r="B3012" s="246" t="str">
        <f>C3012</f>
        <v>г.Одинцово, Можайское шоссе, 52</v>
      </c>
      <c r="C3012" s="329" t="s">
        <v>126</v>
      </c>
      <c r="D3012" s="329"/>
      <c r="E3012" s="329"/>
      <c r="F3012" s="246" t="s">
        <v>1622</v>
      </c>
      <c r="G3012" s="246" t="s">
        <v>1812</v>
      </c>
      <c r="H3012" s="247">
        <v>580614.01</v>
      </c>
      <c r="I3012" s="247">
        <v>353924.11</v>
      </c>
      <c r="J3012" s="247">
        <v>-0.01</v>
      </c>
      <c r="K3012" s="247">
        <v>0</v>
      </c>
      <c r="L3012" s="247">
        <v>0</v>
      </c>
      <c r="M3012" s="247">
        <v>353924.1</v>
      </c>
      <c r="N3012" s="330">
        <v>516145.41</v>
      </c>
      <c r="O3012" s="330"/>
      <c r="P3012" s="247">
        <v>444023.3</v>
      </c>
      <c r="Q3012" s="247">
        <v>25630.6</v>
      </c>
      <c r="R3012" s="240" t="s">
        <v>126</v>
      </c>
      <c r="V3012" s="248">
        <f t="shared" si="188"/>
        <v>0</v>
      </c>
      <c r="W3012" s="248">
        <f t="shared" si="185"/>
        <v>0</v>
      </c>
      <c r="X3012" s="248">
        <f t="shared" si="186"/>
        <v>0</v>
      </c>
      <c r="Y3012" s="248">
        <f t="shared" si="187"/>
        <v>0</v>
      </c>
    </row>
    <row r="3013" spans="1:25" ht="15" customHeight="1" x14ac:dyDescent="0.25">
      <c r="A3013" s="250"/>
      <c r="B3013" s="251"/>
      <c r="C3013" s="322" t="s">
        <v>1303</v>
      </c>
      <c r="D3013" s="322"/>
      <c r="E3013" s="322"/>
      <c r="H3013" s="252">
        <v>-278.58</v>
      </c>
      <c r="I3013" s="252">
        <v>0</v>
      </c>
      <c r="J3013" s="252">
        <v>0</v>
      </c>
      <c r="K3013" s="252">
        <v>0</v>
      </c>
      <c r="L3013" s="252">
        <v>0</v>
      </c>
      <c r="M3013" s="252">
        <v>0</v>
      </c>
      <c r="N3013" s="323">
        <v>39.26</v>
      </c>
      <c r="O3013" s="323"/>
      <c r="P3013" s="252">
        <v>1400.05</v>
      </c>
      <c r="Q3013" s="252">
        <v>1717.89</v>
      </c>
      <c r="R3013" s="240" t="s">
        <v>126</v>
      </c>
      <c r="V3013" s="248">
        <f t="shared" si="188"/>
        <v>0</v>
      </c>
      <c r="W3013" s="248">
        <f t="shared" si="185"/>
        <v>0</v>
      </c>
      <c r="X3013" s="248">
        <f t="shared" si="186"/>
        <v>0</v>
      </c>
      <c r="Y3013" s="248">
        <f t="shared" si="187"/>
        <v>0</v>
      </c>
    </row>
    <row r="3014" spans="1:25" ht="15" customHeight="1" x14ac:dyDescent="0.25">
      <c r="A3014" s="250"/>
      <c r="B3014" s="251"/>
      <c r="C3014" s="322" t="s">
        <v>503</v>
      </c>
      <c r="D3014" s="322"/>
      <c r="E3014" s="322"/>
      <c r="H3014" s="252">
        <v>205453.9</v>
      </c>
      <c r="I3014" s="252">
        <v>133033.74</v>
      </c>
      <c r="J3014" s="252">
        <v>0</v>
      </c>
      <c r="K3014" s="252">
        <v>0</v>
      </c>
      <c r="L3014" s="252">
        <v>0</v>
      </c>
      <c r="M3014" s="252">
        <v>133033.74</v>
      </c>
      <c r="N3014" s="323">
        <v>193154.24</v>
      </c>
      <c r="O3014" s="323"/>
      <c r="P3014" s="252">
        <v>150467.6</v>
      </c>
      <c r="Q3014" s="252">
        <v>5134.2</v>
      </c>
      <c r="R3014" s="240" t="s">
        <v>126</v>
      </c>
      <c r="V3014" s="248">
        <f t="shared" si="188"/>
        <v>0</v>
      </c>
      <c r="W3014" s="248">
        <f t="shared" si="185"/>
        <v>0</v>
      </c>
      <c r="X3014" s="248">
        <f t="shared" si="186"/>
        <v>0</v>
      </c>
      <c r="Y3014" s="248">
        <f t="shared" si="187"/>
        <v>0</v>
      </c>
    </row>
    <row r="3015" spans="1:25" ht="15" customHeight="1" x14ac:dyDescent="0.25">
      <c r="A3015" s="250"/>
      <c r="B3015" s="251"/>
      <c r="C3015" s="322" t="s">
        <v>504</v>
      </c>
      <c r="D3015" s="322"/>
      <c r="E3015" s="322"/>
      <c r="H3015" s="252">
        <v>2629.87</v>
      </c>
      <c r="I3015" s="252">
        <v>0</v>
      </c>
      <c r="J3015" s="252">
        <v>0</v>
      </c>
      <c r="K3015" s="252">
        <v>0</v>
      </c>
      <c r="L3015" s="252">
        <v>0</v>
      </c>
      <c r="M3015" s="252">
        <v>0</v>
      </c>
      <c r="N3015" s="323">
        <v>123.34</v>
      </c>
      <c r="O3015" s="323"/>
      <c r="P3015" s="252">
        <v>3168.06</v>
      </c>
      <c r="Q3015" s="252">
        <v>661.53</v>
      </c>
      <c r="R3015" s="240" t="s">
        <v>126</v>
      </c>
      <c r="V3015" s="248">
        <f t="shared" si="188"/>
        <v>0</v>
      </c>
      <c r="W3015" s="248">
        <f t="shared" si="185"/>
        <v>0</v>
      </c>
      <c r="X3015" s="248">
        <f t="shared" si="186"/>
        <v>0</v>
      </c>
      <c r="Y3015" s="248">
        <f t="shared" si="187"/>
        <v>0</v>
      </c>
    </row>
    <row r="3016" spans="1:25" ht="15" customHeight="1" x14ac:dyDescent="0.25">
      <c r="A3016" s="250"/>
      <c r="B3016" s="251"/>
      <c r="C3016" s="322" t="s">
        <v>1335</v>
      </c>
      <c r="D3016" s="322"/>
      <c r="E3016" s="322"/>
      <c r="H3016" s="252">
        <v>2427.67</v>
      </c>
      <c r="I3016" s="252">
        <v>0</v>
      </c>
      <c r="J3016" s="252">
        <v>0</v>
      </c>
      <c r="K3016" s="252">
        <v>0</v>
      </c>
      <c r="L3016" s="252">
        <v>0</v>
      </c>
      <c r="M3016" s="252">
        <v>0</v>
      </c>
      <c r="N3016" s="323">
        <v>272.3</v>
      </c>
      <c r="O3016" s="323"/>
      <c r="P3016" s="252">
        <v>2155.37</v>
      </c>
      <c r="Q3016" s="252">
        <v>0</v>
      </c>
      <c r="R3016" s="240" t="s">
        <v>126</v>
      </c>
      <c r="V3016" s="248">
        <f t="shared" si="188"/>
        <v>0</v>
      </c>
      <c r="W3016" s="248">
        <f t="shared" si="185"/>
        <v>0</v>
      </c>
      <c r="X3016" s="248">
        <f t="shared" si="186"/>
        <v>0</v>
      </c>
      <c r="Y3016" s="248">
        <f t="shared" si="187"/>
        <v>0</v>
      </c>
    </row>
    <row r="3017" spans="1:25" ht="15" customHeight="1" x14ac:dyDescent="0.25">
      <c r="A3017" s="250"/>
      <c r="B3017" s="251"/>
      <c r="C3017" s="322" t="s">
        <v>1054</v>
      </c>
      <c r="D3017" s="322"/>
      <c r="E3017" s="322"/>
      <c r="H3017" s="252">
        <v>163.1</v>
      </c>
      <c r="I3017" s="252">
        <v>124.6</v>
      </c>
      <c r="J3017" s="252">
        <v>0</v>
      </c>
      <c r="K3017" s="252">
        <v>0</v>
      </c>
      <c r="L3017" s="252">
        <v>0</v>
      </c>
      <c r="M3017" s="252">
        <v>124.6</v>
      </c>
      <c r="N3017" s="323">
        <v>182.57</v>
      </c>
      <c r="O3017" s="323"/>
      <c r="P3017" s="252">
        <v>112.9</v>
      </c>
      <c r="Q3017" s="252">
        <v>7.77</v>
      </c>
      <c r="R3017" s="240" t="s">
        <v>126</v>
      </c>
      <c r="V3017" s="248">
        <f t="shared" si="188"/>
        <v>0</v>
      </c>
      <c r="W3017" s="248">
        <f t="shared" si="185"/>
        <v>0</v>
      </c>
      <c r="X3017" s="248">
        <f t="shared" si="186"/>
        <v>0</v>
      </c>
      <c r="Y3017" s="248">
        <f t="shared" si="187"/>
        <v>0</v>
      </c>
    </row>
    <row r="3018" spans="1:25" ht="15" customHeight="1" x14ac:dyDescent="0.25">
      <c r="A3018" s="250"/>
      <c r="B3018" s="251"/>
      <c r="C3018" s="322" t="s">
        <v>1058</v>
      </c>
      <c r="D3018" s="322"/>
      <c r="E3018" s="322"/>
      <c r="H3018" s="252">
        <v>14721.67</v>
      </c>
      <c r="I3018" s="252">
        <v>9381.61</v>
      </c>
      <c r="J3018" s="252">
        <v>0</v>
      </c>
      <c r="K3018" s="252">
        <v>0</v>
      </c>
      <c r="L3018" s="252">
        <v>0</v>
      </c>
      <c r="M3018" s="252">
        <v>9381.61</v>
      </c>
      <c r="N3018" s="323">
        <v>13710.23</v>
      </c>
      <c r="O3018" s="323"/>
      <c r="P3018" s="252">
        <v>10775.91</v>
      </c>
      <c r="Q3018" s="252">
        <v>382.86</v>
      </c>
      <c r="R3018" s="240" t="s">
        <v>126</v>
      </c>
      <c r="V3018" s="248">
        <f t="shared" si="188"/>
        <v>0</v>
      </c>
      <c r="W3018" s="248">
        <f t="shared" ref="W3018:W3081" si="189">IF(W$8=$C3018,SUM($P3018-$Q3018),0)/3</f>
        <v>0</v>
      </c>
      <c r="X3018" s="248">
        <f t="shared" ref="X3018:X3081" si="190">IF(X$8=$C3018,SUM($P3018-$Q3018),0)</f>
        <v>0</v>
      </c>
      <c r="Y3018" s="248">
        <f t="shared" ref="Y3018:Y3081" si="191">SUM(V3018:X3018)</f>
        <v>0</v>
      </c>
    </row>
    <row r="3019" spans="1:25" ht="15" customHeight="1" x14ac:dyDescent="0.25">
      <c r="A3019" s="250"/>
      <c r="B3019" s="251"/>
      <c r="C3019" s="322" t="s">
        <v>399</v>
      </c>
      <c r="D3019" s="322"/>
      <c r="E3019" s="322"/>
      <c r="H3019" s="252">
        <v>23964.82</v>
      </c>
      <c r="I3019" s="252">
        <v>14915.69</v>
      </c>
      <c r="J3019" s="252">
        <v>0</v>
      </c>
      <c r="K3019" s="252">
        <v>0</v>
      </c>
      <c r="L3019" s="252">
        <v>0</v>
      </c>
      <c r="M3019" s="252">
        <v>14915.69</v>
      </c>
      <c r="N3019" s="323">
        <v>21659.48</v>
      </c>
      <c r="O3019" s="323"/>
      <c r="P3019" s="252">
        <v>21114.639999999999</v>
      </c>
      <c r="Q3019" s="252">
        <v>3893.61</v>
      </c>
      <c r="R3019" s="240" t="s">
        <v>126</v>
      </c>
      <c r="V3019" s="248">
        <f t="shared" si="188"/>
        <v>0</v>
      </c>
      <c r="W3019" s="248">
        <f t="shared" si="189"/>
        <v>0</v>
      </c>
      <c r="X3019" s="248">
        <f t="shared" si="190"/>
        <v>0</v>
      </c>
      <c r="Y3019" s="248">
        <f t="shared" si="191"/>
        <v>0</v>
      </c>
    </row>
    <row r="3020" spans="1:25" ht="15" customHeight="1" x14ac:dyDescent="0.25">
      <c r="A3020" s="250"/>
      <c r="B3020" s="251"/>
      <c r="C3020" s="322" t="s">
        <v>1056</v>
      </c>
      <c r="D3020" s="322"/>
      <c r="E3020" s="322"/>
      <c r="H3020" s="252">
        <v>515.76</v>
      </c>
      <c r="I3020" s="252">
        <v>394.51</v>
      </c>
      <c r="J3020" s="252">
        <v>0</v>
      </c>
      <c r="K3020" s="252">
        <v>0</v>
      </c>
      <c r="L3020" s="252">
        <v>0</v>
      </c>
      <c r="M3020" s="252">
        <v>394.51</v>
      </c>
      <c r="N3020" s="323">
        <v>577.92999999999995</v>
      </c>
      <c r="O3020" s="323"/>
      <c r="P3020" s="252">
        <v>356.93</v>
      </c>
      <c r="Q3020" s="252">
        <v>24.59</v>
      </c>
      <c r="R3020" s="240" t="s">
        <v>126</v>
      </c>
      <c r="V3020" s="248">
        <f t="shared" si="188"/>
        <v>0</v>
      </c>
      <c r="W3020" s="248">
        <f t="shared" si="189"/>
        <v>0</v>
      </c>
      <c r="X3020" s="248">
        <f t="shared" si="190"/>
        <v>0</v>
      </c>
      <c r="Y3020" s="248">
        <f t="shared" si="191"/>
        <v>0</v>
      </c>
    </row>
    <row r="3021" spans="1:25" ht="15" customHeight="1" x14ac:dyDescent="0.25">
      <c r="A3021" s="250"/>
      <c r="B3021" s="251"/>
      <c r="C3021" s="322" t="s">
        <v>1057</v>
      </c>
      <c r="D3021" s="322"/>
      <c r="E3021" s="322"/>
      <c r="H3021" s="252">
        <v>342.16</v>
      </c>
      <c r="I3021" s="252">
        <v>261.23</v>
      </c>
      <c r="J3021" s="252">
        <v>-0.01</v>
      </c>
      <c r="K3021" s="252">
        <v>0</v>
      </c>
      <c r="L3021" s="252">
        <v>0</v>
      </c>
      <c r="M3021" s="252">
        <v>261.22000000000003</v>
      </c>
      <c r="N3021" s="323">
        <v>382.78</v>
      </c>
      <c r="O3021" s="323"/>
      <c r="P3021" s="252">
        <v>236.9</v>
      </c>
      <c r="Q3021" s="252">
        <v>16.3</v>
      </c>
      <c r="R3021" s="240" t="s">
        <v>126</v>
      </c>
      <c r="V3021" s="248">
        <f t="shared" si="188"/>
        <v>0</v>
      </c>
      <c r="W3021" s="248">
        <f t="shared" si="189"/>
        <v>0</v>
      </c>
      <c r="X3021" s="248">
        <f t="shared" si="190"/>
        <v>0</v>
      </c>
      <c r="Y3021" s="248">
        <f t="shared" si="191"/>
        <v>0</v>
      </c>
    </row>
    <row r="3022" spans="1:25" ht="15" customHeight="1" x14ac:dyDescent="0.25">
      <c r="A3022" s="250"/>
      <c r="B3022" s="251"/>
      <c r="C3022" s="322" t="s">
        <v>1304</v>
      </c>
      <c r="D3022" s="322"/>
      <c r="E3022" s="322"/>
      <c r="H3022" s="252">
        <v>1960.41</v>
      </c>
      <c r="I3022" s="252">
        <v>0</v>
      </c>
      <c r="J3022" s="252">
        <v>0</v>
      </c>
      <c r="K3022" s="252">
        <v>0</v>
      </c>
      <c r="L3022" s="252">
        <v>0</v>
      </c>
      <c r="M3022" s="252">
        <v>0</v>
      </c>
      <c r="N3022" s="323">
        <v>63.44</v>
      </c>
      <c r="O3022" s="323"/>
      <c r="P3022" s="252">
        <v>2231.56</v>
      </c>
      <c r="Q3022" s="252">
        <v>334.59</v>
      </c>
      <c r="R3022" s="240" t="s">
        <v>126</v>
      </c>
      <c r="V3022" s="248">
        <f t="shared" si="188"/>
        <v>0</v>
      </c>
      <c r="W3022" s="248">
        <f t="shared" si="189"/>
        <v>0</v>
      </c>
      <c r="X3022" s="248">
        <f t="shared" si="190"/>
        <v>0</v>
      </c>
      <c r="Y3022" s="248">
        <f t="shared" si="191"/>
        <v>0</v>
      </c>
    </row>
    <row r="3023" spans="1:25" ht="15" customHeight="1" x14ac:dyDescent="0.25">
      <c r="A3023" s="250"/>
      <c r="B3023" s="251"/>
      <c r="C3023" s="322" t="s">
        <v>1052</v>
      </c>
      <c r="D3023" s="322"/>
      <c r="E3023" s="322"/>
      <c r="H3023" s="252">
        <v>196084.61</v>
      </c>
      <c r="I3023" s="252">
        <v>120732.82</v>
      </c>
      <c r="J3023" s="252">
        <v>0</v>
      </c>
      <c r="K3023" s="252">
        <v>0</v>
      </c>
      <c r="L3023" s="252">
        <v>0</v>
      </c>
      <c r="M3023" s="252">
        <v>120732.82</v>
      </c>
      <c r="N3023" s="323">
        <v>176713.75</v>
      </c>
      <c r="O3023" s="323"/>
      <c r="P3023" s="252">
        <v>144763.15</v>
      </c>
      <c r="Q3023" s="252">
        <v>4659.47</v>
      </c>
      <c r="R3023" s="240" t="s">
        <v>126</v>
      </c>
      <c r="V3023" s="248">
        <f t="shared" si="188"/>
        <v>140103.67999999999</v>
      </c>
      <c r="W3023" s="248">
        <f t="shared" si="189"/>
        <v>0</v>
      </c>
      <c r="X3023" s="248">
        <f t="shared" si="190"/>
        <v>0</v>
      </c>
      <c r="Y3023" s="248">
        <f t="shared" si="191"/>
        <v>140103.67999999999</v>
      </c>
    </row>
    <row r="3024" spans="1:25" ht="15" customHeight="1" x14ac:dyDescent="0.25">
      <c r="A3024" s="250"/>
      <c r="B3024" s="251"/>
      <c r="C3024" s="322" t="s">
        <v>392</v>
      </c>
      <c r="D3024" s="322"/>
      <c r="E3024" s="322"/>
      <c r="H3024" s="252">
        <v>43412.36</v>
      </c>
      <c r="I3024" s="252">
        <v>26210.32</v>
      </c>
      <c r="J3024" s="252">
        <v>0</v>
      </c>
      <c r="K3024" s="252">
        <v>0</v>
      </c>
      <c r="L3024" s="252">
        <v>0</v>
      </c>
      <c r="M3024" s="252">
        <v>26210.32</v>
      </c>
      <c r="N3024" s="323">
        <v>37732.269999999997</v>
      </c>
      <c r="O3024" s="323"/>
      <c r="P3024" s="252">
        <v>37401.51</v>
      </c>
      <c r="Q3024" s="252">
        <v>5511.1</v>
      </c>
      <c r="R3024" s="240" t="s">
        <v>126</v>
      </c>
      <c r="V3024" s="248">
        <f t="shared" ref="V3024:V3087" si="192">IF(V$8=$C3024,SUM($P3024-$Q3024),0)</f>
        <v>0</v>
      </c>
      <c r="W3024" s="248">
        <f t="shared" si="189"/>
        <v>0</v>
      </c>
      <c r="X3024" s="248">
        <f t="shared" si="190"/>
        <v>0</v>
      </c>
      <c r="Y3024" s="248">
        <f t="shared" si="191"/>
        <v>0</v>
      </c>
    </row>
    <row r="3025" spans="1:25" ht="15" customHeight="1" x14ac:dyDescent="0.25">
      <c r="A3025" s="250"/>
      <c r="B3025" s="251"/>
      <c r="C3025" s="322" t="s">
        <v>1286</v>
      </c>
      <c r="D3025" s="322"/>
      <c r="E3025" s="322"/>
      <c r="H3025" s="252">
        <v>17118.5</v>
      </c>
      <c r="I3025" s="252">
        <v>10089.549999999999</v>
      </c>
      <c r="J3025" s="252">
        <v>0</v>
      </c>
      <c r="K3025" s="252">
        <v>0</v>
      </c>
      <c r="L3025" s="252">
        <v>0</v>
      </c>
      <c r="M3025" s="252">
        <v>10089.549999999999</v>
      </c>
      <c r="N3025" s="323">
        <v>14633.37</v>
      </c>
      <c r="O3025" s="323"/>
      <c r="P3025" s="252">
        <v>14593.48</v>
      </c>
      <c r="Q3025" s="252">
        <v>2018.8</v>
      </c>
      <c r="R3025" s="240" t="s">
        <v>126</v>
      </c>
      <c r="V3025" s="248">
        <f t="shared" si="192"/>
        <v>0</v>
      </c>
      <c r="W3025" s="248">
        <f t="shared" si="189"/>
        <v>0</v>
      </c>
      <c r="X3025" s="248">
        <f t="shared" si="190"/>
        <v>0</v>
      </c>
      <c r="Y3025" s="248">
        <f t="shared" si="191"/>
        <v>0</v>
      </c>
    </row>
    <row r="3026" spans="1:25" ht="15" customHeight="1" x14ac:dyDescent="0.25">
      <c r="A3026" s="250"/>
      <c r="B3026" s="251"/>
      <c r="C3026" s="322" t="s">
        <v>1288</v>
      </c>
      <c r="D3026" s="322"/>
      <c r="E3026" s="322"/>
      <c r="H3026" s="252">
        <v>71934.66</v>
      </c>
      <c r="I3026" s="252">
        <v>38655.440000000002</v>
      </c>
      <c r="J3026" s="252">
        <v>0</v>
      </c>
      <c r="K3026" s="252">
        <v>0</v>
      </c>
      <c r="L3026" s="252">
        <v>0</v>
      </c>
      <c r="M3026" s="252">
        <v>38655.440000000002</v>
      </c>
      <c r="N3026" s="323">
        <v>56717.88</v>
      </c>
      <c r="O3026" s="323"/>
      <c r="P3026" s="252">
        <v>55132.34</v>
      </c>
      <c r="Q3026" s="252">
        <v>1260.1199999999999</v>
      </c>
      <c r="R3026" s="240" t="s">
        <v>126</v>
      </c>
      <c r="V3026" s="248">
        <f t="shared" si="192"/>
        <v>0</v>
      </c>
      <c r="W3026" s="248">
        <f t="shared" si="189"/>
        <v>0</v>
      </c>
      <c r="X3026" s="248">
        <f t="shared" si="190"/>
        <v>0</v>
      </c>
      <c r="Y3026" s="248">
        <f t="shared" si="191"/>
        <v>0</v>
      </c>
    </row>
    <row r="3027" spans="1:25" ht="15" customHeight="1" x14ac:dyDescent="0.25">
      <c r="A3027" s="253"/>
      <c r="B3027" s="254"/>
      <c r="C3027" s="324" t="s">
        <v>1055</v>
      </c>
      <c r="D3027" s="324"/>
      <c r="E3027" s="324"/>
      <c r="F3027" s="255"/>
      <c r="G3027" s="255"/>
      <c r="H3027" s="256">
        <v>163.1</v>
      </c>
      <c r="I3027" s="256">
        <v>124.6</v>
      </c>
      <c r="J3027" s="256">
        <v>0</v>
      </c>
      <c r="K3027" s="256">
        <v>0</v>
      </c>
      <c r="L3027" s="256">
        <v>0</v>
      </c>
      <c r="M3027" s="256">
        <v>124.6</v>
      </c>
      <c r="N3027" s="325">
        <v>182.57</v>
      </c>
      <c r="O3027" s="325"/>
      <c r="P3027" s="256">
        <v>112.9</v>
      </c>
      <c r="Q3027" s="256">
        <v>7.77</v>
      </c>
      <c r="R3027" s="240" t="s">
        <v>126</v>
      </c>
      <c r="V3027" s="248">
        <f t="shared" si="192"/>
        <v>0</v>
      </c>
      <c r="W3027" s="248">
        <f t="shared" si="189"/>
        <v>0</v>
      </c>
      <c r="X3027" s="248">
        <f t="shared" si="190"/>
        <v>0</v>
      </c>
      <c r="Y3027" s="248">
        <f t="shared" si="191"/>
        <v>0</v>
      </c>
    </row>
    <row r="3028" spans="1:25" ht="15" customHeight="1" x14ac:dyDescent="0.25">
      <c r="A3028" s="245" t="s">
        <v>1813</v>
      </c>
      <c r="B3028" s="246" t="str">
        <f>C3028</f>
        <v>г.Одинцово, Можайское шоссе, 54</v>
      </c>
      <c r="C3028" s="329" t="s">
        <v>127</v>
      </c>
      <c r="D3028" s="329"/>
      <c r="E3028" s="329"/>
      <c r="F3028" s="246" t="s">
        <v>1479</v>
      </c>
      <c r="G3028" s="246" t="s">
        <v>1814</v>
      </c>
      <c r="H3028" s="247">
        <v>341322.03</v>
      </c>
      <c r="I3028" s="247">
        <v>279889.86</v>
      </c>
      <c r="J3028" s="247">
        <v>0</v>
      </c>
      <c r="K3028" s="247">
        <v>0</v>
      </c>
      <c r="L3028" s="247">
        <v>0</v>
      </c>
      <c r="M3028" s="247">
        <v>279889.86</v>
      </c>
      <c r="N3028" s="330">
        <v>341063.52</v>
      </c>
      <c r="O3028" s="330"/>
      <c r="P3028" s="247">
        <v>292296.52</v>
      </c>
      <c r="Q3028" s="247">
        <v>12148.15</v>
      </c>
      <c r="R3028" s="240" t="s">
        <v>127</v>
      </c>
      <c r="V3028" s="248">
        <f t="shared" si="192"/>
        <v>0</v>
      </c>
      <c r="W3028" s="248">
        <f t="shared" si="189"/>
        <v>0</v>
      </c>
      <c r="X3028" s="248">
        <f t="shared" si="190"/>
        <v>0</v>
      </c>
      <c r="Y3028" s="248">
        <f t="shared" si="191"/>
        <v>0</v>
      </c>
    </row>
    <row r="3029" spans="1:25" ht="15" customHeight="1" x14ac:dyDescent="0.25">
      <c r="A3029" s="250"/>
      <c r="B3029" s="251"/>
      <c r="C3029" s="322" t="s">
        <v>1052</v>
      </c>
      <c r="D3029" s="322"/>
      <c r="E3029" s="322"/>
      <c r="H3029" s="252">
        <v>85061.23</v>
      </c>
      <c r="I3029" s="252">
        <v>74821.509999999995</v>
      </c>
      <c r="J3029" s="252">
        <v>0</v>
      </c>
      <c r="K3029" s="252">
        <v>0</v>
      </c>
      <c r="L3029" s="252">
        <v>0</v>
      </c>
      <c r="M3029" s="252">
        <v>74821.509999999995</v>
      </c>
      <c r="N3029" s="323">
        <v>89290.12</v>
      </c>
      <c r="O3029" s="323"/>
      <c r="P3029" s="252">
        <v>73862.09</v>
      </c>
      <c r="Q3029" s="252">
        <v>3269.47</v>
      </c>
      <c r="R3029" s="240" t="s">
        <v>127</v>
      </c>
      <c r="V3029" s="248">
        <f t="shared" si="192"/>
        <v>70592.62</v>
      </c>
      <c r="W3029" s="248">
        <f t="shared" si="189"/>
        <v>0</v>
      </c>
      <c r="X3029" s="248">
        <f t="shared" si="190"/>
        <v>0</v>
      </c>
      <c r="Y3029" s="248">
        <f t="shared" si="191"/>
        <v>70592.62</v>
      </c>
    </row>
    <row r="3030" spans="1:25" ht="15" customHeight="1" x14ac:dyDescent="0.25">
      <c r="A3030" s="250"/>
      <c r="B3030" s="251"/>
      <c r="C3030" s="322" t="s">
        <v>504</v>
      </c>
      <c r="D3030" s="322"/>
      <c r="E3030" s="322"/>
      <c r="H3030" s="252">
        <v>-22.41</v>
      </c>
      <c r="I3030" s="252">
        <v>0</v>
      </c>
      <c r="J3030" s="252">
        <v>0</v>
      </c>
      <c r="K3030" s="252">
        <v>0</v>
      </c>
      <c r="L3030" s="252">
        <v>0</v>
      </c>
      <c r="M3030" s="252">
        <v>0</v>
      </c>
      <c r="N3030" s="323">
        <v>0</v>
      </c>
      <c r="O3030" s="323"/>
      <c r="P3030" s="252">
        <v>0</v>
      </c>
      <c r="Q3030" s="252">
        <v>22.41</v>
      </c>
      <c r="R3030" s="240" t="s">
        <v>127</v>
      </c>
      <c r="V3030" s="248">
        <f t="shared" si="192"/>
        <v>0</v>
      </c>
      <c r="W3030" s="248">
        <f t="shared" si="189"/>
        <v>0</v>
      </c>
      <c r="X3030" s="248">
        <f t="shared" si="190"/>
        <v>0</v>
      </c>
      <c r="Y3030" s="248">
        <f t="shared" si="191"/>
        <v>0</v>
      </c>
    </row>
    <row r="3031" spans="1:25" ht="15" customHeight="1" x14ac:dyDescent="0.25">
      <c r="A3031" s="250"/>
      <c r="B3031" s="251"/>
      <c r="C3031" s="322" t="s">
        <v>503</v>
      </c>
      <c r="D3031" s="322"/>
      <c r="E3031" s="322"/>
      <c r="H3031" s="252">
        <v>132576.89000000001</v>
      </c>
      <c r="I3031" s="252">
        <v>119823.66</v>
      </c>
      <c r="J3031" s="252">
        <v>0</v>
      </c>
      <c r="K3031" s="252">
        <v>0</v>
      </c>
      <c r="L3031" s="252">
        <v>0</v>
      </c>
      <c r="M3031" s="252">
        <v>119823.66</v>
      </c>
      <c r="N3031" s="323">
        <v>146140.59</v>
      </c>
      <c r="O3031" s="323"/>
      <c r="P3031" s="252">
        <v>110066.6</v>
      </c>
      <c r="Q3031" s="252">
        <v>3806.64</v>
      </c>
      <c r="R3031" s="240" t="s">
        <v>127</v>
      </c>
      <c r="V3031" s="248">
        <f t="shared" si="192"/>
        <v>0</v>
      </c>
      <c r="W3031" s="248">
        <f t="shared" si="189"/>
        <v>0</v>
      </c>
      <c r="X3031" s="248">
        <f t="shared" si="190"/>
        <v>0</v>
      </c>
      <c r="Y3031" s="248">
        <f t="shared" si="191"/>
        <v>0</v>
      </c>
    </row>
    <row r="3032" spans="1:25" ht="15" customHeight="1" x14ac:dyDescent="0.25">
      <c r="A3032" s="250"/>
      <c r="B3032" s="251"/>
      <c r="C3032" s="322" t="s">
        <v>1303</v>
      </c>
      <c r="D3032" s="322"/>
      <c r="E3032" s="322"/>
      <c r="H3032" s="252">
        <v>-1538.1</v>
      </c>
      <c r="I3032" s="252">
        <v>0</v>
      </c>
      <c r="J3032" s="252">
        <v>0</v>
      </c>
      <c r="K3032" s="252">
        <v>0</v>
      </c>
      <c r="L3032" s="252">
        <v>0</v>
      </c>
      <c r="M3032" s="252">
        <v>0</v>
      </c>
      <c r="N3032" s="323">
        <v>0</v>
      </c>
      <c r="O3032" s="323"/>
      <c r="P3032" s="252">
        <v>0</v>
      </c>
      <c r="Q3032" s="252">
        <v>1538.1</v>
      </c>
      <c r="R3032" s="240" t="s">
        <v>127</v>
      </c>
      <c r="V3032" s="248">
        <f t="shared" si="192"/>
        <v>0</v>
      </c>
      <c r="W3032" s="248">
        <f t="shared" si="189"/>
        <v>0</v>
      </c>
      <c r="X3032" s="248">
        <f t="shared" si="190"/>
        <v>0</v>
      </c>
      <c r="Y3032" s="248">
        <f t="shared" si="191"/>
        <v>0</v>
      </c>
    </row>
    <row r="3033" spans="1:25" ht="15" customHeight="1" x14ac:dyDescent="0.25">
      <c r="A3033" s="250"/>
      <c r="B3033" s="251"/>
      <c r="C3033" s="322" t="s">
        <v>1058</v>
      </c>
      <c r="D3033" s="322"/>
      <c r="E3033" s="322"/>
      <c r="H3033" s="252">
        <v>1594.78</v>
      </c>
      <c r="I3033" s="252">
        <v>1445.39</v>
      </c>
      <c r="J3033" s="252">
        <v>0</v>
      </c>
      <c r="K3033" s="252">
        <v>0</v>
      </c>
      <c r="L3033" s="252">
        <v>0</v>
      </c>
      <c r="M3033" s="252">
        <v>1445.39</v>
      </c>
      <c r="N3033" s="323">
        <v>1724.9</v>
      </c>
      <c r="O3033" s="323"/>
      <c r="P3033" s="252">
        <v>1451.77</v>
      </c>
      <c r="Q3033" s="252">
        <v>136.5</v>
      </c>
      <c r="R3033" s="240" t="s">
        <v>127</v>
      </c>
      <c r="V3033" s="248">
        <f t="shared" si="192"/>
        <v>0</v>
      </c>
      <c r="W3033" s="248">
        <f t="shared" si="189"/>
        <v>0</v>
      </c>
      <c r="X3033" s="248">
        <f t="shared" si="190"/>
        <v>0</v>
      </c>
      <c r="Y3033" s="248">
        <f t="shared" si="191"/>
        <v>0</v>
      </c>
    </row>
    <row r="3034" spans="1:25" ht="15" customHeight="1" x14ac:dyDescent="0.25">
      <c r="A3034" s="250"/>
      <c r="B3034" s="251"/>
      <c r="C3034" s="322" t="s">
        <v>1054</v>
      </c>
      <c r="D3034" s="322"/>
      <c r="E3034" s="322"/>
      <c r="H3034" s="252">
        <v>90.38</v>
      </c>
      <c r="I3034" s="252">
        <v>98.42</v>
      </c>
      <c r="J3034" s="252">
        <v>0</v>
      </c>
      <c r="K3034" s="252">
        <v>0</v>
      </c>
      <c r="L3034" s="252">
        <v>0</v>
      </c>
      <c r="M3034" s="252">
        <v>98.42</v>
      </c>
      <c r="N3034" s="323">
        <v>117.5</v>
      </c>
      <c r="O3034" s="323"/>
      <c r="P3034" s="252">
        <v>73.739999999999995</v>
      </c>
      <c r="Q3034" s="252">
        <v>2.44</v>
      </c>
      <c r="R3034" s="240" t="s">
        <v>127</v>
      </c>
      <c r="V3034" s="248">
        <f t="shared" si="192"/>
        <v>0</v>
      </c>
      <c r="W3034" s="248">
        <f t="shared" si="189"/>
        <v>0</v>
      </c>
      <c r="X3034" s="248">
        <f t="shared" si="190"/>
        <v>0</v>
      </c>
      <c r="Y3034" s="248">
        <f t="shared" si="191"/>
        <v>0</v>
      </c>
    </row>
    <row r="3035" spans="1:25" ht="15" customHeight="1" x14ac:dyDescent="0.25">
      <c r="A3035" s="250"/>
      <c r="B3035" s="251"/>
      <c r="C3035" s="322" t="s">
        <v>1335</v>
      </c>
      <c r="D3035" s="322"/>
      <c r="E3035" s="322"/>
      <c r="H3035" s="252">
        <v>0</v>
      </c>
      <c r="I3035" s="252">
        <v>0</v>
      </c>
      <c r="J3035" s="252">
        <v>0</v>
      </c>
      <c r="K3035" s="252">
        <v>0</v>
      </c>
      <c r="L3035" s="252">
        <v>0</v>
      </c>
      <c r="M3035" s="252">
        <v>0</v>
      </c>
      <c r="N3035" s="323">
        <v>0</v>
      </c>
      <c r="O3035" s="323"/>
      <c r="P3035" s="252">
        <v>0</v>
      </c>
      <c r="Q3035" s="252">
        <v>0</v>
      </c>
      <c r="R3035" s="240" t="s">
        <v>127</v>
      </c>
      <c r="V3035" s="248">
        <f t="shared" si="192"/>
        <v>0</v>
      </c>
      <c r="W3035" s="248">
        <f t="shared" si="189"/>
        <v>0</v>
      </c>
      <c r="X3035" s="248">
        <f t="shared" si="190"/>
        <v>0</v>
      </c>
      <c r="Y3035" s="248">
        <f t="shared" si="191"/>
        <v>0</v>
      </c>
    </row>
    <row r="3036" spans="1:25" ht="15" customHeight="1" x14ac:dyDescent="0.25">
      <c r="A3036" s="250"/>
      <c r="B3036" s="251"/>
      <c r="C3036" s="322" t="s">
        <v>1057</v>
      </c>
      <c r="D3036" s="322"/>
      <c r="E3036" s="322"/>
      <c r="H3036" s="252">
        <v>189.49</v>
      </c>
      <c r="I3036" s="252">
        <v>206.37</v>
      </c>
      <c r="J3036" s="252">
        <v>0</v>
      </c>
      <c r="K3036" s="252">
        <v>0</v>
      </c>
      <c r="L3036" s="252">
        <v>0</v>
      </c>
      <c r="M3036" s="252">
        <v>206.37</v>
      </c>
      <c r="N3036" s="323">
        <v>246.38</v>
      </c>
      <c r="O3036" s="323"/>
      <c r="P3036" s="252">
        <v>154.6</v>
      </c>
      <c r="Q3036" s="252">
        <v>5.12</v>
      </c>
      <c r="R3036" s="240" t="s">
        <v>127</v>
      </c>
      <c r="V3036" s="248">
        <f t="shared" si="192"/>
        <v>0</v>
      </c>
      <c r="W3036" s="248">
        <f t="shared" si="189"/>
        <v>0</v>
      </c>
      <c r="X3036" s="248">
        <f t="shared" si="190"/>
        <v>0</v>
      </c>
      <c r="Y3036" s="248">
        <f t="shared" si="191"/>
        <v>0</v>
      </c>
    </row>
    <row r="3037" spans="1:25" ht="15" customHeight="1" x14ac:dyDescent="0.25">
      <c r="A3037" s="250"/>
      <c r="B3037" s="251"/>
      <c r="C3037" s="322" t="s">
        <v>1304</v>
      </c>
      <c r="D3037" s="322"/>
      <c r="E3037" s="322"/>
      <c r="H3037" s="252">
        <v>-411.49</v>
      </c>
      <c r="I3037" s="252">
        <v>0</v>
      </c>
      <c r="J3037" s="252">
        <v>0</v>
      </c>
      <c r="K3037" s="252">
        <v>0</v>
      </c>
      <c r="L3037" s="252">
        <v>0</v>
      </c>
      <c r="M3037" s="252">
        <v>0</v>
      </c>
      <c r="N3037" s="323">
        <v>0</v>
      </c>
      <c r="O3037" s="323"/>
      <c r="P3037" s="252">
        <v>0</v>
      </c>
      <c r="Q3037" s="252">
        <v>411.49</v>
      </c>
      <c r="R3037" s="240" t="s">
        <v>127</v>
      </c>
      <c r="V3037" s="248">
        <f t="shared" si="192"/>
        <v>0</v>
      </c>
      <c r="W3037" s="248">
        <f t="shared" si="189"/>
        <v>0</v>
      </c>
      <c r="X3037" s="248">
        <f t="shared" si="190"/>
        <v>0</v>
      </c>
      <c r="Y3037" s="248">
        <f t="shared" si="191"/>
        <v>0</v>
      </c>
    </row>
    <row r="3038" spans="1:25" ht="15" customHeight="1" x14ac:dyDescent="0.25">
      <c r="A3038" s="250"/>
      <c r="B3038" s="251"/>
      <c r="C3038" s="322" t="s">
        <v>399</v>
      </c>
      <c r="D3038" s="322"/>
      <c r="E3038" s="322"/>
      <c r="H3038" s="252">
        <v>20528.95</v>
      </c>
      <c r="I3038" s="252">
        <v>13548.75</v>
      </c>
      <c r="J3038" s="252">
        <v>0</v>
      </c>
      <c r="K3038" s="252">
        <v>0</v>
      </c>
      <c r="L3038" s="252">
        <v>0</v>
      </c>
      <c r="M3038" s="252">
        <v>13548.75</v>
      </c>
      <c r="N3038" s="323">
        <v>17415.8</v>
      </c>
      <c r="O3038" s="323"/>
      <c r="P3038" s="252">
        <v>17141.349999999999</v>
      </c>
      <c r="Q3038" s="252">
        <v>479.45</v>
      </c>
      <c r="R3038" s="240" t="s">
        <v>127</v>
      </c>
      <c r="V3038" s="248">
        <f t="shared" si="192"/>
        <v>0</v>
      </c>
      <c r="W3038" s="248">
        <f t="shared" si="189"/>
        <v>0</v>
      </c>
      <c r="X3038" s="248">
        <f t="shared" si="190"/>
        <v>0</v>
      </c>
      <c r="Y3038" s="248">
        <f t="shared" si="191"/>
        <v>0</v>
      </c>
    </row>
    <row r="3039" spans="1:25" ht="15" customHeight="1" x14ac:dyDescent="0.25">
      <c r="A3039" s="250"/>
      <c r="B3039" s="251"/>
      <c r="C3039" s="322" t="s">
        <v>392</v>
      </c>
      <c r="D3039" s="322"/>
      <c r="E3039" s="322"/>
      <c r="H3039" s="252">
        <v>36730.46</v>
      </c>
      <c r="I3039" s="252">
        <v>24066.68</v>
      </c>
      <c r="J3039" s="252">
        <v>0</v>
      </c>
      <c r="K3039" s="252">
        <v>0</v>
      </c>
      <c r="L3039" s="252">
        <v>0</v>
      </c>
      <c r="M3039" s="252">
        <v>24066.68</v>
      </c>
      <c r="N3039" s="323">
        <v>30983.599999999999</v>
      </c>
      <c r="O3039" s="323"/>
      <c r="P3039" s="252">
        <v>30683.89</v>
      </c>
      <c r="Q3039" s="252">
        <v>870.35</v>
      </c>
      <c r="R3039" s="240" t="s">
        <v>127</v>
      </c>
      <c r="V3039" s="248">
        <f t="shared" si="192"/>
        <v>0</v>
      </c>
      <c r="W3039" s="248">
        <f t="shared" si="189"/>
        <v>0</v>
      </c>
      <c r="X3039" s="248">
        <f t="shared" si="190"/>
        <v>0</v>
      </c>
      <c r="Y3039" s="248">
        <f t="shared" si="191"/>
        <v>0</v>
      </c>
    </row>
    <row r="3040" spans="1:25" ht="15" customHeight="1" x14ac:dyDescent="0.25">
      <c r="A3040" s="250"/>
      <c r="B3040" s="251"/>
      <c r="C3040" s="322" t="s">
        <v>1288</v>
      </c>
      <c r="D3040" s="322"/>
      <c r="E3040" s="322"/>
      <c r="H3040" s="252">
        <v>51662.47</v>
      </c>
      <c r="I3040" s="252">
        <v>36057.31</v>
      </c>
      <c r="J3040" s="252">
        <v>0</v>
      </c>
      <c r="K3040" s="252">
        <v>0</v>
      </c>
      <c r="L3040" s="252">
        <v>0</v>
      </c>
      <c r="M3040" s="252">
        <v>36057.31</v>
      </c>
      <c r="N3040" s="323">
        <v>42516.74</v>
      </c>
      <c r="O3040" s="323"/>
      <c r="P3040" s="252">
        <v>46449.05</v>
      </c>
      <c r="Q3040" s="252">
        <v>1246.01</v>
      </c>
      <c r="R3040" s="240" t="s">
        <v>127</v>
      </c>
      <c r="V3040" s="248">
        <f t="shared" si="192"/>
        <v>0</v>
      </c>
      <c r="W3040" s="248">
        <f t="shared" si="189"/>
        <v>0</v>
      </c>
      <c r="X3040" s="248">
        <f t="shared" si="190"/>
        <v>0</v>
      </c>
      <c r="Y3040" s="248">
        <f t="shared" si="191"/>
        <v>0</v>
      </c>
    </row>
    <row r="3041" spans="1:25" ht="15" customHeight="1" x14ac:dyDescent="0.25">
      <c r="A3041" s="250"/>
      <c r="B3041" s="251"/>
      <c r="C3041" s="322" t="s">
        <v>1056</v>
      </c>
      <c r="D3041" s="322"/>
      <c r="E3041" s="322"/>
      <c r="H3041" s="252">
        <v>286.52</v>
      </c>
      <c r="I3041" s="252">
        <v>311.94</v>
      </c>
      <c r="J3041" s="252">
        <v>0</v>
      </c>
      <c r="K3041" s="252">
        <v>0</v>
      </c>
      <c r="L3041" s="252">
        <v>0</v>
      </c>
      <c r="M3041" s="252">
        <v>311.94</v>
      </c>
      <c r="N3041" s="323">
        <v>372.43</v>
      </c>
      <c r="O3041" s="323"/>
      <c r="P3041" s="252">
        <v>233.67</v>
      </c>
      <c r="Q3041" s="252">
        <v>7.64</v>
      </c>
      <c r="R3041" s="240" t="s">
        <v>127</v>
      </c>
      <c r="V3041" s="248">
        <f t="shared" si="192"/>
        <v>0</v>
      </c>
      <c r="W3041" s="248">
        <f t="shared" si="189"/>
        <v>0</v>
      </c>
      <c r="X3041" s="248">
        <f t="shared" si="190"/>
        <v>0</v>
      </c>
      <c r="Y3041" s="248">
        <f t="shared" si="191"/>
        <v>0</v>
      </c>
    </row>
    <row r="3042" spans="1:25" ht="15" customHeight="1" x14ac:dyDescent="0.25">
      <c r="A3042" s="250"/>
      <c r="B3042" s="251"/>
      <c r="C3042" s="322" t="s">
        <v>1055</v>
      </c>
      <c r="D3042" s="322"/>
      <c r="E3042" s="322"/>
      <c r="H3042" s="252">
        <v>90.38</v>
      </c>
      <c r="I3042" s="252">
        <v>98.42</v>
      </c>
      <c r="J3042" s="252">
        <v>0</v>
      </c>
      <c r="K3042" s="252">
        <v>0</v>
      </c>
      <c r="L3042" s="252">
        <v>0</v>
      </c>
      <c r="M3042" s="252">
        <v>98.42</v>
      </c>
      <c r="N3042" s="323">
        <v>117.5</v>
      </c>
      <c r="O3042" s="323"/>
      <c r="P3042" s="252">
        <v>73.739999999999995</v>
      </c>
      <c r="Q3042" s="252">
        <v>2.44</v>
      </c>
      <c r="R3042" s="240" t="s">
        <v>127</v>
      </c>
      <c r="V3042" s="248">
        <f t="shared" si="192"/>
        <v>0</v>
      </c>
      <c r="W3042" s="248">
        <f t="shared" si="189"/>
        <v>0</v>
      </c>
      <c r="X3042" s="248">
        <f t="shared" si="190"/>
        <v>0</v>
      </c>
      <c r="Y3042" s="248">
        <f t="shared" si="191"/>
        <v>0</v>
      </c>
    </row>
    <row r="3043" spans="1:25" ht="15" customHeight="1" x14ac:dyDescent="0.25">
      <c r="A3043" s="253"/>
      <c r="B3043" s="254"/>
      <c r="C3043" s="324" t="s">
        <v>1286</v>
      </c>
      <c r="D3043" s="324"/>
      <c r="E3043" s="324"/>
      <c r="F3043" s="255"/>
      <c r="G3043" s="255"/>
      <c r="H3043" s="256">
        <v>14482.48</v>
      </c>
      <c r="I3043" s="256">
        <v>9411.41</v>
      </c>
      <c r="J3043" s="256">
        <v>0</v>
      </c>
      <c r="K3043" s="256">
        <v>0</v>
      </c>
      <c r="L3043" s="256">
        <v>0</v>
      </c>
      <c r="M3043" s="256">
        <v>9411.41</v>
      </c>
      <c r="N3043" s="325">
        <v>12137.96</v>
      </c>
      <c r="O3043" s="325"/>
      <c r="P3043" s="256">
        <v>12106.02</v>
      </c>
      <c r="Q3043" s="256">
        <v>350.09</v>
      </c>
      <c r="R3043" s="240" t="s">
        <v>127</v>
      </c>
      <c r="V3043" s="248">
        <f t="shared" si="192"/>
        <v>0</v>
      </c>
      <c r="W3043" s="248">
        <f t="shared" si="189"/>
        <v>0</v>
      </c>
      <c r="X3043" s="248">
        <f t="shared" si="190"/>
        <v>0</v>
      </c>
      <c r="Y3043" s="248">
        <f t="shared" si="191"/>
        <v>0</v>
      </c>
    </row>
    <row r="3044" spans="1:25" ht="15" customHeight="1" x14ac:dyDescent="0.25">
      <c r="A3044" s="245" t="s">
        <v>1648</v>
      </c>
      <c r="B3044" s="246" t="str">
        <f>C3044</f>
        <v>г.Одинцово, Можайское шоссе, 58</v>
      </c>
      <c r="C3044" s="329" t="s">
        <v>128</v>
      </c>
      <c r="D3044" s="329"/>
      <c r="E3044" s="329"/>
      <c r="F3044" s="246" t="s">
        <v>1617</v>
      </c>
      <c r="G3044" s="246" t="s">
        <v>1815</v>
      </c>
      <c r="H3044" s="247">
        <v>1030271.36</v>
      </c>
      <c r="I3044" s="247">
        <v>356648.28</v>
      </c>
      <c r="J3044" s="247">
        <v>-2317.0700000000002</v>
      </c>
      <c r="K3044" s="247">
        <v>0</v>
      </c>
      <c r="L3044" s="247">
        <v>0</v>
      </c>
      <c r="M3044" s="247">
        <v>354331.21</v>
      </c>
      <c r="N3044" s="330">
        <v>463973.13</v>
      </c>
      <c r="O3044" s="330"/>
      <c r="P3044" s="247">
        <v>936193.76</v>
      </c>
      <c r="Q3044" s="247">
        <v>15564.32</v>
      </c>
      <c r="R3044" s="240" t="s">
        <v>128</v>
      </c>
      <c r="V3044" s="248">
        <f t="shared" si="192"/>
        <v>0</v>
      </c>
      <c r="W3044" s="248">
        <f t="shared" si="189"/>
        <v>0</v>
      </c>
      <c r="X3044" s="248">
        <f t="shared" si="190"/>
        <v>0</v>
      </c>
      <c r="Y3044" s="248">
        <f t="shared" si="191"/>
        <v>0</v>
      </c>
    </row>
    <row r="3045" spans="1:25" ht="15" customHeight="1" x14ac:dyDescent="0.25">
      <c r="A3045" s="250"/>
      <c r="B3045" s="251"/>
      <c r="C3045" s="322" t="s">
        <v>1052</v>
      </c>
      <c r="D3045" s="322"/>
      <c r="E3045" s="322"/>
      <c r="H3045" s="252">
        <v>306621.32</v>
      </c>
      <c r="I3045" s="252">
        <v>119365.47</v>
      </c>
      <c r="J3045" s="252">
        <v>0</v>
      </c>
      <c r="K3045" s="252">
        <v>0</v>
      </c>
      <c r="L3045" s="252">
        <v>0</v>
      </c>
      <c r="M3045" s="252">
        <v>119365.47</v>
      </c>
      <c r="N3045" s="323">
        <v>160181.66</v>
      </c>
      <c r="O3045" s="323"/>
      <c r="P3045" s="252">
        <v>267351.90999999997</v>
      </c>
      <c r="Q3045" s="252">
        <v>1546.78</v>
      </c>
      <c r="R3045" s="240" t="s">
        <v>128</v>
      </c>
      <c r="V3045" s="248">
        <f t="shared" si="192"/>
        <v>265805.12999999995</v>
      </c>
      <c r="W3045" s="248">
        <f t="shared" si="189"/>
        <v>0</v>
      </c>
      <c r="X3045" s="248">
        <f t="shared" si="190"/>
        <v>0</v>
      </c>
      <c r="Y3045" s="248">
        <f t="shared" si="191"/>
        <v>265805.12999999995</v>
      </c>
    </row>
    <row r="3046" spans="1:25" ht="15" customHeight="1" x14ac:dyDescent="0.25">
      <c r="A3046" s="250"/>
      <c r="B3046" s="251"/>
      <c r="C3046" s="322" t="s">
        <v>1303</v>
      </c>
      <c r="D3046" s="322"/>
      <c r="E3046" s="322"/>
      <c r="H3046" s="252">
        <v>1461.52</v>
      </c>
      <c r="I3046" s="252">
        <v>0</v>
      </c>
      <c r="J3046" s="252">
        <v>0</v>
      </c>
      <c r="K3046" s="252">
        <v>0</v>
      </c>
      <c r="L3046" s="252">
        <v>0</v>
      </c>
      <c r="M3046" s="252">
        <v>0</v>
      </c>
      <c r="N3046" s="323">
        <v>0</v>
      </c>
      <c r="O3046" s="323"/>
      <c r="P3046" s="252">
        <v>3539.77</v>
      </c>
      <c r="Q3046" s="252">
        <v>2078.25</v>
      </c>
      <c r="R3046" s="240" t="s">
        <v>128</v>
      </c>
      <c r="V3046" s="248">
        <f t="shared" si="192"/>
        <v>0</v>
      </c>
      <c r="W3046" s="248">
        <f t="shared" si="189"/>
        <v>0</v>
      </c>
      <c r="X3046" s="248">
        <f t="shared" si="190"/>
        <v>0</v>
      </c>
      <c r="Y3046" s="248">
        <f t="shared" si="191"/>
        <v>0</v>
      </c>
    </row>
    <row r="3047" spans="1:25" ht="15" customHeight="1" x14ac:dyDescent="0.25">
      <c r="A3047" s="250"/>
      <c r="B3047" s="251"/>
      <c r="C3047" s="322" t="s">
        <v>504</v>
      </c>
      <c r="D3047" s="322"/>
      <c r="E3047" s="322"/>
      <c r="H3047" s="252">
        <v>4845.3900000000003</v>
      </c>
      <c r="I3047" s="252">
        <v>0</v>
      </c>
      <c r="J3047" s="252">
        <v>0</v>
      </c>
      <c r="K3047" s="252">
        <v>0</v>
      </c>
      <c r="L3047" s="252">
        <v>0</v>
      </c>
      <c r="M3047" s="252">
        <v>0</v>
      </c>
      <c r="N3047" s="323">
        <v>0.27</v>
      </c>
      <c r="O3047" s="323"/>
      <c r="P3047" s="252">
        <v>6251.22</v>
      </c>
      <c r="Q3047" s="252">
        <v>1406.1</v>
      </c>
      <c r="R3047" s="240" t="s">
        <v>128</v>
      </c>
      <c r="V3047" s="248">
        <f t="shared" si="192"/>
        <v>0</v>
      </c>
      <c r="W3047" s="248">
        <f t="shared" si="189"/>
        <v>0</v>
      </c>
      <c r="X3047" s="248">
        <f t="shared" si="190"/>
        <v>0</v>
      </c>
      <c r="Y3047" s="248">
        <f t="shared" si="191"/>
        <v>0</v>
      </c>
    </row>
    <row r="3048" spans="1:25" ht="15" customHeight="1" x14ac:dyDescent="0.25">
      <c r="A3048" s="250"/>
      <c r="B3048" s="251"/>
      <c r="C3048" s="322" t="s">
        <v>503</v>
      </c>
      <c r="D3048" s="322"/>
      <c r="E3048" s="322"/>
      <c r="H3048" s="252">
        <v>277457.17</v>
      </c>
      <c r="I3048" s="252">
        <v>131527.01999999999</v>
      </c>
      <c r="J3048" s="252">
        <v>0</v>
      </c>
      <c r="K3048" s="252">
        <v>0</v>
      </c>
      <c r="L3048" s="252">
        <v>0</v>
      </c>
      <c r="M3048" s="252">
        <v>131527.01999999999</v>
      </c>
      <c r="N3048" s="323">
        <v>171655.39</v>
      </c>
      <c r="O3048" s="323"/>
      <c r="P3048" s="252">
        <v>238729.07</v>
      </c>
      <c r="Q3048" s="252">
        <v>1400.27</v>
      </c>
      <c r="R3048" s="240" t="s">
        <v>128</v>
      </c>
      <c r="V3048" s="248">
        <f t="shared" si="192"/>
        <v>0</v>
      </c>
      <c r="W3048" s="248">
        <f t="shared" si="189"/>
        <v>0</v>
      </c>
      <c r="X3048" s="248">
        <f t="shared" si="190"/>
        <v>0</v>
      </c>
      <c r="Y3048" s="248">
        <f t="shared" si="191"/>
        <v>0</v>
      </c>
    </row>
    <row r="3049" spans="1:25" ht="15" customHeight="1" x14ac:dyDescent="0.25">
      <c r="A3049" s="250"/>
      <c r="B3049" s="251"/>
      <c r="C3049" s="322" t="s">
        <v>1054</v>
      </c>
      <c r="D3049" s="322"/>
      <c r="E3049" s="322"/>
      <c r="H3049" s="252">
        <v>109.68</v>
      </c>
      <c r="I3049" s="252">
        <v>92.59</v>
      </c>
      <c r="J3049" s="252">
        <v>0</v>
      </c>
      <c r="K3049" s="252">
        <v>0</v>
      </c>
      <c r="L3049" s="252">
        <v>0</v>
      </c>
      <c r="M3049" s="252">
        <v>92.59</v>
      </c>
      <c r="N3049" s="323">
        <v>132.37</v>
      </c>
      <c r="O3049" s="323"/>
      <c r="P3049" s="252">
        <v>69.94</v>
      </c>
      <c r="Q3049" s="252">
        <v>0.04</v>
      </c>
      <c r="R3049" s="240" t="s">
        <v>128</v>
      </c>
      <c r="V3049" s="248">
        <f t="shared" si="192"/>
        <v>0</v>
      </c>
      <c r="W3049" s="248">
        <f t="shared" si="189"/>
        <v>0</v>
      </c>
      <c r="X3049" s="248">
        <f t="shared" si="190"/>
        <v>0</v>
      </c>
      <c r="Y3049" s="248">
        <f t="shared" si="191"/>
        <v>0</v>
      </c>
    </row>
    <row r="3050" spans="1:25" ht="15" customHeight="1" x14ac:dyDescent="0.25">
      <c r="A3050" s="250"/>
      <c r="B3050" s="251"/>
      <c r="C3050" s="322" t="s">
        <v>1058</v>
      </c>
      <c r="D3050" s="322"/>
      <c r="E3050" s="322"/>
      <c r="H3050" s="252">
        <v>22846.89</v>
      </c>
      <c r="I3050" s="252">
        <v>9896.77</v>
      </c>
      <c r="J3050" s="252">
        <v>0</v>
      </c>
      <c r="K3050" s="252">
        <v>0</v>
      </c>
      <c r="L3050" s="252">
        <v>0</v>
      </c>
      <c r="M3050" s="252">
        <v>9896.77</v>
      </c>
      <c r="N3050" s="323">
        <v>13281.01</v>
      </c>
      <c r="O3050" s="323"/>
      <c r="P3050" s="252">
        <v>19588.7</v>
      </c>
      <c r="Q3050" s="252">
        <v>126.05</v>
      </c>
      <c r="R3050" s="240" t="s">
        <v>128</v>
      </c>
      <c r="V3050" s="248">
        <f t="shared" si="192"/>
        <v>0</v>
      </c>
      <c r="W3050" s="248">
        <f t="shared" si="189"/>
        <v>0</v>
      </c>
      <c r="X3050" s="248">
        <f t="shared" si="190"/>
        <v>0</v>
      </c>
      <c r="Y3050" s="248">
        <f t="shared" si="191"/>
        <v>0</v>
      </c>
    </row>
    <row r="3051" spans="1:25" ht="15" customHeight="1" x14ac:dyDescent="0.25">
      <c r="A3051" s="250"/>
      <c r="B3051" s="251"/>
      <c r="C3051" s="322" t="s">
        <v>1335</v>
      </c>
      <c r="D3051" s="322"/>
      <c r="E3051" s="322"/>
      <c r="H3051" s="252">
        <v>4345.9799999999996</v>
      </c>
      <c r="I3051" s="252">
        <v>0</v>
      </c>
      <c r="J3051" s="252">
        <v>0</v>
      </c>
      <c r="K3051" s="252">
        <v>0</v>
      </c>
      <c r="L3051" s="252">
        <v>0</v>
      </c>
      <c r="M3051" s="252">
        <v>0</v>
      </c>
      <c r="N3051" s="323">
        <v>1.1299999999999999</v>
      </c>
      <c r="O3051" s="323"/>
      <c r="P3051" s="252">
        <v>4344.8500000000004</v>
      </c>
      <c r="Q3051" s="252">
        <v>0</v>
      </c>
      <c r="R3051" s="240" t="s">
        <v>128</v>
      </c>
      <c r="V3051" s="248">
        <f t="shared" si="192"/>
        <v>0</v>
      </c>
      <c r="W3051" s="248">
        <f t="shared" si="189"/>
        <v>0</v>
      </c>
      <c r="X3051" s="248">
        <f t="shared" si="190"/>
        <v>0</v>
      </c>
      <c r="Y3051" s="248">
        <f t="shared" si="191"/>
        <v>0</v>
      </c>
    </row>
    <row r="3052" spans="1:25" ht="15" customHeight="1" x14ac:dyDescent="0.25">
      <c r="A3052" s="250"/>
      <c r="B3052" s="251"/>
      <c r="C3052" s="322" t="s">
        <v>399</v>
      </c>
      <c r="D3052" s="322"/>
      <c r="E3052" s="322"/>
      <c r="H3052" s="252">
        <v>67655.3</v>
      </c>
      <c r="I3052" s="252">
        <v>16086.35</v>
      </c>
      <c r="J3052" s="252">
        <v>0</v>
      </c>
      <c r="K3052" s="252">
        <v>0</v>
      </c>
      <c r="L3052" s="252">
        <v>0</v>
      </c>
      <c r="M3052" s="252">
        <v>16086.35</v>
      </c>
      <c r="N3052" s="323">
        <v>21481.52</v>
      </c>
      <c r="O3052" s="323"/>
      <c r="P3052" s="252">
        <v>62757.57</v>
      </c>
      <c r="Q3052" s="252">
        <v>497.44</v>
      </c>
      <c r="R3052" s="240" t="s">
        <v>128</v>
      </c>
      <c r="V3052" s="248">
        <f t="shared" si="192"/>
        <v>0</v>
      </c>
      <c r="W3052" s="248">
        <f t="shared" si="189"/>
        <v>0</v>
      </c>
      <c r="X3052" s="248">
        <f t="shared" si="190"/>
        <v>0</v>
      </c>
      <c r="Y3052" s="248">
        <f t="shared" si="191"/>
        <v>0</v>
      </c>
    </row>
    <row r="3053" spans="1:25" ht="15" customHeight="1" x14ac:dyDescent="0.25">
      <c r="A3053" s="250"/>
      <c r="B3053" s="251"/>
      <c r="C3053" s="322" t="s">
        <v>1311</v>
      </c>
      <c r="D3053" s="322"/>
      <c r="E3053" s="322"/>
      <c r="H3053" s="252">
        <v>4.42</v>
      </c>
      <c r="I3053" s="252">
        <v>0</v>
      </c>
      <c r="J3053" s="252">
        <v>0</v>
      </c>
      <c r="K3053" s="252">
        <v>0</v>
      </c>
      <c r="L3053" s="252">
        <v>0</v>
      </c>
      <c r="M3053" s="252">
        <v>0</v>
      </c>
      <c r="N3053" s="323">
        <v>0</v>
      </c>
      <c r="O3053" s="323"/>
      <c r="P3053" s="252">
        <v>4.42</v>
      </c>
      <c r="Q3053" s="252">
        <v>0</v>
      </c>
      <c r="R3053" s="240" t="s">
        <v>128</v>
      </c>
      <c r="V3053" s="248">
        <f t="shared" si="192"/>
        <v>0</v>
      </c>
      <c r="W3053" s="248">
        <f t="shared" si="189"/>
        <v>0</v>
      </c>
      <c r="X3053" s="248">
        <f t="shared" si="190"/>
        <v>0</v>
      </c>
      <c r="Y3053" s="248">
        <f t="shared" si="191"/>
        <v>0</v>
      </c>
    </row>
    <row r="3054" spans="1:25" ht="15" customHeight="1" x14ac:dyDescent="0.25">
      <c r="A3054" s="250"/>
      <c r="B3054" s="251"/>
      <c r="C3054" s="322" t="s">
        <v>1304</v>
      </c>
      <c r="D3054" s="322"/>
      <c r="E3054" s="322"/>
      <c r="H3054" s="252">
        <v>12819.7</v>
      </c>
      <c r="I3054" s="252">
        <v>0</v>
      </c>
      <c r="J3054" s="252">
        <v>0</v>
      </c>
      <c r="K3054" s="252">
        <v>0</v>
      </c>
      <c r="L3054" s="252">
        <v>0</v>
      </c>
      <c r="M3054" s="252">
        <v>0</v>
      </c>
      <c r="N3054" s="323">
        <v>0.06</v>
      </c>
      <c r="O3054" s="323"/>
      <c r="P3054" s="252">
        <v>13393.27</v>
      </c>
      <c r="Q3054" s="252">
        <v>573.63</v>
      </c>
      <c r="R3054" s="240" t="s">
        <v>128</v>
      </c>
      <c r="V3054" s="248">
        <f t="shared" si="192"/>
        <v>0</v>
      </c>
      <c r="W3054" s="248">
        <f t="shared" si="189"/>
        <v>0</v>
      </c>
      <c r="X3054" s="248">
        <f t="shared" si="190"/>
        <v>0</v>
      </c>
      <c r="Y3054" s="248">
        <f t="shared" si="191"/>
        <v>0</v>
      </c>
    </row>
    <row r="3055" spans="1:25" ht="15" customHeight="1" x14ac:dyDescent="0.25">
      <c r="A3055" s="250"/>
      <c r="B3055" s="251"/>
      <c r="C3055" s="322" t="s">
        <v>1055</v>
      </c>
      <c r="D3055" s="322"/>
      <c r="E3055" s="322"/>
      <c r="H3055" s="252">
        <v>109.68</v>
      </c>
      <c r="I3055" s="252">
        <v>92.59</v>
      </c>
      <c r="J3055" s="252">
        <v>0</v>
      </c>
      <c r="K3055" s="252">
        <v>0</v>
      </c>
      <c r="L3055" s="252">
        <v>0</v>
      </c>
      <c r="M3055" s="252">
        <v>92.59</v>
      </c>
      <c r="N3055" s="323">
        <v>132.37</v>
      </c>
      <c r="O3055" s="323"/>
      <c r="P3055" s="252">
        <v>69.94</v>
      </c>
      <c r="Q3055" s="252">
        <v>0.04</v>
      </c>
      <c r="R3055" s="240" t="s">
        <v>128</v>
      </c>
      <c r="V3055" s="248">
        <f t="shared" si="192"/>
        <v>0</v>
      </c>
      <c r="W3055" s="248">
        <f t="shared" si="189"/>
        <v>0</v>
      </c>
      <c r="X3055" s="248">
        <f t="shared" si="190"/>
        <v>0</v>
      </c>
      <c r="Y3055" s="248">
        <f t="shared" si="191"/>
        <v>0</v>
      </c>
    </row>
    <row r="3056" spans="1:25" ht="15" customHeight="1" x14ac:dyDescent="0.25">
      <c r="A3056" s="250"/>
      <c r="B3056" s="251"/>
      <c r="C3056" s="322" t="s">
        <v>1057</v>
      </c>
      <c r="D3056" s="322"/>
      <c r="E3056" s="322"/>
      <c r="H3056" s="252">
        <v>229.88</v>
      </c>
      <c r="I3056" s="252">
        <v>194.08</v>
      </c>
      <c r="J3056" s="252">
        <v>0</v>
      </c>
      <c r="K3056" s="252">
        <v>0</v>
      </c>
      <c r="L3056" s="252">
        <v>0</v>
      </c>
      <c r="M3056" s="252">
        <v>194.08</v>
      </c>
      <c r="N3056" s="323">
        <v>277.48</v>
      </c>
      <c r="O3056" s="323"/>
      <c r="P3056" s="252">
        <v>146.56</v>
      </c>
      <c r="Q3056" s="252">
        <v>0.08</v>
      </c>
      <c r="R3056" s="240" t="s">
        <v>128</v>
      </c>
      <c r="V3056" s="248">
        <f t="shared" si="192"/>
        <v>0</v>
      </c>
      <c r="W3056" s="248">
        <f t="shared" si="189"/>
        <v>0</v>
      </c>
      <c r="X3056" s="248">
        <f t="shared" si="190"/>
        <v>0</v>
      </c>
      <c r="Y3056" s="248">
        <f t="shared" si="191"/>
        <v>0</v>
      </c>
    </row>
    <row r="3057" spans="1:25" ht="15" customHeight="1" x14ac:dyDescent="0.25">
      <c r="A3057" s="250"/>
      <c r="B3057" s="251"/>
      <c r="C3057" s="322" t="s">
        <v>1336</v>
      </c>
      <c r="D3057" s="322"/>
      <c r="E3057" s="322"/>
      <c r="H3057" s="252">
        <v>18.97</v>
      </c>
      <c r="I3057" s="252">
        <v>0</v>
      </c>
      <c r="J3057" s="252">
        <v>0</v>
      </c>
      <c r="K3057" s="252">
        <v>0</v>
      </c>
      <c r="L3057" s="252">
        <v>0</v>
      </c>
      <c r="M3057" s="252">
        <v>0</v>
      </c>
      <c r="N3057" s="323">
        <v>0</v>
      </c>
      <c r="O3057" s="323"/>
      <c r="P3057" s="252">
        <v>18.97</v>
      </c>
      <c r="Q3057" s="252">
        <v>0</v>
      </c>
      <c r="R3057" s="240" t="s">
        <v>128</v>
      </c>
      <c r="V3057" s="248">
        <f t="shared" si="192"/>
        <v>0</v>
      </c>
      <c r="W3057" s="248">
        <f t="shared" si="189"/>
        <v>0</v>
      </c>
      <c r="X3057" s="248">
        <f t="shared" si="190"/>
        <v>0</v>
      </c>
      <c r="Y3057" s="248">
        <f t="shared" si="191"/>
        <v>0</v>
      </c>
    </row>
    <row r="3058" spans="1:25" ht="15" customHeight="1" x14ac:dyDescent="0.25">
      <c r="A3058" s="250"/>
      <c r="B3058" s="251"/>
      <c r="C3058" s="322" t="s">
        <v>392</v>
      </c>
      <c r="D3058" s="322"/>
      <c r="E3058" s="322"/>
      <c r="H3058" s="252">
        <v>118182.47</v>
      </c>
      <c r="I3058" s="252">
        <v>27957.61</v>
      </c>
      <c r="J3058" s="252">
        <v>-413.08</v>
      </c>
      <c r="K3058" s="252">
        <v>0</v>
      </c>
      <c r="L3058" s="252">
        <v>0</v>
      </c>
      <c r="M3058" s="252">
        <v>27544.53</v>
      </c>
      <c r="N3058" s="323">
        <v>35801.03</v>
      </c>
      <c r="O3058" s="323"/>
      <c r="P3058" s="252">
        <v>113080.22</v>
      </c>
      <c r="Q3058" s="252">
        <v>3154.25</v>
      </c>
      <c r="R3058" s="240" t="s">
        <v>128</v>
      </c>
      <c r="V3058" s="248">
        <f t="shared" si="192"/>
        <v>0</v>
      </c>
      <c r="W3058" s="248">
        <f t="shared" si="189"/>
        <v>0</v>
      </c>
      <c r="X3058" s="248">
        <f t="shared" si="190"/>
        <v>0</v>
      </c>
      <c r="Y3058" s="248">
        <f t="shared" si="191"/>
        <v>0</v>
      </c>
    </row>
    <row r="3059" spans="1:25" ht="15" customHeight="1" x14ac:dyDescent="0.25">
      <c r="A3059" s="250"/>
      <c r="B3059" s="251"/>
      <c r="C3059" s="322" t="s">
        <v>1056</v>
      </c>
      <c r="D3059" s="322"/>
      <c r="E3059" s="322"/>
      <c r="H3059" s="252">
        <v>347.13</v>
      </c>
      <c r="I3059" s="252">
        <v>293.07</v>
      </c>
      <c r="J3059" s="252">
        <v>0</v>
      </c>
      <c r="K3059" s="252">
        <v>0</v>
      </c>
      <c r="L3059" s="252">
        <v>0</v>
      </c>
      <c r="M3059" s="252">
        <v>293.07</v>
      </c>
      <c r="N3059" s="323">
        <v>419.03</v>
      </c>
      <c r="O3059" s="323"/>
      <c r="P3059" s="252">
        <v>221.29</v>
      </c>
      <c r="Q3059" s="252">
        <v>0.12</v>
      </c>
      <c r="R3059" s="240" t="s">
        <v>128</v>
      </c>
      <c r="V3059" s="248">
        <f t="shared" si="192"/>
        <v>0</v>
      </c>
      <c r="W3059" s="248">
        <f t="shared" si="189"/>
        <v>0</v>
      </c>
      <c r="X3059" s="248">
        <f t="shared" si="190"/>
        <v>0</v>
      </c>
      <c r="Y3059" s="248">
        <f t="shared" si="191"/>
        <v>0</v>
      </c>
    </row>
    <row r="3060" spans="1:25" ht="15" customHeight="1" x14ac:dyDescent="0.25">
      <c r="A3060" s="250"/>
      <c r="B3060" s="251"/>
      <c r="C3060" s="322" t="s">
        <v>1283</v>
      </c>
      <c r="D3060" s="322"/>
      <c r="E3060" s="322"/>
      <c r="H3060" s="252">
        <v>7620.78</v>
      </c>
      <c r="I3060" s="252">
        <v>0</v>
      </c>
      <c r="J3060" s="252">
        <v>0</v>
      </c>
      <c r="K3060" s="252">
        <v>0</v>
      </c>
      <c r="L3060" s="252">
        <v>0</v>
      </c>
      <c r="M3060" s="252">
        <v>0</v>
      </c>
      <c r="N3060" s="323">
        <v>0</v>
      </c>
      <c r="O3060" s="323"/>
      <c r="P3060" s="252">
        <v>7620.78</v>
      </c>
      <c r="Q3060" s="252">
        <v>0</v>
      </c>
      <c r="R3060" s="240" t="s">
        <v>128</v>
      </c>
      <c r="V3060" s="248">
        <f t="shared" si="192"/>
        <v>0</v>
      </c>
      <c r="W3060" s="248">
        <f t="shared" si="189"/>
        <v>2540.2599999999998</v>
      </c>
      <c r="X3060" s="248">
        <f t="shared" si="190"/>
        <v>0</v>
      </c>
      <c r="Y3060" s="248">
        <f t="shared" si="191"/>
        <v>2540.2599999999998</v>
      </c>
    </row>
    <row r="3061" spans="1:25" ht="15" customHeight="1" x14ac:dyDescent="0.25">
      <c r="A3061" s="250"/>
      <c r="B3061" s="251"/>
      <c r="C3061" s="322" t="s">
        <v>1286</v>
      </c>
      <c r="D3061" s="322"/>
      <c r="E3061" s="322"/>
      <c r="H3061" s="252">
        <v>45192.95</v>
      </c>
      <c r="I3061" s="252">
        <v>10585.85</v>
      </c>
      <c r="J3061" s="252">
        <v>-394.1</v>
      </c>
      <c r="K3061" s="252">
        <v>0</v>
      </c>
      <c r="L3061" s="252">
        <v>0</v>
      </c>
      <c r="M3061" s="252">
        <v>10191.75</v>
      </c>
      <c r="N3061" s="323">
        <v>13011.13</v>
      </c>
      <c r="O3061" s="323"/>
      <c r="P3061" s="252">
        <v>45456.92</v>
      </c>
      <c r="Q3061" s="252">
        <v>3083.35</v>
      </c>
      <c r="R3061" s="240" t="s">
        <v>128</v>
      </c>
      <c r="V3061" s="248">
        <f t="shared" si="192"/>
        <v>0</v>
      </c>
      <c r="W3061" s="248">
        <f t="shared" si="189"/>
        <v>0</v>
      </c>
      <c r="X3061" s="248">
        <f t="shared" si="190"/>
        <v>0</v>
      </c>
      <c r="Y3061" s="248">
        <f t="shared" si="191"/>
        <v>0</v>
      </c>
    </row>
    <row r="3062" spans="1:25" ht="15" customHeight="1" x14ac:dyDescent="0.25">
      <c r="A3062" s="253"/>
      <c r="B3062" s="254"/>
      <c r="C3062" s="324" t="s">
        <v>1288</v>
      </c>
      <c r="D3062" s="324"/>
      <c r="E3062" s="324"/>
      <c r="F3062" s="255"/>
      <c r="G3062" s="255"/>
      <c r="H3062" s="256">
        <v>160402.13</v>
      </c>
      <c r="I3062" s="256">
        <v>40556.879999999997</v>
      </c>
      <c r="J3062" s="256">
        <v>-1509.89</v>
      </c>
      <c r="K3062" s="256">
        <v>0</v>
      </c>
      <c r="L3062" s="256">
        <v>0</v>
      </c>
      <c r="M3062" s="256">
        <v>39046.99</v>
      </c>
      <c r="N3062" s="325">
        <v>47598.68</v>
      </c>
      <c r="O3062" s="325"/>
      <c r="P3062" s="256">
        <v>153548.35999999999</v>
      </c>
      <c r="Q3062" s="256">
        <v>1697.92</v>
      </c>
      <c r="R3062" s="240" t="s">
        <v>128</v>
      </c>
      <c r="V3062" s="248">
        <f t="shared" si="192"/>
        <v>0</v>
      </c>
      <c r="W3062" s="248">
        <f t="shared" si="189"/>
        <v>0</v>
      </c>
      <c r="X3062" s="248">
        <f t="shared" si="190"/>
        <v>0</v>
      </c>
      <c r="Y3062" s="248">
        <f t="shared" si="191"/>
        <v>0</v>
      </c>
    </row>
    <row r="3063" spans="1:25" ht="15" customHeight="1" x14ac:dyDescent="0.25">
      <c r="A3063" s="245" t="s">
        <v>1816</v>
      </c>
      <c r="B3063" s="246" t="str">
        <f>C3063</f>
        <v>г.Одинцово, Можайское шоссе, 62</v>
      </c>
      <c r="C3063" s="329" t="s">
        <v>129</v>
      </c>
      <c r="D3063" s="329"/>
      <c r="E3063" s="329"/>
      <c r="F3063" s="246" t="s">
        <v>1817</v>
      </c>
      <c r="G3063" s="246" t="s">
        <v>1818</v>
      </c>
      <c r="H3063" s="247">
        <v>2039276.67</v>
      </c>
      <c r="I3063" s="247">
        <v>822281.36</v>
      </c>
      <c r="J3063" s="247">
        <v>-4083.4</v>
      </c>
      <c r="K3063" s="247">
        <v>0</v>
      </c>
      <c r="L3063" s="247">
        <v>0</v>
      </c>
      <c r="M3063" s="247">
        <v>818197.96</v>
      </c>
      <c r="N3063" s="330">
        <v>996341.2</v>
      </c>
      <c r="O3063" s="330"/>
      <c r="P3063" s="247">
        <v>1876108.33</v>
      </c>
      <c r="Q3063" s="247">
        <v>14974.9</v>
      </c>
      <c r="R3063" s="240" t="s">
        <v>129</v>
      </c>
      <c r="V3063" s="248">
        <f t="shared" si="192"/>
        <v>0</v>
      </c>
      <c r="W3063" s="248">
        <f t="shared" si="189"/>
        <v>0</v>
      </c>
      <c r="X3063" s="248">
        <f t="shared" si="190"/>
        <v>0</v>
      </c>
      <c r="Y3063" s="248">
        <f t="shared" si="191"/>
        <v>0</v>
      </c>
    </row>
    <row r="3064" spans="1:25" ht="15" customHeight="1" x14ac:dyDescent="0.25">
      <c r="A3064" s="250"/>
      <c r="B3064" s="251"/>
      <c r="C3064" s="322" t="s">
        <v>1303</v>
      </c>
      <c r="D3064" s="322"/>
      <c r="E3064" s="322"/>
      <c r="H3064" s="252">
        <v>3225.34</v>
      </c>
      <c r="I3064" s="252">
        <v>0</v>
      </c>
      <c r="J3064" s="252">
        <v>0</v>
      </c>
      <c r="K3064" s="252">
        <v>0</v>
      </c>
      <c r="L3064" s="252">
        <v>0</v>
      </c>
      <c r="M3064" s="252">
        <v>0</v>
      </c>
      <c r="N3064" s="323">
        <v>80.849999999999994</v>
      </c>
      <c r="O3064" s="323"/>
      <c r="P3064" s="252">
        <v>6953.03</v>
      </c>
      <c r="Q3064" s="252">
        <v>3808.54</v>
      </c>
      <c r="R3064" s="240" t="s">
        <v>129</v>
      </c>
      <c r="V3064" s="248">
        <f t="shared" si="192"/>
        <v>0</v>
      </c>
      <c r="W3064" s="248">
        <f t="shared" si="189"/>
        <v>0</v>
      </c>
      <c r="X3064" s="248">
        <f t="shared" si="190"/>
        <v>0</v>
      </c>
      <c r="Y3064" s="248">
        <f t="shared" si="191"/>
        <v>0</v>
      </c>
    </row>
    <row r="3065" spans="1:25" ht="15" customHeight="1" x14ac:dyDescent="0.25">
      <c r="A3065" s="250"/>
      <c r="B3065" s="251"/>
      <c r="C3065" s="322" t="s">
        <v>1052</v>
      </c>
      <c r="D3065" s="322"/>
      <c r="E3065" s="322"/>
      <c r="H3065" s="252">
        <v>638542.44999999995</v>
      </c>
      <c r="I3065" s="252">
        <v>277052.5</v>
      </c>
      <c r="J3065" s="252">
        <v>-1576.66</v>
      </c>
      <c r="K3065" s="252">
        <v>0</v>
      </c>
      <c r="L3065" s="252">
        <v>0</v>
      </c>
      <c r="M3065" s="252">
        <v>275475.84000000003</v>
      </c>
      <c r="N3065" s="323">
        <v>336493.75</v>
      </c>
      <c r="O3065" s="323"/>
      <c r="P3065" s="252">
        <v>578235.81999999995</v>
      </c>
      <c r="Q3065" s="252">
        <v>711.28</v>
      </c>
      <c r="R3065" s="240" t="s">
        <v>129</v>
      </c>
      <c r="V3065" s="248">
        <f t="shared" si="192"/>
        <v>577524.53999999992</v>
      </c>
      <c r="W3065" s="248">
        <f t="shared" si="189"/>
        <v>0</v>
      </c>
      <c r="X3065" s="248">
        <f t="shared" si="190"/>
        <v>0</v>
      </c>
      <c r="Y3065" s="248">
        <f t="shared" si="191"/>
        <v>577524.53999999992</v>
      </c>
    </row>
    <row r="3066" spans="1:25" ht="15" customHeight="1" x14ac:dyDescent="0.25">
      <c r="A3066" s="250"/>
      <c r="B3066" s="251"/>
      <c r="C3066" s="322" t="s">
        <v>503</v>
      </c>
      <c r="D3066" s="322"/>
      <c r="E3066" s="322"/>
      <c r="H3066" s="252">
        <v>610029.79</v>
      </c>
      <c r="I3066" s="252">
        <v>305280.08</v>
      </c>
      <c r="J3066" s="252">
        <v>-1737.31</v>
      </c>
      <c r="K3066" s="252">
        <v>0</v>
      </c>
      <c r="L3066" s="252">
        <v>0</v>
      </c>
      <c r="M3066" s="252">
        <v>303542.77</v>
      </c>
      <c r="N3066" s="323">
        <v>367832.14</v>
      </c>
      <c r="O3066" s="323"/>
      <c r="P3066" s="252">
        <v>546715.93000000005</v>
      </c>
      <c r="Q3066" s="252">
        <v>975.51</v>
      </c>
      <c r="R3066" s="240" t="s">
        <v>129</v>
      </c>
      <c r="V3066" s="248">
        <f t="shared" si="192"/>
        <v>0</v>
      </c>
      <c r="W3066" s="248">
        <f t="shared" si="189"/>
        <v>0</v>
      </c>
      <c r="X3066" s="248">
        <f t="shared" si="190"/>
        <v>0</v>
      </c>
      <c r="Y3066" s="248">
        <f t="shared" si="191"/>
        <v>0</v>
      </c>
    </row>
    <row r="3067" spans="1:25" ht="15" customHeight="1" x14ac:dyDescent="0.25">
      <c r="A3067" s="250"/>
      <c r="B3067" s="251"/>
      <c r="C3067" s="322" t="s">
        <v>1054</v>
      </c>
      <c r="D3067" s="322"/>
      <c r="E3067" s="322"/>
      <c r="H3067" s="252">
        <v>361.02</v>
      </c>
      <c r="I3067" s="252">
        <v>305.02</v>
      </c>
      <c r="J3067" s="252">
        <v>-3.03</v>
      </c>
      <c r="K3067" s="252">
        <v>0</v>
      </c>
      <c r="L3067" s="252">
        <v>0</v>
      </c>
      <c r="M3067" s="252">
        <v>301.99</v>
      </c>
      <c r="N3067" s="323">
        <v>370.41</v>
      </c>
      <c r="O3067" s="323"/>
      <c r="P3067" s="252">
        <v>292.64999999999998</v>
      </c>
      <c r="Q3067" s="252">
        <v>0.05</v>
      </c>
      <c r="R3067" s="240" t="s">
        <v>129</v>
      </c>
      <c r="V3067" s="248">
        <f t="shared" si="192"/>
        <v>0</v>
      </c>
      <c r="W3067" s="248">
        <f t="shared" si="189"/>
        <v>0</v>
      </c>
      <c r="X3067" s="248">
        <f t="shared" si="190"/>
        <v>0</v>
      </c>
      <c r="Y3067" s="248">
        <f t="shared" si="191"/>
        <v>0</v>
      </c>
    </row>
    <row r="3068" spans="1:25" ht="15" customHeight="1" x14ac:dyDescent="0.25">
      <c r="A3068" s="250"/>
      <c r="B3068" s="251"/>
      <c r="C3068" s="322" t="s">
        <v>1058</v>
      </c>
      <c r="D3068" s="322"/>
      <c r="E3068" s="322"/>
      <c r="H3068" s="252">
        <v>51571.42</v>
      </c>
      <c r="I3068" s="252">
        <v>24866.39</v>
      </c>
      <c r="J3068" s="252">
        <v>-141.51</v>
      </c>
      <c r="K3068" s="252">
        <v>0</v>
      </c>
      <c r="L3068" s="252">
        <v>0</v>
      </c>
      <c r="M3068" s="252">
        <v>24724.880000000001</v>
      </c>
      <c r="N3068" s="323">
        <v>30153.56</v>
      </c>
      <c r="O3068" s="323"/>
      <c r="P3068" s="252">
        <v>47345.1</v>
      </c>
      <c r="Q3068" s="252">
        <v>1202.3599999999999</v>
      </c>
      <c r="R3068" s="240" t="s">
        <v>129</v>
      </c>
      <c r="V3068" s="248">
        <f t="shared" si="192"/>
        <v>0</v>
      </c>
      <c r="W3068" s="248">
        <f t="shared" si="189"/>
        <v>0</v>
      </c>
      <c r="X3068" s="248">
        <f t="shared" si="190"/>
        <v>0</v>
      </c>
      <c r="Y3068" s="248">
        <f t="shared" si="191"/>
        <v>0</v>
      </c>
    </row>
    <row r="3069" spans="1:25" ht="15" customHeight="1" x14ac:dyDescent="0.25">
      <c r="A3069" s="250"/>
      <c r="B3069" s="251"/>
      <c r="C3069" s="322" t="s">
        <v>1335</v>
      </c>
      <c r="D3069" s="322"/>
      <c r="E3069" s="322"/>
      <c r="H3069" s="252">
        <v>5898.86</v>
      </c>
      <c r="I3069" s="252">
        <v>0</v>
      </c>
      <c r="J3069" s="252">
        <v>0</v>
      </c>
      <c r="K3069" s="252">
        <v>0</v>
      </c>
      <c r="L3069" s="252">
        <v>0</v>
      </c>
      <c r="M3069" s="252">
        <v>0</v>
      </c>
      <c r="N3069" s="323">
        <v>64.930000000000007</v>
      </c>
      <c r="O3069" s="323"/>
      <c r="P3069" s="252">
        <v>5833.93</v>
      </c>
      <c r="Q3069" s="252">
        <v>0</v>
      </c>
      <c r="R3069" s="240" t="s">
        <v>129</v>
      </c>
      <c r="V3069" s="248">
        <f t="shared" si="192"/>
        <v>0</v>
      </c>
      <c r="W3069" s="248">
        <f t="shared" si="189"/>
        <v>0</v>
      </c>
      <c r="X3069" s="248">
        <f t="shared" si="190"/>
        <v>0</v>
      </c>
      <c r="Y3069" s="248">
        <f t="shared" si="191"/>
        <v>0</v>
      </c>
    </row>
    <row r="3070" spans="1:25" ht="15" customHeight="1" x14ac:dyDescent="0.25">
      <c r="A3070" s="250"/>
      <c r="B3070" s="251"/>
      <c r="C3070" s="322" t="s">
        <v>399</v>
      </c>
      <c r="D3070" s="322"/>
      <c r="E3070" s="322"/>
      <c r="H3070" s="252">
        <v>114837.33</v>
      </c>
      <c r="I3070" s="252">
        <v>34613.870000000003</v>
      </c>
      <c r="J3070" s="252">
        <v>0</v>
      </c>
      <c r="K3070" s="252">
        <v>0</v>
      </c>
      <c r="L3070" s="252">
        <v>0</v>
      </c>
      <c r="M3070" s="252">
        <v>34613.870000000003</v>
      </c>
      <c r="N3070" s="323">
        <v>42801.56</v>
      </c>
      <c r="O3070" s="323"/>
      <c r="P3070" s="252">
        <v>108192.35</v>
      </c>
      <c r="Q3070" s="252">
        <v>1542.71</v>
      </c>
      <c r="R3070" s="240" t="s">
        <v>129</v>
      </c>
      <c r="V3070" s="248">
        <f t="shared" si="192"/>
        <v>0</v>
      </c>
      <c r="W3070" s="248">
        <f t="shared" si="189"/>
        <v>0</v>
      </c>
      <c r="X3070" s="248">
        <f t="shared" si="190"/>
        <v>0</v>
      </c>
      <c r="Y3070" s="248">
        <f t="shared" si="191"/>
        <v>0</v>
      </c>
    </row>
    <row r="3071" spans="1:25" ht="15" customHeight="1" x14ac:dyDescent="0.25">
      <c r="A3071" s="250"/>
      <c r="B3071" s="251"/>
      <c r="C3071" s="322" t="s">
        <v>504</v>
      </c>
      <c r="D3071" s="322"/>
      <c r="E3071" s="322"/>
      <c r="H3071" s="252">
        <v>20578.349999999999</v>
      </c>
      <c r="I3071" s="252">
        <v>0</v>
      </c>
      <c r="J3071" s="252">
        <v>0</v>
      </c>
      <c r="K3071" s="252">
        <v>0</v>
      </c>
      <c r="L3071" s="252">
        <v>0</v>
      </c>
      <c r="M3071" s="252">
        <v>0</v>
      </c>
      <c r="N3071" s="323">
        <v>270.12</v>
      </c>
      <c r="O3071" s="323"/>
      <c r="P3071" s="252">
        <v>20812.45</v>
      </c>
      <c r="Q3071" s="252">
        <v>504.22</v>
      </c>
      <c r="R3071" s="240" t="s">
        <v>129</v>
      </c>
      <c r="V3071" s="248">
        <f t="shared" si="192"/>
        <v>0</v>
      </c>
      <c r="W3071" s="248">
        <f t="shared" si="189"/>
        <v>0</v>
      </c>
      <c r="X3071" s="248">
        <f t="shared" si="190"/>
        <v>0</v>
      </c>
      <c r="Y3071" s="248">
        <f t="shared" si="191"/>
        <v>0</v>
      </c>
    </row>
    <row r="3072" spans="1:25" ht="15" customHeight="1" x14ac:dyDescent="0.25">
      <c r="A3072" s="250"/>
      <c r="B3072" s="251"/>
      <c r="C3072" s="322" t="s">
        <v>1057</v>
      </c>
      <c r="D3072" s="322"/>
      <c r="E3072" s="322"/>
      <c r="H3072" s="252">
        <v>712.24</v>
      </c>
      <c r="I3072" s="252">
        <v>628.5</v>
      </c>
      <c r="J3072" s="252">
        <v>-6.36</v>
      </c>
      <c r="K3072" s="252">
        <v>0</v>
      </c>
      <c r="L3072" s="252">
        <v>0</v>
      </c>
      <c r="M3072" s="252">
        <v>622.14</v>
      </c>
      <c r="N3072" s="323">
        <v>766.36</v>
      </c>
      <c r="O3072" s="323"/>
      <c r="P3072" s="252">
        <v>568.12</v>
      </c>
      <c r="Q3072" s="252">
        <v>0.1</v>
      </c>
      <c r="R3072" s="240" t="s">
        <v>129</v>
      </c>
      <c r="V3072" s="248">
        <f t="shared" si="192"/>
        <v>0</v>
      </c>
      <c r="W3072" s="248">
        <f t="shared" si="189"/>
        <v>0</v>
      </c>
      <c r="X3072" s="248">
        <f t="shared" si="190"/>
        <v>0</v>
      </c>
      <c r="Y3072" s="248">
        <f t="shared" si="191"/>
        <v>0</v>
      </c>
    </row>
    <row r="3073" spans="1:25" ht="15" customHeight="1" x14ac:dyDescent="0.25">
      <c r="A3073" s="250"/>
      <c r="B3073" s="251"/>
      <c r="C3073" s="322" t="s">
        <v>392</v>
      </c>
      <c r="D3073" s="322"/>
      <c r="E3073" s="322"/>
      <c r="H3073" s="252">
        <v>205721.48</v>
      </c>
      <c r="I3073" s="252">
        <v>61594.8</v>
      </c>
      <c r="J3073" s="252">
        <v>-108.02</v>
      </c>
      <c r="K3073" s="252">
        <v>0</v>
      </c>
      <c r="L3073" s="252">
        <v>0</v>
      </c>
      <c r="M3073" s="252">
        <v>61486.78</v>
      </c>
      <c r="N3073" s="323">
        <v>75280.98</v>
      </c>
      <c r="O3073" s="323"/>
      <c r="P3073" s="252">
        <v>194746.46</v>
      </c>
      <c r="Q3073" s="252">
        <v>2819.18</v>
      </c>
      <c r="R3073" s="240" t="s">
        <v>129</v>
      </c>
      <c r="V3073" s="248">
        <f t="shared" si="192"/>
        <v>0</v>
      </c>
      <c r="W3073" s="248">
        <f t="shared" si="189"/>
        <v>0</v>
      </c>
      <c r="X3073" s="248">
        <f t="shared" si="190"/>
        <v>0</v>
      </c>
      <c r="Y3073" s="248">
        <f t="shared" si="191"/>
        <v>0</v>
      </c>
    </row>
    <row r="3074" spans="1:25" ht="15" customHeight="1" x14ac:dyDescent="0.25">
      <c r="A3074" s="250"/>
      <c r="B3074" s="251"/>
      <c r="C3074" s="322" t="s">
        <v>1288</v>
      </c>
      <c r="D3074" s="322"/>
      <c r="E3074" s="322"/>
      <c r="H3074" s="252">
        <v>288897.15000000002</v>
      </c>
      <c r="I3074" s="252">
        <v>92520.57</v>
      </c>
      <c r="J3074" s="252">
        <v>-394.82</v>
      </c>
      <c r="K3074" s="252">
        <v>0</v>
      </c>
      <c r="L3074" s="252">
        <v>0</v>
      </c>
      <c r="M3074" s="252">
        <v>92125.75</v>
      </c>
      <c r="N3074" s="323">
        <v>111367.52</v>
      </c>
      <c r="O3074" s="323"/>
      <c r="P3074" s="252">
        <v>270626.42</v>
      </c>
      <c r="Q3074" s="252">
        <v>971.04</v>
      </c>
      <c r="R3074" s="240" t="s">
        <v>129</v>
      </c>
      <c r="V3074" s="248">
        <f t="shared" si="192"/>
        <v>0</v>
      </c>
      <c r="W3074" s="248">
        <f t="shared" si="189"/>
        <v>0</v>
      </c>
      <c r="X3074" s="248">
        <f t="shared" si="190"/>
        <v>0</v>
      </c>
      <c r="Y3074" s="248">
        <f t="shared" si="191"/>
        <v>0</v>
      </c>
    </row>
    <row r="3075" spans="1:25" ht="15" customHeight="1" x14ac:dyDescent="0.25">
      <c r="A3075" s="250"/>
      <c r="B3075" s="251"/>
      <c r="C3075" s="322" t="s">
        <v>1304</v>
      </c>
      <c r="D3075" s="322"/>
      <c r="E3075" s="322"/>
      <c r="H3075" s="252">
        <v>15927.54</v>
      </c>
      <c r="I3075" s="252">
        <v>0</v>
      </c>
      <c r="J3075" s="252">
        <v>0</v>
      </c>
      <c r="K3075" s="252">
        <v>0</v>
      </c>
      <c r="L3075" s="252">
        <v>0</v>
      </c>
      <c r="M3075" s="252">
        <v>0</v>
      </c>
      <c r="N3075" s="323">
        <v>347.18</v>
      </c>
      <c r="O3075" s="323"/>
      <c r="P3075" s="252">
        <v>16870.64</v>
      </c>
      <c r="Q3075" s="252">
        <v>1290.28</v>
      </c>
      <c r="R3075" s="240" t="s">
        <v>129</v>
      </c>
      <c r="V3075" s="248">
        <f t="shared" si="192"/>
        <v>0</v>
      </c>
      <c r="W3075" s="248">
        <f t="shared" si="189"/>
        <v>0</v>
      </c>
      <c r="X3075" s="248">
        <f t="shared" si="190"/>
        <v>0</v>
      </c>
      <c r="Y3075" s="248">
        <f t="shared" si="191"/>
        <v>0</v>
      </c>
    </row>
    <row r="3076" spans="1:25" ht="15" customHeight="1" x14ac:dyDescent="0.25">
      <c r="A3076" s="250"/>
      <c r="B3076" s="251"/>
      <c r="C3076" s="322" t="s">
        <v>1056</v>
      </c>
      <c r="D3076" s="322"/>
      <c r="E3076" s="322"/>
      <c r="H3076" s="252">
        <v>1141.3599999999999</v>
      </c>
      <c r="I3076" s="252">
        <v>965.58</v>
      </c>
      <c r="J3076" s="252">
        <v>-9.61</v>
      </c>
      <c r="K3076" s="252">
        <v>0</v>
      </c>
      <c r="L3076" s="252">
        <v>0</v>
      </c>
      <c r="M3076" s="252">
        <v>955.97</v>
      </c>
      <c r="N3076" s="323">
        <v>1172.5</v>
      </c>
      <c r="O3076" s="323"/>
      <c r="P3076" s="252">
        <v>924.98</v>
      </c>
      <c r="Q3076" s="252">
        <v>0.15</v>
      </c>
      <c r="R3076" s="240" t="s">
        <v>129</v>
      </c>
      <c r="V3076" s="248">
        <f t="shared" si="192"/>
        <v>0</v>
      </c>
      <c r="W3076" s="248">
        <f t="shared" si="189"/>
        <v>0</v>
      </c>
      <c r="X3076" s="248">
        <f t="shared" si="190"/>
        <v>0</v>
      </c>
      <c r="Y3076" s="248">
        <f t="shared" si="191"/>
        <v>0</v>
      </c>
    </row>
    <row r="3077" spans="1:25" ht="15" customHeight="1" x14ac:dyDescent="0.25">
      <c r="A3077" s="250"/>
      <c r="B3077" s="251"/>
      <c r="C3077" s="322" t="s">
        <v>1286</v>
      </c>
      <c r="D3077" s="322"/>
      <c r="E3077" s="322"/>
      <c r="H3077" s="252">
        <v>81471.320000000007</v>
      </c>
      <c r="I3077" s="252">
        <v>24149.03</v>
      </c>
      <c r="J3077" s="252">
        <v>-103.05</v>
      </c>
      <c r="K3077" s="252">
        <v>0</v>
      </c>
      <c r="L3077" s="252">
        <v>0</v>
      </c>
      <c r="M3077" s="252">
        <v>24045.98</v>
      </c>
      <c r="N3077" s="323">
        <v>28968.93</v>
      </c>
      <c r="O3077" s="323"/>
      <c r="P3077" s="252">
        <v>77697.8</v>
      </c>
      <c r="Q3077" s="252">
        <v>1149.43</v>
      </c>
      <c r="R3077" s="240" t="s">
        <v>129</v>
      </c>
      <c r="V3077" s="248">
        <f t="shared" si="192"/>
        <v>0</v>
      </c>
      <c r="W3077" s="248">
        <f t="shared" si="189"/>
        <v>0</v>
      </c>
      <c r="X3077" s="248">
        <f t="shared" si="190"/>
        <v>0</v>
      </c>
      <c r="Y3077" s="248">
        <f t="shared" si="191"/>
        <v>0</v>
      </c>
    </row>
    <row r="3078" spans="1:25" ht="15" customHeight="1" x14ac:dyDescent="0.25">
      <c r="A3078" s="253"/>
      <c r="B3078" s="254"/>
      <c r="C3078" s="324" t="s">
        <v>1055</v>
      </c>
      <c r="D3078" s="324"/>
      <c r="E3078" s="324"/>
      <c r="F3078" s="255"/>
      <c r="G3078" s="255"/>
      <c r="H3078" s="256">
        <v>361.02</v>
      </c>
      <c r="I3078" s="256">
        <v>305.02</v>
      </c>
      <c r="J3078" s="256">
        <v>-3.03</v>
      </c>
      <c r="K3078" s="256">
        <v>0</v>
      </c>
      <c r="L3078" s="256">
        <v>0</v>
      </c>
      <c r="M3078" s="256">
        <v>301.99</v>
      </c>
      <c r="N3078" s="325">
        <v>370.41</v>
      </c>
      <c r="O3078" s="325"/>
      <c r="P3078" s="256">
        <v>292.64999999999998</v>
      </c>
      <c r="Q3078" s="256">
        <v>0.05</v>
      </c>
      <c r="R3078" s="240" t="s">
        <v>129</v>
      </c>
      <c r="V3078" s="248">
        <f t="shared" si="192"/>
        <v>0</v>
      </c>
      <c r="W3078" s="248">
        <f t="shared" si="189"/>
        <v>0</v>
      </c>
      <c r="X3078" s="248">
        <f t="shared" si="190"/>
        <v>0</v>
      </c>
      <c r="Y3078" s="248">
        <f t="shared" si="191"/>
        <v>0</v>
      </c>
    </row>
    <row r="3079" spans="1:25" ht="15" customHeight="1" x14ac:dyDescent="0.25">
      <c r="A3079" s="245" t="s">
        <v>1819</v>
      </c>
      <c r="B3079" s="246" t="str">
        <f>C3079</f>
        <v>г.Одинцово, Можайское шоссе, 64</v>
      </c>
      <c r="C3079" s="329" t="s">
        <v>130</v>
      </c>
      <c r="D3079" s="329"/>
      <c r="E3079" s="329"/>
      <c r="F3079" s="246" t="s">
        <v>1622</v>
      </c>
      <c r="G3079" s="246" t="s">
        <v>1820</v>
      </c>
      <c r="H3079" s="247">
        <v>228622.67</v>
      </c>
      <c r="I3079" s="247">
        <v>149093.46</v>
      </c>
      <c r="J3079" s="247">
        <v>0</v>
      </c>
      <c r="K3079" s="247">
        <v>0</v>
      </c>
      <c r="L3079" s="247">
        <v>0</v>
      </c>
      <c r="M3079" s="247">
        <v>149093.46</v>
      </c>
      <c r="N3079" s="330">
        <v>217001.58</v>
      </c>
      <c r="O3079" s="330"/>
      <c r="P3079" s="247">
        <v>176898.02</v>
      </c>
      <c r="Q3079" s="247">
        <v>16183.47</v>
      </c>
      <c r="R3079" s="240" t="s">
        <v>130</v>
      </c>
      <c r="V3079" s="248">
        <f t="shared" si="192"/>
        <v>0</v>
      </c>
      <c r="W3079" s="248">
        <f t="shared" si="189"/>
        <v>0</v>
      </c>
      <c r="X3079" s="248">
        <f t="shared" si="190"/>
        <v>0</v>
      </c>
      <c r="Y3079" s="248">
        <f t="shared" si="191"/>
        <v>0</v>
      </c>
    </row>
    <row r="3080" spans="1:25" ht="15" customHeight="1" x14ac:dyDescent="0.25">
      <c r="A3080" s="250"/>
      <c r="B3080" s="251"/>
      <c r="C3080" s="322" t="s">
        <v>1303</v>
      </c>
      <c r="D3080" s="322"/>
      <c r="E3080" s="322"/>
      <c r="H3080" s="252">
        <v>-474.11</v>
      </c>
      <c r="I3080" s="252">
        <v>0</v>
      </c>
      <c r="J3080" s="252">
        <v>0</v>
      </c>
      <c r="K3080" s="252">
        <v>0</v>
      </c>
      <c r="L3080" s="252">
        <v>0</v>
      </c>
      <c r="M3080" s="252">
        <v>0</v>
      </c>
      <c r="N3080" s="323">
        <v>41.55</v>
      </c>
      <c r="O3080" s="323"/>
      <c r="P3080" s="252">
        <v>142.54</v>
      </c>
      <c r="Q3080" s="252">
        <v>658.2</v>
      </c>
      <c r="R3080" s="240" t="s">
        <v>130</v>
      </c>
      <c r="V3080" s="248">
        <f t="shared" si="192"/>
        <v>0</v>
      </c>
      <c r="W3080" s="248">
        <f t="shared" si="189"/>
        <v>0</v>
      </c>
      <c r="X3080" s="248">
        <f t="shared" si="190"/>
        <v>0</v>
      </c>
      <c r="Y3080" s="248">
        <f t="shared" si="191"/>
        <v>0</v>
      </c>
    </row>
    <row r="3081" spans="1:25" ht="15" customHeight="1" x14ac:dyDescent="0.25">
      <c r="A3081" s="250"/>
      <c r="B3081" s="251"/>
      <c r="C3081" s="322" t="s">
        <v>1052</v>
      </c>
      <c r="D3081" s="322"/>
      <c r="E3081" s="322"/>
      <c r="H3081" s="252">
        <v>209584.25</v>
      </c>
      <c r="I3081" s="252">
        <v>131739.57999999999</v>
      </c>
      <c r="J3081" s="252">
        <v>0</v>
      </c>
      <c r="K3081" s="252">
        <v>0</v>
      </c>
      <c r="L3081" s="252">
        <v>0</v>
      </c>
      <c r="M3081" s="252">
        <v>131739.57999999999</v>
      </c>
      <c r="N3081" s="323">
        <v>191699.56</v>
      </c>
      <c r="O3081" s="323"/>
      <c r="P3081" s="252">
        <v>150954.78</v>
      </c>
      <c r="Q3081" s="252">
        <v>1330.51</v>
      </c>
      <c r="R3081" s="240" t="s">
        <v>130</v>
      </c>
      <c r="V3081" s="248">
        <f t="shared" si="192"/>
        <v>149624.26999999999</v>
      </c>
      <c r="W3081" s="248">
        <f t="shared" si="189"/>
        <v>0</v>
      </c>
      <c r="X3081" s="248">
        <f t="shared" si="190"/>
        <v>0</v>
      </c>
      <c r="Y3081" s="248">
        <f t="shared" si="191"/>
        <v>149624.26999999999</v>
      </c>
    </row>
    <row r="3082" spans="1:25" ht="15" customHeight="1" x14ac:dyDescent="0.25">
      <c r="A3082" s="250"/>
      <c r="B3082" s="251"/>
      <c r="C3082" s="322" t="s">
        <v>503</v>
      </c>
      <c r="D3082" s="322"/>
      <c r="E3082" s="322"/>
      <c r="H3082" s="252">
        <v>-946.17</v>
      </c>
      <c r="I3082" s="252">
        <v>0</v>
      </c>
      <c r="J3082" s="252">
        <v>0</v>
      </c>
      <c r="K3082" s="252">
        <v>0</v>
      </c>
      <c r="L3082" s="252">
        <v>0</v>
      </c>
      <c r="M3082" s="252">
        <v>0</v>
      </c>
      <c r="N3082" s="323">
        <v>-586.16999999999996</v>
      </c>
      <c r="O3082" s="323"/>
      <c r="P3082" s="252">
        <v>0</v>
      </c>
      <c r="Q3082" s="252">
        <v>360</v>
      </c>
      <c r="R3082" s="240" t="s">
        <v>130</v>
      </c>
      <c r="V3082" s="248">
        <f t="shared" si="192"/>
        <v>0</v>
      </c>
      <c r="W3082" s="248">
        <f t="shared" ref="W3082:W3145" si="193">IF(W$8=$C3082,SUM($P3082-$Q3082),0)/3</f>
        <v>0</v>
      </c>
      <c r="X3082" s="248">
        <f t="shared" ref="X3082:X3145" si="194">IF(X$8=$C3082,SUM($P3082-$Q3082),0)</f>
        <v>0</v>
      </c>
      <c r="Y3082" s="248">
        <f t="shared" ref="Y3082:Y3145" si="195">SUM(V3082:X3082)</f>
        <v>0</v>
      </c>
    </row>
    <row r="3083" spans="1:25" ht="15" customHeight="1" x14ac:dyDescent="0.25">
      <c r="A3083" s="250"/>
      <c r="B3083" s="251"/>
      <c r="C3083" s="322" t="s">
        <v>1335</v>
      </c>
      <c r="D3083" s="322"/>
      <c r="E3083" s="322"/>
      <c r="H3083" s="252">
        <v>1260.23</v>
      </c>
      <c r="I3083" s="252">
        <v>0</v>
      </c>
      <c r="J3083" s="252">
        <v>0</v>
      </c>
      <c r="K3083" s="252">
        <v>0</v>
      </c>
      <c r="L3083" s="252">
        <v>0</v>
      </c>
      <c r="M3083" s="252">
        <v>0</v>
      </c>
      <c r="N3083" s="323">
        <v>202.85</v>
      </c>
      <c r="O3083" s="323"/>
      <c r="P3083" s="252">
        <v>1057.3800000000001</v>
      </c>
      <c r="Q3083" s="252">
        <v>0</v>
      </c>
      <c r="R3083" s="240" t="s">
        <v>130</v>
      </c>
      <c r="V3083" s="248">
        <f t="shared" si="192"/>
        <v>0</v>
      </c>
      <c r="W3083" s="248">
        <f t="shared" si="193"/>
        <v>0</v>
      </c>
      <c r="X3083" s="248">
        <f t="shared" si="194"/>
        <v>0</v>
      </c>
      <c r="Y3083" s="248">
        <f t="shared" si="195"/>
        <v>0</v>
      </c>
    </row>
    <row r="3084" spans="1:25" ht="15" customHeight="1" x14ac:dyDescent="0.25">
      <c r="A3084" s="250"/>
      <c r="B3084" s="251"/>
      <c r="C3084" s="322" t="s">
        <v>1058</v>
      </c>
      <c r="D3084" s="322"/>
      <c r="E3084" s="322"/>
      <c r="H3084" s="252">
        <v>26179.15</v>
      </c>
      <c r="I3084" s="252">
        <v>16186.95</v>
      </c>
      <c r="J3084" s="252">
        <v>0</v>
      </c>
      <c r="K3084" s="252">
        <v>0</v>
      </c>
      <c r="L3084" s="252">
        <v>0</v>
      </c>
      <c r="M3084" s="252">
        <v>16186.95</v>
      </c>
      <c r="N3084" s="323">
        <v>22804.080000000002</v>
      </c>
      <c r="O3084" s="323"/>
      <c r="P3084" s="252">
        <v>19690.830000000002</v>
      </c>
      <c r="Q3084" s="252">
        <v>128.81</v>
      </c>
      <c r="R3084" s="240" t="s">
        <v>130</v>
      </c>
      <c r="V3084" s="248">
        <f t="shared" si="192"/>
        <v>0</v>
      </c>
      <c r="W3084" s="248">
        <f t="shared" si="193"/>
        <v>0</v>
      </c>
      <c r="X3084" s="248">
        <f t="shared" si="194"/>
        <v>0</v>
      </c>
      <c r="Y3084" s="248">
        <f t="shared" si="195"/>
        <v>0</v>
      </c>
    </row>
    <row r="3085" spans="1:25" ht="15" customHeight="1" x14ac:dyDescent="0.25">
      <c r="A3085" s="250"/>
      <c r="B3085" s="251"/>
      <c r="C3085" s="322" t="s">
        <v>1054</v>
      </c>
      <c r="D3085" s="322"/>
      <c r="E3085" s="322"/>
      <c r="H3085" s="252">
        <v>214.33</v>
      </c>
      <c r="I3085" s="252">
        <v>160.6</v>
      </c>
      <c r="J3085" s="252">
        <v>0</v>
      </c>
      <c r="K3085" s="252">
        <v>0</v>
      </c>
      <c r="L3085" s="252">
        <v>0</v>
      </c>
      <c r="M3085" s="252">
        <v>160.6</v>
      </c>
      <c r="N3085" s="323">
        <v>233.9</v>
      </c>
      <c r="O3085" s="323"/>
      <c r="P3085" s="252">
        <v>141.03</v>
      </c>
      <c r="Q3085" s="252">
        <v>0</v>
      </c>
      <c r="R3085" s="240" t="s">
        <v>130</v>
      </c>
      <c r="V3085" s="248">
        <f t="shared" si="192"/>
        <v>0</v>
      </c>
      <c r="W3085" s="248">
        <f t="shared" si="193"/>
        <v>0</v>
      </c>
      <c r="X3085" s="248">
        <f t="shared" si="194"/>
        <v>0</v>
      </c>
      <c r="Y3085" s="248">
        <f t="shared" si="195"/>
        <v>0</v>
      </c>
    </row>
    <row r="3086" spans="1:25" ht="15" customHeight="1" x14ac:dyDescent="0.25">
      <c r="A3086" s="250"/>
      <c r="B3086" s="251"/>
      <c r="C3086" s="322" t="s">
        <v>399</v>
      </c>
      <c r="D3086" s="322"/>
      <c r="E3086" s="322"/>
      <c r="H3086" s="252">
        <v>-2087.52</v>
      </c>
      <c r="I3086" s="252">
        <v>0</v>
      </c>
      <c r="J3086" s="252">
        <v>0</v>
      </c>
      <c r="K3086" s="252">
        <v>0</v>
      </c>
      <c r="L3086" s="252">
        <v>0</v>
      </c>
      <c r="M3086" s="252">
        <v>0</v>
      </c>
      <c r="N3086" s="323">
        <v>155.59</v>
      </c>
      <c r="O3086" s="323"/>
      <c r="P3086" s="252">
        <v>533.80999999999995</v>
      </c>
      <c r="Q3086" s="252">
        <v>2776.92</v>
      </c>
      <c r="R3086" s="240" t="s">
        <v>130</v>
      </c>
      <c r="V3086" s="248">
        <f t="shared" si="192"/>
        <v>0</v>
      </c>
      <c r="W3086" s="248">
        <f t="shared" si="193"/>
        <v>0</v>
      </c>
      <c r="X3086" s="248">
        <f t="shared" si="194"/>
        <v>0</v>
      </c>
      <c r="Y3086" s="248">
        <f t="shared" si="195"/>
        <v>0</v>
      </c>
    </row>
    <row r="3087" spans="1:25" ht="15" customHeight="1" x14ac:dyDescent="0.25">
      <c r="A3087" s="250"/>
      <c r="B3087" s="251"/>
      <c r="C3087" s="322" t="s">
        <v>504</v>
      </c>
      <c r="D3087" s="322"/>
      <c r="E3087" s="322"/>
      <c r="H3087" s="252">
        <v>661.7</v>
      </c>
      <c r="I3087" s="252">
        <v>0</v>
      </c>
      <c r="J3087" s="252">
        <v>0</v>
      </c>
      <c r="K3087" s="252">
        <v>0</v>
      </c>
      <c r="L3087" s="252">
        <v>0</v>
      </c>
      <c r="M3087" s="252">
        <v>0</v>
      </c>
      <c r="N3087" s="323">
        <v>174.29</v>
      </c>
      <c r="O3087" s="323"/>
      <c r="P3087" s="252">
        <v>713.99</v>
      </c>
      <c r="Q3087" s="252">
        <v>226.58</v>
      </c>
      <c r="R3087" s="240" t="s">
        <v>130</v>
      </c>
      <c r="V3087" s="248">
        <f t="shared" si="192"/>
        <v>0</v>
      </c>
      <c r="W3087" s="248">
        <f t="shared" si="193"/>
        <v>0</v>
      </c>
      <c r="X3087" s="248">
        <f t="shared" si="194"/>
        <v>0</v>
      </c>
      <c r="Y3087" s="248">
        <f t="shared" si="195"/>
        <v>0</v>
      </c>
    </row>
    <row r="3088" spans="1:25" ht="15" customHeight="1" x14ac:dyDescent="0.25">
      <c r="A3088" s="250"/>
      <c r="B3088" s="251"/>
      <c r="C3088" s="322" t="s">
        <v>1304</v>
      </c>
      <c r="D3088" s="322"/>
      <c r="E3088" s="322"/>
      <c r="H3088" s="252">
        <v>279.02999999999997</v>
      </c>
      <c r="I3088" s="252">
        <v>0</v>
      </c>
      <c r="J3088" s="252">
        <v>0</v>
      </c>
      <c r="K3088" s="252">
        <v>0</v>
      </c>
      <c r="L3088" s="252">
        <v>0</v>
      </c>
      <c r="M3088" s="252">
        <v>0</v>
      </c>
      <c r="N3088" s="323">
        <v>71.41</v>
      </c>
      <c r="O3088" s="323"/>
      <c r="P3088" s="252">
        <v>245.01</v>
      </c>
      <c r="Q3088" s="252">
        <v>37.39</v>
      </c>
      <c r="R3088" s="240" t="s">
        <v>130</v>
      </c>
      <c r="V3088" s="248">
        <f t="shared" ref="V3088:V3151" si="196">IF(V$8=$C3088,SUM($P3088-$Q3088),0)</f>
        <v>0</v>
      </c>
      <c r="W3088" s="248">
        <f t="shared" si="193"/>
        <v>0</v>
      </c>
      <c r="X3088" s="248">
        <f t="shared" si="194"/>
        <v>0</v>
      </c>
      <c r="Y3088" s="248">
        <f t="shared" si="195"/>
        <v>0</v>
      </c>
    </row>
    <row r="3089" spans="1:25" ht="15" customHeight="1" x14ac:dyDescent="0.25">
      <c r="A3089" s="250"/>
      <c r="B3089" s="251"/>
      <c r="C3089" s="322" t="s">
        <v>1057</v>
      </c>
      <c r="D3089" s="322"/>
      <c r="E3089" s="322"/>
      <c r="H3089" s="252">
        <v>449.46</v>
      </c>
      <c r="I3089" s="252">
        <v>336.64</v>
      </c>
      <c r="J3089" s="252">
        <v>0</v>
      </c>
      <c r="K3089" s="252">
        <v>0</v>
      </c>
      <c r="L3089" s="252">
        <v>0</v>
      </c>
      <c r="M3089" s="252">
        <v>336.64</v>
      </c>
      <c r="N3089" s="323">
        <v>490.34</v>
      </c>
      <c r="O3089" s="323"/>
      <c r="P3089" s="252">
        <v>295.76</v>
      </c>
      <c r="Q3089" s="252">
        <v>0</v>
      </c>
      <c r="R3089" s="240" t="s">
        <v>130</v>
      </c>
      <c r="V3089" s="248">
        <f t="shared" si="196"/>
        <v>0</v>
      </c>
      <c r="W3089" s="248">
        <f t="shared" si="193"/>
        <v>0</v>
      </c>
      <c r="X3089" s="248">
        <f t="shared" si="194"/>
        <v>0</v>
      </c>
      <c r="Y3089" s="248">
        <f t="shared" si="195"/>
        <v>0</v>
      </c>
    </row>
    <row r="3090" spans="1:25" ht="15" customHeight="1" x14ac:dyDescent="0.25">
      <c r="A3090" s="250"/>
      <c r="B3090" s="251"/>
      <c r="C3090" s="322" t="s">
        <v>392</v>
      </c>
      <c r="D3090" s="322"/>
      <c r="E3090" s="322"/>
      <c r="H3090" s="252">
        <v>-3708.78</v>
      </c>
      <c r="I3090" s="252">
        <v>0</v>
      </c>
      <c r="J3090" s="252">
        <v>0</v>
      </c>
      <c r="K3090" s="252">
        <v>0</v>
      </c>
      <c r="L3090" s="252">
        <v>0</v>
      </c>
      <c r="M3090" s="252">
        <v>0</v>
      </c>
      <c r="N3090" s="323">
        <v>279.26</v>
      </c>
      <c r="O3090" s="323"/>
      <c r="P3090" s="252">
        <v>958.13</v>
      </c>
      <c r="Q3090" s="252">
        <v>4946.17</v>
      </c>
      <c r="R3090" s="240" t="s">
        <v>130</v>
      </c>
      <c r="V3090" s="248">
        <f t="shared" si="196"/>
        <v>0</v>
      </c>
      <c r="W3090" s="248">
        <f t="shared" si="193"/>
        <v>0</v>
      </c>
      <c r="X3090" s="248">
        <f t="shared" si="194"/>
        <v>0</v>
      </c>
      <c r="Y3090" s="248">
        <f t="shared" si="195"/>
        <v>0</v>
      </c>
    </row>
    <row r="3091" spans="1:25" ht="15" customHeight="1" x14ac:dyDescent="0.25">
      <c r="A3091" s="250"/>
      <c r="B3091" s="251"/>
      <c r="C3091" s="322" t="s">
        <v>1055</v>
      </c>
      <c r="D3091" s="322"/>
      <c r="E3091" s="322"/>
      <c r="H3091" s="252">
        <v>214.33</v>
      </c>
      <c r="I3091" s="252">
        <v>160.6</v>
      </c>
      <c r="J3091" s="252">
        <v>0</v>
      </c>
      <c r="K3091" s="252">
        <v>0</v>
      </c>
      <c r="L3091" s="252">
        <v>0</v>
      </c>
      <c r="M3091" s="252">
        <v>160.6</v>
      </c>
      <c r="N3091" s="323">
        <v>233.9</v>
      </c>
      <c r="O3091" s="323"/>
      <c r="P3091" s="252">
        <v>141.03</v>
      </c>
      <c r="Q3091" s="252">
        <v>0</v>
      </c>
      <c r="R3091" s="240" t="s">
        <v>130</v>
      </c>
      <c r="V3091" s="248">
        <f t="shared" si="196"/>
        <v>0</v>
      </c>
      <c r="W3091" s="248">
        <f t="shared" si="193"/>
        <v>0</v>
      </c>
      <c r="X3091" s="248">
        <f t="shared" si="194"/>
        <v>0</v>
      </c>
      <c r="Y3091" s="248">
        <f t="shared" si="195"/>
        <v>0</v>
      </c>
    </row>
    <row r="3092" spans="1:25" ht="15" customHeight="1" x14ac:dyDescent="0.25">
      <c r="A3092" s="250"/>
      <c r="B3092" s="251"/>
      <c r="C3092" s="322" t="s">
        <v>1056</v>
      </c>
      <c r="D3092" s="322"/>
      <c r="E3092" s="322"/>
      <c r="H3092" s="252">
        <v>679.16</v>
      </c>
      <c r="I3092" s="252">
        <v>509.09</v>
      </c>
      <c r="J3092" s="252">
        <v>0</v>
      </c>
      <c r="K3092" s="252">
        <v>0</v>
      </c>
      <c r="L3092" s="252">
        <v>0</v>
      </c>
      <c r="M3092" s="252">
        <v>509.09</v>
      </c>
      <c r="N3092" s="323">
        <v>741.41</v>
      </c>
      <c r="O3092" s="323"/>
      <c r="P3092" s="252">
        <v>446.84</v>
      </c>
      <c r="Q3092" s="252">
        <v>0</v>
      </c>
      <c r="R3092" s="240" t="s">
        <v>130</v>
      </c>
      <c r="V3092" s="248">
        <f t="shared" si="196"/>
        <v>0</v>
      </c>
      <c r="W3092" s="248">
        <f t="shared" si="193"/>
        <v>0</v>
      </c>
      <c r="X3092" s="248">
        <f t="shared" si="194"/>
        <v>0</v>
      </c>
      <c r="Y3092" s="248">
        <f t="shared" si="195"/>
        <v>0</v>
      </c>
    </row>
    <row r="3093" spans="1:25" ht="15" customHeight="1" x14ac:dyDescent="0.25">
      <c r="A3093" s="250"/>
      <c r="B3093" s="251"/>
      <c r="C3093" s="322" t="s">
        <v>1288</v>
      </c>
      <c r="D3093" s="322"/>
      <c r="E3093" s="322"/>
      <c r="H3093" s="252">
        <v>-2215.13</v>
      </c>
      <c r="I3093" s="252">
        <v>0</v>
      </c>
      <c r="J3093" s="252">
        <v>0</v>
      </c>
      <c r="K3093" s="252">
        <v>0</v>
      </c>
      <c r="L3093" s="252">
        <v>0</v>
      </c>
      <c r="M3093" s="252">
        <v>0</v>
      </c>
      <c r="N3093" s="323">
        <v>346.94</v>
      </c>
      <c r="O3093" s="323"/>
      <c r="P3093" s="252">
        <v>1190.33</v>
      </c>
      <c r="Q3093" s="252">
        <v>3752.4</v>
      </c>
      <c r="R3093" s="240" t="s">
        <v>130</v>
      </c>
      <c r="V3093" s="248">
        <f t="shared" si="196"/>
        <v>0</v>
      </c>
      <c r="W3093" s="248">
        <f t="shared" si="193"/>
        <v>0</v>
      </c>
      <c r="X3093" s="248">
        <f t="shared" si="194"/>
        <v>0</v>
      </c>
      <c r="Y3093" s="248">
        <f t="shared" si="195"/>
        <v>0</v>
      </c>
    </row>
    <row r="3094" spans="1:25" ht="15" customHeight="1" x14ac:dyDescent="0.25">
      <c r="A3094" s="253"/>
      <c r="B3094" s="254"/>
      <c r="C3094" s="324" t="s">
        <v>1286</v>
      </c>
      <c r="D3094" s="324"/>
      <c r="E3094" s="324"/>
      <c r="F3094" s="255"/>
      <c r="G3094" s="255"/>
      <c r="H3094" s="256">
        <v>-1467.26</v>
      </c>
      <c r="I3094" s="256">
        <v>0</v>
      </c>
      <c r="J3094" s="256">
        <v>0</v>
      </c>
      <c r="K3094" s="256">
        <v>0</v>
      </c>
      <c r="L3094" s="256">
        <v>0</v>
      </c>
      <c r="M3094" s="256">
        <v>0</v>
      </c>
      <c r="N3094" s="325">
        <v>112.67</v>
      </c>
      <c r="O3094" s="325"/>
      <c r="P3094" s="256">
        <v>386.56</v>
      </c>
      <c r="Q3094" s="256">
        <v>1966.49</v>
      </c>
      <c r="R3094" s="240" t="s">
        <v>130</v>
      </c>
      <c r="V3094" s="248">
        <f t="shared" si="196"/>
        <v>0</v>
      </c>
      <c r="W3094" s="248">
        <f t="shared" si="193"/>
        <v>0</v>
      </c>
      <c r="X3094" s="248">
        <f t="shared" si="194"/>
        <v>0</v>
      </c>
      <c r="Y3094" s="248">
        <f t="shared" si="195"/>
        <v>0</v>
      </c>
    </row>
    <row r="3095" spans="1:25" ht="15" customHeight="1" x14ac:dyDescent="0.25">
      <c r="A3095" s="245" t="s">
        <v>1608</v>
      </c>
      <c r="B3095" s="246" t="str">
        <f>C3095</f>
        <v>г.Одинцово, Можайское шоссе, 66</v>
      </c>
      <c r="C3095" s="329" t="s">
        <v>131</v>
      </c>
      <c r="D3095" s="329"/>
      <c r="E3095" s="329"/>
      <c r="F3095" s="246" t="s">
        <v>1821</v>
      </c>
      <c r="G3095" s="246" t="s">
        <v>1822</v>
      </c>
      <c r="H3095" s="247">
        <v>2021157.36</v>
      </c>
      <c r="I3095" s="247">
        <v>842228.06</v>
      </c>
      <c r="J3095" s="247">
        <v>942.4</v>
      </c>
      <c r="K3095" s="247">
        <v>0</v>
      </c>
      <c r="L3095" s="247">
        <v>0</v>
      </c>
      <c r="M3095" s="247">
        <v>843170.46</v>
      </c>
      <c r="N3095" s="330">
        <v>1051076.93</v>
      </c>
      <c r="O3095" s="330"/>
      <c r="P3095" s="247">
        <v>1860932.03</v>
      </c>
      <c r="Q3095" s="247">
        <v>47681.14</v>
      </c>
      <c r="R3095" s="240" t="s">
        <v>131</v>
      </c>
      <c r="V3095" s="248">
        <f t="shared" si="196"/>
        <v>0</v>
      </c>
      <c r="W3095" s="248">
        <f t="shared" si="193"/>
        <v>0</v>
      </c>
      <c r="X3095" s="248">
        <f t="shared" si="194"/>
        <v>0</v>
      </c>
      <c r="Y3095" s="248">
        <f t="shared" si="195"/>
        <v>0</v>
      </c>
    </row>
    <row r="3096" spans="1:25" ht="15" customHeight="1" x14ac:dyDescent="0.25">
      <c r="A3096" s="250"/>
      <c r="B3096" s="251"/>
      <c r="C3096" s="322" t="s">
        <v>1304</v>
      </c>
      <c r="D3096" s="322"/>
      <c r="E3096" s="322"/>
      <c r="H3096" s="252">
        <v>25851.82</v>
      </c>
      <c r="I3096" s="252">
        <v>0</v>
      </c>
      <c r="J3096" s="252">
        <v>0</v>
      </c>
      <c r="K3096" s="252">
        <v>0</v>
      </c>
      <c r="L3096" s="252">
        <v>0</v>
      </c>
      <c r="M3096" s="252">
        <v>0</v>
      </c>
      <c r="N3096" s="323">
        <v>0</v>
      </c>
      <c r="O3096" s="323"/>
      <c r="P3096" s="252">
        <v>26870.66</v>
      </c>
      <c r="Q3096" s="252">
        <v>1018.84</v>
      </c>
      <c r="R3096" s="240" t="s">
        <v>131</v>
      </c>
      <c r="V3096" s="248">
        <f t="shared" si="196"/>
        <v>0</v>
      </c>
      <c r="W3096" s="248">
        <f t="shared" si="193"/>
        <v>0</v>
      </c>
      <c r="X3096" s="248">
        <f t="shared" si="194"/>
        <v>0</v>
      </c>
      <c r="Y3096" s="248">
        <f t="shared" si="195"/>
        <v>0</v>
      </c>
    </row>
    <row r="3097" spans="1:25" ht="15" customHeight="1" x14ac:dyDescent="0.25">
      <c r="A3097" s="250"/>
      <c r="B3097" s="251"/>
      <c r="C3097" s="322" t="s">
        <v>1057</v>
      </c>
      <c r="D3097" s="322"/>
      <c r="E3097" s="322"/>
      <c r="H3097" s="252">
        <v>1210.29</v>
      </c>
      <c r="I3097" s="252">
        <v>977.01</v>
      </c>
      <c r="J3097" s="252">
        <v>0</v>
      </c>
      <c r="K3097" s="252">
        <v>0</v>
      </c>
      <c r="L3097" s="252">
        <v>0</v>
      </c>
      <c r="M3097" s="252">
        <v>977.01</v>
      </c>
      <c r="N3097" s="323">
        <v>1274.73</v>
      </c>
      <c r="O3097" s="323"/>
      <c r="P3097" s="252">
        <v>935.98</v>
      </c>
      <c r="Q3097" s="252">
        <v>23.41</v>
      </c>
      <c r="R3097" s="240" t="s">
        <v>131</v>
      </c>
      <c r="V3097" s="248">
        <f t="shared" si="196"/>
        <v>0</v>
      </c>
      <c r="W3097" s="248">
        <f t="shared" si="193"/>
        <v>0</v>
      </c>
      <c r="X3097" s="248">
        <f t="shared" si="194"/>
        <v>0</v>
      </c>
      <c r="Y3097" s="248">
        <f t="shared" si="195"/>
        <v>0</v>
      </c>
    </row>
    <row r="3098" spans="1:25" ht="15" customHeight="1" x14ac:dyDescent="0.25">
      <c r="A3098" s="250"/>
      <c r="B3098" s="251"/>
      <c r="C3098" s="322" t="s">
        <v>392</v>
      </c>
      <c r="D3098" s="322"/>
      <c r="E3098" s="322"/>
      <c r="H3098" s="252">
        <v>225204.68</v>
      </c>
      <c r="I3098" s="252">
        <v>61506.74</v>
      </c>
      <c r="J3098" s="252">
        <v>320.5</v>
      </c>
      <c r="K3098" s="252">
        <v>0</v>
      </c>
      <c r="L3098" s="252">
        <v>0</v>
      </c>
      <c r="M3098" s="252">
        <v>61827.24</v>
      </c>
      <c r="N3098" s="323">
        <v>75337.23</v>
      </c>
      <c r="O3098" s="323"/>
      <c r="P3098" s="252">
        <v>221597.84</v>
      </c>
      <c r="Q3098" s="252">
        <v>9903.15</v>
      </c>
      <c r="R3098" s="240" t="s">
        <v>131</v>
      </c>
      <c r="V3098" s="248">
        <f t="shared" si="196"/>
        <v>0</v>
      </c>
      <c r="W3098" s="248">
        <f t="shared" si="193"/>
        <v>0</v>
      </c>
      <c r="X3098" s="248">
        <f t="shared" si="194"/>
        <v>0</v>
      </c>
      <c r="Y3098" s="248">
        <f t="shared" si="195"/>
        <v>0</v>
      </c>
    </row>
    <row r="3099" spans="1:25" ht="15" customHeight="1" x14ac:dyDescent="0.25">
      <c r="A3099" s="250"/>
      <c r="B3099" s="251"/>
      <c r="C3099" s="322" t="s">
        <v>1303</v>
      </c>
      <c r="D3099" s="322"/>
      <c r="E3099" s="322"/>
      <c r="H3099" s="252">
        <v>2789.21</v>
      </c>
      <c r="I3099" s="252">
        <v>0</v>
      </c>
      <c r="J3099" s="252">
        <v>0</v>
      </c>
      <c r="K3099" s="252">
        <v>0</v>
      </c>
      <c r="L3099" s="252">
        <v>0</v>
      </c>
      <c r="M3099" s="252">
        <v>0</v>
      </c>
      <c r="N3099" s="323">
        <v>0</v>
      </c>
      <c r="O3099" s="323"/>
      <c r="P3099" s="252">
        <v>4013.04</v>
      </c>
      <c r="Q3099" s="252">
        <v>1223.83</v>
      </c>
      <c r="R3099" s="240" t="s">
        <v>131</v>
      </c>
      <c r="V3099" s="248">
        <f t="shared" si="196"/>
        <v>0</v>
      </c>
      <c r="W3099" s="248">
        <f t="shared" si="193"/>
        <v>0</v>
      </c>
      <c r="X3099" s="248">
        <f t="shared" si="194"/>
        <v>0</v>
      </c>
      <c r="Y3099" s="248">
        <f t="shared" si="195"/>
        <v>0</v>
      </c>
    </row>
    <row r="3100" spans="1:25" ht="15" customHeight="1" x14ac:dyDescent="0.25">
      <c r="A3100" s="250"/>
      <c r="B3100" s="251"/>
      <c r="C3100" s="322" t="s">
        <v>1052</v>
      </c>
      <c r="D3100" s="322"/>
      <c r="E3100" s="322"/>
      <c r="H3100" s="252">
        <v>509855.91</v>
      </c>
      <c r="I3100" s="252">
        <v>280969.37</v>
      </c>
      <c r="J3100" s="252">
        <v>0</v>
      </c>
      <c r="K3100" s="252">
        <v>0</v>
      </c>
      <c r="L3100" s="252">
        <v>0</v>
      </c>
      <c r="M3100" s="252">
        <v>280969.37</v>
      </c>
      <c r="N3100" s="323">
        <v>354386.05</v>
      </c>
      <c r="O3100" s="323"/>
      <c r="P3100" s="252">
        <v>445367.77</v>
      </c>
      <c r="Q3100" s="252">
        <v>8928.5400000000009</v>
      </c>
      <c r="R3100" s="240" t="s">
        <v>131</v>
      </c>
      <c r="V3100" s="248">
        <f t="shared" si="196"/>
        <v>436439.23000000004</v>
      </c>
      <c r="W3100" s="248">
        <f t="shared" si="193"/>
        <v>0</v>
      </c>
      <c r="X3100" s="248">
        <f t="shared" si="194"/>
        <v>0</v>
      </c>
      <c r="Y3100" s="248">
        <f t="shared" si="195"/>
        <v>436439.23000000004</v>
      </c>
    </row>
    <row r="3101" spans="1:25" ht="15" customHeight="1" x14ac:dyDescent="0.25">
      <c r="A3101" s="250"/>
      <c r="B3101" s="251"/>
      <c r="C3101" s="322" t="s">
        <v>503</v>
      </c>
      <c r="D3101" s="322"/>
      <c r="E3101" s="322"/>
      <c r="H3101" s="252">
        <v>530522.68999999994</v>
      </c>
      <c r="I3101" s="252">
        <v>309595.92</v>
      </c>
      <c r="J3101" s="252">
        <v>0</v>
      </c>
      <c r="K3101" s="252">
        <v>0</v>
      </c>
      <c r="L3101" s="252">
        <v>0</v>
      </c>
      <c r="M3101" s="252">
        <v>309595.92</v>
      </c>
      <c r="N3101" s="323">
        <v>389763.36</v>
      </c>
      <c r="O3101" s="323"/>
      <c r="P3101" s="252">
        <v>459805.2</v>
      </c>
      <c r="Q3101" s="252">
        <v>9449.9500000000007</v>
      </c>
      <c r="R3101" s="240" t="s">
        <v>131</v>
      </c>
      <c r="V3101" s="248">
        <f t="shared" si="196"/>
        <v>0</v>
      </c>
      <c r="W3101" s="248">
        <f t="shared" si="193"/>
        <v>0</v>
      </c>
      <c r="X3101" s="248">
        <f t="shared" si="194"/>
        <v>0</v>
      </c>
      <c r="Y3101" s="248">
        <f t="shared" si="195"/>
        <v>0</v>
      </c>
    </row>
    <row r="3102" spans="1:25" ht="15" customHeight="1" x14ac:dyDescent="0.25">
      <c r="A3102" s="250"/>
      <c r="B3102" s="251"/>
      <c r="C3102" s="322" t="s">
        <v>1335</v>
      </c>
      <c r="D3102" s="322"/>
      <c r="E3102" s="322"/>
      <c r="H3102" s="252">
        <v>2941.96</v>
      </c>
      <c r="I3102" s="252">
        <v>0</v>
      </c>
      <c r="J3102" s="252">
        <v>0</v>
      </c>
      <c r="K3102" s="252">
        <v>0</v>
      </c>
      <c r="L3102" s="252">
        <v>0</v>
      </c>
      <c r="M3102" s="252">
        <v>0</v>
      </c>
      <c r="N3102" s="323">
        <v>0</v>
      </c>
      <c r="O3102" s="323"/>
      <c r="P3102" s="252">
        <v>2941.96</v>
      </c>
      <c r="Q3102" s="252">
        <v>0</v>
      </c>
      <c r="R3102" s="240" t="s">
        <v>131</v>
      </c>
      <c r="V3102" s="248">
        <f t="shared" si="196"/>
        <v>0</v>
      </c>
      <c r="W3102" s="248">
        <f t="shared" si="193"/>
        <v>0</v>
      </c>
      <c r="X3102" s="248">
        <f t="shared" si="194"/>
        <v>0</v>
      </c>
      <c r="Y3102" s="248">
        <f t="shared" si="195"/>
        <v>0</v>
      </c>
    </row>
    <row r="3103" spans="1:25" ht="15" customHeight="1" x14ac:dyDescent="0.25">
      <c r="A3103" s="250"/>
      <c r="B3103" s="251"/>
      <c r="C3103" s="322" t="s">
        <v>1058</v>
      </c>
      <c r="D3103" s="322"/>
      <c r="E3103" s="322"/>
      <c r="H3103" s="252">
        <v>54291.33</v>
      </c>
      <c r="I3103" s="252">
        <v>33187.919999999998</v>
      </c>
      <c r="J3103" s="252">
        <v>0</v>
      </c>
      <c r="K3103" s="252">
        <v>0</v>
      </c>
      <c r="L3103" s="252">
        <v>0</v>
      </c>
      <c r="M3103" s="252">
        <v>33187.919999999998</v>
      </c>
      <c r="N3103" s="323">
        <v>41858.589999999997</v>
      </c>
      <c r="O3103" s="323"/>
      <c r="P3103" s="252">
        <v>47674.34</v>
      </c>
      <c r="Q3103" s="252">
        <v>2053.6799999999998</v>
      </c>
      <c r="R3103" s="240" t="s">
        <v>131</v>
      </c>
      <c r="V3103" s="248">
        <f t="shared" si="196"/>
        <v>0</v>
      </c>
      <c r="W3103" s="248">
        <f t="shared" si="193"/>
        <v>0</v>
      </c>
      <c r="X3103" s="248">
        <f t="shared" si="194"/>
        <v>0</v>
      </c>
      <c r="Y3103" s="248">
        <f t="shared" si="195"/>
        <v>0</v>
      </c>
    </row>
    <row r="3104" spans="1:25" ht="15" customHeight="1" x14ac:dyDescent="0.25">
      <c r="A3104" s="250"/>
      <c r="B3104" s="251"/>
      <c r="C3104" s="322" t="s">
        <v>1054</v>
      </c>
      <c r="D3104" s="322"/>
      <c r="E3104" s="322"/>
      <c r="H3104" s="252">
        <v>576.66</v>
      </c>
      <c r="I3104" s="252">
        <v>465.93</v>
      </c>
      <c r="J3104" s="252">
        <v>0</v>
      </c>
      <c r="K3104" s="252">
        <v>0</v>
      </c>
      <c r="L3104" s="252">
        <v>0</v>
      </c>
      <c r="M3104" s="252">
        <v>465.93</v>
      </c>
      <c r="N3104" s="323">
        <v>607.77</v>
      </c>
      <c r="O3104" s="323"/>
      <c r="P3104" s="252">
        <v>445.99</v>
      </c>
      <c r="Q3104" s="252">
        <v>11.17</v>
      </c>
      <c r="R3104" s="240" t="s">
        <v>131</v>
      </c>
      <c r="V3104" s="248">
        <f t="shared" si="196"/>
        <v>0</v>
      </c>
      <c r="W3104" s="248">
        <f t="shared" si="193"/>
        <v>0</v>
      </c>
      <c r="X3104" s="248">
        <f t="shared" si="194"/>
        <v>0</v>
      </c>
      <c r="Y3104" s="248">
        <f t="shared" si="195"/>
        <v>0</v>
      </c>
    </row>
    <row r="3105" spans="1:25" ht="15" customHeight="1" x14ac:dyDescent="0.25">
      <c r="A3105" s="250"/>
      <c r="B3105" s="251"/>
      <c r="C3105" s="322" t="s">
        <v>399</v>
      </c>
      <c r="D3105" s="322"/>
      <c r="E3105" s="322"/>
      <c r="H3105" s="252">
        <v>125026.68</v>
      </c>
      <c r="I3105" s="252">
        <v>33907.57</v>
      </c>
      <c r="J3105" s="252">
        <v>223.24</v>
      </c>
      <c r="K3105" s="252">
        <v>0</v>
      </c>
      <c r="L3105" s="252">
        <v>0</v>
      </c>
      <c r="M3105" s="252">
        <v>34130.81</v>
      </c>
      <c r="N3105" s="323">
        <v>41803.370000000003</v>
      </c>
      <c r="O3105" s="323"/>
      <c r="P3105" s="252">
        <v>122687.9</v>
      </c>
      <c r="Q3105" s="252">
        <v>5333.78</v>
      </c>
      <c r="R3105" s="240" t="s">
        <v>131</v>
      </c>
      <c r="V3105" s="248">
        <f t="shared" si="196"/>
        <v>0</v>
      </c>
      <c r="W3105" s="248">
        <f t="shared" si="193"/>
        <v>0</v>
      </c>
      <c r="X3105" s="248">
        <f t="shared" si="194"/>
        <v>0</v>
      </c>
      <c r="Y3105" s="248">
        <f t="shared" si="195"/>
        <v>0</v>
      </c>
    </row>
    <row r="3106" spans="1:25" ht="15" customHeight="1" x14ac:dyDescent="0.25">
      <c r="A3106" s="250"/>
      <c r="B3106" s="251"/>
      <c r="C3106" s="322" t="s">
        <v>1336</v>
      </c>
      <c r="D3106" s="322"/>
      <c r="E3106" s="322"/>
      <c r="H3106" s="252">
        <v>67.209999999999994</v>
      </c>
      <c r="I3106" s="252">
        <v>0</v>
      </c>
      <c r="J3106" s="252">
        <v>0</v>
      </c>
      <c r="K3106" s="252">
        <v>0</v>
      </c>
      <c r="L3106" s="252">
        <v>0</v>
      </c>
      <c r="M3106" s="252">
        <v>0</v>
      </c>
      <c r="N3106" s="323">
        <v>0</v>
      </c>
      <c r="O3106" s="323"/>
      <c r="P3106" s="252">
        <v>67.209999999999994</v>
      </c>
      <c r="Q3106" s="252">
        <v>0</v>
      </c>
      <c r="R3106" s="240" t="s">
        <v>131</v>
      </c>
      <c r="V3106" s="248">
        <f t="shared" si="196"/>
        <v>0</v>
      </c>
      <c r="W3106" s="248">
        <f t="shared" si="193"/>
        <v>0</v>
      </c>
      <c r="X3106" s="248">
        <f t="shared" si="194"/>
        <v>0</v>
      </c>
      <c r="Y3106" s="248">
        <f t="shared" si="195"/>
        <v>0</v>
      </c>
    </row>
    <row r="3107" spans="1:25" ht="15" customHeight="1" x14ac:dyDescent="0.25">
      <c r="A3107" s="250"/>
      <c r="B3107" s="251"/>
      <c r="C3107" s="322" t="s">
        <v>1288</v>
      </c>
      <c r="D3107" s="322"/>
      <c r="E3107" s="322"/>
      <c r="H3107" s="252">
        <v>317768.67</v>
      </c>
      <c r="I3107" s="252">
        <v>94904.78</v>
      </c>
      <c r="J3107" s="252">
        <v>316.14</v>
      </c>
      <c r="K3107" s="252">
        <v>0</v>
      </c>
      <c r="L3107" s="252">
        <v>0</v>
      </c>
      <c r="M3107" s="252">
        <v>95220.92</v>
      </c>
      <c r="N3107" s="323">
        <v>113367.77</v>
      </c>
      <c r="O3107" s="323"/>
      <c r="P3107" s="252">
        <v>303768.45</v>
      </c>
      <c r="Q3107" s="252">
        <v>4146.63</v>
      </c>
      <c r="R3107" s="240" t="s">
        <v>131</v>
      </c>
      <c r="V3107" s="248">
        <f t="shared" si="196"/>
        <v>0</v>
      </c>
      <c r="W3107" s="248">
        <f t="shared" si="193"/>
        <v>0</v>
      </c>
      <c r="X3107" s="248">
        <f t="shared" si="194"/>
        <v>0</v>
      </c>
      <c r="Y3107" s="248">
        <f t="shared" si="195"/>
        <v>0</v>
      </c>
    </row>
    <row r="3108" spans="1:25" ht="15" customHeight="1" x14ac:dyDescent="0.25">
      <c r="A3108" s="250"/>
      <c r="B3108" s="251"/>
      <c r="C3108" s="322" t="s">
        <v>1286</v>
      </c>
      <c r="D3108" s="322"/>
      <c r="E3108" s="322"/>
      <c r="H3108" s="252">
        <v>90582.68</v>
      </c>
      <c r="I3108" s="252">
        <v>24771.360000000001</v>
      </c>
      <c r="J3108" s="252">
        <v>82.52</v>
      </c>
      <c r="K3108" s="252">
        <v>0</v>
      </c>
      <c r="L3108" s="252">
        <v>0</v>
      </c>
      <c r="M3108" s="252">
        <v>24853.88</v>
      </c>
      <c r="N3108" s="323">
        <v>30145.93</v>
      </c>
      <c r="O3108" s="323"/>
      <c r="P3108" s="252">
        <v>89597.17</v>
      </c>
      <c r="Q3108" s="252">
        <v>4306.54</v>
      </c>
      <c r="R3108" s="240" t="s">
        <v>131</v>
      </c>
      <c r="V3108" s="248">
        <f t="shared" si="196"/>
        <v>0</v>
      </c>
      <c r="W3108" s="248">
        <f t="shared" si="193"/>
        <v>0</v>
      </c>
      <c r="X3108" s="248">
        <f t="shared" si="194"/>
        <v>0</v>
      </c>
      <c r="Y3108" s="248">
        <f t="shared" si="195"/>
        <v>0</v>
      </c>
    </row>
    <row r="3109" spans="1:25" ht="15" customHeight="1" x14ac:dyDescent="0.25">
      <c r="A3109" s="250"/>
      <c r="B3109" s="251"/>
      <c r="C3109" s="322" t="s">
        <v>1055</v>
      </c>
      <c r="D3109" s="322"/>
      <c r="E3109" s="322"/>
      <c r="H3109" s="252">
        <v>576.66</v>
      </c>
      <c r="I3109" s="252">
        <v>465.93</v>
      </c>
      <c r="J3109" s="252">
        <v>0</v>
      </c>
      <c r="K3109" s="252">
        <v>0</v>
      </c>
      <c r="L3109" s="252">
        <v>0</v>
      </c>
      <c r="M3109" s="252">
        <v>465.93</v>
      </c>
      <c r="N3109" s="323">
        <v>607.77</v>
      </c>
      <c r="O3109" s="323"/>
      <c r="P3109" s="252">
        <v>445.99</v>
      </c>
      <c r="Q3109" s="252">
        <v>11.17</v>
      </c>
      <c r="R3109" s="240" t="s">
        <v>131</v>
      </c>
      <c r="V3109" s="248">
        <f t="shared" si="196"/>
        <v>0</v>
      </c>
      <c r="W3109" s="248">
        <f t="shared" si="193"/>
        <v>0</v>
      </c>
      <c r="X3109" s="248">
        <f t="shared" si="194"/>
        <v>0</v>
      </c>
      <c r="Y3109" s="248">
        <f t="shared" si="195"/>
        <v>0</v>
      </c>
    </row>
    <row r="3110" spans="1:25" ht="15" customHeight="1" x14ac:dyDescent="0.25">
      <c r="A3110" s="250"/>
      <c r="B3110" s="251"/>
      <c r="C3110" s="322" t="s">
        <v>1056</v>
      </c>
      <c r="D3110" s="322"/>
      <c r="E3110" s="322"/>
      <c r="H3110" s="252">
        <v>1824.88</v>
      </c>
      <c r="I3110" s="252">
        <v>1475.53</v>
      </c>
      <c r="J3110" s="252">
        <v>0</v>
      </c>
      <c r="K3110" s="252">
        <v>0</v>
      </c>
      <c r="L3110" s="252">
        <v>0</v>
      </c>
      <c r="M3110" s="252">
        <v>1475.53</v>
      </c>
      <c r="N3110" s="323">
        <v>1924.36</v>
      </c>
      <c r="O3110" s="323"/>
      <c r="P3110" s="252">
        <v>1410.78</v>
      </c>
      <c r="Q3110" s="252">
        <v>34.729999999999997</v>
      </c>
      <c r="R3110" s="240" t="s">
        <v>131</v>
      </c>
      <c r="V3110" s="248">
        <f t="shared" si="196"/>
        <v>0</v>
      </c>
      <c r="W3110" s="248">
        <f t="shared" si="193"/>
        <v>0</v>
      </c>
      <c r="X3110" s="248">
        <f t="shared" si="194"/>
        <v>0</v>
      </c>
      <c r="Y3110" s="248">
        <f t="shared" si="195"/>
        <v>0</v>
      </c>
    </row>
    <row r="3111" spans="1:25" ht="15" customHeight="1" x14ac:dyDescent="0.25">
      <c r="A3111" s="250"/>
      <c r="B3111" s="251"/>
      <c r="C3111" s="322" t="s">
        <v>504</v>
      </c>
      <c r="D3111" s="322"/>
      <c r="E3111" s="322"/>
      <c r="H3111" s="252">
        <v>12956.08</v>
      </c>
      <c r="I3111" s="252">
        <v>0</v>
      </c>
      <c r="J3111" s="252">
        <v>0</v>
      </c>
      <c r="K3111" s="252">
        <v>0</v>
      </c>
      <c r="L3111" s="252">
        <v>0</v>
      </c>
      <c r="M3111" s="252">
        <v>0</v>
      </c>
      <c r="N3111" s="323">
        <v>0</v>
      </c>
      <c r="O3111" s="323"/>
      <c r="P3111" s="252">
        <v>14191.8</v>
      </c>
      <c r="Q3111" s="252">
        <v>1235.72</v>
      </c>
      <c r="R3111" s="240" t="s">
        <v>131</v>
      </c>
      <c r="V3111" s="248">
        <f t="shared" si="196"/>
        <v>0</v>
      </c>
      <c r="W3111" s="248">
        <f t="shared" si="193"/>
        <v>0</v>
      </c>
      <c r="X3111" s="248">
        <f t="shared" si="194"/>
        <v>0</v>
      </c>
      <c r="Y3111" s="248">
        <f t="shared" si="195"/>
        <v>0</v>
      </c>
    </row>
    <row r="3112" spans="1:25" ht="15" customHeight="1" x14ac:dyDescent="0.25">
      <c r="A3112" s="250"/>
      <c r="B3112" s="251"/>
      <c r="C3112" s="322" t="s">
        <v>1311</v>
      </c>
      <c r="D3112" s="322"/>
      <c r="E3112" s="322"/>
      <c r="H3112" s="252">
        <v>2.0699999999999998</v>
      </c>
      <c r="I3112" s="252">
        <v>0</v>
      </c>
      <c r="J3112" s="252">
        <v>0</v>
      </c>
      <c r="K3112" s="252">
        <v>0</v>
      </c>
      <c r="L3112" s="252">
        <v>0</v>
      </c>
      <c r="M3112" s="252">
        <v>0</v>
      </c>
      <c r="N3112" s="323">
        <v>0</v>
      </c>
      <c r="O3112" s="323"/>
      <c r="P3112" s="252">
        <v>2.0699999999999998</v>
      </c>
      <c r="Q3112" s="252">
        <v>0</v>
      </c>
      <c r="R3112" s="240" t="s">
        <v>131</v>
      </c>
      <c r="V3112" s="248">
        <f t="shared" si="196"/>
        <v>0</v>
      </c>
      <c r="W3112" s="248">
        <f t="shared" si="193"/>
        <v>0</v>
      </c>
      <c r="X3112" s="248">
        <f t="shared" si="194"/>
        <v>0</v>
      </c>
      <c r="Y3112" s="248">
        <f t="shared" si="195"/>
        <v>0</v>
      </c>
    </row>
    <row r="3113" spans="1:25" ht="15" customHeight="1" x14ac:dyDescent="0.25">
      <c r="A3113" s="253"/>
      <c r="B3113" s="254"/>
      <c r="C3113" s="324" t="s">
        <v>1283</v>
      </c>
      <c r="D3113" s="324"/>
      <c r="E3113" s="324"/>
      <c r="F3113" s="255"/>
      <c r="G3113" s="255"/>
      <c r="H3113" s="256">
        <v>119107.88</v>
      </c>
      <c r="I3113" s="256">
        <v>0</v>
      </c>
      <c r="J3113" s="256">
        <v>0</v>
      </c>
      <c r="K3113" s="256">
        <v>0</v>
      </c>
      <c r="L3113" s="256">
        <v>0</v>
      </c>
      <c r="M3113" s="256">
        <v>0</v>
      </c>
      <c r="N3113" s="325">
        <v>0</v>
      </c>
      <c r="O3113" s="325"/>
      <c r="P3113" s="256">
        <v>119107.88</v>
      </c>
      <c r="Q3113" s="256">
        <v>0</v>
      </c>
      <c r="R3113" s="240" t="s">
        <v>131</v>
      </c>
      <c r="V3113" s="248">
        <f t="shared" si="196"/>
        <v>0</v>
      </c>
      <c r="W3113" s="248">
        <f t="shared" si="193"/>
        <v>39702.626666666671</v>
      </c>
      <c r="X3113" s="248">
        <f t="shared" si="194"/>
        <v>0</v>
      </c>
      <c r="Y3113" s="248">
        <f t="shared" si="195"/>
        <v>39702.626666666671</v>
      </c>
    </row>
    <row r="3114" spans="1:25" ht="15" customHeight="1" x14ac:dyDescent="0.25">
      <c r="A3114" s="245" t="s">
        <v>1823</v>
      </c>
      <c r="B3114" s="246" t="str">
        <f>C3114</f>
        <v>г.Одинцово, Можайское шоссе, 70</v>
      </c>
      <c r="C3114" s="329" t="s">
        <v>132</v>
      </c>
      <c r="D3114" s="329"/>
      <c r="E3114" s="329"/>
      <c r="F3114" s="246" t="s">
        <v>1824</v>
      </c>
      <c r="G3114" s="246" t="s">
        <v>1825</v>
      </c>
      <c r="H3114" s="247">
        <v>3348597.89</v>
      </c>
      <c r="I3114" s="247">
        <v>831097.14</v>
      </c>
      <c r="J3114" s="247">
        <v>-42045.21</v>
      </c>
      <c r="K3114" s="247">
        <v>0</v>
      </c>
      <c r="L3114" s="247">
        <v>0</v>
      </c>
      <c r="M3114" s="247">
        <v>789051.93</v>
      </c>
      <c r="N3114" s="330">
        <v>1133818.95</v>
      </c>
      <c r="O3114" s="330"/>
      <c r="P3114" s="247">
        <v>3075230.65</v>
      </c>
      <c r="Q3114" s="247">
        <v>71399.78</v>
      </c>
      <c r="R3114" s="240" t="s">
        <v>132</v>
      </c>
      <c r="V3114" s="248">
        <f t="shared" si="196"/>
        <v>0</v>
      </c>
      <c r="W3114" s="248">
        <f t="shared" si="193"/>
        <v>0</v>
      </c>
      <c r="X3114" s="248">
        <f t="shared" si="194"/>
        <v>0</v>
      </c>
      <c r="Y3114" s="248">
        <f t="shared" si="195"/>
        <v>0</v>
      </c>
    </row>
    <row r="3115" spans="1:25" ht="15" customHeight="1" x14ac:dyDescent="0.25">
      <c r="A3115" s="250"/>
      <c r="B3115" s="251"/>
      <c r="C3115" s="322" t="s">
        <v>503</v>
      </c>
      <c r="D3115" s="322"/>
      <c r="E3115" s="322"/>
      <c r="H3115" s="252">
        <v>868863.23</v>
      </c>
      <c r="I3115" s="252">
        <v>304573.37</v>
      </c>
      <c r="J3115" s="252">
        <v>0</v>
      </c>
      <c r="K3115" s="252">
        <v>0</v>
      </c>
      <c r="L3115" s="252">
        <v>0</v>
      </c>
      <c r="M3115" s="252">
        <v>304573.37</v>
      </c>
      <c r="N3115" s="323">
        <v>411179.35</v>
      </c>
      <c r="O3115" s="323"/>
      <c r="P3115" s="252">
        <v>770006.56</v>
      </c>
      <c r="Q3115" s="252">
        <v>7749.31</v>
      </c>
      <c r="R3115" s="240" t="s">
        <v>132</v>
      </c>
      <c r="V3115" s="248">
        <f t="shared" si="196"/>
        <v>0</v>
      </c>
      <c r="W3115" s="248">
        <f t="shared" si="193"/>
        <v>0</v>
      </c>
      <c r="X3115" s="248">
        <f t="shared" si="194"/>
        <v>0</v>
      </c>
      <c r="Y3115" s="248">
        <f t="shared" si="195"/>
        <v>0</v>
      </c>
    </row>
    <row r="3116" spans="1:25" ht="15" customHeight="1" x14ac:dyDescent="0.25">
      <c r="A3116" s="250"/>
      <c r="B3116" s="251"/>
      <c r="C3116" s="322" t="s">
        <v>1052</v>
      </c>
      <c r="D3116" s="322"/>
      <c r="E3116" s="322"/>
      <c r="H3116" s="252">
        <v>915119.15</v>
      </c>
      <c r="I3116" s="252">
        <v>276411.03999999998</v>
      </c>
      <c r="J3116" s="252">
        <v>0</v>
      </c>
      <c r="K3116" s="252">
        <v>0</v>
      </c>
      <c r="L3116" s="252">
        <v>0</v>
      </c>
      <c r="M3116" s="252">
        <v>276411.03999999998</v>
      </c>
      <c r="N3116" s="323">
        <v>376272.92</v>
      </c>
      <c r="O3116" s="323"/>
      <c r="P3116" s="252">
        <v>823788.37</v>
      </c>
      <c r="Q3116" s="252">
        <v>8531.1</v>
      </c>
      <c r="R3116" s="240" t="s">
        <v>132</v>
      </c>
      <c r="V3116" s="248">
        <f t="shared" si="196"/>
        <v>815257.27</v>
      </c>
      <c r="W3116" s="248">
        <f t="shared" si="193"/>
        <v>0</v>
      </c>
      <c r="X3116" s="248">
        <f t="shared" si="194"/>
        <v>0</v>
      </c>
      <c r="Y3116" s="248">
        <f t="shared" si="195"/>
        <v>815257.27</v>
      </c>
    </row>
    <row r="3117" spans="1:25" ht="15" customHeight="1" x14ac:dyDescent="0.25">
      <c r="A3117" s="250"/>
      <c r="B3117" s="251"/>
      <c r="C3117" s="322" t="s">
        <v>504</v>
      </c>
      <c r="D3117" s="322"/>
      <c r="E3117" s="322"/>
      <c r="H3117" s="252">
        <v>27735.51</v>
      </c>
      <c r="I3117" s="252">
        <v>0</v>
      </c>
      <c r="J3117" s="252">
        <v>0</v>
      </c>
      <c r="K3117" s="252">
        <v>0</v>
      </c>
      <c r="L3117" s="252">
        <v>0</v>
      </c>
      <c r="M3117" s="252">
        <v>0</v>
      </c>
      <c r="N3117" s="323">
        <v>561.53</v>
      </c>
      <c r="O3117" s="323"/>
      <c r="P3117" s="252">
        <v>30878.880000000001</v>
      </c>
      <c r="Q3117" s="252">
        <v>3704.9</v>
      </c>
      <c r="R3117" s="240" t="s">
        <v>132</v>
      </c>
      <c r="V3117" s="248">
        <f t="shared" si="196"/>
        <v>0</v>
      </c>
      <c r="W3117" s="248">
        <f t="shared" si="193"/>
        <v>0</v>
      </c>
      <c r="X3117" s="248">
        <f t="shared" si="194"/>
        <v>0</v>
      </c>
      <c r="Y3117" s="248">
        <f t="shared" si="195"/>
        <v>0</v>
      </c>
    </row>
    <row r="3118" spans="1:25" ht="15" customHeight="1" x14ac:dyDescent="0.25">
      <c r="A3118" s="250"/>
      <c r="B3118" s="251"/>
      <c r="C3118" s="322" t="s">
        <v>1336</v>
      </c>
      <c r="D3118" s="322"/>
      <c r="E3118" s="322"/>
      <c r="H3118" s="252">
        <v>91.88</v>
      </c>
      <c r="I3118" s="252">
        <v>0</v>
      </c>
      <c r="J3118" s="252">
        <v>0</v>
      </c>
      <c r="K3118" s="252">
        <v>0</v>
      </c>
      <c r="L3118" s="252">
        <v>0</v>
      </c>
      <c r="M3118" s="252">
        <v>0</v>
      </c>
      <c r="N3118" s="323">
        <v>0</v>
      </c>
      <c r="O3118" s="323"/>
      <c r="P3118" s="252">
        <v>91.88</v>
      </c>
      <c r="Q3118" s="252">
        <v>0</v>
      </c>
      <c r="R3118" s="240" t="s">
        <v>132</v>
      </c>
      <c r="V3118" s="248">
        <f t="shared" si="196"/>
        <v>0</v>
      </c>
      <c r="W3118" s="248">
        <f t="shared" si="193"/>
        <v>0</v>
      </c>
      <c r="X3118" s="248">
        <f t="shared" si="194"/>
        <v>0</v>
      </c>
      <c r="Y3118" s="248">
        <f t="shared" si="195"/>
        <v>0</v>
      </c>
    </row>
    <row r="3119" spans="1:25" ht="15" customHeight="1" x14ac:dyDescent="0.25">
      <c r="A3119" s="250"/>
      <c r="B3119" s="251"/>
      <c r="C3119" s="322" t="s">
        <v>1303</v>
      </c>
      <c r="D3119" s="322"/>
      <c r="E3119" s="322"/>
      <c r="H3119" s="252">
        <v>15351.14</v>
      </c>
      <c r="I3119" s="252">
        <v>0</v>
      </c>
      <c r="J3119" s="252">
        <v>0</v>
      </c>
      <c r="K3119" s="252">
        <v>0</v>
      </c>
      <c r="L3119" s="252">
        <v>0</v>
      </c>
      <c r="M3119" s="252">
        <v>0</v>
      </c>
      <c r="N3119" s="323">
        <v>177.51</v>
      </c>
      <c r="O3119" s="323"/>
      <c r="P3119" s="252">
        <v>16828.490000000002</v>
      </c>
      <c r="Q3119" s="252">
        <v>1654.86</v>
      </c>
      <c r="R3119" s="240" t="s">
        <v>132</v>
      </c>
      <c r="V3119" s="248">
        <f t="shared" si="196"/>
        <v>0</v>
      </c>
      <c r="W3119" s="248">
        <f t="shared" si="193"/>
        <v>0</v>
      </c>
      <c r="X3119" s="248">
        <f t="shared" si="194"/>
        <v>0</v>
      </c>
      <c r="Y3119" s="248">
        <f t="shared" si="195"/>
        <v>0</v>
      </c>
    </row>
    <row r="3120" spans="1:25" ht="15" customHeight="1" x14ac:dyDescent="0.25">
      <c r="A3120" s="250"/>
      <c r="B3120" s="251"/>
      <c r="C3120" s="322" t="s">
        <v>1054</v>
      </c>
      <c r="D3120" s="322"/>
      <c r="E3120" s="322"/>
      <c r="H3120" s="252">
        <v>765.66</v>
      </c>
      <c r="I3120" s="252">
        <v>328.37</v>
      </c>
      <c r="J3120" s="252">
        <v>0</v>
      </c>
      <c r="K3120" s="252">
        <v>0</v>
      </c>
      <c r="L3120" s="252">
        <v>0</v>
      </c>
      <c r="M3120" s="252">
        <v>328.37</v>
      </c>
      <c r="N3120" s="323">
        <v>417.79</v>
      </c>
      <c r="O3120" s="323"/>
      <c r="P3120" s="252">
        <v>691.26</v>
      </c>
      <c r="Q3120" s="252">
        <v>15.02</v>
      </c>
      <c r="R3120" s="240" t="s">
        <v>132</v>
      </c>
      <c r="V3120" s="248">
        <f t="shared" si="196"/>
        <v>0</v>
      </c>
      <c r="W3120" s="248">
        <f t="shared" si="193"/>
        <v>0</v>
      </c>
      <c r="X3120" s="248">
        <f t="shared" si="194"/>
        <v>0</v>
      </c>
      <c r="Y3120" s="248">
        <f t="shared" si="195"/>
        <v>0</v>
      </c>
    </row>
    <row r="3121" spans="1:25" ht="15" customHeight="1" x14ac:dyDescent="0.25">
      <c r="A3121" s="250"/>
      <c r="B3121" s="251"/>
      <c r="C3121" s="322" t="s">
        <v>1058</v>
      </c>
      <c r="D3121" s="322"/>
      <c r="E3121" s="322"/>
      <c r="H3121" s="252">
        <v>71684.240000000005</v>
      </c>
      <c r="I3121" s="252">
        <v>24827.3</v>
      </c>
      <c r="J3121" s="252">
        <v>0</v>
      </c>
      <c r="K3121" s="252">
        <v>0</v>
      </c>
      <c r="L3121" s="252">
        <v>0</v>
      </c>
      <c r="M3121" s="252">
        <v>24827.3</v>
      </c>
      <c r="N3121" s="323">
        <v>33692.35</v>
      </c>
      <c r="O3121" s="323"/>
      <c r="P3121" s="252">
        <v>64577.61</v>
      </c>
      <c r="Q3121" s="252">
        <v>1758.42</v>
      </c>
      <c r="R3121" s="240" t="s">
        <v>132</v>
      </c>
      <c r="V3121" s="248">
        <f t="shared" si="196"/>
        <v>0</v>
      </c>
      <c r="W3121" s="248">
        <f t="shared" si="193"/>
        <v>0</v>
      </c>
      <c r="X3121" s="248">
        <f t="shared" si="194"/>
        <v>0</v>
      </c>
      <c r="Y3121" s="248">
        <f t="shared" si="195"/>
        <v>0</v>
      </c>
    </row>
    <row r="3122" spans="1:25" ht="15" customHeight="1" x14ac:dyDescent="0.25">
      <c r="A3122" s="250"/>
      <c r="B3122" s="251"/>
      <c r="C3122" s="322" t="s">
        <v>1335</v>
      </c>
      <c r="D3122" s="322"/>
      <c r="E3122" s="322"/>
      <c r="H3122" s="252">
        <v>9664.9</v>
      </c>
      <c r="I3122" s="252">
        <v>0</v>
      </c>
      <c r="J3122" s="252">
        <v>0</v>
      </c>
      <c r="K3122" s="252">
        <v>0</v>
      </c>
      <c r="L3122" s="252">
        <v>0</v>
      </c>
      <c r="M3122" s="252">
        <v>0</v>
      </c>
      <c r="N3122" s="323">
        <v>251.99</v>
      </c>
      <c r="O3122" s="323"/>
      <c r="P3122" s="252">
        <v>9412.91</v>
      </c>
      <c r="Q3122" s="252">
        <v>0</v>
      </c>
      <c r="R3122" s="240" t="s">
        <v>132</v>
      </c>
      <c r="V3122" s="248">
        <f t="shared" si="196"/>
        <v>0</v>
      </c>
      <c r="W3122" s="248">
        <f t="shared" si="193"/>
        <v>0</v>
      </c>
      <c r="X3122" s="248">
        <f t="shared" si="194"/>
        <v>0</v>
      </c>
      <c r="Y3122" s="248">
        <f t="shared" si="195"/>
        <v>0</v>
      </c>
    </row>
    <row r="3123" spans="1:25" ht="15" customHeight="1" x14ac:dyDescent="0.25">
      <c r="A3123" s="250"/>
      <c r="B3123" s="251"/>
      <c r="C3123" s="322" t="s">
        <v>399</v>
      </c>
      <c r="D3123" s="322"/>
      <c r="E3123" s="322"/>
      <c r="H3123" s="252">
        <v>170845.68</v>
      </c>
      <c r="I3123" s="252">
        <v>38218.129999999997</v>
      </c>
      <c r="J3123" s="252">
        <v>-8689.07</v>
      </c>
      <c r="K3123" s="252">
        <v>0</v>
      </c>
      <c r="L3123" s="252">
        <v>0</v>
      </c>
      <c r="M3123" s="252">
        <v>29529.06</v>
      </c>
      <c r="N3123" s="323">
        <v>49506.44</v>
      </c>
      <c r="O3123" s="323"/>
      <c r="P3123" s="252">
        <v>160096.79</v>
      </c>
      <c r="Q3123" s="252">
        <v>9228.49</v>
      </c>
      <c r="R3123" s="240" t="s">
        <v>132</v>
      </c>
      <c r="V3123" s="248">
        <f t="shared" si="196"/>
        <v>0</v>
      </c>
      <c r="W3123" s="248">
        <f t="shared" si="193"/>
        <v>0</v>
      </c>
      <c r="X3123" s="248">
        <f t="shared" si="194"/>
        <v>0</v>
      </c>
      <c r="Y3123" s="248">
        <f t="shared" si="195"/>
        <v>0</v>
      </c>
    </row>
    <row r="3124" spans="1:25" ht="15" customHeight="1" x14ac:dyDescent="0.25">
      <c r="A3124" s="250"/>
      <c r="B3124" s="251"/>
      <c r="C3124" s="322" t="s">
        <v>1304</v>
      </c>
      <c r="D3124" s="322"/>
      <c r="E3124" s="322"/>
      <c r="H3124" s="252">
        <v>27112.18</v>
      </c>
      <c r="I3124" s="252">
        <v>0</v>
      </c>
      <c r="J3124" s="252">
        <v>0</v>
      </c>
      <c r="K3124" s="252">
        <v>0</v>
      </c>
      <c r="L3124" s="252">
        <v>0</v>
      </c>
      <c r="M3124" s="252">
        <v>0</v>
      </c>
      <c r="N3124" s="323">
        <v>409.5</v>
      </c>
      <c r="O3124" s="323"/>
      <c r="P3124" s="252">
        <v>32973.24</v>
      </c>
      <c r="Q3124" s="252">
        <v>6270.56</v>
      </c>
      <c r="R3124" s="240" t="s">
        <v>132</v>
      </c>
      <c r="V3124" s="248">
        <f t="shared" si="196"/>
        <v>0</v>
      </c>
      <c r="W3124" s="248">
        <f t="shared" si="193"/>
        <v>0</v>
      </c>
      <c r="X3124" s="248">
        <f t="shared" si="194"/>
        <v>0</v>
      </c>
      <c r="Y3124" s="248">
        <f t="shared" si="195"/>
        <v>0</v>
      </c>
    </row>
    <row r="3125" spans="1:25" ht="15" customHeight="1" x14ac:dyDescent="0.25">
      <c r="A3125" s="250"/>
      <c r="B3125" s="251"/>
      <c r="C3125" s="322" t="s">
        <v>1055</v>
      </c>
      <c r="D3125" s="322"/>
      <c r="E3125" s="322"/>
      <c r="H3125" s="252">
        <v>756.73</v>
      </c>
      <c r="I3125" s="252">
        <v>328.37</v>
      </c>
      <c r="J3125" s="252">
        <v>0</v>
      </c>
      <c r="K3125" s="252">
        <v>0</v>
      </c>
      <c r="L3125" s="252">
        <v>0</v>
      </c>
      <c r="M3125" s="252">
        <v>328.37</v>
      </c>
      <c r="N3125" s="323">
        <v>417.79</v>
      </c>
      <c r="O3125" s="323"/>
      <c r="P3125" s="252">
        <v>682.33</v>
      </c>
      <c r="Q3125" s="252">
        <v>15.02</v>
      </c>
      <c r="R3125" s="240" t="s">
        <v>132</v>
      </c>
      <c r="V3125" s="248">
        <f t="shared" si="196"/>
        <v>0</v>
      </c>
      <c r="W3125" s="248">
        <f t="shared" si="193"/>
        <v>0</v>
      </c>
      <c r="X3125" s="248">
        <f t="shared" si="194"/>
        <v>0</v>
      </c>
      <c r="Y3125" s="248">
        <f t="shared" si="195"/>
        <v>0</v>
      </c>
    </row>
    <row r="3126" spans="1:25" ht="15" customHeight="1" x14ac:dyDescent="0.25">
      <c r="A3126" s="250"/>
      <c r="B3126" s="251"/>
      <c r="C3126" s="322" t="s">
        <v>392</v>
      </c>
      <c r="D3126" s="322"/>
      <c r="E3126" s="322"/>
      <c r="H3126" s="252">
        <v>304774.68</v>
      </c>
      <c r="I3126" s="252">
        <v>65843.460000000006</v>
      </c>
      <c r="J3126" s="252">
        <v>-11662.09</v>
      </c>
      <c r="K3126" s="252">
        <v>0</v>
      </c>
      <c r="L3126" s="252">
        <v>0</v>
      </c>
      <c r="M3126" s="252">
        <v>54181.37</v>
      </c>
      <c r="N3126" s="323">
        <v>86708.58</v>
      </c>
      <c r="O3126" s="323"/>
      <c r="P3126" s="252">
        <v>285760.58</v>
      </c>
      <c r="Q3126" s="252">
        <v>13513.11</v>
      </c>
      <c r="R3126" s="240" t="s">
        <v>132</v>
      </c>
      <c r="V3126" s="248">
        <f t="shared" si="196"/>
        <v>0</v>
      </c>
      <c r="W3126" s="248">
        <f t="shared" si="193"/>
        <v>0</v>
      </c>
      <c r="X3126" s="248">
        <f t="shared" si="194"/>
        <v>0</v>
      </c>
      <c r="Y3126" s="248">
        <f t="shared" si="195"/>
        <v>0</v>
      </c>
    </row>
    <row r="3127" spans="1:25" ht="15" customHeight="1" x14ac:dyDescent="0.25">
      <c r="A3127" s="250"/>
      <c r="B3127" s="251"/>
      <c r="C3127" s="322" t="s">
        <v>1057</v>
      </c>
      <c r="D3127" s="322"/>
      <c r="E3127" s="322"/>
      <c r="H3127" s="252">
        <v>1487.94</v>
      </c>
      <c r="I3127" s="252">
        <v>688.41</v>
      </c>
      <c r="J3127" s="252">
        <v>0</v>
      </c>
      <c r="K3127" s="252">
        <v>0</v>
      </c>
      <c r="L3127" s="252">
        <v>0</v>
      </c>
      <c r="M3127" s="252">
        <v>688.41</v>
      </c>
      <c r="N3127" s="323">
        <v>875.81</v>
      </c>
      <c r="O3127" s="323"/>
      <c r="P3127" s="252">
        <v>1332.04</v>
      </c>
      <c r="Q3127" s="252">
        <v>31.5</v>
      </c>
      <c r="R3127" s="240" t="s">
        <v>132</v>
      </c>
      <c r="V3127" s="248">
        <f t="shared" si="196"/>
        <v>0</v>
      </c>
      <c r="W3127" s="248">
        <f t="shared" si="193"/>
        <v>0</v>
      </c>
      <c r="X3127" s="248">
        <f t="shared" si="194"/>
        <v>0</v>
      </c>
      <c r="Y3127" s="248">
        <f t="shared" si="195"/>
        <v>0</v>
      </c>
    </row>
    <row r="3128" spans="1:25" ht="15" customHeight="1" x14ac:dyDescent="0.25">
      <c r="A3128" s="250"/>
      <c r="B3128" s="251"/>
      <c r="C3128" s="322" t="s">
        <v>1286</v>
      </c>
      <c r="D3128" s="322"/>
      <c r="E3128" s="322"/>
      <c r="H3128" s="252">
        <v>120803.93</v>
      </c>
      <c r="I3128" s="252">
        <v>24598.03</v>
      </c>
      <c r="J3128" s="252">
        <v>-4496.3599999999997</v>
      </c>
      <c r="K3128" s="252">
        <v>0</v>
      </c>
      <c r="L3128" s="252">
        <v>0</v>
      </c>
      <c r="M3128" s="252">
        <v>20101.669999999998</v>
      </c>
      <c r="N3128" s="323">
        <v>33273.68</v>
      </c>
      <c r="O3128" s="323"/>
      <c r="P3128" s="252">
        <v>113406.78</v>
      </c>
      <c r="Q3128" s="252">
        <v>5774.86</v>
      </c>
      <c r="R3128" s="240" t="s">
        <v>132</v>
      </c>
      <c r="V3128" s="248">
        <f t="shared" si="196"/>
        <v>0</v>
      </c>
      <c r="W3128" s="248">
        <f t="shared" si="193"/>
        <v>0</v>
      </c>
      <c r="X3128" s="248">
        <f t="shared" si="194"/>
        <v>0</v>
      </c>
      <c r="Y3128" s="248">
        <f t="shared" si="195"/>
        <v>0</v>
      </c>
    </row>
    <row r="3129" spans="1:25" ht="15" customHeight="1" x14ac:dyDescent="0.25">
      <c r="A3129" s="250"/>
      <c r="B3129" s="251"/>
      <c r="C3129" s="322" t="s">
        <v>1283</v>
      </c>
      <c r="D3129" s="322"/>
      <c r="E3129" s="322"/>
      <c r="H3129" s="252">
        <v>385425.66</v>
      </c>
      <c r="I3129" s="252">
        <v>0</v>
      </c>
      <c r="J3129" s="252">
        <v>0</v>
      </c>
      <c r="K3129" s="252">
        <v>0</v>
      </c>
      <c r="L3129" s="252">
        <v>0</v>
      </c>
      <c r="M3129" s="252">
        <v>0</v>
      </c>
      <c r="N3129" s="323">
        <v>7480.75</v>
      </c>
      <c r="O3129" s="323"/>
      <c r="P3129" s="252">
        <v>377944.91</v>
      </c>
      <c r="Q3129" s="252">
        <v>0</v>
      </c>
      <c r="R3129" s="240" t="s">
        <v>132</v>
      </c>
      <c r="V3129" s="248">
        <f t="shared" si="196"/>
        <v>0</v>
      </c>
      <c r="W3129" s="248">
        <f t="shared" si="193"/>
        <v>125981.63666666666</v>
      </c>
      <c r="X3129" s="248">
        <f t="shared" si="194"/>
        <v>0</v>
      </c>
      <c r="Y3129" s="248">
        <f t="shared" si="195"/>
        <v>125981.63666666666</v>
      </c>
    </row>
    <row r="3130" spans="1:25" ht="15" customHeight="1" x14ac:dyDescent="0.25">
      <c r="A3130" s="250"/>
      <c r="B3130" s="251"/>
      <c r="C3130" s="322" t="s">
        <v>1311</v>
      </c>
      <c r="D3130" s="322"/>
      <c r="E3130" s="322"/>
      <c r="H3130" s="252">
        <v>843.72</v>
      </c>
      <c r="I3130" s="252">
        <v>0</v>
      </c>
      <c r="J3130" s="252">
        <v>0</v>
      </c>
      <c r="K3130" s="252">
        <v>0</v>
      </c>
      <c r="L3130" s="252">
        <v>0</v>
      </c>
      <c r="M3130" s="252">
        <v>0</v>
      </c>
      <c r="N3130" s="323">
        <v>0</v>
      </c>
      <c r="O3130" s="323"/>
      <c r="P3130" s="252">
        <v>843.72</v>
      </c>
      <c r="Q3130" s="252">
        <v>0</v>
      </c>
      <c r="R3130" s="240" t="s">
        <v>132</v>
      </c>
      <c r="V3130" s="248">
        <f t="shared" si="196"/>
        <v>0</v>
      </c>
      <c r="W3130" s="248">
        <f t="shared" si="193"/>
        <v>0</v>
      </c>
      <c r="X3130" s="248">
        <f t="shared" si="194"/>
        <v>0</v>
      </c>
      <c r="Y3130" s="248">
        <f t="shared" si="195"/>
        <v>0</v>
      </c>
    </row>
    <row r="3131" spans="1:25" ht="15" customHeight="1" x14ac:dyDescent="0.25">
      <c r="A3131" s="250"/>
      <c r="B3131" s="251"/>
      <c r="C3131" s="322" t="s">
        <v>1288</v>
      </c>
      <c r="D3131" s="322"/>
      <c r="E3131" s="322"/>
      <c r="H3131" s="252">
        <v>424922.27</v>
      </c>
      <c r="I3131" s="252">
        <v>94241.01</v>
      </c>
      <c r="J3131" s="252">
        <v>-17197.689999999999</v>
      </c>
      <c r="K3131" s="252">
        <v>0</v>
      </c>
      <c r="L3131" s="252">
        <v>0</v>
      </c>
      <c r="M3131" s="252">
        <v>77043.320000000007</v>
      </c>
      <c r="N3131" s="323">
        <v>131270.29</v>
      </c>
      <c r="O3131" s="323"/>
      <c r="P3131" s="252">
        <v>383800.36</v>
      </c>
      <c r="Q3131" s="252">
        <v>13105.06</v>
      </c>
      <c r="R3131" s="240" t="s">
        <v>132</v>
      </c>
      <c r="V3131" s="248">
        <f t="shared" si="196"/>
        <v>0</v>
      </c>
      <c r="W3131" s="248">
        <f t="shared" si="193"/>
        <v>0</v>
      </c>
      <c r="X3131" s="248">
        <f t="shared" si="194"/>
        <v>0</v>
      </c>
      <c r="Y3131" s="248">
        <f t="shared" si="195"/>
        <v>0</v>
      </c>
    </row>
    <row r="3132" spans="1:25" ht="15" customHeight="1" x14ac:dyDescent="0.25">
      <c r="A3132" s="253"/>
      <c r="B3132" s="254"/>
      <c r="C3132" s="324" t="s">
        <v>1056</v>
      </c>
      <c r="D3132" s="324"/>
      <c r="E3132" s="324"/>
      <c r="F3132" s="255"/>
      <c r="G3132" s="255"/>
      <c r="H3132" s="256">
        <v>2349.39</v>
      </c>
      <c r="I3132" s="256">
        <v>1039.6500000000001</v>
      </c>
      <c r="J3132" s="256">
        <v>0</v>
      </c>
      <c r="K3132" s="256">
        <v>0</v>
      </c>
      <c r="L3132" s="256">
        <v>0</v>
      </c>
      <c r="M3132" s="256">
        <v>1039.6500000000001</v>
      </c>
      <c r="N3132" s="325">
        <v>1322.67</v>
      </c>
      <c r="O3132" s="325"/>
      <c r="P3132" s="256">
        <v>2113.94</v>
      </c>
      <c r="Q3132" s="256">
        <v>47.57</v>
      </c>
      <c r="R3132" s="240" t="s">
        <v>132</v>
      </c>
      <c r="V3132" s="248">
        <f t="shared" si="196"/>
        <v>0</v>
      </c>
      <c r="W3132" s="248">
        <f t="shared" si="193"/>
        <v>0</v>
      </c>
      <c r="X3132" s="248">
        <f t="shared" si="194"/>
        <v>0</v>
      </c>
      <c r="Y3132" s="248">
        <f t="shared" si="195"/>
        <v>0</v>
      </c>
    </row>
    <row r="3133" spans="1:25" ht="15" customHeight="1" x14ac:dyDescent="0.25">
      <c r="A3133" s="245" t="s">
        <v>1826</v>
      </c>
      <c r="B3133" s="246" t="str">
        <f>C3133</f>
        <v>г.Одинцово, Можайское шоссе, 76</v>
      </c>
      <c r="C3133" s="329" t="s">
        <v>133</v>
      </c>
      <c r="D3133" s="329"/>
      <c r="E3133" s="329"/>
      <c r="F3133" s="246" t="s">
        <v>1554</v>
      </c>
      <c r="G3133" s="246" t="s">
        <v>1827</v>
      </c>
      <c r="H3133" s="247">
        <v>1367754.22</v>
      </c>
      <c r="I3133" s="247">
        <v>275725.59999999998</v>
      </c>
      <c r="J3133" s="247">
        <v>0</v>
      </c>
      <c r="K3133" s="247">
        <v>0</v>
      </c>
      <c r="L3133" s="247">
        <v>0</v>
      </c>
      <c r="M3133" s="247">
        <v>275725.59999999998</v>
      </c>
      <c r="N3133" s="330">
        <v>399638.94</v>
      </c>
      <c r="O3133" s="330"/>
      <c r="P3133" s="247">
        <v>1257913.54</v>
      </c>
      <c r="Q3133" s="247">
        <v>14072.66</v>
      </c>
      <c r="R3133" s="240" t="s">
        <v>133</v>
      </c>
      <c r="V3133" s="248">
        <f t="shared" si="196"/>
        <v>0</v>
      </c>
      <c r="W3133" s="248">
        <f t="shared" si="193"/>
        <v>0</v>
      </c>
      <c r="X3133" s="248">
        <f t="shared" si="194"/>
        <v>0</v>
      </c>
      <c r="Y3133" s="248">
        <f t="shared" si="195"/>
        <v>0</v>
      </c>
    </row>
    <row r="3134" spans="1:25" ht="15" customHeight="1" x14ac:dyDescent="0.25">
      <c r="A3134" s="250"/>
      <c r="B3134" s="251"/>
      <c r="C3134" s="322" t="s">
        <v>503</v>
      </c>
      <c r="D3134" s="322"/>
      <c r="E3134" s="322"/>
      <c r="H3134" s="252">
        <v>281028.78000000003</v>
      </c>
      <c r="I3134" s="252">
        <v>97730.94</v>
      </c>
      <c r="J3134" s="252">
        <v>0</v>
      </c>
      <c r="K3134" s="252">
        <v>0</v>
      </c>
      <c r="L3134" s="252">
        <v>0</v>
      </c>
      <c r="M3134" s="252">
        <v>97730.94</v>
      </c>
      <c r="N3134" s="323">
        <v>144624.43</v>
      </c>
      <c r="O3134" s="323"/>
      <c r="P3134" s="252">
        <v>236593.36</v>
      </c>
      <c r="Q3134" s="252">
        <v>2458.0700000000002</v>
      </c>
      <c r="R3134" s="240" t="s">
        <v>133</v>
      </c>
      <c r="V3134" s="248">
        <f t="shared" si="196"/>
        <v>0</v>
      </c>
      <c r="W3134" s="248">
        <f t="shared" si="193"/>
        <v>0</v>
      </c>
      <c r="X3134" s="248">
        <f t="shared" si="194"/>
        <v>0</v>
      </c>
      <c r="Y3134" s="248">
        <f t="shared" si="195"/>
        <v>0</v>
      </c>
    </row>
    <row r="3135" spans="1:25" ht="15" customHeight="1" x14ac:dyDescent="0.25">
      <c r="A3135" s="250"/>
      <c r="B3135" s="251"/>
      <c r="C3135" s="322" t="s">
        <v>1052</v>
      </c>
      <c r="D3135" s="322"/>
      <c r="E3135" s="322"/>
      <c r="H3135" s="252">
        <v>280477.98</v>
      </c>
      <c r="I3135" s="252">
        <v>88694.31</v>
      </c>
      <c r="J3135" s="252">
        <v>0</v>
      </c>
      <c r="K3135" s="252">
        <v>0</v>
      </c>
      <c r="L3135" s="252">
        <v>0</v>
      </c>
      <c r="M3135" s="252">
        <v>88694.31</v>
      </c>
      <c r="N3135" s="323">
        <v>132006.42000000001</v>
      </c>
      <c r="O3135" s="323"/>
      <c r="P3135" s="252">
        <v>239196.7</v>
      </c>
      <c r="Q3135" s="252">
        <v>2030.83</v>
      </c>
      <c r="R3135" s="240" t="s">
        <v>133</v>
      </c>
      <c r="V3135" s="248">
        <f t="shared" si="196"/>
        <v>237165.87000000002</v>
      </c>
      <c r="W3135" s="248">
        <f t="shared" si="193"/>
        <v>0</v>
      </c>
      <c r="X3135" s="248">
        <f t="shared" si="194"/>
        <v>0</v>
      </c>
      <c r="Y3135" s="248">
        <f t="shared" si="195"/>
        <v>237165.87000000002</v>
      </c>
    </row>
    <row r="3136" spans="1:25" ht="15" customHeight="1" x14ac:dyDescent="0.25">
      <c r="A3136" s="250"/>
      <c r="B3136" s="251"/>
      <c r="C3136" s="322" t="s">
        <v>504</v>
      </c>
      <c r="D3136" s="322"/>
      <c r="E3136" s="322"/>
      <c r="H3136" s="252">
        <v>24530.26</v>
      </c>
      <c r="I3136" s="252">
        <v>0</v>
      </c>
      <c r="J3136" s="252">
        <v>0</v>
      </c>
      <c r="K3136" s="252">
        <v>0</v>
      </c>
      <c r="L3136" s="252">
        <v>0</v>
      </c>
      <c r="M3136" s="252">
        <v>0</v>
      </c>
      <c r="N3136" s="323">
        <v>2417.2199999999998</v>
      </c>
      <c r="O3136" s="323"/>
      <c r="P3136" s="252">
        <v>24003.01</v>
      </c>
      <c r="Q3136" s="252">
        <v>1889.97</v>
      </c>
      <c r="R3136" s="240" t="s">
        <v>133</v>
      </c>
      <c r="V3136" s="248">
        <f t="shared" si="196"/>
        <v>0</v>
      </c>
      <c r="W3136" s="248">
        <f t="shared" si="193"/>
        <v>0</v>
      </c>
      <c r="X3136" s="248">
        <f t="shared" si="194"/>
        <v>0</v>
      </c>
      <c r="Y3136" s="248">
        <f t="shared" si="195"/>
        <v>0</v>
      </c>
    </row>
    <row r="3137" spans="1:25" ht="15" customHeight="1" x14ac:dyDescent="0.25">
      <c r="A3137" s="250"/>
      <c r="B3137" s="251"/>
      <c r="C3137" s="322" t="s">
        <v>1336</v>
      </c>
      <c r="D3137" s="322"/>
      <c r="E3137" s="322"/>
      <c r="H3137" s="252">
        <v>-2241.5500000000002</v>
      </c>
      <c r="I3137" s="252">
        <v>0</v>
      </c>
      <c r="J3137" s="252">
        <v>0</v>
      </c>
      <c r="K3137" s="252">
        <v>0</v>
      </c>
      <c r="L3137" s="252">
        <v>0</v>
      </c>
      <c r="M3137" s="252">
        <v>0</v>
      </c>
      <c r="N3137" s="323">
        <v>0</v>
      </c>
      <c r="O3137" s="323"/>
      <c r="P3137" s="252">
        <v>0</v>
      </c>
      <c r="Q3137" s="252">
        <v>2241.5500000000002</v>
      </c>
      <c r="R3137" s="240" t="s">
        <v>133</v>
      </c>
      <c r="V3137" s="248">
        <f t="shared" si="196"/>
        <v>0</v>
      </c>
      <c r="W3137" s="248">
        <f t="shared" si="193"/>
        <v>0</v>
      </c>
      <c r="X3137" s="248">
        <f t="shared" si="194"/>
        <v>0</v>
      </c>
      <c r="Y3137" s="248">
        <f t="shared" si="195"/>
        <v>0</v>
      </c>
    </row>
    <row r="3138" spans="1:25" ht="15" customHeight="1" x14ac:dyDescent="0.25">
      <c r="A3138" s="250"/>
      <c r="B3138" s="251"/>
      <c r="C3138" s="322" t="s">
        <v>1303</v>
      </c>
      <c r="D3138" s="322"/>
      <c r="E3138" s="322"/>
      <c r="H3138" s="252">
        <v>4874.24</v>
      </c>
      <c r="I3138" s="252">
        <v>0</v>
      </c>
      <c r="J3138" s="252">
        <v>0</v>
      </c>
      <c r="K3138" s="252">
        <v>0</v>
      </c>
      <c r="L3138" s="252">
        <v>0</v>
      </c>
      <c r="M3138" s="252">
        <v>0</v>
      </c>
      <c r="N3138" s="323">
        <v>9.11</v>
      </c>
      <c r="O3138" s="323"/>
      <c r="P3138" s="252">
        <v>4950.5600000000004</v>
      </c>
      <c r="Q3138" s="252">
        <v>85.43</v>
      </c>
      <c r="R3138" s="240" t="s">
        <v>133</v>
      </c>
      <c r="V3138" s="248">
        <f t="shared" si="196"/>
        <v>0</v>
      </c>
      <c r="W3138" s="248">
        <f t="shared" si="193"/>
        <v>0</v>
      </c>
      <c r="X3138" s="248">
        <f t="shared" si="194"/>
        <v>0</v>
      </c>
      <c r="Y3138" s="248">
        <f t="shared" si="195"/>
        <v>0</v>
      </c>
    </row>
    <row r="3139" spans="1:25" ht="15" customHeight="1" x14ac:dyDescent="0.25">
      <c r="A3139" s="250"/>
      <c r="B3139" s="251"/>
      <c r="C3139" s="322" t="s">
        <v>1054</v>
      </c>
      <c r="D3139" s="322"/>
      <c r="E3139" s="322"/>
      <c r="H3139" s="252">
        <v>108.52</v>
      </c>
      <c r="I3139" s="252">
        <v>91.44</v>
      </c>
      <c r="J3139" s="252">
        <v>0</v>
      </c>
      <c r="K3139" s="252">
        <v>0</v>
      </c>
      <c r="L3139" s="252">
        <v>0</v>
      </c>
      <c r="M3139" s="252">
        <v>91.44</v>
      </c>
      <c r="N3139" s="323">
        <v>136.85</v>
      </c>
      <c r="O3139" s="323"/>
      <c r="P3139" s="252">
        <v>63.11</v>
      </c>
      <c r="Q3139" s="252">
        <v>0</v>
      </c>
      <c r="R3139" s="240" t="s">
        <v>133</v>
      </c>
      <c r="V3139" s="248">
        <f t="shared" si="196"/>
        <v>0</v>
      </c>
      <c r="W3139" s="248">
        <f t="shared" si="193"/>
        <v>0</v>
      </c>
      <c r="X3139" s="248">
        <f t="shared" si="194"/>
        <v>0</v>
      </c>
      <c r="Y3139" s="248">
        <f t="shared" si="195"/>
        <v>0</v>
      </c>
    </row>
    <row r="3140" spans="1:25" ht="15" customHeight="1" x14ac:dyDescent="0.25">
      <c r="A3140" s="250"/>
      <c r="B3140" s="251"/>
      <c r="C3140" s="322" t="s">
        <v>1058</v>
      </c>
      <c r="D3140" s="322"/>
      <c r="E3140" s="322"/>
      <c r="H3140" s="252">
        <v>25683.16</v>
      </c>
      <c r="I3140" s="252">
        <v>9303.06</v>
      </c>
      <c r="J3140" s="252">
        <v>0</v>
      </c>
      <c r="K3140" s="252">
        <v>0</v>
      </c>
      <c r="L3140" s="252">
        <v>0</v>
      </c>
      <c r="M3140" s="252">
        <v>9303.06</v>
      </c>
      <c r="N3140" s="323">
        <v>13841.65</v>
      </c>
      <c r="O3140" s="323"/>
      <c r="P3140" s="252">
        <v>21474.94</v>
      </c>
      <c r="Q3140" s="252">
        <v>330.37</v>
      </c>
      <c r="R3140" s="240" t="s">
        <v>133</v>
      </c>
      <c r="V3140" s="248">
        <f t="shared" si="196"/>
        <v>0</v>
      </c>
      <c r="W3140" s="248">
        <f t="shared" si="193"/>
        <v>0</v>
      </c>
      <c r="X3140" s="248">
        <f t="shared" si="194"/>
        <v>0</v>
      </c>
      <c r="Y3140" s="248">
        <f t="shared" si="195"/>
        <v>0</v>
      </c>
    </row>
    <row r="3141" spans="1:25" ht="15" customHeight="1" x14ac:dyDescent="0.25">
      <c r="A3141" s="250"/>
      <c r="B3141" s="251"/>
      <c r="C3141" s="322" t="s">
        <v>1335</v>
      </c>
      <c r="D3141" s="322"/>
      <c r="E3141" s="322"/>
      <c r="H3141" s="252">
        <v>9576.34</v>
      </c>
      <c r="I3141" s="252">
        <v>0</v>
      </c>
      <c r="J3141" s="252">
        <v>0</v>
      </c>
      <c r="K3141" s="252">
        <v>0</v>
      </c>
      <c r="L3141" s="252">
        <v>0</v>
      </c>
      <c r="M3141" s="252">
        <v>0</v>
      </c>
      <c r="N3141" s="323">
        <v>84</v>
      </c>
      <c r="O3141" s="323"/>
      <c r="P3141" s="252">
        <v>9492.34</v>
      </c>
      <c r="Q3141" s="252">
        <v>0</v>
      </c>
      <c r="R3141" s="240" t="s">
        <v>133</v>
      </c>
      <c r="V3141" s="248">
        <f t="shared" si="196"/>
        <v>0</v>
      </c>
      <c r="W3141" s="248">
        <f t="shared" si="193"/>
        <v>0</v>
      </c>
      <c r="X3141" s="248">
        <f t="shared" si="194"/>
        <v>0</v>
      </c>
      <c r="Y3141" s="248">
        <f t="shared" si="195"/>
        <v>0</v>
      </c>
    </row>
    <row r="3142" spans="1:25" ht="15" customHeight="1" x14ac:dyDescent="0.25">
      <c r="A3142" s="250"/>
      <c r="B3142" s="251"/>
      <c r="C3142" s="322" t="s">
        <v>399</v>
      </c>
      <c r="D3142" s="322"/>
      <c r="E3142" s="322"/>
      <c r="H3142" s="252">
        <v>55597.71</v>
      </c>
      <c r="I3142" s="252">
        <v>13667.29</v>
      </c>
      <c r="J3142" s="252">
        <v>0</v>
      </c>
      <c r="K3142" s="252">
        <v>0</v>
      </c>
      <c r="L3142" s="252">
        <v>0</v>
      </c>
      <c r="M3142" s="252">
        <v>13667.29</v>
      </c>
      <c r="N3142" s="323">
        <v>16801.37</v>
      </c>
      <c r="O3142" s="323"/>
      <c r="P3142" s="252">
        <v>53070.12</v>
      </c>
      <c r="Q3142" s="252">
        <v>606.49</v>
      </c>
      <c r="R3142" s="240" t="s">
        <v>133</v>
      </c>
      <c r="V3142" s="248">
        <f t="shared" si="196"/>
        <v>0</v>
      </c>
      <c r="W3142" s="248">
        <f t="shared" si="193"/>
        <v>0</v>
      </c>
      <c r="X3142" s="248">
        <f t="shared" si="194"/>
        <v>0</v>
      </c>
      <c r="Y3142" s="248">
        <f t="shared" si="195"/>
        <v>0</v>
      </c>
    </row>
    <row r="3143" spans="1:25" ht="15" customHeight="1" x14ac:dyDescent="0.25">
      <c r="A3143" s="250"/>
      <c r="B3143" s="251"/>
      <c r="C3143" s="322" t="s">
        <v>1304</v>
      </c>
      <c r="D3143" s="322"/>
      <c r="E3143" s="322"/>
      <c r="H3143" s="252">
        <v>17676.75</v>
      </c>
      <c r="I3143" s="252">
        <v>0</v>
      </c>
      <c r="J3143" s="252">
        <v>0</v>
      </c>
      <c r="K3143" s="252">
        <v>0</v>
      </c>
      <c r="L3143" s="252">
        <v>0</v>
      </c>
      <c r="M3143" s="252">
        <v>0</v>
      </c>
      <c r="N3143" s="323">
        <v>647.94000000000005</v>
      </c>
      <c r="O3143" s="323"/>
      <c r="P3143" s="252">
        <v>18308.07</v>
      </c>
      <c r="Q3143" s="252">
        <v>1279.26</v>
      </c>
      <c r="R3143" s="240" t="s">
        <v>133</v>
      </c>
      <c r="V3143" s="248">
        <f t="shared" si="196"/>
        <v>0</v>
      </c>
      <c r="W3143" s="248">
        <f t="shared" si="193"/>
        <v>0</v>
      </c>
      <c r="X3143" s="248">
        <f t="shared" si="194"/>
        <v>0</v>
      </c>
      <c r="Y3143" s="248">
        <f t="shared" si="195"/>
        <v>0</v>
      </c>
    </row>
    <row r="3144" spans="1:25" ht="15" customHeight="1" x14ac:dyDescent="0.25">
      <c r="A3144" s="250"/>
      <c r="B3144" s="251"/>
      <c r="C3144" s="322" t="s">
        <v>1055</v>
      </c>
      <c r="D3144" s="322"/>
      <c r="E3144" s="322"/>
      <c r="H3144" s="252">
        <v>108.52</v>
      </c>
      <c r="I3144" s="252">
        <v>91.44</v>
      </c>
      <c r="J3144" s="252">
        <v>0</v>
      </c>
      <c r="K3144" s="252">
        <v>0</v>
      </c>
      <c r="L3144" s="252">
        <v>0</v>
      </c>
      <c r="M3144" s="252">
        <v>91.44</v>
      </c>
      <c r="N3144" s="323">
        <v>136.85</v>
      </c>
      <c r="O3144" s="323"/>
      <c r="P3144" s="252">
        <v>63.11</v>
      </c>
      <c r="Q3144" s="252">
        <v>0</v>
      </c>
      <c r="R3144" s="240" t="s">
        <v>133</v>
      </c>
      <c r="V3144" s="248">
        <f t="shared" si="196"/>
        <v>0</v>
      </c>
      <c r="W3144" s="248">
        <f t="shared" si="193"/>
        <v>0</v>
      </c>
      <c r="X3144" s="248">
        <f t="shared" si="194"/>
        <v>0</v>
      </c>
      <c r="Y3144" s="248">
        <f t="shared" si="195"/>
        <v>0</v>
      </c>
    </row>
    <row r="3145" spans="1:25" ht="15" customHeight="1" x14ac:dyDescent="0.25">
      <c r="A3145" s="250"/>
      <c r="B3145" s="251"/>
      <c r="C3145" s="322" t="s">
        <v>392</v>
      </c>
      <c r="D3145" s="322"/>
      <c r="E3145" s="322"/>
      <c r="H3145" s="252">
        <v>100112.9</v>
      </c>
      <c r="I3145" s="252">
        <v>23478.880000000001</v>
      </c>
      <c r="J3145" s="252">
        <v>0</v>
      </c>
      <c r="K3145" s="252">
        <v>0</v>
      </c>
      <c r="L3145" s="252">
        <v>0</v>
      </c>
      <c r="M3145" s="252">
        <v>23478.880000000001</v>
      </c>
      <c r="N3145" s="323">
        <v>30080.5</v>
      </c>
      <c r="O3145" s="323"/>
      <c r="P3145" s="252">
        <v>94824.1</v>
      </c>
      <c r="Q3145" s="252">
        <v>1312.82</v>
      </c>
      <c r="R3145" s="240" t="s">
        <v>133</v>
      </c>
      <c r="V3145" s="248">
        <f t="shared" si="196"/>
        <v>0</v>
      </c>
      <c r="W3145" s="248">
        <f t="shared" si="193"/>
        <v>0</v>
      </c>
      <c r="X3145" s="248">
        <f t="shared" si="194"/>
        <v>0</v>
      </c>
      <c r="Y3145" s="248">
        <f t="shared" si="195"/>
        <v>0</v>
      </c>
    </row>
    <row r="3146" spans="1:25" ht="15" customHeight="1" x14ac:dyDescent="0.25">
      <c r="A3146" s="250"/>
      <c r="B3146" s="251"/>
      <c r="C3146" s="322" t="s">
        <v>1057</v>
      </c>
      <c r="D3146" s="322"/>
      <c r="E3146" s="322"/>
      <c r="H3146" s="252">
        <v>227.64</v>
      </c>
      <c r="I3146" s="252">
        <v>191.74</v>
      </c>
      <c r="J3146" s="252">
        <v>0</v>
      </c>
      <c r="K3146" s="252">
        <v>0</v>
      </c>
      <c r="L3146" s="252">
        <v>0</v>
      </c>
      <c r="M3146" s="252">
        <v>191.74</v>
      </c>
      <c r="N3146" s="323">
        <v>286.97000000000003</v>
      </c>
      <c r="O3146" s="323"/>
      <c r="P3146" s="252">
        <v>132.41</v>
      </c>
      <c r="Q3146" s="252">
        <v>0</v>
      </c>
      <c r="R3146" s="240" t="s">
        <v>133</v>
      </c>
      <c r="V3146" s="248">
        <f t="shared" si="196"/>
        <v>0</v>
      </c>
      <c r="W3146" s="248">
        <f t="shared" ref="W3146:W3209" si="197">IF(W$8=$C3146,SUM($P3146-$Q3146),0)/3</f>
        <v>0</v>
      </c>
      <c r="X3146" s="248">
        <f t="shared" ref="X3146:X3209" si="198">IF(X$8=$C3146,SUM($P3146-$Q3146),0)</f>
        <v>0</v>
      </c>
      <c r="Y3146" s="248">
        <f t="shared" ref="Y3146:Y3209" si="199">SUM(V3146:X3146)</f>
        <v>0</v>
      </c>
    </row>
    <row r="3147" spans="1:25" ht="15" customHeight="1" x14ac:dyDescent="0.25">
      <c r="A3147" s="250"/>
      <c r="B3147" s="251"/>
      <c r="C3147" s="322" t="s">
        <v>1286</v>
      </c>
      <c r="D3147" s="322"/>
      <c r="E3147" s="322"/>
      <c r="H3147" s="252">
        <v>40017.25</v>
      </c>
      <c r="I3147" s="252">
        <v>8732.1</v>
      </c>
      <c r="J3147" s="252">
        <v>0</v>
      </c>
      <c r="K3147" s="252">
        <v>0</v>
      </c>
      <c r="L3147" s="252">
        <v>0</v>
      </c>
      <c r="M3147" s="252">
        <v>8732.1</v>
      </c>
      <c r="N3147" s="323">
        <v>11919.87</v>
      </c>
      <c r="O3147" s="323"/>
      <c r="P3147" s="252">
        <v>37713.410000000003</v>
      </c>
      <c r="Q3147" s="252">
        <v>883.93</v>
      </c>
      <c r="R3147" s="240" t="s">
        <v>133</v>
      </c>
      <c r="V3147" s="248">
        <f t="shared" si="196"/>
        <v>0</v>
      </c>
      <c r="W3147" s="248">
        <f t="shared" si="197"/>
        <v>0</v>
      </c>
      <c r="X3147" s="248">
        <f t="shared" si="198"/>
        <v>0</v>
      </c>
      <c r="Y3147" s="248">
        <f t="shared" si="199"/>
        <v>0</v>
      </c>
    </row>
    <row r="3148" spans="1:25" ht="15" customHeight="1" x14ac:dyDescent="0.25">
      <c r="A3148" s="250"/>
      <c r="B3148" s="251"/>
      <c r="C3148" s="322" t="s">
        <v>1283</v>
      </c>
      <c r="D3148" s="322"/>
      <c r="E3148" s="322"/>
      <c r="H3148" s="252">
        <v>388176.01</v>
      </c>
      <c r="I3148" s="252">
        <v>0</v>
      </c>
      <c r="J3148" s="252">
        <v>0</v>
      </c>
      <c r="K3148" s="252">
        <v>0</v>
      </c>
      <c r="L3148" s="252">
        <v>0</v>
      </c>
      <c r="M3148" s="252">
        <v>0</v>
      </c>
      <c r="N3148" s="323">
        <v>356.3</v>
      </c>
      <c r="O3148" s="323"/>
      <c r="P3148" s="252">
        <v>387819.71</v>
      </c>
      <c r="Q3148" s="252">
        <v>0</v>
      </c>
      <c r="R3148" s="240" t="s">
        <v>133</v>
      </c>
      <c r="V3148" s="248">
        <f t="shared" si="196"/>
        <v>0</v>
      </c>
      <c r="W3148" s="248">
        <f t="shared" si="197"/>
        <v>129273.23666666668</v>
      </c>
      <c r="X3148" s="248">
        <f t="shared" si="198"/>
        <v>0</v>
      </c>
      <c r="Y3148" s="248">
        <f t="shared" si="199"/>
        <v>129273.23666666668</v>
      </c>
    </row>
    <row r="3149" spans="1:25" ht="15" customHeight="1" x14ac:dyDescent="0.25">
      <c r="A3149" s="250"/>
      <c r="B3149" s="251"/>
      <c r="C3149" s="322" t="s">
        <v>1311</v>
      </c>
      <c r="D3149" s="322"/>
      <c r="E3149" s="322"/>
      <c r="H3149" s="252">
        <v>2311.61</v>
      </c>
      <c r="I3149" s="252">
        <v>0</v>
      </c>
      <c r="J3149" s="252">
        <v>0</v>
      </c>
      <c r="K3149" s="252">
        <v>0</v>
      </c>
      <c r="L3149" s="252">
        <v>0</v>
      </c>
      <c r="M3149" s="252">
        <v>0</v>
      </c>
      <c r="N3149" s="323">
        <v>0</v>
      </c>
      <c r="O3149" s="323"/>
      <c r="P3149" s="252">
        <v>2311.61</v>
      </c>
      <c r="Q3149" s="252">
        <v>0</v>
      </c>
      <c r="R3149" s="240" t="s">
        <v>133</v>
      </c>
      <c r="V3149" s="248">
        <f t="shared" si="196"/>
        <v>0</v>
      </c>
      <c r="W3149" s="248">
        <f t="shared" si="197"/>
        <v>0</v>
      </c>
      <c r="X3149" s="248">
        <f t="shared" si="198"/>
        <v>0</v>
      </c>
      <c r="Y3149" s="248">
        <f t="shared" si="199"/>
        <v>0</v>
      </c>
    </row>
    <row r="3150" spans="1:25" ht="15" customHeight="1" x14ac:dyDescent="0.25">
      <c r="A3150" s="250"/>
      <c r="B3150" s="251"/>
      <c r="C3150" s="322" t="s">
        <v>1288</v>
      </c>
      <c r="D3150" s="322"/>
      <c r="E3150" s="322"/>
      <c r="H3150" s="252">
        <v>139144.49</v>
      </c>
      <c r="I3150" s="252">
        <v>33454.78</v>
      </c>
      <c r="J3150" s="252">
        <v>0</v>
      </c>
      <c r="K3150" s="252">
        <v>0</v>
      </c>
      <c r="L3150" s="252">
        <v>0</v>
      </c>
      <c r="M3150" s="252">
        <v>33454.78</v>
      </c>
      <c r="N3150" s="323">
        <v>45856.1</v>
      </c>
      <c r="O3150" s="323"/>
      <c r="P3150" s="252">
        <v>127697.11</v>
      </c>
      <c r="Q3150" s="252">
        <v>953.94</v>
      </c>
      <c r="R3150" s="240" t="s">
        <v>133</v>
      </c>
      <c r="V3150" s="248">
        <f t="shared" si="196"/>
        <v>0</v>
      </c>
      <c r="W3150" s="248">
        <f t="shared" si="197"/>
        <v>0</v>
      </c>
      <c r="X3150" s="248">
        <f t="shared" si="198"/>
        <v>0</v>
      </c>
      <c r="Y3150" s="248">
        <f t="shared" si="199"/>
        <v>0</v>
      </c>
    </row>
    <row r="3151" spans="1:25" ht="15" customHeight="1" x14ac:dyDescent="0.25">
      <c r="A3151" s="253"/>
      <c r="B3151" s="254"/>
      <c r="C3151" s="324" t="s">
        <v>1056</v>
      </c>
      <c r="D3151" s="324"/>
      <c r="E3151" s="324"/>
      <c r="F3151" s="255"/>
      <c r="G3151" s="255"/>
      <c r="H3151" s="256">
        <v>343.61</v>
      </c>
      <c r="I3151" s="256">
        <v>289.62</v>
      </c>
      <c r="J3151" s="256">
        <v>0</v>
      </c>
      <c r="K3151" s="256">
        <v>0</v>
      </c>
      <c r="L3151" s="256">
        <v>0</v>
      </c>
      <c r="M3151" s="256">
        <v>289.62</v>
      </c>
      <c r="N3151" s="325">
        <v>433.36</v>
      </c>
      <c r="O3151" s="325"/>
      <c r="P3151" s="256">
        <v>199.87</v>
      </c>
      <c r="Q3151" s="256">
        <v>0</v>
      </c>
      <c r="R3151" s="240" t="s">
        <v>133</v>
      </c>
      <c r="V3151" s="248">
        <f t="shared" si="196"/>
        <v>0</v>
      </c>
      <c r="W3151" s="248">
        <f t="shared" si="197"/>
        <v>0</v>
      </c>
      <c r="X3151" s="248">
        <f t="shared" si="198"/>
        <v>0</v>
      </c>
      <c r="Y3151" s="248">
        <f t="shared" si="199"/>
        <v>0</v>
      </c>
    </row>
    <row r="3152" spans="1:25" ht="15" customHeight="1" x14ac:dyDescent="0.25">
      <c r="A3152" s="245" t="s">
        <v>1828</v>
      </c>
      <c r="B3152" s="246" t="str">
        <f>C3152</f>
        <v>г.Одинцово, Можайское шоссе, 80</v>
      </c>
      <c r="C3152" s="329" t="s">
        <v>134</v>
      </c>
      <c r="D3152" s="329"/>
      <c r="E3152" s="329"/>
      <c r="F3152" s="246" t="s">
        <v>1758</v>
      </c>
      <c r="G3152" s="246" t="s">
        <v>1829</v>
      </c>
      <c r="H3152" s="247">
        <v>2022896.94</v>
      </c>
      <c r="I3152" s="247">
        <v>381890.82</v>
      </c>
      <c r="J3152" s="247">
        <v>0</v>
      </c>
      <c r="K3152" s="247">
        <v>0</v>
      </c>
      <c r="L3152" s="247">
        <v>0</v>
      </c>
      <c r="M3152" s="247">
        <v>381890.82</v>
      </c>
      <c r="N3152" s="330">
        <v>413445.64</v>
      </c>
      <c r="O3152" s="330"/>
      <c r="P3152" s="247">
        <v>2002236.78</v>
      </c>
      <c r="Q3152" s="247">
        <v>10894.66</v>
      </c>
      <c r="R3152" s="240" t="s">
        <v>134</v>
      </c>
      <c r="V3152" s="248">
        <f t="shared" ref="V3152:V3215" si="200">IF(V$8=$C3152,SUM($P3152-$Q3152),0)</f>
        <v>0</v>
      </c>
      <c r="W3152" s="248">
        <f t="shared" si="197"/>
        <v>0</v>
      </c>
      <c r="X3152" s="248">
        <f t="shared" si="198"/>
        <v>0</v>
      </c>
      <c r="Y3152" s="248">
        <f t="shared" si="199"/>
        <v>0</v>
      </c>
    </row>
    <row r="3153" spans="1:25" ht="15" customHeight="1" x14ac:dyDescent="0.25">
      <c r="A3153" s="250"/>
      <c r="B3153" s="251"/>
      <c r="C3153" s="322" t="s">
        <v>1052</v>
      </c>
      <c r="D3153" s="322"/>
      <c r="E3153" s="322"/>
      <c r="H3153" s="252">
        <v>420193.39</v>
      </c>
      <c r="I3153" s="252">
        <v>93353.95</v>
      </c>
      <c r="J3153" s="252">
        <v>0</v>
      </c>
      <c r="K3153" s="252">
        <v>0</v>
      </c>
      <c r="L3153" s="252">
        <v>0</v>
      </c>
      <c r="M3153" s="252">
        <v>93353.95</v>
      </c>
      <c r="N3153" s="323">
        <v>103908.18</v>
      </c>
      <c r="O3153" s="323"/>
      <c r="P3153" s="252">
        <v>409668.43</v>
      </c>
      <c r="Q3153" s="252">
        <v>29.27</v>
      </c>
      <c r="R3153" s="240" t="s">
        <v>134</v>
      </c>
      <c r="V3153" s="248">
        <f t="shared" si="200"/>
        <v>409639.16</v>
      </c>
      <c r="W3153" s="248">
        <f t="shared" si="197"/>
        <v>0</v>
      </c>
      <c r="X3153" s="248">
        <f t="shared" si="198"/>
        <v>0</v>
      </c>
      <c r="Y3153" s="248">
        <f t="shared" si="199"/>
        <v>409639.16</v>
      </c>
    </row>
    <row r="3154" spans="1:25" ht="15" customHeight="1" x14ac:dyDescent="0.25">
      <c r="A3154" s="250"/>
      <c r="B3154" s="251"/>
      <c r="C3154" s="322" t="s">
        <v>1303</v>
      </c>
      <c r="D3154" s="322"/>
      <c r="E3154" s="322"/>
      <c r="H3154" s="252">
        <v>10890.31</v>
      </c>
      <c r="I3154" s="252">
        <v>0</v>
      </c>
      <c r="J3154" s="252">
        <v>0</v>
      </c>
      <c r="K3154" s="252">
        <v>0</v>
      </c>
      <c r="L3154" s="252">
        <v>0</v>
      </c>
      <c r="M3154" s="252">
        <v>0</v>
      </c>
      <c r="N3154" s="323">
        <v>19.13</v>
      </c>
      <c r="O3154" s="323"/>
      <c r="P3154" s="252">
        <v>11922.86</v>
      </c>
      <c r="Q3154" s="252">
        <v>1051.68</v>
      </c>
      <c r="R3154" s="240" t="s">
        <v>134</v>
      </c>
      <c r="V3154" s="248">
        <f t="shared" si="200"/>
        <v>0</v>
      </c>
      <c r="W3154" s="248">
        <f t="shared" si="197"/>
        <v>0</v>
      </c>
      <c r="X3154" s="248">
        <f t="shared" si="198"/>
        <v>0</v>
      </c>
      <c r="Y3154" s="248">
        <f t="shared" si="199"/>
        <v>0</v>
      </c>
    </row>
    <row r="3155" spans="1:25" ht="15" customHeight="1" x14ac:dyDescent="0.25">
      <c r="A3155" s="250"/>
      <c r="B3155" s="251"/>
      <c r="C3155" s="322" t="s">
        <v>1336</v>
      </c>
      <c r="D3155" s="322"/>
      <c r="E3155" s="322"/>
      <c r="H3155" s="252">
        <v>100.32</v>
      </c>
      <c r="I3155" s="252">
        <v>0</v>
      </c>
      <c r="J3155" s="252">
        <v>0</v>
      </c>
      <c r="K3155" s="252">
        <v>0</v>
      </c>
      <c r="L3155" s="252">
        <v>0</v>
      </c>
      <c r="M3155" s="252">
        <v>0</v>
      </c>
      <c r="N3155" s="323">
        <v>0</v>
      </c>
      <c r="O3155" s="323"/>
      <c r="P3155" s="252">
        <v>100.32</v>
      </c>
      <c r="Q3155" s="252">
        <v>0</v>
      </c>
      <c r="R3155" s="240" t="s">
        <v>134</v>
      </c>
      <c r="V3155" s="248">
        <f t="shared" si="200"/>
        <v>0</v>
      </c>
      <c r="W3155" s="248">
        <f t="shared" si="197"/>
        <v>0</v>
      </c>
      <c r="X3155" s="248">
        <f t="shared" si="198"/>
        <v>0</v>
      </c>
      <c r="Y3155" s="248">
        <f t="shared" si="199"/>
        <v>0</v>
      </c>
    </row>
    <row r="3156" spans="1:25" ht="15" customHeight="1" x14ac:dyDescent="0.25">
      <c r="A3156" s="250"/>
      <c r="B3156" s="251"/>
      <c r="C3156" s="322" t="s">
        <v>503</v>
      </c>
      <c r="D3156" s="322"/>
      <c r="E3156" s="322"/>
      <c r="H3156" s="252">
        <v>545933.51</v>
      </c>
      <c r="I3156" s="252">
        <v>149502.54</v>
      </c>
      <c r="J3156" s="252">
        <v>0</v>
      </c>
      <c r="K3156" s="252">
        <v>0</v>
      </c>
      <c r="L3156" s="252">
        <v>0</v>
      </c>
      <c r="M3156" s="252">
        <v>149502.54</v>
      </c>
      <c r="N3156" s="323">
        <v>164850.28</v>
      </c>
      <c r="O3156" s="323"/>
      <c r="P3156" s="252">
        <v>532681.07999999996</v>
      </c>
      <c r="Q3156" s="252">
        <v>2095.31</v>
      </c>
      <c r="R3156" s="240" t="s">
        <v>134</v>
      </c>
      <c r="V3156" s="248">
        <f t="shared" si="200"/>
        <v>0</v>
      </c>
      <c r="W3156" s="248">
        <f t="shared" si="197"/>
        <v>0</v>
      </c>
      <c r="X3156" s="248">
        <f t="shared" si="198"/>
        <v>0</v>
      </c>
      <c r="Y3156" s="248">
        <f t="shared" si="199"/>
        <v>0</v>
      </c>
    </row>
    <row r="3157" spans="1:25" ht="15" customHeight="1" x14ac:dyDescent="0.25">
      <c r="A3157" s="250"/>
      <c r="B3157" s="251"/>
      <c r="C3157" s="322" t="s">
        <v>1054</v>
      </c>
      <c r="D3157" s="322"/>
      <c r="E3157" s="322"/>
      <c r="H3157" s="252">
        <v>87.83</v>
      </c>
      <c r="I3157" s="252">
        <v>47.84</v>
      </c>
      <c r="J3157" s="252">
        <v>0</v>
      </c>
      <c r="K3157" s="252">
        <v>0</v>
      </c>
      <c r="L3157" s="252">
        <v>0</v>
      </c>
      <c r="M3157" s="252">
        <v>47.84</v>
      </c>
      <c r="N3157" s="323">
        <v>56.96</v>
      </c>
      <c r="O3157" s="323"/>
      <c r="P3157" s="252">
        <v>79.37</v>
      </c>
      <c r="Q3157" s="252">
        <v>0.66</v>
      </c>
      <c r="R3157" s="240" t="s">
        <v>134</v>
      </c>
      <c r="V3157" s="248">
        <f t="shared" si="200"/>
        <v>0</v>
      </c>
      <c r="W3157" s="248">
        <f t="shared" si="197"/>
        <v>0</v>
      </c>
      <c r="X3157" s="248">
        <f t="shared" si="198"/>
        <v>0</v>
      </c>
      <c r="Y3157" s="248">
        <f t="shared" si="199"/>
        <v>0</v>
      </c>
    </row>
    <row r="3158" spans="1:25" ht="15" customHeight="1" x14ac:dyDescent="0.25">
      <c r="A3158" s="250"/>
      <c r="B3158" s="251"/>
      <c r="C3158" s="322" t="s">
        <v>1058</v>
      </c>
      <c r="D3158" s="322"/>
      <c r="E3158" s="322"/>
      <c r="H3158" s="252">
        <v>3422.18</v>
      </c>
      <c r="I3158" s="252">
        <v>885.6</v>
      </c>
      <c r="J3158" s="252">
        <v>0</v>
      </c>
      <c r="K3158" s="252">
        <v>0</v>
      </c>
      <c r="L3158" s="252">
        <v>0</v>
      </c>
      <c r="M3158" s="252">
        <v>885.6</v>
      </c>
      <c r="N3158" s="323">
        <v>985.02</v>
      </c>
      <c r="O3158" s="323"/>
      <c r="P3158" s="252">
        <v>3532.67</v>
      </c>
      <c r="Q3158" s="252">
        <v>209.91</v>
      </c>
      <c r="R3158" s="240" t="s">
        <v>134</v>
      </c>
      <c r="V3158" s="248">
        <f t="shared" si="200"/>
        <v>0</v>
      </c>
      <c r="W3158" s="248">
        <f t="shared" si="197"/>
        <v>0</v>
      </c>
      <c r="X3158" s="248">
        <f t="shared" si="198"/>
        <v>0</v>
      </c>
      <c r="Y3158" s="248">
        <f t="shared" si="199"/>
        <v>0</v>
      </c>
    </row>
    <row r="3159" spans="1:25" ht="15" customHeight="1" x14ac:dyDescent="0.25">
      <c r="A3159" s="250"/>
      <c r="B3159" s="251"/>
      <c r="C3159" s="322" t="s">
        <v>1335</v>
      </c>
      <c r="D3159" s="322"/>
      <c r="E3159" s="322"/>
      <c r="H3159" s="252">
        <v>11514.08</v>
      </c>
      <c r="I3159" s="252">
        <v>0</v>
      </c>
      <c r="J3159" s="252">
        <v>0</v>
      </c>
      <c r="K3159" s="252">
        <v>0</v>
      </c>
      <c r="L3159" s="252">
        <v>0</v>
      </c>
      <c r="M3159" s="252">
        <v>0</v>
      </c>
      <c r="N3159" s="323">
        <v>19.04</v>
      </c>
      <c r="O3159" s="323"/>
      <c r="P3159" s="252">
        <v>11495.04</v>
      </c>
      <c r="Q3159" s="252">
        <v>0</v>
      </c>
      <c r="R3159" s="240" t="s">
        <v>134</v>
      </c>
      <c r="V3159" s="248">
        <f t="shared" si="200"/>
        <v>0</v>
      </c>
      <c r="W3159" s="248">
        <f t="shared" si="197"/>
        <v>0</v>
      </c>
      <c r="X3159" s="248">
        <f t="shared" si="198"/>
        <v>0</v>
      </c>
      <c r="Y3159" s="248">
        <f t="shared" si="199"/>
        <v>0</v>
      </c>
    </row>
    <row r="3160" spans="1:25" ht="15" customHeight="1" x14ac:dyDescent="0.25">
      <c r="A3160" s="250"/>
      <c r="B3160" s="251"/>
      <c r="C3160" s="322" t="s">
        <v>399</v>
      </c>
      <c r="D3160" s="322"/>
      <c r="E3160" s="322"/>
      <c r="H3160" s="252">
        <v>122547.29</v>
      </c>
      <c r="I3160" s="252">
        <v>21726.36</v>
      </c>
      <c r="J3160" s="252">
        <v>0</v>
      </c>
      <c r="K3160" s="252">
        <v>0</v>
      </c>
      <c r="L3160" s="252">
        <v>0</v>
      </c>
      <c r="M3160" s="252">
        <v>21726.36</v>
      </c>
      <c r="N3160" s="323">
        <v>22360.71</v>
      </c>
      <c r="O3160" s="323"/>
      <c r="P3160" s="252">
        <v>125075.08</v>
      </c>
      <c r="Q3160" s="252">
        <v>3162.14</v>
      </c>
      <c r="R3160" s="240" t="s">
        <v>134</v>
      </c>
      <c r="V3160" s="248">
        <f t="shared" si="200"/>
        <v>0</v>
      </c>
      <c r="W3160" s="248">
        <f t="shared" si="197"/>
        <v>0</v>
      </c>
      <c r="X3160" s="248">
        <f t="shared" si="198"/>
        <v>0</v>
      </c>
      <c r="Y3160" s="248">
        <f t="shared" si="199"/>
        <v>0</v>
      </c>
    </row>
    <row r="3161" spans="1:25" ht="15" customHeight="1" x14ac:dyDescent="0.25">
      <c r="A3161" s="250"/>
      <c r="B3161" s="251"/>
      <c r="C3161" s="322" t="s">
        <v>504</v>
      </c>
      <c r="D3161" s="322"/>
      <c r="E3161" s="322"/>
      <c r="H3161" s="252">
        <v>24857.64</v>
      </c>
      <c r="I3161" s="252">
        <v>0</v>
      </c>
      <c r="J3161" s="252">
        <v>0</v>
      </c>
      <c r="K3161" s="252">
        <v>0</v>
      </c>
      <c r="L3161" s="252">
        <v>0</v>
      </c>
      <c r="M3161" s="252">
        <v>0</v>
      </c>
      <c r="N3161" s="323">
        <v>37.26</v>
      </c>
      <c r="O3161" s="323"/>
      <c r="P3161" s="252">
        <v>24899.74</v>
      </c>
      <c r="Q3161" s="252">
        <v>79.36</v>
      </c>
      <c r="R3161" s="240" t="s">
        <v>134</v>
      </c>
      <c r="V3161" s="248">
        <f t="shared" si="200"/>
        <v>0</v>
      </c>
      <c r="W3161" s="248">
        <f t="shared" si="197"/>
        <v>0</v>
      </c>
      <c r="X3161" s="248">
        <f t="shared" si="198"/>
        <v>0</v>
      </c>
      <c r="Y3161" s="248">
        <f t="shared" si="199"/>
        <v>0</v>
      </c>
    </row>
    <row r="3162" spans="1:25" ht="15" customHeight="1" x14ac:dyDescent="0.25">
      <c r="A3162" s="250"/>
      <c r="B3162" s="251"/>
      <c r="C3162" s="322" t="s">
        <v>1304</v>
      </c>
      <c r="D3162" s="322"/>
      <c r="E3162" s="322"/>
      <c r="H3162" s="252">
        <v>29284.69</v>
      </c>
      <c r="I3162" s="252">
        <v>0</v>
      </c>
      <c r="J3162" s="252">
        <v>0</v>
      </c>
      <c r="K3162" s="252">
        <v>0</v>
      </c>
      <c r="L3162" s="252">
        <v>0</v>
      </c>
      <c r="M3162" s="252">
        <v>0</v>
      </c>
      <c r="N3162" s="323">
        <v>113.33</v>
      </c>
      <c r="O3162" s="323"/>
      <c r="P3162" s="252">
        <v>29392.83</v>
      </c>
      <c r="Q3162" s="252">
        <v>221.47</v>
      </c>
      <c r="R3162" s="240" t="s">
        <v>134</v>
      </c>
      <c r="V3162" s="248">
        <f t="shared" si="200"/>
        <v>0</v>
      </c>
      <c r="W3162" s="248">
        <f t="shared" si="197"/>
        <v>0</v>
      </c>
      <c r="X3162" s="248">
        <f t="shared" si="198"/>
        <v>0</v>
      </c>
      <c r="Y3162" s="248">
        <f t="shared" si="199"/>
        <v>0</v>
      </c>
    </row>
    <row r="3163" spans="1:25" ht="15" customHeight="1" x14ac:dyDescent="0.25">
      <c r="A3163" s="250"/>
      <c r="B3163" s="251"/>
      <c r="C3163" s="322" t="s">
        <v>1055</v>
      </c>
      <c r="D3163" s="322"/>
      <c r="E3163" s="322"/>
      <c r="H3163" s="252">
        <v>88.45</v>
      </c>
      <c r="I3163" s="252">
        <v>47.84</v>
      </c>
      <c r="J3163" s="252">
        <v>0</v>
      </c>
      <c r="K3163" s="252">
        <v>0</v>
      </c>
      <c r="L3163" s="252">
        <v>0</v>
      </c>
      <c r="M3163" s="252">
        <v>47.84</v>
      </c>
      <c r="N3163" s="323">
        <v>56.96</v>
      </c>
      <c r="O3163" s="323"/>
      <c r="P3163" s="252">
        <v>79.36</v>
      </c>
      <c r="Q3163" s="252">
        <v>0.03</v>
      </c>
      <c r="R3163" s="240" t="s">
        <v>134</v>
      </c>
      <c r="V3163" s="248">
        <f t="shared" si="200"/>
        <v>0</v>
      </c>
      <c r="W3163" s="248">
        <f t="shared" si="197"/>
        <v>0</v>
      </c>
      <c r="X3163" s="248">
        <f t="shared" si="198"/>
        <v>0</v>
      </c>
      <c r="Y3163" s="248">
        <f t="shared" si="199"/>
        <v>0</v>
      </c>
    </row>
    <row r="3164" spans="1:25" ht="15" customHeight="1" x14ac:dyDescent="0.25">
      <c r="A3164" s="250"/>
      <c r="B3164" s="251"/>
      <c r="C3164" s="322" t="s">
        <v>392</v>
      </c>
      <c r="D3164" s="322"/>
      <c r="E3164" s="322"/>
      <c r="H3164" s="252">
        <v>225084.2</v>
      </c>
      <c r="I3164" s="252">
        <v>39407.29</v>
      </c>
      <c r="J3164" s="252">
        <v>0</v>
      </c>
      <c r="K3164" s="252">
        <v>0</v>
      </c>
      <c r="L3164" s="252">
        <v>0</v>
      </c>
      <c r="M3164" s="252">
        <v>39407.29</v>
      </c>
      <c r="N3164" s="323">
        <v>40716.01</v>
      </c>
      <c r="O3164" s="323"/>
      <c r="P3164" s="252">
        <v>226763.12</v>
      </c>
      <c r="Q3164" s="252">
        <v>2987.64</v>
      </c>
      <c r="R3164" s="240" t="s">
        <v>134</v>
      </c>
      <c r="V3164" s="248">
        <f t="shared" si="200"/>
        <v>0</v>
      </c>
      <c r="W3164" s="248">
        <f t="shared" si="197"/>
        <v>0</v>
      </c>
      <c r="X3164" s="248">
        <f t="shared" si="198"/>
        <v>0</v>
      </c>
      <c r="Y3164" s="248">
        <f t="shared" si="199"/>
        <v>0</v>
      </c>
    </row>
    <row r="3165" spans="1:25" ht="15" customHeight="1" x14ac:dyDescent="0.25">
      <c r="A3165" s="250"/>
      <c r="B3165" s="251"/>
      <c r="C3165" s="322" t="s">
        <v>1057</v>
      </c>
      <c r="D3165" s="322"/>
      <c r="E3165" s="322"/>
      <c r="H3165" s="252">
        <v>184.22</v>
      </c>
      <c r="I3165" s="252">
        <v>100.31</v>
      </c>
      <c r="J3165" s="252">
        <v>0</v>
      </c>
      <c r="K3165" s="252">
        <v>0</v>
      </c>
      <c r="L3165" s="252">
        <v>0</v>
      </c>
      <c r="M3165" s="252">
        <v>100.31</v>
      </c>
      <c r="N3165" s="323">
        <v>119.4</v>
      </c>
      <c r="O3165" s="323"/>
      <c r="P3165" s="252">
        <v>166.52</v>
      </c>
      <c r="Q3165" s="252">
        <v>1.39</v>
      </c>
      <c r="R3165" s="240" t="s">
        <v>134</v>
      </c>
      <c r="V3165" s="248">
        <f t="shared" si="200"/>
        <v>0</v>
      </c>
      <c r="W3165" s="248">
        <f t="shared" si="197"/>
        <v>0</v>
      </c>
      <c r="X3165" s="248">
        <f t="shared" si="198"/>
        <v>0</v>
      </c>
      <c r="Y3165" s="248">
        <f t="shared" si="199"/>
        <v>0</v>
      </c>
    </row>
    <row r="3166" spans="1:25" ht="15" customHeight="1" x14ac:dyDescent="0.25">
      <c r="A3166" s="250"/>
      <c r="B3166" s="251"/>
      <c r="C3166" s="322" t="s">
        <v>1056</v>
      </c>
      <c r="D3166" s="322"/>
      <c r="E3166" s="322"/>
      <c r="H3166" s="252">
        <v>278.58</v>
      </c>
      <c r="I3166" s="252">
        <v>151.57</v>
      </c>
      <c r="J3166" s="252">
        <v>0</v>
      </c>
      <c r="K3166" s="252">
        <v>0</v>
      </c>
      <c r="L3166" s="252">
        <v>0</v>
      </c>
      <c r="M3166" s="252">
        <v>151.57</v>
      </c>
      <c r="N3166" s="323">
        <v>180.41</v>
      </c>
      <c r="O3166" s="323"/>
      <c r="P3166" s="252">
        <v>249.84</v>
      </c>
      <c r="Q3166" s="252">
        <v>0.1</v>
      </c>
      <c r="R3166" s="240" t="s">
        <v>134</v>
      </c>
      <c r="V3166" s="248">
        <f t="shared" si="200"/>
        <v>0</v>
      </c>
      <c r="W3166" s="248">
        <f t="shared" si="197"/>
        <v>0</v>
      </c>
      <c r="X3166" s="248">
        <f t="shared" si="198"/>
        <v>0</v>
      </c>
      <c r="Y3166" s="248">
        <f t="shared" si="199"/>
        <v>0</v>
      </c>
    </row>
    <row r="3167" spans="1:25" ht="15" customHeight="1" x14ac:dyDescent="0.25">
      <c r="A3167" s="250"/>
      <c r="B3167" s="251"/>
      <c r="C3167" s="322" t="s">
        <v>1283</v>
      </c>
      <c r="D3167" s="322"/>
      <c r="E3167" s="322"/>
      <c r="H3167" s="252">
        <v>220828.23</v>
      </c>
      <c r="I3167" s="252">
        <v>0</v>
      </c>
      <c r="J3167" s="252">
        <v>0</v>
      </c>
      <c r="K3167" s="252">
        <v>0</v>
      </c>
      <c r="L3167" s="252">
        <v>0</v>
      </c>
      <c r="M3167" s="252">
        <v>0</v>
      </c>
      <c r="N3167" s="323">
        <v>276.64</v>
      </c>
      <c r="O3167" s="323"/>
      <c r="P3167" s="252">
        <v>220551.59</v>
      </c>
      <c r="Q3167" s="252">
        <v>0</v>
      </c>
      <c r="R3167" s="240" t="s">
        <v>134</v>
      </c>
      <c r="V3167" s="248">
        <f t="shared" si="200"/>
        <v>0</v>
      </c>
      <c r="W3167" s="248">
        <f t="shared" si="197"/>
        <v>73517.19666666667</v>
      </c>
      <c r="X3167" s="248">
        <f t="shared" si="198"/>
        <v>0</v>
      </c>
      <c r="Y3167" s="248">
        <f t="shared" si="199"/>
        <v>73517.19666666667</v>
      </c>
    </row>
    <row r="3168" spans="1:25" ht="15" customHeight="1" x14ac:dyDescent="0.25">
      <c r="A3168" s="250"/>
      <c r="B3168" s="251"/>
      <c r="C3168" s="322" t="s">
        <v>1286</v>
      </c>
      <c r="D3168" s="322"/>
      <c r="E3168" s="322"/>
      <c r="H3168" s="252">
        <v>91169.35</v>
      </c>
      <c r="I3168" s="252">
        <v>15869.11</v>
      </c>
      <c r="J3168" s="252">
        <v>0</v>
      </c>
      <c r="K3168" s="252">
        <v>0</v>
      </c>
      <c r="L3168" s="252">
        <v>0</v>
      </c>
      <c r="M3168" s="252">
        <v>15869.11</v>
      </c>
      <c r="N3168" s="323">
        <v>15918.18</v>
      </c>
      <c r="O3168" s="323"/>
      <c r="P3168" s="252">
        <v>92175.44</v>
      </c>
      <c r="Q3168" s="252">
        <v>1055.1600000000001</v>
      </c>
      <c r="R3168" s="240" t="s">
        <v>134</v>
      </c>
      <c r="V3168" s="248">
        <f t="shared" si="200"/>
        <v>0</v>
      </c>
      <c r="W3168" s="248">
        <f t="shared" si="197"/>
        <v>0</v>
      </c>
      <c r="X3168" s="248">
        <f t="shared" si="198"/>
        <v>0</v>
      </c>
      <c r="Y3168" s="248">
        <f t="shared" si="199"/>
        <v>0</v>
      </c>
    </row>
    <row r="3169" spans="1:25" ht="15" customHeight="1" x14ac:dyDescent="0.25">
      <c r="A3169" s="253"/>
      <c r="B3169" s="254"/>
      <c r="C3169" s="324" t="s">
        <v>1288</v>
      </c>
      <c r="D3169" s="324"/>
      <c r="E3169" s="324"/>
      <c r="F3169" s="255"/>
      <c r="G3169" s="255"/>
      <c r="H3169" s="256">
        <v>316432.67</v>
      </c>
      <c r="I3169" s="256">
        <v>60798.41</v>
      </c>
      <c r="J3169" s="256">
        <v>0</v>
      </c>
      <c r="K3169" s="256">
        <v>0</v>
      </c>
      <c r="L3169" s="256">
        <v>0</v>
      </c>
      <c r="M3169" s="256">
        <v>60798.41</v>
      </c>
      <c r="N3169" s="325">
        <v>63828.13</v>
      </c>
      <c r="O3169" s="325"/>
      <c r="P3169" s="256">
        <v>313403.49</v>
      </c>
      <c r="Q3169" s="256">
        <v>0.54</v>
      </c>
      <c r="R3169" s="240" t="s">
        <v>134</v>
      </c>
      <c r="V3169" s="248">
        <f t="shared" si="200"/>
        <v>0</v>
      </c>
      <c r="W3169" s="248">
        <f t="shared" si="197"/>
        <v>0</v>
      </c>
      <c r="X3169" s="248">
        <f t="shared" si="198"/>
        <v>0</v>
      </c>
      <c r="Y3169" s="248">
        <f t="shared" si="199"/>
        <v>0</v>
      </c>
    </row>
    <row r="3170" spans="1:25" ht="15" customHeight="1" x14ac:dyDescent="0.25">
      <c r="A3170" s="245" t="s">
        <v>1747</v>
      </c>
      <c r="B3170" s="246" t="str">
        <f>C3170</f>
        <v>г.Одинцово, Можайское шоссе, 82</v>
      </c>
      <c r="C3170" s="329" t="s">
        <v>135</v>
      </c>
      <c r="D3170" s="329"/>
      <c r="E3170" s="329"/>
      <c r="F3170" s="246" t="s">
        <v>1830</v>
      </c>
      <c r="G3170" s="246" t="s">
        <v>1831</v>
      </c>
      <c r="H3170" s="247">
        <v>2083315.59</v>
      </c>
      <c r="I3170" s="247">
        <v>510081.89</v>
      </c>
      <c r="J3170" s="247">
        <v>0</v>
      </c>
      <c r="K3170" s="247">
        <v>0</v>
      </c>
      <c r="L3170" s="247">
        <v>0</v>
      </c>
      <c r="M3170" s="247">
        <v>510081.89</v>
      </c>
      <c r="N3170" s="330">
        <v>579360.14</v>
      </c>
      <c r="O3170" s="330"/>
      <c r="P3170" s="247">
        <v>2043454.78</v>
      </c>
      <c r="Q3170" s="247">
        <v>29417.439999999999</v>
      </c>
      <c r="R3170" s="240" t="s">
        <v>135</v>
      </c>
      <c r="V3170" s="248">
        <f t="shared" si="200"/>
        <v>0</v>
      </c>
      <c r="W3170" s="248">
        <f t="shared" si="197"/>
        <v>0</v>
      </c>
      <c r="X3170" s="248">
        <f t="shared" si="198"/>
        <v>0</v>
      </c>
      <c r="Y3170" s="248">
        <f t="shared" si="199"/>
        <v>0</v>
      </c>
    </row>
    <row r="3171" spans="1:25" ht="15" customHeight="1" x14ac:dyDescent="0.25">
      <c r="A3171" s="250"/>
      <c r="B3171" s="251"/>
      <c r="C3171" s="322" t="s">
        <v>392</v>
      </c>
      <c r="D3171" s="322"/>
      <c r="E3171" s="322"/>
      <c r="H3171" s="252">
        <v>149450.28</v>
      </c>
      <c r="I3171" s="252">
        <v>44703.3</v>
      </c>
      <c r="J3171" s="252">
        <v>0</v>
      </c>
      <c r="K3171" s="252">
        <v>0</v>
      </c>
      <c r="L3171" s="252">
        <v>0</v>
      </c>
      <c r="M3171" s="252">
        <v>44703.3</v>
      </c>
      <c r="N3171" s="323">
        <v>53102.81</v>
      </c>
      <c r="O3171" s="323"/>
      <c r="P3171" s="252">
        <v>143517.01999999999</v>
      </c>
      <c r="Q3171" s="252">
        <v>2466.25</v>
      </c>
      <c r="R3171" s="240" t="s">
        <v>135</v>
      </c>
      <c r="V3171" s="248">
        <f t="shared" si="200"/>
        <v>0</v>
      </c>
      <c r="W3171" s="248">
        <f t="shared" si="197"/>
        <v>0</v>
      </c>
      <c r="X3171" s="248">
        <f t="shared" si="198"/>
        <v>0</v>
      </c>
      <c r="Y3171" s="248">
        <f t="shared" si="199"/>
        <v>0</v>
      </c>
    </row>
    <row r="3172" spans="1:25" ht="15" customHeight="1" x14ac:dyDescent="0.25">
      <c r="A3172" s="250"/>
      <c r="B3172" s="251"/>
      <c r="C3172" s="322" t="s">
        <v>1057</v>
      </c>
      <c r="D3172" s="322"/>
      <c r="E3172" s="322"/>
      <c r="H3172" s="252">
        <v>340.87</v>
      </c>
      <c r="I3172" s="252">
        <v>221.69</v>
      </c>
      <c r="J3172" s="252">
        <v>0</v>
      </c>
      <c r="K3172" s="252">
        <v>0</v>
      </c>
      <c r="L3172" s="252">
        <v>0</v>
      </c>
      <c r="M3172" s="252">
        <v>221.69</v>
      </c>
      <c r="N3172" s="323">
        <v>268.83999999999997</v>
      </c>
      <c r="O3172" s="323"/>
      <c r="P3172" s="252">
        <v>299.49</v>
      </c>
      <c r="Q3172" s="252">
        <v>5.77</v>
      </c>
      <c r="R3172" s="240" t="s">
        <v>135</v>
      </c>
      <c r="V3172" s="248">
        <f t="shared" si="200"/>
        <v>0</v>
      </c>
      <c r="W3172" s="248">
        <f t="shared" si="197"/>
        <v>0</v>
      </c>
      <c r="X3172" s="248">
        <f t="shared" si="198"/>
        <v>0</v>
      </c>
      <c r="Y3172" s="248">
        <f t="shared" si="199"/>
        <v>0</v>
      </c>
    </row>
    <row r="3173" spans="1:25" ht="15" customHeight="1" x14ac:dyDescent="0.25">
      <c r="A3173" s="250"/>
      <c r="B3173" s="251"/>
      <c r="C3173" s="322" t="s">
        <v>1303</v>
      </c>
      <c r="D3173" s="322"/>
      <c r="E3173" s="322"/>
      <c r="H3173" s="252">
        <v>12028.55</v>
      </c>
      <c r="I3173" s="252">
        <v>0</v>
      </c>
      <c r="J3173" s="252">
        <v>0</v>
      </c>
      <c r="K3173" s="252">
        <v>0</v>
      </c>
      <c r="L3173" s="252">
        <v>0</v>
      </c>
      <c r="M3173" s="252">
        <v>0</v>
      </c>
      <c r="N3173" s="323">
        <v>2.95</v>
      </c>
      <c r="O3173" s="323"/>
      <c r="P3173" s="252">
        <v>15212.55</v>
      </c>
      <c r="Q3173" s="252">
        <v>3186.95</v>
      </c>
      <c r="R3173" s="240" t="s">
        <v>135</v>
      </c>
      <c r="V3173" s="248">
        <f t="shared" si="200"/>
        <v>0</v>
      </c>
      <c r="W3173" s="248">
        <f t="shared" si="197"/>
        <v>0</v>
      </c>
      <c r="X3173" s="248">
        <f t="shared" si="198"/>
        <v>0</v>
      </c>
      <c r="Y3173" s="248">
        <f t="shared" si="199"/>
        <v>0</v>
      </c>
    </row>
    <row r="3174" spans="1:25" ht="15" customHeight="1" x14ac:dyDescent="0.25">
      <c r="A3174" s="250"/>
      <c r="B3174" s="251"/>
      <c r="C3174" s="322" t="s">
        <v>1335</v>
      </c>
      <c r="D3174" s="322"/>
      <c r="E3174" s="322"/>
      <c r="H3174" s="252">
        <v>11349.97</v>
      </c>
      <c r="I3174" s="252">
        <v>0</v>
      </c>
      <c r="J3174" s="252">
        <v>0</v>
      </c>
      <c r="K3174" s="252">
        <v>0</v>
      </c>
      <c r="L3174" s="252">
        <v>0</v>
      </c>
      <c r="M3174" s="252">
        <v>0</v>
      </c>
      <c r="N3174" s="323">
        <v>10.76</v>
      </c>
      <c r="O3174" s="323"/>
      <c r="P3174" s="252">
        <v>11339.21</v>
      </c>
      <c r="Q3174" s="252">
        <v>0</v>
      </c>
      <c r="R3174" s="240" t="s">
        <v>135</v>
      </c>
      <c r="V3174" s="248">
        <f t="shared" si="200"/>
        <v>0</v>
      </c>
      <c r="W3174" s="248">
        <f t="shared" si="197"/>
        <v>0</v>
      </c>
      <c r="X3174" s="248">
        <f t="shared" si="198"/>
        <v>0</v>
      </c>
      <c r="Y3174" s="248">
        <f t="shared" si="199"/>
        <v>0</v>
      </c>
    </row>
    <row r="3175" spans="1:25" ht="15" customHeight="1" x14ac:dyDescent="0.25">
      <c r="A3175" s="250"/>
      <c r="B3175" s="251"/>
      <c r="C3175" s="322" t="s">
        <v>1336</v>
      </c>
      <c r="D3175" s="322"/>
      <c r="E3175" s="322"/>
      <c r="H3175" s="252">
        <v>80.11</v>
      </c>
      <c r="I3175" s="252">
        <v>0</v>
      </c>
      <c r="J3175" s="252">
        <v>0</v>
      </c>
      <c r="K3175" s="252">
        <v>0</v>
      </c>
      <c r="L3175" s="252">
        <v>0</v>
      </c>
      <c r="M3175" s="252">
        <v>0</v>
      </c>
      <c r="N3175" s="323">
        <v>0</v>
      </c>
      <c r="O3175" s="323"/>
      <c r="P3175" s="252">
        <v>80.11</v>
      </c>
      <c r="Q3175" s="252">
        <v>0</v>
      </c>
      <c r="R3175" s="240" t="s">
        <v>135</v>
      </c>
      <c r="V3175" s="248">
        <f t="shared" si="200"/>
        <v>0</v>
      </c>
      <c r="W3175" s="248">
        <f t="shared" si="197"/>
        <v>0</v>
      </c>
      <c r="X3175" s="248">
        <f t="shared" si="198"/>
        <v>0</v>
      </c>
      <c r="Y3175" s="248">
        <f t="shared" si="199"/>
        <v>0</v>
      </c>
    </row>
    <row r="3176" spans="1:25" ht="15" customHeight="1" x14ac:dyDescent="0.25">
      <c r="A3176" s="250"/>
      <c r="B3176" s="251"/>
      <c r="C3176" s="322" t="s">
        <v>1052</v>
      </c>
      <c r="D3176" s="322"/>
      <c r="E3176" s="322"/>
      <c r="H3176" s="252">
        <v>502822.41</v>
      </c>
      <c r="I3176" s="252">
        <v>134753.72</v>
      </c>
      <c r="J3176" s="252">
        <v>0</v>
      </c>
      <c r="K3176" s="252">
        <v>0</v>
      </c>
      <c r="L3176" s="252">
        <v>0</v>
      </c>
      <c r="M3176" s="252">
        <v>134753.72</v>
      </c>
      <c r="N3176" s="323">
        <v>152125.97</v>
      </c>
      <c r="O3176" s="323"/>
      <c r="P3176" s="252">
        <v>487542.76</v>
      </c>
      <c r="Q3176" s="252">
        <v>2092.6</v>
      </c>
      <c r="R3176" s="240" t="s">
        <v>135</v>
      </c>
      <c r="V3176" s="248">
        <f t="shared" si="200"/>
        <v>485450.16000000003</v>
      </c>
      <c r="W3176" s="248">
        <f t="shared" si="197"/>
        <v>0</v>
      </c>
      <c r="X3176" s="248">
        <f t="shared" si="198"/>
        <v>0</v>
      </c>
      <c r="Y3176" s="248">
        <f t="shared" si="199"/>
        <v>485450.16000000003</v>
      </c>
    </row>
    <row r="3177" spans="1:25" ht="15" customHeight="1" x14ac:dyDescent="0.25">
      <c r="A3177" s="250"/>
      <c r="B3177" s="251"/>
      <c r="C3177" s="322" t="s">
        <v>1058</v>
      </c>
      <c r="D3177" s="322"/>
      <c r="E3177" s="322"/>
      <c r="H3177" s="252">
        <v>2540.6799999999998</v>
      </c>
      <c r="I3177" s="252">
        <v>1768.32</v>
      </c>
      <c r="J3177" s="252">
        <v>0</v>
      </c>
      <c r="K3177" s="252">
        <v>0</v>
      </c>
      <c r="L3177" s="252">
        <v>0</v>
      </c>
      <c r="M3177" s="252">
        <v>1768.32</v>
      </c>
      <c r="N3177" s="323">
        <v>1996.14</v>
      </c>
      <c r="O3177" s="323"/>
      <c r="P3177" s="252">
        <v>5859.77</v>
      </c>
      <c r="Q3177" s="252">
        <v>3546.91</v>
      </c>
      <c r="R3177" s="240" t="s">
        <v>135</v>
      </c>
      <c r="V3177" s="248">
        <f t="shared" si="200"/>
        <v>0</v>
      </c>
      <c r="W3177" s="248">
        <f t="shared" si="197"/>
        <v>0</v>
      </c>
      <c r="X3177" s="248">
        <f t="shared" si="198"/>
        <v>0</v>
      </c>
      <c r="Y3177" s="248">
        <f t="shared" si="199"/>
        <v>0</v>
      </c>
    </row>
    <row r="3178" spans="1:25" ht="15" customHeight="1" x14ac:dyDescent="0.25">
      <c r="A3178" s="250"/>
      <c r="B3178" s="251"/>
      <c r="C3178" s="322" t="s">
        <v>503</v>
      </c>
      <c r="D3178" s="322"/>
      <c r="E3178" s="322"/>
      <c r="H3178" s="252">
        <v>637779.02</v>
      </c>
      <c r="I3178" s="252">
        <v>215802.6</v>
      </c>
      <c r="J3178" s="252">
        <v>0</v>
      </c>
      <c r="K3178" s="252">
        <v>0</v>
      </c>
      <c r="L3178" s="252">
        <v>0</v>
      </c>
      <c r="M3178" s="252">
        <v>215802.6</v>
      </c>
      <c r="N3178" s="323">
        <v>239137.1</v>
      </c>
      <c r="O3178" s="323"/>
      <c r="P3178" s="252">
        <v>625849.93999999994</v>
      </c>
      <c r="Q3178" s="252">
        <v>11405.42</v>
      </c>
      <c r="R3178" s="240" t="s">
        <v>135</v>
      </c>
      <c r="V3178" s="248">
        <f t="shared" si="200"/>
        <v>0</v>
      </c>
      <c r="W3178" s="248">
        <f t="shared" si="197"/>
        <v>0</v>
      </c>
      <c r="X3178" s="248">
        <f t="shared" si="198"/>
        <v>0</v>
      </c>
      <c r="Y3178" s="248">
        <f t="shared" si="199"/>
        <v>0</v>
      </c>
    </row>
    <row r="3179" spans="1:25" ht="15" customHeight="1" x14ac:dyDescent="0.25">
      <c r="A3179" s="250"/>
      <c r="B3179" s="251"/>
      <c r="C3179" s="322" t="s">
        <v>399</v>
      </c>
      <c r="D3179" s="322"/>
      <c r="E3179" s="322"/>
      <c r="H3179" s="252">
        <v>82840.06</v>
      </c>
      <c r="I3179" s="252">
        <v>24471.73</v>
      </c>
      <c r="J3179" s="252">
        <v>0</v>
      </c>
      <c r="K3179" s="252">
        <v>0</v>
      </c>
      <c r="L3179" s="252">
        <v>0</v>
      </c>
      <c r="M3179" s="252">
        <v>24471.73</v>
      </c>
      <c r="N3179" s="323">
        <v>29848.19</v>
      </c>
      <c r="O3179" s="323"/>
      <c r="P3179" s="252">
        <v>79360.100000000006</v>
      </c>
      <c r="Q3179" s="252">
        <v>1896.5</v>
      </c>
      <c r="R3179" s="240" t="s">
        <v>135</v>
      </c>
      <c r="V3179" s="248">
        <f t="shared" si="200"/>
        <v>0</v>
      </c>
      <c r="W3179" s="248">
        <f t="shared" si="197"/>
        <v>0</v>
      </c>
      <c r="X3179" s="248">
        <f t="shared" si="198"/>
        <v>0</v>
      </c>
      <c r="Y3179" s="248">
        <f t="shared" si="199"/>
        <v>0</v>
      </c>
    </row>
    <row r="3180" spans="1:25" ht="15" customHeight="1" x14ac:dyDescent="0.25">
      <c r="A3180" s="250"/>
      <c r="B3180" s="251"/>
      <c r="C3180" s="322" t="s">
        <v>1054</v>
      </c>
      <c r="D3180" s="322"/>
      <c r="E3180" s="322"/>
      <c r="H3180" s="252">
        <v>162.47</v>
      </c>
      <c r="I3180" s="252">
        <v>105.79</v>
      </c>
      <c r="J3180" s="252">
        <v>0</v>
      </c>
      <c r="K3180" s="252">
        <v>0</v>
      </c>
      <c r="L3180" s="252">
        <v>0</v>
      </c>
      <c r="M3180" s="252">
        <v>105.79</v>
      </c>
      <c r="N3180" s="323">
        <v>128.32</v>
      </c>
      <c r="O3180" s="323"/>
      <c r="P3180" s="252">
        <v>142.69</v>
      </c>
      <c r="Q3180" s="252">
        <v>2.75</v>
      </c>
      <c r="R3180" s="240" t="s">
        <v>135</v>
      </c>
      <c r="V3180" s="248">
        <f t="shared" si="200"/>
        <v>0</v>
      </c>
      <c r="W3180" s="248">
        <f t="shared" si="197"/>
        <v>0</v>
      </c>
      <c r="X3180" s="248">
        <f t="shared" si="198"/>
        <v>0</v>
      </c>
      <c r="Y3180" s="248">
        <f t="shared" si="199"/>
        <v>0</v>
      </c>
    </row>
    <row r="3181" spans="1:25" ht="15" customHeight="1" x14ac:dyDescent="0.25">
      <c r="A3181" s="250"/>
      <c r="B3181" s="251"/>
      <c r="C3181" s="322" t="s">
        <v>1286</v>
      </c>
      <c r="D3181" s="322"/>
      <c r="E3181" s="322"/>
      <c r="H3181" s="252">
        <v>59729.43</v>
      </c>
      <c r="I3181" s="252">
        <v>18176.310000000001</v>
      </c>
      <c r="J3181" s="252">
        <v>0</v>
      </c>
      <c r="K3181" s="252">
        <v>0</v>
      </c>
      <c r="L3181" s="252">
        <v>0</v>
      </c>
      <c r="M3181" s="252">
        <v>18176.310000000001</v>
      </c>
      <c r="N3181" s="323">
        <v>20780.689999999999</v>
      </c>
      <c r="O3181" s="323"/>
      <c r="P3181" s="252">
        <v>57992.83</v>
      </c>
      <c r="Q3181" s="252">
        <v>867.78</v>
      </c>
      <c r="R3181" s="240" t="s">
        <v>135</v>
      </c>
      <c r="V3181" s="248">
        <f t="shared" si="200"/>
        <v>0</v>
      </c>
      <c r="W3181" s="248">
        <f t="shared" si="197"/>
        <v>0</v>
      </c>
      <c r="X3181" s="248">
        <f t="shared" si="198"/>
        <v>0</v>
      </c>
      <c r="Y3181" s="248">
        <f t="shared" si="199"/>
        <v>0</v>
      </c>
    </row>
    <row r="3182" spans="1:25" ht="15" customHeight="1" x14ac:dyDescent="0.25">
      <c r="A3182" s="250"/>
      <c r="B3182" s="251"/>
      <c r="C3182" s="322" t="s">
        <v>1288</v>
      </c>
      <c r="D3182" s="322"/>
      <c r="E3182" s="322"/>
      <c r="H3182" s="252">
        <v>210879.34</v>
      </c>
      <c r="I3182" s="252">
        <v>69637.53</v>
      </c>
      <c r="J3182" s="252">
        <v>0</v>
      </c>
      <c r="K3182" s="252">
        <v>0</v>
      </c>
      <c r="L3182" s="252">
        <v>0</v>
      </c>
      <c r="M3182" s="252">
        <v>69637.53</v>
      </c>
      <c r="N3182" s="323">
        <v>81405.16</v>
      </c>
      <c r="O3182" s="323"/>
      <c r="P3182" s="252">
        <v>200551.12</v>
      </c>
      <c r="Q3182" s="252">
        <v>1439.41</v>
      </c>
      <c r="R3182" s="240" t="s">
        <v>135</v>
      </c>
      <c r="V3182" s="248">
        <f t="shared" si="200"/>
        <v>0</v>
      </c>
      <c r="W3182" s="248">
        <f t="shared" si="197"/>
        <v>0</v>
      </c>
      <c r="X3182" s="248">
        <f t="shared" si="198"/>
        <v>0</v>
      </c>
      <c r="Y3182" s="248">
        <f t="shared" si="199"/>
        <v>0</v>
      </c>
    </row>
    <row r="3183" spans="1:25" ht="15" customHeight="1" x14ac:dyDescent="0.25">
      <c r="A3183" s="250"/>
      <c r="B3183" s="251"/>
      <c r="C3183" s="322" t="s">
        <v>1304</v>
      </c>
      <c r="D3183" s="322"/>
      <c r="E3183" s="322"/>
      <c r="H3183" s="252">
        <v>13642.44</v>
      </c>
      <c r="I3183" s="252">
        <v>0</v>
      </c>
      <c r="J3183" s="252">
        <v>0</v>
      </c>
      <c r="K3183" s="252">
        <v>0</v>
      </c>
      <c r="L3183" s="252">
        <v>0</v>
      </c>
      <c r="M3183" s="252">
        <v>0</v>
      </c>
      <c r="N3183" s="323">
        <v>6.87</v>
      </c>
      <c r="O3183" s="323"/>
      <c r="P3183" s="252">
        <v>15351.52</v>
      </c>
      <c r="Q3183" s="252">
        <v>1715.95</v>
      </c>
      <c r="R3183" s="240" t="s">
        <v>135</v>
      </c>
      <c r="V3183" s="248">
        <f t="shared" si="200"/>
        <v>0</v>
      </c>
      <c r="W3183" s="248">
        <f t="shared" si="197"/>
        <v>0</v>
      </c>
      <c r="X3183" s="248">
        <f t="shared" si="198"/>
        <v>0</v>
      </c>
      <c r="Y3183" s="248">
        <f t="shared" si="199"/>
        <v>0</v>
      </c>
    </row>
    <row r="3184" spans="1:25" ht="15" customHeight="1" x14ac:dyDescent="0.25">
      <c r="A3184" s="250"/>
      <c r="B3184" s="251"/>
      <c r="C3184" s="322" t="s">
        <v>1055</v>
      </c>
      <c r="D3184" s="322"/>
      <c r="E3184" s="322"/>
      <c r="H3184" s="252">
        <v>162.46</v>
      </c>
      <c r="I3184" s="252">
        <v>105.79</v>
      </c>
      <c r="J3184" s="252">
        <v>0</v>
      </c>
      <c r="K3184" s="252">
        <v>0</v>
      </c>
      <c r="L3184" s="252">
        <v>0</v>
      </c>
      <c r="M3184" s="252">
        <v>105.79</v>
      </c>
      <c r="N3184" s="323">
        <v>128.32</v>
      </c>
      <c r="O3184" s="323"/>
      <c r="P3184" s="252">
        <v>142.68</v>
      </c>
      <c r="Q3184" s="252">
        <v>2.75</v>
      </c>
      <c r="R3184" s="240" t="s">
        <v>135</v>
      </c>
      <c r="V3184" s="248">
        <f t="shared" si="200"/>
        <v>0</v>
      </c>
      <c r="W3184" s="248">
        <f t="shared" si="197"/>
        <v>0</v>
      </c>
      <c r="X3184" s="248">
        <f t="shared" si="198"/>
        <v>0</v>
      </c>
      <c r="Y3184" s="248">
        <f t="shared" si="199"/>
        <v>0</v>
      </c>
    </row>
    <row r="3185" spans="1:25" ht="15" customHeight="1" x14ac:dyDescent="0.25">
      <c r="A3185" s="250"/>
      <c r="B3185" s="251"/>
      <c r="C3185" s="322" t="s">
        <v>1056</v>
      </c>
      <c r="D3185" s="322"/>
      <c r="E3185" s="322"/>
      <c r="H3185" s="252">
        <v>512.66999999999996</v>
      </c>
      <c r="I3185" s="252">
        <v>335.11</v>
      </c>
      <c r="J3185" s="252">
        <v>0</v>
      </c>
      <c r="K3185" s="252">
        <v>0</v>
      </c>
      <c r="L3185" s="252">
        <v>0</v>
      </c>
      <c r="M3185" s="252">
        <v>335.11</v>
      </c>
      <c r="N3185" s="323">
        <v>406.41</v>
      </c>
      <c r="O3185" s="323"/>
      <c r="P3185" s="252">
        <v>450.07</v>
      </c>
      <c r="Q3185" s="252">
        <v>8.6999999999999993</v>
      </c>
      <c r="R3185" s="240" t="s">
        <v>135</v>
      </c>
      <c r="V3185" s="248">
        <f t="shared" si="200"/>
        <v>0</v>
      </c>
      <c r="W3185" s="248">
        <f t="shared" si="197"/>
        <v>0</v>
      </c>
      <c r="X3185" s="248">
        <f t="shared" si="198"/>
        <v>0</v>
      </c>
      <c r="Y3185" s="248">
        <f t="shared" si="199"/>
        <v>0</v>
      </c>
    </row>
    <row r="3186" spans="1:25" ht="15" customHeight="1" x14ac:dyDescent="0.25">
      <c r="A3186" s="250"/>
      <c r="B3186" s="251"/>
      <c r="C3186" s="322" t="s">
        <v>504</v>
      </c>
      <c r="D3186" s="322"/>
      <c r="E3186" s="322"/>
      <c r="H3186" s="252">
        <v>25508.2</v>
      </c>
      <c r="I3186" s="252">
        <v>0</v>
      </c>
      <c r="J3186" s="252">
        <v>0</v>
      </c>
      <c r="K3186" s="252">
        <v>0</v>
      </c>
      <c r="L3186" s="252">
        <v>0</v>
      </c>
      <c r="M3186" s="252">
        <v>0</v>
      </c>
      <c r="N3186" s="323">
        <v>11.61</v>
      </c>
      <c r="O3186" s="323"/>
      <c r="P3186" s="252">
        <v>26276.29</v>
      </c>
      <c r="Q3186" s="252">
        <v>779.7</v>
      </c>
      <c r="R3186" s="240" t="s">
        <v>135</v>
      </c>
      <c r="V3186" s="248">
        <f t="shared" si="200"/>
        <v>0</v>
      </c>
      <c r="W3186" s="248">
        <f t="shared" si="197"/>
        <v>0</v>
      </c>
      <c r="X3186" s="248">
        <f t="shared" si="198"/>
        <v>0</v>
      </c>
      <c r="Y3186" s="248">
        <f t="shared" si="199"/>
        <v>0</v>
      </c>
    </row>
    <row r="3187" spans="1:25" ht="15" customHeight="1" x14ac:dyDescent="0.25">
      <c r="A3187" s="250"/>
      <c r="B3187" s="251"/>
      <c r="C3187" s="322" t="s">
        <v>1311</v>
      </c>
      <c r="D3187" s="322"/>
      <c r="E3187" s="322"/>
      <c r="H3187" s="252">
        <v>3870.72</v>
      </c>
      <c r="I3187" s="252">
        <v>0</v>
      </c>
      <c r="J3187" s="252">
        <v>0</v>
      </c>
      <c r="K3187" s="252">
        <v>0</v>
      </c>
      <c r="L3187" s="252">
        <v>0</v>
      </c>
      <c r="M3187" s="252">
        <v>0</v>
      </c>
      <c r="N3187" s="323">
        <v>0</v>
      </c>
      <c r="O3187" s="323"/>
      <c r="P3187" s="252">
        <v>3870.72</v>
      </c>
      <c r="Q3187" s="252">
        <v>0</v>
      </c>
      <c r="R3187" s="240" t="s">
        <v>135</v>
      </c>
      <c r="V3187" s="248">
        <f t="shared" si="200"/>
        <v>0</v>
      </c>
      <c r="W3187" s="248">
        <f t="shared" si="197"/>
        <v>0</v>
      </c>
      <c r="X3187" s="248">
        <f t="shared" si="198"/>
        <v>0</v>
      </c>
      <c r="Y3187" s="248">
        <f t="shared" si="199"/>
        <v>0</v>
      </c>
    </row>
    <row r="3188" spans="1:25" ht="15" customHeight="1" x14ac:dyDescent="0.25">
      <c r="A3188" s="253"/>
      <c r="B3188" s="254"/>
      <c r="C3188" s="324" t="s">
        <v>1283</v>
      </c>
      <c r="D3188" s="324"/>
      <c r="E3188" s="324"/>
      <c r="F3188" s="255"/>
      <c r="G3188" s="255"/>
      <c r="H3188" s="256">
        <v>369615.91</v>
      </c>
      <c r="I3188" s="256">
        <v>0</v>
      </c>
      <c r="J3188" s="256">
        <v>0</v>
      </c>
      <c r="K3188" s="256">
        <v>0</v>
      </c>
      <c r="L3188" s="256">
        <v>0</v>
      </c>
      <c r="M3188" s="256">
        <v>0</v>
      </c>
      <c r="N3188" s="325">
        <v>0</v>
      </c>
      <c r="O3188" s="325"/>
      <c r="P3188" s="256">
        <v>369615.91</v>
      </c>
      <c r="Q3188" s="256">
        <v>0</v>
      </c>
      <c r="R3188" s="240" t="s">
        <v>135</v>
      </c>
      <c r="V3188" s="248">
        <f t="shared" si="200"/>
        <v>0</v>
      </c>
      <c r="W3188" s="248">
        <f t="shared" si="197"/>
        <v>123205.30333333333</v>
      </c>
      <c r="X3188" s="248">
        <f t="shared" si="198"/>
        <v>0</v>
      </c>
      <c r="Y3188" s="248">
        <f t="shared" si="199"/>
        <v>123205.30333333333</v>
      </c>
    </row>
    <row r="3189" spans="1:25" ht="15" customHeight="1" x14ac:dyDescent="0.25">
      <c r="A3189" s="245" t="s">
        <v>1832</v>
      </c>
      <c r="B3189" s="246" t="str">
        <f>C3189</f>
        <v>г.Одинцово, Можайское шоссе, 84</v>
      </c>
      <c r="C3189" s="329" t="s">
        <v>136</v>
      </c>
      <c r="D3189" s="329"/>
      <c r="E3189" s="329"/>
      <c r="F3189" s="246" t="s">
        <v>1832</v>
      </c>
      <c r="G3189" s="246" t="s">
        <v>1833</v>
      </c>
      <c r="H3189" s="247">
        <v>2746249.55</v>
      </c>
      <c r="I3189" s="247">
        <v>520451.51</v>
      </c>
      <c r="J3189" s="247">
        <v>-13034.74</v>
      </c>
      <c r="K3189" s="247">
        <v>0</v>
      </c>
      <c r="L3189" s="247">
        <v>0</v>
      </c>
      <c r="M3189" s="247">
        <v>507416.77</v>
      </c>
      <c r="N3189" s="330">
        <v>609532.68999999994</v>
      </c>
      <c r="O3189" s="330"/>
      <c r="P3189" s="247">
        <v>2675886.2000000002</v>
      </c>
      <c r="Q3189" s="247">
        <v>31752.57</v>
      </c>
      <c r="R3189" s="240" t="s">
        <v>136</v>
      </c>
      <c r="V3189" s="248">
        <f t="shared" si="200"/>
        <v>0</v>
      </c>
      <c r="W3189" s="248">
        <f t="shared" si="197"/>
        <v>0</v>
      </c>
      <c r="X3189" s="248">
        <f t="shared" si="198"/>
        <v>0</v>
      </c>
      <c r="Y3189" s="248">
        <f t="shared" si="199"/>
        <v>0</v>
      </c>
    </row>
    <row r="3190" spans="1:25" ht="15" customHeight="1" x14ac:dyDescent="0.25">
      <c r="A3190" s="250"/>
      <c r="B3190" s="251"/>
      <c r="C3190" s="322" t="s">
        <v>1303</v>
      </c>
      <c r="D3190" s="322"/>
      <c r="E3190" s="322"/>
      <c r="H3190" s="252">
        <v>15353.32</v>
      </c>
      <c r="I3190" s="252">
        <v>0</v>
      </c>
      <c r="J3190" s="252">
        <v>0</v>
      </c>
      <c r="K3190" s="252">
        <v>0</v>
      </c>
      <c r="L3190" s="252">
        <v>0</v>
      </c>
      <c r="M3190" s="252">
        <v>0</v>
      </c>
      <c r="N3190" s="323">
        <v>663.84</v>
      </c>
      <c r="O3190" s="323"/>
      <c r="P3190" s="252">
        <v>17168.45</v>
      </c>
      <c r="Q3190" s="252">
        <v>2478.9699999999998</v>
      </c>
      <c r="R3190" s="240" t="s">
        <v>136</v>
      </c>
      <c r="V3190" s="248">
        <f t="shared" si="200"/>
        <v>0</v>
      </c>
      <c r="W3190" s="248">
        <f t="shared" si="197"/>
        <v>0</v>
      </c>
      <c r="X3190" s="248">
        <f t="shared" si="198"/>
        <v>0</v>
      </c>
      <c r="Y3190" s="248">
        <f t="shared" si="199"/>
        <v>0</v>
      </c>
    </row>
    <row r="3191" spans="1:25" ht="15" customHeight="1" x14ac:dyDescent="0.25">
      <c r="A3191" s="250"/>
      <c r="B3191" s="251"/>
      <c r="C3191" s="322" t="s">
        <v>503</v>
      </c>
      <c r="D3191" s="322"/>
      <c r="E3191" s="322"/>
      <c r="H3191" s="252">
        <v>768073.16</v>
      </c>
      <c r="I3191" s="252">
        <v>216400.91</v>
      </c>
      <c r="J3191" s="252">
        <v>0</v>
      </c>
      <c r="K3191" s="252">
        <v>0</v>
      </c>
      <c r="L3191" s="252">
        <v>0</v>
      </c>
      <c r="M3191" s="252">
        <v>216400.91</v>
      </c>
      <c r="N3191" s="323">
        <v>259062.81</v>
      </c>
      <c r="O3191" s="323"/>
      <c r="P3191" s="252">
        <v>726817.39</v>
      </c>
      <c r="Q3191" s="252">
        <v>1406.13</v>
      </c>
      <c r="R3191" s="240" t="s">
        <v>136</v>
      </c>
      <c r="V3191" s="248">
        <f t="shared" si="200"/>
        <v>0</v>
      </c>
      <c r="W3191" s="248">
        <f t="shared" si="197"/>
        <v>0</v>
      </c>
      <c r="X3191" s="248">
        <f t="shared" si="198"/>
        <v>0</v>
      </c>
      <c r="Y3191" s="248">
        <f t="shared" si="199"/>
        <v>0</v>
      </c>
    </row>
    <row r="3192" spans="1:25" ht="15" customHeight="1" x14ac:dyDescent="0.25">
      <c r="A3192" s="250"/>
      <c r="B3192" s="251"/>
      <c r="C3192" s="322" t="s">
        <v>1336</v>
      </c>
      <c r="D3192" s="322"/>
      <c r="E3192" s="322"/>
      <c r="H3192" s="252">
        <v>100.83</v>
      </c>
      <c r="I3192" s="252">
        <v>0</v>
      </c>
      <c r="J3192" s="252">
        <v>0</v>
      </c>
      <c r="K3192" s="252">
        <v>0</v>
      </c>
      <c r="L3192" s="252">
        <v>0</v>
      </c>
      <c r="M3192" s="252">
        <v>0</v>
      </c>
      <c r="N3192" s="323">
        <v>0</v>
      </c>
      <c r="O3192" s="323"/>
      <c r="P3192" s="252">
        <v>100.83</v>
      </c>
      <c r="Q3192" s="252">
        <v>0</v>
      </c>
      <c r="R3192" s="240" t="s">
        <v>136</v>
      </c>
      <c r="V3192" s="248">
        <f t="shared" si="200"/>
        <v>0</v>
      </c>
      <c r="W3192" s="248">
        <f t="shared" si="197"/>
        <v>0</v>
      </c>
      <c r="X3192" s="248">
        <f t="shared" si="198"/>
        <v>0</v>
      </c>
      <c r="Y3192" s="248">
        <f t="shared" si="199"/>
        <v>0</v>
      </c>
    </row>
    <row r="3193" spans="1:25" ht="15" customHeight="1" x14ac:dyDescent="0.25">
      <c r="A3193" s="250"/>
      <c r="B3193" s="251"/>
      <c r="C3193" s="322" t="s">
        <v>1052</v>
      </c>
      <c r="D3193" s="322"/>
      <c r="E3193" s="322"/>
      <c r="H3193" s="252">
        <v>597567.85</v>
      </c>
      <c r="I3193" s="252">
        <v>135127.41</v>
      </c>
      <c r="J3193" s="252">
        <v>0</v>
      </c>
      <c r="K3193" s="252">
        <v>0</v>
      </c>
      <c r="L3193" s="252">
        <v>0</v>
      </c>
      <c r="M3193" s="252">
        <v>135127.41</v>
      </c>
      <c r="N3193" s="323">
        <v>167944.84</v>
      </c>
      <c r="O3193" s="323"/>
      <c r="P3193" s="252">
        <v>565628.44999999995</v>
      </c>
      <c r="Q3193" s="252">
        <v>878.03</v>
      </c>
      <c r="R3193" s="240" t="s">
        <v>136</v>
      </c>
      <c r="V3193" s="248">
        <f t="shared" si="200"/>
        <v>564750.41999999993</v>
      </c>
      <c r="W3193" s="248">
        <f t="shared" si="197"/>
        <v>0</v>
      </c>
      <c r="X3193" s="248">
        <f t="shared" si="198"/>
        <v>0</v>
      </c>
      <c r="Y3193" s="248">
        <f t="shared" si="199"/>
        <v>564750.41999999993</v>
      </c>
    </row>
    <row r="3194" spans="1:25" ht="15" customHeight="1" x14ac:dyDescent="0.25">
      <c r="A3194" s="250"/>
      <c r="B3194" s="251"/>
      <c r="C3194" s="322" t="s">
        <v>1335</v>
      </c>
      <c r="D3194" s="322"/>
      <c r="E3194" s="322"/>
      <c r="H3194" s="252">
        <v>12791.98</v>
      </c>
      <c r="I3194" s="252">
        <v>0</v>
      </c>
      <c r="J3194" s="252">
        <v>0</v>
      </c>
      <c r="K3194" s="252">
        <v>0</v>
      </c>
      <c r="L3194" s="252">
        <v>0</v>
      </c>
      <c r="M3194" s="252">
        <v>0</v>
      </c>
      <c r="N3194" s="323">
        <v>135.34</v>
      </c>
      <c r="O3194" s="323"/>
      <c r="P3194" s="252">
        <v>12656.64</v>
      </c>
      <c r="Q3194" s="252">
        <v>0</v>
      </c>
      <c r="R3194" s="240" t="s">
        <v>136</v>
      </c>
      <c r="V3194" s="248">
        <f t="shared" si="200"/>
        <v>0</v>
      </c>
      <c r="W3194" s="248">
        <f t="shared" si="197"/>
        <v>0</v>
      </c>
      <c r="X3194" s="248">
        <f t="shared" si="198"/>
        <v>0</v>
      </c>
      <c r="Y3194" s="248">
        <f t="shared" si="199"/>
        <v>0</v>
      </c>
    </row>
    <row r="3195" spans="1:25" ht="15" customHeight="1" x14ac:dyDescent="0.25">
      <c r="A3195" s="250"/>
      <c r="B3195" s="251"/>
      <c r="C3195" s="322" t="s">
        <v>1058</v>
      </c>
      <c r="D3195" s="322"/>
      <c r="E3195" s="322"/>
      <c r="H3195" s="252">
        <v>6998.05</v>
      </c>
      <c r="I3195" s="252">
        <v>1833.94</v>
      </c>
      <c r="J3195" s="252">
        <v>0</v>
      </c>
      <c r="K3195" s="252">
        <v>0</v>
      </c>
      <c r="L3195" s="252">
        <v>0</v>
      </c>
      <c r="M3195" s="252">
        <v>1833.94</v>
      </c>
      <c r="N3195" s="323">
        <v>2213.88</v>
      </c>
      <c r="O3195" s="323"/>
      <c r="P3195" s="252">
        <v>6777.28</v>
      </c>
      <c r="Q3195" s="252">
        <v>159.16999999999999</v>
      </c>
      <c r="R3195" s="240" t="s">
        <v>136</v>
      </c>
      <c r="V3195" s="248">
        <f t="shared" si="200"/>
        <v>0</v>
      </c>
      <c r="W3195" s="248">
        <f t="shared" si="197"/>
        <v>0</v>
      </c>
      <c r="X3195" s="248">
        <f t="shared" si="198"/>
        <v>0</v>
      </c>
      <c r="Y3195" s="248">
        <f t="shared" si="199"/>
        <v>0</v>
      </c>
    </row>
    <row r="3196" spans="1:25" ht="15" customHeight="1" x14ac:dyDescent="0.25">
      <c r="A3196" s="250"/>
      <c r="B3196" s="251"/>
      <c r="C3196" s="322" t="s">
        <v>1055</v>
      </c>
      <c r="D3196" s="322"/>
      <c r="E3196" s="322"/>
      <c r="H3196" s="252">
        <v>117.48</v>
      </c>
      <c r="I3196" s="252">
        <v>97.42</v>
      </c>
      <c r="J3196" s="252">
        <v>0</v>
      </c>
      <c r="K3196" s="252">
        <v>0</v>
      </c>
      <c r="L3196" s="252">
        <v>0</v>
      </c>
      <c r="M3196" s="252">
        <v>97.42</v>
      </c>
      <c r="N3196" s="323">
        <v>114.87</v>
      </c>
      <c r="O3196" s="323"/>
      <c r="P3196" s="252">
        <v>100.05</v>
      </c>
      <c r="Q3196" s="252">
        <v>0.02</v>
      </c>
      <c r="R3196" s="240" t="s">
        <v>136</v>
      </c>
      <c r="V3196" s="248">
        <f t="shared" si="200"/>
        <v>0</v>
      </c>
      <c r="W3196" s="248">
        <f t="shared" si="197"/>
        <v>0</v>
      </c>
      <c r="X3196" s="248">
        <f t="shared" si="198"/>
        <v>0</v>
      </c>
      <c r="Y3196" s="248">
        <f t="shared" si="199"/>
        <v>0</v>
      </c>
    </row>
    <row r="3197" spans="1:25" ht="15" customHeight="1" x14ac:dyDescent="0.25">
      <c r="A3197" s="250"/>
      <c r="B3197" s="251"/>
      <c r="C3197" s="322" t="s">
        <v>399</v>
      </c>
      <c r="D3197" s="322"/>
      <c r="E3197" s="322"/>
      <c r="H3197" s="252">
        <v>152697.31</v>
      </c>
      <c r="I3197" s="252">
        <v>26389.84</v>
      </c>
      <c r="J3197" s="252">
        <v>-1844.94</v>
      </c>
      <c r="K3197" s="252">
        <v>0</v>
      </c>
      <c r="L3197" s="252">
        <v>0</v>
      </c>
      <c r="M3197" s="252">
        <v>24544.9</v>
      </c>
      <c r="N3197" s="323">
        <v>28714.65</v>
      </c>
      <c r="O3197" s="323"/>
      <c r="P3197" s="252">
        <v>155351.54999999999</v>
      </c>
      <c r="Q3197" s="252">
        <v>6823.99</v>
      </c>
      <c r="R3197" s="240" t="s">
        <v>136</v>
      </c>
      <c r="V3197" s="248">
        <f t="shared" si="200"/>
        <v>0</v>
      </c>
      <c r="W3197" s="248">
        <f t="shared" si="197"/>
        <v>0</v>
      </c>
      <c r="X3197" s="248">
        <f t="shared" si="198"/>
        <v>0</v>
      </c>
      <c r="Y3197" s="248">
        <f t="shared" si="199"/>
        <v>0</v>
      </c>
    </row>
    <row r="3198" spans="1:25" ht="15" customHeight="1" x14ac:dyDescent="0.25">
      <c r="A3198" s="250"/>
      <c r="B3198" s="251"/>
      <c r="C3198" s="322" t="s">
        <v>1054</v>
      </c>
      <c r="D3198" s="322"/>
      <c r="E3198" s="322"/>
      <c r="H3198" s="252">
        <v>117.48</v>
      </c>
      <c r="I3198" s="252">
        <v>97.42</v>
      </c>
      <c r="J3198" s="252">
        <v>0</v>
      </c>
      <c r="K3198" s="252">
        <v>0</v>
      </c>
      <c r="L3198" s="252">
        <v>0</v>
      </c>
      <c r="M3198" s="252">
        <v>97.42</v>
      </c>
      <c r="N3198" s="323">
        <v>114.87</v>
      </c>
      <c r="O3198" s="323"/>
      <c r="P3198" s="252">
        <v>100.05</v>
      </c>
      <c r="Q3198" s="252">
        <v>0.02</v>
      </c>
      <c r="R3198" s="240" t="s">
        <v>136</v>
      </c>
      <c r="V3198" s="248">
        <f t="shared" si="200"/>
        <v>0</v>
      </c>
      <c r="W3198" s="248">
        <f t="shared" si="197"/>
        <v>0</v>
      </c>
      <c r="X3198" s="248">
        <f t="shared" si="198"/>
        <v>0</v>
      </c>
      <c r="Y3198" s="248">
        <f t="shared" si="199"/>
        <v>0</v>
      </c>
    </row>
    <row r="3199" spans="1:25" ht="15" customHeight="1" x14ac:dyDescent="0.25">
      <c r="A3199" s="250"/>
      <c r="B3199" s="251"/>
      <c r="C3199" s="322" t="s">
        <v>504</v>
      </c>
      <c r="D3199" s="322"/>
      <c r="E3199" s="322"/>
      <c r="H3199" s="252">
        <v>32341.15</v>
      </c>
      <c r="I3199" s="252">
        <v>0</v>
      </c>
      <c r="J3199" s="252">
        <v>0</v>
      </c>
      <c r="K3199" s="252">
        <v>0</v>
      </c>
      <c r="L3199" s="252">
        <v>0</v>
      </c>
      <c r="M3199" s="252">
        <v>0</v>
      </c>
      <c r="N3199" s="323">
        <v>80.599999999999994</v>
      </c>
      <c r="O3199" s="323"/>
      <c r="P3199" s="252">
        <v>33687.96</v>
      </c>
      <c r="Q3199" s="252">
        <v>1427.41</v>
      </c>
      <c r="R3199" s="240" t="s">
        <v>136</v>
      </c>
      <c r="V3199" s="248">
        <f t="shared" si="200"/>
        <v>0</v>
      </c>
      <c r="W3199" s="248">
        <f t="shared" si="197"/>
        <v>0</v>
      </c>
      <c r="X3199" s="248">
        <f t="shared" si="198"/>
        <v>0</v>
      </c>
      <c r="Y3199" s="248">
        <f t="shared" si="199"/>
        <v>0</v>
      </c>
    </row>
    <row r="3200" spans="1:25" ht="15" customHeight="1" x14ac:dyDescent="0.25">
      <c r="A3200" s="250"/>
      <c r="B3200" s="251"/>
      <c r="C3200" s="322" t="s">
        <v>1304</v>
      </c>
      <c r="D3200" s="322"/>
      <c r="E3200" s="322"/>
      <c r="H3200" s="252">
        <v>36445.32</v>
      </c>
      <c r="I3200" s="252">
        <v>0</v>
      </c>
      <c r="J3200" s="252">
        <v>0</v>
      </c>
      <c r="K3200" s="252">
        <v>0</v>
      </c>
      <c r="L3200" s="252">
        <v>0</v>
      </c>
      <c r="M3200" s="252">
        <v>0</v>
      </c>
      <c r="N3200" s="323">
        <v>769.38</v>
      </c>
      <c r="O3200" s="323"/>
      <c r="P3200" s="252">
        <v>40384.31</v>
      </c>
      <c r="Q3200" s="252">
        <v>4708.37</v>
      </c>
      <c r="R3200" s="240" t="s">
        <v>136</v>
      </c>
      <c r="V3200" s="248">
        <f t="shared" si="200"/>
        <v>0</v>
      </c>
      <c r="W3200" s="248">
        <f t="shared" si="197"/>
        <v>0</v>
      </c>
      <c r="X3200" s="248">
        <f t="shared" si="198"/>
        <v>0</v>
      </c>
      <c r="Y3200" s="248">
        <f t="shared" si="199"/>
        <v>0</v>
      </c>
    </row>
    <row r="3201" spans="1:25" ht="15" customHeight="1" x14ac:dyDescent="0.25">
      <c r="A3201" s="250"/>
      <c r="B3201" s="251"/>
      <c r="C3201" s="322" t="s">
        <v>1286</v>
      </c>
      <c r="D3201" s="322"/>
      <c r="E3201" s="322"/>
      <c r="H3201" s="252">
        <v>115452.08</v>
      </c>
      <c r="I3201" s="252">
        <v>19105.59</v>
      </c>
      <c r="J3201" s="252">
        <v>-1574.29</v>
      </c>
      <c r="K3201" s="252">
        <v>0</v>
      </c>
      <c r="L3201" s="252">
        <v>0</v>
      </c>
      <c r="M3201" s="252">
        <v>17531.3</v>
      </c>
      <c r="N3201" s="323">
        <v>20544.27</v>
      </c>
      <c r="O3201" s="323"/>
      <c r="P3201" s="252">
        <v>115984.1</v>
      </c>
      <c r="Q3201" s="252">
        <v>3544.99</v>
      </c>
      <c r="R3201" s="240" t="s">
        <v>136</v>
      </c>
      <c r="V3201" s="248">
        <f t="shared" si="200"/>
        <v>0</v>
      </c>
      <c r="W3201" s="248">
        <f t="shared" si="197"/>
        <v>0</v>
      </c>
      <c r="X3201" s="248">
        <f t="shared" si="198"/>
        <v>0</v>
      </c>
      <c r="Y3201" s="248">
        <f t="shared" si="199"/>
        <v>0</v>
      </c>
    </row>
    <row r="3202" spans="1:25" ht="15" customHeight="1" x14ac:dyDescent="0.25">
      <c r="A3202" s="250"/>
      <c r="B3202" s="251"/>
      <c r="C3202" s="322" t="s">
        <v>392</v>
      </c>
      <c r="D3202" s="322"/>
      <c r="E3202" s="322"/>
      <c r="H3202" s="252">
        <v>280467.90000000002</v>
      </c>
      <c r="I3202" s="252">
        <v>47687.94</v>
      </c>
      <c r="J3202" s="252">
        <v>-3584.02</v>
      </c>
      <c r="K3202" s="252">
        <v>0</v>
      </c>
      <c r="L3202" s="252">
        <v>0</v>
      </c>
      <c r="M3202" s="252">
        <v>44103.92</v>
      </c>
      <c r="N3202" s="323">
        <v>51490.29</v>
      </c>
      <c r="O3202" s="323"/>
      <c r="P3202" s="252">
        <v>283098.89</v>
      </c>
      <c r="Q3202" s="252">
        <v>10017.36</v>
      </c>
      <c r="R3202" s="240" t="s">
        <v>136</v>
      </c>
      <c r="V3202" s="248">
        <f t="shared" si="200"/>
        <v>0</v>
      </c>
      <c r="W3202" s="248">
        <f t="shared" si="197"/>
        <v>0</v>
      </c>
      <c r="X3202" s="248">
        <f t="shared" si="198"/>
        <v>0</v>
      </c>
      <c r="Y3202" s="248">
        <f t="shared" si="199"/>
        <v>0</v>
      </c>
    </row>
    <row r="3203" spans="1:25" ht="15" customHeight="1" x14ac:dyDescent="0.25">
      <c r="A3203" s="250"/>
      <c r="B3203" s="251"/>
      <c r="C3203" s="322" t="s">
        <v>1057</v>
      </c>
      <c r="D3203" s="322"/>
      <c r="E3203" s="322"/>
      <c r="H3203" s="252">
        <v>244.24</v>
      </c>
      <c r="I3203" s="252">
        <v>204.3</v>
      </c>
      <c r="J3203" s="252">
        <v>0</v>
      </c>
      <c r="K3203" s="252">
        <v>0</v>
      </c>
      <c r="L3203" s="252">
        <v>0</v>
      </c>
      <c r="M3203" s="252">
        <v>204.3</v>
      </c>
      <c r="N3203" s="323">
        <v>240.92</v>
      </c>
      <c r="O3203" s="323"/>
      <c r="P3203" s="252">
        <v>207.67</v>
      </c>
      <c r="Q3203" s="252">
        <v>0.05</v>
      </c>
      <c r="R3203" s="240" t="s">
        <v>136</v>
      </c>
      <c r="V3203" s="248">
        <f t="shared" si="200"/>
        <v>0</v>
      </c>
      <c r="W3203" s="248">
        <f t="shared" si="197"/>
        <v>0</v>
      </c>
      <c r="X3203" s="248">
        <f t="shared" si="198"/>
        <v>0</v>
      </c>
      <c r="Y3203" s="248">
        <f t="shared" si="199"/>
        <v>0</v>
      </c>
    </row>
    <row r="3204" spans="1:25" ht="15" customHeight="1" x14ac:dyDescent="0.25">
      <c r="A3204" s="250"/>
      <c r="B3204" s="251"/>
      <c r="C3204" s="322" t="s">
        <v>1283</v>
      </c>
      <c r="D3204" s="322"/>
      <c r="E3204" s="322"/>
      <c r="H3204" s="252">
        <v>335019.90000000002</v>
      </c>
      <c r="I3204" s="252">
        <v>0</v>
      </c>
      <c r="J3204" s="252">
        <v>0</v>
      </c>
      <c r="K3204" s="252">
        <v>0</v>
      </c>
      <c r="L3204" s="252">
        <v>0</v>
      </c>
      <c r="M3204" s="252">
        <v>0</v>
      </c>
      <c r="N3204" s="323">
        <v>305.52999999999997</v>
      </c>
      <c r="O3204" s="323"/>
      <c r="P3204" s="252">
        <v>334714.37</v>
      </c>
      <c r="Q3204" s="252">
        <v>0</v>
      </c>
      <c r="R3204" s="240" t="s">
        <v>136</v>
      </c>
      <c r="V3204" s="248">
        <f t="shared" si="200"/>
        <v>0</v>
      </c>
      <c r="W3204" s="248">
        <f t="shared" si="197"/>
        <v>111571.45666666667</v>
      </c>
      <c r="X3204" s="248">
        <f t="shared" si="198"/>
        <v>0</v>
      </c>
      <c r="Y3204" s="248">
        <f t="shared" si="199"/>
        <v>111571.45666666667</v>
      </c>
    </row>
    <row r="3205" spans="1:25" ht="15" customHeight="1" x14ac:dyDescent="0.25">
      <c r="A3205" s="250"/>
      <c r="B3205" s="251"/>
      <c r="C3205" s="322" t="s">
        <v>1311</v>
      </c>
      <c r="D3205" s="322"/>
      <c r="E3205" s="322"/>
      <c r="H3205" s="252">
        <v>60.18</v>
      </c>
      <c r="I3205" s="252">
        <v>0</v>
      </c>
      <c r="J3205" s="252">
        <v>0</v>
      </c>
      <c r="K3205" s="252">
        <v>0</v>
      </c>
      <c r="L3205" s="252">
        <v>0</v>
      </c>
      <c r="M3205" s="252">
        <v>0</v>
      </c>
      <c r="N3205" s="323">
        <v>27.64</v>
      </c>
      <c r="O3205" s="323"/>
      <c r="P3205" s="252">
        <v>32.54</v>
      </c>
      <c r="Q3205" s="252">
        <v>0</v>
      </c>
      <c r="R3205" s="240" t="s">
        <v>136</v>
      </c>
      <c r="V3205" s="248">
        <f t="shared" si="200"/>
        <v>0</v>
      </c>
      <c r="W3205" s="248">
        <f t="shared" si="197"/>
        <v>0</v>
      </c>
      <c r="X3205" s="248">
        <f t="shared" si="198"/>
        <v>0</v>
      </c>
      <c r="Y3205" s="248">
        <f t="shared" si="199"/>
        <v>0</v>
      </c>
    </row>
    <row r="3206" spans="1:25" ht="15" customHeight="1" x14ac:dyDescent="0.25">
      <c r="A3206" s="250"/>
      <c r="B3206" s="251"/>
      <c r="C3206" s="322" t="s">
        <v>1288</v>
      </c>
      <c r="D3206" s="322"/>
      <c r="E3206" s="322"/>
      <c r="H3206" s="252">
        <v>392034.74</v>
      </c>
      <c r="I3206" s="252">
        <v>73198</v>
      </c>
      <c r="J3206" s="252">
        <v>-6031.49</v>
      </c>
      <c r="K3206" s="252">
        <v>0</v>
      </c>
      <c r="L3206" s="252">
        <v>0</v>
      </c>
      <c r="M3206" s="252">
        <v>67166.509999999995</v>
      </c>
      <c r="N3206" s="323">
        <v>76744.960000000006</v>
      </c>
      <c r="O3206" s="323"/>
      <c r="P3206" s="252">
        <v>382764.27</v>
      </c>
      <c r="Q3206" s="252">
        <v>307.98</v>
      </c>
      <c r="R3206" s="240" t="s">
        <v>136</v>
      </c>
      <c r="V3206" s="248">
        <f t="shared" si="200"/>
        <v>0</v>
      </c>
      <c r="W3206" s="248">
        <f t="shared" si="197"/>
        <v>0</v>
      </c>
      <c r="X3206" s="248">
        <f t="shared" si="198"/>
        <v>0</v>
      </c>
      <c r="Y3206" s="248">
        <f t="shared" si="199"/>
        <v>0</v>
      </c>
    </row>
    <row r="3207" spans="1:25" ht="15" customHeight="1" x14ac:dyDescent="0.25">
      <c r="A3207" s="253"/>
      <c r="B3207" s="254"/>
      <c r="C3207" s="324" t="s">
        <v>1056</v>
      </c>
      <c r="D3207" s="324"/>
      <c r="E3207" s="324"/>
      <c r="F3207" s="255"/>
      <c r="G3207" s="255"/>
      <c r="H3207" s="256">
        <v>366.58</v>
      </c>
      <c r="I3207" s="256">
        <v>308.74</v>
      </c>
      <c r="J3207" s="256">
        <v>0</v>
      </c>
      <c r="K3207" s="256">
        <v>0</v>
      </c>
      <c r="L3207" s="256">
        <v>0</v>
      </c>
      <c r="M3207" s="256">
        <v>308.74</v>
      </c>
      <c r="N3207" s="325">
        <v>364</v>
      </c>
      <c r="O3207" s="325"/>
      <c r="P3207" s="256">
        <v>311.39999999999998</v>
      </c>
      <c r="Q3207" s="256">
        <v>0.08</v>
      </c>
      <c r="R3207" s="240" t="s">
        <v>136</v>
      </c>
      <c r="V3207" s="248">
        <f t="shared" si="200"/>
        <v>0</v>
      </c>
      <c r="W3207" s="248">
        <f t="shared" si="197"/>
        <v>0</v>
      </c>
      <c r="X3207" s="248">
        <f t="shared" si="198"/>
        <v>0</v>
      </c>
      <c r="Y3207" s="248">
        <f t="shared" si="199"/>
        <v>0</v>
      </c>
    </row>
    <row r="3208" spans="1:25" ht="15" customHeight="1" x14ac:dyDescent="0.25">
      <c r="A3208" s="245" t="s">
        <v>1723</v>
      </c>
      <c r="B3208" s="246" t="str">
        <f>C3208</f>
        <v>г.Одинцово, Можайское шоссе, 86</v>
      </c>
      <c r="C3208" s="329" t="s">
        <v>137</v>
      </c>
      <c r="D3208" s="329"/>
      <c r="E3208" s="329"/>
      <c r="F3208" s="246" t="s">
        <v>1690</v>
      </c>
      <c r="G3208" s="246" t="s">
        <v>1834</v>
      </c>
      <c r="H3208" s="247">
        <v>2795492.07</v>
      </c>
      <c r="I3208" s="247">
        <v>386755.54</v>
      </c>
      <c r="J3208" s="247">
        <v>-714.19</v>
      </c>
      <c r="K3208" s="247">
        <v>0</v>
      </c>
      <c r="L3208" s="247">
        <v>0</v>
      </c>
      <c r="M3208" s="247">
        <v>386041.35</v>
      </c>
      <c r="N3208" s="330">
        <v>560006.02</v>
      </c>
      <c r="O3208" s="330"/>
      <c r="P3208" s="247">
        <v>2655308.11</v>
      </c>
      <c r="Q3208" s="247">
        <v>33780.71</v>
      </c>
      <c r="R3208" s="240" t="s">
        <v>137</v>
      </c>
      <c r="V3208" s="248">
        <f t="shared" si="200"/>
        <v>0</v>
      </c>
      <c r="W3208" s="248">
        <f t="shared" si="197"/>
        <v>0</v>
      </c>
      <c r="X3208" s="248">
        <f t="shared" si="198"/>
        <v>0</v>
      </c>
      <c r="Y3208" s="248">
        <f t="shared" si="199"/>
        <v>0</v>
      </c>
    </row>
    <row r="3209" spans="1:25" ht="15" customHeight="1" x14ac:dyDescent="0.25">
      <c r="A3209" s="250"/>
      <c r="B3209" s="251"/>
      <c r="C3209" s="322" t="s">
        <v>1055</v>
      </c>
      <c r="D3209" s="322"/>
      <c r="E3209" s="322"/>
      <c r="H3209" s="252">
        <v>242.91</v>
      </c>
      <c r="I3209" s="252">
        <v>97.58</v>
      </c>
      <c r="J3209" s="252">
        <v>0</v>
      </c>
      <c r="K3209" s="252">
        <v>0</v>
      </c>
      <c r="L3209" s="252">
        <v>0</v>
      </c>
      <c r="M3209" s="252">
        <v>97.58</v>
      </c>
      <c r="N3209" s="323">
        <v>141.86000000000001</v>
      </c>
      <c r="O3209" s="323"/>
      <c r="P3209" s="252">
        <v>200.81</v>
      </c>
      <c r="Q3209" s="252">
        <v>2.1800000000000002</v>
      </c>
      <c r="R3209" s="240" t="s">
        <v>137</v>
      </c>
      <c r="V3209" s="248">
        <f t="shared" si="200"/>
        <v>0</v>
      </c>
      <c r="W3209" s="248">
        <f t="shared" si="197"/>
        <v>0</v>
      </c>
      <c r="X3209" s="248">
        <f t="shared" si="198"/>
        <v>0</v>
      </c>
      <c r="Y3209" s="248">
        <f t="shared" si="199"/>
        <v>0</v>
      </c>
    </row>
    <row r="3210" spans="1:25" ht="15" customHeight="1" x14ac:dyDescent="0.25">
      <c r="A3210" s="250"/>
      <c r="B3210" s="251"/>
      <c r="C3210" s="322" t="s">
        <v>1286</v>
      </c>
      <c r="D3210" s="322"/>
      <c r="E3210" s="322"/>
      <c r="H3210" s="252">
        <v>97352.4</v>
      </c>
      <c r="I3210" s="252">
        <v>16173.19</v>
      </c>
      <c r="J3210" s="252">
        <v>-65.12</v>
      </c>
      <c r="K3210" s="252">
        <v>0</v>
      </c>
      <c r="L3210" s="252">
        <v>0</v>
      </c>
      <c r="M3210" s="252">
        <v>16108.07</v>
      </c>
      <c r="N3210" s="323">
        <v>22835.52</v>
      </c>
      <c r="O3210" s="323"/>
      <c r="P3210" s="252">
        <v>93536.05</v>
      </c>
      <c r="Q3210" s="252">
        <v>2911.1</v>
      </c>
      <c r="R3210" s="240" t="s">
        <v>137</v>
      </c>
      <c r="V3210" s="248">
        <f t="shared" si="200"/>
        <v>0</v>
      </c>
      <c r="W3210" s="248">
        <f t="shared" ref="W3210:W3273" si="201">IF(W$8=$C3210,SUM($P3210-$Q3210),0)/3</f>
        <v>0</v>
      </c>
      <c r="X3210" s="248">
        <f t="shared" ref="X3210:X3273" si="202">IF(X$8=$C3210,SUM($P3210-$Q3210),0)</f>
        <v>0</v>
      </c>
      <c r="Y3210" s="248">
        <f t="shared" ref="Y3210:Y3273" si="203">SUM(V3210:X3210)</f>
        <v>0</v>
      </c>
    </row>
    <row r="3211" spans="1:25" ht="15" customHeight="1" x14ac:dyDescent="0.25">
      <c r="A3211" s="250"/>
      <c r="B3211" s="251"/>
      <c r="C3211" s="322" t="s">
        <v>1288</v>
      </c>
      <c r="D3211" s="322"/>
      <c r="E3211" s="322"/>
      <c r="H3211" s="252">
        <v>327367.83</v>
      </c>
      <c r="I3211" s="252">
        <v>61963.28</v>
      </c>
      <c r="J3211" s="252">
        <v>-249.5</v>
      </c>
      <c r="K3211" s="252">
        <v>0</v>
      </c>
      <c r="L3211" s="252">
        <v>0</v>
      </c>
      <c r="M3211" s="252">
        <v>61713.78</v>
      </c>
      <c r="N3211" s="323">
        <v>85894.05</v>
      </c>
      <c r="O3211" s="323"/>
      <c r="P3211" s="252">
        <v>309438.55</v>
      </c>
      <c r="Q3211" s="252">
        <v>6250.99</v>
      </c>
      <c r="R3211" s="240" t="s">
        <v>137</v>
      </c>
      <c r="V3211" s="248">
        <f t="shared" si="200"/>
        <v>0</v>
      </c>
      <c r="W3211" s="248">
        <f t="shared" si="201"/>
        <v>0</v>
      </c>
      <c r="X3211" s="248">
        <f t="shared" si="202"/>
        <v>0</v>
      </c>
      <c r="Y3211" s="248">
        <f t="shared" si="203"/>
        <v>0</v>
      </c>
    </row>
    <row r="3212" spans="1:25" ht="15" customHeight="1" x14ac:dyDescent="0.25">
      <c r="A3212" s="250"/>
      <c r="B3212" s="251"/>
      <c r="C3212" s="322" t="s">
        <v>392</v>
      </c>
      <c r="D3212" s="322"/>
      <c r="E3212" s="322"/>
      <c r="H3212" s="252">
        <v>241602.47</v>
      </c>
      <c r="I3212" s="252">
        <v>38695.230000000003</v>
      </c>
      <c r="J3212" s="252">
        <v>-237.82</v>
      </c>
      <c r="K3212" s="252">
        <v>0</v>
      </c>
      <c r="L3212" s="252">
        <v>0</v>
      </c>
      <c r="M3212" s="252">
        <v>38457.410000000003</v>
      </c>
      <c r="N3212" s="323">
        <v>56757.63</v>
      </c>
      <c r="O3212" s="323"/>
      <c r="P3212" s="252">
        <v>230273.98</v>
      </c>
      <c r="Q3212" s="252">
        <v>6971.73</v>
      </c>
      <c r="R3212" s="240" t="s">
        <v>137</v>
      </c>
      <c r="V3212" s="248">
        <f t="shared" si="200"/>
        <v>0</v>
      </c>
      <c r="W3212" s="248">
        <f t="shared" si="201"/>
        <v>0</v>
      </c>
      <c r="X3212" s="248">
        <f t="shared" si="202"/>
        <v>0</v>
      </c>
      <c r="Y3212" s="248">
        <f t="shared" si="203"/>
        <v>0</v>
      </c>
    </row>
    <row r="3213" spans="1:25" ht="15" customHeight="1" x14ac:dyDescent="0.25">
      <c r="A3213" s="250"/>
      <c r="B3213" s="251"/>
      <c r="C3213" s="322" t="s">
        <v>1057</v>
      </c>
      <c r="D3213" s="322"/>
      <c r="E3213" s="322"/>
      <c r="H3213" s="252">
        <v>212.35</v>
      </c>
      <c r="I3213" s="252">
        <v>204.51</v>
      </c>
      <c r="J3213" s="252">
        <v>0</v>
      </c>
      <c r="K3213" s="252">
        <v>0</v>
      </c>
      <c r="L3213" s="252">
        <v>0</v>
      </c>
      <c r="M3213" s="252">
        <v>204.51</v>
      </c>
      <c r="N3213" s="323">
        <v>297.33</v>
      </c>
      <c r="O3213" s="323"/>
      <c r="P3213" s="252">
        <v>124.15</v>
      </c>
      <c r="Q3213" s="252">
        <v>4.62</v>
      </c>
      <c r="R3213" s="240" t="s">
        <v>137</v>
      </c>
      <c r="V3213" s="248">
        <f t="shared" si="200"/>
        <v>0</v>
      </c>
      <c r="W3213" s="248">
        <f t="shared" si="201"/>
        <v>0</v>
      </c>
      <c r="X3213" s="248">
        <f t="shared" si="202"/>
        <v>0</v>
      </c>
      <c r="Y3213" s="248">
        <f t="shared" si="203"/>
        <v>0</v>
      </c>
    </row>
    <row r="3214" spans="1:25" ht="15" customHeight="1" x14ac:dyDescent="0.25">
      <c r="A3214" s="250"/>
      <c r="B3214" s="251"/>
      <c r="C3214" s="322" t="s">
        <v>1304</v>
      </c>
      <c r="D3214" s="322"/>
      <c r="E3214" s="322"/>
      <c r="H3214" s="252">
        <v>33282.51</v>
      </c>
      <c r="I3214" s="252">
        <v>0</v>
      </c>
      <c r="J3214" s="252">
        <v>0</v>
      </c>
      <c r="K3214" s="252">
        <v>0</v>
      </c>
      <c r="L3214" s="252">
        <v>0</v>
      </c>
      <c r="M3214" s="252">
        <v>0</v>
      </c>
      <c r="N3214" s="323">
        <v>1208.56</v>
      </c>
      <c r="O3214" s="323"/>
      <c r="P3214" s="252">
        <v>34316.83</v>
      </c>
      <c r="Q3214" s="252">
        <v>2242.88</v>
      </c>
      <c r="R3214" s="240" t="s">
        <v>137</v>
      </c>
      <c r="V3214" s="248">
        <f t="shared" si="200"/>
        <v>0</v>
      </c>
      <c r="W3214" s="248">
        <f t="shared" si="201"/>
        <v>0</v>
      </c>
      <c r="X3214" s="248">
        <f t="shared" si="202"/>
        <v>0</v>
      </c>
      <c r="Y3214" s="248">
        <f t="shared" si="203"/>
        <v>0</v>
      </c>
    </row>
    <row r="3215" spans="1:25" ht="15" customHeight="1" x14ac:dyDescent="0.25">
      <c r="A3215" s="250"/>
      <c r="B3215" s="251"/>
      <c r="C3215" s="322" t="s">
        <v>1335</v>
      </c>
      <c r="D3215" s="322"/>
      <c r="E3215" s="322"/>
      <c r="H3215" s="252">
        <v>16479.07</v>
      </c>
      <c r="I3215" s="252">
        <v>0</v>
      </c>
      <c r="J3215" s="252">
        <v>0</v>
      </c>
      <c r="K3215" s="252">
        <v>0</v>
      </c>
      <c r="L3215" s="252">
        <v>0</v>
      </c>
      <c r="M3215" s="252">
        <v>0</v>
      </c>
      <c r="N3215" s="323">
        <v>1472.9</v>
      </c>
      <c r="O3215" s="323"/>
      <c r="P3215" s="252">
        <v>15006.17</v>
      </c>
      <c r="Q3215" s="252">
        <v>0</v>
      </c>
      <c r="R3215" s="240" t="s">
        <v>137</v>
      </c>
      <c r="V3215" s="248">
        <f t="shared" si="200"/>
        <v>0</v>
      </c>
      <c r="W3215" s="248">
        <f t="shared" si="201"/>
        <v>0</v>
      </c>
      <c r="X3215" s="248">
        <f t="shared" si="202"/>
        <v>0</v>
      </c>
      <c r="Y3215" s="248">
        <f t="shared" si="203"/>
        <v>0</v>
      </c>
    </row>
    <row r="3216" spans="1:25" ht="15" customHeight="1" x14ac:dyDescent="0.25">
      <c r="A3216" s="250"/>
      <c r="B3216" s="251"/>
      <c r="C3216" s="322" t="s">
        <v>1303</v>
      </c>
      <c r="D3216" s="322"/>
      <c r="E3216" s="322"/>
      <c r="H3216" s="252">
        <v>18067.04</v>
      </c>
      <c r="I3216" s="252">
        <v>0</v>
      </c>
      <c r="J3216" s="252">
        <v>0</v>
      </c>
      <c r="K3216" s="252">
        <v>0</v>
      </c>
      <c r="L3216" s="252">
        <v>0</v>
      </c>
      <c r="M3216" s="252">
        <v>0</v>
      </c>
      <c r="N3216" s="323">
        <v>800</v>
      </c>
      <c r="O3216" s="323"/>
      <c r="P3216" s="252">
        <v>17472.23</v>
      </c>
      <c r="Q3216" s="252">
        <v>205.19</v>
      </c>
      <c r="R3216" s="240" t="s">
        <v>137</v>
      </c>
      <c r="V3216" s="248">
        <f t="shared" ref="V3216:V3279" si="204">IF(V$8=$C3216,SUM($P3216-$Q3216),0)</f>
        <v>0</v>
      </c>
      <c r="W3216" s="248">
        <f t="shared" si="201"/>
        <v>0</v>
      </c>
      <c r="X3216" s="248">
        <f t="shared" si="202"/>
        <v>0</v>
      </c>
      <c r="Y3216" s="248">
        <f t="shared" si="203"/>
        <v>0</v>
      </c>
    </row>
    <row r="3217" spans="1:25" ht="15" customHeight="1" x14ac:dyDescent="0.25">
      <c r="A3217" s="250"/>
      <c r="B3217" s="251"/>
      <c r="C3217" s="322" t="s">
        <v>1052</v>
      </c>
      <c r="D3217" s="322"/>
      <c r="E3217" s="322"/>
      <c r="H3217" s="252">
        <v>597029.38</v>
      </c>
      <c r="I3217" s="252">
        <v>94548.86</v>
      </c>
      <c r="J3217" s="252">
        <v>0</v>
      </c>
      <c r="K3217" s="252">
        <v>0</v>
      </c>
      <c r="L3217" s="252">
        <v>0</v>
      </c>
      <c r="M3217" s="252">
        <v>94548.86</v>
      </c>
      <c r="N3217" s="323">
        <v>139001.65</v>
      </c>
      <c r="O3217" s="323"/>
      <c r="P3217" s="252">
        <v>556507.98</v>
      </c>
      <c r="Q3217" s="252">
        <v>3931.39</v>
      </c>
      <c r="R3217" s="240" t="s">
        <v>137</v>
      </c>
      <c r="V3217" s="248">
        <f t="shared" si="204"/>
        <v>552576.59</v>
      </c>
      <c r="W3217" s="248">
        <f t="shared" si="201"/>
        <v>0</v>
      </c>
      <c r="X3217" s="248">
        <f t="shared" si="202"/>
        <v>0</v>
      </c>
      <c r="Y3217" s="248">
        <f t="shared" si="203"/>
        <v>552576.59</v>
      </c>
    </row>
    <row r="3218" spans="1:25" ht="15" customHeight="1" x14ac:dyDescent="0.25">
      <c r="A3218" s="250"/>
      <c r="B3218" s="251"/>
      <c r="C3218" s="322" t="s">
        <v>1058</v>
      </c>
      <c r="D3218" s="322"/>
      <c r="E3218" s="322"/>
      <c r="H3218" s="252">
        <v>13962.55</v>
      </c>
      <c r="I3218" s="252">
        <v>2507.0100000000002</v>
      </c>
      <c r="J3218" s="252">
        <v>0</v>
      </c>
      <c r="K3218" s="252">
        <v>0</v>
      </c>
      <c r="L3218" s="252">
        <v>0</v>
      </c>
      <c r="M3218" s="252">
        <v>2507.0100000000002</v>
      </c>
      <c r="N3218" s="323">
        <v>3648.1</v>
      </c>
      <c r="O3218" s="323"/>
      <c r="P3218" s="252">
        <v>13348.82</v>
      </c>
      <c r="Q3218" s="252">
        <v>527.36</v>
      </c>
      <c r="R3218" s="240" t="s">
        <v>137</v>
      </c>
      <c r="V3218" s="248">
        <f t="shared" si="204"/>
        <v>0</v>
      </c>
      <c r="W3218" s="248">
        <f t="shared" si="201"/>
        <v>0</v>
      </c>
      <c r="X3218" s="248">
        <f t="shared" si="202"/>
        <v>0</v>
      </c>
      <c r="Y3218" s="248">
        <f t="shared" si="203"/>
        <v>0</v>
      </c>
    </row>
    <row r="3219" spans="1:25" ht="15" customHeight="1" x14ac:dyDescent="0.25">
      <c r="A3219" s="250"/>
      <c r="B3219" s="251"/>
      <c r="C3219" s="322" t="s">
        <v>1054</v>
      </c>
      <c r="D3219" s="322"/>
      <c r="E3219" s="322"/>
      <c r="H3219" s="252">
        <v>293.02</v>
      </c>
      <c r="I3219" s="252">
        <v>97.58</v>
      </c>
      <c r="J3219" s="252">
        <v>0</v>
      </c>
      <c r="K3219" s="252">
        <v>0</v>
      </c>
      <c r="L3219" s="252">
        <v>0</v>
      </c>
      <c r="M3219" s="252">
        <v>97.58</v>
      </c>
      <c r="N3219" s="323">
        <v>141.86000000000001</v>
      </c>
      <c r="O3219" s="323"/>
      <c r="P3219" s="252">
        <v>250.92</v>
      </c>
      <c r="Q3219" s="252">
        <v>2.1800000000000002</v>
      </c>
      <c r="R3219" s="240" t="s">
        <v>137</v>
      </c>
      <c r="V3219" s="248">
        <f t="shared" si="204"/>
        <v>0</v>
      </c>
      <c r="W3219" s="248">
        <f t="shared" si="201"/>
        <v>0</v>
      </c>
      <c r="X3219" s="248">
        <f t="shared" si="202"/>
        <v>0</v>
      </c>
      <c r="Y3219" s="248">
        <f t="shared" si="203"/>
        <v>0</v>
      </c>
    </row>
    <row r="3220" spans="1:25" ht="15" customHeight="1" x14ac:dyDescent="0.25">
      <c r="A3220" s="250"/>
      <c r="B3220" s="251"/>
      <c r="C3220" s="322" t="s">
        <v>399</v>
      </c>
      <c r="D3220" s="322"/>
      <c r="E3220" s="322"/>
      <c r="H3220" s="252">
        <v>134196.1</v>
      </c>
      <c r="I3220" s="252">
        <v>20742.98</v>
      </c>
      <c r="J3220" s="252">
        <v>-161.75</v>
      </c>
      <c r="K3220" s="252">
        <v>0</v>
      </c>
      <c r="L3220" s="252">
        <v>0</v>
      </c>
      <c r="M3220" s="252">
        <v>20581.23</v>
      </c>
      <c r="N3220" s="323">
        <v>31314.77</v>
      </c>
      <c r="O3220" s="323"/>
      <c r="P3220" s="252">
        <v>127274.71</v>
      </c>
      <c r="Q3220" s="252">
        <v>3812.15</v>
      </c>
      <c r="R3220" s="240" t="s">
        <v>137</v>
      </c>
      <c r="V3220" s="248">
        <f t="shared" si="204"/>
        <v>0</v>
      </c>
      <c r="W3220" s="248">
        <f t="shared" si="201"/>
        <v>0</v>
      </c>
      <c r="X3220" s="248">
        <f t="shared" si="202"/>
        <v>0</v>
      </c>
      <c r="Y3220" s="248">
        <f t="shared" si="203"/>
        <v>0</v>
      </c>
    </row>
    <row r="3221" spans="1:25" ht="15" customHeight="1" x14ac:dyDescent="0.25">
      <c r="A3221" s="250"/>
      <c r="B3221" s="251"/>
      <c r="C3221" s="322" t="s">
        <v>1311</v>
      </c>
      <c r="D3221" s="322"/>
      <c r="E3221" s="322"/>
      <c r="H3221" s="252">
        <v>7944.71</v>
      </c>
      <c r="I3221" s="252">
        <v>0</v>
      </c>
      <c r="J3221" s="252">
        <v>0</v>
      </c>
      <c r="K3221" s="252">
        <v>0</v>
      </c>
      <c r="L3221" s="252">
        <v>0</v>
      </c>
      <c r="M3221" s="252">
        <v>0</v>
      </c>
      <c r="N3221" s="323">
        <v>0</v>
      </c>
      <c r="O3221" s="323"/>
      <c r="P3221" s="252">
        <v>7944.71</v>
      </c>
      <c r="Q3221" s="252">
        <v>0</v>
      </c>
      <c r="R3221" s="240" t="s">
        <v>137</v>
      </c>
      <c r="V3221" s="248">
        <f t="shared" si="204"/>
        <v>0</v>
      </c>
      <c r="W3221" s="248">
        <f t="shared" si="201"/>
        <v>0</v>
      </c>
      <c r="X3221" s="248">
        <f t="shared" si="202"/>
        <v>0</v>
      </c>
      <c r="Y3221" s="248">
        <f t="shared" si="203"/>
        <v>0</v>
      </c>
    </row>
    <row r="3222" spans="1:25" ht="15" customHeight="1" x14ac:dyDescent="0.25">
      <c r="A3222" s="250"/>
      <c r="B3222" s="251"/>
      <c r="C3222" s="322" t="s">
        <v>1283</v>
      </c>
      <c r="D3222" s="322"/>
      <c r="E3222" s="322"/>
      <c r="H3222" s="252">
        <v>493513.33</v>
      </c>
      <c r="I3222" s="252">
        <v>0</v>
      </c>
      <c r="J3222" s="252">
        <v>0</v>
      </c>
      <c r="K3222" s="252">
        <v>0</v>
      </c>
      <c r="L3222" s="252">
        <v>0</v>
      </c>
      <c r="M3222" s="252">
        <v>0</v>
      </c>
      <c r="N3222" s="323">
        <v>0</v>
      </c>
      <c r="O3222" s="323"/>
      <c r="P3222" s="252">
        <v>493513.33</v>
      </c>
      <c r="Q3222" s="252">
        <v>0</v>
      </c>
      <c r="R3222" s="240" t="s">
        <v>137</v>
      </c>
      <c r="V3222" s="248">
        <f t="shared" si="204"/>
        <v>0</v>
      </c>
      <c r="W3222" s="248">
        <f t="shared" si="201"/>
        <v>164504.44333333333</v>
      </c>
      <c r="X3222" s="248">
        <f t="shared" si="202"/>
        <v>0</v>
      </c>
      <c r="Y3222" s="248">
        <f t="shared" si="203"/>
        <v>164504.44333333333</v>
      </c>
    </row>
    <row r="3223" spans="1:25" ht="15" customHeight="1" x14ac:dyDescent="0.25">
      <c r="A3223" s="250"/>
      <c r="B3223" s="251"/>
      <c r="C3223" s="322" t="s">
        <v>1056</v>
      </c>
      <c r="D3223" s="322"/>
      <c r="E3223" s="322"/>
      <c r="H3223" s="252">
        <v>583.70000000000005</v>
      </c>
      <c r="I3223" s="252">
        <v>309.14999999999998</v>
      </c>
      <c r="J3223" s="252">
        <v>0</v>
      </c>
      <c r="K3223" s="252">
        <v>0</v>
      </c>
      <c r="L3223" s="252">
        <v>0</v>
      </c>
      <c r="M3223" s="252">
        <v>309.14999999999998</v>
      </c>
      <c r="N3223" s="323">
        <v>449.43</v>
      </c>
      <c r="O3223" s="323"/>
      <c r="P3223" s="252">
        <v>450.24</v>
      </c>
      <c r="Q3223" s="252">
        <v>6.82</v>
      </c>
      <c r="R3223" s="240" t="s">
        <v>137</v>
      </c>
      <c r="V3223" s="248">
        <f t="shared" si="204"/>
        <v>0</v>
      </c>
      <c r="W3223" s="248">
        <f t="shared" si="201"/>
        <v>0</v>
      </c>
      <c r="X3223" s="248">
        <f t="shared" si="202"/>
        <v>0</v>
      </c>
      <c r="Y3223" s="248">
        <f t="shared" si="203"/>
        <v>0</v>
      </c>
    </row>
    <row r="3224" spans="1:25" ht="15" customHeight="1" x14ac:dyDescent="0.25">
      <c r="A3224" s="250"/>
      <c r="B3224" s="251"/>
      <c r="C3224" s="322" t="s">
        <v>503</v>
      </c>
      <c r="D3224" s="322"/>
      <c r="E3224" s="322"/>
      <c r="H3224" s="252">
        <v>782259.77</v>
      </c>
      <c r="I3224" s="252">
        <v>151416.17000000001</v>
      </c>
      <c r="J3224" s="252">
        <v>0</v>
      </c>
      <c r="K3224" s="252">
        <v>0</v>
      </c>
      <c r="L3224" s="252">
        <v>0</v>
      </c>
      <c r="M3224" s="252">
        <v>151416.17000000001</v>
      </c>
      <c r="N3224" s="323">
        <v>213448.34</v>
      </c>
      <c r="O3224" s="323"/>
      <c r="P3224" s="252">
        <v>726489.28</v>
      </c>
      <c r="Q3224" s="252">
        <v>6261.68</v>
      </c>
      <c r="R3224" s="240" t="s">
        <v>137</v>
      </c>
      <c r="V3224" s="248">
        <f t="shared" si="204"/>
        <v>0</v>
      </c>
      <c r="W3224" s="248">
        <f t="shared" si="201"/>
        <v>0</v>
      </c>
      <c r="X3224" s="248">
        <f t="shared" si="202"/>
        <v>0</v>
      </c>
      <c r="Y3224" s="248">
        <f t="shared" si="203"/>
        <v>0</v>
      </c>
    </row>
    <row r="3225" spans="1:25" ht="15" customHeight="1" x14ac:dyDescent="0.25">
      <c r="A3225" s="250"/>
      <c r="B3225" s="251"/>
      <c r="C3225" s="322" t="s">
        <v>1336</v>
      </c>
      <c r="D3225" s="322"/>
      <c r="E3225" s="322"/>
      <c r="H3225" s="252">
        <v>200.26</v>
      </c>
      <c r="I3225" s="252">
        <v>0</v>
      </c>
      <c r="J3225" s="252">
        <v>0</v>
      </c>
      <c r="K3225" s="252">
        <v>0</v>
      </c>
      <c r="L3225" s="252">
        <v>0</v>
      </c>
      <c r="M3225" s="252">
        <v>0</v>
      </c>
      <c r="N3225" s="323">
        <v>0</v>
      </c>
      <c r="O3225" s="323"/>
      <c r="P3225" s="252">
        <v>200.26</v>
      </c>
      <c r="Q3225" s="252">
        <v>0</v>
      </c>
      <c r="R3225" s="240" t="s">
        <v>137</v>
      </c>
      <c r="V3225" s="248">
        <f t="shared" si="204"/>
        <v>0</v>
      </c>
      <c r="W3225" s="248">
        <f t="shared" si="201"/>
        <v>0</v>
      </c>
      <c r="X3225" s="248">
        <f t="shared" si="202"/>
        <v>0</v>
      </c>
      <c r="Y3225" s="248">
        <f t="shared" si="203"/>
        <v>0</v>
      </c>
    </row>
    <row r="3226" spans="1:25" ht="15" customHeight="1" x14ac:dyDescent="0.25">
      <c r="A3226" s="253"/>
      <c r="B3226" s="254"/>
      <c r="C3226" s="324" t="s">
        <v>504</v>
      </c>
      <c r="D3226" s="324"/>
      <c r="E3226" s="324"/>
      <c r="F3226" s="255"/>
      <c r="G3226" s="255"/>
      <c r="H3226" s="256">
        <v>30902.67</v>
      </c>
      <c r="I3226" s="256">
        <v>0</v>
      </c>
      <c r="J3226" s="256">
        <v>0</v>
      </c>
      <c r="K3226" s="256">
        <v>0</v>
      </c>
      <c r="L3226" s="256">
        <v>0</v>
      </c>
      <c r="M3226" s="256">
        <v>0</v>
      </c>
      <c r="N3226" s="325">
        <v>2594.02</v>
      </c>
      <c r="O3226" s="325"/>
      <c r="P3226" s="256">
        <v>28959.09</v>
      </c>
      <c r="Q3226" s="256">
        <v>650.44000000000005</v>
      </c>
      <c r="R3226" s="240" t="s">
        <v>137</v>
      </c>
      <c r="V3226" s="248">
        <f t="shared" si="204"/>
        <v>0</v>
      </c>
      <c r="W3226" s="248">
        <f t="shared" si="201"/>
        <v>0</v>
      </c>
      <c r="X3226" s="248">
        <f t="shared" si="202"/>
        <v>0</v>
      </c>
      <c r="Y3226" s="248">
        <f t="shared" si="203"/>
        <v>0</v>
      </c>
    </row>
    <row r="3227" spans="1:25" ht="15" customHeight="1" x14ac:dyDescent="0.25">
      <c r="A3227" s="245" t="s">
        <v>1835</v>
      </c>
      <c r="B3227" s="246" t="str">
        <f>C3227</f>
        <v>г.Одинцово, Можайское шоссе, 88</v>
      </c>
      <c r="C3227" s="329" t="s">
        <v>138</v>
      </c>
      <c r="D3227" s="329"/>
      <c r="E3227" s="329"/>
      <c r="F3227" s="246" t="s">
        <v>1745</v>
      </c>
      <c r="G3227" s="246" t="s">
        <v>1836</v>
      </c>
      <c r="H3227" s="247">
        <v>1514836.01</v>
      </c>
      <c r="I3227" s="247">
        <v>369561.25</v>
      </c>
      <c r="J3227" s="247">
        <v>109.18</v>
      </c>
      <c r="K3227" s="247">
        <v>0</v>
      </c>
      <c r="L3227" s="247">
        <v>0</v>
      </c>
      <c r="M3227" s="247">
        <v>369670.43</v>
      </c>
      <c r="N3227" s="330">
        <v>421489.15</v>
      </c>
      <c r="O3227" s="330"/>
      <c r="P3227" s="247">
        <v>1478594.19</v>
      </c>
      <c r="Q3227" s="247">
        <v>15576.9</v>
      </c>
      <c r="R3227" s="240" t="s">
        <v>138</v>
      </c>
      <c r="V3227" s="248">
        <f t="shared" si="204"/>
        <v>0</v>
      </c>
      <c r="W3227" s="248">
        <f t="shared" si="201"/>
        <v>0</v>
      </c>
      <c r="X3227" s="248">
        <f t="shared" si="202"/>
        <v>0</v>
      </c>
      <c r="Y3227" s="248">
        <f t="shared" si="203"/>
        <v>0</v>
      </c>
    </row>
    <row r="3228" spans="1:25" ht="15" customHeight="1" x14ac:dyDescent="0.25">
      <c r="A3228" s="250"/>
      <c r="B3228" s="251"/>
      <c r="C3228" s="322" t="s">
        <v>503</v>
      </c>
      <c r="D3228" s="322"/>
      <c r="E3228" s="322"/>
      <c r="H3228" s="252">
        <v>479302.53</v>
      </c>
      <c r="I3228" s="252">
        <v>152594.82</v>
      </c>
      <c r="J3228" s="252">
        <v>0</v>
      </c>
      <c r="K3228" s="252">
        <v>0</v>
      </c>
      <c r="L3228" s="252">
        <v>0</v>
      </c>
      <c r="M3228" s="252">
        <v>152594.82</v>
      </c>
      <c r="N3228" s="323">
        <v>172080.82</v>
      </c>
      <c r="O3228" s="323"/>
      <c r="P3228" s="252">
        <v>459816.53</v>
      </c>
      <c r="Q3228" s="252">
        <v>0</v>
      </c>
      <c r="R3228" s="240" t="s">
        <v>138</v>
      </c>
      <c r="V3228" s="248">
        <f t="shared" si="204"/>
        <v>0</v>
      </c>
      <c r="W3228" s="248">
        <f t="shared" si="201"/>
        <v>0</v>
      </c>
      <c r="X3228" s="248">
        <f t="shared" si="202"/>
        <v>0</v>
      </c>
      <c r="Y3228" s="248">
        <f t="shared" si="203"/>
        <v>0</v>
      </c>
    </row>
    <row r="3229" spans="1:25" ht="15" customHeight="1" x14ac:dyDescent="0.25">
      <c r="A3229" s="250"/>
      <c r="B3229" s="251"/>
      <c r="C3229" s="322" t="s">
        <v>1052</v>
      </c>
      <c r="D3229" s="322"/>
      <c r="E3229" s="322"/>
      <c r="H3229" s="252">
        <v>377548.74</v>
      </c>
      <c r="I3229" s="252">
        <v>95284.89</v>
      </c>
      <c r="J3229" s="252">
        <v>0</v>
      </c>
      <c r="K3229" s="252">
        <v>0</v>
      </c>
      <c r="L3229" s="252">
        <v>0</v>
      </c>
      <c r="M3229" s="252">
        <v>95284.89</v>
      </c>
      <c r="N3229" s="323">
        <v>111023.56</v>
      </c>
      <c r="O3229" s="323"/>
      <c r="P3229" s="252">
        <v>361810.07</v>
      </c>
      <c r="Q3229" s="252">
        <v>0</v>
      </c>
      <c r="R3229" s="240" t="s">
        <v>138</v>
      </c>
      <c r="V3229" s="248">
        <f t="shared" si="204"/>
        <v>361810.07</v>
      </c>
      <c r="W3229" s="248">
        <f t="shared" si="201"/>
        <v>0</v>
      </c>
      <c r="X3229" s="248">
        <f t="shared" si="202"/>
        <v>0</v>
      </c>
      <c r="Y3229" s="248">
        <f t="shared" si="203"/>
        <v>361810.07</v>
      </c>
    </row>
    <row r="3230" spans="1:25" ht="15" customHeight="1" x14ac:dyDescent="0.25">
      <c r="A3230" s="250"/>
      <c r="B3230" s="251"/>
      <c r="C3230" s="322" t="s">
        <v>504</v>
      </c>
      <c r="D3230" s="322"/>
      <c r="E3230" s="322"/>
      <c r="H3230" s="252">
        <v>19110</v>
      </c>
      <c r="I3230" s="252">
        <v>0</v>
      </c>
      <c r="J3230" s="252">
        <v>0</v>
      </c>
      <c r="K3230" s="252">
        <v>0</v>
      </c>
      <c r="L3230" s="252">
        <v>0</v>
      </c>
      <c r="M3230" s="252">
        <v>0</v>
      </c>
      <c r="N3230" s="323">
        <v>301.38</v>
      </c>
      <c r="O3230" s="323"/>
      <c r="P3230" s="252">
        <v>19196.97</v>
      </c>
      <c r="Q3230" s="252">
        <v>388.35</v>
      </c>
      <c r="R3230" s="240" t="s">
        <v>138</v>
      </c>
      <c r="V3230" s="248">
        <f t="shared" si="204"/>
        <v>0</v>
      </c>
      <c r="W3230" s="248">
        <f t="shared" si="201"/>
        <v>0</v>
      </c>
      <c r="X3230" s="248">
        <f t="shared" si="202"/>
        <v>0</v>
      </c>
      <c r="Y3230" s="248">
        <f t="shared" si="203"/>
        <v>0</v>
      </c>
    </row>
    <row r="3231" spans="1:25" ht="15" customHeight="1" x14ac:dyDescent="0.25">
      <c r="A3231" s="250"/>
      <c r="B3231" s="251"/>
      <c r="C3231" s="322" t="s">
        <v>1336</v>
      </c>
      <c r="D3231" s="322"/>
      <c r="E3231" s="322"/>
      <c r="H3231" s="252">
        <v>185.35</v>
      </c>
      <c r="I3231" s="252">
        <v>0</v>
      </c>
      <c r="J3231" s="252">
        <v>0</v>
      </c>
      <c r="K3231" s="252">
        <v>0</v>
      </c>
      <c r="L3231" s="252">
        <v>0</v>
      </c>
      <c r="M3231" s="252">
        <v>0</v>
      </c>
      <c r="N3231" s="323">
        <v>1.18</v>
      </c>
      <c r="O3231" s="323"/>
      <c r="P3231" s="252">
        <v>184.17</v>
      </c>
      <c r="Q3231" s="252">
        <v>0</v>
      </c>
      <c r="R3231" s="240" t="s">
        <v>138</v>
      </c>
      <c r="V3231" s="248">
        <f t="shared" si="204"/>
        <v>0</v>
      </c>
      <c r="W3231" s="248">
        <f t="shared" si="201"/>
        <v>0</v>
      </c>
      <c r="X3231" s="248">
        <f t="shared" si="202"/>
        <v>0</v>
      </c>
      <c r="Y3231" s="248">
        <f t="shared" si="203"/>
        <v>0</v>
      </c>
    </row>
    <row r="3232" spans="1:25" ht="15" customHeight="1" x14ac:dyDescent="0.25">
      <c r="A3232" s="250"/>
      <c r="B3232" s="251"/>
      <c r="C3232" s="322" t="s">
        <v>1303</v>
      </c>
      <c r="D3232" s="322"/>
      <c r="E3232" s="322"/>
      <c r="H3232" s="252">
        <v>10536.67</v>
      </c>
      <c r="I3232" s="252">
        <v>0</v>
      </c>
      <c r="J3232" s="252">
        <v>0</v>
      </c>
      <c r="K3232" s="252">
        <v>0</v>
      </c>
      <c r="L3232" s="252">
        <v>0</v>
      </c>
      <c r="M3232" s="252">
        <v>0</v>
      </c>
      <c r="N3232" s="323">
        <v>96.51</v>
      </c>
      <c r="O3232" s="323"/>
      <c r="P3232" s="252">
        <v>11761.6</v>
      </c>
      <c r="Q3232" s="252">
        <v>1321.44</v>
      </c>
      <c r="R3232" s="240" t="s">
        <v>138</v>
      </c>
      <c r="V3232" s="248">
        <f t="shared" si="204"/>
        <v>0</v>
      </c>
      <c r="W3232" s="248">
        <f t="shared" si="201"/>
        <v>0</v>
      </c>
      <c r="X3232" s="248">
        <f t="shared" si="202"/>
        <v>0</v>
      </c>
      <c r="Y3232" s="248">
        <f t="shared" si="203"/>
        <v>0</v>
      </c>
    </row>
    <row r="3233" spans="1:25" ht="15" customHeight="1" x14ac:dyDescent="0.25">
      <c r="A3233" s="250"/>
      <c r="B3233" s="251"/>
      <c r="C3233" s="322" t="s">
        <v>1054</v>
      </c>
      <c r="D3233" s="322"/>
      <c r="E3233" s="322"/>
      <c r="H3233" s="252">
        <v>283.2</v>
      </c>
      <c r="I3233" s="252">
        <v>93.5</v>
      </c>
      <c r="J3233" s="252">
        <v>0</v>
      </c>
      <c r="K3233" s="252">
        <v>0</v>
      </c>
      <c r="L3233" s="252">
        <v>0</v>
      </c>
      <c r="M3233" s="252">
        <v>93.5</v>
      </c>
      <c r="N3233" s="323">
        <v>113.25</v>
      </c>
      <c r="O3233" s="323"/>
      <c r="P3233" s="252">
        <v>263.45</v>
      </c>
      <c r="Q3233" s="252">
        <v>0</v>
      </c>
      <c r="R3233" s="240" t="s">
        <v>138</v>
      </c>
      <c r="V3233" s="248">
        <f t="shared" si="204"/>
        <v>0</v>
      </c>
      <c r="W3233" s="248">
        <f t="shared" si="201"/>
        <v>0</v>
      </c>
      <c r="X3233" s="248">
        <f t="shared" si="202"/>
        <v>0</v>
      </c>
      <c r="Y3233" s="248">
        <f t="shared" si="203"/>
        <v>0</v>
      </c>
    </row>
    <row r="3234" spans="1:25" ht="15" customHeight="1" x14ac:dyDescent="0.25">
      <c r="A3234" s="250"/>
      <c r="B3234" s="251"/>
      <c r="C3234" s="322" t="s">
        <v>1058</v>
      </c>
      <c r="D3234" s="322"/>
      <c r="E3234" s="322"/>
      <c r="H3234" s="252">
        <v>6447.87</v>
      </c>
      <c r="I3234" s="252">
        <v>1806.01</v>
      </c>
      <c r="J3234" s="252">
        <v>0</v>
      </c>
      <c r="K3234" s="252">
        <v>0</v>
      </c>
      <c r="L3234" s="252">
        <v>0</v>
      </c>
      <c r="M3234" s="252">
        <v>1806.01</v>
      </c>
      <c r="N3234" s="323">
        <v>2096.59</v>
      </c>
      <c r="O3234" s="323"/>
      <c r="P3234" s="252">
        <v>6322.84</v>
      </c>
      <c r="Q3234" s="252">
        <v>165.55</v>
      </c>
      <c r="R3234" s="240" t="s">
        <v>138</v>
      </c>
      <c r="V3234" s="248">
        <f t="shared" si="204"/>
        <v>0</v>
      </c>
      <c r="W3234" s="248">
        <f t="shared" si="201"/>
        <v>0</v>
      </c>
      <c r="X3234" s="248">
        <f t="shared" si="202"/>
        <v>0</v>
      </c>
      <c r="Y3234" s="248">
        <f t="shared" si="203"/>
        <v>0</v>
      </c>
    </row>
    <row r="3235" spans="1:25" ht="15" customHeight="1" x14ac:dyDescent="0.25">
      <c r="A3235" s="250"/>
      <c r="B3235" s="251"/>
      <c r="C3235" s="322" t="s">
        <v>1335</v>
      </c>
      <c r="D3235" s="322"/>
      <c r="E3235" s="322"/>
      <c r="H3235" s="252">
        <v>11032.58</v>
      </c>
      <c r="I3235" s="252">
        <v>0</v>
      </c>
      <c r="J3235" s="252">
        <v>0</v>
      </c>
      <c r="K3235" s="252">
        <v>0</v>
      </c>
      <c r="L3235" s="252">
        <v>0</v>
      </c>
      <c r="M3235" s="252">
        <v>0</v>
      </c>
      <c r="N3235" s="323">
        <v>223.51</v>
      </c>
      <c r="O3235" s="323"/>
      <c r="P3235" s="252">
        <v>10809.07</v>
      </c>
      <c r="Q3235" s="252">
        <v>0</v>
      </c>
      <c r="R3235" s="240" t="s">
        <v>138</v>
      </c>
      <c r="V3235" s="248">
        <f t="shared" si="204"/>
        <v>0</v>
      </c>
      <c r="W3235" s="248">
        <f t="shared" si="201"/>
        <v>0</v>
      </c>
      <c r="X3235" s="248">
        <f t="shared" si="202"/>
        <v>0</v>
      </c>
      <c r="Y3235" s="248">
        <f t="shared" si="203"/>
        <v>0</v>
      </c>
    </row>
    <row r="3236" spans="1:25" ht="15" customHeight="1" x14ac:dyDescent="0.25">
      <c r="A3236" s="250"/>
      <c r="B3236" s="251"/>
      <c r="C3236" s="322" t="s">
        <v>399</v>
      </c>
      <c r="D3236" s="322"/>
      <c r="E3236" s="322"/>
      <c r="H3236" s="252">
        <v>74903.100000000006</v>
      </c>
      <c r="I3236" s="252">
        <v>19009.060000000001</v>
      </c>
      <c r="J3236" s="252">
        <v>23.62</v>
      </c>
      <c r="K3236" s="252">
        <v>0</v>
      </c>
      <c r="L3236" s="252">
        <v>0</v>
      </c>
      <c r="M3236" s="252">
        <v>19032.68</v>
      </c>
      <c r="N3236" s="323">
        <v>21231.1</v>
      </c>
      <c r="O3236" s="323"/>
      <c r="P3236" s="252">
        <v>75613.61</v>
      </c>
      <c r="Q3236" s="252">
        <v>2908.93</v>
      </c>
      <c r="R3236" s="240" t="s">
        <v>138</v>
      </c>
      <c r="V3236" s="248">
        <f t="shared" si="204"/>
        <v>0</v>
      </c>
      <c r="W3236" s="248">
        <f t="shared" si="201"/>
        <v>0</v>
      </c>
      <c r="X3236" s="248">
        <f t="shared" si="202"/>
        <v>0</v>
      </c>
      <c r="Y3236" s="248">
        <f t="shared" si="203"/>
        <v>0</v>
      </c>
    </row>
    <row r="3237" spans="1:25" ht="15" customHeight="1" x14ac:dyDescent="0.25">
      <c r="A3237" s="250"/>
      <c r="B3237" s="251"/>
      <c r="C3237" s="322" t="s">
        <v>1304</v>
      </c>
      <c r="D3237" s="322"/>
      <c r="E3237" s="322"/>
      <c r="H3237" s="252">
        <v>25935.43</v>
      </c>
      <c r="I3237" s="252">
        <v>0</v>
      </c>
      <c r="J3237" s="252">
        <v>0</v>
      </c>
      <c r="K3237" s="252">
        <v>0</v>
      </c>
      <c r="L3237" s="252">
        <v>0</v>
      </c>
      <c r="M3237" s="252">
        <v>0</v>
      </c>
      <c r="N3237" s="323">
        <v>308.33999999999997</v>
      </c>
      <c r="O3237" s="323"/>
      <c r="P3237" s="252">
        <v>26405.24</v>
      </c>
      <c r="Q3237" s="252">
        <v>778.15</v>
      </c>
      <c r="R3237" s="240" t="s">
        <v>138</v>
      </c>
      <c r="V3237" s="248">
        <f t="shared" si="204"/>
        <v>0</v>
      </c>
      <c r="W3237" s="248">
        <f t="shared" si="201"/>
        <v>0</v>
      </c>
      <c r="X3237" s="248">
        <f t="shared" si="202"/>
        <v>0</v>
      </c>
      <c r="Y3237" s="248">
        <f t="shared" si="203"/>
        <v>0</v>
      </c>
    </row>
    <row r="3238" spans="1:25" ht="15" customHeight="1" x14ac:dyDescent="0.25">
      <c r="A3238" s="250"/>
      <c r="B3238" s="251"/>
      <c r="C3238" s="322" t="s">
        <v>1055</v>
      </c>
      <c r="D3238" s="322"/>
      <c r="E3238" s="322"/>
      <c r="H3238" s="252">
        <v>278.47000000000003</v>
      </c>
      <c r="I3238" s="252">
        <v>93.5</v>
      </c>
      <c r="J3238" s="252">
        <v>0</v>
      </c>
      <c r="K3238" s="252">
        <v>0</v>
      </c>
      <c r="L3238" s="252">
        <v>0</v>
      </c>
      <c r="M3238" s="252">
        <v>93.5</v>
      </c>
      <c r="N3238" s="323">
        <v>113.25</v>
      </c>
      <c r="O3238" s="323"/>
      <c r="P3238" s="252">
        <v>258.72000000000003</v>
      </c>
      <c r="Q3238" s="252">
        <v>0</v>
      </c>
      <c r="R3238" s="240" t="s">
        <v>138</v>
      </c>
      <c r="V3238" s="248">
        <f t="shared" si="204"/>
        <v>0</v>
      </c>
      <c r="W3238" s="248">
        <f t="shared" si="201"/>
        <v>0</v>
      </c>
      <c r="X3238" s="248">
        <f t="shared" si="202"/>
        <v>0</v>
      </c>
      <c r="Y3238" s="248">
        <f t="shared" si="203"/>
        <v>0</v>
      </c>
    </row>
    <row r="3239" spans="1:25" ht="15" customHeight="1" x14ac:dyDescent="0.25">
      <c r="A3239" s="250"/>
      <c r="B3239" s="251"/>
      <c r="C3239" s="322" t="s">
        <v>392</v>
      </c>
      <c r="D3239" s="322"/>
      <c r="E3239" s="322"/>
      <c r="H3239" s="252">
        <v>134611.42000000001</v>
      </c>
      <c r="I3239" s="252">
        <v>34234.39</v>
      </c>
      <c r="J3239" s="252">
        <v>35.6</v>
      </c>
      <c r="K3239" s="252">
        <v>0</v>
      </c>
      <c r="L3239" s="252">
        <v>0</v>
      </c>
      <c r="M3239" s="252">
        <v>34269.99</v>
      </c>
      <c r="N3239" s="323">
        <v>38145.440000000002</v>
      </c>
      <c r="O3239" s="323"/>
      <c r="P3239" s="252">
        <v>135829.79999999999</v>
      </c>
      <c r="Q3239" s="252">
        <v>5093.83</v>
      </c>
      <c r="R3239" s="240" t="s">
        <v>138</v>
      </c>
      <c r="V3239" s="248">
        <f t="shared" si="204"/>
        <v>0</v>
      </c>
      <c r="W3239" s="248">
        <f t="shared" si="201"/>
        <v>0</v>
      </c>
      <c r="X3239" s="248">
        <f t="shared" si="202"/>
        <v>0</v>
      </c>
      <c r="Y3239" s="248">
        <f t="shared" si="203"/>
        <v>0</v>
      </c>
    </row>
    <row r="3240" spans="1:25" ht="15" customHeight="1" x14ac:dyDescent="0.25">
      <c r="A3240" s="250"/>
      <c r="B3240" s="251"/>
      <c r="C3240" s="322" t="s">
        <v>1057</v>
      </c>
      <c r="D3240" s="322"/>
      <c r="E3240" s="322"/>
      <c r="H3240" s="252">
        <v>552.97</v>
      </c>
      <c r="I3240" s="252">
        <v>195.95</v>
      </c>
      <c r="J3240" s="252">
        <v>0</v>
      </c>
      <c r="K3240" s="252">
        <v>0</v>
      </c>
      <c r="L3240" s="252">
        <v>0</v>
      </c>
      <c r="M3240" s="252">
        <v>195.95</v>
      </c>
      <c r="N3240" s="323">
        <v>237.36</v>
      </c>
      <c r="O3240" s="323"/>
      <c r="P3240" s="252">
        <v>511.56</v>
      </c>
      <c r="Q3240" s="252">
        <v>0</v>
      </c>
      <c r="R3240" s="240" t="s">
        <v>138</v>
      </c>
      <c r="V3240" s="248">
        <f t="shared" si="204"/>
        <v>0</v>
      </c>
      <c r="W3240" s="248">
        <f t="shared" si="201"/>
        <v>0</v>
      </c>
      <c r="X3240" s="248">
        <f t="shared" si="202"/>
        <v>0</v>
      </c>
      <c r="Y3240" s="248">
        <f t="shared" si="203"/>
        <v>0</v>
      </c>
    </row>
    <row r="3241" spans="1:25" ht="15" customHeight="1" x14ac:dyDescent="0.25">
      <c r="A3241" s="250"/>
      <c r="B3241" s="251"/>
      <c r="C3241" s="322" t="s">
        <v>1286</v>
      </c>
      <c r="D3241" s="322"/>
      <c r="E3241" s="322"/>
      <c r="H3241" s="252">
        <v>54045.440000000002</v>
      </c>
      <c r="I3241" s="252">
        <v>13651.33</v>
      </c>
      <c r="J3241" s="252">
        <v>10.34</v>
      </c>
      <c r="K3241" s="252">
        <v>0</v>
      </c>
      <c r="L3241" s="252">
        <v>0</v>
      </c>
      <c r="M3241" s="252">
        <v>13661.67</v>
      </c>
      <c r="N3241" s="323">
        <v>15157.59</v>
      </c>
      <c r="O3241" s="323"/>
      <c r="P3241" s="252">
        <v>54568.81</v>
      </c>
      <c r="Q3241" s="252">
        <v>2019.29</v>
      </c>
      <c r="R3241" s="240" t="s">
        <v>138</v>
      </c>
      <c r="V3241" s="248">
        <f t="shared" si="204"/>
        <v>0</v>
      </c>
      <c r="W3241" s="248">
        <f t="shared" si="201"/>
        <v>0</v>
      </c>
      <c r="X3241" s="248">
        <f t="shared" si="202"/>
        <v>0</v>
      </c>
      <c r="Y3241" s="248">
        <f t="shared" si="203"/>
        <v>0</v>
      </c>
    </row>
    <row r="3242" spans="1:25" ht="15" customHeight="1" x14ac:dyDescent="0.25">
      <c r="A3242" s="250"/>
      <c r="B3242" s="251"/>
      <c r="C3242" s="322" t="s">
        <v>1283</v>
      </c>
      <c r="D3242" s="322"/>
      <c r="E3242" s="322"/>
      <c r="H3242" s="252">
        <v>129075.61</v>
      </c>
      <c r="I3242" s="252">
        <v>0</v>
      </c>
      <c r="J3242" s="252">
        <v>0</v>
      </c>
      <c r="K3242" s="252">
        <v>0</v>
      </c>
      <c r="L3242" s="252">
        <v>0</v>
      </c>
      <c r="M3242" s="252">
        <v>0</v>
      </c>
      <c r="N3242" s="323">
        <v>1417.17</v>
      </c>
      <c r="O3242" s="323"/>
      <c r="P3242" s="252">
        <v>127658.44</v>
      </c>
      <c r="Q3242" s="252">
        <v>0</v>
      </c>
      <c r="R3242" s="240" t="s">
        <v>138</v>
      </c>
      <c r="V3242" s="248">
        <f t="shared" si="204"/>
        <v>0</v>
      </c>
      <c r="W3242" s="248">
        <f t="shared" si="201"/>
        <v>42552.813333333332</v>
      </c>
      <c r="X3242" s="248">
        <f t="shared" si="202"/>
        <v>0</v>
      </c>
      <c r="Y3242" s="248">
        <f t="shared" si="203"/>
        <v>42552.813333333332</v>
      </c>
    </row>
    <row r="3243" spans="1:25" ht="15" customHeight="1" x14ac:dyDescent="0.25">
      <c r="A3243" s="250"/>
      <c r="B3243" s="251"/>
      <c r="C3243" s="322" t="s">
        <v>1311</v>
      </c>
      <c r="D3243" s="322"/>
      <c r="E3243" s="322"/>
      <c r="H3243" s="252">
        <v>3435.65</v>
      </c>
      <c r="I3243" s="252">
        <v>0</v>
      </c>
      <c r="J3243" s="252">
        <v>0</v>
      </c>
      <c r="K3243" s="252">
        <v>0</v>
      </c>
      <c r="L3243" s="252">
        <v>0</v>
      </c>
      <c r="M3243" s="252">
        <v>0</v>
      </c>
      <c r="N3243" s="323">
        <v>26.87</v>
      </c>
      <c r="O3243" s="323"/>
      <c r="P3243" s="252">
        <v>3408.78</v>
      </c>
      <c r="Q3243" s="252">
        <v>0</v>
      </c>
      <c r="R3243" s="240" t="s">
        <v>138</v>
      </c>
      <c r="V3243" s="248">
        <f t="shared" si="204"/>
        <v>0</v>
      </c>
      <c r="W3243" s="248">
        <f t="shared" si="201"/>
        <v>0</v>
      </c>
      <c r="X3243" s="248">
        <f t="shared" si="202"/>
        <v>0</v>
      </c>
      <c r="Y3243" s="248">
        <f t="shared" si="203"/>
        <v>0</v>
      </c>
    </row>
    <row r="3244" spans="1:25" ht="15" customHeight="1" x14ac:dyDescent="0.25">
      <c r="A3244" s="250"/>
      <c r="B3244" s="251"/>
      <c r="C3244" s="322" t="s">
        <v>1288</v>
      </c>
      <c r="D3244" s="322"/>
      <c r="E3244" s="322"/>
      <c r="H3244" s="252">
        <v>186685.03</v>
      </c>
      <c r="I3244" s="252">
        <v>52301.57</v>
      </c>
      <c r="J3244" s="252">
        <v>39.619999999999997</v>
      </c>
      <c r="K3244" s="252">
        <v>0</v>
      </c>
      <c r="L3244" s="252">
        <v>0</v>
      </c>
      <c r="M3244" s="252">
        <v>52341.19</v>
      </c>
      <c r="N3244" s="323">
        <v>58556.52</v>
      </c>
      <c r="O3244" s="323"/>
      <c r="P3244" s="252">
        <v>183371.06</v>
      </c>
      <c r="Q3244" s="252">
        <v>2901.36</v>
      </c>
      <c r="R3244" s="240" t="s">
        <v>138</v>
      </c>
      <c r="V3244" s="248">
        <f t="shared" si="204"/>
        <v>0</v>
      </c>
      <c r="W3244" s="248">
        <f t="shared" si="201"/>
        <v>0</v>
      </c>
      <c r="X3244" s="248">
        <f t="shared" si="202"/>
        <v>0</v>
      </c>
      <c r="Y3244" s="248">
        <f t="shared" si="203"/>
        <v>0</v>
      </c>
    </row>
    <row r="3245" spans="1:25" ht="15" customHeight="1" x14ac:dyDescent="0.25">
      <c r="A3245" s="253"/>
      <c r="B3245" s="254"/>
      <c r="C3245" s="324" t="s">
        <v>1056</v>
      </c>
      <c r="D3245" s="324"/>
      <c r="E3245" s="324"/>
      <c r="F3245" s="255"/>
      <c r="G3245" s="255"/>
      <c r="H3245" s="256">
        <v>865.95</v>
      </c>
      <c r="I3245" s="256">
        <v>296.23</v>
      </c>
      <c r="J3245" s="256">
        <v>0</v>
      </c>
      <c r="K3245" s="256">
        <v>0</v>
      </c>
      <c r="L3245" s="256">
        <v>0</v>
      </c>
      <c r="M3245" s="256">
        <v>296.23</v>
      </c>
      <c r="N3245" s="325">
        <v>358.71</v>
      </c>
      <c r="O3245" s="325"/>
      <c r="P3245" s="256">
        <v>803.47</v>
      </c>
      <c r="Q3245" s="256">
        <v>0</v>
      </c>
      <c r="R3245" s="240" t="s">
        <v>138</v>
      </c>
      <c r="V3245" s="248">
        <f t="shared" si="204"/>
        <v>0</v>
      </c>
      <c r="W3245" s="248">
        <f t="shared" si="201"/>
        <v>0</v>
      </c>
      <c r="X3245" s="248">
        <f t="shared" si="202"/>
        <v>0</v>
      </c>
      <c r="Y3245" s="248">
        <f t="shared" si="203"/>
        <v>0</v>
      </c>
    </row>
    <row r="3246" spans="1:25" ht="15" customHeight="1" x14ac:dyDescent="0.25">
      <c r="A3246" s="245" t="s">
        <v>1837</v>
      </c>
      <c r="B3246" s="246" t="str">
        <f>C3246</f>
        <v>г.Одинцово, Можайское шоссе, 90</v>
      </c>
      <c r="C3246" s="329" t="s">
        <v>139</v>
      </c>
      <c r="D3246" s="329"/>
      <c r="E3246" s="329"/>
      <c r="F3246" s="246" t="s">
        <v>1838</v>
      </c>
      <c r="G3246" s="246" t="s">
        <v>1839</v>
      </c>
      <c r="H3246" s="247">
        <v>2547534.13</v>
      </c>
      <c r="I3246" s="247">
        <v>526073.93999999994</v>
      </c>
      <c r="J3246" s="247">
        <v>-675.76</v>
      </c>
      <c r="K3246" s="247">
        <v>0</v>
      </c>
      <c r="L3246" s="247">
        <v>0</v>
      </c>
      <c r="M3246" s="247">
        <v>525398.18000000005</v>
      </c>
      <c r="N3246" s="330">
        <v>623204.03</v>
      </c>
      <c r="O3246" s="330"/>
      <c r="P3246" s="247">
        <v>2473569.12</v>
      </c>
      <c r="Q3246" s="247">
        <v>23840.84</v>
      </c>
      <c r="R3246" s="240" t="s">
        <v>139</v>
      </c>
      <c r="V3246" s="248">
        <f t="shared" si="204"/>
        <v>0</v>
      </c>
      <c r="W3246" s="248">
        <f t="shared" si="201"/>
        <v>0</v>
      </c>
      <c r="X3246" s="248">
        <f t="shared" si="202"/>
        <v>0</v>
      </c>
      <c r="Y3246" s="248">
        <f t="shared" si="203"/>
        <v>0</v>
      </c>
    </row>
    <row r="3247" spans="1:25" ht="15" customHeight="1" x14ac:dyDescent="0.25">
      <c r="A3247" s="250"/>
      <c r="B3247" s="251"/>
      <c r="C3247" s="322" t="s">
        <v>1336</v>
      </c>
      <c r="D3247" s="322"/>
      <c r="E3247" s="322"/>
      <c r="H3247" s="252">
        <v>130.69999999999999</v>
      </c>
      <c r="I3247" s="252">
        <v>0</v>
      </c>
      <c r="J3247" s="252">
        <v>0</v>
      </c>
      <c r="K3247" s="252">
        <v>0</v>
      </c>
      <c r="L3247" s="252">
        <v>0</v>
      </c>
      <c r="M3247" s="252">
        <v>0</v>
      </c>
      <c r="N3247" s="323">
        <v>0</v>
      </c>
      <c r="O3247" s="323"/>
      <c r="P3247" s="252">
        <v>130.69999999999999</v>
      </c>
      <c r="Q3247" s="252">
        <v>0</v>
      </c>
      <c r="R3247" s="240" t="s">
        <v>139</v>
      </c>
      <c r="V3247" s="248">
        <f t="shared" si="204"/>
        <v>0</v>
      </c>
      <c r="W3247" s="248">
        <f t="shared" si="201"/>
        <v>0</v>
      </c>
      <c r="X3247" s="248">
        <f t="shared" si="202"/>
        <v>0</v>
      </c>
      <c r="Y3247" s="248">
        <f t="shared" si="203"/>
        <v>0</v>
      </c>
    </row>
    <row r="3248" spans="1:25" ht="15" customHeight="1" x14ac:dyDescent="0.25">
      <c r="A3248" s="250"/>
      <c r="B3248" s="251"/>
      <c r="C3248" s="322" t="s">
        <v>1052</v>
      </c>
      <c r="D3248" s="322"/>
      <c r="E3248" s="322"/>
      <c r="H3248" s="252">
        <v>506898.41</v>
      </c>
      <c r="I3248" s="252">
        <v>135404.67000000001</v>
      </c>
      <c r="J3248" s="252">
        <v>0</v>
      </c>
      <c r="K3248" s="252">
        <v>0</v>
      </c>
      <c r="L3248" s="252">
        <v>0</v>
      </c>
      <c r="M3248" s="252">
        <v>135404.67000000001</v>
      </c>
      <c r="N3248" s="323">
        <v>164297.84</v>
      </c>
      <c r="O3248" s="323"/>
      <c r="P3248" s="252">
        <v>480229.54</v>
      </c>
      <c r="Q3248" s="252">
        <v>2224.3000000000002</v>
      </c>
      <c r="R3248" s="240" t="s">
        <v>139</v>
      </c>
      <c r="V3248" s="248">
        <f t="shared" si="204"/>
        <v>478005.24</v>
      </c>
      <c r="W3248" s="248">
        <f t="shared" si="201"/>
        <v>0</v>
      </c>
      <c r="X3248" s="248">
        <f t="shared" si="202"/>
        <v>0</v>
      </c>
      <c r="Y3248" s="248">
        <f t="shared" si="203"/>
        <v>478005.24</v>
      </c>
    </row>
    <row r="3249" spans="1:25" ht="15" customHeight="1" x14ac:dyDescent="0.25">
      <c r="A3249" s="250"/>
      <c r="B3249" s="251"/>
      <c r="C3249" s="322" t="s">
        <v>1311</v>
      </c>
      <c r="D3249" s="322"/>
      <c r="E3249" s="322"/>
      <c r="H3249" s="252">
        <v>6675.44</v>
      </c>
      <c r="I3249" s="252">
        <v>0</v>
      </c>
      <c r="J3249" s="252">
        <v>0</v>
      </c>
      <c r="K3249" s="252">
        <v>0</v>
      </c>
      <c r="L3249" s="252">
        <v>0</v>
      </c>
      <c r="M3249" s="252">
        <v>0</v>
      </c>
      <c r="N3249" s="323">
        <v>0.08</v>
      </c>
      <c r="O3249" s="323"/>
      <c r="P3249" s="252">
        <v>6675.36</v>
      </c>
      <c r="Q3249" s="252">
        <v>0</v>
      </c>
      <c r="R3249" s="240" t="s">
        <v>139</v>
      </c>
      <c r="V3249" s="248">
        <f t="shared" si="204"/>
        <v>0</v>
      </c>
      <c r="W3249" s="248">
        <f t="shared" si="201"/>
        <v>0</v>
      </c>
      <c r="X3249" s="248">
        <f t="shared" si="202"/>
        <v>0</v>
      </c>
      <c r="Y3249" s="248">
        <f t="shared" si="203"/>
        <v>0</v>
      </c>
    </row>
    <row r="3250" spans="1:25" ht="15" customHeight="1" x14ac:dyDescent="0.25">
      <c r="A3250" s="250"/>
      <c r="B3250" s="251"/>
      <c r="C3250" s="322" t="s">
        <v>504</v>
      </c>
      <c r="D3250" s="322"/>
      <c r="E3250" s="322"/>
      <c r="H3250" s="252">
        <v>22560.57</v>
      </c>
      <c r="I3250" s="252">
        <v>0</v>
      </c>
      <c r="J3250" s="252">
        <v>0</v>
      </c>
      <c r="K3250" s="252">
        <v>0</v>
      </c>
      <c r="L3250" s="252">
        <v>0</v>
      </c>
      <c r="M3250" s="252">
        <v>0</v>
      </c>
      <c r="N3250" s="323">
        <v>49.89</v>
      </c>
      <c r="O3250" s="323"/>
      <c r="P3250" s="252">
        <v>23541.74</v>
      </c>
      <c r="Q3250" s="252">
        <v>1031.06</v>
      </c>
      <c r="R3250" s="240" t="s">
        <v>139</v>
      </c>
      <c r="V3250" s="248">
        <f t="shared" si="204"/>
        <v>0</v>
      </c>
      <c r="W3250" s="248">
        <f t="shared" si="201"/>
        <v>0</v>
      </c>
      <c r="X3250" s="248">
        <f t="shared" si="202"/>
        <v>0</v>
      </c>
      <c r="Y3250" s="248">
        <f t="shared" si="203"/>
        <v>0</v>
      </c>
    </row>
    <row r="3251" spans="1:25" ht="15" customHeight="1" x14ac:dyDescent="0.25">
      <c r="A3251" s="250"/>
      <c r="B3251" s="251"/>
      <c r="C3251" s="322" t="s">
        <v>1335</v>
      </c>
      <c r="D3251" s="322"/>
      <c r="E3251" s="322"/>
      <c r="H3251" s="252">
        <v>11721.38</v>
      </c>
      <c r="I3251" s="252">
        <v>0</v>
      </c>
      <c r="J3251" s="252">
        <v>0</v>
      </c>
      <c r="K3251" s="252">
        <v>0</v>
      </c>
      <c r="L3251" s="252">
        <v>0</v>
      </c>
      <c r="M3251" s="252">
        <v>0</v>
      </c>
      <c r="N3251" s="323">
        <v>46.44</v>
      </c>
      <c r="O3251" s="323"/>
      <c r="P3251" s="252">
        <v>11674.94</v>
      </c>
      <c r="Q3251" s="252">
        <v>0</v>
      </c>
      <c r="R3251" s="240" t="s">
        <v>139</v>
      </c>
      <c r="V3251" s="248">
        <f t="shared" si="204"/>
        <v>0</v>
      </c>
      <c r="W3251" s="248">
        <f t="shared" si="201"/>
        <v>0</v>
      </c>
      <c r="X3251" s="248">
        <f t="shared" si="202"/>
        <v>0</v>
      </c>
      <c r="Y3251" s="248">
        <f t="shared" si="203"/>
        <v>0</v>
      </c>
    </row>
    <row r="3252" spans="1:25" ht="15" customHeight="1" x14ac:dyDescent="0.25">
      <c r="A3252" s="250"/>
      <c r="B3252" s="251"/>
      <c r="C3252" s="322" t="s">
        <v>1058</v>
      </c>
      <c r="D3252" s="322"/>
      <c r="E3252" s="322"/>
      <c r="H3252" s="252">
        <v>5725.88</v>
      </c>
      <c r="I3252" s="252">
        <v>1846.93</v>
      </c>
      <c r="J3252" s="252">
        <v>0</v>
      </c>
      <c r="K3252" s="252">
        <v>0</v>
      </c>
      <c r="L3252" s="252">
        <v>0</v>
      </c>
      <c r="M3252" s="252">
        <v>1846.93</v>
      </c>
      <c r="N3252" s="323">
        <v>2240.54</v>
      </c>
      <c r="O3252" s="323"/>
      <c r="P3252" s="252">
        <v>5966.29</v>
      </c>
      <c r="Q3252" s="252">
        <v>634.02</v>
      </c>
      <c r="R3252" s="240" t="s">
        <v>139</v>
      </c>
      <c r="V3252" s="248">
        <f t="shared" si="204"/>
        <v>0</v>
      </c>
      <c r="W3252" s="248">
        <f t="shared" si="201"/>
        <v>0</v>
      </c>
      <c r="X3252" s="248">
        <f t="shared" si="202"/>
        <v>0</v>
      </c>
      <c r="Y3252" s="248">
        <f t="shared" si="203"/>
        <v>0</v>
      </c>
    </row>
    <row r="3253" spans="1:25" ht="15" customHeight="1" x14ac:dyDescent="0.25">
      <c r="A3253" s="250"/>
      <c r="B3253" s="251"/>
      <c r="C3253" s="322" t="s">
        <v>1303</v>
      </c>
      <c r="D3253" s="322"/>
      <c r="E3253" s="322"/>
      <c r="H3253" s="252">
        <v>12196.06</v>
      </c>
      <c r="I3253" s="252">
        <v>0</v>
      </c>
      <c r="J3253" s="252">
        <v>0</v>
      </c>
      <c r="K3253" s="252">
        <v>0</v>
      </c>
      <c r="L3253" s="252">
        <v>0</v>
      </c>
      <c r="M3253" s="252">
        <v>0</v>
      </c>
      <c r="N3253" s="323">
        <v>11.13</v>
      </c>
      <c r="O3253" s="323"/>
      <c r="P3253" s="252">
        <v>14736.75</v>
      </c>
      <c r="Q3253" s="252">
        <v>2551.8200000000002</v>
      </c>
      <c r="R3253" s="240" t="s">
        <v>139</v>
      </c>
      <c r="V3253" s="248">
        <f t="shared" si="204"/>
        <v>0</v>
      </c>
      <c r="W3253" s="248">
        <f t="shared" si="201"/>
        <v>0</v>
      </c>
      <c r="X3253" s="248">
        <f t="shared" si="202"/>
        <v>0</v>
      </c>
      <c r="Y3253" s="248">
        <f t="shared" si="203"/>
        <v>0</v>
      </c>
    </row>
    <row r="3254" spans="1:25" ht="15" customHeight="1" x14ac:dyDescent="0.25">
      <c r="A3254" s="250"/>
      <c r="B3254" s="251"/>
      <c r="C3254" s="322" t="s">
        <v>399</v>
      </c>
      <c r="D3254" s="322"/>
      <c r="E3254" s="322"/>
      <c r="H3254" s="252">
        <v>167220.73000000001</v>
      </c>
      <c r="I3254" s="252">
        <v>24881.56</v>
      </c>
      <c r="J3254" s="252">
        <v>-136.96</v>
      </c>
      <c r="K3254" s="252">
        <v>0</v>
      </c>
      <c r="L3254" s="252">
        <v>0</v>
      </c>
      <c r="M3254" s="252">
        <v>24744.6</v>
      </c>
      <c r="N3254" s="323">
        <v>30226.57</v>
      </c>
      <c r="O3254" s="323"/>
      <c r="P3254" s="252">
        <v>165047.35</v>
      </c>
      <c r="Q3254" s="252">
        <v>3308.59</v>
      </c>
      <c r="R3254" s="240" t="s">
        <v>139</v>
      </c>
      <c r="V3254" s="248">
        <f t="shared" si="204"/>
        <v>0</v>
      </c>
      <c r="W3254" s="248">
        <f t="shared" si="201"/>
        <v>0</v>
      </c>
      <c r="X3254" s="248">
        <f t="shared" si="202"/>
        <v>0</v>
      </c>
      <c r="Y3254" s="248">
        <f t="shared" si="203"/>
        <v>0</v>
      </c>
    </row>
    <row r="3255" spans="1:25" ht="15" customHeight="1" x14ac:dyDescent="0.25">
      <c r="A3255" s="250"/>
      <c r="B3255" s="251"/>
      <c r="C3255" s="322" t="s">
        <v>1054</v>
      </c>
      <c r="D3255" s="322"/>
      <c r="E3255" s="322"/>
      <c r="H3255" s="252">
        <v>184.25</v>
      </c>
      <c r="I3255" s="252">
        <v>106</v>
      </c>
      <c r="J3255" s="252">
        <v>-10.4</v>
      </c>
      <c r="K3255" s="252">
        <v>0</v>
      </c>
      <c r="L3255" s="252">
        <v>0</v>
      </c>
      <c r="M3255" s="252">
        <v>95.6</v>
      </c>
      <c r="N3255" s="323">
        <v>135.21</v>
      </c>
      <c r="O3255" s="323"/>
      <c r="P3255" s="252">
        <v>158.38</v>
      </c>
      <c r="Q3255" s="252">
        <v>13.74</v>
      </c>
      <c r="R3255" s="240" t="s">
        <v>139</v>
      </c>
      <c r="V3255" s="248">
        <f t="shared" si="204"/>
        <v>0</v>
      </c>
      <c r="W3255" s="248">
        <f t="shared" si="201"/>
        <v>0</v>
      </c>
      <c r="X3255" s="248">
        <f t="shared" si="202"/>
        <v>0</v>
      </c>
      <c r="Y3255" s="248">
        <f t="shared" si="203"/>
        <v>0</v>
      </c>
    </row>
    <row r="3256" spans="1:25" ht="15" customHeight="1" x14ac:dyDescent="0.25">
      <c r="A3256" s="250"/>
      <c r="B3256" s="251"/>
      <c r="C3256" s="322" t="s">
        <v>1304</v>
      </c>
      <c r="D3256" s="322"/>
      <c r="E3256" s="322"/>
      <c r="H3256" s="252">
        <v>42462.93</v>
      </c>
      <c r="I3256" s="252">
        <v>0</v>
      </c>
      <c r="J3256" s="252">
        <v>0</v>
      </c>
      <c r="K3256" s="252">
        <v>0</v>
      </c>
      <c r="L3256" s="252">
        <v>0</v>
      </c>
      <c r="M3256" s="252">
        <v>0</v>
      </c>
      <c r="N3256" s="323">
        <v>29.5</v>
      </c>
      <c r="O3256" s="323"/>
      <c r="P3256" s="252">
        <v>44289.14</v>
      </c>
      <c r="Q3256" s="252">
        <v>1855.71</v>
      </c>
      <c r="R3256" s="240" t="s">
        <v>139</v>
      </c>
      <c r="V3256" s="248">
        <f t="shared" si="204"/>
        <v>0</v>
      </c>
      <c r="W3256" s="248">
        <f t="shared" si="201"/>
        <v>0</v>
      </c>
      <c r="X3256" s="248">
        <f t="shared" si="202"/>
        <v>0</v>
      </c>
      <c r="Y3256" s="248">
        <f t="shared" si="203"/>
        <v>0</v>
      </c>
    </row>
    <row r="3257" spans="1:25" ht="15" customHeight="1" x14ac:dyDescent="0.25">
      <c r="A3257" s="250"/>
      <c r="B3257" s="251"/>
      <c r="C3257" s="322" t="s">
        <v>1055</v>
      </c>
      <c r="D3257" s="322"/>
      <c r="E3257" s="322"/>
      <c r="H3257" s="252">
        <v>184.19</v>
      </c>
      <c r="I3257" s="252">
        <v>106</v>
      </c>
      <c r="J3257" s="252">
        <v>-10.4</v>
      </c>
      <c r="K3257" s="252">
        <v>0</v>
      </c>
      <c r="L3257" s="252">
        <v>0</v>
      </c>
      <c r="M3257" s="252">
        <v>95.6</v>
      </c>
      <c r="N3257" s="323">
        <v>135.21</v>
      </c>
      <c r="O3257" s="323"/>
      <c r="P3257" s="252">
        <v>158.32</v>
      </c>
      <c r="Q3257" s="252">
        <v>13.74</v>
      </c>
      <c r="R3257" s="240" t="s">
        <v>139</v>
      </c>
      <c r="V3257" s="248">
        <f t="shared" si="204"/>
        <v>0</v>
      </c>
      <c r="W3257" s="248">
        <f t="shared" si="201"/>
        <v>0</v>
      </c>
      <c r="X3257" s="248">
        <f t="shared" si="202"/>
        <v>0</v>
      </c>
      <c r="Y3257" s="248">
        <f t="shared" si="203"/>
        <v>0</v>
      </c>
    </row>
    <row r="3258" spans="1:25" ht="15" customHeight="1" x14ac:dyDescent="0.25">
      <c r="A3258" s="250"/>
      <c r="B3258" s="251"/>
      <c r="C3258" s="322" t="s">
        <v>1057</v>
      </c>
      <c r="D3258" s="322"/>
      <c r="E3258" s="322"/>
      <c r="H3258" s="252">
        <v>372.77</v>
      </c>
      <c r="I3258" s="252">
        <v>218.48</v>
      </c>
      <c r="J3258" s="252">
        <v>0</v>
      </c>
      <c r="K3258" s="252">
        <v>0</v>
      </c>
      <c r="L3258" s="252">
        <v>0</v>
      </c>
      <c r="M3258" s="252">
        <v>218.48</v>
      </c>
      <c r="N3258" s="323">
        <v>272.37</v>
      </c>
      <c r="O3258" s="323"/>
      <c r="P3258" s="252">
        <v>325.87</v>
      </c>
      <c r="Q3258" s="252">
        <v>6.99</v>
      </c>
      <c r="R3258" s="240" t="s">
        <v>139</v>
      </c>
      <c r="V3258" s="248">
        <f t="shared" si="204"/>
        <v>0</v>
      </c>
      <c r="W3258" s="248">
        <f t="shared" si="201"/>
        <v>0</v>
      </c>
      <c r="X3258" s="248">
        <f t="shared" si="202"/>
        <v>0</v>
      </c>
      <c r="Y3258" s="248">
        <f t="shared" si="203"/>
        <v>0</v>
      </c>
    </row>
    <row r="3259" spans="1:25" ht="15" customHeight="1" x14ac:dyDescent="0.25">
      <c r="A3259" s="250"/>
      <c r="B3259" s="251"/>
      <c r="C3259" s="322" t="s">
        <v>503</v>
      </c>
      <c r="D3259" s="322"/>
      <c r="E3259" s="322"/>
      <c r="H3259" s="252">
        <v>654022.03</v>
      </c>
      <c r="I3259" s="252">
        <v>216845.04</v>
      </c>
      <c r="J3259" s="252">
        <v>0</v>
      </c>
      <c r="K3259" s="252">
        <v>0</v>
      </c>
      <c r="L3259" s="252">
        <v>0</v>
      </c>
      <c r="M3259" s="252">
        <v>216845.04</v>
      </c>
      <c r="N3259" s="323">
        <v>258349.27</v>
      </c>
      <c r="O3259" s="323"/>
      <c r="P3259" s="252">
        <v>616079.89</v>
      </c>
      <c r="Q3259" s="252">
        <v>3562.09</v>
      </c>
      <c r="R3259" s="240" t="s">
        <v>139</v>
      </c>
      <c r="V3259" s="248">
        <f t="shared" si="204"/>
        <v>0</v>
      </c>
      <c r="W3259" s="248">
        <f t="shared" si="201"/>
        <v>0</v>
      </c>
      <c r="X3259" s="248">
        <f t="shared" si="202"/>
        <v>0</v>
      </c>
      <c r="Y3259" s="248">
        <f t="shared" si="203"/>
        <v>0</v>
      </c>
    </row>
    <row r="3260" spans="1:25" ht="15" customHeight="1" x14ac:dyDescent="0.25">
      <c r="A3260" s="250"/>
      <c r="B3260" s="251"/>
      <c r="C3260" s="322" t="s">
        <v>392</v>
      </c>
      <c r="D3260" s="322"/>
      <c r="E3260" s="322"/>
      <c r="H3260" s="252">
        <v>303406.33</v>
      </c>
      <c r="I3260" s="252">
        <v>47518.8</v>
      </c>
      <c r="J3260" s="252">
        <v>-210.31</v>
      </c>
      <c r="K3260" s="252">
        <v>0</v>
      </c>
      <c r="L3260" s="252">
        <v>0</v>
      </c>
      <c r="M3260" s="252">
        <v>47308.49</v>
      </c>
      <c r="N3260" s="323">
        <v>55063.32</v>
      </c>
      <c r="O3260" s="323"/>
      <c r="P3260" s="252">
        <v>301448.33</v>
      </c>
      <c r="Q3260" s="252">
        <v>5796.83</v>
      </c>
      <c r="R3260" s="240" t="s">
        <v>139</v>
      </c>
      <c r="V3260" s="248">
        <f t="shared" si="204"/>
        <v>0</v>
      </c>
      <c r="W3260" s="248">
        <f t="shared" si="201"/>
        <v>0</v>
      </c>
      <c r="X3260" s="248">
        <f t="shared" si="202"/>
        <v>0</v>
      </c>
      <c r="Y3260" s="248">
        <f t="shared" si="203"/>
        <v>0</v>
      </c>
    </row>
    <row r="3261" spans="1:25" ht="15" customHeight="1" x14ac:dyDescent="0.25">
      <c r="A3261" s="250"/>
      <c r="B3261" s="251"/>
      <c r="C3261" s="322" t="s">
        <v>1056</v>
      </c>
      <c r="D3261" s="322"/>
      <c r="E3261" s="322"/>
      <c r="H3261" s="252">
        <v>575.58000000000004</v>
      </c>
      <c r="I3261" s="252">
        <v>335.76</v>
      </c>
      <c r="J3261" s="252">
        <v>0</v>
      </c>
      <c r="K3261" s="252">
        <v>0</v>
      </c>
      <c r="L3261" s="252">
        <v>0</v>
      </c>
      <c r="M3261" s="252">
        <v>335.76</v>
      </c>
      <c r="N3261" s="323">
        <v>422.58</v>
      </c>
      <c r="O3261" s="323"/>
      <c r="P3261" s="252">
        <v>499.33</v>
      </c>
      <c r="Q3261" s="252">
        <v>10.57</v>
      </c>
      <c r="R3261" s="240" t="s">
        <v>139</v>
      </c>
      <c r="V3261" s="248">
        <f t="shared" si="204"/>
        <v>0</v>
      </c>
      <c r="W3261" s="248">
        <f t="shared" si="201"/>
        <v>0</v>
      </c>
      <c r="X3261" s="248">
        <f t="shared" si="202"/>
        <v>0</v>
      </c>
      <c r="Y3261" s="248">
        <f t="shared" si="203"/>
        <v>0</v>
      </c>
    </row>
    <row r="3262" spans="1:25" ht="15" customHeight="1" x14ac:dyDescent="0.25">
      <c r="A3262" s="250"/>
      <c r="B3262" s="251"/>
      <c r="C3262" s="322" t="s">
        <v>1283</v>
      </c>
      <c r="D3262" s="322"/>
      <c r="E3262" s="322"/>
      <c r="H3262" s="252">
        <v>270926.21999999997</v>
      </c>
      <c r="I3262" s="252">
        <v>0</v>
      </c>
      <c r="J3262" s="252">
        <v>0</v>
      </c>
      <c r="K3262" s="252">
        <v>0</v>
      </c>
      <c r="L3262" s="252">
        <v>0</v>
      </c>
      <c r="M3262" s="252">
        <v>0</v>
      </c>
      <c r="N3262" s="323">
        <v>2.5299999999999998</v>
      </c>
      <c r="O3262" s="323"/>
      <c r="P3262" s="252">
        <v>270923.69</v>
      </c>
      <c r="Q3262" s="252">
        <v>0</v>
      </c>
      <c r="R3262" s="240" t="s">
        <v>139</v>
      </c>
      <c r="V3262" s="248">
        <f t="shared" si="204"/>
        <v>0</v>
      </c>
      <c r="W3262" s="248">
        <f t="shared" si="201"/>
        <v>90307.896666666667</v>
      </c>
      <c r="X3262" s="248">
        <f t="shared" si="202"/>
        <v>0</v>
      </c>
      <c r="Y3262" s="248">
        <f t="shared" si="203"/>
        <v>90307.896666666667</v>
      </c>
    </row>
    <row r="3263" spans="1:25" ht="15" customHeight="1" x14ac:dyDescent="0.25">
      <c r="A3263" s="250"/>
      <c r="B3263" s="251"/>
      <c r="C3263" s="322" t="s">
        <v>1288</v>
      </c>
      <c r="D3263" s="322"/>
      <c r="E3263" s="322"/>
      <c r="H3263" s="252">
        <v>418723.53</v>
      </c>
      <c r="I3263" s="252">
        <v>78358.22</v>
      </c>
      <c r="J3263" s="252">
        <v>-244</v>
      </c>
      <c r="K3263" s="252">
        <v>0</v>
      </c>
      <c r="L3263" s="252">
        <v>0</v>
      </c>
      <c r="M3263" s="252">
        <v>78114.22</v>
      </c>
      <c r="N3263" s="323">
        <v>89670.24</v>
      </c>
      <c r="O3263" s="323"/>
      <c r="P3263" s="252">
        <v>407523.75</v>
      </c>
      <c r="Q3263" s="252">
        <v>356.24</v>
      </c>
      <c r="R3263" s="240" t="s">
        <v>139</v>
      </c>
      <c r="V3263" s="248">
        <f t="shared" si="204"/>
        <v>0</v>
      </c>
      <c r="W3263" s="248">
        <f t="shared" si="201"/>
        <v>0</v>
      </c>
      <c r="X3263" s="248">
        <f t="shared" si="202"/>
        <v>0</v>
      </c>
      <c r="Y3263" s="248">
        <f t="shared" si="203"/>
        <v>0</v>
      </c>
    </row>
    <row r="3264" spans="1:25" ht="15" customHeight="1" x14ac:dyDescent="0.25">
      <c r="A3264" s="253"/>
      <c r="B3264" s="254"/>
      <c r="C3264" s="324" t="s">
        <v>1286</v>
      </c>
      <c r="D3264" s="324"/>
      <c r="E3264" s="324"/>
      <c r="F3264" s="255"/>
      <c r="G3264" s="255"/>
      <c r="H3264" s="256">
        <v>123547.13</v>
      </c>
      <c r="I3264" s="256">
        <v>20452.48</v>
      </c>
      <c r="J3264" s="256">
        <v>-63.69</v>
      </c>
      <c r="K3264" s="256">
        <v>0</v>
      </c>
      <c r="L3264" s="256">
        <v>0</v>
      </c>
      <c r="M3264" s="256">
        <v>20388.79</v>
      </c>
      <c r="N3264" s="325">
        <v>22251.31</v>
      </c>
      <c r="O3264" s="325"/>
      <c r="P3264" s="256">
        <v>124159.75</v>
      </c>
      <c r="Q3264" s="256">
        <v>2475.14</v>
      </c>
      <c r="R3264" s="240" t="s">
        <v>139</v>
      </c>
      <c r="V3264" s="248">
        <f t="shared" si="204"/>
        <v>0</v>
      </c>
      <c r="W3264" s="248">
        <f t="shared" si="201"/>
        <v>0</v>
      </c>
      <c r="X3264" s="248">
        <f t="shared" si="202"/>
        <v>0</v>
      </c>
      <c r="Y3264" s="248">
        <f t="shared" si="203"/>
        <v>0</v>
      </c>
    </row>
    <row r="3265" spans="1:25" ht="15" customHeight="1" x14ac:dyDescent="0.25">
      <c r="A3265" s="245" t="s">
        <v>1741</v>
      </c>
      <c r="B3265" s="246" t="str">
        <f>C3265</f>
        <v>г.Одинцово, Можайское шоссе, 92</v>
      </c>
      <c r="C3265" s="329" t="s">
        <v>140</v>
      </c>
      <c r="D3265" s="329"/>
      <c r="E3265" s="329"/>
      <c r="F3265" s="246" t="s">
        <v>1830</v>
      </c>
      <c r="G3265" s="246" t="s">
        <v>1840</v>
      </c>
      <c r="H3265" s="247">
        <v>1420049.73</v>
      </c>
      <c r="I3265" s="247">
        <v>213836.36</v>
      </c>
      <c r="J3265" s="247">
        <v>0</v>
      </c>
      <c r="K3265" s="247">
        <v>0</v>
      </c>
      <c r="L3265" s="247">
        <v>0</v>
      </c>
      <c r="M3265" s="247">
        <v>213836.36</v>
      </c>
      <c r="N3265" s="330">
        <v>477914.07</v>
      </c>
      <c r="O3265" s="330"/>
      <c r="P3265" s="247">
        <v>1195669.1599999999</v>
      </c>
      <c r="Q3265" s="247">
        <v>39697.14</v>
      </c>
      <c r="R3265" s="240" t="s">
        <v>140</v>
      </c>
      <c r="V3265" s="248">
        <f t="shared" si="204"/>
        <v>0</v>
      </c>
      <c r="W3265" s="248">
        <f t="shared" si="201"/>
        <v>0</v>
      </c>
      <c r="X3265" s="248">
        <f t="shared" si="202"/>
        <v>0</v>
      </c>
      <c r="Y3265" s="248">
        <f t="shared" si="203"/>
        <v>0</v>
      </c>
    </row>
    <row r="3266" spans="1:25" ht="15" customHeight="1" x14ac:dyDescent="0.25">
      <c r="A3266" s="250"/>
      <c r="B3266" s="251"/>
      <c r="C3266" s="322" t="s">
        <v>1311</v>
      </c>
      <c r="D3266" s="322"/>
      <c r="E3266" s="322"/>
      <c r="H3266" s="252">
        <v>310.87</v>
      </c>
      <c r="I3266" s="252">
        <v>0</v>
      </c>
      <c r="J3266" s="252">
        <v>0</v>
      </c>
      <c r="K3266" s="252">
        <v>0</v>
      </c>
      <c r="L3266" s="252">
        <v>0</v>
      </c>
      <c r="M3266" s="252">
        <v>0</v>
      </c>
      <c r="N3266" s="323">
        <v>7.13</v>
      </c>
      <c r="O3266" s="323"/>
      <c r="P3266" s="252">
        <v>303.74</v>
      </c>
      <c r="Q3266" s="252">
        <v>0</v>
      </c>
      <c r="R3266" s="240" t="s">
        <v>140</v>
      </c>
      <c r="V3266" s="248">
        <f t="shared" si="204"/>
        <v>0</v>
      </c>
      <c r="W3266" s="248">
        <f t="shared" si="201"/>
        <v>0</v>
      </c>
      <c r="X3266" s="248">
        <f t="shared" si="202"/>
        <v>0</v>
      </c>
      <c r="Y3266" s="248">
        <f t="shared" si="203"/>
        <v>0</v>
      </c>
    </row>
    <row r="3267" spans="1:25" ht="15" customHeight="1" x14ac:dyDescent="0.25">
      <c r="A3267" s="250"/>
      <c r="B3267" s="251"/>
      <c r="C3267" s="322" t="s">
        <v>1336</v>
      </c>
      <c r="D3267" s="322"/>
      <c r="E3267" s="322"/>
      <c r="H3267" s="252">
        <v>45.98</v>
      </c>
      <c r="I3267" s="252">
        <v>0</v>
      </c>
      <c r="J3267" s="252">
        <v>0</v>
      </c>
      <c r="K3267" s="252">
        <v>0</v>
      </c>
      <c r="L3267" s="252">
        <v>0</v>
      </c>
      <c r="M3267" s="252">
        <v>0</v>
      </c>
      <c r="N3267" s="323">
        <v>18.809999999999999</v>
      </c>
      <c r="O3267" s="323"/>
      <c r="P3267" s="252">
        <v>27.17</v>
      </c>
      <c r="Q3267" s="252">
        <v>0</v>
      </c>
      <c r="R3267" s="240" t="s">
        <v>140</v>
      </c>
      <c r="V3267" s="248">
        <f t="shared" si="204"/>
        <v>0</v>
      </c>
      <c r="W3267" s="248">
        <f t="shared" si="201"/>
        <v>0</v>
      </c>
      <c r="X3267" s="248">
        <f t="shared" si="202"/>
        <v>0</v>
      </c>
      <c r="Y3267" s="248">
        <f t="shared" si="203"/>
        <v>0</v>
      </c>
    </row>
    <row r="3268" spans="1:25" ht="15" customHeight="1" x14ac:dyDescent="0.25">
      <c r="A3268" s="250"/>
      <c r="B3268" s="251"/>
      <c r="C3268" s="322" t="s">
        <v>504</v>
      </c>
      <c r="D3268" s="322"/>
      <c r="E3268" s="322"/>
      <c r="H3268" s="252">
        <v>9476</v>
      </c>
      <c r="I3268" s="252">
        <v>0</v>
      </c>
      <c r="J3268" s="252">
        <v>0</v>
      </c>
      <c r="K3268" s="252">
        <v>0</v>
      </c>
      <c r="L3268" s="252">
        <v>0</v>
      </c>
      <c r="M3268" s="252">
        <v>0</v>
      </c>
      <c r="N3268" s="323">
        <v>2193.23</v>
      </c>
      <c r="O3268" s="323"/>
      <c r="P3268" s="252">
        <v>8712.92</v>
      </c>
      <c r="Q3268" s="252">
        <v>1430.15</v>
      </c>
      <c r="R3268" s="240" t="s">
        <v>140</v>
      </c>
      <c r="V3268" s="248">
        <f t="shared" si="204"/>
        <v>0</v>
      </c>
      <c r="W3268" s="248">
        <f t="shared" si="201"/>
        <v>0</v>
      </c>
      <c r="X3268" s="248">
        <f t="shared" si="202"/>
        <v>0</v>
      </c>
      <c r="Y3268" s="248">
        <f t="shared" si="203"/>
        <v>0</v>
      </c>
    </row>
    <row r="3269" spans="1:25" ht="15" customHeight="1" x14ac:dyDescent="0.25">
      <c r="A3269" s="250"/>
      <c r="B3269" s="251"/>
      <c r="C3269" s="322" t="s">
        <v>1052</v>
      </c>
      <c r="D3269" s="322"/>
      <c r="E3269" s="322"/>
      <c r="H3269" s="252">
        <v>494584.64</v>
      </c>
      <c r="I3269" s="252">
        <v>134682.67000000001</v>
      </c>
      <c r="J3269" s="252">
        <v>0</v>
      </c>
      <c r="K3269" s="252">
        <v>0</v>
      </c>
      <c r="L3269" s="252">
        <v>0</v>
      </c>
      <c r="M3269" s="252">
        <v>134682.67000000001</v>
      </c>
      <c r="N3269" s="323">
        <v>235104.68</v>
      </c>
      <c r="O3269" s="323"/>
      <c r="P3269" s="252">
        <v>400153.45</v>
      </c>
      <c r="Q3269" s="252">
        <v>5990.82</v>
      </c>
      <c r="R3269" s="240" t="s">
        <v>140</v>
      </c>
      <c r="V3269" s="248">
        <f t="shared" si="204"/>
        <v>394162.63</v>
      </c>
      <c r="W3269" s="248">
        <f t="shared" si="201"/>
        <v>0</v>
      </c>
      <c r="X3269" s="248">
        <f t="shared" si="202"/>
        <v>0</v>
      </c>
      <c r="Y3269" s="248">
        <f t="shared" si="203"/>
        <v>394162.63</v>
      </c>
    </row>
    <row r="3270" spans="1:25" ht="15" customHeight="1" x14ac:dyDescent="0.25">
      <c r="A3270" s="250"/>
      <c r="B3270" s="251"/>
      <c r="C3270" s="322" t="s">
        <v>1054</v>
      </c>
      <c r="D3270" s="322"/>
      <c r="E3270" s="322"/>
      <c r="H3270" s="252">
        <v>499</v>
      </c>
      <c r="I3270" s="252">
        <v>198.39</v>
      </c>
      <c r="J3270" s="252">
        <v>0</v>
      </c>
      <c r="K3270" s="252">
        <v>0</v>
      </c>
      <c r="L3270" s="252">
        <v>0</v>
      </c>
      <c r="M3270" s="252">
        <v>198.39</v>
      </c>
      <c r="N3270" s="323">
        <v>327.55</v>
      </c>
      <c r="O3270" s="323"/>
      <c r="P3270" s="252">
        <v>373</v>
      </c>
      <c r="Q3270" s="252">
        <v>3.16</v>
      </c>
      <c r="R3270" s="240" t="s">
        <v>140</v>
      </c>
      <c r="V3270" s="248">
        <f t="shared" si="204"/>
        <v>0</v>
      </c>
      <c r="W3270" s="248">
        <f t="shared" si="201"/>
        <v>0</v>
      </c>
      <c r="X3270" s="248">
        <f t="shared" si="202"/>
        <v>0</v>
      </c>
      <c r="Y3270" s="248">
        <f t="shared" si="203"/>
        <v>0</v>
      </c>
    </row>
    <row r="3271" spans="1:25" ht="15" customHeight="1" x14ac:dyDescent="0.25">
      <c r="A3271" s="250"/>
      <c r="B3271" s="251"/>
      <c r="C3271" s="322" t="s">
        <v>1058</v>
      </c>
      <c r="D3271" s="322"/>
      <c r="E3271" s="322"/>
      <c r="H3271" s="252">
        <v>9758.7099999999991</v>
      </c>
      <c r="I3271" s="252">
        <v>2901.54</v>
      </c>
      <c r="J3271" s="252">
        <v>0</v>
      </c>
      <c r="K3271" s="252">
        <v>0</v>
      </c>
      <c r="L3271" s="252">
        <v>0</v>
      </c>
      <c r="M3271" s="252">
        <v>2901.54</v>
      </c>
      <c r="N3271" s="323">
        <v>4902.42</v>
      </c>
      <c r="O3271" s="323"/>
      <c r="P3271" s="252">
        <v>7919.83</v>
      </c>
      <c r="Q3271" s="252">
        <v>162</v>
      </c>
      <c r="R3271" s="240" t="s">
        <v>140</v>
      </c>
      <c r="V3271" s="248">
        <f t="shared" si="204"/>
        <v>0</v>
      </c>
      <c r="W3271" s="248">
        <f t="shared" si="201"/>
        <v>0</v>
      </c>
      <c r="X3271" s="248">
        <f t="shared" si="202"/>
        <v>0</v>
      </c>
      <c r="Y3271" s="248">
        <f t="shared" si="203"/>
        <v>0</v>
      </c>
    </row>
    <row r="3272" spans="1:25" ht="15" customHeight="1" x14ac:dyDescent="0.25">
      <c r="A3272" s="250"/>
      <c r="B3272" s="251"/>
      <c r="C3272" s="322" t="s">
        <v>1303</v>
      </c>
      <c r="D3272" s="322"/>
      <c r="E3272" s="322"/>
      <c r="H3272" s="252">
        <v>9453.01</v>
      </c>
      <c r="I3272" s="252">
        <v>0</v>
      </c>
      <c r="J3272" s="252">
        <v>0</v>
      </c>
      <c r="K3272" s="252">
        <v>0</v>
      </c>
      <c r="L3272" s="252">
        <v>0</v>
      </c>
      <c r="M3272" s="252">
        <v>0</v>
      </c>
      <c r="N3272" s="323">
        <v>2413.85</v>
      </c>
      <c r="O3272" s="323"/>
      <c r="P3272" s="252">
        <v>9385.19</v>
      </c>
      <c r="Q3272" s="252">
        <v>2346.0300000000002</v>
      </c>
      <c r="R3272" s="240" t="s">
        <v>140</v>
      </c>
      <c r="V3272" s="248">
        <f t="shared" si="204"/>
        <v>0</v>
      </c>
      <c r="W3272" s="248">
        <f t="shared" si="201"/>
        <v>0</v>
      </c>
      <c r="X3272" s="248">
        <f t="shared" si="202"/>
        <v>0</v>
      </c>
      <c r="Y3272" s="248">
        <f t="shared" si="203"/>
        <v>0</v>
      </c>
    </row>
    <row r="3273" spans="1:25" ht="15" customHeight="1" x14ac:dyDescent="0.25">
      <c r="A3273" s="250"/>
      <c r="B3273" s="251"/>
      <c r="C3273" s="322" t="s">
        <v>399</v>
      </c>
      <c r="D3273" s="322"/>
      <c r="E3273" s="322"/>
      <c r="H3273" s="252">
        <v>158953.92000000001</v>
      </c>
      <c r="I3273" s="252">
        <v>26817.78</v>
      </c>
      <c r="J3273" s="252">
        <v>0</v>
      </c>
      <c r="K3273" s="252">
        <v>0</v>
      </c>
      <c r="L3273" s="252">
        <v>0</v>
      </c>
      <c r="M3273" s="252">
        <v>26817.78</v>
      </c>
      <c r="N3273" s="323">
        <v>49702.03</v>
      </c>
      <c r="O3273" s="323"/>
      <c r="P3273" s="252">
        <v>150032.23000000001</v>
      </c>
      <c r="Q3273" s="252">
        <v>13962.56</v>
      </c>
      <c r="R3273" s="240" t="s">
        <v>140</v>
      </c>
      <c r="V3273" s="248">
        <f t="shared" si="204"/>
        <v>0</v>
      </c>
      <c r="W3273" s="248">
        <f t="shared" si="201"/>
        <v>0</v>
      </c>
      <c r="X3273" s="248">
        <f t="shared" si="202"/>
        <v>0</v>
      </c>
      <c r="Y3273" s="248">
        <f t="shared" si="203"/>
        <v>0</v>
      </c>
    </row>
    <row r="3274" spans="1:25" ht="15" customHeight="1" x14ac:dyDescent="0.25">
      <c r="A3274" s="250"/>
      <c r="B3274" s="251"/>
      <c r="C3274" s="322" t="s">
        <v>1057</v>
      </c>
      <c r="D3274" s="322"/>
      <c r="E3274" s="322"/>
      <c r="H3274" s="252">
        <v>1047.46</v>
      </c>
      <c r="I3274" s="252">
        <v>415.85</v>
      </c>
      <c r="J3274" s="252">
        <v>0</v>
      </c>
      <c r="K3274" s="252">
        <v>0</v>
      </c>
      <c r="L3274" s="252">
        <v>0</v>
      </c>
      <c r="M3274" s="252">
        <v>415.85</v>
      </c>
      <c r="N3274" s="323">
        <v>687.09</v>
      </c>
      <c r="O3274" s="323"/>
      <c r="P3274" s="252">
        <v>782.83</v>
      </c>
      <c r="Q3274" s="252">
        <v>6.61</v>
      </c>
      <c r="R3274" s="240" t="s">
        <v>140</v>
      </c>
      <c r="V3274" s="248">
        <f t="shared" si="204"/>
        <v>0</v>
      </c>
      <c r="W3274" s="248">
        <f t="shared" ref="W3274:W3337" si="205">IF(W$8=$C3274,SUM($P3274-$Q3274),0)/3</f>
        <v>0</v>
      </c>
      <c r="X3274" s="248">
        <f t="shared" ref="X3274:X3337" si="206">IF(X$8=$C3274,SUM($P3274-$Q3274),0)</f>
        <v>0</v>
      </c>
      <c r="Y3274" s="248">
        <f t="shared" ref="Y3274:Y3337" si="207">SUM(V3274:X3274)</f>
        <v>0</v>
      </c>
    </row>
    <row r="3275" spans="1:25" ht="15" customHeight="1" x14ac:dyDescent="0.25">
      <c r="A3275" s="250"/>
      <c r="B3275" s="251"/>
      <c r="C3275" s="322" t="s">
        <v>1304</v>
      </c>
      <c r="D3275" s="322"/>
      <c r="E3275" s="322"/>
      <c r="H3275" s="252">
        <v>23927.08</v>
      </c>
      <c r="I3275" s="252">
        <v>0</v>
      </c>
      <c r="J3275" s="252">
        <v>0</v>
      </c>
      <c r="K3275" s="252">
        <v>0</v>
      </c>
      <c r="L3275" s="252">
        <v>0</v>
      </c>
      <c r="M3275" s="252">
        <v>0</v>
      </c>
      <c r="N3275" s="323">
        <v>5012.16</v>
      </c>
      <c r="O3275" s="323"/>
      <c r="P3275" s="252">
        <v>20982.63</v>
      </c>
      <c r="Q3275" s="252">
        <v>2067.71</v>
      </c>
      <c r="R3275" s="240" t="s">
        <v>140</v>
      </c>
      <c r="V3275" s="248">
        <f t="shared" si="204"/>
        <v>0</v>
      </c>
      <c r="W3275" s="248">
        <f t="shared" si="205"/>
        <v>0</v>
      </c>
      <c r="X3275" s="248">
        <f t="shared" si="206"/>
        <v>0</v>
      </c>
      <c r="Y3275" s="248">
        <f t="shared" si="207"/>
        <v>0</v>
      </c>
    </row>
    <row r="3276" spans="1:25" ht="15" customHeight="1" x14ac:dyDescent="0.25">
      <c r="A3276" s="250"/>
      <c r="B3276" s="251"/>
      <c r="C3276" s="322" t="s">
        <v>503</v>
      </c>
      <c r="D3276" s="322"/>
      <c r="E3276" s="322"/>
      <c r="H3276" s="252">
        <v>158163.65</v>
      </c>
      <c r="I3276" s="252">
        <v>0</v>
      </c>
      <c r="J3276" s="252">
        <v>0</v>
      </c>
      <c r="K3276" s="252">
        <v>0</v>
      </c>
      <c r="L3276" s="252">
        <v>0</v>
      </c>
      <c r="M3276" s="252">
        <v>0</v>
      </c>
      <c r="N3276" s="323">
        <v>40352.629999999997</v>
      </c>
      <c r="O3276" s="323"/>
      <c r="P3276" s="252">
        <v>124894.73</v>
      </c>
      <c r="Q3276" s="252">
        <v>7083.71</v>
      </c>
      <c r="R3276" s="240" t="s">
        <v>140</v>
      </c>
      <c r="V3276" s="248">
        <f t="shared" si="204"/>
        <v>0</v>
      </c>
      <c r="W3276" s="248">
        <f t="shared" si="205"/>
        <v>0</v>
      </c>
      <c r="X3276" s="248">
        <f t="shared" si="206"/>
        <v>0</v>
      </c>
      <c r="Y3276" s="248">
        <f t="shared" si="207"/>
        <v>0</v>
      </c>
    </row>
    <row r="3277" spans="1:25" ht="15" customHeight="1" x14ac:dyDescent="0.25">
      <c r="A3277" s="250"/>
      <c r="B3277" s="251"/>
      <c r="C3277" s="322" t="s">
        <v>392</v>
      </c>
      <c r="D3277" s="322"/>
      <c r="E3277" s="322"/>
      <c r="H3277" s="252">
        <v>317800.38</v>
      </c>
      <c r="I3277" s="252">
        <v>47993.22</v>
      </c>
      <c r="J3277" s="252">
        <v>0</v>
      </c>
      <c r="K3277" s="252">
        <v>0</v>
      </c>
      <c r="L3277" s="252">
        <v>0</v>
      </c>
      <c r="M3277" s="252">
        <v>47993.22</v>
      </c>
      <c r="N3277" s="323">
        <v>95053.71</v>
      </c>
      <c r="O3277" s="323"/>
      <c r="P3277" s="252">
        <v>275474.09000000003</v>
      </c>
      <c r="Q3277" s="252">
        <v>4734.2</v>
      </c>
      <c r="R3277" s="240" t="s">
        <v>140</v>
      </c>
      <c r="V3277" s="248">
        <f t="shared" si="204"/>
        <v>0</v>
      </c>
      <c r="W3277" s="248">
        <f t="shared" si="205"/>
        <v>0</v>
      </c>
      <c r="X3277" s="248">
        <f t="shared" si="206"/>
        <v>0</v>
      </c>
      <c r="Y3277" s="248">
        <f t="shared" si="207"/>
        <v>0</v>
      </c>
    </row>
    <row r="3278" spans="1:25" ht="15" customHeight="1" x14ac:dyDescent="0.25">
      <c r="A3278" s="250"/>
      <c r="B3278" s="251"/>
      <c r="C3278" s="322" t="s">
        <v>1055</v>
      </c>
      <c r="D3278" s="322"/>
      <c r="E3278" s="322"/>
      <c r="H3278" s="252">
        <v>498.99</v>
      </c>
      <c r="I3278" s="252">
        <v>198.39</v>
      </c>
      <c r="J3278" s="252">
        <v>0</v>
      </c>
      <c r="K3278" s="252">
        <v>0</v>
      </c>
      <c r="L3278" s="252">
        <v>0</v>
      </c>
      <c r="M3278" s="252">
        <v>198.39</v>
      </c>
      <c r="N3278" s="323">
        <v>327.55</v>
      </c>
      <c r="O3278" s="323"/>
      <c r="P3278" s="252">
        <v>372.99</v>
      </c>
      <c r="Q3278" s="252">
        <v>3.16</v>
      </c>
      <c r="R3278" s="240" t="s">
        <v>140</v>
      </c>
      <c r="V3278" s="248">
        <f t="shared" si="204"/>
        <v>0</v>
      </c>
      <c r="W3278" s="248">
        <f t="shared" si="205"/>
        <v>0</v>
      </c>
      <c r="X3278" s="248">
        <f t="shared" si="206"/>
        <v>0</v>
      </c>
      <c r="Y3278" s="248">
        <f t="shared" si="207"/>
        <v>0</v>
      </c>
    </row>
    <row r="3279" spans="1:25" ht="15" customHeight="1" x14ac:dyDescent="0.25">
      <c r="A3279" s="250"/>
      <c r="B3279" s="251"/>
      <c r="C3279" s="322" t="s">
        <v>1056</v>
      </c>
      <c r="D3279" s="322"/>
      <c r="E3279" s="322"/>
      <c r="H3279" s="252">
        <v>1569.89</v>
      </c>
      <c r="I3279" s="252">
        <v>628.52</v>
      </c>
      <c r="J3279" s="252">
        <v>0</v>
      </c>
      <c r="K3279" s="252">
        <v>0</v>
      </c>
      <c r="L3279" s="252">
        <v>0</v>
      </c>
      <c r="M3279" s="252">
        <v>628.52</v>
      </c>
      <c r="N3279" s="323">
        <v>1034.97</v>
      </c>
      <c r="O3279" s="323"/>
      <c r="P3279" s="252">
        <v>1173.3900000000001</v>
      </c>
      <c r="Q3279" s="252">
        <v>9.9499999999999993</v>
      </c>
      <c r="R3279" s="240" t="s">
        <v>140</v>
      </c>
      <c r="V3279" s="248">
        <f t="shared" si="204"/>
        <v>0</v>
      </c>
      <c r="W3279" s="248">
        <f t="shared" si="205"/>
        <v>0</v>
      </c>
      <c r="X3279" s="248">
        <f t="shared" si="206"/>
        <v>0</v>
      </c>
      <c r="Y3279" s="248">
        <f t="shared" si="207"/>
        <v>0</v>
      </c>
    </row>
    <row r="3280" spans="1:25" ht="15" customHeight="1" x14ac:dyDescent="0.25">
      <c r="A3280" s="250"/>
      <c r="B3280" s="251"/>
      <c r="C3280" s="322" t="s">
        <v>1283</v>
      </c>
      <c r="D3280" s="322"/>
      <c r="E3280" s="322"/>
      <c r="H3280" s="252">
        <v>70663.490000000005</v>
      </c>
      <c r="I3280" s="252">
        <v>0</v>
      </c>
      <c r="J3280" s="252">
        <v>0</v>
      </c>
      <c r="K3280" s="252">
        <v>0</v>
      </c>
      <c r="L3280" s="252">
        <v>0</v>
      </c>
      <c r="M3280" s="252">
        <v>0</v>
      </c>
      <c r="N3280" s="323">
        <v>9726.59</v>
      </c>
      <c r="O3280" s="323"/>
      <c r="P3280" s="252">
        <v>60936.9</v>
      </c>
      <c r="Q3280" s="252">
        <v>0</v>
      </c>
      <c r="R3280" s="240" t="s">
        <v>140</v>
      </c>
      <c r="V3280" s="248">
        <f t="shared" ref="V3280:V3343" si="208">IF(V$8=$C3280,SUM($P3280-$Q3280),0)</f>
        <v>0</v>
      </c>
      <c r="W3280" s="248">
        <f t="shared" si="205"/>
        <v>20312.3</v>
      </c>
      <c r="X3280" s="248">
        <f t="shared" si="206"/>
        <v>0</v>
      </c>
      <c r="Y3280" s="248">
        <f t="shared" si="207"/>
        <v>20312.3</v>
      </c>
    </row>
    <row r="3281" spans="1:25" ht="15" customHeight="1" x14ac:dyDescent="0.25">
      <c r="A3281" s="250"/>
      <c r="B3281" s="251"/>
      <c r="C3281" s="322" t="s">
        <v>1286</v>
      </c>
      <c r="D3281" s="322"/>
      <c r="E3281" s="322"/>
      <c r="H3281" s="252">
        <v>43696.62</v>
      </c>
      <c r="I3281" s="252">
        <v>0</v>
      </c>
      <c r="J3281" s="252">
        <v>0</v>
      </c>
      <c r="K3281" s="252">
        <v>0</v>
      </c>
      <c r="L3281" s="252">
        <v>0</v>
      </c>
      <c r="M3281" s="252">
        <v>0</v>
      </c>
      <c r="N3281" s="323">
        <v>8166.01</v>
      </c>
      <c r="O3281" s="323"/>
      <c r="P3281" s="252">
        <v>35530.61</v>
      </c>
      <c r="Q3281" s="252">
        <v>0</v>
      </c>
      <c r="R3281" s="240" t="s">
        <v>140</v>
      </c>
      <c r="V3281" s="248">
        <f t="shared" si="208"/>
        <v>0</v>
      </c>
      <c r="W3281" s="248">
        <f t="shared" si="205"/>
        <v>0</v>
      </c>
      <c r="X3281" s="248">
        <f t="shared" si="206"/>
        <v>0</v>
      </c>
      <c r="Y3281" s="248">
        <f t="shared" si="207"/>
        <v>0</v>
      </c>
    </row>
    <row r="3282" spans="1:25" ht="15" customHeight="1" x14ac:dyDescent="0.25">
      <c r="A3282" s="253"/>
      <c r="B3282" s="254"/>
      <c r="C3282" s="324" t="s">
        <v>1288</v>
      </c>
      <c r="D3282" s="324"/>
      <c r="E3282" s="324"/>
      <c r="F3282" s="255"/>
      <c r="G3282" s="255"/>
      <c r="H3282" s="256">
        <v>119600.04</v>
      </c>
      <c r="I3282" s="256">
        <v>0</v>
      </c>
      <c r="J3282" s="256">
        <v>0</v>
      </c>
      <c r="K3282" s="256">
        <v>0</v>
      </c>
      <c r="L3282" s="256">
        <v>0</v>
      </c>
      <c r="M3282" s="256">
        <v>0</v>
      </c>
      <c r="N3282" s="325">
        <v>22883.66</v>
      </c>
      <c r="O3282" s="325"/>
      <c r="P3282" s="256">
        <v>98613.46</v>
      </c>
      <c r="Q3282" s="256">
        <v>1897.08</v>
      </c>
      <c r="R3282" s="240" t="s">
        <v>140</v>
      </c>
      <c r="V3282" s="248">
        <f t="shared" si="208"/>
        <v>0</v>
      </c>
      <c r="W3282" s="248">
        <f t="shared" si="205"/>
        <v>0</v>
      </c>
      <c r="X3282" s="248">
        <f t="shared" si="206"/>
        <v>0</v>
      </c>
      <c r="Y3282" s="248">
        <f t="shared" si="207"/>
        <v>0</v>
      </c>
    </row>
    <row r="3283" spans="1:25" ht="15" customHeight="1" x14ac:dyDescent="0.25">
      <c r="A3283" s="245" t="s">
        <v>1775</v>
      </c>
      <c r="B3283" s="246" t="str">
        <f>C3283</f>
        <v>г.Одинцово, Можайское шоссе, 94</v>
      </c>
      <c r="C3283" s="329" t="s">
        <v>141</v>
      </c>
      <c r="D3283" s="329"/>
      <c r="E3283" s="329"/>
      <c r="F3283" s="246" t="s">
        <v>1678</v>
      </c>
      <c r="G3283" s="246" t="s">
        <v>1841</v>
      </c>
      <c r="H3283" s="247">
        <v>876799.56</v>
      </c>
      <c r="I3283" s="247">
        <v>307442.09000000003</v>
      </c>
      <c r="J3283" s="247">
        <v>0</v>
      </c>
      <c r="K3283" s="247">
        <v>0</v>
      </c>
      <c r="L3283" s="247">
        <v>0</v>
      </c>
      <c r="M3283" s="247">
        <v>307442.09000000003</v>
      </c>
      <c r="N3283" s="330">
        <v>451701.6</v>
      </c>
      <c r="O3283" s="330"/>
      <c r="P3283" s="247">
        <v>755469.02</v>
      </c>
      <c r="Q3283" s="247">
        <v>22928.97</v>
      </c>
      <c r="R3283" s="240" t="s">
        <v>141</v>
      </c>
      <c r="V3283" s="248">
        <f t="shared" si="208"/>
        <v>0</v>
      </c>
      <c r="W3283" s="248">
        <f t="shared" si="205"/>
        <v>0</v>
      </c>
      <c r="X3283" s="248">
        <f t="shared" si="206"/>
        <v>0</v>
      </c>
      <c r="Y3283" s="248">
        <f t="shared" si="207"/>
        <v>0</v>
      </c>
    </row>
    <row r="3284" spans="1:25" ht="15" customHeight="1" x14ac:dyDescent="0.25">
      <c r="A3284" s="250"/>
      <c r="B3284" s="251"/>
      <c r="C3284" s="322" t="s">
        <v>1052</v>
      </c>
      <c r="D3284" s="322"/>
      <c r="E3284" s="322"/>
      <c r="H3284" s="252">
        <v>194378.72</v>
      </c>
      <c r="I3284" s="252">
        <v>83112.399999999994</v>
      </c>
      <c r="J3284" s="252">
        <v>0</v>
      </c>
      <c r="K3284" s="252">
        <v>0</v>
      </c>
      <c r="L3284" s="252">
        <v>0</v>
      </c>
      <c r="M3284" s="252">
        <v>83112.399999999994</v>
      </c>
      <c r="N3284" s="323">
        <v>121364.12</v>
      </c>
      <c r="O3284" s="323"/>
      <c r="P3284" s="252">
        <v>160885.92000000001</v>
      </c>
      <c r="Q3284" s="252">
        <v>4758.92</v>
      </c>
      <c r="R3284" s="240" t="s">
        <v>141</v>
      </c>
      <c r="V3284" s="248">
        <f t="shared" si="208"/>
        <v>156127</v>
      </c>
      <c r="W3284" s="248">
        <f t="shared" si="205"/>
        <v>0</v>
      </c>
      <c r="X3284" s="248">
        <f t="shared" si="206"/>
        <v>0</v>
      </c>
      <c r="Y3284" s="248">
        <f t="shared" si="207"/>
        <v>156127</v>
      </c>
    </row>
    <row r="3285" spans="1:25" ht="15" customHeight="1" x14ac:dyDescent="0.25">
      <c r="A3285" s="250"/>
      <c r="B3285" s="251"/>
      <c r="C3285" s="322" t="s">
        <v>1303</v>
      </c>
      <c r="D3285" s="322"/>
      <c r="E3285" s="322"/>
      <c r="H3285" s="252">
        <v>561.27</v>
      </c>
      <c r="I3285" s="252">
        <v>0</v>
      </c>
      <c r="J3285" s="252">
        <v>0</v>
      </c>
      <c r="K3285" s="252">
        <v>0</v>
      </c>
      <c r="L3285" s="252">
        <v>0</v>
      </c>
      <c r="M3285" s="252">
        <v>0</v>
      </c>
      <c r="N3285" s="323">
        <v>82.81</v>
      </c>
      <c r="O3285" s="323"/>
      <c r="P3285" s="252">
        <v>2505.39</v>
      </c>
      <c r="Q3285" s="252">
        <v>2026.93</v>
      </c>
      <c r="R3285" s="240" t="s">
        <v>141</v>
      </c>
      <c r="V3285" s="248">
        <f t="shared" si="208"/>
        <v>0</v>
      </c>
      <c r="W3285" s="248">
        <f t="shared" si="205"/>
        <v>0</v>
      </c>
      <c r="X3285" s="248">
        <f t="shared" si="206"/>
        <v>0</v>
      </c>
      <c r="Y3285" s="248">
        <f t="shared" si="207"/>
        <v>0</v>
      </c>
    </row>
    <row r="3286" spans="1:25" ht="15" customHeight="1" x14ac:dyDescent="0.25">
      <c r="A3286" s="250"/>
      <c r="B3286" s="251"/>
      <c r="C3286" s="322" t="s">
        <v>1336</v>
      </c>
      <c r="D3286" s="322"/>
      <c r="E3286" s="322"/>
      <c r="H3286" s="252">
        <v>23.96</v>
      </c>
      <c r="I3286" s="252">
        <v>0</v>
      </c>
      <c r="J3286" s="252">
        <v>0</v>
      </c>
      <c r="K3286" s="252">
        <v>0</v>
      </c>
      <c r="L3286" s="252">
        <v>0</v>
      </c>
      <c r="M3286" s="252">
        <v>0</v>
      </c>
      <c r="N3286" s="323">
        <v>1</v>
      </c>
      <c r="O3286" s="323"/>
      <c r="P3286" s="252">
        <v>22.96</v>
      </c>
      <c r="Q3286" s="252">
        <v>0</v>
      </c>
      <c r="R3286" s="240" t="s">
        <v>141</v>
      </c>
      <c r="V3286" s="248">
        <f t="shared" si="208"/>
        <v>0</v>
      </c>
      <c r="W3286" s="248">
        <f t="shared" si="205"/>
        <v>0</v>
      </c>
      <c r="X3286" s="248">
        <f t="shared" si="206"/>
        <v>0</v>
      </c>
      <c r="Y3286" s="248">
        <f t="shared" si="207"/>
        <v>0</v>
      </c>
    </row>
    <row r="3287" spans="1:25" ht="15" customHeight="1" x14ac:dyDescent="0.25">
      <c r="A3287" s="250"/>
      <c r="B3287" s="251"/>
      <c r="C3287" s="322" t="s">
        <v>503</v>
      </c>
      <c r="D3287" s="322"/>
      <c r="E3287" s="322"/>
      <c r="H3287" s="252">
        <v>266244.87</v>
      </c>
      <c r="I3287" s="252">
        <v>133101.19</v>
      </c>
      <c r="J3287" s="252">
        <v>0</v>
      </c>
      <c r="K3287" s="252">
        <v>0</v>
      </c>
      <c r="L3287" s="252">
        <v>0</v>
      </c>
      <c r="M3287" s="252">
        <v>133101.19</v>
      </c>
      <c r="N3287" s="323">
        <v>191825.07</v>
      </c>
      <c r="O3287" s="323"/>
      <c r="P3287" s="252">
        <v>216519.33</v>
      </c>
      <c r="Q3287" s="252">
        <v>8998.34</v>
      </c>
      <c r="R3287" s="240" t="s">
        <v>141</v>
      </c>
      <c r="V3287" s="248">
        <f t="shared" si="208"/>
        <v>0</v>
      </c>
      <c r="W3287" s="248">
        <f t="shared" si="205"/>
        <v>0</v>
      </c>
      <c r="X3287" s="248">
        <f t="shared" si="206"/>
        <v>0</v>
      </c>
      <c r="Y3287" s="248">
        <f t="shared" si="207"/>
        <v>0</v>
      </c>
    </row>
    <row r="3288" spans="1:25" ht="15" customHeight="1" x14ac:dyDescent="0.25">
      <c r="A3288" s="250"/>
      <c r="B3288" s="251"/>
      <c r="C3288" s="322" t="s">
        <v>1054</v>
      </c>
      <c r="D3288" s="322"/>
      <c r="E3288" s="322"/>
      <c r="H3288" s="252">
        <v>146.4</v>
      </c>
      <c r="I3288" s="252">
        <v>86.29</v>
      </c>
      <c r="J3288" s="252">
        <v>0</v>
      </c>
      <c r="K3288" s="252">
        <v>0</v>
      </c>
      <c r="L3288" s="252">
        <v>0</v>
      </c>
      <c r="M3288" s="252">
        <v>86.29</v>
      </c>
      <c r="N3288" s="323">
        <v>127.29</v>
      </c>
      <c r="O3288" s="323"/>
      <c r="P3288" s="252">
        <v>111.9</v>
      </c>
      <c r="Q3288" s="252">
        <v>6.5</v>
      </c>
      <c r="R3288" s="240" t="s">
        <v>141</v>
      </c>
      <c r="V3288" s="248">
        <f t="shared" si="208"/>
        <v>0</v>
      </c>
      <c r="W3288" s="248">
        <f t="shared" si="205"/>
        <v>0</v>
      </c>
      <c r="X3288" s="248">
        <f t="shared" si="206"/>
        <v>0</v>
      </c>
      <c r="Y3288" s="248">
        <f t="shared" si="207"/>
        <v>0</v>
      </c>
    </row>
    <row r="3289" spans="1:25" ht="15" customHeight="1" x14ac:dyDescent="0.25">
      <c r="A3289" s="250"/>
      <c r="B3289" s="251"/>
      <c r="C3289" s="322" t="s">
        <v>1058</v>
      </c>
      <c r="D3289" s="322"/>
      <c r="E3289" s="322"/>
      <c r="H3289" s="252">
        <v>2576.0100000000002</v>
      </c>
      <c r="I3289" s="252">
        <v>1251.9100000000001</v>
      </c>
      <c r="J3289" s="252">
        <v>0</v>
      </c>
      <c r="K3289" s="252">
        <v>0</v>
      </c>
      <c r="L3289" s="252">
        <v>0</v>
      </c>
      <c r="M3289" s="252">
        <v>1251.9100000000001</v>
      </c>
      <c r="N3289" s="323">
        <v>1819.04</v>
      </c>
      <c r="O3289" s="323"/>
      <c r="P3289" s="252">
        <v>2189.59</v>
      </c>
      <c r="Q3289" s="252">
        <v>180.71</v>
      </c>
      <c r="R3289" s="240" t="s">
        <v>141</v>
      </c>
      <c r="V3289" s="248">
        <f t="shared" si="208"/>
        <v>0</v>
      </c>
      <c r="W3289" s="248">
        <f t="shared" si="205"/>
        <v>0</v>
      </c>
      <c r="X3289" s="248">
        <f t="shared" si="206"/>
        <v>0</v>
      </c>
      <c r="Y3289" s="248">
        <f t="shared" si="207"/>
        <v>0</v>
      </c>
    </row>
    <row r="3290" spans="1:25" ht="15" customHeight="1" x14ac:dyDescent="0.25">
      <c r="A3290" s="250"/>
      <c r="B3290" s="251"/>
      <c r="C3290" s="322" t="s">
        <v>1335</v>
      </c>
      <c r="D3290" s="322"/>
      <c r="E3290" s="322"/>
      <c r="H3290" s="252">
        <v>12431.92</v>
      </c>
      <c r="I3290" s="252">
        <v>0</v>
      </c>
      <c r="J3290" s="252">
        <v>0</v>
      </c>
      <c r="K3290" s="252">
        <v>0</v>
      </c>
      <c r="L3290" s="252">
        <v>0</v>
      </c>
      <c r="M3290" s="252">
        <v>0</v>
      </c>
      <c r="N3290" s="323">
        <v>5629.96</v>
      </c>
      <c r="O3290" s="323"/>
      <c r="P3290" s="252">
        <v>6801.96</v>
      </c>
      <c r="Q3290" s="252">
        <v>0</v>
      </c>
      <c r="R3290" s="240" t="s">
        <v>141</v>
      </c>
      <c r="V3290" s="248">
        <f t="shared" si="208"/>
        <v>0</v>
      </c>
      <c r="W3290" s="248">
        <f t="shared" si="205"/>
        <v>0</v>
      </c>
      <c r="X3290" s="248">
        <f t="shared" si="206"/>
        <v>0</v>
      </c>
      <c r="Y3290" s="248">
        <f t="shared" si="207"/>
        <v>0</v>
      </c>
    </row>
    <row r="3291" spans="1:25" ht="15" customHeight="1" x14ac:dyDescent="0.25">
      <c r="A3291" s="250"/>
      <c r="B3291" s="251"/>
      <c r="C3291" s="322" t="s">
        <v>399</v>
      </c>
      <c r="D3291" s="322"/>
      <c r="E3291" s="322"/>
      <c r="H3291" s="252">
        <v>58579.53</v>
      </c>
      <c r="I3291" s="252">
        <v>14135.65</v>
      </c>
      <c r="J3291" s="252">
        <v>0</v>
      </c>
      <c r="K3291" s="252">
        <v>0</v>
      </c>
      <c r="L3291" s="252">
        <v>0</v>
      </c>
      <c r="M3291" s="252">
        <v>14135.65</v>
      </c>
      <c r="N3291" s="323">
        <v>20960.810000000001</v>
      </c>
      <c r="O3291" s="323"/>
      <c r="P3291" s="252">
        <v>52834.45</v>
      </c>
      <c r="Q3291" s="252">
        <v>1080.08</v>
      </c>
      <c r="R3291" s="240" t="s">
        <v>141</v>
      </c>
      <c r="V3291" s="248">
        <f t="shared" si="208"/>
        <v>0</v>
      </c>
      <c r="W3291" s="248">
        <f t="shared" si="205"/>
        <v>0</v>
      </c>
      <c r="X3291" s="248">
        <f t="shared" si="206"/>
        <v>0</v>
      </c>
      <c r="Y3291" s="248">
        <f t="shared" si="207"/>
        <v>0</v>
      </c>
    </row>
    <row r="3292" spans="1:25" ht="15" customHeight="1" x14ac:dyDescent="0.25">
      <c r="A3292" s="250"/>
      <c r="B3292" s="251"/>
      <c r="C3292" s="322" t="s">
        <v>504</v>
      </c>
      <c r="D3292" s="322"/>
      <c r="E3292" s="322"/>
      <c r="H3292" s="252">
        <v>6144.86</v>
      </c>
      <c r="I3292" s="252">
        <v>0</v>
      </c>
      <c r="J3292" s="252">
        <v>0</v>
      </c>
      <c r="K3292" s="252">
        <v>0</v>
      </c>
      <c r="L3292" s="252">
        <v>0</v>
      </c>
      <c r="M3292" s="252">
        <v>0</v>
      </c>
      <c r="N3292" s="323">
        <v>113.59</v>
      </c>
      <c r="O3292" s="323"/>
      <c r="P3292" s="252">
        <v>7149.01</v>
      </c>
      <c r="Q3292" s="252">
        <v>1117.74</v>
      </c>
      <c r="R3292" s="240" t="s">
        <v>141</v>
      </c>
      <c r="V3292" s="248">
        <f t="shared" si="208"/>
        <v>0</v>
      </c>
      <c r="W3292" s="248">
        <f t="shared" si="205"/>
        <v>0</v>
      </c>
      <c r="X3292" s="248">
        <f t="shared" si="206"/>
        <v>0</v>
      </c>
      <c r="Y3292" s="248">
        <f t="shared" si="207"/>
        <v>0</v>
      </c>
    </row>
    <row r="3293" spans="1:25" ht="15" customHeight="1" x14ac:dyDescent="0.25">
      <c r="A3293" s="250"/>
      <c r="B3293" s="251"/>
      <c r="C3293" s="322" t="s">
        <v>1057</v>
      </c>
      <c r="D3293" s="322"/>
      <c r="E3293" s="322"/>
      <c r="H3293" s="252">
        <v>307.16000000000003</v>
      </c>
      <c r="I3293" s="252">
        <v>180.88</v>
      </c>
      <c r="J3293" s="252">
        <v>0</v>
      </c>
      <c r="K3293" s="252">
        <v>0</v>
      </c>
      <c r="L3293" s="252">
        <v>0</v>
      </c>
      <c r="M3293" s="252">
        <v>180.88</v>
      </c>
      <c r="N3293" s="323">
        <v>266.89999999999998</v>
      </c>
      <c r="O3293" s="323"/>
      <c r="P3293" s="252">
        <v>234.81</v>
      </c>
      <c r="Q3293" s="252">
        <v>13.67</v>
      </c>
      <c r="R3293" s="240" t="s">
        <v>141</v>
      </c>
      <c r="V3293" s="248">
        <f t="shared" si="208"/>
        <v>0</v>
      </c>
      <c r="W3293" s="248">
        <f t="shared" si="205"/>
        <v>0</v>
      </c>
      <c r="X3293" s="248">
        <f t="shared" si="206"/>
        <v>0</v>
      </c>
      <c r="Y3293" s="248">
        <f t="shared" si="207"/>
        <v>0</v>
      </c>
    </row>
    <row r="3294" spans="1:25" ht="15" customHeight="1" x14ac:dyDescent="0.25">
      <c r="A3294" s="250"/>
      <c r="B3294" s="251"/>
      <c r="C3294" s="322" t="s">
        <v>1304</v>
      </c>
      <c r="D3294" s="322"/>
      <c r="E3294" s="322"/>
      <c r="H3294" s="252">
        <v>6029.43</v>
      </c>
      <c r="I3294" s="252">
        <v>0</v>
      </c>
      <c r="J3294" s="252">
        <v>0</v>
      </c>
      <c r="K3294" s="252">
        <v>0</v>
      </c>
      <c r="L3294" s="252">
        <v>0</v>
      </c>
      <c r="M3294" s="252">
        <v>0</v>
      </c>
      <c r="N3294" s="323">
        <v>215.36</v>
      </c>
      <c r="O3294" s="323"/>
      <c r="P3294" s="252">
        <v>6386.76</v>
      </c>
      <c r="Q3294" s="252">
        <v>572.69000000000005</v>
      </c>
      <c r="R3294" s="240" t="s">
        <v>141</v>
      </c>
      <c r="V3294" s="248">
        <f t="shared" si="208"/>
        <v>0</v>
      </c>
      <c r="W3294" s="248">
        <f t="shared" si="205"/>
        <v>0</v>
      </c>
      <c r="X3294" s="248">
        <f t="shared" si="206"/>
        <v>0</v>
      </c>
      <c r="Y3294" s="248">
        <f t="shared" si="207"/>
        <v>0</v>
      </c>
    </row>
    <row r="3295" spans="1:25" ht="15" customHeight="1" x14ac:dyDescent="0.25">
      <c r="A3295" s="250"/>
      <c r="B3295" s="251"/>
      <c r="C3295" s="322" t="s">
        <v>1288</v>
      </c>
      <c r="D3295" s="322"/>
      <c r="E3295" s="322"/>
      <c r="H3295" s="252">
        <v>149486.25</v>
      </c>
      <c r="I3295" s="252">
        <v>39356.86</v>
      </c>
      <c r="J3295" s="252">
        <v>0</v>
      </c>
      <c r="K3295" s="252">
        <v>0</v>
      </c>
      <c r="L3295" s="252">
        <v>0</v>
      </c>
      <c r="M3295" s="252">
        <v>39356.86</v>
      </c>
      <c r="N3295" s="323">
        <v>55640.44</v>
      </c>
      <c r="O3295" s="323"/>
      <c r="P3295" s="252">
        <v>134906.60999999999</v>
      </c>
      <c r="Q3295" s="252">
        <v>1703.94</v>
      </c>
      <c r="R3295" s="240" t="s">
        <v>141</v>
      </c>
      <c r="V3295" s="248">
        <f t="shared" si="208"/>
        <v>0</v>
      </c>
      <c r="W3295" s="248">
        <f t="shared" si="205"/>
        <v>0</v>
      </c>
      <c r="X3295" s="248">
        <f t="shared" si="206"/>
        <v>0</v>
      </c>
      <c r="Y3295" s="248">
        <f t="shared" si="207"/>
        <v>0</v>
      </c>
    </row>
    <row r="3296" spans="1:25" ht="15" customHeight="1" x14ac:dyDescent="0.25">
      <c r="A3296" s="250"/>
      <c r="B3296" s="251"/>
      <c r="C3296" s="322" t="s">
        <v>392</v>
      </c>
      <c r="D3296" s="322"/>
      <c r="E3296" s="322"/>
      <c r="H3296" s="252">
        <v>105642.83</v>
      </c>
      <c r="I3296" s="252">
        <v>25584.58</v>
      </c>
      <c r="J3296" s="252">
        <v>0</v>
      </c>
      <c r="K3296" s="252">
        <v>0</v>
      </c>
      <c r="L3296" s="252">
        <v>0</v>
      </c>
      <c r="M3296" s="252">
        <v>25584.58</v>
      </c>
      <c r="N3296" s="323">
        <v>37092.04</v>
      </c>
      <c r="O3296" s="323"/>
      <c r="P3296" s="252">
        <v>95939.76</v>
      </c>
      <c r="Q3296" s="252">
        <v>1804.39</v>
      </c>
      <c r="R3296" s="240" t="s">
        <v>141</v>
      </c>
      <c r="V3296" s="248">
        <f t="shared" si="208"/>
        <v>0</v>
      </c>
      <c r="W3296" s="248">
        <f t="shared" si="205"/>
        <v>0</v>
      </c>
      <c r="X3296" s="248">
        <f t="shared" si="206"/>
        <v>0</v>
      </c>
      <c r="Y3296" s="248">
        <f t="shared" si="207"/>
        <v>0</v>
      </c>
    </row>
    <row r="3297" spans="1:25" ht="15" customHeight="1" x14ac:dyDescent="0.25">
      <c r="A3297" s="250"/>
      <c r="B3297" s="251"/>
      <c r="C3297" s="322" t="s">
        <v>1055</v>
      </c>
      <c r="D3297" s="322"/>
      <c r="E3297" s="322"/>
      <c r="H3297" s="252">
        <v>146.4</v>
      </c>
      <c r="I3297" s="252">
        <v>86.29</v>
      </c>
      <c r="J3297" s="252">
        <v>0</v>
      </c>
      <c r="K3297" s="252">
        <v>0</v>
      </c>
      <c r="L3297" s="252">
        <v>0</v>
      </c>
      <c r="M3297" s="252">
        <v>86.29</v>
      </c>
      <c r="N3297" s="323">
        <v>127.29</v>
      </c>
      <c r="O3297" s="323"/>
      <c r="P3297" s="252">
        <v>111.9</v>
      </c>
      <c r="Q3297" s="252">
        <v>6.5</v>
      </c>
      <c r="R3297" s="240" t="s">
        <v>141</v>
      </c>
      <c r="V3297" s="248">
        <f t="shared" si="208"/>
        <v>0</v>
      </c>
      <c r="W3297" s="248">
        <f t="shared" si="205"/>
        <v>0</v>
      </c>
      <c r="X3297" s="248">
        <f t="shared" si="206"/>
        <v>0</v>
      </c>
      <c r="Y3297" s="248">
        <f t="shared" si="207"/>
        <v>0</v>
      </c>
    </row>
    <row r="3298" spans="1:25" ht="15" customHeight="1" x14ac:dyDescent="0.25">
      <c r="A3298" s="250"/>
      <c r="B3298" s="251"/>
      <c r="C3298" s="322" t="s">
        <v>1056</v>
      </c>
      <c r="D3298" s="322"/>
      <c r="E3298" s="322"/>
      <c r="H3298" s="252">
        <v>461.17</v>
      </c>
      <c r="I3298" s="252">
        <v>273.39999999999998</v>
      </c>
      <c r="J3298" s="252">
        <v>0</v>
      </c>
      <c r="K3298" s="252">
        <v>0</v>
      </c>
      <c r="L3298" s="252">
        <v>0</v>
      </c>
      <c r="M3298" s="252">
        <v>273.39999999999998</v>
      </c>
      <c r="N3298" s="323">
        <v>403.23</v>
      </c>
      <c r="O3298" s="323"/>
      <c r="P3298" s="252">
        <v>351.99</v>
      </c>
      <c r="Q3298" s="252">
        <v>20.65</v>
      </c>
      <c r="R3298" s="240" t="s">
        <v>141</v>
      </c>
      <c r="V3298" s="248">
        <f t="shared" si="208"/>
        <v>0</v>
      </c>
      <c r="W3298" s="248">
        <f t="shared" si="205"/>
        <v>0</v>
      </c>
      <c r="X3298" s="248">
        <f t="shared" si="206"/>
        <v>0</v>
      </c>
      <c r="Y3298" s="248">
        <f t="shared" si="207"/>
        <v>0</v>
      </c>
    </row>
    <row r="3299" spans="1:25" ht="15" customHeight="1" x14ac:dyDescent="0.25">
      <c r="A3299" s="250"/>
      <c r="B3299" s="251"/>
      <c r="C3299" s="322" t="s">
        <v>1283</v>
      </c>
      <c r="D3299" s="322"/>
      <c r="E3299" s="322"/>
      <c r="H3299" s="252">
        <v>31624.47</v>
      </c>
      <c r="I3299" s="252">
        <v>0</v>
      </c>
      <c r="J3299" s="252">
        <v>0</v>
      </c>
      <c r="K3299" s="252">
        <v>0</v>
      </c>
      <c r="L3299" s="252">
        <v>0</v>
      </c>
      <c r="M3299" s="252">
        <v>0</v>
      </c>
      <c r="N3299" s="323">
        <v>1608.37</v>
      </c>
      <c r="O3299" s="323"/>
      <c r="P3299" s="252">
        <v>30016.1</v>
      </c>
      <c r="Q3299" s="252">
        <v>0</v>
      </c>
      <c r="R3299" s="240" t="s">
        <v>141</v>
      </c>
      <c r="V3299" s="248">
        <f t="shared" si="208"/>
        <v>0</v>
      </c>
      <c r="W3299" s="248">
        <f t="shared" si="205"/>
        <v>10005.366666666667</v>
      </c>
      <c r="X3299" s="248">
        <f t="shared" si="206"/>
        <v>0</v>
      </c>
      <c r="Y3299" s="248">
        <f t="shared" si="207"/>
        <v>10005.366666666667</v>
      </c>
    </row>
    <row r="3300" spans="1:25" ht="15" customHeight="1" x14ac:dyDescent="0.25">
      <c r="A3300" s="253"/>
      <c r="B3300" s="254"/>
      <c r="C3300" s="324" t="s">
        <v>1286</v>
      </c>
      <c r="D3300" s="324"/>
      <c r="E3300" s="324"/>
      <c r="F3300" s="255"/>
      <c r="G3300" s="255"/>
      <c r="H3300" s="256">
        <v>42014.31</v>
      </c>
      <c r="I3300" s="256">
        <v>10272.64</v>
      </c>
      <c r="J3300" s="256">
        <v>0</v>
      </c>
      <c r="K3300" s="256">
        <v>0</v>
      </c>
      <c r="L3300" s="256">
        <v>0</v>
      </c>
      <c r="M3300" s="256">
        <v>10272.64</v>
      </c>
      <c r="N3300" s="325">
        <v>14424.28</v>
      </c>
      <c r="O3300" s="325"/>
      <c r="P3300" s="256">
        <v>38500.58</v>
      </c>
      <c r="Q3300" s="256">
        <v>637.91</v>
      </c>
      <c r="R3300" s="240" t="s">
        <v>141</v>
      </c>
      <c r="V3300" s="248">
        <f t="shared" si="208"/>
        <v>0</v>
      </c>
      <c r="W3300" s="248">
        <f t="shared" si="205"/>
        <v>0</v>
      </c>
      <c r="X3300" s="248">
        <f t="shared" si="206"/>
        <v>0</v>
      </c>
      <c r="Y3300" s="248">
        <f t="shared" si="207"/>
        <v>0</v>
      </c>
    </row>
    <row r="3301" spans="1:25" ht="15" customHeight="1" x14ac:dyDescent="0.25">
      <c r="A3301" s="245" t="s">
        <v>1842</v>
      </c>
      <c r="B3301" s="246" t="str">
        <f>C3301</f>
        <v>г.Одинцово, Можайское шоссе, 98</v>
      </c>
      <c r="C3301" s="329" t="s">
        <v>293</v>
      </c>
      <c r="D3301" s="329"/>
      <c r="E3301" s="329"/>
      <c r="F3301" s="246" t="s">
        <v>1290</v>
      </c>
      <c r="G3301" s="246" t="s">
        <v>1843</v>
      </c>
      <c r="H3301" s="247">
        <v>971367.01</v>
      </c>
      <c r="I3301" s="247">
        <v>0</v>
      </c>
      <c r="J3301" s="247">
        <v>0</v>
      </c>
      <c r="K3301" s="247">
        <v>0</v>
      </c>
      <c r="L3301" s="247">
        <v>0</v>
      </c>
      <c r="M3301" s="247">
        <v>0</v>
      </c>
      <c r="N3301" s="330">
        <v>0</v>
      </c>
      <c r="O3301" s="330"/>
      <c r="P3301" s="247">
        <v>1277430.6499999999</v>
      </c>
      <c r="Q3301" s="247">
        <v>306063.64</v>
      </c>
      <c r="R3301" s="240" t="s">
        <v>293</v>
      </c>
      <c r="V3301" s="248">
        <f t="shared" si="208"/>
        <v>0</v>
      </c>
      <c r="W3301" s="248">
        <f t="shared" si="205"/>
        <v>0</v>
      </c>
      <c r="X3301" s="248">
        <f t="shared" si="206"/>
        <v>0</v>
      </c>
      <c r="Y3301" s="248">
        <f t="shared" si="207"/>
        <v>0</v>
      </c>
    </row>
    <row r="3302" spans="1:25" ht="15" customHeight="1" x14ac:dyDescent="0.25">
      <c r="A3302" s="250"/>
      <c r="B3302" s="251"/>
      <c r="C3302" s="322" t="s">
        <v>1052</v>
      </c>
      <c r="D3302" s="322"/>
      <c r="E3302" s="322"/>
      <c r="H3302" s="252">
        <v>327828.39</v>
      </c>
      <c r="I3302" s="252">
        <v>0</v>
      </c>
      <c r="J3302" s="252">
        <v>0</v>
      </c>
      <c r="K3302" s="252">
        <v>0</v>
      </c>
      <c r="L3302" s="252">
        <v>0</v>
      </c>
      <c r="M3302" s="252">
        <v>0</v>
      </c>
      <c r="N3302" s="323">
        <v>0</v>
      </c>
      <c r="O3302" s="323"/>
      <c r="P3302" s="252">
        <v>383975.35</v>
      </c>
      <c r="Q3302" s="252">
        <v>56146.96</v>
      </c>
      <c r="R3302" s="240" t="s">
        <v>293</v>
      </c>
      <c r="V3302" s="248">
        <f t="shared" si="208"/>
        <v>327828.38999999996</v>
      </c>
      <c r="W3302" s="248">
        <f t="shared" si="205"/>
        <v>0</v>
      </c>
      <c r="X3302" s="248">
        <f t="shared" si="206"/>
        <v>0</v>
      </c>
      <c r="Y3302" s="248">
        <f t="shared" si="207"/>
        <v>327828.38999999996</v>
      </c>
    </row>
    <row r="3303" spans="1:25" ht="15" customHeight="1" x14ac:dyDescent="0.25">
      <c r="A3303" s="250"/>
      <c r="B3303" s="251"/>
      <c r="C3303" s="322" t="s">
        <v>504</v>
      </c>
      <c r="D3303" s="322"/>
      <c r="E3303" s="322"/>
      <c r="H3303" s="252">
        <v>48060.74</v>
      </c>
      <c r="I3303" s="252">
        <v>0</v>
      </c>
      <c r="J3303" s="252">
        <v>0</v>
      </c>
      <c r="K3303" s="252">
        <v>0</v>
      </c>
      <c r="L3303" s="252">
        <v>0</v>
      </c>
      <c r="M3303" s="252">
        <v>0</v>
      </c>
      <c r="N3303" s="323">
        <v>0</v>
      </c>
      <c r="O3303" s="323"/>
      <c r="P3303" s="252">
        <v>52784.94</v>
      </c>
      <c r="Q3303" s="252">
        <v>4724.2</v>
      </c>
      <c r="R3303" s="240" t="s">
        <v>293</v>
      </c>
      <c r="V3303" s="248">
        <f t="shared" si="208"/>
        <v>0</v>
      </c>
      <c r="W3303" s="248">
        <f t="shared" si="205"/>
        <v>0</v>
      </c>
      <c r="X3303" s="248">
        <f t="shared" si="206"/>
        <v>0</v>
      </c>
      <c r="Y3303" s="248">
        <f t="shared" si="207"/>
        <v>0</v>
      </c>
    </row>
    <row r="3304" spans="1:25" ht="15" customHeight="1" x14ac:dyDescent="0.25">
      <c r="A3304" s="250"/>
      <c r="B3304" s="251"/>
      <c r="C3304" s="322" t="s">
        <v>503</v>
      </c>
      <c r="D3304" s="322"/>
      <c r="E3304" s="322"/>
      <c r="H3304" s="252">
        <v>419379.11</v>
      </c>
      <c r="I3304" s="252">
        <v>0</v>
      </c>
      <c r="J3304" s="252">
        <v>0</v>
      </c>
      <c r="K3304" s="252">
        <v>0</v>
      </c>
      <c r="L3304" s="252">
        <v>0</v>
      </c>
      <c r="M3304" s="252">
        <v>0</v>
      </c>
      <c r="N3304" s="323">
        <v>0</v>
      </c>
      <c r="O3304" s="323"/>
      <c r="P3304" s="252">
        <v>488332.58</v>
      </c>
      <c r="Q3304" s="252">
        <v>68953.47</v>
      </c>
      <c r="R3304" s="240" t="s">
        <v>293</v>
      </c>
      <c r="V3304" s="248">
        <f t="shared" si="208"/>
        <v>0</v>
      </c>
      <c r="W3304" s="248">
        <f t="shared" si="205"/>
        <v>0</v>
      </c>
      <c r="X3304" s="248">
        <f t="shared" si="206"/>
        <v>0</v>
      </c>
      <c r="Y3304" s="248">
        <f t="shared" si="207"/>
        <v>0</v>
      </c>
    </row>
    <row r="3305" spans="1:25" ht="15" customHeight="1" x14ac:dyDescent="0.25">
      <c r="A3305" s="250"/>
      <c r="B3305" s="251"/>
      <c r="C3305" s="322" t="s">
        <v>1303</v>
      </c>
      <c r="D3305" s="322"/>
      <c r="E3305" s="322"/>
      <c r="H3305" s="252">
        <v>40420.83</v>
      </c>
      <c r="I3305" s="252">
        <v>0</v>
      </c>
      <c r="J3305" s="252">
        <v>0</v>
      </c>
      <c r="K3305" s="252">
        <v>0</v>
      </c>
      <c r="L3305" s="252">
        <v>0</v>
      </c>
      <c r="M3305" s="252">
        <v>0</v>
      </c>
      <c r="N3305" s="323">
        <v>0</v>
      </c>
      <c r="O3305" s="323"/>
      <c r="P3305" s="252">
        <v>63100.1</v>
      </c>
      <c r="Q3305" s="252">
        <v>22679.27</v>
      </c>
      <c r="R3305" s="240" t="s">
        <v>293</v>
      </c>
      <c r="V3305" s="248">
        <f t="shared" si="208"/>
        <v>0</v>
      </c>
      <c r="W3305" s="248">
        <f t="shared" si="205"/>
        <v>0</v>
      </c>
      <c r="X3305" s="248">
        <f t="shared" si="206"/>
        <v>0</v>
      </c>
      <c r="Y3305" s="248">
        <f t="shared" si="207"/>
        <v>0</v>
      </c>
    </row>
    <row r="3306" spans="1:25" ht="15" customHeight="1" x14ac:dyDescent="0.25">
      <c r="A3306" s="250"/>
      <c r="B3306" s="251"/>
      <c r="C3306" s="322" t="s">
        <v>1058</v>
      </c>
      <c r="D3306" s="322"/>
      <c r="E3306" s="322"/>
      <c r="H3306" s="252">
        <v>-14085.18</v>
      </c>
      <c r="I3306" s="252">
        <v>0</v>
      </c>
      <c r="J3306" s="252">
        <v>0</v>
      </c>
      <c r="K3306" s="252">
        <v>0</v>
      </c>
      <c r="L3306" s="252">
        <v>0</v>
      </c>
      <c r="M3306" s="252">
        <v>0</v>
      </c>
      <c r="N3306" s="323">
        <v>0</v>
      </c>
      <c r="O3306" s="323"/>
      <c r="P3306" s="252">
        <v>5141.5200000000004</v>
      </c>
      <c r="Q3306" s="252">
        <v>19226.7</v>
      </c>
      <c r="R3306" s="240" t="s">
        <v>293</v>
      </c>
      <c r="V3306" s="248">
        <f t="shared" si="208"/>
        <v>0</v>
      </c>
      <c r="W3306" s="248">
        <f t="shared" si="205"/>
        <v>0</v>
      </c>
      <c r="X3306" s="248">
        <f t="shared" si="206"/>
        <v>0</v>
      </c>
      <c r="Y3306" s="248">
        <f t="shared" si="207"/>
        <v>0</v>
      </c>
    </row>
    <row r="3307" spans="1:25" ht="15" customHeight="1" x14ac:dyDescent="0.25">
      <c r="A3307" s="250"/>
      <c r="B3307" s="251"/>
      <c r="C3307" s="322" t="s">
        <v>1054</v>
      </c>
      <c r="D3307" s="322"/>
      <c r="E3307" s="322"/>
      <c r="H3307" s="252">
        <v>19.23</v>
      </c>
      <c r="I3307" s="252">
        <v>0</v>
      </c>
      <c r="J3307" s="252">
        <v>0</v>
      </c>
      <c r="K3307" s="252">
        <v>0</v>
      </c>
      <c r="L3307" s="252">
        <v>0</v>
      </c>
      <c r="M3307" s="252">
        <v>0</v>
      </c>
      <c r="N3307" s="323">
        <v>0</v>
      </c>
      <c r="O3307" s="323"/>
      <c r="P3307" s="252">
        <v>27.11</v>
      </c>
      <c r="Q3307" s="252">
        <v>7.88</v>
      </c>
      <c r="R3307" s="240" t="s">
        <v>293</v>
      </c>
      <c r="V3307" s="248">
        <f t="shared" si="208"/>
        <v>0</v>
      </c>
      <c r="W3307" s="248">
        <f t="shared" si="205"/>
        <v>0</v>
      </c>
      <c r="X3307" s="248">
        <f t="shared" si="206"/>
        <v>0</v>
      </c>
      <c r="Y3307" s="248">
        <f t="shared" si="207"/>
        <v>0</v>
      </c>
    </row>
    <row r="3308" spans="1:25" ht="15" customHeight="1" x14ac:dyDescent="0.25">
      <c r="A3308" s="250"/>
      <c r="B3308" s="251"/>
      <c r="C3308" s="322" t="s">
        <v>399</v>
      </c>
      <c r="D3308" s="322"/>
      <c r="E3308" s="322"/>
      <c r="H3308" s="252">
        <v>-4437.9399999999996</v>
      </c>
      <c r="I3308" s="252">
        <v>0</v>
      </c>
      <c r="J3308" s="252">
        <v>0</v>
      </c>
      <c r="K3308" s="252">
        <v>0</v>
      </c>
      <c r="L3308" s="252">
        <v>0</v>
      </c>
      <c r="M3308" s="252">
        <v>0</v>
      </c>
      <c r="N3308" s="323">
        <v>0</v>
      </c>
      <c r="O3308" s="323"/>
      <c r="P3308" s="252">
        <v>20599.14</v>
      </c>
      <c r="Q3308" s="252">
        <v>25037.08</v>
      </c>
      <c r="R3308" s="240" t="s">
        <v>293</v>
      </c>
      <c r="V3308" s="248">
        <f t="shared" si="208"/>
        <v>0</v>
      </c>
      <c r="W3308" s="248">
        <f t="shared" si="205"/>
        <v>0</v>
      </c>
      <c r="X3308" s="248">
        <f t="shared" si="206"/>
        <v>0</v>
      </c>
      <c r="Y3308" s="248">
        <f t="shared" si="207"/>
        <v>0</v>
      </c>
    </row>
    <row r="3309" spans="1:25" ht="15" customHeight="1" x14ac:dyDescent="0.25">
      <c r="A3309" s="250"/>
      <c r="B3309" s="251"/>
      <c r="C3309" s="322" t="s">
        <v>1283</v>
      </c>
      <c r="D3309" s="322"/>
      <c r="E3309" s="322"/>
      <c r="H3309" s="252">
        <v>138598.06</v>
      </c>
      <c r="I3309" s="252">
        <v>0</v>
      </c>
      <c r="J3309" s="252">
        <v>0</v>
      </c>
      <c r="K3309" s="252">
        <v>0</v>
      </c>
      <c r="L3309" s="252">
        <v>0</v>
      </c>
      <c r="M3309" s="252">
        <v>0</v>
      </c>
      <c r="N3309" s="323">
        <v>0</v>
      </c>
      <c r="O3309" s="323"/>
      <c r="P3309" s="252">
        <v>138598.06</v>
      </c>
      <c r="Q3309" s="252">
        <v>0</v>
      </c>
      <c r="R3309" s="240" t="s">
        <v>293</v>
      </c>
      <c r="V3309" s="248">
        <f t="shared" si="208"/>
        <v>0</v>
      </c>
      <c r="W3309" s="248">
        <f t="shared" si="205"/>
        <v>46199.353333333333</v>
      </c>
      <c r="X3309" s="248">
        <f t="shared" si="206"/>
        <v>0</v>
      </c>
      <c r="Y3309" s="248">
        <f t="shared" si="207"/>
        <v>46199.353333333333</v>
      </c>
    </row>
    <row r="3310" spans="1:25" ht="15" customHeight="1" x14ac:dyDescent="0.25">
      <c r="A3310" s="250"/>
      <c r="B3310" s="251"/>
      <c r="C3310" s="322" t="s">
        <v>1304</v>
      </c>
      <c r="D3310" s="322"/>
      <c r="E3310" s="322"/>
      <c r="H3310" s="252">
        <v>-15101.92</v>
      </c>
      <c r="I3310" s="252">
        <v>0</v>
      </c>
      <c r="J3310" s="252">
        <v>0</v>
      </c>
      <c r="K3310" s="252">
        <v>0</v>
      </c>
      <c r="L3310" s="252">
        <v>0</v>
      </c>
      <c r="M3310" s="252">
        <v>0</v>
      </c>
      <c r="N3310" s="323">
        <v>0</v>
      </c>
      <c r="O3310" s="323"/>
      <c r="P3310" s="252">
        <v>7643.07</v>
      </c>
      <c r="Q3310" s="252">
        <v>22744.99</v>
      </c>
      <c r="R3310" s="240" t="s">
        <v>293</v>
      </c>
      <c r="V3310" s="248">
        <f t="shared" si="208"/>
        <v>0</v>
      </c>
      <c r="W3310" s="248">
        <f t="shared" si="205"/>
        <v>0</v>
      </c>
      <c r="X3310" s="248">
        <f t="shared" si="206"/>
        <v>0</v>
      </c>
      <c r="Y3310" s="248">
        <f t="shared" si="207"/>
        <v>0</v>
      </c>
    </row>
    <row r="3311" spans="1:25" ht="15" customHeight="1" x14ac:dyDescent="0.25">
      <c r="A3311" s="250"/>
      <c r="B3311" s="251"/>
      <c r="C3311" s="322" t="s">
        <v>392</v>
      </c>
      <c r="D3311" s="322"/>
      <c r="E3311" s="322"/>
      <c r="H3311" s="252">
        <v>6783.6</v>
      </c>
      <c r="I3311" s="252">
        <v>0</v>
      </c>
      <c r="J3311" s="252">
        <v>0</v>
      </c>
      <c r="K3311" s="252">
        <v>0</v>
      </c>
      <c r="L3311" s="252">
        <v>0</v>
      </c>
      <c r="M3311" s="252">
        <v>0</v>
      </c>
      <c r="N3311" s="323">
        <v>0</v>
      </c>
      <c r="O3311" s="323"/>
      <c r="P3311" s="252">
        <v>37003.06</v>
      </c>
      <c r="Q3311" s="252">
        <v>30219.46</v>
      </c>
      <c r="R3311" s="240" t="s">
        <v>293</v>
      </c>
      <c r="V3311" s="248">
        <f t="shared" si="208"/>
        <v>0</v>
      </c>
      <c r="W3311" s="248">
        <f t="shared" si="205"/>
        <v>0</v>
      </c>
      <c r="X3311" s="248">
        <f t="shared" si="206"/>
        <v>0</v>
      </c>
      <c r="Y3311" s="248">
        <f t="shared" si="207"/>
        <v>0</v>
      </c>
    </row>
    <row r="3312" spans="1:25" ht="15" customHeight="1" x14ac:dyDescent="0.25">
      <c r="A3312" s="250"/>
      <c r="B3312" s="251"/>
      <c r="C3312" s="322" t="s">
        <v>1057</v>
      </c>
      <c r="D3312" s="322"/>
      <c r="E3312" s="322"/>
      <c r="H3312" s="252">
        <v>34.64</v>
      </c>
      <c r="I3312" s="252">
        <v>0</v>
      </c>
      <c r="J3312" s="252">
        <v>0</v>
      </c>
      <c r="K3312" s="252">
        <v>0</v>
      </c>
      <c r="L3312" s="252">
        <v>0</v>
      </c>
      <c r="M3312" s="252">
        <v>0</v>
      </c>
      <c r="N3312" s="323">
        <v>0</v>
      </c>
      <c r="O3312" s="323"/>
      <c r="P3312" s="252">
        <v>56.61</v>
      </c>
      <c r="Q3312" s="252">
        <v>21.97</v>
      </c>
      <c r="R3312" s="240" t="s">
        <v>293</v>
      </c>
      <c r="V3312" s="248">
        <f t="shared" si="208"/>
        <v>0</v>
      </c>
      <c r="W3312" s="248">
        <f t="shared" si="205"/>
        <v>0</v>
      </c>
      <c r="X3312" s="248">
        <f t="shared" si="206"/>
        <v>0</v>
      </c>
      <c r="Y3312" s="248">
        <f t="shared" si="207"/>
        <v>0</v>
      </c>
    </row>
    <row r="3313" spans="1:25" ht="15" customHeight="1" x14ac:dyDescent="0.25">
      <c r="A3313" s="250"/>
      <c r="B3313" s="251"/>
      <c r="C3313" s="322" t="s">
        <v>1055</v>
      </c>
      <c r="D3313" s="322"/>
      <c r="E3313" s="322"/>
      <c r="H3313" s="252">
        <v>19.23</v>
      </c>
      <c r="I3313" s="252">
        <v>0</v>
      </c>
      <c r="J3313" s="252">
        <v>0</v>
      </c>
      <c r="K3313" s="252">
        <v>0</v>
      </c>
      <c r="L3313" s="252">
        <v>0</v>
      </c>
      <c r="M3313" s="252">
        <v>0</v>
      </c>
      <c r="N3313" s="323">
        <v>0</v>
      </c>
      <c r="O3313" s="323"/>
      <c r="P3313" s="252">
        <v>27.11</v>
      </c>
      <c r="Q3313" s="252">
        <v>7.88</v>
      </c>
      <c r="R3313" s="240" t="s">
        <v>293</v>
      </c>
      <c r="V3313" s="248">
        <f t="shared" si="208"/>
        <v>0</v>
      </c>
      <c r="W3313" s="248">
        <f t="shared" si="205"/>
        <v>0</v>
      </c>
      <c r="X3313" s="248">
        <f t="shared" si="206"/>
        <v>0</v>
      </c>
      <c r="Y3313" s="248">
        <f t="shared" si="207"/>
        <v>0</v>
      </c>
    </row>
    <row r="3314" spans="1:25" ht="15" customHeight="1" x14ac:dyDescent="0.25">
      <c r="A3314" s="250"/>
      <c r="B3314" s="251"/>
      <c r="C3314" s="322" t="s">
        <v>1056</v>
      </c>
      <c r="D3314" s="322"/>
      <c r="E3314" s="322"/>
      <c r="H3314" s="252">
        <v>59.04</v>
      </c>
      <c r="I3314" s="252">
        <v>0</v>
      </c>
      <c r="J3314" s="252">
        <v>0</v>
      </c>
      <c r="K3314" s="252">
        <v>0</v>
      </c>
      <c r="L3314" s="252">
        <v>0</v>
      </c>
      <c r="M3314" s="252">
        <v>0</v>
      </c>
      <c r="N3314" s="323">
        <v>0</v>
      </c>
      <c r="O3314" s="323"/>
      <c r="P3314" s="252">
        <v>83.03</v>
      </c>
      <c r="Q3314" s="252">
        <v>23.99</v>
      </c>
      <c r="R3314" s="240" t="s">
        <v>293</v>
      </c>
      <c r="V3314" s="248">
        <f t="shared" si="208"/>
        <v>0</v>
      </c>
      <c r="W3314" s="248">
        <f t="shared" si="205"/>
        <v>0</v>
      </c>
      <c r="X3314" s="248">
        <f t="shared" si="206"/>
        <v>0</v>
      </c>
      <c r="Y3314" s="248">
        <f t="shared" si="207"/>
        <v>0</v>
      </c>
    </row>
    <row r="3315" spans="1:25" ht="15" customHeight="1" x14ac:dyDescent="0.25">
      <c r="A3315" s="250"/>
      <c r="B3315" s="251"/>
      <c r="C3315" s="322" t="s">
        <v>1288</v>
      </c>
      <c r="D3315" s="322"/>
      <c r="E3315" s="322"/>
      <c r="H3315" s="252">
        <v>27306.25</v>
      </c>
      <c r="I3315" s="252">
        <v>0</v>
      </c>
      <c r="J3315" s="252">
        <v>0</v>
      </c>
      <c r="K3315" s="252">
        <v>0</v>
      </c>
      <c r="L3315" s="252">
        <v>0</v>
      </c>
      <c r="M3315" s="252">
        <v>0</v>
      </c>
      <c r="N3315" s="323">
        <v>0</v>
      </c>
      <c r="O3315" s="323"/>
      <c r="P3315" s="252">
        <v>60202.78</v>
      </c>
      <c r="Q3315" s="252">
        <v>32896.53</v>
      </c>
      <c r="R3315" s="240" t="s">
        <v>293</v>
      </c>
      <c r="V3315" s="248">
        <f t="shared" si="208"/>
        <v>0</v>
      </c>
      <c r="W3315" s="248">
        <f t="shared" si="205"/>
        <v>0</v>
      </c>
      <c r="X3315" s="248">
        <f t="shared" si="206"/>
        <v>0</v>
      </c>
      <c r="Y3315" s="248">
        <f t="shared" si="207"/>
        <v>0</v>
      </c>
    </row>
    <row r="3316" spans="1:25" ht="15" customHeight="1" x14ac:dyDescent="0.25">
      <c r="A3316" s="253"/>
      <c r="B3316" s="254"/>
      <c r="C3316" s="324" t="s">
        <v>1286</v>
      </c>
      <c r="D3316" s="324"/>
      <c r="E3316" s="324"/>
      <c r="F3316" s="255"/>
      <c r="G3316" s="255"/>
      <c r="H3316" s="256">
        <v>-3517.07</v>
      </c>
      <c r="I3316" s="256">
        <v>0</v>
      </c>
      <c r="J3316" s="256">
        <v>0</v>
      </c>
      <c r="K3316" s="256">
        <v>0</v>
      </c>
      <c r="L3316" s="256">
        <v>0</v>
      </c>
      <c r="M3316" s="256">
        <v>0</v>
      </c>
      <c r="N3316" s="325">
        <v>0</v>
      </c>
      <c r="O3316" s="325"/>
      <c r="P3316" s="256">
        <v>19856.189999999999</v>
      </c>
      <c r="Q3316" s="256">
        <v>23373.26</v>
      </c>
      <c r="R3316" s="240" t="s">
        <v>293</v>
      </c>
      <c r="V3316" s="248">
        <f t="shared" si="208"/>
        <v>0</v>
      </c>
      <c r="W3316" s="248">
        <f t="shared" si="205"/>
        <v>0</v>
      </c>
      <c r="X3316" s="248">
        <f t="shared" si="206"/>
        <v>0</v>
      </c>
      <c r="Y3316" s="248">
        <f t="shared" si="207"/>
        <v>0</v>
      </c>
    </row>
    <row r="3317" spans="1:25" ht="15" customHeight="1" x14ac:dyDescent="0.25">
      <c r="A3317" s="245" t="s">
        <v>1637</v>
      </c>
      <c r="B3317" s="246" t="str">
        <f>C3317</f>
        <v>г.Одинцово, Молодежная, 1А</v>
      </c>
      <c r="C3317" s="329" t="s">
        <v>158</v>
      </c>
      <c r="D3317" s="329"/>
      <c r="E3317" s="329"/>
      <c r="F3317" s="246" t="s">
        <v>1844</v>
      </c>
      <c r="G3317" s="246" t="s">
        <v>1845</v>
      </c>
      <c r="H3317" s="247">
        <v>1505165.03</v>
      </c>
      <c r="I3317" s="247">
        <v>106834.21</v>
      </c>
      <c r="J3317" s="247">
        <v>0</v>
      </c>
      <c r="K3317" s="247">
        <v>0</v>
      </c>
      <c r="L3317" s="247">
        <v>0</v>
      </c>
      <c r="M3317" s="247">
        <v>106834.21</v>
      </c>
      <c r="N3317" s="330">
        <v>124273.5</v>
      </c>
      <c r="O3317" s="330"/>
      <c r="P3317" s="247">
        <v>1524872.51</v>
      </c>
      <c r="Q3317" s="247">
        <v>37146.769999999997</v>
      </c>
      <c r="R3317" s="240" t="s">
        <v>158</v>
      </c>
      <c r="V3317" s="248">
        <f t="shared" si="208"/>
        <v>0</v>
      </c>
      <c r="W3317" s="248">
        <f t="shared" si="205"/>
        <v>0</v>
      </c>
      <c r="X3317" s="248">
        <f t="shared" si="206"/>
        <v>0</v>
      </c>
      <c r="Y3317" s="248">
        <f t="shared" si="207"/>
        <v>0</v>
      </c>
    </row>
    <row r="3318" spans="1:25" ht="15" customHeight="1" x14ac:dyDescent="0.25">
      <c r="A3318" s="250"/>
      <c r="B3318" s="251"/>
      <c r="C3318" s="322" t="s">
        <v>503</v>
      </c>
      <c r="D3318" s="322"/>
      <c r="E3318" s="322"/>
      <c r="H3318" s="252">
        <v>-14008.64</v>
      </c>
      <c r="I3318" s="252">
        <v>0</v>
      </c>
      <c r="J3318" s="252">
        <v>0</v>
      </c>
      <c r="K3318" s="252">
        <v>0</v>
      </c>
      <c r="L3318" s="252">
        <v>0</v>
      </c>
      <c r="M3318" s="252">
        <v>0</v>
      </c>
      <c r="N3318" s="323">
        <v>0</v>
      </c>
      <c r="O3318" s="323"/>
      <c r="P3318" s="252">
        <v>2084.6999999999998</v>
      </c>
      <c r="Q3318" s="252">
        <v>16093.34</v>
      </c>
      <c r="R3318" s="240" t="s">
        <v>158</v>
      </c>
      <c r="V3318" s="248">
        <f t="shared" si="208"/>
        <v>0</v>
      </c>
      <c r="W3318" s="248">
        <f t="shared" si="205"/>
        <v>0</v>
      </c>
      <c r="X3318" s="248">
        <f t="shared" si="206"/>
        <v>0</v>
      </c>
      <c r="Y3318" s="248">
        <f t="shared" si="207"/>
        <v>0</v>
      </c>
    </row>
    <row r="3319" spans="1:25" ht="15" customHeight="1" x14ac:dyDescent="0.25">
      <c r="A3319" s="250"/>
      <c r="B3319" s="251"/>
      <c r="C3319" s="322" t="s">
        <v>1336</v>
      </c>
      <c r="D3319" s="322"/>
      <c r="E3319" s="322"/>
      <c r="H3319" s="252">
        <v>79.05</v>
      </c>
      <c r="I3319" s="252">
        <v>0</v>
      </c>
      <c r="J3319" s="252">
        <v>0</v>
      </c>
      <c r="K3319" s="252">
        <v>0</v>
      </c>
      <c r="L3319" s="252">
        <v>0</v>
      </c>
      <c r="M3319" s="252">
        <v>0</v>
      </c>
      <c r="N3319" s="323">
        <v>0</v>
      </c>
      <c r="O3319" s="323"/>
      <c r="P3319" s="252">
        <v>79.05</v>
      </c>
      <c r="Q3319" s="252">
        <v>0</v>
      </c>
      <c r="R3319" s="240" t="s">
        <v>158</v>
      </c>
      <c r="V3319" s="248">
        <f t="shared" si="208"/>
        <v>0</v>
      </c>
      <c r="W3319" s="248">
        <f t="shared" si="205"/>
        <v>0</v>
      </c>
      <c r="X3319" s="248">
        <f t="shared" si="206"/>
        <v>0</v>
      </c>
      <c r="Y3319" s="248">
        <f t="shared" si="207"/>
        <v>0</v>
      </c>
    </row>
    <row r="3320" spans="1:25" ht="15" customHeight="1" x14ac:dyDescent="0.25">
      <c r="A3320" s="250"/>
      <c r="B3320" s="251"/>
      <c r="C3320" s="322" t="s">
        <v>504</v>
      </c>
      <c r="D3320" s="322"/>
      <c r="E3320" s="322"/>
      <c r="H3320" s="252">
        <v>21880.04</v>
      </c>
      <c r="I3320" s="252">
        <v>0</v>
      </c>
      <c r="J3320" s="252">
        <v>0</v>
      </c>
      <c r="K3320" s="252">
        <v>0</v>
      </c>
      <c r="L3320" s="252">
        <v>0</v>
      </c>
      <c r="M3320" s="252">
        <v>0</v>
      </c>
      <c r="N3320" s="323">
        <v>0</v>
      </c>
      <c r="O3320" s="323"/>
      <c r="P3320" s="252">
        <v>23969.64</v>
      </c>
      <c r="Q3320" s="252">
        <v>2089.6</v>
      </c>
      <c r="R3320" s="240" t="s">
        <v>158</v>
      </c>
      <c r="V3320" s="248">
        <f t="shared" si="208"/>
        <v>0</v>
      </c>
      <c r="W3320" s="248">
        <f t="shared" si="205"/>
        <v>0</v>
      </c>
      <c r="X3320" s="248">
        <f t="shared" si="206"/>
        <v>0</v>
      </c>
      <c r="Y3320" s="248">
        <f t="shared" si="207"/>
        <v>0</v>
      </c>
    </row>
    <row r="3321" spans="1:25" ht="15" customHeight="1" x14ac:dyDescent="0.25">
      <c r="A3321" s="250"/>
      <c r="B3321" s="251"/>
      <c r="C3321" s="322" t="s">
        <v>1052</v>
      </c>
      <c r="D3321" s="322"/>
      <c r="E3321" s="322"/>
      <c r="H3321" s="252">
        <v>671429.73</v>
      </c>
      <c r="I3321" s="252">
        <v>100956.62</v>
      </c>
      <c r="J3321" s="252">
        <v>0</v>
      </c>
      <c r="K3321" s="252">
        <v>0</v>
      </c>
      <c r="L3321" s="252">
        <v>0</v>
      </c>
      <c r="M3321" s="252">
        <v>100956.62</v>
      </c>
      <c r="N3321" s="323">
        <v>117248.86</v>
      </c>
      <c r="O3321" s="323"/>
      <c r="P3321" s="252">
        <v>660528.74</v>
      </c>
      <c r="Q3321" s="252">
        <v>5391.25</v>
      </c>
      <c r="R3321" s="240" t="s">
        <v>158</v>
      </c>
      <c r="V3321" s="248">
        <f t="shared" si="208"/>
        <v>655137.49</v>
      </c>
      <c r="W3321" s="248">
        <f t="shared" si="205"/>
        <v>0</v>
      </c>
      <c r="X3321" s="248">
        <f t="shared" si="206"/>
        <v>0</v>
      </c>
      <c r="Y3321" s="248">
        <f t="shared" si="207"/>
        <v>655137.49</v>
      </c>
    </row>
    <row r="3322" spans="1:25" ht="15" customHeight="1" x14ac:dyDescent="0.25">
      <c r="A3322" s="250"/>
      <c r="B3322" s="251"/>
      <c r="C3322" s="322" t="s">
        <v>1054</v>
      </c>
      <c r="D3322" s="322"/>
      <c r="E3322" s="322"/>
      <c r="H3322" s="252">
        <v>1177.55</v>
      </c>
      <c r="I3322" s="252">
        <v>314.43</v>
      </c>
      <c r="J3322" s="252">
        <v>0</v>
      </c>
      <c r="K3322" s="252">
        <v>0</v>
      </c>
      <c r="L3322" s="252">
        <v>0</v>
      </c>
      <c r="M3322" s="252">
        <v>314.43</v>
      </c>
      <c r="N3322" s="323">
        <v>389.39</v>
      </c>
      <c r="O3322" s="323"/>
      <c r="P3322" s="252">
        <v>1102.8900000000001</v>
      </c>
      <c r="Q3322" s="252">
        <v>0.3</v>
      </c>
      <c r="R3322" s="240" t="s">
        <v>158</v>
      </c>
      <c r="V3322" s="248">
        <f t="shared" si="208"/>
        <v>0</v>
      </c>
      <c r="W3322" s="248">
        <f t="shared" si="205"/>
        <v>0</v>
      </c>
      <c r="X3322" s="248">
        <f t="shared" si="206"/>
        <v>0</v>
      </c>
      <c r="Y3322" s="248">
        <f t="shared" si="207"/>
        <v>0</v>
      </c>
    </row>
    <row r="3323" spans="1:25" ht="15" customHeight="1" x14ac:dyDescent="0.25">
      <c r="A3323" s="250"/>
      <c r="B3323" s="251"/>
      <c r="C3323" s="322" t="s">
        <v>399</v>
      </c>
      <c r="D3323" s="322"/>
      <c r="E3323" s="322"/>
      <c r="H3323" s="252">
        <v>62076.05</v>
      </c>
      <c r="I3323" s="252">
        <v>0</v>
      </c>
      <c r="J3323" s="252">
        <v>0</v>
      </c>
      <c r="K3323" s="252">
        <v>0</v>
      </c>
      <c r="L3323" s="252">
        <v>0</v>
      </c>
      <c r="M3323" s="252">
        <v>0</v>
      </c>
      <c r="N3323" s="323">
        <v>0</v>
      </c>
      <c r="O3323" s="323"/>
      <c r="P3323" s="252">
        <v>64269.77</v>
      </c>
      <c r="Q3323" s="252">
        <v>2193.7199999999998</v>
      </c>
      <c r="R3323" s="240" t="s">
        <v>158</v>
      </c>
      <c r="V3323" s="248">
        <f t="shared" si="208"/>
        <v>0</v>
      </c>
      <c r="W3323" s="248">
        <f t="shared" si="205"/>
        <v>0</v>
      </c>
      <c r="X3323" s="248">
        <f t="shared" si="206"/>
        <v>0</v>
      </c>
      <c r="Y3323" s="248">
        <f t="shared" si="207"/>
        <v>0</v>
      </c>
    </row>
    <row r="3324" spans="1:25" ht="15" customHeight="1" x14ac:dyDescent="0.25">
      <c r="A3324" s="250"/>
      <c r="B3324" s="251"/>
      <c r="C3324" s="322" t="s">
        <v>1335</v>
      </c>
      <c r="D3324" s="322"/>
      <c r="E3324" s="322"/>
      <c r="H3324" s="252">
        <v>14080.44</v>
      </c>
      <c r="I3324" s="252">
        <v>0</v>
      </c>
      <c r="J3324" s="252">
        <v>0</v>
      </c>
      <c r="K3324" s="252">
        <v>0</v>
      </c>
      <c r="L3324" s="252">
        <v>0</v>
      </c>
      <c r="M3324" s="252">
        <v>0</v>
      </c>
      <c r="N3324" s="323">
        <v>0</v>
      </c>
      <c r="O3324" s="323"/>
      <c r="P3324" s="252">
        <v>14080.44</v>
      </c>
      <c r="Q3324" s="252">
        <v>0</v>
      </c>
      <c r="R3324" s="240" t="s">
        <v>158</v>
      </c>
      <c r="V3324" s="248">
        <f t="shared" si="208"/>
        <v>0</v>
      </c>
      <c r="W3324" s="248">
        <f t="shared" si="205"/>
        <v>0</v>
      </c>
      <c r="X3324" s="248">
        <f t="shared" si="206"/>
        <v>0</v>
      </c>
      <c r="Y3324" s="248">
        <f t="shared" si="207"/>
        <v>0</v>
      </c>
    </row>
    <row r="3325" spans="1:25" ht="15" customHeight="1" x14ac:dyDescent="0.25">
      <c r="A3325" s="250"/>
      <c r="B3325" s="251"/>
      <c r="C3325" s="322" t="s">
        <v>1055</v>
      </c>
      <c r="D3325" s="322"/>
      <c r="E3325" s="322"/>
      <c r="H3325" s="252">
        <v>1177.47</v>
      </c>
      <c r="I3325" s="252">
        <v>314.43</v>
      </c>
      <c r="J3325" s="252">
        <v>0</v>
      </c>
      <c r="K3325" s="252">
        <v>0</v>
      </c>
      <c r="L3325" s="252">
        <v>0</v>
      </c>
      <c r="M3325" s="252">
        <v>314.43</v>
      </c>
      <c r="N3325" s="323">
        <v>389.39</v>
      </c>
      <c r="O3325" s="323"/>
      <c r="P3325" s="252">
        <v>1102.81</v>
      </c>
      <c r="Q3325" s="252">
        <v>0.3</v>
      </c>
      <c r="R3325" s="240" t="s">
        <v>158</v>
      </c>
      <c r="V3325" s="248">
        <f t="shared" si="208"/>
        <v>0</v>
      </c>
      <c r="W3325" s="248">
        <f t="shared" si="205"/>
        <v>0</v>
      </c>
      <c r="X3325" s="248">
        <f t="shared" si="206"/>
        <v>0</v>
      </c>
      <c r="Y3325" s="248">
        <f t="shared" si="207"/>
        <v>0</v>
      </c>
    </row>
    <row r="3326" spans="1:25" ht="15" customHeight="1" x14ac:dyDescent="0.25">
      <c r="A3326" s="250"/>
      <c r="B3326" s="251"/>
      <c r="C3326" s="322" t="s">
        <v>1057</v>
      </c>
      <c r="D3326" s="322"/>
      <c r="E3326" s="322"/>
      <c r="H3326" s="252">
        <v>2351.1999999999998</v>
      </c>
      <c r="I3326" s="252">
        <v>659.11</v>
      </c>
      <c r="J3326" s="252">
        <v>0</v>
      </c>
      <c r="K3326" s="252">
        <v>0</v>
      </c>
      <c r="L3326" s="252">
        <v>0</v>
      </c>
      <c r="M3326" s="252">
        <v>659.11</v>
      </c>
      <c r="N3326" s="323">
        <v>816.28</v>
      </c>
      <c r="O3326" s="323"/>
      <c r="P3326" s="252">
        <v>2194.65</v>
      </c>
      <c r="Q3326" s="252">
        <v>0.62</v>
      </c>
      <c r="R3326" s="240" t="s">
        <v>158</v>
      </c>
      <c r="V3326" s="248">
        <f t="shared" si="208"/>
        <v>0</v>
      </c>
      <c r="W3326" s="248">
        <f t="shared" si="205"/>
        <v>0</v>
      </c>
      <c r="X3326" s="248">
        <f t="shared" si="206"/>
        <v>0</v>
      </c>
      <c r="Y3326" s="248">
        <f t="shared" si="207"/>
        <v>0</v>
      </c>
    </row>
    <row r="3327" spans="1:25" ht="15" customHeight="1" x14ac:dyDescent="0.25">
      <c r="A3327" s="250"/>
      <c r="B3327" s="251"/>
      <c r="C3327" s="322" t="s">
        <v>392</v>
      </c>
      <c r="D3327" s="322"/>
      <c r="E3327" s="322"/>
      <c r="H3327" s="252">
        <v>111610.6</v>
      </c>
      <c r="I3327" s="252">
        <v>0</v>
      </c>
      <c r="J3327" s="252">
        <v>0</v>
      </c>
      <c r="K3327" s="252">
        <v>0</v>
      </c>
      <c r="L3327" s="252">
        <v>0</v>
      </c>
      <c r="M3327" s="252">
        <v>0</v>
      </c>
      <c r="N3327" s="323">
        <v>0</v>
      </c>
      <c r="O3327" s="323"/>
      <c r="P3327" s="252">
        <v>114532.93</v>
      </c>
      <c r="Q3327" s="252">
        <v>2922.33</v>
      </c>
      <c r="R3327" s="240" t="s">
        <v>158</v>
      </c>
      <c r="V3327" s="248">
        <f t="shared" si="208"/>
        <v>0</v>
      </c>
      <c r="W3327" s="248">
        <f t="shared" si="205"/>
        <v>0</v>
      </c>
      <c r="X3327" s="248">
        <f t="shared" si="206"/>
        <v>0</v>
      </c>
      <c r="Y3327" s="248">
        <f t="shared" si="207"/>
        <v>0</v>
      </c>
    </row>
    <row r="3328" spans="1:25" ht="15" customHeight="1" x14ac:dyDescent="0.25">
      <c r="A3328" s="250"/>
      <c r="B3328" s="251"/>
      <c r="C3328" s="322" t="s">
        <v>1286</v>
      </c>
      <c r="D3328" s="322"/>
      <c r="E3328" s="322"/>
      <c r="H3328" s="252">
        <v>44494.52</v>
      </c>
      <c r="I3328" s="252">
        <v>0</v>
      </c>
      <c r="J3328" s="252">
        <v>0</v>
      </c>
      <c r="K3328" s="252">
        <v>0</v>
      </c>
      <c r="L3328" s="252">
        <v>0</v>
      </c>
      <c r="M3328" s="252">
        <v>0</v>
      </c>
      <c r="N3328" s="323">
        <v>0</v>
      </c>
      <c r="O3328" s="323"/>
      <c r="P3328" s="252">
        <v>45240.08</v>
      </c>
      <c r="Q3328" s="252">
        <v>745.56</v>
      </c>
      <c r="R3328" s="240" t="s">
        <v>158</v>
      </c>
      <c r="V3328" s="248">
        <f t="shared" si="208"/>
        <v>0</v>
      </c>
      <c r="W3328" s="248">
        <f t="shared" si="205"/>
        <v>0</v>
      </c>
      <c r="X3328" s="248">
        <f t="shared" si="206"/>
        <v>0</v>
      </c>
      <c r="Y3328" s="248">
        <f t="shared" si="207"/>
        <v>0</v>
      </c>
    </row>
    <row r="3329" spans="1:25" ht="15" customHeight="1" x14ac:dyDescent="0.25">
      <c r="A3329" s="250"/>
      <c r="B3329" s="251"/>
      <c r="C3329" s="322" t="s">
        <v>1283</v>
      </c>
      <c r="D3329" s="322"/>
      <c r="E3329" s="322"/>
      <c r="H3329" s="252">
        <v>438352.51</v>
      </c>
      <c r="I3329" s="252">
        <v>0</v>
      </c>
      <c r="J3329" s="252">
        <v>0</v>
      </c>
      <c r="K3329" s="252">
        <v>0</v>
      </c>
      <c r="L3329" s="252">
        <v>0</v>
      </c>
      <c r="M3329" s="252">
        <v>0</v>
      </c>
      <c r="N3329" s="323">
        <v>0</v>
      </c>
      <c r="O3329" s="323"/>
      <c r="P3329" s="252">
        <v>438352.51</v>
      </c>
      <c r="Q3329" s="252">
        <v>0</v>
      </c>
      <c r="R3329" s="240" t="s">
        <v>158</v>
      </c>
      <c r="V3329" s="248">
        <f t="shared" si="208"/>
        <v>0</v>
      </c>
      <c r="W3329" s="248">
        <f t="shared" si="205"/>
        <v>146117.50333333333</v>
      </c>
      <c r="X3329" s="248">
        <f t="shared" si="206"/>
        <v>0</v>
      </c>
      <c r="Y3329" s="248">
        <f t="shared" si="207"/>
        <v>146117.50333333333</v>
      </c>
    </row>
    <row r="3330" spans="1:25" ht="15" customHeight="1" x14ac:dyDescent="0.25">
      <c r="A3330" s="250"/>
      <c r="B3330" s="251"/>
      <c r="C3330" s="322" t="s">
        <v>1056</v>
      </c>
      <c r="D3330" s="322"/>
      <c r="E3330" s="322"/>
      <c r="H3330" s="252">
        <v>3726.06</v>
      </c>
      <c r="I3330" s="252">
        <v>996.17</v>
      </c>
      <c r="J3330" s="252">
        <v>0</v>
      </c>
      <c r="K3330" s="252">
        <v>0</v>
      </c>
      <c r="L3330" s="252">
        <v>0</v>
      </c>
      <c r="M3330" s="252">
        <v>996.17</v>
      </c>
      <c r="N3330" s="323">
        <v>1233.73</v>
      </c>
      <c r="O3330" s="323"/>
      <c r="P3330" s="252">
        <v>3489.44</v>
      </c>
      <c r="Q3330" s="252">
        <v>0.94</v>
      </c>
      <c r="R3330" s="240" t="s">
        <v>158</v>
      </c>
      <c r="V3330" s="248">
        <f t="shared" si="208"/>
        <v>0</v>
      </c>
      <c r="W3330" s="248">
        <f t="shared" si="205"/>
        <v>0</v>
      </c>
      <c r="X3330" s="248">
        <f t="shared" si="206"/>
        <v>0</v>
      </c>
      <c r="Y3330" s="248">
        <f t="shared" si="207"/>
        <v>0</v>
      </c>
    </row>
    <row r="3331" spans="1:25" ht="15" customHeight="1" x14ac:dyDescent="0.25">
      <c r="A3331" s="250"/>
      <c r="B3331" s="251"/>
      <c r="C3331" s="322" t="s">
        <v>1288</v>
      </c>
      <c r="D3331" s="322"/>
      <c r="E3331" s="322"/>
      <c r="H3331" s="252">
        <v>136455.1</v>
      </c>
      <c r="I3331" s="252">
        <v>0</v>
      </c>
      <c r="J3331" s="252">
        <v>0</v>
      </c>
      <c r="K3331" s="252">
        <v>0</v>
      </c>
      <c r="L3331" s="252">
        <v>0</v>
      </c>
      <c r="M3331" s="252">
        <v>0</v>
      </c>
      <c r="N3331" s="323">
        <v>0</v>
      </c>
      <c r="O3331" s="323"/>
      <c r="P3331" s="252">
        <v>137608.79</v>
      </c>
      <c r="Q3331" s="252">
        <v>1153.69</v>
      </c>
      <c r="R3331" s="240" t="s">
        <v>158</v>
      </c>
      <c r="V3331" s="248">
        <f t="shared" si="208"/>
        <v>0</v>
      </c>
      <c r="W3331" s="248">
        <f t="shared" si="205"/>
        <v>0</v>
      </c>
      <c r="X3331" s="248">
        <f t="shared" si="206"/>
        <v>0</v>
      </c>
      <c r="Y3331" s="248">
        <f t="shared" si="207"/>
        <v>0</v>
      </c>
    </row>
    <row r="3332" spans="1:25" ht="15" customHeight="1" x14ac:dyDescent="0.25">
      <c r="A3332" s="253"/>
      <c r="B3332" s="254"/>
      <c r="C3332" s="324" t="s">
        <v>1058</v>
      </c>
      <c r="D3332" s="324"/>
      <c r="E3332" s="324"/>
      <c r="F3332" s="255"/>
      <c r="G3332" s="255"/>
      <c r="H3332" s="256">
        <v>10283.35</v>
      </c>
      <c r="I3332" s="256">
        <v>3593.45</v>
      </c>
      <c r="J3332" s="256">
        <v>0</v>
      </c>
      <c r="K3332" s="256">
        <v>0</v>
      </c>
      <c r="L3332" s="256">
        <v>0</v>
      </c>
      <c r="M3332" s="256">
        <v>3593.45</v>
      </c>
      <c r="N3332" s="325">
        <v>4195.8500000000004</v>
      </c>
      <c r="O3332" s="325"/>
      <c r="P3332" s="256">
        <v>16236.07</v>
      </c>
      <c r="Q3332" s="256">
        <v>6555.12</v>
      </c>
      <c r="R3332" s="240" t="s">
        <v>158</v>
      </c>
      <c r="V3332" s="248">
        <f t="shared" si="208"/>
        <v>0</v>
      </c>
      <c r="W3332" s="248">
        <f t="shared" si="205"/>
        <v>0</v>
      </c>
      <c r="X3332" s="248">
        <f t="shared" si="206"/>
        <v>0</v>
      </c>
      <c r="Y3332" s="248">
        <f t="shared" si="207"/>
        <v>0</v>
      </c>
    </row>
    <row r="3333" spans="1:25" ht="15" customHeight="1" x14ac:dyDescent="0.25">
      <c r="A3333" s="245" t="s">
        <v>1846</v>
      </c>
      <c r="B3333" s="246" t="str">
        <f>C3333</f>
        <v>г.Одинцово, Молодежная, 1Б</v>
      </c>
      <c r="C3333" s="329" t="s">
        <v>159</v>
      </c>
      <c r="D3333" s="329"/>
      <c r="E3333" s="329"/>
      <c r="F3333" s="246" t="s">
        <v>1640</v>
      </c>
      <c r="G3333" s="246" t="s">
        <v>1847</v>
      </c>
      <c r="H3333" s="247">
        <v>836491.18</v>
      </c>
      <c r="I3333" s="247">
        <v>100485.27</v>
      </c>
      <c r="J3333" s="247">
        <v>0</v>
      </c>
      <c r="K3333" s="247">
        <v>0</v>
      </c>
      <c r="L3333" s="247">
        <v>0</v>
      </c>
      <c r="M3333" s="247">
        <v>100485.27</v>
      </c>
      <c r="N3333" s="330">
        <v>105428.99</v>
      </c>
      <c r="O3333" s="330"/>
      <c r="P3333" s="247">
        <v>850763.16</v>
      </c>
      <c r="Q3333" s="247">
        <v>19215.7</v>
      </c>
      <c r="R3333" s="240" t="s">
        <v>159</v>
      </c>
      <c r="V3333" s="248">
        <f t="shared" si="208"/>
        <v>0</v>
      </c>
      <c r="W3333" s="248">
        <f t="shared" si="205"/>
        <v>0</v>
      </c>
      <c r="X3333" s="248">
        <f t="shared" si="206"/>
        <v>0</v>
      </c>
      <c r="Y3333" s="248">
        <f t="shared" si="207"/>
        <v>0</v>
      </c>
    </row>
    <row r="3334" spans="1:25" ht="15" customHeight="1" x14ac:dyDescent="0.25">
      <c r="A3334" s="250"/>
      <c r="B3334" s="251"/>
      <c r="C3334" s="322" t="s">
        <v>1052</v>
      </c>
      <c r="D3334" s="322"/>
      <c r="E3334" s="322"/>
      <c r="H3334" s="252">
        <v>585406.56000000006</v>
      </c>
      <c r="I3334" s="252">
        <v>95109</v>
      </c>
      <c r="J3334" s="252">
        <v>0</v>
      </c>
      <c r="K3334" s="252">
        <v>0</v>
      </c>
      <c r="L3334" s="252">
        <v>0</v>
      </c>
      <c r="M3334" s="252">
        <v>95109</v>
      </c>
      <c r="N3334" s="323">
        <v>99632.79</v>
      </c>
      <c r="O3334" s="323"/>
      <c r="P3334" s="252">
        <v>581197</v>
      </c>
      <c r="Q3334" s="252">
        <v>314.23</v>
      </c>
      <c r="R3334" s="240" t="s">
        <v>159</v>
      </c>
      <c r="V3334" s="248">
        <f t="shared" si="208"/>
        <v>580882.77</v>
      </c>
      <c r="W3334" s="248">
        <f t="shared" si="205"/>
        <v>0</v>
      </c>
      <c r="X3334" s="248">
        <f t="shared" si="206"/>
        <v>0</v>
      </c>
      <c r="Y3334" s="248">
        <f t="shared" si="207"/>
        <v>580882.77</v>
      </c>
    </row>
    <row r="3335" spans="1:25" ht="15" customHeight="1" x14ac:dyDescent="0.25">
      <c r="A3335" s="250"/>
      <c r="B3335" s="251"/>
      <c r="C3335" s="322" t="s">
        <v>1335</v>
      </c>
      <c r="D3335" s="322"/>
      <c r="E3335" s="322"/>
      <c r="H3335" s="252">
        <v>17162.759999999998</v>
      </c>
      <c r="I3335" s="252">
        <v>0</v>
      </c>
      <c r="J3335" s="252">
        <v>0</v>
      </c>
      <c r="K3335" s="252">
        <v>0</v>
      </c>
      <c r="L3335" s="252">
        <v>0</v>
      </c>
      <c r="M3335" s="252">
        <v>0</v>
      </c>
      <c r="N3335" s="323">
        <v>37</v>
      </c>
      <c r="O3335" s="323"/>
      <c r="P3335" s="252">
        <v>17125.759999999998</v>
      </c>
      <c r="Q3335" s="252">
        <v>0</v>
      </c>
      <c r="R3335" s="240" t="s">
        <v>159</v>
      </c>
      <c r="V3335" s="248">
        <f t="shared" si="208"/>
        <v>0</v>
      </c>
      <c r="W3335" s="248">
        <f t="shared" si="205"/>
        <v>0</v>
      </c>
      <c r="X3335" s="248">
        <f t="shared" si="206"/>
        <v>0</v>
      </c>
      <c r="Y3335" s="248">
        <f t="shared" si="207"/>
        <v>0</v>
      </c>
    </row>
    <row r="3336" spans="1:25" ht="15" customHeight="1" x14ac:dyDescent="0.25">
      <c r="A3336" s="250"/>
      <c r="B3336" s="251"/>
      <c r="C3336" s="322" t="s">
        <v>504</v>
      </c>
      <c r="D3336" s="322"/>
      <c r="E3336" s="322"/>
      <c r="H3336" s="252">
        <v>28129.41</v>
      </c>
      <c r="I3336" s="252">
        <v>0</v>
      </c>
      <c r="J3336" s="252">
        <v>0</v>
      </c>
      <c r="K3336" s="252">
        <v>0</v>
      </c>
      <c r="L3336" s="252">
        <v>0</v>
      </c>
      <c r="M3336" s="252">
        <v>0</v>
      </c>
      <c r="N3336" s="323">
        <v>12.47</v>
      </c>
      <c r="O3336" s="323"/>
      <c r="P3336" s="252">
        <v>29693.56</v>
      </c>
      <c r="Q3336" s="252">
        <v>1576.62</v>
      </c>
      <c r="R3336" s="240" t="s">
        <v>159</v>
      </c>
      <c r="V3336" s="248">
        <f t="shared" si="208"/>
        <v>0</v>
      </c>
      <c r="W3336" s="248">
        <f t="shared" si="205"/>
        <v>0</v>
      </c>
      <c r="X3336" s="248">
        <f t="shared" si="206"/>
        <v>0</v>
      </c>
      <c r="Y3336" s="248">
        <f t="shared" si="207"/>
        <v>0</v>
      </c>
    </row>
    <row r="3337" spans="1:25" ht="15" customHeight="1" x14ac:dyDescent="0.25">
      <c r="A3337" s="250"/>
      <c r="B3337" s="251"/>
      <c r="C3337" s="322" t="s">
        <v>503</v>
      </c>
      <c r="D3337" s="322"/>
      <c r="E3337" s="322"/>
      <c r="H3337" s="252">
        <v>2543.23</v>
      </c>
      <c r="I3337" s="252">
        <v>0</v>
      </c>
      <c r="J3337" s="252">
        <v>0</v>
      </c>
      <c r="K3337" s="252">
        <v>0</v>
      </c>
      <c r="L3337" s="252">
        <v>0</v>
      </c>
      <c r="M3337" s="252">
        <v>0</v>
      </c>
      <c r="N3337" s="323">
        <v>4.13</v>
      </c>
      <c r="O3337" s="323"/>
      <c r="P3337" s="252">
        <v>4521.93</v>
      </c>
      <c r="Q3337" s="252">
        <v>1982.83</v>
      </c>
      <c r="R3337" s="240" t="s">
        <v>159</v>
      </c>
      <c r="V3337" s="248">
        <f t="shared" si="208"/>
        <v>0</v>
      </c>
      <c r="W3337" s="248">
        <f t="shared" si="205"/>
        <v>0</v>
      </c>
      <c r="X3337" s="248">
        <f t="shared" si="206"/>
        <v>0</v>
      </c>
      <c r="Y3337" s="248">
        <f t="shared" si="207"/>
        <v>0</v>
      </c>
    </row>
    <row r="3338" spans="1:25" ht="15" customHeight="1" x14ac:dyDescent="0.25">
      <c r="A3338" s="250"/>
      <c r="B3338" s="251"/>
      <c r="C3338" s="322" t="s">
        <v>1058</v>
      </c>
      <c r="D3338" s="322"/>
      <c r="E3338" s="322"/>
      <c r="H3338" s="252">
        <v>13155.89</v>
      </c>
      <c r="I3338" s="252">
        <v>3203.6</v>
      </c>
      <c r="J3338" s="252">
        <v>0</v>
      </c>
      <c r="K3338" s="252">
        <v>0</v>
      </c>
      <c r="L3338" s="252">
        <v>0</v>
      </c>
      <c r="M3338" s="252">
        <v>3203.6</v>
      </c>
      <c r="N3338" s="323">
        <v>3398.8</v>
      </c>
      <c r="O3338" s="323"/>
      <c r="P3338" s="252">
        <v>13318.63</v>
      </c>
      <c r="Q3338" s="252">
        <v>357.94</v>
      </c>
      <c r="R3338" s="240" t="s">
        <v>159</v>
      </c>
      <c r="V3338" s="248">
        <f t="shared" si="208"/>
        <v>0</v>
      </c>
      <c r="W3338" s="248">
        <f t="shared" ref="W3338:W3401" si="209">IF(W$8=$C3338,SUM($P3338-$Q3338),0)/3</f>
        <v>0</v>
      </c>
      <c r="X3338" s="248">
        <f t="shared" ref="X3338:X3401" si="210">IF(X$8=$C3338,SUM($P3338-$Q3338),0)</f>
        <v>0</v>
      </c>
      <c r="Y3338" s="248">
        <f t="shared" ref="Y3338:Y3401" si="211">SUM(V3338:X3338)</f>
        <v>0</v>
      </c>
    </row>
    <row r="3339" spans="1:25" ht="15" customHeight="1" x14ac:dyDescent="0.25">
      <c r="A3339" s="250"/>
      <c r="B3339" s="251"/>
      <c r="C3339" s="322" t="s">
        <v>1055</v>
      </c>
      <c r="D3339" s="322"/>
      <c r="E3339" s="322"/>
      <c r="H3339" s="252">
        <v>1254.19</v>
      </c>
      <c r="I3339" s="252">
        <v>299.07</v>
      </c>
      <c r="J3339" s="252">
        <v>0</v>
      </c>
      <c r="K3339" s="252">
        <v>0</v>
      </c>
      <c r="L3339" s="252">
        <v>0</v>
      </c>
      <c r="M3339" s="252">
        <v>299.07</v>
      </c>
      <c r="N3339" s="323">
        <v>321.18</v>
      </c>
      <c r="O3339" s="323"/>
      <c r="P3339" s="252">
        <v>1232.17</v>
      </c>
      <c r="Q3339" s="252">
        <v>0.09</v>
      </c>
      <c r="R3339" s="240" t="s">
        <v>159</v>
      </c>
      <c r="V3339" s="248">
        <f t="shared" si="208"/>
        <v>0</v>
      </c>
      <c r="W3339" s="248">
        <f t="shared" si="209"/>
        <v>0</v>
      </c>
      <c r="X3339" s="248">
        <f t="shared" si="210"/>
        <v>0</v>
      </c>
      <c r="Y3339" s="248">
        <f t="shared" si="211"/>
        <v>0</v>
      </c>
    </row>
    <row r="3340" spans="1:25" ht="15" customHeight="1" x14ac:dyDescent="0.25">
      <c r="A3340" s="250"/>
      <c r="B3340" s="251"/>
      <c r="C3340" s="322" t="s">
        <v>399</v>
      </c>
      <c r="D3340" s="322"/>
      <c r="E3340" s="322"/>
      <c r="H3340" s="252">
        <v>22709.33</v>
      </c>
      <c r="I3340" s="252">
        <v>0</v>
      </c>
      <c r="J3340" s="252">
        <v>0</v>
      </c>
      <c r="K3340" s="252">
        <v>0</v>
      </c>
      <c r="L3340" s="252">
        <v>0</v>
      </c>
      <c r="M3340" s="252">
        <v>0</v>
      </c>
      <c r="N3340" s="323">
        <v>2.85</v>
      </c>
      <c r="O3340" s="323"/>
      <c r="P3340" s="252">
        <v>25436.97</v>
      </c>
      <c r="Q3340" s="252">
        <v>2730.49</v>
      </c>
      <c r="R3340" s="240" t="s">
        <v>159</v>
      </c>
      <c r="V3340" s="248">
        <f t="shared" si="208"/>
        <v>0</v>
      </c>
      <c r="W3340" s="248">
        <f t="shared" si="209"/>
        <v>0</v>
      </c>
      <c r="X3340" s="248">
        <f t="shared" si="210"/>
        <v>0</v>
      </c>
      <c r="Y3340" s="248">
        <f t="shared" si="211"/>
        <v>0</v>
      </c>
    </row>
    <row r="3341" spans="1:25" ht="15" customHeight="1" x14ac:dyDescent="0.25">
      <c r="A3341" s="250"/>
      <c r="B3341" s="251"/>
      <c r="C3341" s="322" t="s">
        <v>1054</v>
      </c>
      <c r="D3341" s="322"/>
      <c r="E3341" s="322"/>
      <c r="H3341" s="252">
        <v>1335.34</v>
      </c>
      <c r="I3341" s="252">
        <v>299.07</v>
      </c>
      <c r="J3341" s="252">
        <v>0</v>
      </c>
      <c r="K3341" s="252">
        <v>0</v>
      </c>
      <c r="L3341" s="252">
        <v>0</v>
      </c>
      <c r="M3341" s="252">
        <v>299.07</v>
      </c>
      <c r="N3341" s="323">
        <v>321.18</v>
      </c>
      <c r="O3341" s="323"/>
      <c r="P3341" s="252">
        <v>1313.32</v>
      </c>
      <c r="Q3341" s="252">
        <v>0.09</v>
      </c>
      <c r="R3341" s="240" t="s">
        <v>159</v>
      </c>
      <c r="V3341" s="248">
        <f t="shared" si="208"/>
        <v>0</v>
      </c>
      <c r="W3341" s="248">
        <f t="shared" si="209"/>
        <v>0</v>
      </c>
      <c r="X3341" s="248">
        <f t="shared" si="210"/>
        <v>0</v>
      </c>
      <c r="Y3341" s="248">
        <f t="shared" si="211"/>
        <v>0</v>
      </c>
    </row>
    <row r="3342" spans="1:25" ht="15" customHeight="1" x14ac:dyDescent="0.25">
      <c r="A3342" s="250"/>
      <c r="B3342" s="251"/>
      <c r="C3342" s="322" t="s">
        <v>1057</v>
      </c>
      <c r="D3342" s="322"/>
      <c r="E3342" s="322"/>
      <c r="H3342" s="252">
        <v>2181.5500000000002</v>
      </c>
      <c r="I3342" s="252">
        <v>626.91999999999996</v>
      </c>
      <c r="J3342" s="252">
        <v>0</v>
      </c>
      <c r="K3342" s="252">
        <v>0</v>
      </c>
      <c r="L3342" s="252">
        <v>0</v>
      </c>
      <c r="M3342" s="252">
        <v>626.91999999999996</v>
      </c>
      <c r="N3342" s="323">
        <v>673.27</v>
      </c>
      <c r="O3342" s="323"/>
      <c r="P3342" s="252">
        <v>2135.38</v>
      </c>
      <c r="Q3342" s="252">
        <v>0.18</v>
      </c>
      <c r="R3342" s="240" t="s">
        <v>159</v>
      </c>
      <c r="V3342" s="248">
        <f t="shared" si="208"/>
        <v>0</v>
      </c>
      <c r="W3342" s="248">
        <f t="shared" si="209"/>
        <v>0</v>
      </c>
      <c r="X3342" s="248">
        <f t="shared" si="210"/>
        <v>0</v>
      </c>
      <c r="Y3342" s="248">
        <f t="shared" si="211"/>
        <v>0</v>
      </c>
    </row>
    <row r="3343" spans="1:25" ht="15" customHeight="1" x14ac:dyDescent="0.25">
      <c r="A3343" s="250"/>
      <c r="B3343" s="251"/>
      <c r="C3343" s="322" t="s">
        <v>392</v>
      </c>
      <c r="D3343" s="322"/>
      <c r="E3343" s="322"/>
      <c r="H3343" s="252">
        <v>40638.910000000003</v>
      </c>
      <c r="I3343" s="252">
        <v>0</v>
      </c>
      <c r="J3343" s="252">
        <v>0</v>
      </c>
      <c r="K3343" s="252">
        <v>0</v>
      </c>
      <c r="L3343" s="252">
        <v>0</v>
      </c>
      <c r="M3343" s="252">
        <v>0</v>
      </c>
      <c r="N3343" s="323">
        <v>5.12</v>
      </c>
      <c r="O3343" s="323"/>
      <c r="P3343" s="252">
        <v>45429.57</v>
      </c>
      <c r="Q3343" s="252">
        <v>4795.78</v>
      </c>
      <c r="R3343" s="240" t="s">
        <v>159</v>
      </c>
      <c r="V3343" s="248">
        <f t="shared" si="208"/>
        <v>0</v>
      </c>
      <c r="W3343" s="248">
        <f t="shared" si="209"/>
        <v>0</v>
      </c>
      <c r="X3343" s="248">
        <f t="shared" si="210"/>
        <v>0</v>
      </c>
      <c r="Y3343" s="248">
        <f t="shared" si="211"/>
        <v>0</v>
      </c>
    </row>
    <row r="3344" spans="1:25" ht="15" customHeight="1" x14ac:dyDescent="0.25">
      <c r="A3344" s="250"/>
      <c r="B3344" s="251"/>
      <c r="C3344" s="322" t="s">
        <v>1286</v>
      </c>
      <c r="D3344" s="322"/>
      <c r="E3344" s="322"/>
      <c r="H3344" s="252">
        <v>16401.849999999999</v>
      </c>
      <c r="I3344" s="252">
        <v>0</v>
      </c>
      <c r="J3344" s="252">
        <v>0</v>
      </c>
      <c r="K3344" s="252">
        <v>0</v>
      </c>
      <c r="L3344" s="252">
        <v>0</v>
      </c>
      <c r="M3344" s="252">
        <v>0</v>
      </c>
      <c r="N3344" s="323">
        <v>2.0699999999999998</v>
      </c>
      <c r="O3344" s="323"/>
      <c r="P3344" s="252">
        <v>18254.689999999999</v>
      </c>
      <c r="Q3344" s="252">
        <v>1854.91</v>
      </c>
      <c r="R3344" s="240" t="s">
        <v>159</v>
      </c>
      <c r="V3344" s="248">
        <f t="shared" ref="V3344:V3407" si="212">IF(V$8=$C3344,SUM($P3344-$Q3344),0)</f>
        <v>0</v>
      </c>
      <c r="W3344" s="248">
        <f t="shared" si="209"/>
        <v>0</v>
      </c>
      <c r="X3344" s="248">
        <f t="shared" si="210"/>
        <v>0</v>
      </c>
      <c r="Y3344" s="248">
        <f t="shared" si="211"/>
        <v>0</v>
      </c>
    </row>
    <row r="3345" spans="1:25" ht="15" customHeight="1" x14ac:dyDescent="0.25">
      <c r="A3345" s="250"/>
      <c r="B3345" s="251"/>
      <c r="C3345" s="322" t="s">
        <v>1288</v>
      </c>
      <c r="D3345" s="322"/>
      <c r="E3345" s="322"/>
      <c r="H3345" s="252">
        <v>49339.47</v>
      </c>
      <c r="I3345" s="252">
        <v>0</v>
      </c>
      <c r="J3345" s="252">
        <v>0</v>
      </c>
      <c r="K3345" s="252">
        <v>0</v>
      </c>
      <c r="L3345" s="252">
        <v>0</v>
      </c>
      <c r="M3345" s="252">
        <v>0</v>
      </c>
      <c r="N3345" s="323">
        <v>0.35</v>
      </c>
      <c r="O3345" s="323"/>
      <c r="P3345" s="252">
        <v>54941.38</v>
      </c>
      <c r="Q3345" s="252">
        <v>5602.26</v>
      </c>
      <c r="R3345" s="240" t="s">
        <v>159</v>
      </c>
      <c r="V3345" s="248">
        <f t="shared" si="212"/>
        <v>0</v>
      </c>
      <c r="W3345" s="248">
        <f t="shared" si="209"/>
        <v>0</v>
      </c>
      <c r="X3345" s="248">
        <f t="shared" si="210"/>
        <v>0</v>
      </c>
      <c r="Y3345" s="248">
        <f t="shared" si="211"/>
        <v>0</v>
      </c>
    </row>
    <row r="3346" spans="1:25" ht="15" customHeight="1" x14ac:dyDescent="0.25">
      <c r="A3346" s="250"/>
      <c r="B3346" s="251"/>
      <c r="C3346" s="322" t="s">
        <v>1283</v>
      </c>
      <c r="D3346" s="322"/>
      <c r="E3346" s="322"/>
      <c r="H3346" s="252">
        <v>51443.75</v>
      </c>
      <c r="I3346" s="252">
        <v>0</v>
      </c>
      <c r="J3346" s="252">
        <v>0</v>
      </c>
      <c r="K3346" s="252">
        <v>0</v>
      </c>
      <c r="L3346" s="252">
        <v>0</v>
      </c>
      <c r="M3346" s="252">
        <v>0</v>
      </c>
      <c r="N3346" s="323">
        <v>0</v>
      </c>
      <c r="O3346" s="323"/>
      <c r="P3346" s="252">
        <v>51443.75</v>
      </c>
      <c r="Q3346" s="252">
        <v>0</v>
      </c>
      <c r="R3346" s="240" t="s">
        <v>159</v>
      </c>
      <c r="V3346" s="248">
        <f t="shared" si="212"/>
        <v>0</v>
      </c>
      <c r="W3346" s="248">
        <f t="shared" si="209"/>
        <v>17147.916666666668</v>
      </c>
      <c r="X3346" s="248">
        <f t="shared" si="210"/>
        <v>0</v>
      </c>
      <c r="Y3346" s="248">
        <f t="shared" si="211"/>
        <v>17147.916666666668</v>
      </c>
    </row>
    <row r="3347" spans="1:25" ht="15" customHeight="1" x14ac:dyDescent="0.25">
      <c r="A3347" s="250"/>
      <c r="B3347" s="251"/>
      <c r="C3347" s="322" t="s">
        <v>1056</v>
      </c>
      <c r="D3347" s="322"/>
      <c r="E3347" s="322"/>
      <c r="H3347" s="252">
        <v>3836.56</v>
      </c>
      <c r="I3347" s="252">
        <v>947.61</v>
      </c>
      <c r="J3347" s="252">
        <v>0</v>
      </c>
      <c r="K3347" s="252">
        <v>0</v>
      </c>
      <c r="L3347" s="252">
        <v>0</v>
      </c>
      <c r="M3347" s="252">
        <v>947.61</v>
      </c>
      <c r="N3347" s="323">
        <v>1017.78</v>
      </c>
      <c r="O3347" s="323"/>
      <c r="P3347" s="252">
        <v>3766.67</v>
      </c>
      <c r="Q3347" s="252">
        <v>0.28000000000000003</v>
      </c>
      <c r="R3347" s="240" t="s">
        <v>159</v>
      </c>
      <c r="V3347" s="248">
        <f t="shared" si="212"/>
        <v>0</v>
      </c>
      <c r="W3347" s="248">
        <f t="shared" si="209"/>
        <v>0</v>
      </c>
      <c r="X3347" s="248">
        <f t="shared" si="210"/>
        <v>0</v>
      </c>
      <c r="Y3347" s="248">
        <f t="shared" si="211"/>
        <v>0</v>
      </c>
    </row>
    <row r="3348" spans="1:25" ht="15" customHeight="1" x14ac:dyDescent="0.25">
      <c r="A3348" s="253"/>
      <c r="B3348" s="254"/>
      <c r="C3348" s="324" t="s">
        <v>1311</v>
      </c>
      <c r="D3348" s="324"/>
      <c r="E3348" s="324"/>
      <c r="F3348" s="255"/>
      <c r="G3348" s="255"/>
      <c r="H3348" s="256">
        <v>952.38</v>
      </c>
      <c r="I3348" s="256">
        <v>0</v>
      </c>
      <c r="J3348" s="256">
        <v>0</v>
      </c>
      <c r="K3348" s="256">
        <v>0</v>
      </c>
      <c r="L3348" s="256">
        <v>0</v>
      </c>
      <c r="M3348" s="256">
        <v>0</v>
      </c>
      <c r="N3348" s="325">
        <v>0</v>
      </c>
      <c r="O3348" s="325"/>
      <c r="P3348" s="256">
        <v>952.38</v>
      </c>
      <c r="Q3348" s="256">
        <v>0</v>
      </c>
      <c r="R3348" s="240" t="s">
        <v>159</v>
      </c>
      <c r="V3348" s="248">
        <f t="shared" si="212"/>
        <v>0</v>
      </c>
      <c r="W3348" s="248">
        <f t="shared" si="209"/>
        <v>0</v>
      </c>
      <c r="X3348" s="248">
        <f t="shared" si="210"/>
        <v>0</v>
      </c>
      <c r="Y3348" s="248">
        <f t="shared" si="211"/>
        <v>0</v>
      </c>
    </row>
    <row r="3349" spans="1:25" ht="15" customHeight="1" x14ac:dyDescent="0.25">
      <c r="A3349" s="245" t="s">
        <v>1844</v>
      </c>
      <c r="B3349" s="246" t="str">
        <f>C3349</f>
        <v>г.Одинцово, Неделина, 5</v>
      </c>
      <c r="C3349" s="329" t="s">
        <v>160</v>
      </c>
      <c r="D3349" s="329"/>
      <c r="E3349" s="329"/>
      <c r="F3349" s="246" t="s">
        <v>1402</v>
      </c>
      <c r="G3349" s="246" t="s">
        <v>1848</v>
      </c>
      <c r="H3349" s="247">
        <v>687621.92</v>
      </c>
      <c r="I3349" s="247">
        <v>427389.71</v>
      </c>
      <c r="J3349" s="247">
        <v>-1598.99</v>
      </c>
      <c r="K3349" s="247">
        <v>0</v>
      </c>
      <c r="L3349" s="247">
        <v>1751.65</v>
      </c>
      <c r="M3349" s="247">
        <v>424039.07</v>
      </c>
      <c r="N3349" s="330">
        <v>499662.2</v>
      </c>
      <c r="O3349" s="330"/>
      <c r="P3349" s="247">
        <v>631127.14</v>
      </c>
      <c r="Q3349" s="247">
        <v>19128.349999999999</v>
      </c>
      <c r="R3349" s="240" t="s">
        <v>160</v>
      </c>
      <c r="V3349" s="248">
        <f t="shared" si="212"/>
        <v>0</v>
      </c>
      <c r="W3349" s="248">
        <f t="shared" si="209"/>
        <v>0</v>
      </c>
      <c r="X3349" s="248">
        <f t="shared" si="210"/>
        <v>0</v>
      </c>
      <c r="Y3349" s="248">
        <f t="shared" si="211"/>
        <v>0</v>
      </c>
    </row>
    <row r="3350" spans="1:25" ht="15" customHeight="1" x14ac:dyDescent="0.25">
      <c r="A3350" s="250"/>
      <c r="B3350" s="251"/>
      <c r="C3350" s="322" t="s">
        <v>1052</v>
      </c>
      <c r="D3350" s="322"/>
      <c r="E3350" s="322"/>
      <c r="H3350" s="252">
        <v>241574.3</v>
      </c>
      <c r="I3350" s="252">
        <v>153832.76</v>
      </c>
      <c r="J3350" s="252">
        <v>0</v>
      </c>
      <c r="K3350" s="252">
        <v>0</v>
      </c>
      <c r="L3350" s="252">
        <v>1751.65</v>
      </c>
      <c r="M3350" s="252">
        <v>152081.10999999999</v>
      </c>
      <c r="N3350" s="323">
        <v>174067.5</v>
      </c>
      <c r="O3350" s="323"/>
      <c r="P3350" s="252">
        <v>220014.93</v>
      </c>
      <c r="Q3350" s="252">
        <v>427.02</v>
      </c>
      <c r="R3350" s="240" t="s">
        <v>160</v>
      </c>
      <c r="V3350" s="248">
        <f t="shared" si="212"/>
        <v>219587.91</v>
      </c>
      <c r="W3350" s="248">
        <f t="shared" si="209"/>
        <v>0</v>
      </c>
      <c r="X3350" s="248">
        <f t="shared" si="210"/>
        <v>0</v>
      </c>
      <c r="Y3350" s="248">
        <f t="shared" si="211"/>
        <v>219587.91</v>
      </c>
    </row>
    <row r="3351" spans="1:25" ht="15" customHeight="1" x14ac:dyDescent="0.25">
      <c r="A3351" s="250"/>
      <c r="B3351" s="251"/>
      <c r="C3351" s="322" t="s">
        <v>504</v>
      </c>
      <c r="D3351" s="322"/>
      <c r="E3351" s="322"/>
      <c r="H3351" s="252">
        <v>1259.08</v>
      </c>
      <c r="I3351" s="252">
        <v>0</v>
      </c>
      <c r="J3351" s="252">
        <v>0</v>
      </c>
      <c r="K3351" s="252">
        <v>0</v>
      </c>
      <c r="L3351" s="252">
        <v>0</v>
      </c>
      <c r="M3351" s="252">
        <v>0</v>
      </c>
      <c r="N3351" s="323">
        <v>0.1</v>
      </c>
      <c r="O3351" s="323"/>
      <c r="P3351" s="252">
        <v>1839.57</v>
      </c>
      <c r="Q3351" s="252">
        <v>580.59</v>
      </c>
      <c r="R3351" s="240" t="s">
        <v>160</v>
      </c>
      <c r="V3351" s="248">
        <f t="shared" si="212"/>
        <v>0</v>
      </c>
      <c r="W3351" s="248">
        <f t="shared" si="209"/>
        <v>0</v>
      </c>
      <c r="X3351" s="248">
        <f t="shared" si="210"/>
        <v>0</v>
      </c>
      <c r="Y3351" s="248">
        <f t="shared" si="211"/>
        <v>0</v>
      </c>
    </row>
    <row r="3352" spans="1:25" ht="15" customHeight="1" x14ac:dyDescent="0.25">
      <c r="A3352" s="250"/>
      <c r="B3352" s="251"/>
      <c r="C3352" s="322" t="s">
        <v>1336</v>
      </c>
      <c r="D3352" s="322"/>
      <c r="E3352" s="322"/>
      <c r="H3352" s="252">
        <v>4.9000000000000004</v>
      </c>
      <c r="I3352" s="252">
        <v>0</v>
      </c>
      <c r="J3352" s="252">
        <v>0</v>
      </c>
      <c r="K3352" s="252">
        <v>0</v>
      </c>
      <c r="L3352" s="252">
        <v>0</v>
      </c>
      <c r="M3352" s="252">
        <v>0</v>
      </c>
      <c r="N3352" s="323">
        <v>0</v>
      </c>
      <c r="O3352" s="323"/>
      <c r="P3352" s="252">
        <v>4.9000000000000004</v>
      </c>
      <c r="Q3352" s="252">
        <v>0</v>
      </c>
      <c r="R3352" s="240" t="s">
        <v>160</v>
      </c>
      <c r="V3352" s="248">
        <f t="shared" si="212"/>
        <v>0</v>
      </c>
      <c r="W3352" s="248">
        <f t="shared" si="209"/>
        <v>0</v>
      </c>
      <c r="X3352" s="248">
        <f t="shared" si="210"/>
        <v>0</v>
      </c>
      <c r="Y3352" s="248">
        <f t="shared" si="211"/>
        <v>0</v>
      </c>
    </row>
    <row r="3353" spans="1:25" ht="15" customHeight="1" x14ac:dyDescent="0.25">
      <c r="A3353" s="250"/>
      <c r="B3353" s="251"/>
      <c r="C3353" s="322" t="s">
        <v>503</v>
      </c>
      <c r="D3353" s="322"/>
      <c r="E3353" s="322"/>
      <c r="H3353" s="252">
        <v>261623.56</v>
      </c>
      <c r="I3353" s="252">
        <v>169506</v>
      </c>
      <c r="J3353" s="252">
        <v>0</v>
      </c>
      <c r="K3353" s="252">
        <v>0</v>
      </c>
      <c r="L3353" s="252">
        <v>0</v>
      </c>
      <c r="M3353" s="252">
        <v>169506</v>
      </c>
      <c r="N3353" s="323">
        <v>195804.15</v>
      </c>
      <c r="O3353" s="323"/>
      <c r="P3353" s="252">
        <v>235730.14</v>
      </c>
      <c r="Q3353" s="252">
        <v>404.73</v>
      </c>
      <c r="R3353" s="240" t="s">
        <v>160</v>
      </c>
      <c r="V3353" s="248">
        <f t="shared" si="212"/>
        <v>0</v>
      </c>
      <c r="W3353" s="248">
        <f t="shared" si="209"/>
        <v>0</v>
      </c>
      <c r="X3353" s="248">
        <f t="shared" si="210"/>
        <v>0</v>
      </c>
      <c r="Y3353" s="248">
        <f t="shared" si="211"/>
        <v>0</v>
      </c>
    </row>
    <row r="3354" spans="1:25" ht="15" customHeight="1" x14ac:dyDescent="0.25">
      <c r="A3354" s="250"/>
      <c r="B3354" s="251"/>
      <c r="C3354" s="322" t="s">
        <v>1303</v>
      </c>
      <c r="D3354" s="322"/>
      <c r="E3354" s="322"/>
      <c r="H3354" s="252">
        <v>-1306.44</v>
      </c>
      <c r="I3354" s="252">
        <v>0</v>
      </c>
      <c r="J3354" s="252">
        <v>0</v>
      </c>
      <c r="K3354" s="252">
        <v>0</v>
      </c>
      <c r="L3354" s="252">
        <v>0</v>
      </c>
      <c r="M3354" s="252">
        <v>0</v>
      </c>
      <c r="N3354" s="323">
        <v>0</v>
      </c>
      <c r="O3354" s="323"/>
      <c r="P3354" s="252">
        <v>684.79</v>
      </c>
      <c r="Q3354" s="252">
        <v>1991.23</v>
      </c>
      <c r="R3354" s="240" t="s">
        <v>160</v>
      </c>
      <c r="V3354" s="248">
        <f t="shared" si="212"/>
        <v>0</v>
      </c>
      <c r="W3354" s="248">
        <f t="shared" si="209"/>
        <v>0</v>
      </c>
      <c r="X3354" s="248">
        <f t="shared" si="210"/>
        <v>0</v>
      </c>
      <c r="Y3354" s="248">
        <f t="shared" si="211"/>
        <v>0</v>
      </c>
    </row>
    <row r="3355" spans="1:25" ht="15" customHeight="1" x14ac:dyDescent="0.25">
      <c r="A3355" s="250"/>
      <c r="B3355" s="251"/>
      <c r="C3355" s="322" t="s">
        <v>1058</v>
      </c>
      <c r="D3355" s="322"/>
      <c r="E3355" s="322"/>
      <c r="H3355" s="252">
        <v>22318.76</v>
      </c>
      <c r="I3355" s="252">
        <v>14560.85</v>
      </c>
      <c r="J3355" s="252">
        <v>0</v>
      </c>
      <c r="K3355" s="252">
        <v>0</v>
      </c>
      <c r="L3355" s="252">
        <v>0</v>
      </c>
      <c r="M3355" s="252">
        <v>14560.85</v>
      </c>
      <c r="N3355" s="323">
        <v>16642.009999999998</v>
      </c>
      <c r="O3355" s="323"/>
      <c r="P3355" s="252">
        <v>20387.05</v>
      </c>
      <c r="Q3355" s="252">
        <v>149.44999999999999</v>
      </c>
      <c r="R3355" s="240" t="s">
        <v>160</v>
      </c>
      <c r="V3355" s="248">
        <f t="shared" si="212"/>
        <v>0</v>
      </c>
      <c r="W3355" s="248">
        <f t="shared" si="209"/>
        <v>0</v>
      </c>
      <c r="X3355" s="248">
        <f t="shared" si="210"/>
        <v>0</v>
      </c>
      <c r="Y3355" s="248">
        <f t="shared" si="211"/>
        <v>0</v>
      </c>
    </row>
    <row r="3356" spans="1:25" ht="15" customHeight="1" x14ac:dyDescent="0.25">
      <c r="A3356" s="250"/>
      <c r="B3356" s="251"/>
      <c r="C3356" s="322" t="s">
        <v>1055</v>
      </c>
      <c r="D3356" s="322"/>
      <c r="E3356" s="322"/>
      <c r="H3356" s="252">
        <v>198.38</v>
      </c>
      <c r="I3356" s="252">
        <v>119.92</v>
      </c>
      <c r="J3356" s="252">
        <v>0</v>
      </c>
      <c r="K3356" s="252">
        <v>0</v>
      </c>
      <c r="L3356" s="252">
        <v>0</v>
      </c>
      <c r="M3356" s="252">
        <v>119.92</v>
      </c>
      <c r="N3356" s="323">
        <v>128.08000000000001</v>
      </c>
      <c r="O3356" s="323"/>
      <c r="P3356" s="252">
        <v>190.37</v>
      </c>
      <c r="Q3356" s="252">
        <v>0.15</v>
      </c>
      <c r="R3356" s="240" t="s">
        <v>160</v>
      </c>
      <c r="V3356" s="248">
        <f t="shared" si="212"/>
        <v>0</v>
      </c>
      <c r="W3356" s="248">
        <f t="shared" si="209"/>
        <v>0</v>
      </c>
      <c r="X3356" s="248">
        <f t="shared" si="210"/>
        <v>0</v>
      </c>
      <c r="Y3356" s="248">
        <f t="shared" si="211"/>
        <v>0</v>
      </c>
    </row>
    <row r="3357" spans="1:25" ht="15" customHeight="1" x14ac:dyDescent="0.25">
      <c r="A3357" s="250"/>
      <c r="B3357" s="251"/>
      <c r="C3357" s="322" t="s">
        <v>399</v>
      </c>
      <c r="D3357" s="322"/>
      <c r="E3357" s="322"/>
      <c r="H3357" s="252">
        <v>26987.73</v>
      </c>
      <c r="I3357" s="252">
        <v>15134.09</v>
      </c>
      <c r="J3357" s="252">
        <v>-286.49</v>
      </c>
      <c r="K3357" s="252">
        <v>0</v>
      </c>
      <c r="L3357" s="252">
        <v>0</v>
      </c>
      <c r="M3357" s="252">
        <v>14847.6</v>
      </c>
      <c r="N3357" s="323">
        <v>20233.5</v>
      </c>
      <c r="O3357" s="323"/>
      <c r="P3357" s="252">
        <v>23302.71</v>
      </c>
      <c r="Q3357" s="252">
        <v>1700.88</v>
      </c>
      <c r="R3357" s="240" t="s">
        <v>160</v>
      </c>
      <c r="V3357" s="248">
        <f t="shared" si="212"/>
        <v>0</v>
      </c>
      <c r="W3357" s="248">
        <f t="shared" si="209"/>
        <v>0</v>
      </c>
      <c r="X3357" s="248">
        <f t="shared" si="210"/>
        <v>0</v>
      </c>
      <c r="Y3357" s="248">
        <f t="shared" si="211"/>
        <v>0</v>
      </c>
    </row>
    <row r="3358" spans="1:25" ht="15" customHeight="1" x14ac:dyDescent="0.25">
      <c r="A3358" s="250"/>
      <c r="B3358" s="251"/>
      <c r="C3358" s="322" t="s">
        <v>1054</v>
      </c>
      <c r="D3358" s="322"/>
      <c r="E3358" s="322"/>
      <c r="H3358" s="252">
        <v>199.52</v>
      </c>
      <c r="I3358" s="252">
        <v>119.92</v>
      </c>
      <c r="J3358" s="252">
        <v>0</v>
      </c>
      <c r="K3358" s="252">
        <v>0</v>
      </c>
      <c r="L3358" s="252">
        <v>0</v>
      </c>
      <c r="M3358" s="252">
        <v>119.92</v>
      </c>
      <c r="N3358" s="323">
        <v>128.08000000000001</v>
      </c>
      <c r="O3358" s="323"/>
      <c r="P3358" s="252">
        <v>191.51</v>
      </c>
      <c r="Q3358" s="252">
        <v>0.15</v>
      </c>
      <c r="R3358" s="240" t="s">
        <v>160</v>
      </c>
      <c r="V3358" s="248">
        <f t="shared" si="212"/>
        <v>0</v>
      </c>
      <c r="W3358" s="248">
        <f t="shared" si="209"/>
        <v>0</v>
      </c>
      <c r="X3358" s="248">
        <f t="shared" si="210"/>
        <v>0</v>
      </c>
      <c r="Y3358" s="248">
        <f t="shared" si="211"/>
        <v>0</v>
      </c>
    </row>
    <row r="3359" spans="1:25" ht="15" customHeight="1" x14ac:dyDescent="0.25">
      <c r="A3359" s="250"/>
      <c r="B3359" s="251"/>
      <c r="C3359" s="322" t="s">
        <v>1304</v>
      </c>
      <c r="D3359" s="322"/>
      <c r="E3359" s="322"/>
      <c r="H3359" s="252">
        <v>-3199.88</v>
      </c>
      <c r="I3359" s="252">
        <v>0</v>
      </c>
      <c r="J3359" s="252">
        <v>0</v>
      </c>
      <c r="K3359" s="252">
        <v>0</v>
      </c>
      <c r="L3359" s="252">
        <v>0</v>
      </c>
      <c r="M3359" s="252">
        <v>0</v>
      </c>
      <c r="N3359" s="323">
        <v>0.03</v>
      </c>
      <c r="O3359" s="323"/>
      <c r="P3359" s="252">
        <v>995.36</v>
      </c>
      <c r="Q3359" s="252">
        <v>4195.2700000000004</v>
      </c>
      <c r="R3359" s="240" t="s">
        <v>160</v>
      </c>
      <c r="V3359" s="248">
        <f t="shared" si="212"/>
        <v>0</v>
      </c>
      <c r="W3359" s="248">
        <f t="shared" si="209"/>
        <v>0</v>
      </c>
      <c r="X3359" s="248">
        <f t="shared" si="210"/>
        <v>0</v>
      </c>
      <c r="Y3359" s="248">
        <f t="shared" si="211"/>
        <v>0</v>
      </c>
    </row>
    <row r="3360" spans="1:25" ht="15" customHeight="1" x14ac:dyDescent="0.25">
      <c r="A3360" s="250"/>
      <c r="B3360" s="251"/>
      <c r="C3360" s="322" t="s">
        <v>1286</v>
      </c>
      <c r="D3360" s="322"/>
      <c r="E3360" s="322"/>
      <c r="H3360" s="252">
        <v>16660.37</v>
      </c>
      <c r="I3360" s="252">
        <v>9800.4500000000007</v>
      </c>
      <c r="J3360" s="252">
        <v>-172.16</v>
      </c>
      <c r="K3360" s="252">
        <v>0</v>
      </c>
      <c r="L3360" s="252">
        <v>0</v>
      </c>
      <c r="M3360" s="252">
        <v>9628.2900000000009</v>
      </c>
      <c r="N3360" s="323">
        <v>12369.45</v>
      </c>
      <c r="O3360" s="323"/>
      <c r="P3360" s="252">
        <v>16550.2</v>
      </c>
      <c r="Q3360" s="252">
        <v>2630.99</v>
      </c>
      <c r="R3360" s="240" t="s">
        <v>160</v>
      </c>
      <c r="V3360" s="248">
        <f t="shared" si="212"/>
        <v>0</v>
      </c>
      <c r="W3360" s="248">
        <f t="shared" si="209"/>
        <v>0</v>
      </c>
      <c r="X3360" s="248">
        <f t="shared" si="210"/>
        <v>0</v>
      </c>
      <c r="Y3360" s="248">
        <f t="shared" si="211"/>
        <v>0</v>
      </c>
    </row>
    <row r="3361" spans="1:25" ht="15" customHeight="1" x14ac:dyDescent="0.25">
      <c r="A3361" s="250"/>
      <c r="B3361" s="251"/>
      <c r="C3361" s="322" t="s">
        <v>392</v>
      </c>
      <c r="D3361" s="322"/>
      <c r="E3361" s="322"/>
      <c r="H3361" s="252">
        <v>45945.2</v>
      </c>
      <c r="I3361" s="252">
        <v>26136.240000000002</v>
      </c>
      <c r="J3361" s="252">
        <v>-480.76</v>
      </c>
      <c r="K3361" s="252">
        <v>0</v>
      </c>
      <c r="L3361" s="252">
        <v>0</v>
      </c>
      <c r="M3361" s="252">
        <v>25655.48</v>
      </c>
      <c r="N3361" s="323">
        <v>33995.339999999997</v>
      </c>
      <c r="O3361" s="323"/>
      <c r="P3361" s="252">
        <v>41703.94</v>
      </c>
      <c r="Q3361" s="252">
        <v>4098.6000000000004</v>
      </c>
      <c r="R3361" s="240" t="s">
        <v>160</v>
      </c>
      <c r="V3361" s="248">
        <f t="shared" si="212"/>
        <v>0</v>
      </c>
      <c r="W3361" s="248">
        <f t="shared" si="209"/>
        <v>0</v>
      </c>
      <c r="X3361" s="248">
        <f t="shared" si="210"/>
        <v>0</v>
      </c>
      <c r="Y3361" s="248">
        <f t="shared" si="211"/>
        <v>0</v>
      </c>
    </row>
    <row r="3362" spans="1:25" ht="15" customHeight="1" x14ac:dyDescent="0.25">
      <c r="A3362" s="250"/>
      <c r="B3362" s="251"/>
      <c r="C3362" s="322" t="s">
        <v>1057</v>
      </c>
      <c r="D3362" s="322"/>
      <c r="E3362" s="322"/>
      <c r="H3362" s="252">
        <v>409.05</v>
      </c>
      <c r="I3362" s="252">
        <v>251.39</v>
      </c>
      <c r="J3362" s="252">
        <v>0</v>
      </c>
      <c r="K3362" s="252">
        <v>0</v>
      </c>
      <c r="L3362" s="252">
        <v>0</v>
      </c>
      <c r="M3362" s="252">
        <v>251.39</v>
      </c>
      <c r="N3362" s="323">
        <v>268.54000000000002</v>
      </c>
      <c r="O3362" s="323"/>
      <c r="P3362" s="252">
        <v>391.9</v>
      </c>
      <c r="Q3362" s="252">
        <v>0</v>
      </c>
      <c r="R3362" s="240" t="s">
        <v>160</v>
      </c>
      <c r="V3362" s="248">
        <f t="shared" si="212"/>
        <v>0</v>
      </c>
      <c r="W3362" s="248">
        <f t="shared" si="209"/>
        <v>0</v>
      </c>
      <c r="X3362" s="248">
        <f t="shared" si="210"/>
        <v>0</v>
      </c>
      <c r="Y3362" s="248">
        <f t="shared" si="211"/>
        <v>0</v>
      </c>
    </row>
    <row r="3363" spans="1:25" ht="15" customHeight="1" x14ac:dyDescent="0.25">
      <c r="A3363" s="250"/>
      <c r="B3363" s="251"/>
      <c r="C3363" s="322" t="s">
        <v>1283</v>
      </c>
      <c r="D3363" s="322"/>
      <c r="E3363" s="322"/>
      <c r="H3363" s="252">
        <v>5919.39</v>
      </c>
      <c r="I3363" s="252">
        <v>0</v>
      </c>
      <c r="J3363" s="252">
        <v>0</v>
      </c>
      <c r="K3363" s="252">
        <v>0</v>
      </c>
      <c r="L3363" s="252">
        <v>0</v>
      </c>
      <c r="M3363" s="252">
        <v>0</v>
      </c>
      <c r="N3363" s="323">
        <v>0</v>
      </c>
      <c r="O3363" s="323"/>
      <c r="P3363" s="252">
        <v>5919.39</v>
      </c>
      <c r="Q3363" s="252">
        <v>0</v>
      </c>
      <c r="R3363" s="240" t="s">
        <v>160</v>
      </c>
      <c r="V3363" s="248">
        <f t="shared" si="212"/>
        <v>0</v>
      </c>
      <c r="W3363" s="248">
        <f t="shared" si="209"/>
        <v>1973.13</v>
      </c>
      <c r="X3363" s="248">
        <f t="shared" si="210"/>
        <v>0</v>
      </c>
      <c r="Y3363" s="248">
        <f t="shared" si="211"/>
        <v>1973.13</v>
      </c>
    </row>
    <row r="3364" spans="1:25" ht="15" customHeight="1" x14ac:dyDescent="0.25">
      <c r="A3364" s="250"/>
      <c r="B3364" s="251"/>
      <c r="C3364" s="322" t="s">
        <v>1311</v>
      </c>
      <c r="D3364" s="322"/>
      <c r="E3364" s="322"/>
      <c r="H3364" s="252">
        <v>155.84</v>
      </c>
      <c r="I3364" s="252">
        <v>0</v>
      </c>
      <c r="J3364" s="252">
        <v>0</v>
      </c>
      <c r="K3364" s="252">
        <v>0</v>
      </c>
      <c r="L3364" s="252">
        <v>0</v>
      </c>
      <c r="M3364" s="252">
        <v>0</v>
      </c>
      <c r="N3364" s="323">
        <v>0</v>
      </c>
      <c r="O3364" s="323"/>
      <c r="P3364" s="252">
        <v>155.84</v>
      </c>
      <c r="Q3364" s="252">
        <v>0</v>
      </c>
      <c r="R3364" s="240" t="s">
        <v>160</v>
      </c>
      <c r="V3364" s="248">
        <f t="shared" si="212"/>
        <v>0</v>
      </c>
      <c r="W3364" s="248">
        <f t="shared" si="209"/>
        <v>0</v>
      </c>
      <c r="X3364" s="248">
        <f t="shared" si="210"/>
        <v>0</v>
      </c>
      <c r="Y3364" s="248">
        <f t="shared" si="211"/>
        <v>0</v>
      </c>
    </row>
    <row r="3365" spans="1:25" ht="15" customHeight="1" x14ac:dyDescent="0.25">
      <c r="A3365" s="250"/>
      <c r="B3365" s="251"/>
      <c r="C3365" s="322" t="s">
        <v>1288</v>
      </c>
      <c r="D3365" s="322"/>
      <c r="E3365" s="322"/>
      <c r="H3365" s="252">
        <v>68214.61</v>
      </c>
      <c r="I3365" s="252">
        <v>37547.83</v>
      </c>
      <c r="J3365" s="252">
        <v>-659.58</v>
      </c>
      <c r="K3365" s="252">
        <v>0</v>
      </c>
      <c r="L3365" s="252">
        <v>0</v>
      </c>
      <c r="M3365" s="252">
        <v>36888.25</v>
      </c>
      <c r="N3365" s="323">
        <v>45619.22</v>
      </c>
      <c r="O3365" s="323"/>
      <c r="P3365" s="252">
        <v>62432.47</v>
      </c>
      <c r="Q3365" s="252">
        <v>2948.83</v>
      </c>
      <c r="R3365" s="240" t="s">
        <v>160</v>
      </c>
      <c r="V3365" s="248">
        <f t="shared" si="212"/>
        <v>0</v>
      </c>
      <c r="W3365" s="248">
        <f t="shared" si="209"/>
        <v>0</v>
      </c>
      <c r="X3365" s="248">
        <f t="shared" si="210"/>
        <v>0</v>
      </c>
      <c r="Y3365" s="248">
        <f t="shared" si="211"/>
        <v>0</v>
      </c>
    </row>
    <row r="3366" spans="1:25" ht="15" customHeight="1" x14ac:dyDescent="0.25">
      <c r="A3366" s="253"/>
      <c r="B3366" s="254"/>
      <c r="C3366" s="324" t="s">
        <v>1056</v>
      </c>
      <c r="D3366" s="324"/>
      <c r="E3366" s="324"/>
      <c r="F3366" s="255"/>
      <c r="G3366" s="255"/>
      <c r="H3366" s="256">
        <v>657.55</v>
      </c>
      <c r="I3366" s="256">
        <v>380.26</v>
      </c>
      <c r="J3366" s="256">
        <v>0</v>
      </c>
      <c r="K3366" s="256">
        <v>0</v>
      </c>
      <c r="L3366" s="256">
        <v>0</v>
      </c>
      <c r="M3366" s="256">
        <v>380.26</v>
      </c>
      <c r="N3366" s="325">
        <v>406.2</v>
      </c>
      <c r="O3366" s="325"/>
      <c r="P3366" s="256">
        <v>632.07000000000005</v>
      </c>
      <c r="Q3366" s="256">
        <v>0.46</v>
      </c>
      <c r="R3366" s="240" t="s">
        <v>160</v>
      </c>
      <c r="V3366" s="248">
        <f t="shared" si="212"/>
        <v>0</v>
      </c>
      <c r="W3366" s="248">
        <f t="shared" si="209"/>
        <v>0</v>
      </c>
      <c r="X3366" s="248">
        <f t="shared" si="210"/>
        <v>0</v>
      </c>
      <c r="Y3366" s="248">
        <f t="shared" si="211"/>
        <v>0</v>
      </c>
    </row>
    <row r="3367" spans="1:25" ht="15" customHeight="1" x14ac:dyDescent="0.25">
      <c r="A3367" s="245" t="s">
        <v>1552</v>
      </c>
      <c r="B3367" s="246" t="str">
        <f>C3367</f>
        <v>г.Одинцово, Неделина, 7</v>
      </c>
      <c r="C3367" s="329" t="s">
        <v>161</v>
      </c>
      <c r="D3367" s="329"/>
      <c r="E3367" s="329"/>
      <c r="F3367" s="246" t="s">
        <v>1647</v>
      </c>
      <c r="G3367" s="246" t="s">
        <v>1849</v>
      </c>
      <c r="H3367" s="247">
        <v>511865.11</v>
      </c>
      <c r="I3367" s="247">
        <v>170817.27</v>
      </c>
      <c r="J3367" s="247">
        <v>0</v>
      </c>
      <c r="K3367" s="247">
        <v>0</v>
      </c>
      <c r="L3367" s="247">
        <v>0</v>
      </c>
      <c r="M3367" s="247">
        <v>170817.27</v>
      </c>
      <c r="N3367" s="330">
        <v>211260.87</v>
      </c>
      <c r="O3367" s="330"/>
      <c r="P3367" s="247">
        <v>497898.81</v>
      </c>
      <c r="Q3367" s="247">
        <v>26477.3</v>
      </c>
      <c r="R3367" s="240" t="s">
        <v>161</v>
      </c>
      <c r="V3367" s="248">
        <f t="shared" si="212"/>
        <v>0</v>
      </c>
      <c r="W3367" s="248">
        <f t="shared" si="209"/>
        <v>0</v>
      </c>
      <c r="X3367" s="248">
        <f t="shared" si="210"/>
        <v>0</v>
      </c>
      <c r="Y3367" s="248">
        <f t="shared" si="211"/>
        <v>0</v>
      </c>
    </row>
    <row r="3368" spans="1:25" ht="15" customHeight="1" x14ac:dyDescent="0.25">
      <c r="A3368" s="250"/>
      <c r="B3368" s="251"/>
      <c r="C3368" s="322" t="s">
        <v>1055</v>
      </c>
      <c r="D3368" s="322"/>
      <c r="E3368" s="322"/>
      <c r="H3368" s="252">
        <v>-5404.36</v>
      </c>
      <c r="I3368" s="252">
        <v>114.07</v>
      </c>
      <c r="J3368" s="252">
        <v>0</v>
      </c>
      <c r="K3368" s="252">
        <v>0</v>
      </c>
      <c r="L3368" s="252">
        <v>0</v>
      </c>
      <c r="M3368" s="252">
        <v>114.07</v>
      </c>
      <c r="N3368" s="323">
        <v>143.35</v>
      </c>
      <c r="O3368" s="323"/>
      <c r="P3368" s="252">
        <v>108.24</v>
      </c>
      <c r="Q3368" s="252">
        <v>5541.88</v>
      </c>
      <c r="R3368" s="240" t="s">
        <v>161</v>
      </c>
      <c r="V3368" s="248">
        <f t="shared" si="212"/>
        <v>0</v>
      </c>
      <c r="W3368" s="248">
        <f t="shared" si="209"/>
        <v>0</v>
      </c>
      <c r="X3368" s="248">
        <f t="shared" si="210"/>
        <v>0</v>
      </c>
      <c r="Y3368" s="248">
        <f t="shared" si="211"/>
        <v>0</v>
      </c>
    </row>
    <row r="3369" spans="1:25" ht="15" customHeight="1" x14ac:dyDescent="0.25">
      <c r="A3369" s="250"/>
      <c r="B3369" s="251"/>
      <c r="C3369" s="322" t="s">
        <v>1286</v>
      </c>
      <c r="D3369" s="322"/>
      <c r="E3369" s="322"/>
      <c r="H3369" s="252">
        <v>8919.2999999999993</v>
      </c>
      <c r="I3369" s="252">
        <v>0</v>
      </c>
      <c r="J3369" s="252">
        <v>0</v>
      </c>
      <c r="K3369" s="252">
        <v>0</v>
      </c>
      <c r="L3369" s="252">
        <v>0</v>
      </c>
      <c r="M3369" s="252">
        <v>0</v>
      </c>
      <c r="N3369" s="323">
        <v>35.47</v>
      </c>
      <c r="O3369" s="323"/>
      <c r="P3369" s="252">
        <v>9650.61</v>
      </c>
      <c r="Q3369" s="252">
        <v>766.78</v>
      </c>
      <c r="R3369" s="240" t="s">
        <v>161</v>
      </c>
      <c r="V3369" s="248">
        <f t="shared" si="212"/>
        <v>0</v>
      </c>
      <c r="W3369" s="248">
        <f t="shared" si="209"/>
        <v>0</v>
      </c>
      <c r="X3369" s="248">
        <f t="shared" si="210"/>
        <v>0</v>
      </c>
      <c r="Y3369" s="248">
        <f t="shared" si="211"/>
        <v>0</v>
      </c>
    </row>
    <row r="3370" spans="1:25" ht="15" customHeight="1" x14ac:dyDescent="0.25">
      <c r="A3370" s="250"/>
      <c r="B3370" s="251"/>
      <c r="C3370" s="322" t="s">
        <v>1288</v>
      </c>
      <c r="D3370" s="322"/>
      <c r="E3370" s="322"/>
      <c r="H3370" s="252">
        <v>27110.09</v>
      </c>
      <c r="I3370" s="252">
        <v>0</v>
      </c>
      <c r="J3370" s="252">
        <v>0</v>
      </c>
      <c r="K3370" s="252">
        <v>0</v>
      </c>
      <c r="L3370" s="252">
        <v>0</v>
      </c>
      <c r="M3370" s="252">
        <v>0</v>
      </c>
      <c r="N3370" s="323">
        <v>109.08</v>
      </c>
      <c r="O3370" s="323"/>
      <c r="P3370" s="252">
        <v>29366.3</v>
      </c>
      <c r="Q3370" s="252">
        <v>2365.29</v>
      </c>
      <c r="R3370" s="240" t="s">
        <v>161</v>
      </c>
      <c r="V3370" s="248">
        <f t="shared" si="212"/>
        <v>0</v>
      </c>
      <c r="W3370" s="248">
        <f t="shared" si="209"/>
        <v>0</v>
      </c>
      <c r="X3370" s="248">
        <f t="shared" si="210"/>
        <v>0</v>
      </c>
      <c r="Y3370" s="248">
        <f t="shared" si="211"/>
        <v>0</v>
      </c>
    </row>
    <row r="3371" spans="1:25" ht="15" customHeight="1" x14ac:dyDescent="0.25">
      <c r="A3371" s="250"/>
      <c r="B3371" s="251"/>
      <c r="C3371" s="322" t="s">
        <v>392</v>
      </c>
      <c r="D3371" s="322"/>
      <c r="E3371" s="322"/>
      <c r="H3371" s="252">
        <v>21849.35</v>
      </c>
      <c r="I3371" s="252">
        <v>0</v>
      </c>
      <c r="J3371" s="252">
        <v>0</v>
      </c>
      <c r="K3371" s="252">
        <v>0</v>
      </c>
      <c r="L3371" s="252">
        <v>0</v>
      </c>
      <c r="M3371" s="252">
        <v>0</v>
      </c>
      <c r="N3371" s="323">
        <v>51.85</v>
      </c>
      <c r="O3371" s="323"/>
      <c r="P3371" s="252">
        <v>23675.68</v>
      </c>
      <c r="Q3371" s="252">
        <v>1878.18</v>
      </c>
      <c r="R3371" s="240" t="s">
        <v>161</v>
      </c>
      <c r="V3371" s="248">
        <f t="shared" si="212"/>
        <v>0</v>
      </c>
      <c r="W3371" s="248">
        <f t="shared" si="209"/>
        <v>0</v>
      </c>
      <c r="X3371" s="248">
        <f t="shared" si="210"/>
        <v>0</v>
      </c>
      <c r="Y3371" s="248">
        <f t="shared" si="211"/>
        <v>0</v>
      </c>
    </row>
    <row r="3372" spans="1:25" ht="15" customHeight="1" x14ac:dyDescent="0.25">
      <c r="A3372" s="250"/>
      <c r="B3372" s="251"/>
      <c r="C3372" s="322" t="s">
        <v>1057</v>
      </c>
      <c r="D3372" s="322"/>
      <c r="E3372" s="322"/>
      <c r="H3372" s="252">
        <v>288.3</v>
      </c>
      <c r="I3372" s="252">
        <v>239.07</v>
      </c>
      <c r="J3372" s="252">
        <v>0</v>
      </c>
      <c r="K3372" s="252">
        <v>0</v>
      </c>
      <c r="L3372" s="252">
        <v>0</v>
      </c>
      <c r="M3372" s="252">
        <v>239.07</v>
      </c>
      <c r="N3372" s="323">
        <v>300.49</v>
      </c>
      <c r="O3372" s="323"/>
      <c r="P3372" s="252">
        <v>226.88</v>
      </c>
      <c r="Q3372" s="252">
        <v>0</v>
      </c>
      <c r="R3372" s="240" t="s">
        <v>161</v>
      </c>
      <c r="V3372" s="248">
        <f t="shared" si="212"/>
        <v>0</v>
      </c>
      <c r="W3372" s="248">
        <f t="shared" si="209"/>
        <v>0</v>
      </c>
      <c r="X3372" s="248">
        <f t="shared" si="210"/>
        <v>0</v>
      </c>
      <c r="Y3372" s="248">
        <f t="shared" si="211"/>
        <v>0</v>
      </c>
    </row>
    <row r="3373" spans="1:25" ht="15" customHeight="1" x14ac:dyDescent="0.25">
      <c r="A3373" s="250"/>
      <c r="B3373" s="251"/>
      <c r="C3373" s="322" t="s">
        <v>1304</v>
      </c>
      <c r="D3373" s="322"/>
      <c r="E3373" s="322"/>
      <c r="H3373" s="252">
        <v>5889.67</v>
      </c>
      <c r="I3373" s="252">
        <v>0</v>
      </c>
      <c r="J3373" s="252">
        <v>0</v>
      </c>
      <c r="K3373" s="252">
        <v>0</v>
      </c>
      <c r="L3373" s="252">
        <v>0</v>
      </c>
      <c r="M3373" s="252">
        <v>0</v>
      </c>
      <c r="N3373" s="323">
        <v>37.81</v>
      </c>
      <c r="O3373" s="323"/>
      <c r="P3373" s="252">
        <v>6891.67</v>
      </c>
      <c r="Q3373" s="252">
        <v>1039.81</v>
      </c>
      <c r="R3373" s="240" t="s">
        <v>161</v>
      </c>
      <c r="V3373" s="248">
        <f t="shared" si="212"/>
        <v>0</v>
      </c>
      <c r="W3373" s="248">
        <f t="shared" si="209"/>
        <v>0</v>
      </c>
      <c r="X3373" s="248">
        <f t="shared" si="210"/>
        <v>0</v>
      </c>
      <c r="Y3373" s="248">
        <f t="shared" si="211"/>
        <v>0</v>
      </c>
    </row>
    <row r="3374" spans="1:25" ht="15" customHeight="1" x14ac:dyDescent="0.25">
      <c r="A3374" s="250"/>
      <c r="B3374" s="251"/>
      <c r="C3374" s="322" t="s">
        <v>1303</v>
      </c>
      <c r="D3374" s="322"/>
      <c r="E3374" s="322"/>
      <c r="H3374" s="252">
        <v>1156.5999999999999</v>
      </c>
      <c r="I3374" s="252">
        <v>0</v>
      </c>
      <c r="J3374" s="252">
        <v>0</v>
      </c>
      <c r="K3374" s="252">
        <v>0</v>
      </c>
      <c r="L3374" s="252">
        <v>0</v>
      </c>
      <c r="M3374" s="252">
        <v>0</v>
      </c>
      <c r="N3374" s="323">
        <v>7.16</v>
      </c>
      <c r="O3374" s="323"/>
      <c r="P3374" s="252">
        <v>3581.56</v>
      </c>
      <c r="Q3374" s="252">
        <v>2432.12</v>
      </c>
      <c r="R3374" s="240" t="s">
        <v>161</v>
      </c>
      <c r="V3374" s="248">
        <f t="shared" si="212"/>
        <v>0</v>
      </c>
      <c r="W3374" s="248">
        <f t="shared" si="209"/>
        <v>0</v>
      </c>
      <c r="X3374" s="248">
        <f t="shared" si="210"/>
        <v>0</v>
      </c>
      <c r="Y3374" s="248">
        <f t="shared" si="211"/>
        <v>0</v>
      </c>
    </row>
    <row r="3375" spans="1:25" ht="15" customHeight="1" x14ac:dyDescent="0.25">
      <c r="A3375" s="250"/>
      <c r="B3375" s="251"/>
      <c r="C3375" s="322" t="s">
        <v>1052</v>
      </c>
      <c r="D3375" s="322"/>
      <c r="E3375" s="322"/>
      <c r="H3375" s="252">
        <v>293893.76000000001</v>
      </c>
      <c r="I3375" s="252">
        <v>154715.17000000001</v>
      </c>
      <c r="J3375" s="252">
        <v>0</v>
      </c>
      <c r="K3375" s="252">
        <v>0</v>
      </c>
      <c r="L3375" s="252">
        <v>0</v>
      </c>
      <c r="M3375" s="252">
        <v>154715.17000000001</v>
      </c>
      <c r="N3375" s="323">
        <v>190847.37</v>
      </c>
      <c r="O3375" s="323"/>
      <c r="P3375" s="252">
        <v>257795.57</v>
      </c>
      <c r="Q3375" s="252">
        <v>34.01</v>
      </c>
      <c r="R3375" s="240" t="s">
        <v>161</v>
      </c>
      <c r="V3375" s="248">
        <f t="shared" si="212"/>
        <v>257761.56</v>
      </c>
      <c r="W3375" s="248">
        <f t="shared" si="209"/>
        <v>0</v>
      </c>
      <c r="X3375" s="248">
        <f t="shared" si="210"/>
        <v>0</v>
      </c>
      <c r="Y3375" s="248">
        <f t="shared" si="211"/>
        <v>257761.56</v>
      </c>
    </row>
    <row r="3376" spans="1:25" ht="15" customHeight="1" x14ac:dyDescent="0.25">
      <c r="A3376" s="250"/>
      <c r="B3376" s="251"/>
      <c r="C3376" s="322" t="s">
        <v>399</v>
      </c>
      <c r="D3376" s="322"/>
      <c r="E3376" s="322"/>
      <c r="H3376" s="252">
        <v>12042.02</v>
      </c>
      <c r="I3376" s="252">
        <v>0</v>
      </c>
      <c r="J3376" s="252">
        <v>0</v>
      </c>
      <c r="K3376" s="252">
        <v>0</v>
      </c>
      <c r="L3376" s="252">
        <v>0</v>
      </c>
      <c r="M3376" s="252">
        <v>0</v>
      </c>
      <c r="N3376" s="323">
        <v>18.190000000000001</v>
      </c>
      <c r="O3376" s="323"/>
      <c r="P3376" s="252">
        <v>13138.45</v>
      </c>
      <c r="Q3376" s="252">
        <v>1114.6199999999999</v>
      </c>
      <c r="R3376" s="240" t="s">
        <v>161</v>
      </c>
      <c r="V3376" s="248">
        <f t="shared" si="212"/>
        <v>0</v>
      </c>
      <c r="W3376" s="248">
        <f t="shared" si="209"/>
        <v>0</v>
      </c>
      <c r="X3376" s="248">
        <f t="shared" si="210"/>
        <v>0</v>
      </c>
      <c r="Y3376" s="248">
        <f t="shared" si="211"/>
        <v>0</v>
      </c>
    </row>
    <row r="3377" spans="1:25" ht="15" customHeight="1" x14ac:dyDescent="0.25">
      <c r="A3377" s="250"/>
      <c r="B3377" s="251"/>
      <c r="C3377" s="322" t="s">
        <v>1058</v>
      </c>
      <c r="D3377" s="322"/>
      <c r="E3377" s="322"/>
      <c r="H3377" s="252">
        <v>22657.200000000001</v>
      </c>
      <c r="I3377" s="252">
        <v>15273.32</v>
      </c>
      <c r="J3377" s="252">
        <v>0</v>
      </c>
      <c r="K3377" s="252">
        <v>0</v>
      </c>
      <c r="L3377" s="252">
        <v>0</v>
      </c>
      <c r="M3377" s="252">
        <v>15273.32</v>
      </c>
      <c r="N3377" s="323">
        <v>18837.13</v>
      </c>
      <c r="O3377" s="323"/>
      <c r="P3377" s="252">
        <v>24831.360000000001</v>
      </c>
      <c r="Q3377" s="252">
        <v>5737.97</v>
      </c>
      <c r="R3377" s="240" t="s">
        <v>161</v>
      </c>
      <c r="V3377" s="248">
        <f t="shared" si="212"/>
        <v>0</v>
      </c>
      <c r="W3377" s="248">
        <f t="shared" si="209"/>
        <v>0</v>
      </c>
      <c r="X3377" s="248">
        <f t="shared" si="210"/>
        <v>0</v>
      </c>
      <c r="Y3377" s="248">
        <f t="shared" si="211"/>
        <v>0</v>
      </c>
    </row>
    <row r="3378" spans="1:25" ht="15" customHeight="1" x14ac:dyDescent="0.25">
      <c r="A3378" s="250"/>
      <c r="B3378" s="251"/>
      <c r="C3378" s="322" t="s">
        <v>1054</v>
      </c>
      <c r="D3378" s="322"/>
      <c r="E3378" s="322"/>
      <c r="H3378" s="252">
        <v>137.52000000000001</v>
      </c>
      <c r="I3378" s="252">
        <v>114.07</v>
      </c>
      <c r="J3378" s="252">
        <v>0</v>
      </c>
      <c r="K3378" s="252">
        <v>0</v>
      </c>
      <c r="L3378" s="252">
        <v>0</v>
      </c>
      <c r="M3378" s="252">
        <v>114.07</v>
      </c>
      <c r="N3378" s="323">
        <v>143.35</v>
      </c>
      <c r="O3378" s="323"/>
      <c r="P3378" s="252">
        <v>108.24</v>
      </c>
      <c r="Q3378" s="252">
        <v>0</v>
      </c>
      <c r="R3378" s="240" t="s">
        <v>161</v>
      </c>
      <c r="V3378" s="248">
        <f t="shared" si="212"/>
        <v>0</v>
      </c>
      <c r="W3378" s="248">
        <f t="shared" si="209"/>
        <v>0</v>
      </c>
      <c r="X3378" s="248">
        <f t="shared" si="210"/>
        <v>0</v>
      </c>
      <c r="Y3378" s="248">
        <f t="shared" si="211"/>
        <v>0</v>
      </c>
    </row>
    <row r="3379" spans="1:25" ht="15" customHeight="1" x14ac:dyDescent="0.25">
      <c r="A3379" s="250"/>
      <c r="B3379" s="251"/>
      <c r="C3379" s="322" t="s">
        <v>503</v>
      </c>
      <c r="D3379" s="322"/>
      <c r="E3379" s="322"/>
      <c r="H3379" s="252">
        <v>81753.02</v>
      </c>
      <c r="I3379" s="252">
        <v>0</v>
      </c>
      <c r="J3379" s="252">
        <v>0</v>
      </c>
      <c r="K3379" s="252">
        <v>0</v>
      </c>
      <c r="L3379" s="252">
        <v>0</v>
      </c>
      <c r="M3379" s="252">
        <v>0</v>
      </c>
      <c r="N3379" s="323">
        <v>213.89</v>
      </c>
      <c r="O3379" s="323"/>
      <c r="P3379" s="252">
        <v>86055.08</v>
      </c>
      <c r="Q3379" s="252">
        <v>4515.95</v>
      </c>
      <c r="R3379" s="240" t="s">
        <v>161</v>
      </c>
      <c r="V3379" s="248">
        <f t="shared" si="212"/>
        <v>0</v>
      </c>
      <c r="W3379" s="248">
        <f t="shared" si="209"/>
        <v>0</v>
      </c>
      <c r="X3379" s="248">
        <f t="shared" si="210"/>
        <v>0</v>
      </c>
      <c r="Y3379" s="248">
        <f t="shared" si="211"/>
        <v>0</v>
      </c>
    </row>
    <row r="3380" spans="1:25" ht="15" customHeight="1" x14ac:dyDescent="0.25">
      <c r="A3380" s="250"/>
      <c r="B3380" s="251"/>
      <c r="C3380" s="322" t="s">
        <v>1283</v>
      </c>
      <c r="D3380" s="322"/>
      <c r="E3380" s="322"/>
      <c r="H3380" s="252">
        <v>29568.45</v>
      </c>
      <c r="I3380" s="252">
        <v>0</v>
      </c>
      <c r="J3380" s="252">
        <v>0</v>
      </c>
      <c r="K3380" s="252">
        <v>0</v>
      </c>
      <c r="L3380" s="252">
        <v>0</v>
      </c>
      <c r="M3380" s="252">
        <v>0</v>
      </c>
      <c r="N3380" s="323">
        <v>0</v>
      </c>
      <c r="O3380" s="323"/>
      <c r="P3380" s="252">
        <v>29568.45</v>
      </c>
      <c r="Q3380" s="252">
        <v>0</v>
      </c>
      <c r="R3380" s="240" t="s">
        <v>161</v>
      </c>
      <c r="V3380" s="248">
        <f t="shared" si="212"/>
        <v>0</v>
      </c>
      <c r="W3380" s="248">
        <f t="shared" si="209"/>
        <v>9856.15</v>
      </c>
      <c r="X3380" s="248">
        <f t="shared" si="210"/>
        <v>0</v>
      </c>
      <c r="Y3380" s="248">
        <f t="shared" si="211"/>
        <v>9856.15</v>
      </c>
    </row>
    <row r="3381" spans="1:25" ht="15" customHeight="1" x14ac:dyDescent="0.25">
      <c r="A3381" s="250"/>
      <c r="B3381" s="251"/>
      <c r="C3381" s="322" t="s">
        <v>1056</v>
      </c>
      <c r="D3381" s="322"/>
      <c r="E3381" s="322"/>
      <c r="H3381" s="252">
        <v>435.53</v>
      </c>
      <c r="I3381" s="252">
        <v>361.57</v>
      </c>
      <c r="J3381" s="252">
        <v>0</v>
      </c>
      <c r="K3381" s="252">
        <v>0</v>
      </c>
      <c r="L3381" s="252">
        <v>0</v>
      </c>
      <c r="M3381" s="252">
        <v>361.57</v>
      </c>
      <c r="N3381" s="323">
        <v>454.38</v>
      </c>
      <c r="O3381" s="323"/>
      <c r="P3381" s="252">
        <v>342.72</v>
      </c>
      <c r="Q3381" s="252">
        <v>0</v>
      </c>
      <c r="R3381" s="240" t="s">
        <v>161</v>
      </c>
      <c r="V3381" s="248">
        <f t="shared" si="212"/>
        <v>0</v>
      </c>
      <c r="W3381" s="248">
        <f t="shared" si="209"/>
        <v>0</v>
      </c>
      <c r="X3381" s="248">
        <f t="shared" si="210"/>
        <v>0</v>
      </c>
      <c r="Y3381" s="248">
        <f t="shared" si="211"/>
        <v>0</v>
      </c>
    </row>
    <row r="3382" spans="1:25" ht="15" customHeight="1" x14ac:dyDescent="0.25">
      <c r="A3382" s="250"/>
      <c r="B3382" s="251"/>
      <c r="C3382" s="322" t="s">
        <v>1311</v>
      </c>
      <c r="D3382" s="322"/>
      <c r="E3382" s="322"/>
      <c r="H3382" s="252">
        <v>415.12</v>
      </c>
      <c r="I3382" s="252">
        <v>0</v>
      </c>
      <c r="J3382" s="252">
        <v>0</v>
      </c>
      <c r="K3382" s="252">
        <v>0</v>
      </c>
      <c r="L3382" s="252">
        <v>0</v>
      </c>
      <c r="M3382" s="252">
        <v>0</v>
      </c>
      <c r="N3382" s="323">
        <v>0</v>
      </c>
      <c r="O3382" s="323"/>
      <c r="P3382" s="252">
        <v>415.12</v>
      </c>
      <c r="Q3382" s="252">
        <v>0</v>
      </c>
      <c r="R3382" s="240" t="s">
        <v>161</v>
      </c>
      <c r="V3382" s="248">
        <f t="shared" si="212"/>
        <v>0</v>
      </c>
      <c r="W3382" s="248">
        <f t="shared" si="209"/>
        <v>0</v>
      </c>
      <c r="X3382" s="248">
        <f t="shared" si="210"/>
        <v>0</v>
      </c>
      <c r="Y3382" s="248">
        <f t="shared" si="211"/>
        <v>0</v>
      </c>
    </row>
    <row r="3383" spans="1:25" ht="15" customHeight="1" x14ac:dyDescent="0.25">
      <c r="A3383" s="250"/>
      <c r="B3383" s="251"/>
      <c r="C3383" s="322" t="s">
        <v>1336</v>
      </c>
      <c r="D3383" s="322"/>
      <c r="E3383" s="322"/>
      <c r="H3383" s="252">
        <v>46.61</v>
      </c>
      <c r="I3383" s="252">
        <v>0</v>
      </c>
      <c r="J3383" s="252">
        <v>0</v>
      </c>
      <c r="K3383" s="252">
        <v>0</v>
      </c>
      <c r="L3383" s="252">
        <v>0</v>
      </c>
      <c r="M3383" s="252">
        <v>0</v>
      </c>
      <c r="N3383" s="323">
        <v>0</v>
      </c>
      <c r="O3383" s="323"/>
      <c r="P3383" s="252">
        <v>46.61</v>
      </c>
      <c r="Q3383" s="252">
        <v>0</v>
      </c>
      <c r="R3383" s="240" t="s">
        <v>161</v>
      </c>
      <c r="V3383" s="248">
        <f t="shared" si="212"/>
        <v>0</v>
      </c>
      <c r="W3383" s="248">
        <f t="shared" si="209"/>
        <v>0</v>
      </c>
      <c r="X3383" s="248">
        <f t="shared" si="210"/>
        <v>0</v>
      </c>
      <c r="Y3383" s="248">
        <f t="shared" si="211"/>
        <v>0</v>
      </c>
    </row>
    <row r="3384" spans="1:25" ht="15" customHeight="1" x14ac:dyDescent="0.25">
      <c r="A3384" s="253"/>
      <c r="B3384" s="254"/>
      <c r="C3384" s="324" t="s">
        <v>504</v>
      </c>
      <c r="D3384" s="324"/>
      <c r="E3384" s="324"/>
      <c r="F3384" s="255"/>
      <c r="G3384" s="255"/>
      <c r="H3384" s="256">
        <v>11106.93</v>
      </c>
      <c r="I3384" s="256">
        <v>0</v>
      </c>
      <c r="J3384" s="256">
        <v>0</v>
      </c>
      <c r="K3384" s="256">
        <v>0</v>
      </c>
      <c r="L3384" s="256">
        <v>0</v>
      </c>
      <c r="M3384" s="256">
        <v>0</v>
      </c>
      <c r="N3384" s="325">
        <v>61.35</v>
      </c>
      <c r="O3384" s="325"/>
      <c r="P3384" s="256">
        <v>12096.27</v>
      </c>
      <c r="Q3384" s="256">
        <v>1050.69</v>
      </c>
      <c r="R3384" s="240" t="s">
        <v>161</v>
      </c>
      <c r="V3384" s="248">
        <f t="shared" si="212"/>
        <v>0</v>
      </c>
      <c r="W3384" s="248">
        <f t="shared" si="209"/>
        <v>0</v>
      </c>
      <c r="X3384" s="248">
        <f t="shared" si="210"/>
        <v>0</v>
      </c>
      <c r="Y3384" s="248">
        <f t="shared" si="211"/>
        <v>0</v>
      </c>
    </row>
    <row r="3385" spans="1:25" ht="15" customHeight="1" x14ac:dyDescent="0.25">
      <c r="A3385" s="245" t="s">
        <v>1850</v>
      </c>
      <c r="B3385" s="246" t="str">
        <f>C3385</f>
        <v>г.Одинцово, Новое Яскино, 10</v>
      </c>
      <c r="C3385" s="329" t="s">
        <v>1098</v>
      </c>
      <c r="D3385" s="329"/>
      <c r="E3385" s="329"/>
      <c r="F3385" s="246" t="s">
        <v>1297</v>
      </c>
      <c r="G3385" s="246" t="s">
        <v>1851</v>
      </c>
      <c r="H3385" s="247">
        <v>-2325.6</v>
      </c>
      <c r="I3385" s="247">
        <v>0</v>
      </c>
      <c r="J3385" s="247">
        <v>2325.6</v>
      </c>
      <c r="K3385" s="247">
        <v>0</v>
      </c>
      <c r="L3385" s="247">
        <v>0</v>
      </c>
      <c r="M3385" s="247">
        <v>2325.6</v>
      </c>
      <c r="N3385" s="330">
        <v>0</v>
      </c>
      <c r="O3385" s="330"/>
      <c r="P3385" s="247">
        <v>0</v>
      </c>
      <c r="Q3385" s="247">
        <v>0</v>
      </c>
      <c r="R3385" s="240" t="s">
        <v>1098</v>
      </c>
      <c r="V3385" s="248">
        <f t="shared" si="212"/>
        <v>0</v>
      </c>
      <c r="W3385" s="248">
        <f t="shared" si="209"/>
        <v>0</v>
      </c>
      <c r="X3385" s="248">
        <f t="shared" si="210"/>
        <v>0</v>
      </c>
      <c r="Y3385" s="248">
        <f t="shared" si="211"/>
        <v>0</v>
      </c>
    </row>
    <row r="3386" spans="1:25" ht="15" customHeight="1" x14ac:dyDescent="0.25">
      <c r="A3386" s="250"/>
      <c r="B3386" s="251"/>
      <c r="C3386" s="322" t="s">
        <v>393</v>
      </c>
      <c r="D3386" s="322"/>
      <c r="E3386" s="322"/>
      <c r="H3386" s="252">
        <v>-1879.28</v>
      </c>
      <c r="I3386" s="252">
        <v>0</v>
      </c>
      <c r="J3386" s="252">
        <v>1879.28</v>
      </c>
      <c r="K3386" s="252">
        <v>0</v>
      </c>
      <c r="L3386" s="252">
        <v>0</v>
      </c>
      <c r="M3386" s="252">
        <v>1879.28</v>
      </c>
      <c r="N3386" s="323">
        <v>0</v>
      </c>
      <c r="O3386" s="323"/>
      <c r="P3386" s="252">
        <v>0</v>
      </c>
      <c r="Q3386" s="252">
        <v>0</v>
      </c>
      <c r="R3386" s="240" t="s">
        <v>1098</v>
      </c>
      <c r="V3386" s="248">
        <f t="shared" si="212"/>
        <v>0</v>
      </c>
      <c r="W3386" s="248">
        <f t="shared" si="209"/>
        <v>0</v>
      </c>
      <c r="X3386" s="248">
        <f t="shared" si="210"/>
        <v>0</v>
      </c>
      <c r="Y3386" s="248">
        <f t="shared" si="211"/>
        <v>0</v>
      </c>
    </row>
    <row r="3387" spans="1:25" ht="15" customHeight="1" x14ac:dyDescent="0.25">
      <c r="A3387" s="250"/>
      <c r="B3387" s="251"/>
      <c r="C3387" s="322" t="s">
        <v>399</v>
      </c>
      <c r="D3387" s="322"/>
      <c r="E3387" s="322"/>
      <c r="H3387" s="252">
        <v>-230.88</v>
      </c>
      <c r="I3387" s="252">
        <v>0</v>
      </c>
      <c r="J3387" s="252">
        <v>230.88</v>
      </c>
      <c r="K3387" s="252">
        <v>0</v>
      </c>
      <c r="L3387" s="252">
        <v>0</v>
      </c>
      <c r="M3387" s="252">
        <v>230.88</v>
      </c>
      <c r="N3387" s="323">
        <v>0</v>
      </c>
      <c r="O3387" s="323"/>
      <c r="P3387" s="252">
        <v>0</v>
      </c>
      <c r="Q3387" s="252">
        <v>0</v>
      </c>
      <c r="R3387" s="240" t="s">
        <v>1098</v>
      </c>
      <c r="V3387" s="248">
        <f t="shared" si="212"/>
        <v>0</v>
      </c>
      <c r="W3387" s="248">
        <f t="shared" si="209"/>
        <v>0</v>
      </c>
      <c r="X3387" s="248">
        <f t="shared" si="210"/>
        <v>0</v>
      </c>
      <c r="Y3387" s="248">
        <f t="shared" si="211"/>
        <v>0</v>
      </c>
    </row>
    <row r="3388" spans="1:25" ht="15" customHeight="1" x14ac:dyDescent="0.25">
      <c r="A3388" s="253"/>
      <c r="B3388" s="254"/>
      <c r="C3388" s="324" t="s">
        <v>1052</v>
      </c>
      <c r="D3388" s="324"/>
      <c r="E3388" s="324"/>
      <c r="F3388" s="255"/>
      <c r="G3388" s="255"/>
      <c r="H3388" s="256">
        <v>-215.44</v>
      </c>
      <c r="I3388" s="256">
        <v>0</v>
      </c>
      <c r="J3388" s="256">
        <v>215.44</v>
      </c>
      <c r="K3388" s="256">
        <v>0</v>
      </c>
      <c r="L3388" s="256">
        <v>0</v>
      </c>
      <c r="M3388" s="256">
        <v>215.44</v>
      </c>
      <c r="N3388" s="325">
        <v>0</v>
      </c>
      <c r="O3388" s="325"/>
      <c r="P3388" s="256">
        <v>0</v>
      </c>
      <c r="Q3388" s="256">
        <v>0</v>
      </c>
      <c r="R3388" s="240" t="s">
        <v>1098</v>
      </c>
      <c r="V3388" s="248">
        <f t="shared" si="212"/>
        <v>0</v>
      </c>
      <c r="W3388" s="248">
        <f t="shared" si="209"/>
        <v>0</v>
      </c>
      <c r="X3388" s="248">
        <f t="shared" si="210"/>
        <v>0</v>
      </c>
      <c r="Y3388" s="248">
        <f t="shared" si="211"/>
        <v>0</v>
      </c>
    </row>
    <row r="3389" spans="1:25" ht="15" customHeight="1" x14ac:dyDescent="0.25">
      <c r="A3389" s="245" t="s">
        <v>1772</v>
      </c>
      <c r="B3389" s="246" t="str">
        <f>C3389</f>
        <v>г.Одинцово, Новое Яскино, 13</v>
      </c>
      <c r="C3389" s="329" t="s">
        <v>1100</v>
      </c>
      <c r="D3389" s="329"/>
      <c r="E3389" s="329"/>
      <c r="F3389" s="246" t="s">
        <v>234</v>
      </c>
      <c r="G3389" s="246" t="s">
        <v>1852</v>
      </c>
      <c r="H3389" s="247">
        <v>6158.45</v>
      </c>
      <c r="I3389" s="247">
        <v>0</v>
      </c>
      <c r="J3389" s="247">
        <v>-6158.45</v>
      </c>
      <c r="K3389" s="247">
        <v>0</v>
      </c>
      <c r="L3389" s="247">
        <v>0</v>
      </c>
      <c r="M3389" s="247">
        <v>-6158.45</v>
      </c>
      <c r="N3389" s="330">
        <v>0</v>
      </c>
      <c r="O3389" s="330"/>
      <c r="P3389" s="247">
        <v>0</v>
      </c>
      <c r="Q3389" s="247">
        <v>0</v>
      </c>
      <c r="R3389" s="240" t="s">
        <v>1100</v>
      </c>
      <c r="V3389" s="248">
        <f t="shared" si="212"/>
        <v>0</v>
      </c>
      <c r="W3389" s="248">
        <f t="shared" si="209"/>
        <v>0</v>
      </c>
      <c r="X3389" s="248">
        <f t="shared" si="210"/>
        <v>0</v>
      </c>
      <c r="Y3389" s="248">
        <f t="shared" si="211"/>
        <v>0</v>
      </c>
    </row>
    <row r="3390" spans="1:25" ht="15" customHeight="1" x14ac:dyDescent="0.25">
      <c r="A3390" s="250"/>
      <c r="B3390" s="251"/>
      <c r="C3390" s="322" t="s">
        <v>399</v>
      </c>
      <c r="D3390" s="322"/>
      <c r="E3390" s="322"/>
      <c r="H3390" s="252">
        <v>68.83</v>
      </c>
      <c r="I3390" s="252">
        <v>0</v>
      </c>
      <c r="J3390" s="252">
        <v>-68.83</v>
      </c>
      <c r="K3390" s="252">
        <v>0</v>
      </c>
      <c r="L3390" s="252">
        <v>0</v>
      </c>
      <c r="M3390" s="252">
        <v>-68.83</v>
      </c>
      <c r="N3390" s="323">
        <v>0</v>
      </c>
      <c r="O3390" s="323"/>
      <c r="P3390" s="252">
        <v>0</v>
      </c>
      <c r="Q3390" s="252">
        <v>0</v>
      </c>
      <c r="R3390" s="240" t="s">
        <v>1100</v>
      </c>
      <c r="V3390" s="248">
        <f t="shared" si="212"/>
        <v>0</v>
      </c>
      <c r="W3390" s="248">
        <f t="shared" si="209"/>
        <v>0</v>
      </c>
      <c r="X3390" s="248">
        <f t="shared" si="210"/>
        <v>0</v>
      </c>
      <c r="Y3390" s="248">
        <f t="shared" si="211"/>
        <v>0</v>
      </c>
    </row>
    <row r="3391" spans="1:25" ht="15" customHeight="1" x14ac:dyDescent="0.25">
      <c r="A3391" s="250"/>
      <c r="B3391" s="251"/>
      <c r="C3391" s="322" t="s">
        <v>1052</v>
      </c>
      <c r="D3391" s="322"/>
      <c r="E3391" s="322"/>
      <c r="H3391" s="252">
        <v>5078.08</v>
      </c>
      <c r="I3391" s="252">
        <v>0</v>
      </c>
      <c r="J3391" s="252">
        <v>-5078.08</v>
      </c>
      <c r="K3391" s="252">
        <v>0</v>
      </c>
      <c r="L3391" s="252">
        <v>0</v>
      </c>
      <c r="M3391" s="252">
        <v>-5078.08</v>
      </c>
      <c r="N3391" s="323">
        <v>0</v>
      </c>
      <c r="O3391" s="323"/>
      <c r="P3391" s="252">
        <v>0</v>
      </c>
      <c r="Q3391" s="252">
        <v>0</v>
      </c>
      <c r="R3391" s="240" t="s">
        <v>1100</v>
      </c>
      <c r="V3391" s="248">
        <f t="shared" si="212"/>
        <v>0</v>
      </c>
      <c r="W3391" s="248">
        <f t="shared" si="209"/>
        <v>0</v>
      </c>
      <c r="X3391" s="248">
        <f t="shared" si="210"/>
        <v>0</v>
      </c>
      <c r="Y3391" s="248">
        <f t="shared" si="211"/>
        <v>0</v>
      </c>
    </row>
    <row r="3392" spans="1:25" ht="15" customHeight="1" x14ac:dyDescent="0.25">
      <c r="A3392" s="253"/>
      <c r="B3392" s="254"/>
      <c r="C3392" s="324" t="s">
        <v>1283</v>
      </c>
      <c r="D3392" s="324"/>
      <c r="E3392" s="324"/>
      <c r="F3392" s="255"/>
      <c r="G3392" s="255"/>
      <c r="H3392" s="256">
        <v>1011.54</v>
      </c>
      <c r="I3392" s="256">
        <v>0</v>
      </c>
      <c r="J3392" s="256">
        <v>-1011.54</v>
      </c>
      <c r="K3392" s="256">
        <v>0</v>
      </c>
      <c r="L3392" s="256">
        <v>0</v>
      </c>
      <c r="M3392" s="256">
        <v>-1011.54</v>
      </c>
      <c r="N3392" s="325">
        <v>0</v>
      </c>
      <c r="O3392" s="325"/>
      <c r="P3392" s="256">
        <v>0</v>
      </c>
      <c r="Q3392" s="256">
        <v>0</v>
      </c>
      <c r="R3392" s="240" t="s">
        <v>1100</v>
      </c>
      <c r="V3392" s="248">
        <f t="shared" si="212"/>
        <v>0</v>
      </c>
      <c r="W3392" s="248">
        <f t="shared" si="209"/>
        <v>0</v>
      </c>
      <c r="X3392" s="248">
        <f t="shared" si="210"/>
        <v>0</v>
      </c>
      <c r="Y3392" s="248">
        <f t="shared" si="211"/>
        <v>0</v>
      </c>
    </row>
    <row r="3393" spans="1:25" ht="15" customHeight="1" x14ac:dyDescent="0.25">
      <c r="A3393" s="245" t="s">
        <v>1520</v>
      </c>
      <c r="B3393" s="246" t="str">
        <f>C3393</f>
        <v>г.Одинцово, Новое Яскино, 14</v>
      </c>
      <c r="C3393" s="329" t="s">
        <v>1101</v>
      </c>
      <c r="D3393" s="329"/>
      <c r="E3393" s="329"/>
      <c r="F3393" s="246" t="s">
        <v>1287</v>
      </c>
      <c r="G3393" s="246" t="s">
        <v>1851</v>
      </c>
      <c r="H3393" s="247">
        <v>-1196.31</v>
      </c>
      <c r="I3393" s="247">
        <v>0</v>
      </c>
      <c r="J3393" s="247">
        <v>1196.31</v>
      </c>
      <c r="K3393" s="247">
        <v>0</v>
      </c>
      <c r="L3393" s="247">
        <v>0</v>
      </c>
      <c r="M3393" s="247">
        <v>1196.31</v>
      </c>
      <c r="N3393" s="330">
        <v>0</v>
      </c>
      <c r="O3393" s="330"/>
      <c r="P3393" s="247">
        <v>0</v>
      </c>
      <c r="Q3393" s="247">
        <v>0</v>
      </c>
      <c r="R3393" s="240" t="s">
        <v>1101</v>
      </c>
      <c r="V3393" s="248">
        <f t="shared" si="212"/>
        <v>0</v>
      </c>
      <c r="W3393" s="248">
        <f t="shared" si="209"/>
        <v>0</v>
      </c>
      <c r="X3393" s="248">
        <f t="shared" si="210"/>
        <v>0</v>
      </c>
      <c r="Y3393" s="248">
        <f t="shared" si="211"/>
        <v>0</v>
      </c>
    </row>
    <row r="3394" spans="1:25" ht="15" customHeight="1" x14ac:dyDescent="0.25">
      <c r="A3394" s="253"/>
      <c r="B3394" s="254"/>
      <c r="C3394" s="324" t="s">
        <v>1052</v>
      </c>
      <c r="D3394" s="324"/>
      <c r="E3394" s="324"/>
      <c r="F3394" s="255"/>
      <c r="G3394" s="255"/>
      <c r="H3394" s="256">
        <v>-1196.31</v>
      </c>
      <c r="I3394" s="256">
        <v>0</v>
      </c>
      <c r="J3394" s="256">
        <v>1196.31</v>
      </c>
      <c r="K3394" s="256">
        <v>0</v>
      </c>
      <c r="L3394" s="256">
        <v>0</v>
      </c>
      <c r="M3394" s="256">
        <v>1196.31</v>
      </c>
      <c r="N3394" s="325">
        <v>0</v>
      </c>
      <c r="O3394" s="325"/>
      <c r="P3394" s="256">
        <v>0</v>
      </c>
      <c r="Q3394" s="256">
        <v>0</v>
      </c>
      <c r="R3394" s="240" t="s">
        <v>1101</v>
      </c>
      <c r="V3394" s="248">
        <f t="shared" si="212"/>
        <v>0</v>
      </c>
      <c r="W3394" s="248">
        <f t="shared" si="209"/>
        <v>0</v>
      </c>
      <c r="X3394" s="248">
        <f t="shared" si="210"/>
        <v>0</v>
      </c>
      <c r="Y3394" s="248">
        <f t="shared" si="211"/>
        <v>0</v>
      </c>
    </row>
    <row r="3395" spans="1:25" ht="15" customHeight="1" x14ac:dyDescent="0.25">
      <c r="A3395" s="245" t="s">
        <v>1838</v>
      </c>
      <c r="B3395" s="246" t="str">
        <f>C3395</f>
        <v>г.Одинцово, Новое Яскино, 15</v>
      </c>
      <c r="C3395" s="329" t="s">
        <v>1102</v>
      </c>
      <c r="D3395" s="329"/>
      <c r="E3395" s="329"/>
      <c r="F3395" s="246" t="s">
        <v>1287</v>
      </c>
      <c r="G3395" s="246" t="s">
        <v>1851</v>
      </c>
      <c r="H3395" s="247">
        <v>-137.46</v>
      </c>
      <c r="I3395" s="247">
        <v>0</v>
      </c>
      <c r="J3395" s="247">
        <v>137.46</v>
      </c>
      <c r="K3395" s="247">
        <v>0</v>
      </c>
      <c r="L3395" s="247">
        <v>0</v>
      </c>
      <c r="M3395" s="247">
        <v>137.46</v>
      </c>
      <c r="N3395" s="330">
        <v>0</v>
      </c>
      <c r="O3395" s="330"/>
      <c r="P3395" s="247">
        <v>0</v>
      </c>
      <c r="Q3395" s="247">
        <v>0</v>
      </c>
      <c r="R3395" s="240" t="s">
        <v>1102</v>
      </c>
      <c r="V3395" s="248">
        <f t="shared" si="212"/>
        <v>0</v>
      </c>
      <c r="W3395" s="248">
        <f t="shared" si="209"/>
        <v>0</v>
      </c>
      <c r="X3395" s="248">
        <f t="shared" si="210"/>
        <v>0</v>
      </c>
      <c r="Y3395" s="248">
        <f t="shared" si="211"/>
        <v>0</v>
      </c>
    </row>
    <row r="3396" spans="1:25" ht="15" customHeight="1" x14ac:dyDescent="0.25">
      <c r="A3396" s="250"/>
      <c r="B3396" s="251"/>
      <c r="C3396" s="322" t="s">
        <v>393</v>
      </c>
      <c r="D3396" s="322"/>
      <c r="E3396" s="322"/>
      <c r="H3396" s="252">
        <v>-49.84</v>
      </c>
      <c r="I3396" s="252">
        <v>0</v>
      </c>
      <c r="J3396" s="252">
        <v>49.84</v>
      </c>
      <c r="K3396" s="252">
        <v>0</v>
      </c>
      <c r="L3396" s="252">
        <v>0</v>
      </c>
      <c r="M3396" s="252">
        <v>49.84</v>
      </c>
      <c r="N3396" s="323">
        <v>0</v>
      </c>
      <c r="O3396" s="323"/>
      <c r="P3396" s="252">
        <v>0</v>
      </c>
      <c r="Q3396" s="252">
        <v>0</v>
      </c>
      <c r="R3396" s="240" t="s">
        <v>1102</v>
      </c>
      <c r="V3396" s="248">
        <f t="shared" si="212"/>
        <v>0</v>
      </c>
      <c r="W3396" s="248">
        <f t="shared" si="209"/>
        <v>0</v>
      </c>
      <c r="X3396" s="248">
        <f t="shared" si="210"/>
        <v>0</v>
      </c>
      <c r="Y3396" s="248">
        <f t="shared" si="211"/>
        <v>0</v>
      </c>
    </row>
    <row r="3397" spans="1:25" ht="15" customHeight="1" x14ac:dyDescent="0.25">
      <c r="A3397" s="250"/>
      <c r="B3397" s="251"/>
      <c r="C3397" s="322" t="s">
        <v>399</v>
      </c>
      <c r="D3397" s="322"/>
      <c r="E3397" s="322"/>
      <c r="H3397" s="252">
        <v>-7.63</v>
      </c>
      <c r="I3397" s="252">
        <v>0</v>
      </c>
      <c r="J3397" s="252">
        <v>7.63</v>
      </c>
      <c r="K3397" s="252">
        <v>0</v>
      </c>
      <c r="L3397" s="252">
        <v>0</v>
      </c>
      <c r="M3397" s="252">
        <v>7.63</v>
      </c>
      <c r="N3397" s="323">
        <v>0</v>
      </c>
      <c r="O3397" s="323"/>
      <c r="P3397" s="252">
        <v>0</v>
      </c>
      <c r="Q3397" s="252">
        <v>0</v>
      </c>
      <c r="R3397" s="240" t="s">
        <v>1102</v>
      </c>
      <c r="V3397" s="248">
        <f t="shared" si="212"/>
        <v>0</v>
      </c>
      <c r="W3397" s="248">
        <f t="shared" si="209"/>
        <v>0</v>
      </c>
      <c r="X3397" s="248">
        <f t="shared" si="210"/>
        <v>0</v>
      </c>
      <c r="Y3397" s="248">
        <f t="shared" si="211"/>
        <v>0</v>
      </c>
    </row>
    <row r="3398" spans="1:25" ht="15" customHeight="1" x14ac:dyDescent="0.25">
      <c r="A3398" s="253"/>
      <c r="B3398" s="254"/>
      <c r="C3398" s="324" t="s">
        <v>1052</v>
      </c>
      <c r="D3398" s="324"/>
      <c r="E3398" s="324"/>
      <c r="F3398" s="255"/>
      <c r="G3398" s="255"/>
      <c r="H3398" s="256">
        <v>-79.989999999999995</v>
      </c>
      <c r="I3398" s="256">
        <v>0</v>
      </c>
      <c r="J3398" s="256">
        <v>79.989999999999995</v>
      </c>
      <c r="K3398" s="256">
        <v>0</v>
      </c>
      <c r="L3398" s="256">
        <v>0</v>
      </c>
      <c r="M3398" s="256">
        <v>79.989999999999995</v>
      </c>
      <c r="N3398" s="325">
        <v>0</v>
      </c>
      <c r="O3398" s="325"/>
      <c r="P3398" s="256">
        <v>0</v>
      </c>
      <c r="Q3398" s="256">
        <v>0</v>
      </c>
      <c r="R3398" s="240" t="s">
        <v>1102</v>
      </c>
      <c r="V3398" s="248">
        <f t="shared" si="212"/>
        <v>0</v>
      </c>
      <c r="W3398" s="248">
        <f t="shared" si="209"/>
        <v>0</v>
      </c>
      <c r="X3398" s="248">
        <f t="shared" si="210"/>
        <v>0</v>
      </c>
      <c r="Y3398" s="248">
        <f t="shared" si="211"/>
        <v>0</v>
      </c>
    </row>
    <row r="3399" spans="1:25" ht="15" customHeight="1" x14ac:dyDescent="0.25">
      <c r="A3399" s="245" t="s">
        <v>1853</v>
      </c>
      <c r="B3399" s="246" t="str">
        <f>C3399</f>
        <v>г.Одинцово, Новое Яскино, 21</v>
      </c>
      <c r="C3399" s="329" t="s">
        <v>1103</v>
      </c>
      <c r="D3399" s="329"/>
      <c r="E3399" s="329"/>
      <c r="F3399" s="246" t="s">
        <v>1289</v>
      </c>
      <c r="G3399" s="246" t="s">
        <v>234</v>
      </c>
      <c r="H3399" s="247">
        <v>-1195</v>
      </c>
      <c r="I3399" s="247">
        <v>0</v>
      </c>
      <c r="J3399" s="247">
        <v>1195</v>
      </c>
      <c r="K3399" s="247">
        <v>0</v>
      </c>
      <c r="L3399" s="247">
        <v>0</v>
      </c>
      <c r="M3399" s="247">
        <v>1195</v>
      </c>
      <c r="N3399" s="330">
        <v>0</v>
      </c>
      <c r="O3399" s="330"/>
      <c r="P3399" s="247">
        <v>0</v>
      </c>
      <c r="Q3399" s="247">
        <v>0</v>
      </c>
      <c r="R3399" s="240" t="s">
        <v>1103</v>
      </c>
      <c r="V3399" s="248">
        <f t="shared" si="212"/>
        <v>0</v>
      </c>
      <c r="W3399" s="248">
        <f t="shared" si="209"/>
        <v>0</v>
      </c>
      <c r="X3399" s="248">
        <f t="shared" si="210"/>
        <v>0</v>
      </c>
      <c r="Y3399" s="248">
        <f t="shared" si="211"/>
        <v>0</v>
      </c>
    </row>
    <row r="3400" spans="1:25" ht="15" customHeight="1" x14ac:dyDescent="0.25">
      <c r="A3400" s="250"/>
      <c r="B3400" s="251"/>
      <c r="C3400" s="322" t="s">
        <v>393</v>
      </c>
      <c r="D3400" s="322"/>
      <c r="E3400" s="322"/>
      <c r="H3400" s="252">
        <v>-1030.77</v>
      </c>
      <c r="I3400" s="252">
        <v>0</v>
      </c>
      <c r="J3400" s="252">
        <v>1030.77</v>
      </c>
      <c r="K3400" s="252">
        <v>0</v>
      </c>
      <c r="L3400" s="252">
        <v>0</v>
      </c>
      <c r="M3400" s="252">
        <v>1030.77</v>
      </c>
      <c r="N3400" s="323">
        <v>0</v>
      </c>
      <c r="O3400" s="323"/>
      <c r="P3400" s="252">
        <v>0</v>
      </c>
      <c r="Q3400" s="252">
        <v>0</v>
      </c>
      <c r="R3400" s="240" t="s">
        <v>1103</v>
      </c>
      <c r="V3400" s="248">
        <f t="shared" si="212"/>
        <v>0</v>
      </c>
      <c r="W3400" s="248">
        <f t="shared" si="209"/>
        <v>0</v>
      </c>
      <c r="X3400" s="248">
        <f t="shared" si="210"/>
        <v>0</v>
      </c>
      <c r="Y3400" s="248">
        <f t="shared" si="211"/>
        <v>0</v>
      </c>
    </row>
    <row r="3401" spans="1:25" ht="15" customHeight="1" x14ac:dyDescent="0.25">
      <c r="A3401" s="253"/>
      <c r="B3401" s="254"/>
      <c r="C3401" s="324" t="s">
        <v>399</v>
      </c>
      <c r="D3401" s="324"/>
      <c r="E3401" s="324"/>
      <c r="F3401" s="255"/>
      <c r="G3401" s="255"/>
      <c r="H3401" s="256">
        <v>-164.23</v>
      </c>
      <c r="I3401" s="256">
        <v>0</v>
      </c>
      <c r="J3401" s="256">
        <v>164.23</v>
      </c>
      <c r="K3401" s="256">
        <v>0</v>
      </c>
      <c r="L3401" s="256">
        <v>0</v>
      </c>
      <c r="M3401" s="256">
        <v>164.23</v>
      </c>
      <c r="N3401" s="325">
        <v>0</v>
      </c>
      <c r="O3401" s="325"/>
      <c r="P3401" s="256">
        <v>0</v>
      </c>
      <c r="Q3401" s="256">
        <v>0</v>
      </c>
      <c r="R3401" s="240" t="s">
        <v>1103</v>
      </c>
      <c r="V3401" s="248">
        <f t="shared" si="212"/>
        <v>0</v>
      </c>
      <c r="W3401" s="248">
        <f t="shared" si="209"/>
        <v>0</v>
      </c>
      <c r="X3401" s="248">
        <f t="shared" si="210"/>
        <v>0</v>
      </c>
      <c r="Y3401" s="248">
        <f t="shared" si="211"/>
        <v>0</v>
      </c>
    </row>
    <row r="3402" spans="1:25" ht="15" customHeight="1" x14ac:dyDescent="0.25">
      <c r="A3402" s="245" t="s">
        <v>1854</v>
      </c>
      <c r="B3402" s="246" t="str">
        <f>C3402</f>
        <v>г.Одинцово, Новое Яскино, 22</v>
      </c>
      <c r="C3402" s="329" t="s">
        <v>1104</v>
      </c>
      <c r="D3402" s="329"/>
      <c r="E3402" s="329"/>
      <c r="F3402" s="246" t="s">
        <v>1290</v>
      </c>
      <c r="G3402" s="246" t="s">
        <v>1851</v>
      </c>
      <c r="H3402" s="247">
        <v>-28.29</v>
      </c>
      <c r="I3402" s="247">
        <v>0</v>
      </c>
      <c r="J3402" s="247">
        <v>28.29</v>
      </c>
      <c r="K3402" s="247">
        <v>0</v>
      </c>
      <c r="L3402" s="247">
        <v>0</v>
      </c>
      <c r="M3402" s="247">
        <v>28.29</v>
      </c>
      <c r="N3402" s="330">
        <v>0</v>
      </c>
      <c r="O3402" s="330"/>
      <c r="P3402" s="247">
        <v>0</v>
      </c>
      <c r="Q3402" s="247">
        <v>0</v>
      </c>
      <c r="R3402" s="240" t="s">
        <v>1104</v>
      </c>
      <c r="V3402" s="248">
        <f t="shared" si="212"/>
        <v>0</v>
      </c>
      <c r="W3402" s="248">
        <f t="shared" ref="W3402:W3465" si="213">IF(W$8=$C3402,SUM($P3402-$Q3402),0)/3</f>
        <v>0</v>
      </c>
      <c r="X3402" s="248">
        <f t="shared" ref="X3402:X3465" si="214">IF(X$8=$C3402,SUM($P3402-$Q3402),0)</f>
        <v>0</v>
      </c>
      <c r="Y3402" s="248">
        <f t="shared" ref="Y3402:Y3465" si="215">SUM(V3402:X3402)</f>
        <v>0</v>
      </c>
    </row>
    <row r="3403" spans="1:25" ht="15" customHeight="1" x14ac:dyDescent="0.25">
      <c r="A3403" s="250"/>
      <c r="B3403" s="251"/>
      <c r="C3403" s="322" t="s">
        <v>393</v>
      </c>
      <c r="D3403" s="322"/>
      <c r="E3403" s="322"/>
      <c r="H3403" s="252">
        <v>-14.47</v>
      </c>
      <c r="I3403" s="252">
        <v>0</v>
      </c>
      <c r="J3403" s="252">
        <v>14.47</v>
      </c>
      <c r="K3403" s="252">
        <v>0</v>
      </c>
      <c r="L3403" s="252">
        <v>0</v>
      </c>
      <c r="M3403" s="252">
        <v>14.47</v>
      </c>
      <c r="N3403" s="323">
        <v>0</v>
      </c>
      <c r="O3403" s="323"/>
      <c r="P3403" s="252">
        <v>0</v>
      </c>
      <c r="Q3403" s="252">
        <v>0</v>
      </c>
      <c r="R3403" s="240" t="s">
        <v>1104</v>
      </c>
      <c r="V3403" s="248">
        <f t="shared" si="212"/>
        <v>0</v>
      </c>
      <c r="W3403" s="248">
        <f t="shared" si="213"/>
        <v>0</v>
      </c>
      <c r="X3403" s="248">
        <f t="shared" si="214"/>
        <v>0</v>
      </c>
      <c r="Y3403" s="248">
        <f t="shared" si="215"/>
        <v>0</v>
      </c>
    </row>
    <row r="3404" spans="1:25" ht="15" customHeight="1" x14ac:dyDescent="0.25">
      <c r="A3404" s="250"/>
      <c r="B3404" s="251"/>
      <c r="C3404" s="322" t="s">
        <v>399</v>
      </c>
      <c r="D3404" s="322"/>
      <c r="E3404" s="322"/>
      <c r="H3404" s="252">
        <v>-2.21</v>
      </c>
      <c r="I3404" s="252">
        <v>0</v>
      </c>
      <c r="J3404" s="252">
        <v>2.21</v>
      </c>
      <c r="K3404" s="252">
        <v>0</v>
      </c>
      <c r="L3404" s="252">
        <v>0</v>
      </c>
      <c r="M3404" s="252">
        <v>2.21</v>
      </c>
      <c r="N3404" s="323">
        <v>0</v>
      </c>
      <c r="O3404" s="323"/>
      <c r="P3404" s="252">
        <v>0</v>
      </c>
      <c r="Q3404" s="252">
        <v>0</v>
      </c>
      <c r="R3404" s="240" t="s">
        <v>1104</v>
      </c>
      <c r="V3404" s="248">
        <f t="shared" si="212"/>
        <v>0</v>
      </c>
      <c r="W3404" s="248">
        <f t="shared" si="213"/>
        <v>0</v>
      </c>
      <c r="X3404" s="248">
        <f t="shared" si="214"/>
        <v>0</v>
      </c>
      <c r="Y3404" s="248">
        <f t="shared" si="215"/>
        <v>0</v>
      </c>
    </row>
    <row r="3405" spans="1:25" ht="15" customHeight="1" x14ac:dyDescent="0.25">
      <c r="A3405" s="253"/>
      <c r="B3405" s="254"/>
      <c r="C3405" s="324" t="s">
        <v>1052</v>
      </c>
      <c r="D3405" s="324"/>
      <c r="E3405" s="324"/>
      <c r="F3405" s="255"/>
      <c r="G3405" s="255"/>
      <c r="H3405" s="256">
        <v>-11.61</v>
      </c>
      <c r="I3405" s="256">
        <v>0</v>
      </c>
      <c r="J3405" s="256">
        <v>11.61</v>
      </c>
      <c r="K3405" s="256">
        <v>0</v>
      </c>
      <c r="L3405" s="256">
        <v>0</v>
      </c>
      <c r="M3405" s="256">
        <v>11.61</v>
      </c>
      <c r="N3405" s="325">
        <v>0</v>
      </c>
      <c r="O3405" s="325"/>
      <c r="P3405" s="256">
        <v>0</v>
      </c>
      <c r="Q3405" s="256">
        <v>0</v>
      </c>
      <c r="R3405" s="240" t="s">
        <v>1104</v>
      </c>
      <c r="V3405" s="248">
        <f t="shared" si="212"/>
        <v>0</v>
      </c>
      <c r="W3405" s="248">
        <f t="shared" si="213"/>
        <v>0</v>
      </c>
      <c r="X3405" s="248">
        <f t="shared" si="214"/>
        <v>0</v>
      </c>
      <c r="Y3405" s="248">
        <f t="shared" si="215"/>
        <v>0</v>
      </c>
    </row>
    <row r="3406" spans="1:25" ht="15" customHeight="1" x14ac:dyDescent="0.25">
      <c r="A3406" s="245" t="s">
        <v>1855</v>
      </c>
      <c r="B3406" s="246" t="str">
        <f>C3406</f>
        <v>г.Одинцово, Новое Яскино, 23</v>
      </c>
      <c r="C3406" s="329" t="s">
        <v>1105</v>
      </c>
      <c r="D3406" s="329"/>
      <c r="E3406" s="329"/>
      <c r="F3406" s="246" t="s">
        <v>1285</v>
      </c>
      <c r="G3406" s="246" t="s">
        <v>234</v>
      </c>
      <c r="H3406" s="247">
        <v>-9361.34</v>
      </c>
      <c r="I3406" s="247">
        <v>0</v>
      </c>
      <c r="J3406" s="247">
        <v>9361.34</v>
      </c>
      <c r="K3406" s="247">
        <v>0</v>
      </c>
      <c r="L3406" s="247">
        <v>0</v>
      </c>
      <c r="M3406" s="247">
        <v>9361.34</v>
      </c>
      <c r="N3406" s="330">
        <v>0</v>
      </c>
      <c r="O3406" s="330"/>
      <c r="P3406" s="247">
        <v>0</v>
      </c>
      <c r="Q3406" s="247">
        <v>0</v>
      </c>
      <c r="R3406" s="240" t="s">
        <v>1105</v>
      </c>
      <c r="V3406" s="248">
        <f t="shared" si="212"/>
        <v>0</v>
      </c>
      <c r="W3406" s="248">
        <f t="shared" si="213"/>
        <v>0</v>
      </c>
      <c r="X3406" s="248">
        <f t="shared" si="214"/>
        <v>0</v>
      </c>
      <c r="Y3406" s="248">
        <f t="shared" si="215"/>
        <v>0</v>
      </c>
    </row>
    <row r="3407" spans="1:25" ht="15" customHeight="1" x14ac:dyDescent="0.25">
      <c r="A3407" s="250"/>
      <c r="B3407" s="251"/>
      <c r="C3407" s="322" t="s">
        <v>393</v>
      </c>
      <c r="D3407" s="322"/>
      <c r="E3407" s="322"/>
      <c r="H3407" s="252">
        <v>-7478.44</v>
      </c>
      <c r="I3407" s="252">
        <v>0</v>
      </c>
      <c r="J3407" s="252">
        <v>7478.44</v>
      </c>
      <c r="K3407" s="252">
        <v>0</v>
      </c>
      <c r="L3407" s="252">
        <v>0</v>
      </c>
      <c r="M3407" s="252">
        <v>7478.44</v>
      </c>
      <c r="N3407" s="323">
        <v>0</v>
      </c>
      <c r="O3407" s="323"/>
      <c r="P3407" s="252">
        <v>0</v>
      </c>
      <c r="Q3407" s="252">
        <v>0</v>
      </c>
      <c r="R3407" s="240" t="s">
        <v>1105</v>
      </c>
      <c r="V3407" s="248">
        <f t="shared" si="212"/>
        <v>0</v>
      </c>
      <c r="W3407" s="248">
        <f t="shared" si="213"/>
        <v>0</v>
      </c>
      <c r="X3407" s="248">
        <f t="shared" si="214"/>
        <v>0</v>
      </c>
      <c r="Y3407" s="248">
        <f t="shared" si="215"/>
        <v>0</v>
      </c>
    </row>
    <row r="3408" spans="1:25" ht="15" customHeight="1" x14ac:dyDescent="0.25">
      <c r="A3408" s="253"/>
      <c r="B3408" s="254"/>
      <c r="C3408" s="324" t="s">
        <v>399</v>
      </c>
      <c r="D3408" s="324"/>
      <c r="E3408" s="324"/>
      <c r="F3408" s="255"/>
      <c r="G3408" s="255"/>
      <c r="H3408" s="256">
        <v>-1882.9</v>
      </c>
      <c r="I3408" s="256">
        <v>0</v>
      </c>
      <c r="J3408" s="256">
        <v>1882.9</v>
      </c>
      <c r="K3408" s="256">
        <v>0</v>
      </c>
      <c r="L3408" s="256">
        <v>0</v>
      </c>
      <c r="M3408" s="256">
        <v>1882.9</v>
      </c>
      <c r="N3408" s="325">
        <v>0</v>
      </c>
      <c r="O3408" s="325"/>
      <c r="P3408" s="256">
        <v>0</v>
      </c>
      <c r="Q3408" s="256">
        <v>0</v>
      </c>
      <c r="R3408" s="240" t="s">
        <v>1105</v>
      </c>
      <c r="V3408" s="248">
        <f t="shared" ref="V3408:V3471" si="216">IF(V$8=$C3408,SUM($P3408-$Q3408),0)</f>
        <v>0</v>
      </c>
      <c r="W3408" s="248">
        <f t="shared" si="213"/>
        <v>0</v>
      </c>
      <c r="X3408" s="248">
        <f t="shared" si="214"/>
        <v>0</v>
      </c>
      <c r="Y3408" s="248">
        <f t="shared" si="215"/>
        <v>0</v>
      </c>
    </row>
    <row r="3409" spans="1:25" ht="15" customHeight="1" x14ac:dyDescent="0.25">
      <c r="A3409" s="245" t="s">
        <v>1856</v>
      </c>
      <c r="B3409" s="246" t="str">
        <f>C3409</f>
        <v>г.Одинцово, Новое Яскино, 24</v>
      </c>
      <c r="C3409" s="329" t="s">
        <v>1106</v>
      </c>
      <c r="D3409" s="329"/>
      <c r="E3409" s="329"/>
      <c r="F3409" s="246" t="s">
        <v>1285</v>
      </c>
      <c r="G3409" s="246" t="s">
        <v>1857</v>
      </c>
      <c r="H3409" s="247">
        <v>-109.55</v>
      </c>
      <c r="I3409" s="247">
        <v>0</v>
      </c>
      <c r="J3409" s="247">
        <v>109.55</v>
      </c>
      <c r="K3409" s="247">
        <v>0</v>
      </c>
      <c r="L3409" s="247">
        <v>0</v>
      </c>
      <c r="M3409" s="247">
        <v>109.55</v>
      </c>
      <c r="N3409" s="330">
        <v>0</v>
      </c>
      <c r="O3409" s="330"/>
      <c r="P3409" s="247">
        <v>0</v>
      </c>
      <c r="Q3409" s="247">
        <v>0</v>
      </c>
      <c r="R3409" s="240" t="s">
        <v>1106</v>
      </c>
      <c r="V3409" s="248">
        <f t="shared" si="216"/>
        <v>0</v>
      </c>
      <c r="W3409" s="248">
        <f t="shared" si="213"/>
        <v>0</v>
      </c>
      <c r="X3409" s="248">
        <f t="shared" si="214"/>
        <v>0</v>
      </c>
      <c r="Y3409" s="248">
        <f t="shared" si="215"/>
        <v>0</v>
      </c>
    </row>
    <row r="3410" spans="1:25" ht="15" customHeight="1" x14ac:dyDescent="0.25">
      <c r="A3410" s="253"/>
      <c r="B3410" s="254"/>
      <c r="C3410" s="324" t="s">
        <v>399</v>
      </c>
      <c r="D3410" s="324"/>
      <c r="E3410" s="324"/>
      <c r="F3410" s="255"/>
      <c r="G3410" s="255"/>
      <c r="H3410" s="256">
        <v>-109.55</v>
      </c>
      <c r="I3410" s="256">
        <v>0</v>
      </c>
      <c r="J3410" s="256">
        <v>109.55</v>
      </c>
      <c r="K3410" s="256">
        <v>0</v>
      </c>
      <c r="L3410" s="256">
        <v>0</v>
      </c>
      <c r="M3410" s="256">
        <v>109.55</v>
      </c>
      <c r="N3410" s="325">
        <v>0</v>
      </c>
      <c r="O3410" s="325"/>
      <c r="P3410" s="256">
        <v>0</v>
      </c>
      <c r="Q3410" s="256">
        <v>0</v>
      </c>
      <c r="R3410" s="240" t="s">
        <v>1106</v>
      </c>
      <c r="V3410" s="248">
        <f t="shared" si="216"/>
        <v>0</v>
      </c>
      <c r="W3410" s="248">
        <f t="shared" si="213"/>
        <v>0</v>
      </c>
      <c r="X3410" s="248">
        <f t="shared" si="214"/>
        <v>0</v>
      </c>
      <c r="Y3410" s="248">
        <f t="shared" si="215"/>
        <v>0</v>
      </c>
    </row>
    <row r="3411" spans="1:25" ht="15" customHeight="1" x14ac:dyDescent="0.25">
      <c r="A3411" s="245" t="s">
        <v>1532</v>
      </c>
      <c r="B3411" s="246" t="str">
        <f>C3411</f>
        <v>г.Одинцово, Новое Яскино, 28</v>
      </c>
      <c r="C3411" s="329" t="s">
        <v>1108</v>
      </c>
      <c r="D3411" s="329"/>
      <c r="E3411" s="329"/>
      <c r="F3411" s="246" t="s">
        <v>1287</v>
      </c>
      <c r="G3411" s="246" t="s">
        <v>234</v>
      </c>
      <c r="H3411" s="247">
        <v>-2201.7800000000002</v>
      </c>
      <c r="I3411" s="247">
        <v>0</v>
      </c>
      <c r="J3411" s="247">
        <v>2201.7800000000002</v>
      </c>
      <c r="K3411" s="247">
        <v>0</v>
      </c>
      <c r="L3411" s="247">
        <v>0</v>
      </c>
      <c r="M3411" s="247">
        <v>2201.7800000000002</v>
      </c>
      <c r="N3411" s="330">
        <v>0</v>
      </c>
      <c r="O3411" s="330"/>
      <c r="P3411" s="247">
        <v>0</v>
      </c>
      <c r="Q3411" s="247">
        <v>0</v>
      </c>
      <c r="R3411" s="240" t="s">
        <v>1108</v>
      </c>
      <c r="V3411" s="248">
        <f t="shared" si="216"/>
        <v>0</v>
      </c>
      <c r="W3411" s="248">
        <f t="shared" si="213"/>
        <v>0</v>
      </c>
      <c r="X3411" s="248">
        <f t="shared" si="214"/>
        <v>0</v>
      </c>
      <c r="Y3411" s="248">
        <f t="shared" si="215"/>
        <v>0</v>
      </c>
    </row>
    <row r="3412" spans="1:25" ht="15" customHeight="1" x14ac:dyDescent="0.25">
      <c r="A3412" s="250"/>
      <c r="B3412" s="251"/>
      <c r="C3412" s="322" t="s">
        <v>393</v>
      </c>
      <c r="D3412" s="322"/>
      <c r="E3412" s="322"/>
      <c r="H3412" s="252">
        <v>-543.17999999999995</v>
      </c>
      <c r="I3412" s="252">
        <v>0</v>
      </c>
      <c r="J3412" s="252">
        <v>543.17999999999995</v>
      </c>
      <c r="K3412" s="252">
        <v>0</v>
      </c>
      <c r="L3412" s="252">
        <v>0</v>
      </c>
      <c r="M3412" s="252">
        <v>543.17999999999995</v>
      </c>
      <c r="N3412" s="323">
        <v>0</v>
      </c>
      <c r="O3412" s="323"/>
      <c r="P3412" s="252">
        <v>0</v>
      </c>
      <c r="Q3412" s="252">
        <v>0</v>
      </c>
      <c r="R3412" s="240" t="s">
        <v>1108</v>
      </c>
      <c r="V3412" s="248">
        <f t="shared" si="216"/>
        <v>0</v>
      </c>
      <c r="W3412" s="248">
        <f t="shared" si="213"/>
        <v>0</v>
      </c>
      <c r="X3412" s="248">
        <f t="shared" si="214"/>
        <v>0</v>
      </c>
      <c r="Y3412" s="248">
        <f t="shared" si="215"/>
        <v>0</v>
      </c>
    </row>
    <row r="3413" spans="1:25" ht="15" customHeight="1" x14ac:dyDescent="0.25">
      <c r="A3413" s="253"/>
      <c r="B3413" s="254"/>
      <c r="C3413" s="324" t="s">
        <v>399</v>
      </c>
      <c r="D3413" s="324"/>
      <c r="E3413" s="324"/>
      <c r="F3413" s="255"/>
      <c r="G3413" s="255"/>
      <c r="H3413" s="256">
        <v>-1658.6</v>
      </c>
      <c r="I3413" s="256">
        <v>0</v>
      </c>
      <c r="J3413" s="256">
        <v>1658.6</v>
      </c>
      <c r="K3413" s="256">
        <v>0</v>
      </c>
      <c r="L3413" s="256">
        <v>0</v>
      </c>
      <c r="M3413" s="256">
        <v>1658.6</v>
      </c>
      <c r="N3413" s="325">
        <v>0</v>
      </c>
      <c r="O3413" s="325"/>
      <c r="P3413" s="256">
        <v>0</v>
      </c>
      <c r="Q3413" s="256">
        <v>0</v>
      </c>
      <c r="R3413" s="240" t="s">
        <v>1108</v>
      </c>
      <c r="V3413" s="248">
        <f t="shared" si="216"/>
        <v>0</v>
      </c>
      <c r="W3413" s="248">
        <f t="shared" si="213"/>
        <v>0</v>
      </c>
      <c r="X3413" s="248">
        <f t="shared" si="214"/>
        <v>0</v>
      </c>
      <c r="Y3413" s="248">
        <f t="shared" si="215"/>
        <v>0</v>
      </c>
    </row>
    <row r="3414" spans="1:25" ht="15" customHeight="1" x14ac:dyDescent="0.25">
      <c r="A3414" s="245" t="s">
        <v>1858</v>
      </c>
      <c r="B3414" s="246" t="str">
        <f>C3414</f>
        <v>г.Одинцово, Новое Яскино, 35</v>
      </c>
      <c r="C3414" s="329" t="s">
        <v>1112</v>
      </c>
      <c r="D3414" s="329"/>
      <c r="E3414" s="329"/>
      <c r="F3414" s="246" t="s">
        <v>1290</v>
      </c>
      <c r="G3414" s="246" t="s">
        <v>1859</v>
      </c>
      <c r="H3414" s="247">
        <v>70058.92</v>
      </c>
      <c r="I3414" s="247">
        <v>0</v>
      </c>
      <c r="J3414" s="247">
        <v>-70058.92</v>
      </c>
      <c r="K3414" s="247">
        <v>0</v>
      </c>
      <c r="L3414" s="247">
        <v>0</v>
      </c>
      <c r="M3414" s="247">
        <v>-70058.92</v>
      </c>
      <c r="N3414" s="330">
        <v>0</v>
      </c>
      <c r="O3414" s="330"/>
      <c r="P3414" s="247">
        <v>0</v>
      </c>
      <c r="Q3414" s="247">
        <v>0</v>
      </c>
      <c r="R3414" s="240" t="s">
        <v>1112</v>
      </c>
      <c r="V3414" s="248">
        <f t="shared" si="216"/>
        <v>0</v>
      </c>
      <c r="W3414" s="248">
        <f t="shared" si="213"/>
        <v>0</v>
      </c>
      <c r="X3414" s="248">
        <f t="shared" si="214"/>
        <v>0</v>
      </c>
      <c r="Y3414" s="248">
        <f t="shared" si="215"/>
        <v>0</v>
      </c>
    </row>
    <row r="3415" spans="1:25" ht="15" customHeight="1" x14ac:dyDescent="0.25">
      <c r="A3415" s="250"/>
      <c r="B3415" s="251"/>
      <c r="C3415" s="322" t="s">
        <v>399</v>
      </c>
      <c r="D3415" s="322"/>
      <c r="E3415" s="322"/>
      <c r="H3415" s="252">
        <v>2592.54</v>
      </c>
      <c r="I3415" s="252">
        <v>0</v>
      </c>
      <c r="J3415" s="252">
        <v>-2592.54</v>
      </c>
      <c r="K3415" s="252">
        <v>0</v>
      </c>
      <c r="L3415" s="252">
        <v>0</v>
      </c>
      <c r="M3415" s="252">
        <v>-2592.54</v>
      </c>
      <c r="N3415" s="323">
        <v>0</v>
      </c>
      <c r="O3415" s="323"/>
      <c r="P3415" s="252">
        <v>0</v>
      </c>
      <c r="Q3415" s="252">
        <v>0</v>
      </c>
      <c r="R3415" s="240" t="s">
        <v>1112</v>
      </c>
      <c r="V3415" s="248">
        <f t="shared" si="216"/>
        <v>0</v>
      </c>
      <c r="W3415" s="248">
        <f t="shared" si="213"/>
        <v>0</v>
      </c>
      <c r="X3415" s="248">
        <f t="shared" si="214"/>
        <v>0</v>
      </c>
      <c r="Y3415" s="248">
        <f t="shared" si="215"/>
        <v>0</v>
      </c>
    </row>
    <row r="3416" spans="1:25" ht="15" customHeight="1" x14ac:dyDescent="0.25">
      <c r="A3416" s="250"/>
      <c r="B3416" s="251"/>
      <c r="C3416" s="322" t="s">
        <v>393</v>
      </c>
      <c r="D3416" s="322"/>
      <c r="E3416" s="322"/>
      <c r="H3416" s="252">
        <v>13462.4</v>
      </c>
      <c r="I3416" s="252">
        <v>0</v>
      </c>
      <c r="J3416" s="252">
        <v>-13462.4</v>
      </c>
      <c r="K3416" s="252">
        <v>0</v>
      </c>
      <c r="L3416" s="252">
        <v>0</v>
      </c>
      <c r="M3416" s="252">
        <v>-13462.4</v>
      </c>
      <c r="N3416" s="323">
        <v>0</v>
      </c>
      <c r="O3416" s="323"/>
      <c r="P3416" s="252">
        <v>0</v>
      </c>
      <c r="Q3416" s="252">
        <v>0</v>
      </c>
      <c r="R3416" s="240" t="s">
        <v>1112</v>
      </c>
      <c r="V3416" s="248">
        <f t="shared" si="216"/>
        <v>0</v>
      </c>
      <c r="W3416" s="248">
        <f t="shared" si="213"/>
        <v>0</v>
      </c>
      <c r="X3416" s="248">
        <f t="shared" si="214"/>
        <v>0</v>
      </c>
      <c r="Y3416" s="248">
        <f t="shared" si="215"/>
        <v>0</v>
      </c>
    </row>
    <row r="3417" spans="1:25" ht="15" customHeight="1" x14ac:dyDescent="0.25">
      <c r="A3417" s="250"/>
      <c r="B3417" s="251"/>
      <c r="C3417" s="322" t="s">
        <v>1283</v>
      </c>
      <c r="D3417" s="322"/>
      <c r="E3417" s="322"/>
      <c r="H3417" s="252">
        <v>40729.82</v>
      </c>
      <c r="I3417" s="252">
        <v>0</v>
      </c>
      <c r="J3417" s="252">
        <v>-40729.82</v>
      </c>
      <c r="K3417" s="252">
        <v>0</v>
      </c>
      <c r="L3417" s="252">
        <v>0</v>
      </c>
      <c r="M3417" s="252">
        <v>-40729.82</v>
      </c>
      <c r="N3417" s="323">
        <v>0</v>
      </c>
      <c r="O3417" s="323"/>
      <c r="P3417" s="252">
        <v>0</v>
      </c>
      <c r="Q3417" s="252">
        <v>0</v>
      </c>
      <c r="R3417" s="240" t="s">
        <v>1112</v>
      </c>
      <c r="V3417" s="248">
        <f t="shared" si="216"/>
        <v>0</v>
      </c>
      <c r="W3417" s="248">
        <f t="shared" si="213"/>
        <v>0</v>
      </c>
      <c r="X3417" s="248">
        <f t="shared" si="214"/>
        <v>0</v>
      </c>
      <c r="Y3417" s="248">
        <f t="shared" si="215"/>
        <v>0</v>
      </c>
    </row>
    <row r="3418" spans="1:25" ht="15" customHeight="1" x14ac:dyDescent="0.25">
      <c r="A3418" s="253"/>
      <c r="B3418" s="254"/>
      <c r="C3418" s="324" t="s">
        <v>1052</v>
      </c>
      <c r="D3418" s="324"/>
      <c r="E3418" s="324"/>
      <c r="F3418" s="255"/>
      <c r="G3418" s="255"/>
      <c r="H3418" s="256">
        <v>13274.16</v>
      </c>
      <c r="I3418" s="256">
        <v>0</v>
      </c>
      <c r="J3418" s="256">
        <v>-13274.16</v>
      </c>
      <c r="K3418" s="256">
        <v>0</v>
      </c>
      <c r="L3418" s="256">
        <v>0</v>
      </c>
      <c r="M3418" s="256">
        <v>-13274.16</v>
      </c>
      <c r="N3418" s="325">
        <v>0</v>
      </c>
      <c r="O3418" s="325"/>
      <c r="P3418" s="256">
        <v>0</v>
      </c>
      <c r="Q3418" s="256">
        <v>0</v>
      </c>
      <c r="R3418" s="240" t="s">
        <v>1112</v>
      </c>
      <c r="V3418" s="248">
        <f t="shared" si="216"/>
        <v>0</v>
      </c>
      <c r="W3418" s="248">
        <f t="shared" si="213"/>
        <v>0</v>
      </c>
      <c r="X3418" s="248">
        <f t="shared" si="214"/>
        <v>0</v>
      </c>
      <c r="Y3418" s="248">
        <f t="shared" si="215"/>
        <v>0</v>
      </c>
    </row>
    <row r="3419" spans="1:25" ht="15" customHeight="1" x14ac:dyDescent="0.25">
      <c r="A3419" s="245" t="s">
        <v>1830</v>
      </c>
      <c r="B3419" s="246" t="str">
        <f>C3419</f>
        <v>г.Одинцово, Новое Яскино, 36</v>
      </c>
      <c r="C3419" s="329" t="s">
        <v>1113</v>
      </c>
      <c r="D3419" s="329"/>
      <c r="E3419" s="329"/>
      <c r="F3419" s="246" t="s">
        <v>1291</v>
      </c>
      <c r="G3419" s="246" t="s">
        <v>1851</v>
      </c>
      <c r="H3419" s="247">
        <v>100185.11</v>
      </c>
      <c r="I3419" s="247">
        <v>0</v>
      </c>
      <c r="J3419" s="247">
        <v>-100185.11</v>
      </c>
      <c r="K3419" s="247">
        <v>0</v>
      </c>
      <c r="L3419" s="247">
        <v>0</v>
      </c>
      <c r="M3419" s="247">
        <v>-100185.11</v>
      </c>
      <c r="N3419" s="330">
        <v>0</v>
      </c>
      <c r="O3419" s="330"/>
      <c r="P3419" s="247">
        <v>0</v>
      </c>
      <c r="Q3419" s="247">
        <v>0</v>
      </c>
      <c r="R3419" s="240" t="s">
        <v>1113</v>
      </c>
      <c r="V3419" s="248">
        <f t="shared" si="216"/>
        <v>0</v>
      </c>
      <c r="W3419" s="248">
        <f t="shared" si="213"/>
        <v>0</v>
      </c>
      <c r="X3419" s="248">
        <f t="shared" si="214"/>
        <v>0</v>
      </c>
      <c r="Y3419" s="248">
        <f t="shared" si="215"/>
        <v>0</v>
      </c>
    </row>
    <row r="3420" spans="1:25" ht="15" customHeight="1" x14ac:dyDescent="0.25">
      <c r="A3420" s="250"/>
      <c r="B3420" s="251"/>
      <c r="C3420" s="322" t="s">
        <v>399</v>
      </c>
      <c r="D3420" s="322"/>
      <c r="E3420" s="322"/>
      <c r="H3420" s="252">
        <v>2933.71</v>
      </c>
      <c r="I3420" s="252">
        <v>0</v>
      </c>
      <c r="J3420" s="252">
        <v>-2933.71</v>
      </c>
      <c r="K3420" s="252">
        <v>0</v>
      </c>
      <c r="L3420" s="252">
        <v>0</v>
      </c>
      <c r="M3420" s="252">
        <v>-2933.71</v>
      </c>
      <c r="N3420" s="323">
        <v>0</v>
      </c>
      <c r="O3420" s="323"/>
      <c r="P3420" s="252">
        <v>0</v>
      </c>
      <c r="Q3420" s="252">
        <v>0</v>
      </c>
      <c r="R3420" s="240" t="s">
        <v>1113</v>
      </c>
      <c r="V3420" s="248">
        <f t="shared" si="216"/>
        <v>0</v>
      </c>
      <c r="W3420" s="248">
        <f t="shared" si="213"/>
        <v>0</v>
      </c>
      <c r="X3420" s="248">
        <f t="shared" si="214"/>
        <v>0</v>
      </c>
      <c r="Y3420" s="248">
        <f t="shared" si="215"/>
        <v>0</v>
      </c>
    </row>
    <row r="3421" spans="1:25" ht="15" customHeight="1" x14ac:dyDescent="0.25">
      <c r="A3421" s="250"/>
      <c r="B3421" s="251"/>
      <c r="C3421" s="322" t="s">
        <v>1052</v>
      </c>
      <c r="D3421" s="322"/>
      <c r="E3421" s="322"/>
      <c r="H3421" s="252">
        <v>13344.04</v>
      </c>
      <c r="I3421" s="252">
        <v>0</v>
      </c>
      <c r="J3421" s="252">
        <v>-13344.04</v>
      </c>
      <c r="K3421" s="252">
        <v>0</v>
      </c>
      <c r="L3421" s="252">
        <v>0</v>
      </c>
      <c r="M3421" s="252">
        <v>-13344.04</v>
      </c>
      <c r="N3421" s="323">
        <v>0</v>
      </c>
      <c r="O3421" s="323"/>
      <c r="P3421" s="252">
        <v>0</v>
      </c>
      <c r="Q3421" s="252">
        <v>0</v>
      </c>
      <c r="R3421" s="240" t="s">
        <v>1113</v>
      </c>
      <c r="V3421" s="248">
        <f t="shared" si="216"/>
        <v>0</v>
      </c>
      <c r="W3421" s="248">
        <f t="shared" si="213"/>
        <v>0</v>
      </c>
      <c r="X3421" s="248">
        <f t="shared" si="214"/>
        <v>0</v>
      </c>
      <c r="Y3421" s="248">
        <f t="shared" si="215"/>
        <v>0</v>
      </c>
    </row>
    <row r="3422" spans="1:25" ht="15" customHeight="1" x14ac:dyDescent="0.25">
      <c r="A3422" s="250"/>
      <c r="B3422" s="251"/>
      <c r="C3422" s="322" t="s">
        <v>1283</v>
      </c>
      <c r="D3422" s="322"/>
      <c r="E3422" s="322"/>
      <c r="H3422" s="252">
        <v>75919.360000000001</v>
      </c>
      <c r="I3422" s="252">
        <v>0</v>
      </c>
      <c r="J3422" s="252">
        <v>-75919.360000000001</v>
      </c>
      <c r="K3422" s="252">
        <v>0</v>
      </c>
      <c r="L3422" s="252">
        <v>0</v>
      </c>
      <c r="M3422" s="252">
        <v>-75919.360000000001</v>
      </c>
      <c r="N3422" s="323">
        <v>0</v>
      </c>
      <c r="O3422" s="323"/>
      <c r="P3422" s="252">
        <v>0</v>
      </c>
      <c r="Q3422" s="252">
        <v>0</v>
      </c>
      <c r="R3422" s="240" t="s">
        <v>1113</v>
      </c>
      <c r="V3422" s="248">
        <f t="shared" si="216"/>
        <v>0</v>
      </c>
      <c r="W3422" s="248">
        <f t="shared" si="213"/>
        <v>0</v>
      </c>
      <c r="X3422" s="248">
        <f t="shared" si="214"/>
        <v>0</v>
      </c>
      <c r="Y3422" s="248">
        <f t="shared" si="215"/>
        <v>0</v>
      </c>
    </row>
    <row r="3423" spans="1:25" ht="15" customHeight="1" x14ac:dyDescent="0.25">
      <c r="A3423" s="253"/>
      <c r="B3423" s="254"/>
      <c r="C3423" s="324" t="s">
        <v>393</v>
      </c>
      <c r="D3423" s="324"/>
      <c r="E3423" s="324"/>
      <c r="F3423" s="255"/>
      <c r="G3423" s="255"/>
      <c r="H3423" s="256">
        <v>7988</v>
      </c>
      <c r="I3423" s="256">
        <v>0</v>
      </c>
      <c r="J3423" s="256">
        <v>-7988</v>
      </c>
      <c r="K3423" s="256">
        <v>0</v>
      </c>
      <c r="L3423" s="256">
        <v>0</v>
      </c>
      <c r="M3423" s="256">
        <v>-7988</v>
      </c>
      <c r="N3423" s="325">
        <v>0</v>
      </c>
      <c r="O3423" s="325"/>
      <c r="P3423" s="256">
        <v>0</v>
      </c>
      <c r="Q3423" s="256">
        <v>0</v>
      </c>
      <c r="R3423" s="240" t="s">
        <v>1113</v>
      </c>
      <c r="V3423" s="248">
        <f t="shared" si="216"/>
        <v>0</v>
      </c>
      <c r="W3423" s="248">
        <f t="shared" si="213"/>
        <v>0</v>
      </c>
      <c r="X3423" s="248">
        <f t="shared" si="214"/>
        <v>0</v>
      </c>
      <c r="Y3423" s="248">
        <f t="shared" si="215"/>
        <v>0</v>
      </c>
    </row>
    <row r="3424" spans="1:25" ht="15" customHeight="1" x14ac:dyDescent="0.25">
      <c r="A3424" s="245" t="s">
        <v>1343</v>
      </c>
      <c r="B3424" s="246" t="str">
        <f>C3424</f>
        <v>г.Одинцово, Новое Яскино, 40</v>
      </c>
      <c r="C3424" s="329" t="s">
        <v>1116</v>
      </c>
      <c r="D3424" s="329"/>
      <c r="E3424" s="329"/>
      <c r="F3424" s="246" t="s">
        <v>1289</v>
      </c>
      <c r="G3424" s="246" t="s">
        <v>1860</v>
      </c>
      <c r="H3424" s="247">
        <v>-2095.1</v>
      </c>
      <c r="I3424" s="247">
        <v>0</v>
      </c>
      <c r="J3424" s="247">
        <v>2095.1</v>
      </c>
      <c r="K3424" s="247">
        <v>0</v>
      </c>
      <c r="L3424" s="247">
        <v>0</v>
      </c>
      <c r="M3424" s="247">
        <v>2095.1</v>
      </c>
      <c r="N3424" s="330">
        <v>0</v>
      </c>
      <c r="O3424" s="330"/>
      <c r="P3424" s="247">
        <v>0</v>
      </c>
      <c r="Q3424" s="247">
        <v>0</v>
      </c>
      <c r="R3424" s="240" t="s">
        <v>1116</v>
      </c>
      <c r="V3424" s="248">
        <f t="shared" si="216"/>
        <v>0</v>
      </c>
      <c r="W3424" s="248">
        <f t="shared" si="213"/>
        <v>0</v>
      </c>
      <c r="X3424" s="248">
        <f t="shared" si="214"/>
        <v>0</v>
      </c>
      <c r="Y3424" s="248">
        <f t="shared" si="215"/>
        <v>0</v>
      </c>
    </row>
    <row r="3425" spans="1:25" ht="15" customHeight="1" x14ac:dyDescent="0.25">
      <c r="A3425" s="250"/>
      <c r="B3425" s="251"/>
      <c r="C3425" s="322" t="s">
        <v>1052</v>
      </c>
      <c r="D3425" s="322"/>
      <c r="E3425" s="322"/>
      <c r="H3425" s="252">
        <v>-1255.58</v>
      </c>
      <c r="I3425" s="252">
        <v>0</v>
      </c>
      <c r="J3425" s="252">
        <v>1255.58</v>
      </c>
      <c r="K3425" s="252">
        <v>0</v>
      </c>
      <c r="L3425" s="252">
        <v>0</v>
      </c>
      <c r="M3425" s="252">
        <v>1255.58</v>
      </c>
      <c r="N3425" s="323">
        <v>0</v>
      </c>
      <c r="O3425" s="323"/>
      <c r="P3425" s="252">
        <v>0</v>
      </c>
      <c r="Q3425" s="252">
        <v>0</v>
      </c>
      <c r="R3425" s="240" t="s">
        <v>1116</v>
      </c>
      <c r="V3425" s="248">
        <f t="shared" si="216"/>
        <v>0</v>
      </c>
      <c r="W3425" s="248">
        <f t="shared" si="213"/>
        <v>0</v>
      </c>
      <c r="X3425" s="248">
        <f t="shared" si="214"/>
        <v>0</v>
      </c>
      <c r="Y3425" s="248">
        <f t="shared" si="215"/>
        <v>0</v>
      </c>
    </row>
    <row r="3426" spans="1:25" ht="15" customHeight="1" x14ac:dyDescent="0.25">
      <c r="A3426" s="250"/>
      <c r="B3426" s="251"/>
      <c r="C3426" s="322" t="s">
        <v>399</v>
      </c>
      <c r="D3426" s="322"/>
      <c r="E3426" s="322"/>
      <c r="H3426" s="252">
        <v>-275.8</v>
      </c>
      <c r="I3426" s="252">
        <v>0</v>
      </c>
      <c r="J3426" s="252">
        <v>275.8</v>
      </c>
      <c r="K3426" s="252">
        <v>0</v>
      </c>
      <c r="L3426" s="252">
        <v>0</v>
      </c>
      <c r="M3426" s="252">
        <v>275.8</v>
      </c>
      <c r="N3426" s="323">
        <v>0</v>
      </c>
      <c r="O3426" s="323"/>
      <c r="P3426" s="252">
        <v>0</v>
      </c>
      <c r="Q3426" s="252">
        <v>0</v>
      </c>
      <c r="R3426" s="240" t="s">
        <v>1116</v>
      </c>
      <c r="V3426" s="248">
        <f t="shared" si="216"/>
        <v>0</v>
      </c>
      <c r="W3426" s="248">
        <f t="shared" si="213"/>
        <v>0</v>
      </c>
      <c r="X3426" s="248">
        <f t="shared" si="214"/>
        <v>0</v>
      </c>
      <c r="Y3426" s="248">
        <f t="shared" si="215"/>
        <v>0</v>
      </c>
    </row>
    <row r="3427" spans="1:25" ht="15" customHeight="1" x14ac:dyDescent="0.25">
      <c r="A3427" s="253"/>
      <c r="B3427" s="254"/>
      <c r="C3427" s="324" t="s">
        <v>393</v>
      </c>
      <c r="D3427" s="324"/>
      <c r="E3427" s="324"/>
      <c r="F3427" s="255"/>
      <c r="G3427" s="255"/>
      <c r="H3427" s="256">
        <v>-563.72</v>
      </c>
      <c r="I3427" s="256">
        <v>0</v>
      </c>
      <c r="J3427" s="256">
        <v>563.72</v>
      </c>
      <c r="K3427" s="256">
        <v>0</v>
      </c>
      <c r="L3427" s="256">
        <v>0</v>
      </c>
      <c r="M3427" s="256">
        <v>563.72</v>
      </c>
      <c r="N3427" s="325">
        <v>0</v>
      </c>
      <c r="O3427" s="325"/>
      <c r="P3427" s="256">
        <v>0</v>
      </c>
      <c r="Q3427" s="256">
        <v>0</v>
      </c>
      <c r="R3427" s="240" t="s">
        <v>1116</v>
      </c>
      <c r="V3427" s="248">
        <f t="shared" si="216"/>
        <v>0</v>
      </c>
      <c r="W3427" s="248">
        <f t="shared" si="213"/>
        <v>0</v>
      </c>
      <c r="X3427" s="248">
        <f t="shared" si="214"/>
        <v>0</v>
      </c>
      <c r="Y3427" s="248">
        <f t="shared" si="215"/>
        <v>0</v>
      </c>
    </row>
    <row r="3428" spans="1:25" ht="15" customHeight="1" x14ac:dyDescent="0.25">
      <c r="A3428" s="245" t="s">
        <v>1752</v>
      </c>
      <c r="B3428" s="246" t="str">
        <f>C3428</f>
        <v>г.Одинцово, Новое Яскино, 41</v>
      </c>
      <c r="C3428" s="329" t="s">
        <v>1117</v>
      </c>
      <c r="D3428" s="329"/>
      <c r="E3428" s="329"/>
      <c r="F3428" s="246" t="s">
        <v>1287</v>
      </c>
      <c r="G3428" s="246" t="s">
        <v>1861</v>
      </c>
      <c r="H3428" s="247">
        <v>-0.01</v>
      </c>
      <c r="I3428" s="247">
        <v>0</v>
      </c>
      <c r="J3428" s="247">
        <v>0.01</v>
      </c>
      <c r="K3428" s="247">
        <v>0</v>
      </c>
      <c r="L3428" s="247">
        <v>0</v>
      </c>
      <c r="M3428" s="247">
        <v>0.01</v>
      </c>
      <c r="N3428" s="330">
        <v>0</v>
      </c>
      <c r="O3428" s="330"/>
      <c r="P3428" s="247">
        <v>0</v>
      </c>
      <c r="Q3428" s="247">
        <v>0</v>
      </c>
      <c r="R3428" s="240" t="s">
        <v>1117</v>
      </c>
      <c r="V3428" s="248">
        <f t="shared" si="216"/>
        <v>0</v>
      </c>
      <c r="W3428" s="248">
        <f t="shared" si="213"/>
        <v>0</v>
      </c>
      <c r="X3428" s="248">
        <f t="shared" si="214"/>
        <v>0</v>
      </c>
      <c r="Y3428" s="248">
        <f t="shared" si="215"/>
        <v>0</v>
      </c>
    </row>
    <row r="3429" spans="1:25" ht="15" customHeight="1" x14ac:dyDescent="0.25">
      <c r="A3429" s="253"/>
      <c r="B3429" s="254"/>
      <c r="C3429" s="324" t="s">
        <v>393</v>
      </c>
      <c r="D3429" s="324"/>
      <c r="E3429" s="324"/>
      <c r="F3429" s="255"/>
      <c r="G3429" s="255"/>
      <c r="H3429" s="256">
        <v>-0.01</v>
      </c>
      <c r="I3429" s="256">
        <v>0</v>
      </c>
      <c r="J3429" s="256">
        <v>0.01</v>
      </c>
      <c r="K3429" s="256">
        <v>0</v>
      </c>
      <c r="L3429" s="256">
        <v>0</v>
      </c>
      <c r="M3429" s="256">
        <v>0.01</v>
      </c>
      <c r="N3429" s="325">
        <v>0</v>
      </c>
      <c r="O3429" s="325"/>
      <c r="P3429" s="256">
        <v>0</v>
      </c>
      <c r="Q3429" s="256">
        <v>0</v>
      </c>
      <c r="R3429" s="240" t="s">
        <v>1117</v>
      </c>
      <c r="V3429" s="248">
        <f t="shared" si="216"/>
        <v>0</v>
      </c>
      <c r="W3429" s="248">
        <f t="shared" si="213"/>
        <v>0</v>
      </c>
      <c r="X3429" s="248">
        <f t="shared" si="214"/>
        <v>0</v>
      </c>
      <c r="Y3429" s="248">
        <f t="shared" si="215"/>
        <v>0</v>
      </c>
    </row>
    <row r="3430" spans="1:25" ht="15" customHeight="1" x14ac:dyDescent="0.25">
      <c r="A3430" s="245" t="s">
        <v>1862</v>
      </c>
      <c r="B3430" s="246" t="str">
        <f>C3430</f>
        <v>г.Одинцово, Новое Яскино, 42</v>
      </c>
      <c r="C3430" s="329" t="s">
        <v>1118</v>
      </c>
      <c r="D3430" s="329"/>
      <c r="E3430" s="329"/>
      <c r="F3430" s="246" t="s">
        <v>1291</v>
      </c>
      <c r="G3430" s="246" t="s">
        <v>1851</v>
      </c>
      <c r="H3430" s="247">
        <v>-2059.64</v>
      </c>
      <c r="I3430" s="247">
        <v>0</v>
      </c>
      <c r="J3430" s="247">
        <v>2059.64</v>
      </c>
      <c r="K3430" s="247">
        <v>0</v>
      </c>
      <c r="L3430" s="247">
        <v>0</v>
      </c>
      <c r="M3430" s="247">
        <v>2059.64</v>
      </c>
      <c r="N3430" s="330">
        <v>0</v>
      </c>
      <c r="O3430" s="330"/>
      <c r="P3430" s="247">
        <v>0</v>
      </c>
      <c r="Q3430" s="247">
        <v>0</v>
      </c>
      <c r="R3430" s="240" t="s">
        <v>1118</v>
      </c>
      <c r="V3430" s="248">
        <f t="shared" si="216"/>
        <v>0</v>
      </c>
      <c r="W3430" s="248">
        <f t="shared" si="213"/>
        <v>0</v>
      </c>
      <c r="X3430" s="248">
        <f t="shared" si="214"/>
        <v>0</v>
      </c>
      <c r="Y3430" s="248">
        <f t="shared" si="215"/>
        <v>0</v>
      </c>
    </row>
    <row r="3431" spans="1:25" ht="15" customHeight="1" x14ac:dyDescent="0.25">
      <c r="A3431" s="253"/>
      <c r="B3431" s="254"/>
      <c r="C3431" s="324" t="s">
        <v>393</v>
      </c>
      <c r="D3431" s="324"/>
      <c r="E3431" s="324"/>
      <c r="F3431" s="255"/>
      <c r="G3431" s="255"/>
      <c r="H3431" s="256">
        <v>-2059.64</v>
      </c>
      <c r="I3431" s="256">
        <v>0</v>
      </c>
      <c r="J3431" s="256">
        <v>2059.64</v>
      </c>
      <c r="K3431" s="256">
        <v>0</v>
      </c>
      <c r="L3431" s="256">
        <v>0</v>
      </c>
      <c r="M3431" s="256">
        <v>2059.64</v>
      </c>
      <c r="N3431" s="325">
        <v>0</v>
      </c>
      <c r="O3431" s="325"/>
      <c r="P3431" s="256">
        <v>0</v>
      </c>
      <c r="Q3431" s="256">
        <v>0</v>
      </c>
      <c r="R3431" s="240" t="s">
        <v>1118</v>
      </c>
      <c r="V3431" s="248">
        <f t="shared" si="216"/>
        <v>0</v>
      </c>
      <c r="W3431" s="248">
        <f t="shared" si="213"/>
        <v>0</v>
      </c>
      <c r="X3431" s="248">
        <f t="shared" si="214"/>
        <v>0</v>
      </c>
      <c r="Y3431" s="248">
        <f t="shared" si="215"/>
        <v>0</v>
      </c>
    </row>
    <row r="3432" spans="1:25" ht="15" customHeight="1" x14ac:dyDescent="0.25">
      <c r="A3432" s="245" t="s">
        <v>1571</v>
      </c>
      <c r="B3432" s="246" t="str">
        <f>C3432</f>
        <v>г.Одинцово, Новое Яскино, 46</v>
      </c>
      <c r="C3432" s="329" t="s">
        <v>1121</v>
      </c>
      <c r="D3432" s="329"/>
      <c r="E3432" s="329"/>
      <c r="F3432" s="246" t="s">
        <v>1285</v>
      </c>
      <c r="G3432" s="246" t="s">
        <v>1863</v>
      </c>
      <c r="H3432" s="247">
        <v>-0.06</v>
      </c>
      <c r="I3432" s="247">
        <v>0</v>
      </c>
      <c r="J3432" s="247">
        <v>0.06</v>
      </c>
      <c r="K3432" s="247">
        <v>0</v>
      </c>
      <c r="L3432" s="247">
        <v>0</v>
      </c>
      <c r="M3432" s="247">
        <v>0.06</v>
      </c>
      <c r="N3432" s="330">
        <v>0</v>
      </c>
      <c r="O3432" s="330"/>
      <c r="P3432" s="247">
        <v>0</v>
      </c>
      <c r="Q3432" s="247">
        <v>0</v>
      </c>
      <c r="R3432" s="240" t="s">
        <v>1121</v>
      </c>
      <c r="V3432" s="248">
        <f t="shared" si="216"/>
        <v>0</v>
      </c>
      <c r="W3432" s="248">
        <f t="shared" si="213"/>
        <v>0</v>
      </c>
      <c r="X3432" s="248">
        <f t="shared" si="214"/>
        <v>0</v>
      </c>
      <c r="Y3432" s="248">
        <f t="shared" si="215"/>
        <v>0</v>
      </c>
    </row>
    <row r="3433" spans="1:25" ht="15" customHeight="1" x14ac:dyDescent="0.25">
      <c r="A3433" s="250"/>
      <c r="B3433" s="251"/>
      <c r="C3433" s="322" t="s">
        <v>393</v>
      </c>
      <c r="D3433" s="322"/>
      <c r="E3433" s="322"/>
      <c r="H3433" s="252">
        <v>-0.05</v>
      </c>
      <c r="I3433" s="252">
        <v>0</v>
      </c>
      <c r="J3433" s="252">
        <v>0.05</v>
      </c>
      <c r="K3433" s="252">
        <v>0</v>
      </c>
      <c r="L3433" s="252">
        <v>0</v>
      </c>
      <c r="M3433" s="252">
        <v>0.05</v>
      </c>
      <c r="N3433" s="323">
        <v>0</v>
      </c>
      <c r="O3433" s="323"/>
      <c r="P3433" s="252">
        <v>0</v>
      </c>
      <c r="Q3433" s="252">
        <v>0</v>
      </c>
      <c r="R3433" s="240" t="s">
        <v>1121</v>
      </c>
      <c r="V3433" s="248">
        <f t="shared" si="216"/>
        <v>0</v>
      </c>
      <c r="W3433" s="248">
        <f t="shared" si="213"/>
        <v>0</v>
      </c>
      <c r="X3433" s="248">
        <f t="shared" si="214"/>
        <v>0</v>
      </c>
      <c r="Y3433" s="248">
        <f t="shared" si="215"/>
        <v>0</v>
      </c>
    </row>
    <row r="3434" spans="1:25" ht="15" customHeight="1" x14ac:dyDescent="0.25">
      <c r="A3434" s="253"/>
      <c r="B3434" s="254"/>
      <c r="C3434" s="324" t="s">
        <v>399</v>
      </c>
      <c r="D3434" s="324"/>
      <c r="E3434" s="324"/>
      <c r="F3434" s="255"/>
      <c r="G3434" s="255"/>
      <c r="H3434" s="256">
        <v>-0.01</v>
      </c>
      <c r="I3434" s="256">
        <v>0</v>
      </c>
      <c r="J3434" s="256">
        <v>0.01</v>
      </c>
      <c r="K3434" s="256">
        <v>0</v>
      </c>
      <c r="L3434" s="256">
        <v>0</v>
      </c>
      <c r="M3434" s="256">
        <v>0.01</v>
      </c>
      <c r="N3434" s="325">
        <v>0</v>
      </c>
      <c r="O3434" s="325"/>
      <c r="P3434" s="256">
        <v>0</v>
      </c>
      <c r="Q3434" s="256">
        <v>0</v>
      </c>
      <c r="R3434" s="240" t="s">
        <v>1121</v>
      </c>
      <c r="V3434" s="248">
        <f t="shared" si="216"/>
        <v>0</v>
      </c>
      <c r="W3434" s="248">
        <f t="shared" si="213"/>
        <v>0</v>
      </c>
      <c r="X3434" s="248">
        <f t="shared" si="214"/>
        <v>0</v>
      </c>
      <c r="Y3434" s="248">
        <f t="shared" si="215"/>
        <v>0</v>
      </c>
    </row>
    <row r="3435" spans="1:25" ht="15" customHeight="1" x14ac:dyDescent="0.25">
      <c r="A3435" s="245" t="s">
        <v>1864</v>
      </c>
      <c r="B3435" s="246" t="str">
        <f>C3435</f>
        <v>г.Одинцово, Новое Яскино, 47</v>
      </c>
      <c r="C3435" s="329" t="s">
        <v>1122</v>
      </c>
      <c r="D3435" s="329"/>
      <c r="E3435" s="329"/>
      <c r="F3435" s="246" t="s">
        <v>1287</v>
      </c>
      <c r="G3435" s="246" t="s">
        <v>1852</v>
      </c>
      <c r="H3435" s="247">
        <v>56947.98</v>
      </c>
      <c r="I3435" s="247">
        <v>0</v>
      </c>
      <c r="J3435" s="247">
        <v>-56947.98</v>
      </c>
      <c r="K3435" s="247">
        <v>0</v>
      </c>
      <c r="L3435" s="247">
        <v>0</v>
      </c>
      <c r="M3435" s="247">
        <v>-56947.98</v>
      </c>
      <c r="N3435" s="330">
        <v>0</v>
      </c>
      <c r="O3435" s="330"/>
      <c r="P3435" s="247">
        <v>0</v>
      </c>
      <c r="Q3435" s="247">
        <v>0</v>
      </c>
      <c r="R3435" s="240" t="s">
        <v>1122</v>
      </c>
      <c r="V3435" s="248">
        <f t="shared" si="216"/>
        <v>0</v>
      </c>
      <c r="W3435" s="248">
        <f t="shared" si="213"/>
        <v>0</v>
      </c>
      <c r="X3435" s="248">
        <f t="shared" si="214"/>
        <v>0</v>
      </c>
      <c r="Y3435" s="248">
        <f t="shared" si="215"/>
        <v>0</v>
      </c>
    </row>
    <row r="3436" spans="1:25" ht="15" customHeight="1" x14ac:dyDescent="0.25">
      <c r="A3436" s="250"/>
      <c r="B3436" s="251"/>
      <c r="C3436" s="322" t="s">
        <v>1283</v>
      </c>
      <c r="D3436" s="322"/>
      <c r="E3436" s="322"/>
      <c r="H3436" s="252">
        <v>37087.760000000002</v>
      </c>
      <c r="I3436" s="252">
        <v>0</v>
      </c>
      <c r="J3436" s="252">
        <v>-37087.760000000002</v>
      </c>
      <c r="K3436" s="252">
        <v>0</v>
      </c>
      <c r="L3436" s="252">
        <v>0</v>
      </c>
      <c r="M3436" s="252">
        <v>-37087.760000000002</v>
      </c>
      <c r="N3436" s="323">
        <v>0</v>
      </c>
      <c r="O3436" s="323"/>
      <c r="P3436" s="252">
        <v>0</v>
      </c>
      <c r="Q3436" s="252">
        <v>0</v>
      </c>
      <c r="R3436" s="240" t="s">
        <v>1122</v>
      </c>
      <c r="V3436" s="248">
        <f t="shared" si="216"/>
        <v>0</v>
      </c>
      <c r="W3436" s="248">
        <f t="shared" si="213"/>
        <v>0</v>
      </c>
      <c r="X3436" s="248">
        <f t="shared" si="214"/>
        <v>0</v>
      </c>
      <c r="Y3436" s="248">
        <f t="shared" si="215"/>
        <v>0</v>
      </c>
    </row>
    <row r="3437" spans="1:25" ht="15" customHeight="1" x14ac:dyDescent="0.25">
      <c r="A3437" s="250"/>
      <c r="B3437" s="251"/>
      <c r="C3437" s="322" t="s">
        <v>399</v>
      </c>
      <c r="D3437" s="322"/>
      <c r="E3437" s="322"/>
      <c r="H3437" s="252">
        <v>2008.7</v>
      </c>
      <c r="I3437" s="252">
        <v>0</v>
      </c>
      <c r="J3437" s="252">
        <v>-2008.7</v>
      </c>
      <c r="K3437" s="252">
        <v>0</v>
      </c>
      <c r="L3437" s="252">
        <v>0</v>
      </c>
      <c r="M3437" s="252">
        <v>-2008.7</v>
      </c>
      <c r="N3437" s="323">
        <v>0</v>
      </c>
      <c r="O3437" s="323"/>
      <c r="P3437" s="252">
        <v>0</v>
      </c>
      <c r="Q3437" s="252">
        <v>0</v>
      </c>
      <c r="R3437" s="240" t="s">
        <v>1122</v>
      </c>
      <c r="V3437" s="248">
        <f t="shared" si="216"/>
        <v>0</v>
      </c>
      <c r="W3437" s="248">
        <f t="shared" si="213"/>
        <v>0</v>
      </c>
      <c r="X3437" s="248">
        <f t="shared" si="214"/>
        <v>0</v>
      </c>
      <c r="Y3437" s="248">
        <f t="shared" si="215"/>
        <v>0</v>
      </c>
    </row>
    <row r="3438" spans="1:25" ht="15" customHeight="1" x14ac:dyDescent="0.25">
      <c r="A3438" s="250"/>
      <c r="B3438" s="251"/>
      <c r="C3438" s="322" t="s">
        <v>1052</v>
      </c>
      <c r="D3438" s="322"/>
      <c r="E3438" s="322"/>
      <c r="H3438" s="252">
        <v>10025.52</v>
      </c>
      <c r="I3438" s="252">
        <v>0</v>
      </c>
      <c r="J3438" s="252">
        <v>-10025.52</v>
      </c>
      <c r="K3438" s="252">
        <v>0</v>
      </c>
      <c r="L3438" s="252">
        <v>0</v>
      </c>
      <c r="M3438" s="252">
        <v>-10025.52</v>
      </c>
      <c r="N3438" s="323">
        <v>0</v>
      </c>
      <c r="O3438" s="323"/>
      <c r="P3438" s="252">
        <v>0</v>
      </c>
      <c r="Q3438" s="252">
        <v>0</v>
      </c>
      <c r="R3438" s="240" t="s">
        <v>1122</v>
      </c>
      <c r="V3438" s="248">
        <f t="shared" si="216"/>
        <v>0</v>
      </c>
      <c r="W3438" s="248">
        <f t="shared" si="213"/>
        <v>0</v>
      </c>
      <c r="X3438" s="248">
        <f t="shared" si="214"/>
        <v>0</v>
      </c>
      <c r="Y3438" s="248">
        <f t="shared" si="215"/>
        <v>0</v>
      </c>
    </row>
    <row r="3439" spans="1:25" ht="15" customHeight="1" x14ac:dyDescent="0.25">
      <c r="A3439" s="253"/>
      <c r="B3439" s="254"/>
      <c r="C3439" s="324" t="s">
        <v>393</v>
      </c>
      <c r="D3439" s="324"/>
      <c r="E3439" s="324"/>
      <c r="F3439" s="255"/>
      <c r="G3439" s="255"/>
      <c r="H3439" s="256">
        <v>7826</v>
      </c>
      <c r="I3439" s="256">
        <v>0</v>
      </c>
      <c r="J3439" s="256">
        <v>-7826</v>
      </c>
      <c r="K3439" s="256">
        <v>0</v>
      </c>
      <c r="L3439" s="256">
        <v>0</v>
      </c>
      <c r="M3439" s="256">
        <v>-7826</v>
      </c>
      <c r="N3439" s="325">
        <v>0</v>
      </c>
      <c r="O3439" s="325"/>
      <c r="P3439" s="256">
        <v>0</v>
      </c>
      <c r="Q3439" s="256">
        <v>0</v>
      </c>
      <c r="R3439" s="240" t="s">
        <v>1122</v>
      </c>
      <c r="V3439" s="248">
        <f t="shared" si="216"/>
        <v>0</v>
      </c>
      <c r="W3439" s="248">
        <f t="shared" si="213"/>
        <v>0</v>
      </c>
      <c r="X3439" s="248">
        <f t="shared" si="214"/>
        <v>0</v>
      </c>
      <c r="Y3439" s="248">
        <f t="shared" si="215"/>
        <v>0</v>
      </c>
    </row>
    <row r="3440" spans="1:25" ht="15" customHeight="1" x14ac:dyDescent="0.25">
      <c r="A3440" s="245" t="s">
        <v>1865</v>
      </c>
      <c r="B3440" s="246" t="str">
        <f>C3440</f>
        <v>г.Одинцово, Новое Яскино, 48</v>
      </c>
      <c r="C3440" s="329" t="s">
        <v>1123</v>
      </c>
      <c r="D3440" s="329"/>
      <c r="E3440" s="329"/>
      <c r="F3440" s="246" t="s">
        <v>1285</v>
      </c>
      <c r="G3440" s="246" t="s">
        <v>234</v>
      </c>
      <c r="H3440" s="247">
        <v>-1910.03</v>
      </c>
      <c r="I3440" s="247">
        <v>0</v>
      </c>
      <c r="J3440" s="247">
        <v>1910.03</v>
      </c>
      <c r="K3440" s="247">
        <v>0</v>
      </c>
      <c r="L3440" s="247">
        <v>0</v>
      </c>
      <c r="M3440" s="247">
        <v>1910.03</v>
      </c>
      <c r="N3440" s="330">
        <v>0</v>
      </c>
      <c r="O3440" s="330"/>
      <c r="P3440" s="247">
        <v>0</v>
      </c>
      <c r="Q3440" s="247">
        <v>0</v>
      </c>
      <c r="R3440" s="240" t="s">
        <v>1123</v>
      </c>
      <c r="V3440" s="248">
        <f t="shared" si="216"/>
        <v>0</v>
      </c>
      <c r="W3440" s="248">
        <f t="shared" si="213"/>
        <v>0</v>
      </c>
      <c r="X3440" s="248">
        <f t="shared" si="214"/>
        <v>0</v>
      </c>
      <c r="Y3440" s="248">
        <f t="shared" si="215"/>
        <v>0</v>
      </c>
    </row>
    <row r="3441" spans="1:25" ht="15" customHeight="1" x14ac:dyDescent="0.25">
      <c r="A3441" s="253"/>
      <c r="B3441" s="254"/>
      <c r="C3441" s="324" t="s">
        <v>399</v>
      </c>
      <c r="D3441" s="324"/>
      <c r="E3441" s="324"/>
      <c r="F3441" s="255"/>
      <c r="G3441" s="255"/>
      <c r="H3441" s="256">
        <v>-1910.03</v>
      </c>
      <c r="I3441" s="256">
        <v>0</v>
      </c>
      <c r="J3441" s="256">
        <v>1910.03</v>
      </c>
      <c r="K3441" s="256">
        <v>0</v>
      </c>
      <c r="L3441" s="256">
        <v>0</v>
      </c>
      <c r="M3441" s="256">
        <v>1910.03</v>
      </c>
      <c r="N3441" s="325">
        <v>0</v>
      </c>
      <c r="O3441" s="325"/>
      <c r="P3441" s="256">
        <v>0</v>
      </c>
      <c r="Q3441" s="256">
        <v>0</v>
      </c>
      <c r="R3441" s="240" t="s">
        <v>1123</v>
      </c>
      <c r="V3441" s="248">
        <f t="shared" si="216"/>
        <v>0</v>
      </c>
      <c r="W3441" s="248">
        <f t="shared" si="213"/>
        <v>0</v>
      </c>
      <c r="X3441" s="248">
        <f t="shared" si="214"/>
        <v>0</v>
      </c>
      <c r="Y3441" s="248">
        <f t="shared" si="215"/>
        <v>0</v>
      </c>
    </row>
    <row r="3442" spans="1:25" ht="15" customHeight="1" x14ac:dyDescent="0.25">
      <c r="A3442" s="245" t="s">
        <v>1750</v>
      </c>
      <c r="B3442" s="246" t="str">
        <f>C3442</f>
        <v>г.Одинцово, Новое Яскино, 49</v>
      </c>
      <c r="C3442" s="329" t="s">
        <v>1124</v>
      </c>
      <c r="D3442" s="329"/>
      <c r="E3442" s="329"/>
      <c r="F3442" s="246" t="s">
        <v>1291</v>
      </c>
      <c r="G3442" s="246" t="s">
        <v>1860</v>
      </c>
      <c r="H3442" s="247">
        <v>-11742.6</v>
      </c>
      <c r="I3442" s="247">
        <v>0</v>
      </c>
      <c r="J3442" s="247">
        <v>11742.6</v>
      </c>
      <c r="K3442" s="247">
        <v>0</v>
      </c>
      <c r="L3442" s="247">
        <v>0</v>
      </c>
      <c r="M3442" s="247">
        <v>11742.6</v>
      </c>
      <c r="N3442" s="330">
        <v>0</v>
      </c>
      <c r="O3442" s="330"/>
      <c r="P3442" s="247">
        <v>0</v>
      </c>
      <c r="Q3442" s="247">
        <v>0</v>
      </c>
      <c r="R3442" s="240" t="s">
        <v>1124</v>
      </c>
      <c r="V3442" s="248">
        <f t="shared" si="216"/>
        <v>0</v>
      </c>
      <c r="W3442" s="248">
        <f t="shared" si="213"/>
        <v>0</v>
      </c>
      <c r="X3442" s="248">
        <f t="shared" si="214"/>
        <v>0</v>
      </c>
      <c r="Y3442" s="248">
        <f t="shared" si="215"/>
        <v>0</v>
      </c>
    </row>
    <row r="3443" spans="1:25" ht="15" customHeight="1" x14ac:dyDescent="0.25">
      <c r="A3443" s="250"/>
      <c r="B3443" s="251"/>
      <c r="C3443" s="322" t="s">
        <v>393</v>
      </c>
      <c r="D3443" s="322"/>
      <c r="E3443" s="322"/>
      <c r="H3443" s="252">
        <v>-2935.65</v>
      </c>
      <c r="I3443" s="252">
        <v>0</v>
      </c>
      <c r="J3443" s="252">
        <v>2935.65</v>
      </c>
      <c r="K3443" s="252">
        <v>0</v>
      </c>
      <c r="L3443" s="252">
        <v>0</v>
      </c>
      <c r="M3443" s="252">
        <v>2935.65</v>
      </c>
      <c r="N3443" s="323">
        <v>0</v>
      </c>
      <c r="O3443" s="323"/>
      <c r="P3443" s="252">
        <v>0</v>
      </c>
      <c r="Q3443" s="252">
        <v>0</v>
      </c>
      <c r="R3443" s="240" t="s">
        <v>1124</v>
      </c>
      <c r="V3443" s="248">
        <f t="shared" si="216"/>
        <v>0</v>
      </c>
      <c r="W3443" s="248">
        <f t="shared" si="213"/>
        <v>0</v>
      </c>
      <c r="X3443" s="248">
        <f t="shared" si="214"/>
        <v>0</v>
      </c>
      <c r="Y3443" s="248">
        <f t="shared" si="215"/>
        <v>0</v>
      </c>
    </row>
    <row r="3444" spans="1:25" ht="15" customHeight="1" x14ac:dyDescent="0.25">
      <c r="A3444" s="250"/>
      <c r="B3444" s="251"/>
      <c r="C3444" s="322" t="s">
        <v>399</v>
      </c>
      <c r="D3444" s="322"/>
      <c r="E3444" s="322"/>
      <c r="H3444" s="252">
        <v>-2935.65</v>
      </c>
      <c r="I3444" s="252">
        <v>0</v>
      </c>
      <c r="J3444" s="252">
        <v>2935.65</v>
      </c>
      <c r="K3444" s="252">
        <v>0</v>
      </c>
      <c r="L3444" s="252">
        <v>0</v>
      </c>
      <c r="M3444" s="252">
        <v>2935.65</v>
      </c>
      <c r="N3444" s="323">
        <v>0</v>
      </c>
      <c r="O3444" s="323"/>
      <c r="P3444" s="252">
        <v>0</v>
      </c>
      <c r="Q3444" s="252">
        <v>0</v>
      </c>
      <c r="R3444" s="240" t="s">
        <v>1124</v>
      </c>
      <c r="V3444" s="248">
        <f t="shared" si="216"/>
        <v>0</v>
      </c>
      <c r="W3444" s="248">
        <f t="shared" si="213"/>
        <v>0</v>
      </c>
      <c r="X3444" s="248">
        <f t="shared" si="214"/>
        <v>0</v>
      </c>
      <c r="Y3444" s="248">
        <f t="shared" si="215"/>
        <v>0</v>
      </c>
    </row>
    <row r="3445" spans="1:25" ht="15" customHeight="1" x14ac:dyDescent="0.25">
      <c r="A3445" s="250"/>
      <c r="B3445" s="251"/>
      <c r="C3445" s="322" t="s">
        <v>1052</v>
      </c>
      <c r="D3445" s="322"/>
      <c r="E3445" s="322"/>
      <c r="H3445" s="252">
        <v>-2935.65</v>
      </c>
      <c r="I3445" s="252">
        <v>0</v>
      </c>
      <c r="J3445" s="252">
        <v>2935.65</v>
      </c>
      <c r="K3445" s="252">
        <v>0</v>
      </c>
      <c r="L3445" s="252">
        <v>0</v>
      </c>
      <c r="M3445" s="252">
        <v>2935.65</v>
      </c>
      <c r="N3445" s="323">
        <v>0</v>
      </c>
      <c r="O3445" s="323"/>
      <c r="P3445" s="252">
        <v>0</v>
      </c>
      <c r="Q3445" s="252">
        <v>0</v>
      </c>
      <c r="R3445" s="240" t="s">
        <v>1124</v>
      </c>
      <c r="V3445" s="248">
        <f t="shared" si="216"/>
        <v>0</v>
      </c>
      <c r="W3445" s="248">
        <f t="shared" si="213"/>
        <v>0</v>
      </c>
      <c r="X3445" s="248">
        <f t="shared" si="214"/>
        <v>0</v>
      </c>
      <c r="Y3445" s="248">
        <f t="shared" si="215"/>
        <v>0</v>
      </c>
    </row>
    <row r="3446" spans="1:25" ht="15" customHeight="1" x14ac:dyDescent="0.25">
      <c r="A3446" s="253"/>
      <c r="B3446" s="254"/>
      <c r="C3446" s="324" t="s">
        <v>1283</v>
      </c>
      <c r="D3446" s="324"/>
      <c r="E3446" s="324"/>
      <c r="F3446" s="255"/>
      <c r="G3446" s="255"/>
      <c r="H3446" s="256">
        <v>-2935.65</v>
      </c>
      <c r="I3446" s="256">
        <v>0</v>
      </c>
      <c r="J3446" s="256">
        <v>2935.65</v>
      </c>
      <c r="K3446" s="256">
        <v>0</v>
      </c>
      <c r="L3446" s="256">
        <v>0</v>
      </c>
      <c r="M3446" s="256">
        <v>2935.65</v>
      </c>
      <c r="N3446" s="325">
        <v>0</v>
      </c>
      <c r="O3446" s="325"/>
      <c r="P3446" s="256">
        <v>0</v>
      </c>
      <c r="Q3446" s="256">
        <v>0</v>
      </c>
      <c r="R3446" s="240" t="s">
        <v>1124</v>
      </c>
      <c r="V3446" s="248">
        <f t="shared" si="216"/>
        <v>0</v>
      </c>
      <c r="W3446" s="248">
        <f t="shared" si="213"/>
        <v>0</v>
      </c>
      <c r="X3446" s="248">
        <f t="shared" si="214"/>
        <v>0</v>
      </c>
      <c r="Y3446" s="248">
        <f t="shared" si="215"/>
        <v>0</v>
      </c>
    </row>
    <row r="3447" spans="1:25" ht="15" customHeight="1" x14ac:dyDescent="0.25">
      <c r="A3447" s="245" t="s">
        <v>1866</v>
      </c>
      <c r="B3447" s="246" t="str">
        <f>C3447</f>
        <v>г.Одинцово, Новое Яскино, 52</v>
      </c>
      <c r="C3447" s="329" t="s">
        <v>1125</v>
      </c>
      <c r="D3447" s="329"/>
      <c r="E3447" s="329"/>
      <c r="F3447" s="246" t="s">
        <v>1314</v>
      </c>
      <c r="G3447" s="246" t="s">
        <v>1851</v>
      </c>
      <c r="H3447" s="247">
        <v>-0.2</v>
      </c>
      <c r="I3447" s="247">
        <v>0</v>
      </c>
      <c r="J3447" s="247">
        <v>0.2</v>
      </c>
      <c r="K3447" s="247">
        <v>0</v>
      </c>
      <c r="L3447" s="247">
        <v>0</v>
      </c>
      <c r="M3447" s="247">
        <v>0.2</v>
      </c>
      <c r="N3447" s="330">
        <v>0</v>
      </c>
      <c r="O3447" s="330"/>
      <c r="P3447" s="247">
        <v>0</v>
      </c>
      <c r="Q3447" s="247">
        <v>0</v>
      </c>
      <c r="R3447" s="240" t="s">
        <v>1125</v>
      </c>
      <c r="V3447" s="248">
        <f t="shared" si="216"/>
        <v>0</v>
      </c>
      <c r="W3447" s="248">
        <f t="shared" si="213"/>
        <v>0</v>
      </c>
      <c r="X3447" s="248">
        <f t="shared" si="214"/>
        <v>0</v>
      </c>
      <c r="Y3447" s="248">
        <f t="shared" si="215"/>
        <v>0</v>
      </c>
    </row>
    <row r="3448" spans="1:25" ht="15" customHeight="1" x14ac:dyDescent="0.25">
      <c r="A3448" s="250"/>
      <c r="B3448" s="251"/>
      <c r="C3448" s="322" t="s">
        <v>393</v>
      </c>
      <c r="D3448" s="322"/>
      <c r="E3448" s="322"/>
      <c r="H3448" s="252">
        <v>-0.05</v>
      </c>
      <c r="I3448" s="252">
        <v>0</v>
      </c>
      <c r="J3448" s="252">
        <v>0.05</v>
      </c>
      <c r="K3448" s="252">
        <v>0</v>
      </c>
      <c r="L3448" s="252">
        <v>0</v>
      </c>
      <c r="M3448" s="252">
        <v>0.05</v>
      </c>
      <c r="N3448" s="323">
        <v>0</v>
      </c>
      <c r="O3448" s="323"/>
      <c r="P3448" s="252">
        <v>0</v>
      </c>
      <c r="Q3448" s="252">
        <v>0</v>
      </c>
      <c r="R3448" s="240" t="s">
        <v>1125</v>
      </c>
      <c r="V3448" s="248">
        <f t="shared" si="216"/>
        <v>0</v>
      </c>
      <c r="W3448" s="248">
        <f t="shared" si="213"/>
        <v>0</v>
      </c>
      <c r="X3448" s="248">
        <f t="shared" si="214"/>
        <v>0</v>
      </c>
      <c r="Y3448" s="248">
        <f t="shared" si="215"/>
        <v>0</v>
      </c>
    </row>
    <row r="3449" spans="1:25" ht="15" customHeight="1" x14ac:dyDescent="0.25">
      <c r="A3449" s="250"/>
      <c r="B3449" s="251"/>
      <c r="C3449" s="322" t="s">
        <v>399</v>
      </c>
      <c r="D3449" s="322"/>
      <c r="E3449" s="322"/>
      <c r="H3449" s="252">
        <v>-0.06</v>
      </c>
      <c r="I3449" s="252">
        <v>0</v>
      </c>
      <c r="J3449" s="252">
        <v>0.06</v>
      </c>
      <c r="K3449" s="252">
        <v>0</v>
      </c>
      <c r="L3449" s="252">
        <v>0</v>
      </c>
      <c r="M3449" s="252">
        <v>0.06</v>
      </c>
      <c r="N3449" s="323">
        <v>0</v>
      </c>
      <c r="O3449" s="323"/>
      <c r="P3449" s="252">
        <v>0</v>
      </c>
      <c r="Q3449" s="252">
        <v>0</v>
      </c>
      <c r="R3449" s="240" t="s">
        <v>1125</v>
      </c>
      <c r="V3449" s="248">
        <f t="shared" si="216"/>
        <v>0</v>
      </c>
      <c r="W3449" s="248">
        <f t="shared" si="213"/>
        <v>0</v>
      </c>
      <c r="X3449" s="248">
        <f t="shared" si="214"/>
        <v>0</v>
      </c>
      <c r="Y3449" s="248">
        <f t="shared" si="215"/>
        <v>0</v>
      </c>
    </row>
    <row r="3450" spans="1:25" ht="15" customHeight="1" x14ac:dyDescent="0.25">
      <c r="A3450" s="253"/>
      <c r="B3450" s="254"/>
      <c r="C3450" s="324" t="s">
        <v>1052</v>
      </c>
      <c r="D3450" s="324"/>
      <c r="E3450" s="324"/>
      <c r="F3450" s="255"/>
      <c r="G3450" s="255"/>
      <c r="H3450" s="256">
        <v>-0.09</v>
      </c>
      <c r="I3450" s="256">
        <v>0</v>
      </c>
      <c r="J3450" s="256">
        <v>0.09</v>
      </c>
      <c r="K3450" s="256">
        <v>0</v>
      </c>
      <c r="L3450" s="256">
        <v>0</v>
      </c>
      <c r="M3450" s="256">
        <v>0.09</v>
      </c>
      <c r="N3450" s="325">
        <v>0</v>
      </c>
      <c r="O3450" s="325"/>
      <c r="P3450" s="256">
        <v>0</v>
      </c>
      <c r="Q3450" s="256">
        <v>0</v>
      </c>
      <c r="R3450" s="240" t="s">
        <v>1125</v>
      </c>
      <c r="V3450" s="248">
        <f t="shared" si="216"/>
        <v>0</v>
      </c>
      <c r="W3450" s="248">
        <f t="shared" si="213"/>
        <v>0</v>
      </c>
      <c r="X3450" s="248">
        <f t="shared" si="214"/>
        <v>0</v>
      </c>
      <c r="Y3450" s="248">
        <f t="shared" si="215"/>
        <v>0</v>
      </c>
    </row>
    <row r="3451" spans="1:25" ht="15" customHeight="1" x14ac:dyDescent="0.25">
      <c r="A3451" s="245" t="s">
        <v>1438</v>
      </c>
      <c r="B3451" s="246" t="str">
        <f>C3451</f>
        <v>г.Одинцово, Новое Яскино, 53</v>
      </c>
      <c r="C3451" s="329" t="s">
        <v>1126</v>
      </c>
      <c r="D3451" s="329"/>
      <c r="E3451" s="329"/>
      <c r="F3451" s="246" t="s">
        <v>1291</v>
      </c>
      <c r="G3451" s="246" t="s">
        <v>1867</v>
      </c>
      <c r="H3451" s="247">
        <v>-3444.83</v>
      </c>
      <c r="I3451" s="247">
        <v>0</v>
      </c>
      <c r="J3451" s="247">
        <v>3444.83</v>
      </c>
      <c r="K3451" s="247">
        <v>0</v>
      </c>
      <c r="L3451" s="247">
        <v>0</v>
      </c>
      <c r="M3451" s="247">
        <v>3444.83</v>
      </c>
      <c r="N3451" s="330">
        <v>0</v>
      </c>
      <c r="O3451" s="330"/>
      <c r="P3451" s="247">
        <v>0</v>
      </c>
      <c r="Q3451" s="247">
        <v>0</v>
      </c>
      <c r="R3451" s="240" t="s">
        <v>1126</v>
      </c>
      <c r="V3451" s="248">
        <f t="shared" si="216"/>
        <v>0</v>
      </c>
      <c r="W3451" s="248">
        <f t="shared" si="213"/>
        <v>0</v>
      </c>
      <c r="X3451" s="248">
        <f t="shared" si="214"/>
        <v>0</v>
      </c>
      <c r="Y3451" s="248">
        <f t="shared" si="215"/>
        <v>0</v>
      </c>
    </row>
    <row r="3452" spans="1:25" ht="15" customHeight="1" x14ac:dyDescent="0.25">
      <c r="A3452" s="250"/>
      <c r="B3452" s="251"/>
      <c r="C3452" s="322" t="s">
        <v>1052</v>
      </c>
      <c r="D3452" s="322"/>
      <c r="E3452" s="322"/>
      <c r="H3452" s="252">
        <v>-1640.49</v>
      </c>
      <c r="I3452" s="252">
        <v>0</v>
      </c>
      <c r="J3452" s="252">
        <v>1640.49</v>
      </c>
      <c r="K3452" s="252">
        <v>0</v>
      </c>
      <c r="L3452" s="252">
        <v>0</v>
      </c>
      <c r="M3452" s="252">
        <v>1640.49</v>
      </c>
      <c r="N3452" s="323">
        <v>0</v>
      </c>
      <c r="O3452" s="323"/>
      <c r="P3452" s="252">
        <v>0</v>
      </c>
      <c r="Q3452" s="252">
        <v>0</v>
      </c>
      <c r="R3452" s="240" t="s">
        <v>1126</v>
      </c>
      <c r="V3452" s="248">
        <f t="shared" si="216"/>
        <v>0</v>
      </c>
      <c r="W3452" s="248">
        <f t="shared" si="213"/>
        <v>0</v>
      </c>
      <c r="X3452" s="248">
        <f t="shared" si="214"/>
        <v>0</v>
      </c>
      <c r="Y3452" s="248">
        <f t="shared" si="215"/>
        <v>0</v>
      </c>
    </row>
    <row r="3453" spans="1:25" ht="15" customHeight="1" x14ac:dyDescent="0.25">
      <c r="A3453" s="250"/>
      <c r="B3453" s="251"/>
      <c r="C3453" s="322" t="s">
        <v>393</v>
      </c>
      <c r="D3453" s="322"/>
      <c r="E3453" s="322"/>
      <c r="H3453" s="252">
        <v>-1585.86</v>
      </c>
      <c r="I3453" s="252">
        <v>0</v>
      </c>
      <c r="J3453" s="252">
        <v>1585.86</v>
      </c>
      <c r="K3453" s="252">
        <v>0</v>
      </c>
      <c r="L3453" s="252">
        <v>0</v>
      </c>
      <c r="M3453" s="252">
        <v>1585.86</v>
      </c>
      <c r="N3453" s="323">
        <v>0</v>
      </c>
      <c r="O3453" s="323"/>
      <c r="P3453" s="252">
        <v>0</v>
      </c>
      <c r="Q3453" s="252">
        <v>0</v>
      </c>
      <c r="R3453" s="240" t="s">
        <v>1126</v>
      </c>
      <c r="V3453" s="248">
        <f t="shared" si="216"/>
        <v>0</v>
      </c>
      <c r="W3453" s="248">
        <f t="shared" si="213"/>
        <v>0</v>
      </c>
      <c r="X3453" s="248">
        <f t="shared" si="214"/>
        <v>0</v>
      </c>
      <c r="Y3453" s="248">
        <f t="shared" si="215"/>
        <v>0</v>
      </c>
    </row>
    <row r="3454" spans="1:25" ht="15" customHeight="1" x14ac:dyDescent="0.25">
      <c r="A3454" s="253"/>
      <c r="B3454" s="254"/>
      <c r="C3454" s="324" t="s">
        <v>399</v>
      </c>
      <c r="D3454" s="324"/>
      <c r="E3454" s="324"/>
      <c r="F3454" s="255"/>
      <c r="G3454" s="255"/>
      <c r="H3454" s="256">
        <v>-218.48</v>
      </c>
      <c r="I3454" s="256">
        <v>0</v>
      </c>
      <c r="J3454" s="256">
        <v>218.48</v>
      </c>
      <c r="K3454" s="256">
        <v>0</v>
      </c>
      <c r="L3454" s="256">
        <v>0</v>
      </c>
      <c r="M3454" s="256">
        <v>218.48</v>
      </c>
      <c r="N3454" s="325">
        <v>0</v>
      </c>
      <c r="O3454" s="325"/>
      <c r="P3454" s="256">
        <v>0</v>
      </c>
      <c r="Q3454" s="256">
        <v>0</v>
      </c>
      <c r="R3454" s="240" t="s">
        <v>1126</v>
      </c>
      <c r="V3454" s="248">
        <f t="shared" si="216"/>
        <v>0</v>
      </c>
      <c r="W3454" s="248">
        <f t="shared" si="213"/>
        <v>0</v>
      </c>
      <c r="X3454" s="248">
        <f t="shared" si="214"/>
        <v>0</v>
      </c>
      <c r="Y3454" s="248">
        <f t="shared" si="215"/>
        <v>0</v>
      </c>
    </row>
    <row r="3455" spans="1:25" ht="15" customHeight="1" x14ac:dyDescent="0.25">
      <c r="A3455" s="245" t="s">
        <v>1868</v>
      </c>
      <c r="B3455" s="246" t="str">
        <f>C3455</f>
        <v>г.Одинцово, Новое Яскино, 54</v>
      </c>
      <c r="C3455" s="329" t="s">
        <v>1127</v>
      </c>
      <c r="D3455" s="329"/>
      <c r="E3455" s="329"/>
      <c r="F3455" s="246" t="s">
        <v>1291</v>
      </c>
      <c r="G3455" s="246" t="s">
        <v>1869</v>
      </c>
      <c r="H3455" s="247">
        <v>-3335.47</v>
      </c>
      <c r="I3455" s="247">
        <v>0</v>
      </c>
      <c r="J3455" s="247">
        <v>3335.47</v>
      </c>
      <c r="K3455" s="247">
        <v>0</v>
      </c>
      <c r="L3455" s="247">
        <v>0</v>
      </c>
      <c r="M3455" s="247">
        <v>3335.47</v>
      </c>
      <c r="N3455" s="330">
        <v>0</v>
      </c>
      <c r="O3455" s="330"/>
      <c r="P3455" s="247">
        <v>0</v>
      </c>
      <c r="Q3455" s="247">
        <v>0</v>
      </c>
      <c r="R3455" s="240" t="s">
        <v>1127</v>
      </c>
      <c r="V3455" s="248">
        <f t="shared" si="216"/>
        <v>0</v>
      </c>
      <c r="W3455" s="248">
        <f t="shared" si="213"/>
        <v>0</v>
      </c>
      <c r="X3455" s="248">
        <f t="shared" si="214"/>
        <v>0</v>
      </c>
      <c r="Y3455" s="248">
        <f t="shared" si="215"/>
        <v>0</v>
      </c>
    </row>
    <row r="3456" spans="1:25" ht="15" customHeight="1" x14ac:dyDescent="0.25">
      <c r="A3456" s="250"/>
      <c r="B3456" s="251"/>
      <c r="C3456" s="322" t="s">
        <v>393</v>
      </c>
      <c r="D3456" s="322"/>
      <c r="E3456" s="322"/>
      <c r="H3456" s="252">
        <v>-1583.01</v>
      </c>
      <c r="I3456" s="252">
        <v>0</v>
      </c>
      <c r="J3456" s="252">
        <v>1583.01</v>
      </c>
      <c r="K3456" s="252">
        <v>0</v>
      </c>
      <c r="L3456" s="252">
        <v>0</v>
      </c>
      <c r="M3456" s="252">
        <v>1583.01</v>
      </c>
      <c r="N3456" s="323">
        <v>0</v>
      </c>
      <c r="O3456" s="323"/>
      <c r="P3456" s="252">
        <v>0</v>
      </c>
      <c r="Q3456" s="252">
        <v>0</v>
      </c>
      <c r="R3456" s="240" t="s">
        <v>1127</v>
      </c>
      <c r="V3456" s="248">
        <f t="shared" si="216"/>
        <v>0</v>
      </c>
      <c r="W3456" s="248">
        <f t="shared" si="213"/>
        <v>0</v>
      </c>
      <c r="X3456" s="248">
        <f t="shared" si="214"/>
        <v>0</v>
      </c>
      <c r="Y3456" s="248">
        <f t="shared" si="215"/>
        <v>0</v>
      </c>
    </row>
    <row r="3457" spans="1:25" ht="15" customHeight="1" x14ac:dyDescent="0.25">
      <c r="A3457" s="250"/>
      <c r="B3457" s="251"/>
      <c r="C3457" s="322" t="s">
        <v>399</v>
      </c>
      <c r="D3457" s="322"/>
      <c r="E3457" s="322"/>
      <c r="H3457" s="252">
        <v>-316.26</v>
      </c>
      <c r="I3457" s="252">
        <v>0</v>
      </c>
      <c r="J3457" s="252">
        <v>316.26</v>
      </c>
      <c r="K3457" s="252">
        <v>0</v>
      </c>
      <c r="L3457" s="252">
        <v>0</v>
      </c>
      <c r="M3457" s="252">
        <v>316.26</v>
      </c>
      <c r="N3457" s="323">
        <v>0</v>
      </c>
      <c r="O3457" s="323"/>
      <c r="P3457" s="252">
        <v>0</v>
      </c>
      <c r="Q3457" s="252">
        <v>0</v>
      </c>
      <c r="R3457" s="240" t="s">
        <v>1127</v>
      </c>
      <c r="V3457" s="248">
        <f t="shared" si="216"/>
        <v>0</v>
      </c>
      <c r="W3457" s="248">
        <f t="shared" si="213"/>
        <v>0</v>
      </c>
      <c r="X3457" s="248">
        <f t="shared" si="214"/>
        <v>0</v>
      </c>
      <c r="Y3457" s="248">
        <f t="shared" si="215"/>
        <v>0</v>
      </c>
    </row>
    <row r="3458" spans="1:25" ht="15" customHeight="1" x14ac:dyDescent="0.25">
      <c r="A3458" s="253"/>
      <c r="B3458" s="254"/>
      <c r="C3458" s="324" t="s">
        <v>1052</v>
      </c>
      <c r="D3458" s="324"/>
      <c r="E3458" s="324"/>
      <c r="F3458" s="255"/>
      <c r="G3458" s="255"/>
      <c r="H3458" s="256">
        <v>-1436.2</v>
      </c>
      <c r="I3458" s="256">
        <v>0</v>
      </c>
      <c r="J3458" s="256">
        <v>1436.2</v>
      </c>
      <c r="K3458" s="256">
        <v>0</v>
      </c>
      <c r="L3458" s="256">
        <v>0</v>
      </c>
      <c r="M3458" s="256">
        <v>1436.2</v>
      </c>
      <c r="N3458" s="325">
        <v>0</v>
      </c>
      <c r="O3458" s="325"/>
      <c r="P3458" s="256">
        <v>0</v>
      </c>
      <c r="Q3458" s="256">
        <v>0</v>
      </c>
      <c r="R3458" s="240" t="s">
        <v>1127</v>
      </c>
      <c r="V3458" s="248">
        <f t="shared" si="216"/>
        <v>0</v>
      </c>
      <c r="W3458" s="248">
        <f t="shared" si="213"/>
        <v>0</v>
      </c>
      <c r="X3458" s="248">
        <f t="shared" si="214"/>
        <v>0</v>
      </c>
      <c r="Y3458" s="248">
        <f t="shared" si="215"/>
        <v>0</v>
      </c>
    </row>
    <row r="3459" spans="1:25" ht="15" customHeight="1" x14ac:dyDescent="0.25">
      <c r="A3459" s="245" t="s">
        <v>1870</v>
      </c>
      <c r="B3459" s="246" t="str">
        <f>C3459</f>
        <v>г.Одинцово, Новое Яскино, 56</v>
      </c>
      <c r="C3459" s="329" t="s">
        <v>1128</v>
      </c>
      <c r="D3459" s="329"/>
      <c r="E3459" s="329"/>
      <c r="F3459" s="246" t="s">
        <v>1285</v>
      </c>
      <c r="G3459" s="246" t="s">
        <v>1851</v>
      </c>
      <c r="H3459" s="247">
        <v>-0.34</v>
      </c>
      <c r="I3459" s="247">
        <v>0</v>
      </c>
      <c r="J3459" s="247">
        <v>0.34</v>
      </c>
      <c r="K3459" s="247">
        <v>0</v>
      </c>
      <c r="L3459" s="247">
        <v>0</v>
      </c>
      <c r="M3459" s="247">
        <v>0.34</v>
      </c>
      <c r="N3459" s="330">
        <v>0</v>
      </c>
      <c r="O3459" s="330"/>
      <c r="P3459" s="247">
        <v>0</v>
      </c>
      <c r="Q3459" s="247">
        <v>0</v>
      </c>
      <c r="R3459" s="240" t="s">
        <v>1128</v>
      </c>
      <c r="V3459" s="248">
        <f t="shared" si="216"/>
        <v>0</v>
      </c>
      <c r="W3459" s="248">
        <f t="shared" si="213"/>
        <v>0</v>
      </c>
      <c r="X3459" s="248">
        <f t="shared" si="214"/>
        <v>0</v>
      </c>
      <c r="Y3459" s="248">
        <f t="shared" si="215"/>
        <v>0</v>
      </c>
    </row>
    <row r="3460" spans="1:25" ht="15" customHeight="1" x14ac:dyDescent="0.25">
      <c r="A3460" s="250"/>
      <c r="B3460" s="251"/>
      <c r="C3460" s="322" t="s">
        <v>393</v>
      </c>
      <c r="D3460" s="322"/>
      <c r="E3460" s="322"/>
      <c r="H3460" s="252">
        <v>-0.08</v>
      </c>
      <c r="I3460" s="252">
        <v>0</v>
      </c>
      <c r="J3460" s="252">
        <v>0.08</v>
      </c>
      <c r="K3460" s="252">
        <v>0</v>
      </c>
      <c r="L3460" s="252">
        <v>0</v>
      </c>
      <c r="M3460" s="252">
        <v>0.08</v>
      </c>
      <c r="N3460" s="323">
        <v>0</v>
      </c>
      <c r="O3460" s="323"/>
      <c r="P3460" s="252">
        <v>0</v>
      </c>
      <c r="Q3460" s="252">
        <v>0</v>
      </c>
      <c r="R3460" s="240" t="s">
        <v>1128</v>
      </c>
      <c r="V3460" s="248">
        <f t="shared" si="216"/>
        <v>0</v>
      </c>
      <c r="W3460" s="248">
        <f t="shared" si="213"/>
        <v>0</v>
      </c>
      <c r="X3460" s="248">
        <f t="shared" si="214"/>
        <v>0</v>
      </c>
      <c r="Y3460" s="248">
        <f t="shared" si="215"/>
        <v>0</v>
      </c>
    </row>
    <row r="3461" spans="1:25" ht="15" customHeight="1" x14ac:dyDescent="0.25">
      <c r="A3461" s="250"/>
      <c r="B3461" s="251"/>
      <c r="C3461" s="322" t="s">
        <v>399</v>
      </c>
      <c r="D3461" s="322"/>
      <c r="E3461" s="322"/>
      <c r="H3461" s="252">
        <v>-0.01</v>
      </c>
      <c r="I3461" s="252">
        <v>0</v>
      </c>
      <c r="J3461" s="252">
        <v>0.01</v>
      </c>
      <c r="K3461" s="252">
        <v>0</v>
      </c>
      <c r="L3461" s="252">
        <v>0</v>
      </c>
      <c r="M3461" s="252">
        <v>0.01</v>
      </c>
      <c r="N3461" s="323">
        <v>0</v>
      </c>
      <c r="O3461" s="323"/>
      <c r="P3461" s="252">
        <v>0</v>
      </c>
      <c r="Q3461" s="252">
        <v>0</v>
      </c>
      <c r="R3461" s="240" t="s">
        <v>1128</v>
      </c>
      <c r="V3461" s="248">
        <f t="shared" si="216"/>
        <v>0</v>
      </c>
      <c r="W3461" s="248">
        <f t="shared" si="213"/>
        <v>0</v>
      </c>
      <c r="X3461" s="248">
        <f t="shared" si="214"/>
        <v>0</v>
      </c>
      <c r="Y3461" s="248">
        <f t="shared" si="215"/>
        <v>0</v>
      </c>
    </row>
    <row r="3462" spans="1:25" ht="15" customHeight="1" x14ac:dyDescent="0.25">
      <c r="A3462" s="253"/>
      <c r="B3462" s="254"/>
      <c r="C3462" s="324" t="s">
        <v>1052</v>
      </c>
      <c r="D3462" s="324"/>
      <c r="E3462" s="324"/>
      <c r="F3462" s="255"/>
      <c r="G3462" s="255"/>
      <c r="H3462" s="256">
        <v>-0.25</v>
      </c>
      <c r="I3462" s="256">
        <v>0</v>
      </c>
      <c r="J3462" s="256">
        <v>0.25</v>
      </c>
      <c r="K3462" s="256">
        <v>0</v>
      </c>
      <c r="L3462" s="256">
        <v>0</v>
      </c>
      <c r="M3462" s="256">
        <v>0.25</v>
      </c>
      <c r="N3462" s="325">
        <v>0</v>
      </c>
      <c r="O3462" s="325"/>
      <c r="P3462" s="256">
        <v>0</v>
      </c>
      <c r="Q3462" s="256">
        <v>0</v>
      </c>
      <c r="R3462" s="240" t="s">
        <v>1128</v>
      </c>
      <c r="V3462" s="248">
        <f t="shared" si="216"/>
        <v>0</v>
      </c>
      <c r="W3462" s="248">
        <f t="shared" si="213"/>
        <v>0</v>
      </c>
      <c r="X3462" s="248">
        <f t="shared" si="214"/>
        <v>0</v>
      </c>
      <c r="Y3462" s="248">
        <f t="shared" si="215"/>
        <v>0</v>
      </c>
    </row>
    <row r="3463" spans="1:25" ht="15" customHeight="1" x14ac:dyDescent="0.25">
      <c r="A3463" s="245" t="s">
        <v>1871</v>
      </c>
      <c r="B3463" s="246" t="str">
        <f>C3463</f>
        <v>г.Одинцово, Новое Яскино, 57</v>
      </c>
      <c r="C3463" s="329" t="s">
        <v>1129</v>
      </c>
      <c r="D3463" s="329"/>
      <c r="E3463" s="329"/>
      <c r="F3463" s="246" t="s">
        <v>1287</v>
      </c>
      <c r="G3463" s="246" t="s">
        <v>234</v>
      </c>
      <c r="H3463" s="247">
        <v>-156.72</v>
      </c>
      <c r="I3463" s="247">
        <v>0</v>
      </c>
      <c r="J3463" s="247">
        <v>156.72</v>
      </c>
      <c r="K3463" s="247">
        <v>0</v>
      </c>
      <c r="L3463" s="247">
        <v>0</v>
      </c>
      <c r="M3463" s="247">
        <v>156.72</v>
      </c>
      <c r="N3463" s="330">
        <v>0</v>
      </c>
      <c r="O3463" s="330"/>
      <c r="P3463" s="247">
        <v>0</v>
      </c>
      <c r="Q3463" s="247">
        <v>0</v>
      </c>
      <c r="R3463" s="240" t="s">
        <v>1129</v>
      </c>
      <c r="V3463" s="248">
        <f t="shared" si="216"/>
        <v>0</v>
      </c>
      <c r="W3463" s="248">
        <f t="shared" si="213"/>
        <v>0</v>
      </c>
      <c r="X3463" s="248">
        <f t="shared" si="214"/>
        <v>0</v>
      </c>
      <c r="Y3463" s="248">
        <f t="shared" si="215"/>
        <v>0</v>
      </c>
    </row>
    <row r="3464" spans="1:25" ht="15" customHeight="1" x14ac:dyDescent="0.25">
      <c r="A3464" s="250"/>
      <c r="B3464" s="251"/>
      <c r="C3464" s="322" t="s">
        <v>1283</v>
      </c>
      <c r="D3464" s="322"/>
      <c r="E3464" s="322"/>
      <c r="H3464" s="252">
        <v>-132</v>
      </c>
      <c r="I3464" s="252">
        <v>0</v>
      </c>
      <c r="J3464" s="252">
        <v>132</v>
      </c>
      <c r="K3464" s="252">
        <v>0</v>
      </c>
      <c r="L3464" s="252">
        <v>0</v>
      </c>
      <c r="M3464" s="252">
        <v>132</v>
      </c>
      <c r="N3464" s="323">
        <v>0</v>
      </c>
      <c r="O3464" s="323"/>
      <c r="P3464" s="252">
        <v>0</v>
      </c>
      <c r="Q3464" s="252">
        <v>0</v>
      </c>
      <c r="R3464" s="240" t="s">
        <v>1129</v>
      </c>
      <c r="V3464" s="248">
        <f t="shared" si="216"/>
        <v>0</v>
      </c>
      <c r="W3464" s="248">
        <f t="shared" si="213"/>
        <v>0</v>
      </c>
      <c r="X3464" s="248">
        <f t="shared" si="214"/>
        <v>0</v>
      </c>
      <c r="Y3464" s="248">
        <f t="shared" si="215"/>
        <v>0</v>
      </c>
    </row>
    <row r="3465" spans="1:25" ht="15" customHeight="1" x14ac:dyDescent="0.25">
      <c r="A3465" s="253"/>
      <c r="B3465" s="254"/>
      <c r="C3465" s="324" t="s">
        <v>399</v>
      </c>
      <c r="D3465" s="324"/>
      <c r="E3465" s="324"/>
      <c r="F3465" s="255"/>
      <c r="G3465" s="255"/>
      <c r="H3465" s="256">
        <v>-24.72</v>
      </c>
      <c r="I3465" s="256">
        <v>0</v>
      </c>
      <c r="J3465" s="256">
        <v>24.72</v>
      </c>
      <c r="K3465" s="256">
        <v>0</v>
      </c>
      <c r="L3465" s="256">
        <v>0</v>
      </c>
      <c r="M3465" s="256">
        <v>24.72</v>
      </c>
      <c r="N3465" s="325">
        <v>0</v>
      </c>
      <c r="O3465" s="325"/>
      <c r="P3465" s="256">
        <v>0</v>
      </c>
      <c r="Q3465" s="256">
        <v>0</v>
      </c>
      <c r="R3465" s="240" t="s">
        <v>1129</v>
      </c>
      <c r="V3465" s="248">
        <f t="shared" si="216"/>
        <v>0</v>
      </c>
      <c r="W3465" s="248">
        <f t="shared" si="213"/>
        <v>0</v>
      </c>
      <c r="X3465" s="248">
        <f t="shared" si="214"/>
        <v>0</v>
      </c>
      <c r="Y3465" s="248">
        <f t="shared" si="215"/>
        <v>0</v>
      </c>
    </row>
    <row r="3466" spans="1:25" ht="15" customHeight="1" x14ac:dyDescent="0.25">
      <c r="A3466" s="245" t="s">
        <v>1872</v>
      </c>
      <c r="B3466" s="246" t="str">
        <f>C3466</f>
        <v>г.Одинцово, Новое Яскино, 59</v>
      </c>
      <c r="C3466" s="329" t="s">
        <v>1130</v>
      </c>
      <c r="D3466" s="329"/>
      <c r="E3466" s="329"/>
      <c r="F3466" s="246" t="s">
        <v>1285</v>
      </c>
      <c r="G3466" s="246" t="s">
        <v>1873</v>
      </c>
      <c r="H3466" s="247">
        <v>33691.620000000003</v>
      </c>
      <c r="I3466" s="247">
        <v>0</v>
      </c>
      <c r="J3466" s="247">
        <v>-33691.620000000003</v>
      </c>
      <c r="K3466" s="247">
        <v>0</v>
      </c>
      <c r="L3466" s="247">
        <v>0</v>
      </c>
      <c r="M3466" s="247">
        <v>-33691.620000000003</v>
      </c>
      <c r="N3466" s="330">
        <v>0</v>
      </c>
      <c r="O3466" s="330"/>
      <c r="P3466" s="247">
        <v>0</v>
      </c>
      <c r="Q3466" s="247">
        <v>0</v>
      </c>
      <c r="R3466" s="240" t="s">
        <v>1130</v>
      </c>
      <c r="V3466" s="248">
        <f t="shared" si="216"/>
        <v>0</v>
      </c>
      <c r="W3466" s="248">
        <f t="shared" ref="W3466:W3529" si="217">IF(W$8=$C3466,SUM($P3466-$Q3466),0)/3</f>
        <v>0</v>
      </c>
      <c r="X3466" s="248">
        <f t="shared" ref="X3466:X3529" si="218">IF(X$8=$C3466,SUM($P3466-$Q3466),0)</f>
        <v>0</v>
      </c>
      <c r="Y3466" s="248">
        <f t="shared" ref="Y3466:Y3529" si="219">SUM(V3466:X3466)</f>
        <v>0</v>
      </c>
    </row>
    <row r="3467" spans="1:25" ht="15" customHeight="1" x14ac:dyDescent="0.25">
      <c r="A3467" s="250"/>
      <c r="B3467" s="251"/>
      <c r="C3467" s="322" t="s">
        <v>399</v>
      </c>
      <c r="D3467" s="322"/>
      <c r="E3467" s="322"/>
      <c r="H3467" s="252">
        <v>648.17999999999995</v>
      </c>
      <c r="I3467" s="252">
        <v>0</v>
      </c>
      <c r="J3467" s="252">
        <v>-648.17999999999995</v>
      </c>
      <c r="K3467" s="252">
        <v>0</v>
      </c>
      <c r="L3467" s="252">
        <v>0</v>
      </c>
      <c r="M3467" s="252">
        <v>-648.17999999999995</v>
      </c>
      <c r="N3467" s="323">
        <v>0</v>
      </c>
      <c r="O3467" s="323"/>
      <c r="P3467" s="252">
        <v>0</v>
      </c>
      <c r="Q3467" s="252">
        <v>0</v>
      </c>
      <c r="R3467" s="240" t="s">
        <v>1130</v>
      </c>
      <c r="V3467" s="248">
        <f t="shared" si="216"/>
        <v>0</v>
      </c>
      <c r="W3467" s="248">
        <f t="shared" si="217"/>
        <v>0</v>
      </c>
      <c r="X3467" s="248">
        <f t="shared" si="218"/>
        <v>0</v>
      </c>
      <c r="Y3467" s="248">
        <f t="shared" si="219"/>
        <v>0</v>
      </c>
    </row>
    <row r="3468" spans="1:25" ht="15" customHeight="1" x14ac:dyDescent="0.25">
      <c r="A3468" s="250"/>
      <c r="B3468" s="251"/>
      <c r="C3468" s="322" t="s">
        <v>393</v>
      </c>
      <c r="D3468" s="322"/>
      <c r="E3468" s="322"/>
      <c r="H3468" s="252">
        <v>5649.4</v>
      </c>
      <c r="I3468" s="252">
        <v>0</v>
      </c>
      <c r="J3468" s="252">
        <v>-5649.4</v>
      </c>
      <c r="K3468" s="252">
        <v>0</v>
      </c>
      <c r="L3468" s="252">
        <v>0</v>
      </c>
      <c r="M3468" s="252">
        <v>-5649.4</v>
      </c>
      <c r="N3468" s="323">
        <v>0</v>
      </c>
      <c r="O3468" s="323"/>
      <c r="P3468" s="252">
        <v>0</v>
      </c>
      <c r="Q3468" s="252">
        <v>0</v>
      </c>
      <c r="R3468" s="240" t="s">
        <v>1130</v>
      </c>
      <c r="V3468" s="248">
        <f t="shared" si="216"/>
        <v>0</v>
      </c>
      <c r="W3468" s="248">
        <f t="shared" si="217"/>
        <v>0</v>
      </c>
      <c r="X3468" s="248">
        <f t="shared" si="218"/>
        <v>0</v>
      </c>
      <c r="Y3468" s="248">
        <f t="shared" si="219"/>
        <v>0</v>
      </c>
    </row>
    <row r="3469" spans="1:25" ht="15" customHeight="1" x14ac:dyDescent="0.25">
      <c r="A3469" s="250"/>
      <c r="B3469" s="251"/>
      <c r="C3469" s="322" t="s">
        <v>1283</v>
      </c>
      <c r="D3469" s="322"/>
      <c r="E3469" s="322"/>
      <c r="H3469" s="252">
        <v>18346.599999999999</v>
      </c>
      <c r="I3469" s="252">
        <v>0</v>
      </c>
      <c r="J3469" s="252">
        <v>-18346.599999999999</v>
      </c>
      <c r="K3469" s="252">
        <v>0</v>
      </c>
      <c r="L3469" s="252">
        <v>0</v>
      </c>
      <c r="M3469" s="252">
        <v>-18346.599999999999</v>
      </c>
      <c r="N3469" s="323">
        <v>0</v>
      </c>
      <c r="O3469" s="323"/>
      <c r="P3469" s="252">
        <v>0</v>
      </c>
      <c r="Q3469" s="252">
        <v>0</v>
      </c>
      <c r="R3469" s="240" t="s">
        <v>1130</v>
      </c>
      <c r="V3469" s="248">
        <f t="shared" si="216"/>
        <v>0</v>
      </c>
      <c r="W3469" s="248">
        <f t="shared" si="217"/>
        <v>0</v>
      </c>
      <c r="X3469" s="248">
        <f t="shared" si="218"/>
        <v>0</v>
      </c>
      <c r="Y3469" s="248">
        <f t="shared" si="219"/>
        <v>0</v>
      </c>
    </row>
    <row r="3470" spans="1:25" ht="15" customHeight="1" x14ac:dyDescent="0.25">
      <c r="A3470" s="253"/>
      <c r="B3470" s="254"/>
      <c r="C3470" s="324" t="s">
        <v>1052</v>
      </c>
      <c r="D3470" s="324"/>
      <c r="E3470" s="324"/>
      <c r="F3470" s="255"/>
      <c r="G3470" s="255"/>
      <c r="H3470" s="256">
        <v>9047.44</v>
      </c>
      <c r="I3470" s="256">
        <v>0</v>
      </c>
      <c r="J3470" s="256">
        <v>-9047.44</v>
      </c>
      <c r="K3470" s="256">
        <v>0</v>
      </c>
      <c r="L3470" s="256">
        <v>0</v>
      </c>
      <c r="M3470" s="256">
        <v>-9047.44</v>
      </c>
      <c r="N3470" s="325">
        <v>0</v>
      </c>
      <c r="O3470" s="325"/>
      <c r="P3470" s="256">
        <v>0</v>
      </c>
      <c r="Q3470" s="256">
        <v>0</v>
      </c>
      <c r="R3470" s="240" t="s">
        <v>1130</v>
      </c>
      <c r="V3470" s="248">
        <f t="shared" si="216"/>
        <v>0</v>
      </c>
      <c r="W3470" s="248">
        <f t="shared" si="217"/>
        <v>0</v>
      </c>
      <c r="X3470" s="248">
        <f t="shared" si="218"/>
        <v>0</v>
      </c>
      <c r="Y3470" s="248">
        <f t="shared" si="219"/>
        <v>0</v>
      </c>
    </row>
    <row r="3471" spans="1:25" ht="15" customHeight="1" x14ac:dyDescent="0.25">
      <c r="A3471" s="245" t="s">
        <v>1874</v>
      </c>
      <c r="B3471" s="246" t="str">
        <f>C3471</f>
        <v>г.Одинцово, Новое Яскино, 60</v>
      </c>
      <c r="C3471" s="329" t="s">
        <v>1131</v>
      </c>
      <c r="D3471" s="329"/>
      <c r="E3471" s="329"/>
      <c r="F3471" s="246" t="s">
        <v>234</v>
      </c>
      <c r="G3471" s="246" t="s">
        <v>234</v>
      </c>
      <c r="H3471" s="247">
        <v>-392.92</v>
      </c>
      <c r="I3471" s="247">
        <v>0</v>
      </c>
      <c r="J3471" s="247">
        <v>392.92</v>
      </c>
      <c r="K3471" s="247">
        <v>0</v>
      </c>
      <c r="L3471" s="247">
        <v>0</v>
      </c>
      <c r="M3471" s="247">
        <v>392.92</v>
      </c>
      <c r="N3471" s="330">
        <v>0</v>
      </c>
      <c r="O3471" s="330"/>
      <c r="P3471" s="247">
        <v>0</v>
      </c>
      <c r="Q3471" s="247">
        <v>0</v>
      </c>
      <c r="R3471" s="240" t="s">
        <v>1131</v>
      </c>
      <c r="V3471" s="248">
        <f t="shared" si="216"/>
        <v>0</v>
      </c>
      <c r="W3471" s="248">
        <f t="shared" si="217"/>
        <v>0</v>
      </c>
      <c r="X3471" s="248">
        <f t="shared" si="218"/>
        <v>0</v>
      </c>
      <c r="Y3471" s="248">
        <f t="shared" si="219"/>
        <v>0</v>
      </c>
    </row>
    <row r="3472" spans="1:25" ht="15" customHeight="1" x14ac:dyDescent="0.25">
      <c r="A3472" s="253"/>
      <c r="B3472" s="254"/>
      <c r="C3472" s="324" t="s">
        <v>1283</v>
      </c>
      <c r="D3472" s="324"/>
      <c r="E3472" s="324"/>
      <c r="F3472" s="255"/>
      <c r="G3472" s="255"/>
      <c r="H3472" s="256">
        <v>-392.92</v>
      </c>
      <c r="I3472" s="256">
        <v>0</v>
      </c>
      <c r="J3472" s="256">
        <v>392.92</v>
      </c>
      <c r="K3472" s="256">
        <v>0</v>
      </c>
      <c r="L3472" s="256">
        <v>0</v>
      </c>
      <c r="M3472" s="256">
        <v>392.92</v>
      </c>
      <c r="N3472" s="325">
        <v>0</v>
      </c>
      <c r="O3472" s="325"/>
      <c r="P3472" s="256">
        <v>0</v>
      </c>
      <c r="Q3472" s="256">
        <v>0</v>
      </c>
      <c r="R3472" s="240" t="s">
        <v>1131</v>
      </c>
      <c r="V3472" s="248">
        <f t="shared" ref="V3472:V3535" si="220">IF(V$8=$C3472,SUM($P3472-$Q3472),0)</f>
        <v>0</v>
      </c>
      <c r="W3472" s="248">
        <f t="shared" si="217"/>
        <v>0</v>
      </c>
      <c r="X3472" s="248">
        <f t="shared" si="218"/>
        <v>0</v>
      </c>
      <c r="Y3472" s="248">
        <f t="shared" si="219"/>
        <v>0</v>
      </c>
    </row>
    <row r="3473" spans="1:25" ht="15" customHeight="1" x14ac:dyDescent="0.25">
      <c r="A3473" s="245" t="s">
        <v>1875</v>
      </c>
      <c r="B3473" s="246" t="str">
        <f>C3473</f>
        <v>г.Одинцово, Новое Яскино, 62</v>
      </c>
      <c r="C3473" s="329" t="s">
        <v>1132</v>
      </c>
      <c r="D3473" s="329"/>
      <c r="E3473" s="329"/>
      <c r="F3473" s="246" t="s">
        <v>1285</v>
      </c>
      <c r="G3473" s="246" t="s">
        <v>1876</v>
      </c>
      <c r="H3473" s="247">
        <v>-0.01</v>
      </c>
      <c r="I3473" s="247">
        <v>0</v>
      </c>
      <c r="J3473" s="247">
        <v>0.01</v>
      </c>
      <c r="K3473" s="247">
        <v>0</v>
      </c>
      <c r="L3473" s="247">
        <v>0</v>
      </c>
      <c r="M3473" s="247">
        <v>0.01</v>
      </c>
      <c r="N3473" s="330">
        <v>0</v>
      </c>
      <c r="O3473" s="330"/>
      <c r="P3473" s="247">
        <v>0</v>
      </c>
      <c r="Q3473" s="247">
        <v>0</v>
      </c>
      <c r="R3473" s="240" t="s">
        <v>1132</v>
      </c>
      <c r="V3473" s="248">
        <f t="shared" si="220"/>
        <v>0</v>
      </c>
      <c r="W3473" s="248">
        <f t="shared" si="217"/>
        <v>0</v>
      </c>
      <c r="X3473" s="248">
        <f t="shared" si="218"/>
        <v>0</v>
      </c>
      <c r="Y3473" s="248">
        <f t="shared" si="219"/>
        <v>0</v>
      </c>
    </row>
    <row r="3474" spans="1:25" ht="15" customHeight="1" x14ac:dyDescent="0.25">
      <c r="A3474" s="253"/>
      <c r="B3474" s="254"/>
      <c r="C3474" s="324" t="s">
        <v>393</v>
      </c>
      <c r="D3474" s="324"/>
      <c r="E3474" s="324"/>
      <c r="F3474" s="255"/>
      <c r="G3474" s="255"/>
      <c r="H3474" s="256">
        <v>-0.01</v>
      </c>
      <c r="I3474" s="256">
        <v>0</v>
      </c>
      <c r="J3474" s="256">
        <v>0.01</v>
      </c>
      <c r="K3474" s="256">
        <v>0</v>
      </c>
      <c r="L3474" s="256">
        <v>0</v>
      </c>
      <c r="M3474" s="256">
        <v>0.01</v>
      </c>
      <c r="N3474" s="325">
        <v>0</v>
      </c>
      <c r="O3474" s="325"/>
      <c r="P3474" s="256">
        <v>0</v>
      </c>
      <c r="Q3474" s="256">
        <v>0</v>
      </c>
      <c r="R3474" s="240" t="s">
        <v>1132</v>
      </c>
      <c r="V3474" s="248">
        <f t="shared" si="220"/>
        <v>0</v>
      </c>
      <c r="W3474" s="248">
        <f t="shared" si="217"/>
        <v>0</v>
      </c>
      <c r="X3474" s="248">
        <f t="shared" si="218"/>
        <v>0</v>
      </c>
      <c r="Y3474" s="248">
        <f t="shared" si="219"/>
        <v>0</v>
      </c>
    </row>
    <row r="3475" spans="1:25" ht="15" customHeight="1" x14ac:dyDescent="0.25">
      <c r="A3475" s="245" t="s">
        <v>1877</v>
      </c>
      <c r="B3475" s="246" t="str">
        <f>C3475</f>
        <v>г.Одинцово, Новое Яскино, 65</v>
      </c>
      <c r="C3475" s="329" t="s">
        <v>1133</v>
      </c>
      <c r="D3475" s="329"/>
      <c r="E3475" s="329"/>
      <c r="F3475" s="246" t="s">
        <v>1300</v>
      </c>
      <c r="G3475" s="246" t="s">
        <v>1860</v>
      </c>
      <c r="H3475" s="247">
        <v>59720.38</v>
      </c>
      <c r="I3475" s="247">
        <v>0</v>
      </c>
      <c r="J3475" s="247">
        <v>-59720.38</v>
      </c>
      <c r="K3475" s="247">
        <v>0</v>
      </c>
      <c r="L3475" s="247">
        <v>0</v>
      </c>
      <c r="M3475" s="247">
        <v>-59720.38</v>
      </c>
      <c r="N3475" s="330">
        <v>0</v>
      </c>
      <c r="O3475" s="330"/>
      <c r="P3475" s="247">
        <v>0</v>
      </c>
      <c r="Q3475" s="247">
        <v>0</v>
      </c>
      <c r="R3475" s="240" t="s">
        <v>1133</v>
      </c>
      <c r="V3475" s="248">
        <f t="shared" si="220"/>
        <v>0</v>
      </c>
      <c r="W3475" s="248">
        <f t="shared" si="217"/>
        <v>0</v>
      </c>
      <c r="X3475" s="248">
        <f t="shared" si="218"/>
        <v>0</v>
      </c>
      <c r="Y3475" s="248">
        <f t="shared" si="219"/>
        <v>0</v>
      </c>
    </row>
    <row r="3476" spans="1:25" ht="15" customHeight="1" x14ac:dyDescent="0.25">
      <c r="A3476" s="250"/>
      <c r="B3476" s="251"/>
      <c r="C3476" s="322" t="s">
        <v>393</v>
      </c>
      <c r="D3476" s="322"/>
      <c r="E3476" s="322"/>
      <c r="H3476" s="252">
        <v>27756.240000000002</v>
      </c>
      <c r="I3476" s="252">
        <v>0</v>
      </c>
      <c r="J3476" s="252">
        <v>-27756.240000000002</v>
      </c>
      <c r="K3476" s="252">
        <v>0</v>
      </c>
      <c r="L3476" s="252">
        <v>0</v>
      </c>
      <c r="M3476" s="252">
        <v>-27756.240000000002</v>
      </c>
      <c r="N3476" s="323">
        <v>0</v>
      </c>
      <c r="O3476" s="323"/>
      <c r="P3476" s="252">
        <v>0</v>
      </c>
      <c r="Q3476" s="252">
        <v>0</v>
      </c>
      <c r="R3476" s="240" t="s">
        <v>1133</v>
      </c>
      <c r="V3476" s="248">
        <f t="shared" si="220"/>
        <v>0</v>
      </c>
      <c r="W3476" s="248">
        <f t="shared" si="217"/>
        <v>0</v>
      </c>
      <c r="X3476" s="248">
        <f t="shared" si="218"/>
        <v>0</v>
      </c>
      <c r="Y3476" s="248">
        <f t="shared" si="219"/>
        <v>0</v>
      </c>
    </row>
    <row r="3477" spans="1:25" ht="15" customHeight="1" x14ac:dyDescent="0.25">
      <c r="A3477" s="250"/>
      <c r="B3477" s="251"/>
      <c r="C3477" s="322" t="s">
        <v>1283</v>
      </c>
      <c r="D3477" s="322"/>
      <c r="E3477" s="322"/>
      <c r="H3477" s="252">
        <v>16658.04</v>
      </c>
      <c r="I3477" s="252">
        <v>0</v>
      </c>
      <c r="J3477" s="252">
        <v>-16658.04</v>
      </c>
      <c r="K3477" s="252">
        <v>0</v>
      </c>
      <c r="L3477" s="252">
        <v>0</v>
      </c>
      <c r="M3477" s="252">
        <v>-16658.04</v>
      </c>
      <c r="N3477" s="323">
        <v>0</v>
      </c>
      <c r="O3477" s="323"/>
      <c r="P3477" s="252">
        <v>0</v>
      </c>
      <c r="Q3477" s="252">
        <v>0</v>
      </c>
      <c r="R3477" s="240" t="s">
        <v>1133</v>
      </c>
      <c r="V3477" s="248">
        <f t="shared" si="220"/>
        <v>0</v>
      </c>
      <c r="W3477" s="248">
        <f t="shared" si="217"/>
        <v>0</v>
      </c>
      <c r="X3477" s="248">
        <f t="shared" si="218"/>
        <v>0</v>
      </c>
      <c r="Y3477" s="248">
        <f t="shared" si="219"/>
        <v>0</v>
      </c>
    </row>
    <row r="3478" spans="1:25" ht="15" customHeight="1" x14ac:dyDescent="0.25">
      <c r="A3478" s="250"/>
      <c r="B3478" s="251"/>
      <c r="C3478" s="322" t="s">
        <v>1052</v>
      </c>
      <c r="D3478" s="322"/>
      <c r="E3478" s="322"/>
      <c r="H3478" s="252">
        <v>8830.2000000000007</v>
      </c>
      <c r="I3478" s="252">
        <v>0</v>
      </c>
      <c r="J3478" s="252">
        <v>-8830.2000000000007</v>
      </c>
      <c r="K3478" s="252">
        <v>0</v>
      </c>
      <c r="L3478" s="252">
        <v>0</v>
      </c>
      <c r="M3478" s="252">
        <v>-8830.2000000000007</v>
      </c>
      <c r="N3478" s="323">
        <v>0</v>
      </c>
      <c r="O3478" s="323"/>
      <c r="P3478" s="252">
        <v>0</v>
      </c>
      <c r="Q3478" s="252">
        <v>0</v>
      </c>
      <c r="R3478" s="240" t="s">
        <v>1133</v>
      </c>
      <c r="V3478" s="248">
        <f t="shared" si="220"/>
        <v>0</v>
      </c>
      <c r="W3478" s="248">
        <f t="shared" si="217"/>
        <v>0</v>
      </c>
      <c r="X3478" s="248">
        <f t="shared" si="218"/>
        <v>0</v>
      </c>
      <c r="Y3478" s="248">
        <f t="shared" si="219"/>
        <v>0</v>
      </c>
    </row>
    <row r="3479" spans="1:25" ht="15" customHeight="1" x14ac:dyDescent="0.25">
      <c r="A3479" s="253"/>
      <c r="B3479" s="254"/>
      <c r="C3479" s="324" t="s">
        <v>399</v>
      </c>
      <c r="D3479" s="324"/>
      <c r="E3479" s="324"/>
      <c r="F3479" s="255"/>
      <c r="G3479" s="255"/>
      <c r="H3479" s="256">
        <v>6475.9</v>
      </c>
      <c r="I3479" s="256">
        <v>0</v>
      </c>
      <c r="J3479" s="256">
        <v>-6475.9</v>
      </c>
      <c r="K3479" s="256">
        <v>0</v>
      </c>
      <c r="L3479" s="256">
        <v>0</v>
      </c>
      <c r="M3479" s="256">
        <v>-6475.9</v>
      </c>
      <c r="N3479" s="325">
        <v>0</v>
      </c>
      <c r="O3479" s="325"/>
      <c r="P3479" s="256">
        <v>0</v>
      </c>
      <c r="Q3479" s="256">
        <v>0</v>
      </c>
      <c r="R3479" s="240" t="s">
        <v>1133</v>
      </c>
      <c r="V3479" s="248">
        <f t="shared" si="220"/>
        <v>0</v>
      </c>
      <c r="W3479" s="248">
        <f t="shared" si="217"/>
        <v>0</v>
      </c>
      <c r="X3479" s="248">
        <f t="shared" si="218"/>
        <v>0</v>
      </c>
      <c r="Y3479" s="248">
        <f t="shared" si="219"/>
        <v>0</v>
      </c>
    </row>
    <row r="3480" spans="1:25" ht="15" customHeight="1" x14ac:dyDescent="0.25">
      <c r="A3480" s="245" t="s">
        <v>1878</v>
      </c>
      <c r="B3480" s="246" t="str">
        <f>C3480</f>
        <v>г.Одинцово, Новое Яскино, 66</v>
      </c>
      <c r="C3480" s="329" t="s">
        <v>1134</v>
      </c>
      <c r="D3480" s="329"/>
      <c r="E3480" s="329"/>
      <c r="F3480" s="246" t="s">
        <v>1285</v>
      </c>
      <c r="G3480" s="246" t="s">
        <v>1851</v>
      </c>
      <c r="H3480" s="247">
        <v>-980.56</v>
      </c>
      <c r="I3480" s="247">
        <v>0</v>
      </c>
      <c r="J3480" s="247">
        <v>980.56</v>
      </c>
      <c r="K3480" s="247">
        <v>0</v>
      </c>
      <c r="L3480" s="247">
        <v>0</v>
      </c>
      <c r="M3480" s="247">
        <v>980.56</v>
      </c>
      <c r="N3480" s="330">
        <v>0</v>
      </c>
      <c r="O3480" s="330"/>
      <c r="P3480" s="247">
        <v>0</v>
      </c>
      <c r="Q3480" s="247">
        <v>0</v>
      </c>
      <c r="R3480" s="240" t="s">
        <v>1134</v>
      </c>
      <c r="V3480" s="248">
        <f t="shared" si="220"/>
        <v>0</v>
      </c>
      <c r="W3480" s="248">
        <f t="shared" si="217"/>
        <v>0</v>
      </c>
      <c r="X3480" s="248">
        <f t="shared" si="218"/>
        <v>0</v>
      </c>
      <c r="Y3480" s="248">
        <f t="shared" si="219"/>
        <v>0</v>
      </c>
    </row>
    <row r="3481" spans="1:25" ht="15" customHeight="1" x14ac:dyDescent="0.25">
      <c r="A3481" s="250"/>
      <c r="B3481" s="251"/>
      <c r="C3481" s="322" t="s">
        <v>393</v>
      </c>
      <c r="D3481" s="322"/>
      <c r="E3481" s="322"/>
      <c r="H3481" s="252">
        <v>-238.08</v>
      </c>
      <c r="I3481" s="252">
        <v>0</v>
      </c>
      <c r="J3481" s="252">
        <v>238.08</v>
      </c>
      <c r="K3481" s="252">
        <v>0</v>
      </c>
      <c r="L3481" s="252">
        <v>0</v>
      </c>
      <c r="M3481" s="252">
        <v>238.08</v>
      </c>
      <c r="N3481" s="323">
        <v>0</v>
      </c>
      <c r="O3481" s="323"/>
      <c r="P3481" s="252">
        <v>0</v>
      </c>
      <c r="Q3481" s="252">
        <v>0</v>
      </c>
      <c r="R3481" s="240" t="s">
        <v>1134</v>
      </c>
      <c r="V3481" s="248">
        <f t="shared" si="220"/>
        <v>0</v>
      </c>
      <c r="W3481" s="248">
        <f t="shared" si="217"/>
        <v>0</v>
      </c>
      <c r="X3481" s="248">
        <f t="shared" si="218"/>
        <v>0</v>
      </c>
      <c r="Y3481" s="248">
        <f t="shared" si="219"/>
        <v>0</v>
      </c>
    </row>
    <row r="3482" spans="1:25" ht="15" customHeight="1" x14ac:dyDescent="0.25">
      <c r="A3482" s="250"/>
      <c r="B3482" s="251"/>
      <c r="C3482" s="322" t="s">
        <v>399</v>
      </c>
      <c r="D3482" s="322"/>
      <c r="E3482" s="322"/>
      <c r="H3482" s="252">
        <v>-33.799999999999997</v>
      </c>
      <c r="I3482" s="252">
        <v>0</v>
      </c>
      <c r="J3482" s="252">
        <v>33.799999999999997</v>
      </c>
      <c r="K3482" s="252">
        <v>0</v>
      </c>
      <c r="L3482" s="252">
        <v>0</v>
      </c>
      <c r="M3482" s="252">
        <v>33.799999999999997</v>
      </c>
      <c r="N3482" s="323">
        <v>0</v>
      </c>
      <c r="O3482" s="323"/>
      <c r="P3482" s="252">
        <v>0</v>
      </c>
      <c r="Q3482" s="252">
        <v>0</v>
      </c>
      <c r="R3482" s="240" t="s">
        <v>1134</v>
      </c>
      <c r="V3482" s="248">
        <f t="shared" si="220"/>
        <v>0</v>
      </c>
      <c r="W3482" s="248">
        <f t="shared" si="217"/>
        <v>0</v>
      </c>
      <c r="X3482" s="248">
        <f t="shared" si="218"/>
        <v>0</v>
      </c>
      <c r="Y3482" s="248">
        <f t="shared" si="219"/>
        <v>0</v>
      </c>
    </row>
    <row r="3483" spans="1:25" ht="15" customHeight="1" x14ac:dyDescent="0.25">
      <c r="A3483" s="253"/>
      <c r="B3483" s="254"/>
      <c r="C3483" s="324" t="s">
        <v>1052</v>
      </c>
      <c r="D3483" s="324"/>
      <c r="E3483" s="324"/>
      <c r="F3483" s="255"/>
      <c r="G3483" s="255"/>
      <c r="H3483" s="256">
        <v>-708.68</v>
      </c>
      <c r="I3483" s="256">
        <v>0</v>
      </c>
      <c r="J3483" s="256">
        <v>708.68</v>
      </c>
      <c r="K3483" s="256">
        <v>0</v>
      </c>
      <c r="L3483" s="256">
        <v>0</v>
      </c>
      <c r="M3483" s="256">
        <v>708.68</v>
      </c>
      <c r="N3483" s="325">
        <v>0</v>
      </c>
      <c r="O3483" s="325"/>
      <c r="P3483" s="256">
        <v>0</v>
      </c>
      <c r="Q3483" s="256">
        <v>0</v>
      </c>
      <c r="R3483" s="240" t="s">
        <v>1134</v>
      </c>
      <c r="V3483" s="248">
        <f t="shared" si="220"/>
        <v>0</v>
      </c>
      <c r="W3483" s="248">
        <f t="shared" si="217"/>
        <v>0</v>
      </c>
      <c r="X3483" s="248">
        <f t="shared" si="218"/>
        <v>0</v>
      </c>
      <c r="Y3483" s="248">
        <f t="shared" si="219"/>
        <v>0</v>
      </c>
    </row>
    <row r="3484" spans="1:25" ht="15" customHeight="1" x14ac:dyDescent="0.25">
      <c r="A3484" s="245" t="s">
        <v>1879</v>
      </c>
      <c r="B3484" s="246" t="str">
        <f>C3484</f>
        <v>г.Одинцово, Новое Яскино, 7</v>
      </c>
      <c r="C3484" s="329" t="s">
        <v>1097</v>
      </c>
      <c r="D3484" s="329"/>
      <c r="E3484" s="329"/>
      <c r="F3484" s="246" t="s">
        <v>1287</v>
      </c>
      <c r="G3484" s="246" t="s">
        <v>234</v>
      </c>
      <c r="H3484" s="247">
        <v>0</v>
      </c>
      <c r="I3484" s="247">
        <v>0</v>
      </c>
      <c r="J3484" s="247">
        <v>0</v>
      </c>
      <c r="K3484" s="247">
        <v>0</v>
      </c>
      <c r="L3484" s="247">
        <v>0</v>
      </c>
      <c r="M3484" s="247">
        <v>0</v>
      </c>
      <c r="N3484" s="330">
        <v>0</v>
      </c>
      <c r="O3484" s="330"/>
      <c r="P3484" s="247">
        <v>0</v>
      </c>
      <c r="Q3484" s="247">
        <v>0</v>
      </c>
      <c r="R3484" s="240" t="s">
        <v>1097</v>
      </c>
      <c r="V3484" s="248">
        <f t="shared" si="220"/>
        <v>0</v>
      </c>
      <c r="W3484" s="248">
        <f t="shared" si="217"/>
        <v>0</v>
      </c>
      <c r="X3484" s="248">
        <f t="shared" si="218"/>
        <v>0</v>
      </c>
      <c r="Y3484" s="248">
        <f t="shared" si="219"/>
        <v>0</v>
      </c>
    </row>
    <row r="3485" spans="1:25" ht="15" customHeight="1" x14ac:dyDescent="0.25">
      <c r="A3485" s="250"/>
      <c r="B3485" s="251"/>
      <c r="C3485" s="322" t="s">
        <v>393</v>
      </c>
      <c r="D3485" s="322"/>
      <c r="E3485" s="322"/>
      <c r="H3485" s="252">
        <v>2031.52</v>
      </c>
      <c r="I3485" s="252">
        <v>0</v>
      </c>
      <c r="J3485" s="252">
        <v>-2031.52</v>
      </c>
      <c r="K3485" s="252">
        <v>0</v>
      </c>
      <c r="L3485" s="252">
        <v>0</v>
      </c>
      <c r="M3485" s="252">
        <v>-2031.52</v>
      </c>
      <c r="N3485" s="323">
        <v>0</v>
      </c>
      <c r="O3485" s="323"/>
      <c r="P3485" s="252">
        <v>0</v>
      </c>
      <c r="Q3485" s="252">
        <v>0</v>
      </c>
      <c r="R3485" s="240" t="s">
        <v>1097</v>
      </c>
      <c r="V3485" s="248">
        <f t="shared" si="220"/>
        <v>0</v>
      </c>
      <c r="W3485" s="248">
        <f t="shared" si="217"/>
        <v>0</v>
      </c>
      <c r="X3485" s="248">
        <f t="shared" si="218"/>
        <v>0</v>
      </c>
      <c r="Y3485" s="248">
        <f t="shared" si="219"/>
        <v>0</v>
      </c>
    </row>
    <row r="3486" spans="1:25" ht="15" customHeight="1" x14ac:dyDescent="0.25">
      <c r="A3486" s="253"/>
      <c r="B3486" s="254"/>
      <c r="C3486" s="324" t="s">
        <v>399</v>
      </c>
      <c r="D3486" s="324"/>
      <c r="E3486" s="324"/>
      <c r="F3486" s="255"/>
      <c r="G3486" s="255"/>
      <c r="H3486" s="256">
        <v>-2031.52</v>
      </c>
      <c r="I3486" s="256">
        <v>0</v>
      </c>
      <c r="J3486" s="256">
        <v>2031.52</v>
      </c>
      <c r="K3486" s="256">
        <v>0</v>
      </c>
      <c r="L3486" s="256">
        <v>0</v>
      </c>
      <c r="M3486" s="256">
        <v>2031.52</v>
      </c>
      <c r="N3486" s="325">
        <v>0</v>
      </c>
      <c r="O3486" s="325"/>
      <c r="P3486" s="256">
        <v>0</v>
      </c>
      <c r="Q3486" s="256">
        <v>0</v>
      </c>
      <c r="R3486" s="240" t="s">
        <v>1097</v>
      </c>
      <c r="V3486" s="248">
        <f t="shared" si="220"/>
        <v>0</v>
      </c>
      <c r="W3486" s="248">
        <f t="shared" si="217"/>
        <v>0</v>
      </c>
      <c r="X3486" s="248">
        <f t="shared" si="218"/>
        <v>0</v>
      </c>
      <c r="Y3486" s="248">
        <f t="shared" si="219"/>
        <v>0</v>
      </c>
    </row>
    <row r="3487" spans="1:25" ht="15" customHeight="1" x14ac:dyDescent="0.25">
      <c r="A3487" s="245" t="s">
        <v>1880</v>
      </c>
      <c r="B3487" s="246" t="str">
        <f>C3487</f>
        <v>г.Одинцово, Новое Яскино, 70</v>
      </c>
      <c r="C3487" s="329" t="s">
        <v>1136</v>
      </c>
      <c r="D3487" s="329"/>
      <c r="E3487" s="329"/>
      <c r="F3487" s="246" t="s">
        <v>1287</v>
      </c>
      <c r="G3487" s="246" t="s">
        <v>1876</v>
      </c>
      <c r="H3487" s="247">
        <v>21548</v>
      </c>
      <c r="I3487" s="247">
        <v>0</v>
      </c>
      <c r="J3487" s="247">
        <v>-21548</v>
      </c>
      <c r="K3487" s="247">
        <v>0</v>
      </c>
      <c r="L3487" s="247">
        <v>0</v>
      </c>
      <c r="M3487" s="247">
        <v>-21548</v>
      </c>
      <c r="N3487" s="330">
        <v>0</v>
      </c>
      <c r="O3487" s="330"/>
      <c r="P3487" s="247">
        <v>0</v>
      </c>
      <c r="Q3487" s="247">
        <v>0</v>
      </c>
      <c r="R3487" s="240" t="s">
        <v>1136</v>
      </c>
      <c r="V3487" s="248">
        <f t="shared" si="220"/>
        <v>0</v>
      </c>
      <c r="W3487" s="248">
        <f t="shared" si="217"/>
        <v>0</v>
      </c>
      <c r="X3487" s="248">
        <f t="shared" si="218"/>
        <v>0</v>
      </c>
      <c r="Y3487" s="248">
        <f t="shared" si="219"/>
        <v>0</v>
      </c>
    </row>
    <row r="3488" spans="1:25" ht="15" customHeight="1" x14ac:dyDescent="0.25">
      <c r="A3488" s="250"/>
      <c r="B3488" s="251"/>
      <c r="C3488" s="322" t="s">
        <v>399</v>
      </c>
      <c r="D3488" s="322"/>
      <c r="E3488" s="322"/>
      <c r="H3488" s="252">
        <v>1296.32</v>
      </c>
      <c r="I3488" s="252">
        <v>0</v>
      </c>
      <c r="J3488" s="252">
        <v>-1296.32</v>
      </c>
      <c r="K3488" s="252">
        <v>0</v>
      </c>
      <c r="L3488" s="252">
        <v>0</v>
      </c>
      <c r="M3488" s="252">
        <v>-1296.32</v>
      </c>
      <c r="N3488" s="323">
        <v>0</v>
      </c>
      <c r="O3488" s="323"/>
      <c r="P3488" s="252">
        <v>0</v>
      </c>
      <c r="Q3488" s="252">
        <v>0</v>
      </c>
      <c r="R3488" s="240" t="s">
        <v>1136</v>
      </c>
      <c r="V3488" s="248">
        <f t="shared" si="220"/>
        <v>0</v>
      </c>
      <c r="W3488" s="248">
        <f t="shared" si="217"/>
        <v>0</v>
      </c>
      <c r="X3488" s="248">
        <f t="shared" si="218"/>
        <v>0</v>
      </c>
      <c r="Y3488" s="248">
        <f t="shared" si="219"/>
        <v>0</v>
      </c>
    </row>
    <row r="3489" spans="1:25" ht="15" customHeight="1" x14ac:dyDescent="0.25">
      <c r="A3489" s="250"/>
      <c r="B3489" s="251"/>
      <c r="C3489" s="322" t="s">
        <v>393</v>
      </c>
      <c r="D3489" s="322"/>
      <c r="E3489" s="322"/>
      <c r="H3489" s="252">
        <v>5556</v>
      </c>
      <c r="I3489" s="252">
        <v>0</v>
      </c>
      <c r="J3489" s="252">
        <v>-5556</v>
      </c>
      <c r="K3489" s="252">
        <v>0</v>
      </c>
      <c r="L3489" s="252">
        <v>0</v>
      </c>
      <c r="M3489" s="252">
        <v>-5556</v>
      </c>
      <c r="N3489" s="323">
        <v>0</v>
      </c>
      <c r="O3489" s="323"/>
      <c r="P3489" s="252">
        <v>0</v>
      </c>
      <c r="Q3489" s="252">
        <v>0</v>
      </c>
      <c r="R3489" s="240" t="s">
        <v>1136</v>
      </c>
      <c r="V3489" s="248">
        <f t="shared" si="220"/>
        <v>0</v>
      </c>
      <c r="W3489" s="248">
        <f t="shared" si="217"/>
        <v>0</v>
      </c>
      <c r="X3489" s="248">
        <f t="shared" si="218"/>
        <v>0</v>
      </c>
      <c r="Y3489" s="248">
        <f t="shared" si="219"/>
        <v>0</v>
      </c>
    </row>
    <row r="3490" spans="1:25" ht="15" customHeight="1" x14ac:dyDescent="0.25">
      <c r="A3490" s="250"/>
      <c r="B3490" s="251"/>
      <c r="C3490" s="322" t="s">
        <v>1283</v>
      </c>
      <c r="D3490" s="322"/>
      <c r="E3490" s="322"/>
      <c r="H3490" s="252">
        <v>9176.44</v>
      </c>
      <c r="I3490" s="252">
        <v>0</v>
      </c>
      <c r="J3490" s="252">
        <v>-9176.44</v>
      </c>
      <c r="K3490" s="252">
        <v>0</v>
      </c>
      <c r="L3490" s="252">
        <v>0</v>
      </c>
      <c r="M3490" s="252">
        <v>-9176.44</v>
      </c>
      <c r="N3490" s="323">
        <v>0</v>
      </c>
      <c r="O3490" s="323"/>
      <c r="P3490" s="252">
        <v>0</v>
      </c>
      <c r="Q3490" s="252">
        <v>0</v>
      </c>
      <c r="R3490" s="240" t="s">
        <v>1136</v>
      </c>
      <c r="V3490" s="248">
        <f t="shared" si="220"/>
        <v>0</v>
      </c>
      <c r="W3490" s="248">
        <f t="shared" si="217"/>
        <v>0</v>
      </c>
      <c r="X3490" s="248">
        <f t="shared" si="218"/>
        <v>0</v>
      </c>
      <c r="Y3490" s="248">
        <f t="shared" si="219"/>
        <v>0</v>
      </c>
    </row>
    <row r="3491" spans="1:25" ht="15" customHeight="1" x14ac:dyDescent="0.25">
      <c r="A3491" s="253"/>
      <c r="B3491" s="254"/>
      <c r="C3491" s="324" t="s">
        <v>1052</v>
      </c>
      <c r="D3491" s="324"/>
      <c r="E3491" s="324"/>
      <c r="F3491" s="255"/>
      <c r="G3491" s="255"/>
      <c r="H3491" s="256">
        <v>5519.24</v>
      </c>
      <c r="I3491" s="256">
        <v>0</v>
      </c>
      <c r="J3491" s="256">
        <v>-5519.24</v>
      </c>
      <c r="K3491" s="256">
        <v>0</v>
      </c>
      <c r="L3491" s="256">
        <v>0</v>
      </c>
      <c r="M3491" s="256">
        <v>-5519.24</v>
      </c>
      <c r="N3491" s="325">
        <v>0</v>
      </c>
      <c r="O3491" s="325"/>
      <c r="P3491" s="256">
        <v>0</v>
      </c>
      <c r="Q3491" s="256">
        <v>0</v>
      </c>
      <c r="R3491" s="240" t="s">
        <v>1136</v>
      </c>
      <c r="V3491" s="248">
        <f t="shared" si="220"/>
        <v>0</v>
      </c>
      <c r="W3491" s="248">
        <f t="shared" si="217"/>
        <v>0</v>
      </c>
      <c r="X3491" s="248">
        <f t="shared" si="218"/>
        <v>0</v>
      </c>
      <c r="Y3491" s="248">
        <f t="shared" si="219"/>
        <v>0</v>
      </c>
    </row>
    <row r="3492" spans="1:25" ht="15" customHeight="1" x14ac:dyDescent="0.25">
      <c r="A3492" s="245" t="s">
        <v>1881</v>
      </c>
      <c r="B3492" s="246" t="str">
        <f>C3492</f>
        <v>г.Одинцово, Новое Яскино, 71</v>
      </c>
      <c r="C3492" s="329" t="s">
        <v>1137</v>
      </c>
      <c r="D3492" s="329"/>
      <c r="E3492" s="329"/>
      <c r="F3492" s="246" t="s">
        <v>1290</v>
      </c>
      <c r="G3492" s="246" t="s">
        <v>1860</v>
      </c>
      <c r="H3492" s="247">
        <v>-2396.88</v>
      </c>
      <c r="I3492" s="247">
        <v>0</v>
      </c>
      <c r="J3492" s="247">
        <v>2396.88</v>
      </c>
      <c r="K3492" s="247">
        <v>0</v>
      </c>
      <c r="L3492" s="247">
        <v>0</v>
      </c>
      <c r="M3492" s="247">
        <v>2396.88</v>
      </c>
      <c r="N3492" s="330">
        <v>0</v>
      </c>
      <c r="O3492" s="330"/>
      <c r="P3492" s="247">
        <v>0</v>
      </c>
      <c r="Q3492" s="247">
        <v>0</v>
      </c>
      <c r="R3492" s="240" t="s">
        <v>1137</v>
      </c>
      <c r="V3492" s="248">
        <f t="shared" si="220"/>
        <v>0</v>
      </c>
      <c r="W3492" s="248">
        <f t="shared" si="217"/>
        <v>0</v>
      </c>
      <c r="X3492" s="248">
        <f t="shared" si="218"/>
        <v>0</v>
      </c>
      <c r="Y3492" s="248">
        <f t="shared" si="219"/>
        <v>0</v>
      </c>
    </row>
    <row r="3493" spans="1:25" ht="15" customHeight="1" x14ac:dyDescent="0.25">
      <c r="A3493" s="250"/>
      <c r="B3493" s="251"/>
      <c r="C3493" s="322" t="s">
        <v>393</v>
      </c>
      <c r="D3493" s="322"/>
      <c r="E3493" s="322"/>
      <c r="H3493" s="252">
        <v>-863.02</v>
      </c>
      <c r="I3493" s="252">
        <v>0</v>
      </c>
      <c r="J3493" s="252">
        <v>863.02</v>
      </c>
      <c r="K3493" s="252">
        <v>0</v>
      </c>
      <c r="L3493" s="252">
        <v>0</v>
      </c>
      <c r="M3493" s="252">
        <v>863.02</v>
      </c>
      <c r="N3493" s="323">
        <v>0</v>
      </c>
      <c r="O3493" s="323"/>
      <c r="P3493" s="252">
        <v>0</v>
      </c>
      <c r="Q3493" s="252">
        <v>0</v>
      </c>
      <c r="R3493" s="240" t="s">
        <v>1137</v>
      </c>
      <c r="V3493" s="248">
        <f t="shared" si="220"/>
        <v>0</v>
      </c>
      <c r="W3493" s="248">
        <f t="shared" si="217"/>
        <v>0</v>
      </c>
      <c r="X3493" s="248">
        <f t="shared" si="218"/>
        <v>0</v>
      </c>
      <c r="Y3493" s="248">
        <f t="shared" si="219"/>
        <v>0</v>
      </c>
    </row>
    <row r="3494" spans="1:25" ht="15" customHeight="1" x14ac:dyDescent="0.25">
      <c r="A3494" s="253"/>
      <c r="B3494" s="254"/>
      <c r="C3494" s="324" t="s">
        <v>1052</v>
      </c>
      <c r="D3494" s="324"/>
      <c r="E3494" s="324"/>
      <c r="F3494" s="255"/>
      <c r="G3494" s="255"/>
      <c r="H3494" s="256">
        <v>-1533.86</v>
      </c>
      <c r="I3494" s="256">
        <v>0</v>
      </c>
      <c r="J3494" s="256">
        <v>1533.86</v>
      </c>
      <c r="K3494" s="256">
        <v>0</v>
      </c>
      <c r="L3494" s="256">
        <v>0</v>
      </c>
      <c r="M3494" s="256">
        <v>1533.86</v>
      </c>
      <c r="N3494" s="325">
        <v>0</v>
      </c>
      <c r="O3494" s="325"/>
      <c r="P3494" s="256">
        <v>0</v>
      </c>
      <c r="Q3494" s="256">
        <v>0</v>
      </c>
      <c r="R3494" s="240" t="s">
        <v>1137</v>
      </c>
      <c r="V3494" s="248">
        <f t="shared" si="220"/>
        <v>0</v>
      </c>
      <c r="W3494" s="248">
        <f t="shared" si="217"/>
        <v>0</v>
      </c>
      <c r="X3494" s="248">
        <f t="shared" si="218"/>
        <v>0</v>
      </c>
      <c r="Y3494" s="248">
        <f t="shared" si="219"/>
        <v>0</v>
      </c>
    </row>
    <row r="3495" spans="1:25" ht="15" customHeight="1" x14ac:dyDescent="0.25">
      <c r="A3495" s="245" t="s">
        <v>1882</v>
      </c>
      <c r="B3495" s="246" t="str">
        <f>C3495</f>
        <v>г.Одинцово, Новое Яскино, 72</v>
      </c>
      <c r="C3495" s="329" t="s">
        <v>1138</v>
      </c>
      <c r="D3495" s="329"/>
      <c r="E3495" s="329"/>
      <c r="F3495" s="246" t="s">
        <v>1287</v>
      </c>
      <c r="G3495" s="246" t="s">
        <v>1851</v>
      </c>
      <c r="H3495" s="247">
        <v>-6590.35</v>
      </c>
      <c r="I3495" s="247">
        <v>0</v>
      </c>
      <c r="J3495" s="247">
        <v>6590.35</v>
      </c>
      <c r="K3495" s="247">
        <v>0</v>
      </c>
      <c r="L3495" s="247">
        <v>0</v>
      </c>
      <c r="M3495" s="247">
        <v>6590.35</v>
      </c>
      <c r="N3495" s="330">
        <v>0</v>
      </c>
      <c r="O3495" s="330"/>
      <c r="P3495" s="247">
        <v>0</v>
      </c>
      <c r="Q3495" s="247">
        <v>0</v>
      </c>
      <c r="R3495" s="240" t="s">
        <v>1138</v>
      </c>
      <c r="V3495" s="248">
        <f t="shared" si="220"/>
        <v>0</v>
      </c>
      <c r="W3495" s="248">
        <f t="shared" si="217"/>
        <v>0</v>
      </c>
      <c r="X3495" s="248">
        <f t="shared" si="218"/>
        <v>0</v>
      </c>
      <c r="Y3495" s="248">
        <f t="shared" si="219"/>
        <v>0</v>
      </c>
    </row>
    <row r="3496" spans="1:25" ht="15" customHeight="1" x14ac:dyDescent="0.25">
      <c r="A3496" s="253"/>
      <c r="B3496" s="254"/>
      <c r="C3496" s="324" t="s">
        <v>1052</v>
      </c>
      <c r="D3496" s="324"/>
      <c r="E3496" s="324"/>
      <c r="F3496" s="255"/>
      <c r="G3496" s="255"/>
      <c r="H3496" s="256">
        <v>-6590.35</v>
      </c>
      <c r="I3496" s="256">
        <v>0</v>
      </c>
      <c r="J3496" s="256">
        <v>6590.35</v>
      </c>
      <c r="K3496" s="256">
        <v>0</v>
      </c>
      <c r="L3496" s="256">
        <v>0</v>
      </c>
      <c r="M3496" s="256">
        <v>6590.35</v>
      </c>
      <c r="N3496" s="325">
        <v>0</v>
      </c>
      <c r="O3496" s="325"/>
      <c r="P3496" s="256">
        <v>0</v>
      </c>
      <c r="Q3496" s="256">
        <v>0</v>
      </c>
      <c r="R3496" s="240" t="s">
        <v>1138</v>
      </c>
      <c r="V3496" s="248">
        <f t="shared" si="220"/>
        <v>0</v>
      </c>
      <c r="W3496" s="248">
        <f t="shared" si="217"/>
        <v>0</v>
      </c>
      <c r="X3496" s="248">
        <f t="shared" si="218"/>
        <v>0</v>
      </c>
      <c r="Y3496" s="248">
        <f t="shared" si="219"/>
        <v>0</v>
      </c>
    </row>
    <row r="3497" spans="1:25" ht="15" customHeight="1" x14ac:dyDescent="0.25">
      <c r="A3497" s="245" t="s">
        <v>1883</v>
      </c>
      <c r="B3497" s="246" t="str">
        <f>C3497</f>
        <v>г.Одинцово, Новое Яскино, 80</v>
      </c>
      <c r="C3497" s="329" t="s">
        <v>1140</v>
      </c>
      <c r="D3497" s="329"/>
      <c r="E3497" s="329"/>
      <c r="F3497" s="246" t="s">
        <v>234</v>
      </c>
      <c r="G3497" s="246" t="s">
        <v>1851</v>
      </c>
      <c r="H3497" s="247">
        <v>0</v>
      </c>
      <c r="I3497" s="247">
        <v>0</v>
      </c>
      <c r="J3497" s="247">
        <v>0</v>
      </c>
      <c r="K3497" s="247">
        <v>0</v>
      </c>
      <c r="L3497" s="247">
        <v>0</v>
      </c>
      <c r="M3497" s="247">
        <v>0</v>
      </c>
      <c r="N3497" s="330">
        <v>0</v>
      </c>
      <c r="O3497" s="330"/>
      <c r="P3497" s="247">
        <v>0</v>
      </c>
      <c r="Q3497" s="247">
        <v>0</v>
      </c>
      <c r="R3497" s="240" t="s">
        <v>1140</v>
      </c>
      <c r="V3497" s="248">
        <f t="shared" si="220"/>
        <v>0</v>
      </c>
      <c r="W3497" s="248">
        <f t="shared" si="217"/>
        <v>0</v>
      </c>
      <c r="X3497" s="248">
        <f t="shared" si="218"/>
        <v>0</v>
      </c>
      <c r="Y3497" s="248">
        <f t="shared" si="219"/>
        <v>0</v>
      </c>
    </row>
    <row r="3498" spans="1:25" ht="15" customHeight="1" x14ac:dyDescent="0.25">
      <c r="A3498" s="253"/>
      <c r="B3498" s="254"/>
      <c r="C3498" s="324" t="s">
        <v>1052</v>
      </c>
      <c r="D3498" s="324"/>
      <c r="E3498" s="324"/>
      <c r="F3498" s="255"/>
      <c r="G3498" s="255"/>
      <c r="H3498" s="256">
        <v>0</v>
      </c>
      <c r="I3498" s="256">
        <v>0</v>
      </c>
      <c r="J3498" s="256">
        <v>0</v>
      </c>
      <c r="K3498" s="256">
        <v>0</v>
      </c>
      <c r="L3498" s="256">
        <v>0</v>
      </c>
      <c r="M3498" s="256">
        <v>0</v>
      </c>
      <c r="N3498" s="325">
        <v>0</v>
      </c>
      <c r="O3498" s="325"/>
      <c r="P3498" s="256">
        <v>0</v>
      </c>
      <c r="Q3498" s="256">
        <v>0</v>
      </c>
      <c r="R3498" s="240" t="s">
        <v>1140</v>
      </c>
      <c r="V3498" s="248">
        <f t="shared" si="220"/>
        <v>0</v>
      </c>
      <c r="W3498" s="248">
        <f t="shared" si="217"/>
        <v>0</v>
      </c>
      <c r="X3498" s="248">
        <f t="shared" si="218"/>
        <v>0</v>
      </c>
      <c r="Y3498" s="248">
        <f t="shared" si="219"/>
        <v>0</v>
      </c>
    </row>
    <row r="3499" spans="1:25" ht="15" customHeight="1" x14ac:dyDescent="0.25">
      <c r="A3499" s="245" t="s">
        <v>1350</v>
      </c>
      <c r="B3499" s="246" t="str">
        <f>C3499</f>
        <v>г.Одинцово, Новое Яскино, 81</v>
      </c>
      <c r="C3499" s="329" t="s">
        <v>1141</v>
      </c>
      <c r="D3499" s="329"/>
      <c r="E3499" s="329"/>
      <c r="F3499" s="246" t="s">
        <v>1285</v>
      </c>
      <c r="G3499" s="246" t="s">
        <v>1860</v>
      </c>
      <c r="H3499" s="247">
        <v>34685.040000000001</v>
      </c>
      <c r="I3499" s="247">
        <v>0</v>
      </c>
      <c r="J3499" s="247">
        <v>-34685.040000000001</v>
      </c>
      <c r="K3499" s="247">
        <v>0</v>
      </c>
      <c r="L3499" s="247">
        <v>0</v>
      </c>
      <c r="M3499" s="247">
        <v>-34685.040000000001</v>
      </c>
      <c r="N3499" s="330">
        <v>0</v>
      </c>
      <c r="O3499" s="330"/>
      <c r="P3499" s="247">
        <v>0</v>
      </c>
      <c r="Q3499" s="247">
        <v>0</v>
      </c>
      <c r="R3499" s="240" t="s">
        <v>1141</v>
      </c>
      <c r="V3499" s="248">
        <f t="shared" si="220"/>
        <v>0</v>
      </c>
      <c r="W3499" s="248">
        <f t="shared" si="217"/>
        <v>0</v>
      </c>
      <c r="X3499" s="248">
        <f t="shared" si="218"/>
        <v>0</v>
      </c>
      <c r="Y3499" s="248">
        <f t="shared" si="219"/>
        <v>0</v>
      </c>
    </row>
    <row r="3500" spans="1:25" ht="15" customHeight="1" x14ac:dyDescent="0.25">
      <c r="A3500" s="250"/>
      <c r="B3500" s="251"/>
      <c r="C3500" s="322" t="s">
        <v>399</v>
      </c>
      <c r="D3500" s="322"/>
      <c r="E3500" s="322"/>
      <c r="H3500" s="252">
        <v>611.36</v>
      </c>
      <c r="I3500" s="252">
        <v>0</v>
      </c>
      <c r="J3500" s="252">
        <v>-611.36</v>
      </c>
      <c r="K3500" s="252">
        <v>0</v>
      </c>
      <c r="L3500" s="252">
        <v>0</v>
      </c>
      <c r="M3500" s="252">
        <v>-611.36</v>
      </c>
      <c r="N3500" s="323">
        <v>0</v>
      </c>
      <c r="O3500" s="323"/>
      <c r="P3500" s="252">
        <v>0</v>
      </c>
      <c r="Q3500" s="252">
        <v>0</v>
      </c>
      <c r="R3500" s="240" t="s">
        <v>1141</v>
      </c>
      <c r="V3500" s="248">
        <f t="shared" si="220"/>
        <v>0</v>
      </c>
      <c r="W3500" s="248">
        <f t="shared" si="217"/>
        <v>0</v>
      </c>
      <c r="X3500" s="248">
        <f t="shared" si="218"/>
        <v>0</v>
      </c>
      <c r="Y3500" s="248">
        <f t="shared" si="219"/>
        <v>0</v>
      </c>
    </row>
    <row r="3501" spans="1:25" ht="15" customHeight="1" x14ac:dyDescent="0.25">
      <c r="A3501" s="250"/>
      <c r="B3501" s="251"/>
      <c r="C3501" s="322" t="s">
        <v>1052</v>
      </c>
      <c r="D3501" s="322"/>
      <c r="E3501" s="322"/>
      <c r="H3501" s="252">
        <v>8326.4500000000007</v>
      </c>
      <c r="I3501" s="252">
        <v>0</v>
      </c>
      <c r="J3501" s="252">
        <v>-8326.4500000000007</v>
      </c>
      <c r="K3501" s="252">
        <v>0</v>
      </c>
      <c r="L3501" s="252">
        <v>0</v>
      </c>
      <c r="M3501" s="252">
        <v>-8326.4500000000007</v>
      </c>
      <c r="N3501" s="323">
        <v>0</v>
      </c>
      <c r="O3501" s="323"/>
      <c r="P3501" s="252">
        <v>0</v>
      </c>
      <c r="Q3501" s="252">
        <v>0</v>
      </c>
      <c r="R3501" s="240" t="s">
        <v>1141</v>
      </c>
      <c r="V3501" s="248">
        <f t="shared" si="220"/>
        <v>0</v>
      </c>
      <c r="W3501" s="248">
        <f t="shared" si="217"/>
        <v>0</v>
      </c>
      <c r="X3501" s="248">
        <f t="shared" si="218"/>
        <v>0</v>
      </c>
      <c r="Y3501" s="248">
        <f t="shared" si="219"/>
        <v>0</v>
      </c>
    </row>
    <row r="3502" spans="1:25" ht="15" customHeight="1" x14ac:dyDescent="0.25">
      <c r="A3502" s="250"/>
      <c r="B3502" s="251"/>
      <c r="C3502" s="322" t="s">
        <v>1283</v>
      </c>
      <c r="D3502" s="322"/>
      <c r="E3502" s="322"/>
      <c r="H3502" s="252">
        <v>17840.759999999998</v>
      </c>
      <c r="I3502" s="252">
        <v>0</v>
      </c>
      <c r="J3502" s="252">
        <v>-17840.759999999998</v>
      </c>
      <c r="K3502" s="252">
        <v>0</v>
      </c>
      <c r="L3502" s="252">
        <v>0</v>
      </c>
      <c r="M3502" s="252">
        <v>-17840.759999999998</v>
      </c>
      <c r="N3502" s="323">
        <v>0</v>
      </c>
      <c r="O3502" s="323"/>
      <c r="P3502" s="252">
        <v>0</v>
      </c>
      <c r="Q3502" s="252">
        <v>0</v>
      </c>
      <c r="R3502" s="240" t="s">
        <v>1141</v>
      </c>
      <c r="V3502" s="248">
        <f t="shared" si="220"/>
        <v>0</v>
      </c>
      <c r="W3502" s="248">
        <f t="shared" si="217"/>
        <v>0</v>
      </c>
      <c r="X3502" s="248">
        <f t="shared" si="218"/>
        <v>0</v>
      </c>
      <c r="Y3502" s="248">
        <f t="shared" si="219"/>
        <v>0</v>
      </c>
    </row>
    <row r="3503" spans="1:25" ht="15" customHeight="1" x14ac:dyDescent="0.25">
      <c r="A3503" s="253"/>
      <c r="B3503" s="254"/>
      <c r="C3503" s="324" t="s">
        <v>393</v>
      </c>
      <c r="D3503" s="324"/>
      <c r="E3503" s="324"/>
      <c r="F3503" s="255"/>
      <c r="G3503" s="255"/>
      <c r="H3503" s="256">
        <v>7906.47</v>
      </c>
      <c r="I3503" s="256">
        <v>0</v>
      </c>
      <c r="J3503" s="256">
        <v>-7906.47</v>
      </c>
      <c r="K3503" s="256">
        <v>0</v>
      </c>
      <c r="L3503" s="256">
        <v>0</v>
      </c>
      <c r="M3503" s="256">
        <v>-7906.47</v>
      </c>
      <c r="N3503" s="325">
        <v>0</v>
      </c>
      <c r="O3503" s="325"/>
      <c r="P3503" s="256">
        <v>0</v>
      </c>
      <c r="Q3503" s="256">
        <v>0</v>
      </c>
      <c r="R3503" s="240" t="s">
        <v>1141</v>
      </c>
      <c r="V3503" s="248">
        <f t="shared" si="220"/>
        <v>0</v>
      </c>
      <c r="W3503" s="248">
        <f t="shared" si="217"/>
        <v>0</v>
      </c>
      <c r="X3503" s="248">
        <f t="shared" si="218"/>
        <v>0</v>
      </c>
      <c r="Y3503" s="248">
        <f t="shared" si="219"/>
        <v>0</v>
      </c>
    </row>
    <row r="3504" spans="1:25" ht="15" customHeight="1" x14ac:dyDescent="0.25">
      <c r="A3504" s="245" t="s">
        <v>1884</v>
      </c>
      <c r="B3504" s="246" t="str">
        <f>C3504</f>
        <v>г.Одинцово, Ново-Спортивная, 10</v>
      </c>
      <c r="C3504" s="329" t="s">
        <v>162</v>
      </c>
      <c r="D3504" s="329"/>
      <c r="E3504" s="329"/>
      <c r="F3504" s="246" t="s">
        <v>1885</v>
      </c>
      <c r="G3504" s="246" t="s">
        <v>1886</v>
      </c>
      <c r="H3504" s="247">
        <v>2019897.44</v>
      </c>
      <c r="I3504" s="247">
        <v>1425231.47</v>
      </c>
      <c r="J3504" s="247">
        <v>-4488.88</v>
      </c>
      <c r="K3504" s="247">
        <v>0</v>
      </c>
      <c r="L3504" s="247">
        <v>0</v>
      </c>
      <c r="M3504" s="247">
        <v>1420742.59</v>
      </c>
      <c r="N3504" s="330">
        <v>2125021.67</v>
      </c>
      <c r="O3504" s="330"/>
      <c r="P3504" s="247">
        <v>1412082.28</v>
      </c>
      <c r="Q3504" s="247">
        <v>96463.92</v>
      </c>
      <c r="R3504" s="240" t="s">
        <v>162</v>
      </c>
      <c r="V3504" s="248">
        <f t="shared" si="220"/>
        <v>0</v>
      </c>
      <c r="W3504" s="248">
        <f t="shared" si="217"/>
        <v>0</v>
      </c>
      <c r="X3504" s="248">
        <f t="shared" si="218"/>
        <v>0</v>
      </c>
      <c r="Y3504" s="248">
        <f t="shared" si="219"/>
        <v>0</v>
      </c>
    </row>
    <row r="3505" spans="1:25" ht="15" customHeight="1" x14ac:dyDescent="0.25">
      <c r="A3505" s="250"/>
      <c r="B3505" s="251"/>
      <c r="C3505" s="322" t="s">
        <v>503</v>
      </c>
      <c r="D3505" s="322"/>
      <c r="E3505" s="322"/>
      <c r="H3505" s="252">
        <v>844592.4</v>
      </c>
      <c r="I3505" s="252">
        <v>581672.76</v>
      </c>
      <c r="J3505" s="252">
        <v>0</v>
      </c>
      <c r="K3505" s="252">
        <v>0</v>
      </c>
      <c r="L3505" s="252">
        <v>0</v>
      </c>
      <c r="M3505" s="252">
        <v>581672.76</v>
      </c>
      <c r="N3505" s="323">
        <v>867060.45</v>
      </c>
      <c r="O3505" s="323"/>
      <c r="P3505" s="252">
        <v>564593.93000000005</v>
      </c>
      <c r="Q3505" s="252">
        <v>5389.22</v>
      </c>
      <c r="R3505" s="240" t="s">
        <v>162</v>
      </c>
      <c r="V3505" s="248">
        <f t="shared" si="220"/>
        <v>0</v>
      </c>
      <c r="W3505" s="248">
        <f t="shared" si="217"/>
        <v>0</v>
      </c>
      <c r="X3505" s="248">
        <f t="shared" si="218"/>
        <v>0</v>
      </c>
      <c r="Y3505" s="248">
        <f t="shared" si="219"/>
        <v>0</v>
      </c>
    </row>
    <row r="3506" spans="1:25" ht="15" customHeight="1" x14ac:dyDescent="0.25">
      <c r="A3506" s="250"/>
      <c r="B3506" s="251"/>
      <c r="C3506" s="322" t="s">
        <v>504</v>
      </c>
      <c r="D3506" s="322"/>
      <c r="E3506" s="322"/>
      <c r="H3506" s="252">
        <v>1615.03</v>
      </c>
      <c r="I3506" s="252">
        <v>0</v>
      </c>
      <c r="J3506" s="252">
        <v>0</v>
      </c>
      <c r="K3506" s="252">
        <v>0</v>
      </c>
      <c r="L3506" s="252">
        <v>0</v>
      </c>
      <c r="M3506" s="252">
        <v>0</v>
      </c>
      <c r="N3506" s="323">
        <v>580.70000000000005</v>
      </c>
      <c r="O3506" s="323"/>
      <c r="P3506" s="252">
        <v>4608</v>
      </c>
      <c r="Q3506" s="252">
        <v>3573.67</v>
      </c>
      <c r="R3506" s="240" t="s">
        <v>162</v>
      </c>
      <c r="V3506" s="248">
        <f t="shared" si="220"/>
        <v>0</v>
      </c>
      <c r="W3506" s="248">
        <f t="shared" si="217"/>
        <v>0</v>
      </c>
      <c r="X3506" s="248">
        <f t="shared" si="218"/>
        <v>0</v>
      </c>
      <c r="Y3506" s="248">
        <f t="shared" si="219"/>
        <v>0</v>
      </c>
    </row>
    <row r="3507" spans="1:25" ht="15" customHeight="1" x14ac:dyDescent="0.25">
      <c r="A3507" s="250"/>
      <c r="B3507" s="251"/>
      <c r="C3507" s="322" t="s">
        <v>1056</v>
      </c>
      <c r="D3507" s="322"/>
      <c r="E3507" s="322"/>
      <c r="H3507" s="252">
        <v>1252.17</v>
      </c>
      <c r="I3507" s="252">
        <v>810.07</v>
      </c>
      <c r="J3507" s="252">
        <v>0</v>
      </c>
      <c r="K3507" s="252">
        <v>0</v>
      </c>
      <c r="L3507" s="252">
        <v>0</v>
      </c>
      <c r="M3507" s="252">
        <v>810.07</v>
      </c>
      <c r="N3507" s="323">
        <v>1315.73</v>
      </c>
      <c r="O3507" s="323"/>
      <c r="P3507" s="252">
        <v>761.51</v>
      </c>
      <c r="Q3507" s="252">
        <v>15</v>
      </c>
      <c r="R3507" s="240" t="s">
        <v>162</v>
      </c>
      <c r="V3507" s="248">
        <f t="shared" si="220"/>
        <v>0</v>
      </c>
      <c r="W3507" s="248">
        <f t="shared" si="217"/>
        <v>0</v>
      </c>
      <c r="X3507" s="248">
        <f t="shared" si="218"/>
        <v>0</v>
      </c>
      <c r="Y3507" s="248">
        <f t="shared" si="219"/>
        <v>0</v>
      </c>
    </row>
    <row r="3508" spans="1:25" ht="15" customHeight="1" x14ac:dyDescent="0.25">
      <c r="A3508" s="250"/>
      <c r="B3508" s="251"/>
      <c r="C3508" s="322" t="s">
        <v>1054</v>
      </c>
      <c r="D3508" s="322"/>
      <c r="E3508" s="322"/>
      <c r="H3508" s="252">
        <v>400.22</v>
      </c>
      <c r="I3508" s="252">
        <v>259.89</v>
      </c>
      <c r="J3508" s="252">
        <v>0</v>
      </c>
      <c r="K3508" s="252">
        <v>0</v>
      </c>
      <c r="L3508" s="252">
        <v>0</v>
      </c>
      <c r="M3508" s="252">
        <v>259.89</v>
      </c>
      <c r="N3508" s="323">
        <v>420.03</v>
      </c>
      <c r="O3508" s="323"/>
      <c r="P3508" s="252">
        <v>244.83</v>
      </c>
      <c r="Q3508" s="252">
        <v>4.75</v>
      </c>
      <c r="R3508" s="240" t="s">
        <v>162</v>
      </c>
      <c r="V3508" s="248">
        <f t="shared" si="220"/>
        <v>0</v>
      </c>
      <c r="W3508" s="248">
        <f t="shared" si="217"/>
        <v>0</v>
      </c>
      <c r="X3508" s="248">
        <f t="shared" si="218"/>
        <v>0</v>
      </c>
      <c r="Y3508" s="248">
        <f t="shared" si="219"/>
        <v>0</v>
      </c>
    </row>
    <row r="3509" spans="1:25" ht="15" customHeight="1" x14ac:dyDescent="0.25">
      <c r="A3509" s="250"/>
      <c r="B3509" s="251"/>
      <c r="C3509" s="322" t="s">
        <v>399</v>
      </c>
      <c r="D3509" s="322"/>
      <c r="E3509" s="322"/>
      <c r="H3509" s="252">
        <v>48220.93</v>
      </c>
      <c r="I3509" s="252">
        <v>46384.63</v>
      </c>
      <c r="J3509" s="252">
        <v>-186.61</v>
      </c>
      <c r="K3509" s="252">
        <v>0</v>
      </c>
      <c r="L3509" s="252">
        <v>0</v>
      </c>
      <c r="M3509" s="252">
        <v>46198.02</v>
      </c>
      <c r="N3509" s="323">
        <v>68720.23</v>
      </c>
      <c r="O3509" s="323"/>
      <c r="P3509" s="252">
        <v>48191.32</v>
      </c>
      <c r="Q3509" s="252">
        <v>22492.6</v>
      </c>
      <c r="R3509" s="240" t="s">
        <v>162</v>
      </c>
      <c r="V3509" s="248">
        <f t="shared" si="220"/>
        <v>0</v>
      </c>
      <c r="W3509" s="248">
        <f t="shared" si="217"/>
        <v>0</v>
      </c>
      <c r="X3509" s="248">
        <f t="shared" si="218"/>
        <v>0</v>
      </c>
      <c r="Y3509" s="248">
        <f t="shared" si="219"/>
        <v>0</v>
      </c>
    </row>
    <row r="3510" spans="1:25" ht="15" customHeight="1" x14ac:dyDescent="0.25">
      <c r="A3510" s="250"/>
      <c r="B3510" s="251"/>
      <c r="C3510" s="322" t="s">
        <v>1052</v>
      </c>
      <c r="D3510" s="322"/>
      <c r="E3510" s="322"/>
      <c r="H3510" s="252">
        <v>775962.09</v>
      </c>
      <c r="I3510" s="252">
        <v>524833.46</v>
      </c>
      <c r="J3510" s="252">
        <v>0</v>
      </c>
      <c r="K3510" s="252">
        <v>0</v>
      </c>
      <c r="L3510" s="252">
        <v>0</v>
      </c>
      <c r="M3510" s="252">
        <v>524833.46</v>
      </c>
      <c r="N3510" s="323">
        <v>789556.31</v>
      </c>
      <c r="O3510" s="323"/>
      <c r="P3510" s="252">
        <v>516156.81</v>
      </c>
      <c r="Q3510" s="252">
        <v>4917.57</v>
      </c>
      <c r="R3510" s="240" t="s">
        <v>162</v>
      </c>
      <c r="V3510" s="248">
        <f t="shared" si="220"/>
        <v>511239.24</v>
      </c>
      <c r="W3510" s="248">
        <f t="shared" si="217"/>
        <v>0</v>
      </c>
      <c r="X3510" s="248">
        <f t="shared" si="218"/>
        <v>0</v>
      </c>
      <c r="Y3510" s="248">
        <f t="shared" si="219"/>
        <v>511239.24</v>
      </c>
    </row>
    <row r="3511" spans="1:25" ht="15" customHeight="1" x14ac:dyDescent="0.25">
      <c r="A3511" s="250"/>
      <c r="B3511" s="251"/>
      <c r="C3511" s="322" t="s">
        <v>1057</v>
      </c>
      <c r="D3511" s="322"/>
      <c r="E3511" s="322"/>
      <c r="H3511" s="252">
        <v>840.14</v>
      </c>
      <c r="I3511" s="252">
        <v>544.77</v>
      </c>
      <c r="J3511" s="252">
        <v>0</v>
      </c>
      <c r="K3511" s="252">
        <v>0</v>
      </c>
      <c r="L3511" s="252">
        <v>0</v>
      </c>
      <c r="M3511" s="252">
        <v>544.77</v>
      </c>
      <c r="N3511" s="323">
        <v>881.34</v>
      </c>
      <c r="O3511" s="323"/>
      <c r="P3511" s="252">
        <v>513.52</v>
      </c>
      <c r="Q3511" s="252">
        <v>9.9499999999999993</v>
      </c>
      <c r="R3511" s="240" t="s">
        <v>162</v>
      </c>
      <c r="V3511" s="248">
        <f t="shared" si="220"/>
        <v>0</v>
      </c>
      <c r="W3511" s="248">
        <f t="shared" si="217"/>
        <v>0</v>
      </c>
      <c r="X3511" s="248">
        <f t="shared" si="218"/>
        <v>0</v>
      </c>
      <c r="Y3511" s="248">
        <f t="shared" si="219"/>
        <v>0</v>
      </c>
    </row>
    <row r="3512" spans="1:25" ht="15" customHeight="1" x14ac:dyDescent="0.25">
      <c r="A3512" s="250"/>
      <c r="B3512" s="251"/>
      <c r="C3512" s="322" t="s">
        <v>392</v>
      </c>
      <c r="D3512" s="322"/>
      <c r="E3512" s="322"/>
      <c r="H3512" s="252">
        <v>83779.23</v>
      </c>
      <c r="I3512" s="252">
        <v>81864.13</v>
      </c>
      <c r="J3512" s="252">
        <v>-925.6</v>
      </c>
      <c r="K3512" s="252">
        <v>0</v>
      </c>
      <c r="L3512" s="252">
        <v>0</v>
      </c>
      <c r="M3512" s="252">
        <v>80938.53</v>
      </c>
      <c r="N3512" s="323">
        <v>120273.69</v>
      </c>
      <c r="O3512" s="323"/>
      <c r="P3512" s="252">
        <v>84178.65</v>
      </c>
      <c r="Q3512" s="252">
        <v>39734.58</v>
      </c>
      <c r="R3512" s="240" t="s">
        <v>162</v>
      </c>
      <c r="V3512" s="248">
        <f t="shared" si="220"/>
        <v>0</v>
      </c>
      <c r="W3512" s="248">
        <f t="shared" si="217"/>
        <v>0</v>
      </c>
      <c r="X3512" s="248">
        <f t="shared" si="218"/>
        <v>0</v>
      </c>
      <c r="Y3512" s="248">
        <f t="shared" si="219"/>
        <v>0</v>
      </c>
    </row>
    <row r="3513" spans="1:25" ht="15" customHeight="1" x14ac:dyDescent="0.25">
      <c r="A3513" s="250"/>
      <c r="B3513" s="251"/>
      <c r="C3513" s="322" t="s">
        <v>1058</v>
      </c>
      <c r="D3513" s="322"/>
      <c r="E3513" s="322"/>
      <c r="H3513" s="252">
        <v>49453.29</v>
      </c>
      <c r="I3513" s="252">
        <v>34916.68</v>
      </c>
      <c r="J3513" s="252">
        <v>0</v>
      </c>
      <c r="K3513" s="252">
        <v>0</v>
      </c>
      <c r="L3513" s="252">
        <v>0</v>
      </c>
      <c r="M3513" s="252">
        <v>34916.68</v>
      </c>
      <c r="N3513" s="323">
        <v>52369.32</v>
      </c>
      <c r="O3513" s="323"/>
      <c r="P3513" s="252">
        <v>33969.39</v>
      </c>
      <c r="Q3513" s="252">
        <v>1968.74</v>
      </c>
      <c r="R3513" s="240" t="s">
        <v>162</v>
      </c>
      <c r="V3513" s="248">
        <f t="shared" si="220"/>
        <v>0</v>
      </c>
      <c r="W3513" s="248">
        <f t="shared" si="217"/>
        <v>0</v>
      </c>
      <c r="X3513" s="248">
        <f t="shared" si="218"/>
        <v>0</v>
      </c>
      <c r="Y3513" s="248">
        <f t="shared" si="219"/>
        <v>0</v>
      </c>
    </row>
    <row r="3514" spans="1:25" ht="15" customHeight="1" x14ac:dyDescent="0.25">
      <c r="A3514" s="250"/>
      <c r="B3514" s="251"/>
      <c r="C3514" s="322" t="s">
        <v>1288</v>
      </c>
      <c r="D3514" s="322"/>
      <c r="E3514" s="322"/>
      <c r="H3514" s="252">
        <v>182351.45</v>
      </c>
      <c r="I3514" s="252">
        <v>121969.52</v>
      </c>
      <c r="J3514" s="252">
        <v>-2668.22</v>
      </c>
      <c r="K3514" s="252">
        <v>0</v>
      </c>
      <c r="L3514" s="252">
        <v>0</v>
      </c>
      <c r="M3514" s="252">
        <v>119301.3</v>
      </c>
      <c r="N3514" s="323">
        <v>177511.34</v>
      </c>
      <c r="O3514" s="323"/>
      <c r="P3514" s="252">
        <v>126519</v>
      </c>
      <c r="Q3514" s="252">
        <v>2377.59</v>
      </c>
      <c r="R3514" s="240" t="s">
        <v>162</v>
      </c>
      <c r="V3514" s="248">
        <f t="shared" si="220"/>
        <v>0</v>
      </c>
      <c r="W3514" s="248">
        <f t="shared" si="217"/>
        <v>0</v>
      </c>
      <c r="X3514" s="248">
        <f t="shared" si="218"/>
        <v>0</v>
      </c>
      <c r="Y3514" s="248">
        <f t="shared" si="219"/>
        <v>0</v>
      </c>
    </row>
    <row r="3515" spans="1:25" ht="15" customHeight="1" x14ac:dyDescent="0.25">
      <c r="A3515" s="250"/>
      <c r="B3515" s="251"/>
      <c r="C3515" s="322" t="s">
        <v>1286</v>
      </c>
      <c r="D3515" s="322"/>
      <c r="E3515" s="322"/>
      <c r="H3515" s="252">
        <v>31028.25</v>
      </c>
      <c r="I3515" s="252">
        <v>31715.67</v>
      </c>
      <c r="J3515" s="252">
        <v>-696.44</v>
      </c>
      <c r="K3515" s="252">
        <v>0</v>
      </c>
      <c r="L3515" s="252">
        <v>0</v>
      </c>
      <c r="M3515" s="252">
        <v>31019.23</v>
      </c>
      <c r="N3515" s="323">
        <v>45910.48</v>
      </c>
      <c r="O3515" s="323"/>
      <c r="P3515" s="252">
        <v>32100.48</v>
      </c>
      <c r="Q3515" s="252">
        <v>15963.48</v>
      </c>
      <c r="R3515" s="240" t="s">
        <v>162</v>
      </c>
      <c r="V3515" s="248">
        <f t="shared" si="220"/>
        <v>0</v>
      </c>
      <c r="W3515" s="248">
        <f t="shared" si="217"/>
        <v>0</v>
      </c>
      <c r="X3515" s="248">
        <f t="shared" si="218"/>
        <v>0</v>
      </c>
      <c r="Y3515" s="248">
        <f t="shared" si="219"/>
        <v>0</v>
      </c>
    </row>
    <row r="3516" spans="1:25" ht="15" customHeight="1" x14ac:dyDescent="0.25">
      <c r="A3516" s="253"/>
      <c r="B3516" s="254"/>
      <c r="C3516" s="324" t="s">
        <v>1055</v>
      </c>
      <c r="D3516" s="324"/>
      <c r="E3516" s="324"/>
      <c r="F3516" s="255"/>
      <c r="G3516" s="255"/>
      <c r="H3516" s="256">
        <v>402.24</v>
      </c>
      <c r="I3516" s="256">
        <v>259.89</v>
      </c>
      <c r="J3516" s="256">
        <v>-12.01</v>
      </c>
      <c r="K3516" s="256">
        <v>0</v>
      </c>
      <c r="L3516" s="256">
        <v>0</v>
      </c>
      <c r="M3516" s="256">
        <v>247.88</v>
      </c>
      <c r="N3516" s="325">
        <v>422.05</v>
      </c>
      <c r="O3516" s="325"/>
      <c r="P3516" s="256">
        <v>244.84</v>
      </c>
      <c r="Q3516" s="256">
        <v>16.77</v>
      </c>
      <c r="R3516" s="240" t="s">
        <v>162</v>
      </c>
      <c r="V3516" s="248">
        <f t="shared" si="220"/>
        <v>0</v>
      </c>
      <c r="W3516" s="248">
        <f t="shared" si="217"/>
        <v>0</v>
      </c>
      <c r="X3516" s="248">
        <f t="shared" si="218"/>
        <v>0</v>
      </c>
      <c r="Y3516" s="248">
        <f t="shared" si="219"/>
        <v>0</v>
      </c>
    </row>
    <row r="3517" spans="1:25" ht="15" customHeight="1" x14ac:dyDescent="0.25">
      <c r="A3517" s="245" t="s">
        <v>1887</v>
      </c>
      <c r="B3517" s="246" t="str">
        <f>C3517</f>
        <v>г.Одинцово, Ново-Спортивная, 16</v>
      </c>
      <c r="C3517" s="329" t="s">
        <v>163</v>
      </c>
      <c r="D3517" s="329"/>
      <c r="E3517" s="329"/>
      <c r="F3517" s="246" t="s">
        <v>1888</v>
      </c>
      <c r="G3517" s="246" t="s">
        <v>1889</v>
      </c>
      <c r="H3517" s="247">
        <v>2044004.92</v>
      </c>
      <c r="I3517" s="247">
        <v>783882.5</v>
      </c>
      <c r="J3517" s="247">
        <v>-94.29</v>
      </c>
      <c r="K3517" s="247">
        <v>0</v>
      </c>
      <c r="L3517" s="247">
        <v>0</v>
      </c>
      <c r="M3517" s="247">
        <v>783788.21</v>
      </c>
      <c r="N3517" s="330">
        <v>1065219.07</v>
      </c>
      <c r="O3517" s="330"/>
      <c r="P3517" s="247">
        <v>1791708.31</v>
      </c>
      <c r="Q3517" s="247">
        <v>29134.25</v>
      </c>
      <c r="R3517" s="240" t="s">
        <v>163</v>
      </c>
      <c r="V3517" s="248">
        <f t="shared" si="220"/>
        <v>0</v>
      </c>
      <c r="W3517" s="248">
        <f t="shared" si="217"/>
        <v>0</v>
      </c>
      <c r="X3517" s="248">
        <f t="shared" si="218"/>
        <v>0</v>
      </c>
      <c r="Y3517" s="248">
        <f t="shared" si="219"/>
        <v>0</v>
      </c>
    </row>
    <row r="3518" spans="1:25" ht="15" customHeight="1" x14ac:dyDescent="0.25">
      <c r="A3518" s="250"/>
      <c r="B3518" s="251"/>
      <c r="C3518" s="322" t="s">
        <v>1336</v>
      </c>
      <c r="D3518" s="322"/>
      <c r="E3518" s="322"/>
      <c r="H3518" s="252">
        <v>56.4</v>
      </c>
      <c r="I3518" s="252">
        <v>0</v>
      </c>
      <c r="J3518" s="252">
        <v>0</v>
      </c>
      <c r="K3518" s="252">
        <v>0</v>
      </c>
      <c r="L3518" s="252">
        <v>0</v>
      </c>
      <c r="M3518" s="252">
        <v>0</v>
      </c>
      <c r="N3518" s="323">
        <v>0</v>
      </c>
      <c r="O3518" s="323"/>
      <c r="P3518" s="252">
        <v>56.4</v>
      </c>
      <c r="Q3518" s="252">
        <v>0</v>
      </c>
      <c r="R3518" s="240" t="s">
        <v>163</v>
      </c>
      <c r="V3518" s="248">
        <f t="shared" si="220"/>
        <v>0</v>
      </c>
      <c r="W3518" s="248">
        <f t="shared" si="217"/>
        <v>0</v>
      </c>
      <c r="X3518" s="248">
        <f t="shared" si="218"/>
        <v>0</v>
      </c>
      <c r="Y3518" s="248">
        <f t="shared" si="219"/>
        <v>0</v>
      </c>
    </row>
    <row r="3519" spans="1:25" ht="15" customHeight="1" x14ac:dyDescent="0.25">
      <c r="A3519" s="250"/>
      <c r="B3519" s="251"/>
      <c r="C3519" s="322" t="s">
        <v>504</v>
      </c>
      <c r="D3519" s="322"/>
      <c r="E3519" s="322"/>
      <c r="H3519" s="252">
        <v>18924.72</v>
      </c>
      <c r="I3519" s="252">
        <v>0</v>
      </c>
      <c r="J3519" s="252">
        <v>0</v>
      </c>
      <c r="K3519" s="252">
        <v>0</v>
      </c>
      <c r="L3519" s="252">
        <v>0</v>
      </c>
      <c r="M3519" s="252">
        <v>0</v>
      </c>
      <c r="N3519" s="323">
        <v>0</v>
      </c>
      <c r="O3519" s="323"/>
      <c r="P3519" s="252">
        <v>19351.740000000002</v>
      </c>
      <c r="Q3519" s="252">
        <v>427.02</v>
      </c>
      <c r="R3519" s="240" t="s">
        <v>163</v>
      </c>
      <c r="V3519" s="248">
        <f t="shared" si="220"/>
        <v>0</v>
      </c>
      <c r="W3519" s="248">
        <f t="shared" si="217"/>
        <v>0</v>
      </c>
      <c r="X3519" s="248">
        <f t="shared" si="218"/>
        <v>0</v>
      </c>
      <c r="Y3519" s="248">
        <f t="shared" si="219"/>
        <v>0</v>
      </c>
    </row>
    <row r="3520" spans="1:25" ht="15" customHeight="1" x14ac:dyDescent="0.25">
      <c r="A3520" s="250"/>
      <c r="B3520" s="251"/>
      <c r="C3520" s="322" t="s">
        <v>1283</v>
      </c>
      <c r="D3520" s="322"/>
      <c r="E3520" s="322"/>
      <c r="H3520" s="252">
        <v>13869.89</v>
      </c>
      <c r="I3520" s="252">
        <v>0</v>
      </c>
      <c r="J3520" s="252">
        <v>0</v>
      </c>
      <c r="K3520" s="252">
        <v>0</v>
      </c>
      <c r="L3520" s="252">
        <v>0</v>
      </c>
      <c r="M3520" s="252">
        <v>0</v>
      </c>
      <c r="N3520" s="323">
        <v>0</v>
      </c>
      <c r="O3520" s="323"/>
      <c r="P3520" s="252">
        <v>13869.89</v>
      </c>
      <c r="Q3520" s="252">
        <v>0</v>
      </c>
      <c r="R3520" s="240" t="s">
        <v>163</v>
      </c>
      <c r="V3520" s="248">
        <f t="shared" si="220"/>
        <v>0</v>
      </c>
      <c r="W3520" s="248">
        <f t="shared" si="217"/>
        <v>4623.2966666666662</v>
      </c>
      <c r="X3520" s="248">
        <f t="shared" si="218"/>
        <v>0</v>
      </c>
      <c r="Y3520" s="248">
        <f t="shared" si="219"/>
        <v>4623.2966666666662</v>
      </c>
    </row>
    <row r="3521" spans="1:25" ht="15" customHeight="1" x14ac:dyDescent="0.25">
      <c r="A3521" s="250"/>
      <c r="B3521" s="251"/>
      <c r="C3521" s="322" t="s">
        <v>503</v>
      </c>
      <c r="D3521" s="322"/>
      <c r="E3521" s="322"/>
      <c r="H3521" s="252">
        <v>720517.21</v>
      </c>
      <c r="I3521" s="252">
        <v>338845.56</v>
      </c>
      <c r="J3521" s="252">
        <v>0</v>
      </c>
      <c r="K3521" s="252">
        <v>0</v>
      </c>
      <c r="L3521" s="252">
        <v>0</v>
      </c>
      <c r="M3521" s="252">
        <v>338845.56</v>
      </c>
      <c r="N3521" s="323">
        <v>457118.74</v>
      </c>
      <c r="O3521" s="323"/>
      <c r="P3521" s="252">
        <v>617478.44999999995</v>
      </c>
      <c r="Q3521" s="252">
        <v>15234.42</v>
      </c>
      <c r="R3521" s="240" t="s">
        <v>163</v>
      </c>
      <c r="V3521" s="248">
        <f t="shared" si="220"/>
        <v>0</v>
      </c>
      <c r="W3521" s="248">
        <f t="shared" si="217"/>
        <v>0</v>
      </c>
      <c r="X3521" s="248">
        <f t="shared" si="218"/>
        <v>0</v>
      </c>
      <c r="Y3521" s="248">
        <f t="shared" si="219"/>
        <v>0</v>
      </c>
    </row>
    <row r="3522" spans="1:25" ht="15" customHeight="1" x14ac:dyDescent="0.25">
      <c r="A3522" s="250"/>
      <c r="B3522" s="251"/>
      <c r="C3522" s="322" t="s">
        <v>1054</v>
      </c>
      <c r="D3522" s="322"/>
      <c r="E3522" s="322"/>
      <c r="H3522" s="252">
        <v>184.79</v>
      </c>
      <c r="I3522" s="252">
        <v>132.11000000000001</v>
      </c>
      <c r="J3522" s="252">
        <v>0</v>
      </c>
      <c r="K3522" s="252">
        <v>0</v>
      </c>
      <c r="L3522" s="252">
        <v>0</v>
      </c>
      <c r="M3522" s="252">
        <v>132.11000000000001</v>
      </c>
      <c r="N3522" s="323">
        <v>206.23</v>
      </c>
      <c r="O3522" s="323"/>
      <c r="P3522" s="252">
        <v>114.74</v>
      </c>
      <c r="Q3522" s="252">
        <v>4.07</v>
      </c>
      <c r="R3522" s="240" t="s">
        <v>163</v>
      </c>
      <c r="V3522" s="248">
        <f t="shared" si="220"/>
        <v>0</v>
      </c>
      <c r="W3522" s="248">
        <f t="shared" si="217"/>
        <v>0</v>
      </c>
      <c r="X3522" s="248">
        <f t="shared" si="218"/>
        <v>0</v>
      </c>
      <c r="Y3522" s="248">
        <f t="shared" si="219"/>
        <v>0</v>
      </c>
    </row>
    <row r="3523" spans="1:25" ht="15" customHeight="1" x14ac:dyDescent="0.25">
      <c r="A3523" s="250"/>
      <c r="B3523" s="251"/>
      <c r="C3523" s="322" t="s">
        <v>1335</v>
      </c>
      <c r="D3523" s="322"/>
      <c r="E3523" s="322"/>
      <c r="H3523" s="252">
        <v>14223.8</v>
      </c>
      <c r="I3523" s="252">
        <v>0</v>
      </c>
      <c r="J3523" s="252">
        <v>0</v>
      </c>
      <c r="K3523" s="252">
        <v>0</v>
      </c>
      <c r="L3523" s="252">
        <v>0</v>
      </c>
      <c r="M3523" s="252">
        <v>0</v>
      </c>
      <c r="N3523" s="323">
        <v>28.4</v>
      </c>
      <c r="O3523" s="323"/>
      <c r="P3523" s="252">
        <v>14195.4</v>
      </c>
      <c r="Q3523" s="252">
        <v>0</v>
      </c>
      <c r="R3523" s="240" t="s">
        <v>163</v>
      </c>
      <c r="V3523" s="248">
        <f t="shared" si="220"/>
        <v>0</v>
      </c>
      <c r="W3523" s="248">
        <f t="shared" si="217"/>
        <v>0</v>
      </c>
      <c r="X3523" s="248">
        <f t="shared" si="218"/>
        <v>0</v>
      </c>
      <c r="Y3523" s="248">
        <f t="shared" si="219"/>
        <v>0</v>
      </c>
    </row>
    <row r="3524" spans="1:25" ht="15" customHeight="1" x14ac:dyDescent="0.25">
      <c r="A3524" s="250"/>
      <c r="B3524" s="251"/>
      <c r="C3524" s="322" t="s">
        <v>1052</v>
      </c>
      <c r="D3524" s="322"/>
      <c r="E3524" s="322"/>
      <c r="H3524" s="252">
        <v>785896.78</v>
      </c>
      <c r="I3524" s="252">
        <v>305734.62</v>
      </c>
      <c r="J3524" s="252">
        <v>0</v>
      </c>
      <c r="K3524" s="252">
        <v>0</v>
      </c>
      <c r="L3524" s="252">
        <v>0</v>
      </c>
      <c r="M3524" s="252">
        <v>305734.62</v>
      </c>
      <c r="N3524" s="323">
        <v>419597.16</v>
      </c>
      <c r="O3524" s="323"/>
      <c r="P3524" s="252">
        <v>676803.36</v>
      </c>
      <c r="Q3524" s="252">
        <v>4769.12</v>
      </c>
      <c r="R3524" s="240" t="s">
        <v>163</v>
      </c>
      <c r="V3524" s="248">
        <f t="shared" si="220"/>
        <v>672034.24</v>
      </c>
      <c r="W3524" s="248">
        <f t="shared" si="217"/>
        <v>0</v>
      </c>
      <c r="X3524" s="248">
        <f t="shared" si="218"/>
        <v>0</v>
      </c>
      <c r="Y3524" s="248">
        <f t="shared" si="219"/>
        <v>672034.24</v>
      </c>
    </row>
    <row r="3525" spans="1:25" ht="15" customHeight="1" x14ac:dyDescent="0.25">
      <c r="A3525" s="250"/>
      <c r="B3525" s="251"/>
      <c r="C3525" s="322" t="s">
        <v>1057</v>
      </c>
      <c r="D3525" s="322"/>
      <c r="E3525" s="322"/>
      <c r="H3525" s="252">
        <v>387.9</v>
      </c>
      <c r="I3525" s="252">
        <v>276.93</v>
      </c>
      <c r="J3525" s="252">
        <v>0</v>
      </c>
      <c r="K3525" s="252">
        <v>0</v>
      </c>
      <c r="L3525" s="252">
        <v>0</v>
      </c>
      <c r="M3525" s="252">
        <v>276.93</v>
      </c>
      <c r="N3525" s="323">
        <v>432.35</v>
      </c>
      <c r="O3525" s="323"/>
      <c r="P3525" s="252">
        <v>241</v>
      </c>
      <c r="Q3525" s="252">
        <v>8.52</v>
      </c>
      <c r="R3525" s="240" t="s">
        <v>163</v>
      </c>
      <c r="V3525" s="248">
        <f t="shared" si="220"/>
        <v>0</v>
      </c>
      <c r="W3525" s="248">
        <f t="shared" si="217"/>
        <v>0</v>
      </c>
      <c r="X3525" s="248">
        <f t="shared" si="218"/>
        <v>0</v>
      </c>
      <c r="Y3525" s="248">
        <f t="shared" si="219"/>
        <v>0</v>
      </c>
    </row>
    <row r="3526" spans="1:25" ht="15" customHeight="1" x14ac:dyDescent="0.25">
      <c r="A3526" s="250"/>
      <c r="B3526" s="251"/>
      <c r="C3526" s="322" t="s">
        <v>392</v>
      </c>
      <c r="D3526" s="322"/>
      <c r="E3526" s="322"/>
      <c r="H3526" s="252">
        <v>52290.73</v>
      </c>
      <c r="I3526" s="252">
        <v>0</v>
      </c>
      <c r="J3526" s="252">
        <v>0</v>
      </c>
      <c r="K3526" s="252">
        <v>0</v>
      </c>
      <c r="L3526" s="252">
        <v>0</v>
      </c>
      <c r="M3526" s="252">
        <v>0</v>
      </c>
      <c r="N3526" s="323">
        <v>0</v>
      </c>
      <c r="O3526" s="323"/>
      <c r="P3526" s="252">
        <v>52290.73</v>
      </c>
      <c r="Q3526" s="252">
        <v>0</v>
      </c>
      <c r="R3526" s="240" t="s">
        <v>163</v>
      </c>
      <c r="V3526" s="248">
        <f t="shared" si="220"/>
        <v>0</v>
      </c>
      <c r="W3526" s="248">
        <f t="shared" si="217"/>
        <v>0</v>
      </c>
      <c r="X3526" s="248">
        <f t="shared" si="218"/>
        <v>0</v>
      </c>
      <c r="Y3526" s="248">
        <f t="shared" si="219"/>
        <v>0</v>
      </c>
    </row>
    <row r="3527" spans="1:25" ht="15" customHeight="1" x14ac:dyDescent="0.25">
      <c r="A3527" s="250"/>
      <c r="B3527" s="251"/>
      <c r="C3527" s="322" t="s">
        <v>1058</v>
      </c>
      <c r="D3527" s="322"/>
      <c r="E3527" s="322"/>
      <c r="H3527" s="252">
        <v>37893.519999999997</v>
      </c>
      <c r="I3527" s="252">
        <v>16142.84</v>
      </c>
      <c r="J3527" s="252">
        <v>0</v>
      </c>
      <c r="K3527" s="252">
        <v>0</v>
      </c>
      <c r="L3527" s="252">
        <v>0</v>
      </c>
      <c r="M3527" s="252">
        <v>16142.84</v>
      </c>
      <c r="N3527" s="323">
        <v>22144.68</v>
      </c>
      <c r="O3527" s="323"/>
      <c r="P3527" s="252">
        <v>32563.07</v>
      </c>
      <c r="Q3527" s="252">
        <v>671.39</v>
      </c>
      <c r="R3527" s="240" t="s">
        <v>163</v>
      </c>
      <c r="V3527" s="248">
        <f t="shared" si="220"/>
        <v>0</v>
      </c>
      <c r="W3527" s="248">
        <f t="shared" si="217"/>
        <v>0</v>
      </c>
      <c r="X3527" s="248">
        <f t="shared" si="218"/>
        <v>0</v>
      </c>
      <c r="Y3527" s="248">
        <f t="shared" si="219"/>
        <v>0</v>
      </c>
    </row>
    <row r="3528" spans="1:25" ht="15" customHeight="1" x14ac:dyDescent="0.25">
      <c r="A3528" s="250"/>
      <c r="B3528" s="251"/>
      <c r="C3528" s="322" t="s">
        <v>1055</v>
      </c>
      <c r="D3528" s="322"/>
      <c r="E3528" s="322"/>
      <c r="H3528" s="252">
        <v>184.79</v>
      </c>
      <c r="I3528" s="252">
        <v>132.11000000000001</v>
      </c>
      <c r="J3528" s="252">
        <v>0</v>
      </c>
      <c r="K3528" s="252">
        <v>0</v>
      </c>
      <c r="L3528" s="252">
        <v>0</v>
      </c>
      <c r="M3528" s="252">
        <v>132.11000000000001</v>
      </c>
      <c r="N3528" s="323">
        <v>206.23</v>
      </c>
      <c r="O3528" s="323"/>
      <c r="P3528" s="252">
        <v>114.74</v>
      </c>
      <c r="Q3528" s="252">
        <v>4.07</v>
      </c>
      <c r="R3528" s="240" t="s">
        <v>163</v>
      </c>
      <c r="V3528" s="248">
        <f t="shared" si="220"/>
        <v>0</v>
      </c>
      <c r="W3528" s="248">
        <f t="shared" si="217"/>
        <v>0</v>
      </c>
      <c r="X3528" s="248">
        <f t="shared" si="218"/>
        <v>0</v>
      </c>
      <c r="Y3528" s="248">
        <f t="shared" si="219"/>
        <v>0</v>
      </c>
    </row>
    <row r="3529" spans="1:25" ht="15" customHeight="1" x14ac:dyDescent="0.25">
      <c r="A3529" s="250"/>
      <c r="B3529" s="251"/>
      <c r="C3529" s="322" t="s">
        <v>1056</v>
      </c>
      <c r="D3529" s="322"/>
      <c r="E3529" s="322"/>
      <c r="H3529" s="252">
        <v>584.28</v>
      </c>
      <c r="I3529" s="252">
        <v>418.81</v>
      </c>
      <c r="J3529" s="252">
        <v>0</v>
      </c>
      <c r="K3529" s="252">
        <v>0</v>
      </c>
      <c r="L3529" s="252">
        <v>0</v>
      </c>
      <c r="M3529" s="252">
        <v>418.81</v>
      </c>
      <c r="N3529" s="323">
        <v>653.52</v>
      </c>
      <c r="O3529" s="323"/>
      <c r="P3529" s="252">
        <v>362.46</v>
      </c>
      <c r="Q3529" s="252">
        <v>12.89</v>
      </c>
      <c r="R3529" s="240" t="s">
        <v>163</v>
      </c>
      <c r="V3529" s="248">
        <f t="shared" si="220"/>
        <v>0</v>
      </c>
      <c r="W3529" s="248">
        <f t="shared" si="217"/>
        <v>0</v>
      </c>
      <c r="X3529" s="248">
        <f t="shared" si="218"/>
        <v>0</v>
      </c>
      <c r="Y3529" s="248">
        <f t="shared" si="219"/>
        <v>0</v>
      </c>
    </row>
    <row r="3530" spans="1:25" ht="15" customHeight="1" x14ac:dyDescent="0.25">
      <c r="A3530" s="250"/>
      <c r="B3530" s="251"/>
      <c r="C3530" s="322" t="s">
        <v>1288</v>
      </c>
      <c r="D3530" s="322"/>
      <c r="E3530" s="322"/>
      <c r="H3530" s="252">
        <v>294607.55</v>
      </c>
      <c r="I3530" s="252">
        <v>96905.87</v>
      </c>
      <c r="J3530" s="252">
        <v>-74.77</v>
      </c>
      <c r="K3530" s="252">
        <v>0</v>
      </c>
      <c r="L3530" s="252">
        <v>0</v>
      </c>
      <c r="M3530" s="252">
        <v>96831.1</v>
      </c>
      <c r="N3530" s="323">
        <v>131570.17000000001</v>
      </c>
      <c r="O3530" s="323"/>
      <c r="P3530" s="252">
        <v>260713.85</v>
      </c>
      <c r="Q3530" s="252">
        <v>845.37</v>
      </c>
      <c r="R3530" s="240" t="s">
        <v>163</v>
      </c>
      <c r="V3530" s="248">
        <f t="shared" si="220"/>
        <v>0</v>
      </c>
      <c r="W3530" s="248">
        <f t="shared" ref="W3530:W3593" si="221">IF(W$8=$C3530,SUM($P3530-$Q3530),0)/3</f>
        <v>0</v>
      </c>
      <c r="X3530" s="248">
        <f t="shared" ref="X3530:X3593" si="222">IF(X$8=$C3530,SUM($P3530-$Q3530),0)</f>
        <v>0</v>
      </c>
      <c r="Y3530" s="248">
        <f t="shared" ref="Y3530:Y3593" si="223">SUM(V3530:X3530)</f>
        <v>0</v>
      </c>
    </row>
    <row r="3531" spans="1:25" ht="15" customHeight="1" x14ac:dyDescent="0.25">
      <c r="A3531" s="250"/>
      <c r="B3531" s="251"/>
      <c r="C3531" s="322" t="s">
        <v>1286</v>
      </c>
      <c r="D3531" s="322"/>
      <c r="E3531" s="322"/>
      <c r="H3531" s="252">
        <v>75272.850000000006</v>
      </c>
      <c r="I3531" s="252">
        <v>25293.65</v>
      </c>
      <c r="J3531" s="252">
        <v>-19.52</v>
      </c>
      <c r="K3531" s="252">
        <v>0</v>
      </c>
      <c r="L3531" s="252">
        <v>0</v>
      </c>
      <c r="M3531" s="252">
        <v>25274.13</v>
      </c>
      <c r="N3531" s="323">
        <v>33261.589999999997</v>
      </c>
      <c r="O3531" s="323"/>
      <c r="P3531" s="252">
        <v>74442.77</v>
      </c>
      <c r="Q3531" s="252">
        <v>7157.38</v>
      </c>
      <c r="R3531" s="240" t="s">
        <v>163</v>
      </c>
      <c r="V3531" s="248">
        <f t="shared" si="220"/>
        <v>0</v>
      </c>
      <c r="W3531" s="248">
        <f t="shared" si="221"/>
        <v>0</v>
      </c>
      <c r="X3531" s="248">
        <f t="shared" si="222"/>
        <v>0</v>
      </c>
      <c r="Y3531" s="248">
        <f t="shared" si="223"/>
        <v>0</v>
      </c>
    </row>
    <row r="3532" spans="1:25" ht="15" customHeight="1" x14ac:dyDescent="0.25">
      <c r="A3532" s="253"/>
      <c r="B3532" s="254"/>
      <c r="C3532" s="324" t="s">
        <v>399</v>
      </c>
      <c r="D3532" s="324"/>
      <c r="E3532" s="324"/>
      <c r="F3532" s="255"/>
      <c r="G3532" s="255"/>
      <c r="H3532" s="256">
        <v>29109.71</v>
      </c>
      <c r="I3532" s="256">
        <v>0</v>
      </c>
      <c r="J3532" s="256">
        <v>0</v>
      </c>
      <c r="K3532" s="256">
        <v>0</v>
      </c>
      <c r="L3532" s="256">
        <v>0</v>
      </c>
      <c r="M3532" s="256">
        <v>0</v>
      </c>
      <c r="N3532" s="325">
        <v>0</v>
      </c>
      <c r="O3532" s="325"/>
      <c r="P3532" s="256">
        <v>29109.71</v>
      </c>
      <c r="Q3532" s="256">
        <v>0</v>
      </c>
      <c r="R3532" s="240" t="s">
        <v>163</v>
      </c>
      <c r="V3532" s="248">
        <f t="shared" si="220"/>
        <v>0</v>
      </c>
      <c r="W3532" s="248">
        <f t="shared" si="221"/>
        <v>0</v>
      </c>
      <c r="X3532" s="248">
        <f t="shared" si="222"/>
        <v>0</v>
      </c>
      <c r="Y3532" s="248">
        <f t="shared" si="223"/>
        <v>0</v>
      </c>
    </row>
    <row r="3533" spans="1:25" ht="15" customHeight="1" x14ac:dyDescent="0.25">
      <c r="A3533" s="245" t="s">
        <v>1506</v>
      </c>
      <c r="B3533" s="246" t="str">
        <f>C3533</f>
        <v>г.Одинцово, Ново-Спортивная, 18</v>
      </c>
      <c r="C3533" s="329" t="s">
        <v>164</v>
      </c>
      <c r="D3533" s="329"/>
      <c r="E3533" s="329"/>
      <c r="F3533" s="246" t="s">
        <v>1890</v>
      </c>
      <c r="G3533" s="246" t="s">
        <v>1891</v>
      </c>
      <c r="H3533" s="247">
        <v>1719560.79</v>
      </c>
      <c r="I3533" s="247">
        <v>791555.33</v>
      </c>
      <c r="J3533" s="247">
        <v>-15706.71</v>
      </c>
      <c r="K3533" s="247">
        <v>0</v>
      </c>
      <c r="L3533" s="247">
        <v>0</v>
      </c>
      <c r="M3533" s="247">
        <v>775848.62</v>
      </c>
      <c r="N3533" s="330">
        <v>1070405.28</v>
      </c>
      <c r="O3533" s="330"/>
      <c r="P3533" s="247">
        <v>1464050.57</v>
      </c>
      <c r="Q3533" s="247">
        <v>39046.44</v>
      </c>
      <c r="R3533" s="240" t="s">
        <v>164</v>
      </c>
      <c r="V3533" s="248">
        <f t="shared" si="220"/>
        <v>0</v>
      </c>
      <c r="W3533" s="248">
        <f t="shared" si="221"/>
        <v>0</v>
      </c>
      <c r="X3533" s="248">
        <f t="shared" si="222"/>
        <v>0</v>
      </c>
      <c r="Y3533" s="248">
        <f t="shared" si="223"/>
        <v>0</v>
      </c>
    </row>
    <row r="3534" spans="1:25" ht="15" customHeight="1" x14ac:dyDescent="0.25">
      <c r="A3534" s="250"/>
      <c r="B3534" s="251"/>
      <c r="C3534" s="322" t="s">
        <v>1288</v>
      </c>
      <c r="D3534" s="322"/>
      <c r="E3534" s="322"/>
      <c r="H3534" s="252">
        <v>214058.99</v>
      </c>
      <c r="I3534" s="252">
        <v>97397.55</v>
      </c>
      <c r="J3534" s="252">
        <v>-12450.74</v>
      </c>
      <c r="K3534" s="252">
        <v>0</v>
      </c>
      <c r="L3534" s="252">
        <v>0</v>
      </c>
      <c r="M3534" s="252">
        <v>84946.81</v>
      </c>
      <c r="N3534" s="323">
        <v>114736.14</v>
      </c>
      <c r="O3534" s="323"/>
      <c r="P3534" s="252">
        <v>190202.55</v>
      </c>
      <c r="Q3534" s="252">
        <v>5932.89</v>
      </c>
      <c r="R3534" s="240" t="s">
        <v>164</v>
      </c>
      <c r="V3534" s="248">
        <f t="shared" si="220"/>
        <v>0</v>
      </c>
      <c r="W3534" s="248">
        <f t="shared" si="221"/>
        <v>0</v>
      </c>
      <c r="X3534" s="248">
        <f t="shared" si="222"/>
        <v>0</v>
      </c>
      <c r="Y3534" s="248">
        <f t="shared" si="223"/>
        <v>0</v>
      </c>
    </row>
    <row r="3535" spans="1:25" ht="15" customHeight="1" x14ac:dyDescent="0.25">
      <c r="A3535" s="250"/>
      <c r="B3535" s="251"/>
      <c r="C3535" s="322" t="s">
        <v>1286</v>
      </c>
      <c r="D3535" s="322"/>
      <c r="E3535" s="322"/>
      <c r="H3535" s="252">
        <v>45660.53</v>
      </c>
      <c r="I3535" s="252">
        <v>25421.98</v>
      </c>
      <c r="J3535" s="252">
        <v>-3255.97</v>
      </c>
      <c r="K3535" s="252">
        <v>0</v>
      </c>
      <c r="L3535" s="252">
        <v>0</v>
      </c>
      <c r="M3535" s="252">
        <v>22166.01</v>
      </c>
      <c r="N3535" s="323">
        <v>30830.9</v>
      </c>
      <c r="O3535" s="323"/>
      <c r="P3535" s="252">
        <v>53566.42</v>
      </c>
      <c r="Q3535" s="252">
        <v>16570.78</v>
      </c>
      <c r="R3535" s="240" t="s">
        <v>164</v>
      </c>
      <c r="V3535" s="248">
        <f t="shared" si="220"/>
        <v>0</v>
      </c>
      <c r="W3535" s="248">
        <f t="shared" si="221"/>
        <v>0</v>
      </c>
      <c r="X3535" s="248">
        <f t="shared" si="222"/>
        <v>0</v>
      </c>
      <c r="Y3535" s="248">
        <f t="shared" si="223"/>
        <v>0</v>
      </c>
    </row>
    <row r="3536" spans="1:25" ht="15" customHeight="1" x14ac:dyDescent="0.25">
      <c r="A3536" s="250"/>
      <c r="B3536" s="251"/>
      <c r="C3536" s="322" t="s">
        <v>1283</v>
      </c>
      <c r="D3536" s="322"/>
      <c r="E3536" s="322"/>
      <c r="H3536" s="252">
        <v>229700</v>
      </c>
      <c r="I3536" s="252">
        <v>0</v>
      </c>
      <c r="J3536" s="252">
        <v>0</v>
      </c>
      <c r="K3536" s="252">
        <v>0</v>
      </c>
      <c r="L3536" s="252">
        <v>0</v>
      </c>
      <c r="M3536" s="252">
        <v>0</v>
      </c>
      <c r="N3536" s="323">
        <v>41.57</v>
      </c>
      <c r="O3536" s="323"/>
      <c r="P3536" s="252">
        <v>229658.43</v>
      </c>
      <c r="Q3536" s="252">
        <v>0</v>
      </c>
      <c r="R3536" s="240" t="s">
        <v>164</v>
      </c>
      <c r="V3536" s="248">
        <f t="shared" ref="V3536:V3599" si="224">IF(V$8=$C3536,SUM($P3536-$Q3536),0)</f>
        <v>0</v>
      </c>
      <c r="W3536" s="248">
        <f t="shared" si="221"/>
        <v>76552.81</v>
      </c>
      <c r="X3536" s="248">
        <f t="shared" si="222"/>
        <v>0</v>
      </c>
      <c r="Y3536" s="248">
        <f t="shared" si="223"/>
        <v>76552.81</v>
      </c>
    </row>
    <row r="3537" spans="1:25" ht="15" customHeight="1" x14ac:dyDescent="0.25">
      <c r="A3537" s="250"/>
      <c r="B3537" s="251"/>
      <c r="C3537" s="322" t="s">
        <v>1056</v>
      </c>
      <c r="D3537" s="322"/>
      <c r="E3537" s="322"/>
      <c r="H3537" s="252">
        <v>1044.81</v>
      </c>
      <c r="I3537" s="252">
        <v>715.63</v>
      </c>
      <c r="J3537" s="252">
        <v>0</v>
      </c>
      <c r="K3537" s="252">
        <v>0</v>
      </c>
      <c r="L3537" s="252">
        <v>0</v>
      </c>
      <c r="M3537" s="252">
        <v>715.63</v>
      </c>
      <c r="N3537" s="323">
        <v>1043.46</v>
      </c>
      <c r="O3537" s="323"/>
      <c r="P3537" s="252">
        <v>727.82</v>
      </c>
      <c r="Q3537" s="252">
        <v>10.84</v>
      </c>
      <c r="R3537" s="240" t="s">
        <v>164</v>
      </c>
      <c r="V3537" s="248">
        <f t="shared" si="224"/>
        <v>0</v>
      </c>
      <c r="W3537" s="248">
        <f t="shared" si="221"/>
        <v>0</v>
      </c>
      <c r="X3537" s="248">
        <f t="shared" si="222"/>
        <v>0</v>
      </c>
      <c r="Y3537" s="248">
        <f t="shared" si="223"/>
        <v>0</v>
      </c>
    </row>
    <row r="3538" spans="1:25" ht="15" customHeight="1" x14ac:dyDescent="0.25">
      <c r="A3538" s="250"/>
      <c r="B3538" s="251"/>
      <c r="C3538" s="322" t="s">
        <v>504</v>
      </c>
      <c r="D3538" s="322"/>
      <c r="E3538" s="322"/>
      <c r="H3538" s="252">
        <v>1750.16</v>
      </c>
      <c r="I3538" s="252">
        <v>0</v>
      </c>
      <c r="J3538" s="252">
        <v>0</v>
      </c>
      <c r="K3538" s="252">
        <v>0</v>
      </c>
      <c r="L3538" s="252">
        <v>0</v>
      </c>
      <c r="M3538" s="252">
        <v>0</v>
      </c>
      <c r="N3538" s="323">
        <v>20.83</v>
      </c>
      <c r="O3538" s="323"/>
      <c r="P3538" s="252">
        <v>3616.31</v>
      </c>
      <c r="Q3538" s="252">
        <v>1886.98</v>
      </c>
      <c r="R3538" s="240" t="s">
        <v>164</v>
      </c>
      <c r="V3538" s="248">
        <f t="shared" si="224"/>
        <v>0</v>
      </c>
      <c r="W3538" s="248">
        <f t="shared" si="221"/>
        <v>0</v>
      </c>
      <c r="X3538" s="248">
        <f t="shared" si="222"/>
        <v>0</v>
      </c>
      <c r="Y3538" s="248">
        <f t="shared" si="223"/>
        <v>0</v>
      </c>
    </row>
    <row r="3539" spans="1:25" ht="15" customHeight="1" x14ac:dyDescent="0.25">
      <c r="A3539" s="250"/>
      <c r="B3539" s="251"/>
      <c r="C3539" s="322" t="s">
        <v>392</v>
      </c>
      <c r="D3539" s="322"/>
      <c r="E3539" s="322"/>
      <c r="H3539" s="252">
        <v>53261.51</v>
      </c>
      <c r="I3539" s="252">
        <v>0</v>
      </c>
      <c r="J3539" s="252">
        <v>0</v>
      </c>
      <c r="K3539" s="252">
        <v>0</v>
      </c>
      <c r="L3539" s="252">
        <v>0</v>
      </c>
      <c r="M3539" s="252">
        <v>0</v>
      </c>
      <c r="N3539" s="323">
        <v>15.6</v>
      </c>
      <c r="O3539" s="323"/>
      <c r="P3539" s="252">
        <v>53357.57</v>
      </c>
      <c r="Q3539" s="252">
        <v>111.66</v>
      </c>
      <c r="R3539" s="240" t="s">
        <v>164</v>
      </c>
      <c r="V3539" s="248">
        <f t="shared" si="224"/>
        <v>0</v>
      </c>
      <c r="W3539" s="248">
        <f t="shared" si="221"/>
        <v>0</v>
      </c>
      <c r="X3539" s="248">
        <f t="shared" si="222"/>
        <v>0</v>
      </c>
      <c r="Y3539" s="248">
        <f t="shared" si="223"/>
        <v>0</v>
      </c>
    </row>
    <row r="3540" spans="1:25" ht="15" customHeight="1" x14ac:dyDescent="0.25">
      <c r="A3540" s="250"/>
      <c r="B3540" s="251"/>
      <c r="C3540" s="322" t="s">
        <v>1055</v>
      </c>
      <c r="D3540" s="322"/>
      <c r="E3540" s="322"/>
      <c r="H3540" s="252">
        <v>330.28</v>
      </c>
      <c r="I3540" s="252">
        <v>225.64</v>
      </c>
      <c r="J3540" s="252">
        <v>0</v>
      </c>
      <c r="K3540" s="252">
        <v>0</v>
      </c>
      <c r="L3540" s="252">
        <v>0</v>
      </c>
      <c r="M3540" s="252">
        <v>225.64</v>
      </c>
      <c r="N3540" s="323">
        <v>329.04</v>
      </c>
      <c r="O3540" s="323"/>
      <c r="P3540" s="252">
        <v>230.39</v>
      </c>
      <c r="Q3540" s="252">
        <v>3.51</v>
      </c>
      <c r="R3540" s="240" t="s">
        <v>164</v>
      </c>
      <c r="V3540" s="248">
        <f t="shared" si="224"/>
        <v>0</v>
      </c>
      <c r="W3540" s="248">
        <f t="shared" si="221"/>
        <v>0</v>
      </c>
      <c r="X3540" s="248">
        <f t="shared" si="222"/>
        <v>0</v>
      </c>
      <c r="Y3540" s="248">
        <f t="shared" si="223"/>
        <v>0</v>
      </c>
    </row>
    <row r="3541" spans="1:25" ht="15" customHeight="1" x14ac:dyDescent="0.25">
      <c r="A3541" s="250"/>
      <c r="B3541" s="251"/>
      <c r="C3541" s="322" t="s">
        <v>1057</v>
      </c>
      <c r="D3541" s="322"/>
      <c r="E3541" s="322"/>
      <c r="H3541" s="252">
        <v>682.6</v>
      </c>
      <c r="I3541" s="252">
        <v>473.08</v>
      </c>
      <c r="J3541" s="252">
        <v>0</v>
      </c>
      <c r="K3541" s="252">
        <v>0</v>
      </c>
      <c r="L3541" s="252">
        <v>0</v>
      </c>
      <c r="M3541" s="252">
        <v>473.08</v>
      </c>
      <c r="N3541" s="323">
        <v>689.89</v>
      </c>
      <c r="O3541" s="323"/>
      <c r="P3541" s="252">
        <v>472.95</v>
      </c>
      <c r="Q3541" s="252">
        <v>7.16</v>
      </c>
      <c r="R3541" s="240" t="s">
        <v>164</v>
      </c>
      <c r="V3541" s="248">
        <f t="shared" si="224"/>
        <v>0</v>
      </c>
      <c r="W3541" s="248">
        <f t="shared" si="221"/>
        <v>0</v>
      </c>
      <c r="X3541" s="248">
        <f t="shared" si="222"/>
        <v>0</v>
      </c>
      <c r="Y3541" s="248">
        <f t="shared" si="223"/>
        <v>0</v>
      </c>
    </row>
    <row r="3542" spans="1:25" ht="15" customHeight="1" x14ac:dyDescent="0.25">
      <c r="A3542" s="250"/>
      <c r="B3542" s="251"/>
      <c r="C3542" s="322" t="s">
        <v>1058</v>
      </c>
      <c r="D3542" s="322"/>
      <c r="E3542" s="322"/>
      <c r="H3542" s="252">
        <v>34808.39</v>
      </c>
      <c r="I3542" s="252">
        <v>21274.19</v>
      </c>
      <c r="J3542" s="252">
        <v>0</v>
      </c>
      <c r="K3542" s="252">
        <v>0</v>
      </c>
      <c r="L3542" s="252">
        <v>0</v>
      </c>
      <c r="M3542" s="252">
        <v>21274.19</v>
      </c>
      <c r="N3542" s="323">
        <v>29389.55</v>
      </c>
      <c r="O3542" s="323"/>
      <c r="P3542" s="252">
        <v>28364.17</v>
      </c>
      <c r="Q3542" s="252">
        <v>1671.14</v>
      </c>
      <c r="R3542" s="240" t="s">
        <v>164</v>
      </c>
      <c r="V3542" s="248">
        <f t="shared" si="224"/>
        <v>0</v>
      </c>
      <c r="W3542" s="248">
        <f t="shared" si="221"/>
        <v>0</v>
      </c>
      <c r="X3542" s="248">
        <f t="shared" si="222"/>
        <v>0</v>
      </c>
      <c r="Y3542" s="248">
        <f t="shared" si="223"/>
        <v>0</v>
      </c>
    </row>
    <row r="3543" spans="1:25" ht="15" customHeight="1" x14ac:dyDescent="0.25">
      <c r="A3543" s="250"/>
      <c r="B3543" s="251"/>
      <c r="C3543" s="322" t="s">
        <v>1335</v>
      </c>
      <c r="D3543" s="322"/>
      <c r="E3543" s="322"/>
      <c r="H3543" s="252">
        <v>3732.39</v>
      </c>
      <c r="I3543" s="252">
        <v>0</v>
      </c>
      <c r="J3543" s="252">
        <v>0</v>
      </c>
      <c r="K3543" s="252">
        <v>0</v>
      </c>
      <c r="L3543" s="252">
        <v>0</v>
      </c>
      <c r="M3543" s="252">
        <v>0</v>
      </c>
      <c r="N3543" s="323">
        <v>49.61</v>
      </c>
      <c r="O3543" s="323"/>
      <c r="P3543" s="252">
        <v>3682.78</v>
      </c>
      <c r="Q3543" s="252">
        <v>0</v>
      </c>
      <c r="R3543" s="240" t="s">
        <v>164</v>
      </c>
      <c r="V3543" s="248">
        <f t="shared" si="224"/>
        <v>0</v>
      </c>
      <c r="W3543" s="248">
        <f t="shared" si="221"/>
        <v>0</v>
      </c>
      <c r="X3543" s="248">
        <f t="shared" si="222"/>
        <v>0</v>
      </c>
      <c r="Y3543" s="248">
        <f t="shared" si="223"/>
        <v>0</v>
      </c>
    </row>
    <row r="3544" spans="1:25" ht="15" customHeight="1" x14ac:dyDescent="0.25">
      <c r="A3544" s="250"/>
      <c r="B3544" s="251"/>
      <c r="C3544" s="322" t="s">
        <v>399</v>
      </c>
      <c r="D3544" s="322"/>
      <c r="E3544" s="322"/>
      <c r="H3544" s="252">
        <v>30222.31</v>
      </c>
      <c r="I3544" s="252">
        <v>0</v>
      </c>
      <c r="J3544" s="252">
        <v>0</v>
      </c>
      <c r="K3544" s="252">
        <v>0</v>
      </c>
      <c r="L3544" s="252">
        <v>0</v>
      </c>
      <c r="M3544" s="252">
        <v>0</v>
      </c>
      <c r="N3544" s="323">
        <v>8.94</v>
      </c>
      <c r="O3544" s="323"/>
      <c r="P3544" s="252">
        <v>30275.48</v>
      </c>
      <c r="Q3544" s="252">
        <v>62.11</v>
      </c>
      <c r="R3544" s="240" t="s">
        <v>164</v>
      </c>
      <c r="V3544" s="248">
        <f t="shared" si="224"/>
        <v>0</v>
      </c>
      <c r="W3544" s="248">
        <f t="shared" si="221"/>
        <v>0</v>
      </c>
      <c r="X3544" s="248">
        <f t="shared" si="222"/>
        <v>0</v>
      </c>
      <c r="Y3544" s="248">
        <f t="shared" si="223"/>
        <v>0</v>
      </c>
    </row>
    <row r="3545" spans="1:25" ht="15" customHeight="1" x14ac:dyDescent="0.25">
      <c r="A3545" s="250"/>
      <c r="B3545" s="251"/>
      <c r="C3545" s="322" t="s">
        <v>1054</v>
      </c>
      <c r="D3545" s="322"/>
      <c r="E3545" s="322"/>
      <c r="H3545" s="252">
        <v>330.28</v>
      </c>
      <c r="I3545" s="252">
        <v>225.64</v>
      </c>
      <c r="J3545" s="252">
        <v>0</v>
      </c>
      <c r="K3545" s="252">
        <v>0</v>
      </c>
      <c r="L3545" s="252">
        <v>0</v>
      </c>
      <c r="M3545" s="252">
        <v>225.64</v>
      </c>
      <c r="N3545" s="323">
        <v>329.04</v>
      </c>
      <c r="O3545" s="323"/>
      <c r="P3545" s="252">
        <v>230.39</v>
      </c>
      <c r="Q3545" s="252">
        <v>3.51</v>
      </c>
      <c r="R3545" s="240" t="s">
        <v>164</v>
      </c>
      <c r="V3545" s="248">
        <f t="shared" si="224"/>
        <v>0</v>
      </c>
      <c r="W3545" s="248">
        <f t="shared" si="221"/>
        <v>0</v>
      </c>
      <c r="X3545" s="248">
        <f t="shared" si="222"/>
        <v>0</v>
      </c>
      <c r="Y3545" s="248">
        <f t="shared" si="223"/>
        <v>0</v>
      </c>
    </row>
    <row r="3546" spans="1:25" ht="15" customHeight="1" x14ac:dyDescent="0.25">
      <c r="A3546" s="250"/>
      <c r="B3546" s="251"/>
      <c r="C3546" s="322" t="s">
        <v>1052</v>
      </c>
      <c r="D3546" s="322"/>
      <c r="E3546" s="322"/>
      <c r="H3546" s="252">
        <v>553345.11</v>
      </c>
      <c r="I3546" s="252">
        <v>306323.44</v>
      </c>
      <c r="J3546" s="252">
        <v>0</v>
      </c>
      <c r="K3546" s="252">
        <v>0</v>
      </c>
      <c r="L3546" s="252">
        <v>0</v>
      </c>
      <c r="M3546" s="252">
        <v>306323.44</v>
      </c>
      <c r="N3546" s="323">
        <v>423272.45</v>
      </c>
      <c r="O3546" s="323"/>
      <c r="P3546" s="252">
        <v>440632.26</v>
      </c>
      <c r="Q3546" s="252">
        <v>4236.16</v>
      </c>
      <c r="R3546" s="240" t="s">
        <v>164</v>
      </c>
      <c r="V3546" s="248">
        <f t="shared" si="224"/>
        <v>436396.10000000003</v>
      </c>
      <c r="W3546" s="248">
        <f t="shared" si="221"/>
        <v>0</v>
      </c>
      <c r="X3546" s="248">
        <f t="shared" si="222"/>
        <v>0</v>
      </c>
      <c r="Y3546" s="248">
        <f t="shared" si="223"/>
        <v>436396.10000000003</v>
      </c>
    </row>
    <row r="3547" spans="1:25" ht="15" customHeight="1" x14ac:dyDescent="0.25">
      <c r="A3547" s="250"/>
      <c r="B3547" s="251"/>
      <c r="C3547" s="322" t="s">
        <v>1311</v>
      </c>
      <c r="D3547" s="322"/>
      <c r="E3547" s="322"/>
      <c r="H3547" s="252">
        <v>2935.51</v>
      </c>
      <c r="I3547" s="252">
        <v>0</v>
      </c>
      <c r="J3547" s="252">
        <v>0</v>
      </c>
      <c r="K3547" s="252">
        <v>0</v>
      </c>
      <c r="L3547" s="252">
        <v>0</v>
      </c>
      <c r="M3547" s="252">
        <v>0</v>
      </c>
      <c r="N3547" s="323">
        <v>0</v>
      </c>
      <c r="O3547" s="323"/>
      <c r="P3547" s="252">
        <v>2935.51</v>
      </c>
      <c r="Q3547" s="252">
        <v>0</v>
      </c>
      <c r="R3547" s="240" t="s">
        <v>164</v>
      </c>
      <c r="V3547" s="248">
        <f t="shared" si="224"/>
        <v>0</v>
      </c>
      <c r="W3547" s="248">
        <f t="shared" si="221"/>
        <v>0</v>
      </c>
      <c r="X3547" s="248">
        <f t="shared" si="222"/>
        <v>0</v>
      </c>
      <c r="Y3547" s="248">
        <f t="shared" si="223"/>
        <v>0</v>
      </c>
    </row>
    <row r="3548" spans="1:25" ht="15" customHeight="1" x14ac:dyDescent="0.25">
      <c r="A3548" s="250"/>
      <c r="B3548" s="251"/>
      <c r="C3548" s="322" t="s">
        <v>1336</v>
      </c>
      <c r="D3548" s="322"/>
      <c r="E3548" s="322"/>
      <c r="H3548" s="252">
        <v>211.9</v>
      </c>
      <c r="I3548" s="252">
        <v>0</v>
      </c>
      <c r="J3548" s="252">
        <v>0</v>
      </c>
      <c r="K3548" s="252">
        <v>0</v>
      </c>
      <c r="L3548" s="252">
        <v>0</v>
      </c>
      <c r="M3548" s="252">
        <v>0</v>
      </c>
      <c r="N3548" s="323">
        <v>0.02</v>
      </c>
      <c r="O3548" s="323"/>
      <c r="P3548" s="252">
        <v>211.88</v>
      </c>
      <c r="Q3548" s="252">
        <v>0</v>
      </c>
      <c r="R3548" s="240" t="s">
        <v>164</v>
      </c>
      <c r="V3548" s="248">
        <f t="shared" si="224"/>
        <v>0</v>
      </c>
      <c r="W3548" s="248">
        <f t="shared" si="221"/>
        <v>0</v>
      </c>
      <c r="X3548" s="248">
        <f t="shared" si="222"/>
        <v>0</v>
      </c>
      <c r="Y3548" s="248">
        <f t="shared" si="223"/>
        <v>0</v>
      </c>
    </row>
    <row r="3549" spans="1:25" ht="15" customHeight="1" x14ac:dyDescent="0.25">
      <c r="A3549" s="253"/>
      <c r="B3549" s="254"/>
      <c r="C3549" s="324" t="s">
        <v>503</v>
      </c>
      <c r="D3549" s="324"/>
      <c r="E3549" s="324"/>
      <c r="F3549" s="255"/>
      <c r="G3549" s="255"/>
      <c r="H3549" s="256">
        <v>547486.02</v>
      </c>
      <c r="I3549" s="256">
        <v>339498.18</v>
      </c>
      <c r="J3549" s="256">
        <v>0</v>
      </c>
      <c r="K3549" s="256">
        <v>0</v>
      </c>
      <c r="L3549" s="256">
        <v>0</v>
      </c>
      <c r="M3549" s="256">
        <v>339498.18</v>
      </c>
      <c r="N3549" s="325">
        <v>469648.24</v>
      </c>
      <c r="O3549" s="325"/>
      <c r="P3549" s="256">
        <v>425885.66</v>
      </c>
      <c r="Q3549" s="256">
        <v>8549.7000000000007</v>
      </c>
      <c r="R3549" s="240" t="s">
        <v>164</v>
      </c>
      <c r="V3549" s="248">
        <f t="shared" si="224"/>
        <v>0</v>
      </c>
      <c r="W3549" s="248">
        <f t="shared" si="221"/>
        <v>0</v>
      </c>
      <c r="X3549" s="248">
        <f t="shared" si="222"/>
        <v>0</v>
      </c>
      <c r="Y3549" s="248">
        <f t="shared" si="223"/>
        <v>0</v>
      </c>
    </row>
    <row r="3550" spans="1:25" ht="15" customHeight="1" x14ac:dyDescent="0.25">
      <c r="A3550" s="245" t="s">
        <v>1892</v>
      </c>
      <c r="B3550" s="246" t="str">
        <f>C3550</f>
        <v>г.Одинцово, Ново-Спортивная, 20</v>
      </c>
      <c r="C3550" s="329" t="s">
        <v>165</v>
      </c>
      <c r="D3550" s="329"/>
      <c r="E3550" s="329"/>
      <c r="F3550" s="246" t="s">
        <v>1893</v>
      </c>
      <c r="G3550" s="246" t="s">
        <v>1894</v>
      </c>
      <c r="H3550" s="247">
        <v>2423443.2999999998</v>
      </c>
      <c r="I3550" s="247">
        <v>892314.94</v>
      </c>
      <c r="J3550" s="247">
        <v>-5691.99</v>
      </c>
      <c r="K3550" s="247">
        <v>0</v>
      </c>
      <c r="L3550" s="247">
        <v>0</v>
      </c>
      <c r="M3550" s="247">
        <v>886622.95</v>
      </c>
      <c r="N3550" s="330">
        <v>1195817.02</v>
      </c>
      <c r="O3550" s="330"/>
      <c r="P3550" s="247">
        <v>2171968.48</v>
      </c>
      <c r="Q3550" s="247">
        <v>57719.25</v>
      </c>
      <c r="R3550" s="240" t="s">
        <v>165</v>
      </c>
      <c r="V3550" s="248">
        <f t="shared" si="224"/>
        <v>0</v>
      </c>
      <c r="W3550" s="248">
        <f t="shared" si="221"/>
        <v>0</v>
      </c>
      <c r="X3550" s="248">
        <f t="shared" si="222"/>
        <v>0</v>
      </c>
      <c r="Y3550" s="248">
        <f t="shared" si="223"/>
        <v>0</v>
      </c>
    </row>
    <row r="3551" spans="1:25" ht="15" customHeight="1" x14ac:dyDescent="0.25">
      <c r="A3551" s="250"/>
      <c r="B3551" s="251"/>
      <c r="C3551" s="322" t="s">
        <v>503</v>
      </c>
      <c r="D3551" s="322"/>
      <c r="E3551" s="322"/>
      <c r="H3551" s="252">
        <v>700862.43</v>
      </c>
      <c r="I3551" s="252">
        <v>339955.9</v>
      </c>
      <c r="J3551" s="252">
        <v>-1944.72</v>
      </c>
      <c r="K3551" s="252">
        <v>0</v>
      </c>
      <c r="L3551" s="252">
        <v>0</v>
      </c>
      <c r="M3551" s="252">
        <v>338011.18</v>
      </c>
      <c r="N3551" s="323">
        <v>445158.97</v>
      </c>
      <c r="O3551" s="323"/>
      <c r="P3551" s="252">
        <v>617227.53</v>
      </c>
      <c r="Q3551" s="252">
        <v>23512.89</v>
      </c>
      <c r="R3551" s="240" t="s">
        <v>165</v>
      </c>
      <c r="V3551" s="248">
        <f t="shared" si="224"/>
        <v>0</v>
      </c>
      <c r="W3551" s="248">
        <f t="shared" si="221"/>
        <v>0</v>
      </c>
      <c r="X3551" s="248">
        <f t="shared" si="222"/>
        <v>0</v>
      </c>
      <c r="Y3551" s="248">
        <f t="shared" si="223"/>
        <v>0</v>
      </c>
    </row>
    <row r="3552" spans="1:25" ht="15" customHeight="1" x14ac:dyDescent="0.25">
      <c r="A3552" s="250"/>
      <c r="B3552" s="251"/>
      <c r="C3552" s="322" t="s">
        <v>1335</v>
      </c>
      <c r="D3552" s="322"/>
      <c r="E3552" s="322"/>
      <c r="H3552" s="252">
        <v>11483.83</v>
      </c>
      <c r="I3552" s="252">
        <v>0</v>
      </c>
      <c r="J3552" s="252">
        <v>0</v>
      </c>
      <c r="K3552" s="252">
        <v>0</v>
      </c>
      <c r="L3552" s="252">
        <v>0</v>
      </c>
      <c r="M3552" s="252">
        <v>0</v>
      </c>
      <c r="N3552" s="323">
        <v>779.57</v>
      </c>
      <c r="O3552" s="323"/>
      <c r="P3552" s="252">
        <v>10704.26</v>
      </c>
      <c r="Q3552" s="252">
        <v>0</v>
      </c>
      <c r="R3552" s="240" t="s">
        <v>165</v>
      </c>
      <c r="V3552" s="248">
        <f t="shared" si="224"/>
        <v>0</v>
      </c>
      <c r="W3552" s="248">
        <f t="shared" si="221"/>
        <v>0</v>
      </c>
      <c r="X3552" s="248">
        <f t="shared" si="222"/>
        <v>0</v>
      </c>
      <c r="Y3552" s="248">
        <f t="shared" si="223"/>
        <v>0</v>
      </c>
    </row>
    <row r="3553" spans="1:25" ht="15" customHeight="1" x14ac:dyDescent="0.25">
      <c r="A3553" s="250"/>
      <c r="B3553" s="251"/>
      <c r="C3553" s="322" t="s">
        <v>1052</v>
      </c>
      <c r="D3553" s="322"/>
      <c r="E3553" s="322"/>
      <c r="H3553" s="252">
        <v>754601.96</v>
      </c>
      <c r="I3553" s="252">
        <v>306736.48</v>
      </c>
      <c r="J3553" s="252">
        <v>-1754.69</v>
      </c>
      <c r="K3553" s="252">
        <v>0</v>
      </c>
      <c r="L3553" s="252">
        <v>0</v>
      </c>
      <c r="M3553" s="252">
        <v>304981.78999999998</v>
      </c>
      <c r="N3553" s="323">
        <v>414101.8</v>
      </c>
      <c r="O3553" s="323"/>
      <c r="P3553" s="252">
        <v>657012.89</v>
      </c>
      <c r="Q3553" s="252">
        <v>11530.94</v>
      </c>
      <c r="R3553" s="240" t="s">
        <v>165</v>
      </c>
      <c r="V3553" s="248">
        <f t="shared" si="224"/>
        <v>645481.95000000007</v>
      </c>
      <c r="W3553" s="248">
        <f t="shared" si="221"/>
        <v>0</v>
      </c>
      <c r="X3553" s="248">
        <f t="shared" si="222"/>
        <v>0</v>
      </c>
      <c r="Y3553" s="248">
        <f t="shared" si="223"/>
        <v>645481.95000000007</v>
      </c>
    </row>
    <row r="3554" spans="1:25" ht="15" customHeight="1" x14ac:dyDescent="0.25">
      <c r="A3554" s="250"/>
      <c r="B3554" s="251"/>
      <c r="C3554" s="322" t="s">
        <v>1058</v>
      </c>
      <c r="D3554" s="322"/>
      <c r="E3554" s="322"/>
      <c r="H3554" s="252">
        <v>44391.42</v>
      </c>
      <c r="I3554" s="252">
        <v>20023.88</v>
      </c>
      <c r="J3554" s="252">
        <v>-114.55</v>
      </c>
      <c r="K3554" s="252">
        <v>0</v>
      </c>
      <c r="L3554" s="252">
        <v>0</v>
      </c>
      <c r="M3554" s="252">
        <v>19909.330000000002</v>
      </c>
      <c r="N3554" s="323">
        <v>26905.53</v>
      </c>
      <c r="O3554" s="323"/>
      <c r="P3554" s="252">
        <v>38621.949999999997</v>
      </c>
      <c r="Q3554" s="252">
        <v>1226.73</v>
      </c>
      <c r="R3554" s="240" t="s">
        <v>165</v>
      </c>
      <c r="V3554" s="248">
        <f t="shared" si="224"/>
        <v>0</v>
      </c>
      <c r="W3554" s="248">
        <f t="shared" si="221"/>
        <v>0</v>
      </c>
      <c r="X3554" s="248">
        <f t="shared" si="222"/>
        <v>0</v>
      </c>
      <c r="Y3554" s="248">
        <f t="shared" si="223"/>
        <v>0</v>
      </c>
    </row>
    <row r="3555" spans="1:25" ht="15" customHeight="1" x14ac:dyDescent="0.25">
      <c r="A3555" s="250"/>
      <c r="B3555" s="251"/>
      <c r="C3555" s="322" t="s">
        <v>1283</v>
      </c>
      <c r="D3555" s="322"/>
      <c r="E3555" s="322"/>
      <c r="H3555" s="252">
        <v>334065.48</v>
      </c>
      <c r="I3555" s="252">
        <v>0</v>
      </c>
      <c r="J3555" s="252">
        <v>0</v>
      </c>
      <c r="K3555" s="252">
        <v>0</v>
      </c>
      <c r="L3555" s="252">
        <v>0</v>
      </c>
      <c r="M3555" s="252">
        <v>0</v>
      </c>
      <c r="N3555" s="323">
        <v>928.75</v>
      </c>
      <c r="O3555" s="323"/>
      <c r="P3555" s="252">
        <v>333136.73</v>
      </c>
      <c r="Q3555" s="252">
        <v>0</v>
      </c>
      <c r="R3555" s="240" t="s">
        <v>165</v>
      </c>
      <c r="V3555" s="248">
        <f t="shared" si="224"/>
        <v>0</v>
      </c>
      <c r="W3555" s="248">
        <f t="shared" si="221"/>
        <v>111045.57666666666</v>
      </c>
      <c r="X3555" s="248">
        <f t="shared" si="222"/>
        <v>0</v>
      </c>
      <c r="Y3555" s="248">
        <f t="shared" si="223"/>
        <v>111045.57666666666</v>
      </c>
    </row>
    <row r="3556" spans="1:25" ht="15" customHeight="1" x14ac:dyDescent="0.25">
      <c r="A3556" s="250"/>
      <c r="B3556" s="251"/>
      <c r="C3556" s="322" t="s">
        <v>399</v>
      </c>
      <c r="D3556" s="322"/>
      <c r="E3556" s="322"/>
      <c r="H3556" s="252">
        <v>92659.47</v>
      </c>
      <c r="I3556" s="252">
        <v>37449.18</v>
      </c>
      <c r="J3556" s="252">
        <v>-293.77999999999997</v>
      </c>
      <c r="K3556" s="252">
        <v>0</v>
      </c>
      <c r="L3556" s="252">
        <v>0</v>
      </c>
      <c r="M3556" s="252">
        <v>37155.4</v>
      </c>
      <c r="N3556" s="323">
        <v>52078.33</v>
      </c>
      <c r="O3556" s="323"/>
      <c r="P3556" s="252">
        <v>83211.399999999994</v>
      </c>
      <c r="Q3556" s="252">
        <v>5474.86</v>
      </c>
      <c r="R3556" s="240" t="s">
        <v>165</v>
      </c>
      <c r="V3556" s="248">
        <f t="shared" si="224"/>
        <v>0</v>
      </c>
      <c r="W3556" s="248">
        <f t="shared" si="221"/>
        <v>0</v>
      </c>
      <c r="X3556" s="248">
        <f t="shared" si="222"/>
        <v>0</v>
      </c>
      <c r="Y3556" s="248">
        <f t="shared" si="223"/>
        <v>0</v>
      </c>
    </row>
    <row r="3557" spans="1:25" ht="15" customHeight="1" x14ac:dyDescent="0.25">
      <c r="A3557" s="250"/>
      <c r="B3557" s="251"/>
      <c r="C3557" s="322" t="s">
        <v>1054</v>
      </c>
      <c r="D3557" s="322"/>
      <c r="E3557" s="322"/>
      <c r="H3557" s="252">
        <v>353.62</v>
      </c>
      <c r="I3557" s="252">
        <v>192.19</v>
      </c>
      <c r="J3557" s="252">
        <v>0</v>
      </c>
      <c r="K3557" s="252">
        <v>0</v>
      </c>
      <c r="L3557" s="252">
        <v>0</v>
      </c>
      <c r="M3557" s="252">
        <v>192.19</v>
      </c>
      <c r="N3557" s="323">
        <v>276.25</v>
      </c>
      <c r="O3557" s="323"/>
      <c r="P3557" s="252">
        <v>270.13</v>
      </c>
      <c r="Q3557" s="252">
        <v>0.56999999999999995</v>
      </c>
      <c r="R3557" s="240" t="s">
        <v>165</v>
      </c>
      <c r="V3557" s="248">
        <f t="shared" si="224"/>
        <v>0</v>
      </c>
      <c r="W3557" s="248">
        <f t="shared" si="221"/>
        <v>0</v>
      </c>
      <c r="X3557" s="248">
        <f t="shared" si="222"/>
        <v>0</v>
      </c>
      <c r="Y3557" s="248">
        <f t="shared" si="223"/>
        <v>0</v>
      </c>
    </row>
    <row r="3558" spans="1:25" ht="15" customHeight="1" x14ac:dyDescent="0.25">
      <c r="A3558" s="250"/>
      <c r="B3558" s="251"/>
      <c r="C3558" s="322" t="s">
        <v>392</v>
      </c>
      <c r="D3558" s="322"/>
      <c r="E3558" s="322"/>
      <c r="H3558" s="252">
        <v>163891.04</v>
      </c>
      <c r="I3558" s="252">
        <v>65550.289999999994</v>
      </c>
      <c r="J3558" s="252">
        <v>-535.48</v>
      </c>
      <c r="K3558" s="252">
        <v>0</v>
      </c>
      <c r="L3558" s="252">
        <v>0</v>
      </c>
      <c r="M3558" s="252">
        <v>65014.81</v>
      </c>
      <c r="N3558" s="323">
        <v>90016.639999999999</v>
      </c>
      <c r="O3558" s="323"/>
      <c r="P3558" s="252">
        <v>146603.68</v>
      </c>
      <c r="Q3558" s="252">
        <v>7714.47</v>
      </c>
      <c r="R3558" s="240" t="s">
        <v>165</v>
      </c>
      <c r="V3558" s="248">
        <f t="shared" si="224"/>
        <v>0</v>
      </c>
      <c r="W3558" s="248">
        <f t="shared" si="221"/>
        <v>0</v>
      </c>
      <c r="X3558" s="248">
        <f t="shared" si="222"/>
        <v>0</v>
      </c>
      <c r="Y3558" s="248">
        <f t="shared" si="223"/>
        <v>0</v>
      </c>
    </row>
    <row r="3559" spans="1:25" ht="15" customHeight="1" x14ac:dyDescent="0.25">
      <c r="A3559" s="250"/>
      <c r="B3559" s="251"/>
      <c r="C3559" s="322" t="s">
        <v>1286</v>
      </c>
      <c r="D3559" s="322"/>
      <c r="E3559" s="322"/>
      <c r="H3559" s="252">
        <v>64575.16</v>
      </c>
      <c r="I3559" s="252">
        <v>25087.37</v>
      </c>
      <c r="J3559" s="252">
        <v>-217.08</v>
      </c>
      <c r="K3559" s="252">
        <v>0</v>
      </c>
      <c r="L3559" s="252">
        <v>0</v>
      </c>
      <c r="M3559" s="252">
        <v>24870.29</v>
      </c>
      <c r="N3559" s="323">
        <v>33785.660000000003</v>
      </c>
      <c r="O3559" s="323"/>
      <c r="P3559" s="252">
        <v>57894.67</v>
      </c>
      <c r="Q3559" s="252">
        <v>2234.88</v>
      </c>
      <c r="R3559" s="240" t="s">
        <v>165</v>
      </c>
      <c r="V3559" s="248">
        <f t="shared" si="224"/>
        <v>0</v>
      </c>
      <c r="W3559" s="248">
        <f t="shared" si="221"/>
        <v>0</v>
      </c>
      <c r="X3559" s="248">
        <f t="shared" si="222"/>
        <v>0</v>
      </c>
      <c r="Y3559" s="248">
        <f t="shared" si="223"/>
        <v>0</v>
      </c>
    </row>
    <row r="3560" spans="1:25" ht="15" customHeight="1" x14ac:dyDescent="0.25">
      <c r="A3560" s="250"/>
      <c r="B3560" s="251"/>
      <c r="C3560" s="322" t="s">
        <v>1057</v>
      </c>
      <c r="D3560" s="322"/>
      <c r="E3560" s="322"/>
      <c r="H3560" s="252">
        <v>681.66</v>
      </c>
      <c r="I3560" s="252">
        <v>402.77</v>
      </c>
      <c r="J3560" s="252">
        <v>0</v>
      </c>
      <c r="K3560" s="252">
        <v>0</v>
      </c>
      <c r="L3560" s="252">
        <v>0</v>
      </c>
      <c r="M3560" s="252">
        <v>402.77</v>
      </c>
      <c r="N3560" s="323">
        <v>579.17999999999995</v>
      </c>
      <c r="O3560" s="323"/>
      <c r="P3560" s="252">
        <v>506.46</v>
      </c>
      <c r="Q3560" s="252">
        <v>1.21</v>
      </c>
      <c r="R3560" s="240" t="s">
        <v>165</v>
      </c>
      <c r="V3560" s="248">
        <f t="shared" si="224"/>
        <v>0</v>
      </c>
      <c r="W3560" s="248">
        <f t="shared" si="221"/>
        <v>0</v>
      </c>
      <c r="X3560" s="248">
        <f t="shared" si="222"/>
        <v>0</v>
      </c>
      <c r="Y3560" s="248">
        <f t="shared" si="223"/>
        <v>0</v>
      </c>
    </row>
    <row r="3561" spans="1:25" ht="15" customHeight="1" x14ac:dyDescent="0.25">
      <c r="A3561" s="250"/>
      <c r="B3561" s="251"/>
      <c r="C3561" s="322" t="s">
        <v>1055</v>
      </c>
      <c r="D3561" s="322"/>
      <c r="E3561" s="322"/>
      <c r="H3561" s="252">
        <v>343.97</v>
      </c>
      <c r="I3561" s="252">
        <v>192.19</v>
      </c>
      <c r="J3561" s="252">
        <v>0</v>
      </c>
      <c r="K3561" s="252">
        <v>0</v>
      </c>
      <c r="L3561" s="252">
        <v>0</v>
      </c>
      <c r="M3561" s="252">
        <v>192.19</v>
      </c>
      <c r="N3561" s="323">
        <v>276.25</v>
      </c>
      <c r="O3561" s="323"/>
      <c r="P3561" s="252">
        <v>260.48</v>
      </c>
      <c r="Q3561" s="252">
        <v>0.56999999999999995</v>
      </c>
      <c r="R3561" s="240" t="s">
        <v>165</v>
      </c>
      <c r="V3561" s="248">
        <f t="shared" si="224"/>
        <v>0</v>
      </c>
      <c r="W3561" s="248">
        <f t="shared" si="221"/>
        <v>0</v>
      </c>
      <c r="X3561" s="248">
        <f t="shared" si="222"/>
        <v>0</v>
      </c>
      <c r="Y3561" s="248">
        <f t="shared" si="223"/>
        <v>0</v>
      </c>
    </row>
    <row r="3562" spans="1:25" ht="15" customHeight="1" x14ac:dyDescent="0.25">
      <c r="A3562" s="250"/>
      <c r="B3562" s="251"/>
      <c r="C3562" s="322" t="s">
        <v>1288</v>
      </c>
      <c r="D3562" s="322"/>
      <c r="E3562" s="322"/>
      <c r="H3562" s="252">
        <v>231521.71</v>
      </c>
      <c r="I3562" s="252">
        <v>96115.42</v>
      </c>
      <c r="J3562" s="252">
        <v>-831.69</v>
      </c>
      <c r="K3562" s="252">
        <v>0</v>
      </c>
      <c r="L3562" s="252">
        <v>0</v>
      </c>
      <c r="M3562" s="252">
        <v>95283.73</v>
      </c>
      <c r="N3562" s="323">
        <v>129539.78</v>
      </c>
      <c r="O3562" s="323"/>
      <c r="P3562" s="252">
        <v>200800.59</v>
      </c>
      <c r="Q3562" s="252">
        <v>3534.93</v>
      </c>
      <c r="R3562" s="240" t="s">
        <v>165</v>
      </c>
      <c r="V3562" s="248">
        <f t="shared" si="224"/>
        <v>0</v>
      </c>
      <c r="W3562" s="248">
        <f t="shared" si="221"/>
        <v>0</v>
      </c>
      <c r="X3562" s="248">
        <f t="shared" si="222"/>
        <v>0</v>
      </c>
      <c r="Y3562" s="248">
        <f t="shared" si="223"/>
        <v>0</v>
      </c>
    </row>
    <row r="3563" spans="1:25" ht="15" customHeight="1" x14ac:dyDescent="0.25">
      <c r="A3563" s="250"/>
      <c r="B3563" s="251"/>
      <c r="C3563" s="322" t="s">
        <v>1311</v>
      </c>
      <c r="D3563" s="322"/>
      <c r="E3563" s="322"/>
      <c r="H3563" s="252">
        <v>885.03</v>
      </c>
      <c r="I3563" s="252">
        <v>0</v>
      </c>
      <c r="J3563" s="252">
        <v>0</v>
      </c>
      <c r="K3563" s="252">
        <v>0</v>
      </c>
      <c r="L3563" s="252">
        <v>0</v>
      </c>
      <c r="M3563" s="252">
        <v>0</v>
      </c>
      <c r="N3563" s="323">
        <v>43.28</v>
      </c>
      <c r="O3563" s="323"/>
      <c r="P3563" s="252">
        <v>841.75</v>
      </c>
      <c r="Q3563" s="252">
        <v>0</v>
      </c>
      <c r="R3563" s="240" t="s">
        <v>165</v>
      </c>
      <c r="V3563" s="248">
        <f t="shared" si="224"/>
        <v>0</v>
      </c>
      <c r="W3563" s="248">
        <f t="shared" si="221"/>
        <v>0</v>
      </c>
      <c r="X3563" s="248">
        <f t="shared" si="222"/>
        <v>0</v>
      </c>
      <c r="Y3563" s="248">
        <f t="shared" si="223"/>
        <v>0</v>
      </c>
    </row>
    <row r="3564" spans="1:25" ht="15" customHeight="1" x14ac:dyDescent="0.25">
      <c r="A3564" s="250"/>
      <c r="B3564" s="251"/>
      <c r="C3564" s="322" t="s">
        <v>1336</v>
      </c>
      <c r="D3564" s="322"/>
      <c r="E3564" s="322"/>
      <c r="H3564" s="252">
        <v>58.89</v>
      </c>
      <c r="I3564" s="252">
        <v>0</v>
      </c>
      <c r="J3564" s="252">
        <v>0</v>
      </c>
      <c r="K3564" s="252">
        <v>0</v>
      </c>
      <c r="L3564" s="252">
        <v>0</v>
      </c>
      <c r="M3564" s="252">
        <v>0</v>
      </c>
      <c r="N3564" s="323">
        <v>0.43</v>
      </c>
      <c r="O3564" s="323"/>
      <c r="P3564" s="252">
        <v>58.46</v>
      </c>
      <c r="Q3564" s="252">
        <v>0</v>
      </c>
      <c r="R3564" s="240" t="s">
        <v>165</v>
      </c>
      <c r="V3564" s="248">
        <f t="shared" si="224"/>
        <v>0</v>
      </c>
      <c r="W3564" s="248">
        <f t="shared" si="221"/>
        <v>0</v>
      </c>
      <c r="X3564" s="248">
        <f t="shared" si="222"/>
        <v>0</v>
      </c>
      <c r="Y3564" s="248">
        <f t="shared" si="223"/>
        <v>0</v>
      </c>
    </row>
    <row r="3565" spans="1:25" ht="15" customHeight="1" x14ac:dyDescent="0.25">
      <c r="A3565" s="250"/>
      <c r="B3565" s="251"/>
      <c r="C3565" s="322" t="s">
        <v>504</v>
      </c>
      <c r="D3565" s="322"/>
      <c r="E3565" s="322"/>
      <c r="H3565" s="252">
        <v>22017.040000000001</v>
      </c>
      <c r="I3565" s="252">
        <v>0</v>
      </c>
      <c r="J3565" s="252">
        <v>0</v>
      </c>
      <c r="K3565" s="252">
        <v>0</v>
      </c>
      <c r="L3565" s="252">
        <v>0</v>
      </c>
      <c r="M3565" s="252">
        <v>0</v>
      </c>
      <c r="N3565" s="323">
        <v>471.57</v>
      </c>
      <c r="O3565" s="323"/>
      <c r="P3565" s="252">
        <v>24030.89</v>
      </c>
      <c r="Q3565" s="252">
        <v>2485.42</v>
      </c>
      <c r="R3565" s="240" t="s">
        <v>165</v>
      </c>
      <c r="V3565" s="248">
        <f t="shared" si="224"/>
        <v>0</v>
      </c>
      <c r="W3565" s="248">
        <f t="shared" si="221"/>
        <v>0</v>
      </c>
      <c r="X3565" s="248">
        <f t="shared" si="222"/>
        <v>0</v>
      </c>
      <c r="Y3565" s="248">
        <f t="shared" si="223"/>
        <v>0</v>
      </c>
    </row>
    <row r="3566" spans="1:25" ht="15" customHeight="1" x14ac:dyDescent="0.25">
      <c r="A3566" s="253"/>
      <c r="B3566" s="254"/>
      <c r="C3566" s="324" t="s">
        <v>1056</v>
      </c>
      <c r="D3566" s="324"/>
      <c r="E3566" s="324"/>
      <c r="F3566" s="255"/>
      <c r="G3566" s="255"/>
      <c r="H3566" s="256">
        <v>1050.5899999999999</v>
      </c>
      <c r="I3566" s="256">
        <v>609.27</v>
      </c>
      <c r="J3566" s="256">
        <v>0</v>
      </c>
      <c r="K3566" s="256">
        <v>0</v>
      </c>
      <c r="L3566" s="256">
        <v>0</v>
      </c>
      <c r="M3566" s="256">
        <v>609.27</v>
      </c>
      <c r="N3566" s="325">
        <v>875.03</v>
      </c>
      <c r="O3566" s="325"/>
      <c r="P3566" s="256">
        <v>786.61</v>
      </c>
      <c r="Q3566" s="256">
        <v>1.78</v>
      </c>
      <c r="R3566" s="240" t="s">
        <v>165</v>
      </c>
      <c r="V3566" s="248">
        <f t="shared" si="224"/>
        <v>0</v>
      </c>
      <c r="W3566" s="248">
        <f t="shared" si="221"/>
        <v>0</v>
      </c>
      <c r="X3566" s="248">
        <f t="shared" si="222"/>
        <v>0</v>
      </c>
      <c r="Y3566" s="248">
        <f t="shared" si="223"/>
        <v>0</v>
      </c>
    </row>
    <row r="3567" spans="1:25" ht="15" customHeight="1" x14ac:dyDescent="0.25">
      <c r="A3567" s="245" t="s">
        <v>1895</v>
      </c>
      <c r="B3567" s="246" t="str">
        <f>C3567</f>
        <v>г.Одинцово, Покровская, 9</v>
      </c>
      <c r="C3567" s="329" t="s">
        <v>1142</v>
      </c>
      <c r="D3567" s="329"/>
      <c r="E3567" s="329"/>
      <c r="F3567" s="246" t="s">
        <v>1285</v>
      </c>
      <c r="G3567" s="246" t="s">
        <v>1896</v>
      </c>
      <c r="H3567" s="247">
        <v>-880</v>
      </c>
      <c r="I3567" s="247">
        <v>0</v>
      </c>
      <c r="J3567" s="247">
        <v>880</v>
      </c>
      <c r="K3567" s="247">
        <v>0</v>
      </c>
      <c r="L3567" s="247">
        <v>0</v>
      </c>
      <c r="M3567" s="247">
        <v>880</v>
      </c>
      <c r="N3567" s="330">
        <v>0</v>
      </c>
      <c r="O3567" s="330"/>
      <c r="P3567" s="247">
        <v>0</v>
      </c>
      <c r="Q3567" s="247">
        <v>0</v>
      </c>
      <c r="R3567" s="240" t="s">
        <v>1142</v>
      </c>
      <c r="V3567" s="248">
        <f t="shared" si="224"/>
        <v>0</v>
      </c>
      <c r="W3567" s="248">
        <f t="shared" si="221"/>
        <v>0</v>
      </c>
      <c r="X3567" s="248">
        <f t="shared" si="222"/>
        <v>0</v>
      </c>
      <c r="Y3567" s="248">
        <f t="shared" si="223"/>
        <v>0</v>
      </c>
    </row>
    <row r="3568" spans="1:25" ht="15" customHeight="1" x14ac:dyDescent="0.25">
      <c r="A3568" s="253"/>
      <c r="B3568" s="254"/>
      <c r="C3568" s="324" t="s">
        <v>1303</v>
      </c>
      <c r="D3568" s="324"/>
      <c r="E3568" s="324"/>
      <c r="F3568" s="255"/>
      <c r="G3568" s="255"/>
      <c r="H3568" s="256">
        <v>-880</v>
      </c>
      <c r="I3568" s="256">
        <v>0</v>
      </c>
      <c r="J3568" s="256">
        <v>880</v>
      </c>
      <c r="K3568" s="256">
        <v>0</v>
      </c>
      <c r="L3568" s="256">
        <v>0</v>
      </c>
      <c r="M3568" s="256">
        <v>880</v>
      </c>
      <c r="N3568" s="325">
        <v>0</v>
      </c>
      <c r="O3568" s="325"/>
      <c r="P3568" s="256">
        <v>0</v>
      </c>
      <c r="Q3568" s="256">
        <v>0</v>
      </c>
      <c r="R3568" s="240" t="s">
        <v>1142</v>
      </c>
      <c r="V3568" s="248">
        <f t="shared" si="224"/>
        <v>0</v>
      </c>
      <c r="W3568" s="248">
        <f t="shared" si="221"/>
        <v>0</v>
      </c>
      <c r="X3568" s="248">
        <f t="shared" si="222"/>
        <v>0</v>
      </c>
      <c r="Y3568" s="248">
        <f t="shared" si="223"/>
        <v>0</v>
      </c>
    </row>
    <row r="3569" spans="1:25" ht="15" customHeight="1" x14ac:dyDescent="0.25">
      <c r="A3569" s="245" t="s">
        <v>1557</v>
      </c>
      <c r="B3569" s="246" t="str">
        <f>C3569</f>
        <v>г.Одинцово, Привокзальная, 28</v>
      </c>
      <c r="C3569" s="329" t="s">
        <v>1144</v>
      </c>
      <c r="D3569" s="329"/>
      <c r="E3569" s="329"/>
      <c r="F3569" s="246" t="s">
        <v>1305</v>
      </c>
      <c r="G3569" s="246" t="s">
        <v>1897</v>
      </c>
      <c r="H3569" s="247">
        <v>67419.990000000005</v>
      </c>
      <c r="I3569" s="247">
        <v>0</v>
      </c>
      <c r="J3569" s="247">
        <v>-67419.990000000005</v>
      </c>
      <c r="K3569" s="247">
        <v>0</v>
      </c>
      <c r="L3569" s="247">
        <v>0</v>
      </c>
      <c r="M3569" s="247">
        <v>-67419.990000000005</v>
      </c>
      <c r="N3569" s="330">
        <v>0</v>
      </c>
      <c r="O3569" s="330"/>
      <c r="P3569" s="247">
        <v>0</v>
      </c>
      <c r="Q3569" s="247">
        <v>0</v>
      </c>
      <c r="R3569" s="240" t="s">
        <v>1144</v>
      </c>
      <c r="V3569" s="248">
        <f t="shared" si="224"/>
        <v>0</v>
      </c>
      <c r="W3569" s="248">
        <f t="shared" si="221"/>
        <v>0</v>
      </c>
      <c r="X3569" s="248">
        <f t="shared" si="222"/>
        <v>0</v>
      </c>
      <c r="Y3569" s="248">
        <f t="shared" si="223"/>
        <v>0</v>
      </c>
    </row>
    <row r="3570" spans="1:25" ht="15" customHeight="1" x14ac:dyDescent="0.25">
      <c r="A3570" s="250"/>
      <c r="B3570" s="251"/>
      <c r="C3570" s="322" t="s">
        <v>1052</v>
      </c>
      <c r="D3570" s="322"/>
      <c r="E3570" s="322"/>
      <c r="H3570" s="252">
        <v>27858.66</v>
      </c>
      <c r="I3570" s="252">
        <v>0</v>
      </c>
      <c r="J3570" s="252">
        <v>-27858.66</v>
      </c>
      <c r="K3570" s="252">
        <v>0</v>
      </c>
      <c r="L3570" s="252">
        <v>0</v>
      </c>
      <c r="M3570" s="252">
        <v>-27858.66</v>
      </c>
      <c r="N3570" s="323">
        <v>0</v>
      </c>
      <c r="O3570" s="323"/>
      <c r="P3570" s="252">
        <v>0</v>
      </c>
      <c r="Q3570" s="252">
        <v>0</v>
      </c>
      <c r="R3570" s="240" t="s">
        <v>1144</v>
      </c>
      <c r="V3570" s="248">
        <f t="shared" si="224"/>
        <v>0</v>
      </c>
      <c r="W3570" s="248">
        <f t="shared" si="221"/>
        <v>0</v>
      </c>
      <c r="X3570" s="248">
        <f t="shared" si="222"/>
        <v>0</v>
      </c>
      <c r="Y3570" s="248">
        <f t="shared" si="223"/>
        <v>0</v>
      </c>
    </row>
    <row r="3571" spans="1:25" ht="15" customHeight="1" x14ac:dyDescent="0.25">
      <c r="A3571" s="250"/>
      <c r="B3571" s="251"/>
      <c r="C3571" s="322" t="s">
        <v>1303</v>
      </c>
      <c r="D3571" s="322"/>
      <c r="E3571" s="322"/>
      <c r="H3571" s="252">
        <v>-1167.06</v>
      </c>
      <c r="I3571" s="252">
        <v>0</v>
      </c>
      <c r="J3571" s="252">
        <v>1167.06</v>
      </c>
      <c r="K3571" s="252">
        <v>0</v>
      </c>
      <c r="L3571" s="252">
        <v>0</v>
      </c>
      <c r="M3571" s="252">
        <v>1167.06</v>
      </c>
      <c r="N3571" s="323">
        <v>0</v>
      </c>
      <c r="O3571" s="323"/>
      <c r="P3571" s="252">
        <v>0</v>
      </c>
      <c r="Q3571" s="252">
        <v>0</v>
      </c>
      <c r="R3571" s="240" t="s">
        <v>1144</v>
      </c>
      <c r="V3571" s="248">
        <f t="shared" si="224"/>
        <v>0</v>
      </c>
      <c r="W3571" s="248">
        <f t="shared" si="221"/>
        <v>0</v>
      </c>
      <c r="X3571" s="248">
        <f t="shared" si="222"/>
        <v>0</v>
      </c>
      <c r="Y3571" s="248">
        <f t="shared" si="223"/>
        <v>0</v>
      </c>
    </row>
    <row r="3572" spans="1:25" ht="15" customHeight="1" x14ac:dyDescent="0.25">
      <c r="A3572" s="250"/>
      <c r="B3572" s="251"/>
      <c r="C3572" s="322" t="s">
        <v>1496</v>
      </c>
      <c r="D3572" s="322"/>
      <c r="E3572" s="322"/>
      <c r="H3572" s="252">
        <v>-1.26</v>
      </c>
      <c r="I3572" s="252">
        <v>0</v>
      </c>
      <c r="J3572" s="252">
        <v>1.26</v>
      </c>
      <c r="K3572" s="252">
        <v>0</v>
      </c>
      <c r="L3572" s="252">
        <v>0</v>
      </c>
      <c r="M3572" s="252">
        <v>1.26</v>
      </c>
      <c r="N3572" s="323">
        <v>0</v>
      </c>
      <c r="O3572" s="323"/>
      <c r="P3572" s="252">
        <v>0</v>
      </c>
      <c r="Q3572" s="252">
        <v>0</v>
      </c>
      <c r="R3572" s="240" t="s">
        <v>1144</v>
      </c>
      <c r="V3572" s="248">
        <f t="shared" si="224"/>
        <v>0</v>
      </c>
      <c r="W3572" s="248">
        <f t="shared" si="221"/>
        <v>0</v>
      </c>
      <c r="X3572" s="248">
        <f t="shared" si="222"/>
        <v>0</v>
      </c>
      <c r="Y3572" s="248">
        <f t="shared" si="223"/>
        <v>0</v>
      </c>
    </row>
    <row r="3573" spans="1:25" ht="15" customHeight="1" x14ac:dyDescent="0.25">
      <c r="A3573" s="250"/>
      <c r="B3573" s="251"/>
      <c r="C3573" s="322" t="s">
        <v>1374</v>
      </c>
      <c r="D3573" s="322"/>
      <c r="E3573" s="322"/>
      <c r="H3573" s="252">
        <v>833.82</v>
      </c>
      <c r="I3573" s="252">
        <v>0</v>
      </c>
      <c r="J3573" s="252">
        <v>-833.82</v>
      </c>
      <c r="K3573" s="252">
        <v>0</v>
      </c>
      <c r="L3573" s="252">
        <v>0</v>
      </c>
      <c r="M3573" s="252">
        <v>-833.82</v>
      </c>
      <c r="N3573" s="323">
        <v>0</v>
      </c>
      <c r="O3573" s="323"/>
      <c r="P3573" s="252">
        <v>0</v>
      </c>
      <c r="Q3573" s="252">
        <v>0</v>
      </c>
      <c r="R3573" s="240" t="s">
        <v>1144</v>
      </c>
      <c r="V3573" s="248">
        <f t="shared" si="224"/>
        <v>0</v>
      </c>
      <c r="W3573" s="248">
        <f t="shared" si="221"/>
        <v>0</v>
      </c>
      <c r="X3573" s="248">
        <f t="shared" si="222"/>
        <v>0</v>
      </c>
      <c r="Y3573" s="248">
        <f t="shared" si="223"/>
        <v>0</v>
      </c>
    </row>
    <row r="3574" spans="1:25" ht="15" customHeight="1" x14ac:dyDescent="0.25">
      <c r="A3574" s="250"/>
      <c r="B3574" s="251"/>
      <c r="C3574" s="322" t="s">
        <v>1377</v>
      </c>
      <c r="D3574" s="322"/>
      <c r="E3574" s="322"/>
      <c r="H3574" s="252">
        <v>13230.96</v>
      </c>
      <c r="I3574" s="252">
        <v>0</v>
      </c>
      <c r="J3574" s="252">
        <v>-13230.96</v>
      </c>
      <c r="K3574" s="252">
        <v>0</v>
      </c>
      <c r="L3574" s="252">
        <v>0</v>
      </c>
      <c r="M3574" s="252">
        <v>-13230.96</v>
      </c>
      <c r="N3574" s="323">
        <v>0</v>
      </c>
      <c r="O3574" s="323"/>
      <c r="P3574" s="252">
        <v>0</v>
      </c>
      <c r="Q3574" s="252">
        <v>0</v>
      </c>
      <c r="R3574" s="240" t="s">
        <v>1144</v>
      </c>
      <c r="V3574" s="248">
        <f t="shared" si="224"/>
        <v>0</v>
      </c>
      <c r="W3574" s="248">
        <f t="shared" si="221"/>
        <v>0</v>
      </c>
      <c r="X3574" s="248">
        <f t="shared" si="222"/>
        <v>0</v>
      </c>
      <c r="Y3574" s="248">
        <f t="shared" si="223"/>
        <v>0</v>
      </c>
    </row>
    <row r="3575" spans="1:25" ht="15" customHeight="1" x14ac:dyDescent="0.25">
      <c r="A3575" s="250"/>
      <c r="B3575" s="251"/>
      <c r="C3575" s="322" t="s">
        <v>1304</v>
      </c>
      <c r="D3575" s="322"/>
      <c r="E3575" s="322"/>
      <c r="H3575" s="252">
        <v>3453.92</v>
      </c>
      <c r="I3575" s="252">
        <v>0</v>
      </c>
      <c r="J3575" s="252">
        <v>-3453.92</v>
      </c>
      <c r="K3575" s="252">
        <v>0</v>
      </c>
      <c r="L3575" s="252">
        <v>0</v>
      </c>
      <c r="M3575" s="252">
        <v>-3453.92</v>
      </c>
      <c r="N3575" s="323">
        <v>0</v>
      </c>
      <c r="O3575" s="323"/>
      <c r="P3575" s="252">
        <v>0</v>
      </c>
      <c r="Q3575" s="252">
        <v>0</v>
      </c>
      <c r="R3575" s="240" t="s">
        <v>1144</v>
      </c>
      <c r="V3575" s="248">
        <f t="shared" si="224"/>
        <v>0</v>
      </c>
      <c r="W3575" s="248">
        <f t="shared" si="221"/>
        <v>0</v>
      </c>
      <c r="X3575" s="248">
        <f t="shared" si="222"/>
        <v>0</v>
      </c>
      <c r="Y3575" s="248">
        <f t="shared" si="223"/>
        <v>0</v>
      </c>
    </row>
    <row r="3576" spans="1:25" ht="15" customHeight="1" x14ac:dyDescent="0.25">
      <c r="A3576" s="250"/>
      <c r="B3576" s="251"/>
      <c r="C3576" s="322" t="s">
        <v>1311</v>
      </c>
      <c r="D3576" s="322"/>
      <c r="E3576" s="322"/>
      <c r="H3576" s="252">
        <v>3808.27</v>
      </c>
      <c r="I3576" s="252">
        <v>0</v>
      </c>
      <c r="J3576" s="252">
        <v>-3808.27</v>
      </c>
      <c r="K3576" s="252">
        <v>0</v>
      </c>
      <c r="L3576" s="252">
        <v>0</v>
      </c>
      <c r="M3576" s="252">
        <v>-3808.27</v>
      </c>
      <c r="N3576" s="323">
        <v>0</v>
      </c>
      <c r="O3576" s="323"/>
      <c r="P3576" s="252">
        <v>0</v>
      </c>
      <c r="Q3576" s="252">
        <v>0</v>
      </c>
      <c r="R3576" s="240" t="s">
        <v>1144</v>
      </c>
      <c r="V3576" s="248">
        <f t="shared" si="224"/>
        <v>0</v>
      </c>
      <c r="W3576" s="248">
        <f t="shared" si="221"/>
        <v>0</v>
      </c>
      <c r="X3576" s="248">
        <f t="shared" si="222"/>
        <v>0</v>
      </c>
      <c r="Y3576" s="248">
        <f t="shared" si="223"/>
        <v>0</v>
      </c>
    </row>
    <row r="3577" spans="1:25" ht="15" customHeight="1" x14ac:dyDescent="0.25">
      <c r="A3577" s="253"/>
      <c r="B3577" s="254"/>
      <c r="C3577" s="324" t="s">
        <v>1283</v>
      </c>
      <c r="D3577" s="324"/>
      <c r="E3577" s="324"/>
      <c r="F3577" s="255"/>
      <c r="G3577" s="255"/>
      <c r="H3577" s="256">
        <v>19402.68</v>
      </c>
      <c r="I3577" s="256">
        <v>0</v>
      </c>
      <c r="J3577" s="256">
        <v>-19402.68</v>
      </c>
      <c r="K3577" s="256">
        <v>0</v>
      </c>
      <c r="L3577" s="256">
        <v>0</v>
      </c>
      <c r="M3577" s="256">
        <v>-19402.68</v>
      </c>
      <c r="N3577" s="325">
        <v>0</v>
      </c>
      <c r="O3577" s="325"/>
      <c r="P3577" s="256">
        <v>0</v>
      </c>
      <c r="Q3577" s="256">
        <v>0</v>
      </c>
      <c r="R3577" s="240" t="s">
        <v>1144</v>
      </c>
      <c r="V3577" s="248">
        <f t="shared" si="224"/>
        <v>0</v>
      </c>
      <c r="W3577" s="248">
        <f t="shared" si="221"/>
        <v>0</v>
      </c>
      <c r="X3577" s="248">
        <f t="shared" si="222"/>
        <v>0</v>
      </c>
      <c r="Y3577" s="248">
        <f t="shared" si="223"/>
        <v>0</v>
      </c>
    </row>
    <row r="3578" spans="1:25" ht="15" customHeight="1" x14ac:dyDescent="0.25">
      <c r="A3578" s="245" t="s">
        <v>1898</v>
      </c>
      <c r="B3578" s="246" t="str">
        <f>C3578</f>
        <v>г.Одинцово, Привокзальная, 34</v>
      </c>
      <c r="C3578" s="329" t="s">
        <v>1145</v>
      </c>
      <c r="D3578" s="329"/>
      <c r="E3578" s="329"/>
      <c r="F3578" s="246" t="s">
        <v>1298</v>
      </c>
      <c r="G3578" s="246" t="s">
        <v>1899</v>
      </c>
      <c r="H3578" s="247">
        <v>-15510.73</v>
      </c>
      <c r="I3578" s="247">
        <v>0</v>
      </c>
      <c r="J3578" s="247">
        <v>0</v>
      </c>
      <c r="K3578" s="247">
        <v>0</v>
      </c>
      <c r="L3578" s="247">
        <v>0</v>
      </c>
      <c r="M3578" s="247">
        <v>0</v>
      </c>
      <c r="N3578" s="330">
        <v>0</v>
      </c>
      <c r="O3578" s="330"/>
      <c r="P3578" s="247">
        <v>0</v>
      </c>
      <c r="Q3578" s="247">
        <v>15510.73</v>
      </c>
      <c r="R3578" s="240" t="s">
        <v>1145</v>
      </c>
      <c r="V3578" s="248">
        <f t="shared" si="224"/>
        <v>0</v>
      </c>
      <c r="W3578" s="248">
        <f t="shared" si="221"/>
        <v>0</v>
      </c>
      <c r="X3578" s="248">
        <f t="shared" si="222"/>
        <v>0</v>
      </c>
      <c r="Y3578" s="248">
        <f t="shared" si="223"/>
        <v>0</v>
      </c>
    </row>
    <row r="3579" spans="1:25" ht="15" customHeight="1" x14ac:dyDescent="0.25">
      <c r="A3579" s="250"/>
      <c r="B3579" s="251"/>
      <c r="C3579" s="322" t="s">
        <v>504</v>
      </c>
      <c r="D3579" s="322"/>
      <c r="E3579" s="322"/>
      <c r="H3579" s="252">
        <v>-1752.91</v>
      </c>
      <c r="I3579" s="252">
        <v>0</v>
      </c>
      <c r="J3579" s="252">
        <v>0</v>
      </c>
      <c r="K3579" s="252">
        <v>0</v>
      </c>
      <c r="L3579" s="252">
        <v>0</v>
      </c>
      <c r="M3579" s="252">
        <v>0</v>
      </c>
      <c r="N3579" s="323">
        <v>0</v>
      </c>
      <c r="O3579" s="323"/>
      <c r="P3579" s="252">
        <v>0</v>
      </c>
      <c r="Q3579" s="252">
        <v>1752.91</v>
      </c>
      <c r="R3579" s="240" t="s">
        <v>1145</v>
      </c>
      <c r="V3579" s="248">
        <f t="shared" si="224"/>
        <v>0</v>
      </c>
      <c r="W3579" s="248">
        <f t="shared" si="221"/>
        <v>0</v>
      </c>
      <c r="X3579" s="248">
        <f t="shared" si="222"/>
        <v>0</v>
      </c>
      <c r="Y3579" s="248">
        <f t="shared" si="223"/>
        <v>0</v>
      </c>
    </row>
    <row r="3580" spans="1:25" ht="15" customHeight="1" x14ac:dyDescent="0.25">
      <c r="A3580" s="250"/>
      <c r="B3580" s="251"/>
      <c r="C3580" s="322" t="s">
        <v>1052</v>
      </c>
      <c r="D3580" s="322"/>
      <c r="E3580" s="322"/>
      <c r="H3580" s="252">
        <v>-3971.88</v>
      </c>
      <c r="I3580" s="252">
        <v>0</v>
      </c>
      <c r="J3580" s="252">
        <v>0</v>
      </c>
      <c r="K3580" s="252">
        <v>0</v>
      </c>
      <c r="L3580" s="252">
        <v>0</v>
      </c>
      <c r="M3580" s="252">
        <v>0</v>
      </c>
      <c r="N3580" s="323">
        <v>0</v>
      </c>
      <c r="O3580" s="323"/>
      <c r="P3580" s="252">
        <v>0</v>
      </c>
      <c r="Q3580" s="252">
        <v>3971.88</v>
      </c>
      <c r="R3580" s="240" t="s">
        <v>1145</v>
      </c>
      <c r="V3580" s="248">
        <f t="shared" si="224"/>
        <v>-3971.88</v>
      </c>
      <c r="W3580" s="248">
        <f t="shared" si="221"/>
        <v>0</v>
      </c>
      <c r="X3580" s="248">
        <f t="shared" si="222"/>
        <v>0</v>
      </c>
      <c r="Y3580" s="248">
        <f t="shared" si="223"/>
        <v>-3971.88</v>
      </c>
    </row>
    <row r="3581" spans="1:25" ht="15" customHeight="1" x14ac:dyDescent="0.25">
      <c r="A3581" s="250"/>
      <c r="B3581" s="251"/>
      <c r="C3581" s="322" t="s">
        <v>1303</v>
      </c>
      <c r="D3581" s="322"/>
      <c r="E3581" s="322"/>
      <c r="H3581" s="252">
        <v>-959.95</v>
      </c>
      <c r="I3581" s="252">
        <v>0</v>
      </c>
      <c r="J3581" s="252">
        <v>0</v>
      </c>
      <c r="K3581" s="252">
        <v>0</v>
      </c>
      <c r="L3581" s="252">
        <v>0</v>
      </c>
      <c r="M3581" s="252">
        <v>0</v>
      </c>
      <c r="N3581" s="323">
        <v>0</v>
      </c>
      <c r="O3581" s="323"/>
      <c r="P3581" s="252">
        <v>0</v>
      </c>
      <c r="Q3581" s="252">
        <v>959.95</v>
      </c>
      <c r="R3581" s="240" t="s">
        <v>1145</v>
      </c>
      <c r="V3581" s="248">
        <f t="shared" si="224"/>
        <v>0</v>
      </c>
      <c r="W3581" s="248">
        <f t="shared" si="221"/>
        <v>0</v>
      </c>
      <c r="X3581" s="248">
        <f t="shared" si="222"/>
        <v>0</v>
      </c>
      <c r="Y3581" s="248">
        <f t="shared" si="223"/>
        <v>0</v>
      </c>
    </row>
    <row r="3582" spans="1:25" ht="15" customHeight="1" x14ac:dyDescent="0.25">
      <c r="A3582" s="250"/>
      <c r="B3582" s="251"/>
      <c r="C3582" s="322" t="s">
        <v>1374</v>
      </c>
      <c r="D3582" s="322"/>
      <c r="E3582" s="322"/>
      <c r="H3582" s="252">
        <v>-517.24</v>
      </c>
      <c r="I3582" s="252">
        <v>0</v>
      </c>
      <c r="J3582" s="252">
        <v>0</v>
      </c>
      <c r="K3582" s="252">
        <v>0</v>
      </c>
      <c r="L3582" s="252">
        <v>0</v>
      </c>
      <c r="M3582" s="252">
        <v>0</v>
      </c>
      <c r="N3582" s="323">
        <v>0</v>
      </c>
      <c r="O3582" s="323"/>
      <c r="P3582" s="252">
        <v>0</v>
      </c>
      <c r="Q3582" s="252">
        <v>517.24</v>
      </c>
      <c r="R3582" s="240" t="s">
        <v>1145</v>
      </c>
      <c r="V3582" s="248">
        <f t="shared" si="224"/>
        <v>0</v>
      </c>
      <c r="W3582" s="248">
        <f t="shared" si="221"/>
        <v>0</v>
      </c>
      <c r="X3582" s="248">
        <f t="shared" si="222"/>
        <v>0</v>
      </c>
      <c r="Y3582" s="248">
        <f t="shared" si="223"/>
        <v>0</v>
      </c>
    </row>
    <row r="3583" spans="1:25" ht="15" customHeight="1" x14ac:dyDescent="0.25">
      <c r="A3583" s="250"/>
      <c r="B3583" s="251"/>
      <c r="C3583" s="322" t="s">
        <v>1304</v>
      </c>
      <c r="D3583" s="322"/>
      <c r="E3583" s="322"/>
      <c r="H3583" s="252">
        <v>-918.6</v>
      </c>
      <c r="I3583" s="252">
        <v>0</v>
      </c>
      <c r="J3583" s="252">
        <v>0</v>
      </c>
      <c r="K3583" s="252">
        <v>0</v>
      </c>
      <c r="L3583" s="252">
        <v>0</v>
      </c>
      <c r="M3583" s="252">
        <v>0</v>
      </c>
      <c r="N3583" s="323">
        <v>0</v>
      </c>
      <c r="O3583" s="323"/>
      <c r="P3583" s="252">
        <v>0</v>
      </c>
      <c r="Q3583" s="252">
        <v>918.6</v>
      </c>
      <c r="R3583" s="240" t="s">
        <v>1145</v>
      </c>
      <c r="V3583" s="248">
        <f t="shared" si="224"/>
        <v>0</v>
      </c>
      <c r="W3583" s="248">
        <f t="shared" si="221"/>
        <v>0</v>
      </c>
      <c r="X3583" s="248">
        <f t="shared" si="222"/>
        <v>0</v>
      </c>
      <c r="Y3583" s="248">
        <f t="shared" si="223"/>
        <v>0</v>
      </c>
    </row>
    <row r="3584" spans="1:25" ht="15" customHeight="1" x14ac:dyDescent="0.25">
      <c r="A3584" s="250"/>
      <c r="B3584" s="251"/>
      <c r="C3584" s="322" t="s">
        <v>1377</v>
      </c>
      <c r="D3584" s="322"/>
      <c r="E3584" s="322"/>
      <c r="H3584" s="252">
        <v>-6057.73</v>
      </c>
      <c r="I3584" s="252">
        <v>0</v>
      </c>
      <c r="J3584" s="252">
        <v>0</v>
      </c>
      <c r="K3584" s="252">
        <v>0</v>
      </c>
      <c r="L3584" s="252">
        <v>0</v>
      </c>
      <c r="M3584" s="252">
        <v>0</v>
      </c>
      <c r="N3584" s="323">
        <v>0</v>
      </c>
      <c r="O3584" s="323"/>
      <c r="P3584" s="252">
        <v>0</v>
      </c>
      <c r="Q3584" s="252">
        <v>6057.73</v>
      </c>
      <c r="R3584" s="240" t="s">
        <v>1145</v>
      </c>
      <c r="V3584" s="248">
        <f t="shared" si="224"/>
        <v>0</v>
      </c>
      <c r="W3584" s="248">
        <f t="shared" si="221"/>
        <v>0</v>
      </c>
      <c r="X3584" s="248">
        <f t="shared" si="222"/>
        <v>0</v>
      </c>
      <c r="Y3584" s="248">
        <f t="shared" si="223"/>
        <v>0</v>
      </c>
    </row>
    <row r="3585" spans="1:25" ht="15" customHeight="1" x14ac:dyDescent="0.25">
      <c r="A3585" s="253"/>
      <c r="B3585" s="254"/>
      <c r="C3585" s="324" t="s">
        <v>1496</v>
      </c>
      <c r="D3585" s="324"/>
      <c r="E3585" s="324"/>
      <c r="F3585" s="255"/>
      <c r="G3585" s="255"/>
      <c r="H3585" s="256">
        <v>-1332.42</v>
      </c>
      <c r="I3585" s="256">
        <v>0</v>
      </c>
      <c r="J3585" s="256">
        <v>0</v>
      </c>
      <c r="K3585" s="256">
        <v>0</v>
      </c>
      <c r="L3585" s="256">
        <v>0</v>
      </c>
      <c r="M3585" s="256">
        <v>0</v>
      </c>
      <c r="N3585" s="325">
        <v>0</v>
      </c>
      <c r="O3585" s="325"/>
      <c r="P3585" s="256">
        <v>0</v>
      </c>
      <c r="Q3585" s="256">
        <v>1332.42</v>
      </c>
      <c r="R3585" s="240" t="s">
        <v>1145</v>
      </c>
      <c r="V3585" s="248">
        <f t="shared" si="224"/>
        <v>0</v>
      </c>
      <c r="W3585" s="248">
        <f t="shared" si="221"/>
        <v>0</v>
      </c>
      <c r="X3585" s="248">
        <f t="shared" si="222"/>
        <v>0</v>
      </c>
      <c r="Y3585" s="248">
        <f t="shared" si="223"/>
        <v>0</v>
      </c>
    </row>
    <row r="3586" spans="1:25" ht="15" customHeight="1" x14ac:dyDescent="0.25">
      <c r="A3586" s="245" t="s">
        <v>1900</v>
      </c>
      <c r="B3586" s="246" t="str">
        <f>C3586</f>
        <v>г.Одинцово, Ракетчиков, 15</v>
      </c>
      <c r="C3586" s="329" t="s">
        <v>294</v>
      </c>
      <c r="D3586" s="329"/>
      <c r="E3586" s="329"/>
      <c r="F3586" s="246" t="s">
        <v>1289</v>
      </c>
      <c r="G3586" s="246" t="s">
        <v>1901</v>
      </c>
      <c r="H3586" s="247">
        <v>2066.39</v>
      </c>
      <c r="I3586" s="247">
        <v>0</v>
      </c>
      <c r="J3586" s="247">
        <v>-2066.39</v>
      </c>
      <c r="K3586" s="247">
        <v>0</v>
      </c>
      <c r="L3586" s="247">
        <v>0</v>
      </c>
      <c r="M3586" s="247">
        <v>-2066.39</v>
      </c>
      <c r="N3586" s="330">
        <v>0</v>
      </c>
      <c r="O3586" s="330"/>
      <c r="P3586" s="247">
        <v>0</v>
      </c>
      <c r="Q3586" s="247">
        <v>0</v>
      </c>
      <c r="R3586" s="240" t="s">
        <v>294</v>
      </c>
      <c r="V3586" s="248">
        <f t="shared" si="224"/>
        <v>0</v>
      </c>
      <c r="W3586" s="248">
        <f t="shared" si="221"/>
        <v>0</v>
      </c>
      <c r="X3586" s="248">
        <f t="shared" si="222"/>
        <v>0</v>
      </c>
      <c r="Y3586" s="248">
        <f t="shared" si="223"/>
        <v>0</v>
      </c>
    </row>
    <row r="3587" spans="1:25" ht="15" customHeight="1" x14ac:dyDescent="0.25">
      <c r="A3587" s="250"/>
      <c r="B3587" s="251"/>
      <c r="C3587" s="322" t="s">
        <v>399</v>
      </c>
      <c r="D3587" s="322"/>
      <c r="E3587" s="322"/>
      <c r="H3587" s="252">
        <v>85.4</v>
      </c>
      <c r="I3587" s="252">
        <v>0</v>
      </c>
      <c r="J3587" s="252">
        <v>-85.4</v>
      </c>
      <c r="K3587" s="252">
        <v>0</v>
      </c>
      <c r="L3587" s="252">
        <v>0</v>
      </c>
      <c r="M3587" s="252">
        <v>-85.4</v>
      </c>
      <c r="N3587" s="323">
        <v>0</v>
      </c>
      <c r="O3587" s="323"/>
      <c r="P3587" s="252">
        <v>0</v>
      </c>
      <c r="Q3587" s="252">
        <v>0</v>
      </c>
      <c r="R3587" s="240" t="s">
        <v>294</v>
      </c>
      <c r="V3587" s="248">
        <f t="shared" si="224"/>
        <v>0</v>
      </c>
      <c r="W3587" s="248">
        <f t="shared" si="221"/>
        <v>0</v>
      </c>
      <c r="X3587" s="248">
        <f t="shared" si="222"/>
        <v>0</v>
      </c>
      <c r="Y3587" s="248">
        <f t="shared" si="223"/>
        <v>0</v>
      </c>
    </row>
    <row r="3588" spans="1:25" ht="15" customHeight="1" x14ac:dyDescent="0.25">
      <c r="A3588" s="250"/>
      <c r="B3588" s="251"/>
      <c r="C3588" s="322" t="s">
        <v>1052</v>
      </c>
      <c r="D3588" s="322"/>
      <c r="E3588" s="322"/>
      <c r="H3588" s="252">
        <v>886.95</v>
      </c>
      <c r="I3588" s="252">
        <v>0</v>
      </c>
      <c r="J3588" s="252">
        <v>-886.95</v>
      </c>
      <c r="K3588" s="252">
        <v>0</v>
      </c>
      <c r="L3588" s="252">
        <v>0</v>
      </c>
      <c r="M3588" s="252">
        <v>-886.95</v>
      </c>
      <c r="N3588" s="323">
        <v>0</v>
      </c>
      <c r="O3588" s="323"/>
      <c r="P3588" s="252">
        <v>0</v>
      </c>
      <c r="Q3588" s="252">
        <v>0</v>
      </c>
      <c r="R3588" s="240" t="s">
        <v>294</v>
      </c>
      <c r="V3588" s="248">
        <f t="shared" si="224"/>
        <v>0</v>
      </c>
      <c r="W3588" s="248">
        <f t="shared" si="221"/>
        <v>0</v>
      </c>
      <c r="X3588" s="248">
        <f t="shared" si="222"/>
        <v>0</v>
      </c>
      <c r="Y3588" s="248">
        <f t="shared" si="223"/>
        <v>0</v>
      </c>
    </row>
    <row r="3589" spans="1:25" ht="15" customHeight="1" x14ac:dyDescent="0.25">
      <c r="A3589" s="250"/>
      <c r="B3589" s="251"/>
      <c r="C3589" s="322" t="s">
        <v>1304</v>
      </c>
      <c r="D3589" s="322"/>
      <c r="E3589" s="322"/>
      <c r="H3589" s="252">
        <v>46.02</v>
      </c>
      <c r="I3589" s="252">
        <v>0</v>
      </c>
      <c r="J3589" s="252">
        <v>-46.02</v>
      </c>
      <c r="K3589" s="252">
        <v>0</v>
      </c>
      <c r="L3589" s="252">
        <v>0</v>
      </c>
      <c r="M3589" s="252">
        <v>-46.02</v>
      </c>
      <c r="N3589" s="323">
        <v>0</v>
      </c>
      <c r="O3589" s="323"/>
      <c r="P3589" s="252">
        <v>0</v>
      </c>
      <c r="Q3589" s="252">
        <v>0</v>
      </c>
      <c r="R3589" s="240" t="s">
        <v>294</v>
      </c>
      <c r="V3589" s="248">
        <f t="shared" si="224"/>
        <v>0</v>
      </c>
      <c r="W3589" s="248">
        <f t="shared" si="221"/>
        <v>0</v>
      </c>
      <c r="X3589" s="248">
        <f t="shared" si="222"/>
        <v>0</v>
      </c>
      <c r="Y3589" s="248">
        <f t="shared" si="223"/>
        <v>0</v>
      </c>
    </row>
    <row r="3590" spans="1:25" ht="15" customHeight="1" x14ac:dyDescent="0.25">
      <c r="A3590" s="250"/>
      <c r="B3590" s="251"/>
      <c r="C3590" s="322" t="s">
        <v>393</v>
      </c>
      <c r="D3590" s="322"/>
      <c r="E3590" s="322"/>
      <c r="H3590" s="252">
        <v>260.89</v>
      </c>
      <c r="I3590" s="252">
        <v>0</v>
      </c>
      <c r="J3590" s="252">
        <v>-260.89</v>
      </c>
      <c r="K3590" s="252">
        <v>0</v>
      </c>
      <c r="L3590" s="252">
        <v>0</v>
      </c>
      <c r="M3590" s="252">
        <v>-260.89</v>
      </c>
      <c r="N3590" s="323">
        <v>0</v>
      </c>
      <c r="O3590" s="323"/>
      <c r="P3590" s="252">
        <v>0</v>
      </c>
      <c r="Q3590" s="252">
        <v>0</v>
      </c>
      <c r="R3590" s="240" t="s">
        <v>294</v>
      </c>
      <c r="V3590" s="248">
        <f t="shared" si="224"/>
        <v>0</v>
      </c>
      <c r="W3590" s="248">
        <f t="shared" si="221"/>
        <v>0</v>
      </c>
      <c r="X3590" s="248">
        <f t="shared" si="222"/>
        <v>0</v>
      </c>
      <c r="Y3590" s="248">
        <f t="shared" si="223"/>
        <v>0</v>
      </c>
    </row>
    <row r="3591" spans="1:25" ht="15" customHeight="1" x14ac:dyDescent="0.25">
      <c r="A3591" s="253"/>
      <c r="B3591" s="254"/>
      <c r="C3591" s="324" t="s">
        <v>1377</v>
      </c>
      <c r="D3591" s="324"/>
      <c r="E3591" s="324"/>
      <c r="F3591" s="255"/>
      <c r="G3591" s="255"/>
      <c r="H3591" s="256">
        <v>787.13</v>
      </c>
      <c r="I3591" s="256">
        <v>0</v>
      </c>
      <c r="J3591" s="256">
        <v>-787.13</v>
      </c>
      <c r="K3591" s="256">
        <v>0</v>
      </c>
      <c r="L3591" s="256">
        <v>0</v>
      </c>
      <c r="M3591" s="256">
        <v>-787.13</v>
      </c>
      <c r="N3591" s="325">
        <v>0</v>
      </c>
      <c r="O3591" s="325"/>
      <c r="P3591" s="256">
        <v>0</v>
      </c>
      <c r="Q3591" s="256">
        <v>0</v>
      </c>
      <c r="R3591" s="240" t="s">
        <v>294</v>
      </c>
      <c r="V3591" s="248">
        <f t="shared" si="224"/>
        <v>0</v>
      </c>
      <c r="W3591" s="248">
        <f t="shared" si="221"/>
        <v>0</v>
      </c>
      <c r="X3591" s="248">
        <f t="shared" si="222"/>
        <v>0</v>
      </c>
      <c r="Y3591" s="248">
        <f t="shared" si="223"/>
        <v>0</v>
      </c>
    </row>
    <row r="3592" spans="1:25" ht="15" customHeight="1" x14ac:dyDescent="0.25">
      <c r="A3592" s="245" t="s">
        <v>1902</v>
      </c>
      <c r="B3592" s="246" t="str">
        <f>C3592</f>
        <v>г.Одинцово, Ракетчиков, 16</v>
      </c>
      <c r="C3592" s="329" t="s">
        <v>295</v>
      </c>
      <c r="D3592" s="329"/>
      <c r="E3592" s="329"/>
      <c r="F3592" s="246" t="s">
        <v>1308</v>
      </c>
      <c r="G3592" s="246" t="s">
        <v>1903</v>
      </c>
      <c r="H3592" s="247">
        <v>-6313.93</v>
      </c>
      <c r="I3592" s="247">
        <v>0</v>
      </c>
      <c r="J3592" s="247">
        <v>6313.93</v>
      </c>
      <c r="K3592" s="247">
        <v>0</v>
      </c>
      <c r="L3592" s="247">
        <v>0</v>
      </c>
      <c r="M3592" s="247">
        <v>6313.93</v>
      </c>
      <c r="N3592" s="330">
        <v>0</v>
      </c>
      <c r="O3592" s="330"/>
      <c r="P3592" s="247">
        <v>0</v>
      </c>
      <c r="Q3592" s="247">
        <v>0</v>
      </c>
      <c r="R3592" s="240" t="s">
        <v>295</v>
      </c>
      <c r="V3592" s="248">
        <f t="shared" si="224"/>
        <v>0</v>
      </c>
      <c r="W3592" s="248">
        <f t="shared" si="221"/>
        <v>0</v>
      </c>
      <c r="X3592" s="248">
        <f t="shared" si="222"/>
        <v>0</v>
      </c>
      <c r="Y3592" s="248">
        <f t="shared" si="223"/>
        <v>0</v>
      </c>
    </row>
    <row r="3593" spans="1:25" ht="15" customHeight="1" x14ac:dyDescent="0.25">
      <c r="A3593" s="250"/>
      <c r="B3593" s="251"/>
      <c r="C3593" s="322" t="s">
        <v>399</v>
      </c>
      <c r="D3593" s="322"/>
      <c r="E3593" s="322"/>
      <c r="H3593" s="252">
        <v>-1957.83</v>
      </c>
      <c r="I3593" s="252">
        <v>0</v>
      </c>
      <c r="J3593" s="252">
        <v>1957.83</v>
      </c>
      <c r="K3593" s="252">
        <v>0</v>
      </c>
      <c r="L3593" s="252">
        <v>0</v>
      </c>
      <c r="M3593" s="252">
        <v>1957.83</v>
      </c>
      <c r="N3593" s="323">
        <v>0</v>
      </c>
      <c r="O3593" s="323"/>
      <c r="P3593" s="252">
        <v>0</v>
      </c>
      <c r="Q3593" s="252">
        <v>0</v>
      </c>
      <c r="R3593" s="240" t="s">
        <v>295</v>
      </c>
      <c r="V3593" s="248">
        <f t="shared" si="224"/>
        <v>0</v>
      </c>
      <c r="W3593" s="248">
        <f t="shared" si="221"/>
        <v>0</v>
      </c>
      <c r="X3593" s="248">
        <f t="shared" si="222"/>
        <v>0</v>
      </c>
      <c r="Y3593" s="248">
        <f t="shared" si="223"/>
        <v>0</v>
      </c>
    </row>
    <row r="3594" spans="1:25" ht="15" customHeight="1" x14ac:dyDescent="0.25">
      <c r="A3594" s="250"/>
      <c r="B3594" s="251"/>
      <c r="C3594" s="322" t="s">
        <v>393</v>
      </c>
      <c r="D3594" s="322"/>
      <c r="E3594" s="322"/>
      <c r="H3594" s="252">
        <v>-54.08</v>
      </c>
      <c r="I3594" s="252">
        <v>0</v>
      </c>
      <c r="J3594" s="252">
        <v>54.08</v>
      </c>
      <c r="K3594" s="252">
        <v>0</v>
      </c>
      <c r="L3594" s="252">
        <v>0</v>
      </c>
      <c r="M3594" s="252">
        <v>54.08</v>
      </c>
      <c r="N3594" s="323">
        <v>0</v>
      </c>
      <c r="O3594" s="323"/>
      <c r="P3594" s="252">
        <v>0</v>
      </c>
      <c r="Q3594" s="252">
        <v>0</v>
      </c>
      <c r="R3594" s="240" t="s">
        <v>295</v>
      </c>
      <c r="V3594" s="248">
        <f t="shared" si="224"/>
        <v>0</v>
      </c>
      <c r="W3594" s="248">
        <f t="shared" ref="W3594:W3657" si="225">IF(W$8=$C3594,SUM($P3594-$Q3594),0)/3</f>
        <v>0</v>
      </c>
      <c r="X3594" s="248">
        <f t="shared" ref="X3594:X3657" si="226">IF(X$8=$C3594,SUM($P3594-$Q3594),0)</f>
        <v>0</v>
      </c>
      <c r="Y3594" s="248">
        <f t="shared" ref="Y3594:Y3657" si="227">SUM(V3594:X3594)</f>
        <v>0</v>
      </c>
    </row>
    <row r="3595" spans="1:25" ht="15" customHeight="1" x14ac:dyDescent="0.25">
      <c r="A3595" s="250"/>
      <c r="B3595" s="251"/>
      <c r="C3595" s="322" t="s">
        <v>1377</v>
      </c>
      <c r="D3595" s="322"/>
      <c r="E3595" s="322"/>
      <c r="H3595" s="252">
        <v>-1102.42</v>
      </c>
      <c r="I3595" s="252">
        <v>0</v>
      </c>
      <c r="J3595" s="252">
        <v>1102.42</v>
      </c>
      <c r="K3595" s="252">
        <v>0</v>
      </c>
      <c r="L3595" s="252">
        <v>0</v>
      </c>
      <c r="M3595" s="252">
        <v>1102.42</v>
      </c>
      <c r="N3595" s="323">
        <v>0</v>
      </c>
      <c r="O3595" s="323"/>
      <c r="P3595" s="252">
        <v>0</v>
      </c>
      <c r="Q3595" s="252">
        <v>0</v>
      </c>
      <c r="R3595" s="240" t="s">
        <v>295</v>
      </c>
      <c r="V3595" s="248">
        <f t="shared" si="224"/>
        <v>0</v>
      </c>
      <c r="W3595" s="248">
        <f t="shared" si="225"/>
        <v>0</v>
      </c>
      <c r="X3595" s="248">
        <f t="shared" si="226"/>
        <v>0</v>
      </c>
      <c r="Y3595" s="248">
        <f t="shared" si="227"/>
        <v>0</v>
      </c>
    </row>
    <row r="3596" spans="1:25" ht="15" customHeight="1" x14ac:dyDescent="0.25">
      <c r="A3596" s="250"/>
      <c r="B3596" s="251"/>
      <c r="C3596" s="322" t="s">
        <v>1304</v>
      </c>
      <c r="D3596" s="322"/>
      <c r="E3596" s="322"/>
      <c r="H3596" s="252">
        <v>-17.45</v>
      </c>
      <c r="I3596" s="252">
        <v>0</v>
      </c>
      <c r="J3596" s="252">
        <v>17.45</v>
      </c>
      <c r="K3596" s="252">
        <v>0</v>
      </c>
      <c r="L3596" s="252">
        <v>0</v>
      </c>
      <c r="M3596" s="252">
        <v>17.45</v>
      </c>
      <c r="N3596" s="323">
        <v>0</v>
      </c>
      <c r="O3596" s="323"/>
      <c r="P3596" s="252">
        <v>0</v>
      </c>
      <c r="Q3596" s="252">
        <v>0</v>
      </c>
      <c r="R3596" s="240" t="s">
        <v>295</v>
      </c>
      <c r="V3596" s="248">
        <f t="shared" si="224"/>
        <v>0</v>
      </c>
      <c r="W3596" s="248">
        <f t="shared" si="225"/>
        <v>0</v>
      </c>
      <c r="X3596" s="248">
        <f t="shared" si="226"/>
        <v>0</v>
      </c>
      <c r="Y3596" s="248">
        <f t="shared" si="227"/>
        <v>0</v>
      </c>
    </row>
    <row r="3597" spans="1:25" ht="15" customHeight="1" x14ac:dyDescent="0.25">
      <c r="A3597" s="250"/>
      <c r="B3597" s="251"/>
      <c r="C3597" s="322" t="s">
        <v>503</v>
      </c>
      <c r="D3597" s="322"/>
      <c r="E3597" s="322"/>
      <c r="H3597" s="252">
        <v>-3144.54</v>
      </c>
      <c r="I3597" s="252">
        <v>0</v>
      </c>
      <c r="J3597" s="252">
        <v>3144.54</v>
      </c>
      <c r="K3597" s="252">
        <v>0</v>
      </c>
      <c r="L3597" s="252">
        <v>0</v>
      </c>
      <c r="M3597" s="252">
        <v>3144.54</v>
      </c>
      <c r="N3597" s="323">
        <v>0</v>
      </c>
      <c r="O3597" s="323"/>
      <c r="P3597" s="252">
        <v>0</v>
      </c>
      <c r="Q3597" s="252">
        <v>0</v>
      </c>
      <c r="R3597" s="240" t="s">
        <v>295</v>
      </c>
      <c r="V3597" s="248">
        <f t="shared" si="224"/>
        <v>0</v>
      </c>
      <c r="W3597" s="248">
        <f t="shared" si="225"/>
        <v>0</v>
      </c>
      <c r="X3597" s="248">
        <f t="shared" si="226"/>
        <v>0</v>
      </c>
      <c r="Y3597" s="248">
        <f t="shared" si="227"/>
        <v>0</v>
      </c>
    </row>
    <row r="3598" spans="1:25" ht="15" customHeight="1" x14ac:dyDescent="0.25">
      <c r="A3598" s="253"/>
      <c r="B3598" s="254"/>
      <c r="C3598" s="324" t="s">
        <v>1052</v>
      </c>
      <c r="D3598" s="324"/>
      <c r="E3598" s="324"/>
      <c r="F3598" s="255"/>
      <c r="G3598" s="255"/>
      <c r="H3598" s="256">
        <v>-37.61</v>
      </c>
      <c r="I3598" s="256">
        <v>0</v>
      </c>
      <c r="J3598" s="256">
        <v>37.61</v>
      </c>
      <c r="K3598" s="256">
        <v>0</v>
      </c>
      <c r="L3598" s="256">
        <v>0</v>
      </c>
      <c r="M3598" s="256">
        <v>37.61</v>
      </c>
      <c r="N3598" s="325">
        <v>0</v>
      </c>
      <c r="O3598" s="325"/>
      <c r="P3598" s="256">
        <v>0</v>
      </c>
      <c r="Q3598" s="256">
        <v>0</v>
      </c>
      <c r="R3598" s="240" t="s">
        <v>295</v>
      </c>
      <c r="V3598" s="248">
        <f t="shared" si="224"/>
        <v>0</v>
      </c>
      <c r="W3598" s="248">
        <f t="shared" si="225"/>
        <v>0</v>
      </c>
      <c r="X3598" s="248">
        <f t="shared" si="226"/>
        <v>0</v>
      </c>
      <c r="Y3598" s="248">
        <f t="shared" si="227"/>
        <v>0</v>
      </c>
    </row>
    <row r="3599" spans="1:25" ht="15" customHeight="1" x14ac:dyDescent="0.25">
      <c r="A3599" s="245" t="s">
        <v>1904</v>
      </c>
      <c r="B3599" s="246" t="str">
        <f>C3599</f>
        <v>г.Одинцово, Ракетчиков, 18</v>
      </c>
      <c r="C3599" s="329" t="s">
        <v>296</v>
      </c>
      <c r="D3599" s="329"/>
      <c r="E3599" s="329"/>
      <c r="F3599" s="246" t="s">
        <v>1285</v>
      </c>
      <c r="G3599" s="246" t="s">
        <v>1905</v>
      </c>
      <c r="H3599" s="247">
        <v>-3669.66</v>
      </c>
      <c r="I3599" s="247">
        <v>0</v>
      </c>
      <c r="J3599" s="247">
        <v>3669.66</v>
      </c>
      <c r="K3599" s="247">
        <v>0</v>
      </c>
      <c r="L3599" s="247">
        <v>0</v>
      </c>
      <c r="M3599" s="247">
        <v>3669.66</v>
      </c>
      <c r="N3599" s="330">
        <v>0</v>
      </c>
      <c r="O3599" s="330"/>
      <c r="P3599" s="247">
        <v>0</v>
      </c>
      <c r="Q3599" s="247">
        <v>0</v>
      </c>
      <c r="R3599" s="240" t="s">
        <v>296</v>
      </c>
      <c r="V3599" s="248">
        <f t="shared" si="224"/>
        <v>0</v>
      </c>
      <c r="W3599" s="248">
        <f t="shared" si="225"/>
        <v>0</v>
      </c>
      <c r="X3599" s="248">
        <f t="shared" si="226"/>
        <v>0</v>
      </c>
      <c r="Y3599" s="248">
        <f t="shared" si="227"/>
        <v>0</v>
      </c>
    </row>
    <row r="3600" spans="1:25" ht="15" customHeight="1" x14ac:dyDescent="0.25">
      <c r="A3600" s="250"/>
      <c r="B3600" s="251"/>
      <c r="C3600" s="322" t="s">
        <v>393</v>
      </c>
      <c r="D3600" s="322"/>
      <c r="E3600" s="322"/>
      <c r="H3600" s="252">
        <v>-643.38</v>
      </c>
      <c r="I3600" s="252">
        <v>0</v>
      </c>
      <c r="J3600" s="252">
        <v>643.38</v>
      </c>
      <c r="K3600" s="252">
        <v>0</v>
      </c>
      <c r="L3600" s="252">
        <v>0</v>
      </c>
      <c r="M3600" s="252">
        <v>643.38</v>
      </c>
      <c r="N3600" s="323">
        <v>0</v>
      </c>
      <c r="O3600" s="323"/>
      <c r="P3600" s="252">
        <v>0</v>
      </c>
      <c r="Q3600" s="252">
        <v>0</v>
      </c>
      <c r="R3600" s="240" t="s">
        <v>296</v>
      </c>
      <c r="V3600" s="248">
        <f t="shared" ref="V3600:V3663" si="228">IF(V$8=$C3600,SUM($P3600-$Q3600),0)</f>
        <v>0</v>
      </c>
      <c r="W3600" s="248">
        <f t="shared" si="225"/>
        <v>0</v>
      </c>
      <c r="X3600" s="248">
        <f t="shared" si="226"/>
        <v>0</v>
      </c>
      <c r="Y3600" s="248">
        <f t="shared" si="227"/>
        <v>0</v>
      </c>
    </row>
    <row r="3601" spans="1:25" ht="15" customHeight="1" x14ac:dyDescent="0.25">
      <c r="A3601" s="250"/>
      <c r="B3601" s="251"/>
      <c r="C3601" s="322" t="s">
        <v>399</v>
      </c>
      <c r="D3601" s="322"/>
      <c r="E3601" s="322"/>
      <c r="H3601" s="252">
        <v>1394.1</v>
      </c>
      <c r="I3601" s="252">
        <v>0</v>
      </c>
      <c r="J3601" s="252">
        <v>-1394.1</v>
      </c>
      <c r="K3601" s="252">
        <v>0</v>
      </c>
      <c r="L3601" s="252">
        <v>0</v>
      </c>
      <c r="M3601" s="252">
        <v>-1394.1</v>
      </c>
      <c r="N3601" s="323">
        <v>0</v>
      </c>
      <c r="O3601" s="323"/>
      <c r="P3601" s="252">
        <v>0</v>
      </c>
      <c r="Q3601" s="252">
        <v>0</v>
      </c>
      <c r="R3601" s="240" t="s">
        <v>296</v>
      </c>
      <c r="V3601" s="248">
        <f t="shared" si="228"/>
        <v>0</v>
      </c>
      <c r="W3601" s="248">
        <f t="shared" si="225"/>
        <v>0</v>
      </c>
      <c r="X3601" s="248">
        <f t="shared" si="226"/>
        <v>0</v>
      </c>
      <c r="Y3601" s="248">
        <f t="shared" si="227"/>
        <v>0</v>
      </c>
    </row>
    <row r="3602" spans="1:25" ht="15" customHeight="1" x14ac:dyDescent="0.25">
      <c r="A3602" s="250"/>
      <c r="B3602" s="251"/>
      <c r="C3602" s="322" t="s">
        <v>1304</v>
      </c>
      <c r="D3602" s="322"/>
      <c r="E3602" s="322"/>
      <c r="H3602" s="252">
        <v>751.64</v>
      </c>
      <c r="I3602" s="252">
        <v>0</v>
      </c>
      <c r="J3602" s="252">
        <v>-751.64</v>
      </c>
      <c r="K3602" s="252">
        <v>0</v>
      </c>
      <c r="L3602" s="252">
        <v>0</v>
      </c>
      <c r="M3602" s="252">
        <v>-751.64</v>
      </c>
      <c r="N3602" s="323">
        <v>0</v>
      </c>
      <c r="O3602" s="323"/>
      <c r="P3602" s="252">
        <v>0</v>
      </c>
      <c r="Q3602" s="252">
        <v>0</v>
      </c>
      <c r="R3602" s="240" t="s">
        <v>296</v>
      </c>
      <c r="V3602" s="248">
        <f t="shared" si="228"/>
        <v>0</v>
      </c>
      <c r="W3602" s="248">
        <f t="shared" si="225"/>
        <v>0</v>
      </c>
      <c r="X3602" s="248">
        <f t="shared" si="226"/>
        <v>0</v>
      </c>
      <c r="Y3602" s="248">
        <f t="shared" si="227"/>
        <v>0</v>
      </c>
    </row>
    <row r="3603" spans="1:25" ht="15" customHeight="1" x14ac:dyDescent="0.25">
      <c r="A3603" s="253"/>
      <c r="B3603" s="254"/>
      <c r="C3603" s="324" t="s">
        <v>503</v>
      </c>
      <c r="D3603" s="324"/>
      <c r="E3603" s="324"/>
      <c r="F3603" s="255"/>
      <c r="G3603" s="255"/>
      <c r="H3603" s="256">
        <v>-5172.0200000000004</v>
      </c>
      <c r="I3603" s="256">
        <v>0</v>
      </c>
      <c r="J3603" s="256">
        <v>5172.0200000000004</v>
      </c>
      <c r="K3603" s="256">
        <v>0</v>
      </c>
      <c r="L3603" s="256">
        <v>0</v>
      </c>
      <c r="M3603" s="256">
        <v>5172.0200000000004</v>
      </c>
      <c r="N3603" s="325">
        <v>0</v>
      </c>
      <c r="O3603" s="325"/>
      <c r="P3603" s="256">
        <v>0</v>
      </c>
      <c r="Q3603" s="256">
        <v>0</v>
      </c>
      <c r="R3603" s="240" t="s">
        <v>296</v>
      </c>
      <c r="V3603" s="248">
        <f t="shared" si="228"/>
        <v>0</v>
      </c>
      <c r="W3603" s="248">
        <f t="shared" si="225"/>
        <v>0</v>
      </c>
      <c r="X3603" s="248">
        <f t="shared" si="226"/>
        <v>0</v>
      </c>
      <c r="Y3603" s="248">
        <f t="shared" si="227"/>
        <v>0</v>
      </c>
    </row>
    <row r="3604" spans="1:25" ht="15" customHeight="1" x14ac:dyDescent="0.25">
      <c r="A3604" s="245" t="s">
        <v>1906</v>
      </c>
      <c r="B3604" s="246" t="str">
        <f>C3604</f>
        <v>г.Одинцово, Ракетчиков, 3</v>
      </c>
      <c r="C3604" s="329" t="s">
        <v>297</v>
      </c>
      <c r="D3604" s="329"/>
      <c r="E3604" s="329"/>
      <c r="F3604" s="246" t="s">
        <v>1290</v>
      </c>
      <c r="G3604" s="246" t="s">
        <v>1907</v>
      </c>
      <c r="H3604" s="247">
        <v>-0.01</v>
      </c>
      <c r="I3604" s="247">
        <v>0</v>
      </c>
      <c r="J3604" s="247">
        <v>0.01</v>
      </c>
      <c r="K3604" s="247">
        <v>0</v>
      </c>
      <c r="L3604" s="247">
        <v>0</v>
      </c>
      <c r="M3604" s="247">
        <v>0.01</v>
      </c>
      <c r="N3604" s="330">
        <v>0</v>
      </c>
      <c r="O3604" s="330"/>
      <c r="P3604" s="247">
        <v>0</v>
      </c>
      <c r="Q3604" s="247">
        <v>0</v>
      </c>
      <c r="R3604" s="240" t="s">
        <v>297</v>
      </c>
      <c r="V3604" s="248">
        <f t="shared" si="228"/>
        <v>0</v>
      </c>
      <c r="W3604" s="248">
        <f t="shared" si="225"/>
        <v>0</v>
      </c>
      <c r="X3604" s="248">
        <f t="shared" si="226"/>
        <v>0</v>
      </c>
      <c r="Y3604" s="248">
        <f t="shared" si="227"/>
        <v>0</v>
      </c>
    </row>
    <row r="3605" spans="1:25" ht="15" customHeight="1" x14ac:dyDescent="0.25">
      <c r="A3605" s="253"/>
      <c r="B3605" s="254"/>
      <c r="C3605" s="324" t="s">
        <v>1377</v>
      </c>
      <c r="D3605" s="324"/>
      <c r="E3605" s="324"/>
      <c r="F3605" s="255"/>
      <c r="G3605" s="255"/>
      <c r="H3605" s="256">
        <v>-0.01</v>
      </c>
      <c r="I3605" s="256">
        <v>0</v>
      </c>
      <c r="J3605" s="256">
        <v>0.01</v>
      </c>
      <c r="K3605" s="256">
        <v>0</v>
      </c>
      <c r="L3605" s="256">
        <v>0</v>
      </c>
      <c r="M3605" s="256">
        <v>0.01</v>
      </c>
      <c r="N3605" s="325">
        <v>0</v>
      </c>
      <c r="O3605" s="325"/>
      <c r="P3605" s="256">
        <v>0</v>
      </c>
      <c r="Q3605" s="256">
        <v>0</v>
      </c>
      <c r="R3605" s="240" t="s">
        <v>297</v>
      </c>
      <c r="V3605" s="248">
        <f t="shared" si="228"/>
        <v>0</v>
      </c>
      <c r="W3605" s="248">
        <f t="shared" si="225"/>
        <v>0</v>
      </c>
      <c r="X3605" s="248">
        <f t="shared" si="226"/>
        <v>0</v>
      </c>
      <c r="Y3605" s="248">
        <f t="shared" si="227"/>
        <v>0</v>
      </c>
    </row>
    <row r="3606" spans="1:25" ht="15" customHeight="1" x14ac:dyDescent="0.25">
      <c r="A3606" s="245" t="s">
        <v>1908</v>
      </c>
      <c r="B3606" s="246" t="str">
        <f>C3606</f>
        <v>г.Одинцово, Ракетчиков, 30</v>
      </c>
      <c r="C3606" s="329" t="s">
        <v>298</v>
      </c>
      <c r="D3606" s="329"/>
      <c r="E3606" s="329"/>
      <c r="F3606" s="246" t="s">
        <v>1323</v>
      </c>
      <c r="G3606" s="246" t="s">
        <v>1909</v>
      </c>
      <c r="H3606" s="247">
        <v>71858.23</v>
      </c>
      <c r="I3606" s="247">
        <v>0</v>
      </c>
      <c r="J3606" s="247">
        <v>-71858.23</v>
      </c>
      <c r="K3606" s="247">
        <v>0</v>
      </c>
      <c r="L3606" s="247">
        <v>0</v>
      </c>
      <c r="M3606" s="247">
        <v>-71858.23</v>
      </c>
      <c r="N3606" s="330">
        <v>0</v>
      </c>
      <c r="O3606" s="330"/>
      <c r="P3606" s="247">
        <v>0</v>
      </c>
      <c r="Q3606" s="247">
        <v>0</v>
      </c>
      <c r="R3606" s="240" t="s">
        <v>298</v>
      </c>
      <c r="V3606" s="248">
        <f t="shared" si="228"/>
        <v>0</v>
      </c>
      <c r="W3606" s="248">
        <f t="shared" si="225"/>
        <v>0</v>
      </c>
      <c r="X3606" s="248">
        <f t="shared" si="226"/>
        <v>0</v>
      </c>
      <c r="Y3606" s="248">
        <f t="shared" si="227"/>
        <v>0</v>
      </c>
    </row>
    <row r="3607" spans="1:25" ht="15" customHeight="1" x14ac:dyDescent="0.25">
      <c r="A3607" s="250"/>
      <c r="B3607" s="251"/>
      <c r="C3607" s="322" t="s">
        <v>392</v>
      </c>
      <c r="D3607" s="322"/>
      <c r="E3607" s="322"/>
      <c r="H3607" s="252">
        <v>4985.03</v>
      </c>
      <c r="I3607" s="252">
        <v>0</v>
      </c>
      <c r="J3607" s="252">
        <v>-4985.03</v>
      </c>
      <c r="K3607" s="252">
        <v>0</v>
      </c>
      <c r="L3607" s="252">
        <v>0</v>
      </c>
      <c r="M3607" s="252">
        <v>-4985.03</v>
      </c>
      <c r="N3607" s="323">
        <v>0</v>
      </c>
      <c r="O3607" s="323"/>
      <c r="P3607" s="252">
        <v>0</v>
      </c>
      <c r="Q3607" s="252">
        <v>0</v>
      </c>
      <c r="R3607" s="240" t="s">
        <v>298</v>
      </c>
      <c r="V3607" s="248">
        <f t="shared" si="228"/>
        <v>0</v>
      </c>
      <c r="W3607" s="248">
        <f t="shared" si="225"/>
        <v>0</v>
      </c>
      <c r="X3607" s="248">
        <f t="shared" si="226"/>
        <v>0</v>
      </c>
      <c r="Y3607" s="248">
        <f t="shared" si="227"/>
        <v>0</v>
      </c>
    </row>
    <row r="3608" spans="1:25" ht="15" customHeight="1" x14ac:dyDescent="0.25">
      <c r="A3608" s="250"/>
      <c r="B3608" s="251"/>
      <c r="C3608" s="322" t="s">
        <v>503</v>
      </c>
      <c r="D3608" s="322"/>
      <c r="E3608" s="322"/>
      <c r="H3608" s="252">
        <v>31718.41</v>
      </c>
      <c r="I3608" s="252">
        <v>0</v>
      </c>
      <c r="J3608" s="252">
        <v>-31718.41</v>
      </c>
      <c r="K3608" s="252">
        <v>0</v>
      </c>
      <c r="L3608" s="252">
        <v>0</v>
      </c>
      <c r="M3608" s="252">
        <v>-31718.41</v>
      </c>
      <c r="N3608" s="323">
        <v>0</v>
      </c>
      <c r="O3608" s="323"/>
      <c r="P3608" s="252">
        <v>0</v>
      </c>
      <c r="Q3608" s="252">
        <v>0</v>
      </c>
      <c r="R3608" s="240" t="s">
        <v>298</v>
      </c>
      <c r="V3608" s="248">
        <f t="shared" si="228"/>
        <v>0</v>
      </c>
      <c r="W3608" s="248">
        <f t="shared" si="225"/>
        <v>0</v>
      </c>
      <c r="X3608" s="248">
        <f t="shared" si="226"/>
        <v>0</v>
      </c>
      <c r="Y3608" s="248">
        <f t="shared" si="227"/>
        <v>0</v>
      </c>
    </row>
    <row r="3609" spans="1:25" ht="15" customHeight="1" x14ac:dyDescent="0.25">
      <c r="A3609" s="250"/>
      <c r="B3609" s="251"/>
      <c r="C3609" s="322" t="s">
        <v>1304</v>
      </c>
      <c r="D3609" s="322"/>
      <c r="E3609" s="322"/>
      <c r="H3609" s="252">
        <v>2594.35</v>
      </c>
      <c r="I3609" s="252">
        <v>0</v>
      </c>
      <c r="J3609" s="252">
        <v>-2594.35</v>
      </c>
      <c r="K3609" s="252">
        <v>0</v>
      </c>
      <c r="L3609" s="252">
        <v>0</v>
      </c>
      <c r="M3609" s="252">
        <v>-2594.35</v>
      </c>
      <c r="N3609" s="323">
        <v>0</v>
      </c>
      <c r="O3609" s="323"/>
      <c r="P3609" s="252">
        <v>0</v>
      </c>
      <c r="Q3609" s="252">
        <v>0</v>
      </c>
      <c r="R3609" s="240" t="s">
        <v>298</v>
      </c>
      <c r="V3609" s="248">
        <f t="shared" si="228"/>
        <v>0</v>
      </c>
      <c r="W3609" s="248">
        <f t="shared" si="225"/>
        <v>0</v>
      </c>
      <c r="X3609" s="248">
        <f t="shared" si="226"/>
        <v>0</v>
      </c>
      <c r="Y3609" s="248">
        <f t="shared" si="227"/>
        <v>0</v>
      </c>
    </row>
    <row r="3610" spans="1:25" ht="15" customHeight="1" x14ac:dyDescent="0.25">
      <c r="A3610" s="250"/>
      <c r="B3610" s="251"/>
      <c r="C3610" s="322" t="s">
        <v>1052</v>
      </c>
      <c r="D3610" s="322"/>
      <c r="E3610" s="322"/>
      <c r="H3610" s="252">
        <v>21302.01</v>
      </c>
      <c r="I3610" s="252">
        <v>0</v>
      </c>
      <c r="J3610" s="252">
        <v>-21302.01</v>
      </c>
      <c r="K3610" s="252">
        <v>0</v>
      </c>
      <c r="L3610" s="252">
        <v>0</v>
      </c>
      <c r="M3610" s="252">
        <v>-21302.01</v>
      </c>
      <c r="N3610" s="323">
        <v>0</v>
      </c>
      <c r="O3610" s="323"/>
      <c r="P3610" s="252">
        <v>0</v>
      </c>
      <c r="Q3610" s="252">
        <v>0</v>
      </c>
      <c r="R3610" s="240" t="s">
        <v>298</v>
      </c>
      <c r="V3610" s="248">
        <f t="shared" si="228"/>
        <v>0</v>
      </c>
      <c r="W3610" s="248">
        <f t="shared" si="225"/>
        <v>0</v>
      </c>
      <c r="X3610" s="248">
        <f t="shared" si="226"/>
        <v>0</v>
      </c>
      <c r="Y3610" s="248">
        <f t="shared" si="227"/>
        <v>0</v>
      </c>
    </row>
    <row r="3611" spans="1:25" ht="15" customHeight="1" x14ac:dyDescent="0.25">
      <c r="A3611" s="250"/>
      <c r="B3611" s="251"/>
      <c r="C3611" s="322" t="s">
        <v>393</v>
      </c>
      <c r="D3611" s="322"/>
      <c r="E3611" s="322"/>
      <c r="H3611" s="252">
        <v>6362.35</v>
      </c>
      <c r="I3611" s="252">
        <v>0</v>
      </c>
      <c r="J3611" s="252">
        <v>-6362.35</v>
      </c>
      <c r="K3611" s="252">
        <v>0</v>
      </c>
      <c r="L3611" s="252">
        <v>0</v>
      </c>
      <c r="M3611" s="252">
        <v>-6362.35</v>
      </c>
      <c r="N3611" s="323">
        <v>0</v>
      </c>
      <c r="O3611" s="323"/>
      <c r="P3611" s="252">
        <v>0</v>
      </c>
      <c r="Q3611" s="252">
        <v>0</v>
      </c>
      <c r="R3611" s="240" t="s">
        <v>298</v>
      </c>
      <c r="V3611" s="248">
        <f t="shared" si="228"/>
        <v>0</v>
      </c>
      <c r="W3611" s="248">
        <f t="shared" si="225"/>
        <v>0</v>
      </c>
      <c r="X3611" s="248">
        <f t="shared" si="226"/>
        <v>0</v>
      </c>
      <c r="Y3611" s="248">
        <f t="shared" si="227"/>
        <v>0</v>
      </c>
    </row>
    <row r="3612" spans="1:25" ht="15" customHeight="1" x14ac:dyDescent="0.25">
      <c r="A3612" s="253"/>
      <c r="B3612" s="254"/>
      <c r="C3612" s="324" t="s">
        <v>399</v>
      </c>
      <c r="D3612" s="324"/>
      <c r="E3612" s="324"/>
      <c r="F3612" s="255"/>
      <c r="G3612" s="255"/>
      <c r="H3612" s="256">
        <v>4896.08</v>
      </c>
      <c r="I3612" s="256">
        <v>0</v>
      </c>
      <c r="J3612" s="256">
        <v>-4896.08</v>
      </c>
      <c r="K3612" s="256">
        <v>0</v>
      </c>
      <c r="L3612" s="256">
        <v>0</v>
      </c>
      <c r="M3612" s="256">
        <v>-4896.08</v>
      </c>
      <c r="N3612" s="325">
        <v>0</v>
      </c>
      <c r="O3612" s="325"/>
      <c r="P3612" s="256">
        <v>0</v>
      </c>
      <c r="Q3612" s="256">
        <v>0</v>
      </c>
      <c r="R3612" s="240" t="s">
        <v>298</v>
      </c>
      <c r="V3612" s="248">
        <f t="shared" si="228"/>
        <v>0</v>
      </c>
      <c r="W3612" s="248">
        <f t="shared" si="225"/>
        <v>0</v>
      </c>
      <c r="X3612" s="248">
        <f t="shared" si="226"/>
        <v>0</v>
      </c>
      <c r="Y3612" s="248">
        <f t="shared" si="227"/>
        <v>0</v>
      </c>
    </row>
    <row r="3613" spans="1:25" ht="15" customHeight="1" x14ac:dyDescent="0.25">
      <c r="A3613" s="245" t="s">
        <v>1514</v>
      </c>
      <c r="B3613" s="246" t="str">
        <f>C3613</f>
        <v>г.Одинцово, Ракетчиков, 31</v>
      </c>
      <c r="C3613" s="329" t="s">
        <v>299</v>
      </c>
      <c r="D3613" s="329"/>
      <c r="E3613" s="329"/>
      <c r="F3613" s="246" t="s">
        <v>1308</v>
      </c>
      <c r="G3613" s="246" t="s">
        <v>1910</v>
      </c>
      <c r="H3613" s="247">
        <v>2407.38</v>
      </c>
      <c r="I3613" s="247">
        <v>0</v>
      </c>
      <c r="J3613" s="247">
        <v>-2407.38</v>
      </c>
      <c r="K3613" s="247">
        <v>0</v>
      </c>
      <c r="L3613" s="247">
        <v>0</v>
      </c>
      <c r="M3613" s="247">
        <v>-2407.38</v>
      </c>
      <c r="N3613" s="330">
        <v>0</v>
      </c>
      <c r="O3613" s="330"/>
      <c r="P3613" s="247">
        <v>0</v>
      </c>
      <c r="Q3613" s="247">
        <v>0</v>
      </c>
      <c r="R3613" s="240" t="s">
        <v>299</v>
      </c>
      <c r="V3613" s="248">
        <f t="shared" si="228"/>
        <v>0</v>
      </c>
      <c r="W3613" s="248">
        <f t="shared" si="225"/>
        <v>0</v>
      </c>
      <c r="X3613" s="248">
        <f t="shared" si="226"/>
        <v>0</v>
      </c>
      <c r="Y3613" s="248">
        <f t="shared" si="227"/>
        <v>0</v>
      </c>
    </row>
    <row r="3614" spans="1:25" ht="15" customHeight="1" x14ac:dyDescent="0.25">
      <c r="A3614" s="250"/>
      <c r="B3614" s="251"/>
      <c r="C3614" s="322" t="s">
        <v>1052</v>
      </c>
      <c r="D3614" s="322"/>
      <c r="E3614" s="322"/>
      <c r="H3614" s="252">
        <v>6683.9</v>
      </c>
      <c r="I3614" s="252">
        <v>0</v>
      </c>
      <c r="J3614" s="252">
        <v>-6683.9</v>
      </c>
      <c r="K3614" s="252">
        <v>0</v>
      </c>
      <c r="L3614" s="252">
        <v>0</v>
      </c>
      <c r="M3614" s="252">
        <v>-6683.9</v>
      </c>
      <c r="N3614" s="323">
        <v>0</v>
      </c>
      <c r="O3614" s="323"/>
      <c r="P3614" s="252">
        <v>0</v>
      </c>
      <c r="Q3614" s="252">
        <v>0</v>
      </c>
      <c r="R3614" s="240" t="s">
        <v>299</v>
      </c>
      <c r="V3614" s="248">
        <f t="shared" si="228"/>
        <v>0</v>
      </c>
      <c r="W3614" s="248">
        <f t="shared" si="225"/>
        <v>0</v>
      </c>
      <c r="X3614" s="248">
        <f t="shared" si="226"/>
        <v>0</v>
      </c>
      <c r="Y3614" s="248">
        <f t="shared" si="227"/>
        <v>0</v>
      </c>
    </row>
    <row r="3615" spans="1:25" ht="15" customHeight="1" x14ac:dyDescent="0.25">
      <c r="A3615" s="250"/>
      <c r="B3615" s="251"/>
      <c r="C3615" s="322" t="s">
        <v>399</v>
      </c>
      <c r="D3615" s="322"/>
      <c r="E3615" s="322"/>
      <c r="H3615" s="252">
        <v>-4135.88</v>
      </c>
      <c r="I3615" s="252">
        <v>0</v>
      </c>
      <c r="J3615" s="252">
        <v>4135.88</v>
      </c>
      <c r="K3615" s="252">
        <v>0</v>
      </c>
      <c r="L3615" s="252">
        <v>0</v>
      </c>
      <c r="M3615" s="252">
        <v>4135.88</v>
      </c>
      <c r="N3615" s="323">
        <v>0</v>
      </c>
      <c r="O3615" s="323"/>
      <c r="P3615" s="252">
        <v>0</v>
      </c>
      <c r="Q3615" s="252">
        <v>0</v>
      </c>
      <c r="R3615" s="240" t="s">
        <v>299</v>
      </c>
      <c r="V3615" s="248">
        <f t="shared" si="228"/>
        <v>0</v>
      </c>
      <c r="W3615" s="248">
        <f t="shared" si="225"/>
        <v>0</v>
      </c>
      <c r="X3615" s="248">
        <f t="shared" si="226"/>
        <v>0</v>
      </c>
      <c r="Y3615" s="248">
        <f t="shared" si="227"/>
        <v>0</v>
      </c>
    </row>
    <row r="3616" spans="1:25" ht="15" customHeight="1" x14ac:dyDescent="0.25">
      <c r="A3616" s="250"/>
      <c r="B3616" s="251"/>
      <c r="C3616" s="322" t="s">
        <v>393</v>
      </c>
      <c r="D3616" s="322"/>
      <c r="E3616" s="322"/>
      <c r="H3616" s="252">
        <v>-3265.5</v>
      </c>
      <c r="I3616" s="252">
        <v>0</v>
      </c>
      <c r="J3616" s="252">
        <v>3265.5</v>
      </c>
      <c r="K3616" s="252">
        <v>0</v>
      </c>
      <c r="L3616" s="252">
        <v>0</v>
      </c>
      <c r="M3616" s="252">
        <v>3265.5</v>
      </c>
      <c r="N3616" s="323">
        <v>0</v>
      </c>
      <c r="O3616" s="323"/>
      <c r="P3616" s="252">
        <v>0</v>
      </c>
      <c r="Q3616" s="252">
        <v>0</v>
      </c>
      <c r="R3616" s="240" t="s">
        <v>299</v>
      </c>
      <c r="V3616" s="248">
        <f t="shared" si="228"/>
        <v>0</v>
      </c>
      <c r="W3616" s="248">
        <f t="shared" si="225"/>
        <v>0</v>
      </c>
      <c r="X3616" s="248">
        <f t="shared" si="226"/>
        <v>0</v>
      </c>
      <c r="Y3616" s="248">
        <f t="shared" si="227"/>
        <v>0</v>
      </c>
    </row>
    <row r="3617" spans="1:25" ht="15" customHeight="1" x14ac:dyDescent="0.25">
      <c r="A3617" s="250"/>
      <c r="B3617" s="251"/>
      <c r="C3617" s="322" t="s">
        <v>392</v>
      </c>
      <c r="D3617" s="322"/>
      <c r="E3617" s="322"/>
      <c r="H3617" s="252">
        <v>-4083.67</v>
      </c>
      <c r="I3617" s="252">
        <v>0</v>
      </c>
      <c r="J3617" s="252">
        <v>4083.67</v>
      </c>
      <c r="K3617" s="252">
        <v>0</v>
      </c>
      <c r="L3617" s="252">
        <v>0</v>
      </c>
      <c r="M3617" s="252">
        <v>4083.67</v>
      </c>
      <c r="N3617" s="323">
        <v>0</v>
      </c>
      <c r="O3617" s="323"/>
      <c r="P3617" s="252">
        <v>0</v>
      </c>
      <c r="Q3617" s="252">
        <v>0</v>
      </c>
      <c r="R3617" s="240" t="s">
        <v>299</v>
      </c>
      <c r="V3617" s="248">
        <f t="shared" si="228"/>
        <v>0</v>
      </c>
      <c r="W3617" s="248">
        <f t="shared" si="225"/>
        <v>0</v>
      </c>
      <c r="X3617" s="248">
        <f t="shared" si="226"/>
        <v>0</v>
      </c>
      <c r="Y3617" s="248">
        <f t="shared" si="227"/>
        <v>0</v>
      </c>
    </row>
    <row r="3618" spans="1:25" ht="15" customHeight="1" x14ac:dyDescent="0.25">
      <c r="A3618" s="250"/>
      <c r="B3618" s="251"/>
      <c r="C3618" s="322" t="s">
        <v>1304</v>
      </c>
      <c r="D3618" s="322"/>
      <c r="E3618" s="322"/>
      <c r="H3618" s="252">
        <v>-2991.43</v>
      </c>
      <c r="I3618" s="252">
        <v>0</v>
      </c>
      <c r="J3618" s="252">
        <v>2991.43</v>
      </c>
      <c r="K3618" s="252">
        <v>0</v>
      </c>
      <c r="L3618" s="252">
        <v>0</v>
      </c>
      <c r="M3618" s="252">
        <v>2991.43</v>
      </c>
      <c r="N3618" s="323">
        <v>0</v>
      </c>
      <c r="O3618" s="323"/>
      <c r="P3618" s="252">
        <v>0</v>
      </c>
      <c r="Q3618" s="252">
        <v>0</v>
      </c>
      <c r="R3618" s="240" t="s">
        <v>299</v>
      </c>
      <c r="V3618" s="248">
        <f t="shared" si="228"/>
        <v>0</v>
      </c>
      <c r="W3618" s="248">
        <f t="shared" si="225"/>
        <v>0</v>
      </c>
      <c r="X3618" s="248">
        <f t="shared" si="226"/>
        <v>0</v>
      </c>
      <c r="Y3618" s="248">
        <f t="shared" si="227"/>
        <v>0</v>
      </c>
    </row>
    <row r="3619" spans="1:25" ht="15" customHeight="1" x14ac:dyDescent="0.25">
      <c r="A3619" s="253"/>
      <c r="B3619" s="254"/>
      <c r="C3619" s="324" t="s">
        <v>503</v>
      </c>
      <c r="D3619" s="324"/>
      <c r="E3619" s="324"/>
      <c r="F3619" s="255"/>
      <c r="G3619" s="255"/>
      <c r="H3619" s="256">
        <v>10199.959999999999</v>
      </c>
      <c r="I3619" s="256">
        <v>0</v>
      </c>
      <c r="J3619" s="256">
        <v>-10199.959999999999</v>
      </c>
      <c r="K3619" s="256">
        <v>0</v>
      </c>
      <c r="L3619" s="256">
        <v>0</v>
      </c>
      <c r="M3619" s="256">
        <v>-10199.959999999999</v>
      </c>
      <c r="N3619" s="325">
        <v>0</v>
      </c>
      <c r="O3619" s="325"/>
      <c r="P3619" s="256">
        <v>0</v>
      </c>
      <c r="Q3619" s="256">
        <v>0</v>
      </c>
      <c r="R3619" s="240" t="s">
        <v>299</v>
      </c>
      <c r="V3619" s="248">
        <f t="shared" si="228"/>
        <v>0</v>
      </c>
      <c r="W3619" s="248">
        <f t="shared" si="225"/>
        <v>0</v>
      </c>
      <c r="X3619" s="248">
        <f t="shared" si="226"/>
        <v>0</v>
      </c>
      <c r="Y3619" s="248">
        <f t="shared" si="227"/>
        <v>0</v>
      </c>
    </row>
    <row r="3620" spans="1:25" ht="15" customHeight="1" x14ac:dyDescent="0.25">
      <c r="A3620" s="245" t="s">
        <v>1911</v>
      </c>
      <c r="B3620" s="246" t="str">
        <f>C3620</f>
        <v>г.Одинцово, Ракетчиков, 32</v>
      </c>
      <c r="C3620" s="329" t="s">
        <v>300</v>
      </c>
      <c r="D3620" s="329"/>
      <c r="E3620" s="329"/>
      <c r="F3620" s="246" t="s">
        <v>1298</v>
      </c>
      <c r="G3620" s="246" t="s">
        <v>1912</v>
      </c>
      <c r="H3620" s="247">
        <v>7408.13</v>
      </c>
      <c r="I3620" s="247">
        <v>0</v>
      </c>
      <c r="J3620" s="247">
        <v>-7408.13</v>
      </c>
      <c r="K3620" s="247">
        <v>0</v>
      </c>
      <c r="L3620" s="247">
        <v>0</v>
      </c>
      <c r="M3620" s="247">
        <v>-7408.13</v>
      </c>
      <c r="N3620" s="330">
        <v>0</v>
      </c>
      <c r="O3620" s="330"/>
      <c r="P3620" s="247">
        <v>0</v>
      </c>
      <c r="Q3620" s="247">
        <v>0</v>
      </c>
      <c r="R3620" s="240" t="s">
        <v>300</v>
      </c>
      <c r="V3620" s="248">
        <f t="shared" si="228"/>
        <v>0</v>
      </c>
      <c r="W3620" s="248">
        <f t="shared" si="225"/>
        <v>0</v>
      </c>
      <c r="X3620" s="248">
        <f t="shared" si="226"/>
        <v>0</v>
      </c>
      <c r="Y3620" s="248">
        <f t="shared" si="227"/>
        <v>0</v>
      </c>
    </row>
    <row r="3621" spans="1:25" ht="15" customHeight="1" x14ac:dyDescent="0.25">
      <c r="A3621" s="250"/>
      <c r="B3621" s="251"/>
      <c r="C3621" s="322" t="s">
        <v>399</v>
      </c>
      <c r="D3621" s="322"/>
      <c r="E3621" s="322"/>
      <c r="H3621" s="252">
        <v>666.07</v>
      </c>
      <c r="I3621" s="252">
        <v>0</v>
      </c>
      <c r="J3621" s="252">
        <v>-666.07</v>
      </c>
      <c r="K3621" s="252">
        <v>0</v>
      </c>
      <c r="L3621" s="252">
        <v>0</v>
      </c>
      <c r="M3621" s="252">
        <v>-666.07</v>
      </c>
      <c r="N3621" s="323">
        <v>0</v>
      </c>
      <c r="O3621" s="323"/>
      <c r="P3621" s="252">
        <v>0</v>
      </c>
      <c r="Q3621" s="252">
        <v>0</v>
      </c>
      <c r="R3621" s="240" t="s">
        <v>300</v>
      </c>
      <c r="V3621" s="248">
        <f t="shared" si="228"/>
        <v>0</v>
      </c>
      <c r="W3621" s="248">
        <f t="shared" si="225"/>
        <v>0</v>
      </c>
      <c r="X3621" s="248">
        <f t="shared" si="226"/>
        <v>0</v>
      </c>
      <c r="Y3621" s="248">
        <f t="shared" si="227"/>
        <v>0</v>
      </c>
    </row>
    <row r="3622" spans="1:25" ht="15" customHeight="1" x14ac:dyDescent="0.25">
      <c r="A3622" s="250"/>
      <c r="B3622" s="251"/>
      <c r="C3622" s="322" t="s">
        <v>503</v>
      </c>
      <c r="D3622" s="322"/>
      <c r="E3622" s="322"/>
      <c r="H3622" s="252">
        <v>2812.81</v>
      </c>
      <c r="I3622" s="252">
        <v>0</v>
      </c>
      <c r="J3622" s="252">
        <v>-2812.81</v>
      </c>
      <c r="K3622" s="252">
        <v>0</v>
      </c>
      <c r="L3622" s="252">
        <v>0</v>
      </c>
      <c r="M3622" s="252">
        <v>-2812.81</v>
      </c>
      <c r="N3622" s="323">
        <v>0</v>
      </c>
      <c r="O3622" s="323"/>
      <c r="P3622" s="252">
        <v>0</v>
      </c>
      <c r="Q3622" s="252">
        <v>0</v>
      </c>
      <c r="R3622" s="240" t="s">
        <v>300</v>
      </c>
      <c r="V3622" s="248">
        <f t="shared" si="228"/>
        <v>0</v>
      </c>
      <c r="W3622" s="248">
        <f t="shared" si="225"/>
        <v>0</v>
      </c>
      <c r="X3622" s="248">
        <f t="shared" si="226"/>
        <v>0</v>
      </c>
      <c r="Y3622" s="248">
        <f t="shared" si="227"/>
        <v>0</v>
      </c>
    </row>
    <row r="3623" spans="1:25" ht="15" customHeight="1" x14ac:dyDescent="0.25">
      <c r="A3623" s="250"/>
      <c r="B3623" s="251"/>
      <c r="C3623" s="322" t="s">
        <v>393</v>
      </c>
      <c r="D3623" s="322"/>
      <c r="E3623" s="322"/>
      <c r="H3623" s="252">
        <v>950.52</v>
      </c>
      <c r="I3623" s="252">
        <v>0</v>
      </c>
      <c r="J3623" s="252">
        <v>-950.52</v>
      </c>
      <c r="K3623" s="252">
        <v>0</v>
      </c>
      <c r="L3623" s="252">
        <v>0</v>
      </c>
      <c r="M3623" s="252">
        <v>-950.52</v>
      </c>
      <c r="N3623" s="323">
        <v>0</v>
      </c>
      <c r="O3623" s="323"/>
      <c r="P3623" s="252">
        <v>0</v>
      </c>
      <c r="Q3623" s="252">
        <v>0</v>
      </c>
      <c r="R3623" s="240" t="s">
        <v>300</v>
      </c>
      <c r="V3623" s="248">
        <f t="shared" si="228"/>
        <v>0</v>
      </c>
      <c r="W3623" s="248">
        <f t="shared" si="225"/>
        <v>0</v>
      </c>
      <c r="X3623" s="248">
        <f t="shared" si="226"/>
        <v>0</v>
      </c>
      <c r="Y3623" s="248">
        <f t="shared" si="227"/>
        <v>0</v>
      </c>
    </row>
    <row r="3624" spans="1:25" ht="15" customHeight="1" x14ac:dyDescent="0.25">
      <c r="A3624" s="250"/>
      <c r="B3624" s="251"/>
      <c r="C3624" s="322" t="s">
        <v>392</v>
      </c>
      <c r="D3624" s="322"/>
      <c r="E3624" s="322"/>
      <c r="H3624" s="252">
        <v>682.19</v>
      </c>
      <c r="I3624" s="252">
        <v>0</v>
      </c>
      <c r="J3624" s="252">
        <v>-682.19</v>
      </c>
      <c r="K3624" s="252">
        <v>0</v>
      </c>
      <c r="L3624" s="252">
        <v>0</v>
      </c>
      <c r="M3624" s="252">
        <v>-682.19</v>
      </c>
      <c r="N3624" s="323">
        <v>0</v>
      </c>
      <c r="O3624" s="323"/>
      <c r="P3624" s="252">
        <v>0</v>
      </c>
      <c r="Q3624" s="252">
        <v>0</v>
      </c>
      <c r="R3624" s="240" t="s">
        <v>300</v>
      </c>
      <c r="V3624" s="248">
        <f t="shared" si="228"/>
        <v>0</v>
      </c>
      <c r="W3624" s="248">
        <f t="shared" si="225"/>
        <v>0</v>
      </c>
      <c r="X3624" s="248">
        <f t="shared" si="226"/>
        <v>0</v>
      </c>
      <c r="Y3624" s="248">
        <f t="shared" si="227"/>
        <v>0</v>
      </c>
    </row>
    <row r="3625" spans="1:25" ht="15" customHeight="1" x14ac:dyDescent="0.25">
      <c r="A3625" s="250"/>
      <c r="B3625" s="251"/>
      <c r="C3625" s="322" t="s">
        <v>1304</v>
      </c>
      <c r="D3625" s="322"/>
      <c r="E3625" s="322"/>
      <c r="H3625" s="252">
        <v>408.16</v>
      </c>
      <c r="I3625" s="252">
        <v>0</v>
      </c>
      <c r="J3625" s="252">
        <v>-408.16</v>
      </c>
      <c r="K3625" s="252">
        <v>0</v>
      </c>
      <c r="L3625" s="252">
        <v>0</v>
      </c>
      <c r="M3625" s="252">
        <v>-408.16</v>
      </c>
      <c r="N3625" s="323">
        <v>0</v>
      </c>
      <c r="O3625" s="323"/>
      <c r="P3625" s="252">
        <v>0</v>
      </c>
      <c r="Q3625" s="252">
        <v>0</v>
      </c>
      <c r="R3625" s="240" t="s">
        <v>300</v>
      </c>
      <c r="V3625" s="248">
        <f t="shared" si="228"/>
        <v>0</v>
      </c>
      <c r="W3625" s="248">
        <f t="shared" si="225"/>
        <v>0</v>
      </c>
      <c r="X3625" s="248">
        <f t="shared" si="226"/>
        <v>0</v>
      </c>
      <c r="Y3625" s="248">
        <f t="shared" si="227"/>
        <v>0</v>
      </c>
    </row>
    <row r="3626" spans="1:25" ht="15" customHeight="1" x14ac:dyDescent="0.25">
      <c r="A3626" s="253"/>
      <c r="B3626" s="254"/>
      <c r="C3626" s="324" t="s">
        <v>1052</v>
      </c>
      <c r="D3626" s="324"/>
      <c r="E3626" s="324"/>
      <c r="F3626" s="255"/>
      <c r="G3626" s="255"/>
      <c r="H3626" s="256">
        <v>1888.38</v>
      </c>
      <c r="I3626" s="256">
        <v>0</v>
      </c>
      <c r="J3626" s="256">
        <v>-1888.38</v>
      </c>
      <c r="K3626" s="256">
        <v>0</v>
      </c>
      <c r="L3626" s="256">
        <v>0</v>
      </c>
      <c r="M3626" s="256">
        <v>-1888.38</v>
      </c>
      <c r="N3626" s="325">
        <v>0</v>
      </c>
      <c r="O3626" s="325"/>
      <c r="P3626" s="256">
        <v>0</v>
      </c>
      <c r="Q3626" s="256">
        <v>0</v>
      </c>
      <c r="R3626" s="240" t="s">
        <v>300</v>
      </c>
      <c r="V3626" s="248">
        <f t="shared" si="228"/>
        <v>0</v>
      </c>
      <c r="W3626" s="248">
        <f t="shared" si="225"/>
        <v>0</v>
      </c>
      <c r="X3626" s="248">
        <f t="shared" si="226"/>
        <v>0</v>
      </c>
      <c r="Y3626" s="248">
        <f t="shared" si="227"/>
        <v>0</v>
      </c>
    </row>
    <row r="3627" spans="1:25" ht="15" customHeight="1" x14ac:dyDescent="0.25">
      <c r="A3627" s="245" t="s">
        <v>1913</v>
      </c>
      <c r="B3627" s="246" t="str">
        <f>C3627</f>
        <v>г.Одинцово, Ракетчиков, 33</v>
      </c>
      <c r="C3627" s="329" t="s">
        <v>301</v>
      </c>
      <c r="D3627" s="329"/>
      <c r="E3627" s="329"/>
      <c r="F3627" s="246" t="s">
        <v>1329</v>
      </c>
      <c r="G3627" s="246" t="s">
        <v>1914</v>
      </c>
      <c r="H3627" s="247">
        <v>54340.14</v>
      </c>
      <c r="I3627" s="247">
        <v>0</v>
      </c>
      <c r="J3627" s="247">
        <v>-54340.14</v>
      </c>
      <c r="K3627" s="247">
        <v>0</v>
      </c>
      <c r="L3627" s="247">
        <v>0</v>
      </c>
      <c r="M3627" s="247">
        <v>-54340.14</v>
      </c>
      <c r="N3627" s="330">
        <v>0</v>
      </c>
      <c r="O3627" s="330"/>
      <c r="P3627" s="247">
        <v>0</v>
      </c>
      <c r="Q3627" s="247">
        <v>0</v>
      </c>
      <c r="R3627" s="240" t="s">
        <v>301</v>
      </c>
      <c r="V3627" s="248">
        <f t="shared" si="228"/>
        <v>0</v>
      </c>
      <c r="W3627" s="248">
        <f t="shared" si="225"/>
        <v>0</v>
      </c>
      <c r="X3627" s="248">
        <f t="shared" si="226"/>
        <v>0</v>
      </c>
      <c r="Y3627" s="248">
        <f t="shared" si="227"/>
        <v>0</v>
      </c>
    </row>
    <row r="3628" spans="1:25" ht="15" customHeight="1" x14ac:dyDescent="0.25">
      <c r="A3628" s="250"/>
      <c r="B3628" s="251"/>
      <c r="C3628" s="322" t="s">
        <v>503</v>
      </c>
      <c r="D3628" s="322"/>
      <c r="E3628" s="322"/>
      <c r="H3628" s="252">
        <v>21476.38</v>
      </c>
      <c r="I3628" s="252">
        <v>0</v>
      </c>
      <c r="J3628" s="252">
        <v>-21476.38</v>
      </c>
      <c r="K3628" s="252">
        <v>0</v>
      </c>
      <c r="L3628" s="252">
        <v>0</v>
      </c>
      <c r="M3628" s="252">
        <v>-21476.38</v>
      </c>
      <c r="N3628" s="323">
        <v>0</v>
      </c>
      <c r="O3628" s="323"/>
      <c r="P3628" s="252">
        <v>0</v>
      </c>
      <c r="Q3628" s="252">
        <v>0</v>
      </c>
      <c r="R3628" s="240" t="s">
        <v>301</v>
      </c>
      <c r="V3628" s="248">
        <f t="shared" si="228"/>
        <v>0</v>
      </c>
      <c r="W3628" s="248">
        <f t="shared" si="225"/>
        <v>0</v>
      </c>
      <c r="X3628" s="248">
        <f t="shared" si="226"/>
        <v>0</v>
      </c>
      <c r="Y3628" s="248">
        <f t="shared" si="227"/>
        <v>0</v>
      </c>
    </row>
    <row r="3629" spans="1:25" ht="15" customHeight="1" x14ac:dyDescent="0.25">
      <c r="A3629" s="250"/>
      <c r="B3629" s="251"/>
      <c r="C3629" s="322" t="s">
        <v>399</v>
      </c>
      <c r="D3629" s="322"/>
      <c r="E3629" s="322"/>
      <c r="H3629" s="252">
        <v>4500.2299999999996</v>
      </c>
      <c r="I3629" s="252">
        <v>0</v>
      </c>
      <c r="J3629" s="252">
        <v>-4500.2299999999996</v>
      </c>
      <c r="K3629" s="252">
        <v>0</v>
      </c>
      <c r="L3629" s="252">
        <v>0</v>
      </c>
      <c r="M3629" s="252">
        <v>-4500.2299999999996</v>
      </c>
      <c r="N3629" s="323">
        <v>0</v>
      </c>
      <c r="O3629" s="323"/>
      <c r="P3629" s="252">
        <v>0</v>
      </c>
      <c r="Q3629" s="252">
        <v>0</v>
      </c>
      <c r="R3629" s="240" t="s">
        <v>301</v>
      </c>
      <c r="V3629" s="248">
        <f t="shared" si="228"/>
        <v>0</v>
      </c>
      <c r="W3629" s="248">
        <f t="shared" si="225"/>
        <v>0</v>
      </c>
      <c r="X3629" s="248">
        <f t="shared" si="226"/>
        <v>0</v>
      </c>
      <c r="Y3629" s="248">
        <f t="shared" si="227"/>
        <v>0</v>
      </c>
    </row>
    <row r="3630" spans="1:25" ht="15" customHeight="1" x14ac:dyDescent="0.25">
      <c r="A3630" s="250"/>
      <c r="B3630" s="251"/>
      <c r="C3630" s="322" t="s">
        <v>393</v>
      </c>
      <c r="D3630" s="322"/>
      <c r="E3630" s="322"/>
      <c r="H3630" s="252">
        <v>6683.34</v>
      </c>
      <c r="I3630" s="252">
        <v>0</v>
      </c>
      <c r="J3630" s="252">
        <v>-6683.34</v>
      </c>
      <c r="K3630" s="252">
        <v>0</v>
      </c>
      <c r="L3630" s="252">
        <v>0</v>
      </c>
      <c r="M3630" s="252">
        <v>-6683.34</v>
      </c>
      <c r="N3630" s="323">
        <v>0</v>
      </c>
      <c r="O3630" s="323"/>
      <c r="P3630" s="252">
        <v>0</v>
      </c>
      <c r="Q3630" s="252">
        <v>0</v>
      </c>
      <c r="R3630" s="240" t="s">
        <v>301</v>
      </c>
      <c r="V3630" s="248">
        <f t="shared" si="228"/>
        <v>0</v>
      </c>
      <c r="W3630" s="248">
        <f t="shared" si="225"/>
        <v>0</v>
      </c>
      <c r="X3630" s="248">
        <f t="shared" si="226"/>
        <v>0</v>
      </c>
      <c r="Y3630" s="248">
        <f t="shared" si="227"/>
        <v>0</v>
      </c>
    </row>
    <row r="3631" spans="1:25" ht="15" customHeight="1" x14ac:dyDescent="0.25">
      <c r="A3631" s="250"/>
      <c r="B3631" s="251"/>
      <c r="C3631" s="322" t="s">
        <v>1052</v>
      </c>
      <c r="D3631" s="322"/>
      <c r="E3631" s="322"/>
      <c r="H3631" s="252">
        <v>14433.96</v>
      </c>
      <c r="I3631" s="252">
        <v>0</v>
      </c>
      <c r="J3631" s="252">
        <v>-14433.96</v>
      </c>
      <c r="K3631" s="252">
        <v>0</v>
      </c>
      <c r="L3631" s="252">
        <v>0</v>
      </c>
      <c r="M3631" s="252">
        <v>-14433.96</v>
      </c>
      <c r="N3631" s="323">
        <v>0</v>
      </c>
      <c r="O3631" s="323"/>
      <c r="P3631" s="252">
        <v>0</v>
      </c>
      <c r="Q3631" s="252">
        <v>0</v>
      </c>
      <c r="R3631" s="240" t="s">
        <v>301</v>
      </c>
      <c r="V3631" s="248">
        <f t="shared" si="228"/>
        <v>0</v>
      </c>
      <c r="W3631" s="248">
        <f t="shared" si="225"/>
        <v>0</v>
      </c>
      <c r="X3631" s="248">
        <f t="shared" si="226"/>
        <v>0</v>
      </c>
      <c r="Y3631" s="248">
        <f t="shared" si="227"/>
        <v>0</v>
      </c>
    </row>
    <row r="3632" spans="1:25" ht="15" customHeight="1" x14ac:dyDescent="0.25">
      <c r="A3632" s="250"/>
      <c r="B3632" s="251"/>
      <c r="C3632" s="322" t="s">
        <v>392</v>
      </c>
      <c r="D3632" s="322"/>
      <c r="E3632" s="322"/>
      <c r="H3632" s="252">
        <v>4591.32</v>
      </c>
      <c r="I3632" s="252">
        <v>0</v>
      </c>
      <c r="J3632" s="252">
        <v>-4591.32</v>
      </c>
      <c r="K3632" s="252">
        <v>0</v>
      </c>
      <c r="L3632" s="252">
        <v>0</v>
      </c>
      <c r="M3632" s="252">
        <v>-4591.32</v>
      </c>
      <c r="N3632" s="323">
        <v>0</v>
      </c>
      <c r="O3632" s="323"/>
      <c r="P3632" s="252">
        <v>0</v>
      </c>
      <c r="Q3632" s="252">
        <v>0</v>
      </c>
      <c r="R3632" s="240" t="s">
        <v>301</v>
      </c>
      <c r="V3632" s="248">
        <f t="shared" si="228"/>
        <v>0</v>
      </c>
      <c r="W3632" s="248">
        <f t="shared" si="225"/>
        <v>0</v>
      </c>
      <c r="X3632" s="248">
        <f t="shared" si="226"/>
        <v>0</v>
      </c>
      <c r="Y3632" s="248">
        <f t="shared" si="227"/>
        <v>0</v>
      </c>
    </row>
    <row r="3633" spans="1:25" ht="15" customHeight="1" x14ac:dyDescent="0.25">
      <c r="A3633" s="253"/>
      <c r="B3633" s="254"/>
      <c r="C3633" s="324" t="s">
        <v>1304</v>
      </c>
      <c r="D3633" s="324"/>
      <c r="E3633" s="324"/>
      <c r="F3633" s="255"/>
      <c r="G3633" s="255"/>
      <c r="H3633" s="256">
        <v>2654.91</v>
      </c>
      <c r="I3633" s="256">
        <v>0</v>
      </c>
      <c r="J3633" s="256">
        <v>-2654.91</v>
      </c>
      <c r="K3633" s="256">
        <v>0</v>
      </c>
      <c r="L3633" s="256">
        <v>0</v>
      </c>
      <c r="M3633" s="256">
        <v>-2654.91</v>
      </c>
      <c r="N3633" s="325">
        <v>0</v>
      </c>
      <c r="O3633" s="325"/>
      <c r="P3633" s="256">
        <v>0</v>
      </c>
      <c r="Q3633" s="256">
        <v>0</v>
      </c>
      <c r="R3633" s="240" t="s">
        <v>301</v>
      </c>
      <c r="V3633" s="248">
        <f t="shared" si="228"/>
        <v>0</v>
      </c>
      <c r="W3633" s="248">
        <f t="shared" si="225"/>
        <v>0</v>
      </c>
      <c r="X3633" s="248">
        <f t="shared" si="226"/>
        <v>0</v>
      </c>
      <c r="Y3633" s="248">
        <f t="shared" si="227"/>
        <v>0</v>
      </c>
    </row>
    <row r="3634" spans="1:25" ht="15" customHeight="1" x14ac:dyDescent="0.25">
      <c r="A3634" s="245" t="s">
        <v>1915</v>
      </c>
      <c r="B3634" s="246" t="str">
        <f>C3634</f>
        <v>г.Одинцово, Ракетчиков, 34</v>
      </c>
      <c r="C3634" s="329" t="s">
        <v>302</v>
      </c>
      <c r="D3634" s="329"/>
      <c r="E3634" s="329"/>
      <c r="F3634" s="246" t="s">
        <v>1330</v>
      </c>
      <c r="G3634" s="246" t="s">
        <v>1916</v>
      </c>
      <c r="H3634" s="247">
        <v>-6293.19</v>
      </c>
      <c r="I3634" s="247">
        <v>0</v>
      </c>
      <c r="J3634" s="247">
        <v>6293.19</v>
      </c>
      <c r="K3634" s="247">
        <v>0</v>
      </c>
      <c r="L3634" s="247">
        <v>0</v>
      </c>
      <c r="M3634" s="247">
        <v>6293.19</v>
      </c>
      <c r="N3634" s="330">
        <v>0</v>
      </c>
      <c r="O3634" s="330"/>
      <c r="P3634" s="247">
        <v>0</v>
      </c>
      <c r="Q3634" s="247">
        <v>0</v>
      </c>
      <c r="R3634" s="240" t="s">
        <v>302</v>
      </c>
      <c r="V3634" s="248">
        <f t="shared" si="228"/>
        <v>0</v>
      </c>
      <c r="W3634" s="248">
        <f t="shared" si="225"/>
        <v>0</v>
      </c>
      <c r="X3634" s="248">
        <f t="shared" si="226"/>
        <v>0</v>
      </c>
      <c r="Y3634" s="248">
        <f t="shared" si="227"/>
        <v>0</v>
      </c>
    </row>
    <row r="3635" spans="1:25" ht="15" customHeight="1" x14ac:dyDescent="0.25">
      <c r="A3635" s="250"/>
      <c r="B3635" s="251"/>
      <c r="C3635" s="322" t="s">
        <v>1052</v>
      </c>
      <c r="D3635" s="322"/>
      <c r="E3635" s="322"/>
      <c r="H3635" s="252">
        <v>-3996.94</v>
      </c>
      <c r="I3635" s="252">
        <v>0</v>
      </c>
      <c r="J3635" s="252">
        <v>3996.94</v>
      </c>
      <c r="K3635" s="252">
        <v>0</v>
      </c>
      <c r="L3635" s="252">
        <v>0</v>
      </c>
      <c r="M3635" s="252">
        <v>3996.94</v>
      </c>
      <c r="N3635" s="323">
        <v>0</v>
      </c>
      <c r="O3635" s="323"/>
      <c r="P3635" s="252">
        <v>0</v>
      </c>
      <c r="Q3635" s="252">
        <v>0</v>
      </c>
      <c r="R3635" s="240" t="s">
        <v>302</v>
      </c>
      <c r="V3635" s="248">
        <f t="shared" si="228"/>
        <v>0</v>
      </c>
      <c r="W3635" s="248">
        <f t="shared" si="225"/>
        <v>0</v>
      </c>
      <c r="X3635" s="248">
        <f t="shared" si="226"/>
        <v>0</v>
      </c>
      <c r="Y3635" s="248">
        <f t="shared" si="227"/>
        <v>0</v>
      </c>
    </row>
    <row r="3636" spans="1:25" ht="15" customHeight="1" x14ac:dyDescent="0.25">
      <c r="A3636" s="250"/>
      <c r="B3636" s="251"/>
      <c r="C3636" s="322" t="s">
        <v>399</v>
      </c>
      <c r="D3636" s="322"/>
      <c r="E3636" s="322"/>
      <c r="H3636" s="252">
        <v>562.15</v>
      </c>
      <c r="I3636" s="252">
        <v>0</v>
      </c>
      <c r="J3636" s="252">
        <v>-562.15</v>
      </c>
      <c r="K3636" s="252">
        <v>0</v>
      </c>
      <c r="L3636" s="252">
        <v>0</v>
      </c>
      <c r="M3636" s="252">
        <v>-562.15</v>
      </c>
      <c r="N3636" s="323">
        <v>0</v>
      </c>
      <c r="O3636" s="323"/>
      <c r="P3636" s="252">
        <v>0</v>
      </c>
      <c r="Q3636" s="252">
        <v>0</v>
      </c>
      <c r="R3636" s="240" t="s">
        <v>302</v>
      </c>
      <c r="V3636" s="248">
        <f t="shared" si="228"/>
        <v>0</v>
      </c>
      <c r="W3636" s="248">
        <f t="shared" si="225"/>
        <v>0</v>
      </c>
      <c r="X3636" s="248">
        <f t="shared" si="226"/>
        <v>0</v>
      </c>
      <c r="Y3636" s="248">
        <f t="shared" si="227"/>
        <v>0</v>
      </c>
    </row>
    <row r="3637" spans="1:25" ht="15" customHeight="1" x14ac:dyDescent="0.25">
      <c r="A3637" s="250"/>
      <c r="B3637" s="251"/>
      <c r="C3637" s="322" t="s">
        <v>393</v>
      </c>
      <c r="D3637" s="322"/>
      <c r="E3637" s="322"/>
      <c r="H3637" s="252">
        <v>300.70999999999998</v>
      </c>
      <c r="I3637" s="252">
        <v>0</v>
      </c>
      <c r="J3637" s="252">
        <v>-300.70999999999998</v>
      </c>
      <c r="K3637" s="252">
        <v>0</v>
      </c>
      <c r="L3637" s="252">
        <v>0</v>
      </c>
      <c r="M3637" s="252">
        <v>-300.70999999999998</v>
      </c>
      <c r="N3637" s="323">
        <v>0</v>
      </c>
      <c r="O3637" s="323"/>
      <c r="P3637" s="252">
        <v>0</v>
      </c>
      <c r="Q3637" s="252">
        <v>0</v>
      </c>
      <c r="R3637" s="240" t="s">
        <v>302</v>
      </c>
      <c r="V3637" s="248">
        <f t="shared" si="228"/>
        <v>0</v>
      </c>
      <c r="W3637" s="248">
        <f t="shared" si="225"/>
        <v>0</v>
      </c>
      <c r="X3637" s="248">
        <f t="shared" si="226"/>
        <v>0</v>
      </c>
      <c r="Y3637" s="248">
        <f t="shared" si="227"/>
        <v>0</v>
      </c>
    </row>
    <row r="3638" spans="1:25" ht="15" customHeight="1" x14ac:dyDescent="0.25">
      <c r="A3638" s="250"/>
      <c r="B3638" s="251"/>
      <c r="C3638" s="322" t="s">
        <v>392</v>
      </c>
      <c r="D3638" s="322"/>
      <c r="E3638" s="322"/>
      <c r="H3638" s="252">
        <v>593.72</v>
      </c>
      <c r="I3638" s="252">
        <v>0</v>
      </c>
      <c r="J3638" s="252">
        <v>-593.72</v>
      </c>
      <c r="K3638" s="252">
        <v>0</v>
      </c>
      <c r="L3638" s="252">
        <v>0</v>
      </c>
      <c r="M3638" s="252">
        <v>-593.72</v>
      </c>
      <c r="N3638" s="323">
        <v>0</v>
      </c>
      <c r="O3638" s="323"/>
      <c r="P3638" s="252">
        <v>0</v>
      </c>
      <c r="Q3638" s="252">
        <v>0</v>
      </c>
      <c r="R3638" s="240" t="s">
        <v>302</v>
      </c>
      <c r="V3638" s="248">
        <f t="shared" si="228"/>
        <v>0</v>
      </c>
      <c r="W3638" s="248">
        <f t="shared" si="225"/>
        <v>0</v>
      </c>
      <c r="X3638" s="248">
        <f t="shared" si="226"/>
        <v>0</v>
      </c>
      <c r="Y3638" s="248">
        <f t="shared" si="227"/>
        <v>0</v>
      </c>
    </row>
    <row r="3639" spans="1:25" ht="15" customHeight="1" x14ac:dyDescent="0.25">
      <c r="A3639" s="250"/>
      <c r="B3639" s="251"/>
      <c r="C3639" s="322" t="s">
        <v>1304</v>
      </c>
      <c r="D3639" s="322"/>
      <c r="E3639" s="322"/>
      <c r="H3639" s="252">
        <v>65.69</v>
      </c>
      <c r="I3639" s="252">
        <v>0</v>
      </c>
      <c r="J3639" s="252">
        <v>-65.69</v>
      </c>
      <c r="K3639" s="252">
        <v>0</v>
      </c>
      <c r="L3639" s="252">
        <v>0</v>
      </c>
      <c r="M3639" s="252">
        <v>-65.69</v>
      </c>
      <c r="N3639" s="323">
        <v>0</v>
      </c>
      <c r="O3639" s="323"/>
      <c r="P3639" s="252">
        <v>0</v>
      </c>
      <c r="Q3639" s="252">
        <v>0</v>
      </c>
      <c r="R3639" s="240" t="s">
        <v>302</v>
      </c>
      <c r="V3639" s="248">
        <f t="shared" si="228"/>
        <v>0</v>
      </c>
      <c r="W3639" s="248">
        <f t="shared" si="225"/>
        <v>0</v>
      </c>
      <c r="X3639" s="248">
        <f t="shared" si="226"/>
        <v>0</v>
      </c>
      <c r="Y3639" s="248">
        <f t="shared" si="227"/>
        <v>0</v>
      </c>
    </row>
    <row r="3640" spans="1:25" ht="15" customHeight="1" x14ac:dyDescent="0.25">
      <c r="A3640" s="253"/>
      <c r="B3640" s="254"/>
      <c r="C3640" s="324" t="s">
        <v>503</v>
      </c>
      <c r="D3640" s="324"/>
      <c r="E3640" s="324"/>
      <c r="F3640" s="255"/>
      <c r="G3640" s="255"/>
      <c r="H3640" s="256">
        <v>-3818.52</v>
      </c>
      <c r="I3640" s="256">
        <v>0</v>
      </c>
      <c r="J3640" s="256">
        <v>3818.52</v>
      </c>
      <c r="K3640" s="256">
        <v>0</v>
      </c>
      <c r="L3640" s="256">
        <v>0</v>
      </c>
      <c r="M3640" s="256">
        <v>3818.52</v>
      </c>
      <c r="N3640" s="325">
        <v>0</v>
      </c>
      <c r="O3640" s="325"/>
      <c r="P3640" s="256">
        <v>0</v>
      </c>
      <c r="Q3640" s="256">
        <v>0</v>
      </c>
      <c r="R3640" s="240" t="s">
        <v>302</v>
      </c>
      <c r="V3640" s="248">
        <f t="shared" si="228"/>
        <v>0</v>
      </c>
      <c r="W3640" s="248">
        <f t="shared" si="225"/>
        <v>0</v>
      </c>
      <c r="X3640" s="248">
        <f t="shared" si="226"/>
        <v>0</v>
      </c>
      <c r="Y3640" s="248">
        <f t="shared" si="227"/>
        <v>0</v>
      </c>
    </row>
    <row r="3641" spans="1:25" ht="15" customHeight="1" x14ac:dyDescent="0.25">
      <c r="A3641" s="245" t="s">
        <v>1917</v>
      </c>
      <c r="B3641" s="246" t="str">
        <f>C3641</f>
        <v>г.Одинцово, Ракетчиков, 35</v>
      </c>
      <c r="C3641" s="329" t="s">
        <v>303</v>
      </c>
      <c r="D3641" s="329"/>
      <c r="E3641" s="329"/>
      <c r="F3641" s="246" t="s">
        <v>1329</v>
      </c>
      <c r="G3641" s="246" t="s">
        <v>1918</v>
      </c>
      <c r="H3641" s="247">
        <v>-1675.91</v>
      </c>
      <c r="I3641" s="247">
        <v>0</v>
      </c>
      <c r="J3641" s="247">
        <v>1675.91</v>
      </c>
      <c r="K3641" s="247">
        <v>0</v>
      </c>
      <c r="L3641" s="247">
        <v>0</v>
      </c>
      <c r="M3641" s="247">
        <v>1675.91</v>
      </c>
      <c r="N3641" s="330">
        <v>0</v>
      </c>
      <c r="O3641" s="330"/>
      <c r="P3641" s="247">
        <v>0</v>
      </c>
      <c r="Q3641" s="247">
        <v>0</v>
      </c>
      <c r="R3641" s="240" t="s">
        <v>303</v>
      </c>
      <c r="V3641" s="248">
        <f t="shared" si="228"/>
        <v>0</v>
      </c>
      <c r="W3641" s="248">
        <f t="shared" si="225"/>
        <v>0</v>
      </c>
      <c r="X3641" s="248">
        <f t="shared" si="226"/>
        <v>0</v>
      </c>
      <c r="Y3641" s="248">
        <f t="shared" si="227"/>
        <v>0</v>
      </c>
    </row>
    <row r="3642" spans="1:25" ht="15" customHeight="1" x14ac:dyDescent="0.25">
      <c r="A3642" s="250"/>
      <c r="B3642" s="251"/>
      <c r="C3642" s="322" t="s">
        <v>503</v>
      </c>
      <c r="D3642" s="322"/>
      <c r="E3642" s="322"/>
      <c r="H3642" s="252">
        <v>3470.87</v>
      </c>
      <c r="I3642" s="252">
        <v>0</v>
      </c>
      <c r="J3642" s="252">
        <v>-3470.87</v>
      </c>
      <c r="K3642" s="252">
        <v>0</v>
      </c>
      <c r="L3642" s="252">
        <v>0</v>
      </c>
      <c r="M3642" s="252">
        <v>-3470.87</v>
      </c>
      <c r="N3642" s="323">
        <v>0</v>
      </c>
      <c r="O3642" s="323"/>
      <c r="P3642" s="252">
        <v>0</v>
      </c>
      <c r="Q3642" s="252">
        <v>0</v>
      </c>
      <c r="R3642" s="240" t="s">
        <v>303</v>
      </c>
      <c r="V3642" s="248">
        <f t="shared" si="228"/>
        <v>0</v>
      </c>
      <c r="W3642" s="248">
        <f t="shared" si="225"/>
        <v>0</v>
      </c>
      <c r="X3642" s="248">
        <f t="shared" si="226"/>
        <v>0</v>
      </c>
      <c r="Y3642" s="248">
        <f t="shared" si="227"/>
        <v>0</v>
      </c>
    </row>
    <row r="3643" spans="1:25" ht="15" customHeight="1" x14ac:dyDescent="0.25">
      <c r="A3643" s="250"/>
      <c r="B3643" s="251"/>
      <c r="C3643" s="322" t="s">
        <v>1052</v>
      </c>
      <c r="D3643" s="322"/>
      <c r="E3643" s="322"/>
      <c r="H3643" s="252">
        <v>2330.85</v>
      </c>
      <c r="I3643" s="252">
        <v>0</v>
      </c>
      <c r="J3643" s="252">
        <v>-2330.85</v>
      </c>
      <c r="K3643" s="252">
        <v>0</v>
      </c>
      <c r="L3643" s="252">
        <v>0</v>
      </c>
      <c r="M3643" s="252">
        <v>-2330.85</v>
      </c>
      <c r="N3643" s="323">
        <v>0</v>
      </c>
      <c r="O3643" s="323"/>
      <c r="P3643" s="252">
        <v>0</v>
      </c>
      <c r="Q3643" s="252">
        <v>0</v>
      </c>
      <c r="R3643" s="240" t="s">
        <v>303</v>
      </c>
      <c r="V3643" s="248">
        <f t="shared" si="228"/>
        <v>0</v>
      </c>
      <c r="W3643" s="248">
        <f t="shared" si="225"/>
        <v>0</v>
      </c>
      <c r="X3643" s="248">
        <f t="shared" si="226"/>
        <v>0</v>
      </c>
      <c r="Y3643" s="248">
        <f t="shared" si="227"/>
        <v>0</v>
      </c>
    </row>
    <row r="3644" spans="1:25" ht="15" customHeight="1" x14ac:dyDescent="0.25">
      <c r="A3644" s="250"/>
      <c r="B3644" s="251"/>
      <c r="C3644" s="322" t="s">
        <v>393</v>
      </c>
      <c r="D3644" s="322"/>
      <c r="E3644" s="322"/>
      <c r="H3644" s="252">
        <v>1695.67</v>
      </c>
      <c r="I3644" s="252">
        <v>0</v>
      </c>
      <c r="J3644" s="252">
        <v>-1695.67</v>
      </c>
      <c r="K3644" s="252">
        <v>0</v>
      </c>
      <c r="L3644" s="252">
        <v>0</v>
      </c>
      <c r="M3644" s="252">
        <v>-1695.67</v>
      </c>
      <c r="N3644" s="323">
        <v>0</v>
      </c>
      <c r="O3644" s="323"/>
      <c r="P3644" s="252">
        <v>0</v>
      </c>
      <c r="Q3644" s="252">
        <v>0</v>
      </c>
      <c r="R3644" s="240" t="s">
        <v>303</v>
      </c>
      <c r="V3644" s="248">
        <f t="shared" si="228"/>
        <v>0</v>
      </c>
      <c r="W3644" s="248">
        <f t="shared" si="225"/>
        <v>0</v>
      </c>
      <c r="X3644" s="248">
        <f t="shared" si="226"/>
        <v>0</v>
      </c>
      <c r="Y3644" s="248">
        <f t="shared" si="227"/>
        <v>0</v>
      </c>
    </row>
    <row r="3645" spans="1:25" ht="15" customHeight="1" x14ac:dyDescent="0.25">
      <c r="A3645" s="250"/>
      <c r="B3645" s="251"/>
      <c r="C3645" s="322" t="s">
        <v>399</v>
      </c>
      <c r="D3645" s="322"/>
      <c r="E3645" s="322"/>
      <c r="H3645" s="252">
        <v>-3656.92</v>
      </c>
      <c r="I3645" s="252">
        <v>0</v>
      </c>
      <c r="J3645" s="252">
        <v>3656.92</v>
      </c>
      <c r="K3645" s="252">
        <v>0</v>
      </c>
      <c r="L3645" s="252">
        <v>0</v>
      </c>
      <c r="M3645" s="252">
        <v>3656.92</v>
      </c>
      <c r="N3645" s="323">
        <v>0</v>
      </c>
      <c r="O3645" s="323"/>
      <c r="P3645" s="252">
        <v>0</v>
      </c>
      <c r="Q3645" s="252">
        <v>0</v>
      </c>
      <c r="R3645" s="240" t="s">
        <v>303</v>
      </c>
      <c r="V3645" s="248">
        <f t="shared" si="228"/>
        <v>0</v>
      </c>
      <c r="W3645" s="248">
        <f t="shared" si="225"/>
        <v>0</v>
      </c>
      <c r="X3645" s="248">
        <f t="shared" si="226"/>
        <v>0</v>
      </c>
      <c r="Y3645" s="248">
        <f t="shared" si="227"/>
        <v>0</v>
      </c>
    </row>
    <row r="3646" spans="1:25" ht="15" customHeight="1" x14ac:dyDescent="0.25">
      <c r="A3646" s="250"/>
      <c r="B3646" s="251"/>
      <c r="C3646" s="322" t="s">
        <v>392</v>
      </c>
      <c r="D3646" s="322"/>
      <c r="E3646" s="322"/>
      <c r="H3646" s="252">
        <v>-3458.33</v>
      </c>
      <c r="I3646" s="252">
        <v>0</v>
      </c>
      <c r="J3646" s="252">
        <v>3458.33</v>
      </c>
      <c r="K3646" s="252">
        <v>0</v>
      </c>
      <c r="L3646" s="252">
        <v>0</v>
      </c>
      <c r="M3646" s="252">
        <v>3458.33</v>
      </c>
      <c r="N3646" s="323">
        <v>0</v>
      </c>
      <c r="O3646" s="323"/>
      <c r="P3646" s="252">
        <v>0</v>
      </c>
      <c r="Q3646" s="252">
        <v>0</v>
      </c>
      <c r="R3646" s="240" t="s">
        <v>303</v>
      </c>
      <c r="V3646" s="248">
        <f t="shared" si="228"/>
        <v>0</v>
      </c>
      <c r="W3646" s="248">
        <f t="shared" si="225"/>
        <v>0</v>
      </c>
      <c r="X3646" s="248">
        <f t="shared" si="226"/>
        <v>0</v>
      </c>
      <c r="Y3646" s="248">
        <f t="shared" si="227"/>
        <v>0</v>
      </c>
    </row>
    <row r="3647" spans="1:25" ht="15" customHeight="1" x14ac:dyDescent="0.25">
      <c r="A3647" s="253"/>
      <c r="B3647" s="254"/>
      <c r="C3647" s="324" t="s">
        <v>1304</v>
      </c>
      <c r="D3647" s="324"/>
      <c r="E3647" s="324"/>
      <c r="F3647" s="255"/>
      <c r="G3647" s="255"/>
      <c r="H3647" s="256">
        <v>-2058.0500000000002</v>
      </c>
      <c r="I3647" s="256">
        <v>0</v>
      </c>
      <c r="J3647" s="256">
        <v>2058.0500000000002</v>
      </c>
      <c r="K3647" s="256">
        <v>0</v>
      </c>
      <c r="L3647" s="256">
        <v>0</v>
      </c>
      <c r="M3647" s="256">
        <v>2058.0500000000002</v>
      </c>
      <c r="N3647" s="325">
        <v>0</v>
      </c>
      <c r="O3647" s="325"/>
      <c r="P3647" s="256">
        <v>0</v>
      </c>
      <c r="Q3647" s="256">
        <v>0</v>
      </c>
      <c r="R3647" s="240" t="s">
        <v>303</v>
      </c>
      <c r="V3647" s="248">
        <f t="shared" si="228"/>
        <v>0</v>
      </c>
      <c r="W3647" s="248">
        <f t="shared" si="225"/>
        <v>0</v>
      </c>
      <c r="X3647" s="248">
        <f t="shared" si="226"/>
        <v>0</v>
      </c>
      <c r="Y3647" s="248">
        <f t="shared" si="227"/>
        <v>0</v>
      </c>
    </row>
    <row r="3648" spans="1:25" ht="15" customHeight="1" x14ac:dyDescent="0.25">
      <c r="A3648" s="245" t="s">
        <v>1919</v>
      </c>
      <c r="B3648" s="246" t="str">
        <f>C3648</f>
        <v>г.Одинцово, Ракетчиков, 36</v>
      </c>
      <c r="C3648" s="329" t="s">
        <v>304</v>
      </c>
      <c r="D3648" s="329"/>
      <c r="E3648" s="329"/>
      <c r="F3648" s="246" t="s">
        <v>1340</v>
      </c>
      <c r="G3648" s="246" t="s">
        <v>1920</v>
      </c>
      <c r="H3648" s="247">
        <v>116189.47</v>
      </c>
      <c r="I3648" s="247">
        <v>0</v>
      </c>
      <c r="J3648" s="247">
        <v>-116189.47</v>
      </c>
      <c r="K3648" s="247">
        <v>0</v>
      </c>
      <c r="L3648" s="247">
        <v>0</v>
      </c>
      <c r="M3648" s="247">
        <v>-116189.47</v>
      </c>
      <c r="N3648" s="330">
        <v>0</v>
      </c>
      <c r="O3648" s="330"/>
      <c r="P3648" s="247">
        <v>0</v>
      </c>
      <c r="Q3648" s="247">
        <v>0</v>
      </c>
      <c r="R3648" s="240" t="s">
        <v>304</v>
      </c>
      <c r="V3648" s="248">
        <f t="shared" si="228"/>
        <v>0</v>
      </c>
      <c r="W3648" s="248">
        <f t="shared" si="225"/>
        <v>0</v>
      </c>
      <c r="X3648" s="248">
        <f t="shared" si="226"/>
        <v>0</v>
      </c>
      <c r="Y3648" s="248">
        <f t="shared" si="227"/>
        <v>0</v>
      </c>
    </row>
    <row r="3649" spans="1:25" ht="15" customHeight="1" x14ac:dyDescent="0.25">
      <c r="A3649" s="250"/>
      <c r="B3649" s="251"/>
      <c r="C3649" s="322" t="s">
        <v>1052</v>
      </c>
      <c r="D3649" s="322"/>
      <c r="E3649" s="322"/>
      <c r="H3649" s="252">
        <v>33045.46</v>
      </c>
      <c r="I3649" s="252">
        <v>0</v>
      </c>
      <c r="J3649" s="252">
        <v>-33045.46</v>
      </c>
      <c r="K3649" s="252">
        <v>0</v>
      </c>
      <c r="L3649" s="252">
        <v>0</v>
      </c>
      <c r="M3649" s="252">
        <v>-33045.46</v>
      </c>
      <c r="N3649" s="323">
        <v>0</v>
      </c>
      <c r="O3649" s="323"/>
      <c r="P3649" s="252">
        <v>0</v>
      </c>
      <c r="Q3649" s="252">
        <v>0</v>
      </c>
      <c r="R3649" s="240" t="s">
        <v>304</v>
      </c>
      <c r="V3649" s="248">
        <f t="shared" si="228"/>
        <v>0</v>
      </c>
      <c r="W3649" s="248">
        <f t="shared" si="225"/>
        <v>0</v>
      </c>
      <c r="X3649" s="248">
        <f t="shared" si="226"/>
        <v>0</v>
      </c>
      <c r="Y3649" s="248">
        <f t="shared" si="227"/>
        <v>0</v>
      </c>
    </row>
    <row r="3650" spans="1:25" ht="15" customHeight="1" x14ac:dyDescent="0.25">
      <c r="A3650" s="250"/>
      <c r="B3650" s="251"/>
      <c r="C3650" s="322" t="s">
        <v>399</v>
      </c>
      <c r="D3650" s="322"/>
      <c r="E3650" s="322"/>
      <c r="H3650" s="252">
        <v>5989.02</v>
      </c>
      <c r="I3650" s="252">
        <v>0</v>
      </c>
      <c r="J3650" s="252">
        <v>-5989.02</v>
      </c>
      <c r="K3650" s="252">
        <v>0</v>
      </c>
      <c r="L3650" s="252">
        <v>0</v>
      </c>
      <c r="M3650" s="252">
        <v>-5989.02</v>
      </c>
      <c r="N3650" s="323">
        <v>0</v>
      </c>
      <c r="O3650" s="323"/>
      <c r="P3650" s="252">
        <v>0</v>
      </c>
      <c r="Q3650" s="252">
        <v>0</v>
      </c>
      <c r="R3650" s="240" t="s">
        <v>304</v>
      </c>
      <c r="V3650" s="248">
        <f t="shared" si="228"/>
        <v>0</v>
      </c>
      <c r="W3650" s="248">
        <f t="shared" si="225"/>
        <v>0</v>
      </c>
      <c r="X3650" s="248">
        <f t="shared" si="226"/>
        <v>0</v>
      </c>
      <c r="Y3650" s="248">
        <f t="shared" si="227"/>
        <v>0</v>
      </c>
    </row>
    <row r="3651" spans="1:25" ht="15" customHeight="1" x14ac:dyDescent="0.25">
      <c r="A3651" s="250"/>
      <c r="B3651" s="251"/>
      <c r="C3651" s="322" t="s">
        <v>393</v>
      </c>
      <c r="D3651" s="322"/>
      <c r="E3651" s="322"/>
      <c r="H3651" s="252">
        <v>18274.14</v>
      </c>
      <c r="I3651" s="252">
        <v>0</v>
      </c>
      <c r="J3651" s="252">
        <v>-18274.14</v>
      </c>
      <c r="K3651" s="252">
        <v>0</v>
      </c>
      <c r="L3651" s="252">
        <v>0</v>
      </c>
      <c r="M3651" s="252">
        <v>-18274.14</v>
      </c>
      <c r="N3651" s="323">
        <v>0</v>
      </c>
      <c r="O3651" s="323"/>
      <c r="P3651" s="252">
        <v>0</v>
      </c>
      <c r="Q3651" s="252">
        <v>0</v>
      </c>
      <c r="R3651" s="240" t="s">
        <v>304</v>
      </c>
      <c r="V3651" s="248">
        <f t="shared" si="228"/>
        <v>0</v>
      </c>
      <c r="W3651" s="248">
        <f t="shared" si="225"/>
        <v>0</v>
      </c>
      <c r="X3651" s="248">
        <f t="shared" si="226"/>
        <v>0</v>
      </c>
      <c r="Y3651" s="248">
        <f t="shared" si="227"/>
        <v>0</v>
      </c>
    </row>
    <row r="3652" spans="1:25" ht="15" customHeight="1" x14ac:dyDescent="0.25">
      <c r="A3652" s="250"/>
      <c r="B3652" s="251"/>
      <c r="C3652" s="322" t="s">
        <v>392</v>
      </c>
      <c r="D3652" s="322"/>
      <c r="E3652" s="322"/>
      <c r="H3652" s="252">
        <v>6107.75</v>
      </c>
      <c r="I3652" s="252">
        <v>0</v>
      </c>
      <c r="J3652" s="252">
        <v>-6107.75</v>
      </c>
      <c r="K3652" s="252">
        <v>0</v>
      </c>
      <c r="L3652" s="252">
        <v>0</v>
      </c>
      <c r="M3652" s="252">
        <v>-6107.75</v>
      </c>
      <c r="N3652" s="323">
        <v>0</v>
      </c>
      <c r="O3652" s="323"/>
      <c r="P3652" s="252">
        <v>0</v>
      </c>
      <c r="Q3652" s="252">
        <v>0</v>
      </c>
      <c r="R3652" s="240" t="s">
        <v>304</v>
      </c>
      <c r="V3652" s="248">
        <f t="shared" si="228"/>
        <v>0</v>
      </c>
      <c r="W3652" s="248">
        <f t="shared" si="225"/>
        <v>0</v>
      </c>
      <c r="X3652" s="248">
        <f t="shared" si="226"/>
        <v>0</v>
      </c>
      <c r="Y3652" s="248">
        <f t="shared" si="227"/>
        <v>0</v>
      </c>
    </row>
    <row r="3653" spans="1:25" ht="15" customHeight="1" x14ac:dyDescent="0.25">
      <c r="A3653" s="250"/>
      <c r="B3653" s="251"/>
      <c r="C3653" s="322" t="s">
        <v>1304</v>
      </c>
      <c r="D3653" s="322"/>
      <c r="E3653" s="322"/>
      <c r="H3653" s="252">
        <v>3698.93</v>
      </c>
      <c r="I3653" s="252">
        <v>0</v>
      </c>
      <c r="J3653" s="252">
        <v>-3698.93</v>
      </c>
      <c r="K3653" s="252">
        <v>0</v>
      </c>
      <c r="L3653" s="252">
        <v>0</v>
      </c>
      <c r="M3653" s="252">
        <v>-3698.93</v>
      </c>
      <c r="N3653" s="323">
        <v>0</v>
      </c>
      <c r="O3653" s="323"/>
      <c r="P3653" s="252">
        <v>0</v>
      </c>
      <c r="Q3653" s="252">
        <v>0</v>
      </c>
      <c r="R3653" s="240" t="s">
        <v>304</v>
      </c>
      <c r="V3653" s="248">
        <f t="shared" si="228"/>
        <v>0</v>
      </c>
      <c r="W3653" s="248">
        <f t="shared" si="225"/>
        <v>0</v>
      </c>
      <c r="X3653" s="248">
        <f t="shared" si="226"/>
        <v>0</v>
      </c>
      <c r="Y3653" s="248">
        <f t="shared" si="227"/>
        <v>0</v>
      </c>
    </row>
    <row r="3654" spans="1:25" ht="15" customHeight="1" x14ac:dyDescent="0.25">
      <c r="A3654" s="253"/>
      <c r="B3654" s="254"/>
      <c r="C3654" s="324" t="s">
        <v>503</v>
      </c>
      <c r="D3654" s="324"/>
      <c r="E3654" s="324"/>
      <c r="F3654" s="255"/>
      <c r="G3654" s="255"/>
      <c r="H3654" s="256">
        <v>49074.17</v>
      </c>
      <c r="I3654" s="256">
        <v>0</v>
      </c>
      <c r="J3654" s="256">
        <v>-49074.17</v>
      </c>
      <c r="K3654" s="256">
        <v>0</v>
      </c>
      <c r="L3654" s="256">
        <v>0</v>
      </c>
      <c r="M3654" s="256">
        <v>-49074.17</v>
      </c>
      <c r="N3654" s="325">
        <v>0</v>
      </c>
      <c r="O3654" s="325"/>
      <c r="P3654" s="256">
        <v>0</v>
      </c>
      <c r="Q3654" s="256">
        <v>0</v>
      </c>
      <c r="R3654" s="240" t="s">
        <v>304</v>
      </c>
      <c r="V3654" s="248">
        <f t="shared" si="228"/>
        <v>0</v>
      </c>
      <c r="W3654" s="248">
        <f t="shared" si="225"/>
        <v>0</v>
      </c>
      <c r="X3654" s="248">
        <f t="shared" si="226"/>
        <v>0</v>
      </c>
      <c r="Y3654" s="248">
        <f t="shared" si="227"/>
        <v>0</v>
      </c>
    </row>
    <row r="3655" spans="1:25" ht="15" customHeight="1" x14ac:dyDescent="0.25">
      <c r="A3655" s="245" t="s">
        <v>1921</v>
      </c>
      <c r="B3655" s="246" t="str">
        <f>C3655</f>
        <v>г.Одинцово, Ракетчиков, 37</v>
      </c>
      <c r="C3655" s="329" t="s">
        <v>305</v>
      </c>
      <c r="D3655" s="329"/>
      <c r="E3655" s="329"/>
      <c r="F3655" s="246" t="s">
        <v>1337</v>
      </c>
      <c r="G3655" s="246" t="s">
        <v>1922</v>
      </c>
      <c r="H3655" s="247">
        <v>88617.43</v>
      </c>
      <c r="I3655" s="247">
        <v>0</v>
      </c>
      <c r="J3655" s="247">
        <v>-88617.43</v>
      </c>
      <c r="K3655" s="247">
        <v>0</v>
      </c>
      <c r="L3655" s="247">
        <v>0</v>
      </c>
      <c r="M3655" s="247">
        <v>-88617.43</v>
      </c>
      <c r="N3655" s="330">
        <v>0</v>
      </c>
      <c r="O3655" s="330"/>
      <c r="P3655" s="247">
        <v>0</v>
      </c>
      <c r="Q3655" s="247">
        <v>0</v>
      </c>
      <c r="R3655" s="240" t="s">
        <v>305</v>
      </c>
      <c r="V3655" s="248">
        <f t="shared" si="228"/>
        <v>0</v>
      </c>
      <c r="W3655" s="248">
        <f t="shared" si="225"/>
        <v>0</v>
      </c>
      <c r="X3655" s="248">
        <f t="shared" si="226"/>
        <v>0</v>
      </c>
      <c r="Y3655" s="248">
        <f t="shared" si="227"/>
        <v>0</v>
      </c>
    </row>
    <row r="3656" spans="1:25" ht="15" customHeight="1" x14ac:dyDescent="0.25">
      <c r="A3656" s="250"/>
      <c r="B3656" s="251"/>
      <c r="C3656" s="322" t="s">
        <v>1052</v>
      </c>
      <c r="D3656" s="322"/>
      <c r="E3656" s="322"/>
      <c r="H3656" s="252">
        <v>21158.41</v>
      </c>
      <c r="I3656" s="252">
        <v>0</v>
      </c>
      <c r="J3656" s="252">
        <v>-21158.41</v>
      </c>
      <c r="K3656" s="252">
        <v>0</v>
      </c>
      <c r="L3656" s="252">
        <v>0</v>
      </c>
      <c r="M3656" s="252">
        <v>-21158.41</v>
      </c>
      <c r="N3656" s="323">
        <v>0</v>
      </c>
      <c r="O3656" s="323"/>
      <c r="P3656" s="252">
        <v>0</v>
      </c>
      <c r="Q3656" s="252">
        <v>0</v>
      </c>
      <c r="R3656" s="240" t="s">
        <v>305</v>
      </c>
      <c r="V3656" s="248">
        <f t="shared" si="228"/>
        <v>0</v>
      </c>
      <c r="W3656" s="248">
        <f t="shared" si="225"/>
        <v>0</v>
      </c>
      <c r="X3656" s="248">
        <f t="shared" si="226"/>
        <v>0</v>
      </c>
      <c r="Y3656" s="248">
        <f t="shared" si="227"/>
        <v>0</v>
      </c>
    </row>
    <row r="3657" spans="1:25" ht="15" customHeight="1" x14ac:dyDescent="0.25">
      <c r="A3657" s="250"/>
      <c r="B3657" s="251"/>
      <c r="C3657" s="322" t="s">
        <v>399</v>
      </c>
      <c r="D3657" s="322"/>
      <c r="E3657" s="322"/>
      <c r="H3657" s="252">
        <v>11757.11</v>
      </c>
      <c r="I3657" s="252">
        <v>0</v>
      </c>
      <c r="J3657" s="252">
        <v>-11757.11</v>
      </c>
      <c r="K3657" s="252">
        <v>0</v>
      </c>
      <c r="L3657" s="252">
        <v>0</v>
      </c>
      <c r="M3657" s="252">
        <v>-11757.11</v>
      </c>
      <c r="N3657" s="323">
        <v>0</v>
      </c>
      <c r="O3657" s="323"/>
      <c r="P3657" s="252">
        <v>0</v>
      </c>
      <c r="Q3657" s="252">
        <v>0</v>
      </c>
      <c r="R3657" s="240" t="s">
        <v>305</v>
      </c>
      <c r="V3657" s="248">
        <f t="shared" si="228"/>
        <v>0</v>
      </c>
      <c r="W3657" s="248">
        <f t="shared" si="225"/>
        <v>0</v>
      </c>
      <c r="X3657" s="248">
        <f t="shared" si="226"/>
        <v>0</v>
      </c>
      <c r="Y3657" s="248">
        <f t="shared" si="227"/>
        <v>0</v>
      </c>
    </row>
    <row r="3658" spans="1:25" ht="15" customHeight="1" x14ac:dyDescent="0.25">
      <c r="A3658" s="250"/>
      <c r="B3658" s="251"/>
      <c r="C3658" s="322" t="s">
        <v>393</v>
      </c>
      <c r="D3658" s="322"/>
      <c r="E3658" s="322"/>
      <c r="H3658" s="252">
        <v>4367.43</v>
      </c>
      <c r="I3658" s="252">
        <v>0</v>
      </c>
      <c r="J3658" s="252">
        <v>-4367.43</v>
      </c>
      <c r="K3658" s="252">
        <v>0</v>
      </c>
      <c r="L3658" s="252">
        <v>0</v>
      </c>
      <c r="M3658" s="252">
        <v>-4367.43</v>
      </c>
      <c r="N3658" s="323">
        <v>0</v>
      </c>
      <c r="O3658" s="323"/>
      <c r="P3658" s="252">
        <v>0</v>
      </c>
      <c r="Q3658" s="252">
        <v>0</v>
      </c>
      <c r="R3658" s="240" t="s">
        <v>305</v>
      </c>
      <c r="V3658" s="248">
        <f t="shared" si="228"/>
        <v>0</v>
      </c>
      <c r="W3658" s="248">
        <f t="shared" ref="W3658:W3721" si="229">IF(W$8=$C3658,SUM($P3658-$Q3658),0)/3</f>
        <v>0</v>
      </c>
      <c r="X3658" s="248">
        <f t="shared" ref="X3658:X3721" si="230">IF(X$8=$C3658,SUM($P3658-$Q3658),0)</f>
        <v>0</v>
      </c>
      <c r="Y3658" s="248">
        <f t="shared" ref="Y3658:Y3721" si="231">SUM(V3658:X3658)</f>
        <v>0</v>
      </c>
    </row>
    <row r="3659" spans="1:25" ht="15" customHeight="1" x14ac:dyDescent="0.25">
      <c r="A3659" s="250"/>
      <c r="B3659" s="251"/>
      <c r="C3659" s="322" t="s">
        <v>392</v>
      </c>
      <c r="D3659" s="322"/>
      <c r="E3659" s="322"/>
      <c r="H3659" s="252">
        <v>11985.79</v>
      </c>
      <c r="I3659" s="252">
        <v>0</v>
      </c>
      <c r="J3659" s="252">
        <v>-11985.79</v>
      </c>
      <c r="K3659" s="252">
        <v>0</v>
      </c>
      <c r="L3659" s="252">
        <v>0</v>
      </c>
      <c r="M3659" s="252">
        <v>-11985.79</v>
      </c>
      <c r="N3659" s="323">
        <v>0</v>
      </c>
      <c r="O3659" s="323"/>
      <c r="P3659" s="252">
        <v>0</v>
      </c>
      <c r="Q3659" s="252">
        <v>0</v>
      </c>
      <c r="R3659" s="240" t="s">
        <v>305</v>
      </c>
      <c r="V3659" s="248">
        <f t="shared" si="228"/>
        <v>0</v>
      </c>
      <c r="W3659" s="248">
        <f t="shared" si="229"/>
        <v>0</v>
      </c>
      <c r="X3659" s="248">
        <f t="shared" si="230"/>
        <v>0</v>
      </c>
      <c r="Y3659" s="248">
        <f t="shared" si="231"/>
        <v>0</v>
      </c>
    </row>
    <row r="3660" spans="1:25" ht="15" customHeight="1" x14ac:dyDescent="0.25">
      <c r="A3660" s="250"/>
      <c r="B3660" s="251"/>
      <c r="C3660" s="322" t="s">
        <v>1304</v>
      </c>
      <c r="D3660" s="322"/>
      <c r="E3660" s="322"/>
      <c r="H3660" s="252">
        <v>7227.57</v>
      </c>
      <c r="I3660" s="252">
        <v>0</v>
      </c>
      <c r="J3660" s="252">
        <v>-7227.57</v>
      </c>
      <c r="K3660" s="252">
        <v>0</v>
      </c>
      <c r="L3660" s="252">
        <v>0</v>
      </c>
      <c r="M3660" s="252">
        <v>-7227.57</v>
      </c>
      <c r="N3660" s="323">
        <v>0</v>
      </c>
      <c r="O3660" s="323"/>
      <c r="P3660" s="252">
        <v>0</v>
      </c>
      <c r="Q3660" s="252">
        <v>0</v>
      </c>
      <c r="R3660" s="240" t="s">
        <v>305</v>
      </c>
      <c r="V3660" s="248">
        <f t="shared" si="228"/>
        <v>0</v>
      </c>
      <c r="W3660" s="248">
        <f t="shared" si="229"/>
        <v>0</v>
      </c>
      <c r="X3660" s="248">
        <f t="shared" si="230"/>
        <v>0</v>
      </c>
      <c r="Y3660" s="248">
        <f t="shared" si="231"/>
        <v>0</v>
      </c>
    </row>
    <row r="3661" spans="1:25" ht="15" customHeight="1" x14ac:dyDescent="0.25">
      <c r="A3661" s="253"/>
      <c r="B3661" s="254"/>
      <c r="C3661" s="324" t="s">
        <v>503</v>
      </c>
      <c r="D3661" s="324"/>
      <c r="E3661" s="324"/>
      <c r="F3661" s="255"/>
      <c r="G3661" s="255"/>
      <c r="H3661" s="256">
        <v>32121.119999999999</v>
      </c>
      <c r="I3661" s="256">
        <v>0</v>
      </c>
      <c r="J3661" s="256">
        <v>-32121.119999999999</v>
      </c>
      <c r="K3661" s="256">
        <v>0</v>
      </c>
      <c r="L3661" s="256">
        <v>0</v>
      </c>
      <c r="M3661" s="256">
        <v>-32121.119999999999</v>
      </c>
      <c r="N3661" s="325">
        <v>0</v>
      </c>
      <c r="O3661" s="325"/>
      <c r="P3661" s="256">
        <v>0</v>
      </c>
      <c r="Q3661" s="256">
        <v>0</v>
      </c>
      <c r="R3661" s="240" t="s">
        <v>305</v>
      </c>
      <c r="V3661" s="248">
        <f t="shared" si="228"/>
        <v>0</v>
      </c>
      <c r="W3661" s="248">
        <f t="shared" si="229"/>
        <v>0</v>
      </c>
      <c r="X3661" s="248">
        <f t="shared" si="230"/>
        <v>0</v>
      </c>
      <c r="Y3661" s="248">
        <f t="shared" si="231"/>
        <v>0</v>
      </c>
    </row>
    <row r="3662" spans="1:25" ht="15" customHeight="1" x14ac:dyDescent="0.25">
      <c r="A3662" s="245" t="s">
        <v>1923</v>
      </c>
      <c r="B3662" s="246" t="str">
        <f>C3662</f>
        <v>г.Одинцово, Ракетчиков, 39</v>
      </c>
      <c r="C3662" s="329" t="s">
        <v>306</v>
      </c>
      <c r="D3662" s="329"/>
      <c r="E3662" s="329"/>
      <c r="F3662" s="246" t="s">
        <v>1290</v>
      </c>
      <c r="G3662" s="246" t="s">
        <v>1924</v>
      </c>
      <c r="H3662" s="247">
        <v>65073.279999999999</v>
      </c>
      <c r="I3662" s="247">
        <v>0</v>
      </c>
      <c r="J3662" s="247">
        <v>-65073.279999999999</v>
      </c>
      <c r="K3662" s="247">
        <v>0</v>
      </c>
      <c r="L3662" s="247">
        <v>0</v>
      </c>
      <c r="M3662" s="247">
        <v>-65073.279999999999</v>
      </c>
      <c r="N3662" s="330">
        <v>0</v>
      </c>
      <c r="O3662" s="330"/>
      <c r="P3662" s="247">
        <v>0</v>
      </c>
      <c r="Q3662" s="247">
        <v>0</v>
      </c>
      <c r="R3662" s="240" t="s">
        <v>306</v>
      </c>
      <c r="V3662" s="248">
        <f t="shared" si="228"/>
        <v>0</v>
      </c>
      <c r="W3662" s="248">
        <f t="shared" si="229"/>
        <v>0</v>
      </c>
      <c r="X3662" s="248">
        <f t="shared" si="230"/>
        <v>0</v>
      </c>
      <c r="Y3662" s="248">
        <f t="shared" si="231"/>
        <v>0</v>
      </c>
    </row>
    <row r="3663" spans="1:25" ht="15" customHeight="1" x14ac:dyDescent="0.25">
      <c r="A3663" s="250"/>
      <c r="B3663" s="251"/>
      <c r="C3663" s="322" t="s">
        <v>1052</v>
      </c>
      <c r="D3663" s="322"/>
      <c r="E3663" s="322"/>
      <c r="H3663" s="252">
        <v>10283.379999999999</v>
      </c>
      <c r="I3663" s="252">
        <v>0</v>
      </c>
      <c r="J3663" s="252">
        <v>-10283.379999999999</v>
      </c>
      <c r="K3663" s="252">
        <v>0</v>
      </c>
      <c r="L3663" s="252">
        <v>0</v>
      </c>
      <c r="M3663" s="252">
        <v>-10283.379999999999</v>
      </c>
      <c r="N3663" s="323">
        <v>0</v>
      </c>
      <c r="O3663" s="323"/>
      <c r="P3663" s="252">
        <v>0</v>
      </c>
      <c r="Q3663" s="252">
        <v>0</v>
      </c>
      <c r="R3663" s="240" t="s">
        <v>306</v>
      </c>
      <c r="V3663" s="248">
        <f t="shared" si="228"/>
        <v>0</v>
      </c>
      <c r="W3663" s="248">
        <f t="shared" si="229"/>
        <v>0</v>
      </c>
      <c r="X3663" s="248">
        <f t="shared" si="230"/>
        <v>0</v>
      </c>
      <c r="Y3663" s="248">
        <f t="shared" si="231"/>
        <v>0</v>
      </c>
    </row>
    <row r="3664" spans="1:25" ht="15" customHeight="1" x14ac:dyDescent="0.25">
      <c r="A3664" s="250"/>
      <c r="B3664" s="251"/>
      <c r="C3664" s="322" t="s">
        <v>399</v>
      </c>
      <c r="D3664" s="322"/>
      <c r="E3664" s="322"/>
      <c r="H3664" s="252">
        <v>3946.31</v>
      </c>
      <c r="I3664" s="252">
        <v>0</v>
      </c>
      <c r="J3664" s="252">
        <v>-3946.31</v>
      </c>
      <c r="K3664" s="252">
        <v>0</v>
      </c>
      <c r="L3664" s="252">
        <v>0</v>
      </c>
      <c r="M3664" s="252">
        <v>-3946.31</v>
      </c>
      <c r="N3664" s="323">
        <v>0</v>
      </c>
      <c r="O3664" s="323"/>
      <c r="P3664" s="252">
        <v>0</v>
      </c>
      <c r="Q3664" s="252">
        <v>0</v>
      </c>
      <c r="R3664" s="240" t="s">
        <v>306</v>
      </c>
      <c r="V3664" s="248">
        <f t="shared" ref="V3664:V3727" si="232">IF(V$8=$C3664,SUM($P3664-$Q3664),0)</f>
        <v>0</v>
      </c>
      <c r="W3664" s="248">
        <f t="shared" si="229"/>
        <v>0</v>
      </c>
      <c r="X3664" s="248">
        <f t="shared" si="230"/>
        <v>0</v>
      </c>
      <c r="Y3664" s="248">
        <f t="shared" si="231"/>
        <v>0</v>
      </c>
    </row>
    <row r="3665" spans="1:25" ht="15" customHeight="1" x14ac:dyDescent="0.25">
      <c r="A3665" s="250"/>
      <c r="B3665" s="251"/>
      <c r="C3665" s="322" t="s">
        <v>393</v>
      </c>
      <c r="D3665" s="322"/>
      <c r="E3665" s="322"/>
      <c r="H3665" s="252">
        <v>8276.93</v>
      </c>
      <c r="I3665" s="252">
        <v>0</v>
      </c>
      <c r="J3665" s="252">
        <v>-8276.93</v>
      </c>
      <c r="K3665" s="252">
        <v>0</v>
      </c>
      <c r="L3665" s="252">
        <v>0</v>
      </c>
      <c r="M3665" s="252">
        <v>-8276.93</v>
      </c>
      <c r="N3665" s="323">
        <v>0</v>
      </c>
      <c r="O3665" s="323"/>
      <c r="P3665" s="252">
        <v>0</v>
      </c>
      <c r="Q3665" s="252">
        <v>0</v>
      </c>
      <c r="R3665" s="240" t="s">
        <v>306</v>
      </c>
      <c r="V3665" s="248">
        <f t="shared" si="232"/>
        <v>0</v>
      </c>
      <c r="W3665" s="248">
        <f t="shared" si="229"/>
        <v>0</v>
      </c>
      <c r="X3665" s="248">
        <f t="shared" si="230"/>
        <v>0</v>
      </c>
      <c r="Y3665" s="248">
        <f t="shared" si="231"/>
        <v>0</v>
      </c>
    </row>
    <row r="3666" spans="1:25" ht="15" customHeight="1" x14ac:dyDescent="0.25">
      <c r="A3666" s="250"/>
      <c r="B3666" s="251"/>
      <c r="C3666" s="322" t="s">
        <v>392</v>
      </c>
      <c r="D3666" s="322"/>
      <c r="E3666" s="322"/>
      <c r="H3666" s="252">
        <v>4018.05</v>
      </c>
      <c r="I3666" s="252">
        <v>0</v>
      </c>
      <c r="J3666" s="252">
        <v>-4018.05</v>
      </c>
      <c r="K3666" s="252">
        <v>0</v>
      </c>
      <c r="L3666" s="252">
        <v>0</v>
      </c>
      <c r="M3666" s="252">
        <v>-4018.05</v>
      </c>
      <c r="N3666" s="323">
        <v>0</v>
      </c>
      <c r="O3666" s="323"/>
      <c r="P3666" s="252">
        <v>0</v>
      </c>
      <c r="Q3666" s="252">
        <v>0</v>
      </c>
      <c r="R3666" s="240" t="s">
        <v>306</v>
      </c>
      <c r="V3666" s="248">
        <f t="shared" si="232"/>
        <v>0</v>
      </c>
      <c r="W3666" s="248">
        <f t="shared" si="229"/>
        <v>0</v>
      </c>
      <c r="X3666" s="248">
        <f t="shared" si="230"/>
        <v>0</v>
      </c>
      <c r="Y3666" s="248">
        <f t="shared" si="231"/>
        <v>0</v>
      </c>
    </row>
    <row r="3667" spans="1:25" ht="15" customHeight="1" x14ac:dyDescent="0.25">
      <c r="A3667" s="250"/>
      <c r="B3667" s="251"/>
      <c r="C3667" s="322" t="s">
        <v>1304</v>
      </c>
      <c r="D3667" s="322"/>
      <c r="E3667" s="322"/>
      <c r="H3667" s="252">
        <v>2416.25</v>
      </c>
      <c r="I3667" s="252">
        <v>0</v>
      </c>
      <c r="J3667" s="252">
        <v>-2416.25</v>
      </c>
      <c r="K3667" s="252">
        <v>0</v>
      </c>
      <c r="L3667" s="252">
        <v>0</v>
      </c>
      <c r="M3667" s="252">
        <v>-2416.25</v>
      </c>
      <c r="N3667" s="323">
        <v>0</v>
      </c>
      <c r="O3667" s="323"/>
      <c r="P3667" s="252">
        <v>0</v>
      </c>
      <c r="Q3667" s="252">
        <v>0</v>
      </c>
      <c r="R3667" s="240" t="s">
        <v>306</v>
      </c>
      <c r="V3667" s="248">
        <f t="shared" si="232"/>
        <v>0</v>
      </c>
      <c r="W3667" s="248">
        <f t="shared" si="229"/>
        <v>0</v>
      </c>
      <c r="X3667" s="248">
        <f t="shared" si="230"/>
        <v>0</v>
      </c>
      <c r="Y3667" s="248">
        <f t="shared" si="231"/>
        <v>0</v>
      </c>
    </row>
    <row r="3668" spans="1:25" ht="15" customHeight="1" x14ac:dyDescent="0.25">
      <c r="A3668" s="253"/>
      <c r="B3668" s="254"/>
      <c r="C3668" s="324" t="s">
        <v>503</v>
      </c>
      <c r="D3668" s="324"/>
      <c r="E3668" s="324"/>
      <c r="F3668" s="255"/>
      <c r="G3668" s="255"/>
      <c r="H3668" s="256">
        <v>36132.36</v>
      </c>
      <c r="I3668" s="256">
        <v>0</v>
      </c>
      <c r="J3668" s="256">
        <v>-36132.36</v>
      </c>
      <c r="K3668" s="256">
        <v>0</v>
      </c>
      <c r="L3668" s="256">
        <v>0</v>
      </c>
      <c r="M3668" s="256">
        <v>-36132.36</v>
      </c>
      <c r="N3668" s="325">
        <v>0</v>
      </c>
      <c r="O3668" s="325"/>
      <c r="P3668" s="256">
        <v>0</v>
      </c>
      <c r="Q3668" s="256">
        <v>0</v>
      </c>
      <c r="R3668" s="240" t="s">
        <v>306</v>
      </c>
      <c r="V3668" s="248">
        <f t="shared" si="232"/>
        <v>0</v>
      </c>
      <c r="W3668" s="248">
        <f t="shared" si="229"/>
        <v>0</v>
      </c>
      <c r="X3668" s="248">
        <f t="shared" si="230"/>
        <v>0</v>
      </c>
      <c r="Y3668" s="248">
        <f t="shared" si="231"/>
        <v>0</v>
      </c>
    </row>
    <row r="3669" spans="1:25" ht="15" customHeight="1" x14ac:dyDescent="0.25">
      <c r="A3669" s="245" t="s">
        <v>1925</v>
      </c>
      <c r="B3669" s="246" t="str">
        <f>C3669</f>
        <v>г.Одинцово, Ракетчиков, 40</v>
      </c>
      <c r="C3669" s="329" t="s">
        <v>307</v>
      </c>
      <c r="D3669" s="329"/>
      <c r="E3669" s="329"/>
      <c r="F3669" s="246" t="s">
        <v>1289</v>
      </c>
      <c r="G3669" s="246" t="s">
        <v>1926</v>
      </c>
      <c r="H3669" s="247">
        <v>-42.25</v>
      </c>
      <c r="I3669" s="247">
        <v>0</v>
      </c>
      <c r="J3669" s="247">
        <v>42.25</v>
      </c>
      <c r="K3669" s="247">
        <v>0</v>
      </c>
      <c r="L3669" s="247">
        <v>0</v>
      </c>
      <c r="M3669" s="247">
        <v>42.25</v>
      </c>
      <c r="N3669" s="330">
        <v>0</v>
      </c>
      <c r="O3669" s="330"/>
      <c r="P3669" s="247">
        <v>0</v>
      </c>
      <c r="Q3669" s="247">
        <v>0</v>
      </c>
      <c r="R3669" s="240" t="s">
        <v>307</v>
      </c>
      <c r="V3669" s="248">
        <f t="shared" si="232"/>
        <v>0</v>
      </c>
      <c r="W3669" s="248">
        <f t="shared" si="229"/>
        <v>0</v>
      </c>
      <c r="X3669" s="248">
        <f t="shared" si="230"/>
        <v>0</v>
      </c>
      <c r="Y3669" s="248">
        <f t="shared" si="231"/>
        <v>0</v>
      </c>
    </row>
    <row r="3670" spans="1:25" ht="15" customHeight="1" x14ac:dyDescent="0.25">
      <c r="A3670" s="250"/>
      <c r="B3670" s="251"/>
      <c r="C3670" s="322" t="s">
        <v>399</v>
      </c>
      <c r="D3670" s="322"/>
      <c r="E3670" s="322"/>
      <c r="H3670" s="252">
        <v>-7.58</v>
      </c>
      <c r="I3670" s="252">
        <v>0</v>
      </c>
      <c r="J3670" s="252">
        <v>7.58</v>
      </c>
      <c r="K3670" s="252">
        <v>0</v>
      </c>
      <c r="L3670" s="252">
        <v>0</v>
      </c>
      <c r="M3670" s="252">
        <v>7.58</v>
      </c>
      <c r="N3670" s="323">
        <v>0</v>
      </c>
      <c r="O3670" s="323"/>
      <c r="P3670" s="252">
        <v>0</v>
      </c>
      <c r="Q3670" s="252">
        <v>0</v>
      </c>
      <c r="R3670" s="240" t="s">
        <v>307</v>
      </c>
      <c r="V3670" s="248">
        <f t="shared" si="232"/>
        <v>0</v>
      </c>
      <c r="W3670" s="248">
        <f t="shared" si="229"/>
        <v>0</v>
      </c>
      <c r="X3670" s="248">
        <f t="shared" si="230"/>
        <v>0</v>
      </c>
      <c r="Y3670" s="248">
        <f t="shared" si="231"/>
        <v>0</v>
      </c>
    </row>
    <row r="3671" spans="1:25" ht="15" customHeight="1" x14ac:dyDescent="0.25">
      <c r="A3671" s="250"/>
      <c r="B3671" s="251"/>
      <c r="C3671" s="322" t="s">
        <v>393</v>
      </c>
      <c r="D3671" s="322"/>
      <c r="E3671" s="322"/>
      <c r="H3671" s="252">
        <v>-7.76</v>
      </c>
      <c r="I3671" s="252">
        <v>0</v>
      </c>
      <c r="J3671" s="252">
        <v>7.76</v>
      </c>
      <c r="K3671" s="252">
        <v>0</v>
      </c>
      <c r="L3671" s="252">
        <v>0</v>
      </c>
      <c r="M3671" s="252">
        <v>7.76</v>
      </c>
      <c r="N3671" s="323">
        <v>0</v>
      </c>
      <c r="O3671" s="323"/>
      <c r="P3671" s="252">
        <v>0</v>
      </c>
      <c r="Q3671" s="252">
        <v>0</v>
      </c>
      <c r="R3671" s="240" t="s">
        <v>307</v>
      </c>
      <c r="V3671" s="248">
        <f t="shared" si="232"/>
        <v>0</v>
      </c>
      <c r="W3671" s="248">
        <f t="shared" si="229"/>
        <v>0</v>
      </c>
      <c r="X3671" s="248">
        <f t="shared" si="230"/>
        <v>0</v>
      </c>
      <c r="Y3671" s="248">
        <f t="shared" si="231"/>
        <v>0</v>
      </c>
    </row>
    <row r="3672" spans="1:25" ht="15" customHeight="1" x14ac:dyDescent="0.25">
      <c r="A3672" s="250"/>
      <c r="B3672" s="251"/>
      <c r="C3672" s="322" t="s">
        <v>1052</v>
      </c>
      <c r="D3672" s="322"/>
      <c r="E3672" s="322"/>
      <c r="H3672" s="252">
        <v>-15</v>
      </c>
      <c r="I3672" s="252">
        <v>0</v>
      </c>
      <c r="J3672" s="252">
        <v>15</v>
      </c>
      <c r="K3672" s="252">
        <v>0</v>
      </c>
      <c r="L3672" s="252">
        <v>0</v>
      </c>
      <c r="M3672" s="252">
        <v>15</v>
      </c>
      <c r="N3672" s="323">
        <v>0</v>
      </c>
      <c r="O3672" s="323"/>
      <c r="P3672" s="252">
        <v>0</v>
      </c>
      <c r="Q3672" s="252">
        <v>0</v>
      </c>
      <c r="R3672" s="240" t="s">
        <v>307</v>
      </c>
      <c r="V3672" s="248">
        <f t="shared" si="232"/>
        <v>0</v>
      </c>
      <c r="W3672" s="248">
        <f t="shared" si="229"/>
        <v>0</v>
      </c>
      <c r="X3672" s="248">
        <f t="shared" si="230"/>
        <v>0</v>
      </c>
      <c r="Y3672" s="248">
        <f t="shared" si="231"/>
        <v>0</v>
      </c>
    </row>
    <row r="3673" spans="1:25" ht="15" customHeight="1" x14ac:dyDescent="0.25">
      <c r="A3673" s="250"/>
      <c r="B3673" s="251"/>
      <c r="C3673" s="322" t="s">
        <v>392</v>
      </c>
      <c r="D3673" s="322"/>
      <c r="E3673" s="322"/>
      <c r="H3673" s="252">
        <v>-7.43</v>
      </c>
      <c r="I3673" s="252">
        <v>0</v>
      </c>
      <c r="J3673" s="252">
        <v>7.43</v>
      </c>
      <c r="K3673" s="252">
        <v>0</v>
      </c>
      <c r="L3673" s="252">
        <v>0</v>
      </c>
      <c r="M3673" s="252">
        <v>7.43</v>
      </c>
      <c r="N3673" s="323">
        <v>0</v>
      </c>
      <c r="O3673" s="323"/>
      <c r="P3673" s="252">
        <v>0</v>
      </c>
      <c r="Q3673" s="252">
        <v>0</v>
      </c>
      <c r="R3673" s="240" t="s">
        <v>307</v>
      </c>
      <c r="V3673" s="248">
        <f t="shared" si="232"/>
        <v>0</v>
      </c>
      <c r="W3673" s="248">
        <f t="shared" si="229"/>
        <v>0</v>
      </c>
      <c r="X3673" s="248">
        <f t="shared" si="230"/>
        <v>0</v>
      </c>
      <c r="Y3673" s="248">
        <f t="shared" si="231"/>
        <v>0</v>
      </c>
    </row>
    <row r="3674" spans="1:25" ht="15" customHeight="1" x14ac:dyDescent="0.25">
      <c r="A3674" s="253"/>
      <c r="B3674" s="254"/>
      <c r="C3674" s="324" t="s">
        <v>1304</v>
      </c>
      <c r="D3674" s="324"/>
      <c r="E3674" s="324"/>
      <c r="F3674" s="255"/>
      <c r="G3674" s="255"/>
      <c r="H3674" s="256">
        <v>-4.4800000000000004</v>
      </c>
      <c r="I3674" s="256">
        <v>0</v>
      </c>
      <c r="J3674" s="256">
        <v>4.4800000000000004</v>
      </c>
      <c r="K3674" s="256">
        <v>0</v>
      </c>
      <c r="L3674" s="256">
        <v>0</v>
      </c>
      <c r="M3674" s="256">
        <v>4.4800000000000004</v>
      </c>
      <c r="N3674" s="325">
        <v>0</v>
      </c>
      <c r="O3674" s="325"/>
      <c r="P3674" s="256">
        <v>0</v>
      </c>
      <c r="Q3674" s="256">
        <v>0</v>
      </c>
      <c r="R3674" s="240" t="s">
        <v>307</v>
      </c>
      <c r="V3674" s="248">
        <f t="shared" si="232"/>
        <v>0</v>
      </c>
      <c r="W3674" s="248">
        <f t="shared" si="229"/>
        <v>0</v>
      </c>
      <c r="X3674" s="248">
        <f t="shared" si="230"/>
        <v>0</v>
      </c>
      <c r="Y3674" s="248">
        <f t="shared" si="231"/>
        <v>0</v>
      </c>
    </row>
    <row r="3675" spans="1:25" ht="15" customHeight="1" x14ac:dyDescent="0.25">
      <c r="A3675" s="245" t="s">
        <v>1927</v>
      </c>
      <c r="B3675" s="246" t="str">
        <f>C3675</f>
        <v>г.Одинцово, Ракетчиков, 41</v>
      </c>
      <c r="C3675" s="329" t="s">
        <v>308</v>
      </c>
      <c r="D3675" s="329"/>
      <c r="E3675" s="329"/>
      <c r="F3675" s="246" t="s">
        <v>1290</v>
      </c>
      <c r="G3675" s="246" t="s">
        <v>1928</v>
      </c>
      <c r="H3675" s="247">
        <v>24191.65</v>
      </c>
      <c r="I3675" s="247">
        <v>0</v>
      </c>
      <c r="J3675" s="247">
        <v>-24191.65</v>
      </c>
      <c r="K3675" s="247">
        <v>0</v>
      </c>
      <c r="L3675" s="247">
        <v>0</v>
      </c>
      <c r="M3675" s="247">
        <v>-24191.65</v>
      </c>
      <c r="N3675" s="330">
        <v>0</v>
      </c>
      <c r="O3675" s="330"/>
      <c r="P3675" s="247">
        <v>0</v>
      </c>
      <c r="Q3675" s="247">
        <v>0</v>
      </c>
      <c r="R3675" s="240" t="s">
        <v>308</v>
      </c>
      <c r="V3675" s="248">
        <f t="shared" si="232"/>
        <v>0</v>
      </c>
      <c r="W3675" s="248">
        <f t="shared" si="229"/>
        <v>0</v>
      </c>
      <c r="X3675" s="248">
        <f t="shared" si="230"/>
        <v>0</v>
      </c>
      <c r="Y3675" s="248">
        <f t="shared" si="231"/>
        <v>0</v>
      </c>
    </row>
    <row r="3676" spans="1:25" ht="15" customHeight="1" x14ac:dyDescent="0.25">
      <c r="A3676" s="250"/>
      <c r="B3676" s="251"/>
      <c r="C3676" s="322" t="s">
        <v>393</v>
      </c>
      <c r="D3676" s="322"/>
      <c r="E3676" s="322"/>
      <c r="H3676" s="252">
        <v>5588.11</v>
      </c>
      <c r="I3676" s="252">
        <v>0</v>
      </c>
      <c r="J3676" s="252">
        <v>-5588.11</v>
      </c>
      <c r="K3676" s="252">
        <v>0</v>
      </c>
      <c r="L3676" s="252">
        <v>0</v>
      </c>
      <c r="M3676" s="252">
        <v>-5588.11</v>
      </c>
      <c r="N3676" s="323">
        <v>0</v>
      </c>
      <c r="O3676" s="323"/>
      <c r="P3676" s="252">
        <v>0</v>
      </c>
      <c r="Q3676" s="252">
        <v>0</v>
      </c>
      <c r="R3676" s="240" t="s">
        <v>308</v>
      </c>
      <c r="V3676" s="248">
        <f t="shared" si="232"/>
        <v>0</v>
      </c>
      <c r="W3676" s="248">
        <f t="shared" si="229"/>
        <v>0</v>
      </c>
      <c r="X3676" s="248">
        <f t="shared" si="230"/>
        <v>0</v>
      </c>
      <c r="Y3676" s="248">
        <f t="shared" si="231"/>
        <v>0</v>
      </c>
    </row>
    <row r="3677" spans="1:25" ht="15" customHeight="1" x14ac:dyDescent="0.25">
      <c r="A3677" s="250"/>
      <c r="B3677" s="251"/>
      <c r="C3677" s="322" t="s">
        <v>1052</v>
      </c>
      <c r="D3677" s="322"/>
      <c r="E3677" s="322"/>
      <c r="H3677" s="252">
        <v>22502.28</v>
      </c>
      <c r="I3677" s="252">
        <v>0</v>
      </c>
      <c r="J3677" s="252">
        <v>-22502.28</v>
      </c>
      <c r="K3677" s="252">
        <v>0</v>
      </c>
      <c r="L3677" s="252">
        <v>0</v>
      </c>
      <c r="M3677" s="252">
        <v>-22502.28</v>
      </c>
      <c r="N3677" s="323">
        <v>0</v>
      </c>
      <c r="O3677" s="323"/>
      <c r="P3677" s="252">
        <v>0</v>
      </c>
      <c r="Q3677" s="252">
        <v>0</v>
      </c>
      <c r="R3677" s="240" t="s">
        <v>308</v>
      </c>
      <c r="V3677" s="248">
        <f t="shared" si="232"/>
        <v>0</v>
      </c>
      <c r="W3677" s="248">
        <f t="shared" si="229"/>
        <v>0</v>
      </c>
      <c r="X3677" s="248">
        <f t="shared" si="230"/>
        <v>0</v>
      </c>
      <c r="Y3677" s="248">
        <f t="shared" si="231"/>
        <v>0</v>
      </c>
    </row>
    <row r="3678" spans="1:25" ht="15" customHeight="1" x14ac:dyDescent="0.25">
      <c r="A3678" s="253"/>
      <c r="B3678" s="254"/>
      <c r="C3678" s="324" t="s">
        <v>392</v>
      </c>
      <c r="D3678" s="324"/>
      <c r="E3678" s="324"/>
      <c r="F3678" s="255"/>
      <c r="G3678" s="255"/>
      <c r="H3678" s="256">
        <v>-3898.74</v>
      </c>
      <c r="I3678" s="256">
        <v>0</v>
      </c>
      <c r="J3678" s="256">
        <v>3898.74</v>
      </c>
      <c r="K3678" s="256">
        <v>0</v>
      </c>
      <c r="L3678" s="256">
        <v>0</v>
      </c>
      <c r="M3678" s="256">
        <v>3898.74</v>
      </c>
      <c r="N3678" s="325">
        <v>0</v>
      </c>
      <c r="O3678" s="325"/>
      <c r="P3678" s="256">
        <v>0</v>
      </c>
      <c r="Q3678" s="256">
        <v>0</v>
      </c>
      <c r="R3678" s="240" t="s">
        <v>308</v>
      </c>
      <c r="V3678" s="248">
        <f t="shared" si="232"/>
        <v>0</v>
      </c>
      <c r="W3678" s="248">
        <f t="shared" si="229"/>
        <v>0</v>
      </c>
      <c r="X3678" s="248">
        <f t="shared" si="230"/>
        <v>0</v>
      </c>
      <c r="Y3678" s="248">
        <f t="shared" si="231"/>
        <v>0</v>
      </c>
    </row>
    <row r="3679" spans="1:25" ht="15" customHeight="1" x14ac:dyDescent="0.25">
      <c r="A3679" s="245" t="s">
        <v>1929</v>
      </c>
      <c r="B3679" s="246" t="str">
        <f>C3679</f>
        <v>г.Одинцово, Ракетчиков, 42</v>
      </c>
      <c r="C3679" s="329" t="s">
        <v>309</v>
      </c>
      <c r="D3679" s="329"/>
      <c r="E3679" s="329"/>
      <c r="F3679" s="246" t="s">
        <v>1285</v>
      </c>
      <c r="G3679" s="246" t="s">
        <v>1930</v>
      </c>
      <c r="H3679" s="247">
        <v>471.36</v>
      </c>
      <c r="I3679" s="247">
        <v>0</v>
      </c>
      <c r="J3679" s="247">
        <v>-471.36</v>
      </c>
      <c r="K3679" s="247">
        <v>0</v>
      </c>
      <c r="L3679" s="247">
        <v>0</v>
      </c>
      <c r="M3679" s="247">
        <v>-471.36</v>
      </c>
      <c r="N3679" s="330">
        <v>0</v>
      </c>
      <c r="O3679" s="330"/>
      <c r="P3679" s="247">
        <v>0</v>
      </c>
      <c r="Q3679" s="247">
        <v>0</v>
      </c>
      <c r="R3679" s="240" t="s">
        <v>309</v>
      </c>
      <c r="V3679" s="248">
        <f t="shared" si="232"/>
        <v>0</v>
      </c>
      <c r="W3679" s="248">
        <f t="shared" si="229"/>
        <v>0</v>
      </c>
      <c r="X3679" s="248">
        <f t="shared" si="230"/>
        <v>0</v>
      </c>
      <c r="Y3679" s="248">
        <f t="shared" si="231"/>
        <v>0</v>
      </c>
    </row>
    <row r="3680" spans="1:25" ht="15" customHeight="1" x14ac:dyDescent="0.25">
      <c r="A3680" s="253"/>
      <c r="B3680" s="254"/>
      <c r="C3680" s="324" t="s">
        <v>1052</v>
      </c>
      <c r="D3680" s="324"/>
      <c r="E3680" s="324"/>
      <c r="F3680" s="255"/>
      <c r="G3680" s="255"/>
      <c r="H3680" s="256">
        <v>471.36</v>
      </c>
      <c r="I3680" s="256">
        <v>0</v>
      </c>
      <c r="J3680" s="256">
        <v>-471.36</v>
      </c>
      <c r="K3680" s="256">
        <v>0</v>
      </c>
      <c r="L3680" s="256">
        <v>0</v>
      </c>
      <c r="M3680" s="256">
        <v>-471.36</v>
      </c>
      <c r="N3680" s="325">
        <v>0</v>
      </c>
      <c r="O3680" s="325"/>
      <c r="P3680" s="256">
        <v>0</v>
      </c>
      <c r="Q3680" s="256">
        <v>0</v>
      </c>
      <c r="R3680" s="240" t="s">
        <v>309</v>
      </c>
      <c r="V3680" s="248">
        <f t="shared" si="232"/>
        <v>0</v>
      </c>
      <c r="W3680" s="248">
        <f t="shared" si="229"/>
        <v>0</v>
      </c>
      <c r="X3680" s="248">
        <f t="shared" si="230"/>
        <v>0</v>
      </c>
      <c r="Y3680" s="248">
        <f t="shared" si="231"/>
        <v>0</v>
      </c>
    </row>
    <row r="3681" spans="1:25" ht="15" customHeight="1" x14ac:dyDescent="0.25">
      <c r="A3681" s="245" t="s">
        <v>1799</v>
      </c>
      <c r="B3681" s="246" t="str">
        <f>C3681</f>
        <v>г.Одинцово, Ракетчиков, 43</v>
      </c>
      <c r="C3681" s="329" t="s">
        <v>310</v>
      </c>
      <c r="D3681" s="329"/>
      <c r="E3681" s="329"/>
      <c r="F3681" s="246" t="s">
        <v>1285</v>
      </c>
      <c r="G3681" s="246" t="s">
        <v>1931</v>
      </c>
      <c r="H3681" s="247">
        <v>-205</v>
      </c>
      <c r="I3681" s="247">
        <v>0</v>
      </c>
      <c r="J3681" s="247">
        <v>205</v>
      </c>
      <c r="K3681" s="247">
        <v>0</v>
      </c>
      <c r="L3681" s="247">
        <v>0</v>
      </c>
      <c r="M3681" s="247">
        <v>205</v>
      </c>
      <c r="N3681" s="330">
        <v>0</v>
      </c>
      <c r="O3681" s="330"/>
      <c r="P3681" s="247">
        <v>0</v>
      </c>
      <c r="Q3681" s="247">
        <v>0</v>
      </c>
      <c r="R3681" s="240" t="s">
        <v>310</v>
      </c>
      <c r="V3681" s="248">
        <f t="shared" si="232"/>
        <v>0</v>
      </c>
      <c r="W3681" s="248">
        <f t="shared" si="229"/>
        <v>0</v>
      </c>
      <c r="X3681" s="248">
        <f t="shared" si="230"/>
        <v>0</v>
      </c>
      <c r="Y3681" s="248">
        <f t="shared" si="231"/>
        <v>0</v>
      </c>
    </row>
    <row r="3682" spans="1:25" ht="15" customHeight="1" x14ac:dyDescent="0.25">
      <c r="A3682" s="253"/>
      <c r="B3682" s="254"/>
      <c r="C3682" s="324" t="s">
        <v>393</v>
      </c>
      <c r="D3682" s="324"/>
      <c r="E3682" s="324"/>
      <c r="F3682" s="255"/>
      <c r="G3682" s="255"/>
      <c r="H3682" s="256">
        <v>-205</v>
      </c>
      <c r="I3682" s="256">
        <v>0</v>
      </c>
      <c r="J3682" s="256">
        <v>205</v>
      </c>
      <c r="K3682" s="256">
        <v>0</v>
      </c>
      <c r="L3682" s="256">
        <v>0</v>
      </c>
      <c r="M3682" s="256">
        <v>205</v>
      </c>
      <c r="N3682" s="325">
        <v>0</v>
      </c>
      <c r="O3682" s="325"/>
      <c r="P3682" s="256">
        <v>0</v>
      </c>
      <c r="Q3682" s="256">
        <v>0</v>
      </c>
      <c r="R3682" s="240" t="s">
        <v>310</v>
      </c>
      <c r="V3682" s="248">
        <f t="shared" si="232"/>
        <v>0</v>
      </c>
      <c r="W3682" s="248">
        <f t="shared" si="229"/>
        <v>0</v>
      </c>
      <c r="X3682" s="248">
        <f t="shared" si="230"/>
        <v>0</v>
      </c>
      <c r="Y3682" s="248">
        <f t="shared" si="231"/>
        <v>0</v>
      </c>
    </row>
    <row r="3683" spans="1:25" ht="15" customHeight="1" x14ac:dyDescent="0.25">
      <c r="A3683" s="245" t="s">
        <v>1932</v>
      </c>
      <c r="B3683" s="246" t="str">
        <f>C3683</f>
        <v>г.Одинцово, Ракетчиков, 46</v>
      </c>
      <c r="C3683" s="329" t="s">
        <v>311</v>
      </c>
      <c r="D3683" s="329"/>
      <c r="E3683" s="329"/>
      <c r="F3683" s="246" t="s">
        <v>1364</v>
      </c>
      <c r="G3683" s="246" t="s">
        <v>1933</v>
      </c>
      <c r="H3683" s="247">
        <v>145869.44</v>
      </c>
      <c r="I3683" s="247">
        <v>0</v>
      </c>
      <c r="J3683" s="247">
        <v>-145869.44</v>
      </c>
      <c r="K3683" s="247">
        <v>0</v>
      </c>
      <c r="L3683" s="247">
        <v>0</v>
      </c>
      <c r="M3683" s="247">
        <v>-145869.44</v>
      </c>
      <c r="N3683" s="330">
        <v>0</v>
      </c>
      <c r="O3683" s="330"/>
      <c r="P3683" s="247">
        <v>0</v>
      </c>
      <c r="Q3683" s="247">
        <v>0</v>
      </c>
      <c r="R3683" s="240" t="s">
        <v>311</v>
      </c>
      <c r="V3683" s="248">
        <f t="shared" si="232"/>
        <v>0</v>
      </c>
      <c r="W3683" s="248">
        <f t="shared" si="229"/>
        <v>0</v>
      </c>
      <c r="X3683" s="248">
        <f t="shared" si="230"/>
        <v>0</v>
      </c>
      <c r="Y3683" s="248">
        <f t="shared" si="231"/>
        <v>0</v>
      </c>
    </row>
    <row r="3684" spans="1:25" ht="15" customHeight="1" x14ac:dyDescent="0.25">
      <c r="A3684" s="250"/>
      <c r="B3684" s="251"/>
      <c r="C3684" s="322" t="s">
        <v>1052</v>
      </c>
      <c r="D3684" s="322"/>
      <c r="E3684" s="322"/>
      <c r="H3684" s="252">
        <v>40322.26</v>
      </c>
      <c r="I3684" s="252">
        <v>0</v>
      </c>
      <c r="J3684" s="252">
        <v>-40322.26</v>
      </c>
      <c r="K3684" s="252">
        <v>0</v>
      </c>
      <c r="L3684" s="252">
        <v>0</v>
      </c>
      <c r="M3684" s="252">
        <v>-40322.26</v>
      </c>
      <c r="N3684" s="323">
        <v>0</v>
      </c>
      <c r="O3684" s="323"/>
      <c r="P3684" s="252">
        <v>0</v>
      </c>
      <c r="Q3684" s="252">
        <v>0</v>
      </c>
      <c r="R3684" s="240" t="s">
        <v>311</v>
      </c>
      <c r="V3684" s="248">
        <f t="shared" si="232"/>
        <v>0</v>
      </c>
      <c r="W3684" s="248">
        <f t="shared" si="229"/>
        <v>0</v>
      </c>
      <c r="X3684" s="248">
        <f t="shared" si="230"/>
        <v>0</v>
      </c>
      <c r="Y3684" s="248">
        <f t="shared" si="231"/>
        <v>0</v>
      </c>
    </row>
    <row r="3685" spans="1:25" ht="15" customHeight="1" x14ac:dyDescent="0.25">
      <c r="A3685" s="250"/>
      <c r="B3685" s="251"/>
      <c r="C3685" s="322" t="s">
        <v>399</v>
      </c>
      <c r="D3685" s="322"/>
      <c r="E3685" s="322"/>
      <c r="H3685" s="252">
        <v>9410.65</v>
      </c>
      <c r="I3685" s="252">
        <v>0</v>
      </c>
      <c r="J3685" s="252">
        <v>-9410.65</v>
      </c>
      <c r="K3685" s="252">
        <v>0</v>
      </c>
      <c r="L3685" s="252">
        <v>0</v>
      </c>
      <c r="M3685" s="252">
        <v>-9410.65</v>
      </c>
      <c r="N3685" s="323">
        <v>0</v>
      </c>
      <c r="O3685" s="323"/>
      <c r="P3685" s="252">
        <v>0</v>
      </c>
      <c r="Q3685" s="252">
        <v>0</v>
      </c>
      <c r="R3685" s="240" t="s">
        <v>311</v>
      </c>
      <c r="V3685" s="248">
        <f t="shared" si="232"/>
        <v>0</v>
      </c>
      <c r="W3685" s="248">
        <f t="shared" si="229"/>
        <v>0</v>
      </c>
      <c r="X3685" s="248">
        <f t="shared" si="230"/>
        <v>0</v>
      </c>
      <c r="Y3685" s="248">
        <f t="shared" si="231"/>
        <v>0</v>
      </c>
    </row>
    <row r="3686" spans="1:25" ht="15" customHeight="1" x14ac:dyDescent="0.25">
      <c r="A3686" s="250"/>
      <c r="B3686" s="251"/>
      <c r="C3686" s="322" t="s">
        <v>393</v>
      </c>
      <c r="D3686" s="322"/>
      <c r="E3686" s="322"/>
      <c r="H3686" s="252">
        <v>20866.73</v>
      </c>
      <c r="I3686" s="252">
        <v>0</v>
      </c>
      <c r="J3686" s="252">
        <v>-20866.73</v>
      </c>
      <c r="K3686" s="252">
        <v>0</v>
      </c>
      <c r="L3686" s="252">
        <v>0</v>
      </c>
      <c r="M3686" s="252">
        <v>-20866.73</v>
      </c>
      <c r="N3686" s="323">
        <v>0</v>
      </c>
      <c r="O3686" s="323"/>
      <c r="P3686" s="252">
        <v>0</v>
      </c>
      <c r="Q3686" s="252">
        <v>0</v>
      </c>
      <c r="R3686" s="240" t="s">
        <v>311</v>
      </c>
      <c r="V3686" s="248">
        <f t="shared" si="232"/>
        <v>0</v>
      </c>
      <c r="W3686" s="248">
        <f t="shared" si="229"/>
        <v>0</v>
      </c>
      <c r="X3686" s="248">
        <f t="shared" si="230"/>
        <v>0</v>
      </c>
      <c r="Y3686" s="248">
        <f t="shared" si="231"/>
        <v>0</v>
      </c>
    </row>
    <row r="3687" spans="1:25" ht="15" customHeight="1" x14ac:dyDescent="0.25">
      <c r="A3687" s="250"/>
      <c r="B3687" s="251"/>
      <c r="C3687" s="322" t="s">
        <v>392</v>
      </c>
      <c r="D3687" s="322"/>
      <c r="E3687" s="322"/>
      <c r="H3687" s="252">
        <v>9637.9599999999991</v>
      </c>
      <c r="I3687" s="252">
        <v>0</v>
      </c>
      <c r="J3687" s="252">
        <v>-9637.9599999999991</v>
      </c>
      <c r="K3687" s="252">
        <v>0</v>
      </c>
      <c r="L3687" s="252">
        <v>0</v>
      </c>
      <c r="M3687" s="252">
        <v>-9637.9599999999991</v>
      </c>
      <c r="N3687" s="323">
        <v>0</v>
      </c>
      <c r="O3687" s="323"/>
      <c r="P3687" s="252">
        <v>0</v>
      </c>
      <c r="Q3687" s="252">
        <v>0</v>
      </c>
      <c r="R3687" s="240" t="s">
        <v>311</v>
      </c>
      <c r="V3687" s="248">
        <f t="shared" si="232"/>
        <v>0</v>
      </c>
      <c r="W3687" s="248">
        <f t="shared" si="229"/>
        <v>0</v>
      </c>
      <c r="X3687" s="248">
        <f t="shared" si="230"/>
        <v>0</v>
      </c>
      <c r="Y3687" s="248">
        <f t="shared" si="231"/>
        <v>0</v>
      </c>
    </row>
    <row r="3688" spans="1:25" ht="15" customHeight="1" x14ac:dyDescent="0.25">
      <c r="A3688" s="250"/>
      <c r="B3688" s="251"/>
      <c r="C3688" s="322" t="s">
        <v>1304</v>
      </c>
      <c r="D3688" s="322"/>
      <c r="E3688" s="322"/>
      <c r="H3688" s="252">
        <v>5575.63</v>
      </c>
      <c r="I3688" s="252">
        <v>0</v>
      </c>
      <c r="J3688" s="252">
        <v>-5575.63</v>
      </c>
      <c r="K3688" s="252">
        <v>0</v>
      </c>
      <c r="L3688" s="252">
        <v>0</v>
      </c>
      <c r="M3688" s="252">
        <v>-5575.63</v>
      </c>
      <c r="N3688" s="323">
        <v>0</v>
      </c>
      <c r="O3688" s="323"/>
      <c r="P3688" s="252">
        <v>0</v>
      </c>
      <c r="Q3688" s="252">
        <v>0</v>
      </c>
      <c r="R3688" s="240" t="s">
        <v>311</v>
      </c>
      <c r="V3688" s="248">
        <f t="shared" si="232"/>
        <v>0</v>
      </c>
      <c r="W3688" s="248">
        <f t="shared" si="229"/>
        <v>0</v>
      </c>
      <c r="X3688" s="248">
        <f t="shared" si="230"/>
        <v>0</v>
      </c>
      <c r="Y3688" s="248">
        <f t="shared" si="231"/>
        <v>0</v>
      </c>
    </row>
    <row r="3689" spans="1:25" ht="15" customHeight="1" x14ac:dyDescent="0.25">
      <c r="A3689" s="253"/>
      <c r="B3689" s="254"/>
      <c r="C3689" s="324" t="s">
        <v>503</v>
      </c>
      <c r="D3689" s="324"/>
      <c r="E3689" s="324"/>
      <c r="F3689" s="255"/>
      <c r="G3689" s="255"/>
      <c r="H3689" s="256">
        <v>60056.21</v>
      </c>
      <c r="I3689" s="256">
        <v>0</v>
      </c>
      <c r="J3689" s="256">
        <v>-60056.21</v>
      </c>
      <c r="K3689" s="256">
        <v>0</v>
      </c>
      <c r="L3689" s="256">
        <v>0</v>
      </c>
      <c r="M3689" s="256">
        <v>-60056.21</v>
      </c>
      <c r="N3689" s="325">
        <v>0</v>
      </c>
      <c r="O3689" s="325"/>
      <c r="P3689" s="256">
        <v>0</v>
      </c>
      <c r="Q3689" s="256">
        <v>0</v>
      </c>
      <c r="R3689" s="240" t="s">
        <v>311</v>
      </c>
      <c r="V3689" s="248">
        <f t="shared" si="232"/>
        <v>0</v>
      </c>
      <c r="W3689" s="248">
        <f t="shared" si="229"/>
        <v>0</v>
      </c>
      <c r="X3689" s="248">
        <f t="shared" si="230"/>
        <v>0</v>
      </c>
      <c r="Y3689" s="248">
        <f t="shared" si="231"/>
        <v>0</v>
      </c>
    </row>
    <row r="3690" spans="1:25" ht="15" customHeight="1" x14ac:dyDescent="0.25">
      <c r="A3690" s="245" t="s">
        <v>1387</v>
      </c>
      <c r="B3690" s="246" t="str">
        <f>C3690</f>
        <v>г.Одинцово, Ракетчиков, 47</v>
      </c>
      <c r="C3690" s="329" t="s">
        <v>312</v>
      </c>
      <c r="D3690" s="329"/>
      <c r="E3690" s="329"/>
      <c r="F3690" s="246" t="s">
        <v>1359</v>
      </c>
      <c r="G3690" s="246" t="s">
        <v>1934</v>
      </c>
      <c r="H3690" s="247">
        <v>32370.18</v>
      </c>
      <c r="I3690" s="247">
        <v>0</v>
      </c>
      <c r="J3690" s="247">
        <v>-32370.18</v>
      </c>
      <c r="K3690" s="247">
        <v>0</v>
      </c>
      <c r="L3690" s="247">
        <v>0</v>
      </c>
      <c r="M3690" s="247">
        <v>-32370.18</v>
      </c>
      <c r="N3690" s="330">
        <v>0</v>
      </c>
      <c r="O3690" s="330"/>
      <c r="P3690" s="247">
        <v>0</v>
      </c>
      <c r="Q3690" s="247">
        <v>0</v>
      </c>
      <c r="R3690" s="240" t="s">
        <v>312</v>
      </c>
      <c r="V3690" s="248">
        <f t="shared" si="232"/>
        <v>0</v>
      </c>
      <c r="W3690" s="248">
        <f t="shared" si="229"/>
        <v>0</v>
      </c>
      <c r="X3690" s="248">
        <f t="shared" si="230"/>
        <v>0</v>
      </c>
      <c r="Y3690" s="248">
        <f t="shared" si="231"/>
        <v>0</v>
      </c>
    </row>
    <row r="3691" spans="1:25" ht="15" customHeight="1" x14ac:dyDescent="0.25">
      <c r="A3691" s="250"/>
      <c r="B3691" s="251"/>
      <c r="C3691" s="322" t="s">
        <v>1052</v>
      </c>
      <c r="D3691" s="322"/>
      <c r="E3691" s="322"/>
      <c r="H3691" s="252">
        <v>10117.89</v>
      </c>
      <c r="I3691" s="252">
        <v>0</v>
      </c>
      <c r="J3691" s="252">
        <v>-10117.89</v>
      </c>
      <c r="K3691" s="252">
        <v>0</v>
      </c>
      <c r="L3691" s="252">
        <v>0</v>
      </c>
      <c r="M3691" s="252">
        <v>-10117.89</v>
      </c>
      <c r="N3691" s="323">
        <v>0</v>
      </c>
      <c r="O3691" s="323"/>
      <c r="P3691" s="252">
        <v>0</v>
      </c>
      <c r="Q3691" s="252">
        <v>0</v>
      </c>
      <c r="R3691" s="240" t="s">
        <v>312</v>
      </c>
      <c r="V3691" s="248">
        <f t="shared" si="232"/>
        <v>0</v>
      </c>
      <c r="W3691" s="248">
        <f t="shared" si="229"/>
        <v>0</v>
      </c>
      <c r="X3691" s="248">
        <f t="shared" si="230"/>
        <v>0</v>
      </c>
      <c r="Y3691" s="248">
        <f t="shared" si="231"/>
        <v>0</v>
      </c>
    </row>
    <row r="3692" spans="1:25" ht="15" customHeight="1" x14ac:dyDescent="0.25">
      <c r="A3692" s="250"/>
      <c r="B3692" s="251"/>
      <c r="C3692" s="322" t="s">
        <v>393</v>
      </c>
      <c r="D3692" s="322"/>
      <c r="E3692" s="322"/>
      <c r="H3692" s="252">
        <v>3441.99</v>
      </c>
      <c r="I3692" s="252">
        <v>0</v>
      </c>
      <c r="J3692" s="252">
        <v>-3441.99</v>
      </c>
      <c r="K3692" s="252">
        <v>0</v>
      </c>
      <c r="L3692" s="252">
        <v>0</v>
      </c>
      <c r="M3692" s="252">
        <v>-3441.99</v>
      </c>
      <c r="N3692" s="323">
        <v>0</v>
      </c>
      <c r="O3692" s="323"/>
      <c r="P3692" s="252">
        <v>0</v>
      </c>
      <c r="Q3692" s="252">
        <v>0</v>
      </c>
      <c r="R3692" s="240" t="s">
        <v>312</v>
      </c>
      <c r="V3692" s="248">
        <f t="shared" si="232"/>
        <v>0</v>
      </c>
      <c r="W3692" s="248">
        <f t="shared" si="229"/>
        <v>0</v>
      </c>
      <c r="X3692" s="248">
        <f t="shared" si="230"/>
        <v>0</v>
      </c>
      <c r="Y3692" s="248">
        <f t="shared" si="231"/>
        <v>0</v>
      </c>
    </row>
    <row r="3693" spans="1:25" ht="15" customHeight="1" x14ac:dyDescent="0.25">
      <c r="A3693" s="250"/>
      <c r="B3693" s="251"/>
      <c r="C3693" s="322" t="s">
        <v>503</v>
      </c>
      <c r="D3693" s="322"/>
      <c r="E3693" s="322"/>
      <c r="H3693" s="252">
        <v>14711.64</v>
      </c>
      <c r="I3693" s="252">
        <v>0</v>
      </c>
      <c r="J3693" s="252">
        <v>-14711.64</v>
      </c>
      <c r="K3693" s="252">
        <v>0</v>
      </c>
      <c r="L3693" s="252">
        <v>0</v>
      </c>
      <c r="M3693" s="252">
        <v>-14711.64</v>
      </c>
      <c r="N3693" s="323">
        <v>0</v>
      </c>
      <c r="O3693" s="323"/>
      <c r="P3693" s="252">
        <v>0</v>
      </c>
      <c r="Q3693" s="252">
        <v>0</v>
      </c>
      <c r="R3693" s="240" t="s">
        <v>312</v>
      </c>
      <c r="V3693" s="248">
        <f t="shared" si="232"/>
        <v>0</v>
      </c>
      <c r="W3693" s="248">
        <f t="shared" si="229"/>
        <v>0</v>
      </c>
      <c r="X3693" s="248">
        <f t="shared" si="230"/>
        <v>0</v>
      </c>
      <c r="Y3693" s="248">
        <f t="shared" si="231"/>
        <v>0</v>
      </c>
    </row>
    <row r="3694" spans="1:25" ht="15" customHeight="1" x14ac:dyDescent="0.25">
      <c r="A3694" s="250"/>
      <c r="B3694" s="251"/>
      <c r="C3694" s="322" t="s">
        <v>399</v>
      </c>
      <c r="D3694" s="322"/>
      <c r="E3694" s="322"/>
      <c r="H3694" s="252">
        <v>822.55</v>
      </c>
      <c r="I3694" s="252">
        <v>0</v>
      </c>
      <c r="J3694" s="252">
        <v>-822.55</v>
      </c>
      <c r="K3694" s="252">
        <v>0</v>
      </c>
      <c r="L3694" s="252">
        <v>0</v>
      </c>
      <c r="M3694" s="252">
        <v>-822.55</v>
      </c>
      <c r="N3694" s="323">
        <v>0</v>
      </c>
      <c r="O3694" s="323"/>
      <c r="P3694" s="252">
        <v>0</v>
      </c>
      <c r="Q3694" s="252">
        <v>0</v>
      </c>
      <c r="R3694" s="240" t="s">
        <v>312</v>
      </c>
      <c r="V3694" s="248">
        <f t="shared" si="232"/>
        <v>0</v>
      </c>
      <c r="W3694" s="248">
        <f t="shared" si="229"/>
        <v>0</v>
      </c>
      <c r="X3694" s="248">
        <f t="shared" si="230"/>
        <v>0</v>
      </c>
      <c r="Y3694" s="248">
        <f t="shared" si="231"/>
        <v>0</v>
      </c>
    </row>
    <row r="3695" spans="1:25" ht="15" customHeight="1" x14ac:dyDescent="0.25">
      <c r="A3695" s="250"/>
      <c r="B3695" s="251"/>
      <c r="C3695" s="322" t="s">
        <v>392</v>
      </c>
      <c r="D3695" s="322"/>
      <c r="E3695" s="322"/>
      <c r="H3695" s="252">
        <v>995.99</v>
      </c>
      <c r="I3695" s="252">
        <v>0</v>
      </c>
      <c r="J3695" s="252">
        <v>-995.99</v>
      </c>
      <c r="K3695" s="252">
        <v>0</v>
      </c>
      <c r="L3695" s="252">
        <v>0</v>
      </c>
      <c r="M3695" s="252">
        <v>-995.99</v>
      </c>
      <c r="N3695" s="323">
        <v>0</v>
      </c>
      <c r="O3695" s="323"/>
      <c r="P3695" s="252">
        <v>0</v>
      </c>
      <c r="Q3695" s="252">
        <v>0</v>
      </c>
      <c r="R3695" s="240" t="s">
        <v>312</v>
      </c>
      <c r="V3695" s="248">
        <f t="shared" si="232"/>
        <v>0</v>
      </c>
      <c r="W3695" s="248">
        <f t="shared" si="229"/>
        <v>0</v>
      </c>
      <c r="X3695" s="248">
        <f t="shared" si="230"/>
        <v>0</v>
      </c>
      <c r="Y3695" s="248">
        <f t="shared" si="231"/>
        <v>0</v>
      </c>
    </row>
    <row r="3696" spans="1:25" ht="15" customHeight="1" x14ac:dyDescent="0.25">
      <c r="A3696" s="253"/>
      <c r="B3696" s="254"/>
      <c r="C3696" s="324" t="s">
        <v>1304</v>
      </c>
      <c r="D3696" s="324"/>
      <c r="E3696" s="324"/>
      <c r="F3696" s="255"/>
      <c r="G3696" s="255"/>
      <c r="H3696" s="256">
        <v>2280.12</v>
      </c>
      <c r="I3696" s="256">
        <v>0</v>
      </c>
      <c r="J3696" s="256">
        <v>-2280.12</v>
      </c>
      <c r="K3696" s="256">
        <v>0</v>
      </c>
      <c r="L3696" s="256">
        <v>0</v>
      </c>
      <c r="M3696" s="256">
        <v>-2280.12</v>
      </c>
      <c r="N3696" s="325">
        <v>0</v>
      </c>
      <c r="O3696" s="325"/>
      <c r="P3696" s="256">
        <v>0</v>
      </c>
      <c r="Q3696" s="256">
        <v>0</v>
      </c>
      <c r="R3696" s="240" t="s">
        <v>312</v>
      </c>
      <c r="V3696" s="248">
        <f t="shared" si="232"/>
        <v>0</v>
      </c>
      <c r="W3696" s="248">
        <f t="shared" si="229"/>
        <v>0</v>
      </c>
      <c r="X3696" s="248">
        <f t="shared" si="230"/>
        <v>0</v>
      </c>
      <c r="Y3696" s="248">
        <f t="shared" si="231"/>
        <v>0</v>
      </c>
    </row>
    <row r="3697" spans="1:25" ht="15" customHeight="1" x14ac:dyDescent="0.25">
      <c r="A3697" s="245" t="s">
        <v>1935</v>
      </c>
      <c r="B3697" s="246" t="str">
        <f>C3697</f>
        <v>г.Одинцово, Ракетчиков, 48</v>
      </c>
      <c r="C3697" s="329" t="s">
        <v>313</v>
      </c>
      <c r="D3697" s="329"/>
      <c r="E3697" s="329"/>
      <c r="F3697" s="246" t="s">
        <v>1369</v>
      </c>
      <c r="G3697" s="246" t="s">
        <v>1936</v>
      </c>
      <c r="H3697" s="247">
        <v>230207.2</v>
      </c>
      <c r="I3697" s="247">
        <v>0</v>
      </c>
      <c r="J3697" s="247">
        <v>-230207.2</v>
      </c>
      <c r="K3697" s="247">
        <v>0</v>
      </c>
      <c r="L3697" s="247">
        <v>0</v>
      </c>
      <c r="M3697" s="247">
        <v>-230207.2</v>
      </c>
      <c r="N3697" s="330">
        <v>0</v>
      </c>
      <c r="O3697" s="330"/>
      <c r="P3697" s="247">
        <v>0</v>
      </c>
      <c r="Q3697" s="247">
        <v>0</v>
      </c>
      <c r="R3697" s="240" t="s">
        <v>313</v>
      </c>
      <c r="V3697" s="248">
        <f t="shared" si="232"/>
        <v>0</v>
      </c>
      <c r="W3697" s="248">
        <f t="shared" si="229"/>
        <v>0</v>
      </c>
      <c r="X3697" s="248">
        <f t="shared" si="230"/>
        <v>0</v>
      </c>
      <c r="Y3697" s="248">
        <f t="shared" si="231"/>
        <v>0</v>
      </c>
    </row>
    <row r="3698" spans="1:25" ht="15" customHeight="1" x14ac:dyDescent="0.25">
      <c r="A3698" s="250"/>
      <c r="B3698" s="251"/>
      <c r="C3698" s="322" t="s">
        <v>1052</v>
      </c>
      <c r="D3698" s="322"/>
      <c r="E3698" s="322"/>
      <c r="H3698" s="252">
        <v>52675.64</v>
      </c>
      <c r="I3698" s="252">
        <v>0</v>
      </c>
      <c r="J3698" s="252">
        <v>-52675.64</v>
      </c>
      <c r="K3698" s="252">
        <v>0</v>
      </c>
      <c r="L3698" s="252">
        <v>0</v>
      </c>
      <c r="M3698" s="252">
        <v>-52675.64</v>
      </c>
      <c r="N3698" s="323">
        <v>0</v>
      </c>
      <c r="O3698" s="323"/>
      <c r="P3698" s="252">
        <v>0</v>
      </c>
      <c r="Q3698" s="252">
        <v>0</v>
      </c>
      <c r="R3698" s="240" t="s">
        <v>313</v>
      </c>
      <c r="V3698" s="248">
        <f t="shared" si="232"/>
        <v>0</v>
      </c>
      <c r="W3698" s="248">
        <f t="shared" si="229"/>
        <v>0</v>
      </c>
      <c r="X3698" s="248">
        <f t="shared" si="230"/>
        <v>0</v>
      </c>
      <c r="Y3698" s="248">
        <f t="shared" si="231"/>
        <v>0</v>
      </c>
    </row>
    <row r="3699" spans="1:25" ht="15" customHeight="1" x14ac:dyDescent="0.25">
      <c r="A3699" s="250"/>
      <c r="B3699" s="251"/>
      <c r="C3699" s="322" t="s">
        <v>399</v>
      </c>
      <c r="D3699" s="322"/>
      <c r="E3699" s="322"/>
      <c r="H3699" s="252">
        <v>17675.169999999998</v>
      </c>
      <c r="I3699" s="252">
        <v>0</v>
      </c>
      <c r="J3699" s="252">
        <v>-17675.169999999998</v>
      </c>
      <c r="K3699" s="252">
        <v>0</v>
      </c>
      <c r="L3699" s="252">
        <v>0</v>
      </c>
      <c r="M3699" s="252">
        <v>-17675.169999999998</v>
      </c>
      <c r="N3699" s="323">
        <v>0</v>
      </c>
      <c r="O3699" s="323"/>
      <c r="P3699" s="252">
        <v>0</v>
      </c>
      <c r="Q3699" s="252">
        <v>0</v>
      </c>
      <c r="R3699" s="240" t="s">
        <v>313</v>
      </c>
      <c r="V3699" s="248">
        <f t="shared" si="232"/>
        <v>0</v>
      </c>
      <c r="W3699" s="248">
        <f t="shared" si="229"/>
        <v>0</v>
      </c>
      <c r="X3699" s="248">
        <f t="shared" si="230"/>
        <v>0</v>
      </c>
      <c r="Y3699" s="248">
        <f t="shared" si="231"/>
        <v>0</v>
      </c>
    </row>
    <row r="3700" spans="1:25" ht="15" customHeight="1" x14ac:dyDescent="0.25">
      <c r="A3700" s="250"/>
      <c r="B3700" s="251"/>
      <c r="C3700" s="322" t="s">
        <v>393</v>
      </c>
      <c r="D3700" s="322"/>
      <c r="E3700" s="322"/>
      <c r="H3700" s="252">
        <v>47152.61</v>
      </c>
      <c r="I3700" s="252">
        <v>0</v>
      </c>
      <c r="J3700" s="252">
        <v>-47152.61</v>
      </c>
      <c r="K3700" s="252">
        <v>0</v>
      </c>
      <c r="L3700" s="252">
        <v>0</v>
      </c>
      <c r="M3700" s="252">
        <v>-47152.61</v>
      </c>
      <c r="N3700" s="323">
        <v>0</v>
      </c>
      <c r="O3700" s="323"/>
      <c r="P3700" s="252">
        <v>0</v>
      </c>
      <c r="Q3700" s="252">
        <v>0</v>
      </c>
      <c r="R3700" s="240" t="s">
        <v>313</v>
      </c>
      <c r="V3700" s="248">
        <f t="shared" si="232"/>
        <v>0</v>
      </c>
      <c r="W3700" s="248">
        <f t="shared" si="229"/>
        <v>0</v>
      </c>
      <c r="X3700" s="248">
        <f t="shared" si="230"/>
        <v>0</v>
      </c>
      <c r="Y3700" s="248">
        <f t="shared" si="231"/>
        <v>0</v>
      </c>
    </row>
    <row r="3701" spans="1:25" ht="15" customHeight="1" x14ac:dyDescent="0.25">
      <c r="A3701" s="250"/>
      <c r="B3701" s="251"/>
      <c r="C3701" s="322" t="s">
        <v>392</v>
      </c>
      <c r="D3701" s="322"/>
      <c r="E3701" s="322"/>
      <c r="H3701" s="252">
        <v>18154.46</v>
      </c>
      <c r="I3701" s="252">
        <v>0</v>
      </c>
      <c r="J3701" s="252">
        <v>-18154.46</v>
      </c>
      <c r="K3701" s="252">
        <v>0</v>
      </c>
      <c r="L3701" s="252">
        <v>0</v>
      </c>
      <c r="M3701" s="252">
        <v>-18154.46</v>
      </c>
      <c r="N3701" s="323">
        <v>0</v>
      </c>
      <c r="O3701" s="323"/>
      <c r="P3701" s="252">
        <v>0</v>
      </c>
      <c r="Q3701" s="252">
        <v>0</v>
      </c>
      <c r="R3701" s="240" t="s">
        <v>313</v>
      </c>
      <c r="V3701" s="248">
        <f t="shared" si="232"/>
        <v>0</v>
      </c>
      <c r="W3701" s="248">
        <f t="shared" si="229"/>
        <v>0</v>
      </c>
      <c r="X3701" s="248">
        <f t="shared" si="230"/>
        <v>0</v>
      </c>
      <c r="Y3701" s="248">
        <f t="shared" si="231"/>
        <v>0</v>
      </c>
    </row>
    <row r="3702" spans="1:25" ht="15" customHeight="1" x14ac:dyDescent="0.25">
      <c r="A3702" s="250"/>
      <c r="B3702" s="251"/>
      <c r="C3702" s="322" t="s">
        <v>1304</v>
      </c>
      <c r="D3702" s="322"/>
      <c r="E3702" s="322"/>
      <c r="H3702" s="252">
        <v>10193.91</v>
      </c>
      <c r="I3702" s="252">
        <v>0</v>
      </c>
      <c r="J3702" s="252">
        <v>-10193.91</v>
      </c>
      <c r="K3702" s="252">
        <v>0</v>
      </c>
      <c r="L3702" s="252">
        <v>0</v>
      </c>
      <c r="M3702" s="252">
        <v>-10193.91</v>
      </c>
      <c r="N3702" s="323">
        <v>0</v>
      </c>
      <c r="O3702" s="323"/>
      <c r="P3702" s="252">
        <v>0</v>
      </c>
      <c r="Q3702" s="252">
        <v>0</v>
      </c>
      <c r="R3702" s="240" t="s">
        <v>313</v>
      </c>
      <c r="V3702" s="248">
        <f t="shared" si="232"/>
        <v>0</v>
      </c>
      <c r="W3702" s="248">
        <f t="shared" si="229"/>
        <v>0</v>
      </c>
      <c r="X3702" s="248">
        <f t="shared" si="230"/>
        <v>0</v>
      </c>
      <c r="Y3702" s="248">
        <f t="shared" si="231"/>
        <v>0</v>
      </c>
    </row>
    <row r="3703" spans="1:25" ht="15" customHeight="1" x14ac:dyDescent="0.25">
      <c r="A3703" s="253"/>
      <c r="B3703" s="254"/>
      <c r="C3703" s="324" t="s">
        <v>503</v>
      </c>
      <c r="D3703" s="324"/>
      <c r="E3703" s="324"/>
      <c r="F3703" s="255"/>
      <c r="G3703" s="255"/>
      <c r="H3703" s="256">
        <v>84355.41</v>
      </c>
      <c r="I3703" s="256">
        <v>0</v>
      </c>
      <c r="J3703" s="256">
        <v>-84355.41</v>
      </c>
      <c r="K3703" s="256">
        <v>0</v>
      </c>
      <c r="L3703" s="256">
        <v>0</v>
      </c>
      <c r="M3703" s="256">
        <v>-84355.41</v>
      </c>
      <c r="N3703" s="325">
        <v>0</v>
      </c>
      <c r="O3703" s="325"/>
      <c r="P3703" s="256">
        <v>0</v>
      </c>
      <c r="Q3703" s="256">
        <v>0</v>
      </c>
      <c r="R3703" s="240" t="s">
        <v>313</v>
      </c>
      <c r="V3703" s="248">
        <f t="shared" si="232"/>
        <v>0</v>
      </c>
      <c r="W3703" s="248">
        <f t="shared" si="229"/>
        <v>0</v>
      </c>
      <c r="X3703" s="248">
        <f t="shared" si="230"/>
        <v>0</v>
      </c>
      <c r="Y3703" s="248">
        <f t="shared" si="231"/>
        <v>0</v>
      </c>
    </row>
    <row r="3704" spans="1:25" ht="15" customHeight="1" x14ac:dyDescent="0.25">
      <c r="A3704" s="245" t="s">
        <v>1937</v>
      </c>
      <c r="B3704" s="246" t="str">
        <f>C3704</f>
        <v>г.Одинцово, Ракетчиков, 49</v>
      </c>
      <c r="C3704" s="329" t="s">
        <v>314</v>
      </c>
      <c r="D3704" s="329"/>
      <c r="E3704" s="329"/>
      <c r="F3704" s="246" t="s">
        <v>1484</v>
      </c>
      <c r="G3704" s="246" t="s">
        <v>1938</v>
      </c>
      <c r="H3704" s="247">
        <v>373305.78</v>
      </c>
      <c r="I3704" s="247">
        <v>0</v>
      </c>
      <c r="J3704" s="247">
        <v>-373305.78</v>
      </c>
      <c r="K3704" s="247">
        <v>0</v>
      </c>
      <c r="L3704" s="247">
        <v>0</v>
      </c>
      <c r="M3704" s="247">
        <v>-373305.78</v>
      </c>
      <c r="N3704" s="330">
        <v>0</v>
      </c>
      <c r="O3704" s="330"/>
      <c r="P3704" s="247">
        <v>0</v>
      </c>
      <c r="Q3704" s="247">
        <v>0</v>
      </c>
      <c r="R3704" s="240" t="s">
        <v>314</v>
      </c>
      <c r="V3704" s="248">
        <f t="shared" si="232"/>
        <v>0</v>
      </c>
      <c r="W3704" s="248">
        <f t="shared" si="229"/>
        <v>0</v>
      </c>
      <c r="X3704" s="248">
        <f t="shared" si="230"/>
        <v>0</v>
      </c>
      <c r="Y3704" s="248">
        <f t="shared" si="231"/>
        <v>0</v>
      </c>
    </row>
    <row r="3705" spans="1:25" ht="15" customHeight="1" x14ac:dyDescent="0.25">
      <c r="A3705" s="250"/>
      <c r="B3705" s="251"/>
      <c r="C3705" s="322" t="s">
        <v>1052</v>
      </c>
      <c r="D3705" s="322"/>
      <c r="E3705" s="322"/>
      <c r="H3705" s="252">
        <v>82069.75</v>
      </c>
      <c r="I3705" s="252">
        <v>0</v>
      </c>
      <c r="J3705" s="252">
        <v>-82069.75</v>
      </c>
      <c r="K3705" s="252">
        <v>0</v>
      </c>
      <c r="L3705" s="252">
        <v>0</v>
      </c>
      <c r="M3705" s="252">
        <v>-82069.75</v>
      </c>
      <c r="N3705" s="323">
        <v>0</v>
      </c>
      <c r="O3705" s="323"/>
      <c r="P3705" s="252">
        <v>0</v>
      </c>
      <c r="Q3705" s="252">
        <v>0</v>
      </c>
      <c r="R3705" s="240" t="s">
        <v>314</v>
      </c>
      <c r="V3705" s="248">
        <f t="shared" si="232"/>
        <v>0</v>
      </c>
      <c r="W3705" s="248">
        <f t="shared" si="229"/>
        <v>0</v>
      </c>
      <c r="X3705" s="248">
        <f t="shared" si="230"/>
        <v>0</v>
      </c>
      <c r="Y3705" s="248">
        <f t="shared" si="231"/>
        <v>0</v>
      </c>
    </row>
    <row r="3706" spans="1:25" ht="15" customHeight="1" x14ac:dyDescent="0.25">
      <c r="A3706" s="250"/>
      <c r="B3706" s="251"/>
      <c r="C3706" s="322" t="s">
        <v>399</v>
      </c>
      <c r="D3706" s="322"/>
      <c r="E3706" s="322"/>
      <c r="H3706" s="252">
        <v>46529.59</v>
      </c>
      <c r="I3706" s="252">
        <v>0</v>
      </c>
      <c r="J3706" s="252">
        <v>-46529.59</v>
      </c>
      <c r="K3706" s="252">
        <v>0</v>
      </c>
      <c r="L3706" s="252">
        <v>0</v>
      </c>
      <c r="M3706" s="252">
        <v>-46529.59</v>
      </c>
      <c r="N3706" s="323">
        <v>0</v>
      </c>
      <c r="O3706" s="323"/>
      <c r="P3706" s="252">
        <v>0</v>
      </c>
      <c r="Q3706" s="252">
        <v>0</v>
      </c>
      <c r="R3706" s="240" t="s">
        <v>314</v>
      </c>
      <c r="V3706" s="248">
        <f t="shared" si="232"/>
        <v>0</v>
      </c>
      <c r="W3706" s="248">
        <f t="shared" si="229"/>
        <v>0</v>
      </c>
      <c r="X3706" s="248">
        <f t="shared" si="230"/>
        <v>0</v>
      </c>
      <c r="Y3706" s="248">
        <f t="shared" si="231"/>
        <v>0</v>
      </c>
    </row>
    <row r="3707" spans="1:25" ht="15" customHeight="1" x14ac:dyDescent="0.25">
      <c r="A3707" s="250"/>
      <c r="B3707" s="251"/>
      <c r="C3707" s="322" t="s">
        <v>393</v>
      </c>
      <c r="D3707" s="322"/>
      <c r="E3707" s="322"/>
      <c r="H3707" s="252">
        <v>45246.3</v>
      </c>
      <c r="I3707" s="252">
        <v>0</v>
      </c>
      <c r="J3707" s="252">
        <v>-45246.3</v>
      </c>
      <c r="K3707" s="252">
        <v>0</v>
      </c>
      <c r="L3707" s="252">
        <v>0</v>
      </c>
      <c r="M3707" s="252">
        <v>-45246.3</v>
      </c>
      <c r="N3707" s="323">
        <v>0</v>
      </c>
      <c r="O3707" s="323"/>
      <c r="P3707" s="252">
        <v>0</v>
      </c>
      <c r="Q3707" s="252">
        <v>0</v>
      </c>
      <c r="R3707" s="240" t="s">
        <v>314</v>
      </c>
      <c r="V3707" s="248">
        <f t="shared" si="232"/>
        <v>0</v>
      </c>
      <c r="W3707" s="248">
        <f t="shared" si="229"/>
        <v>0</v>
      </c>
      <c r="X3707" s="248">
        <f t="shared" si="230"/>
        <v>0</v>
      </c>
      <c r="Y3707" s="248">
        <f t="shared" si="231"/>
        <v>0</v>
      </c>
    </row>
    <row r="3708" spans="1:25" ht="15" customHeight="1" x14ac:dyDescent="0.25">
      <c r="A3708" s="250"/>
      <c r="B3708" s="251"/>
      <c r="C3708" s="322" t="s">
        <v>392</v>
      </c>
      <c r="D3708" s="322"/>
      <c r="E3708" s="322"/>
      <c r="H3708" s="252">
        <v>47460.42</v>
      </c>
      <c r="I3708" s="252">
        <v>0</v>
      </c>
      <c r="J3708" s="252">
        <v>-47460.42</v>
      </c>
      <c r="K3708" s="252">
        <v>0</v>
      </c>
      <c r="L3708" s="252">
        <v>0</v>
      </c>
      <c r="M3708" s="252">
        <v>-47460.42</v>
      </c>
      <c r="N3708" s="323">
        <v>0</v>
      </c>
      <c r="O3708" s="323"/>
      <c r="P3708" s="252">
        <v>0</v>
      </c>
      <c r="Q3708" s="252">
        <v>0</v>
      </c>
      <c r="R3708" s="240" t="s">
        <v>314</v>
      </c>
      <c r="V3708" s="248">
        <f t="shared" si="232"/>
        <v>0</v>
      </c>
      <c r="W3708" s="248">
        <f t="shared" si="229"/>
        <v>0</v>
      </c>
      <c r="X3708" s="248">
        <f t="shared" si="230"/>
        <v>0</v>
      </c>
      <c r="Y3708" s="248">
        <f t="shared" si="231"/>
        <v>0</v>
      </c>
    </row>
    <row r="3709" spans="1:25" ht="15" customHeight="1" x14ac:dyDescent="0.25">
      <c r="A3709" s="250"/>
      <c r="B3709" s="251"/>
      <c r="C3709" s="322" t="s">
        <v>1304</v>
      </c>
      <c r="D3709" s="322"/>
      <c r="E3709" s="322"/>
      <c r="H3709" s="252">
        <v>28951.02</v>
      </c>
      <c r="I3709" s="252">
        <v>0</v>
      </c>
      <c r="J3709" s="252">
        <v>-28951.02</v>
      </c>
      <c r="K3709" s="252">
        <v>0</v>
      </c>
      <c r="L3709" s="252">
        <v>0</v>
      </c>
      <c r="M3709" s="252">
        <v>-28951.02</v>
      </c>
      <c r="N3709" s="323">
        <v>0</v>
      </c>
      <c r="O3709" s="323"/>
      <c r="P3709" s="252">
        <v>0</v>
      </c>
      <c r="Q3709" s="252">
        <v>0</v>
      </c>
      <c r="R3709" s="240" t="s">
        <v>314</v>
      </c>
      <c r="V3709" s="248">
        <f t="shared" si="232"/>
        <v>0</v>
      </c>
      <c r="W3709" s="248">
        <f t="shared" si="229"/>
        <v>0</v>
      </c>
      <c r="X3709" s="248">
        <f t="shared" si="230"/>
        <v>0</v>
      </c>
      <c r="Y3709" s="248">
        <f t="shared" si="231"/>
        <v>0</v>
      </c>
    </row>
    <row r="3710" spans="1:25" ht="15" customHeight="1" x14ac:dyDescent="0.25">
      <c r="A3710" s="253"/>
      <c r="B3710" s="254"/>
      <c r="C3710" s="324" t="s">
        <v>503</v>
      </c>
      <c r="D3710" s="324"/>
      <c r="E3710" s="324"/>
      <c r="F3710" s="255"/>
      <c r="G3710" s="255"/>
      <c r="H3710" s="256">
        <v>123048.7</v>
      </c>
      <c r="I3710" s="256">
        <v>0</v>
      </c>
      <c r="J3710" s="256">
        <v>-123048.7</v>
      </c>
      <c r="K3710" s="256">
        <v>0</v>
      </c>
      <c r="L3710" s="256">
        <v>0</v>
      </c>
      <c r="M3710" s="256">
        <v>-123048.7</v>
      </c>
      <c r="N3710" s="325">
        <v>0</v>
      </c>
      <c r="O3710" s="325"/>
      <c r="P3710" s="256">
        <v>0</v>
      </c>
      <c r="Q3710" s="256">
        <v>0</v>
      </c>
      <c r="R3710" s="240" t="s">
        <v>314</v>
      </c>
      <c r="V3710" s="248">
        <f t="shared" si="232"/>
        <v>0</v>
      </c>
      <c r="W3710" s="248">
        <f t="shared" si="229"/>
        <v>0</v>
      </c>
      <c r="X3710" s="248">
        <f t="shared" si="230"/>
        <v>0</v>
      </c>
      <c r="Y3710" s="248">
        <f t="shared" si="231"/>
        <v>0</v>
      </c>
    </row>
    <row r="3711" spans="1:25" ht="15" customHeight="1" x14ac:dyDescent="0.25">
      <c r="A3711" s="245" t="s">
        <v>1939</v>
      </c>
      <c r="B3711" s="246" t="str">
        <f>C3711</f>
        <v>г.Одинцово, Ракетчиков, 50</v>
      </c>
      <c r="C3711" s="329" t="s">
        <v>315</v>
      </c>
      <c r="D3711" s="329"/>
      <c r="E3711" s="329"/>
      <c r="F3711" s="246" t="s">
        <v>1463</v>
      </c>
      <c r="G3711" s="246" t="s">
        <v>1940</v>
      </c>
      <c r="H3711" s="247">
        <v>378506.93</v>
      </c>
      <c r="I3711" s="247">
        <v>0</v>
      </c>
      <c r="J3711" s="247">
        <v>-378506.93</v>
      </c>
      <c r="K3711" s="247">
        <v>0</v>
      </c>
      <c r="L3711" s="247">
        <v>0</v>
      </c>
      <c r="M3711" s="247">
        <v>-378506.93</v>
      </c>
      <c r="N3711" s="330">
        <v>0</v>
      </c>
      <c r="O3711" s="330"/>
      <c r="P3711" s="247">
        <v>0</v>
      </c>
      <c r="Q3711" s="247">
        <v>0</v>
      </c>
      <c r="R3711" s="240" t="s">
        <v>315</v>
      </c>
      <c r="V3711" s="248">
        <f t="shared" si="232"/>
        <v>0</v>
      </c>
      <c r="W3711" s="248">
        <f t="shared" si="229"/>
        <v>0</v>
      </c>
      <c r="X3711" s="248">
        <f t="shared" si="230"/>
        <v>0</v>
      </c>
      <c r="Y3711" s="248">
        <f t="shared" si="231"/>
        <v>0</v>
      </c>
    </row>
    <row r="3712" spans="1:25" ht="15" customHeight="1" x14ac:dyDescent="0.25">
      <c r="A3712" s="250"/>
      <c r="B3712" s="251"/>
      <c r="C3712" s="322" t="s">
        <v>1052</v>
      </c>
      <c r="D3712" s="322"/>
      <c r="E3712" s="322"/>
      <c r="H3712" s="252">
        <v>100748.87</v>
      </c>
      <c r="I3712" s="252">
        <v>0</v>
      </c>
      <c r="J3712" s="252">
        <v>-100748.87</v>
      </c>
      <c r="K3712" s="252">
        <v>0</v>
      </c>
      <c r="L3712" s="252">
        <v>0</v>
      </c>
      <c r="M3712" s="252">
        <v>-100748.87</v>
      </c>
      <c r="N3712" s="323">
        <v>0</v>
      </c>
      <c r="O3712" s="323"/>
      <c r="P3712" s="252">
        <v>0</v>
      </c>
      <c r="Q3712" s="252">
        <v>0</v>
      </c>
      <c r="R3712" s="240" t="s">
        <v>315</v>
      </c>
      <c r="V3712" s="248">
        <f t="shared" si="232"/>
        <v>0</v>
      </c>
      <c r="W3712" s="248">
        <f t="shared" si="229"/>
        <v>0</v>
      </c>
      <c r="X3712" s="248">
        <f t="shared" si="230"/>
        <v>0</v>
      </c>
      <c r="Y3712" s="248">
        <f t="shared" si="231"/>
        <v>0</v>
      </c>
    </row>
    <row r="3713" spans="1:25" ht="15" customHeight="1" x14ac:dyDescent="0.25">
      <c r="A3713" s="250"/>
      <c r="B3713" s="251"/>
      <c r="C3713" s="322" t="s">
        <v>503</v>
      </c>
      <c r="D3713" s="322"/>
      <c r="E3713" s="322"/>
      <c r="H3713" s="252">
        <v>125459.25</v>
      </c>
      <c r="I3713" s="252">
        <v>0</v>
      </c>
      <c r="J3713" s="252">
        <v>-125459.25</v>
      </c>
      <c r="K3713" s="252">
        <v>0</v>
      </c>
      <c r="L3713" s="252">
        <v>0</v>
      </c>
      <c r="M3713" s="252">
        <v>-125459.25</v>
      </c>
      <c r="N3713" s="323">
        <v>0</v>
      </c>
      <c r="O3713" s="323"/>
      <c r="P3713" s="252">
        <v>0</v>
      </c>
      <c r="Q3713" s="252">
        <v>0</v>
      </c>
      <c r="R3713" s="240" t="s">
        <v>315</v>
      </c>
      <c r="V3713" s="248">
        <f t="shared" si="232"/>
        <v>0</v>
      </c>
      <c r="W3713" s="248">
        <f t="shared" si="229"/>
        <v>0</v>
      </c>
      <c r="X3713" s="248">
        <f t="shared" si="230"/>
        <v>0</v>
      </c>
      <c r="Y3713" s="248">
        <f t="shared" si="231"/>
        <v>0</v>
      </c>
    </row>
    <row r="3714" spans="1:25" ht="15" customHeight="1" x14ac:dyDescent="0.25">
      <c r="A3714" s="250"/>
      <c r="B3714" s="251"/>
      <c r="C3714" s="322" t="s">
        <v>393</v>
      </c>
      <c r="D3714" s="322"/>
      <c r="E3714" s="322"/>
      <c r="H3714" s="252">
        <v>27816.27</v>
      </c>
      <c r="I3714" s="252">
        <v>0</v>
      </c>
      <c r="J3714" s="252">
        <v>-27816.27</v>
      </c>
      <c r="K3714" s="252">
        <v>0</v>
      </c>
      <c r="L3714" s="252">
        <v>0</v>
      </c>
      <c r="M3714" s="252">
        <v>-27816.27</v>
      </c>
      <c r="N3714" s="323">
        <v>0</v>
      </c>
      <c r="O3714" s="323"/>
      <c r="P3714" s="252">
        <v>0</v>
      </c>
      <c r="Q3714" s="252">
        <v>0</v>
      </c>
      <c r="R3714" s="240" t="s">
        <v>315</v>
      </c>
      <c r="V3714" s="248">
        <f t="shared" si="232"/>
        <v>0</v>
      </c>
      <c r="W3714" s="248">
        <f t="shared" si="229"/>
        <v>0</v>
      </c>
      <c r="X3714" s="248">
        <f t="shared" si="230"/>
        <v>0</v>
      </c>
      <c r="Y3714" s="248">
        <f t="shared" si="231"/>
        <v>0</v>
      </c>
    </row>
    <row r="3715" spans="1:25" ht="15" customHeight="1" x14ac:dyDescent="0.25">
      <c r="A3715" s="250"/>
      <c r="B3715" s="251"/>
      <c r="C3715" s="322" t="s">
        <v>399</v>
      </c>
      <c r="D3715" s="322"/>
      <c r="E3715" s="322"/>
      <c r="H3715" s="252">
        <v>20057.900000000001</v>
      </c>
      <c r="I3715" s="252">
        <v>0</v>
      </c>
      <c r="J3715" s="252">
        <v>-20057.900000000001</v>
      </c>
      <c r="K3715" s="252">
        <v>0</v>
      </c>
      <c r="L3715" s="252">
        <v>0</v>
      </c>
      <c r="M3715" s="252">
        <v>-20057.900000000001</v>
      </c>
      <c r="N3715" s="323">
        <v>0</v>
      </c>
      <c r="O3715" s="323"/>
      <c r="P3715" s="252">
        <v>0</v>
      </c>
      <c r="Q3715" s="252">
        <v>0</v>
      </c>
      <c r="R3715" s="240" t="s">
        <v>315</v>
      </c>
      <c r="V3715" s="248">
        <f t="shared" si="232"/>
        <v>0</v>
      </c>
      <c r="W3715" s="248">
        <f t="shared" si="229"/>
        <v>0</v>
      </c>
      <c r="X3715" s="248">
        <f t="shared" si="230"/>
        <v>0</v>
      </c>
      <c r="Y3715" s="248">
        <f t="shared" si="231"/>
        <v>0</v>
      </c>
    </row>
    <row r="3716" spans="1:25" ht="15" customHeight="1" x14ac:dyDescent="0.25">
      <c r="A3716" s="250"/>
      <c r="B3716" s="251"/>
      <c r="C3716" s="322" t="s">
        <v>1056</v>
      </c>
      <c r="D3716" s="322"/>
      <c r="E3716" s="322"/>
      <c r="H3716" s="252">
        <v>-17.02</v>
      </c>
      <c r="I3716" s="252">
        <v>0</v>
      </c>
      <c r="J3716" s="252">
        <v>17.02</v>
      </c>
      <c r="K3716" s="252">
        <v>0</v>
      </c>
      <c r="L3716" s="252">
        <v>0</v>
      </c>
      <c r="M3716" s="252">
        <v>17.02</v>
      </c>
      <c r="N3716" s="323">
        <v>0</v>
      </c>
      <c r="O3716" s="323"/>
      <c r="P3716" s="252">
        <v>0</v>
      </c>
      <c r="Q3716" s="252">
        <v>0</v>
      </c>
      <c r="R3716" s="240" t="s">
        <v>315</v>
      </c>
      <c r="V3716" s="248">
        <f t="shared" si="232"/>
        <v>0</v>
      </c>
      <c r="W3716" s="248">
        <f t="shared" si="229"/>
        <v>0</v>
      </c>
      <c r="X3716" s="248">
        <f t="shared" si="230"/>
        <v>0</v>
      </c>
      <c r="Y3716" s="248">
        <f t="shared" si="231"/>
        <v>0</v>
      </c>
    </row>
    <row r="3717" spans="1:25" ht="15" customHeight="1" x14ac:dyDescent="0.25">
      <c r="A3717" s="250"/>
      <c r="B3717" s="251"/>
      <c r="C3717" s="322" t="s">
        <v>1304</v>
      </c>
      <c r="D3717" s="322"/>
      <c r="E3717" s="322"/>
      <c r="H3717" s="252">
        <v>9151.77</v>
      </c>
      <c r="I3717" s="252">
        <v>0</v>
      </c>
      <c r="J3717" s="252">
        <v>-9151.77</v>
      </c>
      <c r="K3717" s="252">
        <v>0</v>
      </c>
      <c r="L3717" s="252">
        <v>0</v>
      </c>
      <c r="M3717" s="252">
        <v>-9151.77</v>
      </c>
      <c r="N3717" s="323">
        <v>0</v>
      </c>
      <c r="O3717" s="323"/>
      <c r="P3717" s="252">
        <v>0</v>
      </c>
      <c r="Q3717" s="252">
        <v>0</v>
      </c>
      <c r="R3717" s="240" t="s">
        <v>315</v>
      </c>
      <c r="V3717" s="248">
        <f t="shared" si="232"/>
        <v>0</v>
      </c>
      <c r="W3717" s="248">
        <f t="shared" si="229"/>
        <v>0</v>
      </c>
      <c r="X3717" s="248">
        <f t="shared" si="230"/>
        <v>0</v>
      </c>
      <c r="Y3717" s="248">
        <f t="shared" si="231"/>
        <v>0</v>
      </c>
    </row>
    <row r="3718" spans="1:25" ht="15" customHeight="1" x14ac:dyDescent="0.25">
      <c r="A3718" s="250"/>
      <c r="B3718" s="251"/>
      <c r="C3718" s="322" t="s">
        <v>392</v>
      </c>
      <c r="D3718" s="322"/>
      <c r="E3718" s="322"/>
      <c r="H3718" s="252">
        <v>37092.42</v>
      </c>
      <c r="I3718" s="252">
        <v>0</v>
      </c>
      <c r="J3718" s="252">
        <v>-37092.42</v>
      </c>
      <c r="K3718" s="252">
        <v>0</v>
      </c>
      <c r="L3718" s="252">
        <v>0</v>
      </c>
      <c r="M3718" s="252">
        <v>-37092.42</v>
      </c>
      <c r="N3718" s="323">
        <v>0</v>
      </c>
      <c r="O3718" s="323"/>
      <c r="P3718" s="252">
        <v>0</v>
      </c>
      <c r="Q3718" s="252">
        <v>0</v>
      </c>
      <c r="R3718" s="240" t="s">
        <v>315</v>
      </c>
      <c r="V3718" s="248">
        <f t="shared" si="232"/>
        <v>0</v>
      </c>
      <c r="W3718" s="248">
        <f t="shared" si="229"/>
        <v>0</v>
      </c>
      <c r="X3718" s="248">
        <f t="shared" si="230"/>
        <v>0</v>
      </c>
      <c r="Y3718" s="248">
        <f t="shared" si="231"/>
        <v>0</v>
      </c>
    </row>
    <row r="3719" spans="1:25" ht="15" customHeight="1" x14ac:dyDescent="0.25">
      <c r="A3719" s="250"/>
      <c r="B3719" s="251"/>
      <c r="C3719" s="322" t="s">
        <v>1288</v>
      </c>
      <c r="D3719" s="322"/>
      <c r="E3719" s="322"/>
      <c r="H3719" s="252">
        <v>44619.05</v>
      </c>
      <c r="I3719" s="252">
        <v>0</v>
      </c>
      <c r="J3719" s="252">
        <v>-44619.05</v>
      </c>
      <c r="K3719" s="252">
        <v>0</v>
      </c>
      <c r="L3719" s="252">
        <v>0</v>
      </c>
      <c r="M3719" s="252">
        <v>-44619.05</v>
      </c>
      <c r="N3719" s="323">
        <v>0</v>
      </c>
      <c r="O3719" s="323"/>
      <c r="P3719" s="252">
        <v>0</v>
      </c>
      <c r="Q3719" s="252">
        <v>0</v>
      </c>
      <c r="R3719" s="240" t="s">
        <v>315</v>
      </c>
      <c r="V3719" s="248">
        <f t="shared" si="232"/>
        <v>0</v>
      </c>
      <c r="W3719" s="248">
        <f t="shared" si="229"/>
        <v>0</v>
      </c>
      <c r="X3719" s="248">
        <f t="shared" si="230"/>
        <v>0</v>
      </c>
      <c r="Y3719" s="248">
        <f t="shared" si="231"/>
        <v>0</v>
      </c>
    </row>
    <row r="3720" spans="1:25" ht="15" customHeight="1" x14ac:dyDescent="0.25">
      <c r="A3720" s="253"/>
      <c r="B3720" s="254"/>
      <c r="C3720" s="324" t="s">
        <v>1286</v>
      </c>
      <c r="D3720" s="324"/>
      <c r="E3720" s="324"/>
      <c r="F3720" s="255"/>
      <c r="G3720" s="255"/>
      <c r="H3720" s="256">
        <v>13578.42</v>
      </c>
      <c r="I3720" s="256">
        <v>0</v>
      </c>
      <c r="J3720" s="256">
        <v>-13578.42</v>
      </c>
      <c r="K3720" s="256">
        <v>0</v>
      </c>
      <c r="L3720" s="256">
        <v>0</v>
      </c>
      <c r="M3720" s="256">
        <v>-13578.42</v>
      </c>
      <c r="N3720" s="325">
        <v>0</v>
      </c>
      <c r="O3720" s="325"/>
      <c r="P3720" s="256">
        <v>0</v>
      </c>
      <c r="Q3720" s="256">
        <v>0</v>
      </c>
      <c r="R3720" s="240" t="s">
        <v>315</v>
      </c>
      <c r="V3720" s="248">
        <f t="shared" si="232"/>
        <v>0</v>
      </c>
      <c r="W3720" s="248">
        <f t="shared" si="229"/>
        <v>0</v>
      </c>
      <c r="X3720" s="248">
        <f t="shared" si="230"/>
        <v>0</v>
      </c>
      <c r="Y3720" s="248">
        <f t="shared" si="231"/>
        <v>0</v>
      </c>
    </row>
    <row r="3721" spans="1:25" ht="15" customHeight="1" x14ac:dyDescent="0.25">
      <c r="A3721" s="245" t="s">
        <v>1941</v>
      </c>
      <c r="B3721" s="246" t="str">
        <f>C3721</f>
        <v>г.Одинцово, Ракетчиков, 51</v>
      </c>
      <c r="C3721" s="329" t="s">
        <v>316</v>
      </c>
      <c r="D3721" s="329"/>
      <c r="E3721" s="329"/>
      <c r="F3721" s="246" t="s">
        <v>1481</v>
      </c>
      <c r="G3721" s="246" t="s">
        <v>1942</v>
      </c>
      <c r="H3721" s="247">
        <v>129105.33</v>
      </c>
      <c r="I3721" s="247">
        <v>0</v>
      </c>
      <c r="J3721" s="247">
        <v>-129105.33</v>
      </c>
      <c r="K3721" s="247">
        <v>0</v>
      </c>
      <c r="L3721" s="247">
        <v>0</v>
      </c>
      <c r="M3721" s="247">
        <v>-129105.33</v>
      </c>
      <c r="N3721" s="330">
        <v>0</v>
      </c>
      <c r="O3721" s="330"/>
      <c r="P3721" s="247">
        <v>0</v>
      </c>
      <c r="Q3721" s="247">
        <v>0</v>
      </c>
      <c r="R3721" s="240" t="s">
        <v>316</v>
      </c>
      <c r="V3721" s="248">
        <f t="shared" si="232"/>
        <v>0</v>
      </c>
      <c r="W3721" s="248">
        <f t="shared" si="229"/>
        <v>0</v>
      </c>
      <c r="X3721" s="248">
        <f t="shared" si="230"/>
        <v>0</v>
      </c>
      <c r="Y3721" s="248">
        <f t="shared" si="231"/>
        <v>0</v>
      </c>
    </row>
    <row r="3722" spans="1:25" ht="15" customHeight="1" x14ac:dyDescent="0.25">
      <c r="A3722" s="250"/>
      <c r="B3722" s="251"/>
      <c r="C3722" s="322" t="s">
        <v>1052</v>
      </c>
      <c r="D3722" s="322"/>
      <c r="E3722" s="322"/>
      <c r="H3722" s="252">
        <v>36649.18</v>
      </c>
      <c r="I3722" s="252">
        <v>0</v>
      </c>
      <c r="J3722" s="252">
        <v>-36649.18</v>
      </c>
      <c r="K3722" s="252">
        <v>0</v>
      </c>
      <c r="L3722" s="252">
        <v>0</v>
      </c>
      <c r="M3722" s="252">
        <v>-36649.18</v>
      </c>
      <c r="N3722" s="323">
        <v>0</v>
      </c>
      <c r="O3722" s="323"/>
      <c r="P3722" s="252">
        <v>0</v>
      </c>
      <c r="Q3722" s="252">
        <v>0</v>
      </c>
      <c r="R3722" s="240" t="s">
        <v>316</v>
      </c>
      <c r="V3722" s="248">
        <f t="shared" si="232"/>
        <v>0</v>
      </c>
      <c r="W3722" s="248">
        <f t="shared" ref="W3722:W3785" si="233">IF(W$8=$C3722,SUM($P3722-$Q3722),0)/3</f>
        <v>0</v>
      </c>
      <c r="X3722" s="248">
        <f t="shared" ref="X3722:X3785" si="234">IF(X$8=$C3722,SUM($P3722-$Q3722),0)</f>
        <v>0</v>
      </c>
      <c r="Y3722" s="248">
        <f t="shared" ref="Y3722:Y3785" si="235">SUM(V3722:X3722)</f>
        <v>0</v>
      </c>
    </row>
    <row r="3723" spans="1:25" ht="15" customHeight="1" x14ac:dyDescent="0.25">
      <c r="A3723" s="250"/>
      <c r="B3723" s="251"/>
      <c r="C3723" s="322" t="s">
        <v>503</v>
      </c>
      <c r="D3723" s="322"/>
      <c r="E3723" s="322"/>
      <c r="H3723" s="252">
        <v>45754.63</v>
      </c>
      <c r="I3723" s="252">
        <v>0</v>
      </c>
      <c r="J3723" s="252">
        <v>-45754.63</v>
      </c>
      <c r="K3723" s="252">
        <v>0</v>
      </c>
      <c r="L3723" s="252">
        <v>0</v>
      </c>
      <c r="M3723" s="252">
        <v>-45754.63</v>
      </c>
      <c r="N3723" s="323">
        <v>0</v>
      </c>
      <c r="O3723" s="323"/>
      <c r="P3723" s="252">
        <v>0</v>
      </c>
      <c r="Q3723" s="252">
        <v>0</v>
      </c>
      <c r="R3723" s="240" t="s">
        <v>316</v>
      </c>
      <c r="V3723" s="248">
        <f t="shared" si="232"/>
        <v>0</v>
      </c>
      <c r="W3723" s="248">
        <f t="shared" si="233"/>
        <v>0</v>
      </c>
      <c r="X3723" s="248">
        <f t="shared" si="234"/>
        <v>0</v>
      </c>
      <c r="Y3723" s="248">
        <f t="shared" si="235"/>
        <v>0</v>
      </c>
    </row>
    <row r="3724" spans="1:25" ht="15" customHeight="1" x14ac:dyDescent="0.25">
      <c r="A3724" s="250"/>
      <c r="B3724" s="251"/>
      <c r="C3724" s="322" t="s">
        <v>393</v>
      </c>
      <c r="D3724" s="322"/>
      <c r="E3724" s="322"/>
      <c r="H3724" s="252">
        <v>10683.73</v>
      </c>
      <c r="I3724" s="252">
        <v>0</v>
      </c>
      <c r="J3724" s="252">
        <v>-10683.73</v>
      </c>
      <c r="K3724" s="252">
        <v>0</v>
      </c>
      <c r="L3724" s="252">
        <v>0</v>
      </c>
      <c r="M3724" s="252">
        <v>-10683.73</v>
      </c>
      <c r="N3724" s="323">
        <v>0</v>
      </c>
      <c r="O3724" s="323"/>
      <c r="P3724" s="252">
        <v>0</v>
      </c>
      <c r="Q3724" s="252">
        <v>0</v>
      </c>
      <c r="R3724" s="240" t="s">
        <v>316</v>
      </c>
      <c r="V3724" s="248">
        <f t="shared" si="232"/>
        <v>0</v>
      </c>
      <c r="W3724" s="248">
        <f t="shared" si="233"/>
        <v>0</v>
      </c>
      <c r="X3724" s="248">
        <f t="shared" si="234"/>
        <v>0</v>
      </c>
      <c r="Y3724" s="248">
        <f t="shared" si="235"/>
        <v>0</v>
      </c>
    </row>
    <row r="3725" spans="1:25" ht="15" customHeight="1" x14ac:dyDescent="0.25">
      <c r="A3725" s="250"/>
      <c r="B3725" s="251"/>
      <c r="C3725" s="322" t="s">
        <v>399</v>
      </c>
      <c r="D3725" s="322"/>
      <c r="E3725" s="322"/>
      <c r="H3725" s="252">
        <v>4988.1000000000004</v>
      </c>
      <c r="I3725" s="252">
        <v>0</v>
      </c>
      <c r="J3725" s="252">
        <v>-4988.1000000000004</v>
      </c>
      <c r="K3725" s="252">
        <v>0</v>
      </c>
      <c r="L3725" s="252">
        <v>0</v>
      </c>
      <c r="M3725" s="252">
        <v>-4988.1000000000004</v>
      </c>
      <c r="N3725" s="323">
        <v>0</v>
      </c>
      <c r="O3725" s="323"/>
      <c r="P3725" s="252">
        <v>0</v>
      </c>
      <c r="Q3725" s="252">
        <v>0</v>
      </c>
      <c r="R3725" s="240" t="s">
        <v>316</v>
      </c>
      <c r="V3725" s="248">
        <f t="shared" si="232"/>
        <v>0</v>
      </c>
      <c r="W3725" s="248">
        <f t="shared" si="233"/>
        <v>0</v>
      </c>
      <c r="X3725" s="248">
        <f t="shared" si="234"/>
        <v>0</v>
      </c>
      <c r="Y3725" s="248">
        <f t="shared" si="235"/>
        <v>0</v>
      </c>
    </row>
    <row r="3726" spans="1:25" ht="15" customHeight="1" x14ac:dyDescent="0.25">
      <c r="A3726" s="250"/>
      <c r="B3726" s="251"/>
      <c r="C3726" s="322" t="s">
        <v>1056</v>
      </c>
      <c r="D3726" s="322"/>
      <c r="E3726" s="322"/>
      <c r="H3726" s="252">
        <v>-227.82</v>
      </c>
      <c r="I3726" s="252">
        <v>0</v>
      </c>
      <c r="J3726" s="252">
        <v>227.82</v>
      </c>
      <c r="K3726" s="252">
        <v>0</v>
      </c>
      <c r="L3726" s="252">
        <v>0</v>
      </c>
      <c r="M3726" s="252">
        <v>227.82</v>
      </c>
      <c r="N3726" s="323">
        <v>0</v>
      </c>
      <c r="O3726" s="323"/>
      <c r="P3726" s="252">
        <v>0</v>
      </c>
      <c r="Q3726" s="252">
        <v>0</v>
      </c>
      <c r="R3726" s="240" t="s">
        <v>316</v>
      </c>
      <c r="V3726" s="248">
        <f t="shared" si="232"/>
        <v>0</v>
      </c>
      <c r="W3726" s="248">
        <f t="shared" si="233"/>
        <v>0</v>
      </c>
      <c r="X3726" s="248">
        <f t="shared" si="234"/>
        <v>0</v>
      </c>
      <c r="Y3726" s="248">
        <f t="shared" si="235"/>
        <v>0</v>
      </c>
    </row>
    <row r="3727" spans="1:25" ht="15" customHeight="1" x14ac:dyDescent="0.25">
      <c r="A3727" s="250"/>
      <c r="B3727" s="251"/>
      <c r="C3727" s="322" t="s">
        <v>1304</v>
      </c>
      <c r="D3727" s="322"/>
      <c r="E3727" s="322"/>
      <c r="H3727" s="252">
        <v>2164.2399999999998</v>
      </c>
      <c r="I3727" s="252">
        <v>0</v>
      </c>
      <c r="J3727" s="252">
        <v>-2164.2399999999998</v>
      </c>
      <c r="K3727" s="252">
        <v>0</v>
      </c>
      <c r="L3727" s="252">
        <v>0</v>
      </c>
      <c r="M3727" s="252">
        <v>-2164.2399999999998</v>
      </c>
      <c r="N3727" s="323">
        <v>0</v>
      </c>
      <c r="O3727" s="323"/>
      <c r="P3727" s="252">
        <v>0</v>
      </c>
      <c r="Q3727" s="252">
        <v>0</v>
      </c>
      <c r="R3727" s="240" t="s">
        <v>316</v>
      </c>
      <c r="V3727" s="248">
        <f t="shared" si="232"/>
        <v>0</v>
      </c>
      <c r="W3727" s="248">
        <f t="shared" si="233"/>
        <v>0</v>
      </c>
      <c r="X3727" s="248">
        <f t="shared" si="234"/>
        <v>0</v>
      </c>
      <c r="Y3727" s="248">
        <f t="shared" si="235"/>
        <v>0</v>
      </c>
    </row>
    <row r="3728" spans="1:25" ht="15" customHeight="1" x14ac:dyDescent="0.25">
      <c r="A3728" s="250"/>
      <c r="B3728" s="251"/>
      <c r="C3728" s="322" t="s">
        <v>392</v>
      </c>
      <c r="D3728" s="322"/>
      <c r="E3728" s="322"/>
      <c r="H3728" s="252">
        <v>11826.16</v>
      </c>
      <c r="I3728" s="252">
        <v>0</v>
      </c>
      <c r="J3728" s="252">
        <v>-11826.16</v>
      </c>
      <c r="K3728" s="252">
        <v>0</v>
      </c>
      <c r="L3728" s="252">
        <v>0</v>
      </c>
      <c r="M3728" s="252">
        <v>-11826.16</v>
      </c>
      <c r="N3728" s="323">
        <v>0</v>
      </c>
      <c r="O3728" s="323"/>
      <c r="P3728" s="252">
        <v>0</v>
      </c>
      <c r="Q3728" s="252">
        <v>0</v>
      </c>
      <c r="R3728" s="240" t="s">
        <v>316</v>
      </c>
      <c r="V3728" s="248">
        <f t="shared" ref="V3728:V3791" si="236">IF(V$8=$C3728,SUM($P3728-$Q3728),0)</f>
        <v>0</v>
      </c>
      <c r="W3728" s="248">
        <f t="shared" si="233"/>
        <v>0</v>
      </c>
      <c r="X3728" s="248">
        <f t="shared" si="234"/>
        <v>0</v>
      </c>
      <c r="Y3728" s="248">
        <f t="shared" si="235"/>
        <v>0</v>
      </c>
    </row>
    <row r="3729" spans="1:25" ht="15" customHeight="1" x14ac:dyDescent="0.25">
      <c r="A3729" s="250"/>
      <c r="B3729" s="251"/>
      <c r="C3729" s="322" t="s">
        <v>1288</v>
      </c>
      <c r="D3729" s="322"/>
      <c r="E3729" s="322"/>
      <c r="H3729" s="252">
        <v>14847.04</v>
      </c>
      <c r="I3729" s="252">
        <v>0</v>
      </c>
      <c r="J3729" s="252">
        <v>-14847.04</v>
      </c>
      <c r="K3729" s="252">
        <v>0</v>
      </c>
      <c r="L3729" s="252">
        <v>0</v>
      </c>
      <c r="M3729" s="252">
        <v>-14847.04</v>
      </c>
      <c r="N3729" s="323">
        <v>0</v>
      </c>
      <c r="O3729" s="323"/>
      <c r="P3729" s="252">
        <v>0</v>
      </c>
      <c r="Q3729" s="252">
        <v>0</v>
      </c>
      <c r="R3729" s="240" t="s">
        <v>316</v>
      </c>
      <c r="V3729" s="248">
        <f t="shared" si="236"/>
        <v>0</v>
      </c>
      <c r="W3729" s="248">
        <f t="shared" si="233"/>
        <v>0</v>
      </c>
      <c r="X3729" s="248">
        <f t="shared" si="234"/>
        <v>0</v>
      </c>
      <c r="Y3729" s="248">
        <f t="shared" si="235"/>
        <v>0</v>
      </c>
    </row>
    <row r="3730" spans="1:25" ht="15" customHeight="1" x14ac:dyDescent="0.25">
      <c r="A3730" s="253"/>
      <c r="B3730" s="254"/>
      <c r="C3730" s="324" t="s">
        <v>1286</v>
      </c>
      <c r="D3730" s="324"/>
      <c r="E3730" s="324"/>
      <c r="F3730" s="255"/>
      <c r="G3730" s="255"/>
      <c r="H3730" s="256">
        <v>2420.0700000000002</v>
      </c>
      <c r="I3730" s="256">
        <v>0</v>
      </c>
      <c r="J3730" s="256">
        <v>-2420.0700000000002</v>
      </c>
      <c r="K3730" s="256">
        <v>0</v>
      </c>
      <c r="L3730" s="256">
        <v>0</v>
      </c>
      <c r="M3730" s="256">
        <v>-2420.0700000000002</v>
      </c>
      <c r="N3730" s="325">
        <v>0</v>
      </c>
      <c r="O3730" s="325"/>
      <c r="P3730" s="256">
        <v>0</v>
      </c>
      <c r="Q3730" s="256">
        <v>0</v>
      </c>
      <c r="R3730" s="240" t="s">
        <v>316</v>
      </c>
      <c r="V3730" s="248">
        <f t="shared" si="236"/>
        <v>0</v>
      </c>
      <c r="W3730" s="248">
        <f t="shared" si="233"/>
        <v>0</v>
      </c>
      <c r="X3730" s="248">
        <f t="shared" si="234"/>
        <v>0</v>
      </c>
      <c r="Y3730" s="248">
        <f t="shared" si="235"/>
        <v>0</v>
      </c>
    </row>
    <row r="3731" spans="1:25" ht="15" customHeight="1" x14ac:dyDescent="0.25">
      <c r="A3731" s="245" t="s">
        <v>1943</v>
      </c>
      <c r="B3731" s="246" t="str">
        <f>C3731</f>
        <v>г.Одинцово, Ракетчиков, 52</v>
      </c>
      <c r="C3731" s="329" t="s">
        <v>317</v>
      </c>
      <c r="D3731" s="329"/>
      <c r="E3731" s="329"/>
      <c r="F3731" s="246" t="s">
        <v>1317</v>
      </c>
      <c r="G3731" s="246" t="s">
        <v>1944</v>
      </c>
      <c r="H3731" s="247">
        <v>7336.91</v>
      </c>
      <c r="I3731" s="247">
        <v>0</v>
      </c>
      <c r="J3731" s="247">
        <v>-7336.91</v>
      </c>
      <c r="K3731" s="247">
        <v>0</v>
      </c>
      <c r="L3731" s="247">
        <v>0</v>
      </c>
      <c r="M3731" s="247">
        <v>-7336.91</v>
      </c>
      <c r="N3731" s="330">
        <v>0</v>
      </c>
      <c r="O3731" s="330"/>
      <c r="P3731" s="247">
        <v>0</v>
      </c>
      <c r="Q3731" s="247">
        <v>0</v>
      </c>
      <c r="R3731" s="240" t="s">
        <v>317</v>
      </c>
      <c r="V3731" s="248">
        <f t="shared" si="236"/>
        <v>0</v>
      </c>
      <c r="W3731" s="248">
        <f t="shared" si="233"/>
        <v>0</v>
      </c>
      <c r="X3731" s="248">
        <f t="shared" si="234"/>
        <v>0</v>
      </c>
      <c r="Y3731" s="248">
        <f t="shared" si="235"/>
        <v>0</v>
      </c>
    </row>
    <row r="3732" spans="1:25" ht="15" customHeight="1" x14ac:dyDescent="0.25">
      <c r="A3732" s="250"/>
      <c r="B3732" s="251"/>
      <c r="C3732" s="322" t="s">
        <v>503</v>
      </c>
      <c r="D3732" s="322"/>
      <c r="E3732" s="322"/>
      <c r="H3732" s="252">
        <v>2167.91</v>
      </c>
      <c r="I3732" s="252">
        <v>0</v>
      </c>
      <c r="J3732" s="252">
        <v>-2167.91</v>
      </c>
      <c r="K3732" s="252">
        <v>0</v>
      </c>
      <c r="L3732" s="252">
        <v>0</v>
      </c>
      <c r="M3732" s="252">
        <v>-2167.91</v>
      </c>
      <c r="N3732" s="323">
        <v>0</v>
      </c>
      <c r="O3732" s="323"/>
      <c r="P3732" s="252">
        <v>0</v>
      </c>
      <c r="Q3732" s="252">
        <v>0</v>
      </c>
      <c r="R3732" s="240" t="s">
        <v>317</v>
      </c>
      <c r="V3732" s="248">
        <f t="shared" si="236"/>
        <v>0</v>
      </c>
      <c r="W3732" s="248">
        <f t="shared" si="233"/>
        <v>0</v>
      </c>
      <c r="X3732" s="248">
        <f t="shared" si="234"/>
        <v>0</v>
      </c>
      <c r="Y3732" s="248">
        <f t="shared" si="235"/>
        <v>0</v>
      </c>
    </row>
    <row r="3733" spans="1:25" ht="15" customHeight="1" x14ac:dyDescent="0.25">
      <c r="A3733" s="250"/>
      <c r="B3733" s="251"/>
      <c r="C3733" s="322" t="s">
        <v>1052</v>
      </c>
      <c r="D3733" s="322"/>
      <c r="E3733" s="322"/>
      <c r="H3733" s="252">
        <v>1714.48</v>
      </c>
      <c r="I3733" s="252">
        <v>0</v>
      </c>
      <c r="J3733" s="252">
        <v>-1714.48</v>
      </c>
      <c r="K3733" s="252">
        <v>0</v>
      </c>
      <c r="L3733" s="252">
        <v>0</v>
      </c>
      <c r="M3733" s="252">
        <v>-1714.48</v>
      </c>
      <c r="N3733" s="323">
        <v>0</v>
      </c>
      <c r="O3733" s="323"/>
      <c r="P3733" s="252">
        <v>0</v>
      </c>
      <c r="Q3733" s="252">
        <v>0</v>
      </c>
      <c r="R3733" s="240" t="s">
        <v>317</v>
      </c>
      <c r="V3733" s="248">
        <f t="shared" si="236"/>
        <v>0</v>
      </c>
      <c r="W3733" s="248">
        <f t="shared" si="233"/>
        <v>0</v>
      </c>
      <c r="X3733" s="248">
        <f t="shared" si="234"/>
        <v>0</v>
      </c>
      <c r="Y3733" s="248">
        <f t="shared" si="235"/>
        <v>0</v>
      </c>
    </row>
    <row r="3734" spans="1:25" ht="15" customHeight="1" x14ac:dyDescent="0.25">
      <c r="A3734" s="250"/>
      <c r="B3734" s="251"/>
      <c r="C3734" s="322" t="s">
        <v>1288</v>
      </c>
      <c r="D3734" s="322"/>
      <c r="E3734" s="322"/>
      <c r="H3734" s="252">
        <v>1041.8900000000001</v>
      </c>
      <c r="I3734" s="252">
        <v>0</v>
      </c>
      <c r="J3734" s="252">
        <v>-1041.8900000000001</v>
      </c>
      <c r="K3734" s="252">
        <v>0</v>
      </c>
      <c r="L3734" s="252">
        <v>0</v>
      </c>
      <c r="M3734" s="252">
        <v>-1041.8900000000001</v>
      </c>
      <c r="N3734" s="323">
        <v>0</v>
      </c>
      <c r="O3734" s="323"/>
      <c r="P3734" s="252">
        <v>0</v>
      </c>
      <c r="Q3734" s="252">
        <v>0</v>
      </c>
      <c r="R3734" s="240" t="s">
        <v>317</v>
      </c>
      <c r="V3734" s="248">
        <f t="shared" si="236"/>
        <v>0</v>
      </c>
      <c r="W3734" s="248">
        <f t="shared" si="233"/>
        <v>0</v>
      </c>
      <c r="X3734" s="248">
        <f t="shared" si="234"/>
        <v>0</v>
      </c>
      <c r="Y3734" s="248">
        <f t="shared" si="235"/>
        <v>0</v>
      </c>
    </row>
    <row r="3735" spans="1:25" ht="15" customHeight="1" x14ac:dyDescent="0.25">
      <c r="A3735" s="250"/>
      <c r="B3735" s="251"/>
      <c r="C3735" s="322" t="s">
        <v>392</v>
      </c>
      <c r="D3735" s="322"/>
      <c r="E3735" s="322"/>
      <c r="H3735" s="252">
        <v>931.09</v>
      </c>
      <c r="I3735" s="252">
        <v>0</v>
      </c>
      <c r="J3735" s="252">
        <v>-931.09</v>
      </c>
      <c r="K3735" s="252">
        <v>0</v>
      </c>
      <c r="L3735" s="252">
        <v>0</v>
      </c>
      <c r="M3735" s="252">
        <v>-931.09</v>
      </c>
      <c r="N3735" s="323">
        <v>0</v>
      </c>
      <c r="O3735" s="323"/>
      <c r="P3735" s="252">
        <v>0</v>
      </c>
      <c r="Q3735" s="252">
        <v>0</v>
      </c>
      <c r="R3735" s="240" t="s">
        <v>317</v>
      </c>
      <c r="V3735" s="248">
        <f t="shared" si="236"/>
        <v>0</v>
      </c>
      <c r="W3735" s="248">
        <f t="shared" si="233"/>
        <v>0</v>
      </c>
      <c r="X3735" s="248">
        <f t="shared" si="234"/>
        <v>0</v>
      </c>
      <c r="Y3735" s="248">
        <f t="shared" si="235"/>
        <v>0</v>
      </c>
    </row>
    <row r="3736" spans="1:25" ht="15" customHeight="1" x14ac:dyDescent="0.25">
      <c r="A3736" s="250"/>
      <c r="B3736" s="251"/>
      <c r="C3736" s="322" t="s">
        <v>1286</v>
      </c>
      <c r="D3736" s="322"/>
      <c r="E3736" s="322"/>
      <c r="H3736" s="252">
        <v>341.26</v>
      </c>
      <c r="I3736" s="252">
        <v>0</v>
      </c>
      <c r="J3736" s="252">
        <v>-341.26</v>
      </c>
      <c r="K3736" s="252">
        <v>0</v>
      </c>
      <c r="L3736" s="252">
        <v>0</v>
      </c>
      <c r="M3736" s="252">
        <v>-341.26</v>
      </c>
      <c r="N3736" s="323">
        <v>0</v>
      </c>
      <c r="O3736" s="323"/>
      <c r="P3736" s="252">
        <v>0</v>
      </c>
      <c r="Q3736" s="252">
        <v>0</v>
      </c>
      <c r="R3736" s="240" t="s">
        <v>317</v>
      </c>
      <c r="V3736" s="248">
        <f t="shared" si="236"/>
        <v>0</v>
      </c>
      <c r="W3736" s="248">
        <f t="shared" si="233"/>
        <v>0</v>
      </c>
      <c r="X3736" s="248">
        <f t="shared" si="234"/>
        <v>0</v>
      </c>
      <c r="Y3736" s="248">
        <f t="shared" si="235"/>
        <v>0</v>
      </c>
    </row>
    <row r="3737" spans="1:25" ht="15" customHeight="1" x14ac:dyDescent="0.25">
      <c r="A3737" s="250"/>
      <c r="B3737" s="251"/>
      <c r="C3737" s="322" t="s">
        <v>399</v>
      </c>
      <c r="D3737" s="322"/>
      <c r="E3737" s="322"/>
      <c r="H3737" s="252">
        <v>498.49</v>
      </c>
      <c r="I3737" s="252">
        <v>0</v>
      </c>
      <c r="J3737" s="252">
        <v>-498.49</v>
      </c>
      <c r="K3737" s="252">
        <v>0</v>
      </c>
      <c r="L3737" s="252">
        <v>0</v>
      </c>
      <c r="M3737" s="252">
        <v>-498.49</v>
      </c>
      <c r="N3737" s="323">
        <v>0</v>
      </c>
      <c r="O3737" s="323"/>
      <c r="P3737" s="252">
        <v>0</v>
      </c>
      <c r="Q3737" s="252">
        <v>0</v>
      </c>
      <c r="R3737" s="240" t="s">
        <v>317</v>
      </c>
      <c r="V3737" s="248">
        <f t="shared" si="236"/>
        <v>0</v>
      </c>
      <c r="W3737" s="248">
        <f t="shared" si="233"/>
        <v>0</v>
      </c>
      <c r="X3737" s="248">
        <f t="shared" si="234"/>
        <v>0</v>
      </c>
      <c r="Y3737" s="248">
        <f t="shared" si="235"/>
        <v>0</v>
      </c>
    </row>
    <row r="3738" spans="1:25" ht="15" customHeight="1" x14ac:dyDescent="0.25">
      <c r="A3738" s="253"/>
      <c r="B3738" s="254"/>
      <c r="C3738" s="324" t="s">
        <v>393</v>
      </c>
      <c r="D3738" s="324"/>
      <c r="E3738" s="324"/>
      <c r="F3738" s="255"/>
      <c r="G3738" s="255"/>
      <c r="H3738" s="256">
        <v>641.79</v>
      </c>
      <c r="I3738" s="256">
        <v>0</v>
      </c>
      <c r="J3738" s="256">
        <v>-641.79</v>
      </c>
      <c r="K3738" s="256">
        <v>0</v>
      </c>
      <c r="L3738" s="256">
        <v>0</v>
      </c>
      <c r="M3738" s="256">
        <v>-641.79</v>
      </c>
      <c r="N3738" s="325">
        <v>0</v>
      </c>
      <c r="O3738" s="325"/>
      <c r="P3738" s="256">
        <v>0</v>
      </c>
      <c r="Q3738" s="256">
        <v>0</v>
      </c>
      <c r="R3738" s="240" t="s">
        <v>317</v>
      </c>
      <c r="V3738" s="248">
        <f t="shared" si="236"/>
        <v>0</v>
      </c>
      <c r="W3738" s="248">
        <f t="shared" si="233"/>
        <v>0</v>
      </c>
      <c r="X3738" s="248">
        <f t="shared" si="234"/>
        <v>0</v>
      </c>
      <c r="Y3738" s="248">
        <f t="shared" si="235"/>
        <v>0</v>
      </c>
    </row>
    <row r="3739" spans="1:25" ht="15" customHeight="1" x14ac:dyDescent="0.25">
      <c r="A3739" s="245" t="s">
        <v>1661</v>
      </c>
      <c r="B3739" s="246" t="str">
        <f>C3739</f>
        <v>г.Одинцово, Ракетчиков, 53</v>
      </c>
      <c r="C3739" s="329" t="s">
        <v>318</v>
      </c>
      <c r="D3739" s="329"/>
      <c r="E3739" s="329"/>
      <c r="F3739" s="246" t="s">
        <v>1308</v>
      </c>
      <c r="G3739" s="246" t="s">
        <v>1945</v>
      </c>
      <c r="H3739" s="247">
        <v>-7830.08</v>
      </c>
      <c r="I3739" s="247">
        <v>0</v>
      </c>
      <c r="J3739" s="247">
        <v>7830.08</v>
      </c>
      <c r="K3739" s="247">
        <v>0</v>
      </c>
      <c r="L3739" s="247">
        <v>0</v>
      </c>
      <c r="M3739" s="247">
        <v>7830.08</v>
      </c>
      <c r="N3739" s="330">
        <v>0</v>
      </c>
      <c r="O3739" s="330"/>
      <c r="P3739" s="247">
        <v>0</v>
      </c>
      <c r="Q3739" s="247">
        <v>0</v>
      </c>
      <c r="R3739" s="240" t="s">
        <v>318</v>
      </c>
      <c r="V3739" s="248">
        <f t="shared" si="236"/>
        <v>0</v>
      </c>
      <c r="W3739" s="248">
        <f t="shared" si="233"/>
        <v>0</v>
      </c>
      <c r="X3739" s="248">
        <f t="shared" si="234"/>
        <v>0</v>
      </c>
      <c r="Y3739" s="248">
        <f t="shared" si="235"/>
        <v>0</v>
      </c>
    </row>
    <row r="3740" spans="1:25" ht="15" customHeight="1" x14ac:dyDescent="0.25">
      <c r="A3740" s="250"/>
      <c r="B3740" s="251"/>
      <c r="C3740" s="322" t="s">
        <v>1052</v>
      </c>
      <c r="D3740" s="322"/>
      <c r="E3740" s="322"/>
      <c r="H3740" s="252">
        <v>442.41</v>
      </c>
      <c r="I3740" s="252">
        <v>0</v>
      </c>
      <c r="J3740" s="252">
        <v>-442.41</v>
      </c>
      <c r="K3740" s="252">
        <v>0</v>
      </c>
      <c r="L3740" s="252">
        <v>0</v>
      </c>
      <c r="M3740" s="252">
        <v>-442.41</v>
      </c>
      <c r="N3740" s="323">
        <v>0</v>
      </c>
      <c r="O3740" s="323"/>
      <c r="P3740" s="252">
        <v>0</v>
      </c>
      <c r="Q3740" s="252">
        <v>0</v>
      </c>
      <c r="R3740" s="240" t="s">
        <v>318</v>
      </c>
      <c r="V3740" s="248">
        <f t="shared" si="236"/>
        <v>0</v>
      </c>
      <c r="W3740" s="248">
        <f t="shared" si="233"/>
        <v>0</v>
      </c>
      <c r="X3740" s="248">
        <f t="shared" si="234"/>
        <v>0</v>
      </c>
      <c r="Y3740" s="248">
        <f t="shared" si="235"/>
        <v>0</v>
      </c>
    </row>
    <row r="3741" spans="1:25" ht="15" customHeight="1" x14ac:dyDescent="0.25">
      <c r="A3741" s="250"/>
      <c r="B3741" s="251"/>
      <c r="C3741" s="322" t="s">
        <v>399</v>
      </c>
      <c r="D3741" s="322"/>
      <c r="E3741" s="322"/>
      <c r="H3741" s="252">
        <v>-3642.58</v>
      </c>
      <c r="I3741" s="252">
        <v>0</v>
      </c>
      <c r="J3741" s="252">
        <v>3642.58</v>
      </c>
      <c r="K3741" s="252">
        <v>0</v>
      </c>
      <c r="L3741" s="252">
        <v>0</v>
      </c>
      <c r="M3741" s="252">
        <v>3642.58</v>
      </c>
      <c r="N3741" s="323">
        <v>0</v>
      </c>
      <c r="O3741" s="323"/>
      <c r="P3741" s="252">
        <v>0</v>
      </c>
      <c r="Q3741" s="252">
        <v>0</v>
      </c>
      <c r="R3741" s="240" t="s">
        <v>318</v>
      </c>
      <c r="V3741" s="248">
        <f t="shared" si="236"/>
        <v>0</v>
      </c>
      <c r="W3741" s="248">
        <f t="shared" si="233"/>
        <v>0</v>
      </c>
      <c r="X3741" s="248">
        <f t="shared" si="234"/>
        <v>0</v>
      </c>
      <c r="Y3741" s="248">
        <f t="shared" si="235"/>
        <v>0</v>
      </c>
    </row>
    <row r="3742" spans="1:25" ht="15" customHeight="1" x14ac:dyDescent="0.25">
      <c r="A3742" s="250"/>
      <c r="B3742" s="251"/>
      <c r="C3742" s="322" t="s">
        <v>393</v>
      </c>
      <c r="D3742" s="322"/>
      <c r="E3742" s="322"/>
      <c r="H3742" s="252">
        <v>312.08</v>
      </c>
      <c r="I3742" s="252">
        <v>0</v>
      </c>
      <c r="J3742" s="252">
        <v>-312.08</v>
      </c>
      <c r="K3742" s="252">
        <v>0</v>
      </c>
      <c r="L3742" s="252">
        <v>0</v>
      </c>
      <c r="M3742" s="252">
        <v>-312.08</v>
      </c>
      <c r="N3742" s="323">
        <v>0</v>
      </c>
      <c r="O3742" s="323"/>
      <c r="P3742" s="252">
        <v>0</v>
      </c>
      <c r="Q3742" s="252">
        <v>0</v>
      </c>
      <c r="R3742" s="240" t="s">
        <v>318</v>
      </c>
      <c r="V3742" s="248">
        <f t="shared" si="236"/>
        <v>0</v>
      </c>
      <c r="W3742" s="248">
        <f t="shared" si="233"/>
        <v>0</v>
      </c>
      <c r="X3742" s="248">
        <f t="shared" si="234"/>
        <v>0</v>
      </c>
      <c r="Y3742" s="248">
        <f t="shared" si="235"/>
        <v>0</v>
      </c>
    </row>
    <row r="3743" spans="1:25" ht="15" customHeight="1" x14ac:dyDescent="0.25">
      <c r="A3743" s="250"/>
      <c r="B3743" s="251"/>
      <c r="C3743" s="322" t="s">
        <v>392</v>
      </c>
      <c r="D3743" s="322"/>
      <c r="E3743" s="322"/>
      <c r="H3743" s="252">
        <v>-2529.04</v>
      </c>
      <c r="I3743" s="252">
        <v>0</v>
      </c>
      <c r="J3743" s="252">
        <v>2529.04</v>
      </c>
      <c r="K3743" s="252">
        <v>0</v>
      </c>
      <c r="L3743" s="252">
        <v>0</v>
      </c>
      <c r="M3743" s="252">
        <v>2529.04</v>
      </c>
      <c r="N3743" s="323">
        <v>0</v>
      </c>
      <c r="O3743" s="323"/>
      <c r="P3743" s="252">
        <v>0</v>
      </c>
      <c r="Q3743" s="252">
        <v>0</v>
      </c>
      <c r="R3743" s="240" t="s">
        <v>318</v>
      </c>
      <c r="V3743" s="248">
        <f t="shared" si="236"/>
        <v>0</v>
      </c>
      <c r="W3743" s="248">
        <f t="shared" si="233"/>
        <v>0</v>
      </c>
      <c r="X3743" s="248">
        <f t="shared" si="234"/>
        <v>0</v>
      </c>
      <c r="Y3743" s="248">
        <f t="shared" si="235"/>
        <v>0</v>
      </c>
    </row>
    <row r="3744" spans="1:25" ht="15" customHeight="1" x14ac:dyDescent="0.25">
      <c r="A3744" s="250"/>
      <c r="B3744" s="251"/>
      <c r="C3744" s="322" t="s">
        <v>503</v>
      </c>
      <c r="D3744" s="322"/>
      <c r="E3744" s="322"/>
      <c r="H3744" s="252">
        <v>1627.35</v>
      </c>
      <c r="I3744" s="252">
        <v>0</v>
      </c>
      <c r="J3744" s="252">
        <v>-1627.35</v>
      </c>
      <c r="K3744" s="252">
        <v>0</v>
      </c>
      <c r="L3744" s="252">
        <v>0</v>
      </c>
      <c r="M3744" s="252">
        <v>-1627.35</v>
      </c>
      <c r="N3744" s="323">
        <v>0</v>
      </c>
      <c r="O3744" s="323"/>
      <c r="P3744" s="252">
        <v>0</v>
      </c>
      <c r="Q3744" s="252">
        <v>0</v>
      </c>
      <c r="R3744" s="240" t="s">
        <v>318</v>
      </c>
      <c r="V3744" s="248">
        <f t="shared" si="236"/>
        <v>0</v>
      </c>
      <c r="W3744" s="248">
        <f t="shared" si="233"/>
        <v>0</v>
      </c>
      <c r="X3744" s="248">
        <f t="shared" si="234"/>
        <v>0</v>
      </c>
      <c r="Y3744" s="248">
        <f t="shared" si="235"/>
        <v>0</v>
      </c>
    </row>
    <row r="3745" spans="1:25" ht="15" customHeight="1" x14ac:dyDescent="0.25">
      <c r="A3745" s="253"/>
      <c r="B3745" s="254"/>
      <c r="C3745" s="324" t="s">
        <v>1286</v>
      </c>
      <c r="D3745" s="324"/>
      <c r="E3745" s="324"/>
      <c r="F3745" s="255"/>
      <c r="G3745" s="255"/>
      <c r="H3745" s="256">
        <v>-4040.3</v>
      </c>
      <c r="I3745" s="256">
        <v>0</v>
      </c>
      <c r="J3745" s="256">
        <v>4040.3</v>
      </c>
      <c r="K3745" s="256">
        <v>0</v>
      </c>
      <c r="L3745" s="256">
        <v>0</v>
      </c>
      <c r="M3745" s="256">
        <v>4040.3</v>
      </c>
      <c r="N3745" s="325">
        <v>0</v>
      </c>
      <c r="O3745" s="325"/>
      <c r="P3745" s="256">
        <v>0</v>
      </c>
      <c r="Q3745" s="256">
        <v>0</v>
      </c>
      <c r="R3745" s="240" t="s">
        <v>318</v>
      </c>
      <c r="V3745" s="248">
        <f t="shared" si="236"/>
        <v>0</v>
      </c>
      <c r="W3745" s="248">
        <f t="shared" si="233"/>
        <v>0</v>
      </c>
      <c r="X3745" s="248">
        <f t="shared" si="234"/>
        <v>0</v>
      </c>
      <c r="Y3745" s="248">
        <f t="shared" si="235"/>
        <v>0</v>
      </c>
    </row>
    <row r="3746" spans="1:25" ht="15" customHeight="1" x14ac:dyDescent="0.25">
      <c r="A3746" s="245" t="s">
        <v>1796</v>
      </c>
      <c r="B3746" s="246" t="str">
        <f>C3746</f>
        <v>г.Одинцово, Ракетчиков, 54</v>
      </c>
      <c r="C3746" s="329" t="s">
        <v>319</v>
      </c>
      <c r="D3746" s="329"/>
      <c r="E3746" s="329"/>
      <c r="F3746" s="246" t="s">
        <v>476</v>
      </c>
      <c r="G3746" s="246" t="s">
        <v>1946</v>
      </c>
      <c r="H3746" s="247">
        <v>24467.62</v>
      </c>
      <c r="I3746" s="247">
        <v>0</v>
      </c>
      <c r="J3746" s="247">
        <v>-24467.62</v>
      </c>
      <c r="K3746" s="247">
        <v>0</v>
      </c>
      <c r="L3746" s="247">
        <v>0</v>
      </c>
      <c r="M3746" s="247">
        <v>-24467.62</v>
      </c>
      <c r="N3746" s="330">
        <v>0</v>
      </c>
      <c r="O3746" s="330"/>
      <c r="P3746" s="247">
        <v>0</v>
      </c>
      <c r="Q3746" s="247">
        <v>0</v>
      </c>
      <c r="R3746" s="240" t="s">
        <v>319</v>
      </c>
      <c r="V3746" s="248">
        <f t="shared" si="236"/>
        <v>0</v>
      </c>
      <c r="W3746" s="248">
        <f t="shared" si="233"/>
        <v>0</v>
      </c>
      <c r="X3746" s="248">
        <f t="shared" si="234"/>
        <v>0</v>
      </c>
      <c r="Y3746" s="248">
        <f t="shared" si="235"/>
        <v>0</v>
      </c>
    </row>
    <row r="3747" spans="1:25" ht="15" customHeight="1" x14ac:dyDescent="0.25">
      <c r="A3747" s="250"/>
      <c r="B3747" s="251"/>
      <c r="C3747" s="322" t="s">
        <v>1052</v>
      </c>
      <c r="D3747" s="322"/>
      <c r="E3747" s="322"/>
      <c r="H3747" s="252">
        <v>6890.74</v>
      </c>
      <c r="I3747" s="252">
        <v>0</v>
      </c>
      <c r="J3747" s="252">
        <v>-6890.74</v>
      </c>
      <c r="K3747" s="252">
        <v>0</v>
      </c>
      <c r="L3747" s="252">
        <v>0</v>
      </c>
      <c r="M3747" s="252">
        <v>-6890.74</v>
      </c>
      <c r="N3747" s="323">
        <v>0</v>
      </c>
      <c r="O3747" s="323"/>
      <c r="P3747" s="252">
        <v>0</v>
      </c>
      <c r="Q3747" s="252">
        <v>0</v>
      </c>
      <c r="R3747" s="240" t="s">
        <v>319</v>
      </c>
      <c r="V3747" s="248">
        <f t="shared" si="236"/>
        <v>0</v>
      </c>
      <c r="W3747" s="248">
        <f t="shared" si="233"/>
        <v>0</v>
      </c>
      <c r="X3747" s="248">
        <f t="shared" si="234"/>
        <v>0</v>
      </c>
      <c r="Y3747" s="248">
        <f t="shared" si="235"/>
        <v>0</v>
      </c>
    </row>
    <row r="3748" spans="1:25" ht="15" customHeight="1" x14ac:dyDescent="0.25">
      <c r="A3748" s="250"/>
      <c r="B3748" s="251"/>
      <c r="C3748" s="322" t="s">
        <v>399</v>
      </c>
      <c r="D3748" s="322"/>
      <c r="E3748" s="322"/>
      <c r="H3748" s="252">
        <v>1719.98</v>
      </c>
      <c r="I3748" s="252">
        <v>0</v>
      </c>
      <c r="J3748" s="252">
        <v>-1719.98</v>
      </c>
      <c r="K3748" s="252">
        <v>0</v>
      </c>
      <c r="L3748" s="252">
        <v>0</v>
      </c>
      <c r="M3748" s="252">
        <v>-1719.98</v>
      </c>
      <c r="N3748" s="323">
        <v>0</v>
      </c>
      <c r="O3748" s="323"/>
      <c r="P3748" s="252">
        <v>0</v>
      </c>
      <c r="Q3748" s="252">
        <v>0</v>
      </c>
      <c r="R3748" s="240" t="s">
        <v>319</v>
      </c>
      <c r="V3748" s="248">
        <f t="shared" si="236"/>
        <v>0</v>
      </c>
      <c r="W3748" s="248">
        <f t="shared" si="233"/>
        <v>0</v>
      </c>
      <c r="X3748" s="248">
        <f t="shared" si="234"/>
        <v>0</v>
      </c>
      <c r="Y3748" s="248">
        <f t="shared" si="235"/>
        <v>0</v>
      </c>
    </row>
    <row r="3749" spans="1:25" ht="15" customHeight="1" x14ac:dyDescent="0.25">
      <c r="A3749" s="250"/>
      <c r="B3749" s="251"/>
      <c r="C3749" s="322" t="s">
        <v>393</v>
      </c>
      <c r="D3749" s="322"/>
      <c r="E3749" s="322"/>
      <c r="H3749" s="252">
        <v>-933.93</v>
      </c>
      <c r="I3749" s="252">
        <v>0</v>
      </c>
      <c r="J3749" s="252">
        <v>933.93</v>
      </c>
      <c r="K3749" s="252">
        <v>0</v>
      </c>
      <c r="L3749" s="252">
        <v>0</v>
      </c>
      <c r="M3749" s="252">
        <v>933.93</v>
      </c>
      <c r="N3749" s="323">
        <v>0</v>
      </c>
      <c r="O3749" s="323"/>
      <c r="P3749" s="252">
        <v>0</v>
      </c>
      <c r="Q3749" s="252">
        <v>0</v>
      </c>
      <c r="R3749" s="240" t="s">
        <v>319</v>
      </c>
      <c r="V3749" s="248">
        <f t="shared" si="236"/>
        <v>0</v>
      </c>
      <c r="W3749" s="248">
        <f t="shared" si="233"/>
        <v>0</v>
      </c>
      <c r="X3749" s="248">
        <f t="shared" si="234"/>
        <v>0</v>
      </c>
      <c r="Y3749" s="248">
        <f t="shared" si="235"/>
        <v>0</v>
      </c>
    </row>
    <row r="3750" spans="1:25" ht="15" customHeight="1" x14ac:dyDescent="0.25">
      <c r="A3750" s="250"/>
      <c r="B3750" s="251"/>
      <c r="C3750" s="322" t="s">
        <v>1288</v>
      </c>
      <c r="D3750" s="322"/>
      <c r="E3750" s="322"/>
      <c r="H3750" s="252">
        <v>3549.96</v>
      </c>
      <c r="I3750" s="252">
        <v>0</v>
      </c>
      <c r="J3750" s="252">
        <v>-3549.96</v>
      </c>
      <c r="K3750" s="252">
        <v>0</v>
      </c>
      <c r="L3750" s="252">
        <v>0</v>
      </c>
      <c r="M3750" s="252">
        <v>-3549.96</v>
      </c>
      <c r="N3750" s="323">
        <v>0</v>
      </c>
      <c r="O3750" s="323"/>
      <c r="P3750" s="252">
        <v>0</v>
      </c>
      <c r="Q3750" s="252">
        <v>0</v>
      </c>
      <c r="R3750" s="240" t="s">
        <v>319</v>
      </c>
      <c r="V3750" s="248">
        <f t="shared" si="236"/>
        <v>0</v>
      </c>
      <c r="W3750" s="248">
        <f t="shared" si="233"/>
        <v>0</v>
      </c>
      <c r="X3750" s="248">
        <f t="shared" si="234"/>
        <v>0</v>
      </c>
      <c r="Y3750" s="248">
        <f t="shared" si="235"/>
        <v>0</v>
      </c>
    </row>
    <row r="3751" spans="1:25" ht="15" customHeight="1" x14ac:dyDescent="0.25">
      <c r="A3751" s="250"/>
      <c r="B3751" s="251"/>
      <c r="C3751" s="322" t="s">
        <v>392</v>
      </c>
      <c r="D3751" s="322"/>
      <c r="E3751" s="322"/>
      <c r="H3751" s="252">
        <v>3024.87</v>
      </c>
      <c r="I3751" s="252">
        <v>0</v>
      </c>
      <c r="J3751" s="252">
        <v>-3024.87</v>
      </c>
      <c r="K3751" s="252">
        <v>0</v>
      </c>
      <c r="L3751" s="252">
        <v>0</v>
      </c>
      <c r="M3751" s="252">
        <v>-3024.87</v>
      </c>
      <c r="N3751" s="323">
        <v>0</v>
      </c>
      <c r="O3751" s="323"/>
      <c r="P3751" s="252">
        <v>0</v>
      </c>
      <c r="Q3751" s="252">
        <v>0</v>
      </c>
      <c r="R3751" s="240" t="s">
        <v>319</v>
      </c>
      <c r="V3751" s="248">
        <f t="shared" si="236"/>
        <v>0</v>
      </c>
      <c r="W3751" s="248">
        <f t="shared" si="233"/>
        <v>0</v>
      </c>
      <c r="X3751" s="248">
        <f t="shared" si="234"/>
        <v>0</v>
      </c>
      <c r="Y3751" s="248">
        <f t="shared" si="235"/>
        <v>0</v>
      </c>
    </row>
    <row r="3752" spans="1:25" ht="15" customHeight="1" x14ac:dyDescent="0.25">
      <c r="A3752" s="250"/>
      <c r="B3752" s="251"/>
      <c r="C3752" s="322" t="s">
        <v>1286</v>
      </c>
      <c r="D3752" s="322"/>
      <c r="E3752" s="322"/>
      <c r="H3752" s="252">
        <v>1245.53</v>
      </c>
      <c r="I3752" s="252">
        <v>0</v>
      </c>
      <c r="J3752" s="252">
        <v>-1245.53</v>
      </c>
      <c r="K3752" s="252">
        <v>0</v>
      </c>
      <c r="L3752" s="252">
        <v>0</v>
      </c>
      <c r="M3752" s="252">
        <v>-1245.53</v>
      </c>
      <c r="N3752" s="323">
        <v>0</v>
      </c>
      <c r="O3752" s="323"/>
      <c r="P3752" s="252">
        <v>0</v>
      </c>
      <c r="Q3752" s="252">
        <v>0</v>
      </c>
      <c r="R3752" s="240" t="s">
        <v>319</v>
      </c>
      <c r="V3752" s="248">
        <f t="shared" si="236"/>
        <v>0</v>
      </c>
      <c r="W3752" s="248">
        <f t="shared" si="233"/>
        <v>0</v>
      </c>
      <c r="X3752" s="248">
        <f t="shared" si="234"/>
        <v>0</v>
      </c>
      <c r="Y3752" s="248">
        <f t="shared" si="235"/>
        <v>0</v>
      </c>
    </row>
    <row r="3753" spans="1:25" ht="15" customHeight="1" x14ac:dyDescent="0.25">
      <c r="A3753" s="253"/>
      <c r="B3753" s="254"/>
      <c r="C3753" s="324" t="s">
        <v>503</v>
      </c>
      <c r="D3753" s="324"/>
      <c r="E3753" s="324"/>
      <c r="F3753" s="255"/>
      <c r="G3753" s="255"/>
      <c r="H3753" s="256">
        <v>8970.4699999999993</v>
      </c>
      <c r="I3753" s="256">
        <v>0</v>
      </c>
      <c r="J3753" s="256">
        <v>-8970.4699999999993</v>
      </c>
      <c r="K3753" s="256">
        <v>0</v>
      </c>
      <c r="L3753" s="256">
        <v>0</v>
      </c>
      <c r="M3753" s="256">
        <v>-8970.4699999999993</v>
      </c>
      <c r="N3753" s="325">
        <v>0</v>
      </c>
      <c r="O3753" s="325"/>
      <c r="P3753" s="256">
        <v>0</v>
      </c>
      <c r="Q3753" s="256">
        <v>0</v>
      </c>
      <c r="R3753" s="240" t="s">
        <v>319</v>
      </c>
      <c r="V3753" s="248">
        <f t="shared" si="236"/>
        <v>0</v>
      </c>
      <c r="W3753" s="248">
        <f t="shared" si="233"/>
        <v>0</v>
      </c>
      <c r="X3753" s="248">
        <f t="shared" si="234"/>
        <v>0</v>
      </c>
      <c r="Y3753" s="248">
        <f t="shared" si="235"/>
        <v>0</v>
      </c>
    </row>
    <row r="3754" spans="1:25" ht="15" customHeight="1" x14ac:dyDescent="0.25">
      <c r="A3754" s="245" t="s">
        <v>1947</v>
      </c>
      <c r="B3754" s="246" t="str">
        <f>C3754</f>
        <v>г.Одинцово, Ракетчиков, 55</v>
      </c>
      <c r="C3754" s="329" t="s">
        <v>320</v>
      </c>
      <c r="D3754" s="329"/>
      <c r="E3754" s="329"/>
      <c r="F3754" s="246" t="s">
        <v>1332</v>
      </c>
      <c r="G3754" s="246" t="s">
        <v>1948</v>
      </c>
      <c r="H3754" s="247">
        <v>417659.11</v>
      </c>
      <c r="I3754" s="247">
        <v>0</v>
      </c>
      <c r="J3754" s="247">
        <v>-417659.11</v>
      </c>
      <c r="K3754" s="247">
        <v>0</v>
      </c>
      <c r="L3754" s="247">
        <v>0</v>
      </c>
      <c r="M3754" s="247">
        <v>-417659.11</v>
      </c>
      <c r="N3754" s="330">
        <v>0</v>
      </c>
      <c r="O3754" s="330"/>
      <c r="P3754" s="247">
        <v>0</v>
      </c>
      <c r="Q3754" s="247">
        <v>0</v>
      </c>
      <c r="R3754" s="240" t="s">
        <v>320</v>
      </c>
      <c r="V3754" s="248">
        <f t="shared" si="236"/>
        <v>0</v>
      </c>
      <c r="W3754" s="248">
        <f t="shared" si="233"/>
        <v>0</v>
      </c>
      <c r="X3754" s="248">
        <f t="shared" si="234"/>
        <v>0</v>
      </c>
      <c r="Y3754" s="248">
        <f t="shared" si="235"/>
        <v>0</v>
      </c>
    </row>
    <row r="3755" spans="1:25" ht="15" customHeight="1" x14ac:dyDescent="0.25">
      <c r="A3755" s="250"/>
      <c r="B3755" s="251"/>
      <c r="C3755" s="322" t="s">
        <v>1052</v>
      </c>
      <c r="D3755" s="322"/>
      <c r="E3755" s="322"/>
      <c r="H3755" s="252">
        <v>91245.95</v>
      </c>
      <c r="I3755" s="252">
        <v>0</v>
      </c>
      <c r="J3755" s="252">
        <v>-91245.95</v>
      </c>
      <c r="K3755" s="252">
        <v>0</v>
      </c>
      <c r="L3755" s="252">
        <v>0</v>
      </c>
      <c r="M3755" s="252">
        <v>-91245.95</v>
      </c>
      <c r="N3755" s="323">
        <v>0</v>
      </c>
      <c r="O3755" s="323"/>
      <c r="P3755" s="252">
        <v>0</v>
      </c>
      <c r="Q3755" s="252">
        <v>0</v>
      </c>
      <c r="R3755" s="240" t="s">
        <v>320</v>
      </c>
      <c r="V3755" s="248">
        <f t="shared" si="236"/>
        <v>0</v>
      </c>
      <c r="W3755" s="248">
        <f t="shared" si="233"/>
        <v>0</v>
      </c>
      <c r="X3755" s="248">
        <f t="shared" si="234"/>
        <v>0</v>
      </c>
      <c r="Y3755" s="248">
        <f t="shared" si="235"/>
        <v>0</v>
      </c>
    </row>
    <row r="3756" spans="1:25" ht="15" customHeight="1" x14ac:dyDescent="0.25">
      <c r="A3756" s="250"/>
      <c r="B3756" s="251"/>
      <c r="C3756" s="322" t="s">
        <v>503</v>
      </c>
      <c r="D3756" s="322"/>
      <c r="E3756" s="322"/>
      <c r="H3756" s="252">
        <v>114823.26</v>
      </c>
      <c r="I3756" s="252">
        <v>0</v>
      </c>
      <c r="J3756" s="252">
        <v>-114823.26</v>
      </c>
      <c r="K3756" s="252">
        <v>0</v>
      </c>
      <c r="L3756" s="252">
        <v>0</v>
      </c>
      <c r="M3756" s="252">
        <v>-114823.26</v>
      </c>
      <c r="N3756" s="323">
        <v>0</v>
      </c>
      <c r="O3756" s="323"/>
      <c r="P3756" s="252">
        <v>0</v>
      </c>
      <c r="Q3756" s="252">
        <v>0</v>
      </c>
      <c r="R3756" s="240" t="s">
        <v>320</v>
      </c>
      <c r="V3756" s="248">
        <f t="shared" si="236"/>
        <v>0</v>
      </c>
      <c r="W3756" s="248">
        <f t="shared" si="233"/>
        <v>0</v>
      </c>
      <c r="X3756" s="248">
        <f t="shared" si="234"/>
        <v>0</v>
      </c>
      <c r="Y3756" s="248">
        <f t="shared" si="235"/>
        <v>0</v>
      </c>
    </row>
    <row r="3757" spans="1:25" ht="15" customHeight="1" x14ac:dyDescent="0.25">
      <c r="A3757" s="250"/>
      <c r="B3757" s="251"/>
      <c r="C3757" s="322" t="s">
        <v>393</v>
      </c>
      <c r="D3757" s="322"/>
      <c r="E3757" s="322"/>
      <c r="H3757" s="252">
        <v>34276.78</v>
      </c>
      <c r="I3757" s="252">
        <v>0</v>
      </c>
      <c r="J3757" s="252">
        <v>-34276.78</v>
      </c>
      <c r="K3757" s="252">
        <v>0</v>
      </c>
      <c r="L3757" s="252">
        <v>0</v>
      </c>
      <c r="M3757" s="252">
        <v>-34276.78</v>
      </c>
      <c r="N3757" s="323">
        <v>0</v>
      </c>
      <c r="O3757" s="323"/>
      <c r="P3757" s="252">
        <v>0</v>
      </c>
      <c r="Q3757" s="252">
        <v>0</v>
      </c>
      <c r="R3757" s="240" t="s">
        <v>320</v>
      </c>
      <c r="V3757" s="248">
        <f t="shared" si="236"/>
        <v>0</v>
      </c>
      <c r="W3757" s="248">
        <f t="shared" si="233"/>
        <v>0</v>
      </c>
      <c r="X3757" s="248">
        <f t="shared" si="234"/>
        <v>0</v>
      </c>
      <c r="Y3757" s="248">
        <f t="shared" si="235"/>
        <v>0</v>
      </c>
    </row>
    <row r="3758" spans="1:25" ht="15" customHeight="1" x14ac:dyDescent="0.25">
      <c r="A3758" s="250"/>
      <c r="B3758" s="251"/>
      <c r="C3758" s="322" t="s">
        <v>399</v>
      </c>
      <c r="D3758" s="322"/>
      <c r="E3758" s="322"/>
      <c r="H3758" s="252">
        <v>32102.560000000001</v>
      </c>
      <c r="I3758" s="252">
        <v>0</v>
      </c>
      <c r="J3758" s="252">
        <v>-32102.560000000001</v>
      </c>
      <c r="K3758" s="252">
        <v>0</v>
      </c>
      <c r="L3758" s="252">
        <v>0</v>
      </c>
      <c r="M3758" s="252">
        <v>-32102.560000000001</v>
      </c>
      <c r="N3758" s="323">
        <v>0</v>
      </c>
      <c r="O3758" s="323"/>
      <c r="P3758" s="252">
        <v>0</v>
      </c>
      <c r="Q3758" s="252">
        <v>0</v>
      </c>
      <c r="R3758" s="240" t="s">
        <v>320</v>
      </c>
      <c r="V3758" s="248">
        <f t="shared" si="236"/>
        <v>0</v>
      </c>
      <c r="W3758" s="248">
        <f t="shared" si="233"/>
        <v>0</v>
      </c>
      <c r="X3758" s="248">
        <f t="shared" si="234"/>
        <v>0</v>
      </c>
      <c r="Y3758" s="248">
        <f t="shared" si="235"/>
        <v>0</v>
      </c>
    </row>
    <row r="3759" spans="1:25" ht="15" customHeight="1" x14ac:dyDescent="0.25">
      <c r="A3759" s="250"/>
      <c r="B3759" s="251"/>
      <c r="C3759" s="322" t="s">
        <v>392</v>
      </c>
      <c r="D3759" s="322"/>
      <c r="E3759" s="322"/>
      <c r="H3759" s="252">
        <v>56206.03</v>
      </c>
      <c r="I3759" s="252">
        <v>0</v>
      </c>
      <c r="J3759" s="252">
        <v>-56206.03</v>
      </c>
      <c r="K3759" s="252">
        <v>0</v>
      </c>
      <c r="L3759" s="252">
        <v>0</v>
      </c>
      <c r="M3759" s="252">
        <v>-56206.03</v>
      </c>
      <c r="N3759" s="323">
        <v>0</v>
      </c>
      <c r="O3759" s="323"/>
      <c r="P3759" s="252">
        <v>0</v>
      </c>
      <c r="Q3759" s="252">
        <v>0</v>
      </c>
      <c r="R3759" s="240" t="s">
        <v>320</v>
      </c>
      <c r="V3759" s="248">
        <f t="shared" si="236"/>
        <v>0</v>
      </c>
      <c r="W3759" s="248">
        <f t="shared" si="233"/>
        <v>0</v>
      </c>
      <c r="X3759" s="248">
        <f t="shared" si="234"/>
        <v>0</v>
      </c>
      <c r="Y3759" s="248">
        <f t="shared" si="235"/>
        <v>0</v>
      </c>
    </row>
    <row r="3760" spans="1:25" ht="15" customHeight="1" x14ac:dyDescent="0.25">
      <c r="A3760" s="250"/>
      <c r="B3760" s="251"/>
      <c r="C3760" s="322" t="s">
        <v>1286</v>
      </c>
      <c r="D3760" s="322"/>
      <c r="E3760" s="322"/>
      <c r="H3760" s="252">
        <v>23102.240000000002</v>
      </c>
      <c r="I3760" s="252">
        <v>0</v>
      </c>
      <c r="J3760" s="252">
        <v>-23102.240000000002</v>
      </c>
      <c r="K3760" s="252">
        <v>0</v>
      </c>
      <c r="L3760" s="252">
        <v>0</v>
      </c>
      <c r="M3760" s="252">
        <v>-23102.240000000002</v>
      </c>
      <c r="N3760" s="323">
        <v>0</v>
      </c>
      <c r="O3760" s="323"/>
      <c r="P3760" s="252">
        <v>0</v>
      </c>
      <c r="Q3760" s="252">
        <v>0</v>
      </c>
      <c r="R3760" s="240" t="s">
        <v>320</v>
      </c>
      <c r="V3760" s="248">
        <f t="shared" si="236"/>
        <v>0</v>
      </c>
      <c r="W3760" s="248">
        <f t="shared" si="233"/>
        <v>0</v>
      </c>
      <c r="X3760" s="248">
        <f t="shared" si="234"/>
        <v>0</v>
      </c>
      <c r="Y3760" s="248">
        <f t="shared" si="235"/>
        <v>0</v>
      </c>
    </row>
    <row r="3761" spans="1:25" ht="15" customHeight="1" x14ac:dyDescent="0.25">
      <c r="A3761" s="253"/>
      <c r="B3761" s="254"/>
      <c r="C3761" s="324" t="s">
        <v>1288</v>
      </c>
      <c r="D3761" s="324"/>
      <c r="E3761" s="324"/>
      <c r="F3761" s="255"/>
      <c r="G3761" s="255"/>
      <c r="H3761" s="256">
        <v>65902.289999999994</v>
      </c>
      <c r="I3761" s="256">
        <v>0</v>
      </c>
      <c r="J3761" s="256">
        <v>-65902.289999999994</v>
      </c>
      <c r="K3761" s="256">
        <v>0</v>
      </c>
      <c r="L3761" s="256">
        <v>0</v>
      </c>
      <c r="M3761" s="256">
        <v>-65902.289999999994</v>
      </c>
      <c r="N3761" s="325">
        <v>0</v>
      </c>
      <c r="O3761" s="325"/>
      <c r="P3761" s="256">
        <v>0</v>
      </c>
      <c r="Q3761" s="256">
        <v>0</v>
      </c>
      <c r="R3761" s="240" t="s">
        <v>320</v>
      </c>
      <c r="V3761" s="248">
        <f t="shared" si="236"/>
        <v>0</v>
      </c>
      <c r="W3761" s="248">
        <f t="shared" si="233"/>
        <v>0</v>
      </c>
      <c r="X3761" s="248">
        <f t="shared" si="234"/>
        <v>0</v>
      </c>
      <c r="Y3761" s="248">
        <f t="shared" si="235"/>
        <v>0</v>
      </c>
    </row>
    <row r="3762" spans="1:25" ht="15" customHeight="1" x14ac:dyDescent="0.25">
      <c r="A3762" s="245" t="s">
        <v>1949</v>
      </c>
      <c r="B3762" s="246" t="str">
        <f>C3762</f>
        <v>г.Одинцово, Ракетчиков, 56</v>
      </c>
      <c r="C3762" s="329" t="s">
        <v>321</v>
      </c>
      <c r="D3762" s="329"/>
      <c r="E3762" s="329"/>
      <c r="F3762" s="246" t="s">
        <v>1320</v>
      </c>
      <c r="G3762" s="246" t="s">
        <v>1950</v>
      </c>
      <c r="H3762" s="247">
        <v>14095.78</v>
      </c>
      <c r="I3762" s="247">
        <v>0</v>
      </c>
      <c r="J3762" s="247">
        <v>-14095.78</v>
      </c>
      <c r="K3762" s="247">
        <v>0</v>
      </c>
      <c r="L3762" s="247">
        <v>0</v>
      </c>
      <c r="M3762" s="247">
        <v>-14095.78</v>
      </c>
      <c r="N3762" s="330">
        <v>0</v>
      </c>
      <c r="O3762" s="330"/>
      <c r="P3762" s="247">
        <v>0</v>
      </c>
      <c r="Q3762" s="247">
        <v>0</v>
      </c>
      <c r="R3762" s="240" t="s">
        <v>321</v>
      </c>
      <c r="V3762" s="248">
        <f t="shared" si="236"/>
        <v>0</v>
      </c>
      <c r="W3762" s="248">
        <f t="shared" si="233"/>
        <v>0</v>
      </c>
      <c r="X3762" s="248">
        <f t="shared" si="234"/>
        <v>0</v>
      </c>
      <c r="Y3762" s="248">
        <f t="shared" si="235"/>
        <v>0</v>
      </c>
    </row>
    <row r="3763" spans="1:25" ht="15" customHeight="1" x14ac:dyDescent="0.25">
      <c r="A3763" s="250"/>
      <c r="B3763" s="251"/>
      <c r="C3763" s="322" t="s">
        <v>1052</v>
      </c>
      <c r="D3763" s="322"/>
      <c r="E3763" s="322"/>
      <c r="H3763" s="252">
        <v>8036.3</v>
      </c>
      <c r="I3763" s="252">
        <v>0</v>
      </c>
      <c r="J3763" s="252">
        <v>-8036.3</v>
      </c>
      <c r="K3763" s="252">
        <v>0</v>
      </c>
      <c r="L3763" s="252">
        <v>0</v>
      </c>
      <c r="M3763" s="252">
        <v>-8036.3</v>
      </c>
      <c r="N3763" s="323">
        <v>0</v>
      </c>
      <c r="O3763" s="323"/>
      <c r="P3763" s="252">
        <v>0</v>
      </c>
      <c r="Q3763" s="252">
        <v>0</v>
      </c>
      <c r="R3763" s="240" t="s">
        <v>321</v>
      </c>
      <c r="V3763" s="248">
        <f t="shared" si="236"/>
        <v>0</v>
      </c>
      <c r="W3763" s="248">
        <f t="shared" si="233"/>
        <v>0</v>
      </c>
      <c r="X3763" s="248">
        <f t="shared" si="234"/>
        <v>0</v>
      </c>
      <c r="Y3763" s="248">
        <f t="shared" si="235"/>
        <v>0</v>
      </c>
    </row>
    <row r="3764" spans="1:25" ht="15" customHeight="1" x14ac:dyDescent="0.25">
      <c r="A3764" s="250"/>
      <c r="B3764" s="251"/>
      <c r="C3764" s="322" t="s">
        <v>503</v>
      </c>
      <c r="D3764" s="322"/>
      <c r="E3764" s="322"/>
      <c r="H3764" s="252">
        <v>8664.6</v>
      </c>
      <c r="I3764" s="252">
        <v>0</v>
      </c>
      <c r="J3764" s="252">
        <v>-8664.6</v>
      </c>
      <c r="K3764" s="252">
        <v>0</v>
      </c>
      <c r="L3764" s="252">
        <v>0</v>
      </c>
      <c r="M3764" s="252">
        <v>-8664.6</v>
      </c>
      <c r="N3764" s="323">
        <v>0</v>
      </c>
      <c r="O3764" s="323"/>
      <c r="P3764" s="252">
        <v>0</v>
      </c>
      <c r="Q3764" s="252">
        <v>0</v>
      </c>
      <c r="R3764" s="240" t="s">
        <v>321</v>
      </c>
      <c r="V3764" s="248">
        <f t="shared" si="236"/>
        <v>0</v>
      </c>
      <c r="W3764" s="248">
        <f t="shared" si="233"/>
        <v>0</v>
      </c>
      <c r="X3764" s="248">
        <f t="shared" si="234"/>
        <v>0</v>
      </c>
      <c r="Y3764" s="248">
        <f t="shared" si="235"/>
        <v>0</v>
      </c>
    </row>
    <row r="3765" spans="1:25" ht="15" customHeight="1" x14ac:dyDescent="0.25">
      <c r="A3765" s="250"/>
      <c r="B3765" s="251"/>
      <c r="C3765" s="322" t="s">
        <v>393</v>
      </c>
      <c r="D3765" s="322"/>
      <c r="E3765" s="322"/>
      <c r="H3765" s="252">
        <v>1521.57</v>
      </c>
      <c r="I3765" s="252">
        <v>0</v>
      </c>
      <c r="J3765" s="252">
        <v>-1521.57</v>
      </c>
      <c r="K3765" s="252">
        <v>0</v>
      </c>
      <c r="L3765" s="252">
        <v>0</v>
      </c>
      <c r="M3765" s="252">
        <v>-1521.57</v>
      </c>
      <c r="N3765" s="323">
        <v>0</v>
      </c>
      <c r="O3765" s="323"/>
      <c r="P3765" s="252">
        <v>0</v>
      </c>
      <c r="Q3765" s="252">
        <v>0</v>
      </c>
      <c r="R3765" s="240" t="s">
        <v>321</v>
      </c>
      <c r="V3765" s="248">
        <f t="shared" si="236"/>
        <v>0</v>
      </c>
      <c r="W3765" s="248">
        <f t="shared" si="233"/>
        <v>0</v>
      </c>
      <c r="X3765" s="248">
        <f t="shared" si="234"/>
        <v>0</v>
      </c>
      <c r="Y3765" s="248">
        <f t="shared" si="235"/>
        <v>0</v>
      </c>
    </row>
    <row r="3766" spans="1:25" ht="15" customHeight="1" x14ac:dyDescent="0.25">
      <c r="A3766" s="250"/>
      <c r="B3766" s="251"/>
      <c r="C3766" s="322" t="s">
        <v>399</v>
      </c>
      <c r="D3766" s="322"/>
      <c r="E3766" s="322"/>
      <c r="H3766" s="252">
        <v>-1662.6</v>
      </c>
      <c r="I3766" s="252">
        <v>0</v>
      </c>
      <c r="J3766" s="252">
        <v>1662.6</v>
      </c>
      <c r="K3766" s="252">
        <v>0</v>
      </c>
      <c r="L3766" s="252">
        <v>0</v>
      </c>
      <c r="M3766" s="252">
        <v>1662.6</v>
      </c>
      <c r="N3766" s="323">
        <v>0</v>
      </c>
      <c r="O3766" s="323"/>
      <c r="P3766" s="252">
        <v>0</v>
      </c>
      <c r="Q3766" s="252">
        <v>0</v>
      </c>
      <c r="R3766" s="240" t="s">
        <v>321</v>
      </c>
      <c r="V3766" s="248">
        <f t="shared" si="236"/>
        <v>0</v>
      </c>
      <c r="W3766" s="248">
        <f t="shared" si="233"/>
        <v>0</v>
      </c>
      <c r="X3766" s="248">
        <f t="shared" si="234"/>
        <v>0</v>
      </c>
      <c r="Y3766" s="248">
        <f t="shared" si="235"/>
        <v>0</v>
      </c>
    </row>
    <row r="3767" spans="1:25" ht="15" customHeight="1" x14ac:dyDescent="0.25">
      <c r="A3767" s="250"/>
      <c r="B3767" s="251"/>
      <c r="C3767" s="322" t="s">
        <v>392</v>
      </c>
      <c r="D3767" s="322"/>
      <c r="E3767" s="322"/>
      <c r="H3767" s="252">
        <v>-863.86</v>
      </c>
      <c r="I3767" s="252">
        <v>0</v>
      </c>
      <c r="J3767" s="252">
        <v>863.86</v>
      </c>
      <c r="K3767" s="252">
        <v>0</v>
      </c>
      <c r="L3767" s="252">
        <v>0</v>
      </c>
      <c r="M3767" s="252">
        <v>863.86</v>
      </c>
      <c r="N3767" s="323">
        <v>0</v>
      </c>
      <c r="O3767" s="323"/>
      <c r="P3767" s="252">
        <v>0</v>
      </c>
      <c r="Q3767" s="252">
        <v>0</v>
      </c>
      <c r="R3767" s="240" t="s">
        <v>321</v>
      </c>
      <c r="V3767" s="248">
        <f t="shared" si="236"/>
        <v>0</v>
      </c>
      <c r="W3767" s="248">
        <f t="shared" si="233"/>
        <v>0</v>
      </c>
      <c r="X3767" s="248">
        <f t="shared" si="234"/>
        <v>0</v>
      </c>
      <c r="Y3767" s="248">
        <f t="shared" si="235"/>
        <v>0</v>
      </c>
    </row>
    <row r="3768" spans="1:25" ht="15" customHeight="1" x14ac:dyDescent="0.25">
      <c r="A3768" s="250"/>
      <c r="B3768" s="251"/>
      <c r="C3768" s="322" t="s">
        <v>1286</v>
      </c>
      <c r="D3768" s="322"/>
      <c r="E3768" s="322"/>
      <c r="H3768" s="252">
        <v>-1962.89</v>
      </c>
      <c r="I3768" s="252">
        <v>0</v>
      </c>
      <c r="J3768" s="252">
        <v>1962.89</v>
      </c>
      <c r="K3768" s="252">
        <v>0</v>
      </c>
      <c r="L3768" s="252">
        <v>0</v>
      </c>
      <c r="M3768" s="252">
        <v>1962.89</v>
      </c>
      <c r="N3768" s="323">
        <v>0</v>
      </c>
      <c r="O3768" s="323"/>
      <c r="P3768" s="252">
        <v>0</v>
      </c>
      <c r="Q3768" s="252">
        <v>0</v>
      </c>
      <c r="R3768" s="240" t="s">
        <v>321</v>
      </c>
      <c r="V3768" s="248">
        <f t="shared" si="236"/>
        <v>0</v>
      </c>
      <c r="W3768" s="248">
        <f t="shared" si="233"/>
        <v>0</v>
      </c>
      <c r="X3768" s="248">
        <f t="shared" si="234"/>
        <v>0</v>
      </c>
      <c r="Y3768" s="248">
        <f t="shared" si="235"/>
        <v>0</v>
      </c>
    </row>
    <row r="3769" spans="1:25" ht="15" customHeight="1" x14ac:dyDescent="0.25">
      <c r="A3769" s="253"/>
      <c r="B3769" s="254"/>
      <c r="C3769" s="324" t="s">
        <v>1288</v>
      </c>
      <c r="D3769" s="324"/>
      <c r="E3769" s="324"/>
      <c r="F3769" s="255"/>
      <c r="G3769" s="255"/>
      <c r="H3769" s="256">
        <v>362.66</v>
      </c>
      <c r="I3769" s="256">
        <v>0</v>
      </c>
      <c r="J3769" s="256">
        <v>-362.66</v>
      </c>
      <c r="K3769" s="256">
        <v>0</v>
      </c>
      <c r="L3769" s="256">
        <v>0</v>
      </c>
      <c r="M3769" s="256">
        <v>-362.66</v>
      </c>
      <c r="N3769" s="325">
        <v>0</v>
      </c>
      <c r="O3769" s="325"/>
      <c r="P3769" s="256">
        <v>0</v>
      </c>
      <c r="Q3769" s="256">
        <v>0</v>
      </c>
      <c r="R3769" s="240" t="s">
        <v>321</v>
      </c>
      <c r="V3769" s="248">
        <f t="shared" si="236"/>
        <v>0</v>
      </c>
      <c r="W3769" s="248">
        <f t="shared" si="233"/>
        <v>0</v>
      </c>
      <c r="X3769" s="248">
        <f t="shared" si="234"/>
        <v>0</v>
      </c>
      <c r="Y3769" s="248">
        <f t="shared" si="235"/>
        <v>0</v>
      </c>
    </row>
    <row r="3770" spans="1:25" ht="15" customHeight="1" x14ac:dyDescent="0.25">
      <c r="A3770" s="245" t="s">
        <v>1951</v>
      </c>
      <c r="B3770" s="246" t="str">
        <f>C3770</f>
        <v>г.Одинцово, Ракетчиков, 57</v>
      </c>
      <c r="C3770" s="329" t="s">
        <v>322</v>
      </c>
      <c r="D3770" s="329"/>
      <c r="E3770" s="329"/>
      <c r="F3770" s="246" t="s">
        <v>1314</v>
      </c>
      <c r="G3770" s="246" t="s">
        <v>1952</v>
      </c>
      <c r="H3770" s="247">
        <v>43018.78</v>
      </c>
      <c r="I3770" s="247">
        <v>0</v>
      </c>
      <c r="J3770" s="247">
        <v>-43018.78</v>
      </c>
      <c r="K3770" s="247">
        <v>0</v>
      </c>
      <c r="L3770" s="247">
        <v>0</v>
      </c>
      <c r="M3770" s="247">
        <v>-43018.78</v>
      </c>
      <c r="N3770" s="330">
        <v>0</v>
      </c>
      <c r="O3770" s="330"/>
      <c r="P3770" s="247">
        <v>0</v>
      </c>
      <c r="Q3770" s="247">
        <v>0</v>
      </c>
      <c r="R3770" s="240" t="s">
        <v>322</v>
      </c>
      <c r="V3770" s="248">
        <f t="shared" si="236"/>
        <v>0</v>
      </c>
      <c r="W3770" s="248">
        <f t="shared" si="233"/>
        <v>0</v>
      </c>
      <c r="X3770" s="248">
        <f t="shared" si="234"/>
        <v>0</v>
      </c>
      <c r="Y3770" s="248">
        <f t="shared" si="235"/>
        <v>0</v>
      </c>
    </row>
    <row r="3771" spans="1:25" ht="15" customHeight="1" x14ac:dyDescent="0.25">
      <c r="A3771" s="250"/>
      <c r="B3771" s="251"/>
      <c r="C3771" s="322" t="s">
        <v>399</v>
      </c>
      <c r="D3771" s="322"/>
      <c r="E3771" s="322"/>
      <c r="H3771" s="252">
        <v>945.7</v>
      </c>
      <c r="I3771" s="252">
        <v>0</v>
      </c>
      <c r="J3771" s="252">
        <v>-945.7</v>
      </c>
      <c r="K3771" s="252">
        <v>0</v>
      </c>
      <c r="L3771" s="252">
        <v>0</v>
      </c>
      <c r="M3771" s="252">
        <v>-945.7</v>
      </c>
      <c r="N3771" s="323">
        <v>0</v>
      </c>
      <c r="O3771" s="323"/>
      <c r="P3771" s="252">
        <v>0</v>
      </c>
      <c r="Q3771" s="252">
        <v>0</v>
      </c>
      <c r="R3771" s="240" t="s">
        <v>322</v>
      </c>
      <c r="V3771" s="248">
        <f t="shared" si="236"/>
        <v>0</v>
      </c>
      <c r="W3771" s="248">
        <f t="shared" si="233"/>
        <v>0</v>
      </c>
      <c r="X3771" s="248">
        <f t="shared" si="234"/>
        <v>0</v>
      </c>
      <c r="Y3771" s="248">
        <f t="shared" si="235"/>
        <v>0</v>
      </c>
    </row>
    <row r="3772" spans="1:25" ht="15" customHeight="1" x14ac:dyDescent="0.25">
      <c r="A3772" s="250"/>
      <c r="B3772" s="251"/>
      <c r="C3772" s="322" t="s">
        <v>1052</v>
      </c>
      <c r="D3772" s="322"/>
      <c r="E3772" s="322"/>
      <c r="H3772" s="252">
        <v>15753.2</v>
      </c>
      <c r="I3772" s="252">
        <v>0</v>
      </c>
      <c r="J3772" s="252">
        <v>-15753.2</v>
      </c>
      <c r="K3772" s="252">
        <v>0</v>
      </c>
      <c r="L3772" s="252">
        <v>0</v>
      </c>
      <c r="M3772" s="252">
        <v>-15753.2</v>
      </c>
      <c r="N3772" s="323">
        <v>0</v>
      </c>
      <c r="O3772" s="323"/>
      <c r="P3772" s="252">
        <v>0</v>
      </c>
      <c r="Q3772" s="252">
        <v>0</v>
      </c>
      <c r="R3772" s="240" t="s">
        <v>322</v>
      </c>
      <c r="V3772" s="248">
        <f t="shared" si="236"/>
        <v>0</v>
      </c>
      <c r="W3772" s="248">
        <f t="shared" si="233"/>
        <v>0</v>
      </c>
      <c r="X3772" s="248">
        <f t="shared" si="234"/>
        <v>0</v>
      </c>
      <c r="Y3772" s="248">
        <f t="shared" si="235"/>
        <v>0</v>
      </c>
    </row>
    <row r="3773" spans="1:25" ht="15" customHeight="1" x14ac:dyDescent="0.25">
      <c r="A3773" s="250"/>
      <c r="B3773" s="251"/>
      <c r="C3773" s="322" t="s">
        <v>1288</v>
      </c>
      <c r="D3773" s="322"/>
      <c r="E3773" s="322"/>
      <c r="H3773" s="252">
        <v>-80.08</v>
      </c>
      <c r="I3773" s="252">
        <v>0</v>
      </c>
      <c r="J3773" s="252">
        <v>80.08</v>
      </c>
      <c r="K3773" s="252">
        <v>0</v>
      </c>
      <c r="L3773" s="252">
        <v>0</v>
      </c>
      <c r="M3773" s="252">
        <v>80.08</v>
      </c>
      <c r="N3773" s="323">
        <v>0</v>
      </c>
      <c r="O3773" s="323"/>
      <c r="P3773" s="252">
        <v>0</v>
      </c>
      <c r="Q3773" s="252">
        <v>0</v>
      </c>
      <c r="R3773" s="240" t="s">
        <v>322</v>
      </c>
      <c r="V3773" s="248">
        <f t="shared" si="236"/>
        <v>0</v>
      </c>
      <c r="W3773" s="248">
        <f t="shared" si="233"/>
        <v>0</v>
      </c>
      <c r="X3773" s="248">
        <f t="shared" si="234"/>
        <v>0</v>
      </c>
      <c r="Y3773" s="248">
        <f t="shared" si="235"/>
        <v>0</v>
      </c>
    </row>
    <row r="3774" spans="1:25" ht="15" customHeight="1" x14ac:dyDescent="0.25">
      <c r="A3774" s="250"/>
      <c r="B3774" s="251"/>
      <c r="C3774" s="322" t="s">
        <v>393</v>
      </c>
      <c r="D3774" s="322"/>
      <c r="E3774" s="322"/>
      <c r="H3774" s="252">
        <v>2989.68</v>
      </c>
      <c r="I3774" s="252">
        <v>0</v>
      </c>
      <c r="J3774" s="252">
        <v>-2989.68</v>
      </c>
      <c r="K3774" s="252">
        <v>0</v>
      </c>
      <c r="L3774" s="252">
        <v>0</v>
      </c>
      <c r="M3774" s="252">
        <v>-2989.68</v>
      </c>
      <c r="N3774" s="323">
        <v>0</v>
      </c>
      <c r="O3774" s="323"/>
      <c r="P3774" s="252">
        <v>0</v>
      </c>
      <c r="Q3774" s="252">
        <v>0</v>
      </c>
      <c r="R3774" s="240" t="s">
        <v>322</v>
      </c>
      <c r="V3774" s="248">
        <f t="shared" si="236"/>
        <v>0</v>
      </c>
      <c r="W3774" s="248">
        <f t="shared" si="233"/>
        <v>0</v>
      </c>
      <c r="X3774" s="248">
        <f t="shared" si="234"/>
        <v>0</v>
      </c>
      <c r="Y3774" s="248">
        <f t="shared" si="235"/>
        <v>0</v>
      </c>
    </row>
    <row r="3775" spans="1:25" ht="15" customHeight="1" x14ac:dyDescent="0.25">
      <c r="A3775" s="250"/>
      <c r="B3775" s="251"/>
      <c r="C3775" s="322" t="s">
        <v>392</v>
      </c>
      <c r="D3775" s="322"/>
      <c r="E3775" s="322"/>
      <c r="H3775" s="252">
        <v>461.08</v>
      </c>
      <c r="I3775" s="252">
        <v>0</v>
      </c>
      <c r="J3775" s="252">
        <v>-461.08</v>
      </c>
      <c r="K3775" s="252">
        <v>0</v>
      </c>
      <c r="L3775" s="252">
        <v>0</v>
      </c>
      <c r="M3775" s="252">
        <v>-461.08</v>
      </c>
      <c r="N3775" s="323">
        <v>0</v>
      </c>
      <c r="O3775" s="323"/>
      <c r="P3775" s="252">
        <v>0</v>
      </c>
      <c r="Q3775" s="252">
        <v>0</v>
      </c>
      <c r="R3775" s="240" t="s">
        <v>322</v>
      </c>
      <c r="V3775" s="248">
        <f t="shared" si="236"/>
        <v>0</v>
      </c>
      <c r="W3775" s="248">
        <f t="shared" si="233"/>
        <v>0</v>
      </c>
      <c r="X3775" s="248">
        <f t="shared" si="234"/>
        <v>0</v>
      </c>
      <c r="Y3775" s="248">
        <f t="shared" si="235"/>
        <v>0</v>
      </c>
    </row>
    <row r="3776" spans="1:25" ht="15" customHeight="1" x14ac:dyDescent="0.25">
      <c r="A3776" s="250"/>
      <c r="B3776" s="251"/>
      <c r="C3776" s="322" t="s">
        <v>1056</v>
      </c>
      <c r="D3776" s="322"/>
      <c r="E3776" s="322"/>
      <c r="H3776" s="252">
        <v>-6.37</v>
      </c>
      <c r="I3776" s="252">
        <v>0</v>
      </c>
      <c r="J3776" s="252">
        <v>6.37</v>
      </c>
      <c r="K3776" s="252">
        <v>0</v>
      </c>
      <c r="L3776" s="252">
        <v>0</v>
      </c>
      <c r="M3776" s="252">
        <v>6.37</v>
      </c>
      <c r="N3776" s="323">
        <v>0</v>
      </c>
      <c r="O3776" s="323"/>
      <c r="P3776" s="252">
        <v>0</v>
      </c>
      <c r="Q3776" s="252">
        <v>0</v>
      </c>
      <c r="R3776" s="240" t="s">
        <v>322</v>
      </c>
      <c r="V3776" s="248">
        <f t="shared" si="236"/>
        <v>0</v>
      </c>
      <c r="W3776" s="248">
        <f t="shared" si="233"/>
        <v>0</v>
      </c>
      <c r="X3776" s="248">
        <f t="shared" si="234"/>
        <v>0</v>
      </c>
      <c r="Y3776" s="248">
        <f t="shared" si="235"/>
        <v>0</v>
      </c>
    </row>
    <row r="3777" spans="1:25" ht="15" customHeight="1" x14ac:dyDescent="0.25">
      <c r="A3777" s="250"/>
      <c r="B3777" s="251"/>
      <c r="C3777" s="322" t="s">
        <v>503</v>
      </c>
      <c r="D3777" s="322"/>
      <c r="E3777" s="322"/>
      <c r="H3777" s="252">
        <v>22684.97</v>
      </c>
      <c r="I3777" s="252">
        <v>0</v>
      </c>
      <c r="J3777" s="252">
        <v>-22684.97</v>
      </c>
      <c r="K3777" s="252">
        <v>0</v>
      </c>
      <c r="L3777" s="252">
        <v>0</v>
      </c>
      <c r="M3777" s="252">
        <v>-22684.97</v>
      </c>
      <c r="N3777" s="323">
        <v>0</v>
      </c>
      <c r="O3777" s="323"/>
      <c r="P3777" s="252">
        <v>0</v>
      </c>
      <c r="Q3777" s="252">
        <v>0</v>
      </c>
      <c r="R3777" s="240" t="s">
        <v>322</v>
      </c>
      <c r="V3777" s="248">
        <f t="shared" si="236"/>
        <v>0</v>
      </c>
      <c r="W3777" s="248">
        <f t="shared" si="233"/>
        <v>0</v>
      </c>
      <c r="X3777" s="248">
        <f t="shared" si="234"/>
        <v>0</v>
      </c>
      <c r="Y3777" s="248">
        <f t="shared" si="235"/>
        <v>0</v>
      </c>
    </row>
    <row r="3778" spans="1:25" ht="15" customHeight="1" x14ac:dyDescent="0.25">
      <c r="A3778" s="253"/>
      <c r="B3778" s="254"/>
      <c r="C3778" s="324" t="s">
        <v>1286</v>
      </c>
      <c r="D3778" s="324"/>
      <c r="E3778" s="324"/>
      <c r="F3778" s="255"/>
      <c r="G3778" s="255"/>
      <c r="H3778" s="256">
        <v>270.60000000000002</v>
      </c>
      <c r="I3778" s="256">
        <v>0</v>
      </c>
      <c r="J3778" s="256">
        <v>-270.60000000000002</v>
      </c>
      <c r="K3778" s="256">
        <v>0</v>
      </c>
      <c r="L3778" s="256">
        <v>0</v>
      </c>
      <c r="M3778" s="256">
        <v>-270.60000000000002</v>
      </c>
      <c r="N3778" s="325">
        <v>0</v>
      </c>
      <c r="O3778" s="325"/>
      <c r="P3778" s="256">
        <v>0</v>
      </c>
      <c r="Q3778" s="256">
        <v>0</v>
      </c>
      <c r="R3778" s="240" t="s">
        <v>322</v>
      </c>
      <c r="V3778" s="248">
        <f t="shared" si="236"/>
        <v>0</v>
      </c>
      <c r="W3778" s="248">
        <f t="shared" si="233"/>
        <v>0</v>
      </c>
      <c r="X3778" s="248">
        <f t="shared" si="234"/>
        <v>0</v>
      </c>
      <c r="Y3778" s="248">
        <f t="shared" si="235"/>
        <v>0</v>
      </c>
    </row>
    <row r="3779" spans="1:25" ht="15" customHeight="1" x14ac:dyDescent="0.25">
      <c r="A3779" s="245" t="s">
        <v>1382</v>
      </c>
      <c r="B3779" s="246" t="str">
        <f>C3779</f>
        <v>г.Одинцово, Ракетчиков, 58</v>
      </c>
      <c r="C3779" s="329" t="s">
        <v>323</v>
      </c>
      <c r="D3779" s="329"/>
      <c r="E3779" s="329"/>
      <c r="F3779" s="246" t="s">
        <v>1298</v>
      </c>
      <c r="G3779" s="246" t="s">
        <v>1953</v>
      </c>
      <c r="H3779" s="247">
        <v>5301.31</v>
      </c>
      <c r="I3779" s="247">
        <v>0</v>
      </c>
      <c r="J3779" s="247">
        <v>-5301.31</v>
      </c>
      <c r="K3779" s="247">
        <v>0</v>
      </c>
      <c r="L3779" s="247">
        <v>0</v>
      </c>
      <c r="M3779" s="247">
        <v>-5301.31</v>
      </c>
      <c r="N3779" s="330">
        <v>0</v>
      </c>
      <c r="O3779" s="330"/>
      <c r="P3779" s="247">
        <v>0</v>
      </c>
      <c r="Q3779" s="247">
        <v>0</v>
      </c>
      <c r="R3779" s="240" t="s">
        <v>323</v>
      </c>
      <c r="V3779" s="248">
        <f t="shared" si="236"/>
        <v>0</v>
      </c>
      <c r="W3779" s="248">
        <f t="shared" si="233"/>
        <v>0</v>
      </c>
      <c r="X3779" s="248">
        <f t="shared" si="234"/>
        <v>0</v>
      </c>
      <c r="Y3779" s="248">
        <f t="shared" si="235"/>
        <v>0</v>
      </c>
    </row>
    <row r="3780" spans="1:25" ht="15" customHeight="1" x14ac:dyDescent="0.25">
      <c r="A3780" s="250"/>
      <c r="B3780" s="251"/>
      <c r="C3780" s="322" t="s">
        <v>1052</v>
      </c>
      <c r="D3780" s="322"/>
      <c r="E3780" s="322"/>
      <c r="H3780" s="252">
        <v>1423.78</v>
      </c>
      <c r="I3780" s="252">
        <v>0</v>
      </c>
      <c r="J3780" s="252">
        <v>-1423.78</v>
      </c>
      <c r="K3780" s="252">
        <v>0</v>
      </c>
      <c r="L3780" s="252">
        <v>0</v>
      </c>
      <c r="M3780" s="252">
        <v>-1423.78</v>
      </c>
      <c r="N3780" s="323">
        <v>0</v>
      </c>
      <c r="O3780" s="323"/>
      <c r="P3780" s="252">
        <v>0</v>
      </c>
      <c r="Q3780" s="252">
        <v>0</v>
      </c>
      <c r="R3780" s="240" t="s">
        <v>323</v>
      </c>
      <c r="V3780" s="248">
        <f t="shared" si="236"/>
        <v>0</v>
      </c>
      <c r="W3780" s="248">
        <f t="shared" si="233"/>
        <v>0</v>
      </c>
      <c r="X3780" s="248">
        <f t="shared" si="234"/>
        <v>0</v>
      </c>
      <c r="Y3780" s="248">
        <f t="shared" si="235"/>
        <v>0</v>
      </c>
    </row>
    <row r="3781" spans="1:25" ht="15" customHeight="1" x14ac:dyDescent="0.25">
      <c r="A3781" s="250"/>
      <c r="B3781" s="251"/>
      <c r="C3781" s="322" t="s">
        <v>399</v>
      </c>
      <c r="D3781" s="322"/>
      <c r="E3781" s="322"/>
      <c r="H3781" s="252">
        <v>365.43</v>
      </c>
      <c r="I3781" s="252">
        <v>0</v>
      </c>
      <c r="J3781" s="252">
        <v>-365.43</v>
      </c>
      <c r="K3781" s="252">
        <v>0</v>
      </c>
      <c r="L3781" s="252">
        <v>0</v>
      </c>
      <c r="M3781" s="252">
        <v>-365.43</v>
      </c>
      <c r="N3781" s="323">
        <v>0</v>
      </c>
      <c r="O3781" s="323"/>
      <c r="P3781" s="252">
        <v>0</v>
      </c>
      <c r="Q3781" s="252">
        <v>0</v>
      </c>
      <c r="R3781" s="240" t="s">
        <v>323</v>
      </c>
      <c r="V3781" s="248">
        <f t="shared" si="236"/>
        <v>0</v>
      </c>
      <c r="W3781" s="248">
        <f t="shared" si="233"/>
        <v>0</v>
      </c>
      <c r="X3781" s="248">
        <f t="shared" si="234"/>
        <v>0</v>
      </c>
      <c r="Y3781" s="248">
        <f t="shared" si="235"/>
        <v>0</v>
      </c>
    </row>
    <row r="3782" spans="1:25" ht="15" customHeight="1" x14ac:dyDescent="0.25">
      <c r="A3782" s="250"/>
      <c r="B3782" s="251"/>
      <c r="C3782" s="322" t="s">
        <v>393</v>
      </c>
      <c r="D3782" s="322"/>
      <c r="E3782" s="322"/>
      <c r="H3782" s="252">
        <v>52.99</v>
      </c>
      <c r="I3782" s="252">
        <v>0</v>
      </c>
      <c r="J3782" s="252">
        <v>-52.99</v>
      </c>
      <c r="K3782" s="252">
        <v>0</v>
      </c>
      <c r="L3782" s="252">
        <v>0</v>
      </c>
      <c r="M3782" s="252">
        <v>-52.99</v>
      </c>
      <c r="N3782" s="323">
        <v>0</v>
      </c>
      <c r="O3782" s="323"/>
      <c r="P3782" s="252">
        <v>0</v>
      </c>
      <c r="Q3782" s="252">
        <v>0</v>
      </c>
      <c r="R3782" s="240" t="s">
        <v>323</v>
      </c>
      <c r="V3782" s="248">
        <f t="shared" si="236"/>
        <v>0</v>
      </c>
      <c r="W3782" s="248">
        <f t="shared" si="233"/>
        <v>0</v>
      </c>
      <c r="X3782" s="248">
        <f t="shared" si="234"/>
        <v>0</v>
      </c>
      <c r="Y3782" s="248">
        <f t="shared" si="235"/>
        <v>0</v>
      </c>
    </row>
    <row r="3783" spans="1:25" ht="15" customHeight="1" x14ac:dyDescent="0.25">
      <c r="A3783" s="250"/>
      <c r="B3783" s="251"/>
      <c r="C3783" s="322" t="s">
        <v>1286</v>
      </c>
      <c r="D3783" s="322"/>
      <c r="E3783" s="322"/>
      <c r="H3783" s="252">
        <v>263.74</v>
      </c>
      <c r="I3783" s="252">
        <v>0</v>
      </c>
      <c r="J3783" s="252">
        <v>-263.74</v>
      </c>
      <c r="K3783" s="252">
        <v>0</v>
      </c>
      <c r="L3783" s="252">
        <v>0</v>
      </c>
      <c r="M3783" s="252">
        <v>-263.74</v>
      </c>
      <c r="N3783" s="323">
        <v>0</v>
      </c>
      <c r="O3783" s="323"/>
      <c r="P3783" s="252">
        <v>0</v>
      </c>
      <c r="Q3783" s="252">
        <v>0</v>
      </c>
      <c r="R3783" s="240" t="s">
        <v>323</v>
      </c>
      <c r="V3783" s="248">
        <f t="shared" si="236"/>
        <v>0</v>
      </c>
      <c r="W3783" s="248">
        <f t="shared" si="233"/>
        <v>0</v>
      </c>
      <c r="X3783" s="248">
        <f t="shared" si="234"/>
        <v>0</v>
      </c>
      <c r="Y3783" s="248">
        <f t="shared" si="235"/>
        <v>0</v>
      </c>
    </row>
    <row r="3784" spans="1:25" ht="15" customHeight="1" x14ac:dyDescent="0.25">
      <c r="A3784" s="250"/>
      <c r="B3784" s="251"/>
      <c r="C3784" s="322" t="s">
        <v>392</v>
      </c>
      <c r="D3784" s="322"/>
      <c r="E3784" s="322"/>
      <c r="H3784" s="252">
        <v>646.33000000000004</v>
      </c>
      <c r="I3784" s="252">
        <v>0</v>
      </c>
      <c r="J3784" s="252">
        <v>-646.33000000000004</v>
      </c>
      <c r="K3784" s="252">
        <v>0</v>
      </c>
      <c r="L3784" s="252">
        <v>0</v>
      </c>
      <c r="M3784" s="252">
        <v>-646.33000000000004</v>
      </c>
      <c r="N3784" s="323">
        <v>0</v>
      </c>
      <c r="O3784" s="323"/>
      <c r="P3784" s="252">
        <v>0</v>
      </c>
      <c r="Q3784" s="252">
        <v>0</v>
      </c>
      <c r="R3784" s="240" t="s">
        <v>323</v>
      </c>
      <c r="V3784" s="248">
        <f t="shared" si="236"/>
        <v>0</v>
      </c>
      <c r="W3784" s="248">
        <f t="shared" si="233"/>
        <v>0</v>
      </c>
      <c r="X3784" s="248">
        <f t="shared" si="234"/>
        <v>0</v>
      </c>
      <c r="Y3784" s="248">
        <f t="shared" si="235"/>
        <v>0</v>
      </c>
    </row>
    <row r="3785" spans="1:25" ht="15" customHeight="1" x14ac:dyDescent="0.25">
      <c r="A3785" s="250"/>
      <c r="B3785" s="251"/>
      <c r="C3785" s="322" t="s">
        <v>503</v>
      </c>
      <c r="D3785" s="322"/>
      <c r="E3785" s="322"/>
      <c r="H3785" s="252">
        <v>1826.08</v>
      </c>
      <c r="I3785" s="252">
        <v>0</v>
      </c>
      <c r="J3785" s="252">
        <v>-1826.08</v>
      </c>
      <c r="K3785" s="252">
        <v>0</v>
      </c>
      <c r="L3785" s="252">
        <v>0</v>
      </c>
      <c r="M3785" s="252">
        <v>-1826.08</v>
      </c>
      <c r="N3785" s="323">
        <v>0</v>
      </c>
      <c r="O3785" s="323"/>
      <c r="P3785" s="252">
        <v>0</v>
      </c>
      <c r="Q3785" s="252">
        <v>0</v>
      </c>
      <c r="R3785" s="240" t="s">
        <v>323</v>
      </c>
      <c r="V3785" s="248">
        <f t="shared" si="236"/>
        <v>0</v>
      </c>
      <c r="W3785" s="248">
        <f t="shared" si="233"/>
        <v>0</v>
      </c>
      <c r="X3785" s="248">
        <f t="shared" si="234"/>
        <v>0</v>
      </c>
      <c r="Y3785" s="248">
        <f t="shared" si="235"/>
        <v>0</v>
      </c>
    </row>
    <row r="3786" spans="1:25" ht="15" customHeight="1" x14ac:dyDescent="0.25">
      <c r="A3786" s="253"/>
      <c r="B3786" s="254"/>
      <c r="C3786" s="324" t="s">
        <v>1288</v>
      </c>
      <c r="D3786" s="324"/>
      <c r="E3786" s="324"/>
      <c r="F3786" s="255"/>
      <c r="G3786" s="255"/>
      <c r="H3786" s="256">
        <v>722.96</v>
      </c>
      <c r="I3786" s="256">
        <v>0</v>
      </c>
      <c r="J3786" s="256">
        <v>-722.96</v>
      </c>
      <c r="K3786" s="256">
        <v>0</v>
      </c>
      <c r="L3786" s="256">
        <v>0</v>
      </c>
      <c r="M3786" s="256">
        <v>-722.96</v>
      </c>
      <c r="N3786" s="325">
        <v>0</v>
      </c>
      <c r="O3786" s="325"/>
      <c r="P3786" s="256">
        <v>0</v>
      </c>
      <c r="Q3786" s="256">
        <v>0</v>
      </c>
      <c r="R3786" s="240" t="s">
        <v>323</v>
      </c>
      <c r="V3786" s="248">
        <f t="shared" si="236"/>
        <v>0</v>
      </c>
      <c r="W3786" s="248">
        <f t="shared" ref="W3786:W3849" si="237">IF(W$8=$C3786,SUM($P3786-$Q3786),0)/3</f>
        <v>0</v>
      </c>
      <c r="X3786" s="248">
        <f t="shared" ref="X3786:X3849" si="238">IF(X$8=$C3786,SUM($P3786-$Q3786),0)</f>
        <v>0</v>
      </c>
      <c r="Y3786" s="248">
        <f t="shared" ref="Y3786:Y3849" si="239">SUM(V3786:X3786)</f>
        <v>0</v>
      </c>
    </row>
    <row r="3787" spans="1:25" ht="15" customHeight="1" x14ac:dyDescent="0.25">
      <c r="A3787" s="245" t="s">
        <v>1954</v>
      </c>
      <c r="B3787" s="246" t="str">
        <f>C3787</f>
        <v>г.Одинцово, Садовая, 22 корп.А</v>
      </c>
      <c r="C3787" s="329" t="s">
        <v>166</v>
      </c>
      <c r="D3787" s="329"/>
      <c r="E3787" s="329"/>
      <c r="F3787" s="246" t="s">
        <v>1955</v>
      </c>
      <c r="G3787" s="246" t="s">
        <v>1956</v>
      </c>
      <c r="H3787" s="247">
        <v>3145989.79</v>
      </c>
      <c r="I3787" s="247">
        <v>869066.79</v>
      </c>
      <c r="J3787" s="247">
        <v>-38893.620000000003</v>
      </c>
      <c r="K3787" s="247">
        <v>0</v>
      </c>
      <c r="L3787" s="247">
        <v>0</v>
      </c>
      <c r="M3787" s="247">
        <v>830173.17</v>
      </c>
      <c r="N3787" s="330">
        <v>1060677.3</v>
      </c>
      <c r="O3787" s="330"/>
      <c r="P3787" s="247">
        <v>3106397.34</v>
      </c>
      <c r="Q3787" s="247">
        <v>190911.68</v>
      </c>
      <c r="R3787" s="240" t="s">
        <v>166</v>
      </c>
      <c r="V3787" s="248">
        <f t="shared" si="236"/>
        <v>0</v>
      </c>
      <c r="W3787" s="248">
        <f t="shared" si="237"/>
        <v>0</v>
      </c>
      <c r="X3787" s="248">
        <f t="shared" si="238"/>
        <v>0</v>
      </c>
      <c r="Y3787" s="248">
        <f t="shared" si="239"/>
        <v>0</v>
      </c>
    </row>
    <row r="3788" spans="1:25" ht="15" customHeight="1" x14ac:dyDescent="0.25">
      <c r="A3788" s="250"/>
      <c r="B3788" s="251"/>
      <c r="C3788" s="322" t="s">
        <v>1056</v>
      </c>
      <c r="D3788" s="322"/>
      <c r="E3788" s="322"/>
      <c r="H3788" s="252">
        <v>6109.79</v>
      </c>
      <c r="I3788" s="252">
        <v>2648.38</v>
      </c>
      <c r="J3788" s="252">
        <v>-84.08</v>
      </c>
      <c r="K3788" s="252">
        <v>0</v>
      </c>
      <c r="L3788" s="252">
        <v>0</v>
      </c>
      <c r="M3788" s="252">
        <v>2564.3000000000002</v>
      </c>
      <c r="N3788" s="323">
        <v>3259.36</v>
      </c>
      <c r="O3788" s="323"/>
      <c r="P3788" s="252">
        <v>5604.53</v>
      </c>
      <c r="Q3788" s="252">
        <v>189.8</v>
      </c>
      <c r="R3788" s="240" t="s">
        <v>166</v>
      </c>
      <c r="V3788" s="248">
        <f t="shared" si="236"/>
        <v>0</v>
      </c>
      <c r="W3788" s="248">
        <f t="shared" si="237"/>
        <v>0</v>
      </c>
      <c r="X3788" s="248">
        <f t="shared" si="238"/>
        <v>0</v>
      </c>
      <c r="Y3788" s="248">
        <f t="shared" si="239"/>
        <v>0</v>
      </c>
    </row>
    <row r="3789" spans="1:25" ht="15" customHeight="1" x14ac:dyDescent="0.25">
      <c r="A3789" s="250"/>
      <c r="B3789" s="251"/>
      <c r="C3789" s="322" t="s">
        <v>1055</v>
      </c>
      <c r="D3789" s="322"/>
      <c r="E3789" s="322"/>
      <c r="H3789" s="252">
        <v>2111.7600000000002</v>
      </c>
      <c r="I3789" s="252">
        <v>836.46</v>
      </c>
      <c r="J3789" s="252">
        <v>-2.39</v>
      </c>
      <c r="K3789" s="252">
        <v>0</v>
      </c>
      <c r="L3789" s="252">
        <v>0</v>
      </c>
      <c r="M3789" s="252">
        <v>834.07</v>
      </c>
      <c r="N3789" s="323">
        <v>1025.2</v>
      </c>
      <c r="O3789" s="323"/>
      <c r="P3789" s="252">
        <v>1960.59</v>
      </c>
      <c r="Q3789" s="252">
        <v>39.96</v>
      </c>
      <c r="R3789" s="240" t="s">
        <v>166</v>
      </c>
      <c r="V3789" s="248">
        <f t="shared" si="236"/>
        <v>0</v>
      </c>
      <c r="W3789" s="248">
        <f t="shared" si="237"/>
        <v>0</v>
      </c>
      <c r="X3789" s="248">
        <f t="shared" si="238"/>
        <v>0</v>
      </c>
      <c r="Y3789" s="248">
        <f t="shared" si="239"/>
        <v>0</v>
      </c>
    </row>
    <row r="3790" spans="1:25" ht="15" customHeight="1" x14ac:dyDescent="0.25">
      <c r="A3790" s="250"/>
      <c r="B3790" s="251"/>
      <c r="C3790" s="322" t="s">
        <v>504</v>
      </c>
      <c r="D3790" s="322"/>
      <c r="E3790" s="322"/>
      <c r="H3790" s="252">
        <v>77344.84</v>
      </c>
      <c r="I3790" s="252">
        <v>0</v>
      </c>
      <c r="J3790" s="252">
        <v>0</v>
      </c>
      <c r="K3790" s="252">
        <v>0</v>
      </c>
      <c r="L3790" s="252">
        <v>0</v>
      </c>
      <c r="M3790" s="252">
        <v>0</v>
      </c>
      <c r="N3790" s="323">
        <v>110.55</v>
      </c>
      <c r="O3790" s="323"/>
      <c r="P3790" s="252">
        <v>79165.7</v>
      </c>
      <c r="Q3790" s="252">
        <v>1931.41</v>
      </c>
      <c r="R3790" s="240" t="s">
        <v>166</v>
      </c>
      <c r="V3790" s="248">
        <f t="shared" si="236"/>
        <v>0</v>
      </c>
      <c r="W3790" s="248">
        <f t="shared" si="237"/>
        <v>0</v>
      </c>
      <c r="X3790" s="248">
        <f t="shared" si="238"/>
        <v>0</v>
      </c>
      <c r="Y3790" s="248">
        <f t="shared" si="239"/>
        <v>0</v>
      </c>
    </row>
    <row r="3791" spans="1:25" ht="15" customHeight="1" x14ac:dyDescent="0.25">
      <c r="A3791" s="250"/>
      <c r="B3791" s="251"/>
      <c r="C3791" s="322" t="s">
        <v>1288</v>
      </c>
      <c r="D3791" s="322"/>
      <c r="E3791" s="322"/>
      <c r="H3791" s="252">
        <v>452181.64</v>
      </c>
      <c r="I3791" s="252">
        <v>146812.13</v>
      </c>
      <c r="J3791" s="252">
        <v>-9567.02</v>
      </c>
      <c r="K3791" s="252">
        <v>0</v>
      </c>
      <c r="L3791" s="252">
        <v>0</v>
      </c>
      <c r="M3791" s="252">
        <v>137245.10999999999</v>
      </c>
      <c r="N3791" s="323">
        <v>177201.97</v>
      </c>
      <c r="O3791" s="323"/>
      <c r="P3791" s="252">
        <v>473657.85</v>
      </c>
      <c r="Q3791" s="252">
        <v>61433.07</v>
      </c>
      <c r="R3791" s="240" t="s">
        <v>166</v>
      </c>
      <c r="V3791" s="248">
        <f t="shared" si="236"/>
        <v>0</v>
      </c>
      <c r="W3791" s="248">
        <f t="shared" si="237"/>
        <v>0</v>
      </c>
      <c r="X3791" s="248">
        <f t="shared" si="238"/>
        <v>0</v>
      </c>
      <c r="Y3791" s="248">
        <f t="shared" si="239"/>
        <v>0</v>
      </c>
    </row>
    <row r="3792" spans="1:25" ht="15" customHeight="1" x14ac:dyDescent="0.25">
      <c r="A3792" s="250"/>
      <c r="B3792" s="251"/>
      <c r="C3792" s="322" t="s">
        <v>392</v>
      </c>
      <c r="D3792" s="322"/>
      <c r="E3792" s="322"/>
      <c r="H3792" s="252">
        <v>128147.36</v>
      </c>
      <c r="I3792" s="252">
        <v>0</v>
      </c>
      <c r="J3792" s="252">
        <v>-6885.88</v>
      </c>
      <c r="K3792" s="252">
        <v>0</v>
      </c>
      <c r="L3792" s="252">
        <v>0</v>
      </c>
      <c r="M3792" s="252">
        <v>-6885.88</v>
      </c>
      <c r="N3792" s="323">
        <v>47.87</v>
      </c>
      <c r="O3792" s="323"/>
      <c r="P3792" s="252">
        <v>130425.77</v>
      </c>
      <c r="Q3792" s="252">
        <v>9212.16</v>
      </c>
      <c r="R3792" s="240" t="s">
        <v>166</v>
      </c>
      <c r="V3792" s="248">
        <f t="shared" ref="V3792:V3855" si="240">IF(V$8=$C3792,SUM($P3792-$Q3792),0)</f>
        <v>0</v>
      </c>
      <c r="W3792" s="248">
        <f t="shared" si="237"/>
        <v>0</v>
      </c>
      <c r="X3792" s="248">
        <f t="shared" si="238"/>
        <v>0</v>
      </c>
      <c r="Y3792" s="248">
        <f t="shared" si="239"/>
        <v>0</v>
      </c>
    </row>
    <row r="3793" spans="1:25" ht="15" customHeight="1" x14ac:dyDescent="0.25">
      <c r="A3793" s="250"/>
      <c r="B3793" s="251"/>
      <c r="C3793" s="322" t="s">
        <v>1057</v>
      </c>
      <c r="D3793" s="322"/>
      <c r="E3793" s="322"/>
      <c r="H3793" s="252">
        <v>4049.46</v>
      </c>
      <c r="I3793" s="252">
        <v>1780.05</v>
      </c>
      <c r="J3793" s="252">
        <v>-4.08</v>
      </c>
      <c r="K3793" s="252">
        <v>0</v>
      </c>
      <c r="L3793" s="252">
        <v>0</v>
      </c>
      <c r="M3793" s="252">
        <v>1775.97</v>
      </c>
      <c r="N3793" s="323">
        <v>2183.4299999999998</v>
      </c>
      <c r="O3793" s="323"/>
      <c r="P3793" s="252">
        <v>3722.21</v>
      </c>
      <c r="Q3793" s="252">
        <v>80.209999999999994</v>
      </c>
      <c r="R3793" s="240" t="s">
        <v>166</v>
      </c>
      <c r="V3793" s="248">
        <f t="shared" si="240"/>
        <v>0</v>
      </c>
      <c r="W3793" s="248">
        <f t="shared" si="237"/>
        <v>0</v>
      </c>
      <c r="X3793" s="248">
        <f t="shared" si="238"/>
        <v>0</v>
      </c>
      <c r="Y3793" s="248">
        <f t="shared" si="239"/>
        <v>0</v>
      </c>
    </row>
    <row r="3794" spans="1:25" ht="15" customHeight="1" x14ac:dyDescent="0.25">
      <c r="A3794" s="250"/>
      <c r="B3794" s="251"/>
      <c r="C3794" s="322" t="s">
        <v>1286</v>
      </c>
      <c r="D3794" s="322"/>
      <c r="E3794" s="322"/>
      <c r="H3794" s="252">
        <v>66381.78</v>
      </c>
      <c r="I3794" s="252">
        <v>38319.96</v>
      </c>
      <c r="J3794" s="252">
        <v>-2497.11</v>
      </c>
      <c r="K3794" s="252">
        <v>0</v>
      </c>
      <c r="L3794" s="252">
        <v>0</v>
      </c>
      <c r="M3794" s="252">
        <v>35822.85</v>
      </c>
      <c r="N3794" s="323">
        <v>44362.42</v>
      </c>
      <c r="O3794" s="323"/>
      <c r="P3794" s="252">
        <v>128213.24</v>
      </c>
      <c r="Q3794" s="252">
        <v>70371.03</v>
      </c>
      <c r="R3794" s="240" t="s">
        <v>166</v>
      </c>
      <c r="V3794" s="248">
        <f t="shared" si="240"/>
        <v>0</v>
      </c>
      <c r="W3794" s="248">
        <f t="shared" si="237"/>
        <v>0</v>
      </c>
      <c r="X3794" s="248">
        <f t="shared" si="238"/>
        <v>0</v>
      </c>
      <c r="Y3794" s="248">
        <f t="shared" si="239"/>
        <v>0</v>
      </c>
    </row>
    <row r="3795" spans="1:25" ht="15" customHeight="1" x14ac:dyDescent="0.25">
      <c r="A3795" s="250"/>
      <c r="B3795" s="251"/>
      <c r="C3795" s="322" t="s">
        <v>1052</v>
      </c>
      <c r="D3795" s="322"/>
      <c r="E3795" s="322"/>
      <c r="H3795" s="252">
        <v>1751333.47</v>
      </c>
      <c r="I3795" s="252">
        <v>614847.62</v>
      </c>
      <c r="J3795" s="252">
        <v>-13154.4</v>
      </c>
      <c r="K3795" s="252">
        <v>0</v>
      </c>
      <c r="L3795" s="252">
        <v>0</v>
      </c>
      <c r="M3795" s="252">
        <v>601693.22</v>
      </c>
      <c r="N3795" s="323">
        <v>753647.49</v>
      </c>
      <c r="O3795" s="323"/>
      <c r="P3795" s="252">
        <v>1632798.77</v>
      </c>
      <c r="Q3795" s="252">
        <v>33419.57</v>
      </c>
      <c r="R3795" s="240" t="s">
        <v>166</v>
      </c>
      <c r="V3795" s="248">
        <f t="shared" si="240"/>
        <v>1599379.2</v>
      </c>
      <c r="W3795" s="248">
        <f t="shared" si="237"/>
        <v>0</v>
      </c>
      <c r="X3795" s="248">
        <f t="shared" si="238"/>
        <v>0</v>
      </c>
      <c r="Y3795" s="248">
        <f t="shared" si="239"/>
        <v>1599379.2</v>
      </c>
    </row>
    <row r="3796" spans="1:25" ht="15" customHeight="1" x14ac:dyDescent="0.25">
      <c r="A3796" s="250"/>
      <c r="B3796" s="251"/>
      <c r="C3796" s="322" t="s">
        <v>1058</v>
      </c>
      <c r="D3796" s="322"/>
      <c r="E3796" s="322"/>
      <c r="H3796" s="252">
        <v>163967.75</v>
      </c>
      <c r="I3796" s="252">
        <v>62973.09</v>
      </c>
      <c r="J3796" s="252">
        <v>-2.4</v>
      </c>
      <c r="K3796" s="252">
        <v>0</v>
      </c>
      <c r="L3796" s="252">
        <v>0</v>
      </c>
      <c r="M3796" s="252">
        <v>62970.69</v>
      </c>
      <c r="N3796" s="323">
        <v>77455.740000000005</v>
      </c>
      <c r="O3796" s="323"/>
      <c r="P3796" s="252">
        <v>154911.44</v>
      </c>
      <c r="Q3796" s="252">
        <v>5428.74</v>
      </c>
      <c r="R3796" s="240" t="s">
        <v>166</v>
      </c>
      <c r="V3796" s="248">
        <f t="shared" si="240"/>
        <v>0</v>
      </c>
      <c r="W3796" s="248">
        <f t="shared" si="237"/>
        <v>0</v>
      </c>
      <c r="X3796" s="248">
        <f t="shared" si="238"/>
        <v>0</v>
      </c>
      <c r="Y3796" s="248">
        <f t="shared" si="239"/>
        <v>0</v>
      </c>
    </row>
    <row r="3797" spans="1:25" ht="15" customHeight="1" x14ac:dyDescent="0.25">
      <c r="A3797" s="250"/>
      <c r="B3797" s="251"/>
      <c r="C3797" s="322" t="s">
        <v>1296</v>
      </c>
      <c r="D3797" s="322"/>
      <c r="E3797" s="322"/>
      <c r="H3797" s="252">
        <v>422382.81</v>
      </c>
      <c r="I3797" s="252">
        <v>0</v>
      </c>
      <c r="J3797" s="252">
        <v>0</v>
      </c>
      <c r="K3797" s="252">
        <v>0</v>
      </c>
      <c r="L3797" s="252">
        <v>0</v>
      </c>
      <c r="M3797" s="252">
        <v>0</v>
      </c>
      <c r="N3797" s="323">
        <v>307.26</v>
      </c>
      <c r="O3797" s="323"/>
      <c r="P3797" s="252">
        <v>422878.97</v>
      </c>
      <c r="Q3797" s="252">
        <v>803.42</v>
      </c>
      <c r="R3797" s="240" t="s">
        <v>166</v>
      </c>
      <c r="V3797" s="248">
        <f t="shared" si="240"/>
        <v>0</v>
      </c>
      <c r="W3797" s="248">
        <f t="shared" si="237"/>
        <v>0</v>
      </c>
      <c r="X3797" s="248">
        <f t="shared" si="238"/>
        <v>0</v>
      </c>
      <c r="Y3797" s="248">
        <f t="shared" si="239"/>
        <v>0</v>
      </c>
    </row>
    <row r="3798" spans="1:25" ht="15" customHeight="1" x14ac:dyDescent="0.25">
      <c r="A3798" s="250"/>
      <c r="B3798" s="251"/>
      <c r="C3798" s="322" t="s">
        <v>399</v>
      </c>
      <c r="D3798" s="322"/>
      <c r="E3798" s="322"/>
      <c r="H3798" s="252">
        <v>69743.570000000007</v>
      </c>
      <c r="I3798" s="252">
        <v>0</v>
      </c>
      <c r="J3798" s="252">
        <v>-6645.17</v>
      </c>
      <c r="K3798" s="252">
        <v>0</v>
      </c>
      <c r="L3798" s="252">
        <v>0</v>
      </c>
      <c r="M3798" s="252">
        <v>-6645.17</v>
      </c>
      <c r="N3798" s="323">
        <v>26.45</v>
      </c>
      <c r="O3798" s="323"/>
      <c r="P3798" s="252">
        <v>70989.53</v>
      </c>
      <c r="Q3798" s="252">
        <v>7917.58</v>
      </c>
      <c r="R3798" s="240" t="s">
        <v>166</v>
      </c>
      <c r="V3798" s="248">
        <f t="shared" si="240"/>
        <v>0</v>
      </c>
      <c r="W3798" s="248">
        <f t="shared" si="237"/>
        <v>0</v>
      </c>
      <c r="X3798" s="248">
        <f t="shared" si="238"/>
        <v>0</v>
      </c>
      <c r="Y3798" s="248">
        <f t="shared" si="239"/>
        <v>0</v>
      </c>
    </row>
    <row r="3799" spans="1:25" ht="15" customHeight="1" x14ac:dyDescent="0.25">
      <c r="A3799" s="253"/>
      <c r="B3799" s="254"/>
      <c r="C3799" s="324" t="s">
        <v>1054</v>
      </c>
      <c r="D3799" s="324"/>
      <c r="E3799" s="324"/>
      <c r="F3799" s="255"/>
      <c r="G3799" s="255"/>
      <c r="H3799" s="256">
        <v>2235.56</v>
      </c>
      <c r="I3799" s="256">
        <v>849.1</v>
      </c>
      <c r="J3799" s="256">
        <v>-51.09</v>
      </c>
      <c r="K3799" s="256">
        <v>0</v>
      </c>
      <c r="L3799" s="256">
        <v>0</v>
      </c>
      <c r="M3799" s="256">
        <v>798.01</v>
      </c>
      <c r="N3799" s="325">
        <v>1049.56</v>
      </c>
      <c r="O3799" s="325"/>
      <c r="P3799" s="256">
        <v>2068.7399999999998</v>
      </c>
      <c r="Q3799" s="256">
        <v>84.73</v>
      </c>
      <c r="R3799" s="240" t="s">
        <v>166</v>
      </c>
      <c r="V3799" s="248">
        <f t="shared" si="240"/>
        <v>0</v>
      </c>
      <c r="W3799" s="248">
        <f t="shared" si="237"/>
        <v>0</v>
      </c>
      <c r="X3799" s="248">
        <f t="shared" si="238"/>
        <v>0</v>
      </c>
      <c r="Y3799" s="248">
        <f t="shared" si="239"/>
        <v>0</v>
      </c>
    </row>
    <row r="3800" spans="1:25" ht="15" customHeight="1" x14ac:dyDescent="0.25">
      <c r="A3800" s="245" t="s">
        <v>1731</v>
      </c>
      <c r="B3800" s="246" t="str">
        <f>C3800</f>
        <v>г.Одинцово, Садовая, 24</v>
      </c>
      <c r="C3800" s="329" t="s">
        <v>167</v>
      </c>
      <c r="D3800" s="329"/>
      <c r="E3800" s="329"/>
      <c r="F3800" s="246" t="s">
        <v>1957</v>
      </c>
      <c r="G3800" s="246" t="s">
        <v>1958</v>
      </c>
      <c r="H3800" s="247">
        <v>14450554.75</v>
      </c>
      <c r="I3800" s="247">
        <v>1365385.33</v>
      </c>
      <c r="J3800" s="247">
        <v>-24601.17</v>
      </c>
      <c r="K3800" s="247">
        <v>0</v>
      </c>
      <c r="L3800" s="247">
        <v>0</v>
      </c>
      <c r="M3800" s="247">
        <v>1340784.1599999999</v>
      </c>
      <c r="N3800" s="330">
        <v>1864119.04</v>
      </c>
      <c r="O3800" s="330"/>
      <c r="P3800" s="247">
        <v>14581296.529999999</v>
      </c>
      <c r="Q3800" s="247">
        <v>654076.66</v>
      </c>
      <c r="R3800" s="240" t="s">
        <v>167</v>
      </c>
      <c r="V3800" s="248">
        <f t="shared" si="240"/>
        <v>0</v>
      </c>
      <c r="W3800" s="248">
        <f t="shared" si="237"/>
        <v>0</v>
      </c>
      <c r="X3800" s="248">
        <f t="shared" si="238"/>
        <v>0</v>
      </c>
      <c r="Y3800" s="248">
        <f t="shared" si="239"/>
        <v>0</v>
      </c>
    </row>
    <row r="3801" spans="1:25" ht="15" customHeight="1" x14ac:dyDescent="0.25">
      <c r="A3801" s="250"/>
      <c r="B3801" s="251"/>
      <c r="C3801" s="322" t="s">
        <v>1052</v>
      </c>
      <c r="D3801" s="322"/>
      <c r="E3801" s="322"/>
      <c r="H3801" s="252">
        <v>7191622.2300000004</v>
      </c>
      <c r="I3801" s="252">
        <v>1015066.11</v>
      </c>
      <c r="J3801" s="252">
        <v>-2648.66</v>
      </c>
      <c r="K3801" s="252">
        <v>0</v>
      </c>
      <c r="L3801" s="252">
        <v>0</v>
      </c>
      <c r="M3801" s="252">
        <v>1012417.45</v>
      </c>
      <c r="N3801" s="323">
        <v>1370020.78</v>
      </c>
      <c r="O3801" s="323"/>
      <c r="P3801" s="252">
        <v>6895905.7300000004</v>
      </c>
      <c r="Q3801" s="252">
        <v>61886.83</v>
      </c>
      <c r="R3801" s="240" t="s">
        <v>167</v>
      </c>
      <c r="V3801" s="248">
        <f t="shared" si="240"/>
        <v>6834018.9000000004</v>
      </c>
      <c r="W3801" s="248">
        <f t="shared" si="237"/>
        <v>0</v>
      </c>
      <c r="X3801" s="248">
        <f t="shared" si="238"/>
        <v>0</v>
      </c>
      <c r="Y3801" s="248">
        <f t="shared" si="239"/>
        <v>6834018.9000000004</v>
      </c>
    </row>
    <row r="3802" spans="1:25" ht="15" customHeight="1" x14ac:dyDescent="0.25">
      <c r="A3802" s="250"/>
      <c r="B3802" s="251"/>
      <c r="C3802" s="322" t="s">
        <v>1054</v>
      </c>
      <c r="D3802" s="322"/>
      <c r="E3802" s="322"/>
      <c r="H3802" s="252">
        <v>5188.8500000000004</v>
      </c>
      <c r="I3802" s="252">
        <v>683.17</v>
      </c>
      <c r="J3802" s="252">
        <v>-0.98</v>
      </c>
      <c r="K3802" s="252">
        <v>0</v>
      </c>
      <c r="L3802" s="252">
        <v>0</v>
      </c>
      <c r="M3802" s="252">
        <v>682.19</v>
      </c>
      <c r="N3802" s="323">
        <v>949.68</v>
      </c>
      <c r="O3802" s="323"/>
      <c r="P3802" s="252">
        <v>6963.49</v>
      </c>
      <c r="Q3802" s="252">
        <v>2042.13</v>
      </c>
      <c r="R3802" s="240" t="s">
        <v>167</v>
      </c>
      <c r="V3802" s="248">
        <f t="shared" si="240"/>
        <v>0</v>
      </c>
      <c r="W3802" s="248">
        <f t="shared" si="237"/>
        <v>0</v>
      </c>
      <c r="X3802" s="248">
        <f t="shared" si="238"/>
        <v>0</v>
      </c>
      <c r="Y3802" s="248">
        <f t="shared" si="239"/>
        <v>0</v>
      </c>
    </row>
    <row r="3803" spans="1:25" ht="15" customHeight="1" x14ac:dyDescent="0.25">
      <c r="A3803" s="250"/>
      <c r="B3803" s="251"/>
      <c r="C3803" s="322" t="s">
        <v>399</v>
      </c>
      <c r="D3803" s="322"/>
      <c r="E3803" s="322"/>
      <c r="H3803" s="252">
        <v>280431.86</v>
      </c>
      <c r="I3803" s="252">
        <v>0</v>
      </c>
      <c r="J3803" s="252">
        <v>0</v>
      </c>
      <c r="K3803" s="252">
        <v>0</v>
      </c>
      <c r="L3803" s="252">
        <v>0</v>
      </c>
      <c r="M3803" s="252">
        <v>0</v>
      </c>
      <c r="N3803" s="323">
        <v>503.97</v>
      </c>
      <c r="O3803" s="323"/>
      <c r="P3803" s="252">
        <v>290249.63</v>
      </c>
      <c r="Q3803" s="252">
        <v>10321.74</v>
      </c>
      <c r="R3803" s="240" t="s">
        <v>167</v>
      </c>
      <c r="V3803" s="248">
        <f t="shared" si="240"/>
        <v>0</v>
      </c>
      <c r="W3803" s="248">
        <f t="shared" si="237"/>
        <v>0</v>
      </c>
      <c r="X3803" s="248">
        <f t="shared" si="238"/>
        <v>0</v>
      </c>
      <c r="Y3803" s="248">
        <f t="shared" si="239"/>
        <v>0</v>
      </c>
    </row>
    <row r="3804" spans="1:25" ht="15" customHeight="1" x14ac:dyDescent="0.25">
      <c r="A3804" s="250"/>
      <c r="B3804" s="251"/>
      <c r="C3804" s="322" t="s">
        <v>1058</v>
      </c>
      <c r="D3804" s="322"/>
      <c r="E3804" s="322"/>
      <c r="H3804" s="252">
        <v>434094.26</v>
      </c>
      <c r="I3804" s="252">
        <v>61266.28</v>
      </c>
      <c r="J3804" s="252">
        <v>-159.88</v>
      </c>
      <c r="K3804" s="252">
        <v>0</v>
      </c>
      <c r="L3804" s="252">
        <v>0</v>
      </c>
      <c r="M3804" s="252">
        <v>61106.400000000001</v>
      </c>
      <c r="N3804" s="323">
        <v>81513</v>
      </c>
      <c r="O3804" s="323"/>
      <c r="P3804" s="252">
        <v>587352.02</v>
      </c>
      <c r="Q3804" s="252">
        <v>173664.36</v>
      </c>
      <c r="R3804" s="240" t="s">
        <v>167</v>
      </c>
      <c r="V3804" s="248">
        <f t="shared" si="240"/>
        <v>0</v>
      </c>
      <c r="W3804" s="248">
        <f t="shared" si="237"/>
        <v>0</v>
      </c>
      <c r="X3804" s="248">
        <f t="shared" si="238"/>
        <v>0</v>
      </c>
      <c r="Y3804" s="248">
        <f t="shared" si="239"/>
        <v>0</v>
      </c>
    </row>
    <row r="3805" spans="1:25" ht="15" customHeight="1" x14ac:dyDescent="0.25">
      <c r="A3805" s="250"/>
      <c r="B3805" s="251"/>
      <c r="C3805" s="322" t="s">
        <v>393</v>
      </c>
      <c r="D3805" s="322"/>
      <c r="E3805" s="322"/>
      <c r="H3805" s="252">
        <v>19564.060000000001</v>
      </c>
      <c r="I3805" s="252">
        <v>0</v>
      </c>
      <c r="J3805" s="252">
        <v>0</v>
      </c>
      <c r="K3805" s="252">
        <v>0</v>
      </c>
      <c r="L3805" s="252">
        <v>0</v>
      </c>
      <c r="M3805" s="252">
        <v>0</v>
      </c>
      <c r="N3805" s="323">
        <v>0</v>
      </c>
      <c r="O3805" s="323"/>
      <c r="P3805" s="252">
        <v>20200.740000000002</v>
      </c>
      <c r="Q3805" s="252">
        <v>636.67999999999995</v>
      </c>
      <c r="R3805" s="240" t="s">
        <v>167</v>
      </c>
      <c r="V3805" s="248">
        <f t="shared" si="240"/>
        <v>0</v>
      </c>
      <c r="W3805" s="248">
        <f t="shared" si="237"/>
        <v>0</v>
      </c>
      <c r="X3805" s="248">
        <f t="shared" si="238"/>
        <v>0</v>
      </c>
      <c r="Y3805" s="248">
        <f t="shared" si="239"/>
        <v>0</v>
      </c>
    </row>
    <row r="3806" spans="1:25" ht="15" customHeight="1" x14ac:dyDescent="0.25">
      <c r="A3806" s="250"/>
      <c r="B3806" s="251"/>
      <c r="C3806" s="322" t="s">
        <v>1295</v>
      </c>
      <c r="D3806" s="322"/>
      <c r="E3806" s="322"/>
      <c r="H3806" s="252">
        <v>227805.17</v>
      </c>
      <c r="I3806" s="252">
        <v>0</v>
      </c>
      <c r="J3806" s="252">
        <v>0</v>
      </c>
      <c r="K3806" s="252">
        <v>0</v>
      </c>
      <c r="L3806" s="252">
        <v>0</v>
      </c>
      <c r="M3806" s="252">
        <v>0</v>
      </c>
      <c r="N3806" s="323">
        <v>4628.4399999999996</v>
      </c>
      <c r="O3806" s="323"/>
      <c r="P3806" s="252">
        <v>263567.43</v>
      </c>
      <c r="Q3806" s="252">
        <v>40390.699999999997</v>
      </c>
      <c r="R3806" s="240" t="s">
        <v>167</v>
      </c>
      <c r="V3806" s="248">
        <f t="shared" si="240"/>
        <v>0</v>
      </c>
      <c r="W3806" s="248">
        <f t="shared" si="237"/>
        <v>0</v>
      </c>
      <c r="X3806" s="248">
        <f t="shared" si="238"/>
        <v>0</v>
      </c>
      <c r="Y3806" s="248">
        <f t="shared" si="239"/>
        <v>0</v>
      </c>
    </row>
    <row r="3807" spans="1:25" ht="15" customHeight="1" x14ac:dyDescent="0.25">
      <c r="A3807" s="250"/>
      <c r="B3807" s="251"/>
      <c r="C3807" s="322" t="s">
        <v>1363</v>
      </c>
      <c r="D3807" s="322"/>
      <c r="E3807" s="322"/>
      <c r="H3807" s="252">
        <v>29260.61</v>
      </c>
      <c r="I3807" s="252">
        <v>0</v>
      </c>
      <c r="J3807" s="252">
        <v>0</v>
      </c>
      <c r="K3807" s="252">
        <v>0</v>
      </c>
      <c r="L3807" s="252">
        <v>0</v>
      </c>
      <c r="M3807" s="252">
        <v>0</v>
      </c>
      <c r="N3807" s="323">
        <v>564.88</v>
      </c>
      <c r="O3807" s="323"/>
      <c r="P3807" s="252">
        <v>62038.720000000001</v>
      </c>
      <c r="Q3807" s="252">
        <v>33342.99</v>
      </c>
      <c r="R3807" s="240" t="s">
        <v>167</v>
      </c>
      <c r="V3807" s="248">
        <f t="shared" si="240"/>
        <v>0</v>
      </c>
      <c r="W3807" s="248">
        <f t="shared" si="237"/>
        <v>0</v>
      </c>
      <c r="X3807" s="248">
        <f t="shared" si="238"/>
        <v>0</v>
      </c>
      <c r="Y3807" s="248">
        <f t="shared" si="239"/>
        <v>0</v>
      </c>
    </row>
    <row r="3808" spans="1:25" ht="15" customHeight="1" x14ac:dyDescent="0.25">
      <c r="A3808" s="250"/>
      <c r="B3808" s="251"/>
      <c r="C3808" s="322" t="s">
        <v>1296</v>
      </c>
      <c r="D3808" s="322"/>
      <c r="E3808" s="322"/>
      <c r="H3808" s="252">
        <v>3663528.45</v>
      </c>
      <c r="I3808" s="252">
        <v>0</v>
      </c>
      <c r="J3808" s="252">
        <v>0</v>
      </c>
      <c r="K3808" s="252">
        <v>0</v>
      </c>
      <c r="L3808" s="252">
        <v>0</v>
      </c>
      <c r="M3808" s="252">
        <v>0</v>
      </c>
      <c r="N3808" s="323">
        <v>16824.650000000001</v>
      </c>
      <c r="O3808" s="323"/>
      <c r="P3808" s="252">
        <v>3680477.32</v>
      </c>
      <c r="Q3808" s="252">
        <v>33773.519999999997</v>
      </c>
      <c r="R3808" s="240" t="s">
        <v>167</v>
      </c>
      <c r="V3808" s="248">
        <f t="shared" si="240"/>
        <v>0</v>
      </c>
      <c r="W3808" s="248">
        <f t="shared" si="237"/>
        <v>0</v>
      </c>
      <c r="X3808" s="248">
        <f t="shared" si="238"/>
        <v>0</v>
      </c>
      <c r="Y3808" s="248">
        <f t="shared" si="239"/>
        <v>0</v>
      </c>
    </row>
    <row r="3809" spans="1:25" ht="15" customHeight="1" x14ac:dyDescent="0.25">
      <c r="A3809" s="250"/>
      <c r="B3809" s="251"/>
      <c r="C3809" s="322" t="s">
        <v>1055</v>
      </c>
      <c r="D3809" s="322"/>
      <c r="E3809" s="322"/>
      <c r="H3809" s="252">
        <v>3773.43</v>
      </c>
      <c r="I3809" s="252">
        <v>683.17</v>
      </c>
      <c r="J3809" s="252">
        <v>-0.98</v>
      </c>
      <c r="K3809" s="252">
        <v>0</v>
      </c>
      <c r="L3809" s="252">
        <v>0</v>
      </c>
      <c r="M3809" s="252">
        <v>682.19</v>
      </c>
      <c r="N3809" s="323">
        <v>946.21</v>
      </c>
      <c r="O3809" s="323"/>
      <c r="P3809" s="252">
        <v>4650.1099999999997</v>
      </c>
      <c r="Q3809" s="252">
        <v>1140.7</v>
      </c>
      <c r="R3809" s="240" t="s">
        <v>167</v>
      </c>
      <c r="V3809" s="248">
        <f t="shared" si="240"/>
        <v>0</v>
      </c>
      <c r="W3809" s="248">
        <f t="shared" si="237"/>
        <v>0</v>
      </c>
      <c r="X3809" s="248">
        <f t="shared" si="238"/>
        <v>0</v>
      </c>
      <c r="Y3809" s="248">
        <f t="shared" si="239"/>
        <v>0</v>
      </c>
    </row>
    <row r="3810" spans="1:25" ht="15" customHeight="1" x14ac:dyDescent="0.25">
      <c r="A3810" s="250"/>
      <c r="B3810" s="251"/>
      <c r="C3810" s="322" t="s">
        <v>1286</v>
      </c>
      <c r="D3810" s="322"/>
      <c r="E3810" s="322"/>
      <c r="H3810" s="252">
        <v>316783.03999999998</v>
      </c>
      <c r="I3810" s="252">
        <v>58861.66</v>
      </c>
      <c r="J3810" s="252">
        <v>-4576.12</v>
      </c>
      <c r="K3810" s="252">
        <v>0</v>
      </c>
      <c r="L3810" s="252">
        <v>0</v>
      </c>
      <c r="M3810" s="252">
        <v>54285.54</v>
      </c>
      <c r="N3810" s="323">
        <v>78296.47</v>
      </c>
      <c r="O3810" s="323"/>
      <c r="P3810" s="252">
        <v>349532.81</v>
      </c>
      <c r="Q3810" s="252">
        <v>56760.7</v>
      </c>
      <c r="R3810" s="240" t="s">
        <v>167</v>
      </c>
      <c r="V3810" s="248">
        <f t="shared" si="240"/>
        <v>0</v>
      </c>
      <c r="W3810" s="248">
        <f t="shared" si="237"/>
        <v>0</v>
      </c>
      <c r="X3810" s="248">
        <f t="shared" si="238"/>
        <v>0</v>
      </c>
      <c r="Y3810" s="248">
        <f t="shared" si="239"/>
        <v>0</v>
      </c>
    </row>
    <row r="3811" spans="1:25" ht="15" customHeight="1" x14ac:dyDescent="0.25">
      <c r="A3811" s="250"/>
      <c r="B3811" s="251"/>
      <c r="C3811" s="322" t="s">
        <v>392</v>
      </c>
      <c r="D3811" s="322"/>
      <c r="E3811" s="322"/>
      <c r="H3811" s="252">
        <v>499613.37</v>
      </c>
      <c r="I3811" s="252">
        <v>0</v>
      </c>
      <c r="J3811" s="252">
        <v>0</v>
      </c>
      <c r="K3811" s="252">
        <v>0</v>
      </c>
      <c r="L3811" s="252">
        <v>0</v>
      </c>
      <c r="M3811" s="252">
        <v>0</v>
      </c>
      <c r="N3811" s="323">
        <v>903.22</v>
      </c>
      <c r="O3811" s="323"/>
      <c r="P3811" s="252">
        <v>516910.3</v>
      </c>
      <c r="Q3811" s="252">
        <v>18200.150000000001</v>
      </c>
      <c r="R3811" s="240" t="s">
        <v>167</v>
      </c>
      <c r="V3811" s="248">
        <f t="shared" si="240"/>
        <v>0</v>
      </c>
      <c r="W3811" s="248">
        <f t="shared" si="237"/>
        <v>0</v>
      </c>
      <c r="X3811" s="248">
        <f t="shared" si="238"/>
        <v>0</v>
      </c>
      <c r="Y3811" s="248">
        <f t="shared" si="239"/>
        <v>0</v>
      </c>
    </row>
    <row r="3812" spans="1:25" ht="15" customHeight="1" x14ac:dyDescent="0.25">
      <c r="A3812" s="250"/>
      <c r="B3812" s="251"/>
      <c r="C3812" s="322" t="s">
        <v>1057</v>
      </c>
      <c r="D3812" s="322"/>
      <c r="E3812" s="322"/>
      <c r="H3812" s="252">
        <v>2451.69</v>
      </c>
      <c r="I3812" s="252">
        <v>1428.96</v>
      </c>
      <c r="J3812" s="252">
        <v>-2.0499999999999998</v>
      </c>
      <c r="K3812" s="252">
        <v>0</v>
      </c>
      <c r="L3812" s="252">
        <v>0</v>
      </c>
      <c r="M3812" s="252">
        <v>1426.91</v>
      </c>
      <c r="N3812" s="323">
        <v>1896.11</v>
      </c>
      <c r="O3812" s="323"/>
      <c r="P3812" s="252">
        <v>2001.56</v>
      </c>
      <c r="Q3812" s="252">
        <v>19.07</v>
      </c>
      <c r="R3812" s="240" t="s">
        <v>167</v>
      </c>
      <c r="V3812" s="248">
        <f t="shared" si="240"/>
        <v>0</v>
      </c>
      <c r="W3812" s="248">
        <f t="shared" si="237"/>
        <v>0</v>
      </c>
      <c r="X3812" s="248">
        <f t="shared" si="238"/>
        <v>0</v>
      </c>
      <c r="Y3812" s="248">
        <f t="shared" si="239"/>
        <v>0</v>
      </c>
    </row>
    <row r="3813" spans="1:25" ht="15" customHeight="1" x14ac:dyDescent="0.25">
      <c r="A3813" s="250"/>
      <c r="B3813" s="251"/>
      <c r="C3813" s="322" t="s">
        <v>504</v>
      </c>
      <c r="D3813" s="322"/>
      <c r="E3813" s="322"/>
      <c r="H3813" s="252">
        <v>189803.17</v>
      </c>
      <c r="I3813" s="252">
        <v>0</v>
      </c>
      <c r="J3813" s="252">
        <v>0</v>
      </c>
      <c r="K3813" s="252">
        <v>0</v>
      </c>
      <c r="L3813" s="252">
        <v>0</v>
      </c>
      <c r="M3813" s="252">
        <v>0</v>
      </c>
      <c r="N3813" s="323">
        <v>2504.0300000000002</v>
      </c>
      <c r="O3813" s="323"/>
      <c r="P3813" s="252">
        <v>200601.52</v>
      </c>
      <c r="Q3813" s="252">
        <v>13302.38</v>
      </c>
      <c r="R3813" s="240" t="s">
        <v>167</v>
      </c>
      <c r="V3813" s="248">
        <f t="shared" si="240"/>
        <v>0</v>
      </c>
      <c r="W3813" s="248">
        <f t="shared" si="237"/>
        <v>0</v>
      </c>
      <c r="X3813" s="248">
        <f t="shared" si="238"/>
        <v>0</v>
      </c>
      <c r="Y3813" s="248">
        <f t="shared" si="239"/>
        <v>0</v>
      </c>
    </row>
    <row r="3814" spans="1:25" ht="15" customHeight="1" x14ac:dyDescent="0.25">
      <c r="A3814" s="250"/>
      <c r="B3814" s="251"/>
      <c r="C3814" s="322" t="s">
        <v>503</v>
      </c>
      <c r="D3814" s="322"/>
      <c r="E3814" s="322"/>
      <c r="H3814" s="252">
        <v>474855.45</v>
      </c>
      <c r="I3814" s="252">
        <v>0</v>
      </c>
      <c r="J3814" s="252">
        <v>0</v>
      </c>
      <c r="K3814" s="252">
        <v>0</v>
      </c>
      <c r="L3814" s="252">
        <v>0</v>
      </c>
      <c r="M3814" s="252">
        <v>0</v>
      </c>
      <c r="N3814" s="323">
        <v>0</v>
      </c>
      <c r="O3814" s="323"/>
      <c r="P3814" s="252">
        <v>571463.6</v>
      </c>
      <c r="Q3814" s="252">
        <v>96608.15</v>
      </c>
      <c r="R3814" s="240" t="s">
        <v>167</v>
      </c>
      <c r="V3814" s="248">
        <f t="shared" si="240"/>
        <v>0</v>
      </c>
      <c r="W3814" s="248">
        <f t="shared" si="237"/>
        <v>0</v>
      </c>
      <c r="X3814" s="248">
        <f t="shared" si="238"/>
        <v>0</v>
      </c>
      <c r="Y3814" s="248">
        <f t="shared" si="239"/>
        <v>0</v>
      </c>
    </row>
    <row r="3815" spans="1:25" ht="15" customHeight="1" x14ac:dyDescent="0.25">
      <c r="A3815" s="250"/>
      <c r="B3815" s="251"/>
      <c r="C3815" s="322" t="s">
        <v>1288</v>
      </c>
      <c r="D3815" s="322"/>
      <c r="E3815" s="322"/>
      <c r="H3815" s="252">
        <v>1107927.95</v>
      </c>
      <c r="I3815" s="252">
        <v>225228.17</v>
      </c>
      <c r="J3815" s="252">
        <v>-17209.38</v>
      </c>
      <c r="K3815" s="252">
        <v>0</v>
      </c>
      <c r="L3815" s="252">
        <v>0</v>
      </c>
      <c r="M3815" s="252">
        <v>208018.79</v>
      </c>
      <c r="N3815" s="323">
        <v>301581.01</v>
      </c>
      <c r="O3815" s="323"/>
      <c r="P3815" s="252">
        <v>1126322.3899999999</v>
      </c>
      <c r="Q3815" s="252">
        <v>111956.66</v>
      </c>
      <c r="R3815" s="240" t="s">
        <v>167</v>
      </c>
      <c r="V3815" s="248">
        <f t="shared" si="240"/>
        <v>0</v>
      </c>
      <c r="W3815" s="248">
        <f t="shared" si="237"/>
        <v>0</v>
      </c>
      <c r="X3815" s="248">
        <f t="shared" si="238"/>
        <v>0</v>
      </c>
      <c r="Y3815" s="248">
        <f t="shared" si="239"/>
        <v>0</v>
      </c>
    </row>
    <row r="3816" spans="1:25" ht="15" customHeight="1" x14ac:dyDescent="0.25">
      <c r="A3816" s="253"/>
      <c r="B3816" s="254"/>
      <c r="C3816" s="324" t="s">
        <v>1056</v>
      </c>
      <c r="D3816" s="324"/>
      <c r="E3816" s="324"/>
      <c r="F3816" s="255"/>
      <c r="G3816" s="255"/>
      <c r="H3816" s="256">
        <v>3851.16</v>
      </c>
      <c r="I3816" s="256">
        <v>2167.81</v>
      </c>
      <c r="J3816" s="256">
        <v>-3.12</v>
      </c>
      <c r="K3816" s="256">
        <v>0</v>
      </c>
      <c r="L3816" s="256">
        <v>0</v>
      </c>
      <c r="M3816" s="256">
        <v>2164.69</v>
      </c>
      <c r="N3816" s="325">
        <v>2986.59</v>
      </c>
      <c r="O3816" s="325"/>
      <c r="P3816" s="256">
        <v>3059.16</v>
      </c>
      <c r="Q3816" s="256">
        <v>29.9</v>
      </c>
      <c r="R3816" s="240" t="s">
        <v>167</v>
      </c>
      <c r="V3816" s="248">
        <f t="shared" si="240"/>
        <v>0</v>
      </c>
      <c r="W3816" s="248">
        <f t="shared" si="237"/>
        <v>0</v>
      </c>
      <c r="X3816" s="248">
        <f t="shared" si="238"/>
        <v>0</v>
      </c>
      <c r="Y3816" s="248">
        <f t="shared" si="239"/>
        <v>0</v>
      </c>
    </row>
    <row r="3817" spans="1:25" ht="15" customHeight="1" x14ac:dyDescent="0.25">
      <c r="A3817" s="245" t="s">
        <v>1694</v>
      </c>
      <c r="B3817" s="246" t="str">
        <f>C3817</f>
        <v>г.Одинцово, Садовая, 26</v>
      </c>
      <c r="C3817" s="329" t="s">
        <v>168</v>
      </c>
      <c r="D3817" s="329"/>
      <c r="E3817" s="329"/>
      <c r="F3817" s="246" t="s">
        <v>1663</v>
      </c>
      <c r="G3817" s="246" t="s">
        <v>1959</v>
      </c>
      <c r="H3817" s="247">
        <v>903596.78</v>
      </c>
      <c r="I3817" s="247">
        <v>189680.66</v>
      </c>
      <c r="J3817" s="247">
        <v>-939.4</v>
      </c>
      <c r="K3817" s="247">
        <v>0</v>
      </c>
      <c r="L3817" s="247">
        <v>0</v>
      </c>
      <c r="M3817" s="247">
        <v>188741.26</v>
      </c>
      <c r="N3817" s="330">
        <v>229595.25</v>
      </c>
      <c r="O3817" s="330"/>
      <c r="P3817" s="247">
        <v>880404.46</v>
      </c>
      <c r="Q3817" s="247">
        <v>17661.669999999998</v>
      </c>
      <c r="R3817" s="240" t="s">
        <v>168</v>
      </c>
      <c r="V3817" s="248">
        <f t="shared" si="240"/>
        <v>0</v>
      </c>
      <c r="W3817" s="248">
        <f t="shared" si="237"/>
        <v>0</v>
      </c>
      <c r="X3817" s="248">
        <f t="shared" si="238"/>
        <v>0</v>
      </c>
      <c r="Y3817" s="248">
        <f t="shared" si="239"/>
        <v>0</v>
      </c>
    </row>
    <row r="3818" spans="1:25" ht="15" customHeight="1" x14ac:dyDescent="0.25">
      <c r="A3818" s="250"/>
      <c r="B3818" s="251"/>
      <c r="C3818" s="322" t="s">
        <v>503</v>
      </c>
      <c r="D3818" s="322"/>
      <c r="E3818" s="322"/>
      <c r="H3818" s="252">
        <v>129592.28</v>
      </c>
      <c r="I3818" s="252">
        <v>0</v>
      </c>
      <c r="J3818" s="252">
        <v>0</v>
      </c>
      <c r="K3818" s="252">
        <v>0</v>
      </c>
      <c r="L3818" s="252">
        <v>0</v>
      </c>
      <c r="M3818" s="252">
        <v>0</v>
      </c>
      <c r="N3818" s="323">
        <v>452.05</v>
      </c>
      <c r="O3818" s="323"/>
      <c r="P3818" s="252">
        <v>130915.86</v>
      </c>
      <c r="Q3818" s="252">
        <v>1775.63</v>
      </c>
      <c r="R3818" s="240" t="s">
        <v>168</v>
      </c>
      <c r="V3818" s="248">
        <f t="shared" si="240"/>
        <v>0</v>
      </c>
      <c r="W3818" s="248">
        <f t="shared" si="237"/>
        <v>0</v>
      </c>
      <c r="X3818" s="248">
        <f t="shared" si="238"/>
        <v>0</v>
      </c>
      <c r="Y3818" s="248">
        <f t="shared" si="239"/>
        <v>0</v>
      </c>
    </row>
    <row r="3819" spans="1:25" ht="15" customHeight="1" x14ac:dyDescent="0.25">
      <c r="A3819" s="250"/>
      <c r="B3819" s="251"/>
      <c r="C3819" s="322" t="s">
        <v>1052</v>
      </c>
      <c r="D3819" s="322"/>
      <c r="E3819" s="322"/>
      <c r="H3819" s="252">
        <v>430193.29</v>
      </c>
      <c r="I3819" s="252">
        <v>136406.32</v>
      </c>
      <c r="J3819" s="252">
        <v>0</v>
      </c>
      <c r="K3819" s="252">
        <v>0</v>
      </c>
      <c r="L3819" s="252">
        <v>0</v>
      </c>
      <c r="M3819" s="252">
        <v>136406.32</v>
      </c>
      <c r="N3819" s="323">
        <v>162717.81</v>
      </c>
      <c r="O3819" s="323"/>
      <c r="P3819" s="252">
        <v>403881.8</v>
      </c>
      <c r="Q3819" s="252">
        <v>0</v>
      </c>
      <c r="R3819" s="240" t="s">
        <v>168</v>
      </c>
      <c r="V3819" s="248">
        <f t="shared" si="240"/>
        <v>403881.8</v>
      </c>
      <c r="W3819" s="248">
        <f t="shared" si="237"/>
        <v>0</v>
      </c>
      <c r="X3819" s="248">
        <f t="shared" si="238"/>
        <v>0</v>
      </c>
      <c r="Y3819" s="248">
        <f t="shared" si="239"/>
        <v>403881.8</v>
      </c>
    </row>
    <row r="3820" spans="1:25" ht="15" customHeight="1" x14ac:dyDescent="0.25">
      <c r="A3820" s="250"/>
      <c r="B3820" s="251"/>
      <c r="C3820" s="322" t="s">
        <v>504</v>
      </c>
      <c r="D3820" s="322"/>
      <c r="E3820" s="322"/>
      <c r="H3820" s="252">
        <v>4664.26</v>
      </c>
      <c r="I3820" s="252">
        <v>0</v>
      </c>
      <c r="J3820" s="252">
        <v>0</v>
      </c>
      <c r="K3820" s="252">
        <v>0</v>
      </c>
      <c r="L3820" s="252">
        <v>0</v>
      </c>
      <c r="M3820" s="252">
        <v>0</v>
      </c>
      <c r="N3820" s="323">
        <v>11.67</v>
      </c>
      <c r="O3820" s="323"/>
      <c r="P3820" s="252">
        <v>5082.8100000000004</v>
      </c>
      <c r="Q3820" s="252">
        <v>430.22</v>
      </c>
      <c r="R3820" s="240" t="s">
        <v>168</v>
      </c>
      <c r="V3820" s="248">
        <f t="shared" si="240"/>
        <v>0</v>
      </c>
      <c r="W3820" s="248">
        <f t="shared" si="237"/>
        <v>0</v>
      </c>
      <c r="X3820" s="248">
        <f t="shared" si="238"/>
        <v>0</v>
      </c>
      <c r="Y3820" s="248">
        <f t="shared" si="239"/>
        <v>0</v>
      </c>
    </row>
    <row r="3821" spans="1:25" ht="15" customHeight="1" x14ac:dyDescent="0.25">
      <c r="A3821" s="250"/>
      <c r="B3821" s="251"/>
      <c r="C3821" s="322" t="s">
        <v>1336</v>
      </c>
      <c r="D3821" s="322"/>
      <c r="E3821" s="322"/>
      <c r="H3821" s="252">
        <v>2204.5700000000002</v>
      </c>
      <c r="I3821" s="252">
        <v>0</v>
      </c>
      <c r="J3821" s="252">
        <v>0</v>
      </c>
      <c r="K3821" s="252">
        <v>0</v>
      </c>
      <c r="L3821" s="252">
        <v>0</v>
      </c>
      <c r="M3821" s="252">
        <v>0</v>
      </c>
      <c r="N3821" s="323">
        <v>4.43</v>
      </c>
      <c r="O3821" s="323"/>
      <c r="P3821" s="252">
        <v>2253.69</v>
      </c>
      <c r="Q3821" s="252">
        <v>53.55</v>
      </c>
      <c r="R3821" s="240" t="s">
        <v>168</v>
      </c>
      <c r="V3821" s="248">
        <f t="shared" si="240"/>
        <v>0</v>
      </c>
      <c r="W3821" s="248">
        <f t="shared" si="237"/>
        <v>0</v>
      </c>
      <c r="X3821" s="248">
        <f t="shared" si="238"/>
        <v>0</v>
      </c>
      <c r="Y3821" s="248">
        <f t="shared" si="239"/>
        <v>0</v>
      </c>
    </row>
    <row r="3822" spans="1:25" ht="15" customHeight="1" x14ac:dyDescent="0.25">
      <c r="A3822" s="250"/>
      <c r="B3822" s="251"/>
      <c r="C3822" s="322" t="s">
        <v>1303</v>
      </c>
      <c r="D3822" s="322"/>
      <c r="E3822" s="322"/>
      <c r="H3822" s="252">
        <v>6450.31</v>
      </c>
      <c r="I3822" s="252">
        <v>0</v>
      </c>
      <c r="J3822" s="252">
        <v>0</v>
      </c>
      <c r="K3822" s="252">
        <v>0</v>
      </c>
      <c r="L3822" s="252">
        <v>0</v>
      </c>
      <c r="M3822" s="252">
        <v>0</v>
      </c>
      <c r="N3822" s="323">
        <v>15.9</v>
      </c>
      <c r="O3822" s="323"/>
      <c r="P3822" s="252">
        <v>7157.63</v>
      </c>
      <c r="Q3822" s="252">
        <v>723.22</v>
      </c>
      <c r="R3822" s="240" t="s">
        <v>168</v>
      </c>
      <c r="V3822" s="248">
        <f t="shared" si="240"/>
        <v>0</v>
      </c>
      <c r="W3822" s="248">
        <f t="shared" si="237"/>
        <v>0</v>
      </c>
      <c r="X3822" s="248">
        <f t="shared" si="238"/>
        <v>0</v>
      </c>
      <c r="Y3822" s="248">
        <f t="shared" si="239"/>
        <v>0</v>
      </c>
    </row>
    <row r="3823" spans="1:25" ht="15" customHeight="1" x14ac:dyDescent="0.25">
      <c r="A3823" s="250"/>
      <c r="B3823" s="251"/>
      <c r="C3823" s="322" t="s">
        <v>1058</v>
      </c>
      <c r="D3823" s="322"/>
      <c r="E3823" s="322"/>
      <c r="H3823" s="252">
        <v>20598.3</v>
      </c>
      <c r="I3823" s="252">
        <v>7461.37</v>
      </c>
      <c r="J3823" s="252">
        <v>0</v>
      </c>
      <c r="K3823" s="252">
        <v>0</v>
      </c>
      <c r="L3823" s="252">
        <v>0</v>
      </c>
      <c r="M3823" s="252">
        <v>7461.37</v>
      </c>
      <c r="N3823" s="323">
        <v>8888.9599999999991</v>
      </c>
      <c r="O3823" s="323"/>
      <c r="P3823" s="252">
        <v>19599.84</v>
      </c>
      <c r="Q3823" s="252">
        <v>429.13</v>
      </c>
      <c r="R3823" s="240" t="s">
        <v>168</v>
      </c>
      <c r="V3823" s="248">
        <f t="shared" si="240"/>
        <v>0</v>
      </c>
      <c r="W3823" s="248">
        <f t="shared" si="237"/>
        <v>0</v>
      </c>
      <c r="X3823" s="248">
        <f t="shared" si="238"/>
        <v>0</v>
      </c>
      <c r="Y3823" s="248">
        <f t="shared" si="239"/>
        <v>0</v>
      </c>
    </row>
    <row r="3824" spans="1:25" ht="15" customHeight="1" x14ac:dyDescent="0.25">
      <c r="A3824" s="250"/>
      <c r="B3824" s="251"/>
      <c r="C3824" s="322" t="s">
        <v>1283</v>
      </c>
      <c r="D3824" s="322"/>
      <c r="E3824" s="322"/>
      <c r="H3824" s="252">
        <v>83809.95</v>
      </c>
      <c r="I3824" s="252">
        <v>0</v>
      </c>
      <c r="J3824" s="252">
        <v>0</v>
      </c>
      <c r="K3824" s="252">
        <v>0</v>
      </c>
      <c r="L3824" s="252">
        <v>0</v>
      </c>
      <c r="M3824" s="252">
        <v>0</v>
      </c>
      <c r="N3824" s="323">
        <v>1937.85</v>
      </c>
      <c r="O3824" s="323"/>
      <c r="P3824" s="252">
        <v>81872.100000000006</v>
      </c>
      <c r="Q3824" s="252">
        <v>0</v>
      </c>
      <c r="R3824" s="240" t="s">
        <v>168</v>
      </c>
      <c r="V3824" s="248">
        <f t="shared" si="240"/>
        <v>0</v>
      </c>
      <c r="W3824" s="248">
        <f t="shared" si="237"/>
        <v>27290.7</v>
      </c>
      <c r="X3824" s="248">
        <f t="shared" si="238"/>
        <v>0</v>
      </c>
      <c r="Y3824" s="248">
        <f t="shared" si="239"/>
        <v>27290.7</v>
      </c>
    </row>
    <row r="3825" spans="1:25" ht="15" customHeight="1" x14ac:dyDescent="0.25">
      <c r="A3825" s="250"/>
      <c r="B3825" s="251"/>
      <c r="C3825" s="322" t="s">
        <v>399</v>
      </c>
      <c r="D3825" s="322"/>
      <c r="E3825" s="322"/>
      <c r="H3825" s="252">
        <v>56717.54</v>
      </c>
      <c r="I3825" s="252">
        <v>16616.939999999999</v>
      </c>
      <c r="J3825" s="252">
        <v>-398.89</v>
      </c>
      <c r="K3825" s="252">
        <v>0</v>
      </c>
      <c r="L3825" s="252">
        <v>0</v>
      </c>
      <c r="M3825" s="252">
        <v>16218.05</v>
      </c>
      <c r="N3825" s="323">
        <v>19691.53</v>
      </c>
      <c r="O3825" s="323"/>
      <c r="P3825" s="252">
        <v>53758.04</v>
      </c>
      <c r="Q3825" s="252">
        <v>513.98</v>
      </c>
      <c r="R3825" s="240" t="s">
        <v>168</v>
      </c>
      <c r="V3825" s="248">
        <f t="shared" si="240"/>
        <v>0</v>
      </c>
      <c r="W3825" s="248">
        <f t="shared" si="237"/>
        <v>0</v>
      </c>
      <c r="X3825" s="248">
        <f t="shared" si="238"/>
        <v>0</v>
      </c>
      <c r="Y3825" s="248">
        <f t="shared" si="239"/>
        <v>0</v>
      </c>
    </row>
    <row r="3826" spans="1:25" ht="15" customHeight="1" x14ac:dyDescent="0.25">
      <c r="A3826" s="250"/>
      <c r="B3826" s="251"/>
      <c r="C3826" s="322" t="s">
        <v>1054</v>
      </c>
      <c r="D3826" s="322"/>
      <c r="E3826" s="322"/>
      <c r="H3826" s="252">
        <v>129.86000000000001</v>
      </c>
      <c r="I3826" s="252">
        <v>52.49</v>
      </c>
      <c r="J3826" s="252">
        <v>0</v>
      </c>
      <c r="K3826" s="252">
        <v>0</v>
      </c>
      <c r="L3826" s="252">
        <v>0</v>
      </c>
      <c r="M3826" s="252">
        <v>52.49</v>
      </c>
      <c r="N3826" s="323">
        <v>65.2</v>
      </c>
      <c r="O3826" s="323"/>
      <c r="P3826" s="252">
        <v>117.15</v>
      </c>
      <c r="Q3826" s="252">
        <v>0</v>
      </c>
      <c r="R3826" s="240" t="s">
        <v>168</v>
      </c>
      <c r="V3826" s="248">
        <f t="shared" si="240"/>
        <v>0</v>
      </c>
      <c r="W3826" s="248">
        <f t="shared" si="237"/>
        <v>0</v>
      </c>
      <c r="X3826" s="248">
        <f t="shared" si="238"/>
        <v>0</v>
      </c>
      <c r="Y3826" s="248">
        <f t="shared" si="239"/>
        <v>0</v>
      </c>
    </row>
    <row r="3827" spans="1:25" ht="15" customHeight="1" x14ac:dyDescent="0.25">
      <c r="A3827" s="250"/>
      <c r="B3827" s="251"/>
      <c r="C3827" s="322" t="s">
        <v>1311</v>
      </c>
      <c r="D3827" s="322"/>
      <c r="E3827" s="322"/>
      <c r="H3827" s="252">
        <v>3902.62</v>
      </c>
      <c r="I3827" s="252">
        <v>0</v>
      </c>
      <c r="J3827" s="252">
        <v>0</v>
      </c>
      <c r="K3827" s="252">
        <v>0</v>
      </c>
      <c r="L3827" s="252">
        <v>0</v>
      </c>
      <c r="M3827" s="252">
        <v>0</v>
      </c>
      <c r="N3827" s="323">
        <v>0</v>
      </c>
      <c r="O3827" s="323"/>
      <c r="P3827" s="252">
        <v>3902.62</v>
      </c>
      <c r="Q3827" s="252">
        <v>0</v>
      </c>
      <c r="R3827" s="240" t="s">
        <v>168</v>
      </c>
      <c r="V3827" s="248">
        <f t="shared" si="240"/>
        <v>0</v>
      </c>
      <c r="W3827" s="248">
        <f t="shared" si="237"/>
        <v>0</v>
      </c>
      <c r="X3827" s="248">
        <f t="shared" si="238"/>
        <v>0</v>
      </c>
      <c r="Y3827" s="248">
        <f t="shared" si="239"/>
        <v>0</v>
      </c>
    </row>
    <row r="3828" spans="1:25" ht="15" customHeight="1" x14ac:dyDescent="0.25">
      <c r="A3828" s="250"/>
      <c r="B3828" s="251"/>
      <c r="C3828" s="322" t="s">
        <v>1055</v>
      </c>
      <c r="D3828" s="322"/>
      <c r="E3828" s="322"/>
      <c r="H3828" s="252">
        <v>176.24</v>
      </c>
      <c r="I3828" s="252">
        <v>71.28</v>
      </c>
      <c r="J3828" s="252">
        <v>0</v>
      </c>
      <c r="K3828" s="252">
        <v>0</v>
      </c>
      <c r="L3828" s="252">
        <v>0</v>
      </c>
      <c r="M3828" s="252">
        <v>71.28</v>
      </c>
      <c r="N3828" s="323">
        <v>88.55</v>
      </c>
      <c r="O3828" s="323"/>
      <c r="P3828" s="252">
        <v>158.97</v>
      </c>
      <c r="Q3828" s="252">
        <v>0</v>
      </c>
      <c r="R3828" s="240" t="s">
        <v>168</v>
      </c>
      <c r="V3828" s="248">
        <f t="shared" si="240"/>
        <v>0</v>
      </c>
      <c r="W3828" s="248">
        <f t="shared" si="237"/>
        <v>0</v>
      </c>
      <c r="X3828" s="248">
        <f t="shared" si="238"/>
        <v>0</v>
      </c>
      <c r="Y3828" s="248">
        <f t="shared" si="239"/>
        <v>0</v>
      </c>
    </row>
    <row r="3829" spans="1:25" ht="15" customHeight="1" x14ac:dyDescent="0.25">
      <c r="A3829" s="250"/>
      <c r="B3829" s="251"/>
      <c r="C3829" s="322" t="s">
        <v>392</v>
      </c>
      <c r="D3829" s="322"/>
      <c r="E3829" s="322"/>
      <c r="H3829" s="252">
        <v>104317.44</v>
      </c>
      <c r="I3829" s="252">
        <v>28778.400000000001</v>
      </c>
      <c r="J3829" s="252">
        <v>-540.51</v>
      </c>
      <c r="K3829" s="252">
        <v>0</v>
      </c>
      <c r="L3829" s="252">
        <v>0</v>
      </c>
      <c r="M3829" s="252">
        <v>28237.89</v>
      </c>
      <c r="N3829" s="323">
        <v>34987.370000000003</v>
      </c>
      <c r="O3829" s="323"/>
      <c r="P3829" s="252">
        <v>98072.43</v>
      </c>
      <c r="Q3829" s="252">
        <v>504.47</v>
      </c>
      <c r="R3829" s="240" t="s">
        <v>168</v>
      </c>
      <c r="V3829" s="248">
        <f t="shared" si="240"/>
        <v>0</v>
      </c>
      <c r="W3829" s="248">
        <f t="shared" si="237"/>
        <v>0</v>
      </c>
      <c r="X3829" s="248">
        <f t="shared" si="238"/>
        <v>0</v>
      </c>
      <c r="Y3829" s="248">
        <f t="shared" si="239"/>
        <v>0</v>
      </c>
    </row>
    <row r="3830" spans="1:25" ht="15" customHeight="1" x14ac:dyDescent="0.25">
      <c r="A3830" s="250"/>
      <c r="B3830" s="251"/>
      <c r="C3830" s="322" t="s">
        <v>1057</v>
      </c>
      <c r="D3830" s="322"/>
      <c r="E3830" s="322"/>
      <c r="H3830" s="252">
        <v>228.46</v>
      </c>
      <c r="I3830" s="252">
        <v>127.35</v>
      </c>
      <c r="J3830" s="252">
        <v>0</v>
      </c>
      <c r="K3830" s="252">
        <v>0</v>
      </c>
      <c r="L3830" s="252">
        <v>0</v>
      </c>
      <c r="M3830" s="252">
        <v>127.35</v>
      </c>
      <c r="N3830" s="323">
        <v>161.25</v>
      </c>
      <c r="O3830" s="323"/>
      <c r="P3830" s="252">
        <v>194.56</v>
      </c>
      <c r="Q3830" s="252">
        <v>0</v>
      </c>
      <c r="R3830" s="240" t="s">
        <v>168</v>
      </c>
      <c r="V3830" s="248">
        <f t="shared" si="240"/>
        <v>0</v>
      </c>
      <c r="W3830" s="248">
        <f t="shared" si="237"/>
        <v>0</v>
      </c>
      <c r="X3830" s="248">
        <f t="shared" si="238"/>
        <v>0</v>
      </c>
      <c r="Y3830" s="248">
        <f t="shared" si="239"/>
        <v>0</v>
      </c>
    </row>
    <row r="3831" spans="1:25" ht="15" customHeight="1" x14ac:dyDescent="0.25">
      <c r="A3831" s="250"/>
      <c r="B3831" s="251"/>
      <c r="C3831" s="322" t="s">
        <v>1056</v>
      </c>
      <c r="D3831" s="322"/>
      <c r="E3831" s="322"/>
      <c r="H3831" s="252">
        <v>407.16</v>
      </c>
      <c r="I3831" s="252">
        <v>166.51</v>
      </c>
      <c r="J3831" s="252">
        <v>0</v>
      </c>
      <c r="K3831" s="252">
        <v>0</v>
      </c>
      <c r="L3831" s="252">
        <v>0</v>
      </c>
      <c r="M3831" s="252">
        <v>166.51</v>
      </c>
      <c r="N3831" s="323">
        <v>206.78</v>
      </c>
      <c r="O3831" s="323"/>
      <c r="P3831" s="252">
        <v>366.89</v>
      </c>
      <c r="Q3831" s="252">
        <v>0</v>
      </c>
      <c r="R3831" s="240" t="s">
        <v>168</v>
      </c>
      <c r="V3831" s="248">
        <f t="shared" si="240"/>
        <v>0</v>
      </c>
      <c r="W3831" s="248">
        <f t="shared" si="237"/>
        <v>0</v>
      </c>
      <c r="X3831" s="248">
        <f t="shared" si="238"/>
        <v>0</v>
      </c>
      <c r="Y3831" s="248">
        <f t="shared" si="239"/>
        <v>0</v>
      </c>
    </row>
    <row r="3832" spans="1:25" ht="15" customHeight="1" x14ac:dyDescent="0.25">
      <c r="A3832" s="250"/>
      <c r="B3832" s="251"/>
      <c r="C3832" s="322" t="s">
        <v>1304</v>
      </c>
      <c r="D3832" s="322"/>
      <c r="E3832" s="322"/>
      <c r="H3832" s="252">
        <v>9984.74</v>
      </c>
      <c r="I3832" s="252">
        <v>0</v>
      </c>
      <c r="J3832" s="252">
        <v>0</v>
      </c>
      <c r="K3832" s="252">
        <v>0</v>
      </c>
      <c r="L3832" s="252">
        <v>0</v>
      </c>
      <c r="M3832" s="252">
        <v>0</v>
      </c>
      <c r="N3832" s="323">
        <v>49.48</v>
      </c>
      <c r="O3832" s="323"/>
      <c r="P3832" s="252">
        <v>11569.22</v>
      </c>
      <c r="Q3832" s="252">
        <v>1633.96</v>
      </c>
      <c r="R3832" s="240" t="s">
        <v>168</v>
      </c>
      <c r="V3832" s="248">
        <f t="shared" si="240"/>
        <v>0</v>
      </c>
      <c r="W3832" s="248">
        <f t="shared" si="237"/>
        <v>0</v>
      </c>
      <c r="X3832" s="248">
        <f t="shared" si="238"/>
        <v>0</v>
      </c>
      <c r="Y3832" s="248">
        <f t="shared" si="239"/>
        <v>0</v>
      </c>
    </row>
    <row r="3833" spans="1:25" ht="15" customHeight="1" x14ac:dyDescent="0.25">
      <c r="A3833" s="250"/>
      <c r="B3833" s="251"/>
      <c r="C3833" s="322" t="s">
        <v>1286</v>
      </c>
      <c r="D3833" s="322"/>
      <c r="E3833" s="322"/>
      <c r="H3833" s="252">
        <v>15915.51</v>
      </c>
      <c r="I3833" s="252">
        <v>0</v>
      </c>
      <c r="J3833" s="252">
        <v>0</v>
      </c>
      <c r="K3833" s="252">
        <v>0</v>
      </c>
      <c r="L3833" s="252">
        <v>0</v>
      </c>
      <c r="M3833" s="252">
        <v>0</v>
      </c>
      <c r="N3833" s="323">
        <v>79.91</v>
      </c>
      <c r="O3833" s="323"/>
      <c r="P3833" s="252">
        <v>15835.6</v>
      </c>
      <c r="Q3833" s="252">
        <v>0</v>
      </c>
      <c r="R3833" s="240" t="s">
        <v>168</v>
      </c>
      <c r="V3833" s="248">
        <f t="shared" si="240"/>
        <v>0</v>
      </c>
      <c r="W3833" s="248">
        <f t="shared" si="237"/>
        <v>0</v>
      </c>
      <c r="X3833" s="248">
        <f t="shared" si="238"/>
        <v>0</v>
      </c>
      <c r="Y3833" s="248">
        <f t="shared" si="239"/>
        <v>0</v>
      </c>
    </row>
    <row r="3834" spans="1:25" ht="15" customHeight="1" x14ac:dyDescent="0.25">
      <c r="A3834" s="253"/>
      <c r="B3834" s="254"/>
      <c r="C3834" s="324" t="s">
        <v>1288</v>
      </c>
      <c r="D3834" s="324"/>
      <c r="E3834" s="324"/>
      <c r="F3834" s="255"/>
      <c r="G3834" s="255"/>
      <c r="H3834" s="256">
        <v>34304.25</v>
      </c>
      <c r="I3834" s="256">
        <v>0</v>
      </c>
      <c r="J3834" s="256">
        <v>0</v>
      </c>
      <c r="K3834" s="256">
        <v>0</v>
      </c>
      <c r="L3834" s="256">
        <v>0</v>
      </c>
      <c r="M3834" s="256">
        <v>0</v>
      </c>
      <c r="N3834" s="325">
        <v>236.51</v>
      </c>
      <c r="O3834" s="325"/>
      <c r="P3834" s="256">
        <v>45665.25</v>
      </c>
      <c r="Q3834" s="256">
        <v>11597.51</v>
      </c>
      <c r="R3834" s="240" t="s">
        <v>168</v>
      </c>
      <c r="V3834" s="248">
        <f t="shared" si="240"/>
        <v>0</v>
      </c>
      <c r="W3834" s="248">
        <f t="shared" si="237"/>
        <v>0</v>
      </c>
      <c r="X3834" s="248">
        <f t="shared" si="238"/>
        <v>0</v>
      </c>
      <c r="Y3834" s="248">
        <f t="shared" si="239"/>
        <v>0</v>
      </c>
    </row>
    <row r="3835" spans="1:25" ht="15" customHeight="1" x14ac:dyDescent="0.25">
      <c r="A3835" s="245" t="s">
        <v>1960</v>
      </c>
      <c r="B3835" s="246" t="str">
        <f>C3835</f>
        <v>г.Одинцово, Садовая, 28</v>
      </c>
      <c r="C3835" s="329" t="s">
        <v>1146</v>
      </c>
      <c r="D3835" s="329"/>
      <c r="E3835" s="329"/>
      <c r="F3835" s="246" t="s">
        <v>1961</v>
      </c>
      <c r="G3835" s="246" t="s">
        <v>1962</v>
      </c>
      <c r="H3835" s="247">
        <v>482974.32</v>
      </c>
      <c r="I3835" s="247">
        <v>0</v>
      </c>
      <c r="J3835" s="247">
        <v>-482974.32</v>
      </c>
      <c r="K3835" s="247">
        <v>0</v>
      </c>
      <c r="L3835" s="247">
        <v>0</v>
      </c>
      <c r="M3835" s="247">
        <v>-482974.32</v>
      </c>
      <c r="N3835" s="330">
        <v>0</v>
      </c>
      <c r="O3835" s="330"/>
      <c r="P3835" s="247">
        <v>0</v>
      </c>
      <c r="Q3835" s="247">
        <v>0</v>
      </c>
      <c r="R3835" s="240" t="s">
        <v>1146</v>
      </c>
      <c r="V3835" s="248">
        <f t="shared" si="240"/>
        <v>0</v>
      </c>
      <c r="W3835" s="248">
        <f t="shared" si="237"/>
        <v>0</v>
      </c>
      <c r="X3835" s="248">
        <f t="shared" si="238"/>
        <v>0</v>
      </c>
      <c r="Y3835" s="248">
        <f t="shared" si="239"/>
        <v>0</v>
      </c>
    </row>
    <row r="3836" spans="1:25" ht="15" customHeight="1" x14ac:dyDescent="0.25">
      <c r="A3836" s="250"/>
      <c r="B3836" s="251"/>
      <c r="C3836" s="322" t="s">
        <v>1288</v>
      </c>
      <c r="D3836" s="322"/>
      <c r="E3836" s="322"/>
      <c r="H3836" s="252">
        <v>-15680.12</v>
      </c>
      <c r="I3836" s="252">
        <v>0</v>
      </c>
      <c r="J3836" s="252">
        <v>15680.12</v>
      </c>
      <c r="K3836" s="252">
        <v>0</v>
      </c>
      <c r="L3836" s="252">
        <v>0</v>
      </c>
      <c r="M3836" s="252">
        <v>15680.12</v>
      </c>
      <c r="N3836" s="323">
        <v>0</v>
      </c>
      <c r="O3836" s="323"/>
      <c r="P3836" s="252">
        <v>0</v>
      </c>
      <c r="Q3836" s="252">
        <v>0</v>
      </c>
      <c r="R3836" s="240" t="s">
        <v>1146</v>
      </c>
      <c r="V3836" s="248">
        <f t="shared" si="240"/>
        <v>0</v>
      </c>
      <c r="W3836" s="248">
        <f t="shared" si="237"/>
        <v>0</v>
      </c>
      <c r="X3836" s="248">
        <f t="shared" si="238"/>
        <v>0</v>
      </c>
      <c r="Y3836" s="248">
        <f t="shared" si="239"/>
        <v>0</v>
      </c>
    </row>
    <row r="3837" spans="1:25" ht="15" customHeight="1" x14ac:dyDescent="0.25">
      <c r="A3837" s="250"/>
      <c r="B3837" s="251"/>
      <c r="C3837" s="322" t="s">
        <v>1286</v>
      </c>
      <c r="D3837" s="322"/>
      <c r="E3837" s="322"/>
      <c r="H3837" s="252">
        <v>10510.9</v>
      </c>
      <c r="I3837" s="252">
        <v>0</v>
      </c>
      <c r="J3837" s="252">
        <v>-10510.9</v>
      </c>
      <c r="K3837" s="252">
        <v>0</v>
      </c>
      <c r="L3837" s="252">
        <v>0</v>
      </c>
      <c r="M3837" s="252">
        <v>-10510.9</v>
      </c>
      <c r="N3837" s="323">
        <v>0</v>
      </c>
      <c r="O3837" s="323"/>
      <c r="P3837" s="252">
        <v>0</v>
      </c>
      <c r="Q3837" s="252">
        <v>0</v>
      </c>
      <c r="R3837" s="240" t="s">
        <v>1146</v>
      </c>
      <c r="V3837" s="248">
        <f t="shared" si="240"/>
        <v>0</v>
      </c>
      <c r="W3837" s="248">
        <f t="shared" si="237"/>
        <v>0</v>
      </c>
      <c r="X3837" s="248">
        <f t="shared" si="238"/>
        <v>0</v>
      </c>
      <c r="Y3837" s="248">
        <f t="shared" si="239"/>
        <v>0</v>
      </c>
    </row>
    <row r="3838" spans="1:25" ht="15" customHeight="1" x14ac:dyDescent="0.25">
      <c r="A3838" s="250"/>
      <c r="B3838" s="251"/>
      <c r="C3838" s="322" t="s">
        <v>392</v>
      </c>
      <c r="D3838" s="322"/>
      <c r="E3838" s="322"/>
      <c r="H3838" s="252">
        <v>29003.8</v>
      </c>
      <c r="I3838" s="252">
        <v>0</v>
      </c>
      <c r="J3838" s="252">
        <v>-29003.8</v>
      </c>
      <c r="K3838" s="252">
        <v>0</v>
      </c>
      <c r="L3838" s="252">
        <v>0</v>
      </c>
      <c r="M3838" s="252">
        <v>-29003.8</v>
      </c>
      <c r="N3838" s="323">
        <v>0</v>
      </c>
      <c r="O3838" s="323"/>
      <c r="P3838" s="252">
        <v>0</v>
      </c>
      <c r="Q3838" s="252">
        <v>0</v>
      </c>
      <c r="R3838" s="240" t="s">
        <v>1146</v>
      </c>
      <c r="V3838" s="248">
        <f t="shared" si="240"/>
        <v>0</v>
      </c>
      <c r="W3838" s="248">
        <f t="shared" si="237"/>
        <v>0</v>
      </c>
      <c r="X3838" s="248">
        <f t="shared" si="238"/>
        <v>0</v>
      </c>
      <c r="Y3838" s="248">
        <f t="shared" si="239"/>
        <v>0</v>
      </c>
    </row>
    <row r="3839" spans="1:25" ht="15" customHeight="1" x14ac:dyDescent="0.25">
      <c r="A3839" s="250"/>
      <c r="B3839" s="251"/>
      <c r="C3839" s="322" t="s">
        <v>1056</v>
      </c>
      <c r="D3839" s="322"/>
      <c r="E3839" s="322"/>
      <c r="H3839" s="252">
        <v>-12886.23</v>
      </c>
      <c r="I3839" s="252">
        <v>0</v>
      </c>
      <c r="J3839" s="252">
        <v>12886.23</v>
      </c>
      <c r="K3839" s="252">
        <v>0</v>
      </c>
      <c r="L3839" s="252">
        <v>0</v>
      </c>
      <c r="M3839" s="252">
        <v>12886.23</v>
      </c>
      <c r="N3839" s="323">
        <v>0</v>
      </c>
      <c r="O3839" s="323"/>
      <c r="P3839" s="252">
        <v>0</v>
      </c>
      <c r="Q3839" s="252">
        <v>0</v>
      </c>
      <c r="R3839" s="240" t="s">
        <v>1146</v>
      </c>
      <c r="V3839" s="248">
        <f t="shared" si="240"/>
        <v>0</v>
      </c>
      <c r="W3839" s="248">
        <f t="shared" si="237"/>
        <v>0</v>
      </c>
      <c r="X3839" s="248">
        <f t="shared" si="238"/>
        <v>0</v>
      </c>
      <c r="Y3839" s="248">
        <f t="shared" si="239"/>
        <v>0</v>
      </c>
    </row>
    <row r="3840" spans="1:25" ht="15" customHeight="1" x14ac:dyDescent="0.25">
      <c r="A3840" s="250"/>
      <c r="B3840" s="251"/>
      <c r="C3840" s="322" t="s">
        <v>1052</v>
      </c>
      <c r="D3840" s="322"/>
      <c r="E3840" s="322"/>
      <c r="H3840" s="252">
        <v>671704.35</v>
      </c>
      <c r="I3840" s="252">
        <v>0</v>
      </c>
      <c r="J3840" s="252">
        <v>-671704.35</v>
      </c>
      <c r="K3840" s="252">
        <v>0</v>
      </c>
      <c r="L3840" s="252">
        <v>0</v>
      </c>
      <c r="M3840" s="252">
        <v>-671704.35</v>
      </c>
      <c r="N3840" s="323">
        <v>0</v>
      </c>
      <c r="O3840" s="323"/>
      <c r="P3840" s="252">
        <v>0</v>
      </c>
      <c r="Q3840" s="252">
        <v>0</v>
      </c>
      <c r="R3840" s="240" t="s">
        <v>1146</v>
      </c>
      <c r="V3840" s="248">
        <f t="shared" si="240"/>
        <v>0</v>
      </c>
      <c r="W3840" s="248">
        <f t="shared" si="237"/>
        <v>0</v>
      </c>
      <c r="X3840" s="248">
        <f t="shared" si="238"/>
        <v>0</v>
      </c>
      <c r="Y3840" s="248">
        <f t="shared" si="239"/>
        <v>0</v>
      </c>
    </row>
    <row r="3841" spans="1:25" ht="15" customHeight="1" x14ac:dyDescent="0.25">
      <c r="A3841" s="250"/>
      <c r="B3841" s="251"/>
      <c r="C3841" s="322" t="s">
        <v>399</v>
      </c>
      <c r="D3841" s="322"/>
      <c r="E3841" s="322"/>
      <c r="H3841" s="252">
        <v>14827.5</v>
      </c>
      <c r="I3841" s="252">
        <v>0</v>
      </c>
      <c r="J3841" s="252">
        <v>-14827.5</v>
      </c>
      <c r="K3841" s="252">
        <v>0</v>
      </c>
      <c r="L3841" s="252">
        <v>0</v>
      </c>
      <c r="M3841" s="252">
        <v>-14827.5</v>
      </c>
      <c r="N3841" s="323">
        <v>0</v>
      </c>
      <c r="O3841" s="323"/>
      <c r="P3841" s="252">
        <v>0</v>
      </c>
      <c r="Q3841" s="252">
        <v>0</v>
      </c>
      <c r="R3841" s="240" t="s">
        <v>1146</v>
      </c>
      <c r="V3841" s="248">
        <f t="shared" si="240"/>
        <v>0</v>
      </c>
      <c r="W3841" s="248">
        <f t="shared" si="237"/>
        <v>0</v>
      </c>
      <c r="X3841" s="248">
        <f t="shared" si="238"/>
        <v>0</v>
      </c>
      <c r="Y3841" s="248">
        <f t="shared" si="239"/>
        <v>0</v>
      </c>
    </row>
    <row r="3842" spans="1:25" ht="15" customHeight="1" x14ac:dyDescent="0.25">
      <c r="A3842" s="250"/>
      <c r="B3842" s="251"/>
      <c r="C3842" s="322" t="s">
        <v>503</v>
      </c>
      <c r="D3842" s="322"/>
      <c r="E3842" s="322"/>
      <c r="H3842" s="252">
        <v>-103846.62</v>
      </c>
      <c r="I3842" s="252">
        <v>0</v>
      </c>
      <c r="J3842" s="252">
        <v>103846.62</v>
      </c>
      <c r="K3842" s="252">
        <v>0</v>
      </c>
      <c r="L3842" s="252">
        <v>0</v>
      </c>
      <c r="M3842" s="252">
        <v>103846.62</v>
      </c>
      <c r="N3842" s="323">
        <v>0</v>
      </c>
      <c r="O3842" s="323"/>
      <c r="P3842" s="252">
        <v>0</v>
      </c>
      <c r="Q3842" s="252">
        <v>0</v>
      </c>
      <c r="R3842" s="240" t="s">
        <v>1146</v>
      </c>
      <c r="V3842" s="248">
        <f t="shared" si="240"/>
        <v>0</v>
      </c>
      <c r="W3842" s="248">
        <f t="shared" si="237"/>
        <v>0</v>
      </c>
      <c r="X3842" s="248">
        <f t="shared" si="238"/>
        <v>0</v>
      </c>
      <c r="Y3842" s="248">
        <f t="shared" si="239"/>
        <v>0</v>
      </c>
    </row>
    <row r="3843" spans="1:25" ht="15" customHeight="1" x14ac:dyDescent="0.25">
      <c r="A3843" s="253"/>
      <c r="B3843" s="254"/>
      <c r="C3843" s="324" t="s">
        <v>1296</v>
      </c>
      <c r="D3843" s="324"/>
      <c r="E3843" s="324"/>
      <c r="F3843" s="255"/>
      <c r="G3843" s="255"/>
      <c r="H3843" s="256">
        <v>-110659.26</v>
      </c>
      <c r="I3843" s="256">
        <v>0</v>
      </c>
      <c r="J3843" s="256">
        <v>110659.26</v>
      </c>
      <c r="K3843" s="256">
        <v>0</v>
      </c>
      <c r="L3843" s="256">
        <v>0</v>
      </c>
      <c r="M3843" s="256">
        <v>110659.26</v>
      </c>
      <c r="N3843" s="325">
        <v>0</v>
      </c>
      <c r="O3843" s="325"/>
      <c r="P3843" s="256">
        <v>0</v>
      </c>
      <c r="Q3843" s="256">
        <v>0</v>
      </c>
      <c r="R3843" s="240" t="s">
        <v>1146</v>
      </c>
      <c r="V3843" s="248">
        <f t="shared" si="240"/>
        <v>0</v>
      </c>
      <c r="W3843" s="248">
        <f t="shared" si="237"/>
        <v>0</v>
      </c>
      <c r="X3843" s="248">
        <f t="shared" si="238"/>
        <v>0</v>
      </c>
      <c r="Y3843" s="248">
        <f t="shared" si="239"/>
        <v>0</v>
      </c>
    </row>
    <row r="3844" spans="1:25" ht="15" customHeight="1" x14ac:dyDescent="0.25">
      <c r="A3844" s="245" t="s">
        <v>1963</v>
      </c>
      <c r="B3844" s="246" t="str">
        <f>C3844</f>
        <v>г.Одинцово, Садовая, 28 корп.А</v>
      </c>
      <c r="C3844" s="329" t="s">
        <v>1147</v>
      </c>
      <c r="D3844" s="329"/>
      <c r="E3844" s="329"/>
      <c r="F3844" s="246" t="s">
        <v>1399</v>
      </c>
      <c r="G3844" s="246" t="s">
        <v>1964</v>
      </c>
      <c r="H3844" s="247">
        <v>711226.26</v>
      </c>
      <c r="I3844" s="247">
        <v>0</v>
      </c>
      <c r="J3844" s="247">
        <v>-711226.26</v>
      </c>
      <c r="K3844" s="247">
        <v>0</v>
      </c>
      <c r="L3844" s="247">
        <v>0</v>
      </c>
      <c r="M3844" s="247">
        <v>-711226.26</v>
      </c>
      <c r="N3844" s="330">
        <v>0</v>
      </c>
      <c r="O3844" s="330"/>
      <c r="P3844" s="247">
        <v>0</v>
      </c>
      <c r="Q3844" s="247">
        <v>0</v>
      </c>
      <c r="R3844" s="240" t="s">
        <v>1147</v>
      </c>
      <c r="V3844" s="248">
        <f t="shared" si="240"/>
        <v>0</v>
      </c>
      <c r="W3844" s="248">
        <f t="shared" si="237"/>
        <v>0</v>
      </c>
      <c r="X3844" s="248">
        <f t="shared" si="238"/>
        <v>0</v>
      </c>
      <c r="Y3844" s="248">
        <f t="shared" si="239"/>
        <v>0</v>
      </c>
    </row>
    <row r="3845" spans="1:25" ht="15" customHeight="1" x14ac:dyDescent="0.25">
      <c r="A3845" s="250"/>
      <c r="B3845" s="251"/>
      <c r="C3845" s="322" t="s">
        <v>1296</v>
      </c>
      <c r="D3845" s="322"/>
      <c r="E3845" s="322"/>
      <c r="H3845" s="252">
        <v>-121738.59</v>
      </c>
      <c r="I3845" s="252">
        <v>0</v>
      </c>
      <c r="J3845" s="252">
        <v>121738.59</v>
      </c>
      <c r="K3845" s="252">
        <v>0</v>
      </c>
      <c r="L3845" s="252">
        <v>0</v>
      </c>
      <c r="M3845" s="252">
        <v>121738.59</v>
      </c>
      <c r="N3845" s="323">
        <v>0</v>
      </c>
      <c r="O3845" s="323"/>
      <c r="P3845" s="252">
        <v>0</v>
      </c>
      <c r="Q3845" s="252">
        <v>0</v>
      </c>
      <c r="R3845" s="240" t="s">
        <v>1147</v>
      </c>
      <c r="V3845" s="248">
        <f t="shared" si="240"/>
        <v>0</v>
      </c>
      <c r="W3845" s="248">
        <f t="shared" si="237"/>
        <v>0</v>
      </c>
      <c r="X3845" s="248">
        <f t="shared" si="238"/>
        <v>0</v>
      </c>
      <c r="Y3845" s="248">
        <f t="shared" si="239"/>
        <v>0</v>
      </c>
    </row>
    <row r="3846" spans="1:25" ht="15" customHeight="1" x14ac:dyDescent="0.25">
      <c r="A3846" s="250"/>
      <c r="B3846" s="251"/>
      <c r="C3846" s="322" t="s">
        <v>503</v>
      </c>
      <c r="D3846" s="322"/>
      <c r="E3846" s="322"/>
      <c r="H3846" s="252">
        <v>-83896.44</v>
      </c>
      <c r="I3846" s="252">
        <v>0</v>
      </c>
      <c r="J3846" s="252">
        <v>83896.44</v>
      </c>
      <c r="K3846" s="252">
        <v>0</v>
      </c>
      <c r="L3846" s="252">
        <v>0</v>
      </c>
      <c r="M3846" s="252">
        <v>83896.44</v>
      </c>
      <c r="N3846" s="323">
        <v>0</v>
      </c>
      <c r="O3846" s="323"/>
      <c r="P3846" s="252">
        <v>0</v>
      </c>
      <c r="Q3846" s="252">
        <v>0</v>
      </c>
      <c r="R3846" s="240" t="s">
        <v>1147</v>
      </c>
      <c r="V3846" s="248">
        <f t="shared" si="240"/>
        <v>0</v>
      </c>
      <c r="W3846" s="248">
        <f t="shared" si="237"/>
        <v>0</v>
      </c>
      <c r="X3846" s="248">
        <f t="shared" si="238"/>
        <v>0</v>
      </c>
      <c r="Y3846" s="248">
        <f t="shared" si="239"/>
        <v>0</v>
      </c>
    </row>
    <row r="3847" spans="1:25" ht="15" customHeight="1" x14ac:dyDescent="0.25">
      <c r="A3847" s="250"/>
      <c r="B3847" s="251"/>
      <c r="C3847" s="322" t="s">
        <v>399</v>
      </c>
      <c r="D3847" s="322"/>
      <c r="E3847" s="322"/>
      <c r="H3847" s="252">
        <v>19731.25</v>
      </c>
      <c r="I3847" s="252">
        <v>0</v>
      </c>
      <c r="J3847" s="252">
        <v>-19731.25</v>
      </c>
      <c r="K3847" s="252">
        <v>0</v>
      </c>
      <c r="L3847" s="252">
        <v>0</v>
      </c>
      <c r="M3847" s="252">
        <v>-19731.25</v>
      </c>
      <c r="N3847" s="323">
        <v>0</v>
      </c>
      <c r="O3847" s="323"/>
      <c r="P3847" s="252">
        <v>0</v>
      </c>
      <c r="Q3847" s="252">
        <v>0</v>
      </c>
      <c r="R3847" s="240" t="s">
        <v>1147</v>
      </c>
      <c r="V3847" s="248">
        <f t="shared" si="240"/>
        <v>0</v>
      </c>
      <c r="W3847" s="248">
        <f t="shared" si="237"/>
        <v>0</v>
      </c>
      <c r="X3847" s="248">
        <f t="shared" si="238"/>
        <v>0</v>
      </c>
      <c r="Y3847" s="248">
        <f t="shared" si="239"/>
        <v>0</v>
      </c>
    </row>
    <row r="3848" spans="1:25" ht="15" customHeight="1" x14ac:dyDescent="0.25">
      <c r="A3848" s="250"/>
      <c r="B3848" s="251"/>
      <c r="C3848" s="322" t="s">
        <v>1052</v>
      </c>
      <c r="D3848" s="322"/>
      <c r="E3848" s="322"/>
      <c r="H3848" s="252">
        <v>850468.61</v>
      </c>
      <c r="I3848" s="252">
        <v>0</v>
      </c>
      <c r="J3848" s="252">
        <v>-850468.61</v>
      </c>
      <c r="K3848" s="252">
        <v>0</v>
      </c>
      <c r="L3848" s="252">
        <v>0</v>
      </c>
      <c r="M3848" s="252">
        <v>-850468.61</v>
      </c>
      <c r="N3848" s="323">
        <v>0</v>
      </c>
      <c r="O3848" s="323"/>
      <c r="P3848" s="252">
        <v>0</v>
      </c>
      <c r="Q3848" s="252">
        <v>0</v>
      </c>
      <c r="R3848" s="240" t="s">
        <v>1147</v>
      </c>
      <c r="V3848" s="248">
        <f t="shared" si="240"/>
        <v>0</v>
      </c>
      <c r="W3848" s="248">
        <f t="shared" si="237"/>
        <v>0</v>
      </c>
      <c r="X3848" s="248">
        <f t="shared" si="238"/>
        <v>0</v>
      </c>
      <c r="Y3848" s="248">
        <f t="shared" si="239"/>
        <v>0</v>
      </c>
    </row>
    <row r="3849" spans="1:25" ht="15" customHeight="1" x14ac:dyDescent="0.25">
      <c r="A3849" s="250"/>
      <c r="B3849" s="251"/>
      <c r="C3849" s="322" t="s">
        <v>1286</v>
      </c>
      <c r="D3849" s="322"/>
      <c r="E3849" s="322"/>
      <c r="H3849" s="252">
        <v>19634.849999999999</v>
      </c>
      <c r="I3849" s="252">
        <v>0</v>
      </c>
      <c r="J3849" s="252">
        <v>-19634.849999999999</v>
      </c>
      <c r="K3849" s="252">
        <v>0</v>
      </c>
      <c r="L3849" s="252">
        <v>0</v>
      </c>
      <c r="M3849" s="252">
        <v>-19634.849999999999</v>
      </c>
      <c r="N3849" s="323">
        <v>0</v>
      </c>
      <c r="O3849" s="323"/>
      <c r="P3849" s="252">
        <v>0</v>
      </c>
      <c r="Q3849" s="252">
        <v>0</v>
      </c>
      <c r="R3849" s="240" t="s">
        <v>1147</v>
      </c>
      <c r="V3849" s="248">
        <f t="shared" si="240"/>
        <v>0</v>
      </c>
      <c r="W3849" s="248">
        <f t="shared" si="237"/>
        <v>0</v>
      </c>
      <c r="X3849" s="248">
        <f t="shared" si="238"/>
        <v>0</v>
      </c>
      <c r="Y3849" s="248">
        <f t="shared" si="239"/>
        <v>0</v>
      </c>
    </row>
    <row r="3850" spans="1:25" ht="15" customHeight="1" x14ac:dyDescent="0.25">
      <c r="A3850" s="250"/>
      <c r="B3850" s="251"/>
      <c r="C3850" s="322" t="s">
        <v>392</v>
      </c>
      <c r="D3850" s="322"/>
      <c r="E3850" s="322"/>
      <c r="H3850" s="252">
        <v>42027.87</v>
      </c>
      <c r="I3850" s="252">
        <v>0</v>
      </c>
      <c r="J3850" s="252">
        <v>-42027.87</v>
      </c>
      <c r="K3850" s="252">
        <v>0</v>
      </c>
      <c r="L3850" s="252">
        <v>0</v>
      </c>
      <c r="M3850" s="252">
        <v>-42027.87</v>
      </c>
      <c r="N3850" s="323">
        <v>0</v>
      </c>
      <c r="O3850" s="323"/>
      <c r="P3850" s="252">
        <v>0</v>
      </c>
      <c r="Q3850" s="252">
        <v>0</v>
      </c>
      <c r="R3850" s="240" t="s">
        <v>1147</v>
      </c>
      <c r="V3850" s="248">
        <f t="shared" si="240"/>
        <v>0</v>
      </c>
      <c r="W3850" s="248">
        <f t="shared" ref="W3850:W3913" si="241">IF(W$8=$C3850,SUM($P3850-$Q3850),0)/3</f>
        <v>0</v>
      </c>
      <c r="X3850" s="248">
        <f t="shared" ref="X3850:X3913" si="242">IF(X$8=$C3850,SUM($P3850-$Q3850),0)</f>
        <v>0</v>
      </c>
      <c r="Y3850" s="248">
        <f t="shared" ref="Y3850:Y3913" si="243">SUM(V3850:X3850)</f>
        <v>0</v>
      </c>
    </row>
    <row r="3851" spans="1:25" ht="15" customHeight="1" x14ac:dyDescent="0.25">
      <c r="A3851" s="250"/>
      <c r="B3851" s="251"/>
      <c r="C3851" s="322" t="s">
        <v>1056</v>
      </c>
      <c r="D3851" s="322"/>
      <c r="E3851" s="322"/>
      <c r="H3851" s="252">
        <v>-23110.47</v>
      </c>
      <c r="I3851" s="252">
        <v>0</v>
      </c>
      <c r="J3851" s="252">
        <v>23110.47</v>
      </c>
      <c r="K3851" s="252">
        <v>0</v>
      </c>
      <c r="L3851" s="252">
        <v>0</v>
      </c>
      <c r="M3851" s="252">
        <v>23110.47</v>
      </c>
      <c r="N3851" s="323">
        <v>0</v>
      </c>
      <c r="O3851" s="323"/>
      <c r="P3851" s="252">
        <v>0</v>
      </c>
      <c r="Q3851" s="252">
        <v>0</v>
      </c>
      <c r="R3851" s="240" t="s">
        <v>1147</v>
      </c>
      <c r="V3851" s="248">
        <f t="shared" si="240"/>
        <v>0</v>
      </c>
      <c r="W3851" s="248">
        <f t="shared" si="241"/>
        <v>0</v>
      </c>
      <c r="X3851" s="248">
        <f t="shared" si="242"/>
        <v>0</v>
      </c>
      <c r="Y3851" s="248">
        <f t="shared" si="243"/>
        <v>0</v>
      </c>
    </row>
    <row r="3852" spans="1:25" ht="15" customHeight="1" x14ac:dyDescent="0.25">
      <c r="A3852" s="253"/>
      <c r="B3852" s="254"/>
      <c r="C3852" s="324" t="s">
        <v>1288</v>
      </c>
      <c r="D3852" s="324"/>
      <c r="E3852" s="324"/>
      <c r="F3852" s="255"/>
      <c r="G3852" s="255"/>
      <c r="H3852" s="256">
        <v>8109.18</v>
      </c>
      <c r="I3852" s="256">
        <v>0</v>
      </c>
      <c r="J3852" s="256">
        <v>-8109.18</v>
      </c>
      <c r="K3852" s="256">
        <v>0</v>
      </c>
      <c r="L3852" s="256">
        <v>0</v>
      </c>
      <c r="M3852" s="256">
        <v>-8109.18</v>
      </c>
      <c r="N3852" s="325">
        <v>0</v>
      </c>
      <c r="O3852" s="325"/>
      <c r="P3852" s="256">
        <v>0</v>
      </c>
      <c r="Q3852" s="256">
        <v>0</v>
      </c>
      <c r="R3852" s="240" t="s">
        <v>1147</v>
      </c>
      <c r="V3852" s="248">
        <f t="shared" si="240"/>
        <v>0</v>
      </c>
      <c r="W3852" s="248">
        <f t="shared" si="241"/>
        <v>0</v>
      </c>
      <c r="X3852" s="248">
        <f t="shared" si="242"/>
        <v>0</v>
      </c>
      <c r="Y3852" s="248">
        <f t="shared" si="243"/>
        <v>0</v>
      </c>
    </row>
    <row r="3853" spans="1:25" ht="15" customHeight="1" x14ac:dyDescent="0.25">
      <c r="A3853" s="245" t="s">
        <v>1965</v>
      </c>
      <c r="B3853" s="246" t="str">
        <f>C3853</f>
        <v>г.Одинцово, Садовая, 30</v>
      </c>
      <c r="C3853" s="329" t="s">
        <v>169</v>
      </c>
      <c r="D3853" s="329"/>
      <c r="E3853" s="329"/>
      <c r="F3853" s="246" t="s">
        <v>1406</v>
      </c>
      <c r="G3853" s="246" t="s">
        <v>1966</v>
      </c>
      <c r="H3853" s="247">
        <v>1429426.18</v>
      </c>
      <c r="I3853" s="247">
        <v>153532.4</v>
      </c>
      <c r="J3853" s="247">
        <v>0</v>
      </c>
      <c r="K3853" s="247">
        <v>0</v>
      </c>
      <c r="L3853" s="247">
        <v>0</v>
      </c>
      <c r="M3853" s="247">
        <v>153532.4</v>
      </c>
      <c r="N3853" s="330">
        <v>160694.04999999999</v>
      </c>
      <c r="O3853" s="330"/>
      <c r="P3853" s="247">
        <v>1439405.26</v>
      </c>
      <c r="Q3853" s="247">
        <v>17140.73</v>
      </c>
      <c r="R3853" s="240" t="s">
        <v>169</v>
      </c>
      <c r="V3853" s="248">
        <f t="shared" si="240"/>
        <v>0</v>
      </c>
      <c r="W3853" s="248">
        <f t="shared" si="241"/>
        <v>0</v>
      </c>
      <c r="X3853" s="248">
        <f t="shared" si="242"/>
        <v>0</v>
      </c>
      <c r="Y3853" s="248">
        <f t="shared" si="243"/>
        <v>0</v>
      </c>
    </row>
    <row r="3854" spans="1:25" ht="15" customHeight="1" x14ac:dyDescent="0.25">
      <c r="A3854" s="250"/>
      <c r="B3854" s="251"/>
      <c r="C3854" s="322" t="s">
        <v>1052</v>
      </c>
      <c r="D3854" s="322"/>
      <c r="E3854" s="322"/>
      <c r="H3854" s="252">
        <v>812052.39</v>
      </c>
      <c r="I3854" s="252">
        <v>141987.20000000001</v>
      </c>
      <c r="J3854" s="252">
        <v>0</v>
      </c>
      <c r="K3854" s="252">
        <v>0</v>
      </c>
      <c r="L3854" s="252">
        <v>0</v>
      </c>
      <c r="M3854" s="252">
        <v>141987.20000000001</v>
      </c>
      <c r="N3854" s="323">
        <v>148558.31</v>
      </c>
      <c r="O3854" s="323"/>
      <c r="P3854" s="252">
        <v>808348.53</v>
      </c>
      <c r="Q3854" s="252">
        <v>2867.25</v>
      </c>
      <c r="R3854" s="240" t="s">
        <v>169</v>
      </c>
      <c r="V3854" s="248">
        <f t="shared" si="240"/>
        <v>805481.28</v>
      </c>
      <c r="W3854" s="248">
        <f t="shared" si="241"/>
        <v>0</v>
      </c>
      <c r="X3854" s="248">
        <f t="shared" si="242"/>
        <v>0</v>
      </c>
      <c r="Y3854" s="248">
        <f t="shared" si="243"/>
        <v>805481.28</v>
      </c>
    </row>
    <row r="3855" spans="1:25" ht="15" customHeight="1" x14ac:dyDescent="0.25">
      <c r="A3855" s="250"/>
      <c r="B3855" s="251"/>
      <c r="C3855" s="322" t="s">
        <v>1303</v>
      </c>
      <c r="D3855" s="322"/>
      <c r="E3855" s="322"/>
      <c r="H3855" s="252">
        <v>10891.42</v>
      </c>
      <c r="I3855" s="252">
        <v>0</v>
      </c>
      <c r="J3855" s="252">
        <v>0</v>
      </c>
      <c r="K3855" s="252">
        <v>0</v>
      </c>
      <c r="L3855" s="252">
        <v>0</v>
      </c>
      <c r="M3855" s="252">
        <v>0</v>
      </c>
      <c r="N3855" s="323">
        <v>0</v>
      </c>
      <c r="O3855" s="323"/>
      <c r="P3855" s="252">
        <v>12123.58</v>
      </c>
      <c r="Q3855" s="252">
        <v>1232.1600000000001</v>
      </c>
      <c r="R3855" s="240" t="s">
        <v>169</v>
      </c>
      <c r="V3855" s="248">
        <f t="shared" si="240"/>
        <v>0</v>
      </c>
      <c r="W3855" s="248">
        <f t="shared" si="241"/>
        <v>0</v>
      </c>
      <c r="X3855" s="248">
        <f t="shared" si="242"/>
        <v>0</v>
      </c>
      <c r="Y3855" s="248">
        <f t="shared" si="243"/>
        <v>0</v>
      </c>
    </row>
    <row r="3856" spans="1:25" ht="15" customHeight="1" x14ac:dyDescent="0.25">
      <c r="A3856" s="250"/>
      <c r="B3856" s="251"/>
      <c r="C3856" s="322" t="s">
        <v>1311</v>
      </c>
      <c r="D3856" s="322"/>
      <c r="E3856" s="322"/>
      <c r="H3856" s="252">
        <v>5780.49</v>
      </c>
      <c r="I3856" s="252">
        <v>0</v>
      </c>
      <c r="J3856" s="252">
        <v>0</v>
      </c>
      <c r="K3856" s="252">
        <v>0</v>
      </c>
      <c r="L3856" s="252">
        <v>0</v>
      </c>
      <c r="M3856" s="252">
        <v>0</v>
      </c>
      <c r="N3856" s="323">
        <v>0</v>
      </c>
      <c r="O3856" s="323"/>
      <c r="P3856" s="252">
        <v>5780.49</v>
      </c>
      <c r="Q3856" s="252">
        <v>0</v>
      </c>
      <c r="R3856" s="240" t="s">
        <v>169</v>
      </c>
      <c r="V3856" s="248">
        <f t="shared" ref="V3856:V3919" si="244">IF(V$8=$C3856,SUM($P3856-$Q3856),0)</f>
        <v>0</v>
      </c>
      <c r="W3856" s="248">
        <f t="shared" si="241"/>
        <v>0</v>
      </c>
      <c r="X3856" s="248">
        <f t="shared" si="242"/>
        <v>0</v>
      </c>
      <c r="Y3856" s="248">
        <f t="shared" si="243"/>
        <v>0</v>
      </c>
    </row>
    <row r="3857" spans="1:25" ht="15" customHeight="1" x14ac:dyDescent="0.25">
      <c r="A3857" s="250"/>
      <c r="B3857" s="251"/>
      <c r="C3857" s="322" t="s">
        <v>504</v>
      </c>
      <c r="D3857" s="322"/>
      <c r="E3857" s="322"/>
      <c r="H3857" s="252">
        <v>29952.07</v>
      </c>
      <c r="I3857" s="252">
        <v>0</v>
      </c>
      <c r="J3857" s="252">
        <v>0</v>
      </c>
      <c r="K3857" s="252">
        <v>0</v>
      </c>
      <c r="L3857" s="252">
        <v>0</v>
      </c>
      <c r="M3857" s="252">
        <v>0</v>
      </c>
      <c r="N3857" s="323">
        <v>0.31</v>
      </c>
      <c r="O3857" s="323"/>
      <c r="P3857" s="252">
        <v>30364</v>
      </c>
      <c r="Q3857" s="252">
        <v>412.24</v>
      </c>
      <c r="R3857" s="240" t="s">
        <v>169</v>
      </c>
      <c r="V3857" s="248">
        <f t="shared" si="244"/>
        <v>0</v>
      </c>
      <c r="W3857" s="248">
        <f t="shared" si="241"/>
        <v>0</v>
      </c>
      <c r="X3857" s="248">
        <f t="shared" si="242"/>
        <v>0</v>
      </c>
      <c r="Y3857" s="248">
        <f t="shared" si="243"/>
        <v>0</v>
      </c>
    </row>
    <row r="3858" spans="1:25" ht="15" customHeight="1" x14ac:dyDescent="0.25">
      <c r="A3858" s="250"/>
      <c r="B3858" s="251"/>
      <c r="C3858" s="322" t="s">
        <v>1335</v>
      </c>
      <c r="D3858" s="322"/>
      <c r="E3858" s="322"/>
      <c r="H3858" s="252">
        <v>16153.24</v>
      </c>
      <c r="I3858" s="252">
        <v>0</v>
      </c>
      <c r="J3858" s="252">
        <v>0</v>
      </c>
      <c r="K3858" s="252">
        <v>0</v>
      </c>
      <c r="L3858" s="252">
        <v>0</v>
      </c>
      <c r="M3858" s="252">
        <v>0</v>
      </c>
      <c r="N3858" s="323">
        <v>2.54</v>
      </c>
      <c r="O3858" s="323"/>
      <c r="P3858" s="252">
        <v>16150.7</v>
      </c>
      <c r="Q3858" s="252">
        <v>0</v>
      </c>
      <c r="R3858" s="240" t="s">
        <v>169</v>
      </c>
      <c r="V3858" s="248">
        <f t="shared" si="244"/>
        <v>0</v>
      </c>
      <c r="W3858" s="248">
        <f t="shared" si="241"/>
        <v>0</v>
      </c>
      <c r="X3858" s="248">
        <f t="shared" si="242"/>
        <v>0</v>
      </c>
      <c r="Y3858" s="248">
        <f t="shared" si="243"/>
        <v>0</v>
      </c>
    </row>
    <row r="3859" spans="1:25" ht="15" customHeight="1" x14ac:dyDescent="0.25">
      <c r="A3859" s="250"/>
      <c r="B3859" s="251"/>
      <c r="C3859" s="322" t="s">
        <v>1058</v>
      </c>
      <c r="D3859" s="322"/>
      <c r="E3859" s="322"/>
      <c r="H3859" s="252">
        <v>45416.11</v>
      </c>
      <c r="I3859" s="252">
        <v>10951.66</v>
      </c>
      <c r="J3859" s="252">
        <v>0</v>
      </c>
      <c r="K3859" s="252">
        <v>0</v>
      </c>
      <c r="L3859" s="252">
        <v>0</v>
      </c>
      <c r="M3859" s="252">
        <v>10951.66</v>
      </c>
      <c r="N3859" s="323">
        <v>11414.87</v>
      </c>
      <c r="O3859" s="323"/>
      <c r="P3859" s="252">
        <v>45046.65</v>
      </c>
      <c r="Q3859" s="252">
        <v>93.75</v>
      </c>
      <c r="R3859" s="240" t="s">
        <v>169</v>
      </c>
      <c r="V3859" s="248">
        <f t="shared" si="244"/>
        <v>0</v>
      </c>
      <c r="W3859" s="248">
        <f t="shared" si="241"/>
        <v>0</v>
      </c>
      <c r="X3859" s="248">
        <f t="shared" si="242"/>
        <v>0</v>
      </c>
      <c r="Y3859" s="248">
        <f t="shared" si="243"/>
        <v>0</v>
      </c>
    </row>
    <row r="3860" spans="1:25" ht="15" customHeight="1" x14ac:dyDescent="0.25">
      <c r="A3860" s="250"/>
      <c r="B3860" s="251"/>
      <c r="C3860" s="322" t="s">
        <v>1336</v>
      </c>
      <c r="D3860" s="322"/>
      <c r="E3860" s="322"/>
      <c r="H3860" s="252">
        <v>86.66</v>
      </c>
      <c r="I3860" s="252">
        <v>0</v>
      </c>
      <c r="J3860" s="252">
        <v>0</v>
      </c>
      <c r="K3860" s="252">
        <v>0</v>
      </c>
      <c r="L3860" s="252">
        <v>0</v>
      </c>
      <c r="M3860" s="252">
        <v>0</v>
      </c>
      <c r="N3860" s="323">
        <v>0</v>
      </c>
      <c r="O3860" s="323"/>
      <c r="P3860" s="252">
        <v>86.66</v>
      </c>
      <c r="Q3860" s="252">
        <v>0</v>
      </c>
      <c r="R3860" s="240" t="s">
        <v>169</v>
      </c>
      <c r="V3860" s="248">
        <f t="shared" si="244"/>
        <v>0</v>
      </c>
      <c r="W3860" s="248">
        <f t="shared" si="241"/>
        <v>0</v>
      </c>
      <c r="X3860" s="248">
        <f t="shared" si="242"/>
        <v>0</v>
      </c>
      <c r="Y3860" s="248">
        <f t="shared" si="243"/>
        <v>0</v>
      </c>
    </row>
    <row r="3861" spans="1:25" ht="15" customHeight="1" x14ac:dyDescent="0.25">
      <c r="A3861" s="250"/>
      <c r="B3861" s="251"/>
      <c r="C3861" s="322" t="s">
        <v>399</v>
      </c>
      <c r="D3861" s="322"/>
      <c r="E3861" s="322"/>
      <c r="H3861" s="252">
        <v>33365.879999999997</v>
      </c>
      <c r="I3861" s="252">
        <v>0</v>
      </c>
      <c r="J3861" s="252">
        <v>0</v>
      </c>
      <c r="K3861" s="252">
        <v>0</v>
      </c>
      <c r="L3861" s="252">
        <v>0</v>
      </c>
      <c r="M3861" s="252">
        <v>0</v>
      </c>
      <c r="N3861" s="323">
        <v>0</v>
      </c>
      <c r="O3861" s="323"/>
      <c r="P3861" s="252">
        <v>34235.589999999997</v>
      </c>
      <c r="Q3861" s="252">
        <v>869.71</v>
      </c>
      <c r="R3861" s="240" t="s">
        <v>169</v>
      </c>
      <c r="V3861" s="248">
        <f t="shared" si="244"/>
        <v>0</v>
      </c>
      <c r="W3861" s="248">
        <f t="shared" si="241"/>
        <v>0</v>
      </c>
      <c r="X3861" s="248">
        <f t="shared" si="242"/>
        <v>0</v>
      </c>
      <c r="Y3861" s="248">
        <f t="shared" si="243"/>
        <v>0</v>
      </c>
    </row>
    <row r="3862" spans="1:25" ht="15" customHeight="1" x14ac:dyDescent="0.25">
      <c r="A3862" s="250"/>
      <c r="B3862" s="251"/>
      <c r="C3862" s="322" t="s">
        <v>1054</v>
      </c>
      <c r="D3862" s="322"/>
      <c r="E3862" s="322"/>
      <c r="H3862" s="252">
        <v>100.31</v>
      </c>
      <c r="I3862" s="252">
        <v>81.69</v>
      </c>
      <c r="J3862" s="252">
        <v>0</v>
      </c>
      <c r="K3862" s="252">
        <v>0</v>
      </c>
      <c r="L3862" s="252">
        <v>0</v>
      </c>
      <c r="M3862" s="252">
        <v>81.69</v>
      </c>
      <c r="N3862" s="323">
        <v>98.82</v>
      </c>
      <c r="O3862" s="323"/>
      <c r="P3862" s="252">
        <v>83.35</v>
      </c>
      <c r="Q3862" s="252">
        <v>0.17</v>
      </c>
      <c r="R3862" s="240" t="s">
        <v>169</v>
      </c>
      <c r="V3862" s="248">
        <f t="shared" si="244"/>
        <v>0</v>
      </c>
      <c r="W3862" s="248">
        <f t="shared" si="241"/>
        <v>0</v>
      </c>
      <c r="X3862" s="248">
        <f t="shared" si="242"/>
        <v>0</v>
      </c>
      <c r="Y3862" s="248">
        <f t="shared" si="243"/>
        <v>0</v>
      </c>
    </row>
    <row r="3863" spans="1:25" ht="15" customHeight="1" x14ac:dyDescent="0.25">
      <c r="A3863" s="250"/>
      <c r="B3863" s="251"/>
      <c r="C3863" s="322" t="s">
        <v>1283</v>
      </c>
      <c r="D3863" s="322"/>
      <c r="E3863" s="322"/>
      <c r="H3863" s="252">
        <v>249952.59</v>
      </c>
      <c r="I3863" s="252">
        <v>0</v>
      </c>
      <c r="J3863" s="252">
        <v>0</v>
      </c>
      <c r="K3863" s="252">
        <v>0</v>
      </c>
      <c r="L3863" s="252">
        <v>0</v>
      </c>
      <c r="M3863" s="252">
        <v>0</v>
      </c>
      <c r="N3863" s="323">
        <v>0</v>
      </c>
      <c r="O3863" s="323"/>
      <c r="P3863" s="252">
        <v>249952.59</v>
      </c>
      <c r="Q3863" s="252">
        <v>0</v>
      </c>
      <c r="R3863" s="240" t="s">
        <v>169</v>
      </c>
      <c r="V3863" s="248">
        <f t="shared" si="244"/>
        <v>0</v>
      </c>
      <c r="W3863" s="248">
        <f t="shared" si="241"/>
        <v>83317.53</v>
      </c>
      <c r="X3863" s="248">
        <f t="shared" si="242"/>
        <v>0</v>
      </c>
      <c r="Y3863" s="248">
        <f t="shared" si="243"/>
        <v>83317.53</v>
      </c>
    </row>
    <row r="3864" spans="1:25" ht="15" customHeight="1" x14ac:dyDescent="0.25">
      <c r="A3864" s="250"/>
      <c r="B3864" s="251"/>
      <c r="C3864" s="322" t="s">
        <v>1057</v>
      </c>
      <c r="D3864" s="322"/>
      <c r="E3864" s="322"/>
      <c r="H3864" s="252">
        <v>210.45</v>
      </c>
      <c r="I3864" s="252">
        <v>171.23</v>
      </c>
      <c r="J3864" s="252">
        <v>0</v>
      </c>
      <c r="K3864" s="252">
        <v>0</v>
      </c>
      <c r="L3864" s="252">
        <v>0</v>
      </c>
      <c r="M3864" s="252">
        <v>171.23</v>
      </c>
      <c r="N3864" s="323">
        <v>207.18</v>
      </c>
      <c r="O3864" s="323"/>
      <c r="P3864" s="252">
        <v>174.84</v>
      </c>
      <c r="Q3864" s="252">
        <v>0.34</v>
      </c>
      <c r="R3864" s="240" t="s">
        <v>169</v>
      </c>
      <c r="V3864" s="248">
        <f t="shared" si="244"/>
        <v>0</v>
      </c>
      <c r="W3864" s="248">
        <f t="shared" si="241"/>
        <v>0</v>
      </c>
      <c r="X3864" s="248">
        <f t="shared" si="242"/>
        <v>0</v>
      </c>
      <c r="Y3864" s="248">
        <f t="shared" si="243"/>
        <v>0</v>
      </c>
    </row>
    <row r="3865" spans="1:25" ht="15" customHeight="1" x14ac:dyDescent="0.25">
      <c r="A3865" s="250"/>
      <c r="B3865" s="251"/>
      <c r="C3865" s="322" t="s">
        <v>1304</v>
      </c>
      <c r="D3865" s="322"/>
      <c r="E3865" s="322"/>
      <c r="H3865" s="252">
        <v>14792.01</v>
      </c>
      <c r="I3865" s="252">
        <v>0</v>
      </c>
      <c r="J3865" s="252">
        <v>0</v>
      </c>
      <c r="K3865" s="252">
        <v>0</v>
      </c>
      <c r="L3865" s="252">
        <v>0</v>
      </c>
      <c r="M3865" s="252">
        <v>0</v>
      </c>
      <c r="N3865" s="323">
        <v>0</v>
      </c>
      <c r="O3865" s="323"/>
      <c r="P3865" s="252">
        <v>15486.78</v>
      </c>
      <c r="Q3865" s="252">
        <v>694.77</v>
      </c>
      <c r="R3865" s="240" t="s">
        <v>169</v>
      </c>
      <c r="V3865" s="248">
        <f t="shared" si="244"/>
        <v>0</v>
      </c>
      <c r="W3865" s="248">
        <f t="shared" si="241"/>
        <v>0</v>
      </c>
      <c r="X3865" s="248">
        <f t="shared" si="242"/>
        <v>0</v>
      </c>
      <c r="Y3865" s="248">
        <f t="shared" si="243"/>
        <v>0</v>
      </c>
    </row>
    <row r="3866" spans="1:25" ht="15" customHeight="1" x14ac:dyDescent="0.25">
      <c r="A3866" s="250"/>
      <c r="B3866" s="251"/>
      <c r="C3866" s="322" t="s">
        <v>503</v>
      </c>
      <c r="D3866" s="322"/>
      <c r="E3866" s="322"/>
      <c r="H3866" s="252">
        <v>54848.35</v>
      </c>
      <c r="I3866" s="252">
        <v>0</v>
      </c>
      <c r="J3866" s="252">
        <v>0</v>
      </c>
      <c r="K3866" s="252">
        <v>0</v>
      </c>
      <c r="L3866" s="252">
        <v>0</v>
      </c>
      <c r="M3866" s="252">
        <v>0</v>
      </c>
      <c r="N3866" s="323">
        <v>0</v>
      </c>
      <c r="O3866" s="323"/>
      <c r="P3866" s="252">
        <v>61448.18</v>
      </c>
      <c r="Q3866" s="252">
        <v>6599.83</v>
      </c>
      <c r="R3866" s="240" t="s">
        <v>169</v>
      </c>
      <c r="V3866" s="248">
        <f t="shared" si="244"/>
        <v>0</v>
      </c>
      <c r="W3866" s="248">
        <f t="shared" si="241"/>
        <v>0</v>
      </c>
      <c r="X3866" s="248">
        <f t="shared" si="242"/>
        <v>0</v>
      </c>
      <c r="Y3866" s="248">
        <f t="shared" si="243"/>
        <v>0</v>
      </c>
    </row>
    <row r="3867" spans="1:25" ht="15" customHeight="1" x14ac:dyDescent="0.25">
      <c r="A3867" s="250"/>
      <c r="B3867" s="251"/>
      <c r="C3867" s="322" t="s">
        <v>392</v>
      </c>
      <c r="D3867" s="322"/>
      <c r="E3867" s="322"/>
      <c r="H3867" s="252">
        <v>59588.46</v>
      </c>
      <c r="I3867" s="252">
        <v>0</v>
      </c>
      <c r="J3867" s="252">
        <v>0</v>
      </c>
      <c r="K3867" s="252">
        <v>0</v>
      </c>
      <c r="L3867" s="252">
        <v>0</v>
      </c>
      <c r="M3867" s="252">
        <v>0</v>
      </c>
      <c r="N3867" s="323">
        <v>0</v>
      </c>
      <c r="O3867" s="323"/>
      <c r="P3867" s="252">
        <v>61178.6</v>
      </c>
      <c r="Q3867" s="252">
        <v>1590.14</v>
      </c>
      <c r="R3867" s="240" t="s">
        <v>169</v>
      </c>
      <c r="V3867" s="248">
        <f t="shared" si="244"/>
        <v>0</v>
      </c>
      <c r="W3867" s="248">
        <f t="shared" si="241"/>
        <v>0</v>
      </c>
      <c r="X3867" s="248">
        <f t="shared" si="242"/>
        <v>0</v>
      </c>
      <c r="Y3867" s="248">
        <f t="shared" si="243"/>
        <v>0</v>
      </c>
    </row>
    <row r="3868" spans="1:25" ht="15" customHeight="1" x14ac:dyDescent="0.25">
      <c r="A3868" s="250"/>
      <c r="B3868" s="251"/>
      <c r="C3868" s="322" t="s">
        <v>1288</v>
      </c>
      <c r="D3868" s="322"/>
      <c r="E3868" s="322"/>
      <c r="H3868" s="252">
        <v>71704.69</v>
      </c>
      <c r="I3868" s="252">
        <v>0</v>
      </c>
      <c r="J3868" s="252">
        <v>0</v>
      </c>
      <c r="K3868" s="252">
        <v>0</v>
      </c>
      <c r="L3868" s="252">
        <v>0</v>
      </c>
      <c r="M3868" s="252">
        <v>0</v>
      </c>
      <c r="N3868" s="323">
        <v>0</v>
      </c>
      <c r="O3868" s="323"/>
      <c r="P3868" s="252">
        <v>73806.17</v>
      </c>
      <c r="Q3868" s="252">
        <v>2101.48</v>
      </c>
      <c r="R3868" s="240" t="s">
        <v>169</v>
      </c>
      <c r="V3868" s="248">
        <f t="shared" si="244"/>
        <v>0</v>
      </c>
      <c r="W3868" s="248">
        <f t="shared" si="241"/>
        <v>0</v>
      </c>
      <c r="X3868" s="248">
        <f t="shared" si="242"/>
        <v>0</v>
      </c>
      <c r="Y3868" s="248">
        <f t="shared" si="243"/>
        <v>0</v>
      </c>
    </row>
    <row r="3869" spans="1:25" ht="15" customHeight="1" x14ac:dyDescent="0.25">
      <c r="A3869" s="250"/>
      <c r="B3869" s="251"/>
      <c r="C3869" s="322" t="s">
        <v>1056</v>
      </c>
      <c r="D3869" s="322"/>
      <c r="E3869" s="322"/>
      <c r="H3869" s="252">
        <v>317.57</v>
      </c>
      <c r="I3869" s="252">
        <v>258.93</v>
      </c>
      <c r="J3869" s="252">
        <v>0</v>
      </c>
      <c r="K3869" s="252">
        <v>0</v>
      </c>
      <c r="L3869" s="252">
        <v>0</v>
      </c>
      <c r="M3869" s="252">
        <v>258.93</v>
      </c>
      <c r="N3869" s="323">
        <v>313.2</v>
      </c>
      <c r="O3869" s="323"/>
      <c r="P3869" s="252">
        <v>263.82</v>
      </c>
      <c r="Q3869" s="252">
        <v>0.52</v>
      </c>
      <c r="R3869" s="240" t="s">
        <v>169</v>
      </c>
      <c r="V3869" s="248">
        <f t="shared" si="244"/>
        <v>0</v>
      </c>
      <c r="W3869" s="248">
        <f t="shared" si="241"/>
        <v>0</v>
      </c>
      <c r="X3869" s="248">
        <f t="shared" si="242"/>
        <v>0</v>
      </c>
      <c r="Y3869" s="248">
        <f t="shared" si="243"/>
        <v>0</v>
      </c>
    </row>
    <row r="3870" spans="1:25" ht="15" customHeight="1" x14ac:dyDescent="0.25">
      <c r="A3870" s="250"/>
      <c r="B3870" s="251"/>
      <c r="C3870" s="322" t="s">
        <v>1055</v>
      </c>
      <c r="D3870" s="322"/>
      <c r="E3870" s="322"/>
      <c r="H3870" s="252">
        <v>100.31</v>
      </c>
      <c r="I3870" s="252">
        <v>81.69</v>
      </c>
      <c r="J3870" s="252">
        <v>0</v>
      </c>
      <c r="K3870" s="252">
        <v>0</v>
      </c>
      <c r="L3870" s="252">
        <v>0</v>
      </c>
      <c r="M3870" s="252">
        <v>81.69</v>
      </c>
      <c r="N3870" s="323">
        <v>98.82</v>
      </c>
      <c r="O3870" s="323"/>
      <c r="P3870" s="252">
        <v>83.35</v>
      </c>
      <c r="Q3870" s="252">
        <v>0.17</v>
      </c>
      <c r="R3870" s="240" t="s">
        <v>169</v>
      </c>
      <c r="V3870" s="248">
        <f t="shared" si="244"/>
        <v>0</v>
      </c>
      <c r="W3870" s="248">
        <f t="shared" si="241"/>
        <v>0</v>
      </c>
      <c r="X3870" s="248">
        <f t="shared" si="242"/>
        <v>0</v>
      </c>
      <c r="Y3870" s="248">
        <f t="shared" si="243"/>
        <v>0</v>
      </c>
    </row>
    <row r="3871" spans="1:25" ht="15" customHeight="1" x14ac:dyDescent="0.25">
      <c r="A3871" s="253"/>
      <c r="B3871" s="254"/>
      <c r="C3871" s="324" t="s">
        <v>1286</v>
      </c>
      <c r="D3871" s="324"/>
      <c r="E3871" s="324"/>
      <c r="F3871" s="255"/>
      <c r="G3871" s="255"/>
      <c r="H3871" s="256">
        <v>24113.18</v>
      </c>
      <c r="I3871" s="256">
        <v>0</v>
      </c>
      <c r="J3871" s="256">
        <v>0</v>
      </c>
      <c r="K3871" s="256">
        <v>0</v>
      </c>
      <c r="L3871" s="256">
        <v>0</v>
      </c>
      <c r="M3871" s="256">
        <v>0</v>
      </c>
      <c r="N3871" s="325">
        <v>0</v>
      </c>
      <c r="O3871" s="325"/>
      <c r="P3871" s="256">
        <v>24791.38</v>
      </c>
      <c r="Q3871" s="256">
        <v>678.2</v>
      </c>
      <c r="R3871" s="240" t="s">
        <v>169</v>
      </c>
      <c r="V3871" s="248">
        <f t="shared" si="244"/>
        <v>0</v>
      </c>
      <c r="W3871" s="248">
        <f t="shared" si="241"/>
        <v>0</v>
      </c>
      <c r="X3871" s="248">
        <f t="shared" si="242"/>
        <v>0</v>
      </c>
      <c r="Y3871" s="248">
        <f t="shared" si="243"/>
        <v>0</v>
      </c>
    </row>
    <row r="3872" spans="1:25" ht="15" customHeight="1" x14ac:dyDescent="0.25">
      <c r="A3872" s="245" t="s">
        <v>1967</v>
      </c>
      <c r="B3872" s="246" t="str">
        <f>C3872</f>
        <v>г.Одинцово, Садовая, 32</v>
      </c>
      <c r="C3872" s="329" t="s">
        <v>170</v>
      </c>
      <c r="D3872" s="329"/>
      <c r="E3872" s="329"/>
      <c r="F3872" s="246" t="s">
        <v>1741</v>
      </c>
      <c r="G3872" s="246" t="s">
        <v>1968</v>
      </c>
      <c r="H3872" s="247">
        <v>1274477.0900000001</v>
      </c>
      <c r="I3872" s="247">
        <v>590337.1</v>
      </c>
      <c r="J3872" s="247">
        <v>-11513.16</v>
      </c>
      <c r="K3872" s="247">
        <v>0</v>
      </c>
      <c r="L3872" s="247">
        <v>0</v>
      </c>
      <c r="M3872" s="247">
        <v>578823.93999999994</v>
      </c>
      <c r="N3872" s="330">
        <v>641390.93000000005</v>
      </c>
      <c r="O3872" s="330"/>
      <c r="P3872" s="247">
        <v>1252067.1399999999</v>
      </c>
      <c r="Q3872" s="247">
        <v>40157.040000000001</v>
      </c>
      <c r="R3872" s="240" t="s">
        <v>170</v>
      </c>
      <c r="V3872" s="248">
        <f t="shared" si="244"/>
        <v>0</v>
      </c>
      <c r="W3872" s="248">
        <f t="shared" si="241"/>
        <v>0</v>
      </c>
      <c r="X3872" s="248">
        <f t="shared" si="242"/>
        <v>0</v>
      </c>
      <c r="Y3872" s="248">
        <f t="shared" si="243"/>
        <v>0</v>
      </c>
    </row>
    <row r="3873" spans="1:25" ht="15" customHeight="1" x14ac:dyDescent="0.25">
      <c r="A3873" s="250"/>
      <c r="B3873" s="251"/>
      <c r="C3873" s="322" t="s">
        <v>1335</v>
      </c>
      <c r="D3873" s="322"/>
      <c r="E3873" s="322"/>
      <c r="H3873" s="252">
        <v>562.03</v>
      </c>
      <c r="I3873" s="252">
        <v>0</v>
      </c>
      <c r="J3873" s="252">
        <v>0</v>
      </c>
      <c r="K3873" s="252">
        <v>0</v>
      </c>
      <c r="L3873" s="252">
        <v>0</v>
      </c>
      <c r="M3873" s="252">
        <v>0</v>
      </c>
      <c r="N3873" s="323">
        <v>0.04</v>
      </c>
      <c r="O3873" s="323"/>
      <c r="P3873" s="252">
        <v>561.99</v>
      </c>
      <c r="Q3873" s="252">
        <v>0</v>
      </c>
      <c r="R3873" s="240" t="s">
        <v>170</v>
      </c>
      <c r="V3873" s="248">
        <f t="shared" si="244"/>
        <v>0</v>
      </c>
      <c r="W3873" s="248">
        <f t="shared" si="241"/>
        <v>0</v>
      </c>
      <c r="X3873" s="248">
        <f t="shared" si="242"/>
        <v>0</v>
      </c>
      <c r="Y3873" s="248">
        <f t="shared" si="243"/>
        <v>0</v>
      </c>
    </row>
    <row r="3874" spans="1:25" ht="15" customHeight="1" x14ac:dyDescent="0.25">
      <c r="A3874" s="250"/>
      <c r="B3874" s="251"/>
      <c r="C3874" s="322" t="s">
        <v>1052</v>
      </c>
      <c r="D3874" s="322"/>
      <c r="E3874" s="322"/>
      <c r="H3874" s="252">
        <v>387124.93</v>
      </c>
      <c r="I3874" s="252">
        <v>206902.97</v>
      </c>
      <c r="J3874" s="252">
        <v>0</v>
      </c>
      <c r="K3874" s="252">
        <v>0</v>
      </c>
      <c r="L3874" s="252">
        <v>0</v>
      </c>
      <c r="M3874" s="252">
        <v>206902.97</v>
      </c>
      <c r="N3874" s="323">
        <v>230728.65</v>
      </c>
      <c r="O3874" s="323"/>
      <c r="P3874" s="252">
        <v>363951.55</v>
      </c>
      <c r="Q3874" s="252">
        <v>652.29999999999995</v>
      </c>
      <c r="R3874" s="240" t="s">
        <v>170</v>
      </c>
      <c r="V3874" s="248">
        <f t="shared" si="244"/>
        <v>363299.25</v>
      </c>
      <c r="W3874" s="248">
        <f t="shared" si="241"/>
        <v>0</v>
      </c>
      <c r="X3874" s="248">
        <f t="shared" si="242"/>
        <v>0</v>
      </c>
      <c r="Y3874" s="248">
        <f t="shared" si="243"/>
        <v>363299.25</v>
      </c>
    </row>
    <row r="3875" spans="1:25" ht="15" customHeight="1" x14ac:dyDescent="0.25">
      <c r="A3875" s="250"/>
      <c r="B3875" s="251"/>
      <c r="C3875" s="322" t="s">
        <v>1336</v>
      </c>
      <c r="D3875" s="322"/>
      <c r="E3875" s="322"/>
      <c r="H3875" s="252">
        <v>1.61</v>
      </c>
      <c r="I3875" s="252">
        <v>0</v>
      </c>
      <c r="J3875" s="252">
        <v>0</v>
      </c>
      <c r="K3875" s="252">
        <v>0</v>
      </c>
      <c r="L3875" s="252">
        <v>0</v>
      </c>
      <c r="M3875" s="252">
        <v>0</v>
      </c>
      <c r="N3875" s="323">
        <v>0</v>
      </c>
      <c r="O3875" s="323"/>
      <c r="P3875" s="252">
        <v>1.61</v>
      </c>
      <c r="Q3875" s="252">
        <v>0</v>
      </c>
      <c r="R3875" s="240" t="s">
        <v>170</v>
      </c>
      <c r="V3875" s="248">
        <f t="shared" si="244"/>
        <v>0</v>
      </c>
      <c r="W3875" s="248">
        <f t="shared" si="241"/>
        <v>0</v>
      </c>
      <c r="X3875" s="248">
        <f t="shared" si="242"/>
        <v>0</v>
      </c>
      <c r="Y3875" s="248">
        <f t="shared" si="243"/>
        <v>0</v>
      </c>
    </row>
    <row r="3876" spans="1:25" ht="15" customHeight="1" x14ac:dyDescent="0.25">
      <c r="A3876" s="250"/>
      <c r="B3876" s="251"/>
      <c r="C3876" s="322" t="s">
        <v>503</v>
      </c>
      <c r="D3876" s="322"/>
      <c r="E3876" s="322"/>
      <c r="H3876" s="252">
        <v>395504.13</v>
      </c>
      <c r="I3876" s="252">
        <v>229310.52</v>
      </c>
      <c r="J3876" s="252">
        <v>0</v>
      </c>
      <c r="K3876" s="252">
        <v>0</v>
      </c>
      <c r="L3876" s="252">
        <v>0</v>
      </c>
      <c r="M3876" s="252">
        <v>229310.52</v>
      </c>
      <c r="N3876" s="323">
        <v>254130.56</v>
      </c>
      <c r="O3876" s="323"/>
      <c r="P3876" s="252">
        <v>373706.51</v>
      </c>
      <c r="Q3876" s="252">
        <v>3022.42</v>
      </c>
      <c r="R3876" s="240" t="s">
        <v>170</v>
      </c>
      <c r="V3876" s="248">
        <f t="shared" si="244"/>
        <v>0</v>
      </c>
      <c r="W3876" s="248">
        <f t="shared" si="241"/>
        <v>0</v>
      </c>
      <c r="X3876" s="248">
        <f t="shared" si="242"/>
        <v>0</v>
      </c>
      <c r="Y3876" s="248">
        <f t="shared" si="243"/>
        <v>0</v>
      </c>
    </row>
    <row r="3877" spans="1:25" ht="15" customHeight="1" x14ac:dyDescent="0.25">
      <c r="A3877" s="250"/>
      <c r="B3877" s="251"/>
      <c r="C3877" s="322" t="s">
        <v>1058</v>
      </c>
      <c r="D3877" s="322"/>
      <c r="E3877" s="322"/>
      <c r="H3877" s="252">
        <v>23706.240000000002</v>
      </c>
      <c r="I3877" s="252">
        <v>14203.06</v>
      </c>
      <c r="J3877" s="252">
        <v>0</v>
      </c>
      <c r="K3877" s="252">
        <v>0</v>
      </c>
      <c r="L3877" s="252">
        <v>0</v>
      </c>
      <c r="M3877" s="252">
        <v>14203.06</v>
      </c>
      <c r="N3877" s="323">
        <v>15831.67</v>
      </c>
      <c r="O3877" s="323"/>
      <c r="P3877" s="252">
        <v>22865.15</v>
      </c>
      <c r="Q3877" s="252">
        <v>787.52</v>
      </c>
      <c r="R3877" s="240" t="s">
        <v>170</v>
      </c>
      <c r="V3877" s="248">
        <f t="shared" si="244"/>
        <v>0</v>
      </c>
      <c r="W3877" s="248">
        <f t="shared" si="241"/>
        <v>0</v>
      </c>
      <c r="X3877" s="248">
        <f t="shared" si="242"/>
        <v>0</v>
      </c>
      <c r="Y3877" s="248">
        <f t="shared" si="243"/>
        <v>0</v>
      </c>
    </row>
    <row r="3878" spans="1:25" ht="15" customHeight="1" x14ac:dyDescent="0.25">
      <c r="A3878" s="250"/>
      <c r="B3878" s="251"/>
      <c r="C3878" s="322" t="s">
        <v>1057</v>
      </c>
      <c r="D3878" s="322"/>
      <c r="E3878" s="322"/>
      <c r="H3878" s="252">
        <v>354.24</v>
      </c>
      <c r="I3878" s="252">
        <v>315.52999999999997</v>
      </c>
      <c r="J3878" s="252">
        <v>0</v>
      </c>
      <c r="K3878" s="252">
        <v>0</v>
      </c>
      <c r="L3878" s="252">
        <v>0</v>
      </c>
      <c r="M3878" s="252">
        <v>315.52999999999997</v>
      </c>
      <c r="N3878" s="323">
        <v>356.87</v>
      </c>
      <c r="O3878" s="323"/>
      <c r="P3878" s="252">
        <v>312.89999999999998</v>
      </c>
      <c r="Q3878" s="252">
        <v>0</v>
      </c>
      <c r="R3878" s="240" t="s">
        <v>170</v>
      </c>
      <c r="V3878" s="248">
        <f t="shared" si="244"/>
        <v>0</v>
      </c>
      <c r="W3878" s="248">
        <f t="shared" si="241"/>
        <v>0</v>
      </c>
      <c r="X3878" s="248">
        <f t="shared" si="242"/>
        <v>0</v>
      </c>
      <c r="Y3878" s="248">
        <f t="shared" si="243"/>
        <v>0</v>
      </c>
    </row>
    <row r="3879" spans="1:25" ht="15" customHeight="1" x14ac:dyDescent="0.25">
      <c r="A3879" s="250"/>
      <c r="B3879" s="251"/>
      <c r="C3879" s="322" t="s">
        <v>399</v>
      </c>
      <c r="D3879" s="322"/>
      <c r="E3879" s="322"/>
      <c r="H3879" s="252">
        <v>76339.759999999995</v>
      </c>
      <c r="I3879" s="252">
        <v>23066.92</v>
      </c>
      <c r="J3879" s="252">
        <v>-4686.43</v>
      </c>
      <c r="K3879" s="252">
        <v>0</v>
      </c>
      <c r="L3879" s="252">
        <v>0</v>
      </c>
      <c r="M3879" s="252">
        <v>18380.490000000002</v>
      </c>
      <c r="N3879" s="323">
        <v>24034.28</v>
      </c>
      <c r="O3879" s="323"/>
      <c r="P3879" s="252">
        <v>77719.87</v>
      </c>
      <c r="Q3879" s="252">
        <v>7033.9</v>
      </c>
      <c r="R3879" s="240" t="s">
        <v>170</v>
      </c>
      <c r="V3879" s="248">
        <f t="shared" si="244"/>
        <v>0</v>
      </c>
      <c r="W3879" s="248">
        <f t="shared" si="241"/>
        <v>0</v>
      </c>
      <c r="X3879" s="248">
        <f t="shared" si="242"/>
        <v>0</v>
      </c>
      <c r="Y3879" s="248">
        <f t="shared" si="243"/>
        <v>0</v>
      </c>
    </row>
    <row r="3880" spans="1:25" ht="15" customHeight="1" x14ac:dyDescent="0.25">
      <c r="A3880" s="250"/>
      <c r="B3880" s="251"/>
      <c r="C3880" s="322" t="s">
        <v>1054</v>
      </c>
      <c r="D3880" s="322"/>
      <c r="E3880" s="322"/>
      <c r="H3880" s="252">
        <v>168.88</v>
      </c>
      <c r="I3880" s="252">
        <v>150.44999999999999</v>
      </c>
      <c r="J3880" s="252">
        <v>0</v>
      </c>
      <c r="K3880" s="252">
        <v>0</v>
      </c>
      <c r="L3880" s="252">
        <v>0</v>
      </c>
      <c r="M3880" s="252">
        <v>150.44999999999999</v>
      </c>
      <c r="N3880" s="323">
        <v>170.16</v>
      </c>
      <c r="O3880" s="323"/>
      <c r="P3880" s="252">
        <v>149.16999999999999</v>
      </c>
      <c r="Q3880" s="252">
        <v>0</v>
      </c>
      <c r="R3880" s="240" t="s">
        <v>170</v>
      </c>
      <c r="V3880" s="248">
        <f t="shared" si="244"/>
        <v>0</v>
      </c>
      <c r="W3880" s="248">
        <f t="shared" si="241"/>
        <v>0</v>
      </c>
      <c r="X3880" s="248">
        <f t="shared" si="242"/>
        <v>0</v>
      </c>
      <c r="Y3880" s="248">
        <f t="shared" si="243"/>
        <v>0</v>
      </c>
    </row>
    <row r="3881" spans="1:25" ht="15" customHeight="1" x14ac:dyDescent="0.25">
      <c r="A3881" s="250"/>
      <c r="B3881" s="251"/>
      <c r="C3881" s="322" t="s">
        <v>504</v>
      </c>
      <c r="D3881" s="322"/>
      <c r="E3881" s="322"/>
      <c r="H3881" s="252">
        <v>6367.77</v>
      </c>
      <c r="I3881" s="252">
        <v>0</v>
      </c>
      <c r="J3881" s="252">
        <v>0</v>
      </c>
      <c r="K3881" s="252">
        <v>0</v>
      </c>
      <c r="L3881" s="252">
        <v>0</v>
      </c>
      <c r="M3881" s="252">
        <v>0</v>
      </c>
      <c r="N3881" s="323">
        <v>31.7</v>
      </c>
      <c r="O3881" s="323"/>
      <c r="P3881" s="252">
        <v>8768.59</v>
      </c>
      <c r="Q3881" s="252">
        <v>2432.52</v>
      </c>
      <c r="R3881" s="240" t="s">
        <v>170</v>
      </c>
      <c r="V3881" s="248">
        <f t="shared" si="244"/>
        <v>0</v>
      </c>
      <c r="W3881" s="248">
        <f t="shared" si="241"/>
        <v>0</v>
      </c>
      <c r="X3881" s="248">
        <f t="shared" si="242"/>
        <v>0</v>
      </c>
      <c r="Y3881" s="248">
        <f t="shared" si="243"/>
        <v>0</v>
      </c>
    </row>
    <row r="3882" spans="1:25" ht="15" customHeight="1" x14ac:dyDescent="0.25">
      <c r="A3882" s="250"/>
      <c r="B3882" s="251"/>
      <c r="C3882" s="322" t="s">
        <v>1286</v>
      </c>
      <c r="D3882" s="322"/>
      <c r="E3882" s="322"/>
      <c r="H3882" s="252">
        <v>48331.46</v>
      </c>
      <c r="I3882" s="252">
        <v>15576.64</v>
      </c>
      <c r="J3882" s="252">
        <v>-325.62</v>
      </c>
      <c r="K3882" s="252">
        <v>0</v>
      </c>
      <c r="L3882" s="252">
        <v>0</v>
      </c>
      <c r="M3882" s="252">
        <v>15251.02</v>
      </c>
      <c r="N3882" s="323">
        <v>15257.56</v>
      </c>
      <c r="O3882" s="323"/>
      <c r="P3882" s="252">
        <v>56792.76</v>
      </c>
      <c r="Q3882" s="252">
        <v>8467.84</v>
      </c>
      <c r="R3882" s="240" t="s">
        <v>170</v>
      </c>
      <c r="V3882" s="248">
        <f t="shared" si="244"/>
        <v>0</v>
      </c>
      <c r="W3882" s="248">
        <f t="shared" si="241"/>
        <v>0</v>
      </c>
      <c r="X3882" s="248">
        <f t="shared" si="242"/>
        <v>0</v>
      </c>
      <c r="Y3882" s="248">
        <f t="shared" si="243"/>
        <v>0</v>
      </c>
    </row>
    <row r="3883" spans="1:25" ht="15" customHeight="1" x14ac:dyDescent="0.25">
      <c r="A3883" s="250"/>
      <c r="B3883" s="251"/>
      <c r="C3883" s="322" t="s">
        <v>1055</v>
      </c>
      <c r="D3883" s="322"/>
      <c r="E3883" s="322"/>
      <c r="H3883" s="252">
        <v>168.86</v>
      </c>
      <c r="I3883" s="252">
        <v>150.44999999999999</v>
      </c>
      <c r="J3883" s="252">
        <v>0</v>
      </c>
      <c r="K3883" s="252">
        <v>0</v>
      </c>
      <c r="L3883" s="252">
        <v>0</v>
      </c>
      <c r="M3883" s="252">
        <v>150.44999999999999</v>
      </c>
      <c r="N3883" s="323">
        <v>170.16</v>
      </c>
      <c r="O3883" s="323"/>
      <c r="P3883" s="252">
        <v>149.15</v>
      </c>
      <c r="Q3883" s="252">
        <v>0</v>
      </c>
      <c r="R3883" s="240" t="s">
        <v>170</v>
      </c>
      <c r="V3883" s="248">
        <f t="shared" si="244"/>
        <v>0</v>
      </c>
      <c r="W3883" s="248">
        <f t="shared" si="241"/>
        <v>0</v>
      </c>
      <c r="X3883" s="248">
        <f t="shared" si="242"/>
        <v>0</v>
      </c>
      <c r="Y3883" s="248">
        <f t="shared" si="243"/>
        <v>0</v>
      </c>
    </row>
    <row r="3884" spans="1:25" ht="15" customHeight="1" x14ac:dyDescent="0.25">
      <c r="A3884" s="250"/>
      <c r="B3884" s="251"/>
      <c r="C3884" s="322" t="s">
        <v>392</v>
      </c>
      <c r="D3884" s="322"/>
      <c r="E3884" s="322"/>
      <c r="H3884" s="252">
        <v>131572.18</v>
      </c>
      <c r="I3884" s="252">
        <v>40505.83</v>
      </c>
      <c r="J3884" s="252">
        <v>-5253.58</v>
      </c>
      <c r="K3884" s="252">
        <v>0</v>
      </c>
      <c r="L3884" s="252">
        <v>0</v>
      </c>
      <c r="M3884" s="252">
        <v>35252.25</v>
      </c>
      <c r="N3884" s="323">
        <v>41119.65</v>
      </c>
      <c r="O3884" s="323"/>
      <c r="P3884" s="252">
        <v>141922.95000000001</v>
      </c>
      <c r="Q3884" s="252">
        <v>16218.17</v>
      </c>
      <c r="R3884" s="240" t="s">
        <v>170</v>
      </c>
      <c r="V3884" s="248">
        <f t="shared" si="244"/>
        <v>0</v>
      </c>
      <c r="W3884" s="248">
        <f t="shared" si="241"/>
        <v>0</v>
      </c>
      <c r="X3884" s="248">
        <f t="shared" si="242"/>
        <v>0</v>
      </c>
      <c r="Y3884" s="248">
        <f t="shared" si="243"/>
        <v>0</v>
      </c>
    </row>
    <row r="3885" spans="1:25" ht="15" customHeight="1" x14ac:dyDescent="0.25">
      <c r="A3885" s="250"/>
      <c r="B3885" s="251"/>
      <c r="C3885" s="322" t="s">
        <v>1288</v>
      </c>
      <c r="D3885" s="322"/>
      <c r="E3885" s="322"/>
      <c r="H3885" s="252">
        <v>201459.6</v>
      </c>
      <c r="I3885" s="252">
        <v>59677.73</v>
      </c>
      <c r="J3885" s="252">
        <v>-1247.53</v>
      </c>
      <c r="K3885" s="252">
        <v>0</v>
      </c>
      <c r="L3885" s="252">
        <v>0</v>
      </c>
      <c r="M3885" s="252">
        <v>58430.2</v>
      </c>
      <c r="N3885" s="323">
        <v>59020.13</v>
      </c>
      <c r="O3885" s="323"/>
      <c r="P3885" s="252">
        <v>200980.9</v>
      </c>
      <c r="Q3885" s="252">
        <v>111.23</v>
      </c>
      <c r="R3885" s="240" t="s">
        <v>170</v>
      </c>
      <c r="V3885" s="248">
        <f t="shared" si="244"/>
        <v>0</v>
      </c>
      <c r="W3885" s="248">
        <f t="shared" si="241"/>
        <v>0</v>
      </c>
      <c r="X3885" s="248">
        <f t="shared" si="242"/>
        <v>0</v>
      </c>
      <c r="Y3885" s="248">
        <f t="shared" si="243"/>
        <v>0</v>
      </c>
    </row>
    <row r="3886" spans="1:25" ht="15" customHeight="1" x14ac:dyDescent="0.25">
      <c r="A3886" s="250"/>
      <c r="B3886" s="251"/>
      <c r="C3886" s="322" t="s">
        <v>1311</v>
      </c>
      <c r="D3886" s="322"/>
      <c r="E3886" s="322"/>
      <c r="H3886" s="252">
        <v>-68.73</v>
      </c>
      <c r="I3886" s="252">
        <v>0</v>
      </c>
      <c r="J3886" s="252">
        <v>0</v>
      </c>
      <c r="K3886" s="252">
        <v>0</v>
      </c>
      <c r="L3886" s="252">
        <v>0</v>
      </c>
      <c r="M3886" s="252">
        <v>0</v>
      </c>
      <c r="N3886" s="323">
        <v>0</v>
      </c>
      <c r="O3886" s="323"/>
      <c r="P3886" s="252">
        <v>0</v>
      </c>
      <c r="Q3886" s="252">
        <v>68.73</v>
      </c>
      <c r="R3886" s="240" t="s">
        <v>170</v>
      </c>
      <c r="V3886" s="248">
        <f t="shared" si="244"/>
        <v>0</v>
      </c>
      <c r="W3886" s="248">
        <f t="shared" si="241"/>
        <v>0</v>
      </c>
      <c r="X3886" s="248">
        <f t="shared" si="242"/>
        <v>0</v>
      </c>
      <c r="Y3886" s="248">
        <f t="shared" si="243"/>
        <v>0</v>
      </c>
    </row>
    <row r="3887" spans="1:25" ht="15" customHeight="1" x14ac:dyDescent="0.25">
      <c r="A3887" s="250"/>
      <c r="B3887" s="251"/>
      <c r="C3887" s="322" t="s">
        <v>1283</v>
      </c>
      <c r="D3887" s="322"/>
      <c r="E3887" s="322"/>
      <c r="H3887" s="252">
        <v>2349.1799999999998</v>
      </c>
      <c r="I3887" s="252">
        <v>0</v>
      </c>
      <c r="J3887" s="252">
        <v>0</v>
      </c>
      <c r="K3887" s="252">
        <v>0</v>
      </c>
      <c r="L3887" s="252">
        <v>0</v>
      </c>
      <c r="M3887" s="252">
        <v>0</v>
      </c>
      <c r="N3887" s="323">
        <v>0</v>
      </c>
      <c r="O3887" s="323"/>
      <c r="P3887" s="252">
        <v>3711.59</v>
      </c>
      <c r="Q3887" s="252">
        <v>1362.41</v>
      </c>
      <c r="R3887" s="240" t="s">
        <v>170</v>
      </c>
      <c r="V3887" s="248">
        <f t="shared" si="244"/>
        <v>0</v>
      </c>
      <c r="W3887" s="248">
        <f t="shared" si="241"/>
        <v>783.06000000000006</v>
      </c>
      <c r="X3887" s="248">
        <f t="shared" si="242"/>
        <v>0</v>
      </c>
      <c r="Y3887" s="248">
        <f t="shared" si="243"/>
        <v>783.06000000000006</v>
      </c>
    </row>
    <row r="3888" spans="1:25" ht="15" customHeight="1" x14ac:dyDescent="0.25">
      <c r="A3888" s="253"/>
      <c r="B3888" s="254"/>
      <c r="C3888" s="324" t="s">
        <v>1056</v>
      </c>
      <c r="D3888" s="324"/>
      <c r="E3888" s="324"/>
      <c r="F3888" s="255"/>
      <c r="G3888" s="255"/>
      <c r="H3888" s="256">
        <v>534.95000000000005</v>
      </c>
      <c r="I3888" s="256">
        <v>477</v>
      </c>
      <c r="J3888" s="256">
        <v>0</v>
      </c>
      <c r="K3888" s="256">
        <v>0</v>
      </c>
      <c r="L3888" s="256">
        <v>0</v>
      </c>
      <c r="M3888" s="256">
        <v>477</v>
      </c>
      <c r="N3888" s="325">
        <v>539.5</v>
      </c>
      <c r="O3888" s="325"/>
      <c r="P3888" s="256">
        <v>472.45</v>
      </c>
      <c r="Q3888" s="256">
        <v>0</v>
      </c>
      <c r="R3888" s="240" t="s">
        <v>170</v>
      </c>
      <c r="V3888" s="248">
        <f t="shared" si="244"/>
        <v>0</v>
      </c>
      <c r="W3888" s="248">
        <f t="shared" si="241"/>
        <v>0</v>
      </c>
      <c r="X3888" s="248">
        <f t="shared" si="242"/>
        <v>0</v>
      </c>
      <c r="Y3888" s="248">
        <f t="shared" si="243"/>
        <v>0</v>
      </c>
    </row>
    <row r="3889" spans="1:25" ht="15" customHeight="1" x14ac:dyDescent="0.25">
      <c r="A3889" s="245" t="s">
        <v>1969</v>
      </c>
      <c r="B3889" s="246" t="str">
        <f>C3889</f>
        <v>г.Одинцово, Северная, 12</v>
      </c>
      <c r="C3889" s="329" t="s">
        <v>174</v>
      </c>
      <c r="D3889" s="329"/>
      <c r="E3889" s="329"/>
      <c r="F3889" s="246" t="s">
        <v>1660</v>
      </c>
      <c r="G3889" s="246" t="s">
        <v>1970</v>
      </c>
      <c r="H3889" s="247">
        <v>2143898.23</v>
      </c>
      <c r="I3889" s="247">
        <v>592737.37</v>
      </c>
      <c r="J3889" s="247">
        <v>-12215.16</v>
      </c>
      <c r="K3889" s="247">
        <v>0</v>
      </c>
      <c r="L3889" s="247">
        <v>0</v>
      </c>
      <c r="M3889" s="247">
        <v>580522.21</v>
      </c>
      <c r="N3889" s="330">
        <v>918487.22</v>
      </c>
      <c r="O3889" s="330"/>
      <c r="P3889" s="247">
        <v>1827787.8</v>
      </c>
      <c r="Q3889" s="247">
        <v>21854.58</v>
      </c>
      <c r="R3889" s="240" t="s">
        <v>174</v>
      </c>
      <c r="V3889" s="248">
        <f t="shared" si="244"/>
        <v>0</v>
      </c>
      <c r="W3889" s="248">
        <f t="shared" si="241"/>
        <v>0</v>
      </c>
      <c r="X3889" s="248">
        <f t="shared" si="242"/>
        <v>0</v>
      </c>
      <c r="Y3889" s="248">
        <f t="shared" si="243"/>
        <v>0</v>
      </c>
    </row>
    <row r="3890" spans="1:25" ht="15" customHeight="1" x14ac:dyDescent="0.25">
      <c r="A3890" s="250"/>
      <c r="B3890" s="251"/>
      <c r="C3890" s="322" t="s">
        <v>1055</v>
      </c>
      <c r="D3890" s="322"/>
      <c r="E3890" s="322"/>
      <c r="H3890" s="252">
        <v>519.07000000000005</v>
      </c>
      <c r="I3890" s="252">
        <v>194.38</v>
      </c>
      <c r="J3890" s="252">
        <v>0</v>
      </c>
      <c r="K3890" s="252">
        <v>0</v>
      </c>
      <c r="L3890" s="252">
        <v>0</v>
      </c>
      <c r="M3890" s="252">
        <v>194.38</v>
      </c>
      <c r="N3890" s="323">
        <v>233.04</v>
      </c>
      <c r="O3890" s="323"/>
      <c r="P3890" s="252">
        <v>480.41</v>
      </c>
      <c r="Q3890" s="252">
        <v>0</v>
      </c>
      <c r="R3890" s="240" t="s">
        <v>174</v>
      </c>
      <c r="V3890" s="248">
        <f t="shared" si="244"/>
        <v>0</v>
      </c>
      <c r="W3890" s="248">
        <f t="shared" si="241"/>
        <v>0</v>
      </c>
      <c r="X3890" s="248">
        <f t="shared" si="242"/>
        <v>0</v>
      </c>
      <c r="Y3890" s="248">
        <f t="shared" si="243"/>
        <v>0</v>
      </c>
    </row>
    <row r="3891" spans="1:25" ht="15" customHeight="1" x14ac:dyDescent="0.25">
      <c r="A3891" s="250"/>
      <c r="B3891" s="251"/>
      <c r="C3891" s="322" t="s">
        <v>1286</v>
      </c>
      <c r="D3891" s="322"/>
      <c r="E3891" s="322"/>
      <c r="H3891" s="252">
        <v>63440.67</v>
      </c>
      <c r="I3891" s="252">
        <v>12939.6</v>
      </c>
      <c r="J3891" s="252">
        <v>-1735.28</v>
      </c>
      <c r="K3891" s="252">
        <v>0</v>
      </c>
      <c r="L3891" s="252">
        <v>0</v>
      </c>
      <c r="M3891" s="252">
        <v>11204.32</v>
      </c>
      <c r="N3891" s="323">
        <v>27240.92</v>
      </c>
      <c r="O3891" s="323"/>
      <c r="P3891" s="252">
        <v>50842.47</v>
      </c>
      <c r="Q3891" s="252">
        <v>3438.4</v>
      </c>
      <c r="R3891" s="240" t="s">
        <v>174</v>
      </c>
      <c r="V3891" s="248">
        <f t="shared" si="244"/>
        <v>0</v>
      </c>
      <c r="W3891" s="248">
        <f t="shared" si="241"/>
        <v>0</v>
      </c>
      <c r="X3891" s="248">
        <f t="shared" si="242"/>
        <v>0</v>
      </c>
      <c r="Y3891" s="248">
        <f t="shared" si="243"/>
        <v>0</v>
      </c>
    </row>
    <row r="3892" spans="1:25" ht="15" customHeight="1" x14ac:dyDescent="0.25">
      <c r="A3892" s="250"/>
      <c r="B3892" s="251"/>
      <c r="C3892" s="322" t="s">
        <v>1288</v>
      </c>
      <c r="D3892" s="322"/>
      <c r="E3892" s="322"/>
      <c r="H3892" s="252">
        <v>228714.88</v>
      </c>
      <c r="I3892" s="252">
        <v>49574.64</v>
      </c>
      <c r="J3892" s="252">
        <v>-6648.24</v>
      </c>
      <c r="K3892" s="252">
        <v>0</v>
      </c>
      <c r="L3892" s="252">
        <v>0</v>
      </c>
      <c r="M3892" s="252">
        <v>42926.400000000001</v>
      </c>
      <c r="N3892" s="323">
        <v>96975.56</v>
      </c>
      <c r="O3892" s="323"/>
      <c r="P3892" s="252">
        <v>174783.59</v>
      </c>
      <c r="Q3892" s="252">
        <v>117.87</v>
      </c>
      <c r="R3892" s="240" t="s">
        <v>174</v>
      </c>
      <c r="V3892" s="248">
        <f t="shared" si="244"/>
        <v>0</v>
      </c>
      <c r="W3892" s="248">
        <f t="shared" si="241"/>
        <v>0</v>
      </c>
      <c r="X3892" s="248">
        <f t="shared" si="242"/>
        <v>0</v>
      </c>
      <c r="Y3892" s="248">
        <f t="shared" si="243"/>
        <v>0</v>
      </c>
    </row>
    <row r="3893" spans="1:25" ht="15" customHeight="1" x14ac:dyDescent="0.25">
      <c r="A3893" s="250"/>
      <c r="B3893" s="251"/>
      <c r="C3893" s="322" t="s">
        <v>392</v>
      </c>
      <c r="D3893" s="322"/>
      <c r="E3893" s="322"/>
      <c r="H3893" s="252">
        <v>161247.66</v>
      </c>
      <c r="I3893" s="252">
        <v>32903.99</v>
      </c>
      <c r="J3893" s="252">
        <v>-2848.95</v>
      </c>
      <c r="K3893" s="252">
        <v>0</v>
      </c>
      <c r="L3893" s="252">
        <v>0</v>
      </c>
      <c r="M3893" s="252">
        <v>30055.040000000001</v>
      </c>
      <c r="N3893" s="323">
        <v>69332.460000000006</v>
      </c>
      <c r="O3893" s="323"/>
      <c r="P3893" s="252">
        <v>130055.3</v>
      </c>
      <c r="Q3893" s="252">
        <v>8085.06</v>
      </c>
      <c r="R3893" s="240" t="s">
        <v>174</v>
      </c>
      <c r="V3893" s="248">
        <f t="shared" si="244"/>
        <v>0</v>
      </c>
      <c r="W3893" s="248">
        <f t="shared" si="241"/>
        <v>0</v>
      </c>
      <c r="X3893" s="248">
        <f t="shared" si="242"/>
        <v>0</v>
      </c>
      <c r="Y3893" s="248">
        <f t="shared" si="243"/>
        <v>0</v>
      </c>
    </row>
    <row r="3894" spans="1:25" ht="15" customHeight="1" x14ac:dyDescent="0.25">
      <c r="A3894" s="250"/>
      <c r="B3894" s="251"/>
      <c r="C3894" s="322" t="s">
        <v>1057</v>
      </c>
      <c r="D3894" s="322"/>
      <c r="E3894" s="322"/>
      <c r="H3894" s="252">
        <v>1059.32</v>
      </c>
      <c r="I3894" s="252">
        <v>407.44</v>
      </c>
      <c r="J3894" s="252">
        <v>0</v>
      </c>
      <c r="K3894" s="252">
        <v>0</v>
      </c>
      <c r="L3894" s="252">
        <v>0</v>
      </c>
      <c r="M3894" s="252">
        <v>407.44</v>
      </c>
      <c r="N3894" s="323">
        <v>488.44</v>
      </c>
      <c r="O3894" s="323"/>
      <c r="P3894" s="252">
        <v>978.32</v>
      </c>
      <c r="Q3894" s="252">
        <v>0</v>
      </c>
      <c r="R3894" s="240" t="s">
        <v>174</v>
      </c>
      <c r="V3894" s="248">
        <f t="shared" si="244"/>
        <v>0</v>
      </c>
      <c r="W3894" s="248">
        <f t="shared" si="241"/>
        <v>0</v>
      </c>
      <c r="X3894" s="248">
        <f t="shared" si="242"/>
        <v>0</v>
      </c>
      <c r="Y3894" s="248">
        <f t="shared" si="243"/>
        <v>0</v>
      </c>
    </row>
    <row r="3895" spans="1:25" ht="15" customHeight="1" x14ac:dyDescent="0.25">
      <c r="A3895" s="250"/>
      <c r="B3895" s="251"/>
      <c r="C3895" s="322" t="s">
        <v>1304</v>
      </c>
      <c r="D3895" s="322"/>
      <c r="E3895" s="322"/>
      <c r="H3895" s="252">
        <v>25754.44</v>
      </c>
      <c r="I3895" s="252">
        <v>0</v>
      </c>
      <c r="J3895" s="252">
        <v>0</v>
      </c>
      <c r="K3895" s="252">
        <v>0</v>
      </c>
      <c r="L3895" s="252">
        <v>0</v>
      </c>
      <c r="M3895" s="252">
        <v>0</v>
      </c>
      <c r="N3895" s="323">
        <v>6000.48</v>
      </c>
      <c r="O3895" s="323"/>
      <c r="P3895" s="252">
        <v>21711.42</v>
      </c>
      <c r="Q3895" s="252">
        <v>1957.46</v>
      </c>
      <c r="R3895" s="240" t="s">
        <v>174</v>
      </c>
      <c r="V3895" s="248">
        <f t="shared" si="244"/>
        <v>0</v>
      </c>
      <c r="W3895" s="248">
        <f t="shared" si="241"/>
        <v>0</v>
      </c>
      <c r="X3895" s="248">
        <f t="shared" si="242"/>
        <v>0</v>
      </c>
      <c r="Y3895" s="248">
        <f t="shared" si="243"/>
        <v>0</v>
      </c>
    </row>
    <row r="3896" spans="1:25" ht="15" customHeight="1" x14ac:dyDescent="0.25">
      <c r="A3896" s="250"/>
      <c r="B3896" s="251"/>
      <c r="C3896" s="322" t="s">
        <v>1335</v>
      </c>
      <c r="D3896" s="322"/>
      <c r="E3896" s="322"/>
      <c r="H3896" s="252">
        <v>7857.78</v>
      </c>
      <c r="I3896" s="252">
        <v>0</v>
      </c>
      <c r="J3896" s="252">
        <v>0</v>
      </c>
      <c r="K3896" s="252">
        <v>0</v>
      </c>
      <c r="L3896" s="252">
        <v>0</v>
      </c>
      <c r="M3896" s="252">
        <v>0</v>
      </c>
      <c r="N3896" s="323">
        <v>2362.9899999999998</v>
      </c>
      <c r="O3896" s="323"/>
      <c r="P3896" s="252">
        <v>5494.79</v>
      </c>
      <c r="Q3896" s="252">
        <v>0</v>
      </c>
      <c r="R3896" s="240" t="s">
        <v>174</v>
      </c>
      <c r="V3896" s="248">
        <f t="shared" si="244"/>
        <v>0</v>
      </c>
      <c r="W3896" s="248">
        <f t="shared" si="241"/>
        <v>0</v>
      </c>
      <c r="X3896" s="248">
        <f t="shared" si="242"/>
        <v>0</v>
      </c>
      <c r="Y3896" s="248">
        <f t="shared" si="243"/>
        <v>0</v>
      </c>
    </row>
    <row r="3897" spans="1:25" ht="15" customHeight="1" x14ac:dyDescent="0.25">
      <c r="A3897" s="250"/>
      <c r="B3897" s="251"/>
      <c r="C3897" s="322" t="s">
        <v>1303</v>
      </c>
      <c r="D3897" s="322"/>
      <c r="E3897" s="322"/>
      <c r="H3897" s="252">
        <v>7624.67</v>
      </c>
      <c r="I3897" s="252">
        <v>0</v>
      </c>
      <c r="J3897" s="252">
        <v>0</v>
      </c>
      <c r="K3897" s="252">
        <v>0</v>
      </c>
      <c r="L3897" s="252">
        <v>0</v>
      </c>
      <c r="M3897" s="252">
        <v>0</v>
      </c>
      <c r="N3897" s="323">
        <v>906.78</v>
      </c>
      <c r="O3897" s="323"/>
      <c r="P3897" s="252">
        <v>7202.01</v>
      </c>
      <c r="Q3897" s="252">
        <v>484.12</v>
      </c>
      <c r="R3897" s="240" t="s">
        <v>174</v>
      </c>
      <c r="V3897" s="248">
        <f t="shared" si="244"/>
        <v>0</v>
      </c>
      <c r="W3897" s="248">
        <f t="shared" si="241"/>
        <v>0</v>
      </c>
      <c r="X3897" s="248">
        <f t="shared" si="242"/>
        <v>0</v>
      </c>
      <c r="Y3897" s="248">
        <f t="shared" si="243"/>
        <v>0</v>
      </c>
    </row>
    <row r="3898" spans="1:25" ht="15" customHeight="1" x14ac:dyDescent="0.25">
      <c r="A3898" s="250"/>
      <c r="B3898" s="251"/>
      <c r="C3898" s="322" t="s">
        <v>1052</v>
      </c>
      <c r="D3898" s="322"/>
      <c r="E3898" s="322"/>
      <c r="H3898" s="252">
        <v>676904.1</v>
      </c>
      <c r="I3898" s="252">
        <v>216037.55</v>
      </c>
      <c r="J3898" s="252">
        <v>0</v>
      </c>
      <c r="K3898" s="252">
        <v>0</v>
      </c>
      <c r="L3898" s="252">
        <v>0</v>
      </c>
      <c r="M3898" s="252">
        <v>216037.55</v>
      </c>
      <c r="N3898" s="323">
        <v>311039.13</v>
      </c>
      <c r="O3898" s="323"/>
      <c r="P3898" s="252">
        <v>582475.64</v>
      </c>
      <c r="Q3898" s="252">
        <v>573.12</v>
      </c>
      <c r="R3898" s="240" t="s">
        <v>174</v>
      </c>
      <c r="V3898" s="248">
        <f t="shared" si="244"/>
        <v>581902.52</v>
      </c>
      <c r="W3898" s="248">
        <f t="shared" si="241"/>
        <v>0</v>
      </c>
      <c r="X3898" s="248">
        <f t="shared" si="242"/>
        <v>0</v>
      </c>
      <c r="Y3898" s="248">
        <f t="shared" si="243"/>
        <v>581902.52</v>
      </c>
    </row>
    <row r="3899" spans="1:25" ht="15" customHeight="1" x14ac:dyDescent="0.25">
      <c r="A3899" s="250"/>
      <c r="B3899" s="251"/>
      <c r="C3899" s="322" t="s">
        <v>1058</v>
      </c>
      <c r="D3899" s="322"/>
      <c r="E3899" s="322"/>
      <c r="H3899" s="252">
        <v>65056.3</v>
      </c>
      <c r="I3899" s="252">
        <v>23368.95</v>
      </c>
      <c r="J3899" s="252">
        <v>0</v>
      </c>
      <c r="K3899" s="252">
        <v>0</v>
      </c>
      <c r="L3899" s="252">
        <v>0</v>
      </c>
      <c r="M3899" s="252">
        <v>23368.95</v>
      </c>
      <c r="N3899" s="323">
        <v>32568.5</v>
      </c>
      <c r="O3899" s="323"/>
      <c r="P3899" s="252">
        <v>57419.83</v>
      </c>
      <c r="Q3899" s="252">
        <v>1563.08</v>
      </c>
      <c r="R3899" s="240" t="s">
        <v>174</v>
      </c>
      <c r="V3899" s="248">
        <f t="shared" si="244"/>
        <v>0</v>
      </c>
      <c r="W3899" s="248">
        <f t="shared" si="241"/>
        <v>0</v>
      </c>
      <c r="X3899" s="248">
        <f t="shared" si="242"/>
        <v>0</v>
      </c>
      <c r="Y3899" s="248">
        <f t="shared" si="243"/>
        <v>0</v>
      </c>
    </row>
    <row r="3900" spans="1:25" ht="15" customHeight="1" x14ac:dyDescent="0.25">
      <c r="A3900" s="250"/>
      <c r="B3900" s="251"/>
      <c r="C3900" s="322" t="s">
        <v>1054</v>
      </c>
      <c r="D3900" s="322"/>
      <c r="E3900" s="322"/>
      <c r="H3900" s="252">
        <v>519.07000000000005</v>
      </c>
      <c r="I3900" s="252">
        <v>194.38</v>
      </c>
      <c r="J3900" s="252">
        <v>0</v>
      </c>
      <c r="K3900" s="252">
        <v>0</v>
      </c>
      <c r="L3900" s="252">
        <v>0</v>
      </c>
      <c r="M3900" s="252">
        <v>194.38</v>
      </c>
      <c r="N3900" s="323">
        <v>233.04</v>
      </c>
      <c r="O3900" s="323"/>
      <c r="P3900" s="252">
        <v>480.41</v>
      </c>
      <c r="Q3900" s="252">
        <v>0</v>
      </c>
      <c r="R3900" s="240" t="s">
        <v>174</v>
      </c>
      <c r="V3900" s="248">
        <f t="shared" si="244"/>
        <v>0</v>
      </c>
      <c r="W3900" s="248">
        <f t="shared" si="241"/>
        <v>0</v>
      </c>
      <c r="X3900" s="248">
        <f t="shared" si="242"/>
        <v>0</v>
      </c>
      <c r="Y3900" s="248">
        <f t="shared" si="243"/>
        <v>0</v>
      </c>
    </row>
    <row r="3901" spans="1:25" ht="15" customHeight="1" x14ac:dyDescent="0.25">
      <c r="A3901" s="250"/>
      <c r="B3901" s="251"/>
      <c r="C3901" s="322" t="s">
        <v>399</v>
      </c>
      <c r="D3901" s="322"/>
      <c r="E3901" s="322"/>
      <c r="H3901" s="252">
        <v>90626.86</v>
      </c>
      <c r="I3901" s="252">
        <v>18451.560000000001</v>
      </c>
      <c r="J3901" s="252">
        <v>-982.69</v>
      </c>
      <c r="K3901" s="252">
        <v>0</v>
      </c>
      <c r="L3901" s="252">
        <v>0</v>
      </c>
      <c r="M3901" s="252">
        <v>17468.87</v>
      </c>
      <c r="N3901" s="323">
        <v>38391.32</v>
      </c>
      <c r="O3901" s="323"/>
      <c r="P3901" s="252">
        <v>73922.100000000006</v>
      </c>
      <c r="Q3901" s="252">
        <v>4217.6899999999996</v>
      </c>
      <c r="R3901" s="240" t="s">
        <v>174</v>
      </c>
      <c r="V3901" s="248">
        <f t="shared" si="244"/>
        <v>0</v>
      </c>
      <c r="W3901" s="248">
        <f t="shared" si="241"/>
        <v>0</v>
      </c>
      <c r="X3901" s="248">
        <f t="shared" si="242"/>
        <v>0</v>
      </c>
      <c r="Y3901" s="248">
        <f t="shared" si="243"/>
        <v>0</v>
      </c>
    </row>
    <row r="3902" spans="1:25" ht="15" customHeight="1" x14ac:dyDescent="0.25">
      <c r="A3902" s="250"/>
      <c r="B3902" s="251"/>
      <c r="C3902" s="322" t="s">
        <v>1311</v>
      </c>
      <c r="D3902" s="322"/>
      <c r="E3902" s="322"/>
      <c r="H3902" s="252">
        <v>1750.31</v>
      </c>
      <c r="I3902" s="252">
        <v>0</v>
      </c>
      <c r="J3902" s="252">
        <v>0</v>
      </c>
      <c r="K3902" s="252">
        <v>0</v>
      </c>
      <c r="L3902" s="252">
        <v>0</v>
      </c>
      <c r="M3902" s="252">
        <v>0</v>
      </c>
      <c r="N3902" s="323">
        <v>218.53</v>
      </c>
      <c r="O3902" s="323"/>
      <c r="P3902" s="252">
        <v>1531.78</v>
      </c>
      <c r="Q3902" s="252">
        <v>0</v>
      </c>
      <c r="R3902" s="240" t="s">
        <v>174</v>
      </c>
      <c r="V3902" s="248">
        <f t="shared" si="244"/>
        <v>0</v>
      </c>
      <c r="W3902" s="248">
        <f t="shared" si="241"/>
        <v>0</v>
      </c>
      <c r="X3902" s="248">
        <f t="shared" si="242"/>
        <v>0</v>
      </c>
      <c r="Y3902" s="248">
        <f t="shared" si="243"/>
        <v>0</v>
      </c>
    </row>
    <row r="3903" spans="1:25" ht="15" customHeight="1" x14ac:dyDescent="0.25">
      <c r="A3903" s="250"/>
      <c r="B3903" s="251"/>
      <c r="C3903" s="322" t="s">
        <v>1283</v>
      </c>
      <c r="D3903" s="322"/>
      <c r="E3903" s="322"/>
      <c r="H3903" s="252">
        <v>115999.75</v>
      </c>
      <c r="I3903" s="252">
        <v>0</v>
      </c>
      <c r="J3903" s="252">
        <v>0</v>
      </c>
      <c r="K3903" s="252">
        <v>0</v>
      </c>
      <c r="L3903" s="252">
        <v>0</v>
      </c>
      <c r="M3903" s="252">
        <v>0</v>
      </c>
      <c r="N3903" s="323">
        <v>3662.94</v>
      </c>
      <c r="O3903" s="323"/>
      <c r="P3903" s="252">
        <v>112336.81</v>
      </c>
      <c r="Q3903" s="252">
        <v>0</v>
      </c>
      <c r="R3903" s="240" t="s">
        <v>174</v>
      </c>
      <c r="V3903" s="248">
        <f t="shared" si="244"/>
        <v>0</v>
      </c>
      <c r="W3903" s="248">
        <f t="shared" si="241"/>
        <v>37445.603333333333</v>
      </c>
      <c r="X3903" s="248">
        <f t="shared" si="242"/>
        <v>0</v>
      </c>
      <c r="Y3903" s="248">
        <f t="shared" si="243"/>
        <v>37445.603333333333</v>
      </c>
    </row>
    <row r="3904" spans="1:25" ht="15" customHeight="1" x14ac:dyDescent="0.25">
      <c r="A3904" s="250"/>
      <c r="B3904" s="251"/>
      <c r="C3904" s="322" t="s">
        <v>1056</v>
      </c>
      <c r="D3904" s="322"/>
      <c r="E3904" s="322"/>
      <c r="H3904" s="252">
        <v>1625.15</v>
      </c>
      <c r="I3904" s="252">
        <v>616.26</v>
      </c>
      <c r="J3904" s="252">
        <v>0</v>
      </c>
      <c r="K3904" s="252">
        <v>0</v>
      </c>
      <c r="L3904" s="252">
        <v>0</v>
      </c>
      <c r="M3904" s="252">
        <v>616.26</v>
      </c>
      <c r="N3904" s="323">
        <v>738.34</v>
      </c>
      <c r="O3904" s="323"/>
      <c r="P3904" s="252">
        <v>1503.07</v>
      </c>
      <c r="Q3904" s="252">
        <v>0</v>
      </c>
      <c r="R3904" s="240" t="s">
        <v>174</v>
      </c>
      <c r="V3904" s="248">
        <f t="shared" si="244"/>
        <v>0</v>
      </c>
      <c r="W3904" s="248">
        <f t="shared" si="241"/>
        <v>0</v>
      </c>
      <c r="X3904" s="248">
        <f t="shared" si="242"/>
        <v>0</v>
      </c>
      <c r="Y3904" s="248">
        <f t="shared" si="243"/>
        <v>0</v>
      </c>
    </row>
    <row r="3905" spans="1:25" ht="15" customHeight="1" x14ac:dyDescent="0.25">
      <c r="A3905" s="250"/>
      <c r="B3905" s="251"/>
      <c r="C3905" s="322" t="s">
        <v>503</v>
      </c>
      <c r="D3905" s="322"/>
      <c r="E3905" s="322"/>
      <c r="H3905" s="252">
        <v>650582.92000000004</v>
      </c>
      <c r="I3905" s="252">
        <v>238048.62</v>
      </c>
      <c r="J3905" s="252">
        <v>0</v>
      </c>
      <c r="K3905" s="252">
        <v>0</v>
      </c>
      <c r="L3905" s="252">
        <v>0</v>
      </c>
      <c r="M3905" s="252">
        <v>238048.62</v>
      </c>
      <c r="N3905" s="323">
        <v>319321.02</v>
      </c>
      <c r="O3905" s="323"/>
      <c r="P3905" s="252">
        <v>569826.75</v>
      </c>
      <c r="Q3905" s="252">
        <v>516.23</v>
      </c>
      <c r="R3905" s="240" t="s">
        <v>174</v>
      </c>
      <c r="V3905" s="248">
        <f t="shared" si="244"/>
        <v>0</v>
      </c>
      <c r="W3905" s="248">
        <f t="shared" si="241"/>
        <v>0</v>
      </c>
      <c r="X3905" s="248">
        <f t="shared" si="242"/>
        <v>0</v>
      </c>
      <c r="Y3905" s="248">
        <f t="shared" si="243"/>
        <v>0</v>
      </c>
    </row>
    <row r="3906" spans="1:25" ht="15" customHeight="1" x14ac:dyDescent="0.25">
      <c r="A3906" s="250"/>
      <c r="B3906" s="251"/>
      <c r="C3906" s="322" t="s">
        <v>1336</v>
      </c>
      <c r="D3906" s="322"/>
      <c r="E3906" s="322"/>
      <c r="H3906" s="252">
        <v>10.050000000000001</v>
      </c>
      <c r="I3906" s="252">
        <v>0</v>
      </c>
      <c r="J3906" s="252">
        <v>0</v>
      </c>
      <c r="K3906" s="252">
        <v>0</v>
      </c>
      <c r="L3906" s="252">
        <v>0</v>
      </c>
      <c r="M3906" s="252">
        <v>0</v>
      </c>
      <c r="N3906" s="323">
        <v>10.050000000000001</v>
      </c>
      <c r="O3906" s="323"/>
      <c r="P3906" s="252">
        <v>0</v>
      </c>
      <c r="Q3906" s="252">
        <v>0</v>
      </c>
      <c r="R3906" s="240" t="s">
        <v>174</v>
      </c>
      <c r="V3906" s="248">
        <f t="shared" si="244"/>
        <v>0</v>
      </c>
      <c r="W3906" s="248">
        <f t="shared" si="241"/>
        <v>0</v>
      </c>
      <c r="X3906" s="248">
        <f t="shared" si="242"/>
        <v>0</v>
      </c>
      <c r="Y3906" s="248">
        <f t="shared" si="243"/>
        <v>0</v>
      </c>
    </row>
    <row r="3907" spans="1:25" ht="15" customHeight="1" x14ac:dyDescent="0.25">
      <c r="A3907" s="253"/>
      <c r="B3907" s="254"/>
      <c r="C3907" s="324" t="s">
        <v>504</v>
      </c>
      <c r="D3907" s="324"/>
      <c r="E3907" s="324"/>
      <c r="F3907" s="255"/>
      <c r="G3907" s="255"/>
      <c r="H3907" s="256">
        <v>44605.23</v>
      </c>
      <c r="I3907" s="256">
        <v>0</v>
      </c>
      <c r="J3907" s="256">
        <v>0</v>
      </c>
      <c r="K3907" s="256">
        <v>0</v>
      </c>
      <c r="L3907" s="256">
        <v>0</v>
      </c>
      <c r="M3907" s="256">
        <v>0</v>
      </c>
      <c r="N3907" s="325">
        <v>8763.68</v>
      </c>
      <c r="O3907" s="325"/>
      <c r="P3907" s="256">
        <v>36743.1</v>
      </c>
      <c r="Q3907" s="256">
        <v>901.55</v>
      </c>
      <c r="R3907" s="240" t="s">
        <v>174</v>
      </c>
      <c r="V3907" s="248">
        <f t="shared" si="244"/>
        <v>0</v>
      </c>
      <c r="W3907" s="248">
        <f t="shared" si="241"/>
        <v>0</v>
      </c>
      <c r="X3907" s="248">
        <f t="shared" si="242"/>
        <v>0</v>
      </c>
      <c r="Y3907" s="248">
        <f t="shared" si="243"/>
        <v>0</v>
      </c>
    </row>
    <row r="3908" spans="1:25" ht="15" customHeight="1" x14ac:dyDescent="0.25">
      <c r="A3908" s="245" t="s">
        <v>1971</v>
      </c>
      <c r="B3908" s="246" t="str">
        <f>C3908</f>
        <v>г.Одинцово, Северная, 14</v>
      </c>
      <c r="C3908" s="329" t="s">
        <v>175</v>
      </c>
      <c r="D3908" s="329"/>
      <c r="E3908" s="329"/>
      <c r="F3908" s="246" t="s">
        <v>1708</v>
      </c>
      <c r="G3908" s="246" t="s">
        <v>1972</v>
      </c>
      <c r="H3908" s="247">
        <v>862677.33</v>
      </c>
      <c r="I3908" s="247">
        <v>485000.81</v>
      </c>
      <c r="J3908" s="247">
        <v>-16640.97</v>
      </c>
      <c r="K3908" s="247">
        <v>0</v>
      </c>
      <c r="L3908" s="247">
        <v>0</v>
      </c>
      <c r="M3908" s="247">
        <v>468359.84</v>
      </c>
      <c r="N3908" s="330">
        <v>544412.54</v>
      </c>
      <c r="O3908" s="330"/>
      <c r="P3908" s="247">
        <v>816030.87</v>
      </c>
      <c r="Q3908" s="247">
        <v>29406.240000000002</v>
      </c>
      <c r="R3908" s="240" t="s">
        <v>175</v>
      </c>
      <c r="V3908" s="248">
        <f t="shared" si="244"/>
        <v>0</v>
      </c>
      <c r="W3908" s="248">
        <f t="shared" si="241"/>
        <v>0</v>
      </c>
      <c r="X3908" s="248">
        <f t="shared" si="242"/>
        <v>0</v>
      </c>
      <c r="Y3908" s="248">
        <f t="shared" si="243"/>
        <v>0</v>
      </c>
    </row>
    <row r="3909" spans="1:25" ht="15" customHeight="1" x14ac:dyDescent="0.25">
      <c r="A3909" s="250"/>
      <c r="B3909" s="251"/>
      <c r="C3909" s="322" t="s">
        <v>1303</v>
      </c>
      <c r="D3909" s="322"/>
      <c r="E3909" s="322"/>
      <c r="H3909" s="252">
        <v>-1223.47</v>
      </c>
      <c r="I3909" s="252">
        <v>0</v>
      </c>
      <c r="J3909" s="252">
        <v>0</v>
      </c>
      <c r="K3909" s="252">
        <v>0</v>
      </c>
      <c r="L3909" s="252">
        <v>0</v>
      </c>
      <c r="M3909" s="252">
        <v>0</v>
      </c>
      <c r="N3909" s="323">
        <v>0.99</v>
      </c>
      <c r="O3909" s="323"/>
      <c r="P3909" s="252">
        <v>763.68</v>
      </c>
      <c r="Q3909" s="252">
        <v>1988.14</v>
      </c>
      <c r="R3909" s="240" t="s">
        <v>175</v>
      </c>
      <c r="V3909" s="248">
        <f t="shared" si="244"/>
        <v>0</v>
      </c>
      <c r="W3909" s="248">
        <f t="shared" si="241"/>
        <v>0</v>
      </c>
      <c r="X3909" s="248">
        <f t="shared" si="242"/>
        <v>0</v>
      </c>
      <c r="Y3909" s="248">
        <f t="shared" si="243"/>
        <v>0</v>
      </c>
    </row>
    <row r="3910" spans="1:25" ht="15" customHeight="1" x14ac:dyDescent="0.25">
      <c r="A3910" s="250"/>
      <c r="B3910" s="251"/>
      <c r="C3910" s="322" t="s">
        <v>1052</v>
      </c>
      <c r="D3910" s="322"/>
      <c r="E3910" s="322"/>
      <c r="H3910" s="252">
        <v>279205.48</v>
      </c>
      <c r="I3910" s="252">
        <v>165543.07</v>
      </c>
      <c r="J3910" s="252">
        <v>0</v>
      </c>
      <c r="K3910" s="252">
        <v>0</v>
      </c>
      <c r="L3910" s="252">
        <v>0</v>
      </c>
      <c r="M3910" s="252">
        <v>165543.07</v>
      </c>
      <c r="N3910" s="323">
        <v>192829.59</v>
      </c>
      <c r="O3910" s="323"/>
      <c r="P3910" s="252">
        <v>251918.96</v>
      </c>
      <c r="Q3910" s="252">
        <v>0</v>
      </c>
      <c r="R3910" s="240" t="s">
        <v>175</v>
      </c>
      <c r="V3910" s="248">
        <f t="shared" si="244"/>
        <v>251918.96</v>
      </c>
      <c r="W3910" s="248">
        <f t="shared" si="241"/>
        <v>0</v>
      </c>
      <c r="X3910" s="248">
        <f t="shared" si="242"/>
        <v>0</v>
      </c>
      <c r="Y3910" s="248">
        <f t="shared" si="243"/>
        <v>251918.96</v>
      </c>
    </row>
    <row r="3911" spans="1:25" ht="15" customHeight="1" x14ac:dyDescent="0.25">
      <c r="A3911" s="250"/>
      <c r="B3911" s="251"/>
      <c r="C3911" s="322" t="s">
        <v>503</v>
      </c>
      <c r="D3911" s="322"/>
      <c r="E3911" s="322"/>
      <c r="H3911" s="252">
        <v>268659.23</v>
      </c>
      <c r="I3911" s="252">
        <v>182409.48</v>
      </c>
      <c r="J3911" s="252">
        <v>0</v>
      </c>
      <c r="K3911" s="252">
        <v>0</v>
      </c>
      <c r="L3911" s="252">
        <v>0</v>
      </c>
      <c r="M3911" s="252">
        <v>182409.48</v>
      </c>
      <c r="N3911" s="323">
        <v>215765.17</v>
      </c>
      <c r="O3911" s="323"/>
      <c r="P3911" s="252">
        <v>239259.12</v>
      </c>
      <c r="Q3911" s="252">
        <v>3955.58</v>
      </c>
      <c r="R3911" s="240" t="s">
        <v>175</v>
      </c>
      <c r="V3911" s="248">
        <f t="shared" si="244"/>
        <v>0</v>
      </c>
      <c r="W3911" s="248">
        <f t="shared" si="241"/>
        <v>0</v>
      </c>
      <c r="X3911" s="248">
        <f t="shared" si="242"/>
        <v>0</v>
      </c>
      <c r="Y3911" s="248">
        <f t="shared" si="243"/>
        <v>0</v>
      </c>
    </row>
    <row r="3912" spans="1:25" ht="15" customHeight="1" x14ac:dyDescent="0.25">
      <c r="A3912" s="250"/>
      <c r="B3912" s="251"/>
      <c r="C3912" s="322" t="s">
        <v>1335</v>
      </c>
      <c r="D3912" s="322"/>
      <c r="E3912" s="322"/>
      <c r="H3912" s="252">
        <v>2982.2</v>
      </c>
      <c r="I3912" s="252">
        <v>0</v>
      </c>
      <c r="J3912" s="252">
        <v>0</v>
      </c>
      <c r="K3912" s="252">
        <v>0</v>
      </c>
      <c r="L3912" s="252">
        <v>0</v>
      </c>
      <c r="M3912" s="252">
        <v>0</v>
      </c>
      <c r="N3912" s="323">
        <v>2.1800000000000002</v>
      </c>
      <c r="O3912" s="323"/>
      <c r="P3912" s="252">
        <v>2980.02</v>
      </c>
      <c r="Q3912" s="252">
        <v>0</v>
      </c>
      <c r="R3912" s="240" t="s">
        <v>175</v>
      </c>
      <c r="V3912" s="248">
        <f t="shared" si="244"/>
        <v>0</v>
      </c>
      <c r="W3912" s="248">
        <f t="shared" si="241"/>
        <v>0</v>
      </c>
      <c r="X3912" s="248">
        <f t="shared" si="242"/>
        <v>0</v>
      </c>
      <c r="Y3912" s="248">
        <f t="shared" si="243"/>
        <v>0</v>
      </c>
    </row>
    <row r="3913" spans="1:25" ht="15" customHeight="1" x14ac:dyDescent="0.25">
      <c r="A3913" s="250"/>
      <c r="B3913" s="251"/>
      <c r="C3913" s="322" t="s">
        <v>1058</v>
      </c>
      <c r="D3913" s="322"/>
      <c r="E3913" s="322"/>
      <c r="H3913" s="252">
        <v>33938.800000000003</v>
      </c>
      <c r="I3913" s="252">
        <v>22306.62</v>
      </c>
      <c r="J3913" s="252">
        <v>0</v>
      </c>
      <c r="K3913" s="252">
        <v>0</v>
      </c>
      <c r="L3913" s="252">
        <v>0</v>
      </c>
      <c r="M3913" s="252">
        <v>22306.62</v>
      </c>
      <c r="N3913" s="323">
        <v>25980.89</v>
      </c>
      <c r="O3913" s="323"/>
      <c r="P3913" s="252">
        <v>33033.17</v>
      </c>
      <c r="Q3913" s="252">
        <v>2768.64</v>
      </c>
      <c r="R3913" s="240" t="s">
        <v>175</v>
      </c>
      <c r="V3913" s="248">
        <f t="shared" si="244"/>
        <v>0</v>
      </c>
      <c r="W3913" s="248">
        <f t="shared" si="241"/>
        <v>0</v>
      </c>
      <c r="X3913" s="248">
        <f t="shared" si="242"/>
        <v>0</v>
      </c>
      <c r="Y3913" s="248">
        <f t="shared" si="243"/>
        <v>0</v>
      </c>
    </row>
    <row r="3914" spans="1:25" ht="15" customHeight="1" x14ac:dyDescent="0.25">
      <c r="A3914" s="250"/>
      <c r="B3914" s="251"/>
      <c r="C3914" s="322" t="s">
        <v>1054</v>
      </c>
      <c r="D3914" s="322"/>
      <c r="E3914" s="322"/>
      <c r="H3914" s="252">
        <v>294.33</v>
      </c>
      <c r="I3914" s="252">
        <v>173.4</v>
      </c>
      <c r="J3914" s="252">
        <v>0</v>
      </c>
      <c r="K3914" s="252">
        <v>0</v>
      </c>
      <c r="L3914" s="252">
        <v>0</v>
      </c>
      <c r="M3914" s="252">
        <v>173.4</v>
      </c>
      <c r="N3914" s="323">
        <v>212.3</v>
      </c>
      <c r="O3914" s="323"/>
      <c r="P3914" s="252">
        <v>255.43</v>
      </c>
      <c r="Q3914" s="252">
        <v>0</v>
      </c>
      <c r="R3914" s="240" t="s">
        <v>175</v>
      </c>
      <c r="V3914" s="248">
        <f t="shared" si="244"/>
        <v>0</v>
      </c>
      <c r="W3914" s="248">
        <f t="shared" ref="W3914:W3977" si="245">IF(W$8=$C3914,SUM($P3914-$Q3914),0)/3</f>
        <v>0</v>
      </c>
      <c r="X3914" s="248">
        <f t="shared" ref="X3914:X3977" si="246">IF(X$8=$C3914,SUM($P3914-$Q3914),0)</f>
        <v>0</v>
      </c>
      <c r="Y3914" s="248">
        <f t="shared" ref="Y3914:Y3977" si="247">SUM(V3914:X3914)</f>
        <v>0</v>
      </c>
    </row>
    <row r="3915" spans="1:25" ht="15" customHeight="1" x14ac:dyDescent="0.25">
      <c r="A3915" s="250"/>
      <c r="B3915" s="251"/>
      <c r="C3915" s="322" t="s">
        <v>399</v>
      </c>
      <c r="D3915" s="322"/>
      <c r="E3915" s="322"/>
      <c r="H3915" s="252">
        <v>43119.54</v>
      </c>
      <c r="I3915" s="252">
        <v>18729.98</v>
      </c>
      <c r="J3915" s="252">
        <v>-3006.32</v>
      </c>
      <c r="K3915" s="252">
        <v>0</v>
      </c>
      <c r="L3915" s="252">
        <v>0</v>
      </c>
      <c r="M3915" s="252">
        <v>15723.66</v>
      </c>
      <c r="N3915" s="323">
        <v>19094</v>
      </c>
      <c r="O3915" s="323"/>
      <c r="P3915" s="252">
        <v>44535.47</v>
      </c>
      <c r="Q3915" s="252">
        <v>4786.2700000000004</v>
      </c>
      <c r="R3915" s="240" t="s">
        <v>175</v>
      </c>
      <c r="V3915" s="248">
        <f t="shared" si="244"/>
        <v>0</v>
      </c>
      <c r="W3915" s="248">
        <f t="shared" si="245"/>
        <v>0</v>
      </c>
      <c r="X3915" s="248">
        <f t="shared" si="246"/>
        <v>0</v>
      </c>
      <c r="Y3915" s="248">
        <f t="shared" si="247"/>
        <v>0</v>
      </c>
    </row>
    <row r="3916" spans="1:25" ht="15" customHeight="1" x14ac:dyDescent="0.25">
      <c r="A3916" s="250"/>
      <c r="B3916" s="251"/>
      <c r="C3916" s="322" t="s">
        <v>504</v>
      </c>
      <c r="D3916" s="322"/>
      <c r="E3916" s="322"/>
      <c r="H3916" s="252">
        <v>6619.19</v>
      </c>
      <c r="I3916" s="252">
        <v>0</v>
      </c>
      <c r="J3916" s="252">
        <v>0</v>
      </c>
      <c r="K3916" s="252">
        <v>0</v>
      </c>
      <c r="L3916" s="252">
        <v>0</v>
      </c>
      <c r="M3916" s="252">
        <v>0</v>
      </c>
      <c r="N3916" s="323">
        <v>6.92</v>
      </c>
      <c r="O3916" s="323"/>
      <c r="P3916" s="252">
        <v>8133.99</v>
      </c>
      <c r="Q3916" s="252">
        <v>1521.72</v>
      </c>
      <c r="R3916" s="240" t="s">
        <v>175</v>
      </c>
      <c r="V3916" s="248">
        <f t="shared" si="244"/>
        <v>0</v>
      </c>
      <c r="W3916" s="248">
        <f t="shared" si="245"/>
        <v>0</v>
      </c>
      <c r="X3916" s="248">
        <f t="shared" si="246"/>
        <v>0</v>
      </c>
      <c r="Y3916" s="248">
        <f t="shared" si="247"/>
        <v>0</v>
      </c>
    </row>
    <row r="3917" spans="1:25" ht="15" customHeight="1" x14ac:dyDescent="0.25">
      <c r="A3917" s="250"/>
      <c r="B3917" s="251"/>
      <c r="C3917" s="322" t="s">
        <v>1304</v>
      </c>
      <c r="D3917" s="322"/>
      <c r="E3917" s="322"/>
      <c r="H3917" s="252">
        <v>2378.4899999999998</v>
      </c>
      <c r="I3917" s="252">
        <v>0</v>
      </c>
      <c r="J3917" s="252">
        <v>0</v>
      </c>
      <c r="K3917" s="252">
        <v>0</v>
      </c>
      <c r="L3917" s="252">
        <v>0</v>
      </c>
      <c r="M3917" s="252">
        <v>0</v>
      </c>
      <c r="N3917" s="323">
        <v>6.9</v>
      </c>
      <c r="O3917" s="323"/>
      <c r="P3917" s="252">
        <v>5321.04</v>
      </c>
      <c r="Q3917" s="252">
        <v>2949.45</v>
      </c>
      <c r="R3917" s="240" t="s">
        <v>175</v>
      </c>
      <c r="V3917" s="248">
        <f t="shared" si="244"/>
        <v>0</v>
      </c>
      <c r="W3917" s="248">
        <f t="shared" si="245"/>
        <v>0</v>
      </c>
      <c r="X3917" s="248">
        <f t="shared" si="246"/>
        <v>0</v>
      </c>
      <c r="Y3917" s="248">
        <f t="shared" si="247"/>
        <v>0</v>
      </c>
    </row>
    <row r="3918" spans="1:25" ht="15" customHeight="1" x14ac:dyDescent="0.25">
      <c r="A3918" s="250"/>
      <c r="B3918" s="251"/>
      <c r="C3918" s="322" t="s">
        <v>1057</v>
      </c>
      <c r="D3918" s="322"/>
      <c r="E3918" s="322"/>
      <c r="H3918" s="252">
        <v>600.27</v>
      </c>
      <c r="I3918" s="252">
        <v>363.5</v>
      </c>
      <c r="J3918" s="252">
        <v>0</v>
      </c>
      <c r="K3918" s="252">
        <v>0</v>
      </c>
      <c r="L3918" s="252">
        <v>0</v>
      </c>
      <c r="M3918" s="252">
        <v>363.5</v>
      </c>
      <c r="N3918" s="323">
        <v>444.94</v>
      </c>
      <c r="O3918" s="323"/>
      <c r="P3918" s="252">
        <v>518.83000000000004</v>
      </c>
      <c r="Q3918" s="252">
        <v>0</v>
      </c>
      <c r="R3918" s="240" t="s">
        <v>175</v>
      </c>
      <c r="V3918" s="248">
        <f t="shared" si="244"/>
        <v>0</v>
      </c>
      <c r="W3918" s="248">
        <f t="shared" si="245"/>
        <v>0</v>
      </c>
      <c r="X3918" s="248">
        <f t="shared" si="246"/>
        <v>0</v>
      </c>
      <c r="Y3918" s="248">
        <f t="shared" si="247"/>
        <v>0</v>
      </c>
    </row>
    <row r="3919" spans="1:25" ht="15" customHeight="1" x14ac:dyDescent="0.25">
      <c r="A3919" s="250"/>
      <c r="B3919" s="251"/>
      <c r="C3919" s="322" t="s">
        <v>392</v>
      </c>
      <c r="D3919" s="322"/>
      <c r="E3919" s="322"/>
      <c r="H3919" s="252">
        <v>78689.45</v>
      </c>
      <c r="I3919" s="252">
        <v>33024.949999999997</v>
      </c>
      <c r="J3919" s="252">
        <v>-5029.62</v>
      </c>
      <c r="K3919" s="252">
        <v>0</v>
      </c>
      <c r="L3919" s="252">
        <v>0</v>
      </c>
      <c r="M3919" s="252">
        <v>27995.33</v>
      </c>
      <c r="N3919" s="323">
        <v>33155.769999999997</v>
      </c>
      <c r="O3919" s="323"/>
      <c r="P3919" s="252">
        <v>80035.27</v>
      </c>
      <c r="Q3919" s="252">
        <v>6506.26</v>
      </c>
      <c r="R3919" s="240" t="s">
        <v>175</v>
      </c>
      <c r="V3919" s="248">
        <f t="shared" si="244"/>
        <v>0</v>
      </c>
      <c r="W3919" s="248">
        <f t="shared" si="245"/>
        <v>0</v>
      </c>
      <c r="X3919" s="248">
        <f t="shared" si="246"/>
        <v>0</v>
      </c>
      <c r="Y3919" s="248">
        <f t="shared" si="247"/>
        <v>0</v>
      </c>
    </row>
    <row r="3920" spans="1:25" ht="15" customHeight="1" x14ac:dyDescent="0.25">
      <c r="A3920" s="250"/>
      <c r="B3920" s="251"/>
      <c r="C3920" s="322" t="s">
        <v>1055</v>
      </c>
      <c r="D3920" s="322"/>
      <c r="E3920" s="322"/>
      <c r="H3920" s="252">
        <v>292.14999999999998</v>
      </c>
      <c r="I3920" s="252">
        <v>173.4</v>
      </c>
      <c r="J3920" s="252">
        <v>0</v>
      </c>
      <c r="K3920" s="252">
        <v>0</v>
      </c>
      <c r="L3920" s="252">
        <v>0</v>
      </c>
      <c r="M3920" s="252">
        <v>173.4</v>
      </c>
      <c r="N3920" s="323">
        <v>212.29</v>
      </c>
      <c r="O3920" s="323"/>
      <c r="P3920" s="252">
        <v>253.26</v>
      </c>
      <c r="Q3920" s="252">
        <v>0</v>
      </c>
      <c r="R3920" s="240" t="s">
        <v>175</v>
      </c>
      <c r="V3920" s="248">
        <f t="shared" ref="V3920:V3983" si="248">IF(V$8=$C3920,SUM($P3920-$Q3920),0)</f>
        <v>0</v>
      </c>
      <c r="W3920" s="248">
        <f t="shared" si="245"/>
        <v>0</v>
      </c>
      <c r="X3920" s="248">
        <f t="shared" si="246"/>
        <v>0</v>
      </c>
      <c r="Y3920" s="248">
        <f t="shared" si="247"/>
        <v>0</v>
      </c>
    </row>
    <row r="3921" spans="1:25" ht="15" customHeight="1" x14ac:dyDescent="0.25">
      <c r="A3921" s="250"/>
      <c r="B3921" s="251"/>
      <c r="C3921" s="322" t="s">
        <v>1056</v>
      </c>
      <c r="D3921" s="322"/>
      <c r="E3921" s="322"/>
      <c r="H3921" s="252">
        <v>953.19</v>
      </c>
      <c r="I3921" s="252">
        <v>549.72</v>
      </c>
      <c r="J3921" s="252">
        <v>0</v>
      </c>
      <c r="K3921" s="252">
        <v>0</v>
      </c>
      <c r="L3921" s="252">
        <v>0</v>
      </c>
      <c r="M3921" s="252">
        <v>549.72</v>
      </c>
      <c r="N3921" s="323">
        <v>673.16</v>
      </c>
      <c r="O3921" s="323"/>
      <c r="P3921" s="252">
        <v>829.75</v>
      </c>
      <c r="Q3921" s="252">
        <v>0</v>
      </c>
      <c r="R3921" s="240" t="s">
        <v>175</v>
      </c>
      <c r="V3921" s="248">
        <f t="shared" si="248"/>
        <v>0</v>
      </c>
      <c r="W3921" s="248">
        <f t="shared" si="245"/>
        <v>0</v>
      </c>
      <c r="X3921" s="248">
        <f t="shared" si="246"/>
        <v>0</v>
      </c>
      <c r="Y3921" s="248">
        <f t="shared" si="247"/>
        <v>0</v>
      </c>
    </row>
    <row r="3922" spans="1:25" ht="15" customHeight="1" x14ac:dyDescent="0.25">
      <c r="A3922" s="250"/>
      <c r="B3922" s="251"/>
      <c r="C3922" s="322" t="s">
        <v>1288</v>
      </c>
      <c r="D3922" s="322"/>
      <c r="E3922" s="322"/>
      <c r="H3922" s="252">
        <v>117717.27</v>
      </c>
      <c r="I3922" s="252">
        <v>48950.09</v>
      </c>
      <c r="J3922" s="252">
        <v>-6821.69</v>
      </c>
      <c r="K3922" s="252">
        <v>0</v>
      </c>
      <c r="L3922" s="252">
        <v>0</v>
      </c>
      <c r="M3922" s="252">
        <v>42128.4</v>
      </c>
      <c r="N3922" s="323">
        <v>43482.87</v>
      </c>
      <c r="O3922" s="323"/>
      <c r="P3922" s="252">
        <v>116464.34</v>
      </c>
      <c r="Q3922" s="252">
        <v>101.54</v>
      </c>
      <c r="R3922" s="240" t="s">
        <v>175</v>
      </c>
      <c r="V3922" s="248">
        <f t="shared" si="248"/>
        <v>0</v>
      </c>
      <c r="W3922" s="248">
        <f t="shared" si="245"/>
        <v>0</v>
      </c>
      <c r="X3922" s="248">
        <f t="shared" si="246"/>
        <v>0</v>
      </c>
      <c r="Y3922" s="248">
        <f t="shared" si="247"/>
        <v>0</v>
      </c>
    </row>
    <row r="3923" spans="1:25" ht="15" customHeight="1" x14ac:dyDescent="0.25">
      <c r="A3923" s="253"/>
      <c r="B3923" s="254"/>
      <c r="C3923" s="324" t="s">
        <v>1286</v>
      </c>
      <c r="D3923" s="324"/>
      <c r="E3923" s="324"/>
      <c r="F3923" s="255"/>
      <c r="G3923" s="255"/>
      <c r="H3923" s="256">
        <v>28451.21</v>
      </c>
      <c r="I3923" s="256">
        <v>12776.6</v>
      </c>
      <c r="J3923" s="256">
        <v>-1783.34</v>
      </c>
      <c r="K3923" s="256">
        <v>0</v>
      </c>
      <c r="L3923" s="256">
        <v>0</v>
      </c>
      <c r="M3923" s="256">
        <v>10993.26</v>
      </c>
      <c r="N3923" s="325">
        <v>12544.57</v>
      </c>
      <c r="O3923" s="325"/>
      <c r="P3923" s="256">
        <v>31728.54</v>
      </c>
      <c r="Q3923" s="256">
        <v>4828.6400000000003</v>
      </c>
      <c r="R3923" s="240" t="s">
        <v>175</v>
      </c>
      <c r="V3923" s="248">
        <f t="shared" si="248"/>
        <v>0</v>
      </c>
      <c r="W3923" s="248">
        <f t="shared" si="245"/>
        <v>0</v>
      </c>
      <c r="X3923" s="248">
        <f t="shared" si="246"/>
        <v>0</v>
      </c>
      <c r="Y3923" s="248">
        <f t="shared" si="247"/>
        <v>0</v>
      </c>
    </row>
    <row r="3924" spans="1:25" ht="15" customHeight="1" x14ac:dyDescent="0.25">
      <c r="A3924" s="245" t="s">
        <v>1973</v>
      </c>
      <c r="B3924" s="246" t="str">
        <f>C3924</f>
        <v>г.Одинцово, Северная, 16</v>
      </c>
      <c r="C3924" s="329" t="s">
        <v>176</v>
      </c>
      <c r="D3924" s="329"/>
      <c r="E3924" s="329"/>
      <c r="F3924" s="246" t="s">
        <v>1666</v>
      </c>
      <c r="G3924" s="246" t="s">
        <v>1974</v>
      </c>
      <c r="H3924" s="247">
        <v>1620893.4</v>
      </c>
      <c r="I3924" s="247">
        <v>487590.21</v>
      </c>
      <c r="J3924" s="247">
        <v>0</v>
      </c>
      <c r="K3924" s="247">
        <v>0</v>
      </c>
      <c r="L3924" s="247">
        <v>0</v>
      </c>
      <c r="M3924" s="247">
        <v>487590.21</v>
      </c>
      <c r="N3924" s="330">
        <v>549325.59</v>
      </c>
      <c r="O3924" s="330"/>
      <c r="P3924" s="247">
        <v>1581958.45</v>
      </c>
      <c r="Q3924" s="247">
        <v>22800.43</v>
      </c>
      <c r="R3924" s="240" t="s">
        <v>176</v>
      </c>
      <c r="V3924" s="248">
        <f t="shared" si="248"/>
        <v>0</v>
      </c>
      <c r="W3924" s="248">
        <f t="shared" si="245"/>
        <v>0</v>
      </c>
      <c r="X3924" s="248">
        <f t="shared" si="246"/>
        <v>0</v>
      </c>
      <c r="Y3924" s="248">
        <f t="shared" si="247"/>
        <v>0</v>
      </c>
    </row>
    <row r="3925" spans="1:25" ht="15" customHeight="1" x14ac:dyDescent="0.25">
      <c r="A3925" s="250"/>
      <c r="B3925" s="251"/>
      <c r="C3925" s="322" t="s">
        <v>1052</v>
      </c>
      <c r="D3925" s="322"/>
      <c r="E3925" s="322"/>
      <c r="H3925" s="252">
        <v>450994.86</v>
      </c>
      <c r="I3925" s="252">
        <v>166346.04999999999</v>
      </c>
      <c r="J3925" s="252">
        <v>0</v>
      </c>
      <c r="K3925" s="252">
        <v>0</v>
      </c>
      <c r="L3925" s="252">
        <v>0</v>
      </c>
      <c r="M3925" s="252">
        <v>166346.04999999999</v>
      </c>
      <c r="N3925" s="323">
        <v>183240.17</v>
      </c>
      <c r="O3925" s="323"/>
      <c r="P3925" s="252">
        <v>434757.51</v>
      </c>
      <c r="Q3925" s="252">
        <v>656.77</v>
      </c>
      <c r="R3925" s="240" t="s">
        <v>176</v>
      </c>
      <c r="V3925" s="248">
        <f t="shared" si="248"/>
        <v>434100.74</v>
      </c>
      <c r="W3925" s="248">
        <f t="shared" si="245"/>
        <v>0</v>
      </c>
      <c r="X3925" s="248">
        <f t="shared" si="246"/>
        <v>0</v>
      </c>
      <c r="Y3925" s="248">
        <f t="shared" si="247"/>
        <v>434100.74</v>
      </c>
    </row>
    <row r="3926" spans="1:25" ht="15" customHeight="1" x14ac:dyDescent="0.25">
      <c r="A3926" s="250"/>
      <c r="B3926" s="251"/>
      <c r="C3926" s="322" t="s">
        <v>1283</v>
      </c>
      <c r="D3926" s="322"/>
      <c r="E3926" s="322"/>
      <c r="H3926" s="252">
        <v>188038.93</v>
      </c>
      <c r="I3926" s="252">
        <v>0</v>
      </c>
      <c r="J3926" s="252">
        <v>0</v>
      </c>
      <c r="K3926" s="252">
        <v>0</v>
      </c>
      <c r="L3926" s="252">
        <v>0</v>
      </c>
      <c r="M3926" s="252">
        <v>0</v>
      </c>
      <c r="N3926" s="323">
        <v>0</v>
      </c>
      <c r="O3926" s="323"/>
      <c r="P3926" s="252">
        <v>188038.93</v>
      </c>
      <c r="Q3926" s="252">
        <v>0</v>
      </c>
      <c r="R3926" s="240" t="s">
        <v>176</v>
      </c>
      <c r="V3926" s="248">
        <f t="shared" si="248"/>
        <v>0</v>
      </c>
      <c r="W3926" s="248">
        <f t="shared" si="245"/>
        <v>62679.643333333333</v>
      </c>
      <c r="X3926" s="248">
        <f t="shared" si="246"/>
        <v>0</v>
      </c>
      <c r="Y3926" s="248">
        <f t="shared" si="247"/>
        <v>62679.643333333333</v>
      </c>
    </row>
    <row r="3927" spans="1:25" ht="15" customHeight="1" x14ac:dyDescent="0.25">
      <c r="A3927" s="250"/>
      <c r="B3927" s="251"/>
      <c r="C3927" s="322" t="s">
        <v>1056</v>
      </c>
      <c r="D3927" s="322"/>
      <c r="E3927" s="322"/>
      <c r="H3927" s="252">
        <v>871.81</v>
      </c>
      <c r="I3927" s="252">
        <v>496.81</v>
      </c>
      <c r="J3927" s="252">
        <v>0</v>
      </c>
      <c r="K3927" s="252">
        <v>0</v>
      </c>
      <c r="L3927" s="252">
        <v>0</v>
      </c>
      <c r="M3927" s="252">
        <v>496.81</v>
      </c>
      <c r="N3927" s="323">
        <v>565.37</v>
      </c>
      <c r="O3927" s="323"/>
      <c r="P3927" s="252">
        <v>803.34</v>
      </c>
      <c r="Q3927" s="252">
        <v>0.09</v>
      </c>
      <c r="R3927" s="240" t="s">
        <v>176</v>
      </c>
      <c r="V3927" s="248">
        <f t="shared" si="248"/>
        <v>0</v>
      </c>
      <c r="W3927" s="248">
        <f t="shared" si="245"/>
        <v>0</v>
      </c>
      <c r="X3927" s="248">
        <f t="shared" si="246"/>
        <v>0</v>
      </c>
      <c r="Y3927" s="248">
        <f t="shared" si="247"/>
        <v>0</v>
      </c>
    </row>
    <row r="3928" spans="1:25" ht="15" customHeight="1" x14ac:dyDescent="0.25">
      <c r="A3928" s="250"/>
      <c r="B3928" s="251"/>
      <c r="C3928" s="322" t="s">
        <v>1288</v>
      </c>
      <c r="D3928" s="322"/>
      <c r="E3928" s="322"/>
      <c r="H3928" s="252">
        <v>191011.12</v>
      </c>
      <c r="I3928" s="252">
        <v>49957.94</v>
      </c>
      <c r="J3928" s="252">
        <v>0</v>
      </c>
      <c r="K3928" s="252">
        <v>0</v>
      </c>
      <c r="L3928" s="252">
        <v>0</v>
      </c>
      <c r="M3928" s="252">
        <v>49957.94</v>
      </c>
      <c r="N3928" s="323">
        <v>62235.91</v>
      </c>
      <c r="O3928" s="323"/>
      <c r="P3928" s="252">
        <v>179035.43</v>
      </c>
      <c r="Q3928" s="252">
        <v>302.27999999999997</v>
      </c>
      <c r="R3928" s="240" t="s">
        <v>176</v>
      </c>
      <c r="V3928" s="248">
        <f t="shared" si="248"/>
        <v>0</v>
      </c>
      <c r="W3928" s="248">
        <f t="shared" si="245"/>
        <v>0</v>
      </c>
      <c r="X3928" s="248">
        <f t="shared" si="246"/>
        <v>0</v>
      </c>
      <c r="Y3928" s="248">
        <f t="shared" si="247"/>
        <v>0</v>
      </c>
    </row>
    <row r="3929" spans="1:25" ht="15" customHeight="1" x14ac:dyDescent="0.25">
      <c r="A3929" s="250"/>
      <c r="B3929" s="251"/>
      <c r="C3929" s="322" t="s">
        <v>1336</v>
      </c>
      <c r="D3929" s="322"/>
      <c r="E3929" s="322"/>
      <c r="H3929" s="252">
        <v>0</v>
      </c>
      <c r="I3929" s="252">
        <v>0</v>
      </c>
      <c r="J3929" s="252">
        <v>0</v>
      </c>
      <c r="K3929" s="252">
        <v>0</v>
      </c>
      <c r="L3929" s="252">
        <v>0</v>
      </c>
      <c r="M3929" s="252">
        <v>0</v>
      </c>
      <c r="N3929" s="323">
        <v>0</v>
      </c>
      <c r="O3929" s="323"/>
      <c r="P3929" s="252">
        <v>0</v>
      </c>
      <c r="Q3929" s="252">
        <v>0</v>
      </c>
      <c r="R3929" s="240" t="s">
        <v>176</v>
      </c>
      <c r="V3929" s="248">
        <f t="shared" si="248"/>
        <v>0</v>
      </c>
      <c r="W3929" s="248">
        <f t="shared" si="245"/>
        <v>0</v>
      </c>
      <c r="X3929" s="248">
        <f t="shared" si="246"/>
        <v>0</v>
      </c>
      <c r="Y3929" s="248">
        <f t="shared" si="247"/>
        <v>0</v>
      </c>
    </row>
    <row r="3930" spans="1:25" ht="15" customHeight="1" x14ac:dyDescent="0.25">
      <c r="A3930" s="250"/>
      <c r="B3930" s="251"/>
      <c r="C3930" s="322" t="s">
        <v>504</v>
      </c>
      <c r="D3930" s="322"/>
      <c r="E3930" s="322"/>
      <c r="H3930" s="252">
        <v>10516.48</v>
      </c>
      <c r="I3930" s="252">
        <v>0</v>
      </c>
      <c r="J3930" s="252">
        <v>0</v>
      </c>
      <c r="K3930" s="252">
        <v>0</v>
      </c>
      <c r="L3930" s="252">
        <v>0</v>
      </c>
      <c r="M3930" s="252">
        <v>0</v>
      </c>
      <c r="N3930" s="323">
        <v>0</v>
      </c>
      <c r="O3930" s="323"/>
      <c r="P3930" s="252">
        <v>10573.62</v>
      </c>
      <c r="Q3930" s="252">
        <v>57.14</v>
      </c>
      <c r="R3930" s="240" t="s">
        <v>176</v>
      </c>
      <c r="V3930" s="248">
        <f t="shared" si="248"/>
        <v>0</v>
      </c>
      <c r="W3930" s="248">
        <f t="shared" si="245"/>
        <v>0</v>
      </c>
      <c r="X3930" s="248">
        <f t="shared" si="246"/>
        <v>0</v>
      </c>
      <c r="Y3930" s="248">
        <f t="shared" si="247"/>
        <v>0</v>
      </c>
    </row>
    <row r="3931" spans="1:25" ht="15" customHeight="1" x14ac:dyDescent="0.25">
      <c r="A3931" s="250"/>
      <c r="B3931" s="251"/>
      <c r="C3931" s="322" t="s">
        <v>1311</v>
      </c>
      <c r="D3931" s="322"/>
      <c r="E3931" s="322"/>
      <c r="H3931" s="252">
        <v>0</v>
      </c>
      <c r="I3931" s="252">
        <v>0</v>
      </c>
      <c r="J3931" s="252">
        <v>0</v>
      </c>
      <c r="K3931" s="252">
        <v>0</v>
      </c>
      <c r="L3931" s="252">
        <v>0</v>
      </c>
      <c r="M3931" s="252">
        <v>0</v>
      </c>
      <c r="N3931" s="323">
        <v>0</v>
      </c>
      <c r="O3931" s="323"/>
      <c r="P3931" s="252">
        <v>0</v>
      </c>
      <c r="Q3931" s="252">
        <v>0</v>
      </c>
      <c r="R3931" s="240" t="s">
        <v>176</v>
      </c>
      <c r="V3931" s="248">
        <f t="shared" si="248"/>
        <v>0</v>
      </c>
      <c r="W3931" s="248">
        <f t="shared" si="245"/>
        <v>0</v>
      </c>
      <c r="X3931" s="248">
        <f t="shared" si="246"/>
        <v>0</v>
      </c>
      <c r="Y3931" s="248">
        <f t="shared" si="247"/>
        <v>0</v>
      </c>
    </row>
    <row r="3932" spans="1:25" ht="15" customHeight="1" x14ac:dyDescent="0.25">
      <c r="A3932" s="250"/>
      <c r="B3932" s="251"/>
      <c r="C3932" s="322" t="s">
        <v>1057</v>
      </c>
      <c r="D3932" s="322"/>
      <c r="E3932" s="322"/>
      <c r="H3932" s="252">
        <v>579.66</v>
      </c>
      <c r="I3932" s="252">
        <v>328.56</v>
      </c>
      <c r="J3932" s="252">
        <v>0</v>
      </c>
      <c r="K3932" s="252">
        <v>0</v>
      </c>
      <c r="L3932" s="252">
        <v>0</v>
      </c>
      <c r="M3932" s="252">
        <v>328.56</v>
      </c>
      <c r="N3932" s="323">
        <v>373.9</v>
      </c>
      <c r="O3932" s="323"/>
      <c r="P3932" s="252">
        <v>534.38</v>
      </c>
      <c r="Q3932" s="252">
        <v>0.06</v>
      </c>
      <c r="R3932" s="240" t="s">
        <v>176</v>
      </c>
      <c r="V3932" s="248">
        <f t="shared" si="248"/>
        <v>0</v>
      </c>
      <c r="W3932" s="248">
        <f t="shared" si="245"/>
        <v>0</v>
      </c>
      <c r="X3932" s="248">
        <f t="shared" si="246"/>
        <v>0</v>
      </c>
      <c r="Y3932" s="248">
        <f t="shared" si="247"/>
        <v>0</v>
      </c>
    </row>
    <row r="3933" spans="1:25" ht="15" customHeight="1" x14ac:dyDescent="0.25">
      <c r="A3933" s="250"/>
      <c r="B3933" s="251"/>
      <c r="C3933" s="322" t="s">
        <v>392</v>
      </c>
      <c r="D3933" s="322"/>
      <c r="E3933" s="322"/>
      <c r="H3933" s="252">
        <v>128929.82</v>
      </c>
      <c r="I3933" s="252">
        <v>33661.94</v>
      </c>
      <c r="J3933" s="252">
        <v>0</v>
      </c>
      <c r="K3933" s="252">
        <v>0</v>
      </c>
      <c r="L3933" s="252">
        <v>0</v>
      </c>
      <c r="M3933" s="252">
        <v>33661.94</v>
      </c>
      <c r="N3933" s="323">
        <v>39703.699999999997</v>
      </c>
      <c r="O3933" s="323"/>
      <c r="P3933" s="252">
        <v>131593.16</v>
      </c>
      <c r="Q3933" s="252">
        <v>8705.1</v>
      </c>
      <c r="R3933" s="240" t="s">
        <v>176</v>
      </c>
      <c r="V3933" s="248">
        <f t="shared" si="248"/>
        <v>0</v>
      </c>
      <c r="W3933" s="248">
        <f t="shared" si="245"/>
        <v>0</v>
      </c>
      <c r="X3933" s="248">
        <f t="shared" si="246"/>
        <v>0</v>
      </c>
      <c r="Y3933" s="248">
        <f t="shared" si="247"/>
        <v>0</v>
      </c>
    </row>
    <row r="3934" spans="1:25" ht="15" customHeight="1" x14ac:dyDescent="0.25">
      <c r="A3934" s="250"/>
      <c r="B3934" s="251"/>
      <c r="C3934" s="322" t="s">
        <v>503</v>
      </c>
      <c r="D3934" s="322"/>
      <c r="E3934" s="322"/>
      <c r="H3934" s="252">
        <v>450802.73</v>
      </c>
      <c r="I3934" s="252">
        <v>183294.24</v>
      </c>
      <c r="J3934" s="252">
        <v>0</v>
      </c>
      <c r="K3934" s="252">
        <v>0</v>
      </c>
      <c r="L3934" s="252">
        <v>0</v>
      </c>
      <c r="M3934" s="252">
        <v>183294.24</v>
      </c>
      <c r="N3934" s="323">
        <v>201909.54</v>
      </c>
      <c r="O3934" s="323"/>
      <c r="P3934" s="252">
        <v>432800.79</v>
      </c>
      <c r="Q3934" s="252">
        <v>613.36</v>
      </c>
      <c r="R3934" s="240" t="s">
        <v>176</v>
      </c>
      <c r="V3934" s="248">
        <f t="shared" si="248"/>
        <v>0</v>
      </c>
      <c r="W3934" s="248">
        <f t="shared" si="245"/>
        <v>0</v>
      </c>
      <c r="X3934" s="248">
        <f t="shared" si="246"/>
        <v>0</v>
      </c>
      <c r="Y3934" s="248">
        <f t="shared" si="247"/>
        <v>0</v>
      </c>
    </row>
    <row r="3935" spans="1:25" ht="15" customHeight="1" x14ac:dyDescent="0.25">
      <c r="A3935" s="250"/>
      <c r="B3935" s="251"/>
      <c r="C3935" s="322" t="s">
        <v>1286</v>
      </c>
      <c r="D3935" s="322"/>
      <c r="E3935" s="322"/>
      <c r="H3935" s="252">
        <v>51164.61</v>
      </c>
      <c r="I3935" s="252">
        <v>13039.65</v>
      </c>
      <c r="J3935" s="252">
        <v>0</v>
      </c>
      <c r="K3935" s="252">
        <v>0</v>
      </c>
      <c r="L3935" s="252">
        <v>0</v>
      </c>
      <c r="M3935" s="252">
        <v>13039.65</v>
      </c>
      <c r="N3935" s="323">
        <v>15900.28</v>
      </c>
      <c r="O3935" s="323"/>
      <c r="P3935" s="252">
        <v>52393.77</v>
      </c>
      <c r="Q3935" s="252">
        <v>4089.79</v>
      </c>
      <c r="R3935" s="240" t="s">
        <v>176</v>
      </c>
      <c r="V3935" s="248">
        <f t="shared" si="248"/>
        <v>0</v>
      </c>
      <c r="W3935" s="248">
        <f t="shared" si="245"/>
        <v>0</v>
      </c>
      <c r="X3935" s="248">
        <f t="shared" si="246"/>
        <v>0</v>
      </c>
      <c r="Y3935" s="248">
        <f t="shared" si="247"/>
        <v>0</v>
      </c>
    </row>
    <row r="3936" spans="1:25" ht="15" customHeight="1" x14ac:dyDescent="0.25">
      <c r="A3936" s="250"/>
      <c r="B3936" s="251"/>
      <c r="C3936" s="322" t="s">
        <v>1055</v>
      </c>
      <c r="D3936" s="322"/>
      <c r="E3936" s="322"/>
      <c r="H3936" s="252">
        <v>276.10000000000002</v>
      </c>
      <c r="I3936" s="252">
        <v>156.72999999999999</v>
      </c>
      <c r="J3936" s="252">
        <v>0</v>
      </c>
      <c r="K3936" s="252">
        <v>0</v>
      </c>
      <c r="L3936" s="252">
        <v>0</v>
      </c>
      <c r="M3936" s="252">
        <v>156.72999999999999</v>
      </c>
      <c r="N3936" s="323">
        <v>178.35</v>
      </c>
      <c r="O3936" s="323"/>
      <c r="P3936" s="252">
        <v>254.51</v>
      </c>
      <c r="Q3936" s="252">
        <v>0.03</v>
      </c>
      <c r="R3936" s="240" t="s">
        <v>176</v>
      </c>
      <c r="V3936" s="248">
        <f t="shared" si="248"/>
        <v>0</v>
      </c>
      <c r="W3936" s="248">
        <f t="shared" si="245"/>
        <v>0</v>
      </c>
      <c r="X3936" s="248">
        <f t="shared" si="246"/>
        <v>0</v>
      </c>
      <c r="Y3936" s="248">
        <f t="shared" si="247"/>
        <v>0</v>
      </c>
    </row>
    <row r="3937" spans="1:25" ht="15" customHeight="1" x14ac:dyDescent="0.25">
      <c r="A3937" s="250"/>
      <c r="B3937" s="251"/>
      <c r="C3937" s="322" t="s">
        <v>1304</v>
      </c>
      <c r="D3937" s="322"/>
      <c r="E3937" s="322"/>
      <c r="H3937" s="252">
        <v>12410.3</v>
      </c>
      <c r="I3937" s="252">
        <v>0</v>
      </c>
      <c r="J3937" s="252">
        <v>0</v>
      </c>
      <c r="K3937" s="252">
        <v>0</v>
      </c>
      <c r="L3937" s="252">
        <v>0</v>
      </c>
      <c r="M3937" s="252">
        <v>0</v>
      </c>
      <c r="N3937" s="323">
        <v>0</v>
      </c>
      <c r="O3937" s="323"/>
      <c r="P3937" s="252">
        <v>14587.69</v>
      </c>
      <c r="Q3937" s="252">
        <v>2177.39</v>
      </c>
      <c r="R3937" s="240" t="s">
        <v>176</v>
      </c>
      <c r="V3937" s="248">
        <f t="shared" si="248"/>
        <v>0</v>
      </c>
      <c r="W3937" s="248">
        <f t="shared" si="245"/>
        <v>0</v>
      </c>
      <c r="X3937" s="248">
        <f t="shared" si="246"/>
        <v>0</v>
      </c>
      <c r="Y3937" s="248">
        <f t="shared" si="247"/>
        <v>0</v>
      </c>
    </row>
    <row r="3938" spans="1:25" ht="15" customHeight="1" x14ac:dyDescent="0.25">
      <c r="A3938" s="250"/>
      <c r="B3938" s="251"/>
      <c r="C3938" s="322" t="s">
        <v>1335</v>
      </c>
      <c r="D3938" s="322"/>
      <c r="E3938" s="322"/>
      <c r="H3938" s="252">
        <v>7306.06</v>
      </c>
      <c r="I3938" s="252">
        <v>0</v>
      </c>
      <c r="J3938" s="252">
        <v>0</v>
      </c>
      <c r="K3938" s="252">
        <v>0</v>
      </c>
      <c r="L3938" s="252">
        <v>0</v>
      </c>
      <c r="M3938" s="252">
        <v>0</v>
      </c>
      <c r="N3938" s="323">
        <v>0</v>
      </c>
      <c r="O3938" s="323"/>
      <c r="P3938" s="252">
        <v>7306.06</v>
      </c>
      <c r="Q3938" s="252">
        <v>0</v>
      </c>
      <c r="R3938" s="240" t="s">
        <v>176</v>
      </c>
      <c r="V3938" s="248">
        <f t="shared" si="248"/>
        <v>0</v>
      </c>
      <c r="W3938" s="248">
        <f t="shared" si="245"/>
        <v>0</v>
      </c>
      <c r="X3938" s="248">
        <f t="shared" si="246"/>
        <v>0</v>
      </c>
      <c r="Y3938" s="248">
        <f t="shared" si="247"/>
        <v>0</v>
      </c>
    </row>
    <row r="3939" spans="1:25" ht="15" customHeight="1" x14ac:dyDescent="0.25">
      <c r="A3939" s="250"/>
      <c r="B3939" s="251"/>
      <c r="C3939" s="322" t="s">
        <v>399</v>
      </c>
      <c r="D3939" s="322"/>
      <c r="E3939" s="322"/>
      <c r="H3939" s="252">
        <v>71951.41</v>
      </c>
      <c r="I3939" s="252">
        <v>19074.62</v>
      </c>
      <c r="J3939" s="252">
        <v>0</v>
      </c>
      <c r="K3939" s="252">
        <v>0</v>
      </c>
      <c r="L3939" s="252">
        <v>0</v>
      </c>
      <c r="M3939" s="252">
        <v>19074.62</v>
      </c>
      <c r="N3939" s="323">
        <v>21822.5</v>
      </c>
      <c r="O3939" s="323"/>
      <c r="P3939" s="252">
        <v>73607.75</v>
      </c>
      <c r="Q3939" s="252">
        <v>4404.22</v>
      </c>
      <c r="R3939" s="240" t="s">
        <v>176</v>
      </c>
      <c r="V3939" s="248">
        <f t="shared" si="248"/>
        <v>0</v>
      </c>
      <c r="W3939" s="248">
        <f t="shared" si="245"/>
        <v>0</v>
      </c>
      <c r="X3939" s="248">
        <f t="shared" si="246"/>
        <v>0</v>
      </c>
      <c r="Y3939" s="248">
        <f t="shared" si="247"/>
        <v>0</v>
      </c>
    </row>
    <row r="3940" spans="1:25" ht="15" customHeight="1" x14ac:dyDescent="0.25">
      <c r="A3940" s="250"/>
      <c r="B3940" s="251"/>
      <c r="C3940" s="322" t="s">
        <v>1058</v>
      </c>
      <c r="D3940" s="322"/>
      <c r="E3940" s="322"/>
      <c r="H3940" s="252">
        <v>52117.29</v>
      </c>
      <c r="I3940" s="252">
        <v>21076.94</v>
      </c>
      <c r="J3940" s="252">
        <v>0</v>
      </c>
      <c r="K3940" s="252">
        <v>0</v>
      </c>
      <c r="L3940" s="252">
        <v>0</v>
      </c>
      <c r="M3940" s="252">
        <v>21076.94</v>
      </c>
      <c r="N3940" s="323">
        <v>23217.52</v>
      </c>
      <c r="O3940" s="323"/>
      <c r="P3940" s="252">
        <v>50620.68</v>
      </c>
      <c r="Q3940" s="252">
        <v>643.97</v>
      </c>
      <c r="R3940" s="240" t="s">
        <v>176</v>
      </c>
      <c r="V3940" s="248">
        <f t="shared" si="248"/>
        <v>0</v>
      </c>
      <c r="W3940" s="248">
        <f t="shared" si="245"/>
        <v>0</v>
      </c>
      <c r="X3940" s="248">
        <f t="shared" si="246"/>
        <v>0</v>
      </c>
      <c r="Y3940" s="248">
        <f t="shared" si="247"/>
        <v>0</v>
      </c>
    </row>
    <row r="3941" spans="1:25" ht="15" customHeight="1" x14ac:dyDescent="0.25">
      <c r="A3941" s="250"/>
      <c r="B3941" s="251"/>
      <c r="C3941" s="322" t="s">
        <v>1054</v>
      </c>
      <c r="D3941" s="322"/>
      <c r="E3941" s="322"/>
      <c r="H3941" s="252">
        <v>276.11</v>
      </c>
      <c r="I3941" s="252">
        <v>156.72999999999999</v>
      </c>
      <c r="J3941" s="252">
        <v>0</v>
      </c>
      <c r="K3941" s="252">
        <v>0</v>
      </c>
      <c r="L3941" s="252">
        <v>0</v>
      </c>
      <c r="M3941" s="252">
        <v>156.72999999999999</v>
      </c>
      <c r="N3941" s="323">
        <v>178.35</v>
      </c>
      <c r="O3941" s="323"/>
      <c r="P3941" s="252">
        <v>254.52</v>
      </c>
      <c r="Q3941" s="252">
        <v>0.03</v>
      </c>
      <c r="R3941" s="240" t="s">
        <v>176</v>
      </c>
      <c r="V3941" s="248">
        <f t="shared" si="248"/>
        <v>0</v>
      </c>
      <c r="W3941" s="248">
        <f t="shared" si="245"/>
        <v>0</v>
      </c>
      <c r="X3941" s="248">
        <f t="shared" si="246"/>
        <v>0</v>
      </c>
      <c r="Y3941" s="248">
        <f t="shared" si="247"/>
        <v>0</v>
      </c>
    </row>
    <row r="3942" spans="1:25" ht="15" customHeight="1" x14ac:dyDescent="0.25">
      <c r="A3942" s="253"/>
      <c r="B3942" s="254"/>
      <c r="C3942" s="324" t="s">
        <v>1303</v>
      </c>
      <c r="D3942" s="324"/>
      <c r="E3942" s="324"/>
      <c r="F3942" s="255"/>
      <c r="G3942" s="255"/>
      <c r="H3942" s="256">
        <v>3646.11</v>
      </c>
      <c r="I3942" s="256">
        <v>0</v>
      </c>
      <c r="J3942" s="256">
        <v>0</v>
      </c>
      <c r="K3942" s="256">
        <v>0</v>
      </c>
      <c r="L3942" s="256">
        <v>0</v>
      </c>
      <c r="M3942" s="256">
        <v>0</v>
      </c>
      <c r="N3942" s="325">
        <v>0</v>
      </c>
      <c r="O3942" s="325"/>
      <c r="P3942" s="256">
        <v>4796.3100000000004</v>
      </c>
      <c r="Q3942" s="256">
        <v>1150.2</v>
      </c>
      <c r="R3942" s="240" t="s">
        <v>176</v>
      </c>
      <c r="V3942" s="248">
        <f t="shared" si="248"/>
        <v>0</v>
      </c>
      <c r="W3942" s="248">
        <f t="shared" si="245"/>
        <v>0</v>
      </c>
      <c r="X3942" s="248">
        <f t="shared" si="246"/>
        <v>0</v>
      </c>
      <c r="Y3942" s="248">
        <f t="shared" si="247"/>
        <v>0</v>
      </c>
    </row>
    <row r="3943" spans="1:25" ht="15" customHeight="1" x14ac:dyDescent="0.25">
      <c r="A3943" s="245" t="s">
        <v>1975</v>
      </c>
      <c r="B3943" s="246" t="str">
        <f>C3943</f>
        <v>г.Одинцово, Северная, 24</v>
      </c>
      <c r="C3943" s="329" t="s">
        <v>177</v>
      </c>
      <c r="D3943" s="329"/>
      <c r="E3943" s="329"/>
      <c r="F3943" s="246" t="s">
        <v>1708</v>
      </c>
      <c r="G3943" s="246" t="s">
        <v>1976</v>
      </c>
      <c r="H3943" s="247">
        <v>1146229.04</v>
      </c>
      <c r="I3943" s="247">
        <v>552376.56999999995</v>
      </c>
      <c r="J3943" s="247">
        <v>-4365.7299999999996</v>
      </c>
      <c r="K3943" s="247">
        <v>0</v>
      </c>
      <c r="L3943" s="247">
        <v>0</v>
      </c>
      <c r="M3943" s="247">
        <v>548010.84</v>
      </c>
      <c r="N3943" s="330">
        <v>655431.56999999995</v>
      </c>
      <c r="O3943" s="330"/>
      <c r="P3943" s="247">
        <v>1056313.8899999999</v>
      </c>
      <c r="Q3943" s="247">
        <v>17505.580000000002</v>
      </c>
      <c r="R3943" s="240" t="s">
        <v>177</v>
      </c>
      <c r="V3943" s="248">
        <f t="shared" si="248"/>
        <v>0</v>
      </c>
      <c r="W3943" s="248">
        <f t="shared" si="245"/>
        <v>0</v>
      </c>
      <c r="X3943" s="248">
        <f t="shared" si="246"/>
        <v>0</v>
      </c>
      <c r="Y3943" s="248">
        <f t="shared" si="247"/>
        <v>0</v>
      </c>
    </row>
    <row r="3944" spans="1:25" ht="15" customHeight="1" x14ac:dyDescent="0.25">
      <c r="A3944" s="250"/>
      <c r="B3944" s="251"/>
      <c r="C3944" s="322" t="s">
        <v>1335</v>
      </c>
      <c r="D3944" s="322"/>
      <c r="E3944" s="322"/>
      <c r="H3944" s="252">
        <v>4518.2</v>
      </c>
      <c r="I3944" s="252">
        <v>0</v>
      </c>
      <c r="J3944" s="252">
        <v>0</v>
      </c>
      <c r="K3944" s="252">
        <v>0</v>
      </c>
      <c r="L3944" s="252">
        <v>0</v>
      </c>
      <c r="M3944" s="252">
        <v>0</v>
      </c>
      <c r="N3944" s="323">
        <v>0.36</v>
      </c>
      <c r="O3944" s="323"/>
      <c r="P3944" s="252">
        <v>4517.84</v>
      </c>
      <c r="Q3944" s="252">
        <v>0</v>
      </c>
      <c r="R3944" s="240" t="s">
        <v>177</v>
      </c>
      <c r="V3944" s="248">
        <f t="shared" si="248"/>
        <v>0</v>
      </c>
      <c r="W3944" s="248">
        <f t="shared" si="245"/>
        <v>0</v>
      </c>
      <c r="X3944" s="248">
        <f t="shared" si="246"/>
        <v>0</v>
      </c>
      <c r="Y3944" s="248">
        <f t="shared" si="247"/>
        <v>0</v>
      </c>
    </row>
    <row r="3945" spans="1:25" ht="15" customHeight="1" x14ac:dyDescent="0.25">
      <c r="A3945" s="250"/>
      <c r="B3945" s="251"/>
      <c r="C3945" s="322" t="s">
        <v>1052</v>
      </c>
      <c r="D3945" s="322"/>
      <c r="E3945" s="322"/>
      <c r="H3945" s="252">
        <v>446157.28</v>
      </c>
      <c r="I3945" s="252">
        <v>213759.87</v>
      </c>
      <c r="J3945" s="252">
        <v>0</v>
      </c>
      <c r="K3945" s="252">
        <v>0</v>
      </c>
      <c r="L3945" s="252">
        <v>0</v>
      </c>
      <c r="M3945" s="252">
        <v>213759.87</v>
      </c>
      <c r="N3945" s="323">
        <v>253239.82</v>
      </c>
      <c r="O3945" s="323"/>
      <c r="P3945" s="252">
        <v>409209.63</v>
      </c>
      <c r="Q3945" s="252">
        <v>2532.3000000000002</v>
      </c>
      <c r="R3945" s="240" t="s">
        <v>177</v>
      </c>
      <c r="V3945" s="248">
        <f t="shared" si="248"/>
        <v>406677.33</v>
      </c>
      <c r="W3945" s="248">
        <f t="shared" si="245"/>
        <v>0</v>
      </c>
      <c r="X3945" s="248">
        <f t="shared" si="246"/>
        <v>0</v>
      </c>
      <c r="Y3945" s="248">
        <f t="shared" si="247"/>
        <v>406677.33</v>
      </c>
    </row>
    <row r="3946" spans="1:25" ht="15" customHeight="1" x14ac:dyDescent="0.25">
      <c r="A3946" s="250"/>
      <c r="B3946" s="251"/>
      <c r="C3946" s="322" t="s">
        <v>503</v>
      </c>
      <c r="D3946" s="322"/>
      <c r="E3946" s="322"/>
      <c r="H3946" s="252">
        <v>442854.43</v>
      </c>
      <c r="I3946" s="252">
        <v>235538.88</v>
      </c>
      <c r="J3946" s="252">
        <v>0</v>
      </c>
      <c r="K3946" s="252">
        <v>0</v>
      </c>
      <c r="L3946" s="252">
        <v>0</v>
      </c>
      <c r="M3946" s="252">
        <v>235538.88</v>
      </c>
      <c r="N3946" s="323">
        <v>281179.77</v>
      </c>
      <c r="O3946" s="323"/>
      <c r="P3946" s="252">
        <v>401416.16</v>
      </c>
      <c r="Q3946" s="252">
        <v>4202.62</v>
      </c>
      <c r="R3946" s="240" t="s">
        <v>177</v>
      </c>
      <c r="V3946" s="248">
        <f t="shared" si="248"/>
        <v>0</v>
      </c>
      <c r="W3946" s="248">
        <f t="shared" si="245"/>
        <v>0</v>
      </c>
      <c r="X3946" s="248">
        <f t="shared" si="246"/>
        <v>0</v>
      </c>
      <c r="Y3946" s="248">
        <f t="shared" si="247"/>
        <v>0</v>
      </c>
    </row>
    <row r="3947" spans="1:25" ht="15" customHeight="1" x14ac:dyDescent="0.25">
      <c r="A3947" s="250"/>
      <c r="B3947" s="251"/>
      <c r="C3947" s="322" t="s">
        <v>1303</v>
      </c>
      <c r="D3947" s="322"/>
      <c r="E3947" s="322"/>
      <c r="H3947" s="252">
        <v>2276.5700000000002</v>
      </c>
      <c r="I3947" s="252">
        <v>0</v>
      </c>
      <c r="J3947" s="252">
        <v>0</v>
      </c>
      <c r="K3947" s="252">
        <v>0</v>
      </c>
      <c r="L3947" s="252">
        <v>0</v>
      </c>
      <c r="M3947" s="252">
        <v>0</v>
      </c>
      <c r="N3947" s="323">
        <v>0.08</v>
      </c>
      <c r="O3947" s="323"/>
      <c r="P3947" s="252">
        <v>3167.92</v>
      </c>
      <c r="Q3947" s="252">
        <v>891.43</v>
      </c>
      <c r="R3947" s="240" t="s">
        <v>177</v>
      </c>
      <c r="V3947" s="248">
        <f t="shared" si="248"/>
        <v>0</v>
      </c>
      <c r="W3947" s="248">
        <f t="shared" si="245"/>
        <v>0</v>
      </c>
      <c r="X3947" s="248">
        <f t="shared" si="246"/>
        <v>0</v>
      </c>
      <c r="Y3947" s="248">
        <f t="shared" si="247"/>
        <v>0</v>
      </c>
    </row>
    <row r="3948" spans="1:25" ht="15" customHeight="1" x14ac:dyDescent="0.25">
      <c r="A3948" s="250"/>
      <c r="B3948" s="251"/>
      <c r="C3948" s="322" t="s">
        <v>1058</v>
      </c>
      <c r="D3948" s="322"/>
      <c r="E3948" s="322"/>
      <c r="H3948" s="252">
        <v>44372.46</v>
      </c>
      <c r="I3948" s="252">
        <v>23488.49</v>
      </c>
      <c r="J3948" s="252">
        <v>0</v>
      </c>
      <c r="K3948" s="252">
        <v>0</v>
      </c>
      <c r="L3948" s="252">
        <v>0</v>
      </c>
      <c r="M3948" s="252">
        <v>23488.49</v>
      </c>
      <c r="N3948" s="323">
        <v>27827.26</v>
      </c>
      <c r="O3948" s="323"/>
      <c r="P3948" s="252">
        <v>43531.17</v>
      </c>
      <c r="Q3948" s="252">
        <v>3497.48</v>
      </c>
      <c r="R3948" s="240" t="s">
        <v>177</v>
      </c>
      <c r="V3948" s="248">
        <f t="shared" si="248"/>
        <v>0</v>
      </c>
      <c r="W3948" s="248">
        <f t="shared" si="245"/>
        <v>0</v>
      </c>
      <c r="X3948" s="248">
        <f t="shared" si="246"/>
        <v>0</v>
      </c>
      <c r="Y3948" s="248">
        <f t="shared" si="247"/>
        <v>0</v>
      </c>
    </row>
    <row r="3949" spans="1:25" ht="15" customHeight="1" x14ac:dyDescent="0.25">
      <c r="A3949" s="250"/>
      <c r="B3949" s="251"/>
      <c r="C3949" s="322" t="s">
        <v>392</v>
      </c>
      <c r="D3949" s="322"/>
      <c r="E3949" s="322"/>
      <c r="H3949" s="252">
        <v>8924.7999999999993</v>
      </c>
      <c r="I3949" s="252">
        <v>0</v>
      </c>
      <c r="J3949" s="252">
        <v>0</v>
      </c>
      <c r="K3949" s="252">
        <v>0</v>
      </c>
      <c r="L3949" s="252">
        <v>0</v>
      </c>
      <c r="M3949" s="252">
        <v>0</v>
      </c>
      <c r="N3949" s="323">
        <v>0.19</v>
      </c>
      <c r="O3949" s="323"/>
      <c r="P3949" s="252">
        <v>9211.7099999999991</v>
      </c>
      <c r="Q3949" s="252">
        <v>287.10000000000002</v>
      </c>
      <c r="R3949" s="240" t="s">
        <v>177</v>
      </c>
      <c r="V3949" s="248">
        <f t="shared" si="248"/>
        <v>0</v>
      </c>
      <c r="W3949" s="248">
        <f t="shared" si="245"/>
        <v>0</v>
      </c>
      <c r="X3949" s="248">
        <f t="shared" si="246"/>
        <v>0</v>
      </c>
      <c r="Y3949" s="248">
        <f t="shared" si="247"/>
        <v>0</v>
      </c>
    </row>
    <row r="3950" spans="1:25" ht="15" customHeight="1" x14ac:dyDescent="0.25">
      <c r="A3950" s="250"/>
      <c r="B3950" s="251"/>
      <c r="C3950" s="322" t="s">
        <v>399</v>
      </c>
      <c r="D3950" s="322"/>
      <c r="E3950" s="322"/>
      <c r="H3950" s="252">
        <v>5007.96</v>
      </c>
      <c r="I3950" s="252">
        <v>0</v>
      </c>
      <c r="J3950" s="252">
        <v>0</v>
      </c>
      <c r="K3950" s="252">
        <v>0</v>
      </c>
      <c r="L3950" s="252">
        <v>0</v>
      </c>
      <c r="M3950" s="252">
        <v>0</v>
      </c>
      <c r="N3950" s="323">
        <v>0.11</v>
      </c>
      <c r="O3950" s="323"/>
      <c r="P3950" s="252">
        <v>5167.59</v>
      </c>
      <c r="Q3950" s="252">
        <v>159.74</v>
      </c>
      <c r="R3950" s="240" t="s">
        <v>177</v>
      </c>
      <c r="V3950" s="248">
        <f t="shared" si="248"/>
        <v>0</v>
      </c>
      <c r="W3950" s="248">
        <f t="shared" si="245"/>
        <v>0</v>
      </c>
      <c r="X3950" s="248">
        <f t="shared" si="246"/>
        <v>0</v>
      </c>
      <c r="Y3950" s="248">
        <f t="shared" si="247"/>
        <v>0</v>
      </c>
    </row>
    <row r="3951" spans="1:25" ht="15" customHeight="1" x14ac:dyDescent="0.25">
      <c r="A3951" s="250"/>
      <c r="B3951" s="251"/>
      <c r="C3951" s="322" t="s">
        <v>1054</v>
      </c>
      <c r="D3951" s="322"/>
      <c r="E3951" s="322"/>
      <c r="H3951" s="252">
        <v>360.87</v>
      </c>
      <c r="I3951" s="252">
        <v>165.54</v>
      </c>
      <c r="J3951" s="252">
        <v>0</v>
      </c>
      <c r="K3951" s="252">
        <v>0</v>
      </c>
      <c r="L3951" s="252">
        <v>0</v>
      </c>
      <c r="M3951" s="252">
        <v>165.54</v>
      </c>
      <c r="N3951" s="323">
        <v>203.12</v>
      </c>
      <c r="O3951" s="323"/>
      <c r="P3951" s="252">
        <v>324.02999999999997</v>
      </c>
      <c r="Q3951" s="252">
        <v>0.74</v>
      </c>
      <c r="R3951" s="240" t="s">
        <v>177</v>
      </c>
      <c r="V3951" s="248">
        <f t="shared" si="248"/>
        <v>0</v>
      </c>
      <c r="W3951" s="248">
        <f t="shared" si="245"/>
        <v>0</v>
      </c>
      <c r="X3951" s="248">
        <f t="shared" si="246"/>
        <v>0</v>
      </c>
      <c r="Y3951" s="248">
        <f t="shared" si="247"/>
        <v>0</v>
      </c>
    </row>
    <row r="3952" spans="1:25" ht="15" customHeight="1" x14ac:dyDescent="0.25">
      <c r="A3952" s="250"/>
      <c r="B3952" s="251"/>
      <c r="C3952" s="322" t="s">
        <v>1055</v>
      </c>
      <c r="D3952" s="322"/>
      <c r="E3952" s="322"/>
      <c r="H3952" s="252">
        <v>360.86</v>
      </c>
      <c r="I3952" s="252">
        <v>165.54</v>
      </c>
      <c r="J3952" s="252">
        <v>0</v>
      </c>
      <c r="K3952" s="252">
        <v>0</v>
      </c>
      <c r="L3952" s="252">
        <v>0</v>
      </c>
      <c r="M3952" s="252">
        <v>165.54</v>
      </c>
      <c r="N3952" s="323">
        <v>203.12</v>
      </c>
      <c r="O3952" s="323"/>
      <c r="P3952" s="252">
        <v>324.02</v>
      </c>
      <c r="Q3952" s="252">
        <v>0.74</v>
      </c>
      <c r="R3952" s="240" t="s">
        <v>177</v>
      </c>
      <c r="V3952" s="248">
        <f t="shared" si="248"/>
        <v>0</v>
      </c>
      <c r="W3952" s="248">
        <f t="shared" si="245"/>
        <v>0</v>
      </c>
      <c r="X3952" s="248">
        <f t="shared" si="246"/>
        <v>0</v>
      </c>
      <c r="Y3952" s="248">
        <f t="shared" si="247"/>
        <v>0</v>
      </c>
    </row>
    <row r="3953" spans="1:25" ht="15" customHeight="1" x14ac:dyDescent="0.25">
      <c r="A3953" s="250"/>
      <c r="B3953" s="251"/>
      <c r="C3953" s="322" t="s">
        <v>1304</v>
      </c>
      <c r="D3953" s="322"/>
      <c r="E3953" s="322"/>
      <c r="H3953" s="252">
        <v>1645.44</v>
      </c>
      <c r="I3953" s="252">
        <v>0</v>
      </c>
      <c r="J3953" s="252">
        <v>0</v>
      </c>
      <c r="K3953" s="252">
        <v>0</v>
      </c>
      <c r="L3953" s="252">
        <v>0</v>
      </c>
      <c r="M3953" s="252">
        <v>0</v>
      </c>
      <c r="N3953" s="323">
        <v>0.01</v>
      </c>
      <c r="O3953" s="323"/>
      <c r="P3953" s="252">
        <v>3537.01</v>
      </c>
      <c r="Q3953" s="252">
        <v>1891.58</v>
      </c>
      <c r="R3953" s="240" t="s">
        <v>177</v>
      </c>
      <c r="V3953" s="248">
        <f t="shared" si="248"/>
        <v>0</v>
      </c>
      <c r="W3953" s="248">
        <f t="shared" si="245"/>
        <v>0</v>
      </c>
      <c r="X3953" s="248">
        <f t="shared" si="246"/>
        <v>0</v>
      </c>
      <c r="Y3953" s="248">
        <f t="shared" si="247"/>
        <v>0</v>
      </c>
    </row>
    <row r="3954" spans="1:25" ht="15" customHeight="1" x14ac:dyDescent="0.25">
      <c r="A3954" s="250"/>
      <c r="B3954" s="251"/>
      <c r="C3954" s="322" t="s">
        <v>1057</v>
      </c>
      <c r="D3954" s="322"/>
      <c r="E3954" s="322"/>
      <c r="H3954" s="252">
        <v>757.01</v>
      </c>
      <c r="I3954" s="252">
        <v>347.12</v>
      </c>
      <c r="J3954" s="252">
        <v>0</v>
      </c>
      <c r="K3954" s="252">
        <v>0</v>
      </c>
      <c r="L3954" s="252">
        <v>0</v>
      </c>
      <c r="M3954" s="252">
        <v>347.12</v>
      </c>
      <c r="N3954" s="323">
        <v>425.93</v>
      </c>
      <c r="O3954" s="323"/>
      <c r="P3954" s="252">
        <v>678.2</v>
      </c>
      <c r="Q3954" s="252">
        <v>0</v>
      </c>
      <c r="R3954" s="240" t="s">
        <v>177</v>
      </c>
      <c r="V3954" s="248">
        <f t="shared" si="248"/>
        <v>0</v>
      </c>
      <c r="W3954" s="248">
        <f t="shared" si="245"/>
        <v>0</v>
      </c>
      <c r="X3954" s="248">
        <f t="shared" si="246"/>
        <v>0</v>
      </c>
      <c r="Y3954" s="248">
        <f t="shared" si="247"/>
        <v>0</v>
      </c>
    </row>
    <row r="3955" spans="1:25" ht="15" customHeight="1" x14ac:dyDescent="0.25">
      <c r="A3955" s="250"/>
      <c r="B3955" s="251"/>
      <c r="C3955" s="322" t="s">
        <v>1286</v>
      </c>
      <c r="D3955" s="322"/>
      <c r="E3955" s="322"/>
      <c r="H3955" s="252">
        <v>37026.839999999997</v>
      </c>
      <c r="I3955" s="252">
        <v>16224.88</v>
      </c>
      <c r="J3955" s="252">
        <v>-904.03</v>
      </c>
      <c r="K3955" s="252">
        <v>0</v>
      </c>
      <c r="L3955" s="252">
        <v>0</v>
      </c>
      <c r="M3955" s="252">
        <v>15320.85</v>
      </c>
      <c r="N3955" s="323">
        <v>19474.759999999998</v>
      </c>
      <c r="O3955" s="323"/>
      <c r="P3955" s="252">
        <v>34495</v>
      </c>
      <c r="Q3955" s="252">
        <v>1622.07</v>
      </c>
      <c r="R3955" s="240" t="s">
        <v>177</v>
      </c>
      <c r="V3955" s="248">
        <f t="shared" si="248"/>
        <v>0</v>
      </c>
      <c r="W3955" s="248">
        <f t="shared" si="245"/>
        <v>0</v>
      </c>
      <c r="X3955" s="248">
        <f t="shared" si="246"/>
        <v>0</v>
      </c>
      <c r="Y3955" s="248">
        <f t="shared" si="247"/>
        <v>0</v>
      </c>
    </row>
    <row r="3956" spans="1:25" ht="15" customHeight="1" x14ac:dyDescent="0.25">
      <c r="A3956" s="250"/>
      <c r="B3956" s="251"/>
      <c r="C3956" s="322" t="s">
        <v>504</v>
      </c>
      <c r="D3956" s="322"/>
      <c r="E3956" s="322"/>
      <c r="H3956" s="252">
        <v>7830.31</v>
      </c>
      <c r="I3956" s="252">
        <v>0</v>
      </c>
      <c r="J3956" s="252">
        <v>0</v>
      </c>
      <c r="K3956" s="252">
        <v>0</v>
      </c>
      <c r="L3956" s="252">
        <v>0</v>
      </c>
      <c r="M3956" s="252">
        <v>0</v>
      </c>
      <c r="N3956" s="323">
        <v>0.18</v>
      </c>
      <c r="O3956" s="323"/>
      <c r="P3956" s="252">
        <v>9185.56</v>
      </c>
      <c r="Q3956" s="252">
        <v>1355.43</v>
      </c>
      <c r="R3956" s="240" t="s">
        <v>177</v>
      </c>
      <c r="V3956" s="248">
        <f t="shared" si="248"/>
        <v>0</v>
      </c>
      <c r="W3956" s="248">
        <f t="shared" si="245"/>
        <v>0</v>
      </c>
      <c r="X3956" s="248">
        <f t="shared" si="246"/>
        <v>0</v>
      </c>
      <c r="Y3956" s="248">
        <f t="shared" si="247"/>
        <v>0</v>
      </c>
    </row>
    <row r="3957" spans="1:25" ht="15" customHeight="1" x14ac:dyDescent="0.25">
      <c r="A3957" s="250"/>
      <c r="B3957" s="251"/>
      <c r="C3957" s="322" t="s">
        <v>1056</v>
      </c>
      <c r="D3957" s="322"/>
      <c r="E3957" s="322"/>
      <c r="H3957" s="252">
        <v>1153.6300000000001</v>
      </c>
      <c r="I3957" s="252">
        <v>524.92999999999995</v>
      </c>
      <c r="J3957" s="252">
        <v>0</v>
      </c>
      <c r="K3957" s="252">
        <v>0</v>
      </c>
      <c r="L3957" s="252">
        <v>0</v>
      </c>
      <c r="M3957" s="252">
        <v>524.92999999999995</v>
      </c>
      <c r="N3957" s="323">
        <v>644.15</v>
      </c>
      <c r="O3957" s="323"/>
      <c r="P3957" s="252">
        <v>1036.6500000000001</v>
      </c>
      <c r="Q3957" s="252">
        <v>2.2400000000000002</v>
      </c>
      <c r="R3957" s="240" t="s">
        <v>177</v>
      </c>
      <c r="V3957" s="248">
        <f t="shared" si="248"/>
        <v>0</v>
      </c>
      <c r="W3957" s="248">
        <f t="shared" si="245"/>
        <v>0</v>
      </c>
      <c r="X3957" s="248">
        <f t="shared" si="246"/>
        <v>0</v>
      </c>
      <c r="Y3957" s="248">
        <f t="shared" si="247"/>
        <v>0</v>
      </c>
    </row>
    <row r="3958" spans="1:25" ht="15" customHeight="1" x14ac:dyDescent="0.25">
      <c r="A3958" s="253"/>
      <c r="B3958" s="254"/>
      <c r="C3958" s="324" t="s">
        <v>1288</v>
      </c>
      <c r="D3958" s="324"/>
      <c r="E3958" s="324"/>
      <c r="F3958" s="255"/>
      <c r="G3958" s="255"/>
      <c r="H3958" s="256">
        <v>142982.38</v>
      </c>
      <c r="I3958" s="256">
        <v>62161.32</v>
      </c>
      <c r="J3958" s="256">
        <v>-3461.7</v>
      </c>
      <c r="K3958" s="256">
        <v>0</v>
      </c>
      <c r="L3958" s="256">
        <v>0</v>
      </c>
      <c r="M3958" s="256">
        <v>58699.62</v>
      </c>
      <c r="N3958" s="325">
        <v>72232.710000000006</v>
      </c>
      <c r="O3958" s="325"/>
      <c r="P3958" s="256">
        <v>130511.4</v>
      </c>
      <c r="Q3958" s="256">
        <v>1062.1099999999999</v>
      </c>
      <c r="R3958" s="240" t="s">
        <v>177</v>
      </c>
      <c r="V3958" s="248">
        <f t="shared" si="248"/>
        <v>0</v>
      </c>
      <c r="W3958" s="248">
        <f t="shared" si="245"/>
        <v>0</v>
      </c>
      <c r="X3958" s="248">
        <f t="shared" si="246"/>
        <v>0</v>
      </c>
      <c r="Y3958" s="248">
        <f t="shared" si="247"/>
        <v>0</v>
      </c>
    </row>
    <row r="3959" spans="1:25" ht="15" customHeight="1" x14ac:dyDescent="0.25">
      <c r="A3959" s="245" t="s">
        <v>1399</v>
      </c>
      <c r="B3959" s="246" t="str">
        <f>C3959</f>
        <v>г.Одинцово, Северная, 26</v>
      </c>
      <c r="C3959" s="329" t="s">
        <v>178</v>
      </c>
      <c r="D3959" s="329"/>
      <c r="E3959" s="329"/>
      <c r="F3959" s="246" t="s">
        <v>1705</v>
      </c>
      <c r="G3959" s="246" t="s">
        <v>1977</v>
      </c>
      <c r="H3959" s="247">
        <v>1172924.8400000001</v>
      </c>
      <c r="I3959" s="247">
        <v>589684.56999999995</v>
      </c>
      <c r="J3959" s="247">
        <v>-624.92999999999995</v>
      </c>
      <c r="K3959" s="247">
        <v>0</v>
      </c>
      <c r="L3959" s="247">
        <v>0</v>
      </c>
      <c r="M3959" s="247">
        <v>589059.64</v>
      </c>
      <c r="N3959" s="330">
        <v>681659.11</v>
      </c>
      <c r="O3959" s="330"/>
      <c r="P3959" s="247">
        <v>1109883.5900000001</v>
      </c>
      <c r="Q3959" s="247">
        <v>29558.22</v>
      </c>
      <c r="R3959" s="240" t="s">
        <v>178</v>
      </c>
      <c r="V3959" s="248">
        <f t="shared" si="248"/>
        <v>0</v>
      </c>
      <c r="W3959" s="248">
        <f t="shared" si="245"/>
        <v>0</v>
      </c>
      <c r="X3959" s="248">
        <f t="shared" si="246"/>
        <v>0</v>
      </c>
      <c r="Y3959" s="248">
        <f t="shared" si="247"/>
        <v>0</v>
      </c>
    </row>
    <row r="3960" spans="1:25" ht="15" customHeight="1" x14ac:dyDescent="0.25">
      <c r="A3960" s="250"/>
      <c r="B3960" s="251"/>
      <c r="C3960" s="322" t="s">
        <v>503</v>
      </c>
      <c r="D3960" s="322"/>
      <c r="E3960" s="322"/>
      <c r="H3960" s="252">
        <v>427873.05</v>
      </c>
      <c r="I3960" s="252">
        <v>234636.61</v>
      </c>
      <c r="J3960" s="252">
        <v>0</v>
      </c>
      <c r="K3960" s="252">
        <v>0</v>
      </c>
      <c r="L3960" s="252">
        <v>0</v>
      </c>
      <c r="M3960" s="252">
        <v>234636.61</v>
      </c>
      <c r="N3960" s="323">
        <v>270232.90999999997</v>
      </c>
      <c r="O3960" s="323"/>
      <c r="P3960" s="252">
        <v>394196.59</v>
      </c>
      <c r="Q3960" s="252">
        <v>1919.84</v>
      </c>
      <c r="R3960" s="240" t="s">
        <v>178</v>
      </c>
      <c r="V3960" s="248">
        <f t="shared" si="248"/>
        <v>0</v>
      </c>
      <c r="W3960" s="248">
        <f t="shared" si="245"/>
        <v>0</v>
      </c>
      <c r="X3960" s="248">
        <f t="shared" si="246"/>
        <v>0</v>
      </c>
      <c r="Y3960" s="248">
        <f t="shared" si="247"/>
        <v>0</v>
      </c>
    </row>
    <row r="3961" spans="1:25" ht="15" customHeight="1" x14ac:dyDescent="0.25">
      <c r="A3961" s="250"/>
      <c r="B3961" s="251"/>
      <c r="C3961" s="322" t="s">
        <v>1052</v>
      </c>
      <c r="D3961" s="322"/>
      <c r="E3961" s="322"/>
      <c r="H3961" s="252">
        <v>416498.23</v>
      </c>
      <c r="I3961" s="252">
        <v>212940.99</v>
      </c>
      <c r="J3961" s="252">
        <v>0</v>
      </c>
      <c r="K3961" s="252">
        <v>0</v>
      </c>
      <c r="L3961" s="252">
        <v>0</v>
      </c>
      <c r="M3961" s="252">
        <v>212940.99</v>
      </c>
      <c r="N3961" s="323">
        <v>247165.79</v>
      </c>
      <c r="O3961" s="323"/>
      <c r="P3961" s="252">
        <v>384374.06</v>
      </c>
      <c r="Q3961" s="252">
        <v>2100.63</v>
      </c>
      <c r="R3961" s="240" t="s">
        <v>178</v>
      </c>
      <c r="V3961" s="248">
        <f t="shared" si="248"/>
        <v>382273.43</v>
      </c>
      <c r="W3961" s="248">
        <f t="shared" si="245"/>
        <v>0</v>
      </c>
      <c r="X3961" s="248">
        <f t="shared" si="246"/>
        <v>0</v>
      </c>
      <c r="Y3961" s="248">
        <f t="shared" si="247"/>
        <v>382273.43</v>
      </c>
    </row>
    <row r="3962" spans="1:25" ht="15" customHeight="1" x14ac:dyDescent="0.25">
      <c r="A3962" s="250"/>
      <c r="B3962" s="251"/>
      <c r="C3962" s="322" t="s">
        <v>504</v>
      </c>
      <c r="D3962" s="322"/>
      <c r="E3962" s="322"/>
      <c r="H3962" s="252">
        <v>5641.79</v>
      </c>
      <c r="I3962" s="252">
        <v>0</v>
      </c>
      <c r="J3962" s="252">
        <v>0</v>
      </c>
      <c r="K3962" s="252">
        <v>0</v>
      </c>
      <c r="L3962" s="252">
        <v>0</v>
      </c>
      <c r="M3962" s="252">
        <v>0</v>
      </c>
      <c r="N3962" s="323">
        <v>14.27</v>
      </c>
      <c r="O3962" s="323"/>
      <c r="P3962" s="252">
        <v>6072.83</v>
      </c>
      <c r="Q3962" s="252">
        <v>445.31</v>
      </c>
      <c r="R3962" s="240" t="s">
        <v>178</v>
      </c>
      <c r="V3962" s="248">
        <f t="shared" si="248"/>
        <v>0</v>
      </c>
      <c r="W3962" s="248">
        <f t="shared" si="245"/>
        <v>0</v>
      </c>
      <c r="X3962" s="248">
        <f t="shared" si="246"/>
        <v>0</v>
      </c>
      <c r="Y3962" s="248">
        <f t="shared" si="247"/>
        <v>0</v>
      </c>
    </row>
    <row r="3963" spans="1:25" ht="15" customHeight="1" x14ac:dyDescent="0.25">
      <c r="A3963" s="250"/>
      <c r="B3963" s="251"/>
      <c r="C3963" s="322" t="s">
        <v>1336</v>
      </c>
      <c r="D3963" s="322"/>
      <c r="E3963" s="322"/>
      <c r="H3963" s="252">
        <v>0.26</v>
      </c>
      <c r="I3963" s="252">
        <v>0</v>
      </c>
      <c r="J3963" s="252">
        <v>0</v>
      </c>
      <c r="K3963" s="252">
        <v>0</v>
      </c>
      <c r="L3963" s="252">
        <v>0</v>
      </c>
      <c r="M3963" s="252">
        <v>0</v>
      </c>
      <c r="N3963" s="323">
        <v>0</v>
      </c>
      <c r="O3963" s="323"/>
      <c r="P3963" s="252">
        <v>0.26</v>
      </c>
      <c r="Q3963" s="252">
        <v>0</v>
      </c>
      <c r="R3963" s="240" t="s">
        <v>178</v>
      </c>
      <c r="V3963" s="248">
        <f t="shared" si="248"/>
        <v>0</v>
      </c>
      <c r="W3963" s="248">
        <f t="shared" si="245"/>
        <v>0</v>
      </c>
      <c r="X3963" s="248">
        <f t="shared" si="246"/>
        <v>0</v>
      </c>
      <c r="Y3963" s="248">
        <f t="shared" si="247"/>
        <v>0</v>
      </c>
    </row>
    <row r="3964" spans="1:25" ht="15" customHeight="1" x14ac:dyDescent="0.25">
      <c r="A3964" s="250"/>
      <c r="B3964" s="251"/>
      <c r="C3964" s="322" t="s">
        <v>1054</v>
      </c>
      <c r="D3964" s="322"/>
      <c r="E3964" s="322"/>
      <c r="H3964" s="252">
        <v>189.11</v>
      </c>
      <c r="I3964" s="252">
        <v>143.82</v>
      </c>
      <c r="J3964" s="252">
        <v>0</v>
      </c>
      <c r="K3964" s="252">
        <v>0</v>
      </c>
      <c r="L3964" s="252">
        <v>0</v>
      </c>
      <c r="M3964" s="252">
        <v>143.82</v>
      </c>
      <c r="N3964" s="323">
        <v>186.88</v>
      </c>
      <c r="O3964" s="323"/>
      <c r="P3964" s="252">
        <v>146.05000000000001</v>
      </c>
      <c r="Q3964" s="252">
        <v>0</v>
      </c>
      <c r="R3964" s="240" t="s">
        <v>178</v>
      </c>
      <c r="V3964" s="248">
        <f t="shared" si="248"/>
        <v>0</v>
      </c>
      <c r="W3964" s="248">
        <f t="shared" si="245"/>
        <v>0</v>
      </c>
      <c r="X3964" s="248">
        <f t="shared" si="246"/>
        <v>0</v>
      </c>
      <c r="Y3964" s="248">
        <f t="shared" si="247"/>
        <v>0</v>
      </c>
    </row>
    <row r="3965" spans="1:25" ht="15" customHeight="1" x14ac:dyDescent="0.25">
      <c r="A3965" s="250"/>
      <c r="B3965" s="251"/>
      <c r="C3965" s="322" t="s">
        <v>1058</v>
      </c>
      <c r="D3965" s="322"/>
      <c r="E3965" s="322"/>
      <c r="H3965" s="252">
        <v>43600.38</v>
      </c>
      <c r="I3965" s="252">
        <v>23304.65</v>
      </c>
      <c r="J3965" s="252">
        <v>0</v>
      </c>
      <c r="K3965" s="252">
        <v>0</v>
      </c>
      <c r="L3965" s="252">
        <v>0</v>
      </c>
      <c r="M3965" s="252">
        <v>23304.65</v>
      </c>
      <c r="N3965" s="323">
        <v>27048.82</v>
      </c>
      <c r="O3965" s="323"/>
      <c r="P3965" s="252">
        <v>40701.54</v>
      </c>
      <c r="Q3965" s="252">
        <v>845.33</v>
      </c>
      <c r="R3965" s="240" t="s">
        <v>178</v>
      </c>
      <c r="V3965" s="248">
        <f t="shared" si="248"/>
        <v>0</v>
      </c>
      <c r="W3965" s="248">
        <f t="shared" si="245"/>
        <v>0</v>
      </c>
      <c r="X3965" s="248">
        <f t="shared" si="246"/>
        <v>0</v>
      </c>
      <c r="Y3965" s="248">
        <f t="shared" si="247"/>
        <v>0</v>
      </c>
    </row>
    <row r="3966" spans="1:25" ht="15" customHeight="1" x14ac:dyDescent="0.25">
      <c r="A3966" s="250"/>
      <c r="B3966" s="251"/>
      <c r="C3966" s="322" t="s">
        <v>1303</v>
      </c>
      <c r="D3966" s="322"/>
      <c r="E3966" s="322"/>
      <c r="H3966" s="252">
        <v>-4315.05</v>
      </c>
      <c r="I3966" s="252">
        <v>0</v>
      </c>
      <c r="J3966" s="252">
        <v>0</v>
      </c>
      <c r="K3966" s="252">
        <v>0</v>
      </c>
      <c r="L3966" s="252">
        <v>0</v>
      </c>
      <c r="M3966" s="252">
        <v>0</v>
      </c>
      <c r="N3966" s="323">
        <v>1.89</v>
      </c>
      <c r="O3966" s="323"/>
      <c r="P3966" s="252">
        <v>3211.89</v>
      </c>
      <c r="Q3966" s="252">
        <v>7528.83</v>
      </c>
      <c r="R3966" s="240" t="s">
        <v>178</v>
      </c>
      <c r="V3966" s="248">
        <f t="shared" si="248"/>
        <v>0</v>
      </c>
      <c r="W3966" s="248">
        <f t="shared" si="245"/>
        <v>0</v>
      </c>
      <c r="X3966" s="248">
        <f t="shared" si="246"/>
        <v>0</v>
      </c>
      <c r="Y3966" s="248">
        <f t="shared" si="247"/>
        <v>0</v>
      </c>
    </row>
    <row r="3967" spans="1:25" ht="15" customHeight="1" x14ac:dyDescent="0.25">
      <c r="A3967" s="250"/>
      <c r="B3967" s="251"/>
      <c r="C3967" s="322" t="s">
        <v>399</v>
      </c>
      <c r="D3967" s="322"/>
      <c r="E3967" s="322"/>
      <c r="H3967" s="252">
        <v>45035.41</v>
      </c>
      <c r="I3967" s="252">
        <v>19980.96</v>
      </c>
      <c r="J3967" s="252">
        <v>-108.54</v>
      </c>
      <c r="K3967" s="252">
        <v>0</v>
      </c>
      <c r="L3967" s="252">
        <v>0</v>
      </c>
      <c r="M3967" s="252">
        <v>19872.419999999998</v>
      </c>
      <c r="N3967" s="323">
        <v>23014.720000000001</v>
      </c>
      <c r="O3967" s="323"/>
      <c r="P3967" s="252">
        <v>45795.35</v>
      </c>
      <c r="Q3967" s="252">
        <v>3902.24</v>
      </c>
      <c r="R3967" s="240" t="s">
        <v>178</v>
      </c>
      <c r="V3967" s="248">
        <f t="shared" si="248"/>
        <v>0</v>
      </c>
      <c r="W3967" s="248">
        <f t="shared" si="245"/>
        <v>0</v>
      </c>
      <c r="X3967" s="248">
        <f t="shared" si="246"/>
        <v>0</v>
      </c>
      <c r="Y3967" s="248">
        <f t="shared" si="247"/>
        <v>0</v>
      </c>
    </row>
    <row r="3968" spans="1:25" ht="15" customHeight="1" x14ac:dyDescent="0.25">
      <c r="A3968" s="250"/>
      <c r="B3968" s="251"/>
      <c r="C3968" s="322" t="s">
        <v>1311</v>
      </c>
      <c r="D3968" s="322"/>
      <c r="E3968" s="322"/>
      <c r="H3968" s="252">
        <v>8.27</v>
      </c>
      <c r="I3968" s="252">
        <v>0</v>
      </c>
      <c r="J3968" s="252">
        <v>0</v>
      </c>
      <c r="K3968" s="252">
        <v>0</v>
      </c>
      <c r="L3968" s="252">
        <v>0</v>
      </c>
      <c r="M3968" s="252">
        <v>0</v>
      </c>
      <c r="N3968" s="323">
        <v>0</v>
      </c>
      <c r="O3968" s="323"/>
      <c r="P3968" s="252">
        <v>8.27</v>
      </c>
      <c r="Q3968" s="252">
        <v>0</v>
      </c>
      <c r="R3968" s="240" t="s">
        <v>178</v>
      </c>
      <c r="V3968" s="248">
        <f t="shared" si="248"/>
        <v>0</v>
      </c>
      <c r="W3968" s="248">
        <f t="shared" si="245"/>
        <v>0</v>
      </c>
      <c r="X3968" s="248">
        <f t="shared" si="246"/>
        <v>0</v>
      </c>
      <c r="Y3968" s="248">
        <f t="shared" si="247"/>
        <v>0</v>
      </c>
    </row>
    <row r="3969" spans="1:25" ht="15" customHeight="1" x14ac:dyDescent="0.25">
      <c r="A3969" s="250"/>
      <c r="B3969" s="251"/>
      <c r="C3969" s="322" t="s">
        <v>1304</v>
      </c>
      <c r="D3969" s="322"/>
      <c r="E3969" s="322"/>
      <c r="H3969" s="252">
        <v>1731.6</v>
      </c>
      <c r="I3969" s="252">
        <v>0</v>
      </c>
      <c r="J3969" s="252">
        <v>0</v>
      </c>
      <c r="K3969" s="252">
        <v>0</v>
      </c>
      <c r="L3969" s="252">
        <v>0</v>
      </c>
      <c r="M3969" s="252">
        <v>0</v>
      </c>
      <c r="N3969" s="323">
        <v>6.12</v>
      </c>
      <c r="O3969" s="323"/>
      <c r="P3969" s="252">
        <v>4089.75</v>
      </c>
      <c r="Q3969" s="252">
        <v>2364.27</v>
      </c>
      <c r="R3969" s="240" t="s">
        <v>178</v>
      </c>
      <c r="V3969" s="248">
        <f t="shared" si="248"/>
        <v>0</v>
      </c>
      <c r="W3969" s="248">
        <f t="shared" si="245"/>
        <v>0</v>
      </c>
      <c r="X3969" s="248">
        <f t="shared" si="246"/>
        <v>0</v>
      </c>
      <c r="Y3969" s="248">
        <f t="shared" si="247"/>
        <v>0</v>
      </c>
    </row>
    <row r="3970" spans="1:25" ht="15" customHeight="1" x14ac:dyDescent="0.25">
      <c r="A3970" s="250"/>
      <c r="B3970" s="251"/>
      <c r="C3970" s="322" t="s">
        <v>1055</v>
      </c>
      <c r="D3970" s="322"/>
      <c r="E3970" s="322"/>
      <c r="H3970" s="252">
        <v>189.11</v>
      </c>
      <c r="I3970" s="252">
        <v>143.82</v>
      </c>
      <c r="J3970" s="252">
        <v>0</v>
      </c>
      <c r="K3970" s="252">
        <v>0</v>
      </c>
      <c r="L3970" s="252">
        <v>0</v>
      </c>
      <c r="M3970" s="252">
        <v>143.82</v>
      </c>
      <c r="N3970" s="323">
        <v>186.88</v>
      </c>
      <c r="O3970" s="323"/>
      <c r="P3970" s="252">
        <v>146.05000000000001</v>
      </c>
      <c r="Q3970" s="252">
        <v>0</v>
      </c>
      <c r="R3970" s="240" t="s">
        <v>178</v>
      </c>
      <c r="V3970" s="248">
        <f t="shared" si="248"/>
        <v>0</v>
      </c>
      <c r="W3970" s="248">
        <f t="shared" si="245"/>
        <v>0</v>
      </c>
      <c r="X3970" s="248">
        <f t="shared" si="246"/>
        <v>0</v>
      </c>
      <c r="Y3970" s="248">
        <f t="shared" si="247"/>
        <v>0</v>
      </c>
    </row>
    <row r="3971" spans="1:25" ht="15" customHeight="1" x14ac:dyDescent="0.25">
      <c r="A3971" s="250"/>
      <c r="B3971" s="251"/>
      <c r="C3971" s="322" t="s">
        <v>392</v>
      </c>
      <c r="D3971" s="322"/>
      <c r="E3971" s="322"/>
      <c r="H3971" s="252">
        <v>79730.490000000005</v>
      </c>
      <c r="I3971" s="252">
        <v>34642.720000000001</v>
      </c>
      <c r="J3971" s="252">
        <v>-185.55</v>
      </c>
      <c r="K3971" s="252">
        <v>0</v>
      </c>
      <c r="L3971" s="252">
        <v>0</v>
      </c>
      <c r="M3971" s="252">
        <v>34457.17</v>
      </c>
      <c r="N3971" s="323">
        <v>39709.57</v>
      </c>
      <c r="O3971" s="323"/>
      <c r="P3971" s="252">
        <v>81387.960000000006</v>
      </c>
      <c r="Q3971" s="252">
        <v>6909.87</v>
      </c>
      <c r="R3971" s="240" t="s">
        <v>178</v>
      </c>
      <c r="V3971" s="248">
        <f t="shared" si="248"/>
        <v>0</v>
      </c>
      <c r="W3971" s="248">
        <f t="shared" si="245"/>
        <v>0</v>
      </c>
      <c r="X3971" s="248">
        <f t="shared" si="246"/>
        <v>0</v>
      </c>
      <c r="Y3971" s="248">
        <f t="shared" si="247"/>
        <v>0</v>
      </c>
    </row>
    <row r="3972" spans="1:25" ht="15" customHeight="1" x14ac:dyDescent="0.25">
      <c r="A3972" s="250"/>
      <c r="B3972" s="251"/>
      <c r="C3972" s="322" t="s">
        <v>1057</v>
      </c>
      <c r="D3972" s="322"/>
      <c r="E3972" s="322"/>
      <c r="H3972" s="252">
        <v>390.94</v>
      </c>
      <c r="I3972" s="252">
        <v>295.60000000000002</v>
      </c>
      <c r="J3972" s="252">
        <v>0</v>
      </c>
      <c r="K3972" s="252">
        <v>0</v>
      </c>
      <c r="L3972" s="252">
        <v>0</v>
      </c>
      <c r="M3972" s="252">
        <v>295.60000000000002</v>
      </c>
      <c r="N3972" s="323">
        <v>379.91</v>
      </c>
      <c r="O3972" s="323"/>
      <c r="P3972" s="252">
        <v>306.63</v>
      </c>
      <c r="Q3972" s="252">
        <v>0</v>
      </c>
      <c r="R3972" s="240" t="s">
        <v>178</v>
      </c>
      <c r="V3972" s="248">
        <f t="shared" si="248"/>
        <v>0</v>
      </c>
      <c r="W3972" s="248">
        <f t="shared" si="245"/>
        <v>0</v>
      </c>
      <c r="X3972" s="248">
        <f t="shared" si="246"/>
        <v>0</v>
      </c>
      <c r="Y3972" s="248">
        <f t="shared" si="247"/>
        <v>0</v>
      </c>
    </row>
    <row r="3973" spans="1:25" ht="15" customHeight="1" x14ac:dyDescent="0.25">
      <c r="A3973" s="250"/>
      <c r="B3973" s="251"/>
      <c r="C3973" s="322" t="s">
        <v>1056</v>
      </c>
      <c r="D3973" s="322"/>
      <c r="E3973" s="322"/>
      <c r="H3973" s="252">
        <v>598.84</v>
      </c>
      <c r="I3973" s="252">
        <v>456.11</v>
      </c>
      <c r="J3973" s="252">
        <v>0</v>
      </c>
      <c r="K3973" s="252">
        <v>0</v>
      </c>
      <c r="L3973" s="252">
        <v>0</v>
      </c>
      <c r="M3973" s="252">
        <v>456.11</v>
      </c>
      <c r="N3973" s="323">
        <v>592.69000000000005</v>
      </c>
      <c r="O3973" s="323"/>
      <c r="P3973" s="252">
        <v>462.26</v>
      </c>
      <c r="Q3973" s="252">
        <v>0</v>
      </c>
      <c r="R3973" s="240" t="s">
        <v>178</v>
      </c>
      <c r="V3973" s="248">
        <f t="shared" si="248"/>
        <v>0</v>
      </c>
      <c r="W3973" s="248">
        <f t="shared" si="245"/>
        <v>0</v>
      </c>
      <c r="X3973" s="248">
        <f t="shared" si="246"/>
        <v>0</v>
      </c>
      <c r="Y3973" s="248">
        <f t="shared" si="247"/>
        <v>0</v>
      </c>
    </row>
    <row r="3974" spans="1:25" ht="15" customHeight="1" x14ac:dyDescent="0.25">
      <c r="A3974" s="250"/>
      <c r="B3974" s="251"/>
      <c r="C3974" s="322" t="s">
        <v>1283</v>
      </c>
      <c r="D3974" s="322"/>
      <c r="E3974" s="322"/>
      <c r="H3974" s="252">
        <v>148.01</v>
      </c>
      <c r="I3974" s="252">
        <v>0</v>
      </c>
      <c r="J3974" s="252">
        <v>0</v>
      </c>
      <c r="K3974" s="252">
        <v>0</v>
      </c>
      <c r="L3974" s="252">
        <v>0</v>
      </c>
      <c r="M3974" s="252">
        <v>0</v>
      </c>
      <c r="N3974" s="323">
        <v>0</v>
      </c>
      <c r="O3974" s="323"/>
      <c r="P3974" s="252">
        <v>148.01</v>
      </c>
      <c r="Q3974" s="252">
        <v>0</v>
      </c>
      <c r="R3974" s="240" t="s">
        <v>178</v>
      </c>
      <c r="V3974" s="248">
        <f t="shared" si="248"/>
        <v>0</v>
      </c>
      <c r="W3974" s="248">
        <f t="shared" si="245"/>
        <v>49.336666666666666</v>
      </c>
      <c r="X3974" s="248">
        <f t="shared" si="246"/>
        <v>0</v>
      </c>
      <c r="Y3974" s="248">
        <f t="shared" si="247"/>
        <v>49.336666666666666</v>
      </c>
    </row>
    <row r="3975" spans="1:25" ht="15" customHeight="1" x14ac:dyDescent="0.25">
      <c r="A3975" s="250"/>
      <c r="B3975" s="251"/>
      <c r="C3975" s="322" t="s">
        <v>1286</v>
      </c>
      <c r="D3975" s="322"/>
      <c r="E3975" s="322"/>
      <c r="H3975" s="252">
        <v>30913.56</v>
      </c>
      <c r="I3975" s="252">
        <v>13068.97</v>
      </c>
      <c r="J3975" s="252">
        <v>-68.48</v>
      </c>
      <c r="K3975" s="252">
        <v>0</v>
      </c>
      <c r="L3975" s="252">
        <v>0</v>
      </c>
      <c r="M3975" s="252">
        <v>13000.49</v>
      </c>
      <c r="N3975" s="323">
        <v>14853.75</v>
      </c>
      <c r="O3975" s="323"/>
      <c r="P3975" s="252">
        <v>31800.880000000001</v>
      </c>
      <c r="Q3975" s="252">
        <v>2740.58</v>
      </c>
      <c r="R3975" s="240" t="s">
        <v>178</v>
      </c>
      <c r="V3975" s="248">
        <f t="shared" si="248"/>
        <v>0</v>
      </c>
      <c r="W3975" s="248">
        <f t="shared" si="245"/>
        <v>0</v>
      </c>
      <c r="X3975" s="248">
        <f t="shared" si="246"/>
        <v>0</v>
      </c>
      <c r="Y3975" s="248">
        <f t="shared" si="247"/>
        <v>0</v>
      </c>
    </row>
    <row r="3976" spans="1:25" ht="15" customHeight="1" x14ac:dyDescent="0.25">
      <c r="A3976" s="253"/>
      <c r="B3976" s="254"/>
      <c r="C3976" s="324" t="s">
        <v>1288</v>
      </c>
      <c r="D3976" s="324"/>
      <c r="E3976" s="324"/>
      <c r="F3976" s="255"/>
      <c r="G3976" s="255"/>
      <c r="H3976" s="256">
        <v>124690.84</v>
      </c>
      <c r="I3976" s="256">
        <v>50070.32</v>
      </c>
      <c r="J3976" s="256">
        <v>-262.36</v>
      </c>
      <c r="K3976" s="256">
        <v>0</v>
      </c>
      <c r="L3976" s="256">
        <v>0</v>
      </c>
      <c r="M3976" s="256">
        <v>49807.96</v>
      </c>
      <c r="N3976" s="325">
        <v>58264.91</v>
      </c>
      <c r="O3976" s="325"/>
      <c r="P3976" s="256">
        <v>117035.21</v>
      </c>
      <c r="Q3976" s="256">
        <v>801.32</v>
      </c>
      <c r="R3976" s="240" t="s">
        <v>178</v>
      </c>
      <c r="V3976" s="248">
        <f t="shared" si="248"/>
        <v>0</v>
      </c>
      <c r="W3976" s="248">
        <f t="shared" si="245"/>
        <v>0</v>
      </c>
      <c r="X3976" s="248">
        <f t="shared" si="246"/>
        <v>0</v>
      </c>
      <c r="Y3976" s="248">
        <f t="shared" si="247"/>
        <v>0</v>
      </c>
    </row>
    <row r="3977" spans="1:25" ht="15" customHeight="1" x14ac:dyDescent="0.25">
      <c r="A3977" s="245" t="s">
        <v>1978</v>
      </c>
      <c r="B3977" s="246" t="str">
        <f>C3977</f>
        <v>г.Одинцово, Северная, 28</v>
      </c>
      <c r="C3977" s="329" t="s">
        <v>179</v>
      </c>
      <c r="D3977" s="329"/>
      <c r="E3977" s="329"/>
      <c r="F3977" s="246" t="s">
        <v>1699</v>
      </c>
      <c r="G3977" s="246" t="s">
        <v>1979</v>
      </c>
      <c r="H3977" s="247">
        <v>1284408.75</v>
      </c>
      <c r="I3977" s="247">
        <v>624221.48</v>
      </c>
      <c r="J3977" s="247">
        <v>-5634.09</v>
      </c>
      <c r="K3977" s="247">
        <v>0</v>
      </c>
      <c r="L3977" s="247">
        <v>0</v>
      </c>
      <c r="M3977" s="247">
        <v>618587.39</v>
      </c>
      <c r="N3977" s="330">
        <v>779530.22</v>
      </c>
      <c r="O3977" s="330"/>
      <c r="P3977" s="247">
        <v>1135260.82</v>
      </c>
      <c r="Q3977" s="247">
        <v>11794.9</v>
      </c>
      <c r="R3977" s="240" t="s">
        <v>179</v>
      </c>
      <c r="V3977" s="248">
        <f t="shared" si="248"/>
        <v>0</v>
      </c>
      <c r="W3977" s="248">
        <f t="shared" si="245"/>
        <v>0</v>
      </c>
      <c r="X3977" s="248">
        <f t="shared" si="246"/>
        <v>0</v>
      </c>
      <c r="Y3977" s="248">
        <f t="shared" si="247"/>
        <v>0</v>
      </c>
    </row>
    <row r="3978" spans="1:25" ht="15" customHeight="1" x14ac:dyDescent="0.25">
      <c r="A3978" s="250"/>
      <c r="B3978" s="251"/>
      <c r="C3978" s="322" t="s">
        <v>1057</v>
      </c>
      <c r="D3978" s="322"/>
      <c r="E3978" s="322"/>
      <c r="H3978" s="252">
        <v>509.24</v>
      </c>
      <c r="I3978" s="252">
        <v>494.71</v>
      </c>
      <c r="J3978" s="252">
        <v>0</v>
      </c>
      <c r="K3978" s="252">
        <v>0</v>
      </c>
      <c r="L3978" s="252">
        <v>0</v>
      </c>
      <c r="M3978" s="252">
        <v>494.71</v>
      </c>
      <c r="N3978" s="323">
        <v>584.26</v>
      </c>
      <c r="O3978" s="323"/>
      <c r="P3978" s="252">
        <v>709.58</v>
      </c>
      <c r="Q3978" s="252">
        <v>289.89</v>
      </c>
      <c r="R3978" s="240" t="s">
        <v>179</v>
      </c>
      <c r="V3978" s="248">
        <f t="shared" si="248"/>
        <v>0</v>
      </c>
      <c r="W3978" s="248">
        <f t="shared" ref="W3978:W4041" si="249">IF(W$8=$C3978,SUM($P3978-$Q3978),0)/3</f>
        <v>0</v>
      </c>
      <c r="X3978" s="248">
        <f t="shared" ref="X3978:X4041" si="250">IF(X$8=$C3978,SUM($P3978-$Q3978),0)</f>
        <v>0</v>
      </c>
      <c r="Y3978" s="248">
        <f t="shared" ref="Y3978:Y4041" si="251">SUM(V3978:X3978)</f>
        <v>0</v>
      </c>
    </row>
    <row r="3979" spans="1:25" ht="15" customHeight="1" x14ac:dyDescent="0.25">
      <c r="A3979" s="250"/>
      <c r="B3979" s="251"/>
      <c r="C3979" s="322" t="s">
        <v>392</v>
      </c>
      <c r="D3979" s="322"/>
      <c r="E3979" s="322"/>
      <c r="H3979" s="252">
        <v>79014.59</v>
      </c>
      <c r="I3979" s="252">
        <v>38847.81</v>
      </c>
      <c r="J3979" s="252">
        <v>-1606.44</v>
      </c>
      <c r="K3979" s="252">
        <v>0</v>
      </c>
      <c r="L3979" s="252">
        <v>0</v>
      </c>
      <c r="M3979" s="252">
        <v>37241.370000000003</v>
      </c>
      <c r="N3979" s="323">
        <v>49662.52</v>
      </c>
      <c r="O3979" s="323"/>
      <c r="P3979" s="252">
        <v>68681.5</v>
      </c>
      <c r="Q3979" s="252">
        <v>2088.06</v>
      </c>
      <c r="R3979" s="240" t="s">
        <v>179</v>
      </c>
      <c r="V3979" s="248">
        <f t="shared" si="248"/>
        <v>0</v>
      </c>
      <c r="W3979" s="248">
        <f t="shared" si="249"/>
        <v>0</v>
      </c>
      <c r="X3979" s="248">
        <f t="shared" si="250"/>
        <v>0</v>
      </c>
      <c r="Y3979" s="248">
        <f t="shared" si="251"/>
        <v>0</v>
      </c>
    </row>
    <row r="3980" spans="1:25" ht="15" customHeight="1" x14ac:dyDescent="0.25">
      <c r="A3980" s="250"/>
      <c r="B3980" s="251"/>
      <c r="C3980" s="322" t="s">
        <v>1052</v>
      </c>
      <c r="D3980" s="322"/>
      <c r="E3980" s="322"/>
      <c r="H3980" s="252">
        <v>444665.41</v>
      </c>
      <c r="I3980" s="252">
        <v>213608.84</v>
      </c>
      <c r="J3980" s="252">
        <v>0</v>
      </c>
      <c r="K3980" s="252">
        <v>0</v>
      </c>
      <c r="L3980" s="252">
        <v>0</v>
      </c>
      <c r="M3980" s="252">
        <v>213608.84</v>
      </c>
      <c r="N3980" s="323">
        <v>266823.19</v>
      </c>
      <c r="O3980" s="323"/>
      <c r="P3980" s="252">
        <v>392304.22</v>
      </c>
      <c r="Q3980" s="252">
        <v>853.16</v>
      </c>
      <c r="R3980" s="240" t="s">
        <v>179</v>
      </c>
      <c r="V3980" s="248">
        <f t="shared" si="248"/>
        <v>391451.06</v>
      </c>
      <c r="W3980" s="248">
        <f t="shared" si="249"/>
        <v>0</v>
      </c>
      <c r="X3980" s="248">
        <f t="shared" si="250"/>
        <v>0</v>
      </c>
      <c r="Y3980" s="248">
        <f t="shared" si="251"/>
        <v>391451.06</v>
      </c>
    </row>
    <row r="3981" spans="1:25" ht="15" customHeight="1" x14ac:dyDescent="0.25">
      <c r="A3981" s="250"/>
      <c r="B3981" s="251"/>
      <c r="C3981" s="322" t="s">
        <v>1303</v>
      </c>
      <c r="D3981" s="322"/>
      <c r="E3981" s="322"/>
      <c r="H3981" s="252">
        <v>3303.4</v>
      </c>
      <c r="I3981" s="252">
        <v>0</v>
      </c>
      <c r="J3981" s="252">
        <v>0</v>
      </c>
      <c r="K3981" s="252">
        <v>0</v>
      </c>
      <c r="L3981" s="252">
        <v>0</v>
      </c>
      <c r="M3981" s="252">
        <v>0</v>
      </c>
      <c r="N3981" s="323">
        <v>18.309999999999999</v>
      </c>
      <c r="O3981" s="323"/>
      <c r="P3981" s="252">
        <v>4160.24</v>
      </c>
      <c r="Q3981" s="252">
        <v>875.15</v>
      </c>
      <c r="R3981" s="240" t="s">
        <v>179</v>
      </c>
      <c r="V3981" s="248">
        <f t="shared" si="248"/>
        <v>0</v>
      </c>
      <c r="W3981" s="248">
        <f t="shared" si="249"/>
        <v>0</v>
      </c>
      <c r="X3981" s="248">
        <f t="shared" si="250"/>
        <v>0</v>
      </c>
      <c r="Y3981" s="248">
        <f t="shared" si="251"/>
        <v>0</v>
      </c>
    </row>
    <row r="3982" spans="1:25" ht="15" customHeight="1" x14ac:dyDescent="0.25">
      <c r="A3982" s="250"/>
      <c r="B3982" s="251"/>
      <c r="C3982" s="322" t="s">
        <v>1336</v>
      </c>
      <c r="D3982" s="322"/>
      <c r="E3982" s="322"/>
      <c r="H3982" s="252">
        <v>74.930000000000007</v>
      </c>
      <c r="I3982" s="252">
        <v>0</v>
      </c>
      <c r="J3982" s="252">
        <v>0</v>
      </c>
      <c r="K3982" s="252">
        <v>0</v>
      </c>
      <c r="L3982" s="252">
        <v>0</v>
      </c>
      <c r="M3982" s="252">
        <v>0</v>
      </c>
      <c r="N3982" s="323">
        <v>0</v>
      </c>
      <c r="O3982" s="323"/>
      <c r="P3982" s="252">
        <v>74.930000000000007</v>
      </c>
      <c r="Q3982" s="252">
        <v>0</v>
      </c>
      <c r="R3982" s="240" t="s">
        <v>179</v>
      </c>
      <c r="V3982" s="248">
        <f t="shared" si="248"/>
        <v>0</v>
      </c>
      <c r="W3982" s="248">
        <f t="shared" si="249"/>
        <v>0</v>
      </c>
      <c r="X3982" s="248">
        <f t="shared" si="250"/>
        <v>0</v>
      </c>
      <c r="Y3982" s="248">
        <f t="shared" si="251"/>
        <v>0</v>
      </c>
    </row>
    <row r="3983" spans="1:25" ht="15" customHeight="1" x14ac:dyDescent="0.25">
      <c r="A3983" s="250"/>
      <c r="B3983" s="251"/>
      <c r="C3983" s="322" t="s">
        <v>503</v>
      </c>
      <c r="D3983" s="322"/>
      <c r="E3983" s="322"/>
      <c r="H3983" s="252">
        <v>431375.01</v>
      </c>
      <c r="I3983" s="252">
        <v>235372.44</v>
      </c>
      <c r="J3983" s="252">
        <v>0</v>
      </c>
      <c r="K3983" s="252">
        <v>0</v>
      </c>
      <c r="L3983" s="252">
        <v>0</v>
      </c>
      <c r="M3983" s="252">
        <v>235372.44</v>
      </c>
      <c r="N3983" s="323">
        <v>290015.88</v>
      </c>
      <c r="O3983" s="323"/>
      <c r="P3983" s="252">
        <v>377613.72</v>
      </c>
      <c r="Q3983" s="252">
        <v>882.15</v>
      </c>
      <c r="R3983" s="240" t="s">
        <v>179</v>
      </c>
      <c r="V3983" s="248">
        <f t="shared" si="248"/>
        <v>0</v>
      </c>
      <c r="W3983" s="248">
        <f t="shared" si="249"/>
        <v>0</v>
      </c>
      <c r="X3983" s="248">
        <f t="shared" si="250"/>
        <v>0</v>
      </c>
      <c r="Y3983" s="248">
        <f t="shared" si="251"/>
        <v>0</v>
      </c>
    </row>
    <row r="3984" spans="1:25" ht="15" customHeight="1" x14ac:dyDescent="0.25">
      <c r="A3984" s="250"/>
      <c r="B3984" s="251"/>
      <c r="C3984" s="322" t="s">
        <v>1054</v>
      </c>
      <c r="D3984" s="322"/>
      <c r="E3984" s="322"/>
      <c r="H3984" s="252">
        <v>37.1</v>
      </c>
      <c r="I3984" s="252">
        <v>235.93</v>
      </c>
      <c r="J3984" s="252">
        <v>0</v>
      </c>
      <c r="K3984" s="252">
        <v>0</v>
      </c>
      <c r="L3984" s="252">
        <v>0</v>
      </c>
      <c r="M3984" s="252">
        <v>235.93</v>
      </c>
      <c r="N3984" s="323">
        <v>278.66000000000003</v>
      </c>
      <c r="O3984" s="323"/>
      <c r="P3984" s="252">
        <v>340.37</v>
      </c>
      <c r="Q3984" s="252">
        <v>346</v>
      </c>
      <c r="R3984" s="240" t="s">
        <v>179</v>
      </c>
      <c r="V3984" s="248">
        <f t="shared" ref="V3984:V4047" si="252">IF(V$8=$C3984,SUM($P3984-$Q3984),0)</f>
        <v>0</v>
      </c>
      <c r="W3984" s="248">
        <f t="shared" si="249"/>
        <v>0</v>
      </c>
      <c r="X3984" s="248">
        <f t="shared" si="250"/>
        <v>0</v>
      </c>
      <c r="Y3984" s="248">
        <f t="shared" si="251"/>
        <v>0</v>
      </c>
    </row>
    <row r="3985" spans="1:25" ht="15" customHeight="1" x14ac:dyDescent="0.25">
      <c r="A3985" s="250"/>
      <c r="B3985" s="251"/>
      <c r="C3985" s="322" t="s">
        <v>1058</v>
      </c>
      <c r="D3985" s="322"/>
      <c r="E3985" s="322"/>
      <c r="H3985" s="252">
        <v>75536.95</v>
      </c>
      <c r="I3985" s="252">
        <v>38683.129999999997</v>
      </c>
      <c r="J3985" s="252">
        <v>0</v>
      </c>
      <c r="K3985" s="252">
        <v>0</v>
      </c>
      <c r="L3985" s="252">
        <v>0</v>
      </c>
      <c r="M3985" s="252">
        <v>38683.129999999997</v>
      </c>
      <c r="N3985" s="323">
        <v>48280.83</v>
      </c>
      <c r="O3985" s="323"/>
      <c r="P3985" s="252">
        <v>67065.850000000006</v>
      </c>
      <c r="Q3985" s="252">
        <v>1126.5999999999999</v>
      </c>
      <c r="R3985" s="240" t="s">
        <v>179</v>
      </c>
      <c r="V3985" s="248">
        <f t="shared" si="252"/>
        <v>0</v>
      </c>
      <c r="W3985" s="248">
        <f t="shared" si="249"/>
        <v>0</v>
      </c>
      <c r="X3985" s="248">
        <f t="shared" si="250"/>
        <v>0</v>
      </c>
      <c r="Y3985" s="248">
        <f t="shared" si="251"/>
        <v>0</v>
      </c>
    </row>
    <row r="3986" spans="1:25" ht="15" customHeight="1" x14ac:dyDescent="0.25">
      <c r="A3986" s="250"/>
      <c r="B3986" s="251"/>
      <c r="C3986" s="322" t="s">
        <v>1335</v>
      </c>
      <c r="D3986" s="322"/>
      <c r="E3986" s="322"/>
      <c r="H3986" s="252">
        <v>3009.69</v>
      </c>
      <c r="I3986" s="252">
        <v>0</v>
      </c>
      <c r="J3986" s="252">
        <v>0</v>
      </c>
      <c r="K3986" s="252">
        <v>0</v>
      </c>
      <c r="L3986" s="252">
        <v>0</v>
      </c>
      <c r="M3986" s="252">
        <v>0</v>
      </c>
      <c r="N3986" s="323">
        <v>46.13</v>
      </c>
      <c r="O3986" s="323"/>
      <c r="P3986" s="252">
        <v>2963.56</v>
      </c>
      <c r="Q3986" s="252">
        <v>0</v>
      </c>
      <c r="R3986" s="240" t="s">
        <v>179</v>
      </c>
      <c r="V3986" s="248">
        <f t="shared" si="252"/>
        <v>0</v>
      </c>
      <c r="W3986" s="248">
        <f t="shared" si="249"/>
        <v>0</v>
      </c>
      <c r="X3986" s="248">
        <f t="shared" si="250"/>
        <v>0</v>
      </c>
      <c r="Y3986" s="248">
        <f t="shared" si="251"/>
        <v>0</v>
      </c>
    </row>
    <row r="3987" spans="1:25" ht="15" customHeight="1" x14ac:dyDescent="0.25">
      <c r="A3987" s="250"/>
      <c r="B3987" s="251"/>
      <c r="C3987" s="322" t="s">
        <v>399</v>
      </c>
      <c r="D3987" s="322"/>
      <c r="E3987" s="322"/>
      <c r="H3987" s="252">
        <v>44347.75</v>
      </c>
      <c r="I3987" s="252">
        <v>21679.52</v>
      </c>
      <c r="J3987" s="252">
        <v>-881.34</v>
      </c>
      <c r="K3987" s="252">
        <v>0</v>
      </c>
      <c r="L3987" s="252">
        <v>0</v>
      </c>
      <c r="M3987" s="252">
        <v>20798.18</v>
      </c>
      <c r="N3987" s="323">
        <v>27680.44</v>
      </c>
      <c r="O3987" s="323"/>
      <c r="P3987" s="252">
        <v>38633.82</v>
      </c>
      <c r="Q3987" s="252">
        <v>1168.33</v>
      </c>
      <c r="R3987" s="240" t="s">
        <v>179</v>
      </c>
      <c r="V3987" s="248">
        <f t="shared" si="252"/>
        <v>0</v>
      </c>
      <c r="W3987" s="248">
        <f t="shared" si="249"/>
        <v>0</v>
      </c>
      <c r="X3987" s="248">
        <f t="shared" si="250"/>
        <v>0</v>
      </c>
      <c r="Y3987" s="248">
        <f t="shared" si="251"/>
        <v>0</v>
      </c>
    </row>
    <row r="3988" spans="1:25" ht="15" customHeight="1" x14ac:dyDescent="0.25">
      <c r="A3988" s="250"/>
      <c r="B3988" s="251"/>
      <c r="C3988" s="322" t="s">
        <v>1286</v>
      </c>
      <c r="D3988" s="322"/>
      <c r="E3988" s="322"/>
      <c r="H3988" s="252">
        <v>30765.51</v>
      </c>
      <c r="I3988" s="252">
        <v>15382.23</v>
      </c>
      <c r="J3988" s="252">
        <v>-651.24</v>
      </c>
      <c r="K3988" s="252">
        <v>0</v>
      </c>
      <c r="L3988" s="252">
        <v>0</v>
      </c>
      <c r="M3988" s="252">
        <v>14730.99</v>
      </c>
      <c r="N3988" s="323">
        <v>19666.759999999998</v>
      </c>
      <c r="O3988" s="323"/>
      <c r="P3988" s="252">
        <v>27012.55</v>
      </c>
      <c r="Q3988" s="252">
        <v>1182.81</v>
      </c>
      <c r="R3988" s="240" t="s">
        <v>179</v>
      </c>
      <c r="V3988" s="248">
        <f t="shared" si="252"/>
        <v>0</v>
      </c>
      <c r="W3988" s="248">
        <f t="shared" si="249"/>
        <v>0</v>
      </c>
      <c r="X3988" s="248">
        <f t="shared" si="250"/>
        <v>0</v>
      </c>
      <c r="Y3988" s="248">
        <f t="shared" si="251"/>
        <v>0</v>
      </c>
    </row>
    <row r="3989" spans="1:25" ht="15" customHeight="1" x14ac:dyDescent="0.25">
      <c r="A3989" s="250"/>
      <c r="B3989" s="251"/>
      <c r="C3989" s="322" t="s">
        <v>1288</v>
      </c>
      <c r="D3989" s="322"/>
      <c r="E3989" s="322"/>
      <c r="H3989" s="252">
        <v>114535.07</v>
      </c>
      <c r="I3989" s="252">
        <v>58932.78</v>
      </c>
      <c r="J3989" s="252">
        <v>-2495.0700000000002</v>
      </c>
      <c r="K3989" s="252">
        <v>0</v>
      </c>
      <c r="L3989" s="252">
        <v>0</v>
      </c>
      <c r="M3989" s="252">
        <v>56437.71</v>
      </c>
      <c r="N3989" s="323">
        <v>75105.350000000006</v>
      </c>
      <c r="O3989" s="323"/>
      <c r="P3989" s="252">
        <v>96220.36</v>
      </c>
      <c r="Q3989" s="252">
        <v>352.93</v>
      </c>
      <c r="R3989" s="240" t="s">
        <v>179</v>
      </c>
      <c r="V3989" s="248">
        <f t="shared" si="252"/>
        <v>0</v>
      </c>
      <c r="W3989" s="248">
        <f t="shared" si="249"/>
        <v>0</v>
      </c>
      <c r="X3989" s="248">
        <f t="shared" si="250"/>
        <v>0</v>
      </c>
      <c r="Y3989" s="248">
        <f t="shared" si="251"/>
        <v>0</v>
      </c>
    </row>
    <row r="3990" spans="1:25" ht="15" customHeight="1" x14ac:dyDescent="0.25">
      <c r="A3990" s="250"/>
      <c r="B3990" s="251"/>
      <c r="C3990" s="322" t="s">
        <v>1304</v>
      </c>
      <c r="D3990" s="322"/>
      <c r="E3990" s="322"/>
      <c r="H3990" s="252">
        <v>4659.28</v>
      </c>
      <c r="I3990" s="252">
        <v>0</v>
      </c>
      <c r="J3990" s="252">
        <v>0</v>
      </c>
      <c r="K3990" s="252">
        <v>0</v>
      </c>
      <c r="L3990" s="252">
        <v>0</v>
      </c>
      <c r="M3990" s="252">
        <v>0</v>
      </c>
      <c r="N3990" s="323">
        <v>37.78</v>
      </c>
      <c r="O3990" s="323"/>
      <c r="P3990" s="252">
        <v>5063.95</v>
      </c>
      <c r="Q3990" s="252">
        <v>442.45</v>
      </c>
      <c r="R3990" s="240" t="s">
        <v>179</v>
      </c>
      <c r="V3990" s="248">
        <f t="shared" si="252"/>
        <v>0</v>
      </c>
      <c r="W3990" s="248">
        <f t="shared" si="249"/>
        <v>0</v>
      </c>
      <c r="X3990" s="248">
        <f t="shared" si="250"/>
        <v>0</v>
      </c>
      <c r="Y3990" s="248">
        <f t="shared" si="251"/>
        <v>0</v>
      </c>
    </row>
    <row r="3991" spans="1:25" ht="15" customHeight="1" x14ac:dyDescent="0.25">
      <c r="A3991" s="250"/>
      <c r="B3991" s="251"/>
      <c r="C3991" s="322" t="s">
        <v>1055</v>
      </c>
      <c r="D3991" s="322"/>
      <c r="E3991" s="322"/>
      <c r="H3991" s="252">
        <v>36.75</v>
      </c>
      <c r="I3991" s="252">
        <v>235.93</v>
      </c>
      <c r="J3991" s="252">
        <v>0</v>
      </c>
      <c r="K3991" s="252">
        <v>0</v>
      </c>
      <c r="L3991" s="252">
        <v>0</v>
      </c>
      <c r="M3991" s="252">
        <v>235.93</v>
      </c>
      <c r="N3991" s="323">
        <v>278.66000000000003</v>
      </c>
      <c r="O3991" s="323"/>
      <c r="P3991" s="252">
        <v>340.02</v>
      </c>
      <c r="Q3991" s="252">
        <v>346</v>
      </c>
      <c r="R3991" s="240" t="s">
        <v>179</v>
      </c>
      <c r="V3991" s="248">
        <f t="shared" si="252"/>
        <v>0</v>
      </c>
      <c r="W3991" s="248">
        <f t="shared" si="249"/>
        <v>0</v>
      </c>
      <c r="X3991" s="248">
        <f t="shared" si="250"/>
        <v>0</v>
      </c>
      <c r="Y3991" s="248">
        <f t="shared" si="251"/>
        <v>0</v>
      </c>
    </row>
    <row r="3992" spans="1:25" ht="15" customHeight="1" x14ac:dyDescent="0.25">
      <c r="A3992" s="250"/>
      <c r="B3992" s="251"/>
      <c r="C3992" s="322" t="s">
        <v>1311</v>
      </c>
      <c r="D3992" s="322"/>
      <c r="E3992" s="322"/>
      <c r="H3992" s="252">
        <v>2292.35</v>
      </c>
      <c r="I3992" s="252">
        <v>0</v>
      </c>
      <c r="J3992" s="252">
        <v>0</v>
      </c>
      <c r="K3992" s="252">
        <v>0</v>
      </c>
      <c r="L3992" s="252">
        <v>0</v>
      </c>
      <c r="M3992" s="252">
        <v>0</v>
      </c>
      <c r="N3992" s="323">
        <v>0</v>
      </c>
      <c r="O3992" s="323"/>
      <c r="P3992" s="252">
        <v>2292.35</v>
      </c>
      <c r="Q3992" s="252">
        <v>0</v>
      </c>
      <c r="R3992" s="240" t="s">
        <v>179</v>
      </c>
      <c r="V3992" s="248">
        <f t="shared" si="252"/>
        <v>0</v>
      </c>
      <c r="W3992" s="248">
        <f t="shared" si="249"/>
        <v>0</v>
      </c>
      <c r="X3992" s="248">
        <f t="shared" si="250"/>
        <v>0</v>
      </c>
      <c r="Y3992" s="248">
        <f t="shared" si="251"/>
        <v>0</v>
      </c>
    </row>
    <row r="3993" spans="1:25" ht="15" customHeight="1" x14ac:dyDescent="0.25">
      <c r="A3993" s="250"/>
      <c r="B3993" s="251"/>
      <c r="C3993" s="322" t="s">
        <v>504</v>
      </c>
      <c r="D3993" s="322"/>
      <c r="E3993" s="322"/>
      <c r="H3993" s="252">
        <v>7819.1</v>
      </c>
      <c r="I3993" s="252">
        <v>0</v>
      </c>
      <c r="J3993" s="252">
        <v>0</v>
      </c>
      <c r="K3993" s="252">
        <v>0</v>
      </c>
      <c r="L3993" s="252">
        <v>0</v>
      </c>
      <c r="M3993" s="252">
        <v>0</v>
      </c>
      <c r="N3993" s="323">
        <v>167.99</v>
      </c>
      <c r="O3993" s="323"/>
      <c r="P3993" s="252">
        <v>9251.5300000000007</v>
      </c>
      <c r="Q3993" s="252">
        <v>1600.42</v>
      </c>
      <c r="R3993" s="240" t="s">
        <v>179</v>
      </c>
      <c r="V3993" s="248">
        <f t="shared" si="252"/>
        <v>0</v>
      </c>
      <c r="W3993" s="248">
        <f t="shared" si="249"/>
        <v>0</v>
      </c>
      <c r="X3993" s="248">
        <f t="shared" si="250"/>
        <v>0</v>
      </c>
      <c r="Y3993" s="248">
        <f t="shared" si="251"/>
        <v>0</v>
      </c>
    </row>
    <row r="3994" spans="1:25" ht="15" customHeight="1" x14ac:dyDescent="0.25">
      <c r="A3994" s="250"/>
      <c r="B3994" s="251"/>
      <c r="C3994" s="322" t="s">
        <v>1056</v>
      </c>
      <c r="D3994" s="322"/>
      <c r="E3994" s="322"/>
      <c r="H3994" s="252">
        <v>971.29</v>
      </c>
      <c r="I3994" s="252">
        <v>748.16</v>
      </c>
      <c r="J3994" s="252">
        <v>0</v>
      </c>
      <c r="K3994" s="252">
        <v>0</v>
      </c>
      <c r="L3994" s="252">
        <v>0</v>
      </c>
      <c r="M3994" s="252">
        <v>748.16</v>
      </c>
      <c r="N3994" s="323">
        <v>883.46</v>
      </c>
      <c r="O3994" s="323"/>
      <c r="P3994" s="252">
        <v>1076.94</v>
      </c>
      <c r="Q3994" s="252">
        <v>240.95</v>
      </c>
      <c r="R3994" s="240" t="s">
        <v>179</v>
      </c>
      <c r="V3994" s="248">
        <f t="shared" si="252"/>
        <v>0</v>
      </c>
      <c r="W3994" s="248">
        <f t="shared" si="249"/>
        <v>0</v>
      </c>
      <c r="X3994" s="248">
        <f t="shared" si="250"/>
        <v>0</v>
      </c>
      <c r="Y3994" s="248">
        <f t="shared" si="251"/>
        <v>0</v>
      </c>
    </row>
    <row r="3995" spans="1:25" ht="15" customHeight="1" x14ac:dyDescent="0.25">
      <c r="A3995" s="253"/>
      <c r="B3995" s="254"/>
      <c r="C3995" s="324" t="s">
        <v>1283</v>
      </c>
      <c r="D3995" s="324"/>
      <c r="E3995" s="324"/>
      <c r="F3995" s="255"/>
      <c r="G3995" s="255"/>
      <c r="H3995" s="256">
        <v>41455.33</v>
      </c>
      <c r="I3995" s="256">
        <v>0</v>
      </c>
      <c r="J3995" s="256">
        <v>0</v>
      </c>
      <c r="K3995" s="256">
        <v>0</v>
      </c>
      <c r="L3995" s="256">
        <v>0</v>
      </c>
      <c r="M3995" s="256">
        <v>0</v>
      </c>
      <c r="N3995" s="325">
        <v>0</v>
      </c>
      <c r="O3995" s="325"/>
      <c r="P3995" s="256">
        <v>41455.33</v>
      </c>
      <c r="Q3995" s="256">
        <v>0</v>
      </c>
      <c r="R3995" s="240" t="s">
        <v>179</v>
      </c>
      <c r="V3995" s="248">
        <f t="shared" si="252"/>
        <v>0</v>
      </c>
      <c r="W3995" s="248">
        <f t="shared" si="249"/>
        <v>13818.443333333335</v>
      </c>
      <c r="X3995" s="248">
        <f t="shared" si="250"/>
        <v>0</v>
      </c>
      <c r="Y3995" s="248">
        <f t="shared" si="251"/>
        <v>13818.443333333335</v>
      </c>
    </row>
    <row r="3996" spans="1:25" ht="15" customHeight="1" x14ac:dyDescent="0.25">
      <c r="A3996" s="245" t="s">
        <v>1980</v>
      </c>
      <c r="B3996" s="246" t="str">
        <f>C3996</f>
        <v>г.Одинцово, Северная, 30</v>
      </c>
      <c r="C3996" s="329" t="s">
        <v>180</v>
      </c>
      <c r="D3996" s="329"/>
      <c r="E3996" s="329"/>
      <c r="F3996" s="246" t="s">
        <v>1720</v>
      </c>
      <c r="G3996" s="246" t="s">
        <v>1981</v>
      </c>
      <c r="H3996" s="247">
        <v>2270658.9300000002</v>
      </c>
      <c r="I3996" s="247">
        <v>244780.69</v>
      </c>
      <c r="J3996" s="247">
        <v>0</v>
      </c>
      <c r="K3996" s="247">
        <v>0</v>
      </c>
      <c r="L3996" s="247">
        <v>0</v>
      </c>
      <c r="M3996" s="247">
        <v>244780.69</v>
      </c>
      <c r="N3996" s="330">
        <v>276277.11</v>
      </c>
      <c r="O3996" s="330"/>
      <c r="P3996" s="247">
        <v>2264932.7799999998</v>
      </c>
      <c r="Q3996" s="247">
        <v>25770.27</v>
      </c>
      <c r="R3996" s="240" t="s">
        <v>180</v>
      </c>
      <c r="V3996" s="248">
        <f t="shared" si="252"/>
        <v>0</v>
      </c>
      <c r="W3996" s="248">
        <f t="shared" si="249"/>
        <v>0</v>
      </c>
      <c r="X3996" s="248">
        <f t="shared" si="250"/>
        <v>0</v>
      </c>
      <c r="Y3996" s="248">
        <f t="shared" si="251"/>
        <v>0</v>
      </c>
    </row>
    <row r="3997" spans="1:25" ht="15" customHeight="1" x14ac:dyDescent="0.25">
      <c r="A3997" s="250"/>
      <c r="B3997" s="251"/>
      <c r="C3997" s="322" t="s">
        <v>503</v>
      </c>
      <c r="D3997" s="322"/>
      <c r="E3997" s="322"/>
      <c r="H3997" s="252">
        <v>-6519.04</v>
      </c>
      <c r="I3997" s="252">
        <v>0</v>
      </c>
      <c r="J3997" s="252">
        <v>0</v>
      </c>
      <c r="K3997" s="252">
        <v>0</v>
      </c>
      <c r="L3997" s="252">
        <v>0</v>
      </c>
      <c r="M3997" s="252">
        <v>0</v>
      </c>
      <c r="N3997" s="323">
        <v>0</v>
      </c>
      <c r="O3997" s="323"/>
      <c r="P3997" s="252">
        <v>1705.34</v>
      </c>
      <c r="Q3997" s="252">
        <v>8224.3799999999992</v>
      </c>
      <c r="R3997" s="240" t="s">
        <v>180</v>
      </c>
      <c r="V3997" s="248">
        <f t="shared" si="252"/>
        <v>0</v>
      </c>
      <c r="W3997" s="248">
        <f t="shared" si="249"/>
        <v>0</v>
      </c>
      <c r="X3997" s="248">
        <f t="shared" si="250"/>
        <v>0</v>
      </c>
      <c r="Y3997" s="248">
        <f t="shared" si="251"/>
        <v>0</v>
      </c>
    </row>
    <row r="3998" spans="1:25" ht="15" customHeight="1" x14ac:dyDescent="0.25">
      <c r="A3998" s="250"/>
      <c r="B3998" s="251"/>
      <c r="C3998" s="322" t="s">
        <v>1052</v>
      </c>
      <c r="D3998" s="322"/>
      <c r="E3998" s="322"/>
      <c r="H3998" s="252">
        <v>1182115.1000000001</v>
      </c>
      <c r="I3998" s="252">
        <v>167355.70000000001</v>
      </c>
      <c r="J3998" s="252">
        <v>0</v>
      </c>
      <c r="K3998" s="252">
        <v>0</v>
      </c>
      <c r="L3998" s="252">
        <v>0</v>
      </c>
      <c r="M3998" s="252">
        <v>167355.70000000001</v>
      </c>
      <c r="N3998" s="323">
        <v>178970.81</v>
      </c>
      <c r="O3998" s="323"/>
      <c r="P3998" s="252">
        <v>1176049.54</v>
      </c>
      <c r="Q3998" s="252">
        <v>5549.55</v>
      </c>
      <c r="R3998" s="240" t="s">
        <v>180</v>
      </c>
      <c r="V3998" s="248">
        <f t="shared" si="252"/>
        <v>1170499.99</v>
      </c>
      <c r="W3998" s="248">
        <f t="shared" si="249"/>
        <v>0</v>
      </c>
      <c r="X3998" s="248">
        <f t="shared" si="250"/>
        <v>0</v>
      </c>
      <c r="Y3998" s="248">
        <f t="shared" si="251"/>
        <v>1170499.99</v>
      </c>
    </row>
    <row r="3999" spans="1:25" ht="15" customHeight="1" x14ac:dyDescent="0.25">
      <c r="A3999" s="250"/>
      <c r="B3999" s="251"/>
      <c r="C3999" s="322" t="s">
        <v>504</v>
      </c>
      <c r="D3999" s="322"/>
      <c r="E3999" s="322"/>
      <c r="H3999" s="252">
        <v>18061.439999999999</v>
      </c>
      <c r="I3999" s="252">
        <v>0</v>
      </c>
      <c r="J3999" s="252">
        <v>0</v>
      </c>
      <c r="K3999" s="252">
        <v>0</v>
      </c>
      <c r="L3999" s="252">
        <v>0</v>
      </c>
      <c r="M3999" s="252">
        <v>0</v>
      </c>
      <c r="N3999" s="323">
        <v>176.29</v>
      </c>
      <c r="O3999" s="323"/>
      <c r="P3999" s="252">
        <v>17898.259999999998</v>
      </c>
      <c r="Q3999" s="252">
        <v>13.11</v>
      </c>
      <c r="R3999" s="240" t="s">
        <v>180</v>
      </c>
      <c r="V3999" s="248">
        <f t="shared" si="252"/>
        <v>0</v>
      </c>
      <c r="W3999" s="248">
        <f t="shared" si="249"/>
        <v>0</v>
      </c>
      <c r="X3999" s="248">
        <f t="shared" si="250"/>
        <v>0</v>
      </c>
      <c r="Y3999" s="248">
        <f t="shared" si="251"/>
        <v>0</v>
      </c>
    </row>
    <row r="4000" spans="1:25" ht="15" customHeight="1" x14ac:dyDescent="0.25">
      <c r="A4000" s="250"/>
      <c r="B4000" s="251"/>
      <c r="C4000" s="322" t="s">
        <v>1336</v>
      </c>
      <c r="D4000" s="322"/>
      <c r="E4000" s="322"/>
      <c r="H4000" s="252">
        <v>221.49</v>
      </c>
      <c r="I4000" s="252">
        <v>0</v>
      </c>
      <c r="J4000" s="252">
        <v>0</v>
      </c>
      <c r="K4000" s="252">
        <v>0</v>
      </c>
      <c r="L4000" s="252">
        <v>0</v>
      </c>
      <c r="M4000" s="252">
        <v>0</v>
      </c>
      <c r="N4000" s="323">
        <v>0</v>
      </c>
      <c r="O4000" s="323"/>
      <c r="P4000" s="252">
        <v>221.49</v>
      </c>
      <c r="Q4000" s="252">
        <v>0</v>
      </c>
      <c r="R4000" s="240" t="s">
        <v>180</v>
      </c>
      <c r="V4000" s="248">
        <f t="shared" si="252"/>
        <v>0</v>
      </c>
      <c r="W4000" s="248">
        <f t="shared" si="249"/>
        <v>0</v>
      </c>
      <c r="X4000" s="248">
        <f t="shared" si="250"/>
        <v>0</v>
      </c>
      <c r="Y4000" s="248">
        <f t="shared" si="251"/>
        <v>0</v>
      </c>
    </row>
    <row r="4001" spans="1:25" ht="15" customHeight="1" x14ac:dyDescent="0.25">
      <c r="A4001" s="250"/>
      <c r="B4001" s="251"/>
      <c r="C4001" s="322" t="s">
        <v>1303</v>
      </c>
      <c r="D4001" s="322"/>
      <c r="E4001" s="322"/>
      <c r="H4001" s="252">
        <v>18588.759999999998</v>
      </c>
      <c r="I4001" s="252">
        <v>0</v>
      </c>
      <c r="J4001" s="252">
        <v>0</v>
      </c>
      <c r="K4001" s="252">
        <v>0</v>
      </c>
      <c r="L4001" s="252">
        <v>0</v>
      </c>
      <c r="M4001" s="252">
        <v>0</v>
      </c>
      <c r="N4001" s="323">
        <v>328.84</v>
      </c>
      <c r="O4001" s="323"/>
      <c r="P4001" s="252">
        <v>20560.37</v>
      </c>
      <c r="Q4001" s="252">
        <v>2300.4499999999998</v>
      </c>
      <c r="R4001" s="240" t="s">
        <v>180</v>
      </c>
      <c r="V4001" s="248">
        <f t="shared" si="252"/>
        <v>0</v>
      </c>
      <c r="W4001" s="248">
        <f t="shared" si="249"/>
        <v>0</v>
      </c>
      <c r="X4001" s="248">
        <f t="shared" si="250"/>
        <v>0</v>
      </c>
      <c r="Y4001" s="248">
        <f t="shared" si="251"/>
        <v>0</v>
      </c>
    </row>
    <row r="4002" spans="1:25" ht="15" customHeight="1" x14ac:dyDescent="0.25">
      <c r="A4002" s="250"/>
      <c r="B4002" s="251"/>
      <c r="C4002" s="322" t="s">
        <v>1054</v>
      </c>
      <c r="D4002" s="322"/>
      <c r="E4002" s="322"/>
      <c r="H4002" s="252">
        <v>353.81</v>
      </c>
      <c r="I4002" s="252">
        <v>197.93</v>
      </c>
      <c r="J4002" s="252">
        <v>0</v>
      </c>
      <c r="K4002" s="252">
        <v>0</v>
      </c>
      <c r="L4002" s="252">
        <v>0</v>
      </c>
      <c r="M4002" s="252">
        <v>197.93</v>
      </c>
      <c r="N4002" s="323">
        <v>211.77</v>
      </c>
      <c r="O4002" s="323"/>
      <c r="P4002" s="252">
        <v>339.97</v>
      </c>
      <c r="Q4002" s="252">
        <v>0</v>
      </c>
      <c r="R4002" s="240" t="s">
        <v>180</v>
      </c>
      <c r="V4002" s="248">
        <f t="shared" si="252"/>
        <v>0</v>
      </c>
      <c r="W4002" s="248">
        <f t="shared" si="249"/>
        <v>0</v>
      </c>
      <c r="X4002" s="248">
        <f t="shared" si="250"/>
        <v>0</v>
      </c>
      <c r="Y4002" s="248">
        <f t="shared" si="251"/>
        <v>0</v>
      </c>
    </row>
    <row r="4003" spans="1:25" ht="15" customHeight="1" x14ac:dyDescent="0.25">
      <c r="A4003" s="250"/>
      <c r="B4003" s="251"/>
      <c r="C4003" s="322" t="s">
        <v>1058</v>
      </c>
      <c r="D4003" s="322"/>
      <c r="E4003" s="322"/>
      <c r="H4003" s="252">
        <v>93832.63</v>
      </c>
      <c r="I4003" s="252">
        <v>22130.43</v>
      </c>
      <c r="J4003" s="252">
        <v>0</v>
      </c>
      <c r="K4003" s="252">
        <v>0</v>
      </c>
      <c r="L4003" s="252">
        <v>0</v>
      </c>
      <c r="M4003" s="252">
        <v>22130.43</v>
      </c>
      <c r="N4003" s="323">
        <v>23409.79</v>
      </c>
      <c r="O4003" s="323"/>
      <c r="P4003" s="252">
        <v>95316.04</v>
      </c>
      <c r="Q4003" s="252">
        <v>2762.77</v>
      </c>
      <c r="R4003" s="240" t="s">
        <v>180</v>
      </c>
      <c r="V4003" s="248">
        <f t="shared" si="252"/>
        <v>0</v>
      </c>
      <c r="W4003" s="248">
        <f t="shared" si="249"/>
        <v>0</v>
      </c>
      <c r="X4003" s="248">
        <f t="shared" si="250"/>
        <v>0</v>
      </c>
      <c r="Y4003" s="248">
        <f t="shared" si="251"/>
        <v>0</v>
      </c>
    </row>
    <row r="4004" spans="1:25" ht="15" customHeight="1" x14ac:dyDescent="0.25">
      <c r="A4004" s="250"/>
      <c r="B4004" s="251"/>
      <c r="C4004" s="322" t="s">
        <v>1335</v>
      </c>
      <c r="D4004" s="322"/>
      <c r="E4004" s="322"/>
      <c r="H4004" s="252">
        <v>13798.12</v>
      </c>
      <c r="I4004" s="252">
        <v>0</v>
      </c>
      <c r="J4004" s="252">
        <v>0</v>
      </c>
      <c r="K4004" s="252">
        <v>0</v>
      </c>
      <c r="L4004" s="252">
        <v>0</v>
      </c>
      <c r="M4004" s="252">
        <v>0</v>
      </c>
      <c r="N4004" s="323">
        <v>73.56</v>
      </c>
      <c r="O4004" s="323"/>
      <c r="P4004" s="252">
        <v>13724.56</v>
      </c>
      <c r="Q4004" s="252">
        <v>0</v>
      </c>
      <c r="R4004" s="240" t="s">
        <v>180</v>
      </c>
      <c r="V4004" s="248">
        <f t="shared" si="252"/>
        <v>0</v>
      </c>
      <c r="W4004" s="248">
        <f t="shared" si="249"/>
        <v>0</v>
      </c>
      <c r="X4004" s="248">
        <f t="shared" si="250"/>
        <v>0</v>
      </c>
      <c r="Y4004" s="248">
        <f t="shared" si="251"/>
        <v>0</v>
      </c>
    </row>
    <row r="4005" spans="1:25" ht="15" customHeight="1" x14ac:dyDescent="0.25">
      <c r="A4005" s="250"/>
      <c r="B4005" s="251"/>
      <c r="C4005" s="322" t="s">
        <v>399</v>
      </c>
      <c r="D4005" s="322"/>
      <c r="E4005" s="322"/>
      <c r="H4005" s="252">
        <v>125842.52</v>
      </c>
      <c r="I4005" s="252">
        <v>19343.66</v>
      </c>
      <c r="J4005" s="252">
        <v>0</v>
      </c>
      <c r="K4005" s="252">
        <v>0</v>
      </c>
      <c r="L4005" s="252">
        <v>0</v>
      </c>
      <c r="M4005" s="252">
        <v>19343.66</v>
      </c>
      <c r="N4005" s="323">
        <v>23839.119999999999</v>
      </c>
      <c r="O4005" s="323"/>
      <c r="P4005" s="252">
        <v>122869.08</v>
      </c>
      <c r="Q4005" s="252">
        <v>1522.02</v>
      </c>
      <c r="R4005" s="240" t="s">
        <v>180</v>
      </c>
      <c r="V4005" s="248">
        <f t="shared" si="252"/>
        <v>0</v>
      </c>
      <c r="W4005" s="248">
        <f t="shared" si="249"/>
        <v>0</v>
      </c>
      <c r="X4005" s="248">
        <f t="shared" si="250"/>
        <v>0</v>
      </c>
      <c r="Y4005" s="248">
        <f t="shared" si="251"/>
        <v>0</v>
      </c>
    </row>
    <row r="4006" spans="1:25" ht="15" customHeight="1" x14ac:dyDescent="0.25">
      <c r="A4006" s="250"/>
      <c r="B4006" s="251"/>
      <c r="C4006" s="322" t="s">
        <v>1304</v>
      </c>
      <c r="D4006" s="322"/>
      <c r="E4006" s="322"/>
      <c r="H4006" s="252">
        <v>23788.21</v>
      </c>
      <c r="I4006" s="252">
        <v>0</v>
      </c>
      <c r="J4006" s="252">
        <v>0</v>
      </c>
      <c r="K4006" s="252">
        <v>0</v>
      </c>
      <c r="L4006" s="252">
        <v>0</v>
      </c>
      <c r="M4006" s="252">
        <v>0</v>
      </c>
      <c r="N4006" s="323">
        <v>346.55</v>
      </c>
      <c r="O4006" s="323"/>
      <c r="P4006" s="252">
        <v>24701.7</v>
      </c>
      <c r="Q4006" s="252">
        <v>1260.04</v>
      </c>
      <c r="R4006" s="240" t="s">
        <v>180</v>
      </c>
      <c r="V4006" s="248">
        <f t="shared" si="252"/>
        <v>0</v>
      </c>
      <c r="W4006" s="248">
        <f t="shared" si="249"/>
        <v>0</v>
      </c>
      <c r="X4006" s="248">
        <f t="shared" si="250"/>
        <v>0</v>
      </c>
      <c r="Y4006" s="248">
        <f t="shared" si="251"/>
        <v>0</v>
      </c>
    </row>
    <row r="4007" spans="1:25" ht="15" customHeight="1" x14ac:dyDescent="0.25">
      <c r="A4007" s="250"/>
      <c r="B4007" s="251"/>
      <c r="C4007" s="322" t="s">
        <v>1055</v>
      </c>
      <c r="D4007" s="322"/>
      <c r="E4007" s="322"/>
      <c r="H4007" s="252">
        <v>346.12</v>
      </c>
      <c r="I4007" s="252">
        <v>197.93</v>
      </c>
      <c r="J4007" s="252">
        <v>0</v>
      </c>
      <c r="K4007" s="252">
        <v>0</v>
      </c>
      <c r="L4007" s="252">
        <v>0</v>
      </c>
      <c r="M4007" s="252">
        <v>197.93</v>
      </c>
      <c r="N4007" s="323">
        <v>211.77</v>
      </c>
      <c r="O4007" s="323"/>
      <c r="P4007" s="252">
        <v>332.28</v>
      </c>
      <c r="Q4007" s="252">
        <v>0</v>
      </c>
      <c r="R4007" s="240" t="s">
        <v>180</v>
      </c>
      <c r="V4007" s="248">
        <f t="shared" si="252"/>
        <v>0</v>
      </c>
      <c r="W4007" s="248">
        <f t="shared" si="249"/>
        <v>0</v>
      </c>
      <c r="X4007" s="248">
        <f t="shared" si="250"/>
        <v>0</v>
      </c>
      <c r="Y4007" s="248">
        <f t="shared" si="251"/>
        <v>0</v>
      </c>
    </row>
    <row r="4008" spans="1:25" ht="15" customHeight="1" x14ac:dyDescent="0.25">
      <c r="A4008" s="250"/>
      <c r="B4008" s="251"/>
      <c r="C4008" s="322" t="s">
        <v>392</v>
      </c>
      <c r="D4008" s="322"/>
      <c r="E4008" s="322"/>
      <c r="H4008" s="252">
        <v>234191.84</v>
      </c>
      <c r="I4008" s="252">
        <v>34512.53</v>
      </c>
      <c r="J4008" s="252">
        <v>0</v>
      </c>
      <c r="K4008" s="252">
        <v>0</v>
      </c>
      <c r="L4008" s="252">
        <v>0</v>
      </c>
      <c r="M4008" s="252">
        <v>34512.53</v>
      </c>
      <c r="N4008" s="323">
        <v>45317.279999999999</v>
      </c>
      <c r="O4008" s="323"/>
      <c r="P4008" s="252">
        <v>224991.31</v>
      </c>
      <c r="Q4008" s="252">
        <v>1604.22</v>
      </c>
      <c r="R4008" s="240" t="s">
        <v>180</v>
      </c>
      <c r="V4008" s="248">
        <f t="shared" si="252"/>
        <v>0</v>
      </c>
      <c r="W4008" s="248">
        <f t="shared" si="249"/>
        <v>0</v>
      </c>
      <c r="X4008" s="248">
        <f t="shared" si="250"/>
        <v>0</v>
      </c>
      <c r="Y4008" s="248">
        <f t="shared" si="251"/>
        <v>0</v>
      </c>
    </row>
    <row r="4009" spans="1:25" ht="15" customHeight="1" x14ac:dyDescent="0.25">
      <c r="A4009" s="250"/>
      <c r="B4009" s="251"/>
      <c r="C4009" s="322" t="s">
        <v>1057</v>
      </c>
      <c r="D4009" s="322"/>
      <c r="E4009" s="322"/>
      <c r="H4009" s="252">
        <v>688.56</v>
      </c>
      <c r="I4009" s="252">
        <v>414.93</v>
      </c>
      <c r="J4009" s="252">
        <v>0</v>
      </c>
      <c r="K4009" s="252">
        <v>0</v>
      </c>
      <c r="L4009" s="252">
        <v>0</v>
      </c>
      <c r="M4009" s="252">
        <v>414.93</v>
      </c>
      <c r="N4009" s="323">
        <v>443.73</v>
      </c>
      <c r="O4009" s="323"/>
      <c r="P4009" s="252">
        <v>659.76</v>
      </c>
      <c r="Q4009" s="252">
        <v>0</v>
      </c>
      <c r="R4009" s="240" t="s">
        <v>180</v>
      </c>
      <c r="V4009" s="248">
        <f t="shared" si="252"/>
        <v>0</v>
      </c>
      <c r="W4009" s="248">
        <f t="shared" si="249"/>
        <v>0</v>
      </c>
      <c r="X4009" s="248">
        <f t="shared" si="250"/>
        <v>0</v>
      </c>
      <c r="Y4009" s="248">
        <f t="shared" si="251"/>
        <v>0</v>
      </c>
    </row>
    <row r="4010" spans="1:25" ht="15" customHeight="1" x14ac:dyDescent="0.25">
      <c r="A4010" s="250"/>
      <c r="B4010" s="251"/>
      <c r="C4010" s="322" t="s">
        <v>1286</v>
      </c>
      <c r="D4010" s="322"/>
      <c r="E4010" s="322"/>
      <c r="H4010" s="252">
        <v>42119.23</v>
      </c>
      <c r="I4010" s="252">
        <v>0</v>
      </c>
      <c r="J4010" s="252">
        <v>0</v>
      </c>
      <c r="K4010" s="252">
        <v>0</v>
      </c>
      <c r="L4010" s="252">
        <v>0</v>
      </c>
      <c r="M4010" s="252">
        <v>0</v>
      </c>
      <c r="N4010" s="323">
        <v>584.41999999999996</v>
      </c>
      <c r="O4010" s="323"/>
      <c r="P4010" s="252">
        <v>41534.81</v>
      </c>
      <c r="Q4010" s="252">
        <v>0</v>
      </c>
      <c r="R4010" s="240" t="s">
        <v>180</v>
      </c>
      <c r="V4010" s="248">
        <f t="shared" si="252"/>
        <v>0</v>
      </c>
      <c r="W4010" s="248">
        <f t="shared" si="249"/>
        <v>0</v>
      </c>
      <c r="X4010" s="248">
        <f t="shared" si="250"/>
        <v>0</v>
      </c>
      <c r="Y4010" s="248">
        <f t="shared" si="251"/>
        <v>0</v>
      </c>
    </row>
    <row r="4011" spans="1:25" ht="15" customHeight="1" x14ac:dyDescent="0.25">
      <c r="A4011" s="250"/>
      <c r="B4011" s="251"/>
      <c r="C4011" s="322" t="s">
        <v>1283</v>
      </c>
      <c r="D4011" s="322"/>
      <c r="E4011" s="322"/>
      <c r="H4011" s="252">
        <v>397627.6</v>
      </c>
      <c r="I4011" s="252">
        <v>0</v>
      </c>
      <c r="J4011" s="252">
        <v>0</v>
      </c>
      <c r="K4011" s="252">
        <v>0</v>
      </c>
      <c r="L4011" s="252">
        <v>0</v>
      </c>
      <c r="M4011" s="252">
        <v>0</v>
      </c>
      <c r="N4011" s="323">
        <v>0</v>
      </c>
      <c r="O4011" s="323"/>
      <c r="P4011" s="252">
        <v>397627.6</v>
      </c>
      <c r="Q4011" s="252">
        <v>0</v>
      </c>
      <c r="R4011" s="240" t="s">
        <v>180</v>
      </c>
      <c r="V4011" s="248">
        <f t="shared" si="252"/>
        <v>0</v>
      </c>
      <c r="W4011" s="248">
        <f t="shared" si="249"/>
        <v>132542.53333333333</v>
      </c>
      <c r="X4011" s="248">
        <f t="shared" si="250"/>
        <v>0</v>
      </c>
      <c r="Y4011" s="248">
        <f t="shared" si="251"/>
        <v>132542.53333333333</v>
      </c>
    </row>
    <row r="4012" spans="1:25" ht="15" customHeight="1" x14ac:dyDescent="0.25">
      <c r="A4012" s="250"/>
      <c r="B4012" s="251"/>
      <c r="C4012" s="322" t="s">
        <v>1311</v>
      </c>
      <c r="D4012" s="322"/>
      <c r="E4012" s="322"/>
      <c r="H4012" s="252">
        <v>6516.1</v>
      </c>
      <c r="I4012" s="252">
        <v>0</v>
      </c>
      <c r="J4012" s="252">
        <v>0</v>
      </c>
      <c r="K4012" s="252">
        <v>0</v>
      </c>
      <c r="L4012" s="252">
        <v>0</v>
      </c>
      <c r="M4012" s="252">
        <v>0</v>
      </c>
      <c r="N4012" s="323">
        <v>0</v>
      </c>
      <c r="O4012" s="323"/>
      <c r="P4012" s="252">
        <v>6516.1</v>
      </c>
      <c r="Q4012" s="252">
        <v>0</v>
      </c>
      <c r="R4012" s="240" t="s">
        <v>180</v>
      </c>
      <c r="V4012" s="248">
        <f t="shared" si="252"/>
        <v>0</v>
      </c>
      <c r="W4012" s="248">
        <f t="shared" si="249"/>
        <v>0</v>
      </c>
      <c r="X4012" s="248">
        <f t="shared" si="250"/>
        <v>0</v>
      </c>
      <c r="Y4012" s="248">
        <f t="shared" si="251"/>
        <v>0</v>
      </c>
    </row>
    <row r="4013" spans="1:25" ht="15" customHeight="1" x14ac:dyDescent="0.25">
      <c r="A4013" s="250"/>
      <c r="B4013" s="251"/>
      <c r="C4013" s="322" t="s">
        <v>1288</v>
      </c>
      <c r="D4013" s="322"/>
      <c r="E4013" s="322"/>
      <c r="H4013" s="252">
        <v>117996.96</v>
      </c>
      <c r="I4013" s="252">
        <v>0</v>
      </c>
      <c r="J4013" s="252">
        <v>0</v>
      </c>
      <c r="K4013" s="252">
        <v>0</v>
      </c>
      <c r="L4013" s="252">
        <v>0</v>
      </c>
      <c r="M4013" s="252">
        <v>0</v>
      </c>
      <c r="N4013" s="323">
        <v>1691.8</v>
      </c>
      <c r="O4013" s="323"/>
      <c r="P4013" s="252">
        <v>118838.89</v>
      </c>
      <c r="Q4013" s="252">
        <v>2533.73</v>
      </c>
      <c r="R4013" s="240" t="s">
        <v>180</v>
      </c>
      <c r="V4013" s="248">
        <f t="shared" si="252"/>
        <v>0</v>
      </c>
      <c r="W4013" s="248">
        <f t="shared" si="249"/>
        <v>0</v>
      </c>
      <c r="X4013" s="248">
        <f t="shared" si="250"/>
        <v>0</v>
      </c>
      <c r="Y4013" s="248">
        <f t="shared" si="251"/>
        <v>0</v>
      </c>
    </row>
    <row r="4014" spans="1:25" ht="15" customHeight="1" x14ac:dyDescent="0.25">
      <c r="A4014" s="253"/>
      <c r="B4014" s="254"/>
      <c r="C4014" s="324" t="s">
        <v>1056</v>
      </c>
      <c r="D4014" s="324"/>
      <c r="E4014" s="324"/>
      <c r="F4014" s="255"/>
      <c r="G4014" s="255"/>
      <c r="H4014" s="256">
        <v>1089.48</v>
      </c>
      <c r="I4014" s="256">
        <v>627.58000000000004</v>
      </c>
      <c r="J4014" s="256">
        <v>0</v>
      </c>
      <c r="K4014" s="256">
        <v>0</v>
      </c>
      <c r="L4014" s="256">
        <v>0</v>
      </c>
      <c r="M4014" s="256">
        <v>627.58000000000004</v>
      </c>
      <c r="N4014" s="325">
        <v>671.38</v>
      </c>
      <c r="O4014" s="325"/>
      <c r="P4014" s="256">
        <v>1045.68</v>
      </c>
      <c r="Q4014" s="256">
        <v>0</v>
      </c>
      <c r="R4014" s="240" t="s">
        <v>180</v>
      </c>
      <c r="V4014" s="248">
        <f t="shared" si="252"/>
        <v>0</v>
      </c>
      <c r="W4014" s="248">
        <f t="shared" si="249"/>
        <v>0</v>
      </c>
      <c r="X4014" s="248">
        <f t="shared" si="250"/>
        <v>0</v>
      </c>
      <c r="Y4014" s="248">
        <f t="shared" si="251"/>
        <v>0</v>
      </c>
    </row>
    <row r="4015" spans="1:25" ht="15" customHeight="1" x14ac:dyDescent="0.25">
      <c r="A4015" s="245" t="s">
        <v>1982</v>
      </c>
      <c r="B4015" s="246" t="str">
        <f>C4015</f>
        <v>г.Одинцово, Северная, 32</v>
      </c>
      <c r="C4015" s="329" t="s">
        <v>181</v>
      </c>
      <c r="D4015" s="329"/>
      <c r="E4015" s="329"/>
      <c r="F4015" s="246" t="s">
        <v>1908</v>
      </c>
      <c r="G4015" s="246" t="s">
        <v>1983</v>
      </c>
      <c r="H4015" s="247">
        <v>2015524.39</v>
      </c>
      <c r="I4015" s="247">
        <v>706382.12</v>
      </c>
      <c r="J4015" s="247">
        <v>-11369.81</v>
      </c>
      <c r="K4015" s="247">
        <v>0</v>
      </c>
      <c r="L4015" s="247">
        <v>0</v>
      </c>
      <c r="M4015" s="247">
        <v>695012.31</v>
      </c>
      <c r="N4015" s="330">
        <v>1276736.83</v>
      </c>
      <c r="O4015" s="330"/>
      <c r="P4015" s="247">
        <v>1454646.26</v>
      </c>
      <c r="Q4015" s="247">
        <v>20846.39</v>
      </c>
      <c r="R4015" s="240" t="s">
        <v>181</v>
      </c>
      <c r="V4015" s="248">
        <f t="shared" si="252"/>
        <v>0</v>
      </c>
      <c r="W4015" s="248">
        <f t="shared" si="249"/>
        <v>0</v>
      </c>
      <c r="X4015" s="248">
        <f t="shared" si="250"/>
        <v>0</v>
      </c>
      <c r="Y4015" s="248">
        <f t="shared" si="251"/>
        <v>0</v>
      </c>
    </row>
    <row r="4016" spans="1:25" ht="15" customHeight="1" x14ac:dyDescent="0.25">
      <c r="A4016" s="250"/>
      <c r="B4016" s="251"/>
      <c r="C4016" s="322" t="s">
        <v>1056</v>
      </c>
      <c r="D4016" s="322"/>
      <c r="E4016" s="322"/>
      <c r="H4016" s="252">
        <v>865.06</v>
      </c>
      <c r="I4016" s="252">
        <v>687.23</v>
      </c>
      <c r="J4016" s="252">
        <v>0</v>
      </c>
      <c r="K4016" s="252">
        <v>0</v>
      </c>
      <c r="L4016" s="252">
        <v>0</v>
      </c>
      <c r="M4016" s="252">
        <v>687.23</v>
      </c>
      <c r="N4016" s="323">
        <v>803.94</v>
      </c>
      <c r="O4016" s="323"/>
      <c r="P4016" s="252">
        <v>750.06</v>
      </c>
      <c r="Q4016" s="252">
        <v>1.71</v>
      </c>
      <c r="R4016" s="240" t="s">
        <v>181</v>
      </c>
      <c r="V4016" s="248">
        <f t="shared" si="252"/>
        <v>0</v>
      </c>
      <c r="W4016" s="248">
        <f t="shared" si="249"/>
        <v>0</v>
      </c>
      <c r="X4016" s="248">
        <f t="shared" si="250"/>
        <v>0</v>
      </c>
      <c r="Y4016" s="248">
        <f t="shared" si="251"/>
        <v>0</v>
      </c>
    </row>
    <row r="4017" spans="1:25" ht="15" customHeight="1" x14ac:dyDescent="0.25">
      <c r="A4017" s="250"/>
      <c r="B4017" s="251"/>
      <c r="C4017" s="322" t="s">
        <v>1057</v>
      </c>
      <c r="D4017" s="322"/>
      <c r="E4017" s="322"/>
      <c r="H4017" s="252">
        <v>572.6</v>
      </c>
      <c r="I4017" s="252">
        <v>454.3</v>
      </c>
      <c r="J4017" s="252">
        <v>0</v>
      </c>
      <c r="K4017" s="252">
        <v>0</v>
      </c>
      <c r="L4017" s="252">
        <v>0</v>
      </c>
      <c r="M4017" s="252">
        <v>454.3</v>
      </c>
      <c r="N4017" s="323">
        <v>531.57000000000005</v>
      </c>
      <c r="O4017" s="323"/>
      <c r="P4017" s="252">
        <v>496.46</v>
      </c>
      <c r="Q4017" s="252">
        <v>1.1299999999999999</v>
      </c>
      <c r="R4017" s="240" t="s">
        <v>181</v>
      </c>
      <c r="V4017" s="248">
        <f t="shared" si="252"/>
        <v>0</v>
      </c>
      <c r="W4017" s="248">
        <f t="shared" si="249"/>
        <v>0</v>
      </c>
      <c r="X4017" s="248">
        <f t="shared" si="250"/>
        <v>0</v>
      </c>
      <c r="Y4017" s="248">
        <f t="shared" si="251"/>
        <v>0</v>
      </c>
    </row>
    <row r="4018" spans="1:25" ht="15" customHeight="1" x14ac:dyDescent="0.25">
      <c r="A4018" s="250"/>
      <c r="B4018" s="251"/>
      <c r="C4018" s="322" t="s">
        <v>1055</v>
      </c>
      <c r="D4018" s="322"/>
      <c r="E4018" s="322"/>
      <c r="H4018" s="252">
        <v>273.69</v>
      </c>
      <c r="I4018" s="252">
        <v>216.8</v>
      </c>
      <c r="J4018" s="252">
        <v>0</v>
      </c>
      <c r="K4018" s="252">
        <v>0</v>
      </c>
      <c r="L4018" s="252">
        <v>0</v>
      </c>
      <c r="M4018" s="252">
        <v>216.8</v>
      </c>
      <c r="N4018" s="323">
        <v>253.63</v>
      </c>
      <c r="O4018" s="323"/>
      <c r="P4018" s="252">
        <v>237.4</v>
      </c>
      <c r="Q4018" s="252">
        <v>0.54</v>
      </c>
      <c r="R4018" s="240" t="s">
        <v>181</v>
      </c>
      <c r="V4018" s="248">
        <f t="shared" si="252"/>
        <v>0</v>
      </c>
      <c r="W4018" s="248">
        <f t="shared" si="249"/>
        <v>0</v>
      </c>
      <c r="X4018" s="248">
        <f t="shared" si="250"/>
        <v>0</v>
      </c>
      <c r="Y4018" s="248">
        <f t="shared" si="251"/>
        <v>0</v>
      </c>
    </row>
    <row r="4019" spans="1:25" ht="15" customHeight="1" x14ac:dyDescent="0.25">
      <c r="A4019" s="250"/>
      <c r="B4019" s="251"/>
      <c r="C4019" s="322" t="s">
        <v>1286</v>
      </c>
      <c r="D4019" s="322"/>
      <c r="E4019" s="322"/>
      <c r="H4019" s="252">
        <v>58001.45</v>
      </c>
      <c r="I4019" s="252">
        <v>17967.080000000002</v>
      </c>
      <c r="J4019" s="252">
        <v>-819.43</v>
      </c>
      <c r="K4019" s="252">
        <v>0</v>
      </c>
      <c r="L4019" s="252">
        <v>0</v>
      </c>
      <c r="M4019" s="252">
        <v>17147.650000000001</v>
      </c>
      <c r="N4019" s="323">
        <v>36209.65</v>
      </c>
      <c r="O4019" s="323"/>
      <c r="P4019" s="252">
        <v>40988</v>
      </c>
      <c r="Q4019" s="252">
        <v>2048.5500000000002</v>
      </c>
      <c r="R4019" s="240" t="s">
        <v>181</v>
      </c>
      <c r="V4019" s="248">
        <f t="shared" si="252"/>
        <v>0</v>
      </c>
      <c r="W4019" s="248">
        <f t="shared" si="249"/>
        <v>0</v>
      </c>
      <c r="X4019" s="248">
        <f t="shared" si="250"/>
        <v>0</v>
      </c>
      <c r="Y4019" s="248">
        <f t="shared" si="251"/>
        <v>0</v>
      </c>
    </row>
    <row r="4020" spans="1:25" ht="15" customHeight="1" x14ac:dyDescent="0.25">
      <c r="A4020" s="250"/>
      <c r="B4020" s="251"/>
      <c r="C4020" s="322" t="s">
        <v>1283</v>
      </c>
      <c r="D4020" s="322"/>
      <c r="E4020" s="322"/>
      <c r="H4020" s="252">
        <v>343156.03</v>
      </c>
      <c r="I4020" s="252">
        <v>0</v>
      </c>
      <c r="J4020" s="252">
        <v>0</v>
      </c>
      <c r="K4020" s="252">
        <v>0</v>
      </c>
      <c r="L4020" s="252">
        <v>0</v>
      </c>
      <c r="M4020" s="252">
        <v>0</v>
      </c>
      <c r="N4020" s="323">
        <v>82059.33</v>
      </c>
      <c r="O4020" s="323"/>
      <c r="P4020" s="252">
        <v>262965.69</v>
      </c>
      <c r="Q4020" s="252">
        <v>1868.99</v>
      </c>
      <c r="R4020" s="240" t="s">
        <v>181</v>
      </c>
      <c r="V4020" s="248">
        <f t="shared" si="252"/>
        <v>0</v>
      </c>
      <c r="W4020" s="248">
        <f t="shared" si="249"/>
        <v>87032.233333333337</v>
      </c>
      <c r="X4020" s="248">
        <f t="shared" si="250"/>
        <v>0</v>
      </c>
      <c r="Y4020" s="248">
        <f t="shared" si="251"/>
        <v>87032.233333333337</v>
      </c>
    </row>
    <row r="4021" spans="1:25" ht="15" customHeight="1" x14ac:dyDescent="0.25">
      <c r="A4021" s="250"/>
      <c r="B4021" s="251"/>
      <c r="C4021" s="322" t="s">
        <v>1288</v>
      </c>
      <c r="D4021" s="322"/>
      <c r="E4021" s="322"/>
      <c r="H4021" s="252">
        <v>207894.6</v>
      </c>
      <c r="I4021" s="252">
        <v>68836.14</v>
      </c>
      <c r="J4021" s="252">
        <v>-3130.05</v>
      </c>
      <c r="K4021" s="252">
        <v>0</v>
      </c>
      <c r="L4021" s="252">
        <v>0</v>
      </c>
      <c r="M4021" s="252">
        <v>65706.09</v>
      </c>
      <c r="N4021" s="323">
        <v>131642.57999999999</v>
      </c>
      <c r="O4021" s="323"/>
      <c r="P4021" s="252">
        <v>142802.97</v>
      </c>
      <c r="Q4021" s="252">
        <v>844.86</v>
      </c>
      <c r="R4021" s="240" t="s">
        <v>181</v>
      </c>
      <c r="V4021" s="248">
        <f t="shared" si="252"/>
        <v>0</v>
      </c>
      <c r="W4021" s="248">
        <f t="shared" si="249"/>
        <v>0</v>
      </c>
      <c r="X4021" s="248">
        <f t="shared" si="250"/>
        <v>0</v>
      </c>
      <c r="Y4021" s="248">
        <f t="shared" si="251"/>
        <v>0</v>
      </c>
    </row>
    <row r="4022" spans="1:25" ht="15" customHeight="1" x14ac:dyDescent="0.25">
      <c r="A4022" s="250"/>
      <c r="B4022" s="251"/>
      <c r="C4022" s="322" t="s">
        <v>392</v>
      </c>
      <c r="D4022" s="322"/>
      <c r="E4022" s="322"/>
      <c r="H4022" s="252">
        <v>141287.04000000001</v>
      </c>
      <c r="I4022" s="252">
        <v>43856.19</v>
      </c>
      <c r="J4022" s="252">
        <v>-1897.01</v>
      </c>
      <c r="K4022" s="252">
        <v>0</v>
      </c>
      <c r="L4022" s="252">
        <v>0</v>
      </c>
      <c r="M4022" s="252">
        <v>41959.18</v>
      </c>
      <c r="N4022" s="323">
        <v>87384.69</v>
      </c>
      <c r="O4022" s="323"/>
      <c r="P4022" s="252">
        <v>101260.44</v>
      </c>
      <c r="Q4022" s="252">
        <v>5398.91</v>
      </c>
      <c r="R4022" s="240" t="s">
        <v>181</v>
      </c>
      <c r="V4022" s="248">
        <f t="shared" si="252"/>
        <v>0</v>
      </c>
      <c r="W4022" s="248">
        <f t="shared" si="249"/>
        <v>0</v>
      </c>
      <c r="X4022" s="248">
        <f t="shared" si="250"/>
        <v>0</v>
      </c>
      <c r="Y4022" s="248">
        <f t="shared" si="251"/>
        <v>0</v>
      </c>
    </row>
    <row r="4023" spans="1:25" ht="15" customHeight="1" x14ac:dyDescent="0.25">
      <c r="A4023" s="250"/>
      <c r="B4023" s="251"/>
      <c r="C4023" s="322" t="s">
        <v>399</v>
      </c>
      <c r="D4023" s="322"/>
      <c r="E4023" s="322"/>
      <c r="H4023" s="252">
        <v>77148.52</v>
      </c>
      <c r="I4023" s="252">
        <v>23872.77</v>
      </c>
      <c r="J4023" s="252">
        <v>-985.25</v>
      </c>
      <c r="K4023" s="252">
        <v>0</v>
      </c>
      <c r="L4023" s="252">
        <v>0</v>
      </c>
      <c r="M4023" s="252">
        <v>22887.52</v>
      </c>
      <c r="N4023" s="323">
        <v>47168.19</v>
      </c>
      <c r="O4023" s="323"/>
      <c r="P4023" s="252">
        <v>56009.26</v>
      </c>
      <c r="Q4023" s="252">
        <v>3141.41</v>
      </c>
      <c r="R4023" s="240" t="s">
        <v>181</v>
      </c>
      <c r="V4023" s="248">
        <f t="shared" si="252"/>
        <v>0</v>
      </c>
      <c r="W4023" s="248">
        <f t="shared" si="249"/>
        <v>0</v>
      </c>
      <c r="X4023" s="248">
        <f t="shared" si="250"/>
        <v>0</v>
      </c>
      <c r="Y4023" s="248">
        <f t="shared" si="251"/>
        <v>0</v>
      </c>
    </row>
    <row r="4024" spans="1:25" ht="15" customHeight="1" x14ac:dyDescent="0.25">
      <c r="A4024" s="250"/>
      <c r="B4024" s="251"/>
      <c r="C4024" s="322" t="s">
        <v>1052</v>
      </c>
      <c r="D4024" s="322"/>
      <c r="E4024" s="322"/>
      <c r="H4024" s="252">
        <v>552589.34</v>
      </c>
      <c r="I4024" s="252">
        <v>251584.31</v>
      </c>
      <c r="J4024" s="252">
        <v>-2074.8000000000002</v>
      </c>
      <c r="K4024" s="252">
        <v>0</v>
      </c>
      <c r="L4024" s="252">
        <v>0</v>
      </c>
      <c r="M4024" s="252">
        <v>249509.51</v>
      </c>
      <c r="N4024" s="323">
        <v>411352.98</v>
      </c>
      <c r="O4024" s="323"/>
      <c r="P4024" s="252">
        <v>392146.47</v>
      </c>
      <c r="Q4024" s="252">
        <v>1400.6</v>
      </c>
      <c r="R4024" s="240" t="s">
        <v>181</v>
      </c>
      <c r="V4024" s="248">
        <f t="shared" si="252"/>
        <v>390745.87</v>
      </c>
      <c r="W4024" s="248">
        <f t="shared" si="249"/>
        <v>0</v>
      </c>
      <c r="X4024" s="248">
        <f t="shared" si="250"/>
        <v>0</v>
      </c>
      <c r="Y4024" s="248">
        <f t="shared" si="251"/>
        <v>390745.87</v>
      </c>
    </row>
    <row r="4025" spans="1:25" ht="15" customHeight="1" x14ac:dyDescent="0.25">
      <c r="A4025" s="250"/>
      <c r="B4025" s="251"/>
      <c r="C4025" s="322" t="s">
        <v>1058</v>
      </c>
      <c r="D4025" s="322"/>
      <c r="E4025" s="322"/>
      <c r="H4025" s="252">
        <v>38630.400000000001</v>
      </c>
      <c r="I4025" s="252">
        <v>19859.7</v>
      </c>
      <c r="J4025" s="252">
        <v>-163.77000000000001</v>
      </c>
      <c r="K4025" s="252">
        <v>0</v>
      </c>
      <c r="L4025" s="252">
        <v>0</v>
      </c>
      <c r="M4025" s="252">
        <v>19695.93</v>
      </c>
      <c r="N4025" s="323">
        <v>30826.26</v>
      </c>
      <c r="O4025" s="323"/>
      <c r="P4025" s="252">
        <v>28928.41</v>
      </c>
      <c r="Q4025" s="252">
        <v>1428.34</v>
      </c>
      <c r="R4025" s="240" t="s">
        <v>181</v>
      </c>
      <c r="V4025" s="248">
        <f t="shared" si="252"/>
        <v>0</v>
      </c>
      <c r="W4025" s="248">
        <f t="shared" si="249"/>
        <v>0</v>
      </c>
      <c r="X4025" s="248">
        <f t="shared" si="250"/>
        <v>0</v>
      </c>
      <c r="Y4025" s="248">
        <f t="shared" si="251"/>
        <v>0</v>
      </c>
    </row>
    <row r="4026" spans="1:25" ht="15" customHeight="1" x14ac:dyDescent="0.25">
      <c r="A4026" s="250"/>
      <c r="B4026" s="251"/>
      <c r="C4026" s="322" t="s">
        <v>1054</v>
      </c>
      <c r="D4026" s="322"/>
      <c r="E4026" s="322"/>
      <c r="H4026" s="252">
        <v>273.69</v>
      </c>
      <c r="I4026" s="252">
        <v>216.8</v>
      </c>
      <c r="J4026" s="252">
        <v>0</v>
      </c>
      <c r="K4026" s="252">
        <v>0</v>
      </c>
      <c r="L4026" s="252">
        <v>0</v>
      </c>
      <c r="M4026" s="252">
        <v>216.8</v>
      </c>
      <c r="N4026" s="323">
        <v>253.63</v>
      </c>
      <c r="O4026" s="323"/>
      <c r="P4026" s="252">
        <v>237.4</v>
      </c>
      <c r="Q4026" s="252">
        <v>0.54</v>
      </c>
      <c r="R4026" s="240" t="s">
        <v>181</v>
      </c>
      <c r="V4026" s="248">
        <f t="shared" si="252"/>
        <v>0</v>
      </c>
      <c r="W4026" s="248">
        <f t="shared" si="249"/>
        <v>0</v>
      </c>
      <c r="X4026" s="248">
        <f t="shared" si="250"/>
        <v>0</v>
      </c>
      <c r="Y4026" s="248">
        <f t="shared" si="251"/>
        <v>0</v>
      </c>
    </row>
    <row r="4027" spans="1:25" ht="15" customHeight="1" x14ac:dyDescent="0.25">
      <c r="A4027" s="250"/>
      <c r="B4027" s="251"/>
      <c r="C4027" s="322" t="s">
        <v>504</v>
      </c>
      <c r="D4027" s="322"/>
      <c r="E4027" s="322"/>
      <c r="H4027" s="252">
        <v>7084.06</v>
      </c>
      <c r="I4027" s="252">
        <v>0</v>
      </c>
      <c r="J4027" s="252">
        <v>0</v>
      </c>
      <c r="K4027" s="252">
        <v>0</v>
      </c>
      <c r="L4027" s="252">
        <v>0</v>
      </c>
      <c r="M4027" s="252">
        <v>0</v>
      </c>
      <c r="N4027" s="323">
        <v>4590.16</v>
      </c>
      <c r="O4027" s="323"/>
      <c r="P4027" s="252">
        <v>5456.69</v>
      </c>
      <c r="Q4027" s="252">
        <v>2962.79</v>
      </c>
      <c r="R4027" s="240" t="s">
        <v>181</v>
      </c>
      <c r="V4027" s="248">
        <f t="shared" si="252"/>
        <v>0</v>
      </c>
      <c r="W4027" s="248">
        <f t="shared" si="249"/>
        <v>0</v>
      </c>
      <c r="X4027" s="248">
        <f t="shared" si="250"/>
        <v>0</v>
      </c>
      <c r="Y4027" s="248">
        <f t="shared" si="251"/>
        <v>0</v>
      </c>
    </row>
    <row r="4028" spans="1:25" ht="15" customHeight="1" x14ac:dyDescent="0.25">
      <c r="A4028" s="250"/>
      <c r="B4028" s="251"/>
      <c r="C4028" s="322" t="s">
        <v>1311</v>
      </c>
      <c r="D4028" s="322"/>
      <c r="E4028" s="322"/>
      <c r="H4028" s="252">
        <v>6024.78</v>
      </c>
      <c r="I4028" s="252">
        <v>0</v>
      </c>
      <c r="J4028" s="252">
        <v>0</v>
      </c>
      <c r="K4028" s="252">
        <v>0</v>
      </c>
      <c r="L4028" s="252">
        <v>0</v>
      </c>
      <c r="M4028" s="252">
        <v>0</v>
      </c>
      <c r="N4028" s="323">
        <v>2577.9499999999998</v>
      </c>
      <c r="O4028" s="323"/>
      <c r="P4028" s="252">
        <v>3647.56</v>
      </c>
      <c r="Q4028" s="252">
        <v>200.73</v>
      </c>
      <c r="R4028" s="240" t="s">
        <v>181</v>
      </c>
      <c r="V4028" s="248">
        <f t="shared" si="252"/>
        <v>0</v>
      </c>
      <c r="W4028" s="248">
        <f t="shared" si="249"/>
        <v>0</v>
      </c>
      <c r="X4028" s="248">
        <f t="shared" si="250"/>
        <v>0</v>
      </c>
      <c r="Y4028" s="248">
        <f t="shared" si="251"/>
        <v>0</v>
      </c>
    </row>
    <row r="4029" spans="1:25" ht="15" customHeight="1" x14ac:dyDescent="0.25">
      <c r="A4029" s="250"/>
      <c r="B4029" s="251"/>
      <c r="C4029" s="322" t="s">
        <v>503</v>
      </c>
      <c r="D4029" s="322"/>
      <c r="E4029" s="322"/>
      <c r="H4029" s="252">
        <v>581648.91</v>
      </c>
      <c r="I4029" s="252">
        <v>278830.8</v>
      </c>
      <c r="J4029" s="252">
        <v>-2299.5</v>
      </c>
      <c r="K4029" s="252">
        <v>0</v>
      </c>
      <c r="L4029" s="252">
        <v>0</v>
      </c>
      <c r="M4029" s="252">
        <v>276531.3</v>
      </c>
      <c r="N4029" s="323">
        <v>441060.13</v>
      </c>
      <c r="O4029" s="323"/>
      <c r="P4029" s="252">
        <v>418667.37</v>
      </c>
      <c r="Q4029" s="252">
        <v>1547.29</v>
      </c>
      <c r="R4029" s="240" t="s">
        <v>181</v>
      </c>
      <c r="V4029" s="248">
        <f t="shared" si="252"/>
        <v>0</v>
      </c>
      <c r="W4029" s="248">
        <f t="shared" si="249"/>
        <v>0</v>
      </c>
      <c r="X4029" s="248">
        <f t="shared" si="250"/>
        <v>0</v>
      </c>
      <c r="Y4029" s="248">
        <f t="shared" si="251"/>
        <v>0</v>
      </c>
    </row>
    <row r="4030" spans="1:25" ht="15" customHeight="1" x14ac:dyDescent="0.25">
      <c r="A4030" s="253"/>
      <c r="B4030" s="254"/>
      <c r="C4030" s="324" t="s">
        <v>1336</v>
      </c>
      <c r="D4030" s="324"/>
      <c r="E4030" s="324"/>
      <c r="F4030" s="255"/>
      <c r="G4030" s="255"/>
      <c r="H4030" s="256">
        <v>74.22</v>
      </c>
      <c r="I4030" s="256">
        <v>0</v>
      </c>
      <c r="J4030" s="256">
        <v>0</v>
      </c>
      <c r="K4030" s="256">
        <v>0</v>
      </c>
      <c r="L4030" s="256">
        <v>0</v>
      </c>
      <c r="M4030" s="256">
        <v>0</v>
      </c>
      <c r="N4030" s="325">
        <v>22.14</v>
      </c>
      <c r="O4030" s="325"/>
      <c r="P4030" s="256">
        <v>52.08</v>
      </c>
      <c r="Q4030" s="256">
        <v>0</v>
      </c>
      <c r="R4030" s="240" t="s">
        <v>181</v>
      </c>
      <c r="V4030" s="248">
        <f t="shared" si="252"/>
        <v>0</v>
      </c>
      <c r="W4030" s="248">
        <f t="shared" si="249"/>
        <v>0</v>
      </c>
      <c r="X4030" s="248">
        <f t="shared" si="250"/>
        <v>0</v>
      </c>
      <c r="Y4030" s="248">
        <f t="shared" si="251"/>
        <v>0</v>
      </c>
    </row>
    <row r="4031" spans="1:25" ht="15" customHeight="1" x14ac:dyDescent="0.25">
      <c r="A4031" s="245" t="s">
        <v>1984</v>
      </c>
      <c r="B4031" s="246" t="str">
        <f>C4031</f>
        <v>г.Одинцово, Северная, 36</v>
      </c>
      <c r="C4031" s="329" t="s">
        <v>182</v>
      </c>
      <c r="D4031" s="329"/>
      <c r="E4031" s="329"/>
      <c r="F4031" s="246" t="s">
        <v>1985</v>
      </c>
      <c r="G4031" s="246" t="s">
        <v>1986</v>
      </c>
      <c r="H4031" s="247">
        <v>10166348.789999999</v>
      </c>
      <c r="I4031" s="247">
        <v>1230440.6200000001</v>
      </c>
      <c r="J4031" s="247">
        <v>-11634.68</v>
      </c>
      <c r="K4031" s="247">
        <v>0</v>
      </c>
      <c r="L4031" s="247">
        <v>0</v>
      </c>
      <c r="M4031" s="247">
        <v>1218805.94</v>
      </c>
      <c r="N4031" s="330">
        <v>1717600.57</v>
      </c>
      <c r="O4031" s="330"/>
      <c r="P4031" s="247">
        <v>10647547.720000001</v>
      </c>
      <c r="Q4031" s="247">
        <v>979993.56</v>
      </c>
      <c r="R4031" s="240" t="s">
        <v>182</v>
      </c>
      <c r="V4031" s="248">
        <f t="shared" si="252"/>
        <v>0</v>
      </c>
      <c r="W4031" s="248">
        <f t="shared" si="249"/>
        <v>0</v>
      </c>
      <c r="X4031" s="248">
        <f t="shared" si="250"/>
        <v>0</v>
      </c>
      <c r="Y4031" s="248">
        <f t="shared" si="251"/>
        <v>0</v>
      </c>
    </row>
    <row r="4032" spans="1:25" ht="15" customHeight="1" x14ac:dyDescent="0.25">
      <c r="A4032" s="250"/>
      <c r="B4032" s="251"/>
      <c r="C4032" s="322" t="s">
        <v>1286</v>
      </c>
      <c r="D4032" s="322"/>
      <c r="E4032" s="322"/>
      <c r="H4032" s="252">
        <v>223710.64</v>
      </c>
      <c r="I4032" s="252">
        <v>51446.59</v>
      </c>
      <c r="J4032" s="252">
        <v>-1516.69</v>
      </c>
      <c r="K4032" s="252">
        <v>0</v>
      </c>
      <c r="L4032" s="252">
        <v>0</v>
      </c>
      <c r="M4032" s="252">
        <v>49929.9</v>
      </c>
      <c r="N4032" s="323">
        <v>68915.91</v>
      </c>
      <c r="O4032" s="323"/>
      <c r="P4032" s="252">
        <v>261418.32</v>
      </c>
      <c r="Q4032" s="252">
        <v>56693.69</v>
      </c>
      <c r="R4032" s="240" t="s">
        <v>182</v>
      </c>
      <c r="V4032" s="248">
        <f t="shared" si="252"/>
        <v>0</v>
      </c>
      <c r="W4032" s="248">
        <f t="shared" si="249"/>
        <v>0</v>
      </c>
      <c r="X4032" s="248">
        <f t="shared" si="250"/>
        <v>0</v>
      </c>
      <c r="Y4032" s="248">
        <f t="shared" si="251"/>
        <v>0</v>
      </c>
    </row>
    <row r="4033" spans="1:25" ht="15" customHeight="1" x14ac:dyDescent="0.25">
      <c r="A4033" s="250"/>
      <c r="B4033" s="251"/>
      <c r="C4033" s="322" t="s">
        <v>1288</v>
      </c>
      <c r="D4033" s="322"/>
      <c r="E4033" s="322"/>
      <c r="H4033" s="252">
        <v>834520.54</v>
      </c>
      <c r="I4033" s="252">
        <v>197103.18</v>
      </c>
      <c r="J4033" s="252">
        <v>-5630.36</v>
      </c>
      <c r="K4033" s="252">
        <v>0</v>
      </c>
      <c r="L4033" s="252">
        <v>0</v>
      </c>
      <c r="M4033" s="252">
        <v>191472.82</v>
      </c>
      <c r="N4033" s="323">
        <v>266163.96999999997</v>
      </c>
      <c r="O4033" s="323"/>
      <c r="P4033" s="252">
        <v>863937.31</v>
      </c>
      <c r="Q4033" s="252">
        <v>104107.92</v>
      </c>
      <c r="R4033" s="240" t="s">
        <v>182</v>
      </c>
      <c r="V4033" s="248">
        <f t="shared" si="252"/>
        <v>0</v>
      </c>
      <c r="W4033" s="248">
        <f t="shared" si="249"/>
        <v>0</v>
      </c>
      <c r="X4033" s="248">
        <f t="shared" si="250"/>
        <v>0</v>
      </c>
      <c r="Y4033" s="248">
        <f t="shared" si="251"/>
        <v>0</v>
      </c>
    </row>
    <row r="4034" spans="1:25" ht="15" customHeight="1" x14ac:dyDescent="0.25">
      <c r="A4034" s="250"/>
      <c r="B4034" s="251"/>
      <c r="C4034" s="322" t="s">
        <v>1055</v>
      </c>
      <c r="D4034" s="322"/>
      <c r="E4034" s="322"/>
      <c r="H4034" s="252">
        <v>276.58</v>
      </c>
      <c r="I4034" s="252">
        <v>696.38</v>
      </c>
      <c r="J4034" s="252">
        <v>0</v>
      </c>
      <c r="K4034" s="252">
        <v>0</v>
      </c>
      <c r="L4034" s="252">
        <v>0</v>
      </c>
      <c r="M4034" s="252">
        <v>696.38</v>
      </c>
      <c r="N4034" s="323">
        <v>961.34</v>
      </c>
      <c r="O4034" s="323"/>
      <c r="P4034" s="252">
        <v>4279.2700000000004</v>
      </c>
      <c r="Q4034" s="252">
        <v>4267.6499999999996</v>
      </c>
      <c r="R4034" s="240" t="s">
        <v>182</v>
      </c>
      <c r="V4034" s="248">
        <f t="shared" si="252"/>
        <v>0</v>
      </c>
      <c r="W4034" s="248">
        <f t="shared" si="249"/>
        <v>0</v>
      </c>
      <c r="X4034" s="248">
        <f t="shared" si="250"/>
        <v>0</v>
      </c>
      <c r="Y4034" s="248">
        <f t="shared" si="251"/>
        <v>0</v>
      </c>
    </row>
    <row r="4035" spans="1:25" ht="15" customHeight="1" x14ac:dyDescent="0.25">
      <c r="A4035" s="250"/>
      <c r="B4035" s="251"/>
      <c r="C4035" s="322" t="s">
        <v>392</v>
      </c>
      <c r="D4035" s="322"/>
      <c r="E4035" s="322"/>
      <c r="H4035" s="252">
        <v>277114.14</v>
      </c>
      <c r="I4035" s="252">
        <v>0</v>
      </c>
      <c r="J4035" s="252">
        <v>0</v>
      </c>
      <c r="K4035" s="252">
        <v>0</v>
      </c>
      <c r="L4035" s="252">
        <v>0</v>
      </c>
      <c r="M4035" s="252">
        <v>0</v>
      </c>
      <c r="N4035" s="323">
        <v>2160.62</v>
      </c>
      <c r="O4035" s="323"/>
      <c r="P4035" s="252">
        <v>316821.07</v>
      </c>
      <c r="Q4035" s="252">
        <v>41867.550000000003</v>
      </c>
      <c r="R4035" s="240" t="s">
        <v>182</v>
      </c>
      <c r="V4035" s="248">
        <f t="shared" si="252"/>
        <v>0</v>
      </c>
      <c r="W4035" s="248">
        <f t="shared" si="249"/>
        <v>0</v>
      </c>
      <c r="X4035" s="248">
        <f t="shared" si="250"/>
        <v>0</v>
      </c>
      <c r="Y4035" s="248">
        <f t="shared" si="251"/>
        <v>0</v>
      </c>
    </row>
    <row r="4036" spans="1:25" ht="15" customHeight="1" x14ac:dyDescent="0.25">
      <c r="A4036" s="250"/>
      <c r="B4036" s="251"/>
      <c r="C4036" s="322" t="s">
        <v>1057</v>
      </c>
      <c r="D4036" s="322"/>
      <c r="E4036" s="322"/>
      <c r="H4036" s="252">
        <v>730.96</v>
      </c>
      <c r="I4036" s="252">
        <v>1459.86</v>
      </c>
      <c r="J4036" s="252">
        <v>-29.84</v>
      </c>
      <c r="K4036" s="252">
        <v>0</v>
      </c>
      <c r="L4036" s="252">
        <v>0</v>
      </c>
      <c r="M4036" s="252">
        <v>1430.02</v>
      </c>
      <c r="N4036" s="323">
        <v>2009.05</v>
      </c>
      <c r="O4036" s="323"/>
      <c r="P4036" s="252">
        <v>2233.4699999999998</v>
      </c>
      <c r="Q4036" s="252">
        <v>2081.54</v>
      </c>
      <c r="R4036" s="240" t="s">
        <v>182</v>
      </c>
      <c r="V4036" s="248">
        <f t="shared" si="252"/>
        <v>0</v>
      </c>
      <c r="W4036" s="248">
        <f t="shared" si="249"/>
        <v>0</v>
      </c>
      <c r="X4036" s="248">
        <f t="shared" si="250"/>
        <v>0</v>
      </c>
      <c r="Y4036" s="248">
        <f t="shared" si="251"/>
        <v>0</v>
      </c>
    </row>
    <row r="4037" spans="1:25" ht="15" customHeight="1" x14ac:dyDescent="0.25">
      <c r="A4037" s="250"/>
      <c r="B4037" s="251"/>
      <c r="C4037" s="322" t="s">
        <v>504</v>
      </c>
      <c r="D4037" s="322"/>
      <c r="E4037" s="322"/>
      <c r="H4037" s="252">
        <v>62607.199999999997</v>
      </c>
      <c r="I4037" s="252">
        <v>0</v>
      </c>
      <c r="J4037" s="252">
        <v>0</v>
      </c>
      <c r="K4037" s="252">
        <v>0</v>
      </c>
      <c r="L4037" s="252">
        <v>0</v>
      </c>
      <c r="M4037" s="252">
        <v>0</v>
      </c>
      <c r="N4037" s="323">
        <v>820.59</v>
      </c>
      <c r="O4037" s="323"/>
      <c r="P4037" s="252">
        <v>71511.06</v>
      </c>
      <c r="Q4037" s="252">
        <v>9724.4500000000007</v>
      </c>
      <c r="R4037" s="240" t="s">
        <v>182</v>
      </c>
      <c r="V4037" s="248">
        <f t="shared" si="252"/>
        <v>0</v>
      </c>
      <c r="W4037" s="248">
        <f t="shared" si="249"/>
        <v>0</v>
      </c>
      <c r="X4037" s="248">
        <f t="shared" si="250"/>
        <v>0</v>
      </c>
      <c r="Y4037" s="248">
        <f t="shared" si="251"/>
        <v>0</v>
      </c>
    </row>
    <row r="4038" spans="1:25" ht="15" customHeight="1" x14ac:dyDescent="0.25">
      <c r="A4038" s="250"/>
      <c r="B4038" s="251"/>
      <c r="C4038" s="322" t="s">
        <v>393</v>
      </c>
      <c r="D4038" s="322"/>
      <c r="E4038" s="322"/>
      <c r="H4038" s="252">
        <v>678249.41</v>
      </c>
      <c r="I4038" s="252">
        <v>1291.22</v>
      </c>
      <c r="J4038" s="252">
        <v>0</v>
      </c>
      <c r="K4038" s="252">
        <v>0</v>
      </c>
      <c r="L4038" s="252">
        <v>0</v>
      </c>
      <c r="M4038" s="252">
        <v>1291.22</v>
      </c>
      <c r="N4038" s="323">
        <v>6376.3</v>
      </c>
      <c r="O4038" s="323"/>
      <c r="P4038" s="252">
        <v>758101.41</v>
      </c>
      <c r="Q4038" s="252">
        <v>84937.08</v>
      </c>
      <c r="R4038" s="240" t="s">
        <v>182</v>
      </c>
      <c r="V4038" s="248">
        <f t="shared" si="252"/>
        <v>0</v>
      </c>
      <c r="W4038" s="248">
        <f t="shared" si="249"/>
        <v>0</v>
      </c>
      <c r="X4038" s="248">
        <f t="shared" si="250"/>
        <v>0</v>
      </c>
      <c r="Y4038" s="248">
        <f t="shared" si="251"/>
        <v>0</v>
      </c>
    </row>
    <row r="4039" spans="1:25" ht="15" customHeight="1" x14ac:dyDescent="0.25">
      <c r="A4039" s="250"/>
      <c r="B4039" s="251"/>
      <c r="C4039" s="322" t="s">
        <v>1054</v>
      </c>
      <c r="D4039" s="322"/>
      <c r="E4039" s="322"/>
      <c r="H4039" s="252">
        <v>1059.49</v>
      </c>
      <c r="I4039" s="252">
        <v>698.8</v>
      </c>
      <c r="J4039" s="252">
        <v>0</v>
      </c>
      <c r="K4039" s="252">
        <v>0</v>
      </c>
      <c r="L4039" s="252">
        <v>0</v>
      </c>
      <c r="M4039" s="252">
        <v>698.8</v>
      </c>
      <c r="N4039" s="323">
        <v>967.44</v>
      </c>
      <c r="O4039" s="323"/>
      <c r="P4039" s="252">
        <v>7057.34</v>
      </c>
      <c r="Q4039" s="252">
        <v>6266.49</v>
      </c>
      <c r="R4039" s="240" t="s">
        <v>182</v>
      </c>
      <c r="V4039" s="248">
        <f t="shared" si="252"/>
        <v>0</v>
      </c>
      <c r="W4039" s="248">
        <f t="shared" si="249"/>
        <v>0</v>
      </c>
      <c r="X4039" s="248">
        <f t="shared" si="250"/>
        <v>0</v>
      </c>
      <c r="Y4039" s="248">
        <f t="shared" si="251"/>
        <v>0</v>
      </c>
    </row>
    <row r="4040" spans="1:25" ht="15" customHeight="1" x14ac:dyDescent="0.25">
      <c r="A4040" s="250"/>
      <c r="B4040" s="251"/>
      <c r="C4040" s="322" t="s">
        <v>1363</v>
      </c>
      <c r="D4040" s="322"/>
      <c r="E4040" s="322"/>
      <c r="H4040" s="252">
        <v>-75632.23</v>
      </c>
      <c r="I4040" s="252">
        <v>5901.28</v>
      </c>
      <c r="J4040" s="252">
        <v>-4012.8</v>
      </c>
      <c r="K4040" s="252">
        <v>0</v>
      </c>
      <c r="L4040" s="252">
        <v>0</v>
      </c>
      <c r="M4040" s="252">
        <v>1888.48</v>
      </c>
      <c r="N4040" s="323">
        <v>7908.73</v>
      </c>
      <c r="O4040" s="323"/>
      <c r="P4040" s="252">
        <v>19016.689999999999</v>
      </c>
      <c r="Q4040" s="252">
        <v>100669.17</v>
      </c>
      <c r="R4040" s="240" t="s">
        <v>182</v>
      </c>
      <c r="V4040" s="248">
        <f t="shared" si="252"/>
        <v>0</v>
      </c>
      <c r="W4040" s="248">
        <f t="shared" si="249"/>
        <v>0</v>
      </c>
      <c r="X4040" s="248">
        <f t="shared" si="250"/>
        <v>0</v>
      </c>
      <c r="Y4040" s="248">
        <f t="shared" si="251"/>
        <v>0</v>
      </c>
    </row>
    <row r="4041" spans="1:25" ht="15" customHeight="1" x14ac:dyDescent="0.25">
      <c r="A4041" s="250"/>
      <c r="B4041" s="251"/>
      <c r="C4041" s="322" t="s">
        <v>1056</v>
      </c>
      <c r="D4041" s="322"/>
      <c r="E4041" s="322"/>
      <c r="H4041" s="252">
        <v>2209.66</v>
      </c>
      <c r="I4041" s="252">
        <v>2196.3000000000002</v>
      </c>
      <c r="J4041" s="252">
        <v>0</v>
      </c>
      <c r="K4041" s="252">
        <v>0</v>
      </c>
      <c r="L4041" s="252">
        <v>0</v>
      </c>
      <c r="M4041" s="252">
        <v>2196.3000000000002</v>
      </c>
      <c r="N4041" s="323">
        <v>3006.34</v>
      </c>
      <c r="O4041" s="323"/>
      <c r="P4041" s="252">
        <v>3460.93</v>
      </c>
      <c r="Q4041" s="252">
        <v>2061.31</v>
      </c>
      <c r="R4041" s="240" t="s">
        <v>182</v>
      </c>
      <c r="V4041" s="248">
        <f t="shared" si="252"/>
        <v>0</v>
      </c>
      <c r="W4041" s="248">
        <f t="shared" si="249"/>
        <v>0</v>
      </c>
      <c r="X4041" s="248">
        <f t="shared" si="250"/>
        <v>0</v>
      </c>
      <c r="Y4041" s="248">
        <f t="shared" si="251"/>
        <v>0</v>
      </c>
    </row>
    <row r="4042" spans="1:25" ht="15" customHeight="1" x14ac:dyDescent="0.25">
      <c r="A4042" s="250"/>
      <c r="B4042" s="251"/>
      <c r="C4042" s="322" t="s">
        <v>1058</v>
      </c>
      <c r="D4042" s="322"/>
      <c r="E4042" s="322"/>
      <c r="H4042" s="252">
        <v>274561.83</v>
      </c>
      <c r="I4042" s="252">
        <v>52154.05</v>
      </c>
      <c r="J4042" s="252">
        <v>-444.99</v>
      </c>
      <c r="K4042" s="252">
        <v>0</v>
      </c>
      <c r="L4042" s="252">
        <v>0</v>
      </c>
      <c r="M4042" s="252">
        <v>51709.06</v>
      </c>
      <c r="N4042" s="323">
        <v>71702.13</v>
      </c>
      <c r="O4042" s="323"/>
      <c r="P4042" s="252">
        <v>501682.5</v>
      </c>
      <c r="Q4042" s="252">
        <v>247113.74</v>
      </c>
      <c r="R4042" s="240" t="s">
        <v>182</v>
      </c>
      <c r="V4042" s="248">
        <f t="shared" si="252"/>
        <v>0</v>
      </c>
      <c r="W4042" s="248">
        <f t="shared" ref="W4042:W4084" si="253">IF(W$8=$C4042,SUM($P4042-$Q4042),0)/3</f>
        <v>0</v>
      </c>
      <c r="X4042" s="248">
        <f t="shared" ref="X4042:X4105" si="254">IF(X$8=$C4042,SUM($P4042-$Q4042),0)</f>
        <v>0</v>
      </c>
      <c r="Y4042" s="248">
        <f t="shared" ref="Y4042:Y4105" si="255">SUM(V4042:X4042)</f>
        <v>0</v>
      </c>
    </row>
    <row r="4043" spans="1:25" ht="15" customHeight="1" x14ac:dyDescent="0.25">
      <c r="A4043" s="250"/>
      <c r="B4043" s="251"/>
      <c r="C4043" s="322" t="s">
        <v>399</v>
      </c>
      <c r="D4043" s="322"/>
      <c r="E4043" s="322"/>
      <c r="H4043" s="252">
        <v>158546</v>
      </c>
      <c r="I4043" s="252">
        <v>0</v>
      </c>
      <c r="J4043" s="252">
        <v>0</v>
      </c>
      <c r="K4043" s="252">
        <v>0</v>
      </c>
      <c r="L4043" s="252">
        <v>0</v>
      </c>
      <c r="M4043" s="252">
        <v>0</v>
      </c>
      <c r="N4043" s="323">
        <v>1211.3499999999999</v>
      </c>
      <c r="O4043" s="323"/>
      <c r="P4043" s="252">
        <v>180380.34</v>
      </c>
      <c r="Q4043" s="252">
        <v>23045.69</v>
      </c>
      <c r="R4043" s="240" t="s">
        <v>182</v>
      </c>
      <c r="V4043" s="248">
        <f t="shared" si="252"/>
        <v>0</v>
      </c>
      <c r="W4043" s="248">
        <f t="shared" si="253"/>
        <v>0</v>
      </c>
      <c r="X4043" s="248">
        <f t="shared" si="254"/>
        <v>0</v>
      </c>
      <c r="Y4043" s="248">
        <f t="shared" si="255"/>
        <v>0</v>
      </c>
    </row>
    <row r="4044" spans="1:25" ht="15" customHeight="1" x14ac:dyDescent="0.25">
      <c r="A4044" s="250"/>
      <c r="B4044" s="251"/>
      <c r="C4044" s="322" t="s">
        <v>1296</v>
      </c>
      <c r="D4044" s="322"/>
      <c r="E4044" s="322"/>
      <c r="H4044" s="252">
        <v>2331968.69</v>
      </c>
      <c r="I4044" s="252">
        <v>0</v>
      </c>
      <c r="J4044" s="252">
        <v>0</v>
      </c>
      <c r="K4044" s="252">
        <v>0</v>
      </c>
      <c r="L4044" s="252">
        <v>0</v>
      </c>
      <c r="M4044" s="252">
        <v>0</v>
      </c>
      <c r="N4044" s="323">
        <v>19694.919999999998</v>
      </c>
      <c r="O4044" s="323"/>
      <c r="P4044" s="252">
        <v>2362757.92</v>
      </c>
      <c r="Q4044" s="252">
        <v>50484.15</v>
      </c>
      <c r="R4044" s="240" t="s">
        <v>182</v>
      </c>
      <c r="V4044" s="248">
        <f t="shared" si="252"/>
        <v>0</v>
      </c>
      <c r="W4044" s="248">
        <f t="shared" si="253"/>
        <v>0</v>
      </c>
      <c r="X4044" s="248">
        <f t="shared" si="254"/>
        <v>0</v>
      </c>
      <c r="Y4044" s="248">
        <f t="shared" si="255"/>
        <v>0</v>
      </c>
    </row>
    <row r="4045" spans="1:25" ht="15" customHeight="1" x14ac:dyDescent="0.25">
      <c r="A4045" s="250"/>
      <c r="B4045" s="251"/>
      <c r="C4045" s="322" t="s">
        <v>503</v>
      </c>
      <c r="D4045" s="322"/>
      <c r="E4045" s="322"/>
      <c r="H4045" s="252">
        <v>133280.18</v>
      </c>
      <c r="I4045" s="252">
        <v>0</v>
      </c>
      <c r="J4045" s="252">
        <v>0</v>
      </c>
      <c r="K4045" s="252">
        <v>0</v>
      </c>
      <c r="L4045" s="252">
        <v>0</v>
      </c>
      <c r="M4045" s="252">
        <v>0</v>
      </c>
      <c r="N4045" s="323">
        <v>0</v>
      </c>
      <c r="O4045" s="323"/>
      <c r="P4045" s="252">
        <v>145273.51999999999</v>
      </c>
      <c r="Q4045" s="252">
        <v>11993.34</v>
      </c>
      <c r="R4045" s="240" t="s">
        <v>182</v>
      </c>
      <c r="V4045" s="248">
        <f t="shared" si="252"/>
        <v>0</v>
      </c>
      <c r="W4045" s="248">
        <f t="shared" si="253"/>
        <v>0</v>
      </c>
      <c r="X4045" s="248">
        <f t="shared" si="254"/>
        <v>0</v>
      </c>
      <c r="Y4045" s="248">
        <f t="shared" si="255"/>
        <v>0</v>
      </c>
    </row>
    <row r="4046" spans="1:25" ht="15" customHeight="1" x14ac:dyDescent="0.25">
      <c r="A4046" s="250"/>
      <c r="B4046" s="251"/>
      <c r="C4046" s="322" t="s">
        <v>1295</v>
      </c>
      <c r="D4046" s="322"/>
      <c r="E4046" s="322"/>
      <c r="H4046" s="252">
        <v>-63912.1</v>
      </c>
      <c r="I4046" s="252">
        <v>15254.49</v>
      </c>
      <c r="J4046" s="252">
        <v>0</v>
      </c>
      <c r="K4046" s="252">
        <v>0</v>
      </c>
      <c r="L4046" s="252">
        <v>0</v>
      </c>
      <c r="M4046" s="252">
        <v>15254.49</v>
      </c>
      <c r="N4046" s="323">
        <v>18577.93</v>
      </c>
      <c r="O4046" s="323"/>
      <c r="P4046" s="252">
        <v>86735.15</v>
      </c>
      <c r="Q4046" s="252">
        <v>153970.69</v>
      </c>
      <c r="R4046" s="240" t="s">
        <v>182</v>
      </c>
      <c r="V4046" s="248">
        <f t="shared" si="252"/>
        <v>0</v>
      </c>
      <c r="W4046" s="248">
        <f t="shared" si="253"/>
        <v>0</v>
      </c>
      <c r="X4046" s="248">
        <f t="shared" si="254"/>
        <v>0</v>
      </c>
      <c r="Y4046" s="248">
        <f t="shared" si="255"/>
        <v>0</v>
      </c>
    </row>
    <row r="4047" spans="1:25" ht="15" customHeight="1" x14ac:dyDescent="0.25">
      <c r="A4047" s="253"/>
      <c r="B4047" s="254"/>
      <c r="C4047" s="324" t="s">
        <v>1052</v>
      </c>
      <c r="D4047" s="324"/>
      <c r="E4047" s="324"/>
      <c r="F4047" s="255"/>
      <c r="G4047" s="255"/>
      <c r="H4047" s="256">
        <v>5327057.8</v>
      </c>
      <c r="I4047" s="256">
        <v>902238.47</v>
      </c>
      <c r="J4047" s="256">
        <v>0</v>
      </c>
      <c r="K4047" s="256">
        <v>0</v>
      </c>
      <c r="L4047" s="256">
        <v>0</v>
      </c>
      <c r="M4047" s="256">
        <v>902238.47</v>
      </c>
      <c r="N4047" s="325">
        <v>1247123.95</v>
      </c>
      <c r="O4047" s="325"/>
      <c r="P4047" s="256">
        <v>5062881.42</v>
      </c>
      <c r="Q4047" s="256">
        <v>80709.100000000006</v>
      </c>
      <c r="R4047" s="240" t="s">
        <v>182</v>
      </c>
      <c r="V4047" s="248">
        <f t="shared" si="252"/>
        <v>4982172.32</v>
      </c>
      <c r="W4047" s="248">
        <f t="shared" si="253"/>
        <v>0</v>
      </c>
      <c r="X4047" s="248">
        <f t="shared" si="254"/>
        <v>0</v>
      </c>
      <c r="Y4047" s="248">
        <f t="shared" si="255"/>
        <v>4982172.32</v>
      </c>
    </row>
    <row r="4048" spans="1:25" ht="15" customHeight="1" x14ac:dyDescent="0.25">
      <c r="A4048" s="245" t="s">
        <v>1987</v>
      </c>
      <c r="B4048" s="246" t="str">
        <f>C4048</f>
        <v>г.Одинцово, Северная, 4</v>
      </c>
      <c r="C4048" s="329" t="s">
        <v>171</v>
      </c>
      <c r="D4048" s="329"/>
      <c r="E4048" s="329"/>
      <c r="F4048" s="246" t="s">
        <v>1722</v>
      </c>
      <c r="G4048" s="246" t="s">
        <v>1988</v>
      </c>
      <c r="H4048" s="247">
        <v>840758.54</v>
      </c>
      <c r="I4048" s="247">
        <v>467021.6</v>
      </c>
      <c r="J4048" s="247">
        <v>-11431.8</v>
      </c>
      <c r="K4048" s="247">
        <v>0</v>
      </c>
      <c r="L4048" s="247">
        <v>0</v>
      </c>
      <c r="M4048" s="247">
        <v>455589.8</v>
      </c>
      <c r="N4048" s="330">
        <v>568205.47</v>
      </c>
      <c r="O4048" s="330"/>
      <c r="P4048" s="247">
        <v>760696.18</v>
      </c>
      <c r="Q4048" s="247">
        <v>32553.31</v>
      </c>
      <c r="R4048" s="240" t="s">
        <v>171</v>
      </c>
      <c r="V4048" s="248">
        <f t="shared" ref="V4048:W4111" si="256">IF(V$8=$C4048,SUM($P4048-$Q4048),0)</f>
        <v>0</v>
      </c>
      <c r="W4048" s="248">
        <f t="shared" si="253"/>
        <v>0</v>
      </c>
      <c r="X4048" s="248">
        <f t="shared" si="254"/>
        <v>0</v>
      </c>
      <c r="Y4048" s="248">
        <f t="shared" si="255"/>
        <v>0</v>
      </c>
    </row>
    <row r="4049" spans="1:25" ht="15" customHeight="1" x14ac:dyDescent="0.25">
      <c r="A4049" s="250"/>
      <c r="B4049" s="251"/>
      <c r="C4049" s="322" t="s">
        <v>1303</v>
      </c>
      <c r="D4049" s="322"/>
      <c r="E4049" s="322"/>
      <c r="H4049" s="252">
        <v>662.77</v>
      </c>
      <c r="I4049" s="252">
        <v>0</v>
      </c>
      <c r="J4049" s="252">
        <v>0</v>
      </c>
      <c r="K4049" s="252">
        <v>0</v>
      </c>
      <c r="L4049" s="252">
        <v>0</v>
      </c>
      <c r="M4049" s="252">
        <v>0</v>
      </c>
      <c r="N4049" s="323">
        <v>0</v>
      </c>
      <c r="O4049" s="323"/>
      <c r="P4049" s="252">
        <v>3423.87</v>
      </c>
      <c r="Q4049" s="252">
        <v>2761.1</v>
      </c>
      <c r="R4049" s="240" t="s">
        <v>171</v>
      </c>
      <c r="V4049" s="248">
        <f t="shared" si="256"/>
        <v>0</v>
      </c>
      <c r="W4049" s="248">
        <f t="shared" si="253"/>
        <v>0</v>
      </c>
      <c r="X4049" s="248">
        <f t="shared" si="254"/>
        <v>0</v>
      </c>
      <c r="Y4049" s="248">
        <f t="shared" si="255"/>
        <v>0</v>
      </c>
    </row>
    <row r="4050" spans="1:25" ht="15" customHeight="1" x14ac:dyDescent="0.25">
      <c r="A4050" s="250"/>
      <c r="B4050" s="251"/>
      <c r="C4050" s="322" t="s">
        <v>1052</v>
      </c>
      <c r="D4050" s="322"/>
      <c r="E4050" s="322"/>
      <c r="H4050" s="252">
        <v>283971.24</v>
      </c>
      <c r="I4050" s="252">
        <v>166385.76</v>
      </c>
      <c r="J4050" s="252">
        <v>3.05</v>
      </c>
      <c r="K4050" s="252">
        <v>0</v>
      </c>
      <c r="L4050" s="252">
        <v>0</v>
      </c>
      <c r="M4050" s="252">
        <v>166388.81</v>
      </c>
      <c r="N4050" s="323">
        <v>203167.04</v>
      </c>
      <c r="O4050" s="323"/>
      <c r="P4050" s="252">
        <v>251003.5</v>
      </c>
      <c r="Q4050" s="252">
        <v>3810.49</v>
      </c>
      <c r="R4050" s="240" t="s">
        <v>171</v>
      </c>
      <c r="V4050" s="248">
        <f t="shared" si="256"/>
        <v>247193.01</v>
      </c>
      <c r="W4050" s="248">
        <f t="shared" si="253"/>
        <v>0</v>
      </c>
      <c r="X4050" s="248">
        <f t="shared" si="254"/>
        <v>0</v>
      </c>
      <c r="Y4050" s="248">
        <f t="shared" si="255"/>
        <v>247193.01</v>
      </c>
    </row>
    <row r="4051" spans="1:25" ht="15" customHeight="1" x14ac:dyDescent="0.25">
      <c r="A4051" s="250"/>
      <c r="B4051" s="251"/>
      <c r="C4051" s="322" t="s">
        <v>503</v>
      </c>
      <c r="D4051" s="322"/>
      <c r="E4051" s="322"/>
      <c r="H4051" s="252">
        <v>279908.59000000003</v>
      </c>
      <c r="I4051" s="252">
        <v>183338.04</v>
      </c>
      <c r="J4051" s="252">
        <v>3.36</v>
      </c>
      <c r="K4051" s="252">
        <v>0</v>
      </c>
      <c r="L4051" s="252">
        <v>0</v>
      </c>
      <c r="M4051" s="252">
        <v>183341.4</v>
      </c>
      <c r="N4051" s="323">
        <v>224642.65</v>
      </c>
      <c r="O4051" s="323"/>
      <c r="P4051" s="252">
        <v>247166.79</v>
      </c>
      <c r="Q4051" s="252">
        <v>8559.4500000000007</v>
      </c>
      <c r="R4051" s="240" t="s">
        <v>171</v>
      </c>
      <c r="V4051" s="248">
        <f t="shared" si="256"/>
        <v>0</v>
      </c>
      <c r="W4051" s="248">
        <f t="shared" si="253"/>
        <v>0</v>
      </c>
      <c r="X4051" s="248">
        <f t="shared" si="254"/>
        <v>0</v>
      </c>
      <c r="Y4051" s="248">
        <f t="shared" si="255"/>
        <v>0</v>
      </c>
    </row>
    <row r="4052" spans="1:25" ht="15" customHeight="1" x14ac:dyDescent="0.25">
      <c r="A4052" s="250"/>
      <c r="B4052" s="251"/>
      <c r="C4052" s="322" t="s">
        <v>1058</v>
      </c>
      <c r="D4052" s="322"/>
      <c r="E4052" s="322"/>
      <c r="H4052" s="252">
        <v>20272.12</v>
      </c>
      <c r="I4052" s="252">
        <v>13654.88</v>
      </c>
      <c r="J4052" s="252">
        <v>0.05</v>
      </c>
      <c r="K4052" s="252">
        <v>0</v>
      </c>
      <c r="L4052" s="252">
        <v>0</v>
      </c>
      <c r="M4052" s="252">
        <v>13654.93</v>
      </c>
      <c r="N4052" s="323">
        <v>16674.09</v>
      </c>
      <c r="O4052" s="323"/>
      <c r="P4052" s="252">
        <v>19578.669999999998</v>
      </c>
      <c r="Q4052" s="252">
        <v>2325.71</v>
      </c>
      <c r="R4052" s="240" t="s">
        <v>171</v>
      </c>
      <c r="V4052" s="248">
        <f t="shared" si="256"/>
        <v>0</v>
      </c>
      <c r="W4052" s="248">
        <f t="shared" si="253"/>
        <v>0</v>
      </c>
      <c r="X4052" s="248">
        <f t="shared" si="254"/>
        <v>0</v>
      </c>
      <c r="Y4052" s="248">
        <f t="shared" si="255"/>
        <v>0</v>
      </c>
    </row>
    <row r="4053" spans="1:25" ht="15" customHeight="1" x14ac:dyDescent="0.25">
      <c r="A4053" s="250"/>
      <c r="B4053" s="251"/>
      <c r="C4053" s="322" t="s">
        <v>1054</v>
      </c>
      <c r="D4053" s="322"/>
      <c r="E4053" s="322"/>
      <c r="H4053" s="252">
        <v>151.27000000000001</v>
      </c>
      <c r="I4053" s="252">
        <v>107.99</v>
      </c>
      <c r="J4053" s="252">
        <v>0</v>
      </c>
      <c r="K4053" s="252">
        <v>0</v>
      </c>
      <c r="L4053" s="252">
        <v>0</v>
      </c>
      <c r="M4053" s="252">
        <v>107.99</v>
      </c>
      <c r="N4053" s="323">
        <v>149.16</v>
      </c>
      <c r="O4053" s="323"/>
      <c r="P4053" s="252">
        <v>114.02</v>
      </c>
      <c r="Q4053" s="252">
        <v>3.92</v>
      </c>
      <c r="R4053" s="240" t="s">
        <v>171</v>
      </c>
      <c r="V4053" s="248">
        <f t="shared" si="256"/>
        <v>0</v>
      </c>
      <c r="W4053" s="248">
        <f t="shared" si="253"/>
        <v>0</v>
      </c>
      <c r="X4053" s="248">
        <f t="shared" si="254"/>
        <v>0</v>
      </c>
      <c r="Y4053" s="248">
        <f t="shared" si="255"/>
        <v>0</v>
      </c>
    </row>
    <row r="4054" spans="1:25" ht="15" customHeight="1" x14ac:dyDescent="0.25">
      <c r="A4054" s="250"/>
      <c r="B4054" s="251"/>
      <c r="C4054" s="322" t="s">
        <v>1335</v>
      </c>
      <c r="D4054" s="322"/>
      <c r="E4054" s="322"/>
      <c r="H4054" s="252">
        <v>2549.11</v>
      </c>
      <c r="I4054" s="252">
        <v>0</v>
      </c>
      <c r="J4054" s="252">
        <v>0</v>
      </c>
      <c r="K4054" s="252">
        <v>0</v>
      </c>
      <c r="L4054" s="252">
        <v>0</v>
      </c>
      <c r="M4054" s="252">
        <v>0</v>
      </c>
      <c r="N4054" s="323">
        <v>0</v>
      </c>
      <c r="O4054" s="323"/>
      <c r="P4054" s="252">
        <v>2549.11</v>
      </c>
      <c r="Q4054" s="252">
        <v>0</v>
      </c>
      <c r="R4054" s="240" t="s">
        <v>171</v>
      </c>
      <c r="V4054" s="248">
        <f t="shared" si="256"/>
        <v>0</v>
      </c>
      <c r="W4054" s="248">
        <f t="shared" si="253"/>
        <v>0</v>
      </c>
      <c r="X4054" s="248">
        <f t="shared" si="254"/>
        <v>0</v>
      </c>
      <c r="Y4054" s="248">
        <f t="shared" si="255"/>
        <v>0</v>
      </c>
    </row>
    <row r="4055" spans="1:25" ht="15" customHeight="1" x14ac:dyDescent="0.25">
      <c r="A4055" s="250"/>
      <c r="B4055" s="251"/>
      <c r="C4055" s="322" t="s">
        <v>399</v>
      </c>
      <c r="D4055" s="322"/>
      <c r="E4055" s="322"/>
      <c r="H4055" s="252">
        <v>38664.6</v>
      </c>
      <c r="I4055" s="252">
        <v>16454.400000000001</v>
      </c>
      <c r="J4055" s="252">
        <v>-1683.26</v>
      </c>
      <c r="K4055" s="252">
        <v>0</v>
      </c>
      <c r="L4055" s="252">
        <v>0</v>
      </c>
      <c r="M4055" s="252">
        <v>14771.14</v>
      </c>
      <c r="N4055" s="323">
        <v>20082.45</v>
      </c>
      <c r="O4055" s="323"/>
      <c r="P4055" s="252">
        <v>36312.660000000003</v>
      </c>
      <c r="Q4055" s="252">
        <v>2959.37</v>
      </c>
      <c r="R4055" s="240" t="s">
        <v>171</v>
      </c>
      <c r="V4055" s="248">
        <f t="shared" si="256"/>
        <v>0</v>
      </c>
      <c r="W4055" s="248">
        <f t="shared" si="253"/>
        <v>0</v>
      </c>
      <c r="X4055" s="248">
        <f t="shared" si="254"/>
        <v>0</v>
      </c>
      <c r="Y4055" s="248">
        <f t="shared" si="255"/>
        <v>0</v>
      </c>
    </row>
    <row r="4056" spans="1:25" ht="15" customHeight="1" x14ac:dyDescent="0.25">
      <c r="A4056" s="250"/>
      <c r="B4056" s="251"/>
      <c r="C4056" s="322" t="s">
        <v>504</v>
      </c>
      <c r="D4056" s="322"/>
      <c r="E4056" s="322"/>
      <c r="H4056" s="252">
        <v>4808.1099999999997</v>
      </c>
      <c r="I4056" s="252">
        <v>0</v>
      </c>
      <c r="J4056" s="252">
        <v>0</v>
      </c>
      <c r="K4056" s="252">
        <v>0</v>
      </c>
      <c r="L4056" s="252">
        <v>0</v>
      </c>
      <c r="M4056" s="252">
        <v>0</v>
      </c>
      <c r="N4056" s="323">
        <v>0</v>
      </c>
      <c r="O4056" s="323"/>
      <c r="P4056" s="252">
        <v>6152.67</v>
      </c>
      <c r="Q4056" s="252">
        <v>1344.56</v>
      </c>
      <c r="R4056" s="240" t="s">
        <v>171</v>
      </c>
      <c r="V4056" s="248">
        <f t="shared" si="256"/>
        <v>0</v>
      </c>
      <c r="W4056" s="248">
        <f t="shared" si="253"/>
        <v>0</v>
      </c>
      <c r="X4056" s="248">
        <f t="shared" si="254"/>
        <v>0</v>
      </c>
      <c r="Y4056" s="248">
        <f t="shared" si="255"/>
        <v>0</v>
      </c>
    </row>
    <row r="4057" spans="1:25" ht="15" customHeight="1" x14ac:dyDescent="0.25">
      <c r="A4057" s="250"/>
      <c r="B4057" s="251"/>
      <c r="C4057" s="322" t="s">
        <v>392</v>
      </c>
      <c r="D4057" s="322"/>
      <c r="E4057" s="322"/>
      <c r="H4057" s="252">
        <v>69723.22</v>
      </c>
      <c r="I4057" s="252">
        <v>29576.63</v>
      </c>
      <c r="J4057" s="252">
        <v>-3194.79</v>
      </c>
      <c r="K4057" s="252">
        <v>0</v>
      </c>
      <c r="L4057" s="252">
        <v>0</v>
      </c>
      <c r="M4057" s="252">
        <v>26381.84</v>
      </c>
      <c r="N4057" s="323">
        <v>36030.61</v>
      </c>
      <c r="O4057" s="323"/>
      <c r="P4057" s="252">
        <v>65615.839999999997</v>
      </c>
      <c r="Q4057" s="252">
        <v>5541.39</v>
      </c>
      <c r="R4057" s="240" t="s">
        <v>171</v>
      </c>
      <c r="V4057" s="248">
        <f t="shared" si="256"/>
        <v>0</v>
      </c>
      <c r="W4057" s="248">
        <f t="shared" si="253"/>
        <v>0</v>
      </c>
      <c r="X4057" s="248">
        <f t="shared" si="254"/>
        <v>0</v>
      </c>
      <c r="Y4057" s="248">
        <f t="shared" si="255"/>
        <v>0</v>
      </c>
    </row>
    <row r="4058" spans="1:25" ht="15" customHeight="1" x14ac:dyDescent="0.25">
      <c r="A4058" s="250"/>
      <c r="B4058" s="251"/>
      <c r="C4058" s="322" t="s">
        <v>1288</v>
      </c>
      <c r="D4058" s="322"/>
      <c r="E4058" s="322"/>
      <c r="H4058" s="252">
        <v>105723.77</v>
      </c>
      <c r="I4058" s="252">
        <v>45064.5</v>
      </c>
      <c r="J4058" s="252">
        <v>-5199.79</v>
      </c>
      <c r="K4058" s="252">
        <v>0</v>
      </c>
      <c r="L4058" s="252">
        <v>0</v>
      </c>
      <c r="M4058" s="252">
        <v>39864.71</v>
      </c>
      <c r="N4058" s="323">
        <v>52191.360000000001</v>
      </c>
      <c r="O4058" s="323"/>
      <c r="P4058" s="252">
        <v>94015.67</v>
      </c>
      <c r="Q4058" s="252">
        <v>618.54999999999995</v>
      </c>
      <c r="R4058" s="240" t="s">
        <v>171</v>
      </c>
      <c r="V4058" s="248">
        <f t="shared" si="256"/>
        <v>0</v>
      </c>
      <c r="W4058" s="248">
        <f t="shared" si="253"/>
        <v>0</v>
      </c>
      <c r="X4058" s="248">
        <f t="shared" si="254"/>
        <v>0</v>
      </c>
      <c r="Y4058" s="248">
        <f t="shared" si="255"/>
        <v>0</v>
      </c>
    </row>
    <row r="4059" spans="1:25" ht="15" customHeight="1" x14ac:dyDescent="0.25">
      <c r="A4059" s="250"/>
      <c r="B4059" s="251"/>
      <c r="C4059" s="322" t="s">
        <v>1286</v>
      </c>
      <c r="D4059" s="322"/>
      <c r="E4059" s="322"/>
      <c r="H4059" s="252">
        <v>27813.8</v>
      </c>
      <c r="I4059" s="252">
        <v>11762.41</v>
      </c>
      <c r="J4059" s="252">
        <v>-1360.39</v>
      </c>
      <c r="K4059" s="252">
        <v>0</v>
      </c>
      <c r="L4059" s="252">
        <v>0</v>
      </c>
      <c r="M4059" s="252">
        <v>10402.02</v>
      </c>
      <c r="N4059" s="323">
        <v>14333.05</v>
      </c>
      <c r="O4059" s="323"/>
      <c r="P4059" s="252">
        <v>26351.65</v>
      </c>
      <c r="Q4059" s="252">
        <v>2468.88</v>
      </c>
      <c r="R4059" s="240" t="s">
        <v>171</v>
      </c>
      <c r="V4059" s="248">
        <f t="shared" si="256"/>
        <v>0</v>
      </c>
      <c r="W4059" s="248">
        <f t="shared" si="253"/>
        <v>0</v>
      </c>
      <c r="X4059" s="248">
        <f t="shared" si="254"/>
        <v>0</v>
      </c>
      <c r="Y4059" s="248">
        <f t="shared" si="255"/>
        <v>0</v>
      </c>
    </row>
    <row r="4060" spans="1:25" ht="15" customHeight="1" x14ac:dyDescent="0.25">
      <c r="A4060" s="250"/>
      <c r="B4060" s="251"/>
      <c r="C4060" s="322" t="s">
        <v>1057</v>
      </c>
      <c r="D4060" s="322"/>
      <c r="E4060" s="322"/>
      <c r="H4060" s="252">
        <v>317.17</v>
      </c>
      <c r="I4060" s="252">
        <v>226.48</v>
      </c>
      <c r="J4060" s="252">
        <v>0</v>
      </c>
      <c r="K4060" s="252">
        <v>0</v>
      </c>
      <c r="L4060" s="252">
        <v>0</v>
      </c>
      <c r="M4060" s="252">
        <v>226.48</v>
      </c>
      <c r="N4060" s="323">
        <v>312.81</v>
      </c>
      <c r="O4060" s="323"/>
      <c r="P4060" s="252">
        <v>239.04</v>
      </c>
      <c r="Q4060" s="252">
        <v>8.1999999999999993</v>
      </c>
      <c r="R4060" s="240" t="s">
        <v>171</v>
      </c>
      <c r="V4060" s="248">
        <f t="shared" si="256"/>
        <v>0</v>
      </c>
      <c r="W4060" s="248">
        <f t="shared" si="253"/>
        <v>0</v>
      </c>
      <c r="X4060" s="248">
        <f t="shared" si="254"/>
        <v>0</v>
      </c>
      <c r="Y4060" s="248">
        <f t="shared" si="255"/>
        <v>0</v>
      </c>
    </row>
    <row r="4061" spans="1:25" ht="15" customHeight="1" x14ac:dyDescent="0.25">
      <c r="A4061" s="250"/>
      <c r="B4061" s="251"/>
      <c r="C4061" s="322" t="s">
        <v>1311</v>
      </c>
      <c r="D4061" s="322"/>
      <c r="E4061" s="322"/>
      <c r="H4061" s="252">
        <v>-677.83</v>
      </c>
      <c r="I4061" s="252">
        <v>0</v>
      </c>
      <c r="J4061" s="252">
        <v>0</v>
      </c>
      <c r="K4061" s="252">
        <v>0</v>
      </c>
      <c r="L4061" s="252">
        <v>0</v>
      </c>
      <c r="M4061" s="252">
        <v>0</v>
      </c>
      <c r="N4061" s="323">
        <v>0</v>
      </c>
      <c r="O4061" s="323"/>
      <c r="P4061" s="252">
        <v>0</v>
      </c>
      <c r="Q4061" s="252">
        <v>677.83</v>
      </c>
      <c r="R4061" s="240" t="s">
        <v>171</v>
      </c>
      <c r="V4061" s="248">
        <f t="shared" si="256"/>
        <v>0</v>
      </c>
      <c r="W4061" s="248">
        <f t="shared" si="253"/>
        <v>0</v>
      </c>
      <c r="X4061" s="248">
        <f t="shared" si="254"/>
        <v>0</v>
      </c>
      <c r="Y4061" s="248">
        <f t="shared" si="255"/>
        <v>0</v>
      </c>
    </row>
    <row r="4062" spans="1:25" ht="15" customHeight="1" x14ac:dyDescent="0.25">
      <c r="A4062" s="250"/>
      <c r="B4062" s="251"/>
      <c r="C4062" s="322" t="s">
        <v>1056</v>
      </c>
      <c r="D4062" s="322"/>
      <c r="E4062" s="322"/>
      <c r="H4062" s="252">
        <v>477.98</v>
      </c>
      <c r="I4062" s="252">
        <v>342.52</v>
      </c>
      <c r="J4062" s="252">
        <v>-0.03</v>
      </c>
      <c r="K4062" s="252">
        <v>0</v>
      </c>
      <c r="L4062" s="252">
        <v>0</v>
      </c>
      <c r="M4062" s="252">
        <v>342.49</v>
      </c>
      <c r="N4062" s="323">
        <v>473.09</v>
      </c>
      <c r="O4062" s="323"/>
      <c r="P4062" s="252">
        <v>359.8</v>
      </c>
      <c r="Q4062" s="252">
        <v>12.42</v>
      </c>
      <c r="R4062" s="240" t="s">
        <v>171</v>
      </c>
      <c r="V4062" s="248">
        <f t="shared" si="256"/>
        <v>0</v>
      </c>
      <c r="W4062" s="248">
        <f t="shared" si="253"/>
        <v>0</v>
      </c>
      <c r="X4062" s="248">
        <f t="shared" si="254"/>
        <v>0</v>
      </c>
      <c r="Y4062" s="248">
        <f t="shared" si="255"/>
        <v>0</v>
      </c>
    </row>
    <row r="4063" spans="1:25" ht="15" customHeight="1" x14ac:dyDescent="0.25">
      <c r="A4063" s="250"/>
      <c r="B4063" s="251"/>
      <c r="C4063" s="322" t="s">
        <v>1304</v>
      </c>
      <c r="D4063" s="322"/>
      <c r="E4063" s="322"/>
      <c r="H4063" s="252">
        <v>6241.35</v>
      </c>
      <c r="I4063" s="252">
        <v>0</v>
      </c>
      <c r="J4063" s="252">
        <v>0</v>
      </c>
      <c r="K4063" s="252">
        <v>0</v>
      </c>
      <c r="L4063" s="252">
        <v>0</v>
      </c>
      <c r="M4063" s="252">
        <v>0</v>
      </c>
      <c r="N4063" s="323">
        <v>0</v>
      </c>
      <c r="O4063" s="323"/>
      <c r="P4063" s="252">
        <v>7698.87</v>
      </c>
      <c r="Q4063" s="252">
        <v>1457.52</v>
      </c>
      <c r="R4063" s="240" t="s">
        <v>171</v>
      </c>
      <c r="V4063" s="248">
        <f t="shared" si="256"/>
        <v>0</v>
      </c>
      <c r="W4063" s="248">
        <f t="shared" si="253"/>
        <v>0</v>
      </c>
      <c r="X4063" s="248">
        <f t="shared" si="254"/>
        <v>0</v>
      </c>
      <c r="Y4063" s="248">
        <f t="shared" si="255"/>
        <v>0</v>
      </c>
    </row>
    <row r="4064" spans="1:25" ht="15" customHeight="1" x14ac:dyDescent="0.25">
      <c r="A4064" s="253"/>
      <c r="B4064" s="254"/>
      <c r="C4064" s="324" t="s">
        <v>1055</v>
      </c>
      <c r="D4064" s="324"/>
      <c r="E4064" s="324"/>
      <c r="F4064" s="255"/>
      <c r="G4064" s="255"/>
      <c r="H4064" s="256">
        <v>151.27000000000001</v>
      </c>
      <c r="I4064" s="256">
        <v>107.99</v>
      </c>
      <c r="J4064" s="256">
        <v>0</v>
      </c>
      <c r="K4064" s="256">
        <v>0</v>
      </c>
      <c r="L4064" s="256">
        <v>0</v>
      </c>
      <c r="M4064" s="256">
        <v>107.99</v>
      </c>
      <c r="N4064" s="325">
        <v>149.16</v>
      </c>
      <c r="O4064" s="325"/>
      <c r="P4064" s="256">
        <v>114.02</v>
      </c>
      <c r="Q4064" s="256">
        <v>3.92</v>
      </c>
      <c r="R4064" s="240" t="s">
        <v>171</v>
      </c>
      <c r="V4064" s="248">
        <f t="shared" si="256"/>
        <v>0</v>
      </c>
      <c r="W4064" s="248">
        <f t="shared" si="253"/>
        <v>0</v>
      </c>
      <c r="X4064" s="248">
        <f t="shared" si="254"/>
        <v>0</v>
      </c>
      <c r="Y4064" s="248">
        <f t="shared" si="255"/>
        <v>0</v>
      </c>
    </row>
    <row r="4065" spans="1:25" ht="15" customHeight="1" x14ac:dyDescent="0.25">
      <c r="A4065" s="245" t="s">
        <v>1989</v>
      </c>
      <c r="B4065" s="246" t="str">
        <f>C4065</f>
        <v>г.Одинцово, Северная, 40</v>
      </c>
      <c r="C4065" s="329" t="s">
        <v>1150</v>
      </c>
      <c r="D4065" s="329"/>
      <c r="E4065" s="329"/>
      <c r="F4065" s="246" t="s">
        <v>1285</v>
      </c>
      <c r="G4065" s="246" t="s">
        <v>1990</v>
      </c>
      <c r="H4065" s="247">
        <v>1555610.77</v>
      </c>
      <c r="I4065" s="247">
        <v>0</v>
      </c>
      <c r="J4065" s="247">
        <v>0</v>
      </c>
      <c r="K4065" s="247">
        <v>0</v>
      </c>
      <c r="L4065" s="247">
        <v>0</v>
      </c>
      <c r="M4065" s="247">
        <v>0</v>
      </c>
      <c r="N4065" s="330">
        <v>808.89</v>
      </c>
      <c r="O4065" s="330"/>
      <c r="P4065" s="247">
        <v>1698347.4</v>
      </c>
      <c r="Q4065" s="247">
        <v>143545.51999999999</v>
      </c>
      <c r="R4065" s="240" t="s">
        <v>1150</v>
      </c>
      <c r="V4065" s="248">
        <f t="shared" si="256"/>
        <v>0</v>
      </c>
      <c r="W4065" s="248">
        <f t="shared" si="253"/>
        <v>0</v>
      </c>
      <c r="X4065" s="248">
        <f t="shared" si="254"/>
        <v>0</v>
      </c>
      <c r="Y4065" s="248">
        <f t="shared" si="255"/>
        <v>0</v>
      </c>
    </row>
    <row r="4066" spans="1:25" ht="15" customHeight="1" x14ac:dyDescent="0.25">
      <c r="A4066" s="250"/>
      <c r="B4066" s="251"/>
      <c r="C4066" s="322" t="s">
        <v>1303</v>
      </c>
      <c r="D4066" s="322"/>
      <c r="E4066" s="322"/>
      <c r="H4066" s="252">
        <v>13980.46</v>
      </c>
      <c r="I4066" s="252">
        <v>0</v>
      </c>
      <c r="J4066" s="252">
        <v>0</v>
      </c>
      <c r="K4066" s="252">
        <v>0</v>
      </c>
      <c r="L4066" s="252">
        <v>0</v>
      </c>
      <c r="M4066" s="252">
        <v>0</v>
      </c>
      <c r="N4066" s="323">
        <v>2.64</v>
      </c>
      <c r="O4066" s="323"/>
      <c r="P4066" s="252">
        <v>19030.349999999999</v>
      </c>
      <c r="Q4066" s="252">
        <v>5052.53</v>
      </c>
      <c r="R4066" s="240" t="s">
        <v>1150</v>
      </c>
      <c r="V4066" s="248">
        <f t="shared" si="256"/>
        <v>0</v>
      </c>
      <c r="W4066" s="248">
        <f t="shared" si="253"/>
        <v>0</v>
      </c>
      <c r="X4066" s="248">
        <f t="shared" si="254"/>
        <v>0</v>
      </c>
      <c r="Y4066" s="248">
        <f t="shared" si="255"/>
        <v>0</v>
      </c>
    </row>
    <row r="4067" spans="1:25" ht="15" customHeight="1" x14ac:dyDescent="0.25">
      <c r="A4067" s="250"/>
      <c r="B4067" s="251"/>
      <c r="C4067" s="322" t="s">
        <v>1052</v>
      </c>
      <c r="D4067" s="322"/>
      <c r="E4067" s="322"/>
      <c r="H4067" s="252">
        <v>389980.6</v>
      </c>
      <c r="I4067" s="252">
        <v>0</v>
      </c>
      <c r="J4067" s="252">
        <v>0</v>
      </c>
      <c r="K4067" s="252">
        <v>0</v>
      </c>
      <c r="L4067" s="252">
        <v>0</v>
      </c>
      <c r="M4067" s="252">
        <v>0</v>
      </c>
      <c r="N4067" s="323">
        <v>122.56</v>
      </c>
      <c r="O4067" s="323"/>
      <c r="P4067" s="252">
        <v>421089.96</v>
      </c>
      <c r="Q4067" s="252">
        <v>31231.919999999998</v>
      </c>
      <c r="R4067" s="240" t="s">
        <v>1150</v>
      </c>
      <c r="V4067" s="248">
        <f t="shared" si="256"/>
        <v>389858.04000000004</v>
      </c>
      <c r="W4067" s="248">
        <f t="shared" si="253"/>
        <v>0</v>
      </c>
      <c r="X4067" s="248">
        <f t="shared" si="254"/>
        <v>0</v>
      </c>
      <c r="Y4067" s="248">
        <f t="shared" si="255"/>
        <v>389858.04000000004</v>
      </c>
    </row>
    <row r="4068" spans="1:25" ht="15" customHeight="1" x14ac:dyDescent="0.25">
      <c r="A4068" s="250"/>
      <c r="B4068" s="251"/>
      <c r="C4068" s="322" t="s">
        <v>503</v>
      </c>
      <c r="D4068" s="322"/>
      <c r="E4068" s="322"/>
      <c r="H4068" s="252">
        <v>493973.74</v>
      </c>
      <c r="I4068" s="252">
        <v>0</v>
      </c>
      <c r="J4068" s="252">
        <v>0</v>
      </c>
      <c r="K4068" s="252">
        <v>0</v>
      </c>
      <c r="L4068" s="252">
        <v>0</v>
      </c>
      <c r="M4068" s="252">
        <v>0</v>
      </c>
      <c r="N4068" s="323">
        <v>152.46</v>
      </c>
      <c r="O4068" s="323"/>
      <c r="P4068" s="252">
        <v>531404.47</v>
      </c>
      <c r="Q4068" s="252">
        <v>37583.19</v>
      </c>
      <c r="R4068" s="240" t="s">
        <v>1150</v>
      </c>
      <c r="V4068" s="248">
        <f t="shared" si="256"/>
        <v>0</v>
      </c>
      <c r="W4068" s="248">
        <f t="shared" si="253"/>
        <v>0</v>
      </c>
      <c r="X4068" s="248">
        <f t="shared" si="254"/>
        <v>0</v>
      </c>
      <c r="Y4068" s="248">
        <f t="shared" si="255"/>
        <v>0</v>
      </c>
    </row>
    <row r="4069" spans="1:25" ht="15" customHeight="1" x14ac:dyDescent="0.25">
      <c r="A4069" s="250"/>
      <c r="B4069" s="251"/>
      <c r="C4069" s="322" t="s">
        <v>399</v>
      </c>
      <c r="D4069" s="322"/>
      <c r="E4069" s="322"/>
      <c r="H4069" s="252">
        <v>27091.33</v>
      </c>
      <c r="I4069" s="252">
        <v>0</v>
      </c>
      <c r="J4069" s="252">
        <v>0</v>
      </c>
      <c r="K4069" s="252">
        <v>0</v>
      </c>
      <c r="L4069" s="252">
        <v>0</v>
      </c>
      <c r="M4069" s="252">
        <v>0</v>
      </c>
      <c r="N4069" s="323">
        <v>20.59</v>
      </c>
      <c r="O4069" s="323"/>
      <c r="P4069" s="252">
        <v>38944.26</v>
      </c>
      <c r="Q4069" s="252">
        <v>11873.52</v>
      </c>
      <c r="R4069" s="240" t="s">
        <v>1150</v>
      </c>
      <c r="V4069" s="248">
        <f t="shared" si="256"/>
        <v>0</v>
      </c>
      <c r="W4069" s="248">
        <f t="shared" si="253"/>
        <v>0</v>
      </c>
      <c r="X4069" s="248">
        <f t="shared" si="254"/>
        <v>0</v>
      </c>
      <c r="Y4069" s="248">
        <f t="shared" si="255"/>
        <v>0</v>
      </c>
    </row>
    <row r="4070" spans="1:25" ht="15" customHeight="1" x14ac:dyDescent="0.25">
      <c r="A4070" s="250"/>
      <c r="B4070" s="251"/>
      <c r="C4070" s="322" t="s">
        <v>392</v>
      </c>
      <c r="D4070" s="322"/>
      <c r="E4070" s="322"/>
      <c r="H4070" s="252">
        <v>47875.69</v>
      </c>
      <c r="I4070" s="252">
        <v>0</v>
      </c>
      <c r="J4070" s="252">
        <v>0</v>
      </c>
      <c r="K4070" s="252">
        <v>0</v>
      </c>
      <c r="L4070" s="252">
        <v>0</v>
      </c>
      <c r="M4070" s="252">
        <v>0</v>
      </c>
      <c r="N4070" s="323">
        <v>36.49</v>
      </c>
      <c r="O4070" s="323"/>
      <c r="P4070" s="252">
        <v>67325.87</v>
      </c>
      <c r="Q4070" s="252">
        <v>19486.669999999998</v>
      </c>
      <c r="R4070" s="240" t="s">
        <v>1150</v>
      </c>
      <c r="V4070" s="248">
        <f t="shared" si="256"/>
        <v>0</v>
      </c>
      <c r="W4070" s="248">
        <f t="shared" si="253"/>
        <v>0</v>
      </c>
      <c r="X4070" s="248">
        <f t="shared" si="254"/>
        <v>0</v>
      </c>
      <c r="Y4070" s="248">
        <f t="shared" si="255"/>
        <v>0</v>
      </c>
    </row>
    <row r="4071" spans="1:25" ht="15" customHeight="1" x14ac:dyDescent="0.25">
      <c r="A4071" s="250"/>
      <c r="B4071" s="251"/>
      <c r="C4071" s="322" t="s">
        <v>1058</v>
      </c>
      <c r="D4071" s="322"/>
      <c r="E4071" s="322"/>
      <c r="H4071" s="252">
        <v>5460.47</v>
      </c>
      <c r="I4071" s="252">
        <v>0</v>
      </c>
      <c r="J4071" s="252">
        <v>0</v>
      </c>
      <c r="K4071" s="252">
        <v>0</v>
      </c>
      <c r="L4071" s="252">
        <v>0</v>
      </c>
      <c r="M4071" s="252">
        <v>0</v>
      </c>
      <c r="N4071" s="323">
        <v>2.75</v>
      </c>
      <c r="O4071" s="323"/>
      <c r="P4071" s="252">
        <v>6333.95</v>
      </c>
      <c r="Q4071" s="252">
        <v>876.23</v>
      </c>
      <c r="R4071" s="240" t="s">
        <v>1150</v>
      </c>
      <c r="V4071" s="248">
        <f t="shared" si="256"/>
        <v>0</v>
      </c>
      <c r="W4071" s="248">
        <f t="shared" si="253"/>
        <v>0</v>
      </c>
      <c r="X4071" s="248">
        <f t="shared" si="254"/>
        <v>0</v>
      </c>
      <c r="Y4071" s="248">
        <f t="shared" si="255"/>
        <v>0</v>
      </c>
    </row>
    <row r="4072" spans="1:25" ht="15" customHeight="1" x14ac:dyDescent="0.25">
      <c r="A4072" s="250"/>
      <c r="B4072" s="251"/>
      <c r="C4072" s="322" t="s">
        <v>1054</v>
      </c>
      <c r="D4072" s="322"/>
      <c r="E4072" s="322"/>
      <c r="H4072" s="252">
        <v>54.95</v>
      </c>
      <c r="I4072" s="252">
        <v>0</v>
      </c>
      <c r="J4072" s="252">
        <v>0</v>
      </c>
      <c r="K4072" s="252">
        <v>0</v>
      </c>
      <c r="L4072" s="252">
        <v>0</v>
      </c>
      <c r="M4072" s="252">
        <v>0</v>
      </c>
      <c r="N4072" s="323">
        <v>0</v>
      </c>
      <c r="O4072" s="323"/>
      <c r="P4072" s="252">
        <v>56.98</v>
      </c>
      <c r="Q4072" s="252">
        <v>2.0299999999999998</v>
      </c>
      <c r="R4072" s="240" t="s">
        <v>1150</v>
      </c>
      <c r="V4072" s="248">
        <f t="shared" si="256"/>
        <v>0</v>
      </c>
      <c r="W4072" s="248">
        <f t="shared" si="253"/>
        <v>0</v>
      </c>
      <c r="X4072" s="248">
        <f t="shared" si="254"/>
        <v>0</v>
      </c>
      <c r="Y4072" s="248">
        <f t="shared" si="255"/>
        <v>0</v>
      </c>
    </row>
    <row r="4073" spans="1:25" ht="15" customHeight="1" x14ac:dyDescent="0.25">
      <c r="A4073" s="250"/>
      <c r="B4073" s="251"/>
      <c r="C4073" s="322" t="s">
        <v>1286</v>
      </c>
      <c r="D4073" s="322"/>
      <c r="E4073" s="322"/>
      <c r="H4073" s="252">
        <v>19283.060000000001</v>
      </c>
      <c r="I4073" s="252">
        <v>0</v>
      </c>
      <c r="J4073" s="252">
        <v>0</v>
      </c>
      <c r="K4073" s="252">
        <v>0</v>
      </c>
      <c r="L4073" s="252">
        <v>0</v>
      </c>
      <c r="M4073" s="252">
        <v>0</v>
      </c>
      <c r="N4073" s="323">
        <v>14.92</v>
      </c>
      <c r="O4073" s="323"/>
      <c r="P4073" s="252">
        <v>28383.23</v>
      </c>
      <c r="Q4073" s="252">
        <v>9115.09</v>
      </c>
      <c r="R4073" s="240" t="s">
        <v>1150</v>
      </c>
      <c r="V4073" s="248">
        <f t="shared" si="256"/>
        <v>0</v>
      </c>
      <c r="W4073" s="248">
        <f t="shared" si="253"/>
        <v>0</v>
      </c>
      <c r="X4073" s="248">
        <f t="shared" si="254"/>
        <v>0</v>
      </c>
      <c r="Y4073" s="248">
        <f t="shared" si="255"/>
        <v>0</v>
      </c>
    </row>
    <row r="4074" spans="1:25" ht="15" customHeight="1" x14ac:dyDescent="0.25">
      <c r="A4074" s="250"/>
      <c r="B4074" s="251"/>
      <c r="C4074" s="322" t="s">
        <v>1055</v>
      </c>
      <c r="D4074" s="322"/>
      <c r="E4074" s="322"/>
      <c r="H4074" s="252">
        <v>54.95</v>
      </c>
      <c r="I4074" s="252">
        <v>0</v>
      </c>
      <c r="J4074" s="252">
        <v>0</v>
      </c>
      <c r="K4074" s="252">
        <v>0</v>
      </c>
      <c r="L4074" s="252">
        <v>0</v>
      </c>
      <c r="M4074" s="252">
        <v>0</v>
      </c>
      <c r="N4074" s="323">
        <v>0</v>
      </c>
      <c r="O4074" s="323"/>
      <c r="P4074" s="252">
        <v>56.98</v>
      </c>
      <c r="Q4074" s="252">
        <v>2.0299999999999998</v>
      </c>
      <c r="R4074" s="240" t="s">
        <v>1150</v>
      </c>
      <c r="V4074" s="248">
        <f t="shared" si="256"/>
        <v>0</v>
      </c>
      <c r="W4074" s="248">
        <f t="shared" si="253"/>
        <v>0</v>
      </c>
      <c r="X4074" s="248">
        <f t="shared" si="254"/>
        <v>0</v>
      </c>
      <c r="Y4074" s="248">
        <f t="shared" si="255"/>
        <v>0</v>
      </c>
    </row>
    <row r="4075" spans="1:25" ht="15" customHeight="1" x14ac:dyDescent="0.25">
      <c r="A4075" s="250"/>
      <c r="B4075" s="251"/>
      <c r="C4075" s="322" t="s">
        <v>1304</v>
      </c>
      <c r="D4075" s="322"/>
      <c r="E4075" s="322"/>
      <c r="H4075" s="252">
        <v>10108.31</v>
      </c>
      <c r="I4075" s="252">
        <v>0</v>
      </c>
      <c r="J4075" s="252">
        <v>0</v>
      </c>
      <c r="K4075" s="252">
        <v>0</v>
      </c>
      <c r="L4075" s="252">
        <v>0</v>
      </c>
      <c r="M4075" s="252">
        <v>0</v>
      </c>
      <c r="N4075" s="323">
        <v>9.1199999999999992</v>
      </c>
      <c r="O4075" s="323"/>
      <c r="P4075" s="252">
        <v>18617.5</v>
      </c>
      <c r="Q4075" s="252">
        <v>8518.31</v>
      </c>
      <c r="R4075" s="240" t="s">
        <v>1150</v>
      </c>
      <c r="V4075" s="248">
        <f t="shared" si="256"/>
        <v>0</v>
      </c>
      <c r="W4075" s="248">
        <f t="shared" si="253"/>
        <v>0</v>
      </c>
      <c r="X4075" s="248">
        <f t="shared" si="254"/>
        <v>0</v>
      </c>
      <c r="Y4075" s="248">
        <f t="shared" si="255"/>
        <v>0</v>
      </c>
    </row>
    <row r="4076" spans="1:25" ht="15" customHeight="1" x14ac:dyDescent="0.25">
      <c r="A4076" s="250"/>
      <c r="B4076" s="251"/>
      <c r="C4076" s="322" t="s">
        <v>1288</v>
      </c>
      <c r="D4076" s="322"/>
      <c r="E4076" s="322"/>
      <c r="H4076" s="252">
        <v>64519.71</v>
      </c>
      <c r="I4076" s="252">
        <v>0</v>
      </c>
      <c r="J4076" s="252">
        <v>0</v>
      </c>
      <c r="K4076" s="252">
        <v>0</v>
      </c>
      <c r="L4076" s="252">
        <v>0</v>
      </c>
      <c r="M4076" s="252">
        <v>0</v>
      </c>
      <c r="N4076" s="323">
        <v>43.48</v>
      </c>
      <c r="O4076" s="323"/>
      <c r="P4076" s="252">
        <v>84274.05</v>
      </c>
      <c r="Q4076" s="252">
        <v>19797.82</v>
      </c>
      <c r="R4076" s="240" t="s">
        <v>1150</v>
      </c>
      <c r="V4076" s="248">
        <f t="shared" si="256"/>
        <v>0</v>
      </c>
      <c r="W4076" s="248">
        <f t="shared" si="253"/>
        <v>0</v>
      </c>
      <c r="X4076" s="248">
        <f t="shared" si="254"/>
        <v>0</v>
      </c>
      <c r="Y4076" s="248">
        <f t="shared" si="255"/>
        <v>0</v>
      </c>
    </row>
    <row r="4077" spans="1:25" ht="15" customHeight="1" x14ac:dyDescent="0.25">
      <c r="A4077" s="250"/>
      <c r="B4077" s="251"/>
      <c r="C4077" s="322" t="s">
        <v>1311</v>
      </c>
      <c r="D4077" s="322"/>
      <c r="E4077" s="322"/>
      <c r="H4077" s="252">
        <v>8720.65</v>
      </c>
      <c r="I4077" s="252">
        <v>0</v>
      </c>
      <c r="J4077" s="252">
        <v>0</v>
      </c>
      <c r="K4077" s="252">
        <v>0</v>
      </c>
      <c r="L4077" s="252">
        <v>0</v>
      </c>
      <c r="M4077" s="252">
        <v>0</v>
      </c>
      <c r="N4077" s="323">
        <v>13.62</v>
      </c>
      <c r="O4077" s="323"/>
      <c r="P4077" s="252">
        <v>8707.0300000000007</v>
      </c>
      <c r="Q4077" s="252">
        <v>0</v>
      </c>
      <c r="R4077" s="240" t="s">
        <v>1150</v>
      </c>
      <c r="V4077" s="248">
        <f t="shared" si="256"/>
        <v>0</v>
      </c>
      <c r="W4077" s="248">
        <f t="shared" si="253"/>
        <v>0</v>
      </c>
      <c r="X4077" s="248">
        <f t="shared" si="254"/>
        <v>0</v>
      </c>
      <c r="Y4077" s="248">
        <f t="shared" si="255"/>
        <v>0</v>
      </c>
    </row>
    <row r="4078" spans="1:25" ht="15" customHeight="1" x14ac:dyDescent="0.25">
      <c r="A4078" s="250"/>
      <c r="B4078" s="251"/>
      <c r="C4078" s="322" t="s">
        <v>1283</v>
      </c>
      <c r="D4078" s="322"/>
      <c r="E4078" s="322"/>
      <c r="H4078" s="252">
        <v>474341.18</v>
      </c>
      <c r="I4078" s="252">
        <v>0</v>
      </c>
      <c r="J4078" s="252">
        <v>0</v>
      </c>
      <c r="K4078" s="252">
        <v>0</v>
      </c>
      <c r="L4078" s="252">
        <v>0</v>
      </c>
      <c r="M4078" s="252">
        <v>0</v>
      </c>
      <c r="N4078" s="323">
        <v>390.26</v>
      </c>
      <c r="O4078" s="323"/>
      <c r="P4078" s="252">
        <v>473950.92</v>
      </c>
      <c r="Q4078" s="252">
        <v>0</v>
      </c>
      <c r="R4078" s="240" t="s">
        <v>1150</v>
      </c>
      <c r="V4078" s="248">
        <f t="shared" si="256"/>
        <v>0</v>
      </c>
      <c r="W4078" s="248">
        <f t="shared" si="253"/>
        <v>157983.63999999998</v>
      </c>
      <c r="X4078" s="248">
        <f t="shared" si="254"/>
        <v>0</v>
      </c>
      <c r="Y4078" s="248">
        <f t="shared" si="255"/>
        <v>157983.63999999998</v>
      </c>
    </row>
    <row r="4079" spans="1:25" ht="15" customHeight="1" x14ac:dyDescent="0.25">
      <c r="A4079" s="253"/>
      <c r="B4079" s="254"/>
      <c r="C4079" s="324" t="s">
        <v>1056</v>
      </c>
      <c r="D4079" s="324"/>
      <c r="E4079" s="324"/>
      <c r="F4079" s="255"/>
      <c r="G4079" s="255"/>
      <c r="H4079" s="256">
        <v>165.67</v>
      </c>
      <c r="I4079" s="256">
        <v>0</v>
      </c>
      <c r="J4079" s="256">
        <v>0</v>
      </c>
      <c r="K4079" s="256">
        <v>0</v>
      </c>
      <c r="L4079" s="256">
        <v>0</v>
      </c>
      <c r="M4079" s="256">
        <v>0</v>
      </c>
      <c r="N4079" s="325">
        <v>0</v>
      </c>
      <c r="O4079" s="325"/>
      <c r="P4079" s="256">
        <v>171.85</v>
      </c>
      <c r="Q4079" s="256">
        <v>6.18</v>
      </c>
      <c r="R4079" s="240" t="s">
        <v>1150</v>
      </c>
      <c r="V4079" s="248">
        <f t="shared" si="256"/>
        <v>0</v>
      </c>
      <c r="W4079" s="248">
        <f t="shared" si="253"/>
        <v>0</v>
      </c>
      <c r="X4079" s="248">
        <f t="shared" si="254"/>
        <v>0</v>
      </c>
      <c r="Y4079" s="248">
        <f t="shared" si="255"/>
        <v>0</v>
      </c>
    </row>
    <row r="4080" spans="1:25" ht="15" customHeight="1" x14ac:dyDescent="0.25">
      <c r="A4080" s="245" t="s">
        <v>1618</v>
      </c>
      <c r="B4080" s="246" t="str">
        <f>C4080</f>
        <v>г.Одинцово, Северная, 42</v>
      </c>
      <c r="C4080" s="329" t="s">
        <v>183</v>
      </c>
      <c r="D4080" s="329"/>
      <c r="E4080" s="329"/>
      <c r="F4080" s="246" t="s">
        <v>1664</v>
      </c>
      <c r="G4080" s="246" t="s">
        <v>1991</v>
      </c>
      <c r="H4080" s="247">
        <v>1141226.17</v>
      </c>
      <c r="I4080" s="247">
        <v>373305.88</v>
      </c>
      <c r="J4080" s="247">
        <v>0</v>
      </c>
      <c r="K4080" s="247">
        <v>0</v>
      </c>
      <c r="L4080" s="247">
        <v>0</v>
      </c>
      <c r="M4080" s="247">
        <v>373305.88</v>
      </c>
      <c r="N4080" s="330">
        <v>423518.21</v>
      </c>
      <c r="O4080" s="330"/>
      <c r="P4080" s="247">
        <v>1103128.51</v>
      </c>
      <c r="Q4080" s="247">
        <v>12114.67</v>
      </c>
      <c r="R4080" s="240" t="s">
        <v>183</v>
      </c>
      <c r="V4080" s="248">
        <f t="shared" si="256"/>
        <v>0</v>
      </c>
      <c r="W4080" s="248">
        <f t="shared" si="253"/>
        <v>0</v>
      </c>
      <c r="X4080" s="248">
        <f t="shared" si="254"/>
        <v>0</v>
      </c>
      <c r="Y4080" s="248">
        <f t="shared" si="255"/>
        <v>0</v>
      </c>
    </row>
    <row r="4081" spans="1:25" ht="15" customHeight="1" x14ac:dyDescent="0.25">
      <c r="A4081" s="250"/>
      <c r="B4081" s="251"/>
      <c r="C4081" s="322" t="s">
        <v>1052</v>
      </c>
      <c r="D4081" s="322"/>
      <c r="E4081" s="322"/>
      <c r="H4081" s="252">
        <v>263486.40000000002</v>
      </c>
      <c r="I4081" s="252">
        <v>96644.73</v>
      </c>
      <c r="J4081" s="252">
        <v>0</v>
      </c>
      <c r="K4081" s="252">
        <v>0</v>
      </c>
      <c r="L4081" s="252">
        <v>0</v>
      </c>
      <c r="M4081" s="252">
        <v>96644.73</v>
      </c>
      <c r="N4081" s="323">
        <v>108866.75</v>
      </c>
      <c r="O4081" s="323"/>
      <c r="P4081" s="252">
        <v>251283.45</v>
      </c>
      <c r="Q4081" s="252">
        <v>19.07</v>
      </c>
      <c r="R4081" s="240" t="s">
        <v>183</v>
      </c>
      <c r="V4081" s="248">
        <f t="shared" si="256"/>
        <v>251264.38</v>
      </c>
      <c r="W4081" s="248">
        <f t="shared" si="253"/>
        <v>0</v>
      </c>
      <c r="X4081" s="248">
        <f t="shared" si="254"/>
        <v>0</v>
      </c>
      <c r="Y4081" s="248">
        <f t="shared" si="255"/>
        <v>251264.38</v>
      </c>
    </row>
    <row r="4082" spans="1:25" ht="15" customHeight="1" x14ac:dyDescent="0.25">
      <c r="A4082" s="250"/>
      <c r="B4082" s="251"/>
      <c r="C4082" s="322" t="s">
        <v>504</v>
      </c>
      <c r="D4082" s="322"/>
      <c r="E4082" s="322"/>
      <c r="H4082" s="252">
        <v>12130.43</v>
      </c>
      <c r="I4082" s="252">
        <v>0</v>
      </c>
      <c r="J4082" s="252">
        <v>0</v>
      </c>
      <c r="K4082" s="252">
        <v>0</v>
      </c>
      <c r="L4082" s="252">
        <v>0</v>
      </c>
      <c r="M4082" s="252">
        <v>0</v>
      </c>
      <c r="N4082" s="323">
        <v>7.41</v>
      </c>
      <c r="O4082" s="323"/>
      <c r="P4082" s="252">
        <v>15319.1</v>
      </c>
      <c r="Q4082" s="252">
        <v>3196.08</v>
      </c>
      <c r="R4082" s="240" t="s">
        <v>183</v>
      </c>
      <c r="V4082" s="248">
        <f t="shared" si="256"/>
        <v>0</v>
      </c>
      <c r="W4082" s="248">
        <f t="shared" si="253"/>
        <v>0</v>
      </c>
      <c r="X4082" s="248">
        <f t="shared" si="254"/>
        <v>0</v>
      </c>
      <c r="Y4082" s="248">
        <f t="shared" si="255"/>
        <v>0</v>
      </c>
    </row>
    <row r="4083" spans="1:25" ht="15" customHeight="1" x14ac:dyDescent="0.25">
      <c r="A4083" s="250"/>
      <c r="B4083" s="251"/>
      <c r="C4083" s="322" t="s">
        <v>503</v>
      </c>
      <c r="D4083" s="322"/>
      <c r="E4083" s="322"/>
      <c r="H4083" s="252">
        <v>402856.14</v>
      </c>
      <c r="I4083" s="252">
        <v>154772.54</v>
      </c>
      <c r="J4083" s="252">
        <v>0</v>
      </c>
      <c r="K4083" s="252">
        <v>0</v>
      </c>
      <c r="L4083" s="252">
        <v>0</v>
      </c>
      <c r="M4083" s="252">
        <v>154772.54</v>
      </c>
      <c r="N4083" s="323">
        <v>174292.65</v>
      </c>
      <c r="O4083" s="323"/>
      <c r="P4083" s="252">
        <v>383366.57</v>
      </c>
      <c r="Q4083" s="252">
        <v>30.54</v>
      </c>
      <c r="R4083" s="240" t="s">
        <v>183</v>
      </c>
      <c r="V4083" s="248">
        <f t="shared" si="256"/>
        <v>0</v>
      </c>
      <c r="W4083" s="248">
        <f t="shared" si="253"/>
        <v>0</v>
      </c>
      <c r="X4083" s="248">
        <f t="shared" si="254"/>
        <v>0</v>
      </c>
      <c r="Y4083" s="248">
        <f t="shared" si="255"/>
        <v>0</v>
      </c>
    </row>
    <row r="4084" spans="1:25" ht="15" customHeight="1" x14ac:dyDescent="0.25">
      <c r="A4084" s="250"/>
      <c r="B4084" s="251"/>
      <c r="C4084" s="322" t="s">
        <v>1303</v>
      </c>
      <c r="D4084" s="322"/>
      <c r="E4084" s="322"/>
      <c r="H4084" s="252">
        <v>4546.12</v>
      </c>
      <c r="I4084" s="252">
        <v>0</v>
      </c>
      <c r="J4084" s="252">
        <v>0</v>
      </c>
      <c r="K4084" s="252">
        <v>0</v>
      </c>
      <c r="L4084" s="252">
        <v>0</v>
      </c>
      <c r="M4084" s="252">
        <v>0</v>
      </c>
      <c r="N4084" s="323">
        <v>2.76</v>
      </c>
      <c r="O4084" s="323"/>
      <c r="P4084" s="252">
        <v>5986.57</v>
      </c>
      <c r="Q4084" s="252">
        <v>1443.21</v>
      </c>
      <c r="R4084" s="240" t="s">
        <v>183</v>
      </c>
      <c r="V4084" s="248">
        <f t="shared" si="256"/>
        <v>0</v>
      </c>
      <c r="W4084" s="248">
        <f t="shared" si="253"/>
        <v>0</v>
      </c>
      <c r="X4084" s="248">
        <f t="shared" si="254"/>
        <v>0</v>
      </c>
      <c r="Y4084" s="248">
        <f t="shared" si="255"/>
        <v>0</v>
      </c>
    </row>
    <row r="4085" spans="1:25" ht="15" customHeight="1" x14ac:dyDescent="0.25">
      <c r="A4085" s="250"/>
      <c r="B4085" s="251"/>
      <c r="C4085" s="322" t="s">
        <v>1058</v>
      </c>
      <c r="D4085" s="322"/>
      <c r="E4085" s="322"/>
      <c r="H4085" s="252">
        <v>5632.12</v>
      </c>
      <c r="I4085" s="252">
        <v>2413.9</v>
      </c>
      <c r="J4085" s="252">
        <v>0</v>
      </c>
      <c r="K4085" s="252">
        <v>0</v>
      </c>
      <c r="L4085" s="252">
        <v>0</v>
      </c>
      <c r="M4085" s="252">
        <v>2413.9</v>
      </c>
      <c r="N4085" s="323">
        <v>2719.18</v>
      </c>
      <c r="O4085" s="323"/>
      <c r="P4085" s="252">
        <v>5799.81</v>
      </c>
      <c r="Q4085" s="252">
        <v>472.97</v>
      </c>
      <c r="R4085" s="240" t="s">
        <v>183</v>
      </c>
      <c r="V4085" s="248">
        <f t="shared" si="256"/>
        <v>0</v>
      </c>
      <c r="W4085" s="248">
        <f>IF(W$8=$C4085,SUM($P4085-$Q4085),0)</f>
        <v>0</v>
      </c>
      <c r="X4085" s="248">
        <f t="shared" si="254"/>
        <v>0</v>
      </c>
      <c r="Y4085" s="248">
        <f t="shared" si="255"/>
        <v>0</v>
      </c>
    </row>
    <row r="4086" spans="1:25" ht="15" customHeight="1" x14ac:dyDescent="0.25">
      <c r="A4086" s="250"/>
      <c r="B4086" s="251"/>
      <c r="C4086" s="322" t="s">
        <v>1056</v>
      </c>
      <c r="D4086" s="322"/>
      <c r="E4086" s="322"/>
      <c r="H4086" s="252">
        <v>330.99</v>
      </c>
      <c r="I4086" s="252">
        <v>283.98</v>
      </c>
      <c r="J4086" s="252">
        <v>0</v>
      </c>
      <c r="K4086" s="252">
        <v>0</v>
      </c>
      <c r="L4086" s="252">
        <v>0</v>
      </c>
      <c r="M4086" s="252">
        <v>283.98</v>
      </c>
      <c r="N4086" s="323">
        <v>324.08999999999997</v>
      </c>
      <c r="O4086" s="323"/>
      <c r="P4086" s="252">
        <v>290.88</v>
      </c>
      <c r="Q4086" s="252">
        <v>0</v>
      </c>
      <c r="R4086" s="240" t="s">
        <v>183</v>
      </c>
      <c r="V4086" s="248">
        <f t="shared" si="256"/>
        <v>0</v>
      </c>
      <c r="W4086" s="248">
        <f t="shared" si="256"/>
        <v>0</v>
      </c>
      <c r="X4086" s="248">
        <f t="shared" si="254"/>
        <v>0</v>
      </c>
      <c r="Y4086" s="248">
        <f t="shared" si="255"/>
        <v>0</v>
      </c>
    </row>
    <row r="4087" spans="1:25" ht="15" customHeight="1" x14ac:dyDescent="0.25">
      <c r="A4087" s="250"/>
      <c r="B4087" s="251"/>
      <c r="C4087" s="322" t="s">
        <v>399</v>
      </c>
      <c r="D4087" s="322"/>
      <c r="E4087" s="322"/>
      <c r="H4087" s="252">
        <v>68004.3</v>
      </c>
      <c r="I4087" s="252">
        <v>18689.27</v>
      </c>
      <c r="J4087" s="252">
        <v>0</v>
      </c>
      <c r="K4087" s="252">
        <v>0</v>
      </c>
      <c r="L4087" s="252">
        <v>0</v>
      </c>
      <c r="M4087" s="252">
        <v>18689.27</v>
      </c>
      <c r="N4087" s="323">
        <v>21144.59</v>
      </c>
      <c r="O4087" s="323"/>
      <c r="P4087" s="252">
        <v>70396.320000000007</v>
      </c>
      <c r="Q4087" s="252">
        <v>4847.34</v>
      </c>
      <c r="R4087" s="240" t="s">
        <v>183</v>
      </c>
      <c r="V4087" s="248">
        <f t="shared" si="256"/>
        <v>0</v>
      </c>
      <c r="W4087" s="248">
        <f t="shared" si="256"/>
        <v>0</v>
      </c>
      <c r="X4087" s="248">
        <f t="shared" si="254"/>
        <v>0</v>
      </c>
      <c r="Y4087" s="248">
        <f t="shared" si="255"/>
        <v>0</v>
      </c>
    </row>
    <row r="4088" spans="1:25" ht="15" customHeight="1" x14ac:dyDescent="0.25">
      <c r="A4088" s="250"/>
      <c r="B4088" s="251"/>
      <c r="C4088" s="322" t="s">
        <v>1054</v>
      </c>
      <c r="D4088" s="322"/>
      <c r="E4088" s="322"/>
      <c r="H4088" s="252">
        <v>104.46</v>
      </c>
      <c r="I4088" s="252">
        <v>89.63</v>
      </c>
      <c r="J4088" s="252">
        <v>0</v>
      </c>
      <c r="K4088" s="252">
        <v>0</v>
      </c>
      <c r="L4088" s="252">
        <v>0</v>
      </c>
      <c r="M4088" s="252">
        <v>89.63</v>
      </c>
      <c r="N4088" s="323">
        <v>102.29</v>
      </c>
      <c r="O4088" s="323"/>
      <c r="P4088" s="252">
        <v>91.8</v>
      </c>
      <c r="Q4088" s="252">
        <v>0</v>
      </c>
      <c r="R4088" s="240" t="s">
        <v>183</v>
      </c>
      <c r="V4088" s="248">
        <f t="shared" si="256"/>
        <v>0</v>
      </c>
      <c r="W4088" s="248">
        <f t="shared" si="256"/>
        <v>0</v>
      </c>
      <c r="X4088" s="248">
        <f t="shared" si="254"/>
        <v>0</v>
      </c>
      <c r="Y4088" s="248">
        <f t="shared" si="255"/>
        <v>0</v>
      </c>
    </row>
    <row r="4089" spans="1:25" ht="15" customHeight="1" x14ac:dyDescent="0.25">
      <c r="A4089" s="250"/>
      <c r="B4089" s="251"/>
      <c r="C4089" s="322" t="s">
        <v>1304</v>
      </c>
      <c r="D4089" s="322"/>
      <c r="E4089" s="322"/>
      <c r="H4089" s="252">
        <v>11687.81</v>
      </c>
      <c r="I4089" s="252">
        <v>0</v>
      </c>
      <c r="J4089" s="252">
        <v>0</v>
      </c>
      <c r="K4089" s="252">
        <v>0</v>
      </c>
      <c r="L4089" s="252">
        <v>0</v>
      </c>
      <c r="M4089" s="252">
        <v>0</v>
      </c>
      <c r="N4089" s="323">
        <v>8.01</v>
      </c>
      <c r="O4089" s="323"/>
      <c r="P4089" s="252">
        <v>13195.88</v>
      </c>
      <c r="Q4089" s="252">
        <v>1516.08</v>
      </c>
      <c r="R4089" s="240" t="s">
        <v>183</v>
      </c>
      <c r="V4089" s="248">
        <f t="shared" si="256"/>
        <v>0</v>
      </c>
      <c r="W4089" s="248">
        <f t="shared" si="256"/>
        <v>0</v>
      </c>
      <c r="X4089" s="248">
        <f t="shared" si="254"/>
        <v>0</v>
      </c>
      <c r="Y4089" s="248">
        <f t="shared" si="255"/>
        <v>0</v>
      </c>
    </row>
    <row r="4090" spans="1:25" ht="15" customHeight="1" x14ac:dyDescent="0.25">
      <c r="A4090" s="250"/>
      <c r="B4090" s="251"/>
      <c r="C4090" s="322" t="s">
        <v>1055</v>
      </c>
      <c r="D4090" s="322"/>
      <c r="E4090" s="322"/>
      <c r="H4090" s="252">
        <v>104.46</v>
      </c>
      <c r="I4090" s="252">
        <v>89.63</v>
      </c>
      <c r="J4090" s="252">
        <v>0</v>
      </c>
      <c r="K4090" s="252">
        <v>0</v>
      </c>
      <c r="L4090" s="252">
        <v>0</v>
      </c>
      <c r="M4090" s="252">
        <v>89.63</v>
      </c>
      <c r="N4090" s="323">
        <v>102.29</v>
      </c>
      <c r="O4090" s="323"/>
      <c r="P4090" s="252">
        <v>91.8</v>
      </c>
      <c r="Q4090" s="252">
        <v>0</v>
      </c>
      <c r="R4090" s="240" t="s">
        <v>183</v>
      </c>
      <c r="V4090" s="248">
        <f t="shared" si="256"/>
        <v>0</v>
      </c>
      <c r="W4090" s="248">
        <f t="shared" si="256"/>
        <v>0</v>
      </c>
      <c r="X4090" s="248">
        <f t="shared" si="254"/>
        <v>0</v>
      </c>
      <c r="Y4090" s="248">
        <f t="shared" si="255"/>
        <v>0</v>
      </c>
    </row>
    <row r="4091" spans="1:25" ht="15" customHeight="1" x14ac:dyDescent="0.25">
      <c r="A4091" s="250"/>
      <c r="B4091" s="251"/>
      <c r="C4091" s="322" t="s">
        <v>392</v>
      </c>
      <c r="D4091" s="322"/>
      <c r="E4091" s="322"/>
      <c r="H4091" s="252">
        <v>131936.74</v>
      </c>
      <c r="I4091" s="252">
        <v>33949.519999999997</v>
      </c>
      <c r="J4091" s="252">
        <v>0</v>
      </c>
      <c r="K4091" s="252">
        <v>0</v>
      </c>
      <c r="L4091" s="252">
        <v>0</v>
      </c>
      <c r="M4091" s="252">
        <v>33949.519999999997</v>
      </c>
      <c r="N4091" s="323">
        <v>38661.32</v>
      </c>
      <c r="O4091" s="323"/>
      <c r="P4091" s="252">
        <v>127558.44</v>
      </c>
      <c r="Q4091" s="252">
        <v>333.5</v>
      </c>
      <c r="R4091" s="240" t="s">
        <v>183</v>
      </c>
      <c r="V4091" s="248">
        <f t="shared" si="256"/>
        <v>0</v>
      </c>
      <c r="W4091" s="248">
        <f t="shared" si="256"/>
        <v>0</v>
      </c>
      <c r="X4091" s="248">
        <f t="shared" si="254"/>
        <v>0</v>
      </c>
      <c r="Y4091" s="248">
        <f t="shared" si="255"/>
        <v>0</v>
      </c>
    </row>
    <row r="4092" spans="1:25" ht="15" customHeight="1" x14ac:dyDescent="0.25">
      <c r="A4092" s="250"/>
      <c r="B4092" s="251"/>
      <c r="C4092" s="322" t="s">
        <v>1057</v>
      </c>
      <c r="D4092" s="322"/>
      <c r="E4092" s="322"/>
      <c r="H4092" s="252">
        <v>218.98</v>
      </c>
      <c r="I4092" s="252">
        <v>187.88</v>
      </c>
      <c r="J4092" s="252">
        <v>0</v>
      </c>
      <c r="K4092" s="252">
        <v>0</v>
      </c>
      <c r="L4092" s="252">
        <v>0</v>
      </c>
      <c r="M4092" s="252">
        <v>187.88</v>
      </c>
      <c r="N4092" s="323">
        <v>214.41</v>
      </c>
      <c r="O4092" s="323"/>
      <c r="P4092" s="252">
        <v>192.45</v>
      </c>
      <c r="Q4092" s="252">
        <v>0</v>
      </c>
      <c r="R4092" s="240" t="s">
        <v>183</v>
      </c>
      <c r="V4092" s="248">
        <f t="shared" si="256"/>
        <v>0</v>
      </c>
      <c r="W4092" s="248">
        <f t="shared" si="256"/>
        <v>0</v>
      </c>
      <c r="X4092" s="248">
        <f t="shared" si="254"/>
        <v>0</v>
      </c>
      <c r="Y4092" s="248">
        <f t="shared" si="255"/>
        <v>0</v>
      </c>
    </row>
    <row r="4093" spans="1:25" ht="15" customHeight="1" x14ac:dyDescent="0.25">
      <c r="A4093" s="250"/>
      <c r="B4093" s="251"/>
      <c r="C4093" s="322" t="s">
        <v>1283</v>
      </c>
      <c r="D4093" s="322"/>
      <c r="E4093" s="322"/>
      <c r="H4093" s="252">
        <v>1784.06</v>
      </c>
      <c r="I4093" s="252">
        <v>0</v>
      </c>
      <c r="J4093" s="252">
        <v>0</v>
      </c>
      <c r="K4093" s="252">
        <v>0</v>
      </c>
      <c r="L4093" s="252">
        <v>0</v>
      </c>
      <c r="M4093" s="252">
        <v>0</v>
      </c>
      <c r="N4093" s="323">
        <v>0</v>
      </c>
      <c r="O4093" s="323"/>
      <c r="P4093" s="252">
        <v>1784.06</v>
      </c>
      <c r="Q4093" s="252">
        <v>0</v>
      </c>
      <c r="R4093" s="240" t="s">
        <v>183</v>
      </c>
      <c r="V4093" s="248">
        <f t="shared" si="256"/>
        <v>0</v>
      </c>
      <c r="W4093" s="248">
        <f t="shared" si="256"/>
        <v>1784.06</v>
      </c>
      <c r="X4093" s="248">
        <f t="shared" si="254"/>
        <v>0</v>
      </c>
      <c r="Y4093" s="248">
        <f t="shared" si="255"/>
        <v>1784.06</v>
      </c>
    </row>
    <row r="4094" spans="1:25" ht="15" customHeight="1" x14ac:dyDescent="0.25">
      <c r="A4094" s="250"/>
      <c r="B4094" s="251"/>
      <c r="C4094" s="322" t="s">
        <v>1311</v>
      </c>
      <c r="D4094" s="322"/>
      <c r="E4094" s="322"/>
      <c r="H4094" s="252">
        <v>37.68</v>
      </c>
      <c r="I4094" s="252">
        <v>0</v>
      </c>
      <c r="J4094" s="252">
        <v>0</v>
      </c>
      <c r="K4094" s="252">
        <v>0</v>
      </c>
      <c r="L4094" s="252">
        <v>0</v>
      </c>
      <c r="M4094" s="252">
        <v>0</v>
      </c>
      <c r="N4094" s="323">
        <v>0</v>
      </c>
      <c r="O4094" s="323"/>
      <c r="P4094" s="252">
        <v>37.68</v>
      </c>
      <c r="Q4094" s="252">
        <v>0</v>
      </c>
      <c r="R4094" s="240" t="s">
        <v>183</v>
      </c>
      <c r="V4094" s="248">
        <f t="shared" si="256"/>
        <v>0</v>
      </c>
      <c r="W4094" s="248">
        <f t="shared" si="256"/>
        <v>0</v>
      </c>
      <c r="X4094" s="248">
        <f t="shared" si="254"/>
        <v>0</v>
      </c>
      <c r="Y4094" s="248">
        <f t="shared" si="255"/>
        <v>0</v>
      </c>
    </row>
    <row r="4095" spans="1:25" ht="15" customHeight="1" x14ac:dyDescent="0.25">
      <c r="A4095" s="250"/>
      <c r="B4095" s="251"/>
      <c r="C4095" s="322" t="s">
        <v>1286</v>
      </c>
      <c r="D4095" s="322"/>
      <c r="E4095" s="322"/>
      <c r="H4095" s="252">
        <v>53062.19</v>
      </c>
      <c r="I4095" s="252">
        <v>13699.35</v>
      </c>
      <c r="J4095" s="252">
        <v>0</v>
      </c>
      <c r="K4095" s="252">
        <v>0</v>
      </c>
      <c r="L4095" s="252">
        <v>0</v>
      </c>
      <c r="M4095" s="252">
        <v>13699.35</v>
      </c>
      <c r="N4095" s="323">
        <v>15573.14</v>
      </c>
      <c r="O4095" s="323"/>
      <c r="P4095" s="252">
        <v>51412.06</v>
      </c>
      <c r="Q4095" s="252">
        <v>223.66</v>
      </c>
      <c r="R4095" s="240" t="s">
        <v>183</v>
      </c>
      <c r="V4095" s="248">
        <f t="shared" si="256"/>
        <v>0</v>
      </c>
      <c r="W4095" s="248">
        <f t="shared" si="256"/>
        <v>0</v>
      </c>
      <c r="X4095" s="248">
        <f t="shared" si="254"/>
        <v>0</v>
      </c>
      <c r="Y4095" s="248">
        <f t="shared" si="255"/>
        <v>0</v>
      </c>
    </row>
    <row r="4096" spans="1:25" ht="15" customHeight="1" x14ac:dyDescent="0.25">
      <c r="A4096" s="253"/>
      <c r="B4096" s="254"/>
      <c r="C4096" s="324" t="s">
        <v>1288</v>
      </c>
      <c r="D4096" s="324"/>
      <c r="E4096" s="324"/>
      <c r="F4096" s="255"/>
      <c r="G4096" s="255"/>
      <c r="H4096" s="256">
        <v>185303.29</v>
      </c>
      <c r="I4096" s="256">
        <v>52485.45</v>
      </c>
      <c r="J4096" s="256">
        <v>0</v>
      </c>
      <c r="K4096" s="256">
        <v>0</v>
      </c>
      <c r="L4096" s="256">
        <v>0</v>
      </c>
      <c r="M4096" s="256">
        <v>52485.45</v>
      </c>
      <c r="N4096" s="325">
        <v>61499.32</v>
      </c>
      <c r="O4096" s="325"/>
      <c r="P4096" s="256">
        <v>176321.64</v>
      </c>
      <c r="Q4096" s="256">
        <v>32.22</v>
      </c>
      <c r="R4096" s="240" t="s">
        <v>183</v>
      </c>
      <c r="V4096" s="248">
        <f t="shared" si="256"/>
        <v>0</v>
      </c>
      <c r="W4096" s="248">
        <f t="shared" si="256"/>
        <v>0</v>
      </c>
      <c r="X4096" s="248">
        <f t="shared" si="254"/>
        <v>0</v>
      </c>
      <c r="Y4096" s="248">
        <f t="shared" si="255"/>
        <v>0</v>
      </c>
    </row>
    <row r="4097" spans="1:25" ht="15" customHeight="1" x14ac:dyDescent="0.25">
      <c r="A4097" s="245" t="s">
        <v>1992</v>
      </c>
      <c r="B4097" s="246" t="str">
        <f>C4097</f>
        <v>г.Одинцово, Северная, 44</v>
      </c>
      <c r="C4097" s="329" t="s">
        <v>184</v>
      </c>
      <c r="D4097" s="329"/>
      <c r="E4097" s="329"/>
      <c r="F4097" s="246" t="s">
        <v>1993</v>
      </c>
      <c r="G4097" s="246" t="s">
        <v>1994</v>
      </c>
      <c r="H4097" s="247">
        <v>2027831.39</v>
      </c>
      <c r="I4097" s="247">
        <v>779428.44</v>
      </c>
      <c r="J4097" s="247">
        <v>-2795.39</v>
      </c>
      <c r="K4097" s="247">
        <v>0</v>
      </c>
      <c r="L4097" s="247">
        <v>0</v>
      </c>
      <c r="M4097" s="247">
        <v>776633.05</v>
      </c>
      <c r="N4097" s="330">
        <v>936380.37</v>
      </c>
      <c r="O4097" s="330"/>
      <c r="P4097" s="247">
        <v>1892777.91</v>
      </c>
      <c r="Q4097" s="247">
        <v>24693.84</v>
      </c>
      <c r="R4097" s="240" t="s">
        <v>184</v>
      </c>
      <c r="V4097" s="248">
        <f t="shared" si="256"/>
        <v>0</v>
      </c>
      <c r="W4097" s="248">
        <f t="shared" si="256"/>
        <v>0</v>
      </c>
      <c r="X4097" s="248">
        <f t="shared" si="254"/>
        <v>0</v>
      </c>
      <c r="Y4097" s="248">
        <f t="shared" si="255"/>
        <v>0</v>
      </c>
    </row>
    <row r="4098" spans="1:25" ht="15" customHeight="1" x14ac:dyDescent="0.25">
      <c r="A4098" s="250"/>
      <c r="B4098" s="251"/>
      <c r="C4098" s="322" t="s">
        <v>1286</v>
      </c>
      <c r="D4098" s="322"/>
      <c r="E4098" s="322"/>
      <c r="H4098" s="252">
        <v>85992.25</v>
      </c>
      <c r="I4098" s="252">
        <v>32927.07</v>
      </c>
      <c r="J4098" s="252">
        <v>0</v>
      </c>
      <c r="K4098" s="252">
        <v>0</v>
      </c>
      <c r="L4098" s="252">
        <v>0</v>
      </c>
      <c r="M4098" s="252">
        <v>32927.07</v>
      </c>
      <c r="N4098" s="323">
        <v>38229.660000000003</v>
      </c>
      <c r="O4098" s="323"/>
      <c r="P4098" s="252">
        <v>83417.53</v>
      </c>
      <c r="Q4098" s="252">
        <v>2727.87</v>
      </c>
      <c r="R4098" s="240" t="s">
        <v>184</v>
      </c>
      <c r="V4098" s="248">
        <f t="shared" si="256"/>
        <v>0</v>
      </c>
      <c r="W4098" s="248">
        <f t="shared" si="256"/>
        <v>0</v>
      </c>
      <c r="X4098" s="248">
        <f t="shared" si="254"/>
        <v>0</v>
      </c>
      <c r="Y4098" s="248">
        <f t="shared" si="255"/>
        <v>0</v>
      </c>
    </row>
    <row r="4099" spans="1:25" ht="15" customHeight="1" x14ac:dyDescent="0.25">
      <c r="A4099" s="250"/>
      <c r="B4099" s="251"/>
      <c r="C4099" s="322" t="s">
        <v>1288</v>
      </c>
      <c r="D4099" s="322"/>
      <c r="E4099" s="322"/>
      <c r="H4099" s="252">
        <v>321691.32</v>
      </c>
      <c r="I4099" s="252">
        <v>126151.58</v>
      </c>
      <c r="J4099" s="252">
        <v>0</v>
      </c>
      <c r="K4099" s="252">
        <v>0</v>
      </c>
      <c r="L4099" s="252">
        <v>0</v>
      </c>
      <c r="M4099" s="252">
        <v>126151.58</v>
      </c>
      <c r="N4099" s="323">
        <v>150799.38</v>
      </c>
      <c r="O4099" s="323"/>
      <c r="P4099" s="252">
        <v>297265.73</v>
      </c>
      <c r="Q4099" s="252">
        <v>222.21</v>
      </c>
      <c r="R4099" s="240" t="s">
        <v>184</v>
      </c>
      <c r="V4099" s="248">
        <f t="shared" si="256"/>
        <v>0</v>
      </c>
      <c r="W4099" s="248">
        <f t="shared" si="256"/>
        <v>0</v>
      </c>
      <c r="X4099" s="248">
        <f t="shared" si="254"/>
        <v>0</v>
      </c>
      <c r="Y4099" s="248">
        <f t="shared" si="255"/>
        <v>0</v>
      </c>
    </row>
    <row r="4100" spans="1:25" ht="15" customHeight="1" x14ac:dyDescent="0.25">
      <c r="A4100" s="250"/>
      <c r="B4100" s="251"/>
      <c r="C4100" s="322" t="s">
        <v>1057</v>
      </c>
      <c r="D4100" s="322"/>
      <c r="E4100" s="322"/>
      <c r="H4100" s="252">
        <v>462.06</v>
      </c>
      <c r="I4100" s="252">
        <v>236.96</v>
      </c>
      <c r="J4100" s="252">
        <v>0</v>
      </c>
      <c r="K4100" s="252">
        <v>0</v>
      </c>
      <c r="L4100" s="252">
        <v>0</v>
      </c>
      <c r="M4100" s="252">
        <v>236.96</v>
      </c>
      <c r="N4100" s="323">
        <v>277.81</v>
      </c>
      <c r="O4100" s="323"/>
      <c r="P4100" s="252">
        <v>422.61</v>
      </c>
      <c r="Q4100" s="252">
        <v>1.4</v>
      </c>
      <c r="R4100" s="240" t="s">
        <v>184</v>
      </c>
      <c r="V4100" s="248">
        <f t="shared" si="256"/>
        <v>0</v>
      </c>
      <c r="W4100" s="248">
        <f t="shared" si="256"/>
        <v>0</v>
      </c>
      <c r="X4100" s="248">
        <f t="shared" si="254"/>
        <v>0</v>
      </c>
      <c r="Y4100" s="248">
        <f t="shared" si="255"/>
        <v>0</v>
      </c>
    </row>
    <row r="4101" spans="1:25" ht="15" customHeight="1" x14ac:dyDescent="0.25">
      <c r="A4101" s="250"/>
      <c r="B4101" s="251"/>
      <c r="C4101" s="322" t="s">
        <v>1055</v>
      </c>
      <c r="D4101" s="322"/>
      <c r="E4101" s="322"/>
      <c r="H4101" s="252">
        <v>222.51</v>
      </c>
      <c r="I4101" s="252">
        <v>113.01</v>
      </c>
      <c r="J4101" s="252">
        <v>0</v>
      </c>
      <c r="K4101" s="252">
        <v>0</v>
      </c>
      <c r="L4101" s="252">
        <v>0</v>
      </c>
      <c r="M4101" s="252">
        <v>113.01</v>
      </c>
      <c r="N4101" s="323">
        <v>132.47</v>
      </c>
      <c r="O4101" s="323"/>
      <c r="P4101" s="252">
        <v>203.72</v>
      </c>
      <c r="Q4101" s="252">
        <v>0.67</v>
      </c>
      <c r="R4101" s="240" t="s">
        <v>184</v>
      </c>
      <c r="V4101" s="248">
        <f t="shared" si="256"/>
        <v>0</v>
      </c>
      <c r="W4101" s="248">
        <f t="shared" si="256"/>
        <v>0</v>
      </c>
      <c r="X4101" s="248">
        <f t="shared" si="254"/>
        <v>0</v>
      </c>
      <c r="Y4101" s="248">
        <f t="shared" si="255"/>
        <v>0</v>
      </c>
    </row>
    <row r="4102" spans="1:25" ht="15" customHeight="1" x14ac:dyDescent="0.25">
      <c r="A4102" s="250"/>
      <c r="B4102" s="251"/>
      <c r="C4102" s="322" t="s">
        <v>1056</v>
      </c>
      <c r="D4102" s="322"/>
      <c r="E4102" s="322"/>
      <c r="H4102" s="252">
        <v>700.7</v>
      </c>
      <c r="I4102" s="252">
        <v>358.14</v>
      </c>
      <c r="J4102" s="252">
        <v>0</v>
      </c>
      <c r="K4102" s="252">
        <v>0</v>
      </c>
      <c r="L4102" s="252">
        <v>0</v>
      </c>
      <c r="M4102" s="252">
        <v>358.14</v>
      </c>
      <c r="N4102" s="323">
        <v>419.78</v>
      </c>
      <c r="O4102" s="323"/>
      <c r="P4102" s="252">
        <v>641.17999999999995</v>
      </c>
      <c r="Q4102" s="252">
        <v>2.12</v>
      </c>
      <c r="R4102" s="240" t="s">
        <v>184</v>
      </c>
      <c r="V4102" s="248">
        <f t="shared" si="256"/>
        <v>0</v>
      </c>
      <c r="W4102" s="248">
        <f t="shared" si="256"/>
        <v>0</v>
      </c>
      <c r="X4102" s="248">
        <f t="shared" si="254"/>
        <v>0</v>
      </c>
      <c r="Y4102" s="248">
        <f t="shared" si="255"/>
        <v>0</v>
      </c>
    </row>
    <row r="4103" spans="1:25" ht="15" customHeight="1" x14ac:dyDescent="0.25">
      <c r="A4103" s="250"/>
      <c r="B4103" s="251"/>
      <c r="C4103" s="322" t="s">
        <v>1304</v>
      </c>
      <c r="D4103" s="322"/>
      <c r="E4103" s="322"/>
      <c r="H4103" s="252">
        <v>15380.83</v>
      </c>
      <c r="I4103" s="252">
        <v>0</v>
      </c>
      <c r="J4103" s="252">
        <v>0</v>
      </c>
      <c r="K4103" s="252">
        <v>0</v>
      </c>
      <c r="L4103" s="252">
        <v>0</v>
      </c>
      <c r="M4103" s="252">
        <v>0</v>
      </c>
      <c r="N4103" s="323">
        <v>90.92</v>
      </c>
      <c r="O4103" s="323"/>
      <c r="P4103" s="252">
        <v>17134.439999999999</v>
      </c>
      <c r="Q4103" s="252">
        <v>1844.53</v>
      </c>
      <c r="R4103" s="240" t="s">
        <v>184</v>
      </c>
      <c r="V4103" s="248">
        <f t="shared" si="256"/>
        <v>0</v>
      </c>
      <c r="W4103" s="248">
        <f t="shared" si="256"/>
        <v>0</v>
      </c>
      <c r="X4103" s="248">
        <f t="shared" si="254"/>
        <v>0</v>
      </c>
      <c r="Y4103" s="248">
        <f t="shared" si="255"/>
        <v>0</v>
      </c>
    </row>
    <row r="4104" spans="1:25" ht="15" customHeight="1" x14ac:dyDescent="0.25">
      <c r="A4104" s="250"/>
      <c r="B4104" s="251"/>
      <c r="C4104" s="322" t="s">
        <v>392</v>
      </c>
      <c r="D4104" s="322"/>
      <c r="E4104" s="322"/>
      <c r="H4104" s="252">
        <v>212734.17</v>
      </c>
      <c r="I4104" s="252">
        <v>80436.72</v>
      </c>
      <c r="J4104" s="252">
        <v>-1430.58</v>
      </c>
      <c r="K4104" s="252">
        <v>0</v>
      </c>
      <c r="L4104" s="252">
        <v>0</v>
      </c>
      <c r="M4104" s="252">
        <v>79006.14</v>
      </c>
      <c r="N4104" s="323">
        <v>93106.49</v>
      </c>
      <c r="O4104" s="323"/>
      <c r="P4104" s="252">
        <v>205414.62</v>
      </c>
      <c r="Q4104" s="252">
        <v>6780.8</v>
      </c>
      <c r="R4104" s="240" t="s">
        <v>184</v>
      </c>
      <c r="V4104" s="248">
        <f t="shared" si="256"/>
        <v>0</v>
      </c>
      <c r="W4104" s="248">
        <f t="shared" si="256"/>
        <v>0</v>
      </c>
      <c r="X4104" s="248">
        <f t="shared" si="254"/>
        <v>0</v>
      </c>
      <c r="Y4104" s="248">
        <f t="shared" si="255"/>
        <v>0</v>
      </c>
    </row>
    <row r="4105" spans="1:25" ht="15" customHeight="1" x14ac:dyDescent="0.25">
      <c r="A4105" s="250"/>
      <c r="B4105" s="251"/>
      <c r="C4105" s="322" t="s">
        <v>1283</v>
      </c>
      <c r="D4105" s="322"/>
      <c r="E4105" s="322"/>
      <c r="H4105" s="252">
        <v>108251.47</v>
      </c>
      <c r="I4105" s="252">
        <v>0</v>
      </c>
      <c r="J4105" s="252">
        <v>0</v>
      </c>
      <c r="K4105" s="252">
        <v>0</v>
      </c>
      <c r="L4105" s="252">
        <v>0</v>
      </c>
      <c r="M4105" s="252">
        <v>0</v>
      </c>
      <c r="N4105" s="323">
        <v>4.0999999999999996</v>
      </c>
      <c r="O4105" s="323"/>
      <c r="P4105" s="252">
        <v>108247.37</v>
      </c>
      <c r="Q4105" s="252">
        <v>0</v>
      </c>
      <c r="R4105" s="240" t="s">
        <v>184</v>
      </c>
      <c r="V4105" s="248">
        <f t="shared" si="256"/>
        <v>0</v>
      </c>
      <c r="W4105" s="248">
        <f t="shared" si="256"/>
        <v>108247.37</v>
      </c>
      <c r="X4105" s="248">
        <f t="shared" si="254"/>
        <v>0</v>
      </c>
      <c r="Y4105" s="248">
        <f t="shared" si="255"/>
        <v>108247.37</v>
      </c>
    </row>
    <row r="4106" spans="1:25" ht="15" customHeight="1" x14ac:dyDescent="0.25">
      <c r="A4106" s="250"/>
      <c r="B4106" s="251"/>
      <c r="C4106" s="322" t="s">
        <v>1311</v>
      </c>
      <c r="D4106" s="322"/>
      <c r="E4106" s="322"/>
      <c r="H4106" s="252">
        <v>2277.02</v>
      </c>
      <c r="I4106" s="252">
        <v>0</v>
      </c>
      <c r="J4106" s="252">
        <v>0</v>
      </c>
      <c r="K4106" s="252">
        <v>0</v>
      </c>
      <c r="L4106" s="252">
        <v>0</v>
      </c>
      <c r="M4106" s="252">
        <v>0</v>
      </c>
      <c r="N4106" s="323">
        <v>0</v>
      </c>
      <c r="O4106" s="323"/>
      <c r="P4106" s="252">
        <v>2277.02</v>
      </c>
      <c r="Q4106" s="252">
        <v>0</v>
      </c>
      <c r="R4106" s="240" t="s">
        <v>184</v>
      </c>
      <c r="V4106" s="248">
        <f t="shared" si="256"/>
        <v>0</v>
      </c>
      <c r="W4106" s="248">
        <f t="shared" si="256"/>
        <v>0</v>
      </c>
      <c r="X4106" s="248">
        <f t="shared" ref="X4106:X4169" si="257">IF(X$8=$C4106,SUM($P4106-$Q4106),0)</f>
        <v>0</v>
      </c>
      <c r="Y4106" s="248">
        <f t="shared" ref="Y4106:Y4169" si="258">SUM(V4106:X4106)</f>
        <v>0</v>
      </c>
    </row>
    <row r="4107" spans="1:25" ht="15" customHeight="1" x14ac:dyDescent="0.25">
      <c r="A4107" s="250"/>
      <c r="B4107" s="251"/>
      <c r="C4107" s="322" t="s">
        <v>1058</v>
      </c>
      <c r="D4107" s="322"/>
      <c r="E4107" s="322"/>
      <c r="H4107" s="252">
        <v>4387.67</v>
      </c>
      <c r="I4107" s="252">
        <v>2552.1799999999998</v>
      </c>
      <c r="J4107" s="252">
        <v>0</v>
      </c>
      <c r="K4107" s="252">
        <v>0</v>
      </c>
      <c r="L4107" s="252">
        <v>0</v>
      </c>
      <c r="M4107" s="252">
        <v>2552.1799999999998</v>
      </c>
      <c r="N4107" s="323">
        <v>3103.48</v>
      </c>
      <c r="O4107" s="323"/>
      <c r="P4107" s="252">
        <v>5477.54</v>
      </c>
      <c r="Q4107" s="252">
        <v>1641.17</v>
      </c>
      <c r="R4107" s="240" t="s">
        <v>184</v>
      </c>
      <c r="V4107" s="248">
        <f t="shared" si="256"/>
        <v>0</v>
      </c>
      <c r="W4107" s="248">
        <f t="shared" si="256"/>
        <v>0</v>
      </c>
      <c r="X4107" s="248">
        <f t="shared" si="257"/>
        <v>0</v>
      </c>
      <c r="Y4107" s="248">
        <f t="shared" si="258"/>
        <v>0</v>
      </c>
    </row>
    <row r="4108" spans="1:25" ht="15" customHeight="1" x14ac:dyDescent="0.25">
      <c r="A4108" s="250"/>
      <c r="B4108" s="251"/>
      <c r="C4108" s="322" t="s">
        <v>1052</v>
      </c>
      <c r="D4108" s="322"/>
      <c r="E4108" s="322"/>
      <c r="H4108" s="252">
        <v>454558.98</v>
      </c>
      <c r="I4108" s="252">
        <v>189404.62</v>
      </c>
      <c r="J4108" s="252">
        <v>0</v>
      </c>
      <c r="K4108" s="252">
        <v>0</v>
      </c>
      <c r="L4108" s="252">
        <v>0</v>
      </c>
      <c r="M4108" s="252">
        <v>189404.62</v>
      </c>
      <c r="N4108" s="323">
        <v>230549.34</v>
      </c>
      <c r="O4108" s="323"/>
      <c r="P4108" s="252">
        <v>414031.48</v>
      </c>
      <c r="Q4108" s="252">
        <v>617.22</v>
      </c>
      <c r="R4108" s="240" t="s">
        <v>184</v>
      </c>
      <c r="V4108" s="248">
        <f t="shared" si="256"/>
        <v>413414.26</v>
      </c>
      <c r="W4108" s="248">
        <f t="shared" si="256"/>
        <v>0</v>
      </c>
      <c r="X4108" s="248">
        <f t="shared" si="257"/>
        <v>0</v>
      </c>
      <c r="Y4108" s="248">
        <f t="shared" si="258"/>
        <v>413414.26</v>
      </c>
    </row>
    <row r="4109" spans="1:25" ht="15" customHeight="1" x14ac:dyDescent="0.25">
      <c r="A4109" s="250"/>
      <c r="B4109" s="251"/>
      <c r="C4109" s="322" t="s">
        <v>1054</v>
      </c>
      <c r="D4109" s="322"/>
      <c r="E4109" s="322"/>
      <c r="H4109" s="252">
        <v>222.57</v>
      </c>
      <c r="I4109" s="252">
        <v>113.01</v>
      </c>
      <c r="J4109" s="252">
        <v>0</v>
      </c>
      <c r="K4109" s="252">
        <v>0</v>
      </c>
      <c r="L4109" s="252">
        <v>0</v>
      </c>
      <c r="M4109" s="252">
        <v>113.01</v>
      </c>
      <c r="N4109" s="323">
        <v>132.47</v>
      </c>
      <c r="O4109" s="323"/>
      <c r="P4109" s="252">
        <v>203.78</v>
      </c>
      <c r="Q4109" s="252">
        <v>0.67</v>
      </c>
      <c r="R4109" s="240" t="s">
        <v>184</v>
      </c>
      <c r="V4109" s="248">
        <f t="shared" si="256"/>
        <v>0</v>
      </c>
      <c r="W4109" s="248">
        <f t="shared" si="256"/>
        <v>0</v>
      </c>
      <c r="X4109" s="248">
        <f t="shared" si="257"/>
        <v>0</v>
      </c>
      <c r="Y4109" s="248">
        <f t="shared" si="258"/>
        <v>0</v>
      </c>
    </row>
    <row r="4110" spans="1:25" ht="15" customHeight="1" x14ac:dyDescent="0.25">
      <c r="A4110" s="250"/>
      <c r="B4110" s="251"/>
      <c r="C4110" s="322" t="s">
        <v>1303</v>
      </c>
      <c r="D4110" s="322"/>
      <c r="E4110" s="322"/>
      <c r="H4110" s="252">
        <v>5793.44</v>
      </c>
      <c r="I4110" s="252">
        <v>0</v>
      </c>
      <c r="J4110" s="252">
        <v>0</v>
      </c>
      <c r="K4110" s="252">
        <v>0</v>
      </c>
      <c r="L4110" s="252">
        <v>0</v>
      </c>
      <c r="M4110" s="252">
        <v>0</v>
      </c>
      <c r="N4110" s="323">
        <v>75.41</v>
      </c>
      <c r="O4110" s="323"/>
      <c r="P4110" s="252">
        <v>7469.58</v>
      </c>
      <c r="Q4110" s="252">
        <v>1751.55</v>
      </c>
      <c r="R4110" s="240" t="s">
        <v>184</v>
      </c>
      <c r="V4110" s="248">
        <f t="shared" si="256"/>
        <v>0</v>
      </c>
      <c r="W4110" s="248">
        <f t="shared" si="256"/>
        <v>0</v>
      </c>
      <c r="X4110" s="248">
        <f t="shared" si="257"/>
        <v>0</v>
      </c>
      <c r="Y4110" s="248">
        <f t="shared" si="258"/>
        <v>0</v>
      </c>
    </row>
    <row r="4111" spans="1:25" ht="15" customHeight="1" x14ac:dyDescent="0.25">
      <c r="A4111" s="250"/>
      <c r="B4111" s="251"/>
      <c r="C4111" s="322" t="s">
        <v>399</v>
      </c>
      <c r="D4111" s="322"/>
      <c r="E4111" s="322"/>
      <c r="H4111" s="252">
        <v>116969.83</v>
      </c>
      <c r="I4111" s="252">
        <v>43811.4</v>
      </c>
      <c r="J4111" s="252">
        <v>-1364.81</v>
      </c>
      <c r="K4111" s="252">
        <v>0</v>
      </c>
      <c r="L4111" s="252">
        <v>0</v>
      </c>
      <c r="M4111" s="252">
        <v>42446.59</v>
      </c>
      <c r="N4111" s="323">
        <v>50743.71</v>
      </c>
      <c r="O4111" s="323"/>
      <c r="P4111" s="252">
        <v>112683.87</v>
      </c>
      <c r="Q4111" s="252">
        <v>4011.16</v>
      </c>
      <c r="R4111" s="240" t="s">
        <v>184</v>
      </c>
      <c r="V4111" s="248">
        <f t="shared" si="256"/>
        <v>0</v>
      </c>
      <c r="W4111" s="248">
        <f t="shared" si="256"/>
        <v>0</v>
      </c>
      <c r="X4111" s="248">
        <f t="shared" si="257"/>
        <v>0</v>
      </c>
      <c r="Y4111" s="248">
        <f t="shared" si="258"/>
        <v>0</v>
      </c>
    </row>
    <row r="4112" spans="1:25" ht="15" customHeight="1" x14ac:dyDescent="0.25">
      <c r="A4112" s="250"/>
      <c r="B4112" s="251"/>
      <c r="C4112" s="322" t="s">
        <v>504</v>
      </c>
      <c r="D4112" s="322"/>
      <c r="E4112" s="322"/>
      <c r="H4112" s="252">
        <v>8911.9500000000007</v>
      </c>
      <c r="I4112" s="252">
        <v>0</v>
      </c>
      <c r="J4112" s="252">
        <v>0</v>
      </c>
      <c r="K4112" s="252">
        <v>0</v>
      </c>
      <c r="L4112" s="252">
        <v>0</v>
      </c>
      <c r="M4112" s="252">
        <v>0</v>
      </c>
      <c r="N4112" s="323">
        <v>162.47999999999999</v>
      </c>
      <c r="O4112" s="323"/>
      <c r="P4112" s="252">
        <v>12853.49</v>
      </c>
      <c r="Q4112" s="252">
        <v>4104.0200000000004</v>
      </c>
      <c r="R4112" s="240" t="s">
        <v>184</v>
      </c>
      <c r="V4112" s="248">
        <f t="shared" ref="V4112:W4175" si="259">IF(V$8=$C4112,SUM($P4112-$Q4112),0)</f>
        <v>0</v>
      </c>
      <c r="W4112" s="248">
        <f t="shared" si="259"/>
        <v>0</v>
      </c>
      <c r="X4112" s="248">
        <f t="shared" si="257"/>
        <v>0</v>
      </c>
      <c r="Y4112" s="248">
        <f t="shared" si="258"/>
        <v>0</v>
      </c>
    </row>
    <row r="4113" spans="1:25" ht="15" customHeight="1" x14ac:dyDescent="0.25">
      <c r="A4113" s="253"/>
      <c r="B4113" s="254"/>
      <c r="C4113" s="324" t="s">
        <v>503</v>
      </c>
      <c r="D4113" s="324"/>
      <c r="E4113" s="324"/>
      <c r="F4113" s="255"/>
      <c r="G4113" s="255"/>
      <c r="H4113" s="256">
        <v>689274.62</v>
      </c>
      <c r="I4113" s="256">
        <v>303323.75</v>
      </c>
      <c r="J4113" s="256">
        <v>0</v>
      </c>
      <c r="K4113" s="256">
        <v>0</v>
      </c>
      <c r="L4113" s="256">
        <v>0</v>
      </c>
      <c r="M4113" s="256">
        <v>303323.75</v>
      </c>
      <c r="N4113" s="325">
        <v>368552.87</v>
      </c>
      <c r="O4113" s="325"/>
      <c r="P4113" s="256">
        <v>625033.94999999995</v>
      </c>
      <c r="Q4113" s="256">
        <v>988.45</v>
      </c>
      <c r="R4113" s="240" t="s">
        <v>184</v>
      </c>
      <c r="V4113" s="248">
        <f t="shared" si="259"/>
        <v>0</v>
      </c>
      <c r="W4113" s="248">
        <f t="shared" si="259"/>
        <v>0</v>
      </c>
      <c r="X4113" s="248">
        <f t="shared" si="257"/>
        <v>0</v>
      </c>
      <c r="Y4113" s="248">
        <f t="shared" si="258"/>
        <v>0</v>
      </c>
    </row>
    <row r="4114" spans="1:25" ht="15" customHeight="1" x14ac:dyDescent="0.25">
      <c r="A4114" s="245" t="s">
        <v>1995</v>
      </c>
      <c r="B4114" s="246" t="str">
        <f>C4114</f>
        <v>г.Одинцово, Северная, 46</v>
      </c>
      <c r="C4114" s="329" t="s">
        <v>185</v>
      </c>
      <c r="D4114" s="329"/>
      <c r="E4114" s="329"/>
      <c r="F4114" s="246" t="s">
        <v>1664</v>
      </c>
      <c r="G4114" s="246" t="s">
        <v>1996</v>
      </c>
      <c r="H4114" s="247">
        <v>2038621.44</v>
      </c>
      <c r="I4114" s="247">
        <v>386046.49</v>
      </c>
      <c r="J4114" s="247">
        <v>-5581.33</v>
      </c>
      <c r="K4114" s="247">
        <v>0</v>
      </c>
      <c r="L4114" s="247">
        <v>0</v>
      </c>
      <c r="M4114" s="247">
        <v>380465.16</v>
      </c>
      <c r="N4114" s="330">
        <v>457808.87</v>
      </c>
      <c r="O4114" s="330"/>
      <c r="P4114" s="247">
        <v>1967011.95</v>
      </c>
      <c r="Q4114" s="247">
        <v>5734.22</v>
      </c>
      <c r="R4114" s="240" t="s">
        <v>185</v>
      </c>
      <c r="V4114" s="248">
        <f t="shared" si="259"/>
        <v>0</v>
      </c>
      <c r="W4114" s="248">
        <f t="shared" si="259"/>
        <v>0</v>
      </c>
      <c r="X4114" s="248">
        <f t="shared" si="257"/>
        <v>0</v>
      </c>
      <c r="Y4114" s="248">
        <f t="shared" si="258"/>
        <v>0</v>
      </c>
    </row>
    <row r="4115" spans="1:25" ht="15" customHeight="1" x14ac:dyDescent="0.25">
      <c r="A4115" s="250"/>
      <c r="B4115" s="251"/>
      <c r="C4115" s="322" t="s">
        <v>503</v>
      </c>
      <c r="D4115" s="322"/>
      <c r="E4115" s="322"/>
      <c r="H4115" s="252">
        <v>612373.05000000005</v>
      </c>
      <c r="I4115" s="252">
        <v>153249.63</v>
      </c>
      <c r="J4115" s="252">
        <v>0</v>
      </c>
      <c r="K4115" s="252">
        <v>0</v>
      </c>
      <c r="L4115" s="252">
        <v>0</v>
      </c>
      <c r="M4115" s="252">
        <v>153249.63</v>
      </c>
      <c r="N4115" s="323">
        <v>180249.46</v>
      </c>
      <c r="O4115" s="323"/>
      <c r="P4115" s="252">
        <v>585787.25</v>
      </c>
      <c r="Q4115" s="252">
        <v>414.03</v>
      </c>
      <c r="R4115" s="240" t="s">
        <v>185</v>
      </c>
      <c r="V4115" s="248">
        <f t="shared" si="259"/>
        <v>0</v>
      </c>
      <c r="W4115" s="248">
        <f t="shared" si="259"/>
        <v>0</v>
      </c>
      <c r="X4115" s="248">
        <f t="shared" si="257"/>
        <v>0</v>
      </c>
      <c r="Y4115" s="248">
        <f t="shared" si="258"/>
        <v>0</v>
      </c>
    </row>
    <row r="4116" spans="1:25" ht="15" customHeight="1" x14ac:dyDescent="0.25">
      <c r="A4116" s="250"/>
      <c r="B4116" s="251"/>
      <c r="C4116" s="322" t="s">
        <v>1052</v>
      </c>
      <c r="D4116" s="322"/>
      <c r="E4116" s="322"/>
      <c r="H4116" s="252">
        <v>412542.61</v>
      </c>
      <c r="I4116" s="252">
        <v>95693.74</v>
      </c>
      <c r="J4116" s="252">
        <v>0</v>
      </c>
      <c r="K4116" s="252">
        <v>0</v>
      </c>
      <c r="L4116" s="252">
        <v>0</v>
      </c>
      <c r="M4116" s="252">
        <v>95693.74</v>
      </c>
      <c r="N4116" s="323">
        <v>112698.92</v>
      </c>
      <c r="O4116" s="323"/>
      <c r="P4116" s="252">
        <v>395871.99</v>
      </c>
      <c r="Q4116" s="252">
        <v>334.56</v>
      </c>
      <c r="R4116" s="240" t="s">
        <v>185</v>
      </c>
      <c r="V4116" s="248">
        <f t="shared" si="259"/>
        <v>395537.43</v>
      </c>
      <c r="W4116" s="248">
        <f t="shared" si="259"/>
        <v>0</v>
      </c>
      <c r="X4116" s="248">
        <f t="shared" si="257"/>
        <v>0</v>
      </c>
      <c r="Y4116" s="248">
        <f t="shared" si="258"/>
        <v>395537.43</v>
      </c>
    </row>
    <row r="4117" spans="1:25" ht="15" customHeight="1" x14ac:dyDescent="0.25">
      <c r="A4117" s="250"/>
      <c r="B4117" s="251"/>
      <c r="C4117" s="322" t="s">
        <v>504</v>
      </c>
      <c r="D4117" s="322"/>
      <c r="E4117" s="322"/>
      <c r="H4117" s="252">
        <v>28876.7</v>
      </c>
      <c r="I4117" s="252">
        <v>0</v>
      </c>
      <c r="J4117" s="252">
        <v>0</v>
      </c>
      <c r="K4117" s="252">
        <v>0</v>
      </c>
      <c r="L4117" s="252">
        <v>0</v>
      </c>
      <c r="M4117" s="252">
        <v>0</v>
      </c>
      <c r="N4117" s="323">
        <v>100.47</v>
      </c>
      <c r="O4117" s="323"/>
      <c r="P4117" s="252">
        <v>30228.13</v>
      </c>
      <c r="Q4117" s="252">
        <v>1451.9</v>
      </c>
      <c r="R4117" s="240" t="s">
        <v>185</v>
      </c>
      <c r="V4117" s="248">
        <f t="shared" si="259"/>
        <v>0</v>
      </c>
      <c r="W4117" s="248">
        <f t="shared" si="259"/>
        <v>0</v>
      </c>
      <c r="X4117" s="248">
        <f t="shared" si="257"/>
        <v>0</v>
      </c>
      <c r="Y4117" s="248">
        <f t="shared" si="258"/>
        <v>0</v>
      </c>
    </row>
    <row r="4118" spans="1:25" ht="15" customHeight="1" x14ac:dyDescent="0.25">
      <c r="A4118" s="250"/>
      <c r="B4118" s="251"/>
      <c r="C4118" s="322" t="s">
        <v>1336</v>
      </c>
      <c r="D4118" s="322"/>
      <c r="E4118" s="322"/>
      <c r="H4118" s="252">
        <v>46.61</v>
      </c>
      <c r="I4118" s="252">
        <v>0</v>
      </c>
      <c r="J4118" s="252">
        <v>0</v>
      </c>
      <c r="K4118" s="252">
        <v>0</v>
      </c>
      <c r="L4118" s="252">
        <v>0</v>
      </c>
      <c r="M4118" s="252">
        <v>0</v>
      </c>
      <c r="N4118" s="323">
        <v>0</v>
      </c>
      <c r="O4118" s="323"/>
      <c r="P4118" s="252">
        <v>46.61</v>
      </c>
      <c r="Q4118" s="252">
        <v>0</v>
      </c>
      <c r="R4118" s="240" t="s">
        <v>185</v>
      </c>
      <c r="V4118" s="248">
        <f t="shared" si="259"/>
        <v>0</v>
      </c>
      <c r="W4118" s="248">
        <f t="shared" si="259"/>
        <v>0</v>
      </c>
      <c r="X4118" s="248">
        <f t="shared" si="257"/>
        <v>0</v>
      </c>
      <c r="Y4118" s="248">
        <f t="shared" si="258"/>
        <v>0</v>
      </c>
    </row>
    <row r="4119" spans="1:25" ht="15" customHeight="1" x14ac:dyDescent="0.25">
      <c r="A4119" s="250"/>
      <c r="B4119" s="251"/>
      <c r="C4119" s="322" t="s">
        <v>1054</v>
      </c>
      <c r="D4119" s="322"/>
      <c r="E4119" s="322"/>
      <c r="H4119" s="252">
        <v>79.59</v>
      </c>
      <c r="I4119" s="252">
        <v>41.81</v>
      </c>
      <c r="J4119" s="252">
        <v>0</v>
      </c>
      <c r="K4119" s="252">
        <v>0</v>
      </c>
      <c r="L4119" s="252">
        <v>0</v>
      </c>
      <c r="M4119" s="252">
        <v>41.81</v>
      </c>
      <c r="N4119" s="323">
        <v>53.19</v>
      </c>
      <c r="O4119" s="323"/>
      <c r="P4119" s="252">
        <v>68.209999999999994</v>
      </c>
      <c r="Q4119" s="252">
        <v>0</v>
      </c>
      <c r="R4119" s="240" t="s">
        <v>185</v>
      </c>
      <c r="V4119" s="248">
        <f t="shared" si="259"/>
        <v>0</v>
      </c>
      <c r="W4119" s="248">
        <f t="shared" si="259"/>
        <v>0</v>
      </c>
      <c r="X4119" s="248">
        <f t="shared" si="257"/>
        <v>0</v>
      </c>
      <c r="Y4119" s="248">
        <f t="shared" si="258"/>
        <v>0</v>
      </c>
    </row>
    <row r="4120" spans="1:25" ht="15" customHeight="1" x14ac:dyDescent="0.25">
      <c r="A4120" s="250"/>
      <c r="B4120" s="251"/>
      <c r="C4120" s="322" t="s">
        <v>1058</v>
      </c>
      <c r="D4120" s="322"/>
      <c r="E4120" s="322"/>
      <c r="H4120" s="252">
        <v>4608.75</v>
      </c>
      <c r="I4120" s="252">
        <v>1218.27</v>
      </c>
      <c r="J4120" s="252">
        <v>0</v>
      </c>
      <c r="K4120" s="252">
        <v>0</v>
      </c>
      <c r="L4120" s="252">
        <v>0</v>
      </c>
      <c r="M4120" s="252">
        <v>1218.27</v>
      </c>
      <c r="N4120" s="323">
        <v>1434.31</v>
      </c>
      <c r="O4120" s="323"/>
      <c r="P4120" s="252">
        <v>4570.07</v>
      </c>
      <c r="Q4120" s="252">
        <v>177.36</v>
      </c>
      <c r="R4120" s="240" t="s">
        <v>185</v>
      </c>
      <c r="V4120" s="248">
        <f t="shared" si="259"/>
        <v>0</v>
      </c>
      <c r="W4120" s="248">
        <f t="shared" si="259"/>
        <v>0</v>
      </c>
      <c r="X4120" s="248">
        <f t="shared" si="257"/>
        <v>0</v>
      </c>
      <c r="Y4120" s="248">
        <f t="shared" si="258"/>
        <v>0</v>
      </c>
    </row>
    <row r="4121" spans="1:25" ht="15" customHeight="1" x14ac:dyDescent="0.25">
      <c r="A4121" s="250"/>
      <c r="B4121" s="251"/>
      <c r="C4121" s="322" t="s">
        <v>1303</v>
      </c>
      <c r="D4121" s="322"/>
      <c r="E4121" s="322"/>
      <c r="H4121" s="252">
        <v>20552.29</v>
      </c>
      <c r="I4121" s="252">
        <v>0</v>
      </c>
      <c r="J4121" s="252">
        <v>0</v>
      </c>
      <c r="K4121" s="252">
        <v>0</v>
      </c>
      <c r="L4121" s="252">
        <v>0</v>
      </c>
      <c r="M4121" s="252">
        <v>0</v>
      </c>
      <c r="N4121" s="323">
        <v>1.85</v>
      </c>
      <c r="O4121" s="323"/>
      <c r="P4121" s="252">
        <v>21386.35</v>
      </c>
      <c r="Q4121" s="252">
        <v>835.91</v>
      </c>
      <c r="R4121" s="240" t="s">
        <v>185</v>
      </c>
      <c r="V4121" s="248">
        <f t="shared" si="259"/>
        <v>0</v>
      </c>
      <c r="W4121" s="248">
        <f t="shared" si="259"/>
        <v>0</v>
      </c>
      <c r="X4121" s="248">
        <f t="shared" si="257"/>
        <v>0</v>
      </c>
      <c r="Y4121" s="248">
        <f t="shared" si="258"/>
        <v>0</v>
      </c>
    </row>
    <row r="4122" spans="1:25" ht="15" customHeight="1" x14ac:dyDescent="0.25">
      <c r="A4122" s="250"/>
      <c r="B4122" s="251"/>
      <c r="C4122" s="322" t="s">
        <v>399</v>
      </c>
      <c r="D4122" s="322"/>
      <c r="E4122" s="322"/>
      <c r="H4122" s="252">
        <v>106818.8</v>
      </c>
      <c r="I4122" s="252">
        <v>22482.959999999999</v>
      </c>
      <c r="J4122" s="252">
        <v>-873.41</v>
      </c>
      <c r="K4122" s="252">
        <v>0</v>
      </c>
      <c r="L4122" s="252">
        <v>0</v>
      </c>
      <c r="M4122" s="252">
        <v>21609.55</v>
      </c>
      <c r="N4122" s="323">
        <v>25854.32</v>
      </c>
      <c r="O4122" s="323"/>
      <c r="P4122" s="252">
        <v>102887.31</v>
      </c>
      <c r="Q4122" s="252">
        <v>313.27999999999997</v>
      </c>
      <c r="R4122" s="240" t="s">
        <v>185</v>
      </c>
      <c r="V4122" s="248">
        <f t="shared" si="259"/>
        <v>0</v>
      </c>
      <c r="W4122" s="248">
        <f t="shared" si="259"/>
        <v>0</v>
      </c>
      <c r="X4122" s="248">
        <f t="shared" si="257"/>
        <v>0</v>
      </c>
      <c r="Y4122" s="248">
        <f t="shared" si="258"/>
        <v>0</v>
      </c>
    </row>
    <row r="4123" spans="1:25" ht="15" customHeight="1" x14ac:dyDescent="0.25">
      <c r="A4123" s="250"/>
      <c r="B4123" s="251"/>
      <c r="C4123" s="322" t="s">
        <v>1311</v>
      </c>
      <c r="D4123" s="322"/>
      <c r="E4123" s="322"/>
      <c r="H4123" s="252">
        <v>60.53</v>
      </c>
      <c r="I4123" s="252">
        <v>0</v>
      </c>
      <c r="J4123" s="252">
        <v>0</v>
      </c>
      <c r="K4123" s="252">
        <v>0</v>
      </c>
      <c r="L4123" s="252">
        <v>0</v>
      </c>
      <c r="M4123" s="252">
        <v>0</v>
      </c>
      <c r="N4123" s="323">
        <v>0</v>
      </c>
      <c r="O4123" s="323"/>
      <c r="P4123" s="252">
        <v>60.53</v>
      </c>
      <c r="Q4123" s="252">
        <v>0</v>
      </c>
      <c r="R4123" s="240" t="s">
        <v>185</v>
      </c>
      <c r="V4123" s="248">
        <f t="shared" si="259"/>
        <v>0</v>
      </c>
      <c r="W4123" s="248">
        <f t="shared" si="259"/>
        <v>0</v>
      </c>
      <c r="X4123" s="248">
        <f t="shared" si="257"/>
        <v>0</v>
      </c>
      <c r="Y4123" s="248">
        <f t="shared" si="258"/>
        <v>0</v>
      </c>
    </row>
    <row r="4124" spans="1:25" ht="15" customHeight="1" x14ac:dyDescent="0.25">
      <c r="A4124" s="250"/>
      <c r="B4124" s="251"/>
      <c r="C4124" s="322" t="s">
        <v>1304</v>
      </c>
      <c r="D4124" s="322"/>
      <c r="E4124" s="322"/>
      <c r="H4124" s="252">
        <v>21847.88</v>
      </c>
      <c r="I4124" s="252">
        <v>0</v>
      </c>
      <c r="J4124" s="252">
        <v>0</v>
      </c>
      <c r="K4124" s="252">
        <v>0</v>
      </c>
      <c r="L4124" s="252">
        <v>0</v>
      </c>
      <c r="M4124" s="252">
        <v>0</v>
      </c>
      <c r="N4124" s="323">
        <v>0.36</v>
      </c>
      <c r="O4124" s="323"/>
      <c r="P4124" s="252">
        <v>23072.18</v>
      </c>
      <c r="Q4124" s="252">
        <v>1224.6600000000001</v>
      </c>
      <c r="R4124" s="240" t="s">
        <v>185</v>
      </c>
      <c r="V4124" s="248">
        <f t="shared" si="259"/>
        <v>0</v>
      </c>
      <c r="W4124" s="248">
        <f t="shared" si="259"/>
        <v>0</v>
      </c>
      <c r="X4124" s="248">
        <f t="shared" si="257"/>
        <v>0</v>
      </c>
      <c r="Y4124" s="248">
        <f t="shared" si="258"/>
        <v>0</v>
      </c>
    </row>
    <row r="4125" spans="1:25" ht="15" customHeight="1" x14ac:dyDescent="0.25">
      <c r="A4125" s="250"/>
      <c r="B4125" s="251"/>
      <c r="C4125" s="322" t="s">
        <v>1055</v>
      </c>
      <c r="D4125" s="322"/>
      <c r="E4125" s="322"/>
      <c r="H4125" s="252">
        <v>79.59</v>
      </c>
      <c r="I4125" s="252">
        <v>41.81</v>
      </c>
      <c r="J4125" s="252">
        <v>0</v>
      </c>
      <c r="K4125" s="252">
        <v>0</v>
      </c>
      <c r="L4125" s="252">
        <v>0</v>
      </c>
      <c r="M4125" s="252">
        <v>41.81</v>
      </c>
      <c r="N4125" s="323">
        <v>53.19</v>
      </c>
      <c r="O4125" s="323"/>
      <c r="P4125" s="252">
        <v>68.209999999999994</v>
      </c>
      <c r="Q4125" s="252">
        <v>0</v>
      </c>
      <c r="R4125" s="240" t="s">
        <v>185</v>
      </c>
      <c r="V4125" s="248">
        <f t="shared" si="259"/>
        <v>0</v>
      </c>
      <c r="W4125" s="248">
        <f t="shared" si="259"/>
        <v>0</v>
      </c>
      <c r="X4125" s="248">
        <f t="shared" si="257"/>
        <v>0</v>
      </c>
      <c r="Y4125" s="248">
        <f t="shared" si="258"/>
        <v>0</v>
      </c>
    </row>
    <row r="4126" spans="1:25" ht="15" customHeight="1" x14ac:dyDescent="0.25">
      <c r="A4126" s="250"/>
      <c r="B4126" s="251"/>
      <c r="C4126" s="322" t="s">
        <v>392</v>
      </c>
      <c r="D4126" s="322"/>
      <c r="E4126" s="322"/>
      <c r="H4126" s="252">
        <v>192384.63</v>
      </c>
      <c r="I4126" s="252">
        <v>39528.839999999997</v>
      </c>
      <c r="J4126" s="252">
        <v>-1594.66</v>
      </c>
      <c r="K4126" s="252">
        <v>0</v>
      </c>
      <c r="L4126" s="252">
        <v>0</v>
      </c>
      <c r="M4126" s="252">
        <v>37934.18</v>
      </c>
      <c r="N4126" s="323">
        <v>46685.22</v>
      </c>
      <c r="O4126" s="323"/>
      <c r="P4126" s="252">
        <v>184135.88</v>
      </c>
      <c r="Q4126" s="252">
        <v>502.29</v>
      </c>
      <c r="R4126" s="240" t="s">
        <v>185</v>
      </c>
      <c r="V4126" s="248">
        <f t="shared" si="259"/>
        <v>0</v>
      </c>
      <c r="W4126" s="248">
        <f t="shared" si="259"/>
        <v>0</v>
      </c>
      <c r="X4126" s="248">
        <f t="shared" si="257"/>
        <v>0</v>
      </c>
      <c r="Y4126" s="248">
        <f t="shared" si="258"/>
        <v>0</v>
      </c>
    </row>
    <row r="4127" spans="1:25" ht="15" customHeight="1" x14ac:dyDescent="0.25">
      <c r="A4127" s="250"/>
      <c r="B4127" s="251"/>
      <c r="C4127" s="322" t="s">
        <v>1057</v>
      </c>
      <c r="D4127" s="322"/>
      <c r="E4127" s="322"/>
      <c r="H4127" s="252">
        <v>160.66999999999999</v>
      </c>
      <c r="I4127" s="252">
        <v>84.34</v>
      </c>
      <c r="J4127" s="252">
        <v>0</v>
      </c>
      <c r="K4127" s="252">
        <v>0</v>
      </c>
      <c r="L4127" s="252">
        <v>0</v>
      </c>
      <c r="M4127" s="252">
        <v>84.34</v>
      </c>
      <c r="N4127" s="323">
        <v>108.25</v>
      </c>
      <c r="O4127" s="323"/>
      <c r="P4127" s="252">
        <v>136.76</v>
      </c>
      <c r="Q4127" s="252">
        <v>0</v>
      </c>
      <c r="R4127" s="240" t="s">
        <v>185</v>
      </c>
      <c r="V4127" s="248">
        <f t="shared" si="259"/>
        <v>0</v>
      </c>
      <c r="W4127" s="248">
        <f t="shared" si="259"/>
        <v>0</v>
      </c>
      <c r="X4127" s="248">
        <f t="shared" si="257"/>
        <v>0</v>
      </c>
      <c r="Y4127" s="248">
        <f t="shared" si="258"/>
        <v>0</v>
      </c>
    </row>
    <row r="4128" spans="1:25" ht="15" customHeight="1" x14ac:dyDescent="0.25">
      <c r="A4128" s="250"/>
      <c r="B4128" s="251"/>
      <c r="C4128" s="322" t="s">
        <v>1056</v>
      </c>
      <c r="D4128" s="322"/>
      <c r="E4128" s="322"/>
      <c r="H4128" s="252">
        <v>249.41</v>
      </c>
      <c r="I4128" s="252">
        <v>132.52000000000001</v>
      </c>
      <c r="J4128" s="252">
        <v>0</v>
      </c>
      <c r="K4128" s="252">
        <v>0</v>
      </c>
      <c r="L4128" s="252">
        <v>0</v>
      </c>
      <c r="M4128" s="252">
        <v>132.52000000000001</v>
      </c>
      <c r="N4128" s="323">
        <v>168.61</v>
      </c>
      <c r="O4128" s="323"/>
      <c r="P4128" s="252">
        <v>213.32</v>
      </c>
      <c r="Q4128" s="252">
        <v>0</v>
      </c>
      <c r="R4128" s="240" t="s">
        <v>185</v>
      </c>
      <c r="V4128" s="248">
        <f t="shared" si="259"/>
        <v>0</v>
      </c>
      <c r="W4128" s="248">
        <f t="shared" si="259"/>
        <v>0</v>
      </c>
      <c r="X4128" s="248">
        <f t="shared" si="257"/>
        <v>0</v>
      </c>
      <c r="Y4128" s="248">
        <f t="shared" si="258"/>
        <v>0</v>
      </c>
    </row>
    <row r="4129" spans="1:25" ht="15" customHeight="1" x14ac:dyDescent="0.25">
      <c r="A4129" s="250"/>
      <c r="B4129" s="251"/>
      <c r="C4129" s="322" t="s">
        <v>1283</v>
      </c>
      <c r="D4129" s="322"/>
      <c r="E4129" s="322"/>
      <c r="H4129" s="252">
        <v>297650.28000000003</v>
      </c>
      <c r="I4129" s="252">
        <v>0</v>
      </c>
      <c r="J4129" s="252">
        <v>0</v>
      </c>
      <c r="K4129" s="252">
        <v>0</v>
      </c>
      <c r="L4129" s="252">
        <v>0</v>
      </c>
      <c r="M4129" s="252">
        <v>0</v>
      </c>
      <c r="N4129" s="323">
        <v>0</v>
      </c>
      <c r="O4129" s="323"/>
      <c r="P4129" s="252">
        <v>297650.28000000003</v>
      </c>
      <c r="Q4129" s="252">
        <v>0</v>
      </c>
      <c r="R4129" s="240" t="s">
        <v>185</v>
      </c>
      <c r="V4129" s="248">
        <f t="shared" si="259"/>
        <v>0</v>
      </c>
      <c r="W4129" s="248">
        <f t="shared" si="259"/>
        <v>297650.28000000003</v>
      </c>
      <c r="X4129" s="248">
        <f t="shared" si="257"/>
        <v>0</v>
      </c>
      <c r="Y4129" s="248">
        <f t="shared" si="258"/>
        <v>297650.28000000003</v>
      </c>
    </row>
    <row r="4130" spans="1:25" ht="15" customHeight="1" x14ac:dyDescent="0.25">
      <c r="A4130" s="250"/>
      <c r="B4130" s="251"/>
      <c r="C4130" s="322" t="s">
        <v>1286</v>
      </c>
      <c r="D4130" s="322"/>
      <c r="E4130" s="322"/>
      <c r="H4130" s="252">
        <v>77220.77</v>
      </c>
      <c r="I4130" s="252">
        <v>15228.5</v>
      </c>
      <c r="J4130" s="252">
        <v>-645.37</v>
      </c>
      <c r="K4130" s="252">
        <v>0</v>
      </c>
      <c r="L4130" s="252">
        <v>0</v>
      </c>
      <c r="M4130" s="252">
        <v>14583.13</v>
      </c>
      <c r="N4130" s="323">
        <v>18662.23</v>
      </c>
      <c r="O4130" s="323"/>
      <c r="P4130" s="252">
        <v>73411.42</v>
      </c>
      <c r="Q4130" s="252">
        <v>269.75</v>
      </c>
      <c r="R4130" s="240" t="s">
        <v>185</v>
      </c>
      <c r="V4130" s="248">
        <f t="shared" si="259"/>
        <v>0</v>
      </c>
      <c r="W4130" s="248">
        <f t="shared" si="259"/>
        <v>0</v>
      </c>
      <c r="X4130" s="248">
        <f t="shared" si="257"/>
        <v>0</v>
      </c>
      <c r="Y4130" s="248">
        <f t="shared" si="258"/>
        <v>0</v>
      </c>
    </row>
    <row r="4131" spans="1:25" ht="15" customHeight="1" x14ac:dyDescent="0.25">
      <c r="A4131" s="253"/>
      <c r="B4131" s="254"/>
      <c r="C4131" s="324" t="s">
        <v>1288</v>
      </c>
      <c r="D4131" s="324"/>
      <c r="E4131" s="324"/>
      <c r="F4131" s="255"/>
      <c r="G4131" s="255"/>
      <c r="H4131" s="256">
        <v>263069.28000000003</v>
      </c>
      <c r="I4131" s="256">
        <v>58344.07</v>
      </c>
      <c r="J4131" s="256">
        <v>-2467.89</v>
      </c>
      <c r="K4131" s="256">
        <v>0</v>
      </c>
      <c r="L4131" s="256">
        <v>0</v>
      </c>
      <c r="M4131" s="256">
        <v>55876.18</v>
      </c>
      <c r="N4131" s="325">
        <v>71738.490000000005</v>
      </c>
      <c r="O4131" s="325"/>
      <c r="P4131" s="256">
        <v>247417.45</v>
      </c>
      <c r="Q4131" s="256">
        <v>210.48</v>
      </c>
      <c r="R4131" s="240" t="s">
        <v>185</v>
      </c>
      <c r="V4131" s="248">
        <f t="shared" si="259"/>
        <v>0</v>
      </c>
      <c r="W4131" s="248">
        <f t="shared" si="259"/>
        <v>0</v>
      </c>
      <c r="X4131" s="248">
        <f t="shared" si="257"/>
        <v>0</v>
      </c>
      <c r="Y4131" s="248">
        <f t="shared" si="258"/>
        <v>0</v>
      </c>
    </row>
    <row r="4132" spans="1:25" ht="15" customHeight="1" x14ac:dyDescent="0.25">
      <c r="A4132" s="245" t="s">
        <v>1888</v>
      </c>
      <c r="B4132" s="246" t="str">
        <f>C4132</f>
        <v>г.Одинцово, Северная, 48</v>
      </c>
      <c r="C4132" s="329" t="s">
        <v>186</v>
      </c>
      <c r="D4132" s="329"/>
      <c r="E4132" s="329"/>
      <c r="F4132" s="246" t="s">
        <v>1664</v>
      </c>
      <c r="G4132" s="246" t="s">
        <v>1997</v>
      </c>
      <c r="H4132" s="247">
        <v>582523.02</v>
      </c>
      <c r="I4132" s="247">
        <v>97311.25</v>
      </c>
      <c r="J4132" s="247">
        <v>0</v>
      </c>
      <c r="K4132" s="247">
        <v>0</v>
      </c>
      <c r="L4132" s="247">
        <v>0</v>
      </c>
      <c r="M4132" s="247">
        <v>97311.25</v>
      </c>
      <c r="N4132" s="330">
        <v>120699.98</v>
      </c>
      <c r="O4132" s="330"/>
      <c r="P4132" s="247">
        <v>575417</v>
      </c>
      <c r="Q4132" s="247">
        <v>16282.71</v>
      </c>
      <c r="R4132" s="240" t="s">
        <v>186</v>
      </c>
      <c r="V4132" s="248">
        <f t="shared" si="259"/>
        <v>0</v>
      </c>
      <c r="W4132" s="248">
        <f t="shared" si="259"/>
        <v>0</v>
      </c>
      <c r="X4132" s="248">
        <f t="shared" si="257"/>
        <v>0</v>
      </c>
      <c r="Y4132" s="248">
        <f t="shared" si="258"/>
        <v>0</v>
      </c>
    </row>
    <row r="4133" spans="1:25" ht="15" customHeight="1" x14ac:dyDescent="0.25">
      <c r="A4133" s="250"/>
      <c r="B4133" s="251"/>
      <c r="C4133" s="322" t="s">
        <v>1055</v>
      </c>
      <c r="D4133" s="322"/>
      <c r="E4133" s="322"/>
      <c r="H4133" s="252">
        <v>59.87</v>
      </c>
      <c r="I4133" s="252">
        <v>45.78</v>
      </c>
      <c r="J4133" s="252">
        <v>0</v>
      </c>
      <c r="K4133" s="252">
        <v>0</v>
      </c>
      <c r="L4133" s="252">
        <v>0</v>
      </c>
      <c r="M4133" s="252">
        <v>45.78</v>
      </c>
      <c r="N4133" s="323">
        <v>59.62</v>
      </c>
      <c r="O4133" s="323"/>
      <c r="P4133" s="252">
        <v>46.03</v>
      </c>
      <c r="Q4133" s="252">
        <v>0</v>
      </c>
      <c r="R4133" s="240" t="s">
        <v>186</v>
      </c>
      <c r="V4133" s="248">
        <f t="shared" si="259"/>
        <v>0</v>
      </c>
      <c r="W4133" s="248">
        <f t="shared" si="259"/>
        <v>0</v>
      </c>
      <c r="X4133" s="248">
        <f t="shared" si="257"/>
        <v>0</v>
      </c>
      <c r="Y4133" s="248">
        <f t="shared" si="258"/>
        <v>0</v>
      </c>
    </row>
    <row r="4134" spans="1:25" ht="15" customHeight="1" x14ac:dyDescent="0.25">
      <c r="A4134" s="250"/>
      <c r="B4134" s="251"/>
      <c r="C4134" s="322" t="s">
        <v>392</v>
      </c>
      <c r="D4134" s="322"/>
      <c r="E4134" s="322"/>
      <c r="H4134" s="252">
        <v>31089.119999999999</v>
      </c>
      <c r="I4134" s="252">
        <v>0</v>
      </c>
      <c r="J4134" s="252">
        <v>0</v>
      </c>
      <c r="K4134" s="252">
        <v>0</v>
      </c>
      <c r="L4134" s="252">
        <v>0</v>
      </c>
      <c r="M4134" s="252">
        <v>0</v>
      </c>
      <c r="N4134" s="323">
        <v>0</v>
      </c>
      <c r="O4134" s="323"/>
      <c r="P4134" s="252">
        <v>32926.58</v>
      </c>
      <c r="Q4134" s="252">
        <v>1837.46</v>
      </c>
      <c r="R4134" s="240" t="s">
        <v>186</v>
      </c>
      <c r="V4134" s="248">
        <f t="shared" si="259"/>
        <v>0</v>
      </c>
      <c r="W4134" s="248">
        <f t="shared" si="259"/>
        <v>0</v>
      </c>
      <c r="X4134" s="248">
        <f t="shared" si="257"/>
        <v>0</v>
      </c>
      <c r="Y4134" s="248">
        <f t="shared" si="258"/>
        <v>0</v>
      </c>
    </row>
    <row r="4135" spans="1:25" ht="15" customHeight="1" x14ac:dyDescent="0.25">
      <c r="A4135" s="250"/>
      <c r="B4135" s="251"/>
      <c r="C4135" s="322" t="s">
        <v>1304</v>
      </c>
      <c r="D4135" s="322"/>
      <c r="E4135" s="322"/>
      <c r="H4135" s="252">
        <v>7429.87</v>
      </c>
      <c r="I4135" s="252">
        <v>0</v>
      </c>
      <c r="J4135" s="252">
        <v>0</v>
      </c>
      <c r="K4135" s="252">
        <v>0</v>
      </c>
      <c r="L4135" s="252">
        <v>0</v>
      </c>
      <c r="M4135" s="252">
        <v>0</v>
      </c>
      <c r="N4135" s="323">
        <v>0</v>
      </c>
      <c r="O4135" s="323"/>
      <c r="P4135" s="252">
        <v>8347.94</v>
      </c>
      <c r="Q4135" s="252">
        <v>918.07</v>
      </c>
      <c r="R4135" s="240" t="s">
        <v>186</v>
      </c>
      <c r="V4135" s="248">
        <f t="shared" si="259"/>
        <v>0</v>
      </c>
      <c r="W4135" s="248">
        <f t="shared" si="259"/>
        <v>0</v>
      </c>
      <c r="X4135" s="248">
        <f t="shared" si="257"/>
        <v>0</v>
      </c>
      <c r="Y4135" s="248">
        <f t="shared" si="258"/>
        <v>0</v>
      </c>
    </row>
    <row r="4136" spans="1:25" ht="15" customHeight="1" x14ac:dyDescent="0.25">
      <c r="A4136" s="250"/>
      <c r="B4136" s="251"/>
      <c r="C4136" s="322" t="s">
        <v>1303</v>
      </c>
      <c r="D4136" s="322"/>
      <c r="E4136" s="322"/>
      <c r="H4136" s="252">
        <v>3742.25</v>
      </c>
      <c r="I4136" s="252">
        <v>0</v>
      </c>
      <c r="J4136" s="252">
        <v>0</v>
      </c>
      <c r="K4136" s="252">
        <v>0</v>
      </c>
      <c r="L4136" s="252">
        <v>0</v>
      </c>
      <c r="M4136" s="252">
        <v>0</v>
      </c>
      <c r="N4136" s="323">
        <v>0</v>
      </c>
      <c r="O4136" s="323"/>
      <c r="P4136" s="252">
        <v>5415.65</v>
      </c>
      <c r="Q4136" s="252">
        <v>1673.4</v>
      </c>
      <c r="R4136" s="240" t="s">
        <v>186</v>
      </c>
      <c r="V4136" s="248">
        <f t="shared" si="259"/>
        <v>0</v>
      </c>
      <c r="W4136" s="248">
        <f t="shared" si="259"/>
        <v>0</v>
      </c>
      <c r="X4136" s="248">
        <f t="shared" si="257"/>
        <v>0</v>
      </c>
      <c r="Y4136" s="248">
        <f t="shared" si="258"/>
        <v>0</v>
      </c>
    </row>
    <row r="4137" spans="1:25" ht="15" customHeight="1" x14ac:dyDescent="0.25">
      <c r="A4137" s="250"/>
      <c r="B4137" s="251"/>
      <c r="C4137" s="322" t="s">
        <v>1052</v>
      </c>
      <c r="D4137" s="322"/>
      <c r="E4137" s="322"/>
      <c r="H4137" s="252">
        <v>357849.09</v>
      </c>
      <c r="I4137" s="252">
        <v>95763.49</v>
      </c>
      <c r="J4137" s="252">
        <v>0</v>
      </c>
      <c r="K4137" s="252">
        <v>0</v>
      </c>
      <c r="L4137" s="252">
        <v>0</v>
      </c>
      <c r="M4137" s="252">
        <v>95763.49</v>
      </c>
      <c r="N4137" s="323">
        <v>118759.11</v>
      </c>
      <c r="O4137" s="323"/>
      <c r="P4137" s="252">
        <v>334853.46999999997</v>
      </c>
      <c r="Q4137" s="252">
        <v>0</v>
      </c>
      <c r="R4137" s="240" t="s">
        <v>186</v>
      </c>
      <c r="V4137" s="248">
        <f t="shared" si="259"/>
        <v>334853.46999999997</v>
      </c>
      <c r="W4137" s="248">
        <f t="shared" si="259"/>
        <v>0</v>
      </c>
      <c r="X4137" s="248">
        <f t="shared" si="257"/>
        <v>0</v>
      </c>
      <c r="Y4137" s="248">
        <f t="shared" si="258"/>
        <v>334853.46999999997</v>
      </c>
    </row>
    <row r="4138" spans="1:25" ht="15" customHeight="1" x14ac:dyDescent="0.25">
      <c r="A4138" s="250"/>
      <c r="B4138" s="251"/>
      <c r="C4138" s="322" t="s">
        <v>503</v>
      </c>
      <c r="D4138" s="322"/>
      <c r="E4138" s="322"/>
      <c r="H4138" s="252">
        <v>-4753.08</v>
      </c>
      <c r="I4138" s="252">
        <v>0</v>
      </c>
      <c r="J4138" s="252">
        <v>0</v>
      </c>
      <c r="K4138" s="252">
        <v>0</v>
      </c>
      <c r="L4138" s="252">
        <v>0</v>
      </c>
      <c r="M4138" s="252">
        <v>0</v>
      </c>
      <c r="N4138" s="323">
        <v>0</v>
      </c>
      <c r="O4138" s="323"/>
      <c r="P4138" s="252">
        <v>0</v>
      </c>
      <c r="Q4138" s="252">
        <v>4753.08</v>
      </c>
      <c r="R4138" s="240" t="s">
        <v>186</v>
      </c>
      <c r="V4138" s="248">
        <f t="shared" si="259"/>
        <v>0</v>
      </c>
      <c r="W4138" s="248">
        <f t="shared" si="259"/>
        <v>0</v>
      </c>
      <c r="X4138" s="248">
        <f t="shared" si="257"/>
        <v>0</v>
      </c>
      <c r="Y4138" s="248">
        <f t="shared" si="258"/>
        <v>0</v>
      </c>
    </row>
    <row r="4139" spans="1:25" ht="15" customHeight="1" x14ac:dyDescent="0.25">
      <c r="A4139" s="250"/>
      <c r="B4139" s="251"/>
      <c r="C4139" s="322" t="s">
        <v>1335</v>
      </c>
      <c r="D4139" s="322"/>
      <c r="E4139" s="322"/>
      <c r="H4139" s="252">
        <v>4037.63</v>
      </c>
      <c r="I4139" s="252">
        <v>0</v>
      </c>
      <c r="J4139" s="252">
        <v>0</v>
      </c>
      <c r="K4139" s="252">
        <v>0</v>
      </c>
      <c r="L4139" s="252">
        <v>0</v>
      </c>
      <c r="M4139" s="252">
        <v>0</v>
      </c>
      <c r="N4139" s="323">
        <v>0</v>
      </c>
      <c r="O4139" s="323"/>
      <c r="P4139" s="252">
        <v>4037.63</v>
      </c>
      <c r="Q4139" s="252">
        <v>0</v>
      </c>
      <c r="R4139" s="240" t="s">
        <v>186</v>
      </c>
      <c r="V4139" s="248">
        <f t="shared" si="259"/>
        <v>0</v>
      </c>
      <c r="W4139" s="248">
        <f t="shared" si="259"/>
        <v>0</v>
      </c>
      <c r="X4139" s="248">
        <f t="shared" si="257"/>
        <v>0</v>
      </c>
      <c r="Y4139" s="248">
        <f t="shared" si="258"/>
        <v>0</v>
      </c>
    </row>
    <row r="4140" spans="1:25" ht="15" customHeight="1" x14ac:dyDescent="0.25">
      <c r="A4140" s="250"/>
      <c r="B4140" s="251"/>
      <c r="C4140" s="322" t="s">
        <v>1057</v>
      </c>
      <c r="D4140" s="322"/>
      <c r="E4140" s="322"/>
      <c r="H4140" s="252">
        <v>125.66</v>
      </c>
      <c r="I4140" s="252">
        <v>96.01</v>
      </c>
      <c r="J4140" s="252">
        <v>0</v>
      </c>
      <c r="K4140" s="252">
        <v>0</v>
      </c>
      <c r="L4140" s="252">
        <v>0</v>
      </c>
      <c r="M4140" s="252">
        <v>96.01</v>
      </c>
      <c r="N4140" s="323">
        <v>125.05</v>
      </c>
      <c r="O4140" s="323"/>
      <c r="P4140" s="252">
        <v>96.62</v>
      </c>
      <c r="Q4140" s="252">
        <v>0</v>
      </c>
      <c r="R4140" s="240" t="s">
        <v>186</v>
      </c>
      <c r="V4140" s="248">
        <f t="shared" si="259"/>
        <v>0</v>
      </c>
      <c r="W4140" s="248">
        <f t="shared" si="259"/>
        <v>0</v>
      </c>
      <c r="X4140" s="248">
        <f t="shared" si="257"/>
        <v>0</v>
      </c>
      <c r="Y4140" s="248">
        <f t="shared" si="258"/>
        <v>0</v>
      </c>
    </row>
    <row r="4141" spans="1:25" ht="15" customHeight="1" x14ac:dyDescent="0.25">
      <c r="A4141" s="250"/>
      <c r="B4141" s="251"/>
      <c r="C4141" s="322" t="s">
        <v>1058</v>
      </c>
      <c r="D4141" s="322"/>
      <c r="E4141" s="322"/>
      <c r="H4141" s="252">
        <v>3207.28</v>
      </c>
      <c r="I4141" s="252">
        <v>1215.06</v>
      </c>
      <c r="J4141" s="252">
        <v>0</v>
      </c>
      <c r="K4141" s="252">
        <v>0</v>
      </c>
      <c r="L4141" s="252">
        <v>0</v>
      </c>
      <c r="M4141" s="252">
        <v>1215.06</v>
      </c>
      <c r="N4141" s="323">
        <v>1507.54</v>
      </c>
      <c r="O4141" s="323"/>
      <c r="P4141" s="252">
        <v>3061.83</v>
      </c>
      <c r="Q4141" s="252">
        <v>147.03</v>
      </c>
      <c r="R4141" s="240" t="s">
        <v>186</v>
      </c>
      <c r="V4141" s="248">
        <f t="shared" si="259"/>
        <v>0</v>
      </c>
      <c r="W4141" s="248">
        <f t="shared" si="259"/>
        <v>0</v>
      </c>
      <c r="X4141" s="248">
        <f t="shared" si="257"/>
        <v>0</v>
      </c>
      <c r="Y4141" s="248">
        <f t="shared" si="258"/>
        <v>0</v>
      </c>
    </row>
    <row r="4142" spans="1:25" ht="15" customHeight="1" x14ac:dyDescent="0.25">
      <c r="A4142" s="250"/>
      <c r="B4142" s="251"/>
      <c r="C4142" s="322" t="s">
        <v>1054</v>
      </c>
      <c r="D4142" s="322"/>
      <c r="E4142" s="322"/>
      <c r="H4142" s="252">
        <v>59.87</v>
      </c>
      <c r="I4142" s="252">
        <v>45.78</v>
      </c>
      <c r="J4142" s="252">
        <v>0</v>
      </c>
      <c r="K4142" s="252">
        <v>0</v>
      </c>
      <c r="L4142" s="252">
        <v>0</v>
      </c>
      <c r="M4142" s="252">
        <v>45.78</v>
      </c>
      <c r="N4142" s="323">
        <v>59.62</v>
      </c>
      <c r="O4142" s="323"/>
      <c r="P4142" s="252">
        <v>46.03</v>
      </c>
      <c r="Q4142" s="252">
        <v>0</v>
      </c>
      <c r="R4142" s="240" t="s">
        <v>186</v>
      </c>
      <c r="V4142" s="248">
        <f t="shared" si="259"/>
        <v>0</v>
      </c>
      <c r="W4142" s="248">
        <f t="shared" si="259"/>
        <v>0</v>
      </c>
      <c r="X4142" s="248">
        <f t="shared" si="257"/>
        <v>0</v>
      </c>
      <c r="Y4142" s="248">
        <f t="shared" si="258"/>
        <v>0</v>
      </c>
    </row>
    <row r="4143" spans="1:25" ht="15" customHeight="1" x14ac:dyDescent="0.25">
      <c r="A4143" s="250"/>
      <c r="B4143" s="251"/>
      <c r="C4143" s="322" t="s">
        <v>1288</v>
      </c>
      <c r="D4143" s="322"/>
      <c r="E4143" s="322"/>
      <c r="H4143" s="252">
        <v>34986.53</v>
      </c>
      <c r="I4143" s="252">
        <v>0</v>
      </c>
      <c r="J4143" s="252">
        <v>0</v>
      </c>
      <c r="K4143" s="252">
        <v>0</v>
      </c>
      <c r="L4143" s="252">
        <v>0</v>
      </c>
      <c r="M4143" s="252">
        <v>0</v>
      </c>
      <c r="N4143" s="323">
        <v>0</v>
      </c>
      <c r="O4143" s="323"/>
      <c r="P4143" s="252">
        <v>39795.199999999997</v>
      </c>
      <c r="Q4143" s="252">
        <v>4808.67</v>
      </c>
      <c r="R4143" s="240" t="s">
        <v>186</v>
      </c>
      <c r="V4143" s="248">
        <f t="shared" si="259"/>
        <v>0</v>
      </c>
      <c r="W4143" s="248">
        <f t="shared" si="259"/>
        <v>0</v>
      </c>
      <c r="X4143" s="248">
        <f t="shared" si="257"/>
        <v>0</v>
      </c>
      <c r="Y4143" s="248">
        <f t="shared" si="258"/>
        <v>0</v>
      </c>
    </row>
    <row r="4144" spans="1:25" ht="15" customHeight="1" x14ac:dyDescent="0.25">
      <c r="A4144" s="250"/>
      <c r="B4144" s="251"/>
      <c r="C4144" s="322" t="s">
        <v>1286</v>
      </c>
      <c r="D4144" s="322"/>
      <c r="E4144" s="322"/>
      <c r="H4144" s="252">
        <v>11993.61</v>
      </c>
      <c r="I4144" s="252">
        <v>0</v>
      </c>
      <c r="J4144" s="252">
        <v>0</v>
      </c>
      <c r="K4144" s="252">
        <v>0</v>
      </c>
      <c r="L4144" s="252">
        <v>0</v>
      </c>
      <c r="M4144" s="252">
        <v>0</v>
      </c>
      <c r="N4144" s="323">
        <v>0</v>
      </c>
      <c r="O4144" s="323"/>
      <c r="P4144" s="252">
        <v>13318.59</v>
      </c>
      <c r="Q4144" s="252">
        <v>1324.98</v>
      </c>
      <c r="R4144" s="240" t="s">
        <v>186</v>
      </c>
      <c r="V4144" s="248">
        <f t="shared" si="259"/>
        <v>0</v>
      </c>
      <c r="W4144" s="248">
        <f t="shared" si="259"/>
        <v>0</v>
      </c>
      <c r="X4144" s="248">
        <f t="shared" si="257"/>
        <v>0</v>
      </c>
      <c r="Y4144" s="248">
        <f t="shared" si="258"/>
        <v>0</v>
      </c>
    </row>
    <row r="4145" spans="1:25" ht="15" customHeight="1" x14ac:dyDescent="0.25">
      <c r="A4145" s="250"/>
      <c r="B4145" s="251"/>
      <c r="C4145" s="322" t="s">
        <v>399</v>
      </c>
      <c r="D4145" s="322"/>
      <c r="E4145" s="322"/>
      <c r="H4145" s="252">
        <v>17724.02</v>
      </c>
      <c r="I4145" s="252">
        <v>0</v>
      </c>
      <c r="J4145" s="252">
        <v>0</v>
      </c>
      <c r="K4145" s="252">
        <v>0</v>
      </c>
      <c r="L4145" s="252">
        <v>0</v>
      </c>
      <c r="M4145" s="252">
        <v>0</v>
      </c>
      <c r="N4145" s="323">
        <v>0</v>
      </c>
      <c r="O4145" s="323"/>
      <c r="P4145" s="252">
        <v>18392.25</v>
      </c>
      <c r="Q4145" s="252">
        <v>668.23</v>
      </c>
      <c r="R4145" s="240" t="s">
        <v>186</v>
      </c>
      <c r="V4145" s="248">
        <f t="shared" si="259"/>
        <v>0</v>
      </c>
      <c r="W4145" s="248">
        <f t="shared" si="259"/>
        <v>0</v>
      </c>
      <c r="X4145" s="248">
        <f t="shared" si="257"/>
        <v>0</v>
      </c>
      <c r="Y4145" s="248">
        <f t="shared" si="258"/>
        <v>0</v>
      </c>
    </row>
    <row r="4146" spans="1:25" ht="15" customHeight="1" x14ac:dyDescent="0.25">
      <c r="A4146" s="250"/>
      <c r="B4146" s="251"/>
      <c r="C4146" s="322" t="s">
        <v>1056</v>
      </c>
      <c r="D4146" s="322"/>
      <c r="E4146" s="322"/>
      <c r="H4146" s="252">
        <v>189.67</v>
      </c>
      <c r="I4146" s="252">
        <v>145.13</v>
      </c>
      <c r="J4146" s="252">
        <v>0</v>
      </c>
      <c r="K4146" s="252">
        <v>0</v>
      </c>
      <c r="L4146" s="252">
        <v>0</v>
      </c>
      <c r="M4146" s="252">
        <v>145.13</v>
      </c>
      <c r="N4146" s="323">
        <v>189.04</v>
      </c>
      <c r="O4146" s="323"/>
      <c r="P4146" s="252">
        <v>145.76</v>
      </c>
      <c r="Q4146" s="252">
        <v>0</v>
      </c>
      <c r="R4146" s="240" t="s">
        <v>186</v>
      </c>
      <c r="V4146" s="248">
        <f t="shared" si="259"/>
        <v>0</v>
      </c>
      <c r="W4146" s="248">
        <f t="shared" si="259"/>
        <v>0</v>
      </c>
      <c r="X4146" s="248">
        <f t="shared" si="257"/>
        <v>0</v>
      </c>
      <c r="Y4146" s="248">
        <f t="shared" si="258"/>
        <v>0</v>
      </c>
    </row>
    <row r="4147" spans="1:25" ht="15" customHeight="1" x14ac:dyDescent="0.25">
      <c r="A4147" s="250"/>
      <c r="B4147" s="251"/>
      <c r="C4147" s="322" t="s">
        <v>1311</v>
      </c>
      <c r="D4147" s="322"/>
      <c r="E4147" s="322"/>
      <c r="H4147" s="252">
        <v>822.45</v>
      </c>
      <c r="I4147" s="252">
        <v>0</v>
      </c>
      <c r="J4147" s="252">
        <v>0</v>
      </c>
      <c r="K4147" s="252">
        <v>0</v>
      </c>
      <c r="L4147" s="252">
        <v>0</v>
      </c>
      <c r="M4147" s="252">
        <v>0</v>
      </c>
      <c r="N4147" s="323">
        <v>0</v>
      </c>
      <c r="O4147" s="323"/>
      <c r="P4147" s="252">
        <v>822.45</v>
      </c>
      <c r="Q4147" s="252">
        <v>0</v>
      </c>
      <c r="R4147" s="240" t="s">
        <v>186</v>
      </c>
      <c r="V4147" s="248">
        <f t="shared" si="259"/>
        <v>0</v>
      </c>
      <c r="W4147" s="248">
        <f t="shared" si="259"/>
        <v>0</v>
      </c>
      <c r="X4147" s="248">
        <f t="shared" si="257"/>
        <v>0</v>
      </c>
      <c r="Y4147" s="248">
        <f t="shared" si="258"/>
        <v>0</v>
      </c>
    </row>
    <row r="4148" spans="1:25" ht="15" customHeight="1" x14ac:dyDescent="0.25">
      <c r="A4148" s="250"/>
      <c r="B4148" s="251"/>
      <c r="C4148" s="322" t="s">
        <v>1283</v>
      </c>
      <c r="D4148" s="322"/>
      <c r="E4148" s="322"/>
      <c r="H4148" s="252">
        <v>102923.82</v>
      </c>
      <c r="I4148" s="252">
        <v>0</v>
      </c>
      <c r="J4148" s="252">
        <v>0</v>
      </c>
      <c r="K4148" s="252">
        <v>0</v>
      </c>
      <c r="L4148" s="252">
        <v>0</v>
      </c>
      <c r="M4148" s="252">
        <v>0</v>
      </c>
      <c r="N4148" s="323">
        <v>0</v>
      </c>
      <c r="O4148" s="323"/>
      <c r="P4148" s="252">
        <v>102923.82</v>
      </c>
      <c r="Q4148" s="252">
        <v>0</v>
      </c>
      <c r="R4148" s="240" t="s">
        <v>186</v>
      </c>
      <c r="V4148" s="248">
        <f t="shared" si="259"/>
        <v>0</v>
      </c>
      <c r="W4148" s="248">
        <f t="shared" si="259"/>
        <v>102923.82</v>
      </c>
      <c r="X4148" s="248">
        <f t="shared" si="257"/>
        <v>0</v>
      </c>
      <c r="Y4148" s="248">
        <f t="shared" si="258"/>
        <v>102923.82</v>
      </c>
    </row>
    <row r="4149" spans="1:25" ht="15" customHeight="1" x14ac:dyDescent="0.25">
      <c r="A4149" s="253"/>
      <c r="B4149" s="254"/>
      <c r="C4149" s="324" t="s">
        <v>504</v>
      </c>
      <c r="D4149" s="324"/>
      <c r="E4149" s="324"/>
      <c r="F4149" s="255"/>
      <c r="G4149" s="255"/>
      <c r="H4149" s="256">
        <v>11035.36</v>
      </c>
      <c r="I4149" s="256">
        <v>0</v>
      </c>
      <c r="J4149" s="256">
        <v>0</v>
      </c>
      <c r="K4149" s="256">
        <v>0</v>
      </c>
      <c r="L4149" s="256">
        <v>0</v>
      </c>
      <c r="M4149" s="256">
        <v>0</v>
      </c>
      <c r="N4149" s="325">
        <v>0</v>
      </c>
      <c r="O4149" s="325"/>
      <c r="P4149" s="256">
        <v>11187.15</v>
      </c>
      <c r="Q4149" s="256">
        <v>151.79</v>
      </c>
      <c r="R4149" s="240" t="s">
        <v>186</v>
      </c>
      <c r="V4149" s="248">
        <f t="shared" si="259"/>
        <v>0</v>
      </c>
      <c r="W4149" s="248">
        <f t="shared" si="259"/>
        <v>0</v>
      </c>
      <c r="X4149" s="248">
        <f t="shared" si="257"/>
        <v>0</v>
      </c>
      <c r="Y4149" s="248">
        <f t="shared" si="258"/>
        <v>0</v>
      </c>
    </row>
    <row r="4150" spans="1:25" ht="15" customHeight="1" x14ac:dyDescent="0.25">
      <c r="A4150" s="245" t="s">
        <v>1998</v>
      </c>
      <c r="B4150" s="246" t="str">
        <f>C4150</f>
        <v>г.Одинцово, Северная, 5 корп.3</v>
      </c>
      <c r="C4150" s="329" t="s">
        <v>324</v>
      </c>
      <c r="D4150" s="329"/>
      <c r="E4150" s="329"/>
      <c r="F4150" s="246" t="s">
        <v>1658</v>
      </c>
      <c r="G4150" s="246" t="s">
        <v>1999</v>
      </c>
      <c r="H4150" s="247">
        <v>3166217.44</v>
      </c>
      <c r="I4150" s="247">
        <v>0</v>
      </c>
      <c r="J4150" s="247">
        <v>-3166217.44</v>
      </c>
      <c r="K4150" s="247">
        <v>0</v>
      </c>
      <c r="L4150" s="247">
        <v>0</v>
      </c>
      <c r="M4150" s="247">
        <v>-3166217.44</v>
      </c>
      <c r="N4150" s="330">
        <v>0</v>
      </c>
      <c r="O4150" s="330"/>
      <c r="P4150" s="247">
        <v>0</v>
      </c>
      <c r="Q4150" s="247">
        <v>0</v>
      </c>
      <c r="R4150" s="240" t="s">
        <v>324</v>
      </c>
      <c r="V4150" s="248">
        <f t="shared" si="259"/>
        <v>0</v>
      </c>
      <c r="W4150" s="248">
        <f t="shared" si="259"/>
        <v>0</v>
      </c>
      <c r="X4150" s="248">
        <f t="shared" si="257"/>
        <v>0</v>
      </c>
      <c r="Y4150" s="248">
        <f t="shared" si="258"/>
        <v>0</v>
      </c>
    </row>
    <row r="4151" spans="1:25" ht="15" customHeight="1" x14ac:dyDescent="0.25">
      <c r="A4151" s="250"/>
      <c r="B4151" s="251"/>
      <c r="C4151" s="322" t="s">
        <v>1363</v>
      </c>
      <c r="D4151" s="322"/>
      <c r="E4151" s="322"/>
      <c r="H4151" s="252">
        <v>-2059.1999999999998</v>
      </c>
      <c r="I4151" s="252">
        <v>0</v>
      </c>
      <c r="J4151" s="252">
        <v>2059.1999999999998</v>
      </c>
      <c r="K4151" s="252">
        <v>0</v>
      </c>
      <c r="L4151" s="252">
        <v>0</v>
      </c>
      <c r="M4151" s="252">
        <v>2059.1999999999998</v>
      </c>
      <c r="N4151" s="323">
        <v>0</v>
      </c>
      <c r="O4151" s="323"/>
      <c r="P4151" s="252">
        <v>0</v>
      </c>
      <c r="Q4151" s="252">
        <v>0</v>
      </c>
      <c r="R4151" s="240" t="s">
        <v>324</v>
      </c>
      <c r="V4151" s="248">
        <f t="shared" si="259"/>
        <v>0</v>
      </c>
      <c r="W4151" s="248">
        <f t="shared" si="259"/>
        <v>0</v>
      </c>
      <c r="X4151" s="248">
        <f t="shared" si="257"/>
        <v>0</v>
      </c>
      <c r="Y4151" s="248">
        <f t="shared" si="258"/>
        <v>0</v>
      </c>
    </row>
    <row r="4152" spans="1:25" ht="15" customHeight="1" x14ac:dyDescent="0.25">
      <c r="A4152" s="250"/>
      <c r="B4152" s="251"/>
      <c r="C4152" s="322" t="s">
        <v>1295</v>
      </c>
      <c r="D4152" s="322"/>
      <c r="E4152" s="322"/>
      <c r="H4152" s="252">
        <v>133272.5</v>
      </c>
      <c r="I4152" s="252">
        <v>0</v>
      </c>
      <c r="J4152" s="252">
        <v>-133272.5</v>
      </c>
      <c r="K4152" s="252">
        <v>0</v>
      </c>
      <c r="L4152" s="252">
        <v>0</v>
      </c>
      <c r="M4152" s="252">
        <v>-133272.5</v>
      </c>
      <c r="N4152" s="323">
        <v>0</v>
      </c>
      <c r="O4152" s="323"/>
      <c r="P4152" s="252">
        <v>0</v>
      </c>
      <c r="Q4152" s="252">
        <v>0</v>
      </c>
      <c r="R4152" s="240" t="s">
        <v>324</v>
      </c>
      <c r="V4152" s="248">
        <f t="shared" si="259"/>
        <v>0</v>
      </c>
      <c r="W4152" s="248">
        <f t="shared" si="259"/>
        <v>0</v>
      </c>
      <c r="X4152" s="248">
        <f t="shared" si="257"/>
        <v>0</v>
      </c>
      <c r="Y4152" s="248">
        <f t="shared" si="258"/>
        <v>0</v>
      </c>
    </row>
    <row r="4153" spans="1:25" ht="15" customHeight="1" x14ac:dyDescent="0.25">
      <c r="A4153" s="250"/>
      <c r="B4153" s="251"/>
      <c r="C4153" s="322" t="s">
        <v>1053</v>
      </c>
      <c r="D4153" s="322"/>
      <c r="E4153" s="322"/>
      <c r="H4153" s="252">
        <v>2188004.35</v>
      </c>
      <c r="I4153" s="252">
        <v>0</v>
      </c>
      <c r="J4153" s="252">
        <v>-2188004.35</v>
      </c>
      <c r="K4153" s="252">
        <v>0</v>
      </c>
      <c r="L4153" s="252">
        <v>0</v>
      </c>
      <c r="M4153" s="252">
        <v>-2188004.35</v>
      </c>
      <c r="N4153" s="323">
        <v>0</v>
      </c>
      <c r="O4153" s="323"/>
      <c r="P4153" s="252">
        <v>0</v>
      </c>
      <c r="Q4153" s="252">
        <v>0</v>
      </c>
      <c r="R4153" s="240" t="s">
        <v>324</v>
      </c>
      <c r="V4153" s="248">
        <f t="shared" si="259"/>
        <v>0</v>
      </c>
      <c r="W4153" s="248">
        <f t="shared" si="259"/>
        <v>0</v>
      </c>
      <c r="X4153" s="248">
        <f t="shared" si="257"/>
        <v>0</v>
      </c>
      <c r="Y4153" s="248">
        <f t="shared" si="258"/>
        <v>0</v>
      </c>
    </row>
    <row r="4154" spans="1:25" ht="15" customHeight="1" x14ac:dyDescent="0.25">
      <c r="A4154" s="250"/>
      <c r="B4154" s="251"/>
      <c r="C4154" s="322" t="s">
        <v>1296</v>
      </c>
      <c r="D4154" s="322"/>
      <c r="E4154" s="322"/>
      <c r="H4154" s="252">
        <v>605735.47</v>
      </c>
      <c r="I4154" s="252">
        <v>0</v>
      </c>
      <c r="J4154" s="252">
        <v>-605735.47</v>
      </c>
      <c r="K4154" s="252">
        <v>0</v>
      </c>
      <c r="L4154" s="252">
        <v>0</v>
      </c>
      <c r="M4154" s="252">
        <v>-605735.47</v>
      </c>
      <c r="N4154" s="323">
        <v>0</v>
      </c>
      <c r="O4154" s="323"/>
      <c r="P4154" s="252">
        <v>0</v>
      </c>
      <c r="Q4154" s="252">
        <v>0</v>
      </c>
      <c r="R4154" s="240" t="s">
        <v>324</v>
      </c>
      <c r="V4154" s="248">
        <f t="shared" si="259"/>
        <v>0</v>
      </c>
      <c r="W4154" s="248">
        <f t="shared" si="259"/>
        <v>0</v>
      </c>
      <c r="X4154" s="248">
        <f t="shared" si="257"/>
        <v>0</v>
      </c>
      <c r="Y4154" s="248">
        <f t="shared" si="258"/>
        <v>0</v>
      </c>
    </row>
    <row r="4155" spans="1:25" ht="15" customHeight="1" x14ac:dyDescent="0.25">
      <c r="A4155" s="250"/>
      <c r="B4155" s="251"/>
      <c r="C4155" s="322" t="s">
        <v>2000</v>
      </c>
      <c r="D4155" s="322"/>
      <c r="E4155" s="322"/>
      <c r="H4155" s="252">
        <v>167678.64000000001</v>
      </c>
      <c r="I4155" s="252">
        <v>0</v>
      </c>
      <c r="J4155" s="252">
        <v>-167678.64000000001</v>
      </c>
      <c r="K4155" s="252">
        <v>0</v>
      </c>
      <c r="L4155" s="252">
        <v>0</v>
      </c>
      <c r="M4155" s="252">
        <v>-167678.64000000001</v>
      </c>
      <c r="N4155" s="323">
        <v>0</v>
      </c>
      <c r="O4155" s="323"/>
      <c r="P4155" s="252">
        <v>0</v>
      </c>
      <c r="Q4155" s="252">
        <v>0</v>
      </c>
      <c r="R4155" s="240" t="s">
        <v>324</v>
      </c>
      <c r="V4155" s="248">
        <f t="shared" si="259"/>
        <v>0</v>
      </c>
      <c r="W4155" s="248">
        <f t="shared" si="259"/>
        <v>0</v>
      </c>
      <c r="X4155" s="248">
        <f t="shared" si="257"/>
        <v>0</v>
      </c>
      <c r="Y4155" s="248">
        <f t="shared" si="258"/>
        <v>0</v>
      </c>
    </row>
    <row r="4156" spans="1:25" ht="15" customHeight="1" x14ac:dyDescent="0.25">
      <c r="A4156" s="250"/>
      <c r="B4156" s="251"/>
      <c r="C4156" s="322" t="s">
        <v>392</v>
      </c>
      <c r="D4156" s="322"/>
      <c r="E4156" s="322"/>
      <c r="H4156" s="252">
        <v>19048.16</v>
      </c>
      <c r="I4156" s="252">
        <v>0</v>
      </c>
      <c r="J4156" s="252">
        <v>-19048.16</v>
      </c>
      <c r="K4156" s="252">
        <v>0</v>
      </c>
      <c r="L4156" s="252">
        <v>0</v>
      </c>
      <c r="M4156" s="252">
        <v>-19048.16</v>
      </c>
      <c r="N4156" s="323">
        <v>0</v>
      </c>
      <c r="O4156" s="323"/>
      <c r="P4156" s="252">
        <v>0</v>
      </c>
      <c r="Q4156" s="252">
        <v>0</v>
      </c>
      <c r="R4156" s="240" t="s">
        <v>324</v>
      </c>
      <c r="V4156" s="248">
        <f t="shared" si="259"/>
        <v>0</v>
      </c>
      <c r="W4156" s="248">
        <f t="shared" si="259"/>
        <v>0</v>
      </c>
      <c r="X4156" s="248">
        <f t="shared" si="257"/>
        <v>0</v>
      </c>
      <c r="Y4156" s="248">
        <f t="shared" si="258"/>
        <v>0</v>
      </c>
    </row>
    <row r="4157" spans="1:25" ht="15" customHeight="1" x14ac:dyDescent="0.25">
      <c r="A4157" s="250"/>
      <c r="B4157" s="251"/>
      <c r="C4157" s="322" t="s">
        <v>399</v>
      </c>
      <c r="D4157" s="322"/>
      <c r="E4157" s="322"/>
      <c r="H4157" s="252">
        <v>15163.52</v>
      </c>
      <c r="I4157" s="252">
        <v>0</v>
      </c>
      <c r="J4157" s="252">
        <v>-15163.52</v>
      </c>
      <c r="K4157" s="252">
        <v>0</v>
      </c>
      <c r="L4157" s="252">
        <v>0</v>
      </c>
      <c r="M4157" s="252">
        <v>-15163.52</v>
      </c>
      <c r="N4157" s="323">
        <v>0</v>
      </c>
      <c r="O4157" s="323"/>
      <c r="P4157" s="252">
        <v>0</v>
      </c>
      <c r="Q4157" s="252">
        <v>0</v>
      </c>
      <c r="R4157" s="240" t="s">
        <v>324</v>
      </c>
      <c r="V4157" s="248">
        <f t="shared" si="259"/>
        <v>0</v>
      </c>
      <c r="W4157" s="248">
        <f t="shared" si="259"/>
        <v>0</v>
      </c>
      <c r="X4157" s="248">
        <f t="shared" si="257"/>
        <v>0</v>
      </c>
      <c r="Y4157" s="248">
        <f t="shared" si="258"/>
        <v>0</v>
      </c>
    </row>
    <row r="4158" spans="1:25" ht="15" customHeight="1" x14ac:dyDescent="0.25">
      <c r="A4158" s="250"/>
      <c r="B4158" s="251"/>
      <c r="C4158" s="322" t="s">
        <v>1286</v>
      </c>
      <c r="D4158" s="322"/>
      <c r="E4158" s="322"/>
      <c r="H4158" s="252">
        <v>-1532.28</v>
      </c>
      <c r="I4158" s="252">
        <v>0</v>
      </c>
      <c r="J4158" s="252">
        <v>1532.28</v>
      </c>
      <c r="K4158" s="252">
        <v>0</v>
      </c>
      <c r="L4158" s="252">
        <v>0</v>
      </c>
      <c r="M4158" s="252">
        <v>1532.28</v>
      </c>
      <c r="N4158" s="323">
        <v>0</v>
      </c>
      <c r="O4158" s="323"/>
      <c r="P4158" s="252">
        <v>0</v>
      </c>
      <c r="Q4158" s="252">
        <v>0</v>
      </c>
      <c r="R4158" s="240" t="s">
        <v>324</v>
      </c>
      <c r="V4158" s="248">
        <f t="shared" si="259"/>
        <v>0</v>
      </c>
      <c r="W4158" s="248">
        <f t="shared" si="259"/>
        <v>0</v>
      </c>
      <c r="X4158" s="248">
        <f t="shared" si="257"/>
        <v>0</v>
      </c>
      <c r="Y4158" s="248">
        <f t="shared" si="258"/>
        <v>0</v>
      </c>
    </row>
    <row r="4159" spans="1:25" ht="15" customHeight="1" x14ac:dyDescent="0.25">
      <c r="A4159" s="250"/>
      <c r="B4159" s="251"/>
      <c r="C4159" s="322" t="s">
        <v>2001</v>
      </c>
      <c r="D4159" s="322"/>
      <c r="E4159" s="322"/>
      <c r="H4159" s="252">
        <v>16503.419999999998</v>
      </c>
      <c r="I4159" s="252">
        <v>0</v>
      </c>
      <c r="J4159" s="252">
        <v>-16503.419999999998</v>
      </c>
      <c r="K4159" s="252">
        <v>0</v>
      </c>
      <c r="L4159" s="252">
        <v>0</v>
      </c>
      <c r="M4159" s="252">
        <v>-16503.419999999998</v>
      </c>
      <c r="N4159" s="323">
        <v>0</v>
      </c>
      <c r="O4159" s="323"/>
      <c r="P4159" s="252">
        <v>0</v>
      </c>
      <c r="Q4159" s="252">
        <v>0</v>
      </c>
      <c r="R4159" s="240" t="s">
        <v>324</v>
      </c>
      <c r="V4159" s="248">
        <f t="shared" si="259"/>
        <v>0</v>
      </c>
      <c r="W4159" s="248">
        <f t="shared" si="259"/>
        <v>0</v>
      </c>
      <c r="X4159" s="248">
        <f t="shared" si="257"/>
        <v>0</v>
      </c>
      <c r="Y4159" s="248">
        <f t="shared" si="258"/>
        <v>0</v>
      </c>
    </row>
    <row r="4160" spans="1:25" ht="15" customHeight="1" x14ac:dyDescent="0.25">
      <c r="A4160" s="253"/>
      <c r="B4160" s="254"/>
      <c r="C4160" s="324" t="s">
        <v>1288</v>
      </c>
      <c r="D4160" s="324"/>
      <c r="E4160" s="324"/>
      <c r="F4160" s="255"/>
      <c r="G4160" s="255"/>
      <c r="H4160" s="256">
        <v>24402.86</v>
      </c>
      <c r="I4160" s="256">
        <v>0</v>
      </c>
      <c r="J4160" s="256">
        <v>-24402.86</v>
      </c>
      <c r="K4160" s="256">
        <v>0</v>
      </c>
      <c r="L4160" s="256">
        <v>0</v>
      </c>
      <c r="M4160" s="256">
        <v>-24402.86</v>
      </c>
      <c r="N4160" s="325">
        <v>0</v>
      </c>
      <c r="O4160" s="325"/>
      <c r="P4160" s="256">
        <v>0</v>
      </c>
      <c r="Q4160" s="256">
        <v>0</v>
      </c>
      <c r="R4160" s="240" t="s">
        <v>324</v>
      </c>
      <c r="V4160" s="248">
        <f t="shared" si="259"/>
        <v>0</v>
      </c>
      <c r="W4160" s="248">
        <f t="shared" si="259"/>
        <v>0</v>
      </c>
      <c r="X4160" s="248">
        <f t="shared" si="257"/>
        <v>0</v>
      </c>
      <c r="Y4160" s="248">
        <f t="shared" si="258"/>
        <v>0</v>
      </c>
    </row>
    <row r="4161" spans="1:25" ht="15" customHeight="1" x14ac:dyDescent="0.25">
      <c r="A4161" s="245" t="s">
        <v>2002</v>
      </c>
      <c r="B4161" s="246" t="str">
        <f>C4161</f>
        <v>г.Одинцово, Северная, 50</v>
      </c>
      <c r="C4161" s="329" t="s">
        <v>187</v>
      </c>
      <c r="D4161" s="329"/>
      <c r="E4161" s="329"/>
      <c r="F4161" s="246" t="s">
        <v>1702</v>
      </c>
      <c r="G4161" s="246" t="s">
        <v>2003</v>
      </c>
      <c r="H4161" s="247">
        <v>1479686.18</v>
      </c>
      <c r="I4161" s="247">
        <v>374221.25</v>
      </c>
      <c r="J4161" s="247">
        <v>-14725.69</v>
      </c>
      <c r="K4161" s="247">
        <v>0</v>
      </c>
      <c r="L4161" s="247">
        <v>0</v>
      </c>
      <c r="M4161" s="247">
        <v>359495.56</v>
      </c>
      <c r="N4161" s="330">
        <v>488935.58</v>
      </c>
      <c r="O4161" s="330"/>
      <c r="P4161" s="247">
        <v>1400090.58</v>
      </c>
      <c r="Q4161" s="247">
        <v>49844.42</v>
      </c>
      <c r="R4161" s="240" t="s">
        <v>187</v>
      </c>
      <c r="V4161" s="248">
        <f t="shared" si="259"/>
        <v>0</v>
      </c>
      <c r="W4161" s="248">
        <f t="shared" si="259"/>
        <v>0</v>
      </c>
      <c r="X4161" s="248">
        <f t="shared" si="257"/>
        <v>0</v>
      </c>
      <c r="Y4161" s="248">
        <f t="shared" si="258"/>
        <v>0</v>
      </c>
    </row>
    <row r="4162" spans="1:25" ht="15" customHeight="1" x14ac:dyDescent="0.25">
      <c r="A4162" s="250"/>
      <c r="B4162" s="251"/>
      <c r="C4162" s="322" t="s">
        <v>503</v>
      </c>
      <c r="D4162" s="322"/>
      <c r="E4162" s="322"/>
      <c r="H4162" s="252">
        <v>419608.01</v>
      </c>
      <c r="I4162" s="252">
        <v>153917.57999999999</v>
      </c>
      <c r="J4162" s="252">
        <v>0</v>
      </c>
      <c r="K4162" s="252">
        <v>0</v>
      </c>
      <c r="L4162" s="252">
        <v>0</v>
      </c>
      <c r="M4162" s="252">
        <v>153917.57999999999</v>
      </c>
      <c r="N4162" s="323">
        <v>200241.5</v>
      </c>
      <c r="O4162" s="323"/>
      <c r="P4162" s="252">
        <v>391408.53</v>
      </c>
      <c r="Q4162" s="252">
        <v>18124.439999999999</v>
      </c>
      <c r="R4162" s="240" t="s">
        <v>187</v>
      </c>
      <c r="V4162" s="248">
        <f t="shared" si="259"/>
        <v>0</v>
      </c>
      <c r="W4162" s="248">
        <f t="shared" si="259"/>
        <v>0</v>
      </c>
      <c r="X4162" s="248">
        <f t="shared" si="257"/>
        <v>0</v>
      </c>
      <c r="Y4162" s="248">
        <f t="shared" si="258"/>
        <v>0</v>
      </c>
    </row>
    <row r="4163" spans="1:25" ht="15" customHeight="1" x14ac:dyDescent="0.25">
      <c r="A4163" s="250"/>
      <c r="B4163" s="251"/>
      <c r="C4163" s="322" t="s">
        <v>1335</v>
      </c>
      <c r="D4163" s="322"/>
      <c r="E4163" s="322"/>
      <c r="H4163" s="252">
        <v>13503.99</v>
      </c>
      <c r="I4163" s="252">
        <v>0</v>
      </c>
      <c r="J4163" s="252">
        <v>0</v>
      </c>
      <c r="K4163" s="252">
        <v>0</v>
      </c>
      <c r="L4163" s="252">
        <v>0</v>
      </c>
      <c r="M4163" s="252">
        <v>0</v>
      </c>
      <c r="N4163" s="323">
        <v>647.36</v>
      </c>
      <c r="O4163" s="323"/>
      <c r="P4163" s="252">
        <v>12856.63</v>
      </c>
      <c r="Q4163" s="252">
        <v>0</v>
      </c>
      <c r="R4163" s="240" t="s">
        <v>187</v>
      </c>
      <c r="V4163" s="248">
        <f t="shared" si="259"/>
        <v>0</v>
      </c>
      <c r="W4163" s="248">
        <f t="shared" si="259"/>
        <v>0</v>
      </c>
      <c r="X4163" s="248">
        <f t="shared" si="257"/>
        <v>0</v>
      </c>
      <c r="Y4163" s="248">
        <f t="shared" si="258"/>
        <v>0</v>
      </c>
    </row>
    <row r="4164" spans="1:25" ht="15" customHeight="1" x14ac:dyDescent="0.25">
      <c r="A4164" s="250"/>
      <c r="B4164" s="251"/>
      <c r="C4164" s="322" t="s">
        <v>1311</v>
      </c>
      <c r="D4164" s="322"/>
      <c r="E4164" s="322"/>
      <c r="H4164" s="252">
        <v>88.63</v>
      </c>
      <c r="I4164" s="252">
        <v>0</v>
      </c>
      <c r="J4164" s="252">
        <v>0</v>
      </c>
      <c r="K4164" s="252">
        <v>0</v>
      </c>
      <c r="L4164" s="252">
        <v>0</v>
      </c>
      <c r="M4164" s="252">
        <v>0</v>
      </c>
      <c r="N4164" s="323">
        <v>0</v>
      </c>
      <c r="O4164" s="323"/>
      <c r="P4164" s="252">
        <v>88.63</v>
      </c>
      <c r="Q4164" s="252">
        <v>0</v>
      </c>
      <c r="R4164" s="240" t="s">
        <v>187</v>
      </c>
      <c r="V4164" s="248">
        <f t="shared" si="259"/>
        <v>0</v>
      </c>
      <c r="W4164" s="248">
        <f t="shared" si="259"/>
        <v>0</v>
      </c>
      <c r="X4164" s="248">
        <f t="shared" si="257"/>
        <v>0</v>
      </c>
      <c r="Y4164" s="248">
        <f t="shared" si="258"/>
        <v>0</v>
      </c>
    </row>
    <row r="4165" spans="1:25" ht="15" customHeight="1" x14ac:dyDescent="0.25">
      <c r="A4165" s="250"/>
      <c r="B4165" s="251"/>
      <c r="C4165" s="322" t="s">
        <v>504</v>
      </c>
      <c r="D4165" s="322"/>
      <c r="E4165" s="322"/>
      <c r="H4165" s="252">
        <v>23479.08</v>
      </c>
      <c r="I4165" s="252">
        <v>0</v>
      </c>
      <c r="J4165" s="252">
        <v>0</v>
      </c>
      <c r="K4165" s="252">
        <v>0</v>
      </c>
      <c r="L4165" s="252">
        <v>0</v>
      </c>
      <c r="M4165" s="252">
        <v>0</v>
      </c>
      <c r="N4165" s="323">
        <v>379.41</v>
      </c>
      <c r="O4165" s="323"/>
      <c r="P4165" s="252">
        <v>28689.62</v>
      </c>
      <c r="Q4165" s="252">
        <v>5589.95</v>
      </c>
      <c r="R4165" s="240" t="s">
        <v>187</v>
      </c>
      <c r="V4165" s="248">
        <f t="shared" si="259"/>
        <v>0</v>
      </c>
      <c r="W4165" s="248">
        <f t="shared" si="259"/>
        <v>0</v>
      </c>
      <c r="X4165" s="248">
        <f t="shared" si="257"/>
        <v>0</v>
      </c>
      <c r="Y4165" s="248">
        <f t="shared" si="258"/>
        <v>0</v>
      </c>
    </row>
    <row r="4166" spans="1:25" ht="15" customHeight="1" x14ac:dyDescent="0.25">
      <c r="A4166" s="250"/>
      <c r="B4166" s="251"/>
      <c r="C4166" s="322" t="s">
        <v>1058</v>
      </c>
      <c r="D4166" s="322"/>
      <c r="E4166" s="322"/>
      <c r="H4166" s="252">
        <v>3558.75</v>
      </c>
      <c r="I4166" s="252">
        <v>1213.82</v>
      </c>
      <c r="J4166" s="252">
        <v>0</v>
      </c>
      <c r="K4166" s="252">
        <v>0</v>
      </c>
      <c r="L4166" s="252">
        <v>0</v>
      </c>
      <c r="M4166" s="252">
        <v>1213.82</v>
      </c>
      <c r="N4166" s="323">
        <v>1586.06</v>
      </c>
      <c r="O4166" s="323"/>
      <c r="P4166" s="252">
        <v>3493.8</v>
      </c>
      <c r="Q4166" s="252">
        <v>307.29000000000002</v>
      </c>
      <c r="R4166" s="240" t="s">
        <v>187</v>
      </c>
      <c r="V4166" s="248">
        <f t="shared" si="259"/>
        <v>0</v>
      </c>
      <c r="W4166" s="248">
        <f t="shared" si="259"/>
        <v>0</v>
      </c>
      <c r="X4166" s="248">
        <f t="shared" si="257"/>
        <v>0</v>
      </c>
      <c r="Y4166" s="248">
        <f t="shared" si="258"/>
        <v>0</v>
      </c>
    </row>
    <row r="4167" spans="1:25" ht="15" customHeight="1" x14ac:dyDescent="0.25">
      <c r="A4167" s="250"/>
      <c r="B4167" s="251"/>
      <c r="C4167" s="322" t="s">
        <v>1052</v>
      </c>
      <c r="D4167" s="322"/>
      <c r="E4167" s="322"/>
      <c r="H4167" s="252">
        <v>319756.78999999998</v>
      </c>
      <c r="I4167" s="252">
        <v>96110.87</v>
      </c>
      <c r="J4167" s="252">
        <v>0</v>
      </c>
      <c r="K4167" s="252">
        <v>0</v>
      </c>
      <c r="L4167" s="252">
        <v>0</v>
      </c>
      <c r="M4167" s="252">
        <v>96110.87</v>
      </c>
      <c r="N4167" s="323">
        <v>125843.29</v>
      </c>
      <c r="O4167" s="323"/>
      <c r="P4167" s="252">
        <v>298044.67</v>
      </c>
      <c r="Q4167" s="252">
        <v>8020.3</v>
      </c>
      <c r="R4167" s="240" t="s">
        <v>187</v>
      </c>
      <c r="V4167" s="248">
        <f t="shared" si="259"/>
        <v>290024.37</v>
      </c>
      <c r="W4167" s="248">
        <f t="shared" si="259"/>
        <v>0</v>
      </c>
      <c r="X4167" s="248">
        <f t="shared" si="257"/>
        <v>0</v>
      </c>
      <c r="Y4167" s="248">
        <f t="shared" si="258"/>
        <v>290024.37</v>
      </c>
    </row>
    <row r="4168" spans="1:25" ht="15" customHeight="1" x14ac:dyDescent="0.25">
      <c r="A4168" s="250"/>
      <c r="B4168" s="251"/>
      <c r="C4168" s="322" t="s">
        <v>399</v>
      </c>
      <c r="D4168" s="322"/>
      <c r="E4168" s="322"/>
      <c r="H4168" s="252">
        <v>114371.5</v>
      </c>
      <c r="I4168" s="252">
        <v>20279.060000000001</v>
      </c>
      <c r="J4168" s="252">
        <v>-2429.13</v>
      </c>
      <c r="K4168" s="252">
        <v>0</v>
      </c>
      <c r="L4168" s="252">
        <v>0</v>
      </c>
      <c r="M4168" s="252">
        <v>17849.93</v>
      </c>
      <c r="N4168" s="323">
        <v>26218.14</v>
      </c>
      <c r="O4168" s="323"/>
      <c r="P4168" s="252">
        <v>109422.8</v>
      </c>
      <c r="Q4168" s="252">
        <v>3419.51</v>
      </c>
      <c r="R4168" s="240" t="s">
        <v>187</v>
      </c>
      <c r="V4168" s="248">
        <f t="shared" si="259"/>
        <v>0</v>
      </c>
      <c r="W4168" s="248">
        <f t="shared" si="259"/>
        <v>0</v>
      </c>
      <c r="X4168" s="248">
        <f t="shared" si="257"/>
        <v>0</v>
      </c>
      <c r="Y4168" s="248">
        <f t="shared" si="258"/>
        <v>0</v>
      </c>
    </row>
    <row r="4169" spans="1:25" ht="15" customHeight="1" x14ac:dyDescent="0.25">
      <c r="A4169" s="250"/>
      <c r="B4169" s="251"/>
      <c r="C4169" s="322" t="s">
        <v>1054</v>
      </c>
      <c r="D4169" s="322"/>
      <c r="E4169" s="322"/>
      <c r="H4169" s="252">
        <v>221.41</v>
      </c>
      <c r="I4169" s="252">
        <v>48.67</v>
      </c>
      <c r="J4169" s="252">
        <v>0</v>
      </c>
      <c r="K4169" s="252">
        <v>0</v>
      </c>
      <c r="L4169" s="252">
        <v>0</v>
      </c>
      <c r="M4169" s="252">
        <v>48.67</v>
      </c>
      <c r="N4169" s="323">
        <v>54.25</v>
      </c>
      <c r="O4169" s="323"/>
      <c r="P4169" s="252">
        <v>215.83</v>
      </c>
      <c r="Q4169" s="252">
        <v>0</v>
      </c>
      <c r="R4169" s="240" t="s">
        <v>187</v>
      </c>
      <c r="V4169" s="248">
        <f t="shared" si="259"/>
        <v>0</v>
      </c>
      <c r="W4169" s="248">
        <f t="shared" si="259"/>
        <v>0</v>
      </c>
      <c r="X4169" s="248">
        <f t="shared" si="257"/>
        <v>0</v>
      </c>
      <c r="Y4169" s="248">
        <f t="shared" si="258"/>
        <v>0</v>
      </c>
    </row>
    <row r="4170" spans="1:25" ht="15" customHeight="1" x14ac:dyDescent="0.25">
      <c r="A4170" s="250"/>
      <c r="B4170" s="251"/>
      <c r="C4170" s="322" t="s">
        <v>1283</v>
      </c>
      <c r="D4170" s="322"/>
      <c r="E4170" s="322"/>
      <c r="H4170" s="252">
        <v>2135.0700000000002</v>
      </c>
      <c r="I4170" s="252">
        <v>0</v>
      </c>
      <c r="J4170" s="252">
        <v>0</v>
      </c>
      <c r="K4170" s="252">
        <v>0</v>
      </c>
      <c r="L4170" s="252">
        <v>0</v>
      </c>
      <c r="M4170" s="252">
        <v>0</v>
      </c>
      <c r="N4170" s="323">
        <v>0</v>
      </c>
      <c r="O4170" s="323"/>
      <c r="P4170" s="252">
        <v>2135.0700000000002</v>
      </c>
      <c r="Q4170" s="252">
        <v>0</v>
      </c>
      <c r="R4170" s="240" t="s">
        <v>187</v>
      </c>
      <c r="V4170" s="248">
        <f t="shared" si="259"/>
        <v>0</v>
      </c>
      <c r="W4170" s="248">
        <f t="shared" si="259"/>
        <v>2135.0700000000002</v>
      </c>
      <c r="X4170" s="248">
        <f t="shared" ref="X4170:X4233" si="260">IF(X$8=$C4170,SUM($P4170-$Q4170),0)</f>
        <v>0</v>
      </c>
      <c r="Y4170" s="248">
        <f t="shared" ref="Y4170:Y4233" si="261">SUM(V4170:X4170)</f>
        <v>2135.0700000000002</v>
      </c>
    </row>
    <row r="4171" spans="1:25" ht="15" customHeight="1" x14ac:dyDescent="0.25">
      <c r="A4171" s="250"/>
      <c r="B4171" s="251"/>
      <c r="C4171" s="322" t="s">
        <v>1057</v>
      </c>
      <c r="D4171" s="322"/>
      <c r="E4171" s="322"/>
      <c r="H4171" s="252">
        <v>458.55</v>
      </c>
      <c r="I4171" s="252">
        <v>102.07</v>
      </c>
      <c r="J4171" s="252">
        <v>0</v>
      </c>
      <c r="K4171" s="252">
        <v>0</v>
      </c>
      <c r="L4171" s="252">
        <v>0</v>
      </c>
      <c r="M4171" s="252">
        <v>102.07</v>
      </c>
      <c r="N4171" s="323">
        <v>113.73</v>
      </c>
      <c r="O4171" s="323"/>
      <c r="P4171" s="252">
        <v>446.89</v>
      </c>
      <c r="Q4171" s="252">
        <v>0</v>
      </c>
      <c r="R4171" s="240" t="s">
        <v>187</v>
      </c>
      <c r="V4171" s="248">
        <f t="shared" si="259"/>
        <v>0</v>
      </c>
      <c r="W4171" s="248">
        <f t="shared" si="259"/>
        <v>0</v>
      </c>
      <c r="X4171" s="248">
        <f t="shared" si="260"/>
        <v>0</v>
      </c>
      <c r="Y4171" s="248">
        <f t="shared" si="261"/>
        <v>0</v>
      </c>
    </row>
    <row r="4172" spans="1:25" ht="15" customHeight="1" x14ac:dyDescent="0.25">
      <c r="A4172" s="250"/>
      <c r="B4172" s="251"/>
      <c r="C4172" s="322" t="s">
        <v>1304</v>
      </c>
      <c r="D4172" s="322"/>
      <c r="E4172" s="322"/>
      <c r="H4172" s="252">
        <v>30922.37</v>
      </c>
      <c r="I4172" s="252">
        <v>0</v>
      </c>
      <c r="J4172" s="252">
        <v>0</v>
      </c>
      <c r="K4172" s="252">
        <v>0</v>
      </c>
      <c r="L4172" s="252">
        <v>0</v>
      </c>
      <c r="M4172" s="252">
        <v>0</v>
      </c>
      <c r="N4172" s="323">
        <v>60.55</v>
      </c>
      <c r="O4172" s="323"/>
      <c r="P4172" s="252">
        <v>30921</v>
      </c>
      <c r="Q4172" s="252">
        <v>59.18</v>
      </c>
      <c r="R4172" s="240" t="s">
        <v>187</v>
      </c>
      <c r="V4172" s="248">
        <f t="shared" si="259"/>
        <v>0</v>
      </c>
      <c r="W4172" s="248">
        <f t="shared" si="259"/>
        <v>0</v>
      </c>
      <c r="X4172" s="248">
        <f t="shared" si="260"/>
        <v>0</v>
      </c>
      <c r="Y4172" s="248">
        <f t="shared" si="261"/>
        <v>0</v>
      </c>
    </row>
    <row r="4173" spans="1:25" ht="15" customHeight="1" x14ac:dyDescent="0.25">
      <c r="A4173" s="250"/>
      <c r="B4173" s="251"/>
      <c r="C4173" s="322" t="s">
        <v>1303</v>
      </c>
      <c r="D4173" s="322"/>
      <c r="E4173" s="322"/>
      <c r="H4173" s="252">
        <v>4558.58</v>
      </c>
      <c r="I4173" s="252">
        <v>0</v>
      </c>
      <c r="J4173" s="252">
        <v>0</v>
      </c>
      <c r="K4173" s="252">
        <v>0</v>
      </c>
      <c r="L4173" s="252">
        <v>0</v>
      </c>
      <c r="M4173" s="252">
        <v>0</v>
      </c>
      <c r="N4173" s="323">
        <v>0</v>
      </c>
      <c r="O4173" s="323"/>
      <c r="P4173" s="252">
        <v>7068.65</v>
      </c>
      <c r="Q4173" s="252">
        <v>2510.0700000000002</v>
      </c>
      <c r="R4173" s="240" t="s">
        <v>187</v>
      </c>
      <c r="V4173" s="248">
        <f t="shared" si="259"/>
        <v>0</v>
      </c>
      <c r="W4173" s="248">
        <f t="shared" si="259"/>
        <v>0</v>
      </c>
      <c r="X4173" s="248">
        <f t="shared" si="260"/>
        <v>0</v>
      </c>
      <c r="Y4173" s="248">
        <f t="shared" si="261"/>
        <v>0</v>
      </c>
    </row>
    <row r="4174" spans="1:25" ht="15" customHeight="1" x14ac:dyDescent="0.25">
      <c r="A4174" s="250"/>
      <c r="B4174" s="251"/>
      <c r="C4174" s="322" t="s">
        <v>392</v>
      </c>
      <c r="D4174" s="322"/>
      <c r="E4174" s="322"/>
      <c r="H4174" s="252">
        <v>199880.04</v>
      </c>
      <c r="I4174" s="252">
        <v>35713.160000000003</v>
      </c>
      <c r="J4174" s="252">
        <v>-4285.8500000000004</v>
      </c>
      <c r="K4174" s="252">
        <v>0</v>
      </c>
      <c r="L4174" s="252">
        <v>0</v>
      </c>
      <c r="M4174" s="252">
        <v>31427.31</v>
      </c>
      <c r="N4174" s="323">
        <v>46409.68</v>
      </c>
      <c r="O4174" s="323"/>
      <c r="P4174" s="252">
        <v>190928.65</v>
      </c>
      <c r="Q4174" s="252">
        <v>6030.98</v>
      </c>
      <c r="R4174" s="240" t="s">
        <v>187</v>
      </c>
      <c r="V4174" s="248">
        <f t="shared" si="259"/>
        <v>0</v>
      </c>
      <c r="W4174" s="248">
        <f t="shared" si="259"/>
        <v>0</v>
      </c>
      <c r="X4174" s="248">
        <f t="shared" si="260"/>
        <v>0</v>
      </c>
      <c r="Y4174" s="248">
        <f t="shared" si="261"/>
        <v>0</v>
      </c>
    </row>
    <row r="4175" spans="1:25" ht="15" customHeight="1" x14ac:dyDescent="0.25">
      <c r="A4175" s="250"/>
      <c r="B4175" s="251"/>
      <c r="C4175" s="322" t="s">
        <v>1055</v>
      </c>
      <c r="D4175" s="322"/>
      <c r="E4175" s="322"/>
      <c r="H4175" s="252">
        <v>221.41</v>
      </c>
      <c r="I4175" s="252">
        <v>48.67</v>
      </c>
      <c r="J4175" s="252">
        <v>0</v>
      </c>
      <c r="K4175" s="252">
        <v>0</v>
      </c>
      <c r="L4175" s="252">
        <v>0</v>
      </c>
      <c r="M4175" s="252">
        <v>48.67</v>
      </c>
      <c r="N4175" s="323">
        <v>54.25</v>
      </c>
      <c r="O4175" s="323"/>
      <c r="P4175" s="252">
        <v>216.32</v>
      </c>
      <c r="Q4175" s="252">
        <v>0.49</v>
      </c>
      <c r="R4175" s="240" t="s">
        <v>187</v>
      </c>
      <c r="V4175" s="248">
        <f t="shared" si="259"/>
        <v>0</v>
      </c>
      <c r="W4175" s="248">
        <f t="shared" si="259"/>
        <v>0</v>
      </c>
      <c r="X4175" s="248">
        <f t="shared" si="260"/>
        <v>0</v>
      </c>
      <c r="Y4175" s="248">
        <f t="shared" si="261"/>
        <v>0</v>
      </c>
    </row>
    <row r="4176" spans="1:25" ht="15" customHeight="1" x14ac:dyDescent="0.25">
      <c r="A4176" s="250"/>
      <c r="B4176" s="251"/>
      <c r="C4176" s="322" t="s">
        <v>1288</v>
      </c>
      <c r="D4176" s="322"/>
      <c r="E4176" s="322"/>
      <c r="H4176" s="252">
        <v>269763.83</v>
      </c>
      <c r="I4176" s="252">
        <v>52840.95</v>
      </c>
      <c r="J4176" s="252">
        <v>-6352.11</v>
      </c>
      <c r="K4176" s="252">
        <v>0</v>
      </c>
      <c r="L4176" s="252">
        <v>0</v>
      </c>
      <c r="M4176" s="252">
        <v>46488.84</v>
      </c>
      <c r="N4176" s="323">
        <v>69004.53</v>
      </c>
      <c r="O4176" s="323"/>
      <c r="P4176" s="252">
        <v>250689.15</v>
      </c>
      <c r="Q4176" s="252">
        <v>3441.01</v>
      </c>
      <c r="R4176" s="240" t="s">
        <v>187</v>
      </c>
      <c r="V4176" s="248">
        <f t="shared" ref="V4176:W4239" si="262">IF(V$8=$C4176,SUM($P4176-$Q4176),0)</f>
        <v>0</v>
      </c>
      <c r="W4176" s="248">
        <f t="shared" si="262"/>
        <v>0</v>
      </c>
      <c r="X4176" s="248">
        <f t="shared" si="260"/>
        <v>0</v>
      </c>
      <c r="Y4176" s="248">
        <f t="shared" si="261"/>
        <v>0</v>
      </c>
    </row>
    <row r="4177" spans="1:25" ht="15" customHeight="1" x14ac:dyDescent="0.25">
      <c r="A4177" s="250"/>
      <c r="B4177" s="251"/>
      <c r="C4177" s="322" t="s">
        <v>1056</v>
      </c>
      <c r="D4177" s="322"/>
      <c r="E4177" s="322"/>
      <c r="H4177" s="252">
        <v>690.19</v>
      </c>
      <c r="I4177" s="252">
        <v>154.26</v>
      </c>
      <c r="J4177" s="252">
        <v>0</v>
      </c>
      <c r="K4177" s="252">
        <v>0</v>
      </c>
      <c r="L4177" s="252">
        <v>0</v>
      </c>
      <c r="M4177" s="252">
        <v>154.26</v>
      </c>
      <c r="N4177" s="323">
        <v>171.88</v>
      </c>
      <c r="O4177" s="323"/>
      <c r="P4177" s="252">
        <v>672.87</v>
      </c>
      <c r="Q4177" s="252">
        <v>0.3</v>
      </c>
      <c r="R4177" s="240" t="s">
        <v>187</v>
      </c>
      <c r="V4177" s="248">
        <f t="shared" si="262"/>
        <v>0</v>
      </c>
      <c r="W4177" s="248">
        <f t="shared" si="262"/>
        <v>0</v>
      </c>
      <c r="X4177" s="248">
        <f t="shared" si="260"/>
        <v>0</v>
      </c>
      <c r="Y4177" s="248">
        <f t="shared" si="261"/>
        <v>0</v>
      </c>
    </row>
    <row r="4178" spans="1:25" ht="15" customHeight="1" x14ac:dyDescent="0.25">
      <c r="A4178" s="253"/>
      <c r="B4178" s="254"/>
      <c r="C4178" s="324" t="s">
        <v>1286</v>
      </c>
      <c r="D4178" s="324"/>
      <c r="E4178" s="324"/>
      <c r="F4178" s="255"/>
      <c r="G4178" s="255"/>
      <c r="H4178" s="256">
        <v>76467.98</v>
      </c>
      <c r="I4178" s="256">
        <v>13792.14</v>
      </c>
      <c r="J4178" s="256">
        <v>-1658.6</v>
      </c>
      <c r="K4178" s="256">
        <v>0</v>
      </c>
      <c r="L4178" s="256">
        <v>0</v>
      </c>
      <c r="M4178" s="256">
        <v>12133.54</v>
      </c>
      <c r="N4178" s="325">
        <v>18150.95</v>
      </c>
      <c r="O4178" s="325"/>
      <c r="P4178" s="256">
        <v>72791.47</v>
      </c>
      <c r="Q4178" s="256">
        <v>2340.9</v>
      </c>
      <c r="R4178" s="240" t="s">
        <v>187</v>
      </c>
      <c r="V4178" s="248">
        <f t="shared" si="262"/>
        <v>0</v>
      </c>
      <c r="W4178" s="248">
        <f t="shared" si="262"/>
        <v>0</v>
      </c>
      <c r="X4178" s="248">
        <f t="shared" si="260"/>
        <v>0</v>
      </c>
      <c r="Y4178" s="248">
        <f t="shared" si="261"/>
        <v>0</v>
      </c>
    </row>
    <row r="4179" spans="1:25" ht="15" customHeight="1" x14ac:dyDescent="0.25">
      <c r="A4179" s="245" t="s">
        <v>2004</v>
      </c>
      <c r="B4179" s="246" t="str">
        <f>C4179</f>
        <v>г.Одинцово, Северная, 52</v>
      </c>
      <c r="C4179" s="329" t="s">
        <v>188</v>
      </c>
      <c r="D4179" s="329"/>
      <c r="E4179" s="329"/>
      <c r="F4179" s="246" t="s">
        <v>1685</v>
      </c>
      <c r="G4179" s="246" t="s">
        <v>2005</v>
      </c>
      <c r="H4179" s="247">
        <v>1358264.13</v>
      </c>
      <c r="I4179" s="247">
        <v>359164.83</v>
      </c>
      <c r="J4179" s="247">
        <v>0.03</v>
      </c>
      <c r="K4179" s="247">
        <v>0</v>
      </c>
      <c r="L4179" s="247">
        <v>0</v>
      </c>
      <c r="M4179" s="247">
        <v>359164.86</v>
      </c>
      <c r="N4179" s="330">
        <v>393143.96</v>
      </c>
      <c r="O4179" s="330"/>
      <c r="P4179" s="247">
        <v>1369872.8</v>
      </c>
      <c r="Q4179" s="247">
        <v>45587.77</v>
      </c>
      <c r="R4179" s="240" t="s">
        <v>188</v>
      </c>
      <c r="V4179" s="248">
        <f t="shared" si="262"/>
        <v>0</v>
      </c>
      <c r="W4179" s="248">
        <f t="shared" si="262"/>
        <v>0</v>
      </c>
      <c r="X4179" s="248">
        <f t="shared" si="260"/>
        <v>0</v>
      </c>
      <c r="Y4179" s="248">
        <f t="shared" si="261"/>
        <v>0</v>
      </c>
    </row>
    <row r="4180" spans="1:25" ht="15" customHeight="1" x14ac:dyDescent="0.25">
      <c r="A4180" s="250"/>
      <c r="B4180" s="251"/>
      <c r="C4180" s="322" t="s">
        <v>1303</v>
      </c>
      <c r="D4180" s="322"/>
      <c r="E4180" s="322"/>
      <c r="H4180" s="252">
        <v>5284.95</v>
      </c>
      <c r="I4180" s="252">
        <v>0</v>
      </c>
      <c r="J4180" s="252">
        <v>0</v>
      </c>
      <c r="K4180" s="252">
        <v>0</v>
      </c>
      <c r="L4180" s="252">
        <v>0</v>
      </c>
      <c r="M4180" s="252">
        <v>0</v>
      </c>
      <c r="N4180" s="323">
        <v>1.85</v>
      </c>
      <c r="O4180" s="323"/>
      <c r="P4180" s="252">
        <v>6220.81</v>
      </c>
      <c r="Q4180" s="252">
        <v>937.71</v>
      </c>
      <c r="R4180" s="240" t="s">
        <v>188</v>
      </c>
      <c r="V4180" s="248">
        <f t="shared" si="262"/>
        <v>0</v>
      </c>
      <c r="W4180" s="248">
        <f t="shared" si="262"/>
        <v>0</v>
      </c>
      <c r="X4180" s="248">
        <f t="shared" si="260"/>
        <v>0</v>
      </c>
      <c r="Y4180" s="248">
        <f t="shared" si="261"/>
        <v>0</v>
      </c>
    </row>
    <row r="4181" spans="1:25" ht="15" customHeight="1" x14ac:dyDescent="0.25">
      <c r="A4181" s="250"/>
      <c r="B4181" s="251"/>
      <c r="C4181" s="322" t="s">
        <v>1052</v>
      </c>
      <c r="D4181" s="322"/>
      <c r="E4181" s="322"/>
      <c r="H4181" s="252">
        <v>322743.90000000002</v>
      </c>
      <c r="I4181" s="252">
        <v>95200.84</v>
      </c>
      <c r="J4181" s="252">
        <v>0</v>
      </c>
      <c r="K4181" s="252">
        <v>0</v>
      </c>
      <c r="L4181" s="252">
        <v>0</v>
      </c>
      <c r="M4181" s="252">
        <v>95200.84</v>
      </c>
      <c r="N4181" s="323">
        <v>109454.62</v>
      </c>
      <c r="O4181" s="323"/>
      <c r="P4181" s="252">
        <v>319903.44</v>
      </c>
      <c r="Q4181" s="252">
        <v>11413.32</v>
      </c>
      <c r="R4181" s="240" t="s">
        <v>188</v>
      </c>
      <c r="V4181" s="248">
        <f t="shared" si="262"/>
        <v>308490.12</v>
      </c>
      <c r="W4181" s="248">
        <f t="shared" si="262"/>
        <v>0</v>
      </c>
      <c r="X4181" s="248">
        <f t="shared" si="260"/>
        <v>0</v>
      </c>
      <c r="Y4181" s="248">
        <f t="shared" si="261"/>
        <v>308490.12</v>
      </c>
    </row>
    <row r="4182" spans="1:25" ht="15" customHeight="1" x14ac:dyDescent="0.25">
      <c r="A4182" s="250"/>
      <c r="B4182" s="251"/>
      <c r="C4182" s="322" t="s">
        <v>504</v>
      </c>
      <c r="D4182" s="322"/>
      <c r="E4182" s="322"/>
      <c r="H4182" s="252">
        <v>13949.49</v>
      </c>
      <c r="I4182" s="252">
        <v>0</v>
      </c>
      <c r="J4182" s="252">
        <v>0</v>
      </c>
      <c r="K4182" s="252">
        <v>0</v>
      </c>
      <c r="L4182" s="252">
        <v>0</v>
      </c>
      <c r="M4182" s="252">
        <v>0</v>
      </c>
      <c r="N4182" s="323">
        <v>122.42</v>
      </c>
      <c r="O4182" s="323"/>
      <c r="P4182" s="252">
        <v>14410.49</v>
      </c>
      <c r="Q4182" s="252">
        <v>583.41999999999996</v>
      </c>
      <c r="R4182" s="240" t="s">
        <v>188</v>
      </c>
      <c r="V4182" s="248">
        <f t="shared" si="262"/>
        <v>0</v>
      </c>
      <c r="W4182" s="248">
        <f t="shared" si="262"/>
        <v>0</v>
      </c>
      <c r="X4182" s="248">
        <f t="shared" si="260"/>
        <v>0</v>
      </c>
      <c r="Y4182" s="248">
        <f t="shared" si="261"/>
        <v>0</v>
      </c>
    </row>
    <row r="4183" spans="1:25" ht="15" customHeight="1" x14ac:dyDescent="0.25">
      <c r="A4183" s="250"/>
      <c r="B4183" s="251"/>
      <c r="C4183" s="322" t="s">
        <v>503</v>
      </c>
      <c r="D4183" s="322"/>
      <c r="E4183" s="322"/>
      <c r="H4183" s="252">
        <v>429055.69</v>
      </c>
      <c r="I4183" s="252">
        <v>152460.26</v>
      </c>
      <c r="J4183" s="252">
        <v>0.06</v>
      </c>
      <c r="K4183" s="252">
        <v>0</v>
      </c>
      <c r="L4183" s="252">
        <v>0</v>
      </c>
      <c r="M4183" s="252">
        <v>152460.32</v>
      </c>
      <c r="N4183" s="323">
        <v>170321.26</v>
      </c>
      <c r="O4183" s="323"/>
      <c r="P4183" s="252">
        <v>430390.87</v>
      </c>
      <c r="Q4183" s="252">
        <v>19196.12</v>
      </c>
      <c r="R4183" s="240" t="s">
        <v>188</v>
      </c>
      <c r="V4183" s="248">
        <f t="shared" si="262"/>
        <v>0</v>
      </c>
      <c r="W4183" s="248">
        <f t="shared" si="262"/>
        <v>0</v>
      </c>
      <c r="X4183" s="248">
        <f t="shared" si="260"/>
        <v>0</v>
      </c>
      <c r="Y4183" s="248">
        <f t="shared" si="261"/>
        <v>0</v>
      </c>
    </row>
    <row r="4184" spans="1:25" ht="15" customHeight="1" x14ac:dyDescent="0.25">
      <c r="A4184" s="250"/>
      <c r="B4184" s="251"/>
      <c r="C4184" s="322" t="s">
        <v>1058</v>
      </c>
      <c r="D4184" s="322"/>
      <c r="E4184" s="322"/>
      <c r="H4184" s="252">
        <v>2732.35</v>
      </c>
      <c r="I4184" s="252">
        <v>1232.1400000000001</v>
      </c>
      <c r="J4184" s="252">
        <v>0</v>
      </c>
      <c r="K4184" s="252">
        <v>0</v>
      </c>
      <c r="L4184" s="252">
        <v>0</v>
      </c>
      <c r="M4184" s="252">
        <v>1232.1400000000001</v>
      </c>
      <c r="N4184" s="323">
        <v>1513.99</v>
      </c>
      <c r="O4184" s="323"/>
      <c r="P4184" s="252">
        <v>3808.16</v>
      </c>
      <c r="Q4184" s="252">
        <v>1357.66</v>
      </c>
      <c r="R4184" s="240" t="s">
        <v>188</v>
      </c>
      <c r="V4184" s="248">
        <f t="shared" si="262"/>
        <v>0</v>
      </c>
      <c r="W4184" s="248">
        <f t="shared" si="262"/>
        <v>0</v>
      </c>
      <c r="X4184" s="248">
        <f t="shared" si="260"/>
        <v>0</v>
      </c>
      <c r="Y4184" s="248">
        <f t="shared" si="261"/>
        <v>0</v>
      </c>
    </row>
    <row r="4185" spans="1:25" ht="15" customHeight="1" x14ac:dyDescent="0.25">
      <c r="A4185" s="250"/>
      <c r="B4185" s="251"/>
      <c r="C4185" s="322" t="s">
        <v>1288</v>
      </c>
      <c r="D4185" s="322"/>
      <c r="E4185" s="322"/>
      <c r="H4185" s="252">
        <v>153750.63</v>
      </c>
      <c r="I4185" s="252">
        <v>48368.41</v>
      </c>
      <c r="J4185" s="252">
        <v>0</v>
      </c>
      <c r="K4185" s="252">
        <v>0</v>
      </c>
      <c r="L4185" s="252">
        <v>0</v>
      </c>
      <c r="M4185" s="252">
        <v>48368.41</v>
      </c>
      <c r="N4185" s="323">
        <v>47919.1</v>
      </c>
      <c r="O4185" s="323"/>
      <c r="P4185" s="252">
        <v>154817.97</v>
      </c>
      <c r="Q4185" s="252">
        <v>618.03</v>
      </c>
      <c r="R4185" s="240" t="s">
        <v>188</v>
      </c>
      <c r="V4185" s="248">
        <f t="shared" si="262"/>
        <v>0</v>
      </c>
      <c r="W4185" s="248">
        <f t="shared" si="262"/>
        <v>0</v>
      </c>
      <c r="X4185" s="248">
        <f t="shared" si="260"/>
        <v>0</v>
      </c>
      <c r="Y4185" s="248">
        <f t="shared" si="261"/>
        <v>0</v>
      </c>
    </row>
    <row r="4186" spans="1:25" ht="15" customHeight="1" x14ac:dyDescent="0.25">
      <c r="A4186" s="250"/>
      <c r="B4186" s="251"/>
      <c r="C4186" s="322" t="s">
        <v>1054</v>
      </c>
      <c r="D4186" s="322"/>
      <c r="E4186" s="322"/>
      <c r="H4186" s="252">
        <v>66.19</v>
      </c>
      <c r="I4186" s="252">
        <v>48.74</v>
      </c>
      <c r="J4186" s="252">
        <v>-0.01</v>
      </c>
      <c r="K4186" s="252">
        <v>0</v>
      </c>
      <c r="L4186" s="252">
        <v>0</v>
      </c>
      <c r="M4186" s="252">
        <v>48.73</v>
      </c>
      <c r="N4186" s="323">
        <v>54.79</v>
      </c>
      <c r="O4186" s="323"/>
      <c r="P4186" s="252">
        <v>69.53</v>
      </c>
      <c r="Q4186" s="252">
        <v>9.4</v>
      </c>
      <c r="R4186" s="240" t="s">
        <v>188</v>
      </c>
      <c r="V4186" s="248">
        <f t="shared" si="262"/>
        <v>0</v>
      </c>
      <c r="W4186" s="248">
        <f t="shared" si="262"/>
        <v>0</v>
      </c>
      <c r="X4186" s="248">
        <f t="shared" si="260"/>
        <v>0</v>
      </c>
      <c r="Y4186" s="248">
        <f t="shared" si="261"/>
        <v>0</v>
      </c>
    </row>
    <row r="4187" spans="1:25" ht="15" customHeight="1" x14ac:dyDescent="0.25">
      <c r="A4187" s="250"/>
      <c r="B4187" s="251"/>
      <c r="C4187" s="322" t="s">
        <v>1335</v>
      </c>
      <c r="D4187" s="322"/>
      <c r="E4187" s="322"/>
      <c r="H4187" s="252">
        <v>11306.86</v>
      </c>
      <c r="I4187" s="252">
        <v>0</v>
      </c>
      <c r="J4187" s="252">
        <v>0</v>
      </c>
      <c r="K4187" s="252">
        <v>0</v>
      </c>
      <c r="L4187" s="252">
        <v>0</v>
      </c>
      <c r="M4187" s="252">
        <v>0</v>
      </c>
      <c r="N4187" s="323">
        <v>765.8</v>
      </c>
      <c r="O4187" s="323"/>
      <c r="P4187" s="252">
        <v>10541.06</v>
      </c>
      <c r="Q4187" s="252">
        <v>0</v>
      </c>
      <c r="R4187" s="240" t="s">
        <v>188</v>
      </c>
      <c r="V4187" s="248">
        <f t="shared" si="262"/>
        <v>0</v>
      </c>
      <c r="W4187" s="248">
        <f t="shared" si="262"/>
        <v>0</v>
      </c>
      <c r="X4187" s="248">
        <f t="shared" si="260"/>
        <v>0</v>
      </c>
      <c r="Y4187" s="248">
        <f t="shared" si="261"/>
        <v>0</v>
      </c>
    </row>
    <row r="4188" spans="1:25" ht="15" customHeight="1" x14ac:dyDescent="0.25">
      <c r="A4188" s="250"/>
      <c r="B4188" s="251"/>
      <c r="C4188" s="322" t="s">
        <v>399</v>
      </c>
      <c r="D4188" s="322"/>
      <c r="E4188" s="322"/>
      <c r="H4188" s="252">
        <v>59271.16</v>
      </c>
      <c r="I4188" s="252">
        <v>17425.599999999999</v>
      </c>
      <c r="J4188" s="252">
        <v>0</v>
      </c>
      <c r="K4188" s="252">
        <v>0</v>
      </c>
      <c r="L4188" s="252">
        <v>0</v>
      </c>
      <c r="M4188" s="252">
        <v>17425.599999999999</v>
      </c>
      <c r="N4188" s="323">
        <v>18077.259999999998</v>
      </c>
      <c r="O4188" s="323"/>
      <c r="P4188" s="252">
        <v>60927.48</v>
      </c>
      <c r="Q4188" s="252">
        <v>2307.98</v>
      </c>
      <c r="R4188" s="240" t="s">
        <v>188</v>
      </c>
      <c r="V4188" s="248">
        <f t="shared" si="262"/>
        <v>0</v>
      </c>
      <c r="W4188" s="248">
        <f t="shared" si="262"/>
        <v>0</v>
      </c>
      <c r="X4188" s="248">
        <f t="shared" si="260"/>
        <v>0</v>
      </c>
      <c r="Y4188" s="248">
        <f t="shared" si="261"/>
        <v>0</v>
      </c>
    </row>
    <row r="4189" spans="1:25" ht="15" customHeight="1" x14ac:dyDescent="0.25">
      <c r="A4189" s="250"/>
      <c r="B4189" s="251"/>
      <c r="C4189" s="322" t="s">
        <v>1057</v>
      </c>
      <c r="D4189" s="322"/>
      <c r="E4189" s="322"/>
      <c r="H4189" s="252">
        <v>139.21</v>
      </c>
      <c r="I4189" s="252">
        <v>102.27</v>
      </c>
      <c r="J4189" s="252">
        <v>-0.01</v>
      </c>
      <c r="K4189" s="252">
        <v>0</v>
      </c>
      <c r="L4189" s="252">
        <v>0</v>
      </c>
      <c r="M4189" s="252">
        <v>102.26</v>
      </c>
      <c r="N4189" s="323">
        <v>115.02</v>
      </c>
      <c r="O4189" s="323"/>
      <c r="P4189" s="252">
        <v>146.05000000000001</v>
      </c>
      <c r="Q4189" s="252">
        <v>19.600000000000001</v>
      </c>
      <c r="R4189" s="240" t="s">
        <v>188</v>
      </c>
      <c r="V4189" s="248">
        <f t="shared" si="262"/>
        <v>0</v>
      </c>
      <c r="W4189" s="248">
        <f t="shared" si="262"/>
        <v>0</v>
      </c>
      <c r="X4189" s="248">
        <f t="shared" si="260"/>
        <v>0</v>
      </c>
      <c r="Y4189" s="248">
        <f t="shared" si="261"/>
        <v>0</v>
      </c>
    </row>
    <row r="4190" spans="1:25" ht="15" customHeight="1" x14ac:dyDescent="0.25">
      <c r="A4190" s="250"/>
      <c r="B4190" s="251"/>
      <c r="C4190" s="322" t="s">
        <v>1304</v>
      </c>
      <c r="D4190" s="322"/>
      <c r="E4190" s="322"/>
      <c r="H4190" s="252">
        <v>8454.77</v>
      </c>
      <c r="I4190" s="252">
        <v>0</v>
      </c>
      <c r="J4190" s="252">
        <v>0</v>
      </c>
      <c r="K4190" s="252">
        <v>0</v>
      </c>
      <c r="L4190" s="252">
        <v>0</v>
      </c>
      <c r="M4190" s="252">
        <v>0</v>
      </c>
      <c r="N4190" s="323">
        <v>-2393.6999999999998</v>
      </c>
      <c r="O4190" s="323"/>
      <c r="P4190" s="252">
        <v>11264</v>
      </c>
      <c r="Q4190" s="252">
        <v>415.53</v>
      </c>
      <c r="R4190" s="240" t="s">
        <v>188</v>
      </c>
      <c r="V4190" s="248">
        <f t="shared" si="262"/>
        <v>0</v>
      </c>
      <c r="W4190" s="248">
        <f t="shared" si="262"/>
        <v>0</v>
      </c>
      <c r="X4190" s="248">
        <f t="shared" si="260"/>
        <v>0</v>
      </c>
      <c r="Y4190" s="248">
        <f t="shared" si="261"/>
        <v>0</v>
      </c>
    </row>
    <row r="4191" spans="1:25" ht="15" customHeight="1" x14ac:dyDescent="0.25">
      <c r="A4191" s="250"/>
      <c r="B4191" s="251"/>
      <c r="C4191" s="322" t="s">
        <v>1056</v>
      </c>
      <c r="D4191" s="322"/>
      <c r="E4191" s="322"/>
      <c r="H4191" s="252">
        <v>209.55</v>
      </c>
      <c r="I4191" s="252">
        <v>154.51</v>
      </c>
      <c r="J4191" s="252">
        <v>0</v>
      </c>
      <c r="K4191" s="252">
        <v>0</v>
      </c>
      <c r="L4191" s="252">
        <v>0</v>
      </c>
      <c r="M4191" s="252">
        <v>154.51</v>
      </c>
      <c r="N4191" s="323">
        <v>173.64</v>
      </c>
      <c r="O4191" s="323"/>
      <c r="P4191" s="252">
        <v>220.06</v>
      </c>
      <c r="Q4191" s="252">
        <v>29.64</v>
      </c>
      <c r="R4191" s="240" t="s">
        <v>188</v>
      </c>
      <c r="V4191" s="248">
        <f t="shared" si="262"/>
        <v>0</v>
      </c>
      <c r="W4191" s="248">
        <f t="shared" si="262"/>
        <v>0</v>
      </c>
      <c r="X4191" s="248">
        <f t="shared" si="260"/>
        <v>0</v>
      </c>
      <c r="Y4191" s="248">
        <f t="shared" si="261"/>
        <v>0</v>
      </c>
    </row>
    <row r="4192" spans="1:25" ht="15" customHeight="1" x14ac:dyDescent="0.25">
      <c r="A4192" s="250"/>
      <c r="B4192" s="251"/>
      <c r="C4192" s="322" t="s">
        <v>392</v>
      </c>
      <c r="D4192" s="322"/>
      <c r="E4192" s="322"/>
      <c r="H4192" s="252">
        <v>106707.27</v>
      </c>
      <c r="I4192" s="252">
        <v>31498.560000000001</v>
      </c>
      <c r="J4192" s="252">
        <v>0</v>
      </c>
      <c r="K4192" s="252">
        <v>0</v>
      </c>
      <c r="L4192" s="252">
        <v>0</v>
      </c>
      <c r="M4192" s="252">
        <v>31498.560000000001</v>
      </c>
      <c r="N4192" s="323">
        <v>32331.73</v>
      </c>
      <c r="O4192" s="323"/>
      <c r="P4192" s="252">
        <v>110380.03</v>
      </c>
      <c r="Q4192" s="252">
        <v>4505.93</v>
      </c>
      <c r="R4192" s="240" t="s">
        <v>188</v>
      </c>
      <c r="V4192" s="248">
        <f t="shared" si="262"/>
        <v>0</v>
      </c>
      <c r="W4192" s="248">
        <f t="shared" si="262"/>
        <v>0</v>
      </c>
      <c r="X4192" s="248">
        <f t="shared" si="260"/>
        <v>0</v>
      </c>
      <c r="Y4192" s="248">
        <f t="shared" si="261"/>
        <v>0</v>
      </c>
    </row>
    <row r="4193" spans="1:25" ht="15" customHeight="1" x14ac:dyDescent="0.25">
      <c r="A4193" s="250"/>
      <c r="B4193" s="251"/>
      <c r="C4193" s="322" t="s">
        <v>1055</v>
      </c>
      <c r="D4193" s="322"/>
      <c r="E4193" s="322"/>
      <c r="H4193" s="252">
        <v>66.19</v>
      </c>
      <c r="I4193" s="252">
        <v>48.74</v>
      </c>
      <c r="J4193" s="252">
        <v>-0.01</v>
      </c>
      <c r="K4193" s="252">
        <v>0</v>
      </c>
      <c r="L4193" s="252">
        <v>0</v>
      </c>
      <c r="M4193" s="252">
        <v>48.73</v>
      </c>
      <c r="N4193" s="323">
        <v>54.79</v>
      </c>
      <c r="O4193" s="323"/>
      <c r="P4193" s="252">
        <v>69.53</v>
      </c>
      <c r="Q4193" s="252">
        <v>9.4</v>
      </c>
      <c r="R4193" s="240" t="s">
        <v>188</v>
      </c>
      <c r="V4193" s="248">
        <f t="shared" si="262"/>
        <v>0</v>
      </c>
      <c r="W4193" s="248">
        <f t="shared" si="262"/>
        <v>0</v>
      </c>
      <c r="X4193" s="248">
        <f t="shared" si="260"/>
        <v>0</v>
      </c>
      <c r="Y4193" s="248">
        <f t="shared" si="261"/>
        <v>0</v>
      </c>
    </row>
    <row r="4194" spans="1:25" ht="15" customHeight="1" x14ac:dyDescent="0.25">
      <c r="A4194" s="250"/>
      <c r="B4194" s="251"/>
      <c r="C4194" s="322" t="s">
        <v>1283</v>
      </c>
      <c r="D4194" s="322"/>
      <c r="E4194" s="322"/>
      <c r="H4194" s="252">
        <v>202186.4</v>
      </c>
      <c r="I4194" s="252">
        <v>0</v>
      </c>
      <c r="J4194" s="252">
        <v>0</v>
      </c>
      <c r="K4194" s="252">
        <v>0</v>
      </c>
      <c r="L4194" s="252">
        <v>0</v>
      </c>
      <c r="M4194" s="252">
        <v>0</v>
      </c>
      <c r="N4194" s="323">
        <v>0</v>
      </c>
      <c r="O4194" s="323"/>
      <c r="P4194" s="252">
        <v>202186.4</v>
      </c>
      <c r="Q4194" s="252">
        <v>0</v>
      </c>
      <c r="R4194" s="240" t="s">
        <v>188</v>
      </c>
      <c r="V4194" s="248">
        <f t="shared" si="262"/>
        <v>0</v>
      </c>
      <c r="W4194" s="248">
        <f t="shared" si="262"/>
        <v>202186.4</v>
      </c>
      <c r="X4194" s="248">
        <f t="shared" si="260"/>
        <v>0</v>
      </c>
      <c r="Y4194" s="248">
        <f t="shared" si="261"/>
        <v>202186.4</v>
      </c>
    </row>
    <row r="4195" spans="1:25" ht="15" customHeight="1" x14ac:dyDescent="0.25">
      <c r="A4195" s="250"/>
      <c r="B4195" s="251"/>
      <c r="C4195" s="322" t="s">
        <v>1311</v>
      </c>
      <c r="D4195" s="322"/>
      <c r="E4195" s="322"/>
      <c r="H4195" s="252">
        <v>0</v>
      </c>
      <c r="I4195" s="252">
        <v>0</v>
      </c>
      <c r="J4195" s="252">
        <v>0</v>
      </c>
      <c r="K4195" s="252">
        <v>0</v>
      </c>
      <c r="L4195" s="252">
        <v>0</v>
      </c>
      <c r="M4195" s="252">
        <v>0</v>
      </c>
      <c r="N4195" s="323">
        <v>0</v>
      </c>
      <c r="O4195" s="323"/>
      <c r="P4195" s="252">
        <v>0</v>
      </c>
      <c r="Q4195" s="252">
        <v>0</v>
      </c>
      <c r="R4195" s="240" t="s">
        <v>188</v>
      </c>
      <c r="V4195" s="248">
        <f t="shared" si="262"/>
        <v>0</v>
      </c>
      <c r="W4195" s="248">
        <f t="shared" si="262"/>
        <v>0</v>
      </c>
      <c r="X4195" s="248">
        <f t="shared" si="260"/>
        <v>0</v>
      </c>
      <c r="Y4195" s="248">
        <f t="shared" si="261"/>
        <v>0</v>
      </c>
    </row>
    <row r="4196" spans="1:25" ht="15" customHeight="1" x14ac:dyDescent="0.25">
      <c r="A4196" s="253"/>
      <c r="B4196" s="254"/>
      <c r="C4196" s="324" t="s">
        <v>1286</v>
      </c>
      <c r="D4196" s="324"/>
      <c r="E4196" s="324"/>
      <c r="F4196" s="255"/>
      <c r="G4196" s="255"/>
      <c r="H4196" s="256">
        <v>42339.519999999997</v>
      </c>
      <c r="I4196" s="256">
        <v>12624.76</v>
      </c>
      <c r="J4196" s="256">
        <v>0</v>
      </c>
      <c r="K4196" s="256">
        <v>0</v>
      </c>
      <c r="L4196" s="256">
        <v>0</v>
      </c>
      <c r="M4196" s="256">
        <v>12624.76</v>
      </c>
      <c r="N4196" s="325">
        <v>14631.39</v>
      </c>
      <c r="O4196" s="325"/>
      <c r="P4196" s="256">
        <v>44516.92</v>
      </c>
      <c r="Q4196" s="256">
        <v>4184.03</v>
      </c>
      <c r="R4196" s="240" t="s">
        <v>188</v>
      </c>
      <c r="V4196" s="248">
        <f t="shared" si="262"/>
        <v>0</v>
      </c>
      <c r="W4196" s="248">
        <f t="shared" si="262"/>
        <v>0</v>
      </c>
      <c r="X4196" s="248">
        <f t="shared" si="260"/>
        <v>0</v>
      </c>
      <c r="Y4196" s="248">
        <f t="shared" si="261"/>
        <v>0</v>
      </c>
    </row>
    <row r="4197" spans="1:25" ht="15" customHeight="1" x14ac:dyDescent="0.25">
      <c r="A4197" s="245" t="s">
        <v>2006</v>
      </c>
      <c r="B4197" s="246" t="str">
        <f>C4197</f>
        <v>г.Одинцово, Северная, 54</v>
      </c>
      <c r="C4197" s="329" t="s">
        <v>189</v>
      </c>
      <c r="D4197" s="329"/>
      <c r="E4197" s="329"/>
      <c r="F4197" s="246" t="s">
        <v>2007</v>
      </c>
      <c r="G4197" s="246" t="s">
        <v>2008</v>
      </c>
      <c r="H4197" s="247">
        <v>2456918.23</v>
      </c>
      <c r="I4197" s="247">
        <v>728498.41</v>
      </c>
      <c r="J4197" s="247">
        <v>-1145.54</v>
      </c>
      <c r="K4197" s="247">
        <v>0</v>
      </c>
      <c r="L4197" s="247">
        <v>0</v>
      </c>
      <c r="M4197" s="247">
        <v>727352.87</v>
      </c>
      <c r="N4197" s="330">
        <v>946992.79</v>
      </c>
      <c r="O4197" s="330"/>
      <c r="P4197" s="247">
        <v>2253583.81</v>
      </c>
      <c r="Q4197" s="247">
        <v>16305.5</v>
      </c>
      <c r="R4197" s="240" t="s">
        <v>189</v>
      </c>
      <c r="V4197" s="248">
        <f t="shared" si="262"/>
        <v>0</v>
      </c>
      <c r="W4197" s="248">
        <f t="shared" si="262"/>
        <v>0</v>
      </c>
      <c r="X4197" s="248">
        <f t="shared" si="260"/>
        <v>0</v>
      </c>
      <c r="Y4197" s="248">
        <f t="shared" si="261"/>
        <v>0</v>
      </c>
    </row>
    <row r="4198" spans="1:25" ht="15" customHeight="1" x14ac:dyDescent="0.25">
      <c r="A4198" s="250"/>
      <c r="B4198" s="251"/>
      <c r="C4198" s="322" t="s">
        <v>1055</v>
      </c>
      <c r="D4198" s="322"/>
      <c r="E4198" s="322"/>
      <c r="H4198" s="252">
        <v>273.68</v>
      </c>
      <c r="I4198" s="252">
        <v>125.53</v>
      </c>
      <c r="J4198" s="252">
        <v>0</v>
      </c>
      <c r="K4198" s="252">
        <v>0</v>
      </c>
      <c r="L4198" s="252">
        <v>0</v>
      </c>
      <c r="M4198" s="252">
        <v>125.53</v>
      </c>
      <c r="N4198" s="323">
        <v>179.19</v>
      </c>
      <c r="O4198" s="323"/>
      <c r="P4198" s="252">
        <v>220.42</v>
      </c>
      <c r="Q4198" s="252">
        <v>0.4</v>
      </c>
      <c r="R4198" s="240" t="s">
        <v>189</v>
      </c>
      <c r="V4198" s="248">
        <f t="shared" si="262"/>
        <v>0</v>
      </c>
      <c r="W4198" s="248">
        <f t="shared" si="262"/>
        <v>0</v>
      </c>
      <c r="X4198" s="248">
        <f t="shared" si="260"/>
        <v>0</v>
      </c>
      <c r="Y4198" s="248">
        <f t="shared" si="261"/>
        <v>0</v>
      </c>
    </row>
    <row r="4199" spans="1:25" ht="15" customHeight="1" x14ac:dyDescent="0.25">
      <c r="A4199" s="250"/>
      <c r="B4199" s="251"/>
      <c r="C4199" s="322" t="s">
        <v>1057</v>
      </c>
      <c r="D4199" s="322"/>
      <c r="E4199" s="322"/>
      <c r="H4199" s="252">
        <v>590.46</v>
      </c>
      <c r="I4199" s="252">
        <v>263.20999999999998</v>
      </c>
      <c r="J4199" s="252">
        <v>0</v>
      </c>
      <c r="K4199" s="252">
        <v>0</v>
      </c>
      <c r="L4199" s="252">
        <v>0</v>
      </c>
      <c r="M4199" s="252">
        <v>263.20999999999998</v>
      </c>
      <c r="N4199" s="323">
        <v>391.73</v>
      </c>
      <c r="O4199" s="323"/>
      <c r="P4199" s="252">
        <v>462.79</v>
      </c>
      <c r="Q4199" s="252">
        <v>0.85</v>
      </c>
      <c r="R4199" s="240" t="s">
        <v>189</v>
      </c>
      <c r="V4199" s="248">
        <f t="shared" si="262"/>
        <v>0</v>
      </c>
      <c r="W4199" s="248">
        <f t="shared" si="262"/>
        <v>0</v>
      </c>
      <c r="X4199" s="248">
        <f t="shared" si="260"/>
        <v>0</v>
      </c>
      <c r="Y4199" s="248">
        <f t="shared" si="261"/>
        <v>0</v>
      </c>
    </row>
    <row r="4200" spans="1:25" ht="15" customHeight="1" x14ac:dyDescent="0.25">
      <c r="A4200" s="250"/>
      <c r="B4200" s="251"/>
      <c r="C4200" s="322" t="s">
        <v>392</v>
      </c>
      <c r="D4200" s="322"/>
      <c r="E4200" s="322"/>
      <c r="H4200" s="252">
        <v>253035.57</v>
      </c>
      <c r="I4200" s="252">
        <v>65796.62</v>
      </c>
      <c r="J4200" s="252">
        <v>-334.49</v>
      </c>
      <c r="K4200" s="252">
        <v>0</v>
      </c>
      <c r="L4200" s="252">
        <v>0</v>
      </c>
      <c r="M4200" s="252">
        <v>65462.13</v>
      </c>
      <c r="N4200" s="323">
        <v>83363.38</v>
      </c>
      <c r="O4200" s="323"/>
      <c r="P4200" s="252">
        <v>238822.96</v>
      </c>
      <c r="Q4200" s="252">
        <v>3688.64</v>
      </c>
      <c r="R4200" s="240" t="s">
        <v>189</v>
      </c>
      <c r="V4200" s="248">
        <f t="shared" si="262"/>
        <v>0</v>
      </c>
      <c r="W4200" s="248">
        <f t="shared" si="262"/>
        <v>0</v>
      </c>
      <c r="X4200" s="248">
        <f t="shared" si="260"/>
        <v>0</v>
      </c>
      <c r="Y4200" s="248">
        <f t="shared" si="261"/>
        <v>0</v>
      </c>
    </row>
    <row r="4201" spans="1:25" ht="15" customHeight="1" x14ac:dyDescent="0.25">
      <c r="A4201" s="250"/>
      <c r="B4201" s="251"/>
      <c r="C4201" s="322" t="s">
        <v>1304</v>
      </c>
      <c r="D4201" s="322"/>
      <c r="E4201" s="322"/>
      <c r="H4201" s="252">
        <v>22281.22</v>
      </c>
      <c r="I4201" s="252">
        <v>0</v>
      </c>
      <c r="J4201" s="252">
        <v>0</v>
      </c>
      <c r="K4201" s="252">
        <v>0</v>
      </c>
      <c r="L4201" s="252">
        <v>0</v>
      </c>
      <c r="M4201" s="252">
        <v>0</v>
      </c>
      <c r="N4201" s="323">
        <v>625.34</v>
      </c>
      <c r="O4201" s="323"/>
      <c r="P4201" s="252">
        <v>21841</v>
      </c>
      <c r="Q4201" s="252">
        <v>185.12</v>
      </c>
      <c r="R4201" s="240" t="s">
        <v>189</v>
      </c>
      <c r="V4201" s="248">
        <f t="shared" si="262"/>
        <v>0</v>
      </c>
      <c r="W4201" s="248">
        <f t="shared" si="262"/>
        <v>0</v>
      </c>
      <c r="X4201" s="248">
        <f t="shared" si="260"/>
        <v>0</v>
      </c>
      <c r="Y4201" s="248">
        <f t="shared" si="261"/>
        <v>0</v>
      </c>
    </row>
    <row r="4202" spans="1:25" ht="15" customHeight="1" x14ac:dyDescent="0.25">
      <c r="A4202" s="250"/>
      <c r="B4202" s="251"/>
      <c r="C4202" s="322" t="s">
        <v>1303</v>
      </c>
      <c r="D4202" s="322"/>
      <c r="E4202" s="322"/>
      <c r="H4202" s="252">
        <v>7019.67</v>
      </c>
      <c r="I4202" s="252">
        <v>0</v>
      </c>
      <c r="J4202" s="252">
        <v>0</v>
      </c>
      <c r="K4202" s="252">
        <v>0</v>
      </c>
      <c r="L4202" s="252">
        <v>0</v>
      </c>
      <c r="M4202" s="252">
        <v>0</v>
      </c>
      <c r="N4202" s="323">
        <v>314.5</v>
      </c>
      <c r="O4202" s="323"/>
      <c r="P4202" s="252">
        <v>8787.43</v>
      </c>
      <c r="Q4202" s="252">
        <v>2082.2600000000002</v>
      </c>
      <c r="R4202" s="240" t="s">
        <v>189</v>
      </c>
      <c r="V4202" s="248">
        <f t="shared" si="262"/>
        <v>0</v>
      </c>
      <c r="W4202" s="248">
        <f t="shared" si="262"/>
        <v>0</v>
      </c>
      <c r="X4202" s="248">
        <f t="shared" si="260"/>
        <v>0</v>
      </c>
      <c r="Y4202" s="248">
        <f t="shared" si="261"/>
        <v>0</v>
      </c>
    </row>
    <row r="4203" spans="1:25" ht="15" customHeight="1" x14ac:dyDescent="0.25">
      <c r="A4203" s="250"/>
      <c r="B4203" s="251"/>
      <c r="C4203" s="322" t="s">
        <v>1052</v>
      </c>
      <c r="D4203" s="322"/>
      <c r="E4203" s="322"/>
      <c r="H4203" s="252">
        <v>513340.24</v>
      </c>
      <c r="I4203" s="252">
        <v>190584.28</v>
      </c>
      <c r="J4203" s="252">
        <v>0</v>
      </c>
      <c r="K4203" s="252">
        <v>0</v>
      </c>
      <c r="L4203" s="252">
        <v>0</v>
      </c>
      <c r="M4203" s="252">
        <v>190584.28</v>
      </c>
      <c r="N4203" s="323">
        <v>249621.68</v>
      </c>
      <c r="O4203" s="323"/>
      <c r="P4203" s="252">
        <v>456490.7</v>
      </c>
      <c r="Q4203" s="252">
        <v>2187.86</v>
      </c>
      <c r="R4203" s="240" t="s">
        <v>189</v>
      </c>
      <c r="V4203" s="248">
        <f t="shared" si="262"/>
        <v>454302.84</v>
      </c>
      <c r="W4203" s="248">
        <f t="shared" si="262"/>
        <v>0</v>
      </c>
      <c r="X4203" s="248">
        <f t="shared" si="260"/>
        <v>0</v>
      </c>
      <c r="Y4203" s="248">
        <f t="shared" si="261"/>
        <v>454302.84</v>
      </c>
    </row>
    <row r="4204" spans="1:25" ht="15" customHeight="1" x14ac:dyDescent="0.25">
      <c r="A4204" s="250"/>
      <c r="B4204" s="251"/>
      <c r="C4204" s="322" t="s">
        <v>503</v>
      </c>
      <c r="D4204" s="322"/>
      <c r="E4204" s="322"/>
      <c r="H4204" s="252">
        <v>799382.53</v>
      </c>
      <c r="I4204" s="252">
        <v>305212.84000000003</v>
      </c>
      <c r="J4204" s="252">
        <v>0</v>
      </c>
      <c r="K4204" s="252">
        <v>0</v>
      </c>
      <c r="L4204" s="252">
        <v>0</v>
      </c>
      <c r="M4204" s="252">
        <v>305212.84000000003</v>
      </c>
      <c r="N4204" s="323">
        <v>399173.18</v>
      </c>
      <c r="O4204" s="323"/>
      <c r="P4204" s="252">
        <v>707279.15</v>
      </c>
      <c r="Q4204" s="252">
        <v>1856.96</v>
      </c>
      <c r="R4204" s="240" t="s">
        <v>189</v>
      </c>
      <c r="V4204" s="248">
        <f t="shared" si="262"/>
        <v>0</v>
      </c>
      <c r="W4204" s="248">
        <f t="shared" si="262"/>
        <v>0</v>
      </c>
      <c r="X4204" s="248">
        <f t="shared" si="260"/>
        <v>0</v>
      </c>
      <c r="Y4204" s="248">
        <f t="shared" si="261"/>
        <v>0</v>
      </c>
    </row>
    <row r="4205" spans="1:25" ht="15" customHeight="1" x14ac:dyDescent="0.25">
      <c r="A4205" s="250"/>
      <c r="B4205" s="251"/>
      <c r="C4205" s="322" t="s">
        <v>1058</v>
      </c>
      <c r="D4205" s="322"/>
      <c r="E4205" s="322"/>
      <c r="H4205" s="252">
        <v>6373.81</v>
      </c>
      <c r="I4205" s="252">
        <v>2464.5</v>
      </c>
      <c r="J4205" s="252">
        <v>0</v>
      </c>
      <c r="K4205" s="252">
        <v>0</v>
      </c>
      <c r="L4205" s="252">
        <v>0</v>
      </c>
      <c r="M4205" s="252">
        <v>2464.5</v>
      </c>
      <c r="N4205" s="323">
        <v>3216.9</v>
      </c>
      <c r="O4205" s="323"/>
      <c r="P4205" s="252">
        <v>5747.05</v>
      </c>
      <c r="Q4205" s="252">
        <v>125.64</v>
      </c>
      <c r="R4205" s="240" t="s">
        <v>189</v>
      </c>
      <c r="V4205" s="248">
        <f t="shared" si="262"/>
        <v>0</v>
      </c>
      <c r="W4205" s="248">
        <f t="shared" si="262"/>
        <v>0</v>
      </c>
      <c r="X4205" s="248">
        <f t="shared" si="260"/>
        <v>0</v>
      </c>
      <c r="Y4205" s="248">
        <f t="shared" si="261"/>
        <v>0</v>
      </c>
    </row>
    <row r="4206" spans="1:25" ht="15" customHeight="1" x14ac:dyDescent="0.25">
      <c r="A4206" s="250"/>
      <c r="B4206" s="251"/>
      <c r="C4206" s="322" t="s">
        <v>1054</v>
      </c>
      <c r="D4206" s="322"/>
      <c r="E4206" s="322"/>
      <c r="H4206" s="252">
        <v>273.74</v>
      </c>
      <c r="I4206" s="252">
        <v>125.53</v>
      </c>
      <c r="J4206" s="252">
        <v>0</v>
      </c>
      <c r="K4206" s="252">
        <v>0</v>
      </c>
      <c r="L4206" s="252">
        <v>0</v>
      </c>
      <c r="M4206" s="252">
        <v>125.53</v>
      </c>
      <c r="N4206" s="323">
        <v>179.19</v>
      </c>
      <c r="O4206" s="323"/>
      <c r="P4206" s="252">
        <v>220.48</v>
      </c>
      <c r="Q4206" s="252">
        <v>0.4</v>
      </c>
      <c r="R4206" s="240" t="s">
        <v>189</v>
      </c>
      <c r="V4206" s="248">
        <f t="shared" si="262"/>
        <v>0</v>
      </c>
      <c r="W4206" s="248">
        <f t="shared" si="262"/>
        <v>0</v>
      </c>
      <c r="X4206" s="248">
        <f t="shared" si="260"/>
        <v>0</v>
      </c>
      <c r="Y4206" s="248">
        <f t="shared" si="261"/>
        <v>0</v>
      </c>
    </row>
    <row r="4207" spans="1:25" ht="15" customHeight="1" x14ac:dyDescent="0.25">
      <c r="A4207" s="250"/>
      <c r="B4207" s="251"/>
      <c r="C4207" s="322" t="s">
        <v>399</v>
      </c>
      <c r="D4207" s="322"/>
      <c r="E4207" s="322"/>
      <c r="H4207" s="252">
        <v>137227.63</v>
      </c>
      <c r="I4207" s="252">
        <v>36472.79</v>
      </c>
      <c r="J4207" s="252">
        <v>-190.72</v>
      </c>
      <c r="K4207" s="252">
        <v>0</v>
      </c>
      <c r="L4207" s="252">
        <v>0</v>
      </c>
      <c r="M4207" s="252">
        <v>36282.07</v>
      </c>
      <c r="N4207" s="323">
        <v>46208.25</v>
      </c>
      <c r="O4207" s="323"/>
      <c r="P4207" s="252">
        <v>130416.88</v>
      </c>
      <c r="Q4207" s="252">
        <v>3115.43</v>
      </c>
      <c r="R4207" s="240" t="s">
        <v>189</v>
      </c>
      <c r="V4207" s="248">
        <f t="shared" si="262"/>
        <v>0</v>
      </c>
      <c r="W4207" s="248">
        <f t="shared" si="262"/>
        <v>0</v>
      </c>
      <c r="X4207" s="248">
        <f t="shared" si="260"/>
        <v>0</v>
      </c>
      <c r="Y4207" s="248">
        <f t="shared" si="261"/>
        <v>0</v>
      </c>
    </row>
    <row r="4208" spans="1:25" ht="15" customHeight="1" x14ac:dyDescent="0.25">
      <c r="A4208" s="250"/>
      <c r="B4208" s="251"/>
      <c r="C4208" s="322" t="s">
        <v>1336</v>
      </c>
      <c r="D4208" s="322"/>
      <c r="E4208" s="322"/>
      <c r="H4208" s="252">
        <v>4.25</v>
      </c>
      <c r="I4208" s="252">
        <v>0</v>
      </c>
      <c r="J4208" s="252">
        <v>0</v>
      </c>
      <c r="K4208" s="252">
        <v>0</v>
      </c>
      <c r="L4208" s="252">
        <v>0</v>
      </c>
      <c r="M4208" s="252">
        <v>0</v>
      </c>
      <c r="N4208" s="323">
        <v>1.1299999999999999</v>
      </c>
      <c r="O4208" s="323"/>
      <c r="P4208" s="252">
        <v>3.12</v>
      </c>
      <c r="Q4208" s="252">
        <v>0</v>
      </c>
      <c r="R4208" s="240" t="s">
        <v>189</v>
      </c>
      <c r="V4208" s="248">
        <f t="shared" si="262"/>
        <v>0</v>
      </c>
      <c r="W4208" s="248">
        <f t="shared" si="262"/>
        <v>0</v>
      </c>
      <c r="X4208" s="248">
        <f t="shared" si="260"/>
        <v>0</v>
      </c>
      <c r="Y4208" s="248">
        <f t="shared" si="261"/>
        <v>0</v>
      </c>
    </row>
    <row r="4209" spans="1:25" ht="15" customHeight="1" x14ac:dyDescent="0.25">
      <c r="A4209" s="250"/>
      <c r="B4209" s="251"/>
      <c r="C4209" s="322" t="s">
        <v>1056</v>
      </c>
      <c r="D4209" s="322"/>
      <c r="E4209" s="322"/>
      <c r="H4209" s="252">
        <v>861.47</v>
      </c>
      <c r="I4209" s="252">
        <v>397.83</v>
      </c>
      <c r="J4209" s="252">
        <v>0</v>
      </c>
      <c r="K4209" s="252">
        <v>0</v>
      </c>
      <c r="L4209" s="252">
        <v>0</v>
      </c>
      <c r="M4209" s="252">
        <v>397.83</v>
      </c>
      <c r="N4209" s="323">
        <v>566.98</v>
      </c>
      <c r="O4209" s="323"/>
      <c r="P4209" s="252">
        <v>693.59</v>
      </c>
      <c r="Q4209" s="252">
        <v>1.27</v>
      </c>
      <c r="R4209" s="240" t="s">
        <v>189</v>
      </c>
      <c r="V4209" s="248">
        <f t="shared" si="262"/>
        <v>0</v>
      </c>
      <c r="W4209" s="248">
        <f t="shared" si="262"/>
        <v>0</v>
      </c>
      <c r="X4209" s="248">
        <f t="shared" si="260"/>
        <v>0</v>
      </c>
      <c r="Y4209" s="248">
        <f t="shared" si="261"/>
        <v>0</v>
      </c>
    </row>
    <row r="4210" spans="1:25" ht="15" customHeight="1" x14ac:dyDescent="0.25">
      <c r="A4210" s="250"/>
      <c r="B4210" s="251"/>
      <c r="C4210" s="322" t="s">
        <v>1288</v>
      </c>
      <c r="D4210" s="322"/>
      <c r="E4210" s="322"/>
      <c r="H4210" s="252">
        <v>369351.84</v>
      </c>
      <c r="I4210" s="252">
        <v>100756.57</v>
      </c>
      <c r="J4210" s="252">
        <v>-491.93</v>
      </c>
      <c r="K4210" s="252">
        <v>0</v>
      </c>
      <c r="L4210" s="252">
        <v>0</v>
      </c>
      <c r="M4210" s="252">
        <v>100264.64</v>
      </c>
      <c r="N4210" s="323">
        <v>128050.87</v>
      </c>
      <c r="O4210" s="323"/>
      <c r="P4210" s="252">
        <v>342190.73</v>
      </c>
      <c r="Q4210" s="252">
        <v>625.12</v>
      </c>
      <c r="R4210" s="240" t="s">
        <v>189</v>
      </c>
      <c r="V4210" s="248">
        <f t="shared" si="262"/>
        <v>0</v>
      </c>
      <c r="W4210" s="248">
        <f t="shared" si="262"/>
        <v>0</v>
      </c>
      <c r="X4210" s="248">
        <f t="shared" si="260"/>
        <v>0</v>
      </c>
      <c r="Y4210" s="248">
        <f t="shared" si="261"/>
        <v>0</v>
      </c>
    </row>
    <row r="4211" spans="1:25" ht="15" customHeight="1" x14ac:dyDescent="0.25">
      <c r="A4211" s="250"/>
      <c r="B4211" s="251"/>
      <c r="C4211" s="322" t="s">
        <v>1286</v>
      </c>
      <c r="D4211" s="322"/>
      <c r="E4211" s="322"/>
      <c r="H4211" s="252">
        <v>103959.86</v>
      </c>
      <c r="I4211" s="252">
        <v>26298.71</v>
      </c>
      <c r="J4211" s="252">
        <v>-128.4</v>
      </c>
      <c r="K4211" s="252">
        <v>0</v>
      </c>
      <c r="L4211" s="252">
        <v>0</v>
      </c>
      <c r="M4211" s="252">
        <v>26170.31</v>
      </c>
      <c r="N4211" s="323">
        <v>33379.839999999997</v>
      </c>
      <c r="O4211" s="323"/>
      <c r="P4211" s="252">
        <v>97577.12</v>
      </c>
      <c r="Q4211" s="252">
        <v>826.79</v>
      </c>
      <c r="R4211" s="240" t="s">
        <v>189</v>
      </c>
      <c r="V4211" s="248">
        <f t="shared" si="262"/>
        <v>0</v>
      </c>
      <c r="W4211" s="248">
        <f t="shared" si="262"/>
        <v>0</v>
      </c>
      <c r="X4211" s="248">
        <f t="shared" si="260"/>
        <v>0</v>
      </c>
      <c r="Y4211" s="248">
        <f t="shared" si="261"/>
        <v>0</v>
      </c>
    </row>
    <row r="4212" spans="1:25" ht="15" customHeight="1" x14ac:dyDescent="0.25">
      <c r="A4212" s="250"/>
      <c r="B4212" s="251"/>
      <c r="C4212" s="322" t="s">
        <v>504</v>
      </c>
      <c r="D4212" s="322"/>
      <c r="E4212" s="322"/>
      <c r="H4212" s="252">
        <v>28285.200000000001</v>
      </c>
      <c r="I4212" s="252">
        <v>0</v>
      </c>
      <c r="J4212" s="252">
        <v>0</v>
      </c>
      <c r="K4212" s="252">
        <v>0</v>
      </c>
      <c r="L4212" s="252">
        <v>0</v>
      </c>
      <c r="M4212" s="252">
        <v>0</v>
      </c>
      <c r="N4212" s="323">
        <v>1597.91</v>
      </c>
      <c r="O4212" s="323"/>
      <c r="P4212" s="252">
        <v>28296.05</v>
      </c>
      <c r="Q4212" s="252">
        <v>1608.76</v>
      </c>
      <c r="R4212" s="240" t="s">
        <v>189</v>
      </c>
      <c r="V4212" s="248">
        <f t="shared" si="262"/>
        <v>0</v>
      </c>
      <c r="W4212" s="248">
        <f t="shared" si="262"/>
        <v>0</v>
      </c>
      <c r="X4212" s="248">
        <f t="shared" si="260"/>
        <v>0</v>
      </c>
      <c r="Y4212" s="248">
        <f t="shared" si="261"/>
        <v>0</v>
      </c>
    </row>
    <row r="4213" spans="1:25" ht="15" customHeight="1" x14ac:dyDescent="0.25">
      <c r="A4213" s="250"/>
      <c r="B4213" s="251"/>
      <c r="C4213" s="322" t="s">
        <v>1311</v>
      </c>
      <c r="D4213" s="322"/>
      <c r="E4213" s="322"/>
      <c r="H4213" s="252">
        <v>2377.08</v>
      </c>
      <c r="I4213" s="252">
        <v>0</v>
      </c>
      <c r="J4213" s="252">
        <v>0</v>
      </c>
      <c r="K4213" s="252">
        <v>0</v>
      </c>
      <c r="L4213" s="252">
        <v>0</v>
      </c>
      <c r="M4213" s="252">
        <v>0</v>
      </c>
      <c r="N4213" s="323">
        <v>0</v>
      </c>
      <c r="O4213" s="323"/>
      <c r="P4213" s="252">
        <v>2377.08</v>
      </c>
      <c r="Q4213" s="252">
        <v>0</v>
      </c>
      <c r="R4213" s="240" t="s">
        <v>189</v>
      </c>
      <c r="V4213" s="248">
        <f t="shared" si="262"/>
        <v>0</v>
      </c>
      <c r="W4213" s="248">
        <f t="shared" si="262"/>
        <v>0</v>
      </c>
      <c r="X4213" s="248">
        <f t="shared" si="260"/>
        <v>0</v>
      </c>
      <c r="Y4213" s="248">
        <f t="shared" si="261"/>
        <v>0</v>
      </c>
    </row>
    <row r="4214" spans="1:25" ht="15" customHeight="1" x14ac:dyDescent="0.25">
      <c r="A4214" s="253"/>
      <c r="B4214" s="254"/>
      <c r="C4214" s="324" t="s">
        <v>1283</v>
      </c>
      <c r="D4214" s="324"/>
      <c r="E4214" s="324"/>
      <c r="F4214" s="255"/>
      <c r="G4214" s="255"/>
      <c r="H4214" s="256">
        <v>212279.98</v>
      </c>
      <c r="I4214" s="256">
        <v>0</v>
      </c>
      <c r="J4214" s="256">
        <v>0</v>
      </c>
      <c r="K4214" s="256">
        <v>0</v>
      </c>
      <c r="L4214" s="256">
        <v>0</v>
      </c>
      <c r="M4214" s="256">
        <v>0</v>
      </c>
      <c r="N4214" s="325">
        <v>122.72</v>
      </c>
      <c r="O4214" s="325"/>
      <c r="P4214" s="256">
        <v>212157.26</v>
      </c>
      <c r="Q4214" s="256">
        <v>0</v>
      </c>
      <c r="R4214" s="240" t="s">
        <v>189</v>
      </c>
      <c r="V4214" s="248">
        <f t="shared" si="262"/>
        <v>0</v>
      </c>
      <c r="W4214" s="248">
        <f t="shared" si="262"/>
        <v>212157.26</v>
      </c>
      <c r="X4214" s="248">
        <f t="shared" si="260"/>
        <v>0</v>
      </c>
      <c r="Y4214" s="248">
        <f t="shared" si="261"/>
        <v>212157.26</v>
      </c>
    </row>
    <row r="4215" spans="1:25" ht="15" customHeight="1" x14ac:dyDescent="0.25">
      <c r="A4215" s="245" t="s">
        <v>2009</v>
      </c>
      <c r="B4215" s="246" t="str">
        <f>C4215</f>
        <v>г.Одинцово, Северная, 55</v>
      </c>
      <c r="C4215" s="329" t="s">
        <v>325</v>
      </c>
      <c r="D4215" s="329"/>
      <c r="E4215" s="329"/>
      <c r="F4215" s="246" t="s">
        <v>1395</v>
      </c>
      <c r="G4215" s="246" t="s">
        <v>2010</v>
      </c>
      <c r="H4215" s="247">
        <v>63974.25</v>
      </c>
      <c r="I4215" s="247">
        <v>0</v>
      </c>
      <c r="J4215" s="247">
        <v>-63974.25</v>
      </c>
      <c r="K4215" s="247">
        <v>0</v>
      </c>
      <c r="L4215" s="247">
        <v>0</v>
      </c>
      <c r="M4215" s="247">
        <v>-63974.25</v>
      </c>
      <c r="N4215" s="330">
        <v>0</v>
      </c>
      <c r="O4215" s="330"/>
      <c r="P4215" s="247">
        <v>0</v>
      </c>
      <c r="Q4215" s="247">
        <v>0</v>
      </c>
      <c r="R4215" s="240" t="s">
        <v>325</v>
      </c>
      <c r="V4215" s="248">
        <f t="shared" si="262"/>
        <v>0</v>
      </c>
      <c r="W4215" s="248">
        <f t="shared" si="262"/>
        <v>0</v>
      </c>
      <c r="X4215" s="248">
        <f t="shared" si="260"/>
        <v>0</v>
      </c>
      <c r="Y4215" s="248">
        <f t="shared" si="261"/>
        <v>0</v>
      </c>
    </row>
    <row r="4216" spans="1:25" ht="15" customHeight="1" x14ac:dyDescent="0.25">
      <c r="A4216" s="250"/>
      <c r="B4216" s="251"/>
      <c r="C4216" s="322" t="s">
        <v>1052</v>
      </c>
      <c r="D4216" s="322"/>
      <c r="E4216" s="322"/>
      <c r="H4216" s="252">
        <v>35599.61</v>
      </c>
      <c r="I4216" s="252">
        <v>0</v>
      </c>
      <c r="J4216" s="252">
        <v>-35599.61</v>
      </c>
      <c r="K4216" s="252">
        <v>0</v>
      </c>
      <c r="L4216" s="252">
        <v>0</v>
      </c>
      <c r="M4216" s="252">
        <v>-35599.61</v>
      </c>
      <c r="N4216" s="323">
        <v>0</v>
      </c>
      <c r="O4216" s="323"/>
      <c r="P4216" s="252">
        <v>0</v>
      </c>
      <c r="Q4216" s="252">
        <v>0</v>
      </c>
      <c r="R4216" s="240" t="s">
        <v>325</v>
      </c>
      <c r="V4216" s="248">
        <f t="shared" si="262"/>
        <v>0</v>
      </c>
      <c r="W4216" s="248">
        <f t="shared" si="262"/>
        <v>0</v>
      </c>
      <c r="X4216" s="248">
        <f t="shared" si="260"/>
        <v>0</v>
      </c>
      <c r="Y4216" s="248">
        <f t="shared" si="261"/>
        <v>0</v>
      </c>
    </row>
    <row r="4217" spans="1:25" ht="15" customHeight="1" x14ac:dyDescent="0.25">
      <c r="A4217" s="250"/>
      <c r="B4217" s="251"/>
      <c r="C4217" s="322" t="s">
        <v>503</v>
      </c>
      <c r="D4217" s="322"/>
      <c r="E4217" s="322"/>
      <c r="H4217" s="252">
        <v>31686.42</v>
      </c>
      <c r="I4217" s="252">
        <v>0</v>
      </c>
      <c r="J4217" s="252">
        <v>-31686.42</v>
      </c>
      <c r="K4217" s="252">
        <v>0</v>
      </c>
      <c r="L4217" s="252">
        <v>0</v>
      </c>
      <c r="M4217" s="252">
        <v>-31686.42</v>
      </c>
      <c r="N4217" s="323">
        <v>0</v>
      </c>
      <c r="O4217" s="323"/>
      <c r="P4217" s="252">
        <v>0</v>
      </c>
      <c r="Q4217" s="252">
        <v>0</v>
      </c>
      <c r="R4217" s="240" t="s">
        <v>325</v>
      </c>
      <c r="V4217" s="248">
        <f t="shared" si="262"/>
        <v>0</v>
      </c>
      <c r="W4217" s="248">
        <f t="shared" si="262"/>
        <v>0</v>
      </c>
      <c r="X4217" s="248">
        <f t="shared" si="260"/>
        <v>0</v>
      </c>
      <c r="Y4217" s="248">
        <f t="shared" si="261"/>
        <v>0</v>
      </c>
    </row>
    <row r="4218" spans="1:25" ht="15" customHeight="1" x14ac:dyDescent="0.25">
      <c r="A4218" s="253"/>
      <c r="B4218" s="254"/>
      <c r="C4218" s="324" t="s">
        <v>1304</v>
      </c>
      <c r="D4218" s="324"/>
      <c r="E4218" s="324"/>
      <c r="F4218" s="255"/>
      <c r="G4218" s="255"/>
      <c r="H4218" s="256">
        <v>-3311.78</v>
      </c>
      <c r="I4218" s="256">
        <v>0</v>
      </c>
      <c r="J4218" s="256">
        <v>3311.78</v>
      </c>
      <c r="K4218" s="256">
        <v>0</v>
      </c>
      <c r="L4218" s="256">
        <v>0</v>
      </c>
      <c r="M4218" s="256">
        <v>3311.78</v>
      </c>
      <c r="N4218" s="325">
        <v>0</v>
      </c>
      <c r="O4218" s="325"/>
      <c r="P4218" s="256">
        <v>0</v>
      </c>
      <c r="Q4218" s="256">
        <v>0</v>
      </c>
      <c r="R4218" s="240" t="s">
        <v>325</v>
      </c>
      <c r="V4218" s="248">
        <f t="shared" si="262"/>
        <v>0</v>
      </c>
      <c r="W4218" s="248">
        <f t="shared" si="262"/>
        <v>0</v>
      </c>
      <c r="X4218" s="248">
        <f t="shared" si="260"/>
        <v>0</v>
      </c>
      <c r="Y4218" s="248">
        <f t="shared" si="261"/>
        <v>0</v>
      </c>
    </row>
    <row r="4219" spans="1:25" ht="15" customHeight="1" x14ac:dyDescent="0.25">
      <c r="A4219" s="245" t="s">
        <v>2011</v>
      </c>
      <c r="B4219" s="246" t="str">
        <f>C4219</f>
        <v>г.Одинцово, Северная, 57</v>
      </c>
      <c r="C4219" s="329" t="s">
        <v>326</v>
      </c>
      <c r="D4219" s="329"/>
      <c r="E4219" s="329"/>
      <c r="F4219" s="246" t="s">
        <v>234</v>
      </c>
      <c r="G4219" s="246" t="s">
        <v>2012</v>
      </c>
      <c r="H4219" s="247">
        <v>103158.94</v>
      </c>
      <c r="I4219" s="247">
        <v>0</v>
      </c>
      <c r="J4219" s="247">
        <v>-99834.5</v>
      </c>
      <c r="K4219" s="247">
        <v>0</v>
      </c>
      <c r="L4219" s="247">
        <v>0</v>
      </c>
      <c r="M4219" s="247">
        <v>-99834.5</v>
      </c>
      <c r="N4219" s="330">
        <v>3324.44</v>
      </c>
      <c r="O4219" s="330"/>
      <c r="P4219" s="247">
        <v>0</v>
      </c>
      <c r="Q4219" s="247">
        <v>0</v>
      </c>
      <c r="R4219" s="240" t="s">
        <v>326</v>
      </c>
      <c r="V4219" s="248">
        <f t="shared" si="262"/>
        <v>0</v>
      </c>
      <c r="W4219" s="248">
        <f t="shared" si="262"/>
        <v>0</v>
      </c>
      <c r="X4219" s="248">
        <f t="shared" si="260"/>
        <v>0</v>
      </c>
      <c r="Y4219" s="248">
        <f t="shared" si="261"/>
        <v>0</v>
      </c>
    </row>
    <row r="4220" spans="1:25" ht="15" customHeight="1" x14ac:dyDescent="0.25">
      <c r="A4220" s="250"/>
      <c r="B4220" s="251"/>
      <c r="C4220" s="322" t="s">
        <v>1052</v>
      </c>
      <c r="D4220" s="322"/>
      <c r="E4220" s="322"/>
      <c r="H4220" s="252">
        <v>54545.4</v>
      </c>
      <c r="I4220" s="252">
        <v>0</v>
      </c>
      <c r="J4220" s="252">
        <v>-52796.2</v>
      </c>
      <c r="K4220" s="252">
        <v>0</v>
      </c>
      <c r="L4220" s="252">
        <v>0</v>
      </c>
      <c r="M4220" s="252">
        <v>-52796.2</v>
      </c>
      <c r="N4220" s="323">
        <v>1749.2</v>
      </c>
      <c r="O4220" s="323"/>
      <c r="P4220" s="252">
        <v>0</v>
      </c>
      <c r="Q4220" s="252">
        <v>0</v>
      </c>
      <c r="R4220" s="240" t="s">
        <v>326</v>
      </c>
      <c r="V4220" s="248">
        <f t="shared" si="262"/>
        <v>0</v>
      </c>
      <c r="W4220" s="248">
        <f t="shared" si="262"/>
        <v>0</v>
      </c>
      <c r="X4220" s="248">
        <f t="shared" si="260"/>
        <v>0</v>
      </c>
      <c r="Y4220" s="248">
        <f t="shared" si="261"/>
        <v>0</v>
      </c>
    </row>
    <row r="4221" spans="1:25" ht="15" customHeight="1" x14ac:dyDescent="0.25">
      <c r="A4221" s="253"/>
      <c r="B4221" s="254"/>
      <c r="C4221" s="324" t="s">
        <v>503</v>
      </c>
      <c r="D4221" s="324"/>
      <c r="E4221" s="324"/>
      <c r="F4221" s="255"/>
      <c r="G4221" s="255"/>
      <c r="H4221" s="256">
        <v>48613.54</v>
      </c>
      <c r="I4221" s="256">
        <v>0</v>
      </c>
      <c r="J4221" s="256">
        <v>-47038.3</v>
      </c>
      <c r="K4221" s="256">
        <v>0</v>
      </c>
      <c r="L4221" s="256">
        <v>0</v>
      </c>
      <c r="M4221" s="256">
        <v>-47038.3</v>
      </c>
      <c r="N4221" s="325">
        <v>1575.24</v>
      </c>
      <c r="O4221" s="325"/>
      <c r="P4221" s="256">
        <v>0</v>
      </c>
      <c r="Q4221" s="256">
        <v>0</v>
      </c>
      <c r="R4221" s="240" t="s">
        <v>326</v>
      </c>
      <c r="V4221" s="248">
        <f t="shared" si="262"/>
        <v>0</v>
      </c>
      <c r="W4221" s="248">
        <f t="shared" si="262"/>
        <v>0</v>
      </c>
      <c r="X4221" s="248">
        <f t="shared" si="260"/>
        <v>0</v>
      </c>
      <c r="Y4221" s="248">
        <f t="shared" si="261"/>
        <v>0</v>
      </c>
    </row>
    <row r="4222" spans="1:25" ht="15" customHeight="1" x14ac:dyDescent="0.25">
      <c r="A4222" s="245" t="s">
        <v>1824</v>
      </c>
      <c r="B4222" s="246" t="str">
        <f>C4222</f>
        <v>г.Одинцово, Северная, 59</v>
      </c>
      <c r="C4222" s="329" t="s">
        <v>327</v>
      </c>
      <c r="D4222" s="329"/>
      <c r="E4222" s="329"/>
      <c r="F4222" s="246" t="s">
        <v>1285</v>
      </c>
      <c r="G4222" s="246" t="s">
        <v>2013</v>
      </c>
      <c r="H4222" s="247">
        <v>156001.28</v>
      </c>
      <c r="I4222" s="247">
        <v>0</v>
      </c>
      <c r="J4222" s="247">
        <v>-148809.63</v>
      </c>
      <c r="K4222" s="247">
        <v>0</v>
      </c>
      <c r="L4222" s="247">
        <v>0</v>
      </c>
      <c r="M4222" s="247">
        <v>-148809.63</v>
      </c>
      <c r="N4222" s="330">
        <v>7191.66</v>
      </c>
      <c r="O4222" s="330"/>
      <c r="P4222" s="247">
        <v>0</v>
      </c>
      <c r="Q4222" s="247">
        <v>0.01</v>
      </c>
      <c r="R4222" s="240" t="s">
        <v>327</v>
      </c>
      <c r="V4222" s="248">
        <f t="shared" si="262"/>
        <v>0</v>
      </c>
      <c r="W4222" s="248">
        <f t="shared" si="262"/>
        <v>0</v>
      </c>
      <c r="X4222" s="248">
        <f t="shared" si="260"/>
        <v>0</v>
      </c>
      <c r="Y4222" s="248">
        <f t="shared" si="261"/>
        <v>0</v>
      </c>
    </row>
    <row r="4223" spans="1:25" ht="15" customHeight="1" x14ac:dyDescent="0.25">
      <c r="A4223" s="250"/>
      <c r="B4223" s="251"/>
      <c r="C4223" s="322" t="s">
        <v>1052</v>
      </c>
      <c r="D4223" s="322"/>
      <c r="E4223" s="322"/>
      <c r="H4223" s="252">
        <v>84608.62</v>
      </c>
      <c r="I4223" s="252">
        <v>0</v>
      </c>
      <c r="J4223" s="252">
        <v>-80824.649999999994</v>
      </c>
      <c r="K4223" s="252">
        <v>0</v>
      </c>
      <c r="L4223" s="252">
        <v>0</v>
      </c>
      <c r="M4223" s="252">
        <v>-80824.649999999994</v>
      </c>
      <c r="N4223" s="323">
        <v>3783.98</v>
      </c>
      <c r="O4223" s="323"/>
      <c r="P4223" s="252">
        <v>0</v>
      </c>
      <c r="Q4223" s="252">
        <v>0.01</v>
      </c>
      <c r="R4223" s="240" t="s">
        <v>327</v>
      </c>
      <c r="V4223" s="248">
        <f t="shared" si="262"/>
        <v>-0.01</v>
      </c>
      <c r="W4223" s="248">
        <f t="shared" si="262"/>
        <v>0</v>
      </c>
      <c r="X4223" s="248">
        <f t="shared" si="260"/>
        <v>0</v>
      </c>
      <c r="Y4223" s="248">
        <f t="shared" si="261"/>
        <v>-0.01</v>
      </c>
    </row>
    <row r="4224" spans="1:25" ht="15" customHeight="1" x14ac:dyDescent="0.25">
      <c r="A4224" s="250"/>
      <c r="B4224" s="251"/>
      <c r="C4224" s="322" t="s">
        <v>503</v>
      </c>
      <c r="D4224" s="322"/>
      <c r="E4224" s="322"/>
      <c r="H4224" s="252">
        <v>73069.72</v>
      </c>
      <c r="I4224" s="252">
        <v>0</v>
      </c>
      <c r="J4224" s="252">
        <v>-69662.039999999994</v>
      </c>
      <c r="K4224" s="252">
        <v>0</v>
      </c>
      <c r="L4224" s="252">
        <v>0</v>
      </c>
      <c r="M4224" s="252">
        <v>-69662.039999999994</v>
      </c>
      <c r="N4224" s="323">
        <v>3407.68</v>
      </c>
      <c r="O4224" s="323"/>
      <c r="P4224" s="252">
        <v>0</v>
      </c>
      <c r="Q4224" s="252">
        <v>0</v>
      </c>
      <c r="R4224" s="240" t="s">
        <v>327</v>
      </c>
      <c r="V4224" s="248">
        <f t="shared" si="262"/>
        <v>0</v>
      </c>
      <c r="W4224" s="248">
        <f t="shared" si="262"/>
        <v>0</v>
      </c>
      <c r="X4224" s="248">
        <f t="shared" si="260"/>
        <v>0</v>
      </c>
      <c r="Y4224" s="248">
        <f t="shared" si="261"/>
        <v>0</v>
      </c>
    </row>
    <row r="4225" spans="1:25" ht="15" customHeight="1" x14ac:dyDescent="0.25">
      <c r="A4225" s="253"/>
      <c r="B4225" s="254"/>
      <c r="C4225" s="324" t="s">
        <v>1304</v>
      </c>
      <c r="D4225" s="324"/>
      <c r="E4225" s="324"/>
      <c r="F4225" s="255"/>
      <c r="G4225" s="255"/>
      <c r="H4225" s="256">
        <v>-1677.06</v>
      </c>
      <c r="I4225" s="256">
        <v>0</v>
      </c>
      <c r="J4225" s="256">
        <v>1677.06</v>
      </c>
      <c r="K4225" s="256">
        <v>0</v>
      </c>
      <c r="L4225" s="256">
        <v>0</v>
      </c>
      <c r="M4225" s="256">
        <v>1677.06</v>
      </c>
      <c r="N4225" s="325">
        <v>0</v>
      </c>
      <c r="O4225" s="325"/>
      <c r="P4225" s="256">
        <v>0</v>
      </c>
      <c r="Q4225" s="256">
        <v>0</v>
      </c>
      <c r="R4225" s="240" t="s">
        <v>327</v>
      </c>
      <c r="V4225" s="248">
        <f t="shared" si="262"/>
        <v>0</v>
      </c>
      <c r="W4225" s="248">
        <f t="shared" si="262"/>
        <v>0</v>
      </c>
      <c r="X4225" s="248">
        <f t="shared" si="260"/>
        <v>0</v>
      </c>
      <c r="Y4225" s="248">
        <f t="shared" si="261"/>
        <v>0</v>
      </c>
    </row>
    <row r="4226" spans="1:25" ht="15" customHeight="1" x14ac:dyDescent="0.25">
      <c r="A4226" s="245" t="s">
        <v>2014</v>
      </c>
      <c r="B4226" s="246" t="str">
        <f>C4226</f>
        <v>г.Одинцово, Северная, 6</v>
      </c>
      <c r="C4226" s="329" t="s">
        <v>172</v>
      </c>
      <c r="D4226" s="329"/>
      <c r="E4226" s="329"/>
      <c r="F4226" s="246" t="s">
        <v>1402</v>
      </c>
      <c r="G4226" s="246" t="s">
        <v>2015</v>
      </c>
      <c r="H4226" s="247">
        <v>676280.36</v>
      </c>
      <c r="I4226" s="247">
        <v>413314.1</v>
      </c>
      <c r="J4226" s="247">
        <v>-5636.59</v>
      </c>
      <c r="K4226" s="247">
        <v>0</v>
      </c>
      <c r="L4226" s="247">
        <v>0</v>
      </c>
      <c r="M4226" s="247">
        <v>407677.51</v>
      </c>
      <c r="N4226" s="330">
        <v>425404.4</v>
      </c>
      <c r="O4226" s="330"/>
      <c r="P4226" s="247">
        <v>672326.49</v>
      </c>
      <c r="Q4226" s="247">
        <v>13773.02</v>
      </c>
      <c r="R4226" s="240" t="s">
        <v>172</v>
      </c>
      <c r="V4226" s="248">
        <f t="shared" si="262"/>
        <v>0</v>
      </c>
      <c r="W4226" s="248">
        <f t="shared" si="262"/>
        <v>0</v>
      </c>
      <c r="X4226" s="248">
        <f t="shared" si="260"/>
        <v>0</v>
      </c>
      <c r="Y4226" s="248">
        <f t="shared" si="261"/>
        <v>0</v>
      </c>
    </row>
    <row r="4227" spans="1:25" ht="15" customHeight="1" x14ac:dyDescent="0.25">
      <c r="A4227" s="250"/>
      <c r="B4227" s="251"/>
      <c r="C4227" s="322" t="s">
        <v>1303</v>
      </c>
      <c r="D4227" s="322"/>
      <c r="E4227" s="322"/>
      <c r="H4227" s="252">
        <v>-1203.9000000000001</v>
      </c>
      <c r="I4227" s="252">
        <v>0</v>
      </c>
      <c r="J4227" s="252">
        <v>0</v>
      </c>
      <c r="K4227" s="252">
        <v>0</v>
      </c>
      <c r="L4227" s="252">
        <v>0</v>
      </c>
      <c r="M4227" s="252">
        <v>0</v>
      </c>
      <c r="N4227" s="323">
        <v>0</v>
      </c>
      <c r="O4227" s="323"/>
      <c r="P4227" s="252">
        <v>261.04000000000002</v>
      </c>
      <c r="Q4227" s="252">
        <v>1464.94</v>
      </c>
      <c r="R4227" s="240" t="s">
        <v>172</v>
      </c>
      <c r="V4227" s="248">
        <f t="shared" si="262"/>
        <v>0</v>
      </c>
      <c r="W4227" s="248">
        <f t="shared" si="262"/>
        <v>0</v>
      </c>
      <c r="X4227" s="248">
        <f t="shared" si="260"/>
        <v>0</v>
      </c>
      <c r="Y4227" s="248">
        <f t="shared" si="261"/>
        <v>0</v>
      </c>
    </row>
    <row r="4228" spans="1:25" ht="15" customHeight="1" x14ac:dyDescent="0.25">
      <c r="A4228" s="250"/>
      <c r="B4228" s="251"/>
      <c r="C4228" s="322" t="s">
        <v>1052</v>
      </c>
      <c r="D4228" s="322"/>
      <c r="E4228" s="322"/>
      <c r="H4228" s="252">
        <v>246801.79</v>
      </c>
      <c r="I4228" s="252">
        <v>144070.09</v>
      </c>
      <c r="J4228" s="252">
        <v>-1856.34</v>
      </c>
      <c r="K4228" s="252">
        <v>0</v>
      </c>
      <c r="L4228" s="252">
        <v>0</v>
      </c>
      <c r="M4228" s="252">
        <v>142213.75</v>
      </c>
      <c r="N4228" s="323">
        <v>146320.67000000001</v>
      </c>
      <c r="O4228" s="323"/>
      <c r="P4228" s="252">
        <v>243152.52</v>
      </c>
      <c r="Q4228" s="252">
        <v>457.65</v>
      </c>
      <c r="R4228" s="240" t="s">
        <v>172</v>
      </c>
      <c r="V4228" s="248">
        <f t="shared" si="262"/>
        <v>242694.87</v>
      </c>
      <c r="W4228" s="248">
        <f t="shared" si="262"/>
        <v>0</v>
      </c>
      <c r="X4228" s="248">
        <f t="shared" si="260"/>
        <v>0</v>
      </c>
      <c r="Y4228" s="248">
        <f t="shared" si="261"/>
        <v>242694.87</v>
      </c>
    </row>
    <row r="4229" spans="1:25" ht="15" customHeight="1" x14ac:dyDescent="0.25">
      <c r="A4229" s="250"/>
      <c r="B4229" s="251"/>
      <c r="C4229" s="322" t="s">
        <v>503</v>
      </c>
      <c r="D4229" s="322"/>
      <c r="E4229" s="322"/>
      <c r="H4229" s="252">
        <v>231982.35</v>
      </c>
      <c r="I4229" s="252">
        <v>158748.72</v>
      </c>
      <c r="J4229" s="252">
        <v>-2045.46</v>
      </c>
      <c r="K4229" s="252">
        <v>0</v>
      </c>
      <c r="L4229" s="252">
        <v>0</v>
      </c>
      <c r="M4229" s="252">
        <v>156703.26</v>
      </c>
      <c r="N4229" s="323">
        <v>156635.92000000001</v>
      </c>
      <c r="O4229" s="323"/>
      <c r="P4229" s="252">
        <v>239868.82</v>
      </c>
      <c r="Q4229" s="252">
        <v>7819.13</v>
      </c>
      <c r="R4229" s="240" t="s">
        <v>172</v>
      </c>
      <c r="V4229" s="248">
        <f t="shared" si="262"/>
        <v>0</v>
      </c>
      <c r="W4229" s="248">
        <f t="shared" si="262"/>
        <v>0</v>
      </c>
      <c r="X4229" s="248">
        <f t="shared" si="260"/>
        <v>0</v>
      </c>
      <c r="Y4229" s="248">
        <f t="shared" si="261"/>
        <v>0</v>
      </c>
    </row>
    <row r="4230" spans="1:25" ht="15" customHeight="1" x14ac:dyDescent="0.25">
      <c r="A4230" s="250"/>
      <c r="B4230" s="251"/>
      <c r="C4230" s="322" t="s">
        <v>1335</v>
      </c>
      <c r="D4230" s="322"/>
      <c r="E4230" s="322"/>
      <c r="H4230" s="252">
        <v>4433.5200000000004</v>
      </c>
      <c r="I4230" s="252">
        <v>0</v>
      </c>
      <c r="J4230" s="252">
        <v>0</v>
      </c>
      <c r="K4230" s="252">
        <v>0</v>
      </c>
      <c r="L4230" s="252">
        <v>0</v>
      </c>
      <c r="M4230" s="252">
        <v>0</v>
      </c>
      <c r="N4230" s="323">
        <v>39.590000000000003</v>
      </c>
      <c r="O4230" s="323"/>
      <c r="P4230" s="252">
        <v>4393.93</v>
      </c>
      <c r="Q4230" s="252">
        <v>0</v>
      </c>
      <c r="R4230" s="240" t="s">
        <v>172</v>
      </c>
      <c r="V4230" s="248">
        <f t="shared" si="262"/>
        <v>0</v>
      </c>
      <c r="W4230" s="248">
        <f t="shared" si="262"/>
        <v>0</v>
      </c>
      <c r="X4230" s="248">
        <f t="shared" si="260"/>
        <v>0</v>
      </c>
      <c r="Y4230" s="248">
        <f t="shared" si="261"/>
        <v>0</v>
      </c>
    </row>
    <row r="4231" spans="1:25" ht="15" customHeight="1" x14ac:dyDescent="0.25">
      <c r="A4231" s="250"/>
      <c r="B4231" s="251"/>
      <c r="C4231" s="322" t="s">
        <v>1058</v>
      </c>
      <c r="D4231" s="322"/>
      <c r="E4231" s="322"/>
      <c r="H4231" s="252">
        <v>18823.400000000001</v>
      </c>
      <c r="I4231" s="252">
        <v>11213.5</v>
      </c>
      <c r="J4231" s="252">
        <v>-144.5</v>
      </c>
      <c r="K4231" s="252">
        <v>0</v>
      </c>
      <c r="L4231" s="252">
        <v>0</v>
      </c>
      <c r="M4231" s="252">
        <v>11069</v>
      </c>
      <c r="N4231" s="323">
        <v>11384.83</v>
      </c>
      <c r="O4231" s="323"/>
      <c r="P4231" s="252">
        <v>18684.5</v>
      </c>
      <c r="Q4231" s="252">
        <v>176.93</v>
      </c>
      <c r="R4231" s="240" t="s">
        <v>172</v>
      </c>
      <c r="V4231" s="248">
        <f t="shared" si="262"/>
        <v>0</v>
      </c>
      <c r="W4231" s="248">
        <f t="shared" si="262"/>
        <v>0</v>
      </c>
      <c r="X4231" s="248">
        <f t="shared" si="260"/>
        <v>0</v>
      </c>
      <c r="Y4231" s="248">
        <f t="shared" si="261"/>
        <v>0</v>
      </c>
    </row>
    <row r="4232" spans="1:25" ht="15" customHeight="1" x14ac:dyDescent="0.25">
      <c r="A4232" s="250"/>
      <c r="B4232" s="251"/>
      <c r="C4232" s="322" t="s">
        <v>1054</v>
      </c>
      <c r="D4232" s="322"/>
      <c r="E4232" s="322"/>
      <c r="H4232" s="252">
        <v>88.71</v>
      </c>
      <c r="I4232" s="252">
        <v>74.150000000000006</v>
      </c>
      <c r="J4232" s="252">
        <v>-1.81</v>
      </c>
      <c r="K4232" s="252">
        <v>0</v>
      </c>
      <c r="L4232" s="252">
        <v>0</v>
      </c>
      <c r="M4232" s="252">
        <v>72.34</v>
      </c>
      <c r="N4232" s="323">
        <v>75.23</v>
      </c>
      <c r="O4232" s="323"/>
      <c r="P4232" s="252">
        <v>86.24</v>
      </c>
      <c r="Q4232" s="252">
        <v>0.42</v>
      </c>
      <c r="R4232" s="240" t="s">
        <v>172</v>
      </c>
      <c r="V4232" s="248">
        <f t="shared" si="262"/>
        <v>0</v>
      </c>
      <c r="W4232" s="248">
        <f t="shared" si="262"/>
        <v>0</v>
      </c>
      <c r="X4232" s="248">
        <f t="shared" si="260"/>
        <v>0</v>
      </c>
      <c r="Y4232" s="248">
        <f t="shared" si="261"/>
        <v>0</v>
      </c>
    </row>
    <row r="4233" spans="1:25" ht="15" customHeight="1" x14ac:dyDescent="0.25">
      <c r="A4233" s="250"/>
      <c r="B4233" s="251"/>
      <c r="C4233" s="322" t="s">
        <v>399</v>
      </c>
      <c r="D4233" s="322"/>
      <c r="E4233" s="322"/>
      <c r="H4233" s="252">
        <v>27532.01</v>
      </c>
      <c r="I4233" s="252">
        <v>16274.47</v>
      </c>
      <c r="J4233" s="252">
        <v>-146.88999999999999</v>
      </c>
      <c r="K4233" s="252">
        <v>0</v>
      </c>
      <c r="L4233" s="252">
        <v>0</v>
      </c>
      <c r="M4233" s="252">
        <v>16127.58</v>
      </c>
      <c r="N4233" s="323">
        <v>18269.07</v>
      </c>
      <c r="O4233" s="323"/>
      <c r="P4233" s="252">
        <v>25678.37</v>
      </c>
      <c r="Q4233" s="252">
        <v>287.85000000000002</v>
      </c>
      <c r="R4233" s="240" t="s">
        <v>172</v>
      </c>
      <c r="V4233" s="248">
        <f t="shared" si="262"/>
        <v>0</v>
      </c>
      <c r="W4233" s="248">
        <f t="shared" si="262"/>
        <v>0</v>
      </c>
      <c r="X4233" s="248">
        <f t="shared" si="260"/>
        <v>0</v>
      </c>
      <c r="Y4233" s="248">
        <f t="shared" si="261"/>
        <v>0</v>
      </c>
    </row>
    <row r="4234" spans="1:25" ht="15" customHeight="1" x14ac:dyDescent="0.25">
      <c r="A4234" s="250"/>
      <c r="B4234" s="251"/>
      <c r="C4234" s="322" t="s">
        <v>504</v>
      </c>
      <c r="D4234" s="322"/>
      <c r="E4234" s="322"/>
      <c r="H4234" s="252">
        <v>5467.35</v>
      </c>
      <c r="I4234" s="252">
        <v>0</v>
      </c>
      <c r="J4234" s="252">
        <v>0</v>
      </c>
      <c r="K4234" s="252">
        <v>0</v>
      </c>
      <c r="L4234" s="252">
        <v>0</v>
      </c>
      <c r="M4234" s="252">
        <v>0</v>
      </c>
      <c r="N4234" s="323">
        <v>119.35</v>
      </c>
      <c r="O4234" s="323"/>
      <c r="P4234" s="252">
        <v>6212.4</v>
      </c>
      <c r="Q4234" s="252">
        <v>864.4</v>
      </c>
      <c r="R4234" s="240" t="s">
        <v>172</v>
      </c>
      <c r="V4234" s="248">
        <f t="shared" si="262"/>
        <v>0</v>
      </c>
      <c r="W4234" s="248">
        <f t="shared" si="262"/>
        <v>0</v>
      </c>
      <c r="X4234" s="248">
        <f t="shared" ref="X4234:X4297" si="263">IF(X$8=$C4234,SUM($P4234-$Q4234),0)</f>
        <v>0</v>
      </c>
      <c r="Y4234" s="248">
        <f t="shared" ref="Y4234:Y4297" si="264">SUM(V4234:X4234)</f>
        <v>0</v>
      </c>
    </row>
    <row r="4235" spans="1:25" ht="15" customHeight="1" x14ac:dyDescent="0.25">
      <c r="A4235" s="250"/>
      <c r="B4235" s="251"/>
      <c r="C4235" s="322" t="s">
        <v>1304</v>
      </c>
      <c r="D4235" s="322"/>
      <c r="E4235" s="322"/>
      <c r="H4235" s="252">
        <v>891.98</v>
      </c>
      <c r="I4235" s="252">
        <v>0</v>
      </c>
      <c r="J4235" s="252">
        <v>0</v>
      </c>
      <c r="K4235" s="252">
        <v>0</v>
      </c>
      <c r="L4235" s="252">
        <v>0</v>
      </c>
      <c r="M4235" s="252">
        <v>0</v>
      </c>
      <c r="N4235" s="323">
        <v>48.83</v>
      </c>
      <c r="O4235" s="323"/>
      <c r="P4235" s="252">
        <v>1044.18</v>
      </c>
      <c r="Q4235" s="252">
        <v>201.03</v>
      </c>
      <c r="R4235" s="240" t="s">
        <v>172</v>
      </c>
      <c r="V4235" s="248">
        <f t="shared" si="262"/>
        <v>0</v>
      </c>
      <c r="W4235" s="248">
        <f t="shared" si="262"/>
        <v>0</v>
      </c>
      <c r="X4235" s="248">
        <f t="shared" si="263"/>
        <v>0</v>
      </c>
      <c r="Y4235" s="248">
        <f t="shared" si="264"/>
        <v>0</v>
      </c>
    </row>
    <row r="4236" spans="1:25" ht="15" customHeight="1" x14ac:dyDescent="0.25">
      <c r="A4236" s="250"/>
      <c r="B4236" s="251"/>
      <c r="C4236" s="322" t="s">
        <v>1057</v>
      </c>
      <c r="D4236" s="322"/>
      <c r="E4236" s="322"/>
      <c r="H4236" s="252">
        <v>186.05</v>
      </c>
      <c r="I4236" s="252">
        <v>152.29</v>
      </c>
      <c r="J4236" s="252">
        <v>-3.79</v>
      </c>
      <c r="K4236" s="252">
        <v>0</v>
      </c>
      <c r="L4236" s="252">
        <v>0</v>
      </c>
      <c r="M4236" s="252">
        <v>148.5</v>
      </c>
      <c r="N4236" s="323">
        <v>157.74</v>
      </c>
      <c r="O4236" s="323"/>
      <c r="P4236" s="252">
        <v>177.69</v>
      </c>
      <c r="Q4236" s="252">
        <v>0.88</v>
      </c>
      <c r="R4236" s="240" t="s">
        <v>172</v>
      </c>
      <c r="V4236" s="248">
        <f t="shared" si="262"/>
        <v>0</v>
      </c>
      <c r="W4236" s="248">
        <f t="shared" si="262"/>
        <v>0</v>
      </c>
      <c r="X4236" s="248">
        <f t="shared" si="263"/>
        <v>0</v>
      </c>
      <c r="Y4236" s="248">
        <f t="shared" si="264"/>
        <v>0</v>
      </c>
    </row>
    <row r="4237" spans="1:25" ht="15" customHeight="1" x14ac:dyDescent="0.25">
      <c r="A4237" s="250"/>
      <c r="B4237" s="251"/>
      <c r="C4237" s="322" t="s">
        <v>392</v>
      </c>
      <c r="D4237" s="322"/>
      <c r="E4237" s="322"/>
      <c r="H4237" s="252">
        <v>49184.959999999999</v>
      </c>
      <c r="I4237" s="252">
        <v>28720.68</v>
      </c>
      <c r="J4237" s="252">
        <v>-381.51</v>
      </c>
      <c r="K4237" s="252">
        <v>0</v>
      </c>
      <c r="L4237" s="252">
        <v>0</v>
      </c>
      <c r="M4237" s="252">
        <v>28339.17</v>
      </c>
      <c r="N4237" s="323">
        <v>32262.38</v>
      </c>
      <c r="O4237" s="323"/>
      <c r="P4237" s="252">
        <v>45961.74</v>
      </c>
      <c r="Q4237" s="252">
        <v>699.99</v>
      </c>
      <c r="R4237" s="240" t="s">
        <v>172</v>
      </c>
      <c r="V4237" s="248">
        <f t="shared" si="262"/>
        <v>0</v>
      </c>
      <c r="W4237" s="248">
        <f t="shared" si="262"/>
        <v>0</v>
      </c>
      <c r="X4237" s="248">
        <f t="shared" si="263"/>
        <v>0</v>
      </c>
      <c r="Y4237" s="248">
        <f t="shared" si="264"/>
        <v>0</v>
      </c>
    </row>
    <row r="4238" spans="1:25" ht="15" customHeight="1" x14ac:dyDescent="0.25">
      <c r="A4238" s="250"/>
      <c r="B4238" s="251"/>
      <c r="C4238" s="322" t="s">
        <v>1055</v>
      </c>
      <c r="D4238" s="322"/>
      <c r="E4238" s="322"/>
      <c r="H4238" s="252">
        <v>88.71</v>
      </c>
      <c r="I4238" s="252">
        <v>74.150000000000006</v>
      </c>
      <c r="J4238" s="252">
        <v>-1.81</v>
      </c>
      <c r="K4238" s="252">
        <v>0</v>
      </c>
      <c r="L4238" s="252">
        <v>0</v>
      </c>
      <c r="M4238" s="252">
        <v>72.34</v>
      </c>
      <c r="N4238" s="323">
        <v>75.23</v>
      </c>
      <c r="O4238" s="323"/>
      <c r="P4238" s="252">
        <v>86.24</v>
      </c>
      <c r="Q4238" s="252">
        <v>0.42</v>
      </c>
      <c r="R4238" s="240" t="s">
        <v>172</v>
      </c>
      <c r="V4238" s="248">
        <f t="shared" si="262"/>
        <v>0</v>
      </c>
      <c r="W4238" s="248">
        <f t="shared" si="262"/>
        <v>0</v>
      </c>
      <c r="X4238" s="248">
        <f t="shared" si="263"/>
        <v>0</v>
      </c>
      <c r="Y4238" s="248">
        <f t="shared" si="264"/>
        <v>0</v>
      </c>
    </row>
    <row r="4239" spans="1:25" ht="15" customHeight="1" x14ac:dyDescent="0.25">
      <c r="A4239" s="250"/>
      <c r="B4239" s="251"/>
      <c r="C4239" s="322" t="s">
        <v>1056</v>
      </c>
      <c r="D4239" s="322"/>
      <c r="E4239" s="322"/>
      <c r="H4239" s="252">
        <v>281.26</v>
      </c>
      <c r="I4239" s="252">
        <v>235.12</v>
      </c>
      <c r="J4239" s="252">
        <v>-5.72</v>
      </c>
      <c r="K4239" s="252">
        <v>0</v>
      </c>
      <c r="L4239" s="252">
        <v>0</v>
      </c>
      <c r="M4239" s="252">
        <v>229.4</v>
      </c>
      <c r="N4239" s="323">
        <v>238.55</v>
      </c>
      <c r="O4239" s="323"/>
      <c r="P4239" s="252">
        <v>273.44</v>
      </c>
      <c r="Q4239" s="252">
        <v>1.33</v>
      </c>
      <c r="R4239" s="240" t="s">
        <v>172</v>
      </c>
      <c r="V4239" s="248">
        <f t="shared" si="262"/>
        <v>0</v>
      </c>
      <c r="W4239" s="248">
        <f t="shared" si="262"/>
        <v>0</v>
      </c>
      <c r="X4239" s="248">
        <f t="shared" si="263"/>
        <v>0</v>
      </c>
      <c r="Y4239" s="248">
        <f t="shared" si="264"/>
        <v>0</v>
      </c>
    </row>
    <row r="4240" spans="1:25" ht="15" customHeight="1" x14ac:dyDescent="0.25">
      <c r="A4240" s="250"/>
      <c r="B4240" s="251"/>
      <c r="C4240" s="322" t="s">
        <v>1288</v>
      </c>
      <c r="D4240" s="322"/>
      <c r="E4240" s="322"/>
      <c r="H4240" s="252">
        <v>73851.58</v>
      </c>
      <c r="I4240" s="252">
        <v>42625.22</v>
      </c>
      <c r="J4240" s="252">
        <v>-831.68</v>
      </c>
      <c r="K4240" s="252">
        <v>0</v>
      </c>
      <c r="L4240" s="252">
        <v>0</v>
      </c>
      <c r="M4240" s="252">
        <v>41793.54</v>
      </c>
      <c r="N4240" s="323">
        <v>47297.1</v>
      </c>
      <c r="O4240" s="323"/>
      <c r="P4240" s="252">
        <v>68353.7</v>
      </c>
      <c r="Q4240" s="252">
        <v>5.68</v>
      </c>
      <c r="R4240" s="240" t="s">
        <v>172</v>
      </c>
      <c r="V4240" s="248">
        <f t="shared" ref="V4240:W4303" si="265">IF(V$8=$C4240,SUM($P4240-$Q4240),0)</f>
        <v>0</v>
      </c>
      <c r="W4240" s="248">
        <f t="shared" si="265"/>
        <v>0</v>
      </c>
      <c r="X4240" s="248">
        <f t="shared" si="263"/>
        <v>0</v>
      </c>
      <c r="Y4240" s="248">
        <f t="shared" si="264"/>
        <v>0</v>
      </c>
    </row>
    <row r="4241" spans="1:25" ht="15" customHeight="1" x14ac:dyDescent="0.25">
      <c r="A4241" s="253"/>
      <c r="B4241" s="254"/>
      <c r="C4241" s="324" t="s">
        <v>1286</v>
      </c>
      <c r="D4241" s="324"/>
      <c r="E4241" s="324"/>
      <c r="F4241" s="255"/>
      <c r="G4241" s="255"/>
      <c r="H4241" s="256">
        <v>17870.59</v>
      </c>
      <c r="I4241" s="256">
        <v>11125.71</v>
      </c>
      <c r="J4241" s="256">
        <v>-217.08</v>
      </c>
      <c r="K4241" s="256">
        <v>0</v>
      </c>
      <c r="L4241" s="256">
        <v>0</v>
      </c>
      <c r="M4241" s="256">
        <v>10908.63</v>
      </c>
      <c r="N4241" s="325">
        <v>12479.91</v>
      </c>
      <c r="O4241" s="325"/>
      <c r="P4241" s="256">
        <v>18091.68</v>
      </c>
      <c r="Q4241" s="256">
        <v>1792.37</v>
      </c>
      <c r="R4241" s="240" t="s">
        <v>172</v>
      </c>
      <c r="V4241" s="248">
        <f t="shared" si="265"/>
        <v>0</v>
      </c>
      <c r="W4241" s="248">
        <f t="shared" si="265"/>
        <v>0</v>
      </c>
      <c r="X4241" s="248">
        <f t="shared" si="263"/>
        <v>0</v>
      </c>
      <c r="Y4241" s="248">
        <f t="shared" si="264"/>
        <v>0</v>
      </c>
    </row>
    <row r="4242" spans="1:25" ht="15" customHeight="1" x14ac:dyDescent="0.25">
      <c r="A4242" s="245" t="s">
        <v>2016</v>
      </c>
      <c r="B4242" s="246" t="str">
        <f>C4242</f>
        <v>г.Одинцово, Северная, 62</v>
      </c>
      <c r="C4242" s="329" t="s">
        <v>190</v>
      </c>
      <c r="D4242" s="329"/>
      <c r="E4242" s="329"/>
      <c r="F4242" s="246" t="s">
        <v>1819</v>
      </c>
      <c r="G4242" s="246" t="s">
        <v>2017</v>
      </c>
      <c r="H4242" s="247">
        <v>1807423.7</v>
      </c>
      <c r="I4242" s="247">
        <v>685934.43</v>
      </c>
      <c r="J4242" s="247">
        <v>-9372.89</v>
      </c>
      <c r="K4242" s="247">
        <v>0</v>
      </c>
      <c r="L4242" s="247">
        <v>0</v>
      </c>
      <c r="M4242" s="247">
        <v>676561.54</v>
      </c>
      <c r="N4242" s="330">
        <v>949939.69</v>
      </c>
      <c r="O4242" s="330"/>
      <c r="P4242" s="247">
        <v>1584306.56</v>
      </c>
      <c r="Q4242" s="247">
        <v>50261.01</v>
      </c>
      <c r="R4242" s="240" t="s">
        <v>190</v>
      </c>
      <c r="V4242" s="248">
        <f t="shared" si="265"/>
        <v>0</v>
      </c>
      <c r="W4242" s="248">
        <f t="shared" si="265"/>
        <v>0</v>
      </c>
      <c r="X4242" s="248">
        <f t="shared" si="263"/>
        <v>0</v>
      </c>
      <c r="Y4242" s="248">
        <f t="shared" si="264"/>
        <v>0</v>
      </c>
    </row>
    <row r="4243" spans="1:25" ht="15" customHeight="1" x14ac:dyDescent="0.25">
      <c r="A4243" s="250"/>
      <c r="B4243" s="251"/>
      <c r="C4243" s="322" t="s">
        <v>503</v>
      </c>
      <c r="D4243" s="322"/>
      <c r="E4243" s="322"/>
      <c r="H4243" s="252">
        <v>570099.64</v>
      </c>
      <c r="I4243" s="252">
        <v>266352.18</v>
      </c>
      <c r="J4243" s="252">
        <v>0</v>
      </c>
      <c r="K4243" s="252">
        <v>0</v>
      </c>
      <c r="L4243" s="252">
        <v>0</v>
      </c>
      <c r="M4243" s="252">
        <v>266352.18</v>
      </c>
      <c r="N4243" s="323">
        <v>367334.86</v>
      </c>
      <c r="O4243" s="323"/>
      <c r="P4243" s="252">
        <v>479090.39</v>
      </c>
      <c r="Q4243" s="252">
        <v>9973.43</v>
      </c>
      <c r="R4243" s="240" t="s">
        <v>190</v>
      </c>
      <c r="V4243" s="248">
        <f t="shared" si="265"/>
        <v>0</v>
      </c>
      <c r="W4243" s="248">
        <f t="shared" si="265"/>
        <v>0</v>
      </c>
      <c r="X4243" s="248">
        <f t="shared" si="263"/>
        <v>0</v>
      </c>
      <c r="Y4243" s="248">
        <f t="shared" si="264"/>
        <v>0</v>
      </c>
    </row>
    <row r="4244" spans="1:25" ht="15" customHeight="1" x14ac:dyDescent="0.25">
      <c r="A4244" s="250"/>
      <c r="B4244" s="251"/>
      <c r="C4244" s="322" t="s">
        <v>1052</v>
      </c>
      <c r="D4244" s="322"/>
      <c r="E4244" s="322"/>
      <c r="H4244" s="252">
        <v>583136.61</v>
      </c>
      <c r="I4244" s="252">
        <v>241724.02</v>
      </c>
      <c r="J4244" s="252">
        <v>0</v>
      </c>
      <c r="K4244" s="252">
        <v>0</v>
      </c>
      <c r="L4244" s="252">
        <v>0</v>
      </c>
      <c r="M4244" s="252">
        <v>241724.02</v>
      </c>
      <c r="N4244" s="323">
        <v>338213.68</v>
      </c>
      <c r="O4244" s="323"/>
      <c r="P4244" s="252">
        <v>493466.14</v>
      </c>
      <c r="Q4244" s="252">
        <v>6819.19</v>
      </c>
      <c r="R4244" s="240" t="s">
        <v>190</v>
      </c>
      <c r="V4244" s="248">
        <f t="shared" si="265"/>
        <v>486646.95</v>
      </c>
      <c r="W4244" s="248">
        <f t="shared" si="265"/>
        <v>0</v>
      </c>
      <c r="X4244" s="248">
        <f t="shared" si="263"/>
        <v>0</v>
      </c>
      <c r="Y4244" s="248">
        <f t="shared" si="264"/>
        <v>486646.95</v>
      </c>
    </row>
    <row r="4245" spans="1:25" ht="15" customHeight="1" x14ac:dyDescent="0.25">
      <c r="A4245" s="250"/>
      <c r="B4245" s="251"/>
      <c r="C4245" s="322" t="s">
        <v>1311</v>
      </c>
      <c r="D4245" s="322"/>
      <c r="E4245" s="322"/>
      <c r="H4245" s="252">
        <v>4919.2700000000004</v>
      </c>
      <c r="I4245" s="252">
        <v>0</v>
      </c>
      <c r="J4245" s="252">
        <v>0</v>
      </c>
      <c r="K4245" s="252">
        <v>0</v>
      </c>
      <c r="L4245" s="252">
        <v>0</v>
      </c>
      <c r="M4245" s="252">
        <v>0</v>
      </c>
      <c r="N4245" s="323">
        <v>0</v>
      </c>
      <c r="O4245" s="323"/>
      <c r="P4245" s="252">
        <v>4919.2700000000004</v>
      </c>
      <c r="Q4245" s="252">
        <v>0</v>
      </c>
      <c r="R4245" s="240" t="s">
        <v>190</v>
      </c>
      <c r="V4245" s="248">
        <f t="shared" si="265"/>
        <v>0</v>
      </c>
      <c r="W4245" s="248">
        <f t="shared" si="265"/>
        <v>0</v>
      </c>
      <c r="X4245" s="248">
        <f t="shared" si="263"/>
        <v>0</v>
      </c>
      <c r="Y4245" s="248">
        <f t="shared" si="264"/>
        <v>0</v>
      </c>
    </row>
    <row r="4246" spans="1:25" ht="15" customHeight="1" x14ac:dyDescent="0.25">
      <c r="A4246" s="250"/>
      <c r="B4246" s="251"/>
      <c r="C4246" s="322" t="s">
        <v>1336</v>
      </c>
      <c r="D4246" s="322"/>
      <c r="E4246" s="322"/>
      <c r="H4246" s="252">
        <v>79.98</v>
      </c>
      <c r="I4246" s="252">
        <v>0</v>
      </c>
      <c r="J4246" s="252">
        <v>0</v>
      </c>
      <c r="K4246" s="252">
        <v>0</v>
      </c>
      <c r="L4246" s="252">
        <v>0</v>
      </c>
      <c r="M4246" s="252">
        <v>0</v>
      </c>
      <c r="N4246" s="323">
        <v>0</v>
      </c>
      <c r="O4246" s="323"/>
      <c r="P4246" s="252">
        <v>79.98</v>
      </c>
      <c r="Q4246" s="252">
        <v>0</v>
      </c>
      <c r="R4246" s="240" t="s">
        <v>190</v>
      </c>
      <c r="V4246" s="248">
        <f t="shared" si="265"/>
        <v>0</v>
      </c>
      <c r="W4246" s="248">
        <f t="shared" si="265"/>
        <v>0</v>
      </c>
      <c r="X4246" s="248">
        <f t="shared" si="263"/>
        <v>0</v>
      </c>
      <c r="Y4246" s="248">
        <f t="shared" si="264"/>
        <v>0</v>
      </c>
    </row>
    <row r="4247" spans="1:25" ht="15" customHeight="1" x14ac:dyDescent="0.25">
      <c r="A4247" s="250"/>
      <c r="B4247" s="251"/>
      <c r="C4247" s="322" t="s">
        <v>1303</v>
      </c>
      <c r="D4247" s="322"/>
      <c r="E4247" s="322"/>
      <c r="H4247" s="252">
        <v>5419.88</v>
      </c>
      <c r="I4247" s="252">
        <v>0</v>
      </c>
      <c r="J4247" s="252">
        <v>0</v>
      </c>
      <c r="K4247" s="252">
        <v>0</v>
      </c>
      <c r="L4247" s="252">
        <v>0</v>
      </c>
      <c r="M4247" s="252">
        <v>0</v>
      </c>
      <c r="N4247" s="323">
        <v>0.8</v>
      </c>
      <c r="O4247" s="323"/>
      <c r="P4247" s="252">
        <v>7660.3</v>
      </c>
      <c r="Q4247" s="252">
        <v>2241.2199999999998</v>
      </c>
      <c r="R4247" s="240" t="s">
        <v>190</v>
      </c>
      <c r="V4247" s="248">
        <f t="shared" si="265"/>
        <v>0</v>
      </c>
      <c r="W4247" s="248">
        <f t="shared" si="265"/>
        <v>0</v>
      </c>
      <c r="X4247" s="248">
        <f t="shared" si="263"/>
        <v>0</v>
      </c>
      <c r="Y4247" s="248">
        <f t="shared" si="264"/>
        <v>0</v>
      </c>
    </row>
    <row r="4248" spans="1:25" ht="15" customHeight="1" x14ac:dyDescent="0.25">
      <c r="A4248" s="250"/>
      <c r="B4248" s="251"/>
      <c r="C4248" s="322" t="s">
        <v>1054</v>
      </c>
      <c r="D4248" s="322"/>
      <c r="E4248" s="322"/>
      <c r="H4248" s="252">
        <v>265.13</v>
      </c>
      <c r="I4248" s="252">
        <v>163.93</v>
      </c>
      <c r="J4248" s="252">
        <v>0</v>
      </c>
      <c r="K4248" s="252">
        <v>0</v>
      </c>
      <c r="L4248" s="252">
        <v>0</v>
      </c>
      <c r="M4248" s="252">
        <v>163.93</v>
      </c>
      <c r="N4248" s="323">
        <v>218.21</v>
      </c>
      <c r="O4248" s="323"/>
      <c r="P4248" s="252">
        <v>217.07</v>
      </c>
      <c r="Q4248" s="252">
        <v>6.22</v>
      </c>
      <c r="R4248" s="240" t="s">
        <v>190</v>
      </c>
      <c r="V4248" s="248">
        <f t="shared" si="265"/>
        <v>0</v>
      </c>
      <c r="W4248" s="248">
        <f t="shared" si="265"/>
        <v>0</v>
      </c>
      <c r="X4248" s="248">
        <f t="shared" si="263"/>
        <v>0</v>
      </c>
      <c r="Y4248" s="248">
        <f t="shared" si="264"/>
        <v>0</v>
      </c>
    </row>
    <row r="4249" spans="1:25" ht="15" customHeight="1" x14ac:dyDescent="0.25">
      <c r="A4249" s="250"/>
      <c r="B4249" s="251"/>
      <c r="C4249" s="322" t="s">
        <v>1058</v>
      </c>
      <c r="D4249" s="322"/>
      <c r="E4249" s="322"/>
      <c r="H4249" s="252">
        <v>29477.439999999999</v>
      </c>
      <c r="I4249" s="252">
        <v>13668.26</v>
      </c>
      <c r="J4249" s="252">
        <v>0</v>
      </c>
      <c r="K4249" s="252">
        <v>0</v>
      </c>
      <c r="L4249" s="252">
        <v>0</v>
      </c>
      <c r="M4249" s="252">
        <v>13668.26</v>
      </c>
      <c r="N4249" s="323">
        <v>19109.939999999999</v>
      </c>
      <c r="O4249" s="323"/>
      <c r="P4249" s="252">
        <v>24515.02</v>
      </c>
      <c r="Q4249" s="252">
        <v>479.26</v>
      </c>
      <c r="R4249" s="240" t="s">
        <v>190</v>
      </c>
      <c r="V4249" s="248">
        <f t="shared" si="265"/>
        <v>0</v>
      </c>
      <c r="W4249" s="248">
        <f t="shared" si="265"/>
        <v>0</v>
      </c>
      <c r="X4249" s="248">
        <f t="shared" si="263"/>
        <v>0</v>
      </c>
      <c r="Y4249" s="248">
        <f t="shared" si="264"/>
        <v>0</v>
      </c>
    </row>
    <row r="4250" spans="1:25" ht="15" customHeight="1" x14ac:dyDescent="0.25">
      <c r="A4250" s="250"/>
      <c r="B4250" s="251"/>
      <c r="C4250" s="322" t="s">
        <v>1335</v>
      </c>
      <c r="D4250" s="322"/>
      <c r="E4250" s="322"/>
      <c r="H4250" s="252">
        <v>5656.73</v>
      </c>
      <c r="I4250" s="252">
        <v>0</v>
      </c>
      <c r="J4250" s="252">
        <v>0</v>
      </c>
      <c r="K4250" s="252">
        <v>0</v>
      </c>
      <c r="L4250" s="252">
        <v>0</v>
      </c>
      <c r="M4250" s="252">
        <v>0</v>
      </c>
      <c r="N4250" s="323">
        <v>65.34</v>
      </c>
      <c r="O4250" s="323"/>
      <c r="P4250" s="252">
        <v>5591.39</v>
      </c>
      <c r="Q4250" s="252">
        <v>0</v>
      </c>
      <c r="R4250" s="240" t="s">
        <v>190</v>
      </c>
      <c r="V4250" s="248">
        <f t="shared" si="265"/>
        <v>0</v>
      </c>
      <c r="W4250" s="248">
        <f t="shared" si="265"/>
        <v>0</v>
      </c>
      <c r="X4250" s="248">
        <f t="shared" si="263"/>
        <v>0</v>
      </c>
      <c r="Y4250" s="248">
        <f t="shared" si="264"/>
        <v>0</v>
      </c>
    </row>
    <row r="4251" spans="1:25" ht="15" customHeight="1" x14ac:dyDescent="0.25">
      <c r="A4251" s="250"/>
      <c r="B4251" s="251"/>
      <c r="C4251" s="322" t="s">
        <v>399</v>
      </c>
      <c r="D4251" s="322"/>
      <c r="E4251" s="322"/>
      <c r="H4251" s="252">
        <v>82218.850000000006</v>
      </c>
      <c r="I4251" s="252">
        <v>26338.68</v>
      </c>
      <c r="J4251" s="252">
        <v>-774.96</v>
      </c>
      <c r="K4251" s="252">
        <v>0</v>
      </c>
      <c r="L4251" s="252">
        <v>0</v>
      </c>
      <c r="M4251" s="252">
        <v>25563.72</v>
      </c>
      <c r="N4251" s="323">
        <v>37212.39</v>
      </c>
      <c r="O4251" s="323"/>
      <c r="P4251" s="252">
        <v>77525.960000000006</v>
      </c>
      <c r="Q4251" s="252">
        <v>6955.78</v>
      </c>
      <c r="R4251" s="240" t="s">
        <v>190</v>
      </c>
      <c r="V4251" s="248">
        <f t="shared" si="265"/>
        <v>0</v>
      </c>
      <c r="W4251" s="248">
        <f t="shared" si="265"/>
        <v>0</v>
      </c>
      <c r="X4251" s="248">
        <f t="shared" si="263"/>
        <v>0</v>
      </c>
      <c r="Y4251" s="248">
        <f t="shared" si="264"/>
        <v>0</v>
      </c>
    </row>
    <row r="4252" spans="1:25" ht="15" customHeight="1" x14ac:dyDescent="0.25">
      <c r="A4252" s="250"/>
      <c r="B4252" s="251"/>
      <c r="C4252" s="322" t="s">
        <v>1057</v>
      </c>
      <c r="D4252" s="322"/>
      <c r="E4252" s="322"/>
      <c r="H4252" s="252">
        <v>539.6</v>
      </c>
      <c r="I4252" s="252">
        <v>343.66</v>
      </c>
      <c r="J4252" s="252">
        <v>0</v>
      </c>
      <c r="K4252" s="252">
        <v>0</v>
      </c>
      <c r="L4252" s="252">
        <v>0</v>
      </c>
      <c r="M4252" s="252">
        <v>343.66</v>
      </c>
      <c r="N4252" s="323">
        <v>457.46</v>
      </c>
      <c r="O4252" s="323"/>
      <c r="P4252" s="252">
        <v>438.86</v>
      </c>
      <c r="Q4252" s="252">
        <v>13.06</v>
      </c>
      <c r="R4252" s="240" t="s">
        <v>190</v>
      </c>
      <c r="V4252" s="248">
        <f t="shared" si="265"/>
        <v>0</v>
      </c>
      <c r="W4252" s="248">
        <f t="shared" si="265"/>
        <v>0</v>
      </c>
      <c r="X4252" s="248">
        <f t="shared" si="263"/>
        <v>0</v>
      </c>
      <c r="Y4252" s="248">
        <f t="shared" si="264"/>
        <v>0</v>
      </c>
    </row>
    <row r="4253" spans="1:25" ht="15" customHeight="1" x14ac:dyDescent="0.25">
      <c r="A4253" s="250"/>
      <c r="B4253" s="251"/>
      <c r="C4253" s="322" t="s">
        <v>1304</v>
      </c>
      <c r="D4253" s="322"/>
      <c r="E4253" s="322"/>
      <c r="H4253" s="252">
        <v>13007.96</v>
      </c>
      <c r="I4253" s="252">
        <v>0</v>
      </c>
      <c r="J4253" s="252">
        <v>0</v>
      </c>
      <c r="K4253" s="252">
        <v>0</v>
      </c>
      <c r="L4253" s="252">
        <v>0</v>
      </c>
      <c r="M4253" s="252">
        <v>0</v>
      </c>
      <c r="N4253" s="323">
        <v>3.39</v>
      </c>
      <c r="O4253" s="323"/>
      <c r="P4253" s="252">
        <v>14980.99</v>
      </c>
      <c r="Q4253" s="252">
        <v>1976.42</v>
      </c>
      <c r="R4253" s="240" t="s">
        <v>190</v>
      </c>
      <c r="V4253" s="248">
        <f t="shared" si="265"/>
        <v>0</v>
      </c>
      <c r="W4253" s="248">
        <f t="shared" si="265"/>
        <v>0</v>
      </c>
      <c r="X4253" s="248">
        <f t="shared" si="263"/>
        <v>0</v>
      </c>
      <c r="Y4253" s="248">
        <f t="shared" si="264"/>
        <v>0</v>
      </c>
    </row>
    <row r="4254" spans="1:25" ht="15" customHeight="1" x14ac:dyDescent="0.25">
      <c r="A4254" s="250"/>
      <c r="B4254" s="251"/>
      <c r="C4254" s="322" t="s">
        <v>504</v>
      </c>
      <c r="D4254" s="322"/>
      <c r="E4254" s="322"/>
      <c r="H4254" s="252">
        <v>13884.9</v>
      </c>
      <c r="I4254" s="252">
        <v>0</v>
      </c>
      <c r="J4254" s="252">
        <v>0</v>
      </c>
      <c r="K4254" s="252">
        <v>0</v>
      </c>
      <c r="L4254" s="252">
        <v>0</v>
      </c>
      <c r="M4254" s="252">
        <v>0</v>
      </c>
      <c r="N4254" s="323">
        <v>5.64</v>
      </c>
      <c r="O4254" s="323"/>
      <c r="P4254" s="252">
        <v>14690.4</v>
      </c>
      <c r="Q4254" s="252">
        <v>811.14</v>
      </c>
      <c r="R4254" s="240" t="s">
        <v>190</v>
      </c>
      <c r="V4254" s="248">
        <f t="shared" si="265"/>
        <v>0</v>
      </c>
      <c r="W4254" s="248">
        <f t="shared" si="265"/>
        <v>0</v>
      </c>
      <c r="X4254" s="248">
        <f t="shared" si="263"/>
        <v>0</v>
      </c>
      <c r="Y4254" s="248">
        <f t="shared" si="264"/>
        <v>0</v>
      </c>
    </row>
    <row r="4255" spans="1:25" ht="15" customHeight="1" x14ac:dyDescent="0.25">
      <c r="A4255" s="250"/>
      <c r="B4255" s="251"/>
      <c r="C4255" s="322" t="s">
        <v>392</v>
      </c>
      <c r="D4255" s="322"/>
      <c r="E4255" s="322"/>
      <c r="H4255" s="252">
        <v>144702.23000000001</v>
      </c>
      <c r="I4255" s="252">
        <v>47050.11</v>
      </c>
      <c r="J4255" s="252">
        <v>-2200.7399999999998</v>
      </c>
      <c r="K4255" s="252">
        <v>0</v>
      </c>
      <c r="L4255" s="252">
        <v>0</v>
      </c>
      <c r="M4255" s="252">
        <v>44849.37</v>
      </c>
      <c r="N4255" s="323">
        <v>66490.03</v>
      </c>
      <c r="O4255" s="323"/>
      <c r="P4255" s="252">
        <v>136082.01999999999</v>
      </c>
      <c r="Q4255" s="252">
        <v>13020.45</v>
      </c>
      <c r="R4255" s="240" t="s">
        <v>190</v>
      </c>
      <c r="V4255" s="248">
        <f t="shared" si="265"/>
        <v>0</v>
      </c>
      <c r="W4255" s="248">
        <f t="shared" si="265"/>
        <v>0</v>
      </c>
      <c r="X4255" s="248">
        <f t="shared" si="263"/>
        <v>0</v>
      </c>
      <c r="Y4255" s="248">
        <f t="shared" si="264"/>
        <v>0</v>
      </c>
    </row>
    <row r="4256" spans="1:25" ht="15" customHeight="1" x14ac:dyDescent="0.25">
      <c r="A4256" s="250"/>
      <c r="B4256" s="251"/>
      <c r="C4256" s="322" t="s">
        <v>1055</v>
      </c>
      <c r="D4256" s="322"/>
      <c r="E4256" s="322"/>
      <c r="H4256" s="252">
        <v>265.06</v>
      </c>
      <c r="I4256" s="252">
        <v>163.93</v>
      </c>
      <c r="J4256" s="252">
        <v>0</v>
      </c>
      <c r="K4256" s="252">
        <v>0</v>
      </c>
      <c r="L4256" s="252">
        <v>0</v>
      </c>
      <c r="M4256" s="252">
        <v>163.93</v>
      </c>
      <c r="N4256" s="323">
        <v>218.21</v>
      </c>
      <c r="O4256" s="323"/>
      <c r="P4256" s="252">
        <v>217</v>
      </c>
      <c r="Q4256" s="252">
        <v>6.22</v>
      </c>
      <c r="R4256" s="240" t="s">
        <v>190</v>
      </c>
      <c r="V4256" s="248">
        <f t="shared" si="265"/>
        <v>0</v>
      </c>
      <c r="W4256" s="248">
        <f t="shared" si="265"/>
        <v>0</v>
      </c>
      <c r="X4256" s="248">
        <f t="shared" si="263"/>
        <v>0</v>
      </c>
      <c r="Y4256" s="248">
        <f t="shared" si="264"/>
        <v>0</v>
      </c>
    </row>
    <row r="4257" spans="1:25" ht="15" customHeight="1" x14ac:dyDescent="0.25">
      <c r="A4257" s="250"/>
      <c r="B4257" s="251"/>
      <c r="C4257" s="322" t="s">
        <v>1056</v>
      </c>
      <c r="D4257" s="322"/>
      <c r="E4257" s="322"/>
      <c r="H4257" s="252">
        <v>834.68</v>
      </c>
      <c r="I4257" s="252">
        <v>519.04999999999995</v>
      </c>
      <c r="J4257" s="252">
        <v>0</v>
      </c>
      <c r="K4257" s="252">
        <v>0</v>
      </c>
      <c r="L4257" s="252">
        <v>0</v>
      </c>
      <c r="M4257" s="252">
        <v>519.04999999999995</v>
      </c>
      <c r="N4257" s="323">
        <v>690.89</v>
      </c>
      <c r="O4257" s="323"/>
      <c r="P4257" s="252">
        <v>682.37</v>
      </c>
      <c r="Q4257" s="252">
        <v>19.53</v>
      </c>
      <c r="R4257" s="240" t="s">
        <v>190</v>
      </c>
      <c r="V4257" s="248">
        <f t="shared" si="265"/>
        <v>0</v>
      </c>
      <c r="W4257" s="248">
        <f t="shared" si="265"/>
        <v>0</v>
      </c>
      <c r="X4257" s="248">
        <f t="shared" si="263"/>
        <v>0</v>
      </c>
      <c r="Y4257" s="248">
        <f t="shared" si="264"/>
        <v>0</v>
      </c>
    </row>
    <row r="4258" spans="1:25" ht="15" customHeight="1" x14ac:dyDescent="0.25">
      <c r="A4258" s="250"/>
      <c r="B4258" s="251"/>
      <c r="C4258" s="322" t="s">
        <v>1283</v>
      </c>
      <c r="D4258" s="322"/>
      <c r="E4258" s="322"/>
      <c r="H4258" s="252">
        <v>91619.56</v>
      </c>
      <c r="I4258" s="252">
        <v>0</v>
      </c>
      <c r="J4258" s="252">
        <v>0</v>
      </c>
      <c r="K4258" s="252">
        <v>0</v>
      </c>
      <c r="L4258" s="252">
        <v>0</v>
      </c>
      <c r="M4258" s="252">
        <v>0</v>
      </c>
      <c r="N4258" s="323">
        <v>0</v>
      </c>
      <c r="O4258" s="323"/>
      <c r="P4258" s="252">
        <v>91619.56</v>
      </c>
      <c r="Q4258" s="252">
        <v>0</v>
      </c>
      <c r="R4258" s="240" t="s">
        <v>190</v>
      </c>
      <c r="V4258" s="248">
        <f t="shared" si="265"/>
        <v>0</v>
      </c>
      <c r="W4258" s="248">
        <f t="shared" si="265"/>
        <v>91619.56</v>
      </c>
      <c r="X4258" s="248">
        <f t="shared" si="263"/>
        <v>0</v>
      </c>
      <c r="Y4258" s="248">
        <f t="shared" si="264"/>
        <v>91619.56</v>
      </c>
    </row>
    <row r="4259" spans="1:25" ht="15" customHeight="1" x14ac:dyDescent="0.25">
      <c r="A4259" s="250"/>
      <c r="B4259" s="251"/>
      <c r="C4259" s="322" t="s">
        <v>1286</v>
      </c>
      <c r="D4259" s="322"/>
      <c r="E4259" s="322"/>
      <c r="H4259" s="252">
        <v>55603.05</v>
      </c>
      <c r="I4259" s="252">
        <v>18548.2</v>
      </c>
      <c r="J4259" s="252">
        <v>-1324.25</v>
      </c>
      <c r="K4259" s="252">
        <v>0</v>
      </c>
      <c r="L4259" s="252">
        <v>0</v>
      </c>
      <c r="M4259" s="252">
        <v>17223.95</v>
      </c>
      <c r="N4259" s="323">
        <v>25783.25</v>
      </c>
      <c r="O4259" s="323"/>
      <c r="P4259" s="252">
        <v>52651.64</v>
      </c>
      <c r="Q4259" s="252">
        <v>5607.89</v>
      </c>
      <c r="R4259" s="240" t="s">
        <v>190</v>
      </c>
      <c r="V4259" s="248">
        <f t="shared" si="265"/>
        <v>0</v>
      </c>
      <c r="W4259" s="248">
        <f t="shared" si="265"/>
        <v>0</v>
      </c>
      <c r="X4259" s="248">
        <f t="shared" si="263"/>
        <v>0</v>
      </c>
      <c r="Y4259" s="248">
        <f t="shared" si="264"/>
        <v>0</v>
      </c>
    </row>
    <row r="4260" spans="1:25" ht="15" customHeight="1" x14ac:dyDescent="0.25">
      <c r="A4260" s="253"/>
      <c r="B4260" s="254"/>
      <c r="C4260" s="324" t="s">
        <v>1288</v>
      </c>
      <c r="D4260" s="324"/>
      <c r="E4260" s="324"/>
      <c r="F4260" s="255"/>
      <c r="G4260" s="255"/>
      <c r="H4260" s="256">
        <v>205693.13</v>
      </c>
      <c r="I4260" s="256">
        <v>71062.41</v>
      </c>
      <c r="J4260" s="256">
        <v>-5072.9399999999996</v>
      </c>
      <c r="K4260" s="256">
        <v>0</v>
      </c>
      <c r="L4260" s="256">
        <v>0</v>
      </c>
      <c r="M4260" s="256">
        <v>65989.47</v>
      </c>
      <c r="N4260" s="325">
        <v>94135.6</v>
      </c>
      <c r="O4260" s="325"/>
      <c r="P4260" s="256">
        <v>179878.2</v>
      </c>
      <c r="Q4260" s="256">
        <v>2331.1999999999998</v>
      </c>
      <c r="R4260" s="240" t="s">
        <v>190</v>
      </c>
      <c r="V4260" s="248">
        <f t="shared" si="265"/>
        <v>0</v>
      </c>
      <c r="W4260" s="248">
        <f t="shared" si="265"/>
        <v>0</v>
      </c>
      <c r="X4260" s="248">
        <f t="shared" si="263"/>
        <v>0</v>
      </c>
      <c r="Y4260" s="248">
        <f t="shared" si="264"/>
        <v>0</v>
      </c>
    </row>
    <row r="4261" spans="1:25" ht="15" customHeight="1" x14ac:dyDescent="0.25">
      <c r="A4261" s="245" t="s">
        <v>2018</v>
      </c>
      <c r="B4261" s="246" t="str">
        <f>C4261</f>
        <v>г.Одинцово, Северная, 64</v>
      </c>
      <c r="C4261" s="329" t="s">
        <v>191</v>
      </c>
      <c r="D4261" s="329"/>
      <c r="E4261" s="329"/>
      <c r="F4261" s="246" t="s">
        <v>2018</v>
      </c>
      <c r="G4261" s="246" t="s">
        <v>2019</v>
      </c>
      <c r="H4261" s="247">
        <v>1828691.39</v>
      </c>
      <c r="I4261" s="247">
        <v>194564.43</v>
      </c>
      <c r="J4261" s="247">
        <v>0</v>
      </c>
      <c r="K4261" s="247">
        <v>0</v>
      </c>
      <c r="L4261" s="247">
        <v>0</v>
      </c>
      <c r="M4261" s="247">
        <v>194564.43</v>
      </c>
      <c r="N4261" s="330">
        <v>265231.34999999998</v>
      </c>
      <c r="O4261" s="330"/>
      <c r="P4261" s="247">
        <v>1825261.92</v>
      </c>
      <c r="Q4261" s="247">
        <v>67237.45</v>
      </c>
      <c r="R4261" s="240" t="s">
        <v>191</v>
      </c>
      <c r="V4261" s="248">
        <f t="shared" si="265"/>
        <v>0</v>
      </c>
      <c r="W4261" s="248">
        <f t="shared" si="265"/>
        <v>0</v>
      </c>
      <c r="X4261" s="248">
        <f t="shared" si="263"/>
        <v>0</v>
      </c>
      <c r="Y4261" s="248">
        <f t="shared" si="264"/>
        <v>0</v>
      </c>
    </row>
    <row r="4262" spans="1:25" ht="15" customHeight="1" x14ac:dyDescent="0.25">
      <c r="A4262" s="250"/>
      <c r="B4262" s="251"/>
      <c r="C4262" s="322" t="s">
        <v>503</v>
      </c>
      <c r="D4262" s="322"/>
      <c r="E4262" s="322"/>
      <c r="H4262" s="252">
        <v>254879.27</v>
      </c>
      <c r="I4262" s="252">
        <v>0</v>
      </c>
      <c r="J4262" s="252">
        <v>0</v>
      </c>
      <c r="K4262" s="252">
        <v>0</v>
      </c>
      <c r="L4262" s="252">
        <v>0</v>
      </c>
      <c r="M4262" s="252">
        <v>0</v>
      </c>
      <c r="N4262" s="323">
        <v>2218.19</v>
      </c>
      <c r="O4262" s="323"/>
      <c r="P4262" s="252">
        <v>264636.90999999997</v>
      </c>
      <c r="Q4262" s="252">
        <v>11975.83</v>
      </c>
      <c r="R4262" s="240" t="s">
        <v>191</v>
      </c>
      <c r="V4262" s="248">
        <f t="shared" si="265"/>
        <v>0</v>
      </c>
      <c r="W4262" s="248">
        <f t="shared" si="265"/>
        <v>0</v>
      </c>
      <c r="X4262" s="248">
        <f t="shared" si="263"/>
        <v>0</v>
      </c>
      <c r="Y4262" s="248">
        <f t="shared" si="264"/>
        <v>0</v>
      </c>
    </row>
    <row r="4263" spans="1:25" ht="15" customHeight="1" x14ac:dyDescent="0.25">
      <c r="A4263" s="250"/>
      <c r="B4263" s="251"/>
      <c r="C4263" s="322" t="s">
        <v>1052</v>
      </c>
      <c r="D4263" s="322"/>
      <c r="E4263" s="322"/>
      <c r="H4263" s="252">
        <v>498005.81</v>
      </c>
      <c r="I4263" s="252">
        <v>191201.48</v>
      </c>
      <c r="J4263" s="252">
        <v>0</v>
      </c>
      <c r="K4263" s="252">
        <v>0</v>
      </c>
      <c r="L4263" s="252">
        <v>0</v>
      </c>
      <c r="M4263" s="252">
        <v>191201.48</v>
      </c>
      <c r="N4263" s="323">
        <v>252751.18</v>
      </c>
      <c r="O4263" s="323"/>
      <c r="P4263" s="252">
        <v>440950.11</v>
      </c>
      <c r="Q4263" s="252">
        <v>4494</v>
      </c>
      <c r="R4263" s="240" t="s">
        <v>191</v>
      </c>
      <c r="V4263" s="248">
        <f t="shared" si="265"/>
        <v>436456.11</v>
      </c>
      <c r="W4263" s="248">
        <f t="shared" si="265"/>
        <v>0</v>
      </c>
      <c r="X4263" s="248">
        <f t="shared" si="263"/>
        <v>0</v>
      </c>
      <c r="Y4263" s="248">
        <f t="shared" si="264"/>
        <v>436456.11</v>
      </c>
    </row>
    <row r="4264" spans="1:25" ht="15" customHeight="1" x14ac:dyDescent="0.25">
      <c r="A4264" s="250"/>
      <c r="B4264" s="251"/>
      <c r="C4264" s="322" t="s">
        <v>504</v>
      </c>
      <c r="D4264" s="322"/>
      <c r="E4264" s="322"/>
      <c r="H4264" s="252">
        <v>29335.279999999999</v>
      </c>
      <c r="I4264" s="252">
        <v>0</v>
      </c>
      <c r="J4264" s="252">
        <v>0</v>
      </c>
      <c r="K4264" s="252">
        <v>0</v>
      </c>
      <c r="L4264" s="252">
        <v>0</v>
      </c>
      <c r="M4264" s="252">
        <v>0</v>
      </c>
      <c r="N4264" s="323">
        <v>433.4</v>
      </c>
      <c r="O4264" s="323"/>
      <c r="P4264" s="252">
        <v>30478.12</v>
      </c>
      <c r="Q4264" s="252">
        <v>1576.24</v>
      </c>
      <c r="R4264" s="240" t="s">
        <v>191</v>
      </c>
      <c r="V4264" s="248">
        <f t="shared" si="265"/>
        <v>0</v>
      </c>
      <c r="W4264" s="248">
        <f t="shared" si="265"/>
        <v>0</v>
      </c>
      <c r="X4264" s="248">
        <f t="shared" si="263"/>
        <v>0</v>
      </c>
      <c r="Y4264" s="248">
        <f t="shared" si="264"/>
        <v>0</v>
      </c>
    </row>
    <row r="4265" spans="1:25" ht="15" customHeight="1" x14ac:dyDescent="0.25">
      <c r="A4265" s="250"/>
      <c r="B4265" s="251"/>
      <c r="C4265" s="322" t="s">
        <v>1336</v>
      </c>
      <c r="D4265" s="322"/>
      <c r="E4265" s="322"/>
      <c r="H4265" s="252">
        <v>80.06</v>
      </c>
      <c r="I4265" s="252">
        <v>0</v>
      </c>
      <c r="J4265" s="252">
        <v>0</v>
      </c>
      <c r="K4265" s="252">
        <v>0</v>
      </c>
      <c r="L4265" s="252">
        <v>0</v>
      </c>
      <c r="M4265" s="252">
        <v>0</v>
      </c>
      <c r="N4265" s="323">
        <v>0</v>
      </c>
      <c r="O4265" s="323"/>
      <c r="P4265" s="252">
        <v>80.06</v>
      </c>
      <c r="Q4265" s="252">
        <v>0</v>
      </c>
      <c r="R4265" s="240" t="s">
        <v>191</v>
      </c>
      <c r="V4265" s="248">
        <f t="shared" si="265"/>
        <v>0</v>
      </c>
      <c r="W4265" s="248">
        <f t="shared" si="265"/>
        <v>0</v>
      </c>
      <c r="X4265" s="248">
        <f t="shared" si="263"/>
        <v>0</v>
      </c>
      <c r="Y4265" s="248">
        <f t="shared" si="264"/>
        <v>0</v>
      </c>
    </row>
    <row r="4266" spans="1:25" ht="15" customHeight="1" x14ac:dyDescent="0.25">
      <c r="A4266" s="250"/>
      <c r="B4266" s="251"/>
      <c r="C4266" s="322" t="s">
        <v>1054</v>
      </c>
      <c r="D4266" s="322"/>
      <c r="E4266" s="322"/>
      <c r="H4266" s="252">
        <v>143.80000000000001</v>
      </c>
      <c r="I4266" s="252">
        <v>117.86</v>
      </c>
      <c r="J4266" s="252">
        <v>0</v>
      </c>
      <c r="K4266" s="252">
        <v>0</v>
      </c>
      <c r="L4266" s="252">
        <v>0</v>
      </c>
      <c r="M4266" s="252">
        <v>117.86</v>
      </c>
      <c r="N4266" s="323">
        <v>172.63</v>
      </c>
      <c r="O4266" s="323"/>
      <c r="P4266" s="252">
        <v>90.99</v>
      </c>
      <c r="Q4266" s="252">
        <v>1.96</v>
      </c>
      <c r="R4266" s="240" t="s">
        <v>191</v>
      </c>
      <c r="V4266" s="248">
        <f t="shared" si="265"/>
        <v>0</v>
      </c>
      <c r="W4266" s="248">
        <f t="shared" si="265"/>
        <v>0</v>
      </c>
      <c r="X4266" s="248">
        <f t="shared" si="263"/>
        <v>0</v>
      </c>
      <c r="Y4266" s="248">
        <f t="shared" si="264"/>
        <v>0</v>
      </c>
    </row>
    <row r="4267" spans="1:25" ht="15" customHeight="1" x14ac:dyDescent="0.25">
      <c r="A4267" s="250"/>
      <c r="B4267" s="251"/>
      <c r="C4267" s="322" t="s">
        <v>1058</v>
      </c>
      <c r="D4267" s="322"/>
      <c r="E4267" s="322"/>
      <c r="H4267" s="252">
        <v>5979.15</v>
      </c>
      <c r="I4267" s="252">
        <v>2509.0700000000002</v>
      </c>
      <c r="J4267" s="252">
        <v>0</v>
      </c>
      <c r="K4267" s="252">
        <v>0</v>
      </c>
      <c r="L4267" s="252">
        <v>0</v>
      </c>
      <c r="M4267" s="252">
        <v>2509.0700000000002</v>
      </c>
      <c r="N4267" s="323">
        <v>3314.68</v>
      </c>
      <c r="O4267" s="323"/>
      <c r="P4267" s="252">
        <v>5376.65</v>
      </c>
      <c r="Q4267" s="252">
        <v>203.11</v>
      </c>
      <c r="R4267" s="240" t="s">
        <v>191</v>
      </c>
      <c r="V4267" s="248">
        <f t="shared" si="265"/>
        <v>0</v>
      </c>
      <c r="W4267" s="248">
        <f t="shared" si="265"/>
        <v>0</v>
      </c>
      <c r="X4267" s="248">
        <f t="shared" si="263"/>
        <v>0</v>
      </c>
      <c r="Y4267" s="248">
        <f t="shared" si="264"/>
        <v>0</v>
      </c>
    </row>
    <row r="4268" spans="1:25" ht="15" customHeight="1" x14ac:dyDescent="0.25">
      <c r="A4268" s="250"/>
      <c r="B4268" s="251"/>
      <c r="C4268" s="322" t="s">
        <v>1303</v>
      </c>
      <c r="D4268" s="322"/>
      <c r="E4268" s="322"/>
      <c r="H4268" s="252">
        <v>14715.79</v>
      </c>
      <c r="I4268" s="252">
        <v>0</v>
      </c>
      <c r="J4268" s="252">
        <v>0</v>
      </c>
      <c r="K4268" s="252">
        <v>0</v>
      </c>
      <c r="L4268" s="252">
        <v>0</v>
      </c>
      <c r="M4268" s="252">
        <v>0</v>
      </c>
      <c r="N4268" s="323">
        <v>26.12</v>
      </c>
      <c r="O4268" s="323"/>
      <c r="P4268" s="252">
        <v>15886.56</v>
      </c>
      <c r="Q4268" s="252">
        <v>1196.8900000000001</v>
      </c>
      <c r="R4268" s="240" t="s">
        <v>191</v>
      </c>
      <c r="V4268" s="248">
        <f t="shared" si="265"/>
        <v>0</v>
      </c>
      <c r="W4268" s="248">
        <f t="shared" si="265"/>
        <v>0</v>
      </c>
      <c r="X4268" s="248">
        <f t="shared" si="263"/>
        <v>0</v>
      </c>
      <c r="Y4268" s="248">
        <f t="shared" si="264"/>
        <v>0</v>
      </c>
    </row>
    <row r="4269" spans="1:25" ht="15" customHeight="1" x14ac:dyDescent="0.25">
      <c r="A4269" s="250"/>
      <c r="B4269" s="251"/>
      <c r="C4269" s="322" t="s">
        <v>399</v>
      </c>
      <c r="D4269" s="322"/>
      <c r="E4269" s="322"/>
      <c r="H4269" s="252">
        <v>66800.94</v>
      </c>
      <c r="I4269" s="252">
        <v>0</v>
      </c>
      <c r="J4269" s="252">
        <v>0</v>
      </c>
      <c r="K4269" s="252">
        <v>0</v>
      </c>
      <c r="L4269" s="252">
        <v>0</v>
      </c>
      <c r="M4269" s="252">
        <v>0</v>
      </c>
      <c r="N4269" s="323">
        <v>839.96</v>
      </c>
      <c r="O4269" s="323"/>
      <c r="P4269" s="252">
        <v>73332.58</v>
      </c>
      <c r="Q4269" s="252">
        <v>7371.6</v>
      </c>
      <c r="R4269" s="240" t="s">
        <v>191</v>
      </c>
      <c r="V4269" s="248">
        <f t="shared" si="265"/>
        <v>0</v>
      </c>
      <c r="W4269" s="248">
        <f t="shared" si="265"/>
        <v>0</v>
      </c>
      <c r="X4269" s="248">
        <f t="shared" si="263"/>
        <v>0</v>
      </c>
      <c r="Y4269" s="248">
        <f t="shared" si="264"/>
        <v>0</v>
      </c>
    </row>
    <row r="4270" spans="1:25" ht="15" customHeight="1" x14ac:dyDescent="0.25">
      <c r="A4270" s="250"/>
      <c r="B4270" s="251"/>
      <c r="C4270" s="322" t="s">
        <v>1057</v>
      </c>
      <c r="D4270" s="322"/>
      <c r="E4270" s="322"/>
      <c r="H4270" s="252">
        <v>301.45999999999998</v>
      </c>
      <c r="I4270" s="252">
        <v>246.99</v>
      </c>
      <c r="J4270" s="252">
        <v>0</v>
      </c>
      <c r="K4270" s="252">
        <v>0</v>
      </c>
      <c r="L4270" s="252">
        <v>0</v>
      </c>
      <c r="M4270" s="252">
        <v>246.99</v>
      </c>
      <c r="N4270" s="323">
        <v>361.77</v>
      </c>
      <c r="O4270" s="323"/>
      <c r="P4270" s="252">
        <v>190.78</v>
      </c>
      <c r="Q4270" s="252">
        <v>4.0999999999999996</v>
      </c>
      <c r="R4270" s="240" t="s">
        <v>191</v>
      </c>
      <c r="V4270" s="248">
        <f t="shared" si="265"/>
        <v>0</v>
      </c>
      <c r="W4270" s="248">
        <f t="shared" si="265"/>
        <v>0</v>
      </c>
      <c r="X4270" s="248">
        <f t="shared" si="263"/>
        <v>0</v>
      </c>
      <c r="Y4270" s="248">
        <f t="shared" si="264"/>
        <v>0</v>
      </c>
    </row>
    <row r="4271" spans="1:25" ht="15" customHeight="1" x14ac:dyDescent="0.25">
      <c r="A4271" s="250"/>
      <c r="B4271" s="251"/>
      <c r="C4271" s="322" t="s">
        <v>1055</v>
      </c>
      <c r="D4271" s="322"/>
      <c r="E4271" s="322"/>
      <c r="H4271" s="252">
        <v>-13557.28</v>
      </c>
      <c r="I4271" s="252">
        <v>115.71</v>
      </c>
      <c r="J4271" s="252">
        <v>0</v>
      </c>
      <c r="K4271" s="252">
        <v>0</v>
      </c>
      <c r="L4271" s="252">
        <v>0</v>
      </c>
      <c r="M4271" s="252">
        <v>115.71</v>
      </c>
      <c r="N4271" s="323">
        <v>168.14</v>
      </c>
      <c r="O4271" s="323"/>
      <c r="P4271" s="252">
        <v>90.99</v>
      </c>
      <c r="Q4271" s="252">
        <v>13700.7</v>
      </c>
      <c r="R4271" s="240" t="s">
        <v>191</v>
      </c>
      <c r="V4271" s="248">
        <f t="shared" si="265"/>
        <v>0</v>
      </c>
      <c r="W4271" s="248">
        <f t="shared" si="265"/>
        <v>0</v>
      </c>
      <c r="X4271" s="248">
        <f t="shared" si="263"/>
        <v>0</v>
      </c>
      <c r="Y4271" s="248">
        <f t="shared" si="264"/>
        <v>0</v>
      </c>
    </row>
    <row r="4272" spans="1:25" ht="15" customHeight="1" x14ac:dyDescent="0.25">
      <c r="A4272" s="250"/>
      <c r="B4272" s="251"/>
      <c r="C4272" s="322" t="s">
        <v>1304</v>
      </c>
      <c r="D4272" s="322"/>
      <c r="E4272" s="322"/>
      <c r="H4272" s="252">
        <v>35159.68</v>
      </c>
      <c r="I4272" s="252">
        <v>0</v>
      </c>
      <c r="J4272" s="252">
        <v>0</v>
      </c>
      <c r="K4272" s="252">
        <v>0</v>
      </c>
      <c r="L4272" s="252">
        <v>0</v>
      </c>
      <c r="M4272" s="252">
        <v>0</v>
      </c>
      <c r="N4272" s="323">
        <v>369.16</v>
      </c>
      <c r="O4272" s="323"/>
      <c r="P4272" s="252">
        <v>36054.44</v>
      </c>
      <c r="Q4272" s="252">
        <v>1263.92</v>
      </c>
      <c r="R4272" s="240" t="s">
        <v>191</v>
      </c>
      <c r="V4272" s="248">
        <f t="shared" si="265"/>
        <v>0</v>
      </c>
      <c r="W4272" s="248">
        <f t="shared" si="265"/>
        <v>0</v>
      </c>
      <c r="X4272" s="248">
        <f t="shared" si="263"/>
        <v>0</v>
      </c>
      <c r="Y4272" s="248">
        <f t="shared" si="264"/>
        <v>0</v>
      </c>
    </row>
    <row r="4273" spans="1:25" ht="15" customHeight="1" x14ac:dyDescent="0.25">
      <c r="A4273" s="250"/>
      <c r="B4273" s="251"/>
      <c r="C4273" s="322" t="s">
        <v>392</v>
      </c>
      <c r="D4273" s="322"/>
      <c r="E4273" s="322"/>
      <c r="H4273" s="252">
        <v>120723.89</v>
      </c>
      <c r="I4273" s="252">
        <v>0</v>
      </c>
      <c r="J4273" s="252">
        <v>0</v>
      </c>
      <c r="K4273" s="252">
        <v>0</v>
      </c>
      <c r="L4273" s="252">
        <v>0</v>
      </c>
      <c r="M4273" s="252">
        <v>0</v>
      </c>
      <c r="N4273" s="323">
        <v>1521.68</v>
      </c>
      <c r="O4273" s="323"/>
      <c r="P4273" s="252">
        <v>131098.06</v>
      </c>
      <c r="Q4273" s="252">
        <v>11895.85</v>
      </c>
      <c r="R4273" s="240" t="s">
        <v>191</v>
      </c>
      <c r="V4273" s="248">
        <f t="shared" si="265"/>
        <v>0</v>
      </c>
      <c r="W4273" s="248">
        <f t="shared" si="265"/>
        <v>0</v>
      </c>
      <c r="X4273" s="248">
        <f t="shared" si="263"/>
        <v>0</v>
      </c>
      <c r="Y4273" s="248">
        <f t="shared" si="264"/>
        <v>0</v>
      </c>
    </row>
    <row r="4274" spans="1:25" ht="15" customHeight="1" x14ac:dyDescent="0.25">
      <c r="A4274" s="250"/>
      <c r="B4274" s="251"/>
      <c r="C4274" s="322" t="s">
        <v>1056</v>
      </c>
      <c r="D4274" s="322"/>
      <c r="E4274" s="322"/>
      <c r="H4274" s="252">
        <v>455.01</v>
      </c>
      <c r="I4274" s="252">
        <v>373.32</v>
      </c>
      <c r="J4274" s="252">
        <v>0</v>
      </c>
      <c r="K4274" s="252">
        <v>0</v>
      </c>
      <c r="L4274" s="252">
        <v>0</v>
      </c>
      <c r="M4274" s="252">
        <v>373.32</v>
      </c>
      <c r="N4274" s="323">
        <v>546.71</v>
      </c>
      <c r="O4274" s="323"/>
      <c r="P4274" s="252">
        <v>287.82</v>
      </c>
      <c r="Q4274" s="252">
        <v>6.2</v>
      </c>
      <c r="R4274" s="240" t="s">
        <v>191</v>
      </c>
      <c r="V4274" s="248">
        <f t="shared" si="265"/>
        <v>0</v>
      </c>
      <c r="W4274" s="248">
        <f t="shared" si="265"/>
        <v>0</v>
      </c>
      <c r="X4274" s="248">
        <f t="shared" si="263"/>
        <v>0</v>
      </c>
      <c r="Y4274" s="248">
        <f t="shared" si="264"/>
        <v>0</v>
      </c>
    </row>
    <row r="4275" spans="1:25" ht="15" customHeight="1" x14ac:dyDescent="0.25">
      <c r="A4275" s="250"/>
      <c r="B4275" s="251"/>
      <c r="C4275" s="322" t="s">
        <v>1283</v>
      </c>
      <c r="D4275" s="322"/>
      <c r="E4275" s="322"/>
      <c r="H4275" s="252">
        <v>614310.6</v>
      </c>
      <c r="I4275" s="252">
        <v>0</v>
      </c>
      <c r="J4275" s="252">
        <v>0</v>
      </c>
      <c r="K4275" s="252">
        <v>0</v>
      </c>
      <c r="L4275" s="252">
        <v>0</v>
      </c>
      <c r="M4275" s="252">
        <v>0</v>
      </c>
      <c r="N4275" s="323">
        <v>0.34</v>
      </c>
      <c r="O4275" s="323"/>
      <c r="P4275" s="252">
        <v>614310.26</v>
      </c>
      <c r="Q4275" s="252">
        <v>0</v>
      </c>
      <c r="R4275" s="240" t="s">
        <v>191</v>
      </c>
      <c r="V4275" s="248">
        <f t="shared" si="265"/>
        <v>0</v>
      </c>
      <c r="W4275" s="248">
        <f t="shared" si="265"/>
        <v>614310.26</v>
      </c>
      <c r="X4275" s="248">
        <f t="shared" si="263"/>
        <v>0</v>
      </c>
      <c r="Y4275" s="248">
        <f t="shared" si="264"/>
        <v>614310.26</v>
      </c>
    </row>
    <row r="4276" spans="1:25" ht="15" customHeight="1" x14ac:dyDescent="0.25">
      <c r="A4276" s="250"/>
      <c r="B4276" s="251"/>
      <c r="C4276" s="322" t="s">
        <v>1288</v>
      </c>
      <c r="D4276" s="322"/>
      <c r="E4276" s="322"/>
      <c r="H4276" s="252">
        <v>152593.14000000001</v>
      </c>
      <c r="I4276" s="252">
        <v>0</v>
      </c>
      <c r="J4276" s="252">
        <v>0</v>
      </c>
      <c r="K4276" s="252">
        <v>0</v>
      </c>
      <c r="L4276" s="252">
        <v>0</v>
      </c>
      <c r="M4276" s="252">
        <v>0</v>
      </c>
      <c r="N4276" s="323">
        <v>1898.95</v>
      </c>
      <c r="O4276" s="323"/>
      <c r="P4276" s="252">
        <v>159367.46</v>
      </c>
      <c r="Q4276" s="252">
        <v>8673.27</v>
      </c>
      <c r="R4276" s="240" t="s">
        <v>191</v>
      </c>
      <c r="V4276" s="248">
        <f t="shared" si="265"/>
        <v>0</v>
      </c>
      <c r="W4276" s="248">
        <f t="shared" si="265"/>
        <v>0</v>
      </c>
      <c r="X4276" s="248">
        <f t="shared" si="263"/>
        <v>0</v>
      </c>
      <c r="Y4276" s="248">
        <f t="shared" si="264"/>
        <v>0</v>
      </c>
    </row>
    <row r="4277" spans="1:25" ht="15" customHeight="1" x14ac:dyDescent="0.25">
      <c r="A4277" s="253"/>
      <c r="B4277" s="254"/>
      <c r="C4277" s="324" t="s">
        <v>1286</v>
      </c>
      <c r="D4277" s="324"/>
      <c r="E4277" s="324"/>
      <c r="F4277" s="255"/>
      <c r="G4277" s="255"/>
      <c r="H4277" s="256">
        <v>48764.79</v>
      </c>
      <c r="I4277" s="256">
        <v>0</v>
      </c>
      <c r="J4277" s="256">
        <v>0</v>
      </c>
      <c r="K4277" s="256">
        <v>0</v>
      </c>
      <c r="L4277" s="256">
        <v>0</v>
      </c>
      <c r="M4277" s="256">
        <v>0</v>
      </c>
      <c r="N4277" s="325">
        <v>608.44000000000005</v>
      </c>
      <c r="O4277" s="325"/>
      <c r="P4277" s="256">
        <v>53030.13</v>
      </c>
      <c r="Q4277" s="256">
        <v>4873.78</v>
      </c>
      <c r="R4277" s="240" t="s">
        <v>191</v>
      </c>
      <c r="V4277" s="248">
        <f t="shared" si="265"/>
        <v>0</v>
      </c>
      <c r="W4277" s="248">
        <f t="shared" si="265"/>
        <v>0</v>
      </c>
      <c r="X4277" s="248">
        <f t="shared" si="263"/>
        <v>0</v>
      </c>
      <c r="Y4277" s="248">
        <f t="shared" si="264"/>
        <v>0</v>
      </c>
    </row>
    <row r="4278" spans="1:25" ht="15" customHeight="1" x14ac:dyDescent="0.25">
      <c r="A4278" s="245" t="s">
        <v>2020</v>
      </c>
      <c r="B4278" s="246" t="str">
        <f>C4278</f>
        <v>г.Одинцово, Северная, 8</v>
      </c>
      <c r="C4278" s="329" t="s">
        <v>173</v>
      </c>
      <c r="D4278" s="329"/>
      <c r="E4278" s="329"/>
      <c r="F4278" s="246" t="s">
        <v>1705</v>
      </c>
      <c r="G4278" s="246" t="s">
        <v>2021</v>
      </c>
      <c r="H4278" s="247">
        <v>2304587.61</v>
      </c>
      <c r="I4278" s="247">
        <v>486662.28</v>
      </c>
      <c r="J4278" s="247">
        <v>-14167.52</v>
      </c>
      <c r="K4278" s="247">
        <v>0</v>
      </c>
      <c r="L4278" s="247">
        <v>0</v>
      </c>
      <c r="M4278" s="247">
        <v>472494.76</v>
      </c>
      <c r="N4278" s="330">
        <v>634451.49</v>
      </c>
      <c r="O4278" s="330"/>
      <c r="P4278" s="247">
        <v>2165482.5499999998</v>
      </c>
      <c r="Q4278" s="247">
        <v>22851.67</v>
      </c>
      <c r="R4278" s="240" t="s">
        <v>173</v>
      </c>
      <c r="V4278" s="248">
        <f t="shared" si="265"/>
        <v>0</v>
      </c>
      <c r="W4278" s="248">
        <f t="shared" si="265"/>
        <v>0</v>
      </c>
      <c r="X4278" s="248">
        <f t="shared" si="263"/>
        <v>0</v>
      </c>
      <c r="Y4278" s="248">
        <f t="shared" si="264"/>
        <v>0</v>
      </c>
    </row>
    <row r="4279" spans="1:25" ht="15" customHeight="1" x14ac:dyDescent="0.25">
      <c r="A4279" s="250"/>
      <c r="B4279" s="251"/>
      <c r="C4279" s="322" t="s">
        <v>1052</v>
      </c>
      <c r="D4279" s="322"/>
      <c r="E4279" s="322"/>
      <c r="H4279" s="252">
        <v>714851.05</v>
      </c>
      <c r="I4279" s="252">
        <v>168150.7</v>
      </c>
      <c r="J4279" s="252">
        <v>0</v>
      </c>
      <c r="K4279" s="252">
        <v>0</v>
      </c>
      <c r="L4279" s="252">
        <v>0</v>
      </c>
      <c r="M4279" s="252">
        <v>168150.7</v>
      </c>
      <c r="N4279" s="323">
        <v>224450.91</v>
      </c>
      <c r="O4279" s="323"/>
      <c r="P4279" s="252">
        <v>661366.9</v>
      </c>
      <c r="Q4279" s="252">
        <v>2816.06</v>
      </c>
      <c r="R4279" s="240" t="s">
        <v>173</v>
      </c>
      <c r="V4279" s="248">
        <f t="shared" si="265"/>
        <v>658550.84</v>
      </c>
      <c r="W4279" s="248">
        <f t="shared" si="265"/>
        <v>0</v>
      </c>
      <c r="X4279" s="248">
        <f t="shared" si="263"/>
        <v>0</v>
      </c>
      <c r="Y4279" s="248">
        <f t="shared" si="264"/>
        <v>658550.84</v>
      </c>
    </row>
    <row r="4280" spans="1:25" ht="15" customHeight="1" x14ac:dyDescent="0.25">
      <c r="A4280" s="250"/>
      <c r="B4280" s="251"/>
      <c r="C4280" s="322" t="s">
        <v>503</v>
      </c>
      <c r="D4280" s="322"/>
      <c r="E4280" s="322"/>
      <c r="H4280" s="252">
        <v>662923.56000000006</v>
      </c>
      <c r="I4280" s="252">
        <v>185282.76</v>
      </c>
      <c r="J4280" s="252">
        <v>0</v>
      </c>
      <c r="K4280" s="252">
        <v>0</v>
      </c>
      <c r="L4280" s="252">
        <v>0</v>
      </c>
      <c r="M4280" s="252">
        <v>185282.76</v>
      </c>
      <c r="N4280" s="323">
        <v>239148.79</v>
      </c>
      <c r="O4280" s="323"/>
      <c r="P4280" s="252">
        <v>612050.74</v>
      </c>
      <c r="Q4280" s="252">
        <v>2993.21</v>
      </c>
      <c r="R4280" s="240" t="s">
        <v>173</v>
      </c>
      <c r="V4280" s="248">
        <f t="shared" si="265"/>
        <v>0</v>
      </c>
      <c r="W4280" s="248">
        <f t="shared" si="265"/>
        <v>0</v>
      </c>
      <c r="X4280" s="248">
        <f t="shared" si="263"/>
        <v>0</v>
      </c>
      <c r="Y4280" s="248">
        <f t="shared" si="264"/>
        <v>0</v>
      </c>
    </row>
    <row r="4281" spans="1:25" ht="15" customHeight="1" x14ac:dyDescent="0.25">
      <c r="A4281" s="250"/>
      <c r="B4281" s="251"/>
      <c r="C4281" s="322" t="s">
        <v>504</v>
      </c>
      <c r="D4281" s="322"/>
      <c r="E4281" s="322"/>
      <c r="H4281" s="252">
        <v>26028.33</v>
      </c>
      <c r="I4281" s="252">
        <v>0</v>
      </c>
      <c r="J4281" s="252">
        <v>0</v>
      </c>
      <c r="K4281" s="252">
        <v>0</v>
      </c>
      <c r="L4281" s="252">
        <v>0</v>
      </c>
      <c r="M4281" s="252">
        <v>0</v>
      </c>
      <c r="N4281" s="323">
        <v>869.98</v>
      </c>
      <c r="O4281" s="323"/>
      <c r="P4281" s="252">
        <v>25401.46</v>
      </c>
      <c r="Q4281" s="252">
        <v>243.11</v>
      </c>
      <c r="R4281" s="240" t="s">
        <v>173</v>
      </c>
      <c r="V4281" s="248">
        <f t="shared" si="265"/>
        <v>0</v>
      </c>
      <c r="W4281" s="248">
        <f t="shared" si="265"/>
        <v>0</v>
      </c>
      <c r="X4281" s="248">
        <f t="shared" si="263"/>
        <v>0</v>
      </c>
      <c r="Y4281" s="248">
        <f t="shared" si="264"/>
        <v>0</v>
      </c>
    </row>
    <row r="4282" spans="1:25" ht="15" customHeight="1" x14ac:dyDescent="0.25">
      <c r="A4282" s="250"/>
      <c r="B4282" s="251"/>
      <c r="C4282" s="322" t="s">
        <v>1336</v>
      </c>
      <c r="D4282" s="322"/>
      <c r="E4282" s="322"/>
      <c r="H4282" s="252">
        <v>25</v>
      </c>
      <c r="I4282" s="252">
        <v>0</v>
      </c>
      <c r="J4282" s="252">
        <v>0</v>
      </c>
      <c r="K4282" s="252">
        <v>0</v>
      </c>
      <c r="L4282" s="252">
        <v>0</v>
      </c>
      <c r="M4282" s="252">
        <v>0</v>
      </c>
      <c r="N4282" s="323">
        <v>0</v>
      </c>
      <c r="O4282" s="323"/>
      <c r="P4282" s="252">
        <v>25</v>
      </c>
      <c r="Q4282" s="252">
        <v>0</v>
      </c>
      <c r="R4282" s="240" t="s">
        <v>173</v>
      </c>
      <c r="V4282" s="248">
        <f t="shared" si="265"/>
        <v>0</v>
      </c>
      <c r="W4282" s="248">
        <f t="shared" si="265"/>
        <v>0</v>
      </c>
      <c r="X4282" s="248">
        <f t="shared" si="263"/>
        <v>0</v>
      </c>
      <c r="Y4282" s="248">
        <f t="shared" si="264"/>
        <v>0</v>
      </c>
    </row>
    <row r="4283" spans="1:25" ht="15" customHeight="1" x14ac:dyDescent="0.25">
      <c r="A4283" s="250"/>
      <c r="B4283" s="251"/>
      <c r="C4283" s="322" t="s">
        <v>1054</v>
      </c>
      <c r="D4283" s="322"/>
      <c r="E4283" s="322"/>
      <c r="H4283" s="252">
        <v>259.97000000000003</v>
      </c>
      <c r="I4283" s="252">
        <v>96.55</v>
      </c>
      <c r="J4283" s="252">
        <v>0</v>
      </c>
      <c r="K4283" s="252">
        <v>0</v>
      </c>
      <c r="L4283" s="252">
        <v>0</v>
      </c>
      <c r="M4283" s="252">
        <v>96.55</v>
      </c>
      <c r="N4283" s="323">
        <v>130.34</v>
      </c>
      <c r="O4283" s="323"/>
      <c r="P4283" s="252">
        <v>226.6</v>
      </c>
      <c r="Q4283" s="252">
        <v>0.42</v>
      </c>
      <c r="R4283" s="240" t="s">
        <v>173</v>
      </c>
      <c r="V4283" s="248">
        <f t="shared" si="265"/>
        <v>0</v>
      </c>
      <c r="W4283" s="248">
        <f t="shared" si="265"/>
        <v>0</v>
      </c>
      <c r="X4283" s="248">
        <f t="shared" si="263"/>
        <v>0</v>
      </c>
      <c r="Y4283" s="248">
        <f t="shared" si="264"/>
        <v>0</v>
      </c>
    </row>
    <row r="4284" spans="1:25" ht="15" customHeight="1" x14ac:dyDescent="0.25">
      <c r="A4284" s="250"/>
      <c r="B4284" s="251"/>
      <c r="C4284" s="322" t="s">
        <v>1058</v>
      </c>
      <c r="D4284" s="322"/>
      <c r="E4284" s="322"/>
      <c r="H4284" s="252">
        <v>47713.97</v>
      </c>
      <c r="I4284" s="252">
        <v>13654.83</v>
      </c>
      <c r="J4284" s="252">
        <v>0</v>
      </c>
      <c r="K4284" s="252">
        <v>0</v>
      </c>
      <c r="L4284" s="252">
        <v>0</v>
      </c>
      <c r="M4284" s="252">
        <v>13654.83</v>
      </c>
      <c r="N4284" s="323">
        <v>18184.150000000001</v>
      </c>
      <c r="O4284" s="323"/>
      <c r="P4284" s="252">
        <v>46102.1</v>
      </c>
      <c r="Q4284" s="252">
        <v>2917.45</v>
      </c>
      <c r="R4284" s="240" t="s">
        <v>173</v>
      </c>
      <c r="V4284" s="248">
        <f t="shared" si="265"/>
        <v>0</v>
      </c>
      <c r="W4284" s="248">
        <f t="shared" si="265"/>
        <v>0</v>
      </c>
      <c r="X4284" s="248">
        <f t="shared" si="263"/>
        <v>0</v>
      </c>
      <c r="Y4284" s="248">
        <f t="shared" si="264"/>
        <v>0</v>
      </c>
    </row>
    <row r="4285" spans="1:25" ht="15" customHeight="1" x14ac:dyDescent="0.25">
      <c r="A4285" s="250"/>
      <c r="B4285" s="251"/>
      <c r="C4285" s="322" t="s">
        <v>1303</v>
      </c>
      <c r="D4285" s="322"/>
      <c r="E4285" s="322"/>
      <c r="H4285" s="252">
        <v>10536.62</v>
      </c>
      <c r="I4285" s="252">
        <v>0</v>
      </c>
      <c r="J4285" s="252">
        <v>0</v>
      </c>
      <c r="K4285" s="252">
        <v>0</v>
      </c>
      <c r="L4285" s="252">
        <v>0</v>
      </c>
      <c r="M4285" s="252">
        <v>0</v>
      </c>
      <c r="N4285" s="323">
        <v>220.9</v>
      </c>
      <c r="O4285" s="323"/>
      <c r="P4285" s="252">
        <v>14351.95</v>
      </c>
      <c r="Q4285" s="252">
        <v>4036.23</v>
      </c>
      <c r="R4285" s="240" t="s">
        <v>173</v>
      </c>
      <c r="V4285" s="248">
        <f t="shared" si="265"/>
        <v>0</v>
      </c>
      <c r="W4285" s="248">
        <f t="shared" si="265"/>
        <v>0</v>
      </c>
      <c r="X4285" s="248">
        <f t="shared" si="263"/>
        <v>0</v>
      </c>
      <c r="Y4285" s="248">
        <f t="shared" si="264"/>
        <v>0</v>
      </c>
    </row>
    <row r="4286" spans="1:25" ht="15" customHeight="1" x14ac:dyDescent="0.25">
      <c r="A4286" s="250"/>
      <c r="B4286" s="251"/>
      <c r="C4286" s="322" t="s">
        <v>1335</v>
      </c>
      <c r="D4286" s="322"/>
      <c r="E4286" s="322"/>
      <c r="H4286" s="252">
        <v>12540.32</v>
      </c>
      <c r="I4286" s="252">
        <v>0</v>
      </c>
      <c r="J4286" s="252">
        <v>0</v>
      </c>
      <c r="K4286" s="252">
        <v>0</v>
      </c>
      <c r="L4286" s="252">
        <v>0</v>
      </c>
      <c r="M4286" s="252">
        <v>0</v>
      </c>
      <c r="N4286" s="323">
        <v>511.74</v>
      </c>
      <c r="O4286" s="323"/>
      <c r="P4286" s="252">
        <v>12028.58</v>
      </c>
      <c r="Q4286" s="252">
        <v>0</v>
      </c>
      <c r="R4286" s="240" t="s">
        <v>173</v>
      </c>
      <c r="V4286" s="248">
        <f t="shared" si="265"/>
        <v>0</v>
      </c>
      <c r="W4286" s="248">
        <f t="shared" si="265"/>
        <v>0</v>
      </c>
      <c r="X4286" s="248">
        <f t="shared" si="263"/>
        <v>0</v>
      </c>
      <c r="Y4286" s="248">
        <f t="shared" si="264"/>
        <v>0</v>
      </c>
    </row>
    <row r="4287" spans="1:25" ht="15" customHeight="1" x14ac:dyDescent="0.25">
      <c r="A4287" s="250"/>
      <c r="B4287" s="251"/>
      <c r="C4287" s="322" t="s">
        <v>1311</v>
      </c>
      <c r="D4287" s="322"/>
      <c r="E4287" s="322"/>
      <c r="H4287" s="252">
        <v>1445.24</v>
      </c>
      <c r="I4287" s="252">
        <v>0</v>
      </c>
      <c r="J4287" s="252">
        <v>0</v>
      </c>
      <c r="K4287" s="252">
        <v>0</v>
      </c>
      <c r="L4287" s="252">
        <v>0</v>
      </c>
      <c r="M4287" s="252">
        <v>0</v>
      </c>
      <c r="N4287" s="323">
        <v>0</v>
      </c>
      <c r="O4287" s="323"/>
      <c r="P4287" s="252">
        <v>1445.24</v>
      </c>
      <c r="Q4287" s="252">
        <v>0</v>
      </c>
      <c r="R4287" s="240" t="s">
        <v>173</v>
      </c>
      <c r="V4287" s="248">
        <f t="shared" si="265"/>
        <v>0</v>
      </c>
      <c r="W4287" s="248">
        <f t="shared" si="265"/>
        <v>0</v>
      </c>
      <c r="X4287" s="248">
        <f t="shared" si="263"/>
        <v>0</v>
      </c>
      <c r="Y4287" s="248">
        <f t="shared" si="264"/>
        <v>0</v>
      </c>
    </row>
    <row r="4288" spans="1:25" ht="15" customHeight="1" x14ac:dyDescent="0.25">
      <c r="A4288" s="250"/>
      <c r="B4288" s="251"/>
      <c r="C4288" s="322" t="s">
        <v>1057</v>
      </c>
      <c r="D4288" s="322"/>
      <c r="E4288" s="322"/>
      <c r="H4288" s="252">
        <v>545.19000000000005</v>
      </c>
      <c r="I4288" s="252">
        <v>202.45</v>
      </c>
      <c r="J4288" s="252">
        <v>0</v>
      </c>
      <c r="K4288" s="252">
        <v>0</v>
      </c>
      <c r="L4288" s="252">
        <v>0</v>
      </c>
      <c r="M4288" s="252">
        <v>202.45</v>
      </c>
      <c r="N4288" s="323">
        <v>273.41000000000003</v>
      </c>
      <c r="O4288" s="323"/>
      <c r="P4288" s="252">
        <v>475.12</v>
      </c>
      <c r="Q4288" s="252">
        <v>0.89</v>
      </c>
      <c r="R4288" s="240" t="s">
        <v>173</v>
      </c>
      <c r="V4288" s="248">
        <f t="shared" si="265"/>
        <v>0</v>
      </c>
      <c r="W4288" s="248">
        <f t="shared" si="265"/>
        <v>0</v>
      </c>
      <c r="X4288" s="248">
        <f t="shared" si="263"/>
        <v>0</v>
      </c>
      <c r="Y4288" s="248">
        <f t="shared" si="264"/>
        <v>0</v>
      </c>
    </row>
    <row r="4289" spans="1:25" ht="15" customHeight="1" x14ac:dyDescent="0.25">
      <c r="A4289" s="250"/>
      <c r="B4289" s="251"/>
      <c r="C4289" s="322" t="s">
        <v>1304</v>
      </c>
      <c r="D4289" s="322"/>
      <c r="E4289" s="322"/>
      <c r="H4289" s="252">
        <v>17919.7</v>
      </c>
      <c r="I4289" s="252">
        <v>0</v>
      </c>
      <c r="J4289" s="252">
        <v>0</v>
      </c>
      <c r="K4289" s="252">
        <v>0</v>
      </c>
      <c r="L4289" s="252">
        <v>0</v>
      </c>
      <c r="M4289" s="252">
        <v>0</v>
      </c>
      <c r="N4289" s="323">
        <v>231.54</v>
      </c>
      <c r="O4289" s="323"/>
      <c r="P4289" s="252">
        <v>18333.3</v>
      </c>
      <c r="Q4289" s="252">
        <v>645.14</v>
      </c>
      <c r="R4289" s="240" t="s">
        <v>173</v>
      </c>
      <c r="V4289" s="248">
        <f t="shared" si="265"/>
        <v>0</v>
      </c>
      <c r="W4289" s="248">
        <f t="shared" si="265"/>
        <v>0</v>
      </c>
      <c r="X4289" s="248">
        <f t="shared" si="263"/>
        <v>0</v>
      </c>
      <c r="Y4289" s="248">
        <f t="shared" si="264"/>
        <v>0</v>
      </c>
    </row>
    <row r="4290" spans="1:25" ht="15" customHeight="1" x14ac:dyDescent="0.25">
      <c r="A4290" s="250"/>
      <c r="B4290" s="251"/>
      <c r="C4290" s="322" t="s">
        <v>399</v>
      </c>
      <c r="D4290" s="322"/>
      <c r="E4290" s="322"/>
      <c r="H4290" s="252">
        <v>96615.24</v>
      </c>
      <c r="I4290" s="252">
        <v>19588.68</v>
      </c>
      <c r="J4290" s="252">
        <v>-2242.98</v>
      </c>
      <c r="K4290" s="252">
        <v>0</v>
      </c>
      <c r="L4290" s="252">
        <v>0</v>
      </c>
      <c r="M4290" s="252">
        <v>17345.7</v>
      </c>
      <c r="N4290" s="323">
        <v>25041.98</v>
      </c>
      <c r="O4290" s="323"/>
      <c r="P4290" s="252">
        <v>91194.04</v>
      </c>
      <c r="Q4290" s="252">
        <v>2275.08</v>
      </c>
      <c r="R4290" s="240" t="s">
        <v>173</v>
      </c>
      <c r="V4290" s="248">
        <f t="shared" si="265"/>
        <v>0</v>
      </c>
      <c r="W4290" s="248">
        <f t="shared" si="265"/>
        <v>0</v>
      </c>
      <c r="X4290" s="248">
        <f t="shared" si="263"/>
        <v>0</v>
      </c>
      <c r="Y4290" s="248">
        <f t="shared" si="264"/>
        <v>0</v>
      </c>
    </row>
    <row r="4291" spans="1:25" ht="15" customHeight="1" x14ac:dyDescent="0.25">
      <c r="A4291" s="250"/>
      <c r="B4291" s="251"/>
      <c r="C4291" s="322" t="s">
        <v>392</v>
      </c>
      <c r="D4291" s="322"/>
      <c r="E4291" s="322"/>
      <c r="H4291" s="252">
        <v>172837.37</v>
      </c>
      <c r="I4291" s="252">
        <v>34572.519999999997</v>
      </c>
      <c r="J4291" s="252">
        <v>-4058.79</v>
      </c>
      <c r="K4291" s="252">
        <v>0</v>
      </c>
      <c r="L4291" s="252">
        <v>0</v>
      </c>
      <c r="M4291" s="252">
        <v>30513.73</v>
      </c>
      <c r="N4291" s="323">
        <v>44247.13</v>
      </c>
      <c r="O4291" s="323"/>
      <c r="P4291" s="252">
        <v>163438.74</v>
      </c>
      <c r="Q4291" s="252">
        <v>4334.7700000000004</v>
      </c>
      <c r="R4291" s="240" t="s">
        <v>173</v>
      </c>
      <c r="V4291" s="248">
        <f t="shared" si="265"/>
        <v>0</v>
      </c>
      <c r="W4291" s="248">
        <f t="shared" si="265"/>
        <v>0</v>
      </c>
      <c r="X4291" s="248">
        <f t="shared" si="263"/>
        <v>0</v>
      </c>
      <c r="Y4291" s="248">
        <f t="shared" si="264"/>
        <v>0</v>
      </c>
    </row>
    <row r="4292" spans="1:25" ht="15" customHeight="1" x14ac:dyDescent="0.25">
      <c r="A4292" s="250"/>
      <c r="B4292" s="251"/>
      <c r="C4292" s="322" t="s">
        <v>1055</v>
      </c>
      <c r="D4292" s="322"/>
      <c r="E4292" s="322"/>
      <c r="H4292" s="252">
        <v>259.95999999999998</v>
      </c>
      <c r="I4292" s="252">
        <v>96.55</v>
      </c>
      <c r="J4292" s="252">
        <v>0</v>
      </c>
      <c r="K4292" s="252">
        <v>0</v>
      </c>
      <c r="L4292" s="252">
        <v>0</v>
      </c>
      <c r="M4292" s="252">
        <v>96.55</v>
      </c>
      <c r="N4292" s="323">
        <v>130.33000000000001</v>
      </c>
      <c r="O4292" s="323"/>
      <c r="P4292" s="252">
        <v>226.6</v>
      </c>
      <c r="Q4292" s="252">
        <v>0.42</v>
      </c>
      <c r="R4292" s="240" t="s">
        <v>173</v>
      </c>
      <c r="V4292" s="248">
        <f t="shared" si="265"/>
        <v>0</v>
      </c>
      <c r="W4292" s="248">
        <f t="shared" si="265"/>
        <v>0</v>
      </c>
      <c r="X4292" s="248">
        <f t="shared" si="263"/>
        <v>0</v>
      </c>
      <c r="Y4292" s="248">
        <f t="shared" si="264"/>
        <v>0</v>
      </c>
    </row>
    <row r="4293" spans="1:25" ht="15" customHeight="1" x14ac:dyDescent="0.25">
      <c r="A4293" s="250"/>
      <c r="B4293" s="251"/>
      <c r="C4293" s="322" t="s">
        <v>1056</v>
      </c>
      <c r="D4293" s="322"/>
      <c r="E4293" s="322"/>
      <c r="H4293" s="252">
        <v>815.19</v>
      </c>
      <c r="I4293" s="252">
        <v>306.18</v>
      </c>
      <c r="J4293" s="252">
        <v>0</v>
      </c>
      <c r="K4293" s="252">
        <v>0</v>
      </c>
      <c r="L4293" s="252">
        <v>0</v>
      </c>
      <c r="M4293" s="252">
        <v>306.18</v>
      </c>
      <c r="N4293" s="323">
        <v>413.1</v>
      </c>
      <c r="O4293" s="323"/>
      <c r="P4293" s="252">
        <v>709.62</v>
      </c>
      <c r="Q4293" s="252">
        <v>1.35</v>
      </c>
      <c r="R4293" s="240" t="s">
        <v>173</v>
      </c>
      <c r="V4293" s="248">
        <f t="shared" si="265"/>
        <v>0</v>
      </c>
      <c r="W4293" s="248">
        <f t="shared" si="265"/>
        <v>0</v>
      </c>
      <c r="X4293" s="248">
        <f t="shared" si="263"/>
        <v>0</v>
      </c>
      <c r="Y4293" s="248">
        <f t="shared" si="264"/>
        <v>0</v>
      </c>
    </row>
    <row r="4294" spans="1:25" ht="15" customHeight="1" x14ac:dyDescent="0.25">
      <c r="A4294" s="250"/>
      <c r="B4294" s="251"/>
      <c r="C4294" s="322" t="s">
        <v>1283</v>
      </c>
      <c r="D4294" s="322"/>
      <c r="E4294" s="322"/>
      <c r="H4294" s="252">
        <v>232039.76</v>
      </c>
      <c r="I4294" s="252">
        <v>0</v>
      </c>
      <c r="J4294" s="252">
        <v>0</v>
      </c>
      <c r="K4294" s="252">
        <v>0</v>
      </c>
      <c r="L4294" s="252">
        <v>0</v>
      </c>
      <c r="M4294" s="252">
        <v>0</v>
      </c>
      <c r="N4294" s="323">
        <v>353.26</v>
      </c>
      <c r="O4294" s="323"/>
      <c r="P4294" s="252">
        <v>231686.5</v>
      </c>
      <c r="Q4294" s="252">
        <v>0</v>
      </c>
      <c r="R4294" s="240" t="s">
        <v>173</v>
      </c>
      <c r="V4294" s="248">
        <f t="shared" si="265"/>
        <v>0</v>
      </c>
      <c r="W4294" s="248">
        <f t="shared" si="265"/>
        <v>231686.5</v>
      </c>
      <c r="X4294" s="248">
        <f t="shared" si="263"/>
        <v>0</v>
      </c>
      <c r="Y4294" s="248">
        <f t="shared" si="264"/>
        <v>231686.5</v>
      </c>
    </row>
    <row r="4295" spans="1:25" ht="15" customHeight="1" x14ac:dyDescent="0.25">
      <c r="A4295" s="250"/>
      <c r="B4295" s="251"/>
      <c r="C4295" s="322" t="s">
        <v>1286</v>
      </c>
      <c r="D4295" s="322"/>
      <c r="E4295" s="322"/>
      <c r="H4295" s="252">
        <v>68799.679999999993</v>
      </c>
      <c r="I4295" s="252">
        <v>13394.31</v>
      </c>
      <c r="J4295" s="252">
        <v>-1628.1</v>
      </c>
      <c r="K4295" s="252">
        <v>0</v>
      </c>
      <c r="L4295" s="252">
        <v>0</v>
      </c>
      <c r="M4295" s="252">
        <v>11766.21</v>
      </c>
      <c r="N4295" s="323">
        <v>17151.990000000002</v>
      </c>
      <c r="O4295" s="323"/>
      <c r="P4295" s="252">
        <v>65245.41</v>
      </c>
      <c r="Q4295" s="252">
        <v>1831.51</v>
      </c>
      <c r="R4295" s="240" t="s">
        <v>173</v>
      </c>
      <c r="V4295" s="248">
        <f t="shared" si="265"/>
        <v>0</v>
      </c>
      <c r="W4295" s="248">
        <f t="shared" si="265"/>
        <v>0</v>
      </c>
      <c r="X4295" s="248">
        <f t="shared" si="263"/>
        <v>0</v>
      </c>
      <c r="Y4295" s="248">
        <f t="shared" si="264"/>
        <v>0</v>
      </c>
    </row>
    <row r="4296" spans="1:25" ht="15" customHeight="1" x14ac:dyDescent="0.25">
      <c r="A4296" s="253"/>
      <c r="B4296" s="254"/>
      <c r="C4296" s="324" t="s">
        <v>1288</v>
      </c>
      <c r="D4296" s="324"/>
      <c r="E4296" s="324"/>
      <c r="F4296" s="255"/>
      <c r="G4296" s="255"/>
      <c r="H4296" s="256">
        <v>238431.46</v>
      </c>
      <c r="I4296" s="256">
        <v>51316.75</v>
      </c>
      <c r="J4296" s="256">
        <v>-6237.65</v>
      </c>
      <c r="K4296" s="256">
        <v>0</v>
      </c>
      <c r="L4296" s="256">
        <v>0</v>
      </c>
      <c r="M4296" s="256">
        <v>45079.1</v>
      </c>
      <c r="N4296" s="325">
        <v>63091.94</v>
      </c>
      <c r="O4296" s="325"/>
      <c r="P4296" s="256">
        <v>221174.65</v>
      </c>
      <c r="Q4296" s="256">
        <v>756.03</v>
      </c>
      <c r="R4296" s="240" t="s">
        <v>173</v>
      </c>
      <c r="V4296" s="248">
        <f t="shared" si="265"/>
        <v>0</v>
      </c>
      <c r="W4296" s="248">
        <f t="shared" si="265"/>
        <v>0</v>
      </c>
      <c r="X4296" s="248">
        <f t="shared" si="263"/>
        <v>0</v>
      </c>
      <c r="Y4296" s="248">
        <f t="shared" si="264"/>
        <v>0</v>
      </c>
    </row>
    <row r="4297" spans="1:25" ht="15" customHeight="1" x14ac:dyDescent="0.25">
      <c r="A4297" s="245" t="s">
        <v>1893</v>
      </c>
      <c r="B4297" s="246" t="str">
        <f>C4297</f>
        <v>г.Одинцово, Советская, 1</v>
      </c>
      <c r="C4297" s="329" t="s">
        <v>192</v>
      </c>
      <c r="D4297" s="329"/>
      <c r="E4297" s="329"/>
      <c r="F4297" s="246" t="s">
        <v>2022</v>
      </c>
      <c r="G4297" s="246" t="s">
        <v>2023</v>
      </c>
      <c r="H4297" s="247">
        <v>2409465.06</v>
      </c>
      <c r="I4297" s="247">
        <v>371303.91</v>
      </c>
      <c r="J4297" s="247">
        <v>0</v>
      </c>
      <c r="K4297" s="247">
        <v>0</v>
      </c>
      <c r="L4297" s="247">
        <v>0</v>
      </c>
      <c r="M4297" s="247">
        <v>371303.91</v>
      </c>
      <c r="N4297" s="330">
        <v>559583.48</v>
      </c>
      <c r="O4297" s="330"/>
      <c r="P4297" s="247">
        <v>2629375.79</v>
      </c>
      <c r="Q4297" s="247">
        <v>408190.3</v>
      </c>
      <c r="R4297" s="240" t="s">
        <v>192</v>
      </c>
      <c r="V4297" s="248">
        <f t="shared" si="265"/>
        <v>0</v>
      </c>
      <c r="W4297" s="248">
        <f t="shared" si="265"/>
        <v>0</v>
      </c>
      <c r="X4297" s="248">
        <f t="shared" si="263"/>
        <v>0</v>
      </c>
      <c r="Y4297" s="248">
        <f t="shared" si="264"/>
        <v>0</v>
      </c>
    </row>
    <row r="4298" spans="1:25" ht="15" customHeight="1" x14ac:dyDescent="0.25">
      <c r="A4298" s="250"/>
      <c r="B4298" s="251"/>
      <c r="C4298" s="322" t="s">
        <v>1052</v>
      </c>
      <c r="D4298" s="322"/>
      <c r="E4298" s="322"/>
      <c r="H4298" s="252">
        <v>1248274.43</v>
      </c>
      <c r="I4298" s="252">
        <v>302942.62</v>
      </c>
      <c r="J4298" s="252">
        <v>0</v>
      </c>
      <c r="K4298" s="252">
        <v>0</v>
      </c>
      <c r="L4298" s="252">
        <v>0</v>
      </c>
      <c r="M4298" s="252">
        <v>302942.62</v>
      </c>
      <c r="N4298" s="323">
        <v>426558.39</v>
      </c>
      <c r="O4298" s="323"/>
      <c r="P4298" s="252">
        <v>1211236.42</v>
      </c>
      <c r="Q4298" s="252">
        <v>86577.76</v>
      </c>
      <c r="R4298" s="240" t="s">
        <v>192</v>
      </c>
      <c r="V4298" s="248">
        <f t="shared" si="265"/>
        <v>1124658.6599999999</v>
      </c>
      <c r="W4298" s="248">
        <f t="shared" si="265"/>
        <v>0</v>
      </c>
      <c r="X4298" s="248">
        <f t="shared" ref="X4298:X4361" si="266">IF(X$8=$C4298,SUM($P4298-$Q4298),0)</f>
        <v>0</v>
      </c>
      <c r="Y4298" s="248">
        <f t="shared" ref="Y4298:Y4361" si="267">SUM(V4298:X4298)</f>
        <v>1124658.6599999999</v>
      </c>
    </row>
    <row r="4299" spans="1:25" ht="15" customHeight="1" x14ac:dyDescent="0.25">
      <c r="A4299" s="250"/>
      <c r="B4299" s="251"/>
      <c r="C4299" s="322" t="s">
        <v>399</v>
      </c>
      <c r="D4299" s="322"/>
      <c r="E4299" s="322"/>
      <c r="H4299" s="252">
        <v>61728.959999999999</v>
      </c>
      <c r="I4299" s="252">
        <v>0</v>
      </c>
      <c r="J4299" s="252">
        <v>0</v>
      </c>
      <c r="K4299" s="252">
        <v>0</v>
      </c>
      <c r="L4299" s="252">
        <v>0</v>
      </c>
      <c r="M4299" s="252">
        <v>0</v>
      </c>
      <c r="N4299" s="323">
        <v>2340.56</v>
      </c>
      <c r="O4299" s="323"/>
      <c r="P4299" s="252">
        <v>79037.350000000006</v>
      </c>
      <c r="Q4299" s="252">
        <v>19648.95</v>
      </c>
      <c r="R4299" s="240" t="s">
        <v>192</v>
      </c>
      <c r="V4299" s="248">
        <f t="shared" si="265"/>
        <v>0</v>
      </c>
      <c r="W4299" s="248">
        <f t="shared" si="265"/>
        <v>0</v>
      </c>
      <c r="X4299" s="248">
        <f t="shared" si="266"/>
        <v>0</v>
      </c>
      <c r="Y4299" s="248">
        <f t="shared" si="267"/>
        <v>0</v>
      </c>
    </row>
    <row r="4300" spans="1:25" ht="15" customHeight="1" x14ac:dyDescent="0.25">
      <c r="A4300" s="250"/>
      <c r="B4300" s="251"/>
      <c r="C4300" s="322" t="s">
        <v>1336</v>
      </c>
      <c r="D4300" s="322"/>
      <c r="E4300" s="322"/>
      <c r="H4300" s="252">
        <v>19.07</v>
      </c>
      <c r="I4300" s="252">
        <v>0</v>
      </c>
      <c r="J4300" s="252">
        <v>0</v>
      </c>
      <c r="K4300" s="252">
        <v>0</v>
      </c>
      <c r="L4300" s="252">
        <v>0</v>
      </c>
      <c r="M4300" s="252">
        <v>0</v>
      </c>
      <c r="N4300" s="323">
        <v>0.15</v>
      </c>
      <c r="O4300" s="323"/>
      <c r="P4300" s="252">
        <v>91.65</v>
      </c>
      <c r="Q4300" s="252">
        <v>72.73</v>
      </c>
      <c r="R4300" s="240" t="s">
        <v>192</v>
      </c>
      <c r="V4300" s="248">
        <f t="shared" si="265"/>
        <v>0</v>
      </c>
      <c r="W4300" s="248">
        <f t="shared" si="265"/>
        <v>0</v>
      </c>
      <c r="X4300" s="248">
        <f t="shared" si="266"/>
        <v>0</v>
      </c>
      <c r="Y4300" s="248">
        <f t="shared" si="267"/>
        <v>0</v>
      </c>
    </row>
    <row r="4301" spans="1:25" ht="15" customHeight="1" x14ac:dyDescent="0.25">
      <c r="A4301" s="250"/>
      <c r="B4301" s="251"/>
      <c r="C4301" s="322" t="s">
        <v>503</v>
      </c>
      <c r="D4301" s="322"/>
      <c r="E4301" s="322"/>
      <c r="H4301" s="252">
        <v>399339.82</v>
      </c>
      <c r="I4301" s="252">
        <v>0</v>
      </c>
      <c r="J4301" s="252">
        <v>0</v>
      </c>
      <c r="K4301" s="252">
        <v>0</v>
      </c>
      <c r="L4301" s="252">
        <v>0</v>
      </c>
      <c r="M4301" s="252">
        <v>0</v>
      </c>
      <c r="N4301" s="323">
        <v>11512.67</v>
      </c>
      <c r="O4301" s="323"/>
      <c r="P4301" s="252">
        <v>400497.89</v>
      </c>
      <c r="Q4301" s="252">
        <v>12670.74</v>
      </c>
      <c r="R4301" s="240" t="s">
        <v>192</v>
      </c>
      <c r="V4301" s="248">
        <f t="shared" si="265"/>
        <v>0</v>
      </c>
      <c r="W4301" s="248">
        <f t="shared" si="265"/>
        <v>0</v>
      </c>
      <c r="X4301" s="248">
        <f t="shared" si="266"/>
        <v>0</v>
      </c>
      <c r="Y4301" s="248">
        <f t="shared" si="267"/>
        <v>0</v>
      </c>
    </row>
    <row r="4302" spans="1:25" ht="15" customHeight="1" x14ac:dyDescent="0.25">
      <c r="A4302" s="250"/>
      <c r="B4302" s="251"/>
      <c r="C4302" s="322" t="s">
        <v>1054</v>
      </c>
      <c r="D4302" s="322"/>
      <c r="E4302" s="322"/>
      <c r="H4302" s="252">
        <v>2483.8200000000002</v>
      </c>
      <c r="I4302" s="252">
        <v>652.71</v>
      </c>
      <c r="J4302" s="252">
        <v>0</v>
      </c>
      <c r="K4302" s="252">
        <v>0</v>
      </c>
      <c r="L4302" s="252">
        <v>0</v>
      </c>
      <c r="M4302" s="252">
        <v>652.71</v>
      </c>
      <c r="N4302" s="323">
        <v>1017.62</v>
      </c>
      <c r="O4302" s="323"/>
      <c r="P4302" s="252">
        <v>2253.64</v>
      </c>
      <c r="Q4302" s="252">
        <v>134.72999999999999</v>
      </c>
      <c r="R4302" s="240" t="s">
        <v>192</v>
      </c>
      <c r="V4302" s="248">
        <f t="shared" si="265"/>
        <v>0</v>
      </c>
      <c r="W4302" s="248">
        <f t="shared" si="265"/>
        <v>0</v>
      </c>
      <c r="X4302" s="248">
        <f t="shared" si="266"/>
        <v>0</v>
      </c>
      <c r="Y4302" s="248">
        <f t="shared" si="267"/>
        <v>0</v>
      </c>
    </row>
    <row r="4303" spans="1:25" ht="15" customHeight="1" x14ac:dyDescent="0.25">
      <c r="A4303" s="250"/>
      <c r="B4303" s="251"/>
      <c r="C4303" s="322" t="s">
        <v>1363</v>
      </c>
      <c r="D4303" s="322"/>
      <c r="E4303" s="322"/>
      <c r="H4303" s="252">
        <v>327.89</v>
      </c>
      <c r="I4303" s="252">
        <v>0</v>
      </c>
      <c r="J4303" s="252">
        <v>0</v>
      </c>
      <c r="K4303" s="252">
        <v>0</v>
      </c>
      <c r="L4303" s="252">
        <v>0</v>
      </c>
      <c r="M4303" s="252">
        <v>0</v>
      </c>
      <c r="N4303" s="323">
        <v>48.03</v>
      </c>
      <c r="O4303" s="323"/>
      <c r="P4303" s="252">
        <v>279.86</v>
      </c>
      <c r="Q4303" s="252">
        <v>0</v>
      </c>
      <c r="R4303" s="240" t="s">
        <v>192</v>
      </c>
      <c r="V4303" s="248">
        <f t="shared" si="265"/>
        <v>0</v>
      </c>
      <c r="W4303" s="248">
        <f t="shared" si="265"/>
        <v>0</v>
      </c>
      <c r="X4303" s="248">
        <f t="shared" si="266"/>
        <v>0</v>
      </c>
      <c r="Y4303" s="248">
        <f t="shared" si="267"/>
        <v>0</v>
      </c>
    </row>
    <row r="4304" spans="1:25" ht="15" customHeight="1" x14ac:dyDescent="0.25">
      <c r="A4304" s="250"/>
      <c r="B4304" s="251"/>
      <c r="C4304" s="322" t="s">
        <v>1058</v>
      </c>
      <c r="D4304" s="322"/>
      <c r="E4304" s="322"/>
      <c r="H4304" s="252">
        <v>236671.29</v>
      </c>
      <c r="I4304" s="252">
        <v>63647.360000000001</v>
      </c>
      <c r="J4304" s="252">
        <v>0</v>
      </c>
      <c r="K4304" s="252">
        <v>0</v>
      </c>
      <c r="L4304" s="252">
        <v>0</v>
      </c>
      <c r="M4304" s="252">
        <v>63647.360000000001</v>
      </c>
      <c r="N4304" s="323">
        <v>88568.68</v>
      </c>
      <c r="O4304" s="323"/>
      <c r="P4304" s="252">
        <v>237402.82</v>
      </c>
      <c r="Q4304" s="252">
        <v>25652.85</v>
      </c>
      <c r="R4304" s="240" t="s">
        <v>192</v>
      </c>
      <c r="V4304" s="248">
        <f t="shared" ref="V4304:W4367" si="268">IF(V$8=$C4304,SUM($P4304-$Q4304),0)</f>
        <v>0</v>
      </c>
      <c r="W4304" s="248">
        <f t="shared" si="268"/>
        <v>0</v>
      </c>
      <c r="X4304" s="248">
        <f t="shared" si="266"/>
        <v>0</v>
      </c>
      <c r="Y4304" s="248">
        <f t="shared" si="267"/>
        <v>0</v>
      </c>
    </row>
    <row r="4305" spans="1:25" ht="15" customHeight="1" x14ac:dyDescent="0.25">
      <c r="A4305" s="250"/>
      <c r="B4305" s="251"/>
      <c r="C4305" s="322" t="s">
        <v>393</v>
      </c>
      <c r="D4305" s="322"/>
      <c r="E4305" s="322"/>
      <c r="H4305" s="252">
        <v>78556.28</v>
      </c>
      <c r="I4305" s="252">
        <v>0</v>
      </c>
      <c r="J4305" s="252">
        <v>0</v>
      </c>
      <c r="K4305" s="252">
        <v>0</v>
      </c>
      <c r="L4305" s="252">
        <v>0</v>
      </c>
      <c r="M4305" s="252">
        <v>0</v>
      </c>
      <c r="N4305" s="323">
        <v>9892</v>
      </c>
      <c r="O4305" s="323"/>
      <c r="P4305" s="252">
        <v>240674.49</v>
      </c>
      <c r="Q4305" s="252">
        <v>172010.21</v>
      </c>
      <c r="R4305" s="240" t="s">
        <v>192</v>
      </c>
      <c r="V4305" s="248">
        <f t="shared" si="268"/>
        <v>0</v>
      </c>
      <c r="W4305" s="248">
        <f t="shared" si="268"/>
        <v>0</v>
      </c>
      <c r="X4305" s="248">
        <f t="shared" si="266"/>
        <v>0</v>
      </c>
      <c r="Y4305" s="248">
        <f t="shared" si="267"/>
        <v>0</v>
      </c>
    </row>
    <row r="4306" spans="1:25" ht="15" customHeight="1" x14ac:dyDescent="0.25">
      <c r="A4306" s="250"/>
      <c r="B4306" s="251"/>
      <c r="C4306" s="322" t="s">
        <v>1295</v>
      </c>
      <c r="D4306" s="322"/>
      <c r="E4306" s="322"/>
      <c r="H4306" s="252">
        <v>2883.38</v>
      </c>
      <c r="I4306" s="252">
        <v>0</v>
      </c>
      <c r="J4306" s="252">
        <v>0</v>
      </c>
      <c r="K4306" s="252">
        <v>0</v>
      </c>
      <c r="L4306" s="252">
        <v>0</v>
      </c>
      <c r="M4306" s="252">
        <v>0</v>
      </c>
      <c r="N4306" s="323">
        <v>422.39</v>
      </c>
      <c r="O4306" s="323"/>
      <c r="P4306" s="252">
        <v>2460.9899999999998</v>
      </c>
      <c r="Q4306" s="252">
        <v>0</v>
      </c>
      <c r="R4306" s="240" t="s">
        <v>192</v>
      </c>
      <c r="V4306" s="248">
        <f t="shared" si="268"/>
        <v>0</v>
      </c>
      <c r="W4306" s="248">
        <f t="shared" si="268"/>
        <v>0</v>
      </c>
      <c r="X4306" s="248">
        <f t="shared" si="266"/>
        <v>0</v>
      </c>
      <c r="Y4306" s="248">
        <f t="shared" si="267"/>
        <v>0</v>
      </c>
    </row>
    <row r="4307" spans="1:25" ht="15" customHeight="1" x14ac:dyDescent="0.25">
      <c r="A4307" s="250"/>
      <c r="B4307" s="251"/>
      <c r="C4307" s="322" t="s">
        <v>1055</v>
      </c>
      <c r="D4307" s="322"/>
      <c r="E4307" s="322"/>
      <c r="H4307" s="252">
        <v>2355.48</v>
      </c>
      <c r="I4307" s="252">
        <v>649.84</v>
      </c>
      <c r="J4307" s="252">
        <v>0</v>
      </c>
      <c r="K4307" s="252">
        <v>0</v>
      </c>
      <c r="L4307" s="252">
        <v>0</v>
      </c>
      <c r="M4307" s="252">
        <v>649.84</v>
      </c>
      <c r="N4307" s="323">
        <v>1014.45</v>
      </c>
      <c r="O4307" s="323"/>
      <c r="P4307" s="252">
        <v>2121.39</v>
      </c>
      <c r="Q4307" s="252">
        <v>130.52000000000001</v>
      </c>
      <c r="R4307" s="240" t="s">
        <v>192</v>
      </c>
      <c r="V4307" s="248">
        <f t="shared" si="268"/>
        <v>0</v>
      </c>
      <c r="W4307" s="248">
        <f t="shared" si="268"/>
        <v>0</v>
      </c>
      <c r="X4307" s="248">
        <f t="shared" si="266"/>
        <v>0</v>
      </c>
      <c r="Y4307" s="248">
        <f t="shared" si="267"/>
        <v>0</v>
      </c>
    </row>
    <row r="4308" spans="1:25" ht="15" customHeight="1" x14ac:dyDescent="0.25">
      <c r="A4308" s="250"/>
      <c r="B4308" s="251"/>
      <c r="C4308" s="322" t="s">
        <v>1286</v>
      </c>
      <c r="D4308" s="322"/>
      <c r="E4308" s="322"/>
      <c r="H4308" s="252">
        <v>44190.93</v>
      </c>
      <c r="I4308" s="252">
        <v>0</v>
      </c>
      <c r="J4308" s="252">
        <v>0</v>
      </c>
      <c r="K4308" s="252">
        <v>0</v>
      </c>
      <c r="L4308" s="252">
        <v>0</v>
      </c>
      <c r="M4308" s="252">
        <v>0</v>
      </c>
      <c r="N4308" s="323">
        <v>1738.33</v>
      </c>
      <c r="O4308" s="323"/>
      <c r="P4308" s="252">
        <v>58364.46</v>
      </c>
      <c r="Q4308" s="252">
        <v>15911.86</v>
      </c>
      <c r="R4308" s="240" t="s">
        <v>192</v>
      </c>
      <c r="V4308" s="248">
        <f t="shared" si="268"/>
        <v>0</v>
      </c>
      <c r="W4308" s="248">
        <f t="shared" si="268"/>
        <v>0</v>
      </c>
      <c r="X4308" s="248">
        <f t="shared" si="266"/>
        <v>0</v>
      </c>
      <c r="Y4308" s="248">
        <f t="shared" si="267"/>
        <v>0</v>
      </c>
    </row>
    <row r="4309" spans="1:25" ht="15" customHeight="1" x14ac:dyDescent="0.25">
      <c r="A4309" s="250"/>
      <c r="B4309" s="251"/>
      <c r="C4309" s="322" t="s">
        <v>392</v>
      </c>
      <c r="D4309" s="322"/>
      <c r="E4309" s="322"/>
      <c r="H4309" s="252">
        <v>115557.66</v>
      </c>
      <c r="I4309" s="252">
        <v>0</v>
      </c>
      <c r="J4309" s="252">
        <v>0</v>
      </c>
      <c r="K4309" s="252">
        <v>0</v>
      </c>
      <c r="L4309" s="252">
        <v>0</v>
      </c>
      <c r="M4309" s="252">
        <v>0</v>
      </c>
      <c r="N4309" s="323">
        <v>4247.54</v>
      </c>
      <c r="O4309" s="323"/>
      <c r="P4309" s="252">
        <v>142619.54</v>
      </c>
      <c r="Q4309" s="252">
        <v>31309.42</v>
      </c>
      <c r="R4309" s="240" t="s">
        <v>192</v>
      </c>
      <c r="V4309" s="248">
        <f t="shared" si="268"/>
        <v>0</v>
      </c>
      <c r="W4309" s="248">
        <f t="shared" si="268"/>
        <v>0</v>
      </c>
      <c r="X4309" s="248">
        <f t="shared" si="266"/>
        <v>0</v>
      </c>
      <c r="Y4309" s="248">
        <f t="shared" si="267"/>
        <v>0</v>
      </c>
    </row>
    <row r="4310" spans="1:25" ht="15" customHeight="1" x14ac:dyDescent="0.25">
      <c r="A4310" s="250"/>
      <c r="B4310" s="251"/>
      <c r="C4310" s="322" t="s">
        <v>1057</v>
      </c>
      <c r="D4310" s="322"/>
      <c r="E4310" s="322"/>
      <c r="H4310" s="252">
        <v>4416.71</v>
      </c>
      <c r="I4310" s="252">
        <v>1351.31</v>
      </c>
      <c r="J4310" s="252">
        <v>0</v>
      </c>
      <c r="K4310" s="252">
        <v>0</v>
      </c>
      <c r="L4310" s="252">
        <v>0</v>
      </c>
      <c r="M4310" s="252">
        <v>1351.31</v>
      </c>
      <c r="N4310" s="323">
        <v>2114.5300000000002</v>
      </c>
      <c r="O4310" s="323"/>
      <c r="P4310" s="252">
        <v>3801.26</v>
      </c>
      <c r="Q4310" s="252">
        <v>147.77000000000001</v>
      </c>
      <c r="R4310" s="240" t="s">
        <v>192</v>
      </c>
      <c r="V4310" s="248">
        <f t="shared" si="268"/>
        <v>0</v>
      </c>
      <c r="W4310" s="248">
        <f t="shared" si="268"/>
        <v>0</v>
      </c>
      <c r="X4310" s="248">
        <f t="shared" si="266"/>
        <v>0</v>
      </c>
      <c r="Y4310" s="248">
        <f t="shared" si="267"/>
        <v>0</v>
      </c>
    </row>
    <row r="4311" spans="1:25" ht="15" customHeight="1" x14ac:dyDescent="0.25">
      <c r="A4311" s="250"/>
      <c r="B4311" s="251"/>
      <c r="C4311" s="322" t="s">
        <v>1288</v>
      </c>
      <c r="D4311" s="322"/>
      <c r="E4311" s="322"/>
      <c r="H4311" s="252">
        <v>143422.12</v>
      </c>
      <c r="I4311" s="252">
        <v>0</v>
      </c>
      <c r="J4311" s="252">
        <v>0</v>
      </c>
      <c r="K4311" s="252">
        <v>0</v>
      </c>
      <c r="L4311" s="252">
        <v>0</v>
      </c>
      <c r="M4311" s="252">
        <v>0</v>
      </c>
      <c r="N4311" s="323">
        <v>5308.11</v>
      </c>
      <c r="O4311" s="323"/>
      <c r="P4311" s="252">
        <v>175864.7</v>
      </c>
      <c r="Q4311" s="252">
        <v>37750.69</v>
      </c>
      <c r="R4311" s="240" t="s">
        <v>192</v>
      </c>
      <c r="V4311" s="248">
        <f t="shared" si="268"/>
        <v>0</v>
      </c>
      <c r="W4311" s="248">
        <f t="shared" si="268"/>
        <v>0</v>
      </c>
      <c r="X4311" s="248">
        <f t="shared" si="266"/>
        <v>0</v>
      </c>
      <c r="Y4311" s="248">
        <f t="shared" si="267"/>
        <v>0</v>
      </c>
    </row>
    <row r="4312" spans="1:25" ht="15" customHeight="1" x14ac:dyDescent="0.25">
      <c r="A4312" s="250"/>
      <c r="B4312" s="251"/>
      <c r="C4312" s="322" t="s">
        <v>1311</v>
      </c>
      <c r="D4312" s="322"/>
      <c r="E4312" s="322"/>
      <c r="H4312" s="252">
        <v>255.63</v>
      </c>
      <c r="I4312" s="252">
        <v>0</v>
      </c>
      <c r="J4312" s="252">
        <v>0</v>
      </c>
      <c r="K4312" s="252">
        <v>0</v>
      </c>
      <c r="L4312" s="252">
        <v>0</v>
      </c>
      <c r="M4312" s="252">
        <v>0</v>
      </c>
      <c r="N4312" s="323">
        <v>1.21</v>
      </c>
      <c r="O4312" s="323"/>
      <c r="P4312" s="252">
        <v>254.42</v>
      </c>
      <c r="Q4312" s="252">
        <v>0</v>
      </c>
      <c r="R4312" s="240" t="s">
        <v>192</v>
      </c>
      <c r="V4312" s="248">
        <f t="shared" si="268"/>
        <v>0</v>
      </c>
      <c r="W4312" s="248">
        <f t="shared" si="268"/>
        <v>0</v>
      </c>
      <c r="X4312" s="248">
        <f t="shared" si="266"/>
        <v>0</v>
      </c>
      <c r="Y4312" s="248">
        <f t="shared" si="267"/>
        <v>0</v>
      </c>
    </row>
    <row r="4313" spans="1:25" ht="15" customHeight="1" x14ac:dyDescent="0.25">
      <c r="A4313" s="250"/>
      <c r="B4313" s="251"/>
      <c r="C4313" s="322" t="s">
        <v>504</v>
      </c>
      <c r="D4313" s="322"/>
      <c r="E4313" s="322"/>
      <c r="H4313" s="252">
        <v>26657.599999999999</v>
      </c>
      <c r="I4313" s="252">
        <v>0</v>
      </c>
      <c r="J4313" s="252">
        <v>0</v>
      </c>
      <c r="K4313" s="252">
        <v>0</v>
      </c>
      <c r="L4313" s="252">
        <v>0</v>
      </c>
      <c r="M4313" s="252">
        <v>0</v>
      </c>
      <c r="N4313" s="323">
        <v>1559.03</v>
      </c>
      <c r="O4313" s="323"/>
      <c r="P4313" s="252">
        <v>31011.57</v>
      </c>
      <c r="Q4313" s="252">
        <v>5913</v>
      </c>
      <c r="R4313" s="240" t="s">
        <v>192</v>
      </c>
      <c r="V4313" s="248">
        <f t="shared" si="268"/>
        <v>0</v>
      </c>
      <c r="W4313" s="248">
        <f t="shared" si="268"/>
        <v>0</v>
      </c>
      <c r="X4313" s="248">
        <f t="shared" si="266"/>
        <v>0</v>
      </c>
      <c r="Y4313" s="248">
        <f t="shared" si="267"/>
        <v>0</v>
      </c>
    </row>
    <row r="4314" spans="1:25" ht="15" customHeight="1" x14ac:dyDescent="0.25">
      <c r="A4314" s="250"/>
      <c r="B4314" s="251"/>
      <c r="C4314" s="322" t="s">
        <v>1056</v>
      </c>
      <c r="D4314" s="322"/>
      <c r="E4314" s="322"/>
      <c r="H4314" s="252">
        <v>7445.78</v>
      </c>
      <c r="I4314" s="252">
        <v>2060.0700000000002</v>
      </c>
      <c r="J4314" s="252">
        <v>0</v>
      </c>
      <c r="K4314" s="252">
        <v>0</v>
      </c>
      <c r="L4314" s="252">
        <v>0</v>
      </c>
      <c r="M4314" s="252">
        <v>2060.0700000000002</v>
      </c>
      <c r="N4314" s="323">
        <v>3211.42</v>
      </c>
      <c r="O4314" s="323"/>
      <c r="P4314" s="252">
        <v>6553.5</v>
      </c>
      <c r="Q4314" s="252">
        <v>259.07</v>
      </c>
      <c r="R4314" s="240" t="s">
        <v>192</v>
      </c>
      <c r="V4314" s="248">
        <f t="shared" si="268"/>
        <v>0</v>
      </c>
      <c r="W4314" s="248">
        <f t="shared" si="268"/>
        <v>0</v>
      </c>
      <c r="X4314" s="248">
        <f t="shared" si="266"/>
        <v>0</v>
      </c>
      <c r="Y4314" s="248">
        <f t="shared" si="267"/>
        <v>0</v>
      </c>
    </row>
    <row r="4315" spans="1:25" ht="15" customHeight="1" x14ac:dyDescent="0.25">
      <c r="A4315" s="253"/>
      <c r="B4315" s="254"/>
      <c r="C4315" s="324" t="s">
        <v>1283</v>
      </c>
      <c r="D4315" s="324"/>
      <c r="E4315" s="324"/>
      <c r="F4315" s="255"/>
      <c r="G4315" s="255"/>
      <c r="H4315" s="256">
        <v>34878.21</v>
      </c>
      <c r="I4315" s="256">
        <v>0</v>
      </c>
      <c r="J4315" s="256">
        <v>0</v>
      </c>
      <c r="K4315" s="256">
        <v>0</v>
      </c>
      <c r="L4315" s="256">
        <v>0</v>
      </c>
      <c r="M4315" s="256">
        <v>0</v>
      </c>
      <c r="N4315" s="325">
        <v>28.37</v>
      </c>
      <c r="O4315" s="325"/>
      <c r="P4315" s="256">
        <v>34849.839999999997</v>
      </c>
      <c r="Q4315" s="256">
        <v>0</v>
      </c>
      <c r="R4315" s="240" t="s">
        <v>192</v>
      </c>
      <c r="V4315" s="248">
        <f t="shared" si="268"/>
        <v>0</v>
      </c>
      <c r="W4315" s="248">
        <f t="shared" si="268"/>
        <v>34849.839999999997</v>
      </c>
      <c r="X4315" s="248">
        <f t="shared" si="266"/>
        <v>0</v>
      </c>
      <c r="Y4315" s="248">
        <f t="shared" si="267"/>
        <v>34849.839999999997</v>
      </c>
    </row>
    <row r="4316" spans="1:25" ht="15" customHeight="1" x14ac:dyDescent="0.25">
      <c r="A4316" s="245" t="s">
        <v>2024</v>
      </c>
      <c r="B4316" s="246" t="str">
        <f>C4316</f>
        <v>г.Одинцово, Солнечная, 10</v>
      </c>
      <c r="C4316" s="329" t="s">
        <v>199</v>
      </c>
      <c r="D4316" s="329"/>
      <c r="E4316" s="329"/>
      <c r="F4316" s="246" t="s">
        <v>1401</v>
      </c>
      <c r="G4316" s="246" t="s">
        <v>2025</v>
      </c>
      <c r="H4316" s="247">
        <v>778624.75</v>
      </c>
      <c r="I4316" s="247">
        <v>53527.06</v>
      </c>
      <c r="J4316" s="247">
        <v>0</v>
      </c>
      <c r="K4316" s="247">
        <v>0</v>
      </c>
      <c r="L4316" s="247">
        <v>0</v>
      </c>
      <c r="M4316" s="247">
        <v>53527.06</v>
      </c>
      <c r="N4316" s="330">
        <v>60306.16</v>
      </c>
      <c r="O4316" s="330"/>
      <c r="P4316" s="247">
        <v>771850.46</v>
      </c>
      <c r="Q4316" s="247">
        <v>4.8099999999999996</v>
      </c>
      <c r="R4316" s="240" t="s">
        <v>199</v>
      </c>
      <c r="V4316" s="248">
        <f t="shared" si="268"/>
        <v>0</v>
      </c>
      <c r="W4316" s="248">
        <f t="shared" si="268"/>
        <v>0</v>
      </c>
      <c r="X4316" s="248">
        <f t="shared" si="266"/>
        <v>0</v>
      </c>
      <c r="Y4316" s="248">
        <f t="shared" si="267"/>
        <v>0</v>
      </c>
    </row>
    <row r="4317" spans="1:25" ht="15" customHeight="1" x14ac:dyDescent="0.25">
      <c r="A4317" s="250"/>
      <c r="B4317" s="251"/>
      <c r="C4317" s="322" t="s">
        <v>503</v>
      </c>
      <c r="D4317" s="322"/>
      <c r="E4317" s="322"/>
      <c r="H4317" s="252">
        <v>49511.06</v>
      </c>
      <c r="I4317" s="252">
        <v>0</v>
      </c>
      <c r="J4317" s="252">
        <v>0</v>
      </c>
      <c r="K4317" s="252">
        <v>0</v>
      </c>
      <c r="L4317" s="252">
        <v>0</v>
      </c>
      <c r="M4317" s="252">
        <v>0</v>
      </c>
      <c r="N4317" s="323">
        <v>104.44</v>
      </c>
      <c r="O4317" s="323"/>
      <c r="P4317" s="252">
        <v>49406.62</v>
      </c>
      <c r="Q4317" s="252">
        <v>0</v>
      </c>
      <c r="R4317" s="240" t="s">
        <v>199</v>
      </c>
      <c r="V4317" s="248">
        <f t="shared" si="268"/>
        <v>0</v>
      </c>
      <c r="W4317" s="248">
        <f t="shared" si="268"/>
        <v>0</v>
      </c>
      <c r="X4317" s="248">
        <f t="shared" si="266"/>
        <v>0</v>
      </c>
      <c r="Y4317" s="248">
        <f t="shared" si="267"/>
        <v>0</v>
      </c>
    </row>
    <row r="4318" spans="1:25" ht="15" customHeight="1" x14ac:dyDescent="0.25">
      <c r="A4318" s="250"/>
      <c r="B4318" s="251"/>
      <c r="C4318" s="322" t="s">
        <v>1284</v>
      </c>
      <c r="D4318" s="322"/>
      <c r="E4318" s="322"/>
      <c r="H4318" s="252">
        <v>516932.58</v>
      </c>
      <c r="I4318" s="252">
        <v>0</v>
      </c>
      <c r="J4318" s="252">
        <v>0</v>
      </c>
      <c r="K4318" s="252">
        <v>0</v>
      </c>
      <c r="L4318" s="252">
        <v>0</v>
      </c>
      <c r="M4318" s="252">
        <v>0</v>
      </c>
      <c r="N4318" s="323">
        <v>0</v>
      </c>
      <c r="O4318" s="323"/>
      <c r="P4318" s="252">
        <v>516937.39</v>
      </c>
      <c r="Q4318" s="252">
        <v>4.8099999999999996</v>
      </c>
      <c r="R4318" s="240" t="s">
        <v>199</v>
      </c>
      <c r="V4318" s="248">
        <f t="shared" si="268"/>
        <v>0</v>
      </c>
      <c r="W4318" s="248">
        <f t="shared" si="268"/>
        <v>0</v>
      </c>
      <c r="X4318" s="248">
        <f t="shared" si="266"/>
        <v>516932.58</v>
      </c>
      <c r="Y4318" s="248">
        <f t="shared" si="267"/>
        <v>516932.58</v>
      </c>
    </row>
    <row r="4319" spans="1:25" ht="15" customHeight="1" x14ac:dyDescent="0.25">
      <c r="A4319" s="250"/>
      <c r="B4319" s="251"/>
      <c r="C4319" s="322" t="s">
        <v>1052</v>
      </c>
      <c r="D4319" s="322"/>
      <c r="E4319" s="322"/>
      <c r="H4319" s="252">
        <v>52376.12</v>
      </c>
      <c r="I4319" s="252">
        <v>16127.43</v>
      </c>
      <c r="J4319" s="252">
        <v>0</v>
      </c>
      <c r="K4319" s="252">
        <v>0</v>
      </c>
      <c r="L4319" s="252">
        <v>0</v>
      </c>
      <c r="M4319" s="252">
        <v>16127.43</v>
      </c>
      <c r="N4319" s="323">
        <v>18143.34</v>
      </c>
      <c r="O4319" s="323"/>
      <c r="P4319" s="252">
        <v>50360.21</v>
      </c>
      <c r="Q4319" s="252">
        <v>0</v>
      </c>
      <c r="R4319" s="240" t="s">
        <v>199</v>
      </c>
      <c r="V4319" s="248">
        <f t="shared" si="268"/>
        <v>50360.21</v>
      </c>
      <c r="W4319" s="248">
        <f t="shared" si="268"/>
        <v>0</v>
      </c>
      <c r="X4319" s="248">
        <f t="shared" si="266"/>
        <v>0</v>
      </c>
      <c r="Y4319" s="248">
        <f t="shared" si="267"/>
        <v>50360.21</v>
      </c>
    </row>
    <row r="4320" spans="1:25" ht="15" customHeight="1" x14ac:dyDescent="0.25">
      <c r="A4320" s="250"/>
      <c r="B4320" s="251"/>
      <c r="C4320" s="322" t="s">
        <v>1054</v>
      </c>
      <c r="D4320" s="322"/>
      <c r="E4320" s="322"/>
      <c r="H4320" s="252">
        <v>11.41</v>
      </c>
      <c r="I4320" s="252">
        <v>8.42</v>
      </c>
      <c r="J4320" s="252">
        <v>0</v>
      </c>
      <c r="K4320" s="252">
        <v>0</v>
      </c>
      <c r="L4320" s="252">
        <v>0</v>
      </c>
      <c r="M4320" s="252">
        <v>8.42</v>
      </c>
      <c r="N4320" s="323">
        <v>12.22</v>
      </c>
      <c r="O4320" s="323"/>
      <c r="P4320" s="252">
        <v>7.61</v>
      </c>
      <c r="Q4320" s="252">
        <v>0</v>
      </c>
      <c r="R4320" s="240" t="s">
        <v>199</v>
      </c>
      <c r="V4320" s="248">
        <f t="shared" si="268"/>
        <v>0</v>
      </c>
      <c r="W4320" s="248">
        <f t="shared" si="268"/>
        <v>0</v>
      </c>
      <c r="X4320" s="248">
        <f t="shared" si="266"/>
        <v>0</v>
      </c>
      <c r="Y4320" s="248">
        <f t="shared" si="267"/>
        <v>0</v>
      </c>
    </row>
    <row r="4321" spans="1:25" ht="15" customHeight="1" x14ac:dyDescent="0.25">
      <c r="A4321" s="250"/>
      <c r="B4321" s="251"/>
      <c r="C4321" s="322" t="s">
        <v>399</v>
      </c>
      <c r="D4321" s="322"/>
      <c r="E4321" s="322"/>
      <c r="H4321" s="252">
        <v>25569.14</v>
      </c>
      <c r="I4321" s="252">
        <v>6019.86</v>
      </c>
      <c r="J4321" s="252">
        <v>0</v>
      </c>
      <c r="K4321" s="252">
        <v>0</v>
      </c>
      <c r="L4321" s="252">
        <v>0</v>
      </c>
      <c r="M4321" s="252">
        <v>6019.86</v>
      </c>
      <c r="N4321" s="323">
        <v>6491.13</v>
      </c>
      <c r="O4321" s="323"/>
      <c r="P4321" s="252">
        <v>25097.87</v>
      </c>
      <c r="Q4321" s="252">
        <v>0</v>
      </c>
      <c r="R4321" s="240" t="s">
        <v>199</v>
      </c>
      <c r="V4321" s="248">
        <f t="shared" si="268"/>
        <v>0</v>
      </c>
      <c r="W4321" s="248">
        <f t="shared" si="268"/>
        <v>0</v>
      </c>
      <c r="X4321" s="248">
        <f t="shared" si="266"/>
        <v>0</v>
      </c>
      <c r="Y4321" s="248">
        <f t="shared" si="267"/>
        <v>0</v>
      </c>
    </row>
    <row r="4322" spans="1:25" ht="15" customHeight="1" x14ac:dyDescent="0.25">
      <c r="A4322" s="250"/>
      <c r="B4322" s="251"/>
      <c r="C4322" s="322" t="s">
        <v>1056</v>
      </c>
      <c r="D4322" s="322"/>
      <c r="E4322" s="322"/>
      <c r="H4322" s="252">
        <v>39.06</v>
      </c>
      <c r="I4322" s="252">
        <v>28.9</v>
      </c>
      <c r="J4322" s="252">
        <v>0</v>
      </c>
      <c r="K4322" s="252">
        <v>0</v>
      </c>
      <c r="L4322" s="252">
        <v>0</v>
      </c>
      <c r="M4322" s="252">
        <v>28.9</v>
      </c>
      <c r="N4322" s="323">
        <v>41.94</v>
      </c>
      <c r="O4322" s="323"/>
      <c r="P4322" s="252">
        <v>26.02</v>
      </c>
      <c r="Q4322" s="252">
        <v>0</v>
      </c>
      <c r="R4322" s="240" t="s">
        <v>199</v>
      </c>
      <c r="V4322" s="248">
        <f t="shared" si="268"/>
        <v>0</v>
      </c>
      <c r="W4322" s="248">
        <f t="shared" si="268"/>
        <v>0</v>
      </c>
      <c r="X4322" s="248">
        <f t="shared" si="266"/>
        <v>0</v>
      </c>
      <c r="Y4322" s="248">
        <f t="shared" si="267"/>
        <v>0</v>
      </c>
    </row>
    <row r="4323" spans="1:25" ht="15" customHeight="1" x14ac:dyDescent="0.25">
      <c r="A4323" s="250"/>
      <c r="B4323" s="251"/>
      <c r="C4323" s="322" t="s">
        <v>1057</v>
      </c>
      <c r="D4323" s="322"/>
      <c r="E4323" s="322"/>
      <c r="H4323" s="252">
        <v>158.74</v>
      </c>
      <c r="I4323" s="252">
        <v>50.25</v>
      </c>
      <c r="J4323" s="252">
        <v>0</v>
      </c>
      <c r="K4323" s="252">
        <v>0</v>
      </c>
      <c r="L4323" s="252">
        <v>0</v>
      </c>
      <c r="M4323" s="252">
        <v>50.25</v>
      </c>
      <c r="N4323" s="323">
        <v>56.53</v>
      </c>
      <c r="O4323" s="323"/>
      <c r="P4323" s="252">
        <v>152.46</v>
      </c>
      <c r="Q4323" s="252">
        <v>0</v>
      </c>
      <c r="R4323" s="240" t="s">
        <v>199</v>
      </c>
      <c r="V4323" s="248">
        <f t="shared" si="268"/>
        <v>0</v>
      </c>
      <c r="W4323" s="248">
        <f t="shared" si="268"/>
        <v>0</v>
      </c>
      <c r="X4323" s="248">
        <f t="shared" si="266"/>
        <v>0</v>
      </c>
      <c r="Y4323" s="248">
        <f t="shared" si="267"/>
        <v>0</v>
      </c>
    </row>
    <row r="4324" spans="1:25" ht="15" customHeight="1" x14ac:dyDescent="0.25">
      <c r="A4324" s="250"/>
      <c r="B4324" s="251"/>
      <c r="C4324" s="322" t="s">
        <v>392</v>
      </c>
      <c r="D4324" s="322"/>
      <c r="E4324" s="322"/>
      <c r="H4324" s="252">
        <v>48197.56</v>
      </c>
      <c r="I4324" s="252">
        <v>10721.76</v>
      </c>
      <c r="J4324" s="252">
        <v>0</v>
      </c>
      <c r="K4324" s="252">
        <v>0</v>
      </c>
      <c r="L4324" s="252">
        <v>0</v>
      </c>
      <c r="M4324" s="252">
        <v>10721.76</v>
      </c>
      <c r="N4324" s="323">
        <v>13191.23</v>
      </c>
      <c r="O4324" s="323"/>
      <c r="P4324" s="252">
        <v>45728.09</v>
      </c>
      <c r="Q4324" s="252">
        <v>0</v>
      </c>
      <c r="R4324" s="240" t="s">
        <v>199</v>
      </c>
      <c r="V4324" s="248">
        <f t="shared" si="268"/>
        <v>0</v>
      </c>
      <c r="W4324" s="248">
        <f t="shared" si="268"/>
        <v>0</v>
      </c>
      <c r="X4324" s="248">
        <f t="shared" si="266"/>
        <v>0</v>
      </c>
      <c r="Y4324" s="248">
        <f t="shared" si="267"/>
        <v>0</v>
      </c>
    </row>
    <row r="4325" spans="1:25" ht="15" customHeight="1" x14ac:dyDescent="0.25">
      <c r="A4325" s="250"/>
      <c r="B4325" s="251"/>
      <c r="C4325" s="322" t="s">
        <v>1055</v>
      </c>
      <c r="D4325" s="322"/>
      <c r="E4325" s="322"/>
      <c r="H4325" s="252">
        <v>12.36</v>
      </c>
      <c r="I4325" s="252">
        <v>9.1300000000000008</v>
      </c>
      <c r="J4325" s="252">
        <v>0</v>
      </c>
      <c r="K4325" s="252">
        <v>0</v>
      </c>
      <c r="L4325" s="252">
        <v>0</v>
      </c>
      <c r="M4325" s="252">
        <v>9.1300000000000008</v>
      </c>
      <c r="N4325" s="323">
        <v>13.25</v>
      </c>
      <c r="O4325" s="323"/>
      <c r="P4325" s="252">
        <v>8.24</v>
      </c>
      <c r="Q4325" s="252">
        <v>0</v>
      </c>
      <c r="R4325" s="240" t="s">
        <v>199</v>
      </c>
      <c r="V4325" s="248">
        <f t="shared" si="268"/>
        <v>0</v>
      </c>
      <c r="W4325" s="248">
        <f t="shared" si="268"/>
        <v>0</v>
      </c>
      <c r="X4325" s="248">
        <f t="shared" si="266"/>
        <v>0</v>
      </c>
      <c r="Y4325" s="248">
        <f t="shared" si="267"/>
        <v>0</v>
      </c>
    </row>
    <row r="4326" spans="1:25" ht="15" customHeight="1" x14ac:dyDescent="0.25">
      <c r="A4326" s="250"/>
      <c r="B4326" s="251"/>
      <c r="C4326" s="322" t="s">
        <v>1288</v>
      </c>
      <c r="D4326" s="322"/>
      <c r="E4326" s="322"/>
      <c r="H4326" s="252">
        <v>66569.66</v>
      </c>
      <c r="I4326" s="252">
        <v>16125.54</v>
      </c>
      <c r="J4326" s="252">
        <v>0</v>
      </c>
      <c r="K4326" s="252">
        <v>0</v>
      </c>
      <c r="L4326" s="252">
        <v>0</v>
      </c>
      <c r="M4326" s="252">
        <v>16125.54</v>
      </c>
      <c r="N4326" s="323">
        <v>17442.169999999998</v>
      </c>
      <c r="O4326" s="323"/>
      <c r="P4326" s="252">
        <v>65253.03</v>
      </c>
      <c r="Q4326" s="252">
        <v>0</v>
      </c>
      <c r="R4326" s="240" t="s">
        <v>199</v>
      </c>
      <c r="V4326" s="248">
        <f t="shared" si="268"/>
        <v>0</v>
      </c>
      <c r="W4326" s="248">
        <f t="shared" si="268"/>
        <v>0</v>
      </c>
      <c r="X4326" s="248">
        <f t="shared" si="266"/>
        <v>0</v>
      </c>
      <c r="Y4326" s="248">
        <f t="shared" si="267"/>
        <v>0</v>
      </c>
    </row>
    <row r="4327" spans="1:25" ht="15" customHeight="1" x14ac:dyDescent="0.25">
      <c r="A4327" s="250"/>
      <c r="B4327" s="251"/>
      <c r="C4327" s="322" t="s">
        <v>1286</v>
      </c>
      <c r="D4327" s="322"/>
      <c r="E4327" s="322"/>
      <c r="H4327" s="252">
        <v>18551.73</v>
      </c>
      <c r="I4327" s="252">
        <v>4208.96</v>
      </c>
      <c r="J4327" s="252">
        <v>0</v>
      </c>
      <c r="K4327" s="252">
        <v>0</v>
      </c>
      <c r="L4327" s="252">
        <v>0</v>
      </c>
      <c r="M4327" s="252">
        <v>4208.96</v>
      </c>
      <c r="N4327" s="323">
        <v>4554.8599999999997</v>
      </c>
      <c r="O4327" s="323"/>
      <c r="P4327" s="252">
        <v>18205.830000000002</v>
      </c>
      <c r="Q4327" s="252">
        <v>0</v>
      </c>
      <c r="R4327" s="240" t="s">
        <v>199</v>
      </c>
      <c r="V4327" s="248">
        <f t="shared" si="268"/>
        <v>0</v>
      </c>
      <c r="W4327" s="248">
        <f t="shared" si="268"/>
        <v>0</v>
      </c>
      <c r="X4327" s="248">
        <f t="shared" si="266"/>
        <v>0</v>
      </c>
      <c r="Y4327" s="248">
        <f t="shared" si="267"/>
        <v>0</v>
      </c>
    </row>
    <row r="4328" spans="1:25" ht="15" customHeight="1" x14ac:dyDescent="0.25">
      <c r="A4328" s="253"/>
      <c r="B4328" s="254"/>
      <c r="C4328" s="324" t="s">
        <v>1058</v>
      </c>
      <c r="D4328" s="324"/>
      <c r="E4328" s="324"/>
      <c r="F4328" s="255"/>
      <c r="G4328" s="255"/>
      <c r="H4328" s="256">
        <v>695.33</v>
      </c>
      <c r="I4328" s="256">
        <v>226.81</v>
      </c>
      <c r="J4328" s="256">
        <v>0</v>
      </c>
      <c r="K4328" s="256">
        <v>0</v>
      </c>
      <c r="L4328" s="256">
        <v>0</v>
      </c>
      <c r="M4328" s="256">
        <v>226.81</v>
      </c>
      <c r="N4328" s="325">
        <v>255.05</v>
      </c>
      <c r="O4328" s="325"/>
      <c r="P4328" s="256">
        <v>667.09</v>
      </c>
      <c r="Q4328" s="256">
        <v>0</v>
      </c>
      <c r="R4328" s="240" t="s">
        <v>199</v>
      </c>
      <c r="V4328" s="248">
        <f t="shared" si="268"/>
        <v>0</v>
      </c>
      <c r="W4328" s="248">
        <f t="shared" si="268"/>
        <v>0</v>
      </c>
      <c r="X4328" s="248">
        <f t="shared" si="266"/>
        <v>0</v>
      </c>
      <c r="Y4328" s="248">
        <f t="shared" si="267"/>
        <v>0</v>
      </c>
    </row>
    <row r="4329" spans="1:25" ht="15" customHeight="1" x14ac:dyDescent="0.25">
      <c r="A4329" s="245" t="s">
        <v>2026</v>
      </c>
      <c r="B4329" s="246" t="str">
        <f>C4329</f>
        <v>г.Одинцово, Солнечная, 12</v>
      </c>
      <c r="C4329" s="329" t="s">
        <v>200</v>
      </c>
      <c r="D4329" s="329"/>
      <c r="E4329" s="329"/>
      <c r="F4329" s="246" t="s">
        <v>1306</v>
      </c>
      <c r="G4329" s="246" t="s">
        <v>2027</v>
      </c>
      <c r="H4329" s="247">
        <v>45599.66</v>
      </c>
      <c r="I4329" s="247">
        <v>40103.61</v>
      </c>
      <c r="J4329" s="247">
        <v>-84.56</v>
      </c>
      <c r="K4329" s="247">
        <v>0</v>
      </c>
      <c r="L4329" s="247">
        <v>0</v>
      </c>
      <c r="M4329" s="247">
        <v>40019.050000000003</v>
      </c>
      <c r="N4329" s="330">
        <v>38558.879999999997</v>
      </c>
      <c r="O4329" s="330"/>
      <c r="P4329" s="247">
        <v>61209.79</v>
      </c>
      <c r="Q4329" s="247">
        <v>14149.96</v>
      </c>
      <c r="R4329" s="240" t="s">
        <v>200</v>
      </c>
      <c r="V4329" s="248">
        <f t="shared" si="268"/>
        <v>0</v>
      </c>
      <c r="W4329" s="248">
        <f t="shared" si="268"/>
        <v>0</v>
      </c>
      <c r="X4329" s="248">
        <f t="shared" si="266"/>
        <v>0</v>
      </c>
      <c r="Y4329" s="248">
        <f t="shared" si="267"/>
        <v>0</v>
      </c>
    </row>
    <row r="4330" spans="1:25" ht="15" customHeight="1" x14ac:dyDescent="0.25">
      <c r="A4330" s="250"/>
      <c r="B4330" s="251"/>
      <c r="C4330" s="322" t="s">
        <v>1052</v>
      </c>
      <c r="D4330" s="322"/>
      <c r="E4330" s="322"/>
      <c r="H4330" s="252">
        <v>19279.150000000001</v>
      </c>
      <c r="I4330" s="252">
        <v>16570.04</v>
      </c>
      <c r="J4330" s="252">
        <v>0</v>
      </c>
      <c r="K4330" s="252">
        <v>0</v>
      </c>
      <c r="L4330" s="252">
        <v>0</v>
      </c>
      <c r="M4330" s="252">
        <v>16570.04</v>
      </c>
      <c r="N4330" s="323">
        <v>17149.64</v>
      </c>
      <c r="O4330" s="323"/>
      <c r="P4330" s="252">
        <v>18699.55</v>
      </c>
      <c r="Q4330" s="252">
        <v>0</v>
      </c>
      <c r="R4330" s="240" t="s">
        <v>200</v>
      </c>
      <c r="V4330" s="248">
        <f t="shared" si="268"/>
        <v>18699.55</v>
      </c>
      <c r="W4330" s="248">
        <f t="shared" si="268"/>
        <v>0</v>
      </c>
      <c r="X4330" s="248">
        <f t="shared" si="266"/>
        <v>0</v>
      </c>
      <c r="Y4330" s="248">
        <f t="shared" si="267"/>
        <v>18699.55</v>
      </c>
    </row>
    <row r="4331" spans="1:25" ht="15" customHeight="1" x14ac:dyDescent="0.25">
      <c r="A4331" s="250"/>
      <c r="B4331" s="251"/>
      <c r="C4331" s="322" t="s">
        <v>503</v>
      </c>
      <c r="D4331" s="322"/>
      <c r="E4331" s="322"/>
      <c r="H4331" s="252">
        <v>1755.8</v>
      </c>
      <c r="I4331" s="252">
        <v>0</v>
      </c>
      <c r="J4331" s="252">
        <v>0</v>
      </c>
      <c r="K4331" s="252">
        <v>0</v>
      </c>
      <c r="L4331" s="252">
        <v>0</v>
      </c>
      <c r="M4331" s="252">
        <v>0</v>
      </c>
      <c r="N4331" s="323">
        <v>0</v>
      </c>
      <c r="O4331" s="323"/>
      <c r="P4331" s="252">
        <v>1755.8</v>
      </c>
      <c r="Q4331" s="252">
        <v>0</v>
      </c>
      <c r="R4331" s="240" t="s">
        <v>200</v>
      </c>
      <c r="V4331" s="248">
        <f t="shared" si="268"/>
        <v>0</v>
      </c>
      <c r="W4331" s="248">
        <f t="shared" si="268"/>
        <v>0</v>
      </c>
      <c r="X4331" s="248">
        <f t="shared" si="266"/>
        <v>0</v>
      </c>
      <c r="Y4331" s="248">
        <f t="shared" si="267"/>
        <v>0</v>
      </c>
    </row>
    <row r="4332" spans="1:25" ht="15" customHeight="1" x14ac:dyDescent="0.25">
      <c r="A4332" s="250"/>
      <c r="B4332" s="251"/>
      <c r="C4332" s="322" t="s">
        <v>1284</v>
      </c>
      <c r="D4332" s="322"/>
      <c r="E4332" s="322"/>
      <c r="H4332" s="252">
        <v>-11565.4</v>
      </c>
      <c r="I4332" s="252">
        <v>0</v>
      </c>
      <c r="J4332" s="252">
        <v>0</v>
      </c>
      <c r="K4332" s="252">
        <v>0</v>
      </c>
      <c r="L4332" s="252">
        <v>0</v>
      </c>
      <c r="M4332" s="252">
        <v>0</v>
      </c>
      <c r="N4332" s="323">
        <v>0</v>
      </c>
      <c r="O4332" s="323"/>
      <c r="P4332" s="252">
        <v>20.52</v>
      </c>
      <c r="Q4332" s="252">
        <v>11585.92</v>
      </c>
      <c r="R4332" s="240" t="s">
        <v>200</v>
      </c>
      <c r="V4332" s="248">
        <f t="shared" si="268"/>
        <v>0</v>
      </c>
      <c r="W4332" s="248">
        <f t="shared" si="268"/>
        <v>0</v>
      </c>
      <c r="X4332" s="248">
        <f t="shared" si="266"/>
        <v>-11565.4</v>
      </c>
      <c r="Y4332" s="248">
        <f t="shared" si="267"/>
        <v>-11565.4</v>
      </c>
    </row>
    <row r="4333" spans="1:25" ht="15" customHeight="1" x14ac:dyDescent="0.25">
      <c r="A4333" s="250"/>
      <c r="B4333" s="251"/>
      <c r="C4333" s="322" t="s">
        <v>1054</v>
      </c>
      <c r="D4333" s="322"/>
      <c r="E4333" s="322"/>
      <c r="H4333" s="252">
        <v>3.81</v>
      </c>
      <c r="I4333" s="252">
        <v>3.42</v>
      </c>
      <c r="J4333" s="252">
        <v>0</v>
      </c>
      <c r="K4333" s="252">
        <v>0</v>
      </c>
      <c r="L4333" s="252">
        <v>0</v>
      </c>
      <c r="M4333" s="252">
        <v>3.42</v>
      </c>
      <c r="N4333" s="323">
        <v>3.81</v>
      </c>
      <c r="O4333" s="323"/>
      <c r="P4333" s="252">
        <v>3.42</v>
      </c>
      <c r="Q4333" s="252">
        <v>0</v>
      </c>
      <c r="R4333" s="240" t="s">
        <v>200</v>
      </c>
      <c r="V4333" s="248">
        <f t="shared" si="268"/>
        <v>0</v>
      </c>
      <c r="W4333" s="248">
        <f t="shared" si="268"/>
        <v>0</v>
      </c>
      <c r="X4333" s="248">
        <f t="shared" si="266"/>
        <v>0</v>
      </c>
      <c r="Y4333" s="248">
        <f t="shared" si="267"/>
        <v>0</v>
      </c>
    </row>
    <row r="4334" spans="1:25" ht="15" customHeight="1" x14ac:dyDescent="0.25">
      <c r="A4334" s="250"/>
      <c r="B4334" s="251"/>
      <c r="C4334" s="322" t="s">
        <v>399</v>
      </c>
      <c r="D4334" s="322"/>
      <c r="E4334" s="322"/>
      <c r="H4334" s="252">
        <v>4868.97</v>
      </c>
      <c r="I4334" s="252">
        <v>3678.07</v>
      </c>
      <c r="J4334" s="252">
        <v>0</v>
      </c>
      <c r="K4334" s="252">
        <v>0</v>
      </c>
      <c r="L4334" s="252">
        <v>0</v>
      </c>
      <c r="M4334" s="252">
        <v>3678.07</v>
      </c>
      <c r="N4334" s="323">
        <v>3280.43</v>
      </c>
      <c r="O4334" s="323"/>
      <c r="P4334" s="252">
        <v>6305.28</v>
      </c>
      <c r="Q4334" s="252">
        <v>1038.67</v>
      </c>
      <c r="R4334" s="240" t="s">
        <v>200</v>
      </c>
      <c r="V4334" s="248">
        <f t="shared" si="268"/>
        <v>0</v>
      </c>
      <c r="W4334" s="248">
        <f t="shared" si="268"/>
        <v>0</v>
      </c>
      <c r="X4334" s="248">
        <f t="shared" si="266"/>
        <v>0</v>
      </c>
      <c r="Y4334" s="248">
        <f t="shared" si="267"/>
        <v>0</v>
      </c>
    </row>
    <row r="4335" spans="1:25" ht="15" customHeight="1" x14ac:dyDescent="0.25">
      <c r="A4335" s="250"/>
      <c r="B4335" s="251"/>
      <c r="C4335" s="322" t="s">
        <v>1303</v>
      </c>
      <c r="D4335" s="322"/>
      <c r="E4335" s="322"/>
      <c r="H4335" s="252">
        <v>-701.89</v>
      </c>
      <c r="I4335" s="252">
        <v>0</v>
      </c>
      <c r="J4335" s="252">
        <v>0</v>
      </c>
      <c r="K4335" s="252">
        <v>0</v>
      </c>
      <c r="L4335" s="252">
        <v>0</v>
      </c>
      <c r="M4335" s="252">
        <v>0</v>
      </c>
      <c r="N4335" s="323">
        <v>0</v>
      </c>
      <c r="O4335" s="323"/>
      <c r="P4335" s="252">
        <v>0</v>
      </c>
      <c r="Q4335" s="252">
        <v>701.89</v>
      </c>
      <c r="R4335" s="240" t="s">
        <v>200</v>
      </c>
      <c r="V4335" s="248">
        <f t="shared" si="268"/>
        <v>0</v>
      </c>
      <c r="W4335" s="248">
        <f t="shared" si="268"/>
        <v>0</v>
      </c>
      <c r="X4335" s="248">
        <f t="shared" si="266"/>
        <v>0</v>
      </c>
      <c r="Y4335" s="248">
        <f t="shared" si="267"/>
        <v>0</v>
      </c>
    </row>
    <row r="4336" spans="1:25" ht="15" customHeight="1" x14ac:dyDescent="0.25">
      <c r="A4336" s="250"/>
      <c r="B4336" s="251"/>
      <c r="C4336" s="322" t="s">
        <v>1058</v>
      </c>
      <c r="D4336" s="322"/>
      <c r="E4336" s="322"/>
      <c r="H4336" s="252">
        <v>263.85000000000002</v>
      </c>
      <c r="I4336" s="252">
        <v>226.84</v>
      </c>
      <c r="J4336" s="252">
        <v>0</v>
      </c>
      <c r="K4336" s="252">
        <v>0</v>
      </c>
      <c r="L4336" s="252">
        <v>0</v>
      </c>
      <c r="M4336" s="252">
        <v>226.84</v>
      </c>
      <c r="N4336" s="323">
        <v>234.78</v>
      </c>
      <c r="O4336" s="323"/>
      <c r="P4336" s="252">
        <v>255.91</v>
      </c>
      <c r="Q4336" s="252">
        <v>0</v>
      </c>
      <c r="R4336" s="240" t="s">
        <v>200</v>
      </c>
      <c r="V4336" s="248">
        <f t="shared" si="268"/>
        <v>0</v>
      </c>
      <c r="W4336" s="248">
        <f t="shared" si="268"/>
        <v>0</v>
      </c>
      <c r="X4336" s="248">
        <f t="shared" si="266"/>
        <v>0</v>
      </c>
      <c r="Y4336" s="248">
        <f t="shared" si="267"/>
        <v>0</v>
      </c>
    </row>
    <row r="4337" spans="1:25" ht="15" customHeight="1" x14ac:dyDescent="0.25">
      <c r="A4337" s="250"/>
      <c r="B4337" s="251"/>
      <c r="C4337" s="322" t="s">
        <v>1057</v>
      </c>
      <c r="D4337" s="322"/>
      <c r="E4337" s="322"/>
      <c r="H4337" s="252">
        <v>58.41</v>
      </c>
      <c r="I4337" s="252">
        <v>50.25</v>
      </c>
      <c r="J4337" s="252">
        <v>0</v>
      </c>
      <c r="K4337" s="252">
        <v>0</v>
      </c>
      <c r="L4337" s="252">
        <v>0</v>
      </c>
      <c r="M4337" s="252">
        <v>50.25</v>
      </c>
      <c r="N4337" s="323">
        <v>52.01</v>
      </c>
      <c r="O4337" s="323"/>
      <c r="P4337" s="252">
        <v>56.65</v>
      </c>
      <c r="Q4337" s="252">
        <v>0</v>
      </c>
      <c r="R4337" s="240" t="s">
        <v>200</v>
      </c>
      <c r="V4337" s="248">
        <f t="shared" si="268"/>
        <v>0</v>
      </c>
      <c r="W4337" s="248">
        <f t="shared" si="268"/>
        <v>0</v>
      </c>
      <c r="X4337" s="248">
        <f t="shared" si="266"/>
        <v>0</v>
      </c>
      <c r="Y4337" s="248">
        <f t="shared" si="267"/>
        <v>0</v>
      </c>
    </row>
    <row r="4338" spans="1:25" ht="15" customHeight="1" x14ac:dyDescent="0.25">
      <c r="A4338" s="250"/>
      <c r="B4338" s="251"/>
      <c r="C4338" s="322" t="s">
        <v>392</v>
      </c>
      <c r="D4338" s="322"/>
      <c r="E4338" s="322"/>
      <c r="H4338" s="252">
        <v>10221.450000000001</v>
      </c>
      <c r="I4338" s="252">
        <v>6655.1</v>
      </c>
      <c r="J4338" s="252">
        <v>-15.08</v>
      </c>
      <c r="K4338" s="252">
        <v>0</v>
      </c>
      <c r="L4338" s="252">
        <v>0</v>
      </c>
      <c r="M4338" s="252">
        <v>6640.02</v>
      </c>
      <c r="N4338" s="323">
        <v>6025.92</v>
      </c>
      <c r="O4338" s="323"/>
      <c r="P4338" s="252">
        <v>11589.55</v>
      </c>
      <c r="Q4338" s="252">
        <v>754</v>
      </c>
      <c r="R4338" s="240" t="s">
        <v>200</v>
      </c>
      <c r="V4338" s="248">
        <f t="shared" si="268"/>
        <v>0</v>
      </c>
      <c r="W4338" s="248">
        <f t="shared" si="268"/>
        <v>0</v>
      </c>
      <c r="X4338" s="248">
        <f t="shared" si="266"/>
        <v>0</v>
      </c>
      <c r="Y4338" s="248">
        <f t="shared" si="267"/>
        <v>0</v>
      </c>
    </row>
    <row r="4339" spans="1:25" ht="15" customHeight="1" x14ac:dyDescent="0.25">
      <c r="A4339" s="250"/>
      <c r="B4339" s="251"/>
      <c r="C4339" s="322" t="s">
        <v>1056</v>
      </c>
      <c r="D4339" s="322"/>
      <c r="E4339" s="322"/>
      <c r="H4339" s="252">
        <v>13.09</v>
      </c>
      <c r="I4339" s="252">
        <v>11.75</v>
      </c>
      <c r="J4339" s="252">
        <v>0</v>
      </c>
      <c r="K4339" s="252">
        <v>0</v>
      </c>
      <c r="L4339" s="252">
        <v>0</v>
      </c>
      <c r="M4339" s="252">
        <v>11.75</v>
      </c>
      <c r="N4339" s="323">
        <v>13.09</v>
      </c>
      <c r="O4339" s="323"/>
      <c r="P4339" s="252">
        <v>11.75</v>
      </c>
      <c r="Q4339" s="252">
        <v>0</v>
      </c>
      <c r="R4339" s="240" t="s">
        <v>200</v>
      </c>
      <c r="V4339" s="248">
        <f t="shared" si="268"/>
        <v>0</v>
      </c>
      <c r="W4339" s="248">
        <f t="shared" si="268"/>
        <v>0</v>
      </c>
      <c r="X4339" s="248">
        <f t="shared" si="266"/>
        <v>0</v>
      </c>
      <c r="Y4339" s="248">
        <f t="shared" si="267"/>
        <v>0</v>
      </c>
    </row>
    <row r="4340" spans="1:25" ht="15" customHeight="1" x14ac:dyDescent="0.25">
      <c r="A4340" s="250"/>
      <c r="B4340" s="251"/>
      <c r="C4340" s="322" t="s">
        <v>1288</v>
      </c>
      <c r="D4340" s="322"/>
      <c r="E4340" s="322"/>
      <c r="H4340" s="252">
        <v>16980.36</v>
      </c>
      <c r="I4340" s="252">
        <v>10233.39</v>
      </c>
      <c r="J4340" s="252">
        <v>-55.1</v>
      </c>
      <c r="K4340" s="252">
        <v>0</v>
      </c>
      <c r="L4340" s="252">
        <v>0</v>
      </c>
      <c r="M4340" s="252">
        <v>10178.290000000001</v>
      </c>
      <c r="N4340" s="323">
        <v>9373.48</v>
      </c>
      <c r="O4340" s="323"/>
      <c r="P4340" s="252">
        <v>17840.27</v>
      </c>
      <c r="Q4340" s="252">
        <v>55.1</v>
      </c>
      <c r="R4340" s="240" t="s">
        <v>200</v>
      </c>
      <c r="V4340" s="248">
        <f t="shared" si="268"/>
        <v>0</v>
      </c>
      <c r="W4340" s="248">
        <f t="shared" si="268"/>
        <v>0</v>
      </c>
      <c r="X4340" s="248">
        <f t="shared" si="266"/>
        <v>0</v>
      </c>
      <c r="Y4340" s="248">
        <f t="shared" si="267"/>
        <v>0</v>
      </c>
    </row>
    <row r="4341" spans="1:25" ht="15" customHeight="1" x14ac:dyDescent="0.25">
      <c r="A4341" s="250"/>
      <c r="B4341" s="251"/>
      <c r="C4341" s="322" t="s">
        <v>1286</v>
      </c>
      <c r="D4341" s="322"/>
      <c r="E4341" s="322"/>
      <c r="H4341" s="252">
        <v>4417.93</v>
      </c>
      <c r="I4341" s="252">
        <v>2671.04</v>
      </c>
      <c r="J4341" s="252">
        <v>-14.38</v>
      </c>
      <c r="K4341" s="252">
        <v>0</v>
      </c>
      <c r="L4341" s="252">
        <v>0</v>
      </c>
      <c r="M4341" s="252">
        <v>2656.66</v>
      </c>
      <c r="N4341" s="323">
        <v>2421.59</v>
      </c>
      <c r="O4341" s="323"/>
      <c r="P4341" s="252">
        <v>4667.38</v>
      </c>
      <c r="Q4341" s="252">
        <v>14.38</v>
      </c>
      <c r="R4341" s="240" t="s">
        <v>200</v>
      </c>
      <c r="V4341" s="248">
        <f t="shared" si="268"/>
        <v>0</v>
      </c>
      <c r="W4341" s="248">
        <f t="shared" si="268"/>
        <v>0</v>
      </c>
      <c r="X4341" s="248">
        <f t="shared" si="266"/>
        <v>0</v>
      </c>
      <c r="Y4341" s="248">
        <f t="shared" si="267"/>
        <v>0</v>
      </c>
    </row>
    <row r="4342" spans="1:25" ht="15" customHeight="1" x14ac:dyDescent="0.25">
      <c r="A4342" s="253"/>
      <c r="B4342" s="254"/>
      <c r="C4342" s="324" t="s">
        <v>1055</v>
      </c>
      <c r="D4342" s="324"/>
      <c r="E4342" s="324"/>
      <c r="F4342" s="255"/>
      <c r="G4342" s="255"/>
      <c r="H4342" s="256">
        <v>4.13</v>
      </c>
      <c r="I4342" s="256">
        <v>3.71</v>
      </c>
      <c r="J4342" s="256">
        <v>0</v>
      </c>
      <c r="K4342" s="256">
        <v>0</v>
      </c>
      <c r="L4342" s="256">
        <v>0</v>
      </c>
      <c r="M4342" s="256">
        <v>3.71</v>
      </c>
      <c r="N4342" s="325">
        <v>4.13</v>
      </c>
      <c r="O4342" s="325"/>
      <c r="P4342" s="256">
        <v>3.71</v>
      </c>
      <c r="Q4342" s="256">
        <v>0</v>
      </c>
      <c r="R4342" s="240" t="s">
        <v>200</v>
      </c>
      <c r="V4342" s="248">
        <f t="shared" si="268"/>
        <v>0</v>
      </c>
      <c r="W4342" s="248">
        <f t="shared" si="268"/>
        <v>0</v>
      </c>
      <c r="X4342" s="248">
        <f t="shared" si="266"/>
        <v>0</v>
      </c>
      <c r="Y4342" s="248">
        <f t="shared" si="267"/>
        <v>0</v>
      </c>
    </row>
    <row r="4343" spans="1:25" ht="15" customHeight="1" x14ac:dyDescent="0.25">
      <c r="A4343" s="245" t="s">
        <v>2028</v>
      </c>
      <c r="B4343" s="246" t="str">
        <f>C4343</f>
        <v>г.Одинцово, Солнечная, 16</v>
      </c>
      <c r="C4343" s="329" t="s">
        <v>328</v>
      </c>
      <c r="D4343" s="329"/>
      <c r="E4343" s="329"/>
      <c r="F4343" s="246" t="s">
        <v>1795</v>
      </c>
      <c r="G4343" s="246" t="s">
        <v>2029</v>
      </c>
      <c r="H4343" s="247">
        <v>347647.85</v>
      </c>
      <c r="I4343" s="247">
        <v>0</v>
      </c>
      <c r="J4343" s="247">
        <v>0</v>
      </c>
      <c r="K4343" s="247">
        <v>0</v>
      </c>
      <c r="L4343" s="247">
        <v>0</v>
      </c>
      <c r="M4343" s="247">
        <v>0</v>
      </c>
      <c r="N4343" s="330">
        <v>2431.77</v>
      </c>
      <c r="O4343" s="330"/>
      <c r="P4343" s="247">
        <v>359859.6</v>
      </c>
      <c r="Q4343" s="247">
        <v>14643.52</v>
      </c>
      <c r="R4343" s="240" t="s">
        <v>328</v>
      </c>
      <c r="V4343" s="248">
        <f t="shared" si="268"/>
        <v>0</v>
      </c>
      <c r="W4343" s="248">
        <f t="shared" si="268"/>
        <v>0</v>
      </c>
      <c r="X4343" s="248">
        <f t="shared" si="266"/>
        <v>0</v>
      </c>
      <c r="Y4343" s="248">
        <f t="shared" si="267"/>
        <v>0</v>
      </c>
    </row>
    <row r="4344" spans="1:25" ht="15" customHeight="1" x14ac:dyDescent="0.25">
      <c r="A4344" s="250"/>
      <c r="B4344" s="251"/>
      <c r="C4344" s="322" t="s">
        <v>1335</v>
      </c>
      <c r="D4344" s="322"/>
      <c r="E4344" s="322"/>
      <c r="H4344" s="252">
        <v>4405.34</v>
      </c>
      <c r="I4344" s="252">
        <v>0</v>
      </c>
      <c r="J4344" s="252">
        <v>0</v>
      </c>
      <c r="K4344" s="252">
        <v>0</v>
      </c>
      <c r="L4344" s="252">
        <v>0</v>
      </c>
      <c r="M4344" s="252">
        <v>0</v>
      </c>
      <c r="N4344" s="323">
        <v>82.54</v>
      </c>
      <c r="O4344" s="323"/>
      <c r="P4344" s="252">
        <v>4322.8</v>
      </c>
      <c r="Q4344" s="252">
        <v>0</v>
      </c>
      <c r="R4344" s="240" t="s">
        <v>328</v>
      </c>
      <c r="V4344" s="248">
        <f t="shared" si="268"/>
        <v>0</v>
      </c>
      <c r="W4344" s="248">
        <f t="shared" si="268"/>
        <v>0</v>
      </c>
      <c r="X4344" s="248">
        <f t="shared" si="266"/>
        <v>0</v>
      </c>
      <c r="Y4344" s="248">
        <f t="shared" si="267"/>
        <v>0</v>
      </c>
    </row>
    <row r="4345" spans="1:25" ht="15" customHeight="1" x14ac:dyDescent="0.25">
      <c r="A4345" s="250"/>
      <c r="B4345" s="251"/>
      <c r="C4345" s="322" t="s">
        <v>1284</v>
      </c>
      <c r="D4345" s="322"/>
      <c r="E4345" s="322"/>
      <c r="H4345" s="252">
        <v>343269.33</v>
      </c>
      <c r="I4345" s="252">
        <v>0</v>
      </c>
      <c r="J4345" s="252">
        <v>0</v>
      </c>
      <c r="K4345" s="252">
        <v>0</v>
      </c>
      <c r="L4345" s="252">
        <v>0</v>
      </c>
      <c r="M4345" s="252">
        <v>0</v>
      </c>
      <c r="N4345" s="323">
        <v>2349.23</v>
      </c>
      <c r="O4345" s="323"/>
      <c r="P4345" s="252">
        <v>355536.8</v>
      </c>
      <c r="Q4345" s="252">
        <v>14616.7</v>
      </c>
      <c r="R4345" s="240" t="s">
        <v>328</v>
      </c>
      <c r="V4345" s="248">
        <f t="shared" si="268"/>
        <v>0</v>
      </c>
      <c r="W4345" s="248">
        <f t="shared" si="268"/>
        <v>0</v>
      </c>
      <c r="X4345" s="248">
        <f t="shared" si="266"/>
        <v>340920.1</v>
      </c>
      <c r="Y4345" s="248">
        <f t="shared" si="267"/>
        <v>340920.1</v>
      </c>
    </row>
    <row r="4346" spans="1:25" ht="15" customHeight="1" x14ac:dyDescent="0.25">
      <c r="A4346" s="253"/>
      <c r="B4346" s="254"/>
      <c r="C4346" s="324" t="s">
        <v>1052</v>
      </c>
      <c r="D4346" s="324"/>
      <c r="E4346" s="324"/>
      <c r="F4346" s="255"/>
      <c r="G4346" s="255"/>
      <c r="H4346" s="256">
        <v>-26.82</v>
      </c>
      <c r="I4346" s="256">
        <v>0</v>
      </c>
      <c r="J4346" s="256">
        <v>0</v>
      </c>
      <c r="K4346" s="256">
        <v>0</v>
      </c>
      <c r="L4346" s="256">
        <v>0</v>
      </c>
      <c r="M4346" s="256">
        <v>0</v>
      </c>
      <c r="N4346" s="325">
        <v>0</v>
      </c>
      <c r="O4346" s="325"/>
      <c r="P4346" s="256">
        <v>0</v>
      </c>
      <c r="Q4346" s="256">
        <v>26.82</v>
      </c>
      <c r="R4346" s="240" t="s">
        <v>328</v>
      </c>
      <c r="V4346" s="248">
        <f t="shared" si="268"/>
        <v>-26.82</v>
      </c>
      <c r="W4346" s="248">
        <f t="shared" si="268"/>
        <v>0</v>
      </c>
      <c r="X4346" s="248">
        <f t="shared" si="266"/>
        <v>0</v>
      </c>
      <c r="Y4346" s="248">
        <f t="shared" si="267"/>
        <v>-26.82</v>
      </c>
    </row>
    <row r="4347" spans="1:25" ht="15" customHeight="1" x14ac:dyDescent="0.25">
      <c r="A4347" s="245" t="s">
        <v>2030</v>
      </c>
      <c r="B4347" s="246" t="str">
        <f>C4347</f>
        <v>г.Одинцово, Солнечная, 2</v>
      </c>
      <c r="C4347" s="329" t="s">
        <v>193</v>
      </c>
      <c r="D4347" s="329"/>
      <c r="E4347" s="329"/>
      <c r="F4347" s="246" t="s">
        <v>1372</v>
      </c>
      <c r="G4347" s="246" t="s">
        <v>2031</v>
      </c>
      <c r="H4347" s="247">
        <v>94682.97</v>
      </c>
      <c r="I4347" s="247">
        <v>0</v>
      </c>
      <c r="J4347" s="247">
        <v>0</v>
      </c>
      <c r="K4347" s="247">
        <v>0</v>
      </c>
      <c r="L4347" s="247">
        <v>0</v>
      </c>
      <c r="M4347" s="247">
        <v>0</v>
      </c>
      <c r="N4347" s="330">
        <v>1543</v>
      </c>
      <c r="O4347" s="330"/>
      <c r="P4347" s="247">
        <v>93443.72</v>
      </c>
      <c r="Q4347" s="247">
        <v>303.75</v>
      </c>
      <c r="R4347" s="240" t="s">
        <v>193</v>
      </c>
      <c r="V4347" s="248">
        <f t="shared" si="268"/>
        <v>0</v>
      </c>
      <c r="W4347" s="248">
        <f t="shared" si="268"/>
        <v>0</v>
      </c>
      <c r="X4347" s="248">
        <f t="shared" si="266"/>
        <v>0</v>
      </c>
      <c r="Y4347" s="248">
        <f t="shared" si="267"/>
        <v>0</v>
      </c>
    </row>
    <row r="4348" spans="1:25" ht="15" customHeight="1" x14ac:dyDescent="0.25">
      <c r="A4348" s="253"/>
      <c r="B4348" s="254"/>
      <c r="C4348" s="324" t="s">
        <v>1284</v>
      </c>
      <c r="D4348" s="324"/>
      <c r="E4348" s="324"/>
      <c r="F4348" s="255"/>
      <c r="G4348" s="255"/>
      <c r="H4348" s="256">
        <v>94682.97</v>
      </c>
      <c r="I4348" s="256">
        <v>0</v>
      </c>
      <c r="J4348" s="256">
        <v>0</v>
      </c>
      <c r="K4348" s="256">
        <v>0</v>
      </c>
      <c r="L4348" s="256">
        <v>0</v>
      </c>
      <c r="M4348" s="256">
        <v>0</v>
      </c>
      <c r="N4348" s="325">
        <v>1543</v>
      </c>
      <c r="O4348" s="325"/>
      <c r="P4348" s="256">
        <v>93443.72</v>
      </c>
      <c r="Q4348" s="256">
        <v>303.75</v>
      </c>
      <c r="R4348" s="240" t="s">
        <v>193</v>
      </c>
      <c r="V4348" s="248">
        <f t="shared" si="268"/>
        <v>0</v>
      </c>
      <c r="W4348" s="248">
        <f t="shared" si="268"/>
        <v>0</v>
      </c>
      <c r="X4348" s="248">
        <f t="shared" si="266"/>
        <v>93139.97</v>
      </c>
      <c r="Y4348" s="248">
        <f t="shared" si="267"/>
        <v>93139.97</v>
      </c>
    </row>
    <row r="4349" spans="1:25" ht="15" customHeight="1" x14ac:dyDescent="0.25">
      <c r="A4349" s="245" t="s">
        <v>2032</v>
      </c>
      <c r="B4349" s="246" t="str">
        <f>C4349</f>
        <v>г.Одинцово, Солнечная, 24</v>
      </c>
      <c r="C4349" s="329" t="s">
        <v>201</v>
      </c>
      <c r="D4349" s="329"/>
      <c r="E4349" s="329"/>
      <c r="F4349" s="246" t="s">
        <v>1312</v>
      </c>
      <c r="G4349" s="246" t="s">
        <v>2033</v>
      </c>
      <c r="H4349" s="247">
        <v>8223.99</v>
      </c>
      <c r="I4349" s="247">
        <v>7566.92</v>
      </c>
      <c r="J4349" s="247">
        <v>0</v>
      </c>
      <c r="K4349" s="247">
        <v>0</v>
      </c>
      <c r="L4349" s="247">
        <v>0</v>
      </c>
      <c r="M4349" s="247">
        <v>7566.92</v>
      </c>
      <c r="N4349" s="330">
        <v>9001.74</v>
      </c>
      <c r="O4349" s="330"/>
      <c r="P4349" s="247">
        <v>6926.44</v>
      </c>
      <c r="Q4349" s="247">
        <v>137.27000000000001</v>
      </c>
      <c r="R4349" s="240" t="s">
        <v>201</v>
      </c>
      <c r="V4349" s="248">
        <f t="shared" si="268"/>
        <v>0</v>
      </c>
      <c r="W4349" s="248">
        <f t="shared" si="268"/>
        <v>0</v>
      </c>
      <c r="X4349" s="248">
        <f t="shared" si="266"/>
        <v>0</v>
      </c>
      <c r="Y4349" s="248">
        <f t="shared" si="267"/>
        <v>0</v>
      </c>
    </row>
    <row r="4350" spans="1:25" ht="15" customHeight="1" x14ac:dyDescent="0.25">
      <c r="A4350" s="250"/>
      <c r="B4350" s="251"/>
      <c r="C4350" s="322" t="s">
        <v>1284</v>
      </c>
      <c r="D4350" s="322"/>
      <c r="E4350" s="322"/>
      <c r="H4350" s="252">
        <v>-0.41</v>
      </c>
      <c r="I4350" s="252">
        <v>0</v>
      </c>
      <c r="J4350" s="252">
        <v>0</v>
      </c>
      <c r="K4350" s="252">
        <v>0</v>
      </c>
      <c r="L4350" s="252">
        <v>0</v>
      </c>
      <c r="M4350" s="252">
        <v>0</v>
      </c>
      <c r="N4350" s="323">
        <v>0</v>
      </c>
      <c r="O4350" s="323"/>
      <c r="P4350" s="252">
        <v>0</v>
      </c>
      <c r="Q4350" s="252">
        <v>0.41</v>
      </c>
      <c r="R4350" s="240" t="s">
        <v>201</v>
      </c>
      <c r="V4350" s="248">
        <f t="shared" si="268"/>
        <v>0</v>
      </c>
      <c r="W4350" s="248">
        <f t="shared" si="268"/>
        <v>0</v>
      </c>
      <c r="X4350" s="248">
        <f t="shared" si="266"/>
        <v>-0.41</v>
      </c>
      <c r="Y4350" s="248">
        <f t="shared" si="267"/>
        <v>-0.41</v>
      </c>
    </row>
    <row r="4351" spans="1:25" ht="15" customHeight="1" x14ac:dyDescent="0.25">
      <c r="A4351" s="250"/>
      <c r="B4351" s="251"/>
      <c r="C4351" s="322" t="s">
        <v>1052</v>
      </c>
      <c r="D4351" s="322"/>
      <c r="E4351" s="322"/>
      <c r="H4351" s="252">
        <v>3995.33</v>
      </c>
      <c r="I4351" s="252">
        <v>3655.76</v>
      </c>
      <c r="J4351" s="252">
        <v>0</v>
      </c>
      <c r="K4351" s="252">
        <v>0</v>
      </c>
      <c r="L4351" s="252">
        <v>0</v>
      </c>
      <c r="M4351" s="252">
        <v>3655.76</v>
      </c>
      <c r="N4351" s="323">
        <v>4334.95</v>
      </c>
      <c r="O4351" s="323"/>
      <c r="P4351" s="252">
        <v>3316.14</v>
      </c>
      <c r="Q4351" s="252">
        <v>0</v>
      </c>
      <c r="R4351" s="240" t="s">
        <v>201</v>
      </c>
      <c r="V4351" s="248">
        <f t="shared" si="268"/>
        <v>3316.14</v>
      </c>
      <c r="W4351" s="248">
        <f t="shared" si="268"/>
        <v>0</v>
      </c>
      <c r="X4351" s="248">
        <f t="shared" si="266"/>
        <v>0</v>
      </c>
      <c r="Y4351" s="248">
        <f t="shared" si="267"/>
        <v>3316.14</v>
      </c>
    </row>
    <row r="4352" spans="1:25" ht="15" customHeight="1" x14ac:dyDescent="0.25">
      <c r="A4352" s="250"/>
      <c r="B4352" s="251"/>
      <c r="C4352" s="322" t="s">
        <v>399</v>
      </c>
      <c r="D4352" s="322"/>
      <c r="E4352" s="322"/>
      <c r="H4352" s="252">
        <v>1919.57</v>
      </c>
      <c r="I4352" s="252">
        <v>1909.57</v>
      </c>
      <c r="J4352" s="252">
        <v>0</v>
      </c>
      <c r="K4352" s="252">
        <v>0</v>
      </c>
      <c r="L4352" s="252">
        <v>0</v>
      </c>
      <c r="M4352" s="252">
        <v>1909.57</v>
      </c>
      <c r="N4352" s="323">
        <v>2203.3200000000002</v>
      </c>
      <c r="O4352" s="323"/>
      <c r="P4352" s="252">
        <v>1762.68</v>
      </c>
      <c r="Q4352" s="252">
        <v>136.86000000000001</v>
      </c>
      <c r="R4352" s="240" t="s">
        <v>201</v>
      </c>
      <c r="V4352" s="248">
        <f t="shared" si="268"/>
        <v>0</v>
      </c>
      <c r="W4352" s="248">
        <f t="shared" si="268"/>
        <v>0</v>
      </c>
      <c r="X4352" s="248">
        <f t="shared" si="266"/>
        <v>0</v>
      </c>
      <c r="Y4352" s="248">
        <f t="shared" si="267"/>
        <v>0</v>
      </c>
    </row>
    <row r="4353" spans="1:25" ht="15" customHeight="1" x14ac:dyDescent="0.25">
      <c r="A4353" s="253"/>
      <c r="B4353" s="254"/>
      <c r="C4353" s="324" t="s">
        <v>392</v>
      </c>
      <c r="D4353" s="324"/>
      <c r="E4353" s="324"/>
      <c r="F4353" s="255"/>
      <c r="G4353" s="255"/>
      <c r="H4353" s="256">
        <v>2309.5</v>
      </c>
      <c r="I4353" s="256">
        <v>2001.59</v>
      </c>
      <c r="J4353" s="256">
        <v>0</v>
      </c>
      <c r="K4353" s="256">
        <v>0</v>
      </c>
      <c r="L4353" s="256">
        <v>0</v>
      </c>
      <c r="M4353" s="256">
        <v>2001.59</v>
      </c>
      <c r="N4353" s="325">
        <v>2463.4699999999998</v>
      </c>
      <c r="O4353" s="325"/>
      <c r="P4353" s="256">
        <v>1847.62</v>
      </c>
      <c r="Q4353" s="256">
        <v>0</v>
      </c>
      <c r="R4353" s="240" t="s">
        <v>201</v>
      </c>
      <c r="V4353" s="248">
        <f t="shared" si="268"/>
        <v>0</v>
      </c>
      <c r="W4353" s="248">
        <f t="shared" si="268"/>
        <v>0</v>
      </c>
      <c r="X4353" s="248">
        <f t="shared" si="266"/>
        <v>0</v>
      </c>
      <c r="Y4353" s="248">
        <f t="shared" si="267"/>
        <v>0</v>
      </c>
    </row>
    <row r="4354" spans="1:25" ht="15" customHeight="1" x14ac:dyDescent="0.25">
      <c r="A4354" s="245" t="s">
        <v>2034</v>
      </c>
      <c r="B4354" s="246" t="str">
        <f>C4354</f>
        <v>г.Одинцово, Солнечная, 26</v>
      </c>
      <c r="C4354" s="329" t="s">
        <v>329</v>
      </c>
      <c r="D4354" s="329"/>
      <c r="E4354" s="329"/>
      <c r="F4354" s="246" t="s">
        <v>1479</v>
      </c>
      <c r="G4354" s="246" t="s">
        <v>2035</v>
      </c>
      <c r="H4354" s="247">
        <v>524345.26</v>
      </c>
      <c r="I4354" s="247">
        <v>0</v>
      </c>
      <c r="J4354" s="247">
        <v>0</v>
      </c>
      <c r="K4354" s="247">
        <v>0</v>
      </c>
      <c r="L4354" s="247">
        <v>0</v>
      </c>
      <c r="M4354" s="247">
        <v>0</v>
      </c>
      <c r="N4354" s="330">
        <v>0</v>
      </c>
      <c r="O4354" s="330"/>
      <c r="P4354" s="247">
        <v>536156.43999999994</v>
      </c>
      <c r="Q4354" s="247">
        <v>11811.18</v>
      </c>
      <c r="R4354" s="240" t="s">
        <v>329</v>
      </c>
      <c r="V4354" s="248">
        <f t="shared" si="268"/>
        <v>0</v>
      </c>
      <c r="W4354" s="248">
        <f t="shared" si="268"/>
        <v>0</v>
      </c>
      <c r="X4354" s="248">
        <f t="shared" si="266"/>
        <v>0</v>
      </c>
      <c r="Y4354" s="248">
        <f t="shared" si="267"/>
        <v>0</v>
      </c>
    </row>
    <row r="4355" spans="1:25" ht="15" customHeight="1" x14ac:dyDescent="0.25">
      <c r="A4355" s="250"/>
      <c r="B4355" s="251"/>
      <c r="C4355" s="322" t="s">
        <v>1303</v>
      </c>
      <c r="D4355" s="322"/>
      <c r="E4355" s="322"/>
      <c r="H4355" s="252">
        <v>-474.78</v>
      </c>
      <c r="I4355" s="252">
        <v>0</v>
      </c>
      <c r="J4355" s="252">
        <v>0</v>
      </c>
      <c r="K4355" s="252">
        <v>0</v>
      </c>
      <c r="L4355" s="252">
        <v>0</v>
      </c>
      <c r="M4355" s="252">
        <v>0</v>
      </c>
      <c r="N4355" s="323">
        <v>0</v>
      </c>
      <c r="O4355" s="323"/>
      <c r="P4355" s="252">
        <v>0</v>
      </c>
      <c r="Q4355" s="252">
        <v>474.78</v>
      </c>
      <c r="R4355" s="240" t="s">
        <v>329</v>
      </c>
      <c r="V4355" s="248">
        <f t="shared" si="268"/>
        <v>0</v>
      </c>
      <c r="W4355" s="248">
        <f t="shared" si="268"/>
        <v>0</v>
      </c>
      <c r="X4355" s="248">
        <f t="shared" si="266"/>
        <v>0</v>
      </c>
      <c r="Y4355" s="248">
        <f t="shared" si="267"/>
        <v>0</v>
      </c>
    </row>
    <row r="4356" spans="1:25" ht="15" customHeight="1" x14ac:dyDescent="0.25">
      <c r="A4356" s="250"/>
      <c r="B4356" s="251"/>
      <c r="C4356" s="322" t="s">
        <v>1335</v>
      </c>
      <c r="D4356" s="322"/>
      <c r="E4356" s="322"/>
      <c r="H4356" s="252">
        <v>2568.5100000000002</v>
      </c>
      <c r="I4356" s="252">
        <v>0</v>
      </c>
      <c r="J4356" s="252">
        <v>0</v>
      </c>
      <c r="K4356" s="252">
        <v>0</v>
      </c>
      <c r="L4356" s="252">
        <v>0</v>
      </c>
      <c r="M4356" s="252">
        <v>0</v>
      </c>
      <c r="N4356" s="323">
        <v>0</v>
      </c>
      <c r="O4356" s="323"/>
      <c r="P4356" s="252">
        <v>2568.5100000000002</v>
      </c>
      <c r="Q4356" s="252">
        <v>0</v>
      </c>
      <c r="R4356" s="240" t="s">
        <v>329</v>
      </c>
      <c r="V4356" s="248">
        <f t="shared" si="268"/>
        <v>0</v>
      </c>
      <c r="W4356" s="248">
        <f t="shared" si="268"/>
        <v>0</v>
      </c>
      <c r="X4356" s="248">
        <f t="shared" si="266"/>
        <v>0</v>
      </c>
      <c r="Y4356" s="248">
        <f t="shared" si="267"/>
        <v>0</v>
      </c>
    </row>
    <row r="4357" spans="1:25" ht="15" customHeight="1" x14ac:dyDescent="0.25">
      <c r="A4357" s="250"/>
      <c r="B4357" s="251"/>
      <c r="C4357" s="322" t="s">
        <v>399</v>
      </c>
      <c r="D4357" s="322"/>
      <c r="E4357" s="322"/>
      <c r="H4357" s="252">
        <v>-592.01</v>
      </c>
      <c r="I4357" s="252">
        <v>0</v>
      </c>
      <c r="J4357" s="252">
        <v>0</v>
      </c>
      <c r="K4357" s="252">
        <v>0</v>
      </c>
      <c r="L4357" s="252">
        <v>0</v>
      </c>
      <c r="M4357" s="252">
        <v>0</v>
      </c>
      <c r="N4357" s="323">
        <v>0</v>
      </c>
      <c r="O4357" s="323"/>
      <c r="P4357" s="252">
        <v>0</v>
      </c>
      <c r="Q4357" s="252">
        <v>592.01</v>
      </c>
      <c r="R4357" s="240" t="s">
        <v>329</v>
      </c>
      <c r="V4357" s="248">
        <f t="shared" si="268"/>
        <v>0</v>
      </c>
      <c r="W4357" s="248">
        <f t="shared" si="268"/>
        <v>0</v>
      </c>
      <c r="X4357" s="248">
        <f t="shared" si="266"/>
        <v>0</v>
      </c>
      <c r="Y4357" s="248">
        <f t="shared" si="267"/>
        <v>0</v>
      </c>
    </row>
    <row r="4358" spans="1:25" ht="15" customHeight="1" x14ac:dyDescent="0.25">
      <c r="A4358" s="250"/>
      <c r="B4358" s="251"/>
      <c r="C4358" s="322" t="s">
        <v>1284</v>
      </c>
      <c r="D4358" s="322"/>
      <c r="E4358" s="322"/>
      <c r="H4358" s="252">
        <v>524339.61</v>
      </c>
      <c r="I4358" s="252">
        <v>0</v>
      </c>
      <c r="J4358" s="252">
        <v>0</v>
      </c>
      <c r="K4358" s="252">
        <v>0</v>
      </c>
      <c r="L4358" s="252">
        <v>0</v>
      </c>
      <c r="M4358" s="252">
        <v>0</v>
      </c>
      <c r="N4358" s="323">
        <v>0</v>
      </c>
      <c r="O4358" s="323"/>
      <c r="P4358" s="252">
        <v>533587.93000000005</v>
      </c>
      <c r="Q4358" s="252">
        <v>9248.32</v>
      </c>
      <c r="R4358" s="240" t="s">
        <v>329</v>
      </c>
      <c r="V4358" s="248">
        <f t="shared" si="268"/>
        <v>0</v>
      </c>
      <c r="W4358" s="248">
        <f t="shared" si="268"/>
        <v>0</v>
      </c>
      <c r="X4358" s="248">
        <f t="shared" si="266"/>
        <v>524339.6100000001</v>
      </c>
      <c r="Y4358" s="248">
        <f t="shared" si="267"/>
        <v>524339.6100000001</v>
      </c>
    </row>
    <row r="4359" spans="1:25" ht="15" customHeight="1" x14ac:dyDescent="0.25">
      <c r="A4359" s="250"/>
      <c r="B4359" s="251"/>
      <c r="C4359" s="322" t="s">
        <v>392</v>
      </c>
      <c r="D4359" s="322"/>
      <c r="E4359" s="322"/>
      <c r="H4359" s="252">
        <v>-1067.3800000000001</v>
      </c>
      <c r="I4359" s="252">
        <v>0</v>
      </c>
      <c r="J4359" s="252">
        <v>0</v>
      </c>
      <c r="K4359" s="252">
        <v>0</v>
      </c>
      <c r="L4359" s="252">
        <v>0</v>
      </c>
      <c r="M4359" s="252">
        <v>0</v>
      </c>
      <c r="N4359" s="323">
        <v>0</v>
      </c>
      <c r="O4359" s="323"/>
      <c r="P4359" s="252">
        <v>0</v>
      </c>
      <c r="Q4359" s="252">
        <v>1067.3800000000001</v>
      </c>
      <c r="R4359" s="240" t="s">
        <v>329</v>
      </c>
      <c r="V4359" s="248">
        <f t="shared" si="268"/>
        <v>0</v>
      </c>
      <c r="W4359" s="248">
        <f t="shared" si="268"/>
        <v>0</v>
      </c>
      <c r="X4359" s="248">
        <f t="shared" si="266"/>
        <v>0</v>
      </c>
      <c r="Y4359" s="248">
        <f t="shared" si="267"/>
        <v>0</v>
      </c>
    </row>
    <row r="4360" spans="1:25" ht="15" customHeight="1" x14ac:dyDescent="0.25">
      <c r="A4360" s="253"/>
      <c r="B4360" s="254"/>
      <c r="C4360" s="324" t="s">
        <v>1286</v>
      </c>
      <c r="D4360" s="324"/>
      <c r="E4360" s="324"/>
      <c r="F4360" s="255"/>
      <c r="G4360" s="255"/>
      <c r="H4360" s="256">
        <v>-428.69</v>
      </c>
      <c r="I4360" s="256">
        <v>0</v>
      </c>
      <c r="J4360" s="256">
        <v>0</v>
      </c>
      <c r="K4360" s="256">
        <v>0</v>
      </c>
      <c r="L4360" s="256">
        <v>0</v>
      </c>
      <c r="M4360" s="256">
        <v>0</v>
      </c>
      <c r="N4360" s="325">
        <v>0</v>
      </c>
      <c r="O4360" s="325"/>
      <c r="P4360" s="256">
        <v>0</v>
      </c>
      <c r="Q4360" s="256">
        <v>428.69</v>
      </c>
      <c r="R4360" s="240" t="s">
        <v>329</v>
      </c>
      <c r="V4360" s="248">
        <f t="shared" si="268"/>
        <v>0</v>
      </c>
      <c r="W4360" s="248">
        <f t="shared" si="268"/>
        <v>0</v>
      </c>
      <c r="X4360" s="248">
        <f t="shared" si="266"/>
        <v>0</v>
      </c>
      <c r="Y4360" s="248">
        <f t="shared" si="267"/>
        <v>0</v>
      </c>
    </row>
    <row r="4361" spans="1:25" ht="15" customHeight="1" x14ac:dyDescent="0.25">
      <c r="A4361" s="245" t="s">
        <v>2036</v>
      </c>
      <c r="B4361" s="246" t="str">
        <f>C4361</f>
        <v>г.Одинцово, Солнечная, 2а</v>
      </c>
      <c r="C4361" s="329" t="s">
        <v>330</v>
      </c>
      <c r="D4361" s="329"/>
      <c r="E4361" s="329"/>
      <c r="F4361" s="246" t="s">
        <v>1309</v>
      </c>
      <c r="G4361" s="246" t="s">
        <v>2037</v>
      </c>
      <c r="H4361" s="247">
        <v>537217.01</v>
      </c>
      <c r="I4361" s="247">
        <v>44005.66</v>
      </c>
      <c r="J4361" s="247">
        <v>0</v>
      </c>
      <c r="K4361" s="247">
        <v>0</v>
      </c>
      <c r="L4361" s="247">
        <v>0</v>
      </c>
      <c r="M4361" s="247">
        <v>44005.66</v>
      </c>
      <c r="N4361" s="330">
        <v>43644.72</v>
      </c>
      <c r="O4361" s="330"/>
      <c r="P4361" s="247">
        <v>539353.91</v>
      </c>
      <c r="Q4361" s="247">
        <v>1775.96</v>
      </c>
      <c r="R4361" s="240" t="s">
        <v>330</v>
      </c>
      <c r="V4361" s="248">
        <f t="shared" si="268"/>
        <v>0</v>
      </c>
      <c r="W4361" s="248">
        <f t="shared" si="268"/>
        <v>0</v>
      </c>
      <c r="X4361" s="248">
        <f t="shared" si="266"/>
        <v>0</v>
      </c>
      <c r="Y4361" s="248">
        <f t="shared" si="267"/>
        <v>0</v>
      </c>
    </row>
    <row r="4362" spans="1:25" ht="15" customHeight="1" x14ac:dyDescent="0.25">
      <c r="A4362" s="250"/>
      <c r="B4362" s="251"/>
      <c r="C4362" s="322" t="s">
        <v>503</v>
      </c>
      <c r="D4362" s="322"/>
      <c r="E4362" s="322"/>
      <c r="H4362" s="252">
        <v>80868.14</v>
      </c>
      <c r="I4362" s="252">
        <v>0</v>
      </c>
      <c r="J4362" s="252">
        <v>0</v>
      </c>
      <c r="K4362" s="252">
        <v>0</v>
      </c>
      <c r="L4362" s="252">
        <v>0</v>
      </c>
      <c r="M4362" s="252">
        <v>0</v>
      </c>
      <c r="N4362" s="323">
        <v>894.18</v>
      </c>
      <c r="O4362" s="323"/>
      <c r="P4362" s="252">
        <v>79973.960000000006</v>
      </c>
      <c r="Q4362" s="252">
        <v>0</v>
      </c>
      <c r="R4362" s="240" t="s">
        <v>330</v>
      </c>
      <c r="V4362" s="248">
        <f t="shared" si="268"/>
        <v>0</v>
      </c>
      <c r="W4362" s="248">
        <f t="shared" si="268"/>
        <v>0</v>
      </c>
      <c r="X4362" s="248">
        <f t="shared" ref="X4362:X4425" si="269">IF(X$8=$C4362,SUM($P4362-$Q4362),0)</f>
        <v>0</v>
      </c>
      <c r="Y4362" s="248">
        <f t="shared" ref="Y4362:Y4425" si="270">SUM(V4362:X4362)</f>
        <v>0</v>
      </c>
    </row>
    <row r="4363" spans="1:25" ht="15" customHeight="1" x14ac:dyDescent="0.25">
      <c r="A4363" s="250"/>
      <c r="B4363" s="251"/>
      <c r="C4363" s="322" t="s">
        <v>1284</v>
      </c>
      <c r="D4363" s="322"/>
      <c r="E4363" s="322"/>
      <c r="H4363" s="252">
        <v>208566.69</v>
      </c>
      <c r="I4363" s="252">
        <v>0</v>
      </c>
      <c r="J4363" s="252">
        <v>0</v>
      </c>
      <c r="K4363" s="252">
        <v>0</v>
      </c>
      <c r="L4363" s="252">
        <v>0</v>
      </c>
      <c r="M4363" s="252">
        <v>0</v>
      </c>
      <c r="N4363" s="323">
        <v>757.54</v>
      </c>
      <c r="O4363" s="323"/>
      <c r="P4363" s="252">
        <v>209186.76</v>
      </c>
      <c r="Q4363" s="252">
        <v>1377.61</v>
      </c>
      <c r="R4363" s="240" t="s">
        <v>330</v>
      </c>
      <c r="V4363" s="248">
        <f t="shared" si="268"/>
        <v>0</v>
      </c>
      <c r="W4363" s="248">
        <f t="shared" si="268"/>
        <v>0</v>
      </c>
      <c r="X4363" s="248">
        <f t="shared" si="269"/>
        <v>207809.15000000002</v>
      </c>
      <c r="Y4363" s="248">
        <f t="shared" si="270"/>
        <v>207809.15000000002</v>
      </c>
    </row>
    <row r="4364" spans="1:25" ht="15" customHeight="1" x14ac:dyDescent="0.25">
      <c r="A4364" s="250"/>
      <c r="B4364" s="251"/>
      <c r="C4364" s="322" t="s">
        <v>1056</v>
      </c>
      <c r="D4364" s="322"/>
      <c r="E4364" s="322"/>
      <c r="H4364" s="252">
        <v>40.090000000000003</v>
      </c>
      <c r="I4364" s="252">
        <v>40.090000000000003</v>
      </c>
      <c r="J4364" s="252">
        <v>0</v>
      </c>
      <c r="K4364" s="252">
        <v>0</v>
      </c>
      <c r="L4364" s="252">
        <v>0</v>
      </c>
      <c r="M4364" s="252">
        <v>40.090000000000003</v>
      </c>
      <c r="N4364" s="323">
        <v>42.26</v>
      </c>
      <c r="O4364" s="323"/>
      <c r="P4364" s="252">
        <v>37.92</v>
      </c>
      <c r="Q4364" s="252">
        <v>0</v>
      </c>
      <c r="R4364" s="240" t="s">
        <v>330</v>
      </c>
      <c r="V4364" s="248">
        <f t="shared" si="268"/>
        <v>0</v>
      </c>
      <c r="W4364" s="248">
        <f t="shared" si="268"/>
        <v>0</v>
      </c>
      <c r="X4364" s="248">
        <f t="shared" si="269"/>
        <v>0</v>
      </c>
      <c r="Y4364" s="248">
        <f t="shared" si="270"/>
        <v>0</v>
      </c>
    </row>
    <row r="4365" spans="1:25" ht="15" customHeight="1" x14ac:dyDescent="0.25">
      <c r="A4365" s="250"/>
      <c r="B4365" s="251"/>
      <c r="C4365" s="322" t="s">
        <v>1058</v>
      </c>
      <c r="D4365" s="322"/>
      <c r="E4365" s="322"/>
      <c r="H4365" s="252">
        <v>1321.91</v>
      </c>
      <c r="I4365" s="252">
        <v>300.52999999999997</v>
      </c>
      <c r="J4365" s="252">
        <v>0</v>
      </c>
      <c r="K4365" s="252">
        <v>0</v>
      </c>
      <c r="L4365" s="252">
        <v>0</v>
      </c>
      <c r="M4365" s="252">
        <v>300.52999999999997</v>
      </c>
      <c r="N4365" s="323">
        <v>293.68</v>
      </c>
      <c r="O4365" s="323"/>
      <c r="P4365" s="252">
        <v>1328.76</v>
      </c>
      <c r="Q4365" s="252">
        <v>0</v>
      </c>
      <c r="R4365" s="240" t="s">
        <v>330</v>
      </c>
      <c r="V4365" s="248">
        <f t="shared" si="268"/>
        <v>0</v>
      </c>
      <c r="W4365" s="248">
        <f t="shared" si="268"/>
        <v>0</v>
      </c>
      <c r="X4365" s="248">
        <f t="shared" si="269"/>
        <v>0</v>
      </c>
      <c r="Y4365" s="248">
        <f t="shared" si="270"/>
        <v>0</v>
      </c>
    </row>
    <row r="4366" spans="1:25" ht="15" customHeight="1" x14ac:dyDescent="0.25">
      <c r="A4366" s="250"/>
      <c r="B4366" s="251"/>
      <c r="C4366" s="322" t="s">
        <v>1054</v>
      </c>
      <c r="D4366" s="322"/>
      <c r="E4366" s="322"/>
      <c r="H4366" s="252">
        <v>12.65</v>
      </c>
      <c r="I4366" s="252">
        <v>12.65</v>
      </c>
      <c r="J4366" s="252">
        <v>0</v>
      </c>
      <c r="K4366" s="252">
        <v>0</v>
      </c>
      <c r="L4366" s="252">
        <v>0</v>
      </c>
      <c r="M4366" s="252">
        <v>12.65</v>
      </c>
      <c r="N4366" s="323">
        <v>13.33</v>
      </c>
      <c r="O4366" s="323"/>
      <c r="P4366" s="252">
        <v>11.97</v>
      </c>
      <c r="Q4366" s="252">
        <v>0</v>
      </c>
      <c r="R4366" s="240" t="s">
        <v>330</v>
      </c>
      <c r="V4366" s="248">
        <f t="shared" si="268"/>
        <v>0</v>
      </c>
      <c r="W4366" s="248">
        <f t="shared" si="268"/>
        <v>0</v>
      </c>
      <c r="X4366" s="248">
        <f t="shared" si="269"/>
        <v>0</v>
      </c>
      <c r="Y4366" s="248">
        <f t="shared" si="270"/>
        <v>0</v>
      </c>
    </row>
    <row r="4367" spans="1:25" ht="15" customHeight="1" x14ac:dyDescent="0.25">
      <c r="A4367" s="250"/>
      <c r="B4367" s="251"/>
      <c r="C4367" s="322" t="s">
        <v>1052</v>
      </c>
      <c r="D4367" s="322"/>
      <c r="E4367" s="322"/>
      <c r="H4367" s="252">
        <v>75072.89</v>
      </c>
      <c r="I4367" s="252">
        <v>16079.38</v>
      </c>
      <c r="J4367" s="252">
        <v>0</v>
      </c>
      <c r="K4367" s="252">
        <v>0</v>
      </c>
      <c r="L4367" s="252">
        <v>0</v>
      </c>
      <c r="M4367" s="252">
        <v>16079.38</v>
      </c>
      <c r="N4367" s="323">
        <v>15747.97</v>
      </c>
      <c r="O4367" s="323"/>
      <c r="P4367" s="252">
        <v>75404.3</v>
      </c>
      <c r="Q4367" s="252">
        <v>0</v>
      </c>
      <c r="R4367" s="240" t="s">
        <v>330</v>
      </c>
      <c r="V4367" s="248">
        <f t="shared" si="268"/>
        <v>75404.3</v>
      </c>
      <c r="W4367" s="248">
        <f t="shared" si="268"/>
        <v>0</v>
      </c>
      <c r="X4367" s="248">
        <f t="shared" si="269"/>
        <v>0</v>
      </c>
      <c r="Y4367" s="248">
        <f t="shared" si="270"/>
        <v>75404.3</v>
      </c>
    </row>
    <row r="4368" spans="1:25" ht="15" customHeight="1" x14ac:dyDescent="0.25">
      <c r="A4368" s="250"/>
      <c r="B4368" s="251"/>
      <c r="C4368" s="322" t="s">
        <v>1057</v>
      </c>
      <c r="D4368" s="322"/>
      <c r="E4368" s="322"/>
      <c r="H4368" s="252">
        <v>313.43</v>
      </c>
      <c r="I4368" s="252">
        <v>69.239999999999995</v>
      </c>
      <c r="J4368" s="252">
        <v>0</v>
      </c>
      <c r="K4368" s="252">
        <v>0</v>
      </c>
      <c r="L4368" s="252">
        <v>0</v>
      </c>
      <c r="M4368" s="252">
        <v>69.239999999999995</v>
      </c>
      <c r="N4368" s="323">
        <v>67.7</v>
      </c>
      <c r="O4368" s="323"/>
      <c r="P4368" s="252">
        <v>314.97000000000003</v>
      </c>
      <c r="Q4368" s="252">
        <v>0</v>
      </c>
      <c r="R4368" s="240" t="s">
        <v>330</v>
      </c>
      <c r="V4368" s="248">
        <f t="shared" ref="V4368:W4431" si="271">IF(V$8=$C4368,SUM($P4368-$Q4368),0)</f>
        <v>0</v>
      </c>
      <c r="W4368" s="248">
        <f t="shared" si="271"/>
        <v>0</v>
      </c>
      <c r="X4368" s="248">
        <f t="shared" si="269"/>
        <v>0</v>
      </c>
      <c r="Y4368" s="248">
        <f t="shared" si="270"/>
        <v>0</v>
      </c>
    </row>
    <row r="4369" spans="1:25" ht="15" customHeight="1" x14ac:dyDescent="0.25">
      <c r="A4369" s="250"/>
      <c r="B4369" s="251"/>
      <c r="C4369" s="322" t="s">
        <v>392</v>
      </c>
      <c r="D4369" s="322"/>
      <c r="E4369" s="322"/>
      <c r="H4369" s="252">
        <v>51435.01</v>
      </c>
      <c r="I4369" s="252">
        <v>7858.13</v>
      </c>
      <c r="J4369" s="252">
        <v>0</v>
      </c>
      <c r="K4369" s="252">
        <v>0</v>
      </c>
      <c r="L4369" s="252">
        <v>0</v>
      </c>
      <c r="M4369" s="252">
        <v>7858.13</v>
      </c>
      <c r="N4369" s="323">
        <v>7673.88</v>
      </c>
      <c r="O4369" s="323"/>
      <c r="P4369" s="252">
        <v>51619.26</v>
      </c>
      <c r="Q4369" s="252">
        <v>0</v>
      </c>
      <c r="R4369" s="240" t="s">
        <v>330</v>
      </c>
      <c r="V4369" s="248">
        <f t="shared" si="271"/>
        <v>0</v>
      </c>
      <c r="W4369" s="248">
        <f t="shared" si="271"/>
        <v>0</v>
      </c>
      <c r="X4369" s="248">
        <f t="shared" si="269"/>
        <v>0</v>
      </c>
      <c r="Y4369" s="248">
        <f t="shared" si="270"/>
        <v>0</v>
      </c>
    </row>
    <row r="4370" spans="1:25" ht="15" customHeight="1" x14ac:dyDescent="0.25">
      <c r="A4370" s="250"/>
      <c r="B4370" s="251"/>
      <c r="C4370" s="322" t="s">
        <v>399</v>
      </c>
      <c r="D4370" s="322"/>
      <c r="E4370" s="322"/>
      <c r="H4370" s="252">
        <v>27666.49</v>
      </c>
      <c r="I4370" s="252">
        <v>4328.97</v>
      </c>
      <c r="J4370" s="252">
        <v>0</v>
      </c>
      <c r="K4370" s="252">
        <v>0</v>
      </c>
      <c r="L4370" s="252">
        <v>0</v>
      </c>
      <c r="M4370" s="252">
        <v>4328.97</v>
      </c>
      <c r="N4370" s="323">
        <v>4035.63</v>
      </c>
      <c r="O4370" s="323"/>
      <c r="P4370" s="252">
        <v>27959.83</v>
      </c>
      <c r="Q4370" s="252">
        <v>0</v>
      </c>
      <c r="R4370" s="240" t="s">
        <v>330</v>
      </c>
      <c r="V4370" s="248">
        <f t="shared" si="271"/>
        <v>0</v>
      </c>
      <c r="W4370" s="248">
        <f t="shared" si="271"/>
        <v>0</v>
      </c>
      <c r="X4370" s="248">
        <f t="shared" si="269"/>
        <v>0</v>
      </c>
      <c r="Y4370" s="248">
        <f t="shared" si="270"/>
        <v>0</v>
      </c>
    </row>
    <row r="4371" spans="1:25" ht="15" customHeight="1" x14ac:dyDescent="0.25">
      <c r="A4371" s="250"/>
      <c r="B4371" s="251"/>
      <c r="C4371" s="322" t="s">
        <v>1286</v>
      </c>
      <c r="D4371" s="322"/>
      <c r="E4371" s="322"/>
      <c r="H4371" s="252">
        <v>20373.11</v>
      </c>
      <c r="I4371" s="252">
        <v>3167.87</v>
      </c>
      <c r="J4371" s="252">
        <v>0</v>
      </c>
      <c r="K4371" s="252">
        <v>0</v>
      </c>
      <c r="L4371" s="252">
        <v>0</v>
      </c>
      <c r="M4371" s="252">
        <v>3167.87</v>
      </c>
      <c r="N4371" s="323">
        <v>3065.14</v>
      </c>
      <c r="O4371" s="323"/>
      <c r="P4371" s="252">
        <v>20475.84</v>
      </c>
      <c r="Q4371" s="252">
        <v>0</v>
      </c>
      <c r="R4371" s="240" t="s">
        <v>330</v>
      </c>
      <c r="V4371" s="248">
        <f t="shared" si="271"/>
        <v>0</v>
      </c>
      <c r="W4371" s="248">
        <f t="shared" si="271"/>
        <v>0</v>
      </c>
      <c r="X4371" s="248">
        <f t="shared" si="269"/>
        <v>0</v>
      </c>
      <c r="Y4371" s="248">
        <f t="shared" si="270"/>
        <v>0</v>
      </c>
    </row>
    <row r="4372" spans="1:25" ht="15" customHeight="1" x14ac:dyDescent="0.25">
      <c r="A4372" s="250"/>
      <c r="B4372" s="251"/>
      <c r="C4372" s="322" t="s">
        <v>1288</v>
      </c>
      <c r="D4372" s="322"/>
      <c r="E4372" s="322"/>
      <c r="H4372" s="252">
        <v>71534.649999999994</v>
      </c>
      <c r="I4372" s="252">
        <v>12136.85</v>
      </c>
      <c r="J4372" s="252">
        <v>0</v>
      </c>
      <c r="K4372" s="252">
        <v>0</v>
      </c>
      <c r="L4372" s="252">
        <v>0</v>
      </c>
      <c r="M4372" s="252">
        <v>12136.85</v>
      </c>
      <c r="N4372" s="323">
        <v>11040.81</v>
      </c>
      <c r="O4372" s="323"/>
      <c r="P4372" s="252">
        <v>73029.039999999994</v>
      </c>
      <c r="Q4372" s="252">
        <v>398.35</v>
      </c>
      <c r="R4372" s="240" t="s">
        <v>330</v>
      </c>
      <c r="V4372" s="248">
        <f t="shared" si="271"/>
        <v>0</v>
      </c>
      <c r="W4372" s="248">
        <f t="shared" si="271"/>
        <v>0</v>
      </c>
      <c r="X4372" s="248">
        <f t="shared" si="269"/>
        <v>0</v>
      </c>
      <c r="Y4372" s="248">
        <f t="shared" si="270"/>
        <v>0</v>
      </c>
    </row>
    <row r="4373" spans="1:25" ht="15" customHeight="1" x14ac:dyDescent="0.25">
      <c r="A4373" s="253"/>
      <c r="B4373" s="254"/>
      <c r="C4373" s="324" t="s">
        <v>1055</v>
      </c>
      <c r="D4373" s="324"/>
      <c r="E4373" s="324"/>
      <c r="F4373" s="255"/>
      <c r="G4373" s="255"/>
      <c r="H4373" s="256">
        <v>11.95</v>
      </c>
      <c r="I4373" s="256">
        <v>11.95</v>
      </c>
      <c r="J4373" s="256">
        <v>0</v>
      </c>
      <c r="K4373" s="256">
        <v>0</v>
      </c>
      <c r="L4373" s="256">
        <v>0</v>
      </c>
      <c r="M4373" s="256">
        <v>11.95</v>
      </c>
      <c r="N4373" s="325">
        <v>12.6</v>
      </c>
      <c r="O4373" s="325"/>
      <c r="P4373" s="256">
        <v>11.3</v>
      </c>
      <c r="Q4373" s="256">
        <v>0</v>
      </c>
      <c r="R4373" s="240" t="s">
        <v>330</v>
      </c>
      <c r="V4373" s="248">
        <f t="shared" si="271"/>
        <v>0</v>
      </c>
      <c r="W4373" s="248">
        <f t="shared" si="271"/>
        <v>0</v>
      </c>
      <c r="X4373" s="248">
        <f t="shared" si="269"/>
        <v>0</v>
      </c>
      <c r="Y4373" s="248">
        <f t="shared" si="270"/>
        <v>0</v>
      </c>
    </row>
    <row r="4374" spans="1:25" ht="15" customHeight="1" x14ac:dyDescent="0.25">
      <c r="A4374" s="245" t="s">
        <v>1508</v>
      </c>
      <c r="B4374" s="246" t="str">
        <f>C4374</f>
        <v>г.Одинцово, Солнечная, 3</v>
      </c>
      <c r="C4374" s="329" t="s">
        <v>194</v>
      </c>
      <c r="D4374" s="329"/>
      <c r="E4374" s="329"/>
      <c r="F4374" s="246" t="s">
        <v>1576</v>
      </c>
      <c r="G4374" s="246" t="s">
        <v>2038</v>
      </c>
      <c r="H4374" s="247">
        <v>889983.16</v>
      </c>
      <c r="I4374" s="247">
        <v>71596.460000000006</v>
      </c>
      <c r="J4374" s="247">
        <v>0</v>
      </c>
      <c r="K4374" s="247">
        <v>0</v>
      </c>
      <c r="L4374" s="247">
        <v>0</v>
      </c>
      <c r="M4374" s="247">
        <v>71596.460000000006</v>
      </c>
      <c r="N4374" s="330">
        <v>101326.97</v>
      </c>
      <c r="O4374" s="330"/>
      <c r="P4374" s="247">
        <v>864231.79</v>
      </c>
      <c r="Q4374" s="247">
        <v>3979.14</v>
      </c>
      <c r="R4374" s="240" t="s">
        <v>194</v>
      </c>
      <c r="V4374" s="248">
        <f t="shared" si="271"/>
        <v>0</v>
      </c>
      <c r="W4374" s="248">
        <f t="shared" si="271"/>
        <v>0</v>
      </c>
      <c r="X4374" s="248">
        <f t="shared" si="269"/>
        <v>0</v>
      </c>
      <c r="Y4374" s="248">
        <f t="shared" si="270"/>
        <v>0</v>
      </c>
    </row>
    <row r="4375" spans="1:25" ht="15" customHeight="1" x14ac:dyDescent="0.25">
      <c r="A4375" s="250"/>
      <c r="B4375" s="251"/>
      <c r="C4375" s="322" t="s">
        <v>1303</v>
      </c>
      <c r="D4375" s="322"/>
      <c r="E4375" s="322"/>
      <c r="H4375" s="252">
        <v>-165.67</v>
      </c>
      <c r="I4375" s="252">
        <v>0</v>
      </c>
      <c r="J4375" s="252">
        <v>0</v>
      </c>
      <c r="K4375" s="252">
        <v>0</v>
      </c>
      <c r="L4375" s="252">
        <v>0</v>
      </c>
      <c r="M4375" s="252">
        <v>0</v>
      </c>
      <c r="N4375" s="323">
        <v>0</v>
      </c>
      <c r="O4375" s="323"/>
      <c r="P4375" s="252">
        <v>0</v>
      </c>
      <c r="Q4375" s="252">
        <v>165.67</v>
      </c>
      <c r="R4375" s="240" t="s">
        <v>194</v>
      </c>
      <c r="V4375" s="248">
        <f t="shared" si="271"/>
        <v>0</v>
      </c>
      <c r="W4375" s="248">
        <f t="shared" si="271"/>
        <v>0</v>
      </c>
      <c r="X4375" s="248">
        <f t="shared" si="269"/>
        <v>0</v>
      </c>
      <c r="Y4375" s="248">
        <f t="shared" si="270"/>
        <v>0</v>
      </c>
    </row>
    <row r="4376" spans="1:25" ht="15" customHeight="1" x14ac:dyDescent="0.25">
      <c r="A4376" s="250"/>
      <c r="B4376" s="251"/>
      <c r="C4376" s="322" t="s">
        <v>1053</v>
      </c>
      <c r="D4376" s="322"/>
      <c r="E4376" s="322"/>
      <c r="H4376" s="252">
        <v>111035.63</v>
      </c>
      <c r="I4376" s="252">
        <v>62529.62</v>
      </c>
      <c r="J4376" s="252">
        <v>0</v>
      </c>
      <c r="K4376" s="252">
        <v>0</v>
      </c>
      <c r="L4376" s="252">
        <v>0</v>
      </c>
      <c r="M4376" s="252">
        <v>62529.62</v>
      </c>
      <c r="N4376" s="323">
        <v>84930</v>
      </c>
      <c r="O4376" s="323"/>
      <c r="P4376" s="252">
        <v>89211.27</v>
      </c>
      <c r="Q4376" s="252">
        <v>576.02</v>
      </c>
      <c r="R4376" s="240" t="s">
        <v>194</v>
      </c>
      <c r="V4376" s="248">
        <f t="shared" si="271"/>
        <v>0</v>
      </c>
      <c r="W4376" s="248">
        <f t="shared" si="271"/>
        <v>0</v>
      </c>
      <c r="X4376" s="248">
        <f t="shared" si="269"/>
        <v>0</v>
      </c>
      <c r="Y4376" s="248">
        <f t="shared" si="270"/>
        <v>0</v>
      </c>
    </row>
    <row r="4377" spans="1:25" ht="15" customHeight="1" x14ac:dyDescent="0.25">
      <c r="A4377" s="250"/>
      <c r="B4377" s="251"/>
      <c r="C4377" s="322" t="s">
        <v>1335</v>
      </c>
      <c r="D4377" s="322"/>
      <c r="E4377" s="322"/>
      <c r="H4377" s="252">
        <v>15109.33</v>
      </c>
      <c r="I4377" s="252">
        <v>7393.16</v>
      </c>
      <c r="J4377" s="252">
        <v>0</v>
      </c>
      <c r="K4377" s="252">
        <v>0</v>
      </c>
      <c r="L4377" s="252">
        <v>0</v>
      </c>
      <c r="M4377" s="252">
        <v>7393.16</v>
      </c>
      <c r="N4377" s="323">
        <v>11243.65</v>
      </c>
      <c r="O4377" s="323"/>
      <c r="P4377" s="252">
        <v>11356.68</v>
      </c>
      <c r="Q4377" s="252">
        <v>97.84</v>
      </c>
      <c r="R4377" s="240" t="s">
        <v>194</v>
      </c>
      <c r="V4377" s="248">
        <f t="shared" si="271"/>
        <v>0</v>
      </c>
      <c r="W4377" s="248">
        <f t="shared" si="271"/>
        <v>0</v>
      </c>
      <c r="X4377" s="248">
        <f t="shared" si="269"/>
        <v>0</v>
      </c>
      <c r="Y4377" s="248">
        <f t="shared" si="270"/>
        <v>0</v>
      </c>
    </row>
    <row r="4378" spans="1:25" ht="15" customHeight="1" x14ac:dyDescent="0.25">
      <c r="A4378" s="250"/>
      <c r="B4378" s="251"/>
      <c r="C4378" s="322" t="s">
        <v>1058</v>
      </c>
      <c r="D4378" s="322"/>
      <c r="E4378" s="322"/>
      <c r="H4378" s="252">
        <v>1573.73</v>
      </c>
      <c r="I4378" s="252">
        <v>894.29</v>
      </c>
      <c r="J4378" s="252">
        <v>0</v>
      </c>
      <c r="K4378" s="252">
        <v>0</v>
      </c>
      <c r="L4378" s="252">
        <v>0</v>
      </c>
      <c r="M4378" s="252">
        <v>894.29</v>
      </c>
      <c r="N4378" s="323">
        <v>1211.72</v>
      </c>
      <c r="O4378" s="323"/>
      <c r="P4378" s="252">
        <v>1264.54</v>
      </c>
      <c r="Q4378" s="252">
        <v>8.24</v>
      </c>
      <c r="R4378" s="240" t="s">
        <v>194</v>
      </c>
      <c r="V4378" s="248">
        <f t="shared" si="271"/>
        <v>0</v>
      </c>
      <c r="W4378" s="248">
        <f t="shared" si="271"/>
        <v>0</v>
      </c>
      <c r="X4378" s="248">
        <f t="shared" si="269"/>
        <v>0</v>
      </c>
      <c r="Y4378" s="248">
        <f t="shared" si="270"/>
        <v>0</v>
      </c>
    </row>
    <row r="4379" spans="1:25" ht="15" customHeight="1" x14ac:dyDescent="0.25">
      <c r="A4379" s="250"/>
      <c r="B4379" s="251"/>
      <c r="C4379" s="322" t="s">
        <v>1054</v>
      </c>
      <c r="D4379" s="322"/>
      <c r="E4379" s="322"/>
      <c r="H4379" s="252">
        <v>172.14</v>
      </c>
      <c r="I4379" s="252">
        <v>98.33</v>
      </c>
      <c r="J4379" s="252">
        <v>0</v>
      </c>
      <c r="K4379" s="252">
        <v>0</v>
      </c>
      <c r="L4379" s="252">
        <v>0</v>
      </c>
      <c r="M4379" s="252">
        <v>98.33</v>
      </c>
      <c r="N4379" s="323">
        <v>133.03</v>
      </c>
      <c r="O4379" s="323"/>
      <c r="P4379" s="252">
        <v>138.34</v>
      </c>
      <c r="Q4379" s="252">
        <v>0.9</v>
      </c>
      <c r="R4379" s="240" t="s">
        <v>194</v>
      </c>
      <c r="V4379" s="248">
        <f t="shared" si="271"/>
        <v>0</v>
      </c>
      <c r="W4379" s="248">
        <f t="shared" si="271"/>
        <v>0</v>
      </c>
      <c r="X4379" s="248">
        <f t="shared" si="269"/>
        <v>0</v>
      </c>
      <c r="Y4379" s="248">
        <f t="shared" si="270"/>
        <v>0</v>
      </c>
    </row>
    <row r="4380" spans="1:25" ht="15" customHeight="1" x14ac:dyDescent="0.25">
      <c r="A4380" s="250"/>
      <c r="B4380" s="251"/>
      <c r="C4380" s="322" t="s">
        <v>1336</v>
      </c>
      <c r="D4380" s="322"/>
      <c r="E4380" s="322"/>
      <c r="H4380" s="252">
        <v>-5.99</v>
      </c>
      <c r="I4380" s="252">
        <v>0</v>
      </c>
      <c r="J4380" s="252">
        <v>0</v>
      </c>
      <c r="K4380" s="252">
        <v>0</v>
      </c>
      <c r="L4380" s="252">
        <v>0</v>
      </c>
      <c r="M4380" s="252">
        <v>0</v>
      </c>
      <c r="N4380" s="323">
        <v>0</v>
      </c>
      <c r="O4380" s="323"/>
      <c r="P4380" s="252">
        <v>0</v>
      </c>
      <c r="Q4380" s="252">
        <v>5.99</v>
      </c>
      <c r="R4380" s="240" t="s">
        <v>194</v>
      </c>
      <c r="V4380" s="248">
        <f t="shared" si="271"/>
        <v>0</v>
      </c>
      <c r="W4380" s="248">
        <f t="shared" si="271"/>
        <v>0</v>
      </c>
      <c r="X4380" s="248">
        <f t="shared" si="269"/>
        <v>0</v>
      </c>
      <c r="Y4380" s="248">
        <f t="shared" si="270"/>
        <v>0</v>
      </c>
    </row>
    <row r="4381" spans="1:25" ht="15" customHeight="1" x14ac:dyDescent="0.25">
      <c r="A4381" s="250"/>
      <c r="B4381" s="251"/>
      <c r="C4381" s="322" t="s">
        <v>1055</v>
      </c>
      <c r="D4381" s="322"/>
      <c r="E4381" s="322"/>
      <c r="H4381" s="252">
        <v>172.14</v>
      </c>
      <c r="I4381" s="252">
        <v>98.33</v>
      </c>
      <c r="J4381" s="252">
        <v>0</v>
      </c>
      <c r="K4381" s="252">
        <v>0</v>
      </c>
      <c r="L4381" s="252">
        <v>0</v>
      </c>
      <c r="M4381" s="252">
        <v>98.33</v>
      </c>
      <c r="N4381" s="323">
        <v>133.03</v>
      </c>
      <c r="O4381" s="323"/>
      <c r="P4381" s="252">
        <v>138.34</v>
      </c>
      <c r="Q4381" s="252">
        <v>0.9</v>
      </c>
      <c r="R4381" s="240" t="s">
        <v>194</v>
      </c>
      <c r="V4381" s="248">
        <f t="shared" si="271"/>
        <v>0</v>
      </c>
      <c r="W4381" s="248">
        <f t="shared" si="271"/>
        <v>0</v>
      </c>
      <c r="X4381" s="248">
        <f t="shared" si="269"/>
        <v>0</v>
      </c>
      <c r="Y4381" s="248">
        <f t="shared" si="270"/>
        <v>0</v>
      </c>
    </row>
    <row r="4382" spans="1:25" ht="15" customHeight="1" x14ac:dyDescent="0.25">
      <c r="A4382" s="250"/>
      <c r="B4382" s="251"/>
      <c r="C4382" s="322" t="s">
        <v>1057</v>
      </c>
      <c r="D4382" s="322"/>
      <c r="E4382" s="322"/>
      <c r="H4382" s="252">
        <v>361.46</v>
      </c>
      <c r="I4382" s="252">
        <v>205.99</v>
      </c>
      <c r="J4382" s="252">
        <v>0</v>
      </c>
      <c r="K4382" s="252">
        <v>0</v>
      </c>
      <c r="L4382" s="252">
        <v>0</v>
      </c>
      <c r="M4382" s="252">
        <v>205.99</v>
      </c>
      <c r="N4382" s="323">
        <v>278.88</v>
      </c>
      <c r="O4382" s="323"/>
      <c r="P4382" s="252">
        <v>290.45999999999998</v>
      </c>
      <c r="Q4382" s="252">
        <v>1.89</v>
      </c>
      <c r="R4382" s="240" t="s">
        <v>194</v>
      </c>
      <c r="V4382" s="248">
        <f t="shared" si="271"/>
        <v>0</v>
      </c>
      <c r="W4382" s="248">
        <f t="shared" si="271"/>
        <v>0</v>
      </c>
      <c r="X4382" s="248">
        <f t="shared" si="269"/>
        <v>0</v>
      </c>
      <c r="Y4382" s="248">
        <f t="shared" si="270"/>
        <v>0</v>
      </c>
    </row>
    <row r="4383" spans="1:25" ht="15" customHeight="1" x14ac:dyDescent="0.25">
      <c r="A4383" s="250"/>
      <c r="B4383" s="251"/>
      <c r="C4383" s="322" t="s">
        <v>1284</v>
      </c>
      <c r="D4383" s="322"/>
      <c r="E4383" s="322"/>
      <c r="H4383" s="252">
        <v>761072.64000000001</v>
      </c>
      <c r="I4383" s="252">
        <v>0</v>
      </c>
      <c r="J4383" s="252">
        <v>0</v>
      </c>
      <c r="K4383" s="252">
        <v>0</v>
      </c>
      <c r="L4383" s="252">
        <v>0</v>
      </c>
      <c r="M4383" s="252">
        <v>0</v>
      </c>
      <c r="N4383" s="323">
        <v>2887.37</v>
      </c>
      <c r="O4383" s="323"/>
      <c r="P4383" s="252">
        <v>761303.49</v>
      </c>
      <c r="Q4383" s="252">
        <v>3118.22</v>
      </c>
      <c r="R4383" s="240" t="s">
        <v>194</v>
      </c>
      <c r="V4383" s="248">
        <f t="shared" si="271"/>
        <v>0</v>
      </c>
      <c r="W4383" s="248">
        <f t="shared" si="271"/>
        <v>0</v>
      </c>
      <c r="X4383" s="248">
        <f t="shared" si="269"/>
        <v>758185.27</v>
      </c>
      <c r="Y4383" s="248">
        <f t="shared" si="270"/>
        <v>758185.27</v>
      </c>
    </row>
    <row r="4384" spans="1:25" ht="15" customHeight="1" x14ac:dyDescent="0.25">
      <c r="A4384" s="253"/>
      <c r="B4384" s="254"/>
      <c r="C4384" s="324" t="s">
        <v>1056</v>
      </c>
      <c r="D4384" s="324"/>
      <c r="E4384" s="324"/>
      <c r="F4384" s="255"/>
      <c r="G4384" s="255"/>
      <c r="H4384" s="256">
        <v>657.75</v>
      </c>
      <c r="I4384" s="256">
        <v>376.74</v>
      </c>
      <c r="J4384" s="256">
        <v>0</v>
      </c>
      <c r="K4384" s="256">
        <v>0</v>
      </c>
      <c r="L4384" s="256">
        <v>0</v>
      </c>
      <c r="M4384" s="256">
        <v>376.74</v>
      </c>
      <c r="N4384" s="325">
        <v>509.29</v>
      </c>
      <c r="O4384" s="325"/>
      <c r="P4384" s="256">
        <v>528.66999999999996</v>
      </c>
      <c r="Q4384" s="256">
        <v>3.47</v>
      </c>
      <c r="R4384" s="240" t="s">
        <v>194</v>
      </c>
      <c r="V4384" s="248">
        <f t="shared" si="271"/>
        <v>0</v>
      </c>
      <c r="W4384" s="248">
        <f t="shared" si="271"/>
        <v>0</v>
      </c>
      <c r="X4384" s="248">
        <f t="shared" si="269"/>
        <v>0</v>
      </c>
      <c r="Y4384" s="248">
        <f t="shared" si="270"/>
        <v>0</v>
      </c>
    </row>
    <row r="4385" spans="1:25" ht="15" customHeight="1" x14ac:dyDescent="0.25">
      <c r="A4385" s="245" t="s">
        <v>2039</v>
      </c>
      <c r="B4385" s="246" t="str">
        <f>C4385</f>
        <v>г.Одинцово, Солнечная, 4</v>
      </c>
      <c r="C4385" s="329" t="s">
        <v>195</v>
      </c>
      <c r="D4385" s="329"/>
      <c r="E4385" s="329"/>
      <c r="F4385" s="246" t="s">
        <v>1318</v>
      </c>
      <c r="G4385" s="246" t="s">
        <v>2040</v>
      </c>
      <c r="H4385" s="247">
        <v>345890.15</v>
      </c>
      <c r="I4385" s="247">
        <v>50219.24</v>
      </c>
      <c r="J4385" s="247">
        <v>0</v>
      </c>
      <c r="K4385" s="247">
        <v>0</v>
      </c>
      <c r="L4385" s="247">
        <v>0</v>
      </c>
      <c r="M4385" s="247">
        <v>50219.24</v>
      </c>
      <c r="N4385" s="330">
        <v>57986.87</v>
      </c>
      <c r="O4385" s="330"/>
      <c r="P4385" s="247">
        <v>338568.89</v>
      </c>
      <c r="Q4385" s="247">
        <v>446.37</v>
      </c>
      <c r="R4385" s="240" t="s">
        <v>195</v>
      </c>
      <c r="V4385" s="248">
        <f t="shared" si="271"/>
        <v>0</v>
      </c>
      <c r="W4385" s="248">
        <f t="shared" si="271"/>
        <v>0</v>
      </c>
      <c r="X4385" s="248">
        <f t="shared" si="269"/>
        <v>0</v>
      </c>
      <c r="Y4385" s="248">
        <f t="shared" si="270"/>
        <v>0</v>
      </c>
    </row>
    <row r="4386" spans="1:25" ht="15" customHeight="1" x14ac:dyDescent="0.25">
      <c r="A4386" s="250"/>
      <c r="B4386" s="251"/>
      <c r="C4386" s="322" t="s">
        <v>1052</v>
      </c>
      <c r="D4386" s="322"/>
      <c r="E4386" s="322"/>
      <c r="H4386" s="252">
        <v>28923.93</v>
      </c>
      <c r="I4386" s="252">
        <v>15990.87</v>
      </c>
      <c r="J4386" s="252">
        <v>0</v>
      </c>
      <c r="K4386" s="252">
        <v>0</v>
      </c>
      <c r="L4386" s="252">
        <v>0</v>
      </c>
      <c r="M4386" s="252">
        <v>15990.87</v>
      </c>
      <c r="N4386" s="323">
        <v>18758.32</v>
      </c>
      <c r="O4386" s="323"/>
      <c r="P4386" s="252">
        <v>26168.720000000001</v>
      </c>
      <c r="Q4386" s="252">
        <v>12.24</v>
      </c>
      <c r="R4386" s="240" t="s">
        <v>195</v>
      </c>
      <c r="V4386" s="248">
        <f t="shared" si="271"/>
        <v>26156.48</v>
      </c>
      <c r="W4386" s="248">
        <f t="shared" si="271"/>
        <v>0</v>
      </c>
      <c r="X4386" s="248">
        <f t="shared" si="269"/>
        <v>0</v>
      </c>
      <c r="Y4386" s="248">
        <f t="shared" si="270"/>
        <v>26156.48</v>
      </c>
    </row>
    <row r="4387" spans="1:25" ht="15" customHeight="1" x14ac:dyDescent="0.25">
      <c r="A4387" s="250"/>
      <c r="B4387" s="251"/>
      <c r="C4387" s="322" t="s">
        <v>503</v>
      </c>
      <c r="D4387" s="322"/>
      <c r="E4387" s="322"/>
      <c r="H4387" s="252">
        <v>19622.98</v>
      </c>
      <c r="I4387" s="252">
        <v>0</v>
      </c>
      <c r="J4387" s="252">
        <v>0</v>
      </c>
      <c r="K4387" s="252">
        <v>0</v>
      </c>
      <c r="L4387" s="252">
        <v>0</v>
      </c>
      <c r="M4387" s="252">
        <v>0</v>
      </c>
      <c r="N4387" s="323">
        <v>1113.81</v>
      </c>
      <c r="O4387" s="323"/>
      <c r="P4387" s="252">
        <v>18509.169999999998</v>
      </c>
      <c r="Q4387" s="252">
        <v>0</v>
      </c>
      <c r="R4387" s="240" t="s">
        <v>195</v>
      </c>
      <c r="V4387" s="248">
        <f t="shared" si="271"/>
        <v>0</v>
      </c>
      <c r="W4387" s="248">
        <f t="shared" si="271"/>
        <v>0</v>
      </c>
      <c r="X4387" s="248">
        <f t="shared" si="269"/>
        <v>0</v>
      </c>
      <c r="Y4387" s="248">
        <f t="shared" si="270"/>
        <v>0</v>
      </c>
    </row>
    <row r="4388" spans="1:25" ht="15" customHeight="1" x14ac:dyDescent="0.25">
      <c r="A4388" s="250"/>
      <c r="B4388" s="251"/>
      <c r="C4388" s="322" t="s">
        <v>1058</v>
      </c>
      <c r="D4388" s="322"/>
      <c r="E4388" s="322"/>
      <c r="H4388" s="252">
        <v>291.27</v>
      </c>
      <c r="I4388" s="252">
        <v>167.27</v>
      </c>
      <c r="J4388" s="252">
        <v>0</v>
      </c>
      <c r="K4388" s="252">
        <v>0</v>
      </c>
      <c r="L4388" s="252">
        <v>0</v>
      </c>
      <c r="M4388" s="252">
        <v>167.27</v>
      </c>
      <c r="N4388" s="323">
        <v>195.79</v>
      </c>
      <c r="O4388" s="323"/>
      <c r="P4388" s="252">
        <v>262.88</v>
      </c>
      <c r="Q4388" s="252">
        <v>0.13</v>
      </c>
      <c r="R4388" s="240" t="s">
        <v>195</v>
      </c>
      <c r="V4388" s="248">
        <f t="shared" si="271"/>
        <v>0</v>
      </c>
      <c r="W4388" s="248">
        <f t="shared" si="271"/>
        <v>0</v>
      </c>
      <c r="X4388" s="248">
        <f t="shared" si="269"/>
        <v>0</v>
      </c>
      <c r="Y4388" s="248">
        <f t="shared" si="270"/>
        <v>0</v>
      </c>
    </row>
    <row r="4389" spans="1:25" ht="15" customHeight="1" x14ac:dyDescent="0.25">
      <c r="A4389" s="250"/>
      <c r="B4389" s="251"/>
      <c r="C4389" s="322" t="s">
        <v>399</v>
      </c>
      <c r="D4389" s="322"/>
      <c r="E4389" s="322"/>
      <c r="H4389" s="252">
        <v>9536.7800000000007</v>
      </c>
      <c r="I4389" s="252">
        <v>5564.7</v>
      </c>
      <c r="J4389" s="252">
        <v>0</v>
      </c>
      <c r="K4389" s="252">
        <v>0</v>
      </c>
      <c r="L4389" s="252">
        <v>0</v>
      </c>
      <c r="M4389" s="252">
        <v>5564.7</v>
      </c>
      <c r="N4389" s="323">
        <v>6274.64</v>
      </c>
      <c r="O4389" s="323"/>
      <c r="P4389" s="252">
        <v>8829.2099999999991</v>
      </c>
      <c r="Q4389" s="252">
        <v>2.37</v>
      </c>
      <c r="R4389" s="240" t="s">
        <v>195</v>
      </c>
      <c r="V4389" s="248">
        <f t="shared" si="271"/>
        <v>0</v>
      </c>
      <c r="W4389" s="248">
        <f t="shared" si="271"/>
        <v>0</v>
      </c>
      <c r="X4389" s="248">
        <f t="shared" si="269"/>
        <v>0</v>
      </c>
      <c r="Y4389" s="248">
        <f t="shared" si="270"/>
        <v>0</v>
      </c>
    </row>
    <row r="4390" spans="1:25" ht="15" customHeight="1" x14ac:dyDescent="0.25">
      <c r="A4390" s="250"/>
      <c r="B4390" s="251"/>
      <c r="C4390" s="322" t="s">
        <v>1284</v>
      </c>
      <c r="D4390" s="322"/>
      <c r="E4390" s="322"/>
      <c r="H4390" s="252">
        <v>237848.4</v>
      </c>
      <c r="I4390" s="252">
        <v>0</v>
      </c>
      <c r="J4390" s="252">
        <v>0</v>
      </c>
      <c r="K4390" s="252">
        <v>0</v>
      </c>
      <c r="L4390" s="252">
        <v>0</v>
      </c>
      <c r="M4390" s="252">
        <v>0</v>
      </c>
      <c r="N4390" s="323">
        <v>30.14</v>
      </c>
      <c r="O4390" s="323"/>
      <c r="P4390" s="252">
        <v>238237.11</v>
      </c>
      <c r="Q4390" s="252">
        <v>418.85</v>
      </c>
      <c r="R4390" s="240" t="s">
        <v>195</v>
      </c>
      <c r="V4390" s="248">
        <f t="shared" si="271"/>
        <v>0</v>
      </c>
      <c r="W4390" s="248">
        <f t="shared" si="271"/>
        <v>0</v>
      </c>
      <c r="X4390" s="248">
        <f t="shared" si="269"/>
        <v>237818.25999999998</v>
      </c>
      <c r="Y4390" s="248">
        <f t="shared" si="270"/>
        <v>237818.25999999998</v>
      </c>
    </row>
    <row r="4391" spans="1:25" ht="15" customHeight="1" x14ac:dyDescent="0.25">
      <c r="A4391" s="250"/>
      <c r="B4391" s="251"/>
      <c r="C4391" s="322" t="s">
        <v>392</v>
      </c>
      <c r="D4391" s="322"/>
      <c r="E4391" s="322"/>
      <c r="H4391" s="252">
        <v>17607.39</v>
      </c>
      <c r="I4391" s="252">
        <v>9873.36</v>
      </c>
      <c r="J4391" s="252">
        <v>0</v>
      </c>
      <c r="K4391" s="252">
        <v>0</v>
      </c>
      <c r="L4391" s="252">
        <v>0</v>
      </c>
      <c r="M4391" s="252">
        <v>9873.36</v>
      </c>
      <c r="N4391" s="323">
        <v>11111.48</v>
      </c>
      <c r="O4391" s="323"/>
      <c r="P4391" s="252">
        <v>16373.59</v>
      </c>
      <c r="Q4391" s="252">
        <v>4.32</v>
      </c>
      <c r="R4391" s="240" t="s">
        <v>195</v>
      </c>
      <c r="V4391" s="248">
        <f t="shared" si="271"/>
        <v>0</v>
      </c>
      <c r="W4391" s="248">
        <f t="shared" si="271"/>
        <v>0</v>
      </c>
      <c r="X4391" s="248">
        <f t="shared" si="269"/>
        <v>0</v>
      </c>
      <c r="Y4391" s="248">
        <f t="shared" si="270"/>
        <v>0</v>
      </c>
    </row>
    <row r="4392" spans="1:25" ht="15" customHeight="1" x14ac:dyDescent="0.25">
      <c r="A4392" s="250"/>
      <c r="B4392" s="251"/>
      <c r="C4392" s="322" t="s">
        <v>1286</v>
      </c>
      <c r="D4392" s="322"/>
      <c r="E4392" s="322"/>
      <c r="H4392" s="252">
        <v>6789.92</v>
      </c>
      <c r="I4392" s="252">
        <v>3854.71</v>
      </c>
      <c r="J4392" s="252">
        <v>0</v>
      </c>
      <c r="K4392" s="252">
        <v>0</v>
      </c>
      <c r="L4392" s="252">
        <v>0</v>
      </c>
      <c r="M4392" s="252">
        <v>3854.71</v>
      </c>
      <c r="N4392" s="323">
        <v>4251.53</v>
      </c>
      <c r="O4392" s="323"/>
      <c r="P4392" s="252">
        <v>6394.85</v>
      </c>
      <c r="Q4392" s="252">
        <v>1.75</v>
      </c>
      <c r="R4392" s="240" t="s">
        <v>195</v>
      </c>
      <c r="V4392" s="248">
        <f t="shared" si="271"/>
        <v>0</v>
      </c>
      <c r="W4392" s="248">
        <f t="shared" si="271"/>
        <v>0</v>
      </c>
      <c r="X4392" s="248">
        <f t="shared" si="269"/>
        <v>0</v>
      </c>
      <c r="Y4392" s="248">
        <f t="shared" si="270"/>
        <v>0</v>
      </c>
    </row>
    <row r="4393" spans="1:25" ht="15" customHeight="1" x14ac:dyDescent="0.25">
      <c r="A4393" s="253"/>
      <c r="B4393" s="254"/>
      <c r="C4393" s="324" t="s">
        <v>1288</v>
      </c>
      <c r="D4393" s="324"/>
      <c r="E4393" s="324"/>
      <c r="F4393" s="255"/>
      <c r="G4393" s="255"/>
      <c r="H4393" s="256">
        <v>25269.48</v>
      </c>
      <c r="I4393" s="256">
        <v>14768.33</v>
      </c>
      <c r="J4393" s="256">
        <v>0</v>
      </c>
      <c r="K4393" s="256">
        <v>0</v>
      </c>
      <c r="L4393" s="256">
        <v>0</v>
      </c>
      <c r="M4393" s="256">
        <v>14768.33</v>
      </c>
      <c r="N4393" s="325">
        <v>16251.16</v>
      </c>
      <c r="O4393" s="325"/>
      <c r="P4393" s="256">
        <v>23793.360000000001</v>
      </c>
      <c r="Q4393" s="256">
        <v>6.71</v>
      </c>
      <c r="R4393" s="240" t="s">
        <v>195</v>
      </c>
      <c r="V4393" s="248">
        <f t="shared" si="271"/>
        <v>0</v>
      </c>
      <c r="W4393" s="248">
        <f t="shared" si="271"/>
        <v>0</v>
      </c>
      <c r="X4393" s="248">
        <f t="shared" si="269"/>
        <v>0</v>
      </c>
      <c r="Y4393" s="248">
        <f t="shared" si="270"/>
        <v>0</v>
      </c>
    </row>
    <row r="4394" spans="1:25" ht="15" customHeight="1" x14ac:dyDescent="0.25">
      <c r="A4394" s="245" t="s">
        <v>2041</v>
      </c>
      <c r="B4394" s="246" t="str">
        <f>C4394</f>
        <v>г.Одинцово, Солнечная, 5</v>
      </c>
      <c r="C4394" s="329" t="s">
        <v>331</v>
      </c>
      <c r="D4394" s="329"/>
      <c r="E4394" s="329"/>
      <c r="F4394" s="246" t="s">
        <v>1708</v>
      </c>
      <c r="G4394" s="246" t="s">
        <v>2042</v>
      </c>
      <c r="H4394" s="247">
        <v>887041.4</v>
      </c>
      <c r="I4394" s="247">
        <v>8016.77</v>
      </c>
      <c r="J4394" s="247">
        <v>0</v>
      </c>
      <c r="K4394" s="247">
        <v>0</v>
      </c>
      <c r="L4394" s="247">
        <v>0</v>
      </c>
      <c r="M4394" s="247">
        <v>8016.77</v>
      </c>
      <c r="N4394" s="330">
        <v>37898.94</v>
      </c>
      <c r="O4394" s="330"/>
      <c r="P4394" s="247">
        <v>1018069.76</v>
      </c>
      <c r="Q4394" s="247">
        <v>160910.53</v>
      </c>
      <c r="R4394" s="240" t="s">
        <v>331</v>
      </c>
      <c r="V4394" s="248">
        <f t="shared" si="271"/>
        <v>0</v>
      </c>
      <c r="W4394" s="248">
        <f t="shared" si="271"/>
        <v>0</v>
      </c>
      <c r="X4394" s="248">
        <f t="shared" si="269"/>
        <v>0</v>
      </c>
      <c r="Y4394" s="248">
        <f t="shared" si="270"/>
        <v>0</v>
      </c>
    </row>
    <row r="4395" spans="1:25" ht="15" customHeight="1" x14ac:dyDescent="0.25">
      <c r="A4395" s="250"/>
      <c r="B4395" s="251"/>
      <c r="C4395" s="322" t="s">
        <v>1284</v>
      </c>
      <c r="D4395" s="322"/>
      <c r="E4395" s="322"/>
      <c r="H4395" s="252">
        <v>1013262.57</v>
      </c>
      <c r="I4395" s="252">
        <v>0</v>
      </c>
      <c r="J4395" s="252">
        <v>0</v>
      </c>
      <c r="K4395" s="252">
        <v>0</v>
      </c>
      <c r="L4395" s="252">
        <v>0</v>
      </c>
      <c r="M4395" s="252">
        <v>0</v>
      </c>
      <c r="N4395" s="323">
        <v>27250.78</v>
      </c>
      <c r="O4395" s="323"/>
      <c r="P4395" s="252">
        <v>995102.17</v>
      </c>
      <c r="Q4395" s="252">
        <v>9090.3799999999992</v>
      </c>
      <c r="R4395" s="240" t="s">
        <v>331</v>
      </c>
      <c r="V4395" s="248">
        <f t="shared" si="271"/>
        <v>0</v>
      </c>
      <c r="W4395" s="248">
        <f t="shared" si="271"/>
        <v>0</v>
      </c>
      <c r="X4395" s="248">
        <f t="shared" si="269"/>
        <v>986011.79</v>
      </c>
      <c r="Y4395" s="248">
        <f t="shared" si="270"/>
        <v>986011.79</v>
      </c>
    </row>
    <row r="4396" spans="1:25" ht="15" customHeight="1" x14ac:dyDescent="0.25">
      <c r="A4396" s="250"/>
      <c r="B4396" s="251"/>
      <c r="C4396" s="322" t="s">
        <v>1288</v>
      </c>
      <c r="D4396" s="322"/>
      <c r="E4396" s="322"/>
      <c r="H4396" s="252">
        <v>-52777.46</v>
      </c>
      <c r="I4396" s="252">
        <v>0</v>
      </c>
      <c r="J4396" s="252">
        <v>0</v>
      </c>
      <c r="K4396" s="252">
        <v>0</v>
      </c>
      <c r="L4396" s="252">
        <v>0</v>
      </c>
      <c r="M4396" s="252">
        <v>0</v>
      </c>
      <c r="N4396" s="323">
        <v>0</v>
      </c>
      <c r="O4396" s="323"/>
      <c r="P4396" s="252">
        <v>0</v>
      </c>
      <c r="Q4396" s="252">
        <v>52777.46</v>
      </c>
      <c r="R4396" s="240" t="s">
        <v>331</v>
      </c>
      <c r="V4396" s="248">
        <f t="shared" si="271"/>
        <v>0</v>
      </c>
      <c r="W4396" s="248">
        <f t="shared" si="271"/>
        <v>0</v>
      </c>
      <c r="X4396" s="248">
        <f t="shared" si="269"/>
        <v>0</v>
      </c>
      <c r="Y4396" s="248">
        <f t="shared" si="270"/>
        <v>0</v>
      </c>
    </row>
    <row r="4397" spans="1:25" ht="15" customHeight="1" x14ac:dyDescent="0.25">
      <c r="A4397" s="250"/>
      <c r="B4397" s="251"/>
      <c r="C4397" s="322" t="s">
        <v>1335</v>
      </c>
      <c r="D4397" s="322"/>
      <c r="E4397" s="322"/>
      <c r="H4397" s="252">
        <v>25541.29</v>
      </c>
      <c r="I4397" s="252">
        <v>8016.77</v>
      </c>
      <c r="J4397" s="252">
        <v>0</v>
      </c>
      <c r="K4397" s="252">
        <v>0</v>
      </c>
      <c r="L4397" s="252">
        <v>0</v>
      </c>
      <c r="M4397" s="252">
        <v>8016.77</v>
      </c>
      <c r="N4397" s="323">
        <v>10648.16</v>
      </c>
      <c r="O4397" s="323"/>
      <c r="P4397" s="252">
        <v>22967.59</v>
      </c>
      <c r="Q4397" s="252">
        <v>57.69</v>
      </c>
      <c r="R4397" s="240" t="s">
        <v>331</v>
      </c>
      <c r="V4397" s="248">
        <f t="shared" si="271"/>
        <v>0</v>
      </c>
      <c r="W4397" s="248">
        <f t="shared" si="271"/>
        <v>0</v>
      </c>
      <c r="X4397" s="248">
        <f t="shared" si="269"/>
        <v>0</v>
      </c>
      <c r="Y4397" s="248">
        <f t="shared" si="270"/>
        <v>0</v>
      </c>
    </row>
    <row r="4398" spans="1:25" ht="15" customHeight="1" x14ac:dyDescent="0.25">
      <c r="A4398" s="250"/>
      <c r="B4398" s="251"/>
      <c r="C4398" s="322" t="s">
        <v>399</v>
      </c>
      <c r="D4398" s="322"/>
      <c r="E4398" s="322"/>
      <c r="H4398" s="252">
        <v>-24629.86</v>
      </c>
      <c r="I4398" s="252">
        <v>0</v>
      </c>
      <c r="J4398" s="252">
        <v>0</v>
      </c>
      <c r="K4398" s="252">
        <v>0</v>
      </c>
      <c r="L4398" s="252">
        <v>0</v>
      </c>
      <c r="M4398" s="252">
        <v>0</v>
      </c>
      <c r="N4398" s="323">
        <v>0</v>
      </c>
      <c r="O4398" s="323"/>
      <c r="P4398" s="252">
        <v>0</v>
      </c>
      <c r="Q4398" s="252">
        <v>24629.86</v>
      </c>
      <c r="R4398" s="240" t="s">
        <v>331</v>
      </c>
      <c r="V4398" s="248">
        <f t="shared" si="271"/>
        <v>0</v>
      </c>
      <c r="W4398" s="248">
        <f t="shared" si="271"/>
        <v>0</v>
      </c>
      <c r="X4398" s="248">
        <f t="shared" si="269"/>
        <v>0</v>
      </c>
      <c r="Y4398" s="248">
        <f t="shared" si="270"/>
        <v>0</v>
      </c>
    </row>
    <row r="4399" spans="1:25" ht="15" customHeight="1" x14ac:dyDescent="0.25">
      <c r="A4399" s="250"/>
      <c r="B4399" s="251"/>
      <c r="C4399" s="322" t="s">
        <v>392</v>
      </c>
      <c r="D4399" s="322"/>
      <c r="E4399" s="322"/>
      <c r="H4399" s="252">
        <v>-43873.26</v>
      </c>
      <c r="I4399" s="252">
        <v>0</v>
      </c>
      <c r="J4399" s="252">
        <v>0</v>
      </c>
      <c r="K4399" s="252">
        <v>0</v>
      </c>
      <c r="L4399" s="252">
        <v>0</v>
      </c>
      <c r="M4399" s="252">
        <v>0</v>
      </c>
      <c r="N4399" s="323">
        <v>0</v>
      </c>
      <c r="O4399" s="323"/>
      <c r="P4399" s="252">
        <v>0</v>
      </c>
      <c r="Q4399" s="252">
        <v>43873.26</v>
      </c>
      <c r="R4399" s="240" t="s">
        <v>331</v>
      </c>
      <c r="V4399" s="248">
        <f t="shared" si="271"/>
        <v>0</v>
      </c>
      <c r="W4399" s="248">
        <f t="shared" si="271"/>
        <v>0</v>
      </c>
      <c r="X4399" s="248">
        <f t="shared" si="269"/>
        <v>0</v>
      </c>
      <c r="Y4399" s="248">
        <f t="shared" si="270"/>
        <v>0</v>
      </c>
    </row>
    <row r="4400" spans="1:25" ht="15" customHeight="1" x14ac:dyDescent="0.25">
      <c r="A4400" s="250"/>
      <c r="B4400" s="251"/>
      <c r="C4400" s="322" t="s">
        <v>1304</v>
      </c>
      <c r="D4400" s="322"/>
      <c r="E4400" s="322"/>
      <c r="H4400" s="252">
        <v>-11040.8</v>
      </c>
      <c r="I4400" s="252">
        <v>0</v>
      </c>
      <c r="J4400" s="252">
        <v>0</v>
      </c>
      <c r="K4400" s="252">
        <v>0</v>
      </c>
      <c r="L4400" s="252">
        <v>0</v>
      </c>
      <c r="M4400" s="252">
        <v>0</v>
      </c>
      <c r="N4400" s="323">
        <v>0</v>
      </c>
      <c r="O4400" s="323"/>
      <c r="P4400" s="252">
        <v>0</v>
      </c>
      <c r="Q4400" s="252">
        <v>11040.8</v>
      </c>
      <c r="R4400" s="240" t="s">
        <v>331</v>
      </c>
      <c r="V4400" s="248">
        <f t="shared" si="271"/>
        <v>0</v>
      </c>
      <c r="W4400" s="248">
        <f t="shared" si="271"/>
        <v>0</v>
      </c>
      <c r="X4400" s="248">
        <f t="shared" si="269"/>
        <v>0</v>
      </c>
      <c r="Y4400" s="248">
        <f t="shared" si="270"/>
        <v>0</v>
      </c>
    </row>
    <row r="4401" spans="1:25" ht="15" customHeight="1" x14ac:dyDescent="0.25">
      <c r="A4401" s="250"/>
      <c r="B4401" s="251"/>
      <c r="C4401" s="322" t="s">
        <v>1303</v>
      </c>
      <c r="D4401" s="322"/>
      <c r="E4401" s="322"/>
      <c r="H4401" s="252">
        <v>-1605.63</v>
      </c>
      <c r="I4401" s="252">
        <v>0</v>
      </c>
      <c r="J4401" s="252">
        <v>0</v>
      </c>
      <c r="K4401" s="252">
        <v>0</v>
      </c>
      <c r="L4401" s="252">
        <v>0</v>
      </c>
      <c r="M4401" s="252">
        <v>0</v>
      </c>
      <c r="N4401" s="323">
        <v>0</v>
      </c>
      <c r="O4401" s="323"/>
      <c r="P4401" s="252">
        <v>0</v>
      </c>
      <c r="Q4401" s="252">
        <v>1605.63</v>
      </c>
      <c r="R4401" s="240" t="s">
        <v>331</v>
      </c>
      <c r="V4401" s="248">
        <f t="shared" si="271"/>
        <v>0</v>
      </c>
      <c r="W4401" s="248">
        <f t="shared" si="271"/>
        <v>0</v>
      </c>
      <c r="X4401" s="248">
        <f t="shared" si="269"/>
        <v>0</v>
      </c>
      <c r="Y4401" s="248">
        <f t="shared" si="270"/>
        <v>0</v>
      </c>
    </row>
    <row r="4402" spans="1:25" ht="15" customHeight="1" x14ac:dyDescent="0.25">
      <c r="A4402" s="253"/>
      <c r="B4402" s="254"/>
      <c r="C4402" s="324" t="s">
        <v>1286</v>
      </c>
      <c r="D4402" s="324"/>
      <c r="E4402" s="324"/>
      <c r="F4402" s="255"/>
      <c r="G4402" s="255"/>
      <c r="H4402" s="256">
        <v>-17835.45</v>
      </c>
      <c r="I4402" s="256">
        <v>0</v>
      </c>
      <c r="J4402" s="256">
        <v>0</v>
      </c>
      <c r="K4402" s="256">
        <v>0</v>
      </c>
      <c r="L4402" s="256">
        <v>0</v>
      </c>
      <c r="M4402" s="256">
        <v>0</v>
      </c>
      <c r="N4402" s="325">
        <v>0</v>
      </c>
      <c r="O4402" s="325"/>
      <c r="P4402" s="256">
        <v>0</v>
      </c>
      <c r="Q4402" s="256">
        <v>17835.45</v>
      </c>
      <c r="R4402" s="240" t="s">
        <v>331</v>
      </c>
      <c r="V4402" s="248">
        <f t="shared" si="271"/>
        <v>0</v>
      </c>
      <c r="W4402" s="248">
        <f t="shared" si="271"/>
        <v>0</v>
      </c>
      <c r="X4402" s="248">
        <f t="shared" si="269"/>
        <v>0</v>
      </c>
      <c r="Y4402" s="248">
        <f t="shared" si="270"/>
        <v>0</v>
      </c>
    </row>
    <row r="4403" spans="1:25" ht="15" customHeight="1" x14ac:dyDescent="0.25">
      <c r="A4403" s="245" t="s">
        <v>1529</v>
      </c>
      <c r="B4403" s="246" t="str">
        <f>C4403</f>
        <v>г.Одинцово, Солнечная, 6</v>
      </c>
      <c r="C4403" s="329" t="s">
        <v>196</v>
      </c>
      <c r="D4403" s="329"/>
      <c r="E4403" s="329"/>
      <c r="F4403" s="246" t="s">
        <v>1375</v>
      </c>
      <c r="G4403" s="246" t="s">
        <v>2043</v>
      </c>
      <c r="H4403" s="247">
        <v>879989.84</v>
      </c>
      <c r="I4403" s="247">
        <v>50985.99</v>
      </c>
      <c r="J4403" s="247">
        <v>0</v>
      </c>
      <c r="K4403" s="247">
        <v>0</v>
      </c>
      <c r="L4403" s="247">
        <v>0</v>
      </c>
      <c r="M4403" s="247">
        <v>50985.99</v>
      </c>
      <c r="N4403" s="330">
        <v>62500.06</v>
      </c>
      <c r="O4403" s="330"/>
      <c r="P4403" s="247">
        <v>870172.99</v>
      </c>
      <c r="Q4403" s="247">
        <v>1697.22</v>
      </c>
      <c r="R4403" s="240" t="s">
        <v>196</v>
      </c>
      <c r="V4403" s="248">
        <f t="shared" si="271"/>
        <v>0</v>
      </c>
      <c r="W4403" s="248">
        <f t="shared" si="271"/>
        <v>0</v>
      </c>
      <c r="X4403" s="248">
        <f t="shared" si="269"/>
        <v>0</v>
      </c>
      <c r="Y4403" s="248">
        <f t="shared" si="270"/>
        <v>0</v>
      </c>
    </row>
    <row r="4404" spans="1:25" ht="15" customHeight="1" x14ac:dyDescent="0.25">
      <c r="A4404" s="250"/>
      <c r="B4404" s="251"/>
      <c r="C4404" s="322" t="s">
        <v>1286</v>
      </c>
      <c r="D4404" s="322"/>
      <c r="E4404" s="322"/>
      <c r="H4404" s="252">
        <v>21102.19</v>
      </c>
      <c r="I4404" s="252">
        <v>3899.57</v>
      </c>
      <c r="J4404" s="252">
        <v>0</v>
      </c>
      <c r="K4404" s="252">
        <v>0</v>
      </c>
      <c r="L4404" s="252">
        <v>0</v>
      </c>
      <c r="M4404" s="252">
        <v>3899.57</v>
      </c>
      <c r="N4404" s="323">
        <v>4670.74</v>
      </c>
      <c r="O4404" s="323"/>
      <c r="P4404" s="252">
        <v>20331.02</v>
      </c>
      <c r="Q4404" s="252">
        <v>0</v>
      </c>
      <c r="R4404" s="240" t="s">
        <v>196</v>
      </c>
      <c r="V4404" s="248">
        <f t="shared" si="271"/>
        <v>0</v>
      </c>
      <c r="W4404" s="248">
        <f t="shared" si="271"/>
        <v>0</v>
      </c>
      <c r="X4404" s="248">
        <f t="shared" si="269"/>
        <v>0</v>
      </c>
      <c r="Y4404" s="248">
        <f t="shared" si="270"/>
        <v>0</v>
      </c>
    </row>
    <row r="4405" spans="1:25" ht="15" customHeight="1" x14ac:dyDescent="0.25">
      <c r="A4405" s="250"/>
      <c r="B4405" s="251"/>
      <c r="C4405" s="322" t="s">
        <v>392</v>
      </c>
      <c r="D4405" s="322"/>
      <c r="E4405" s="322"/>
      <c r="H4405" s="252">
        <v>54064.74</v>
      </c>
      <c r="I4405" s="252">
        <v>9859.36</v>
      </c>
      <c r="J4405" s="252">
        <v>0</v>
      </c>
      <c r="K4405" s="252">
        <v>0</v>
      </c>
      <c r="L4405" s="252">
        <v>0</v>
      </c>
      <c r="M4405" s="252">
        <v>9859.36</v>
      </c>
      <c r="N4405" s="323">
        <v>11990.85</v>
      </c>
      <c r="O4405" s="323"/>
      <c r="P4405" s="252">
        <v>51933.25</v>
      </c>
      <c r="Q4405" s="252">
        <v>0</v>
      </c>
      <c r="R4405" s="240" t="s">
        <v>196</v>
      </c>
      <c r="V4405" s="248">
        <f t="shared" si="271"/>
        <v>0</v>
      </c>
      <c r="W4405" s="248">
        <f t="shared" si="271"/>
        <v>0</v>
      </c>
      <c r="X4405" s="248">
        <f t="shared" si="269"/>
        <v>0</v>
      </c>
      <c r="Y4405" s="248">
        <f t="shared" si="270"/>
        <v>0</v>
      </c>
    </row>
    <row r="4406" spans="1:25" ht="15" customHeight="1" x14ac:dyDescent="0.25">
      <c r="A4406" s="250"/>
      <c r="B4406" s="251"/>
      <c r="C4406" s="322" t="s">
        <v>1055</v>
      </c>
      <c r="D4406" s="322"/>
      <c r="E4406" s="322"/>
      <c r="H4406" s="252">
        <v>6.36</v>
      </c>
      <c r="I4406" s="252">
        <v>5.07</v>
      </c>
      <c r="J4406" s="252">
        <v>0</v>
      </c>
      <c r="K4406" s="252">
        <v>0</v>
      </c>
      <c r="L4406" s="252">
        <v>0</v>
      </c>
      <c r="M4406" s="252">
        <v>5.07</v>
      </c>
      <c r="N4406" s="323">
        <v>7.69</v>
      </c>
      <c r="O4406" s="323"/>
      <c r="P4406" s="252">
        <v>3.74</v>
      </c>
      <c r="Q4406" s="252">
        <v>0</v>
      </c>
      <c r="R4406" s="240" t="s">
        <v>196</v>
      </c>
      <c r="V4406" s="248">
        <f t="shared" si="271"/>
        <v>0</v>
      </c>
      <c r="W4406" s="248">
        <f t="shared" si="271"/>
        <v>0</v>
      </c>
      <c r="X4406" s="248">
        <f t="shared" si="269"/>
        <v>0</v>
      </c>
      <c r="Y4406" s="248">
        <f t="shared" si="270"/>
        <v>0</v>
      </c>
    </row>
    <row r="4407" spans="1:25" ht="15" customHeight="1" x14ac:dyDescent="0.25">
      <c r="A4407" s="250"/>
      <c r="B4407" s="251"/>
      <c r="C4407" s="322" t="s">
        <v>1288</v>
      </c>
      <c r="D4407" s="322"/>
      <c r="E4407" s="322"/>
      <c r="H4407" s="252">
        <v>75130.61</v>
      </c>
      <c r="I4407" s="252">
        <v>14940.18</v>
      </c>
      <c r="J4407" s="252">
        <v>0</v>
      </c>
      <c r="K4407" s="252">
        <v>0</v>
      </c>
      <c r="L4407" s="252">
        <v>0</v>
      </c>
      <c r="M4407" s="252">
        <v>14940.18</v>
      </c>
      <c r="N4407" s="323">
        <v>17894.8</v>
      </c>
      <c r="O4407" s="323"/>
      <c r="P4407" s="252">
        <v>72267.899999999994</v>
      </c>
      <c r="Q4407" s="252">
        <v>91.91</v>
      </c>
      <c r="R4407" s="240" t="s">
        <v>196</v>
      </c>
      <c r="V4407" s="248">
        <f t="shared" si="271"/>
        <v>0</v>
      </c>
      <c r="W4407" s="248">
        <f t="shared" si="271"/>
        <v>0</v>
      </c>
      <c r="X4407" s="248">
        <f t="shared" si="269"/>
        <v>0</v>
      </c>
      <c r="Y4407" s="248">
        <f t="shared" si="270"/>
        <v>0</v>
      </c>
    </row>
    <row r="4408" spans="1:25" ht="15" customHeight="1" x14ac:dyDescent="0.25">
      <c r="A4408" s="250"/>
      <c r="B4408" s="251"/>
      <c r="C4408" s="322" t="s">
        <v>1057</v>
      </c>
      <c r="D4408" s="322"/>
      <c r="E4408" s="322"/>
      <c r="H4408" s="252">
        <v>244.77</v>
      </c>
      <c r="I4408" s="252">
        <v>50.12</v>
      </c>
      <c r="J4408" s="252">
        <v>0</v>
      </c>
      <c r="K4408" s="252">
        <v>0</v>
      </c>
      <c r="L4408" s="252">
        <v>0</v>
      </c>
      <c r="M4408" s="252">
        <v>50.12</v>
      </c>
      <c r="N4408" s="323">
        <v>62.25</v>
      </c>
      <c r="O4408" s="323"/>
      <c r="P4408" s="252">
        <v>232.64</v>
      </c>
      <c r="Q4408" s="252">
        <v>0</v>
      </c>
      <c r="R4408" s="240" t="s">
        <v>196</v>
      </c>
      <c r="V4408" s="248">
        <f t="shared" si="271"/>
        <v>0</v>
      </c>
      <c r="W4408" s="248">
        <f t="shared" si="271"/>
        <v>0</v>
      </c>
      <c r="X4408" s="248">
        <f t="shared" si="269"/>
        <v>0</v>
      </c>
      <c r="Y4408" s="248">
        <f t="shared" si="270"/>
        <v>0</v>
      </c>
    </row>
    <row r="4409" spans="1:25" ht="15" customHeight="1" x14ac:dyDescent="0.25">
      <c r="A4409" s="250"/>
      <c r="B4409" s="251"/>
      <c r="C4409" s="322" t="s">
        <v>399</v>
      </c>
      <c r="D4409" s="322"/>
      <c r="E4409" s="322"/>
      <c r="H4409" s="252">
        <v>28999.02</v>
      </c>
      <c r="I4409" s="252">
        <v>5506.49</v>
      </c>
      <c r="J4409" s="252">
        <v>0</v>
      </c>
      <c r="K4409" s="252">
        <v>0</v>
      </c>
      <c r="L4409" s="252">
        <v>0</v>
      </c>
      <c r="M4409" s="252">
        <v>5506.49</v>
      </c>
      <c r="N4409" s="323">
        <v>6614.75</v>
      </c>
      <c r="O4409" s="323"/>
      <c r="P4409" s="252">
        <v>27890.76</v>
      </c>
      <c r="Q4409" s="252">
        <v>0</v>
      </c>
      <c r="R4409" s="240" t="s">
        <v>196</v>
      </c>
      <c r="V4409" s="248">
        <f t="shared" si="271"/>
        <v>0</v>
      </c>
      <c r="W4409" s="248">
        <f t="shared" si="271"/>
        <v>0</v>
      </c>
      <c r="X4409" s="248">
        <f t="shared" si="269"/>
        <v>0</v>
      </c>
      <c r="Y4409" s="248">
        <f t="shared" si="270"/>
        <v>0</v>
      </c>
    </row>
    <row r="4410" spans="1:25" ht="15" customHeight="1" x14ac:dyDescent="0.25">
      <c r="A4410" s="250"/>
      <c r="B4410" s="251"/>
      <c r="C4410" s="322" t="s">
        <v>1054</v>
      </c>
      <c r="D4410" s="322"/>
      <c r="E4410" s="322"/>
      <c r="H4410" s="252">
        <v>6.36</v>
      </c>
      <c r="I4410" s="252">
        <v>5.07</v>
      </c>
      <c r="J4410" s="252">
        <v>0</v>
      </c>
      <c r="K4410" s="252">
        <v>0</v>
      </c>
      <c r="L4410" s="252">
        <v>0</v>
      </c>
      <c r="M4410" s="252">
        <v>5.07</v>
      </c>
      <c r="N4410" s="323">
        <v>7.69</v>
      </c>
      <c r="O4410" s="323"/>
      <c r="P4410" s="252">
        <v>3.74</v>
      </c>
      <c r="Q4410" s="252">
        <v>0</v>
      </c>
      <c r="R4410" s="240" t="s">
        <v>196</v>
      </c>
      <c r="V4410" s="248">
        <f t="shared" si="271"/>
        <v>0</v>
      </c>
      <c r="W4410" s="248">
        <f t="shared" si="271"/>
        <v>0</v>
      </c>
      <c r="X4410" s="248">
        <f t="shared" si="269"/>
        <v>0</v>
      </c>
      <c r="Y4410" s="248">
        <f t="shared" si="270"/>
        <v>0</v>
      </c>
    </row>
    <row r="4411" spans="1:25" ht="15" customHeight="1" x14ac:dyDescent="0.25">
      <c r="A4411" s="250"/>
      <c r="B4411" s="251"/>
      <c r="C4411" s="322" t="s">
        <v>1058</v>
      </c>
      <c r="D4411" s="322"/>
      <c r="E4411" s="322"/>
      <c r="H4411" s="252">
        <v>1029.4100000000001</v>
      </c>
      <c r="I4411" s="252">
        <v>217.49</v>
      </c>
      <c r="J4411" s="252">
        <v>0</v>
      </c>
      <c r="K4411" s="252">
        <v>0</v>
      </c>
      <c r="L4411" s="252">
        <v>0</v>
      </c>
      <c r="M4411" s="252">
        <v>217.49</v>
      </c>
      <c r="N4411" s="323">
        <v>270.14</v>
      </c>
      <c r="O4411" s="323"/>
      <c r="P4411" s="252">
        <v>976.76</v>
      </c>
      <c r="Q4411" s="252">
        <v>0</v>
      </c>
      <c r="R4411" s="240" t="s">
        <v>196</v>
      </c>
      <c r="V4411" s="248">
        <f t="shared" si="271"/>
        <v>0</v>
      </c>
      <c r="W4411" s="248">
        <f t="shared" si="271"/>
        <v>0</v>
      </c>
      <c r="X4411" s="248">
        <f t="shared" si="269"/>
        <v>0</v>
      </c>
      <c r="Y4411" s="248">
        <f t="shared" si="270"/>
        <v>0</v>
      </c>
    </row>
    <row r="4412" spans="1:25" ht="15" customHeight="1" x14ac:dyDescent="0.25">
      <c r="A4412" s="250"/>
      <c r="B4412" s="251"/>
      <c r="C4412" s="322" t="s">
        <v>1052</v>
      </c>
      <c r="D4412" s="322"/>
      <c r="E4412" s="322"/>
      <c r="H4412" s="252">
        <v>83031.460000000006</v>
      </c>
      <c r="I4412" s="252">
        <v>16486.57</v>
      </c>
      <c r="J4412" s="252">
        <v>0</v>
      </c>
      <c r="K4412" s="252">
        <v>0</v>
      </c>
      <c r="L4412" s="252">
        <v>0</v>
      </c>
      <c r="M4412" s="252">
        <v>16486.57</v>
      </c>
      <c r="N4412" s="323">
        <v>20478.830000000002</v>
      </c>
      <c r="O4412" s="323"/>
      <c r="P4412" s="252">
        <v>79039.199999999997</v>
      </c>
      <c r="Q4412" s="252">
        <v>0</v>
      </c>
      <c r="R4412" s="240" t="s">
        <v>196</v>
      </c>
      <c r="V4412" s="248">
        <f t="shared" si="271"/>
        <v>79039.199999999997</v>
      </c>
      <c r="W4412" s="248">
        <f t="shared" si="271"/>
        <v>0</v>
      </c>
      <c r="X4412" s="248">
        <f t="shared" si="269"/>
        <v>0</v>
      </c>
      <c r="Y4412" s="248">
        <f t="shared" si="270"/>
        <v>79039.199999999997</v>
      </c>
    </row>
    <row r="4413" spans="1:25" ht="15" customHeight="1" x14ac:dyDescent="0.25">
      <c r="A4413" s="250"/>
      <c r="B4413" s="251"/>
      <c r="C4413" s="322" t="s">
        <v>1056</v>
      </c>
      <c r="D4413" s="322"/>
      <c r="E4413" s="322"/>
      <c r="H4413" s="252">
        <v>20.16</v>
      </c>
      <c r="I4413" s="252">
        <v>16.07</v>
      </c>
      <c r="J4413" s="252">
        <v>0</v>
      </c>
      <c r="K4413" s="252">
        <v>0</v>
      </c>
      <c r="L4413" s="252">
        <v>0</v>
      </c>
      <c r="M4413" s="252">
        <v>16.07</v>
      </c>
      <c r="N4413" s="323">
        <v>24.36</v>
      </c>
      <c r="O4413" s="323"/>
      <c r="P4413" s="252">
        <v>11.87</v>
      </c>
      <c r="Q4413" s="252">
        <v>0</v>
      </c>
      <c r="R4413" s="240" t="s">
        <v>196</v>
      </c>
      <c r="V4413" s="248">
        <f t="shared" si="271"/>
        <v>0</v>
      </c>
      <c r="W4413" s="248">
        <f t="shared" si="271"/>
        <v>0</v>
      </c>
      <c r="X4413" s="248">
        <f t="shared" si="269"/>
        <v>0</v>
      </c>
      <c r="Y4413" s="248">
        <f t="shared" si="270"/>
        <v>0</v>
      </c>
    </row>
    <row r="4414" spans="1:25" ht="15" customHeight="1" x14ac:dyDescent="0.25">
      <c r="A4414" s="250"/>
      <c r="B4414" s="251"/>
      <c r="C4414" s="322" t="s">
        <v>1284</v>
      </c>
      <c r="D4414" s="322"/>
      <c r="E4414" s="322"/>
      <c r="H4414" s="252">
        <v>527194.92000000004</v>
      </c>
      <c r="I4414" s="252">
        <v>0</v>
      </c>
      <c r="J4414" s="252">
        <v>0</v>
      </c>
      <c r="K4414" s="252">
        <v>0</v>
      </c>
      <c r="L4414" s="252">
        <v>0</v>
      </c>
      <c r="M4414" s="252">
        <v>0</v>
      </c>
      <c r="N4414" s="323">
        <v>0</v>
      </c>
      <c r="O4414" s="323"/>
      <c r="P4414" s="252">
        <v>528800.23</v>
      </c>
      <c r="Q4414" s="252">
        <v>1605.31</v>
      </c>
      <c r="R4414" s="240" t="s">
        <v>196</v>
      </c>
      <c r="V4414" s="248">
        <f t="shared" si="271"/>
        <v>0</v>
      </c>
      <c r="W4414" s="248">
        <f t="shared" si="271"/>
        <v>0</v>
      </c>
      <c r="X4414" s="248">
        <f t="shared" si="269"/>
        <v>527194.91999999993</v>
      </c>
      <c r="Y4414" s="248">
        <f t="shared" si="270"/>
        <v>527194.91999999993</v>
      </c>
    </row>
    <row r="4415" spans="1:25" ht="15" customHeight="1" x14ac:dyDescent="0.25">
      <c r="A4415" s="253"/>
      <c r="B4415" s="254"/>
      <c r="C4415" s="324" t="s">
        <v>503</v>
      </c>
      <c r="D4415" s="324"/>
      <c r="E4415" s="324"/>
      <c r="F4415" s="255"/>
      <c r="G4415" s="255"/>
      <c r="H4415" s="256">
        <v>89159.84</v>
      </c>
      <c r="I4415" s="256">
        <v>0</v>
      </c>
      <c r="J4415" s="256">
        <v>0</v>
      </c>
      <c r="K4415" s="256">
        <v>0</v>
      </c>
      <c r="L4415" s="256">
        <v>0</v>
      </c>
      <c r="M4415" s="256">
        <v>0</v>
      </c>
      <c r="N4415" s="325">
        <v>477.96</v>
      </c>
      <c r="O4415" s="325"/>
      <c r="P4415" s="256">
        <v>88681.88</v>
      </c>
      <c r="Q4415" s="256">
        <v>0</v>
      </c>
      <c r="R4415" s="240" t="s">
        <v>196</v>
      </c>
      <c r="V4415" s="248">
        <f t="shared" si="271"/>
        <v>0</v>
      </c>
      <c r="W4415" s="248">
        <f t="shared" si="271"/>
        <v>0</v>
      </c>
      <c r="X4415" s="248">
        <f t="shared" si="269"/>
        <v>0</v>
      </c>
      <c r="Y4415" s="248">
        <f t="shared" si="270"/>
        <v>0</v>
      </c>
    </row>
    <row r="4416" spans="1:25" ht="15" customHeight="1" x14ac:dyDescent="0.25">
      <c r="A4416" s="245" t="s">
        <v>2044</v>
      </c>
      <c r="B4416" s="246" t="str">
        <f>C4416</f>
        <v>г.Одинцово, Солнечная, 7</v>
      </c>
      <c r="C4416" s="329" t="s">
        <v>332</v>
      </c>
      <c r="D4416" s="329"/>
      <c r="E4416" s="329"/>
      <c r="F4416" s="246" t="s">
        <v>1668</v>
      </c>
      <c r="G4416" s="246" t="s">
        <v>2045</v>
      </c>
      <c r="H4416" s="247">
        <v>970496.18</v>
      </c>
      <c r="I4416" s="247">
        <v>7223.14</v>
      </c>
      <c r="J4416" s="247">
        <v>0</v>
      </c>
      <c r="K4416" s="247">
        <v>0</v>
      </c>
      <c r="L4416" s="247">
        <v>0</v>
      </c>
      <c r="M4416" s="247">
        <v>7223.14</v>
      </c>
      <c r="N4416" s="330">
        <v>13864.85</v>
      </c>
      <c r="O4416" s="330"/>
      <c r="P4416" s="247">
        <v>964862.82</v>
      </c>
      <c r="Q4416" s="247">
        <v>1008.35</v>
      </c>
      <c r="R4416" s="240" t="s">
        <v>332</v>
      </c>
      <c r="V4416" s="248">
        <f t="shared" si="271"/>
        <v>0</v>
      </c>
      <c r="W4416" s="248">
        <f t="shared" si="271"/>
        <v>0</v>
      </c>
      <c r="X4416" s="248">
        <f t="shared" si="269"/>
        <v>0</v>
      </c>
      <c r="Y4416" s="248">
        <f t="shared" si="270"/>
        <v>0</v>
      </c>
    </row>
    <row r="4417" spans="1:25" ht="15" customHeight="1" x14ac:dyDescent="0.25">
      <c r="A4417" s="250"/>
      <c r="B4417" s="251"/>
      <c r="C4417" s="322" t="s">
        <v>1335</v>
      </c>
      <c r="D4417" s="322"/>
      <c r="E4417" s="322"/>
      <c r="H4417" s="252">
        <v>11489.99</v>
      </c>
      <c r="I4417" s="252">
        <v>7211.51</v>
      </c>
      <c r="J4417" s="252">
        <v>0</v>
      </c>
      <c r="K4417" s="252">
        <v>0</v>
      </c>
      <c r="L4417" s="252">
        <v>0</v>
      </c>
      <c r="M4417" s="252">
        <v>7211.51</v>
      </c>
      <c r="N4417" s="323">
        <v>8638.8799999999992</v>
      </c>
      <c r="O4417" s="323"/>
      <c r="P4417" s="252">
        <v>10062.620000000001</v>
      </c>
      <c r="Q4417" s="252">
        <v>0</v>
      </c>
      <c r="R4417" s="240" t="s">
        <v>332</v>
      </c>
      <c r="V4417" s="248">
        <f t="shared" si="271"/>
        <v>0</v>
      </c>
      <c r="W4417" s="248">
        <f t="shared" si="271"/>
        <v>0</v>
      </c>
      <c r="X4417" s="248">
        <f t="shared" si="269"/>
        <v>0</v>
      </c>
      <c r="Y4417" s="248">
        <f t="shared" si="270"/>
        <v>0</v>
      </c>
    </row>
    <row r="4418" spans="1:25" ht="15" customHeight="1" x14ac:dyDescent="0.25">
      <c r="A4418" s="250"/>
      <c r="B4418" s="251"/>
      <c r="C4418" s="322" t="s">
        <v>1303</v>
      </c>
      <c r="D4418" s="322"/>
      <c r="E4418" s="322"/>
      <c r="H4418" s="252">
        <v>-294.66000000000003</v>
      </c>
      <c r="I4418" s="252">
        <v>0</v>
      </c>
      <c r="J4418" s="252">
        <v>0</v>
      </c>
      <c r="K4418" s="252">
        <v>0</v>
      </c>
      <c r="L4418" s="252">
        <v>0</v>
      </c>
      <c r="M4418" s="252">
        <v>0</v>
      </c>
      <c r="N4418" s="323">
        <v>0</v>
      </c>
      <c r="O4418" s="323"/>
      <c r="P4418" s="252">
        <v>0</v>
      </c>
      <c r="Q4418" s="252">
        <v>294.66000000000003</v>
      </c>
      <c r="R4418" s="240" t="s">
        <v>332</v>
      </c>
      <c r="V4418" s="248">
        <f t="shared" si="271"/>
        <v>0</v>
      </c>
      <c r="W4418" s="248">
        <f t="shared" si="271"/>
        <v>0</v>
      </c>
      <c r="X4418" s="248">
        <f t="shared" si="269"/>
        <v>0</v>
      </c>
      <c r="Y4418" s="248">
        <f t="shared" si="270"/>
        <v>0</v>
      </c>
    </row>
    <row r="4419" spans="1:25" ht="15" customHeight="1" x14ac:dyDescent="0.25">
      <c r="A4419" s="250"/>
      <c r="B4419" s="251"/>
      <c r="C4419" s="322" t="s">
        <v>1055</v>
      </c>
      <c r="D4419" s="322"/>
      <c r="E4419" s="322"/>
      <c r="H4419" s="252">
        <v>1.6</v>
      </c>
      <c r="I4419" s="252">
        <v>1.6</v>
      </c>
      <c r="J4419" s="252">
        <v>0</v>
      </c>
      <c r="K4419" s="252">
        <v>0</v>
      </c>
      <c r="L4419" s="252">
        <v>0</v>
      </c>
      <c r="M4419" s="252">
        <v>1.6</v>
      </c>
      <c r="N4419" s="323">
        <v>1.6</v>
      </c>
      <c r="O4419" s="323"/>
      <c r="P4419" s="252">
        <v>1.6</v>
      </c>
      <c r="Q4419" s="252">
        <v>0</v>
      </c>
      <c r="R4419" s="240" t="s">
        <v>332</v>
      </c>
      <c r="V4419" s="248">
        <f t="shared" si="271"/>
        <v>0</v>
      </c>
      <c r="W4419" s="248">
        <f t="shared" si="271"/>
        <v>0</v>
      </c>
      <c r="X4419" s="248">
        <f t="shared" si="269"/>
        <v>0</v>
      </c>
      <c r="Y4419" s="248">
        <f t="shared" si="270"/>
        <v>0</v>
      </c>
    </row>
    <row r="4420" spans="1:25" ht="15" customHeight="1" x14ac:dyDescent="0.25">
      <c r="A4420" s="250"/>
      <c r="B4420" s="251"/>
      <c r="C4420" s="322" t="s">
        <v>1054</v>
      </c>
      <c r="D4420" s="322"/>
      <c r="E4420" s="322"/>
      <c r="H4420" s="252">
        <v>1.6</v>
      </c>
      <c r="I4420" s="252">
        <v>1.6</v>
      </c>
      <c r="J4420" s="252">
        <v>0</v>
      </c>
      <c r="K4420" s="252">
        <v>0</v>
      </c>
      <c r="L4420" s="252">
        <v>0</v>
      </c>
      <c r="M4420" s="252">
        <v>1.6</v>
      </c>
      <c r="N4420" s="323">
        <v>1.6</v>
      </c>
      <c r="O4420" s="323"/>
      <c r="P4420" s="252">
        <v>1.6</v>
      </c>
      <c r="Q4420" s="252">
        <v>0</v>
      </c>
      <c r="R4420" s="240" t="s">
        <v>332</v>
      </c>
      <c r="V4420" s="248">
        <f t="shared" si="271"/>
        <v>0</v>
      </c>
      <c r="W4420" s="248">
        <f t="shared" si="271"/>
        <v>0</v>
      </c>
      <c r="X4420" s="248">
        <f t="shared" si="269"/>
        <v>0</v>
      </c>
      <c r="Y4420" s="248">
        <f t="shared" si="270"/>
        <v>0</v>
      </c>
    </row>
    <row r="4421" spans="1:25" ht="15" customHeight="1" x14ac:dyDescent="0.25">
      <c r="A4421" s="250"/>
      <c r="B4421" s="251"/>
      <c r="C4421" s="322" t="s">
        <v>1057</v>
      </c>
      <c r="D4421" s="322"/>
      <c r="E4421" s="322"/>
      <c r="H4421" s="252">
        <v>3.36</v>
      </c>
      <c r="I4421" s="252">
        <v>3.36</v>
      </c>
      <c r="J4421" s="252">
        <v>0</v>
      </c>
      <c r="K4421" s="252">
        <v>0</v>
      </c>
      <c r="L4421" s="252">
        <v>0</v>
      </c>
      <c r="M4421" s="252">
        <v>3.36</v>
      </c>
      <c r="N4421" s="323">
        <v>3.36</v>
      </c>
      <c r="O4421" s="323"/>
      <c r="P4421" s="252">
        <v>3.36</v>
      </c>
      <c r="Q4421" s="252">
        <v>0</v>
      </c>
      <c r="R4421" s="240" t="s">
        <v>332</v>
      </c>
      <c r="V4421" s="248">
        <f t="shared" si="271"/>
        <v>0</v>
      </c>
      <c r="W4421" s="248">
        <f t="shared" si="271"/>
        <v>0</v>
      </c>
      <c r="X4421" s="248">
        <f t="shared" si="269"/>
        <v>0</v>
      </c>
      <c r="Y4421" s="248">
        <f t="shared" si="270"/>
        <v>0</v>
      </c>
    </row>
    <row r="4422" spans="1:25" ht="15" customHeight="1" x14ac:dyDescent="0.25">
      <c r="A4422" s="250"/>
      <c r="B4422" s="251"/>
      <c r="C4422" s="322" t="s">
        <v>1056</v>
      </c>
      <c r="D4422" s="322"/>
      <c r="E4422" s="322"/>
      <c r="H4422" s="252">
        <v>5.07</v>
      </c>
      <c r="I4422" s="252">
        <v>5.07</v>
      </c>
      <c r="J4422" s="252">
        <v>0</v>
      </c>
      <c r="K4422" s="252">
        <v>0</v>
      </c>
      <c r="L4422" s="252">
        <v>0</v>
      </c>
      <c r="M4422" s="252">
        <v>5.07</v>
      </c>
      <c r="N4422" s="323">
        <v>5.07</v>
      </c>
      <c r="O4422" s="323"/>
      <c r="P4422" s="252">
        <v>5.07</v>
      </c>
      <c r="Q4422" s="252">
        <v>0</v>
      </c>
      <c r="R4422" s="240" t="s">
        <v>332</v>
      </c>
      <c r="V4422" s="248">
        <f t="shared" si="271"/>
        <v>0</v>
      </c>
      <c r="W4422" s="248">
        <f t="shared" si="271"/>
        <v>0</v>
      </c>
      <c r="X4422" s="248">
        <f t="shared" si="269"/>
        <v>0</v>
      </c>
      <c r="Y4422" s="248">
        <f t="shared" si="270"/>
        <v>0</v>
      </c>
    </row>
    <row r="4423" spans="1:25" ht="15" customHeight="1" x14ac:dyDescent="0.25">
      <c r="A4423" s="253"/>
      <c r="B4423" s="254"/>
      <c r="C4423" s="324" t="s">
        <v>1284</v>
      </c>
      <c r="D4423" s="324"/>
      <c r="E4423" s="324"/>
      <c r="F4423" s="255"/>
      <c r="G4423" s="255"/>
      <c r="H4423" s="256">
        <v>959289.22</v>
      </c>
      <c r="I4423" s="256">
        <v>0</v>
      </c>
      <c r="J4423" s="256">
        <v>0</v>
      </c>
      <c r="K4423" s="256">
        <v>0</v>
      </c>
      <c r="L4423" s="256">
        <v>0</v>
      </c>
      <c r="M4423" s="256">
        <v>0</v>
      </c>
      <c r="N4423" s="325">
        <v>5214.34</v>
      </c>
      <c r="O4423" s="325"/>
      <c r="P4423" s="256">
        <v>954788.57</v>
      </c>
      <c r="Q4423" s="256">
        <v>713.69</v>
      </c>
      <c r="R4423" s="240" t="s">
        <v>332</v>
      </c>
      <c r="V4423" s="248">
        <f t="shared" si="271"/>
        <v>0</v>
      </c>
      <c r="W4423" s="248">
        <f t="shared" si="271"/>
        <v>0</v>
      </c>
      <c r="X4423" s="248">
        <f t="shared" si="269"/>
        <v>954074.88</v>
      </c>
      <c r="Y4423" s="248">
        <f t="shared" si="270"/>
        <v>954074.88</v>
      </c>
    </row>
    <row r="4424" spans="1:25" ht="15" customHeight="1" x14ac:dyDescent="0.25">
      <c r="A4424" s="245" t="s">
        <v>1653</v>
      </c>
      <c r="B4424" s="246" t="str">
        <f>C4424</f>
        <v>г.Одинцово, Солнечная, 8</v>
      </c>
      <c r="C4424" s="329" t="s">
        <v>197</v>
      </c>
      <c r="D4424" s="329"/>
      <c r="E4424" s="329"/>
      <c r="F4424" s="246" t="s">
        <v>1375</v>
      </c>
      <c r="G4424" s="246" t="s">
        <v>2046</v>
      </c>
      <c r="H4424" s="247">
        <v>181104.83</v>
      </c>
      <c r="I4424" s="247">
        <v>51610.89</v>
      </c>
      <c r="J4424" s="247">
        <v>0</v>
      </c>
      <c r="K4424" s="247">
        <v>0</v>
      </c>
      <c r="L4424" s="247">
        <v>0</v>
      </c>
      <c r="M4424" s="247">
        <v>51610.89</v>
      </c>
      <c r="N4424" s="330">
        <v>104328.49</v>
      </c>
      <c r="O4424" s="330"/>
      <c r="P4424" s="247">
        <v>129014.19</v>
      </c>
      <c r="Q4424" s="247">
        <v>626.96</v>
      </c>
      <c r="R4424" s="240" t="s">
        <v>197</v>
      </c>
      <c r="V4424" s="248">
        <f t="shared" si="271"/>
        <v>0</v>
      </c>
      <c r="W4424" s="248">
        <f t="shared" si="271"/>
        <v>0</v>
      </c>
      <c r="X4424" s="248">
        <f t="shared" si="269"/>
        <v>0</v>
      </c>
      <c r="Y4424" s="248">
        <f t="shared" si="270"/>
        <v>0</v>
      </c>
    </row>
    <row r="4425" spans="1:25" ht="15" customHeight="1" x14ac:dyDescent="0.25">
      <c r="A4425" s="250"/>
      <c r="B4425" s="251"/>
      <c r="C4425" s="322" t="s">
        <v>1284</v>
      </c>
      <c r="D4425" s="322"/>
      <c r="E4425" s="322"/>
      <c r="H4425" s="252">
        <v>10147.91</v>
      </c>
      <c r="I4425" s="252">
        <v>0</v>
      </c>
      <c r="J4425" s="252">
        <v>0</v>
      </c>
      <c r="K4425" s="252">
        <v>0</v>
      </c>
      <c r="L4425" s="252">
        <v>0</v>
      </c>
      <c r="M4425" s="252">
        <v>0</v>
      </c>
      <c r="N4425" s="323">
        <v>2949.73</v>
      </c>
      <c r="O4425" s="323"/>
      <c r="P4425" s="252">
        <v>7464.38</v>
      </c>
      <c r="Q4425" s="252">
        <v>266.2</v>
      </c>
      <c r="R4425" s="240" t="s">
        <v>197</v>
      </c>
      <c r="V4425" s="248">
        <f t="shared" si="271"/>
        <v>0</v>
      </c>
      <c r="W4425" s="248">
        <f t="shared" si="271"/>
        <v>0</v>
      </c>
      <c r="X4425" s="248">
        <f t="shared" si="269"/>
        <v>7198.18</v>
      </c>
      <c r="Y4425" s="248">
        <f t="shared" si="270"/>
        <v>7198.18</v>
      </c>
    </row>
    <row r="4426" spans="1:25" ht="15" customHeight="1" x14ac:dyDescent="0.25">
      <c r="A4426" s="250"/>
      <c r="B4426" s="251"/>
      <c r="C4426" s="322" t="s">
        <v>1052</v>
      </c>
      <c r="D4426" s="322"/>
      <c r="E4426" s="322"/>
      <c r="H4426" s="252">
        <v>41131.980000000003</v>
      </c>
      <c r="I4426" s="252">
        <v>16172.96</v>
      </c>
      <c r="J4426" s="252">
        <v>0</v>
      </c>
      <c r="K4426" s="252">
        <v>0</v>
      </c>
      <c r="L4426" s="252">
        <v>0</v>
      </c>
      <c r="M4426" s="252">
        <v>16172.96</v>
      </c>
      <c r="N4426" s="323">
        <v>28614.95</v>
      </c>
      <c r="O4426" s="323"/>
      <c r="P4426" s="252">
        <v>28689.99</v>
      </c>
      <c r="Q4426" s="252">
        <v>0</v>
      </c>
      <c r="R4426" s="240" t="s">
        <v>197</v>
      </c>
      <c r="V4426" s="248">
        <f t="shared" si="271"/>
        <v>28689.99</v>
      </c>
      <c r="W4426" s="248">
        <f t="shared" si="271"/>
        <v>0</v>
      </c>
      <c r="X4426" s="248">
        <f t="shared" ref="X4426:X4489" si="272">IF(X$8=$C4426,SUM($P4426-$Q4426),0)</f>
        <v>0</v>
      </c>
      <c r="Y4426" s="248">
        <f t="shared" ref="Y4426:Y4489" si="273">SUM(V4426:X4426)</f>
        <v>28689.99</v>
      </c>
    </row>
    <row r="4427" spans="1:25" ht="15" customHeight="1" x14ac:dyDescent="0.25">
      <c r="A4427" s="250"/>
      <c r="B4427" s="251"/>
      <c r="C4427" s="322" t="s">
        <v>503</v>
      </c>
      <c r="D4427" s="322"/>
      <c r="E4427" s="322"/>
      <c r="H4427" s="252">
        <v>27682.5</v>
      </c>
      <c r="I4427" s="252">
        <v>0</v>
      </c>
      <c r="J4427" s="252">
        <v>0</v>
      </c>
      <c r="K4427" s="252">
        <v>0</v>
      </c>
      <c r="L4427" s="252">
        <v>0</v>
      </c>
      <c r="M4427" s="252">
        <v>0</v>
      </c>
      <c r="N4427" s="323">
        <v>10375.02</v>
      </c>
      <c r="O4427" s="323"/>
      <c r="P4427" s="252">
        <v>17307.48</v>
      </c>
      <c r="Q4427" s="252">
        <v>0</v>
      </c>
      <c r="R4427" s="240" t="s">
        <v>197</v>
      </c>
      <c r="V4427" s="248">
        <f t="shared" si="271"/>
        <v>0</v>
      </c>
      <c r="W4427" s="248">
        <f t="shared" si="271"/>
        <v>0</v>
      </c>
      <c r="X4427" s="248">
        <f t="shared" si="272"/>
        <v>0</v>
      </c>
      <c r="Y4427" s="248">
        <f t="shared" si="273"/>
        <v>0</v>
      </c>
    </row>
    <row r="4428" spans="1:25" ht="15" customHeight="1" x14ac:dyDescent="0.25">
      <c r="A4428" s="250"/>
      <c r="B4428" s="251"/>
      <c r="C4428" s="322" t="s">
        <v>399</v>
      </c>
      <c r="D4428" s="322"/>
      <c r="E4428" s="322"/>
      <c r="H4428" s="252">
        <v>16346.4</v>
      </c>
      <c r="I4428" s="252">
        <v>5613.32</v>
      </c>
      <c r="J4428" s="252">
        <v>0</v>
      </c>
      <c r="K4428" s="252">
        <v>0</v>
      </c>
      <c r="L4428" s="252">
        <v>0</v>
      </c>
      <c r="M4428" s="252">
        <v>5613.32</v>
      </c>
      <c r="N4428" s="323">
        <v>9692.43</v>
      </c>
      <c r="O4428" s="323"/>
      <c r="P4428" s="252">
        <v>12267.29</v>
      </c>
      <c r="Q4428" s="252">
        <v>0</v>
      </c>
      <c r="R4428" s="240" t="s">
        <v>197</v>
      </c>
      <c r="V4428" s="248">
        <f t="shared" si="271"/>
        <v>0</v>
      </c>
      <c r="W4428" s="248">
        <f t="shared" si="271"/>
        <v>0</v>
      </c>
      <c r="X4428" s="248">
        <f t="shared" si="272"/>
        <v>0</v>
      </c>
      <c r="Y4428" s="248">
        <f t="shared" si="273"/>
        <v>0</v>
      </c>
    </row>
    <row r="4429" spans="1:25" ht="15" customHeight="1" x14ac:dyDescent="0.25">
      <c r="A4429" s="250"/>
      <c r="B4429" s="251"/>
      <c r="C4429" s="322" t="s">
        <v>1058</v>
      </c>
      <c r="D4429" s="322"/>
      <c r="E4429" s="322"/>
      <c r="H4429" s="252">
        <v>536.05999999999995</v>
      </c>
      <c r="I4429" s="252">
        <v>217.51</v>
      </c>
      <c r="J4429" s="252">
        <v>0</v>
      </c>
      <c r="K4429" s="252">
        <v>0</v>
      </c>
      <c r="L4429" s="252">
        <v>0</v>
      </c>
      <c r="M4429" s="252">
        <v>217.51</v>
      </c>
      <c r="N4429" s="323">
        <v>377.87</v>
      </c>
      <c r="O4429" s="323"/>
      <c r="P4429" s="252">
        <v>375.7</v>
      </c>
      <c r="Q4429" s="252">
        <v>0</v>
      </c>
      <c r="R4429" s="240" t="s">
        <v>197</v>
      </c>
      <c r="V4429" s="248">
        <f t="shared" si="271"/>
        <v>0</v>
      </c>
      <c r="W4429" s="248">
        <f t="shared" si="271"/>
        <v>0</v>
      </c>
      <c r="X4429" s="248">
        <f t="shared" si="272"/>
        <v>0</v>
      </c>
      <c r="Y4429" s="248">
        <f t="shared" si="273"/>
        <v>0</v>
      </c>
    </row>
    <row r="4430" spans="1:25" ht="15" customHeight="1" x14ac:dyDescent="0.25">
      <c r="A4430" s="250"/>
      <c r="B4430" s="251"/>
      <c r="C4430" s="322" t="s">
        <v>1054</v>
      </c>
      <c r="D4430" s="322"/>
      <c r="E4430" s="322"/>
      <c r="H4430" s="252">
        <v>7.63</v>
      </c>
      <c r="I4430" s="252">
        <v>3.71</v>
      </c>
      <c r="J4430" s="252">
        <v>0</v>
      </c>
      <c r="K4430" s="252">
        <v>0</v>
      </c>
      <c r="L4430" s="252">
        <v>0</v>
      </c>
      <c r="M4430" s="252">
        <v>3.71</v>
      </c>
      <c r="N4430" s="323">
        <v>3.69</v>
      </c>
      <c r="O4430" s="323"/>
      <c r="P4430" s="252">
        <v>7.65</v>
      </c>
      <c r="Q4430" s="252">
        <v>0</v>
      </c>
      <c r="R4430" s="240" t="s">
        <v>197</v>
      </c>
      <c r="V4430" s="248">
        <f t="shared" si="271"/>
        <v>0</v>
      </c>
      <c r="W4430" s="248">
        <f t="shared" si="271"/>
        <v>0</v>
      </c>
      <c r="X4430" s="248">
        <f t="shared" si="272"/>
        <v>0</v>
      </c>
      <c r="Y4430" s="248">
        <f t="shared" si="273"/>
        <v>0</v>
      </c>
    </row>
    <row r="4431" spans="1:25" ht="15" customHeight="1" x14ac:dyDescent="0.25">
      <c r="A4431" s="250"/>
      <c r="B4431" s="251"/>
      <c r="C4431" s="322" t="s">
        <v>1055</v>
      </c>
      <c r="D4431" s="322"/>
      <c r="E4431" s="322"/>
      <c r="H4431" s="252">
        <v>7.63</v>
      </c>
      <c r="I4431" s="252">
        <v>3.71</v>
      </c>
      <c r="J4431" s="252">
        <v>0</v>
      </c>
      <c r="K4431" s="252">
        <v>0</v>
      </c>
      <c r="L4431" s="252">
        <v>0</v>
      </c>
      <c r="M4431" s="252">
        <v>3.71</v>
      </c>
      <c r="N4431" s="323">
        <v>3.69</v>
      </c>
      <c r="O4431" s="323"/>
      <c r="P4431" s="252">
        <v>7.65</v>
      </c>
      <c r="Q4431" s="252">
        <v>0</v>
      </c>
      <c r="R4431" s="240" t="s">
        <v>197</v>
      </c>
      <c r="V4431" s="248">
        <f t="shared" si="271"/>
        <v>0</v>
      </c>
      <c r="W4431" s="248">
        <f t="shared" si="271"/>
        <v>0</v>
      </c>
      <c r="X4431" s="248">
        <f t="shared" si="272"/>
        <v>0</v>
      </c>
      <c r="Y4431" s="248">
        <f t="shared" si="273"/>
        <v>0</v>
      </c>
    </row>
    <row r="4432" spans="1:25" ht="15" customHeight="1" x14ac:dyDescent="0.25">
      <c r="A4432" s="250"/>
      <c r="B4432" s="251"/>
      <c r="C4432" s="322" t="s">
        <v>1057</v>
      </c>
      <c r="D4432" s="322"/>
      <c r="E4432" s="322"/>
      <c r="H4432" s="252">
        <v>125.22</v>
      </c>
      <c r="I4432" s="252">
        <v>50.11</v>
      </c>
      <c r="J4432" s="252">
        <v>0</v>
      </c>
      <c r="K4432" s="252">
        <v>0</v>
      </c>
      <c r="L4432" s="252">
        <v>0</v>
      </c>
      <c r="M4432" s="252">
        <v>50.11</v>
      </c>
      <c r="N4432" s="323">
        <v>87.87</v>
      </c>
      <c r="O4432" s="323"/>
      <c r="P4432" s="252">
        <v>87.46</v>
      </c>
      <c r="Q4432" s="252">
        <v>0</v>
      </c>
      <c r="R4432" s="240" t="s">
        <v>197</v>
      </c>
      <c r="V4432" s="248">
        <f t="shared" ref="V4432:W4495" si="274">IF(V$8=$C4432,SUM($P4432-$Q4432),0)</f>
        <v>0</v>
      </c>
      <c r="W4432" s="248">
        <f t="shared" si="274"/>
        <v>0</v>
      </c>
      <c r="X4432" s="248">
        <f t="shared" si="272"/>
        <v>0</v>
      </c>
      <c r="Y4432" s="248">
        <f t="shared" si="273"/>
        <v>0</v>
      </c>
    </row>
    <row r="4433" spans="1:25" ht="15" customHeight="1" x14ac:dyDescent="0.25">
      <c r="A4433" s="250"/>
      <c r="B4433" s="251"/>
      <c r="C4433" s="322" t="s">
        <v>392</v>
      </c>
      <c r="D4433" s="322"/>
      <c r="E4433" s="322"/>
      <c r="H4433" s="252">
        <v>32700.02</v>
      </c>
      <c r="I4433" s="252">
        <v>10100.9</v>
      </c>
      <c r="J4433" s="252">
        <v>0</v>
      </c>
      <c r="K4433" s="252">
        <v>0</v>
      </c>
      <c r="L4433" s="252">
        <v>0</v>
      </c>
      <c r="M4433" s="252">
        <v>10100.9</v>
      </c>
      <c r="N4433" s="323">
        <v>19143.009999999998</v>
      </c>
      <c r="O4433" s="323"/>
      <c r="P4433" s="252">
        <v>23657.91</v>
      </c>
      <c r="Q4433" s="252">
        <v>0</v>
      </c>
      <c r="R4433" s="240" t="s">
        <v>197</v>
      </c>
      <c r="V4433" s="248">
        <f t="shared" si="274"/>
        <v>0</v>
      </c>
      <c r="W4433" s="248">
        <f t="shared" si="274"/>
        <v>0</v>
      </c>
      <c r="X4433" s="248">
        <f t="shared" si="272"/>
        <v>0</v>
      </c>
      <c r="Y4433" s="248">
        <f t="shared" si="273"/>
        <v>0</v>
      </c>
    </row>
    <row r="4434" spans="1:25" ht="15" customHeight="1" x14ac:dyDescent="0.25">
      <c r="A4434" s="250"/>
      <c r="B4434" s="251"/>
      <c r="C4434" s="322" t="s">
        <v>1056</v>
      </c>
      <c r="D4434" s="322"/>
      <c r="E4434" s="322"/>
      <c r="H4434" s="252">
        <v>24.13</v>
      </c>
      <c r="I4434" s="252">
        <v>11.75</v>
      </c>
      <c r="J4434" s="252">
        <v>0</v>
      </c>
      <c r="K4434" s="252">
        <v>0</v>
      </c>
      <c r="L4434" s="252">
        <v>0</v>
      </c>
      <c r="M4434" s="252">
        <v>11.75</v>
      </c>
      <c r="N4434" s="323">
        <v>11.67</v>
      </c>
      <c r="O4434" s="323"/>
      <c r="P4434" s="252">
        <v>24.21</v>
      </c>
      <c r="Q4434" s="252">
        <v>0</v>
      </c>
      <c r="R4434" s="240" t="s">
        <v>197</v>
      </c>
      <c r="V4434" s="248">
        <f t="shared" si="274"/>
        <v>0</v>
      </c>
      <c r="W4434" s="248">
        <f t="shared" si="274"/>
        <v>0</v>
      </c>
      <c r="X4434" s="248">
        <f t="shared" si="272"/>
        <v>0</v>
      </c>
      <c r="Y4434" s="248">
        <f t="shared" si="273"/>
        <v>0</v>
      </c>
    </row>
    <row r="4435" spans="1:25" ht="15" customHeight="1" x14ac:dyDescent="0.25">
      <c r="A4435" s="250"/>
      <c r="B4435" s="251"/>
      <c r="C4435" s="322" t="s">
        <v>1288</v>
      </c>
      <c r="D4435" s="322"/>
      <c r="E4435" s="322"/>
      <c r="H4435" s="252">
        <v>40740.94</v>
      </c>
      <c r="I4435" s="252">
        <v>15413.75</v>
      </c>
      <c r="J4435" s="252">
        <v>0</v>
      </c>
      <c r="K4435" s="252">
        <v>0</v>
      </c>
      <c r="L4435" s="252">
        <v>0</v>
      </c>
      <c r="M4435" s="252">
        <v>15413.75</v>
      </c>
      <c r="N4435" s="323">
        <v>25925.91</v>
      </c>
      <c r="O4435" s="323"/>
      <c r="P4435" s="252">
        <v>30589.54</v>
      </c>
      <c r="Q4435" s="252">
        <v>360.76</v>
      </c>
      <c r="R4435" s="240" t="s">
        <v>197</v>
      </c>
      <c r="V4435" s="248">
        <f t="shared" si="274"/>
        <v>0</v>
      </c>
      <c r="W4435" s="248">
        <f t="shared" si="274"/>
        <v>0</v>
      </c>
      <c r="X4435" s="248">
        <f t="shared" si="272"/>
        <v>0</v>
      </c>
      <c r="Y4435" s="248">
        <f t="shared" si="273"/>
        <v>0</v>
      </c>
    </row>
    <row r="4436" spans="1:25" ht="15" customHeight="1" x14ac:dyDescent="0.25">
      <c r="A4436" s="253"/>
      <c r="B4436" s="254"/>
      <c r="C4436" s="324" t="s">
        <v>1286</v>
      </c>
      <c r="D4436" s="324"/>
      <c r="E4436" s="324"/>
      <c r="F4436" s="255"/>
      <c r="G4436" s="255"/>
      <c r="H4436" s="256">
        <v>11654.41</v>
      </c>
      <c r="I4436" s="256">
        <v>4023.17</v>
      </c>
      <c r="J4436" s="256">
        <v>0</v>
      </c>
      <c r="K4436" s="256">
        <v>0</v>
      </c>
      <c r="L4436" s="256">
        <v>0</v>
      </c>
      <c r="M4436" s="256">
        <v>4023.17</v>
      </c>
      <c r="N4436" s="325">
        <v>7142.65</v>
      </c>
      <c r="O4436" s="325"/>
      <c r="P4436" s="256">
        <v>8534.93</v>
      </c>
      <c r="Q4436" s="256">
        <v>0</v>
      </c>
      <c r="R4436" s="240" t="s">
        <v>197</v>
      </c>
      <c r="V4436" s="248">
        <f t="shared" si="274"/>
        <v>0</v>
      </c>
      <c r="W4436" s="248">
        <f t="shared" si="274"/>
        <v>0</v>
      </c>
      <c r="X4436" s="248">
        <f t="shared" si="272"/>
        <v>0</v>
      </c>
      <c r="Y4436" s="248">
        <f t="shared" si="273"/>
        <v>0</v>
      </c>
    </row>
    <row r="4437" spans="1:25" ht="15" customHeight="1" x14ac:dyDescent="0.25">
      <c r="A4437" s="245" t="s">
        <v>2047</v>
      </c>
      <c r="B4437" s="246" t="str">
        <f>C4437</f>
        <v>г.Одинцово, Солнечная, 9</v>
      </c>
      <c r="C4437" s="329" t="s">
        <v>198</v>
      </c>
      <c r="D4437" s="329"/>
      <c r="E4437" s="329"/>
      <c r="F4437" s="246" t="s">
        <v>1762</v>
      </c>
      <c r="G4437" s="246" t="s">
        <v>2048</v>
      </c>
      <c r="H4437" s="247">
        <v>549184.68000000005</v>
      </c>
      <c r="I4437" s="247">
        <v>113081.43</v>
      </c>
      <c r="J4437" s="247">
        <v>0</v>
      </c>
      <c r="K4437" s="247">
        <v>0</v>
      </c>
      <c r="L4437" s="247">
        <v>0</v>
      </c>
      <c r="M4437" s="247">
        <v>113081.43</v>
      </c>
      <c r="N4437" s="330">
        <v>143134.04</v>
      </c>
      <c r="O4437" s="330"/>
      <c r="P4437" s="247">
        <v>533949.06000000006</v>
      </c>
      <c r="Q4437" s="247">
        <v>14816.99</v>
      </c>
      <c r="R4437" s="240" t="s">
        <v>198</v>
      </c>
      <c r="V4437" s="248">
        <f t="shared" si="274"/>
        <v>0</v>
      </c>
      <c r="W4437" s="248">
        <f t="shared" si="274"/>
        <v>0</v>
      </c>
      <c r="X4437" s="248">
        <f t="shared" si="272"/>
        <v>0</v>
      </c>
      <c r="Y4437" s="248">
        <f t="shared" si="273"/>
        <v>0</v>
      </c>
    </row>
    <row r="4438" spans="1:25" ht="15" customHeight="1" x14ac:dyDescent="0.25">
      <c r="A4438" s="250"/>
      <c r="B4438" s="251"/>
      <c r="C4438" s="322" t="s">
        <v>1335</v>
      </c>
      <c r="D4438" s="322"/>
      <c r="E4438" s="322"/>
      <c r="H4438" s="252">
        <v>7923.49</v>
      </c>
      <c r="I4438" s="252">
        <v>7353.92</v>
      </c>
      <c r="J4438" s="252">
        <v>0</v>
      </c>
      <c r="K4438" s="252">
        <v>0</v>
      </c>
      <c r="L4438" s="252">
        <v>0</v>
      </c>
      <c r="M4438" s="252">
        <v>7353.92</v>
      </c>
      <c r="N4438" s="323">
        <v>9204.99</v>
      </c>
      <c r="O4438" s="323"/>
      <c r="P4438" s="252">
        <v>6235.47</v>
      </c>
      <c r="Q4438" s="252">
        <v>163.05000000000001</v>
      </c>
      <c r="R4438" s="240" t="s">
        <v>198</v>
      </c>
      <c r="V4438" s="248">
        <f t="shared" si="274"/>
        <v>0</v>
      </c>
      <c r="W4438" s="248">
        <f t="shared" si="274"/>
        <v>0</v>
      </c>
      <c r="X4438" s="248">
        <f t="shared" si="272"/>
        <v>0</v>
      </c>
      <c r="Y4438" s="248">
        <f t="shared" si="273"/>
        <v>0</v>
      </c>
    </row>
    <row r="4439" spans="1:25" ht="15" customHeight="1" x14ac:dyDescent="0.25">
      <c r="A4439" s="250"/>
      <c r="B4439" s="251"/>
      <c r="C4439" s="322" t="s">
        <v>1303</v>
      </c>
      <c r="D4439" s="322"/>
      <c r="E4439" s="322"/>
      <c r="H4439" s="252">
        <v>-109.5</v>
      </c>
      <c r="I4439" s="252">
        <v>0</v>
      </c>
      <c r="J4439" s="252">
        <v>0</v>
      </c>
      <c r="K4439" s="252">
        <v>0</v>
      </c>
      <c r="L4439" s="252">
        <v>0</v>
      </c>
      <c r="M4439" s="252">
        <v>0</v>
      </c>
      <c r="N4439" s="323">
        <v>0</v>
      </c>
      <c r="O4439" s="323"/>
      <c r="P4439" s="252">
        <v>0</v>
      </c>
      <c r="Q4439" s="252">
        <v>109.5</v>
      </c>
      <c r="R4439" s="240" t="s">
        <v>198</v>
      </c>
      <c r="V4439" s="248">
        <f t="shared" si="274"/>
        <v>0</v>
      </c>
      <c r="W4439" s="248">
        <f t="shared" si="274"/>
        <v>0</v>
      </c>
      <c r="X4439" s="248">
        <f t="shared" si="272"/>
        <v>0</v>
      </c>
      <c r="Y4439" s="248">
        <f t="shared" si="273"/>
        <v>0</v>
      </c>
    </row>
    <row r="4440" spans="1:25" ht="15" customHeight="1" x14ac:dyDescent="0.25">
      <c r="A4440" s="250"/>
      <c r="B4440" s="251"/>
      <c r="C4440" s="322" t="s">
        <v>1058</v>
      </c>
      <c r="D4440" s="322"/>
      <c r="E4440" s="322"/>
      <c r="H4440" s="252">
        <v>1904.05</v>
      </c>
      <c r="I4440" s="252">
        <v>1265.7</v>
      </c>
      <c r="J4440" s="252">
        <v>0</v>
      </c>
      <c r="K4440" s="252">
        <v>0</v>
      </c>
      <c r="L4440" s="252">
        <v>0</v>
      </c>
      <c r="M4440" s="252">
        <v>1265.7</v>
      </c>
      <c r="N4440" s="323">
        <v>1607.9</v>
      </c>
      <c r="O4440" s="323"/>
      <c r="P4440" s="252">
        <v>1582.79</v>
      </c>
      <c r="Q4440" s="252">
        <v>20.94</v>
      </c>
      <c r="R4440" s="240" t="s">
        <v>198</v>
      </c>
      <c r="V4440" s="248">
        <f t="shared" si="274"/>
        <v>0</v>
      </c>
      <c r="W4440" s="248">
        <f t="shared" si="274"/>
        <v>0</v>
      </c>
      <c r="X4440" s="248">
        <f t="shared" si="272"/>
        <v>0</v>
      </c>
      <c r="Y4440" s="248">
        <f t="shared" si="273"/>
        <v>0</v>
      </c>
    </row>
    <row r="4441" spans="1:25" ht="15" customHeight="1" x14ac:dyDescent="0.25">
      <c r="A4441" s="250"/>
      <c r="B4441" s="251"/>
      <c r="C4441" s="322" t="s">
        <v>1054</v>
      </c>
      <c r="D4441" s="322"/>
      <c r="E4441" s="322"/>
      <c r="H4441" s="252">
        <v>210.25</v>
      </c>
      <c r="I4441" s="252">
        <v>139.08000000000001</v>
      </c>
      <c r="J4441" s="252">
        <v>0</v>
      </c>
      <c r="K4441" s="252">
        <v>0</v>
      </c>
      <c r="L4441" s="252">
        <v>0</v>
      </c>
      <c r="M4441" s="252">
        <v>139.08000000000001</v>
      </c>
      <c r="N4441" s="323">
        <v>176.66</v>
      </c>
      <c r="O4441" s="323"/>
      <c r="P4441" s="252">
        <v>174.9</v>
      </c>
      <c r="Q4441" s="252">
        <v>2.23</v>
      </c>
      <c r="R4441" s="240" t="s">
        <v>198</v>
      </c>
      <c r="V4441" s="248">
        <f t="shared" si="274"/>
        <v>0</v>
      </c>
      <c r="W4441" s="248">
        <f t="shared" si="274"/>
        <v>0</v>
      </c>
      <c r="X4441" s="248">
        <f t="shared" si="272"/>
        <v>0</v>
      </c>
      <c r="Y4441" s="248">
        <f t="shared" si="273"/>
        <v>0</v>
      </c>
    </row>
    <row r="4442" spans="1:25" ht="15" customHeight="1" x14ac:dyDescent="0.25">
      <c r="A4442" s="250"/>
      <c r="B4442" s="251"/>
      <c r="C4442" s="322" t="s">
        <v>1052</v>
      </c>
      <c r="D4442" s="322"/>
      <c r="E4442" s="322"/>
      <c r="H4442" s="252">
        <v>158564.88</v>
      </c>
      <c r="I4442" s="252">
        <v>103451.27</v>
      </c>
      <c r="J4442" s="252">
        <v>0</v>
      </c>
      <c r="K4442" s="252">
        <v>0</v>
      </c>
      <c r="L4442" s="252">
        <v>0</v>
      </c>
      <c r="M4442" s="252">
        <v>103451.27</v>
      </c>
      <c r="N4442" s="323">
        <v>131462.29999999999</v>
      </c>
      <c r="O4442" s="323"/>
      <c r="P4442" s="252">
        <v>132351.39000000001</v>
      </c>
      <c r="Q4442" s="252">
        <v>1797.54</v>
      </c>
      <c r="R4442" s="240" t="s">
        <v>198</v>
      </c>
      <c r="V4442" s="248">
        <f t="shared" si="274"/>
        <v>130553.85000000002</v>
      </c>
      <c r="W4442" s="248">
        <f t="shared" si="274"/>
        <v>0</v>
      </c>
      <c r="X4442" s="248">
        <f t="shared" si="272"/>
        <v>0</v>
      </c>
      <c r="Y4442" s="248">
        <f t="shared" si="273"/>
        <v>130553.85000000002</v>
      </c>
    </row>
    <row r="4443" spans="1:25" ht="15" customHeight="1" x14ac:dyDescent="0.25">
      <c r="A4443" s="250"/>
      <c r="B4443" s="251"/>
      <c r="C4443" s="322" t="s">
        <v>1055</v>
      </c>
      <c r="D4443" s="322"/>
      <c r="E4443" s="322"/>
      <c r="H4443" s="252">
        <v>210.25</v>
      </c>
      <c r="I4443" s="252">
        <v>139.08000000000001</v>
      </c>
      <c r="J4443" s="252">
        <v>0</v>
      </c>
      <c r="K4443" s="252">
        <v>0</v>
      </c>
      <c r="L4443" s="252">
        <v>0</v>
      </c>
      <c r="M4443" s="252">
        <v>139.08000000000001</v>
      </c>
      <c r="N4443" s="323">
        <v>176.66</v>
      </c>
      <c r="O4443" s="323"/>
      <c r="P4443" s="252">
        <v>174.9</v>
      </c>
      <c r="Q4443" s="252">
        <v>2.23</v>
      </c>
      <c r="R4443" s="240" t="s">
        <v>198</v>
      </c>
      <c r="V4443" s="248">
        <f t="shared" si="274"/>
        <v>0</v>
      </c>
      <c r="W4443" s="248">
        <f t="shared" si="274"/>
        <v>0</v>
      </c>
      <c r="X4443" s="248">
        <f t="shared" si="272"/>
        <v>0</v>
      </c>
      <c r="Y4443" s="248">
        <f t="shared" si="273"/>
        <v>0</v>
      </c>
    </row>
    <row r="4444" spans="1:25" ht="15" customHeight="1" x14ac:dyDescent="0.25">
      <c r="A4444" s="250"/>
      <c r="B4444" s="251"/>
      <c r="C4444" s="322" t="s">
        <v>1057</v>
      </c>
      <c r="D4444" s="322"/>
      <c r="E4444" s="322"/>
      <c r="H4444" s="252">
        <v>441.77</v>
      </c>
      <c r="I4444" s="252">
        <v>291.61</v>
      </c>
      <c r="J4444" s="252">
        <v>0</v>
      </c>
      <c r="K4444" s="252">
        <v>0</v>
      </c>
      <c r="L4444" s="252">
        <v>0</v>
      </c>
      <c r="M4444" s="252">
        <v>291.61</v>
      </c>
      <c r="N4444" s="323">
        <v>370.45</v>
      </c>
      <c r="O4444" s="323"/>
      <c r="P4444" s="252">
        <v>367.68</v>
      </c>
      <c r="Q4444" s="252">
        <v>4.75</v>
      </c>
      <c r="R4444" s="240" t="s">
        <v>198</v>
      </c>
      <c r="V4444" s="248">
        <f t="shared" si="274"/>
        <v>0</v>
      </c>
      <c r="W4444" s="248">
        <f t="shared" si="274"/>
        <v>0</v>
      </c>
      <c r="X4444" s="248">
        <f t="shared" si="272"/>
        <v>0</v>
      </c>
      <c r="Y4444" s="248">
        <f t="shared" si="273"/>
        <v>0</v>
      </c>
    </row>
    <row r="4445" spans="1:25" ht="15" customHeight="1" x14ac:dyDescent="0.25">
      <c r="A4445" s="250"/>
      <c r="B4445" s="251"/>
      <c r="C4445" s="322" t="s">
        <v>1284</v>
      </c>
      <c r="D4445" s="322"/>
      <c r="E4445" s="322"/>
      <c r="H4445" s="252">
        <v>379374.99</v>
      </c>
      <c r="I4445" s="252">
        <v>0</v>
      </c>
      <c r="J4445" s="252">
        <v>0</v>
      </c>
      <c r="K4445" s="252">
        <v>0</v>
      </c>
      <c r="L4445" s="252">
        <v>0</v>
      </c>
      <c r="M4445" s="252">
        <v>0</v>
      </c>
      <c r="N4445" s="323">
        <v>-424.75</v>
      </c>
      <c r="O4445" s="323"/>
      <c r="P4445" s="252">
        <v>392509.46</v>
      </c>
      <c r="Q4445" s="252">
        <v>12709.72</v>
      </c>
      <c r="R4445" s="240" t="s">
        <v>198</v>
      </c>
      <c r="V4445" s="248">
        <f t="shared" si="274"/>
        <v>0</v>
      </c>
      <c r="W4445" s="248">
        <f t="shared" si="274"/>
        <v>0</v>
      </c>
      <c r="X4445" s="248">
        <f t="shared" si="272"/>
        <v>379799.74000000005</v>
      </c>
      <c r="Y4445" s="248">
        <f t="shared" si="273"/>
        <v>379799.74000000005</v>
      </c>
    </row>
    <row r="4446" spans="1:25" ht="15" customHeight="1" x14ac:dyDescent="0.25">
      <c r="A4446" s="253"/>
      <c r="B4446" s="254"/>
      <c r="C4446" s="324" t="s">
        <v>1056</v>
      </c>
      <c r="D4446" s="324"/>
      <c r="E4446" s="324"/>
      <c r="F4446" s="255"/>
      <c r="G4446" s="255"/>
      <c r="H4446" s="256">
        <v>664.5</v>
      </c>
      <c r="I4446" s="256">
        <v>440.77</v>
      </c>
      <c r="J4446" s="256">
        <v>0</v>
      </c>
      <c r="K4446" s="256">
        <v>0</v>
      </c>
      <c r="L4446" s="256">
        <v>0</v>
      </c>
      <c r="M4446" s="256">
        <v>440.77</v>
      </c>
      <c r="N4446" s="325">
        <v>559.83000000000004</v>
      </c>
      <c r="O4446" s="325"/>
      <c r="P4446" s="256">
        <v>552.47</v>
      </c>
      <c r="Q4446" s="256">
        <v>7.03</v>
      </c>
      <c r="R4446" s="240" t="s">
        <v>198</v>
      </c>
      <c r="V4446" s="248">
        <f t="shared" si="274"/>
        <v>0</v>
      </c>
      <c r="W4446" s="248">
        <f t="shared" si="274"/>
        <v>0</v>
      </c>
      <c r="X4446" s="248">
        <f t="shared" si="272"/>
        <v>0</v>
      </c>
      <c r="Y4446" s="248">
        <f t="shared" si="273"/>
        <v>0</v>
      </c>
    </row>
    <row r="4447" spans="1:25" ht="15" customHeight="1" x14ac:dyDescent="0.25">
      <c r="A4447" s="245" t="s">
        <v>1961</v>
      </c>
      <c r="B4447" s="246" t="str">
        <f>C4447</f>
        <v>г.Одинцово, Сосновая, 12</v>
      </c>
      <c r="C4447" s="329" t="s">
        <v>202</v>
      </c>
      <c r="D4447" s="329"/>
      <c r="E4447" s="329"/>
      <c r="F4447" s="246" t="s">
        <v>1774</v>
      </c>
      <c r="G4447" s="246" t="s">
        <v>2049</v>
      </c>
      <c r="H4447" s="247">
        <v>2933106.03</v>
      </c>
      <c r="I4447" s="247">
        <v>515165.14</v>
      </c>
      <c r="J4447" s="247">
        <v>0</v>
      </c>
      <c r="K4447" s="247">
        <v>0</v>
      </c>
      <c r="L4447" s="247">
        <v>0</v>
      </c>
      <c r="M4447" s="247">
        <v>515165.14</v>
      </c>
      <c r="N4447" s="330">
        <v>580950.04</v>
      </c>
      <c r="O4447" s="330"/>
      <c r="P4447" s="247">
        <v>2902230</v>
      </c>
      <c r="Q4447" s="247">
        <v>34908.870000000003</v>
      </c>
      <c r="R4447" s="240" t="s">
        <v>202</v>
      </c>
      <c r="V4447" s="248">
        <f t="shared" si="274"/>
        <v>0</v>
      </c>
      <c r="W4447" s="248">
        <f t="shared" si="274"/>
        <v>0</v>
      </c>
      <c r="X4447" s="248">
        <f t="shared" si="272"/>
        <v>0</v>
      </c>
      <c r="Y4447" s="248">
        <f t="shared" si="273"/>
        <v>0</v>
      </c>
    </row>
    <row r="4448" spans="1:25" ht="15" customHeight="1" x14ac:dyDescent="0.25">
      <c r="A4448" s="250"/>
      <c r="B4448" s="251"/>
      <c r="C4448" s="322" t="s">
        <v>1055</v>
      </c>
      <c r="D4448" s="322"/>
      <c r="E4448" s="322"/>
      <c r="H4448" s="252">
        <v>296.47000000000003</v>
      </c>
      <c r="I4448" s="252">
        <v>199.26</v>
      </c>
      <c r="J4448" s="252">
        <v>0</v>
      </c>
      <c r="K4448" s="252">
        <v>0</v>
      </c>
      <c r="L4448" s="252">
        <v>0</v>
      </c>
      <c r="M4448" s="252">
        <v>199.26</v>
      </c>
      <c r="N4448" s="323">
        <v>247.53</v>
      </c>
      <c r="O4448" s="323"/>
      <c r="P4448" s="252">
        <v>250.47</v>
      </c>
      <c r="Q4448" s="252">
        <v>2.27</v>
      </c>
      <c r="R4448" s="240" t="s">
        <v>202</v>
      </c>
      <c r="V4448" s="248">
        <f t="shared" si="274"/>
        <v>0</v>
      </c>
      <c r="W4448" s="248">
        <f t="shared" si="274"/>
        <v>0</v>
      </c>
      <c r="X4448" s="248">
        <f t="shared" si="272"/>
        <v>0</v>
      </c>
      <c r="Y4448" s="248">
        <f t="shared" si="273"/>
        <v>0</v>
      </c>
    </row>
    <row r="4449" spans="1:25" ht="15" customHeight="1" x14ac:dyDescent="0.25">
      <c r="A4449" s="250"/>
      <c r="B4449" s="251"/>
      <c r="C4449" s="322" t="s">
        <v>1286</v>
      </c>
      <c r="D4449" s="322"/>
      <c r="E4449" s="322"/>
      <c r="H4449" s="252">
        <v>52404.81</v>
      </c>
      <c r="I4449" s="252">
        <v>13622.94</v>
      </c>
      <c r="J4449" s="252">
        <v>0</v>
      </c>
      <c r="K4449" s="252">
        <v>0</v>
      </c>
      <c r="L4449" s="252">
        <v>0</v>
      </c>
      <c r="M4449" s="252">
        <v>13622.94</v>
      </c>
      <c r="N4449" s="323">
        <v>13903.17</v>
      </c>
      <c r="O4449" s="323"/>
      <c r="P4449" s="252">
        <v>53292.29</v>
      </c>
      <c r="Q4449" s="252">
        <v>1167.71</v>
      </c>
      <c r="R4449" s="240" t="s">
        <v>202</v>
      </c>
      <c r="V4449" s="248">
        <f t="shared" si="274"/>
        <v>0</v>
      </c>
      <c r="W4449" s="248">
        <f t="shared" si="274"/>
        <v>0</v>
      </c>
      <c r="X4449" s="248">
        <f t="shared" si="272"/>
        <v>0</v>
      </c>
      <c r="Y4449" s="248">
        <f t="shared" si="273"/>
        <v>0</v>
      </c>
    </row>
    <row r="4450" spans="1:25" ht="15" customHeight="1" x14ac:dyDescent="0.25">
      <c r="A4450" s="250"/>
      <c r="B4450" s="251"/>
      <c r="C4450" s="322" t="s">
        <v>1304</v>
      </c>
      <c r="D4450" s="322"/>
      <c r="E4450" s="322"/>
      <c r="H4450" s="252">
        <v>-585.57000000000005</v>
      </c>
      <c r="I4450" s="252">
        <v>0</v>
      </c>
      <c r="J4450" s="252">
        <v>0</v>
      </c>
      <c r="K4450" s="252">
        <v>0</v>
      </c>
      <c r="L4450" s="252">
        <v>0</v>
      </c>
      <c r="M4450" s="252">
        <v>0</v>
      </c>
      <c r="N4450" s="323">
        <v>0</v>
      </c>
      <c r="O4450" s="323"/>
      <c r="P4450" s="252">
        <v>0</v>
      </c>
      <c r="Q4450" s="252">
        <v>585.57000000000005</v>
      </c>
      <c r="R4450" s="240" t="s">
        <v>202</v>
      </c>
      <c r="V4450" s="248">
        <f t="shared" si="274"/>
        <v>0</v>
      </c>
      <c r="W4450" s="248">
        <f t="shared" si="274"/>
        <v>0</v>
      </c>
      <c r="X4450" s="248">
        <f t="shared" si="272"/>
        <v>0</v>
      </c>
      <c r="Y4450" s="248">
        <f t="shared" si="273"/>
        <v>0</v>
      </c>
    </row>
    <row r="4451" spans="1:25" ht="15" customHeight="1" x14ac:dyDescent="0.25">
      <c r="A4451" s="250"/>
      <c r="B4451" s="251"/>
      <c r="C4451" s="322" t="s">
        <v>392</v>
      </c>
      <c r="D4451" s="322"/>
      <c r="E4451" s="322"/>
      <c r="H4451" s="252">
        <v>132583.76</v>
      </c>
      <c r="I4451" s="252">
        <v>35316.49</v>
      </c>
      <c r="J4451" s="252">
        <v>0</v>
      </c>
      <c r="K4451" s="252">
        <v>0</v>
      </c>
      <c r="L4451" s="252">
        <v>0</v>
      </c>
      <c r="M4451" s="252">
        <v>35316.49</v>
      </c>
      <c r="N4451" s="323">
        <v>35893.279999999999</v>
      </c>
      <c r="O4451" s="323"/>
      <c r="P4451" s="252">
        <v>134881.84</v>
      </c>
      <c r="Q4451" s="252">
        <v>2874.87</v>
      </c>
      <c r="R4451" s="240" t="s">
        <v>202</v>
      </c>
      <c r="V4451" s="248">
        <f t="shared" si="274"/>
        <v>0</v>
      </c>
      <c r="W4451" s="248">
        <f t="shared" si="274"/>
        <v>0</v>
      </c>
      <c r="X4451" s="248">
        <f t="shared" si="272"/>
        <v>0</v>
      </c>
      <c r="Y4451" s="248">
        <f t="shared" si="273"/>
        <v>0</v>
      </c>
    </row>
    <row r="4452" spans="1:25" ht="15" customHeight="1" x14ac:dyDescent="0.25">
      <c r="A4452" s="250"/>
      <c r="B4452" s="251"/>
      <c r="C4452" s="322" t="s">
        <v>1057</v>
      </c>
      <c r="D4452" s="322"/>
      <c r="E4452" s="322"/>
      <c r="H4452" s="252">
        <v>627.13</v>
      </c>
      <c r="I4452" s="252">
        <v>422.43</v>
      </c>
      <c r="J4452" s="252">
        <v>0</v>
      </c>
      <c r="K4452" s="252">
        <v>0</v>
      </c>
      <c r="L4452" s="252">
        <v>0</v>
      </c>
      <c r="M4452" s="252">
        <v>422.43</v>
      </c>
      <c r="N4452" s="323">
        <v>523.6</v>
      </c>
      <c r="O4452" s="323"/>
      <c r="P4452" s="252">
        <v>530.71</v>
      </c>
      <c r="Q4452" s="252">
        <v>4.75</v>
      </c>
      <c r="R4452" s="240" t="s">
        <v>202</v>
      </c>
      <c r="V4452" s="248">
        <f t="shared" si="274"/>
        <v>0</v>
      </c>
      <c r="W4452" s="248">
        <f t="shared" si="274"/>
        <v>0</v>
      </c>
      <c r="X4452" s="248">
        <f t="shared" si="272"/>
        <v>0</v>
      </c>
      <c r="Y4452" s="248">
        <f t="shared" si="273"/>
        <v>0</v>
      </c>
    </row>
    <row r="4453" spans="1:25" ht="15" customHeight="1" x14ac:dyDescent="0.25">
      <c r="A4453" s="250"/>
      <c r="B4453" s="251"/>
      <c r="C4453" s="322" t="s">
        <v>399</v>
      </c>
      <c r="D4453" s="322"/>
      <c r="E4453" s="322"/>
      <c r="H4453" s="252">
        <v>73446.09</v>
      </c>
      <c r="I4453" s="252">
        <v>20069.78</v>
      </c>
      <c r="J4453" s="252">
        <v>0</v>
      </c>
      <c r="K4453" s="252">
        <v>0</v>
      </c>
      <c r="L4453" s="252">
        <v>0</v>
      </c>
      <c r="M4453" s="252">
        <v>20069.78</v>
      </c>
      <c r="N4453" s="323">
        <v>20319.18</v>
      </c>
      <c r="O4453" s="323"/>
      <c r="P4453" s="252">
        <v>74924.22</v>
      </c>
      <c r="Q4453" s="252">
        <v>1727.53</v>
      </c>
      <c r="R4453" s="240" t="s">
        <v>202</v>
      </c>
      <c r="V4453" s="248">
        <f t="shared" si="274"/>
        <v>0</v>
      </c>
      <c r="W4453" s="248">
        <f t="shared" si="274"/>
        <v>0</v>
      </c>
      <c r="X4453" s="248">
        <f t="shared" si="272"/>
        <v>0</v>
      </c>
      <c r="Y4453" s="248">
        <f t="shared" si="273"/>
        <v>0</v>
      </c>
    </row>
    <row r="4454" spans="1:25" ht="15" customHeight="1" x14ac:dyDescent="0.25">
      <c r="A4454" s="250"/>
      <c r="B4454" s="251"/>
      <c r="C4454" s="322" t="s">
        <v>1303</v>
      </c>
      <c r="D4454" s="322"/>
      <c r="E4454" s="322"/>
      <c r="H4454" s="252">
        <v>-370.48</v>
      </c>
      <c r="I4454" s="252">
        <v>0</v>
      </c>
      <c r="J4454" s="252">
        <v>0</v>
      </c>
      <c r="K4454" s="252">
        <v>0</v>
      </c>
      <c r="L4454" s="252">
        <v>0</v>
      </c>
      <c r="M4454" s="252">
        <v>0</v>
      </c>
      <c r="N4454" s="323">
        <v>0</v>
      </c>
      <c r="O4454" s="323"/>
      <c r="P4454" s="252">
        <v>0</v>
      </c>
      <c r="Q4454" s="252">
        <v>370.48</v>
      </c>
      <c r="R4454" s="240" t="s">
        <v>202</v>
      </c>
      <c r="V4454" s="248">
        <f t="shared" si="274"/>
        <v>0</v>
      </c>
      <c r="W4454" s="248">
        <f t="shared" si="274"/>
        <v>0</v>
      </c>
      <c r="X4454" s="248">
        <f t="shared" si="272"/>
        <v>0</v>
      </c>
      <c r="Y4454" s="248">
        <f t="shared" si="273"/>
        <v>0</v>
      </c>
    </row>
    <row r="4455" spans="1:25" ht="15" customHeight="1" x14ac:dyDescent="0.25">
      <c r="A4455" s="250"/>
      <c r="B4455" s="251"/>
      <c r="C4455" s="322" t="s">
        <v>1058</v>
      </c>
      <c r="D4455" s="322"/>
      <c r="E4455" s="322"/>
      <c r="H4455" s="252">
        <v>55690.6</v>
      </c>
      <c r="I4455" s="252">
        <v>21881.5</v>
      </c>
      <c r="J4455" s="252">
        <v>0</v>
      </c>
      <c r="K4455" s="252">
        <v>0</v>
      </c>
      <c r="L4455" s="252">
        <v>0</v>
      </c>
      <c r="M4455" s="252">
        <v>21881.5</v>
      </c>
      <c r="N4455" s="323">
        <v>25513.23</v>
      </c>
      <c r="O4455" s="323"/>
      <c r="P4455" s="252">
        <v>52240.14</v>
      </c>
      <c r="Q4455" s="252">
        <v>181.27</v>
      </c>
      <c r="R4455" s="240" t="s">
        <v>202</v>
      </c>
      <c r="V4455" s="248">
        <f t="shared" si="274"/>
        <v>0</v>
      </c>
      <c r="W4455" s="248">
        <f t="shared" si="274"/>
        <v>0</v>
      </c>
      <c r="X4455" s="248">
        <f t="shared" si="272"/>
        <v>0</v>
      </c>
      <c r="Y4455" s="248">
        <f t="shared" si="273"/>
        <v>0</v>
      </c>
    </row>
    <row r="4456" spans="1:25" ht="15" customHeight="1" x14ac:dyDescent="0.25">
      <c r="A4456" s="250"/>
      <c r="B4456" s="251"/>
      <c r="C4456" s="322" t="s">
        <v>1054</v>
      </c>
      <c r="D4456" s="322"/>
      <c r="E4456" s="322"/>
      <c r="H4456" s="252">
        <v>298.79000000000002</v>
      </c>
      <c r="I4456" s="252">
        <v>201.55</v>
      </c>
      <c r="J4456" s="252">
        <v>0</v>
      </c>
      <c r="K4456" s="252">
        <v>0</v>
      </c>
      <c r="L4456" s="252">
        <v>0</v>
      </c>
      <c r="M4456" s="252">
        <v>201.55</v>
      </c>
      <c r="N4456" s="323">
        <v>249.82</v>
      </c>
      <c r="O4456" s="323"/>
      <c r="P4456" s="252">
        <v>252.79</v>
      </c>
      <c r="Q4456" s="252">
        <v>2.27</v>
      </c>
      <c r="R4456" s="240" t="s">
        <v>202</v>
      </c>
      <c r="V4456" s="248">
        <f t="shared" si="274"/>
        <v>0</v>
      </c>
      <c r="W4456" s="248">
        <f t="shared" si="274"/>
        <v>0</v>
      </c>
      <c r="X4456" s="248">
        <f t="shared" si="272"/>
        <v>0</v>
      </c>
      <c r="Y4456" s="248">
        <f t="shared" si="273"/>
        <v>0</v>
      </c>
    </row>
    <row r="4457" spans="1:25" ht="15" customHeight="1" x14ac:dyDescent="0.25">
      <c r="A4457" s="250"/>
      <c r="B4457" s="251"/>
      <c r="C4457" s="322" t="s">
        <v>1052</v>
      </c>
      <c r="D4457" s="322"/>
      <c r="E4457" s="322"/>
      <c r="H4457" s="252">
        <v>450910.53</v>
      </c>
      <c r="I4457" s="252">
        <v>169094.32</v>
      </c>
      <c r="J4457" s="252">
        <v>0</v>
      </c>
      <c r="K4457" s="252">
        <v>0</v>
      </c>
      <c r="L4457" s="252">
        <v>0</v>
      </c>
      <c r="M4457" s="252">
        <v>169094.32</v>
      </c>
      <c r="N4457" s="323">
        <v>197180.02</v>
      </c>
      <c r="O4457" s="323"/>
      <c r="P4457" s="252">
        <v>424227.06</v>
      </c>
      <c r="Q4457" s="252">
        <v>1402.23</v>
      </c>
      <c r="R4457" s="240" t="s">
        <v>202</v>
      </c>
      <c r="V4457" s="248">
        <f t="shared" si="274"/>
        <v>422824.83</v>
      </c>
      <c r="W4457" s="248">
        <f t="shared" si="274"/>
        <v>0</v>
      </c>
      <c r="X4457" s="248">
        <f t="shared" si="272"/>
        <v>0</v>
      </c>
      <c r="Y4457" s="248">
        <f t="shared" si="273"/>
        <v>422824.83</v>
      </c>
    </row>
    <row r="4458" spans="1:25" ht="15" customHeight="1" x14ac:dyDescent="0.25">
      <c r="A4458" s="250"/>
      <c r="B4458" s="251"/>
      <c r="C4458" s="322" t="s">
        <v>1056</v>
      </c>
      <c r="D4458" s="322"/>
      <c r="E4458" s="322"/>
      <c r="H4458" s="252">
        <v>936.43</v>
      </c>
      <c r="I4458" s="252">
        <v>631.69000000000005</v>
      </c>
      <c r="J4458" s="252">
        <v>0</v>
      </c>
      <c r="K4458" s="252">
        <v>0</v>
      </c>
      <c r="L4458" s="252">
        <v>0</v>
      </c>
      <c r="M4458" s="252">
        <v>631.69000000000005</v>
      </c>
      <c r="N4458" s="323">
        <v>784.7</v>
      </c>
      <c r="O4458" s="323"/>
      <c r="P4458" s="252">
        <v>790.61</v>
      </c>
      <c r="Q4458" s="252">
        <v>7.19</v>
      </c>
      <c r="R4458" s="240" t="s">
        <v>202</v>
      </c>
      <c r="V4458" s="248">
        <f t="shared" si="274"/>
        <v>0</v>
      </c>
      <c r="W4458" s="248">
        <f t="shared" si="274"/>
        <v>0</v>
      </c>
      <c r="X4458" s="248">
        <f t="shared" si="272"/>
        <v>0</v>
      </c>
      <c r="Y4458" s="248">
        <f t="shared" si="273"/>
        <v>0</v>
      </c>
    </row>
    <row r="4459" spans="1:25" ht="15" customHeight="1" x14ac:dyDescent="0.25">
      <c r="A4459" s="250"/>
      <c r="B4459" s="251"/>
      <c r="C4459" s="322" t="s">
        <v>1288</v>
      </c>
      <c r="D4459" s="322"/>
      <c r="E4459" s="322"/>
      <c r="H4459" s="252">
        <v>194196.31</v>
      </c>
      <c r="I4459" s="252">
        <v>52192.62</v>
      </c>
      <c r="J4459" s="252">
        <v>0</v>
      </c>
      <c r="K4459" s="252">
        <v>0</v>
      </c>
      <c r="L4459" s="252">
        <v>0</v>
      </c>
      <c r="M4459" s="252">
        <v>52192.62</v>
      </c>
      <c r="N4459" s="323">
        <v>53502.39</v>
      </c>
      <c r="O4459" s="323"/>
      <c r="P4459" s="252">
        <v>193750.33</v>
      </c>
      <c r="Q4459" s="252">
        <v>863.79</v>
      </c>
      <c r="R4459" s="240" t="s">
        <v>202</v>
      </c>
      <c r="V4459" s="248">
        <f t="shared" si="274"/>
        <v>0</v>
      </c>
      <c r="W4459" s="248">
        <f t="shared" si="274"/>
        <v>0</v>
      </c>
      <c r="X4459" s="248">
        <f t="shared" si="272"/>
        <v>0</v>
      </c>
      <c r="Y4459" s="248">
        <f t="shared" si="273"/>
        <v>0</v>
      </c>
    </row>
    <row r="4460" spans="1:25" ht="15" customHeight="1" x14ac:dyDescent="0.25">
      <c r="A4460" s="250"/>
      <c r="B4460" s="251"/>
      <c r="C4460" s="322" t="s">
        <v>503</v>
      </c>
      <c r="D4460" s="322"/>
      <c r="E4460" s="322"/>
      <c r="H4460" s="252">
        <v>516891.12</v>
      </c>
      <c r="I4460" s="252">
        <v>201532.56</v>
      </c>
      <c r="J4460" s="252">
        <v>0</v>
      </c>
      <c r="K4460" s="252">
        <v>0</v>
      </c>
      <c r="L4460" s="252">
        <v>0</v>
      </c>
      <c r="M4460" s="252">
        <v>201532.56</v>
      </c>
      <c r="N4460" s="323">
        <v>232591.09</v>
      </c>
      <c r="O4460" s="323"/>
      <c r="P4460" s="252">
        <v>487698.84</v>
      </c>
      <c r="Q4460" s="252">
        <v>1866.25</v>
      </c>
      <c r="R4460" s="240" t="s">
        <v>202</v>
      </c>
      <c r="V4460" s="248">
        <f t="shared" si="274"/>
        <v>0</v>
      </c>
      <c r="W4460" s="248">
        <f t="shared" si="274"/>
        <v>0</v>
      </c>
      <c r="X4460" s="248">
        <f t="shared" si="272"/>
        <v>0</v>
      </c>
      <c r="Y4460" s="248">
        <f t="shared" si="273"/>
        <v>0</v>
      </c>
    </row>
    <row r="4461" spans="1:25" ht="15" customHeight="1" x14ac:dyDescent="0.25">
      <c r="A4461" s="253"/>
      <c r="B4461" s="254"/>
      <c r="C4461" s="324" t="s">
        <v>1284</v>
      </c>
      <c r="D4461" s="324"/>
      <c r="E4461" s="324"/>
      <c r="F4461" s="255"/>
      <c r="G4461" s="255"/>
      <c r="H4461" s="256">
        <v>1455780.04</v>
      </c>
      <c r="I4461" s="256">
        <v>0</v>
      </c>
      <c r="J4461" s="256">
        <v>0</v>
      </c>
      <c r="K4461" s="256">
        <v>0</v>
      </c>
      <c r="L4461" s="256">
        <v>0</v>
      </c>
      <c r="M4461" s="256">
        <v>0</v>
      </c>
      <c r="N4461" s="325">
        <v>242.03</v>
      </c>
      <c r="O4461" s="325"/>
      <c r="P4461" s="256">
        <v>1479390.7</v>
      </c>
      <c r="Q4461" s="256">
        <v>23852.69</v>
      </c>
      <c r="R4461" s="240" t="s">
        <v>202</v>
      </c>
      <c r="V4461" s="248">
        <f t="shared" si="274"/>
        <v>0</v>
      </c>
      <c r="W4461" s="248">
        <f t="shared" si="274"/>
        <v>0</v>
      </c>
      <c r="X4461" s="248">
        <f t="shared" si="272"/>
        <v>1455538.01</v>
      </c>
      <c r="Y4461" s="248">
        <f t="shared" si="273"/>
        <v>1455538.01</v>
      </c>
    </row>
    <row r="4462" spans="1:25" ht="15" customHeight="1" x14ac:dyDescent="0.25">
      <c r="A4462" s="245" t="s">
        <v>2050</v>
      </c>
      <c r="B4462" s="246" t="str">
        <f>C4462</f>
        <v>г.Одинцово, Сосновая, 14</v>
      </c>
      <c r="C4462" s="329" t="s">
        <v>203</v>
      </c>
      <c r="D4462" s="329"/>
      <c r="E4462" s="329"/>
      <c r="F4462" s="246" t="s">
        <v>1688</v>
      </c>
      <c r="G4462" s="246" t="s">
        <v>2051</v>
      </c>
      <c r="H4462" s="247">
        <v>980697.12</v>
      </c>
      <c r="I4462" s="247">
        <v>0</v>
      </c>
      <c r="J4462" s="247">
        <v>0</v>
      </c>
      <c r="K4462" s="247">
        <v>0</v>
      </c>
      <c r="L4462" s="247">
        <v>0</v>
      </c>
      <c r="M4462" s="247">
        <v>0</v>
      </c>
      <c r="N4462" s="330">
        <v>854.34</v>
      </c>
      <c r="O4462" s="330"/>
      <c r="P4462" s="247">
        <v>1032073.96</v>
      </c>
      <c r="Q4462" s="247">
        <v>52231.18</v>
      </c>
      <c r="R4462" s="240" t="s">
        <v>203</v>
      </c>
      <c r="V4462" s="248">
        <f t="shared" si="274"/>
        <v>0</v>
      </c>
      <c r="W4462" s="248">
        <f t="shared" si="274"/>
        <v>0</v>
      </c>
      <c r="X4462" s="248">
        <f t="shared" si="272"/>
        <v>0</v>
      </c>
      <c r="Y4462" s="248">
        <f t="shared" si="273"/>
        <v>0</v>
      </c>
    </row>
    <row r="4463" spans="1:25" ht="15" customHeight="1" x14ac:dyDescent="0.25">
      <c r="A4463" s="250"/>
      <c r="B4463" s="251"/>
      <c r="C4463" s="322" t="s">
        <v>1052</v>
      </c>
      <c r="D4463" s="322"/>
      <c r="E4463" s="322"/>
      <c r="H4463" s="252">
        <v>59986.02</v>
      </c>
      <c r="I4463" s="252">
        <v>0</v>
      </c>
      <c r="J4463" s="252">
        <v>0</v>
      </c>
      <c r="K4463" s="252">
        <v>0</v>
      </c>
      <c r="L4463" s="252">
        <v>0</v>
      </c>
      <c r="M4463" s="252">
        <v>0</v>
      </c>
      <c r="N4463" s="323">
        <v>0</v>
      </c>
      <c r="O4463" s="323"/>
      <c r="P4463" s="252">
        <v>60167.22</v>
      </c>
      <c r="Q4463" s="252">
        <v>181.2</v>
      </c>
      <c r="R4463" s="240" t="s">
        <v>203</v>
      </c>
      <c r="V4463" s="248">
        <f t="shared" si="274"/>
        <v>59986.020000000004</v>
      </c>
      <c r="W4463" s="248">
        <f t="shared" si="274"/>
        <v>0</v>
      </c>
      <c r="X4463" s="248">
        <f t="shared" si="272"/>
        <v>0</v>
      </c>
      <c r="Y4463" s="248">
        <f t="shared" si="273"/>
        <v>59986.020000000004</v>
      </c>
    </row>
    <row r="4464" spans="1:25" ht="15" customHeight="1" x14ac:dyDescent="0.25">
      <c r="A4464" s="250"/>
      <c r="B4464" s="251"/>
      <c r="C4464" s="322" t="s">
        <v>503</v>
      </c>
      <c r="D4464" s="322"/>
      <c r="E4464" s="322"/>
      <c r="H4464" s="252">
        <v>67047.33</v>
      </c>
      <c r="I4464" s="252">
        <v>0</v>
      </c>
      <c r="J4464" s="252">
        <v>0</v>
      </c>
      <c r="K4464" s="252">
        <v>0</v>
      </c>
      <c r="L4464" s="252">
        <v>0</v>
      </c>
      <c r="M4464" s="252">
        <v>0</v>
      </c>
      <c r="N4464" s="323">
        <v>0</v>
      </c>
      <c r="O4464" s="323"/>
      <c r="P4464" s="252">
        <v>67250.350000000006</v>
      </c>
      <c r="Q4464" s="252">
        <v>203.02</v>
      </c>
      <c r="R4464" s="240" t="s">
        <v>203</v>
      </c>
      <c r="V4464" s="248">
        <f t="shared" si="274"/>
        <v>0</v>
      </c>
      <c r="W4464" s="248">
        <f t="shared" si="274"/>
        <v>0</v>
      </c>
      <c r="X4464" s="248">
        <f t="shared" si="272"/>
        <v>0</v>
      </c>
      <c r="Y4464" s="248">
        <f t="shared" si="273"/>
        <v>0</v>
      </c>
    </row>
    <row r="4465" spans="1:25" ht="15" customHeight="1" x14ac:dyDescent="0.25">
      <c r="A4465" s="250"/>
      <c r="B4465" s="251"/>
      <c r="C4465" s="322" t="s">
        <v>1284</v>
      </c>
      <c r="D4465" s="322"/>
      <c r="E4465" s="322"/>
      <c r="H4465" s="252">
        <v>768328.08</v>
      </c>
      <c r="I4465" s="252">
        <v>0</v>
      </c>
      <c r="J4465" s="252">
        <v>0</v>
      </c>
      <c r="K4465" s="252">
        <v>0</v>
      </c>
      <c r="L4465" s="252">
        <v>0</v>
      </c>
      <c r="M4465" s="252">
        <v>0</v>
      </c>
      <c r="N4465" s="323">
        <v>0</v>
      </c>
      <c r="O4465" s="323"/>
      <c r="P4465" s="252">
        <v>794333.44</v>
      </c>
      <c r="Q4465" s="252">
        <v>26005.360000000001</v>
      </c>
      <c r="R4465" s="240" t="s">
        <v>203</v>
      </c>
      <c r="V4465" s="248">
        <f t="shared" si="274"/>
        <v>0</v>
      </c>
      <c r="W4465" s="248">
        <f t="shared" si="274"/>
        <v>0</v>
      </c>
      <c r="X4465" s="248">
        <f t="shared" si="272"/>
        <v>768328.08</v>
      </c>
      <c r="Y4465" s="248">
        <f t="shared" si="273"/>
        <v>768328.08</v>
      </c>
    </row>
    <row r="4466" spans="1:25" ht="15" customHeight="1" x14ac:dyDescent="0.25">
      <c r="A4466" s="250"/>
      <c r="B4466" s="251"/>
      <c r="C4466" s="322" t="s">
        <v>1058</v>
      </c>
      <c r="D4466" s="322"/>
      <c r="E4466" s="322"/>
      <c r="H4466" s="252">
        <v>3304.42</v>
      </c>
      <c r="I4466" s="252">
        <v>0</v>
      </c>
      <c r="J4466" s="252">
        <v>0</v>
      </c>
      <c r="K4466" s="252">
        <v>0</v>
      </c>
      <c r="L4466" s="252">
        <v>0</v>
      </c>
      <c r="M4466" s="252">
        <v>0</v>
      </c>
      <c r="N4466" s="323">
        <v>0</v>
      </c>
      <c r="O4466" s="323"/>
      <c r="P4466" s="252">
        <v>3315.14</v>
      </c>
      <c r="Q4466" s="252">
        <v>10.72</v>
      </c>
      <c r="R4466" s="240" t="s">
        <v>203</v>
      </c>
      <c r="V4466" s="248">
        <f t="shared" si="274"/>
        <v>0</v>
      </c>
      <c r="W4466" s="248">
        <f t="shared" si="274"/>
        <v>0</v>
      </c>
      <c r="X4466" s="248">
        <f t="shared" si="272"/>
        <v>0</v>
      </c>
      <c r="Y4466" s="248">
        <f t="shared" si="273"/>
        <v>0</v>
      </c>
    </row>
    <row r="4467" spans="1:25" ht="15" customHeight="1" x14ac:dyDescent="0.25">
      <c r="A4467" s="250"/>
      <c r="B4467" s="251"/>
      <c r="C4467" s="322" t="s">
        <v>1054</v>
      </c>
      <c r="D4467" s="322"/>
      <c r="E4467" s="322"/>
      <c r="H4467" s="252">
        <v>-7.0000000000000007E-2</v>
      </c>
      <c r="I4467" s="252">
        <v>0</v>
      </c>
      <c r="J4467" s="252">
        <v>0</v>
      </c>
      <c r="K4467" s="252">
        <v>0</v>
      </c>
      <c r="L4467" s="252">
        <v>0</v>
      </c>
      <c r="M4467" s="252">
        <v>0</v>
      </c>
      <c r="N4467" s="323">
        <v>0</v>
      </c>
      <c r="O4467" s="323"/>
      <c r="P4467" s="252">
        <v>0</v>
      </c>
      <c r="Q4467" s="252">
        <v>7.0000000000000007E-2</v>
      </c>
      <c r="R4467" s="240" t="s">
        <v>203</v>
      </c>
      <c r="V4467" s="248">
        <f t="shared" si="274"/>
        <v>0</v>
      </c>
      <c r="W4467" s="248">
        <f t="shared" si="274"/>
        <v>0</v>
      </c>
      <c r="X4467" s="248">
        <f t="shared" si="272"/>
        <v>0</v>
      </c>
      <c r="Y4467" s="248">
        <f t="shared" si="273"/>
        <v>0</v>
      </c>
    </row>
    <row r="4468" spans="1:25" ht="15" customHeight="1" x14ac:dyDescent="0.25">
      <c r="A4468" s="250"/>
      <c r="B4468" s="251"/>
      <c r="C4468" s="322" t="s">
        <v>399</v>
      </c>
      <c r="D4468" s="322"/>
      <c r="E4468" s="322"/>
      <c r="H4468" s="252">
        <v>11300.34</v>
      </c>
      <c r="I4468" s="252">
        <v>0</v>
      </c>
      <c r="J4468" s="252">
        <v>0</v>
      </c>
      <c r="K4468" s="252">
        <v>0</v>
      </c>
      <c r="L4468" s="252">
        <v>0</v>
      </c>
      <c r="M4468" s="252">
        <v>0</v>
      </c>
      <c r="N4468" s="323">
        <v>0</v>
      </c>
      <c r="O4468" s="323"/>
      <c r="P4468" s="252">
        <v>17774.29</v>
      </c>
      <c r="Q4468" s="252">
        <v>6473.95</v>
      </c>
      <c r="R4468" s="240" t="s">
        <v>203</v>
      </c>
      <c r="V4468" s="248">
        <f t="shared" si="274"/>
        <v>0</v>
      </c>
      <c r="W4468" s="248">
        <f t="shared" si="274"/>
        <v>0</v>
      </c>
      <c r="X4468" s="248">
        <f t="shared" si="272"/>
        <v>0</v>
      </c>
      <c r="Y4468" s="248">
        <f t="shared" si="273"/>
        <v>0</v>
      </c>
    </row>
    <row r="4469" spans="1:25" ht="15" customHeight="1" x14ac:dyDescent="0.25">
      <c r="A4469" s="250"/>
      <c r="B4469" s="251"/>
      <c r="C4469" s="322" t="s">
        <v>1055</v>
      </c>
      <c r="D4469" s="322"/>
      <c r="E4469" s="322"/>
      <c r="H4469" s="252">
        <v>-7.0000000000000007E-2</v>
      </c>
      <c r="I4469" s="252">
        <v>0</v>
      </c>
      <c r="J4469" s="252">
        <v>0</v>
      </c>
      <c r="K4469" s="252">
        <v>0</v>
      </c>
      <c r="L4469" s="252">
        <v>0</v>
      </c>
      <c r="M4469" s="252">
        <v>0</v>
      </c>
      <c r="N4469" s="323">
        <v>0</v>
      </c>
      <c r="O4469" s="323"/>
      <c r="P4469" s="252">
        <v>0</v>
      </c>
      <c r="Q4469" s="252">
        <v>7.0000000000000007E-2</v>
      </c>
      <c r="R4469" s="240" t="s">
        <v>203</v>
      </c>
      <c r="V4469" s="248">
        <f t="shared" si="274"/>
        <v>0</v>
      </c>
      <c r="W4469" s="248">
        <f t="shared" si="274"/>
        <v>0</v>
      </c>
      <c r="X4469" s="248">
        <f t="shared" si="272"/>
        <v>0</v>
      </c>
      <c r="Y4469" s="248">
        <f t="shared" si="273"/>
        <v>0</v>
      </c>
    </row>
    <row r="4470" spans="1:25" ht="15" customHeight="1" x14ac:dyDescent="0.25">
      <c r="A4470" s="250"/>
      <c r="B4470" s="251"/>
      <c r="C4470" s="322" t="s">
        <v>1057</v>
      </c>
      <c r="D4470" s="322"/>
      <c r="E4470" s="322"/>
      <c r="H4470" s="252">
        <v>-0.14000000000000001</v>
      </c>
      <c r="I4470" s="252">
        <v>0</v>
      </c>
      <c r="J4470" s="252">
        <v>0</v>
      </c>
      <c r="K4470" s="252">
        <v>0</v>
      </c>
      <c r="L4470" s="252">
        <v>0</v>
      </c>
      <c r="M4470" s="252">
        <v>0</v>
      </c>
      <c r="N4470" s="323">
        <v>0</v>
      </c>
      <c r="O4470" s="323"/>
      <c r="P4470" s="252">
        <v>0</v>
      </c>
      <c r="Q4470" s="252">
        <v>0.14000000000000001</v>
      </c>
      <c r="R4470" s="240" t="s">
        <v>203</v>
      </c>
      <c r="V4470" s="248">
        <f t="shared" si="274"/>
        <v>0</v>
      </c>
      <c r="W4470" s="248">
        <f t="shared" si="274"/>
        <v>0</v>
      </c>
      <c r="X4470" s="248">
        <f t="shared" si="272"/>
        <v>0</v>
      </c>
      <c r="Y4470" s="248">
        <f t="shared" si="273"/>
        <v>0</v>
      </c>
    </row>
    <row r="4471" spans="1:25" ht="15" customHeight="1" x14ac:dyDescent="0.25">
      <c r="A4471" s="250"/>
      <c r="B4471" s="251"/>
      <c r="C4471" s="322" t="s">
        <v>392</v>
      </c>
      <c r="D4471" s="322"/>
      <c r="E4471" s="322"/>
      <c r="H4471" s="252">
        <v>23394.57</v>
      </c>
      <c r="I4471" s="252">
        <v>0</v>
      </c>
      <c r="J4471" s="252">
        <v>0</v>
      </c>
      <c r="K4471" s="252">
        <v>0</v>
      </c>
      <c r="L4471" s="252">
        <v>0</v>
      </c>
      <c r="M4471" s="252">
        <v>0</v>
      </c>
      <c r="N4471" s="323">
        <v>154.87</v>
      </c>
      <c r="O4471" s="323"/>
      <c r="P4471" s="252">
        <v>32375.05</v>
      </c>
      <c r="Q4471" s="252">
        <v>9135.35</v>
      </c>
      <c r="R4471" s="240" t="s">
        <v>203</v>
      </c>
      <c r="V4471" s="248">
        <f t="shared" si="274"/>
        <v>0</v>
      </c>
      <c r="W4471" s="248">
        <f t="shared" si="274"/>
        <v>0</v>
      </c>
      <c r="X4471" s="248">
        <f t="shared" si="272"/>
        <v>0</v>
      </c>
      <c r="Y4471" s="248">
        <f t="shared" si="273"/>
        <v>0</v>
      </c>
    </row>
    <row r="4472" spans="1:25" ht="15" customHeight="1" x14ac:dyDescent="0.25">
      <c r="A4472" s="250"/>
      <c r="B4472" s="251"/>
      <c r="C4472" s="322" t="s">
        <v>1056</v>
      </c>
      <c r="D4472" s="322"/>
      <c r="E4472" s="322"/>
      <c r="H4472" s="252">
        <v>-0.21</v>
      </c>
      <c r="I4472" s="252">
        <v>0</v>
      </c>
      <c r="J4472" s="252">
        <v>0</v>
      </c>
      <c r="K4472" s="252">
        <v>0</v>
      </c>
      <c r="L4472" s="252">
        <v>0</v>
      </c>
      <c r="M4472" s="252">
        <v>0</v>
      </c>
      <c r="N4472" s="323">
        <v>0</v>
      </c>
      <c r="O4472" s="323"/>
      <c r="P4472" s="252">
        <v>0</v>
      </c>
      <c r="Q4472" s="252">
        <v>0.21</v>
      </c>
      <c r="R4472" s="240" t="s">
        <v>203</v>
      </c>
      <c r="V4472" s="248">
        <f t="shared" si="274"/>
        <v>0</v>
      </c>
      <c r="W4472" s="248">
        <f t="shared" si="274"/>
        <v>0</v>
      </c>
      <c r="X4472" s="248">
        <f t="shared" si="272"/>
        <v>0</v>
      </c>
      <c r="Y4472" s="248">
        <f t="shared" si="273"/>
        <v>0</v>
      </c>
    </row>
    <row r="4473" spans="1:25" ht="15" customHeight="1" x14ac:dyDescent="0.25">
      <c r="A4473" s="250"/>
      <c r="B4473" s="251"/>
      <c r="C4473" s="322" t="s">
        <v>1288</v>
      </c>
      <c r="D4473" s="322"/>
      <c r="E4473" s="322"/>
      <c r="H4473" s="252">
        <v>36865.410000000003</v>
      </c>
      <c r="I4473" s="252">
        <v>0</v>
      </c>
      <c r="J4473" s="252">
        <v>0</v>
      </c>
      <c r="K4473" s="252">
        <v>0</v>
      </c>
      <c r="L4473" s="252">
        <v>0</v>
      </c>
      <c r="M4473" s="252">
        <v>0</v>
      </c>
      <c r="N4473" s="323">
        <v>553.29999999999995</v>
      </c>
      <c r="O4473" s="323"/>
      <c r="P4473" s="252">
        <v>43920.25</v>
      </c>
      <c r="Q4473" s="252">
        <v>7608.14</v>
      </c>
      <c r="R4473" s="240" t="s">
        <v>203</v>
      </c>
      <c r="V4473" s="248">
        <f t="shared" si="274"/>
        <v>0</v>
      </c>
      <c r="W4473" s="248">
        <f t="shared" si="274"/>
        <v>0</v>
      </c>
      <c r="X4473" s="248">
        <f t="shared" si="272"/>
        <v>0</v>
      </c>
      <c r="Y4473" s="248">
        <f t="shared" si="273"/>
        <v>0</v>
      </c>
    </row>
    <row r="4474" spans="1:25" ht="15" customHeight="1" x14ac:dyDescent="0.25">
      <c r="A4474" s="253"/>
      <c r="B4474" s="254"/>
      <c r="C4474" s="324" t="s">
        <v>1286</v>
      </c>
      <c r="D4474" s="324"/>
      <c r="E4474" s="324"/>
      <c r="F4474" s="255"/>
      <c r="G4474" s="255"/>
      <c r="H4474" s="256">
        <v>10471.44</v>
      </c>
      <c r="I4474" s="256">
        <v>0</v>
      </c>
      <c r="J4474" s="256">
        <v>0</v>
      </c>
      <c r="K4474" s="256">
        <v>0</v>
      </c>
      <c r="L4474" s="256">
        <v>0</v>
      </c>
      <c r="M4474" s="256">
        <v>0</v>
      </c>
      <c r="N4474" s="325">
        <v>146.16999999999999</v>
      </c>
      <c r="O4474" s="325"/>
      <c r="P4474" s="256">
        <v>12938.22</v>
      </c>
      <c r="Q4474" s="256">
        <v>2612.9499999999998</v>
      </c>
      <c r="R4474" s="240" t="s">
        <v>203</v>
      </c>
      <c r="V4474" s="248">
        <f t="shared" si="274"/>
        <v>0</v>
      </c>
      <c r="W4474" s="248">
        <f t="shared" si="274"/>
        <v>0</v>
      </c>
      <c r="X4474" s="248">
        <f t="shared" si="272"/>
        <v>0</v>
      </c>
      <c r="Y4474" s="248">
        <f t="shared" si="273"/>
        <v>0</v>
      </c>
    </row>
    <row r="4475" spans="1:25" ht="15" customHeight="1" x14ac:dyDescent="0.25">
      <c r="A4475" s="245" t="s">
        <v>1671</v>
      </c>
      <c r="B4475" s="246" t="str">
        <f>C4475</f>
        <v>г.Одинцово, Сосновая, 20</v>
      </c>
      <c r="C4475" s="329" t="s">
        <v>333</v>
      </c>
      <c r="D4475" s="329"/>
      <c r="E4475" s="329"/>
      <c r="F4475" s="246" t="s">
        <v>1650</v>
      </c>
      <c r="G4475" s="246" t="s">
        <v>2052</v>
      </c>
      <c r="H4475" s="247">
        <v>207569.89</v>
      </c>
      <c r="I4475" s="247">
        <v>0</v>
      </c>
      <c r="J4475" s="247">
        <v>0</v>
      </c>
      <c r="K4475" s="247">
        <v>0</v>
      </c>
      <c r="L4475" s="247">
        <v>0</v>
      </c>
      <c r="M4475" s="247">
        <v>0</v>
      </c>
      <c r="N4475" s="330">
        <v>526.45000000000005</v>
      </c>
      <c r="O4475" s="330"/>
      <c r="P4475" s="247">
        <v>257454.84</v>
      </c>
      <c r="Q4475" s="247">
        <v>50411.4</v>
      </c>
      <c r="R4475" s="240" t="s">
        <v>333</v>
      </c>
      <c r="V4475" s="248">
        <f t="shared" si="274"/>
        <v>0</v>
      </c>
      <c r="W4475" s="248">
        <f t="shared" si="274"/>
        <v>0</v>
      </c>
      <c r="X4475" s="248">
        <f t="shared" si="272"/>
        <v>0</v>
      </c>
      <c r="Y4475" s="248">
        <f t="shared" si="273"/>
        <v>0</v>
      </c>
    </row>
    <row r="4476" spans="1:25" ht="15" customHeight="1" x14ac:dyDescent="0.25">
      <c r="A4476" s="250"/>
      <c r="B4476" s="251"/>
      <c r="C4476" s="322" t="s">
        <v>1303</v>
      </c>
      <c r="D4476" s="322"/>
      <c r="E4476" s="322"/>
      <c r="H4476" s="252">
        <v>-37538.31</v>
      </c>
      <c r="I4476" s="252">
        <v>0</v>
      </c>
      <c r="J4476" s="252">
        <v>0</v>
      </c>
      <c r="K4476" s="252">
        <v>0</v>
      </c>
      <c r="L4476" s="252">
        <v>0</v>
      </c>
      <c r="M4476" s="252">
        <v>0</v>
      </c>
      <c r="N4476" s="323">
        <v>0</v>
      </c>
      <c r="O4476" s="323"/>
      <c r="P4476" s="252">
        <v>0</v>
      </c>
      <c r="Q4476" s="252">
        <v>37538.31</v>
      </c>
      <c r="R4476" s="240" t="s">
        <v>333</v>
      </c>
      <c r="V4476" s="248">
        <f t="shared" si="274"/>
        <v>0</v>
      </c>
      <c r="W4476" s="248">
        <f t="shared" si="274"/>
        <v>0</v>
      </c>
      <c r="X4476" s="248">
        <f t="shared" si="272"/>
        <v>0</v>
      </c>
      <c r="Y4476" s="248">
        <f t="shared" si="273"/>
        <v>0</v>
      </c>
    </row>
    <row r="4477" spans="1:25" ht="15" customHeight="1" x14ac:dyDescent="0.25">
      <c r="A4477" s="253"/>
      <c r="B4477" s="254"/>
      <c r="C4477" s="324" t="s">
        <v>1284</v>
      </c>
      <c r="D4477" s="324"/>
      <c r="E4477" s="324"/>
      <c r="F4477" s="255"/>
      <c r="G4477" s="255"/>
      <c r="H4477" s="256">
        <v>245108.2</v>
      </c>
      <c r="I4477" s="256">
        <v>0</v>
      </c>
      <c r="J4477" s="256">
        <v>0</v>
      </c>
      <c r="K4477" s="256">
        <v>0</v>
      </c>
      <c r="L4477" s="256">
        <v>0</v>
      </c>
      <c r="M4477" s="256">
        <v>0</v>
      </c>
      <c r="N4477" s="325">
        <v>526.45000000000005</v>
      </c>
      <c r="O4477" s="325"/>
      <c r="P4477" s="256">
        <v>257454.84</v>
      </c>
      <c r="Q4477" s="256">
        <v>12873.09</v>
      </c>
      <c r="R4477" s="240" t="s">
        <v>333</v>
      </c>
      <c r="V4477" s="248">
        <f t="shared" si="274"/>
        <v>0</v>
      </c>
      <c r="W4477" s="248">
        <f t="shared" si="274"/>
        <v>0</v>
      </c>
      <c r="X4477" s="248">
        <f t="shared" si="272"/>
        <v>244581.75</v>
      </c>
      <c r="Y4477" s="248">
        <f t="shared" si="273"/>
        <v>244581.75</v>
      </c>
    </row>
    <row r="4478" spans="1:25" ht="15" customHeight="1" x14ac:dyDescent="0.25">
      <c r="A4478" s="245" t="s">
        <v>1546</v>
      </c>
      <c r="B4478" s="246" t="str">
        <f>C4478</f>
        <v>г.Одинцово, Сосновая, 22</v>
      </c>
      <c r="C4478" s="329" t="s">
        <v>334</v>
      </c>
      <c r="D4478" s="329"/>
      <c r="E4478" s="329"/>
      <c r="F4478" s="246" t="s">
        <v>1702</v>
      </c>
      <c r="G4478" s="246" t="s">
        <v>2053</v>
      </c>
      <c r="H4478" s="247">
        <v>171325.21</v>
      </c>
      <c r="I4478" s="247">
        <v>0</v>
      </c>
      <c r="J4478" s="247">
        <v>0</v>
      </c>
      <c r="K4478" s="247">
        <v>0</v>
      </c>
      <c r="L4478" s="247">
        <v>0</v>
      </c>
      <c r="M4478" s="247">
        <v>0</v>
      </c>
      <c r="N4478" s="330">
        <v>736.32</v>
      </c>
      <c r="O4478" s="330"/>
      <c r="P4478" s="247">
        <v>196967.96</v>
      </c>
      <c r="Q4478" s="247">
        <v>26379.07</v>
      </c>
      <c r="R4478" s="240" t="s">
        <v>334</v>
      </c>
      <c r="V4478" s="248">
        <f t="shared" si="274"/>
        <v>0</v>
      </c>
      <c r="W4478" s="248">
        <f t="shared" si="274"/>
        <v>0</v>
      </c>
      <c r="X4478" s="248">
        <f t="shared" si="272"/>
        <v>0</v>
      </c>
      <c r="Y4478" s="248">
        <f t="shared" si="273"/>
        <v>0</v>
      </c>
    </row>
    <row r="4479" spans="1:25" ht="15" customHeight="1" x14ac:dyDescent="0.25">
      <c r="A4479" s="250"/>
      <c r="B4479" s="251"/>
      <c r="C4479" s="322" t="s">
        <v>1335</v>
      </c>
      <c r="D4479" s="322"/>
      <c r="E4479" s="322"/>
      <c r="H4479" s="252">
        <v>8718.93</v>
      </c>
      <c r="I4479" s="252">
        <v>0</v>
      </c>
      <c r="J4479" s="252">
        <v>0</v>
      </c>
      <c r="K4479" s="252">
        <v>0</v>
      </c>
      <c r="L4479" s="252">
        <v>0</v>
      </c>
      <c r="M4479" s="252">
        <v>0</v>
      </c>
      <c r="N4479" s="323">
        <v>226.26</v>
      </c>
      <c r="O4479" s="323"/>
      <c r="P4479" s="252">
        <v>8562.42</v>
      </c>
      <c r="Q4479" s="252">
        <v>69.75</v>
      </c>
      <c r="R4479" s="240" t="s">
        <v>334</v>
      </c>
      <c r="V4479" s="248">
        <f t="shared" si="274"/>
        <v>0</v>
      </c>
      <c r="W4479" s="248">
        <f t="shared" si="274"/>
        <v>0</v>
      </c>
      <c r="X4479" s="248">
        <f t="shared" si="272"/>
        <v>0</v>
      </c>
      <c r="Y4479" s="248">
        <f t="shared" si="273"/>
        <v>0</v>
      </c>
    </row>
    <row r="4480" spans="1:25" ht="15" customHeight="1" x14ac:dyDescent="0.25">
      <c r="A4480" s="250"/>
      <c r="B4480" s="251"/>
      <c r="C4480" s="322" t="s">
        <v>1303</v>
      </c>
      <c r="D4480" s="322"/>
      <c r="E4480" s="322"/>
      <c r="H4480" s="252">
        <v>-1931.63</v>
      </c>
      <c r="I4480" s="252">
        <v>0</v>
      </c>
      <c r="J4480" s="252">
        <v>0</v>
      </c>
      <c r="K4480" s="252">
        <v>0</v>
      </c>
      <c r="L4480" s="252">
        <v>0</v>
      </c>
      <c r="M4480" s="252">
        <v>0</v>
      </c>
      <c r="N4480" s="323">
        <v>0</v>
      </c>
      <c r="O4480" s="323"/>
      <c r="P4480" s="252">
        <v>0</v>
      </c>
      <c r="Q4480" s="252">
        <v>1931.63</v>
      </c>
      <c r="R4480" s="240" t="s">
        <v>334</v>
      </c>
      <c r="V4480" s="248">
        <f t="shared" si="274"/>
        <v>0</v>
      </c>
      <c r="W4480" s="248">
        <f t="shared" si="274"/>
        <v>0</v>
      </c>
      <c r="X4480" s="248">
        <f t="shared" si="272"/>
        <v>0</v>
      </c>
      <c r="Y4480" s="248">
        <f t="shared" si="273"/>
        <v>0</v>
      </c>
    </row>
    <row r="4481" spans="1:25" ht="15" customHeight="1" x14ac:dyDescent="0.25">
      <c r="A4481" s="253"/>
      <c r="B4481" s="254"/>
      <c r="C4481" s="324" t="s">
        <v>1284</v>
      </c>
      <c r="D4481" s="324"/>
      <c r="E4481" s="324"/>
      <c r="F4481" s="255"/>
      <c r="G4481" s="255"/>
      <c r="H4481" s="256">
        <v>164537.91</v>
      </c>
      <c r="I4481" s="256">
        <v>0</v>
      </c>
      <c r="J4481" s="256">
        <v>0</v>
      </c>
      <c r="K4481" s="256">
        <v>0</v>
      </c>
      <c r="L4481" s="256">
        <v>0</v>
      </c>
      <c r="M4481" s="256">
        <v>0</v>
      </c>
      <c r="N4481" s="325">
        <v>510.06</v>
      </c>
      <c r="O4481" s="325"/>
      <c r="P4481" s="256">
        <v>188405.54</v>
      </c>
      <c r="Q4481" s="256">
        <v>24377.69</v>
      </c>
      <c r="R4481" s="240" t="s">
        <v>334</v>
      </c>
      <c r="V4481" s="248">
        <f t="shared" si="274"/>
        <v>0</v>
      </c>
      <c r="W4481" s="248">
        <f t="shared" si="274"/>
        <v>0</v>
      </c>
      <c r="X4481" s="248">
        <f t="shared" si="272"/>
        <v>164027.85</v>
      </c>
      <c r="Y4481" s="248">
        <f t="shared" si="273"/>
        <v>164027.85</v>
      </c>
    </row>
    <row r="4482" spans="1:25" ht="15" customHeight="1" x14ac:dyDescent="0.25">
      <c r="A4482" s="245" t="s">
        <v>2054</v>
      </c>
      <c r="B4482" s="246" t="str">
        <f>C4482</f>
        <v>г.Одинцово, Сосновая, 24</v>
      </c>
      <c r="C4482" s="329" t="s">
        <v>335</v>
      </c>
      <c r="D4482" s="329"/>
      <c r="E4482" s="329"/>
      <c r="F4482" s="246" t="s">
        <v>1479</v>
      </c>
      <c r="G4482" s="246" t="s">
        <v>2055</v>
      </c>
      <c r="H4482" s="247">
        <v>309861.65000000002</v>
      </c>
      <c r="I4482" s="247">
        <v>0</v>
      </c>
      <c r="J4482" s="247">
        <v>-2.7</v>
      </c>
      <c r="K4482" s="247">
        <v>0</v>
      </c>
      <c r="L4482" s="247">
        <v>0</v>
      </c>
      <c r="M4482" s="247">
        <v>-2.7</v>
      </c>
      <c r="N4482" s="330">
        <v>508.25</v>
      </c>
      <c r="O4482" s="330"/>
      <c r="P4482" s="247">
        <v>346093.51</v>
      </c>
      <c r="Q4482" s="247">
        <v>36742.81</v>
      </c>
      <c r="R4482" s="240" t="s">
        <v>335</v>
      </c>
      <c r="V4482" s="248">
        <f t="shared" si="274"/>
        <v>0</v>
      </c>
      <c r="W4482" s="248">
        <f t="shared" si="274"/>
        <v>0</v>
      </c>
      <c r="X4482" s="248">
        <f t="shared" si="272"/>
        <v>0</v>
      </c>
      <c r="Y4482" s="248">
        <f t="shared" si="273"/>
        <v>0</v>
      </c>
    </row>
    <row r="4483" spans="1:25" ht="15" customHeight="1" x14ac:dyDescent="0.25">
      <c r="A4483" s="250"/>
      <c r="B4483" s="251"/>
      <c r="C4483" s="322" t="s">
        <v>1303</v>
      </c>
      <c r="D4483" s="322"/>
      <c r="E4483" s="322"/>
      <c r="H4483" s="252">
        <v>-33328.15</v>
      </c>
      <c r="I4483" s="252">
        <v>0</v>
      </c>
      <c r="J4483" s="252">
        <v>0</v>
      </c>
      <c r="K4483" s="252">
        <v>0</v>
      </c>
      <c r="L4483" s="252">
        <v>0</v>
      </c>
      <c r="M4483" s="252">
        <v>0</v>
      </c>
      <c r="N4483" s="323">
        <v>0</v>
      </c>
      <c r="O4483" s="323"/>
      <c r="P4483" s="252">
        <v>0</v>
      </c>
      <c r="Q4483" s="252">
        <v>33328.15</v>
      </c>
      <c r="R4483" s="240" t="s">
        <v>335</v>
      </c>
      <c r="V4483" s="248">
        <f t="shared" si="274"/>
        <v>0</v>
      </c>
      <c r="W4483" s="248">
        <f t="shared" si="274"/>
        <v>0</v>
      </c>
      <c r="X4483" s="248">
        <f t="shared" si="272"/>
        <v>0</v>
      </c>
      <c r="Y4483" s="248">
        <f t="shared" si="273"/>
        <v>0</v>
      </c>
    </row>
    <row r="4484" spans="1:25" ht="15" customHeight="1" x14ac:dyDescent="0.25">
      <c r="A4484" s="250"/>
      <c r="B4484" s="251"/>
      <c r="C4484" s="322" t="s">
        <v>1335</v>
      </c>
      <c r="D4484" s="322"/>
      <c r="E4484" s="322"/>
      <c r="H4484" s="252">
        <v>3177.65</v>
      </c>
      <c r="I4484" s="252">
        <v>0</v>
      </c>
      <c r="J4484" s="252">
        <v>0</v>
      </c>
      <c r="K4484" s="252">
        <v>0</v>
      </c>
      <c r="L4484" s="252">
        <v>0</v>
      </c>
      <c r="M4484" s="252">
        <v>0</v>
      </c>
      <c r="N4484" s="323">
        <v>110.85</v>
      </c>
      <c r="O4484" s="323"/>
      <c r="P4484" s="252">
        <v>3066.8</v>
      </c>
      <c r="Q4484" s="252">
        <v>0</v>
      </c>
      <c r="R4484" s="240" t="s">
        <v>335</v>
      </c>
      <c r="V4484" s="248">
        <f t="shared" si="274"/>
        <v>0</v>
      </c>
      <c r="W4484" s="248">
        <f t="shared" si="274"/>
        <v>0</v>
      </c>
      <c r="X4484" s="248">
        <f t="shared" si="272"/>
        <v>0</v>
      </c>
      <c r="Y4484" s="248">
        <f t="shared" si="273"/>
        <v>0</v>
      </c>
    </row>
    <row r="4485" spans="1:25" ht="15" customHeight="1" x14ac:dyDescent="0.25">
      <c r="A4485" s="250"/>
      <c r="B4485" s="251"/>
      <c r="C4485" s="322" t="s">
        <v>1056</v>
      </c>
      <c r="D4485" s="322"/>
      <c r="E4485" s="322"/>
      <c r="H4485" s="252">
        <v>0.54</v>
      </c>
      <c r="I4485" s="252">
        <v>0</v>
      </c>
      <c r="J4485" s="252">
        <v>-2.7</v>
      </c>
      <c r="K4485" s="252">
        <v>0</v>
      </c>
      <c r="L4485" s="252">
        <v>0</v>
      </c>
      <c r="M4485" s="252">
        <v>-2.7</v>
      </c>
      <c r="N4485" s="323">
        <v>0.54</v>
      </c>
      <c r="O4485" s="323"/>
      <c r="P4485" s="252">
        <v>0</v>
      </c>
      <c r="Q4485" s="252">
        <v>2.7</v>
      </c>
      <c r="R4485" s="240" t="s">
        <v>335</v>
      </c>
      <c r="V4485" s="248">
        <f t="shared" si="274"/>
        <v>0</v>
      </c>
      <c r="W4485" s="248">
        <f t="shared" si="274"/>
        <v>0</v>
      </c>
      <c r="X4485" s="248">
        <f t="shared" si="272"/>
        <v>0</v>
      </c>
      <c r="Y4485" s="248">
        <f t="shared" si="273"/>
        <v>0</v>
      </c>
    </row>
    <row r="4486" spans="1:25" ht="15" customHeight="1" x14ac:dyDescent="0.25">
      <c r="A4486" s="253"/>
      <c r="B4486" s="254"/>
      <c r="C4486" s="324" t="s">
        <v>1284</v>
      </c>
      <c r="D4486" s="324"/>
      <c r="E4486" s="324"/>
      <c r="F4486" s="255"/>
      <c r="G4486" s="255"/>
      <c r="H4486" s="256">
        <v>340011.61</v>
      </c>
      <c r="I4486" s="256">
        <v>0</v>
      </c>
      <c r="J4486" s="256">
        <v>0</v>
      </c>
      <c r="K4486" s="256">
        <v>0</v>
      </c>
      <c r="L4486" s="256">
        <v>0</v>
      </c>
      <c r="M4486" s="256">
        <v>0</v>
      </c>
      <c r="N4486" s="325">
        <v>396.86</v>
      </c>
      <c r="O4486" s="325"/>
      <c r="P4486" s="256">
        <v>343026.71</v>
      </c>
      <c r="Q4486" s="256">
        <v>3411.96</v>
      </c>
      <c r="R4486" s="240" t="s">
        <v>335</v>
      </c>
      <c r="V4486" s="248">
        <f t="shared" si="274"/>
        <v>0</v>
      </c>
      <c r="W4486" s="248">
        <f t="shared" si="274"/>
        <v>0</v>
      </c>
      <c r="X4486" s="248">
        <f t="shared" si="272"/>
        <v>339614.75</v>
      </c>
      <c r="Y4486" s="248">
        <f t="shared" si="273"/>
        <v>339614.75</v>
      </c>
    </row>
    <row r="4487" spans="1:25" ht="15" customHeight="1" x14ac:dyDescent="0.25">
      <c r="A4487" s="245" t="s">
        <v>2056</v>
      </c>
      <c r="B4487" s="246" t="str">
        <f>C4487</f>
        <v>г.Одинцово, Сосновая, 28</v>
      </c>
      <c r="C4487" s="329" t="s">
        <v>336</v>
      </c>
      <c r="D4487" s="329"/>
      <c r="E4487" s="329"/>
      <c r="F4487" s="246" t="s">
        <v>1892</v>
      </c>
      <c r="G4487" s="246" t="s">
        <v>2057</v>
      </c>
      <c r="H4487" s="247">
        <v>81061.570000000007</v>
      </c>
      <c r="I4487" s="247">
        <v>0</v>
      </c>
      <c r="J4487" s="247">
        <v>0</v>
      </c>
      <c r="K4487" s="247">
        <v>0</v>
      </c>
      <c r="L4487" s="247">
        <v>0</v>
      </c>
      <c r="M4487" s="247">
        <v>0</v>
      </c>
      <c r="N4487" s="330">
        <v>42.72</v>
      </c>
      <c r="O4487" s="330"/>
      <c r="P4487" s="247">
        <v>135410.93</v>
      </c>
      <c r="Q4487" s="247">
        <v>54392.08</v>
      </c>
      <c r="R4487" s="240" t="s">
        <v>336</v>
      </c>
      <c r="V4487" s="248">
        <f t="shared" si="274"/>
        <v>0</v>
      </c>
      <c r="W4487" s="248">
        <f t="shared" si="274"/>
        <v>0</v>
      </c>
      <c r="X4487" s="248">
        <f t="shared" si="272"/>
        <v>0</v>
      </c>
      <c r="Y4487" s="248">
        <f t="shared" si="273"/>
        <v>0</v>
      </c>
    </row>
    <row r="4488" spans="1:25" ht="15" customHeight="1" x14ac:dyDescent="0.25">
      <c r="A4488" s="253"/>
      <c r="B4488" s="254"/>
      <c r="C4488" s="324" t="s">
        <v>1284</v>
      </c>
      <c r="D4488" s="324"/>
      <c r="E4488" s="324"/>
      <c r="F4488" s="255"/>
      <c r="G4488" s="255"/>
      <c r="H4488" s="256">
        <v>81061.570000000007</v>
      </c>
      <c r="I4488" s="256">
        <v>0</v>
      </c>
      <c r="J4488" s="256">
        <v>0</v>
      </c>
      <c r="K4488" s="256">
        <v>0</v>
      </c>
      <c r="L4488" s="256">
        <v>0</v>
      </c>
      <c r="M4488" s="256">
        <v>0</v>
      </c>
      <c r="N4488" s="325">
        <v>42.72</v>
      </c>
      <c r="O4488" s="325"/>
      <c r="P4488" s="256">
        <v>135410.93</v>
      </c>
      <c r="Q4488" s="256">
        <v>54392.08</v>
      </c>
      <c r="R4488" s="240" t="s">
        <v>336</v>
      </c>
      <c r="V4488" s="248">
        <f t="shared" si="274"/>
        <v>0</v>
      </c>
      <c r="W4488" s="248">
        <f t="shared" si="274"/>
        <v>0</v>
      </c>
      <c r="X4488" s="248">
        <f t="shared" si="272"/>
        <v>81018.849999999991</v>
      </c>
      <c r="Y4488" s="248">
        <f t="shared" si="273"/>
        <v>81018.849999999991</v>
      </c>
    </row>
    <row r="4489" spans="1:25" ht="15" customHeight="1" x14ac:dyDescent="0.25">
      <c r="A4489" s="245" t="s">
        <v>1511</v>
      </c>
      <c r="B4489" s="246" t="str">
        <f>C4489</f>
        <v>г.Одинцово, Сосновая, 30</v>
      </c>
      <c r="C4489" s="329" t="s">
        <v>204</v>
      </c>
      <c r="D4489" s="329"/>
      <c r="E4489" s="329"/>
      <c r="F4489" s="246" t="s">
        <v>1963</v>
      </c>
      <c r="G4489" s="246" t="s">
        <v>2058</v>
      </c>
      <c r="H4489" s="247">
        <v>768615.06</v>
      </c>
      <c r="I4489" s="247">
        <v>730805.12</v>
      </c>
      <c r="J4489" s="247">
        <v>-283.85000000000002</v>
      </c>
      <c r="K4489" s="247">
        <v>0</v>
      </c>
      <c r="L4489" s="247">
        <v>0</v>
      </c>
      <c r="M4489" s="247">
        <v>730521.27</v>
      </c>
      <c r="N4489" s="330">
        <v>884375.19</v>
      </c>
      <c r="O4489" s="330"/>
      <c r="P4489" s="247">
        <v>724491.12</v>
      </c>
      <c r="Q4489" s="247">
        <v>109729.98</v>
      </c>
      <c r="R4489" s="240" t="s">
        <v>204</v>
      </c>
      <c r="V4489" s="248">
        <f t="shared" si="274"/>
        <v>0</v>
      </c>
      <c r="W4489" s="248">
        <f t="shared" si="274"/>
        <v>0</v>
      </c>
      <c r="X4489" s="248">
        <f t="shared" si="272"/>
        <v>0</v>
      </c>
      <c r="Y4489" s="248">
        <f t="shared" si="273"/>
        <v>0</v>
      </c>
    </row>
    <row r="4490" spans="1:25" ht="15" customHeight="1" x14ac:dyDescent="0.25">
      <c r="A4490" s="250"/>
      <c r="B4490" s="251"/>
      <c r="C4490" s="322" t="s">
        <v>1056</v>
      </c>
      <c r="D4490" s="322"/>
      <c r="E4490" s="322"/>
      <c r="H4490" s="252">
        <v>579.51</v>
      </c>
      <c r="I4490" s="252">
        <v>464.68</v>
      </c>
      <c r="J4490" s="252">
        <v>0</v>
      </c>
      <c r="K4490" s="252">
        <v>0</v>
      </c>
      <c r="L4490" s="252">
        <v>0</v>
      </c>
      <c r="M4490" s="252">
        <v>464.68</v>
      </c>
      <c r="N4490" s="323">
        <v>561.26</v>
      </c>
      <c r="O4490" s="323"/>
      <c r="P4490" s="252">
        <v>484.39</v>
      </c>
      <c r="Q4490" s="252">
        <v>1.46</v>
      </c>
      <c r="R4490" s="240" t="s">
        <v>204</v>
      </c>
      <c r="V4490" s="248">
        <f t="shared" si="274"/>
        <v>0</v>
      </c>
      <c r="W4490" s="248">
        <f t="shared" si="274"/>
        <v>0</v>
      </c>
      <c r="X4490" s="248">
        <f t="shared" ref="X4490:X4553" si="275">IF(X$8=$C4490,SUM($P4490-$Q4490),0)</f>
        <v>0</v>
      </c>
      <c r="Y4490" s="248">
        <f t="shared" ref="Y4490:Y4553" si="276">SUM(V4490:X4490)</f>
        <v>0</v>
      </c>
    </row>
    <row r="4491" spans="1:25" ht="15" customHeight="1" x14ac:dyDescent="0.25">
      <c r="A4491" s="250"/>
      <c r="B4491" s="251"/>
      <c r="C4491" s="322" t="s">
        <v>1058</v>
      </c>
      <c r="D4491" s="322"/>
      <c r="E4491" s="322"/>
      <c r="H4491" s="252">
        <v>15698.69</v>
      </c>
      <c r="I4491" s="252">
        <v>12749.33</v>
      </c>
      <c r="J4491" s="252">
        <v>0</v>
      </c>
      <c r="K4491" s="252">
        <v>0</v>
      </c>
      <c r="L4491" s="252">
        <v>0</v>
      </c>
      <c r="M4491" s="252">
        <v>12749.33</v>
      </c>
      <c r="N4491" s="323">
        <v>15358.07</v>
      </c>
      <c r="O4491" s="323"/>
      <c r="P4491" s="252">
        <v>13116.61</v>
      </c>
      <c r="Q4491" s="252">
        <v>26.66</v>
      </c>
      <c r="R4491" s="240" t="s">
        <v>204</v>
      </c>
      <c r="V4491" s="248">
        <f t="shared" si="274"/>
        <v>0</v>
      </c>
      <c r="W4491" s="248">
        <f t="shared" si="274"/>
        <v>0</v>
      </c>
      <c r="X4491" s="248">
        <f t="shared" si="275"/>
        <v>0</v>
      </c>
      <c r="Y4491" s="248">
        <f t="shared" si="276"/>
        <v>0</v>
      </c>
    </row>
    <row r="4492" spans="1:25" ht="15" customHeight="1" x14ac:dyDescent="0.25">
      <c r="A4492" s="250"/>
      <c r="B4492" s="251"/>
      <c r="C4492" s="322" t="s">
        <v>1284</v>
      </c>
      <c r="D4492" s="322"/>
      <c r="E4492" s="322"/>
      <c r="H4492" s="252">
        <v>-100345.52</v>
      </c>
      <c r="I4492" s="252">
        <v>0</v>
      </c>
      <c r="J4492" s="252">
        <v>0</v>
      </c>
      <c r="K4492" s="252">
        <v>0</v>
      </c>
      <c r="L4492" s="252">
        <v>0</v>
      </c>
      <c r="M4492" s="252">
        <v>0</v>
      </c>
      <c r="N4492" s="323">
        <v>-185.34</v>
      </c>
      <c r="O4492" s="323"/>
      <c r="P4492" s="252">
        <v>690.26</v>
      </c>
      <c r="Q4492" s="252">
        <v>100850.44</v>
      </c>
      <c r="R4492" s="240" t="s">
        <v>204</v>
      </c>
      <c r="V4492" s="248">
        <f t="shared" si="274"/>
        <v>0</v>
      </c>
      <c r="W4492" s="248">
        <f t="shared" si="274"/>
        <v>0</v>
      </c>
      <c r="X4492" s="248">
        <f t="shared" si="275"/>
        <v>-100160.18000000001</v>
      </c>
      <c r="Y4492" s="248">
        <f t="shared" si="276"/>
        <v>-100160.18000000001</v>
      </c>
    </row>
    <row r="4493" spans="1:25" ht="15" customHeight="1" x14ac:dyDescent="0.25">
      <c r="A4493" s="250"/>
      <c r="B4493" s="251"/>
      <c r="C4493" s="322" t="s">
        <v>399</v>
      </c>
      <c r="D4493" s="322"/>
      <c r="E4493" s="322"/>
      <c r="H4493" s="252">
        <v>38441.519999999997</v>
      </c>
      <c r="I4493" s="252">
        <v>31407.48</v>
      </c>
      <c r="J4493" s="252">
        <v>0</v>
      </c>
      <c r="K4493" s="252">
        <v>0</v>
      </c>
      <c r="L4493" s="252">
        <v>0</v>
      </c>
      <c r="M4493" s="252">
        <v>31407.48</v>
      </c>
      <c r="N4493" s="323">
        <v>40584.94</v>
      </c>
      <c r="O4493" s="323"/>
      <c r="P4493" s="252">
        <v>30679.42</v>
      </c>
      <c r="Q4493" s="252">
        <v>1415.36</v>
      </c>
      <c r="R4493" s="240" t="s">
        <v>204</v>
      </c>
      <c r="V4493" s="248">
        <f t="shared" si="274"/>
        <v>0</v>
      </c>
      <c r="W4493" s="248">
        <f t="shared" si="274"/>
        <v>0</v>
      </c>
      <c r="X4493" s="248">
        <f t="shared" si="275"/>
        <v>0</v>
      </c>
      <c r="Y4493" s="248">
        <f t="shared" si="276"/>
        <v>0</v>
      </c>
    </row>
    <row r="4494" spans="1:25" ht="15" customHeight="1" x14ac:dyDescent="0.25">
      <c r="A4494" s="250"/>
      <c r="B4494" s="251"/>
      <c r="C4494" s="322" t="s">
        <v>503</v>
      </c>
      <c r="D4494" s="322"/>
      <c r="E4494" s="322"/>
      <c r="H4494" s="252">
        <v>339007.44</v>
      </c>
      <c r="I4494" s="252">
        <v>289726.05</v>
      </c>
      <c r="J4494" s="252">
        <v>0</v>
      </c>
      <c r="K4494" s="252">
        <v>0</v>
      </c>
      <c r="L4494" s="252">
        <v>0</v>
      </c>
      <c r="M4494" s="252">
        <v>289726.05</v>
      </c>
      <c r="N4494" s="323">
        <v>346962.54</v>
      </c>
      <c r="O4494" s="323"/>
      <c r="P4494" s="252">
        <v>282376.73</v>
      </c>
      <c r="Q4494" s="252">
        <v>605.78</v>
      </c>
      <c r="R4494" s="240" t="s">
        <v>204</v>
      </c>
      <c r="V4494" s="248">
        <f t="shared" si="274"/>
        <v>0</v>
      </c>
      <c r="W4494" s="248">
        <f t="shared" si="274"/>
        <v>0</v>
      </c>
      <c r="X4494" s="248">
        <f t="shared" si="275"/>
        <v>0</v>
      </c>
      <c r="Y4494" s="248">
        <f t="shared" si="276"/>
        <v>0</v>
      </c>
    </row>
    <row r="4495" spans="1:25" ht="15" customHeight="1" x14ac:dyDescent="0.25">
      <c r="A4495" s="250"/>
      <c r="B4495" s="251"/>
      <c r="C4495" s="322" t="s">
        <v>1052</v>
      </c>
      <c r="D4495" s="322"/>
      <c r="E4495" s="322"/>
      <c r="H4495" s="252">
        <v>298501.21999999997</v>
      </c>
      <c r="I4495" s="252">
        <v>241703.02</v>
      </c>
      <c r="J4495" s="252">
        <v>0</v>
      </c>
      <c r="K4495" s="252">
        <v>0</v>
      </c>
      <c r="L4495" s="252">
        <v>0</v>
      </c>
      <c r="M4495" s="252">
        <v>241703.02</v>
      </c>
      <c r="N4495" s="323">
        <v>290950.27</v>
      </c>
      <c r="O4495" s="323"/>
      <c r="P4495" s="252">
        <v>249759.33</v>
      </c>
      <c r="Q4495" s="252">
        <v>505.36</v>
      </c>
      <c r="R4495" s="240" t="s">
        <v>204</v>
      </c>
      <c r="V4495" s="248">
        <f t="shared" si="274"/>
        <v>249253.97</v>
      </c>
      <c r="W4495" s="248">
        <f t="shared" si="274"/>
        <v>0</v>
      </c>
      <c r="X4495" s="248">
        <f t="shared" si="275"/>
        <v>0</v>
      </c>
      <c r="Y4495" s="248">
        <f t="shared" si="276"/>
        <v>249253.97</v>
      </c>
    </row>
    <row r="4496" spans="1:25" ht="15" customHeight="1" x14ac:dyDescent="0.25">
      <c r="A4496" s="250"/>
      <c r="B4496" s="251"/>
      <c r="C4496" s="322" t="s">
        <v>1335</v>
      </c>
      <c r="D4496" s="322"/>
      <c r="E4496" s="322"/>
      <c r="H4496" s="252">
        <v>319.58</v>
      </c>
      <c r="I4496" s="252">
        <v>0</v>
      </c>
      <c r="J4496" s="252">
        <v>0</v>
      </c>
      <c r="K4496" s="252">
        <v>0</v>
      </c>
      <c r="L4496" s="252">
        <v>0</v>
      </c>
      <c r="M4496" s="252">
        <v>0</v>
      </c>
      <c r="N4496" s="323">
        <v>-76.430000000000007</v>
      </c>
      <c r="O4496" s="323"/>
      <c r="P4496" s="252">
        <v>396.01</v>
      </c>
      <c r="Q4496" s="252">
        <v>0</v>
      </c>
      <c r="R4496" s="240" t="s">
        <v>204</v>
      </c>
      <c r="V4496" s="248">
        <f t="shared" ref="V4496:W4559" si="277">IF(V$8=$C4496,SUM($P4496-$Q4496),0)</f>
        <v>0</v>
      </c>
      <c r="W4496" s="248">
        <f t="shared" si="277"/>
        <v>0</v>
      </c>
      <c r="X4496" s="248">
        <f t="shared" si="275"/>
        <v>0</v>
      </c>
      <c r="Y4496" s="248">
        <f t="shared" si="276"/>
        <v>0</v>
      </c>
    </row>
    <row r="4497" spans="1:25" ht="15" customHeight="1" x14ac:dyDescent="0.25">
      <c r="A4497" s="250"/>
      <c r="B4497" s="251"/>
      <c r="C4497" s="322" t="s">
        <v>1057</v>
      </c>
      <c r="D4497" s="322"/>
      <c r="E4497" s="322"/>
      <c r="H4497" s="252">
        <v>383.57</v>
      </c>
      <c r="I4497" s="252">
        <v>307.20999999999998</v>
      </c>
      <c r="J4497" s="252">
        <v>0</v>
      </c>
      <c r="K4497" s="252">
        <v>0</v>
      </c>
      <c r="L4497" s="252">
        <v>0</v>
      </c>
      <c r="M4497" s="252">
        <v>307.20999999999998</v>
      </c>
      <c r="N4497" s="323">
        <v>370.98</v>
      </c>
      <c r="O4497" s="323"/>
      <c r="P4497" s="252">
        <v>320.76</v>
      </c>
      <c r="Q4497" s="252">
        <v>0.96</v>
      </c>
      <c r="R4497" s="240" t="s">
        <v>204</v>
      </c>
      <c r="V4497" s="248">
        <f t="shared" si="277"/>
        <v>0</v>
      </c>
      <c r="W4497" s="248">
        <f t="shared" si="277"/>
        <v>0</v>
      </c>
      <c r="X4497" s="248">
        <f t="shared" si="275"/>
        <v>0</v>
      </c>
      <c r="Y4497" s="248">
        <f t="shared" si="276"/>
        <v>0</v>
      </c>
    </row>
    <row r="4498" spans="1:25" ht="15" customHeight="1" x14ac:dyDescent="0.25">
      <c r="A4498" s="250"/>
      <c r="B4498" s="251"/>
      <c r="C4498" s="322" t="s">
        <v>1286</v>
      </c>
      <c r="D4498" s="322"/>
      <c r="E4498" s="322"/>
      <c r="H4498" s="252">
        <v>21158.63</v>
      </c>
      <c r="I4498" s="252">
        <v>20619.900000000001</v>
      </c>
      <c r="J4498" s="252">
        <v>-48.28</v>
      </c>
      <c r="K4498" s="252">
        <v>0</v>
      </c>
      <c r="L4498" s="252">
        <v>0</v>
      </c>
      <c r="M4498" s="252">
        <v>20571.62</v>
      </c>
      <c r="N4498" s="323">
        <v>25120.46</v>
      </c>
      <c r="O4498" s="323"/>
      <c r="P4498" s="252">
        <v>19302.11</v>
      </c>
      <c r="Q4498" s="252">
        <v>2692.32</v>
      </c>
      <c r="R4498" s="240" t="s">
        <v>204</v>
      </c>
      <c r="V4498" s="248">
        <f t="shared" si="277"/>
        <v>0</v>
      </c>
      <c r="W4498" s="248">
        <f t="shared" si="277"/>
        <v>0</v>
      </c>
      <c r="X4498" s="248">
        <f t="shared" si="275"/>
        <v>0</v>
      </c>
      <c r="Y4498" s="248">
        <f t="shared" si="276"/>
        <v>0</v>
      </c>
    </row>
    <row r="4499" spans="1:25" ht="15" customHeight="1" x14ac:dyDescent="0.25">
      <c r="A4499" s="250"/>
      <c r="B4499" s="251"/>
      <c r="C4499" s="322" t="s">
        <v>1054</v>
      </c>
      <c r="D4499" s="322"/>
      <c r="E4499" s="322"/>
      <c r="H4499" s="252">
        <v>182.9</v>
      </c>
      <c r="I4499" s="252">
        <v>146.56</v>
      </c>
      <c r="J4499" s="252">
        <v>0</v>
      </c>
      <c r="K4499" s="252">
        <v>0</v>
      </c>
      <c r="L4499" s="252">
        <v>0</v>
      </c>
      <c r="M4499" s="252">
        <v>146.56</v>
      </c>
      <c r="N4499" s="323">
        <v>177.01</v>
      </c>
      <c r="O4499" s="323"/>
      <c r="P4499" s="252">
        <v>152.91</v>
      </c>
      <c r="Q4499" s="252">
        <v>0.46</v>
      </c>
      <c r="R4499" s="240" t="s">
        <v>204</v>
      </c>
      <c r="V4499" s="248">
        <f t="shared" si="277"/>
        <v>0</v>
      </c>
      <c r="W4499" s="248">
        <f t="shared" si="277"/>
        <v>0</v>
      </c>
      <c r="X4499" s="248">
        <f t="shared" si="275"/>
        <v>0</v>
      </c>
      <c r="Y4499" s="248">
        <f t="shared" si="276"/>
        <v>0</v>
      </c>
    </row>
    <row r="4500" spans="1:25" ht="15" customHeight="1" x14ac:dyDescent="0.25">
      <c r="A4500" s="250"/>
      <c r="B4500" s="251"/>
      <c r="C4500" s="322" t="s">
        <v>392</v>
      </c>
      <c r="D4500" s="322"/>
      <c r="E4500" s="322"/>
      <c r="H4500" s="252">
        <v>63162.91</v>
      </c>
      <c r="I4500" s="252">
        <v>54534.63</v>
      </c>
      <c r="J4500" s="252">
        <v>-50.6</v>
      </c>
      <c r="K4500" s="252">
        <v>0</v>
      </c>
      <c r="L4500" s="252">
        <v>0</v>
      </c>
      <c r="M4500" s="252">
        <v>54484.03</v>
      </c>
      <c r="N4500" s="323">
        <v>68805.45</v>
      </c>
      <c r="O4500" s="323"/>
      <c r="P4500" s="252">
        <v>52406.16</v>
      </c>
      <c r="Q4500" s="252">
        <v>3564.67</v>
      </c>
      <c r="R4500" s="240" t="s">
        <v>204</v>
      </c>
      <c r="V4500" s="248">
        <f t="shared" si="277"/>
        <v>0</v>
      </c>
      <c r="W4500" s="248">
        <f t="shared" si="277"/>
        <v>0</v>
      </c>
      <c r="X4500" s="248">
        <f t="shared" si="275"/>
        <v>0</v>
      </c>
      <c r="Y4500" s="248">
        <f t="shared" si="276"/>
        <v>0</v>
      </c>
    </row>
    <row r="4501" spans="1:25" ht="15" customHeight="1" x14ac:dyDescent="0.25">
      <c r="A4501" s="250"/>
      <c r="B4501" s="251"/>
      <c r="C4501" s="322" t="s">
        <v>1288</v>
      </c>
      <c r="D4501" s="322"/>
      <c r="E4501" s="322"/>
      <c r="H4501" s="252">
        <v>91341.71</v>
      </c>
      <c r="I4501" s="252">
        <v>78999.7</v>
      </c>
      <c r="J4501" s="252">
        <v>-184.97</v>
      </c>
      <c r="K4501" s="252">
        <v>0</v>
      </c>
      <c r="L4501" s="252">
        <v>0</v>
      </c>
      <c r="M4501" s="252">
        <v>78814.73</v>
      </c>
      <c r="N4501" s="323">
        <v>95568.97</v>
      </c>
      <c r="O4501" s="323"/>
      <c r="P4501" s="252">
        <v>74653.52</v>
      </c>
      <c r="Q4501" s="252">
        <v>66.05</v>
      </c>
      <c r="R4501" s="240" t="s">
        <v>204</v>
      </c>
      <c r="V4501" s="248">
        <f t="shared" si="277"/>
        <v>0</v>
      </c>
      <c r="W4501" s="248">
        <f t="shared" si="277"/>
        <v>0</v>
      </c>
      <c r="X4501" s="248">
        <f t="shared" si="275"/>
        <v>0</v>
      </c>
      <c r="Y4501" s="248">
        <f t="shared" si="276"/>
        <v>0</v>
      </c>
    </row>
    <row r="4502" spans="1:25" ht="15" customHeight="1" x14ac:dyDescent="0.25">
      <c r="A4502" s="253"/>
      <c r="B4502" s="254"/>
      <c r="C4502" s="324" t="s">
        <v>1055</v>
      </c>
      <c r="D4502" s="324"/>
      <c r="E4502" s="324"/>
      <c r="F4502" s="255"/>
      <c r="G4502" s="255"/>
      <c r="H4502" s="256">
        <v>182.9</v>
      </c>
      <c r="I4502" s="256">
        <v>146.56</v>
      </c>
      <c r="J4502" s="256">
        <v>0</v>
      </c>
      <c r="K4502" s="256">
        <v>0</v>
      </c>
      <c r="L4502" s="256">
        <v>0</v>
      </c>
      <c r="M4502" s="256">
        <v>146.56</v>
      </c>
      <c r="N4502" s="325">
        <v>177.01</v>
      </c>
      <c r="O4502" s="325"/>
      <c r="P4502" s="256">
        <v>152.91</v>
      </c>
      <c r="Q4502" s="256">
        <v>0.46</v>
      </c>
      <c r="R4502" s="240" t="s">
        <v>204</v>
      </c>
      <c r="V4502" s="248">
        <f t="shared" si="277"/>
        <v>0</v>
      </c>
      <c r="W4502" s="248">
        <f t="shared" si="277"/>
        <v>0</v>
      </c>
      <c r="X4502" s="248">
        <f t="shared" si="275"/>
        <v>0</v>
      </c>
      <c r="Y4502" s="248">
        <f t="shared" si="276"/>
        <v>0</v>
      </c>
    </row>
    <row r="4503" spans="1:25" ht="15" customHeight="1" x14ac:dyDescent="0.25">
      <c r="A4503" s="245" t="s">
        <v>1700</v>
      </c>
      <c r="B4503" s="246" t="str">
        <f>C4503</f>
        <v>г.Одинцово, Сосновая, 32</v>
      </c>
      <c r="C4503" s="329" t="s">
        <v>337</v>
      </c>
      <c r="D4503" s="329"/>
      <c r="E4503" s="329"/>
      <c r="F4503" s="246" t="s">
        <v>2059</v>
      </c>
      <c r="G4503" s="246" t="s">
        <v>2060</v>
      </c>
      <c r="H4503" s="247">
        <v>177198.09</v>
      </c>
      <c r="I4503" s="247">
        <v>0</v>
      </c>
      <c r="J4503" s="247">
        <v>0</v>
      </c>
      <c r="K4503" s="247">
        <v>0</v>
      </c>
      <c r="L4503" s="247">
        <v>0</v>
      </c>
      <c r="M4503" s="247">
        <v>0</v>
      </c>
      <c r="N4503" s="330">
        <v>1387.34</v>
      </c>
      <c r="O4503" s="330"/>
      <c r="P4503" s="247">
        <v>232357.35</v>
      </c>
      <c r="Q4503" s="247">
        <v>56546.6</v>
      </c>
      <c r="R4503" s="240" t="s">
        <v>337</v>
      </c>
      <c r="V4503" s="248">
        <f t="shared" si="277"/>
        <v>0</v>
      </c>
      <c r="W4503" s="248">
        <f t="shared" si="277"/>
        <v>0</v>
      </c>
      <c r="X4503" s="248">
        <f t="shared" si="275"/>
        <v>0</v>
      </c>
      <c r="Y4503" s="248">
        <f t="shared" si="276"/>
        <v>0</v>
      </c>
    </row>
    <row r="4504" spans="1:25" ht="15" customHeight="1" x14ac:dyDescent="0.25">
      <c r="A4504" s="250"/>
      <c r="B4504" s="251"/>
      <c r="C4504" s="322" t="s">
        <v>1284</v>
      </c>
      <c r="D4504" s="322"/>
      <c r="E4504" s="322"/>
      <c r="H4504" s="252">
        <v>177487.34</v>
      </c>
      <c r="I4504" s="252">
        <v>0</v>
      </c>
      <c r="J4504" s="252">
        <v>0</v>
      </c>
      <c r="K4504" s="252">
        <v>0</v>
      </c>
      <c r="L4504" s="252">
        <v>0</v>
      </c>
      <c r="M4504" s="252">
        <v>0</v>
      </c>
      <c r="N4504" s="323">
        <v>1387.34</v>
      </c>
      <c r="O4504" s="323"/>
      <c r="P4504" s="252">
        <v>232357.35</v>
      </c>
      <c r="Q4504" s="252">
        <v>56257.35</v>
      </c>
      <c r="R4504" s="240" t="s">
        <v>337</v>
      </c>
      <c r="V4504" s="248">
        <f t="shared" si="277"/>
        <v>0</v>
      </c>
      <c r="W4504" s="248">
        <f t="shared" si="277"/>
        <v>0</v>
      </c>
      <c r="X4504" s="248">
        <f t="shared" si="275"/>
        <v>176100</v>
      </c>
      <c r="Y4504" s="248">
        <f t="shared" si="276"/>
        <v>176100</v>
      </c>
    </row>
    <row r="4505" spans="1:25" ht="15" customHeight="1" x14ac:dyDescent="0.25">
      <c r="A4505" s="253"/>
      <c r="B4505" s="254"/>
      <c r="C4505" s="324" t="s">
        <v>1053</v>
      </c>
      <c r="D4505" s="324"/>
      <c r="E4505" s="324"/>
      <c r="F4505" s="255"/>
      <c r="G4505" s="255"/>
      <c r="H4505" s="256">
        <v>-289.25</v>
      </c>
      <c r="I4505" s="256">
        <v>0</v>
      </c>
      <c r="J4505" s="256">
        <v>0</v>
      </c>
      <c r="K4505" s="256">
        <v>0</v>
      </c>
      <c r="L4505" s="256">
        <v>0</v>
      </c>
      <c r="M4505" s="256">
        <v>0</v>
      </c>
      <c r="N4505" s="325">
        <v>0</v>
      </c>
      <c r="O4505" s="325"/>
      <c r="P4505" s="256">
        <v>0</v>
      </c>
      <c r="Q4505" s="256">
        <v>289.25</v>
      </c>
      <c r="R4505" s="240" t="s">
        <v>337</v>
      </c>
      <c r="V4505" s="248">
        <f t="shared" si="277"/>
        <v>0</v>
      </c>
      <c r="W4505" s="248">
        <f t="shared" si="277"/>
        <v>0</v>
      </c>
      <c r="X4505" s="248">
        <f t="shared" si="275"/>
        <v>0</v>
      </c>
      <c r="Y4505" s="248">
        <f t="shared" si="276"/>
        <v>0</v>
      </c>
    </row>
    <row r="4506" spans="1:25" ht="15" customHeight="1" x14ac:dyDescent="0.25">
      <c r="A4506" s="245" t="s">
        <v>2007</v>
      </c>
      <c r="B4506" s="246" t="str">
        <f>C4506</f>
        <v>г.Одинцово, Сосновая, 34</v>
      </c>
      <c r="C4506" s="329" t="s">
        <v>338</v>
      </c>
      <c r="D4506" s="329"/>
      <c r="E4506" s="329"/>
      <c r="F4506" s="246" t="s">
        <v>1935</v>
      </c>
      <c r="G4506" s="246" t="s">
        <v>2061</v>
      </c>
      <c r="H4506" s="247">
        <v>194536.25</v>
      </c>
      <c r="I4506" s="247">
        <v>0</v>
      </c>
      <c r="J4506" s="247">
        <v>0</v>
      </c>
      <c r="K4506" s="247">
        <v>0</v>
      </c>
      <c r="L4506" s="247">
        <v>0</v>
      </c>
      <c r="M4506" s="247">
        <v>0</v>
      </c>
      <c r="N4506" s="330">
        <v>1446.03</v>
      </c>
      <c r="O4506" s="330"/>
      <c r="P4506" s="247">
        <v>234094.23</v>
      </c>
      <c r="Q4506" s="247">
        <v>41004.01</v>
      </c>
      <c r="R4506" s="240" t="s">
        <v>338</v>
      </c>
      <c r="V4506" s="248">
        <f t="shared" si="277"/>
        <v>0</v>
      </c>
      <c r="W4506" s="248">
        <f t="shared" si="277"/>
        <v>0</v>
      </c>
      <c r="X4506" s="248">
        <f t="shared" si="275"/>
        <v>0</v>
      </c>
      <c r="Y4506" s="248">
        <f t="shared" si="276"/>
        <v>0</v>
      </c>
    </row>
    <row r="4507" spans="1:25" ht="15" customHeight="1" x14ac:dyDescent="0.25">
      <c r="A4507" s="250"/>
      <c r="B4507" s="251"/>
      <c r="C4507" s="322" t="s">
        <v>1284</v>
      </c>
      <c r="D4507" s="322"/>
      <c r="E4507" s="322"/>
      <c r="H4507" s="252">
        <v>191372.31</v>
      </c>
      <c r="I4507" s="252">
        <v>0</v>
      </c>
      <c r="J4507" s="252">
        <v>0</v>
      </c>
      <c r="K4507" s="252">
        <v>0</v>
      </c>
      <c r="L4507" s="252">
        <v>0</v>
      </c>
      <c r="M4507" s="252">
        <v>0</v>
      </c>
      <c r="N4507" s="323">
        <v>1104.48</v>
      </c>
      <c r="O4507" s="323"/>
      <c r="P4507" s="252">
        <v>231237.74</v>
      </c>
      <c r="Q4507" s="252">
        <v>40969.910000000003</v>
      </c>
      <c r="R4507" s="240" t="s">
        <v>338</v>
      </c>
      <c r="V4507" s="248">
        <f t="shared" si="277"/>
        <v>0</v>
      </c>
      <c r="W4507" s="248">
        <f t="shared" si="277"/>
        <v>0</v>
      </c>
      <c r="X4507" s="248">
        <f t="shared" si="275"/>
        <v>190267.83</v>
      </c>
      <c r="Y4507" s="248">
        <f t="shared" si="276"/>
        <v>190267.83</v>
      </c>
    </row>
    <row r="4508" spans="1:25" ht="15" customHeight="1" x14ac:dyDescent="0.25">
      <c r="A4508" s="253"/>
      <c r="B4508" s="254"/>
      <c r="C4508" s="324" t="s">
        <v>1335</v>
      </c>
      <c r="D4508" s="324"/>
      <c r="E4508" s="324"/>
      <c r="F4508" s="255"/>
      <c r="G4508" s="255"/>
      <c r="H4508" s="256">
        <v>3163.94</v>
      </c>
      <c r="I4508" s="256">
        <v>0</v>
      </c>
      <c r="J4508" s="256">
        <v>0</v>
      </c>
      <c r="K4508" s="256">
        <v>0</v>
      </c>
      <c r="L4508" s="256">
        <v>0</v>
      </c>
      <c r="M4508" s="256">
        <v>0</v>
      </c>
      <c r="N4508" s="325">
        <v>341.55</v>
      </c>
      <c r="O4508" s="325"/>
      <c r="P4508" s="256">
        <v>2856.49</v>
      </c>
      <c r="Q4508" s="256">
        <v>34.1</v>
      </c>
      <c r="R4508" s="240" t="s">
        <v>338</v>
      </c>
      <c r="V4508" s="248">
        <f t="shared" si="277"/>
        <v>0</v>
      </c>
      <c r="W4508" s="248">
        <f t="shared" si="277"/>
        <v>0</v>
      </c>
      <c r="X4508" s="248">
        <f t="shared" si="275"/>
        <v>0</v>
      </c>
      <c r="Y4508" s="248">
        <f t="shared" si="276"/>
        <v>0</v>
      </c>
    </row>
    <row r="4509" spans="1:25" ht="15" customHeight="1" x14ac:dyDescent="0.25">
      <c r="A4509" s="245" t="s">
        <v>1890</v>
      </c>
      <c r="B4509" s="246" t="str">
        <f>C4509</f>
        <v>г.Одинцово, Союзная, 10</v>
      </c>
      <c r="C4509" s="329" t="s">
        <v>207</v>
      </c>
      <c r="D4509" s="329"/>
      <c r="E4509" s="329"/>
      <c r="F4509" s="246" t="s">
        <v>2056</v>
      </c>
      <c r="G4509" s="246" t="s">
        <v>2062</v>
      </c>
      <c r="H4509" s="247">
        <v>3173364.13</v>
      </c>
      <c r="I4509" s="247">
        <v>996346.8</v>
      </c>
      <c r="J4509" s="247">
        <v>-14488.78</v>
      </c>
      <c r="K4509" s="247">
        <v>0</v>
      </c>
      <c r="L4509" s="247">
        <v>0</v>
      </c>
      <c r="M4509" s="247">
        <v>981858.02</v>
      </c>
      <c r="N4509" s="330">
        <v>1202563.25</v>
      </c>
      <c r="O4509" s="330"/>
      <c r="P4509" s="247">
        <v>3143408.75</v>
      </c>
      <c r="Q4509" s="247">
        <v>190749.85</v>
      </c>
      <c r="R4509" s="240" t="s">
        <v>207</v>
      </c>
      <c r="V4509" s="248">
        <f t="shared" si="277"/>
        <v>0</v>
      </c>
      <c r="W4509" s="248">
        <f t="shared" si="277"/>
        <v>0</v>
      </c>
      <c r="X4509" s="248">
        <f t="shared" si="275"/>
        <v>0</v>
      </c>
      <c r="Y4509" s="248">
        <f t="shared" si="276"/>
        <v>0</v>
      </c>
    </row>
    <row r="4510" spans="1:25" ht="15" customHeight="1" x14ac:dyDescent="0.25">
      <c r="A4510" s="250"/>
      <c r="B4510" s="251"/>
      <c r="C4510" s="322" t="s">
        <v>1284</v>
      </c>
      <c r="D4510" s="322"/>
      <c r="E4510" s="322"/>
      <c r="H4510" s="252">
        <v>1065503.94</v>
      </c>
      <c r="I4510" s="252">
        <v>0</v>
      </c>
      <c r="J4510" s="252">
        <v>0</v>
      </c>
      <c r="K4510" s="252">
        <v>0</v>
      </c>
      <c r="L4510" s="252">
        <v>0</v>
      </c>
      <c r="M4510" s="252">
        <v>0</v>
      </c>
      <c r="N4510" s="323">
        <v>22275.64</v>
      </c>
      <c r="O4510" s="323"/>
      <c r="P4510" s="252">
        <v>1197160.3899999999</v>
      </c>
      <c r="Q4510" s="252">
        <v>153932.09</v>
      </c>
      <c r="R4510" s="240" t="s">
        <v>207</v>
      </c>
      <c r="V4510" s="248">
        <f t="shared" si="277"/>
        <v>0</v>
      </c>
      <c r="W4510" s="248">
        <f t="shared" si="277"/>
        <v>0</v>
      </c>
      <c r="X4510" s="248">
        <f t="shared" si="275"/>
        <v>1043228.2999999999</v>
      </c>
      <c r="Y4510" s="248">
        <f t="shared" si="276"/>
        <v>1043228.2999999999</v>
      </c>
    </row>
    <row r="4511" spans="1:25" ht="15" customHeight="1" x14ac:dyDescent="0.25">
      <c r="A4511" s="250"/>
      <c r="B4511" s="251"/>
      <c r="C4511" s="322" t="s">
        <v>1055</v>
      </c>
      <c r="D4511" s="322"/>
      <c r="E4511" s="322"/>
      <c r="H4511" s="252">
        <v>426.45</v>
      </c>
      <c r="I4511" s="252">
        <v>264.22000000000003</v>
      </c>
      <c r="J4511" s="252">
        <v>0</v>
      </c>
      <c r="K4511" s="252">
        <v>0</v>
      </c>
      <c r="L4511" s="252">
        <v>0</v>
      </c>
      <c r="M4511" s="252">
        <v>264.22000000000003</v>
      </c>
      <c r="N4511" s="323">
        <v>339.29</v>
      </c>
      <c r="O4511" s="323"/>
      <c r="P4511" s="252">
        <v>351.39</v>
      </c>
      <c r="Q4511" s="252">
        <v>0.01</v>
      </c>
      <c r="R4511" s="240" t="s">
        <v>207</v>
      </c>
      <c r="V4511" s="248">
        <f t="shared" si="277"/>
        <v>0</v>
      </c>
      <c r="W4511" s="248">
        <f t="shared" si="277"/>
        <v>0</v>
      </c>
      <c r="X4511" s="248">
        <f t="shared" si="275"/>
        <v>0</v>
      </c>
      <c r="Y4511" s="248">
        <f t="shared" si="276"/>
        <v>0</v>
      </c>
    </row>
    <row r="4512" spans="1:25" ht="15" customHeight="1" x14ac:dyDescent="0.25">
      <c r="A4512" s="250"/>
      <c r="B4512" s="251"/>
      <c r="C4512" s="322" t="s">
        <v>1286</v>
      </c>
      <c r="D4512" s="322"/>
      <c r="E4512" s="322"/>
      <c r="H4512" s="252">
        <v>69874.44</v>
      </c>
      <c r="I4512" s="252">
        <v>28521.84</v>
      </c>
      <c r="J4512" s="252">
        <v>-1599.27</v>
      </c>
      <c r="K4512" s="252">
        <v>0</v>
      </c>
      <c r="L4512" s="252">
        <v>0</v>
      </c>
      <c r="M4512" s="252">
        <v>26922.57</v>
      </c>
      <c r="N4512" s="323">
        <v>33660.1</v>
      </c>
      <c r="O4512" s="323"/>
      <c r="P4512" s="252">
        <v>69055.62</v>
      </c>
      <c r="Q4512" s="252">
        <v>5918.71</v>
      </c>
      <c r="R4512" s="240" t="s">
        <v>207</v>
      </c>
      <c r="V4512" s="248">
        <f t="shared" si="277"/>
        <v>0</v>
      </c>
      <c r="W4512" s="248">
        <f t="shared" si="277"/>
        <v>0</v>
      </c>
      <c r="X4512" s="248">
        <f t="shared" si="275"/>
        <v>0</v>
      </c>
      <c r="Y4512" s="248">
        <f t="shared" si="276"/>
        <v>0</v>
      </c>
    </row>
    <row r="4513" spans="1:25" ht="15" customHeight="1" x14ac:dyDescent="0.25">
      <c r="A4513" s="250"/>
      <c r="B4513" s="251"/>
      <c r="C4513" s="322" t="s">
        <v>1288</v>
      </c>
      <c r="D4513" s="322"/>
      <c r="E4513" s="322"/>
      <c r="H4513" s="252">
        <v>275010.75</v>
      </c>
      <c r="I4513" s="252">
        <v>109273.61</v>
      </c>
      <c r="J4513" s="252">
        <v>-6107.68</v>
      </c>
      <c r="K4513" s="252">
        <v>0</v>
      </c>
      <c r="L4513" s="252">
        <v>0</v>
      </c>
      <c r="M4513" s="252">
        <v>103165.93</v>
      </c>
      <c r="N4513" s="323">
        <v>127546</v>
      </c>
      <c r="O4513" s="323"/>
      <c r="P4513" s="252">
        <v>253813.51</v>
      </c>
      <c r="Q4513" s="252">
        <v>3182.83</v>
      </c>
      <c r="R4513" s="240" t="s">
        <v>207</v>
      </c>
      <c r="V4513" s="248">
        <f t="shared" si="277"/>
        <v>0</v>
      </c>
      <c r="W4513" s="248">
        <f t="shared" si="277"/>
        <v>0</v>
      </c>
      <c r="X4513" s="248">
        <f t="shared" si="275"/>
        <v>0</v>
      </c>
      <c r="Y4513" s="248">
        <f t="shared" si="276"/>
        <v>0</v>
      </c>
    </row>
    <row r="4514" spans="1:25" ht="15" customHeight="1" x14ac:dyDescent="0.25">
      <c r="A4514" s="250"/>
      <c r="B4514" s="251"/>
      <c r="C4514" s="322" t="s">
        <v>1304</v>
      </c>
      <c r="D4514" s="322"/>
      <c r="E4514" s="322"/>
      <c r="H4514" s="252">
        <v>-129.19999999999999</v>
      </c>
      <c r="I4514" s="252">
        <v>0</v>
      </c>
      <c r="J4514" s="252">
        <v>0</v>
      </c>
      <c r="K4514" s="252">
        <v>0</v>
      </c>
      <c r="L4514" s="252">
        <v>0</v>
      </c>
      <c r="M4514" s="252">
        <v>0</v>
      </c>
      <c r="N4514" s="323">
        <v>0</v>
      </c>
      <c r="O4514" s="323"/>
      <c r="P4514" s="252">
        <v>68.77</v>
      </c>
      <c r="Q4514" s="252">
        <v>197.97</v>
      </c>
      <c r="R4514" s="240" t="s">
        <v>207</v>
      </c>
      <c r="V4514" s="248">
        <f t="shared" si="277"/>
        <v>0</v>
      </c>
      <c r="W4514" s="248">
        <f t="shared" si="277"/>
        <v>0</v>
      </c>
      <c r="X4514" s="248">
        <f t="shared" si="275"/>
        <v>0</v>
      </c>
      <c r="Y4514" s="248">
        <f t="shared" si="276"/>
        <v>0</v>
      </c>
    </row>
    <row r="4515" spans="1:25" ht="15" customHeight="1" x14ac:dyDescent="0.25">
      <c r="A4515" s="250"/>
      <c r="B4515" s="251"/>
      <c r="C4515" s="322" t="s">
        <v>1056</v>
      </c>
      <c r="D4515" s="322"/>
      <c r="E4515" s="322"/>
      <c r="H4515" s="252">
        <v>1348.45</v>
      </c>
      <c r="I4515" s="252">
        <v>837.79</v>
      </c>
      <c r="J4515" s="252">
        <v>0</v>
      </c>
      <c r="K4515" s="252">
        <v>0</v>
      </c>
      <c r="L4515" s="252">
        <v>0</v>
      </c>
      <c r="M4515" s="252">
        <v>837.79</v>
      </c>
      <c r="N4515" s="323">
        <v>1075.95</v>
      </c>
      <c r="O4515" s="323"/>
      <c r="P4515" s="252">
        <v>1110.33</v>
      </c>
      <c r="Q4515" s="252">
        <v>0.04</v>
      </c>
      <c r="R4515" s="240" t="s">
        <v>207</v>
      </c>
      <c r="V4515" s="248">
        <f t="shared" si="277"/>
        <v>0</v>
      </c>
      <c r="W4515" s="248">
        <f t="shared" si="277"/>
        <v>0</v>
      </c>
      <c r="X4515" s="248">
        <f t="shared" si="275"/>
        <v>0</v>
      </c>
      <c r="Y4515" s="248">
        <f t="shared" si="276"/>
        <v>0</v>
      </c>
    </row>
    <row r="4516" spans="1:25" ht="15" customHeight="1" x14ac:dyDescent="0.25">
      <c r="A4516" s="250"/>
      <c r="B4516" s="251"/>
      <c r="C4516" s="322" t="s">
        <v>392</v>
      </c>
      <c r="D4516" s="322"/>
      <c r="E4516" s="322"/>
      <c r="H4516" s="252">
        <v>175820.34</v>
      </c>
      <c r="I4516" s="252">
        <v>72745.13</v>
      </c>
      <c r="J4516" s="252">
        <v>-4294.59</v>
      </c>
      <c r="K4516" s="252">
        <v>0</v>
      </c>
      <c r="L4516" s="252">
        <v>0</v>
      </c>
      <c r="M4516" s="252">
        <v>68450.539999999994</v>
      </c>
      <c r="N4516" s="323">
        <v>85490.09</v>
      </c>
      <c r="O4516" s="323"/>
      <c r="P4516" s="252">
        <v>172971.75</v>
      </c>
      <c r="Q4516" s="252">
        <v>14190.96</v>
      </c>
      <c r="R4516" s="240" t="s">
        <v>207</v>
      </c>
      <c r="V4516" s="248">
        <f t="shared" si="277"/>
        <v>0</v>
      </c>
      <c r="W4516" s="248">
        <f t="shared" si="277"/>
        <v>0</v>
      </c>
      <c r="X4516" s="248">
        <f t="shared" si="275"/>
        <v>0</v>
      </c>
      <c r="Y4516" s="248">
        <f t="shared" si="276"/>
        <v>0</v>
      </c>
    </row>
    <row r="4517" spans="1:25" ht="15" customHeight="1" x14ac:dyDescent="0.25">
      <c r="A4517" s="250"/>
      <c r="B4517" s="251"/>
      <c r="C4517" s="322" t="s">
        <v>1057</v>
      </c>
      <c r="D4517" s="322"/>
      <c r="E4517" s="322"/>
      <c r="H4517" s="252">
        <v>909.23</v>
      </c>
      <c r="I4517" s="252">
        <v>567.92999999999995</v>
      </c>
      <c r="J4517" s="252">
        <v>0</v>
      </c>
      <c r="K4517" s="252">
        <v>0</v>
      </c>
      <c r="L4517" s="252">
        <v>0</v>
      </c>
      <c r="M4517" s="252">
        <v>567.92999999999995</v>
      </c>
      <c r="N4517" s="323">
        <v>725.19</v>
      </c>
      <c r="O4517" s="323"/>
      <c r="P4517" s="252">
        <v>752</v>
      </c>
      <c r="Q4517" s="252">
        <v>0.03</v>
      </c>
      <c r="R4517" s="240" t="s">
        <v>207</v>
      </c>
      <c r="V4517" s="248">
        <f t="shared" si="277"/>
        <v>0</v>
      </c>
      <c r="W4517" s="248">
        <f t="shared" si="277"/>
        <v>0</v>
      </c>
      <c r="X4517" s="248">
        <f t="shared" si="275"/>
        <v>0</v>
      </c>
      <c r="Y4517" s="248">
        <f t="shared" si="276"/>
        <v>0</v>
      </c>
    </row>
    <row r="4518" spans="1:25" ht="15" customHeight="1" x14ac:dyDescent="0.25">
      <c r="A4518" s="250"/>
      <c r="B4518" s="251"/>
      <c r="C4518" s="322" t="s">
        <v>1335</v>
      </c>
      <c r="D4518" s="322"/>
      <c r="E4518" s="322"/>
      <c r="H4518" s="252">
        <v>7786.49</v>
      </c>
      <c r="I4518" s="252">
        <v>0</v>
      </c>
      <c r="J4518" s="252">
        <v>0</v>
      </c>
      <c r="K4518" s="252">
        <v>0</v>
      </c>
      <c r="L4518" s="252">
        <v>0</v>
      </c>
      <c r="M4518" s="252">
        <v>0</v>
      </c>
      <c r="N4518" s="323">
        <v>94.79</v>
      </c>
      <c r="O4518" s="323"/>
      <c r="P4518" s="252">
        <v>7734.93</v>
      </c>
      <c r="Q4518" s="252">
        <v>43.23</v>
      </c>
      <c r="R4518" s="240" t="s">
        <v>207</v>
      </c>
      <c r="V4518" s="248">
        <f t="shared" si="277"/>
        <v>0</v>
      </c>
      <c r="W4518" s="248">
        <f t="shared" si="277"/>
        <v>0</v>
      </c>
      <c r="X4518" s="248">
        <f t="shared" si="275"/>
        <v>0</v>
      </c>
      <c r="Y4518" s="248">
        <f t="shared" si="276"/>
        <v>0</v>
      </c>
    </row>
    <row r="4519" spans="1:25" ht="15" customHeight="1" x14ac:dyDescent="0.25">
      <c r="A4519" s="250"/>
      <c r="B4519" s="251"/>
      <c r="C4519" s="322" t="s">
        <v>1303</v>
      </c>
      <c r="D4519" s="322"/>
      <c r="E4519" s="322"/>
      <c r="H4519" s="252">
        <v>-907.13</v>
      </c>
      <c r="I4519" s="252">
        <v>0</v>
      </c>
      <c r="J4519" s="252">
        <v>0</v>
      </c>
      <c r="K4519" s="252">
        <v>0</v>
      </c>
      <c r="L4519" s="252">
        <v>0</v>
      </c>
      <c r="M4519" s="252">
        <v>0</v>
      </c>
      <c r="N4519" s="323">
        <v>0</v>
      </c>
      <c r="O4519" s="323"/>
      <c r="P4519" s="252">
        <v>107.78</v>
      </c>
      <c r="Q4519" s="252">
        <v>1014.91</v>
      </c>
      <c r="R4519" s="240" t="s">
        <v>207</v>
      </c>
      <c r="V4519" s="248">
        <f t="shared" si="277"/>
        <v>0</v>
      </c>
      <c r="W4519" s="248">
        <f t="shared" si="277"/>
        <v>0</v>
      </c>
      <c r="X4519" s="248">
        <f t="shared" si="275"/>
        <v>0</v>
      </c>
      <c r="Y4519" s="248">
        <f t="shared" si="276"/>
        <v>0</v>
      </c>
    </row>
    <row r="4520" spans="1:25" ht="15" customHeight="1" x14ac:dyDescent="0.25">
      <c r="A4520" s="250"/>
      <c r="B4520" s="251"/>
      <c r="C4520" s="322" t="s">
        <v>1058</v>
      </c>
      <c r="D4520" s="322"/>
      <c r="E4520" s="322"/>
      <c r="H4520" s="252">
        <v>81446.509999999995</v>
      </c>
      <c r="I4520" s="252">
        <v>39531.65</v>
      </c>
      <c r="J4520" s="252">
        <v>0</v>
      </c>
      <c r="K4520" s="252">
        <v>0</v>
      </c>
      <c r="L4520" s="252">
        <v>0</v>
      </c>
      <c r="M4520" s="252">
        <v>39531.65</v>
      </c>
      <c r="N4520" s="323">
        <v>47226.38</v>
      </c>
      <c r="O4520" s="323"/>
      <c r="P4520" s="252">
        <v>73753.08</v>
      </c>
      <c r="Q4520" s="252">
        <v>1.3</v>
      </c>
      <c r="R4520" s="240" t="s">
        <v>207</v>
      </c>
      <c r="V4520" s="248">
        <f t="shared" si="277"/>
        <v>0</v>
      </c>
      <c r="W4520" s="248">
        <f t="shared" si="277"/>
        <v>0</v>
      </c>
      <c r="X4520" s="248">
        <f t="shared" si="275"/>
        <v>0</v>
      </c>
      <c r="Y4520" s="248">
        <f t="shared" si="276"/>
        <v>0</v>
      </c>
    </row>
    <row r="4521" spans="1:25" ht="15" customHeight="1" x14ac:dyDescent="0.25">
      <c r="A4521" s="250"/>
      <c r="B4521" s="251"/>
      <c r="C4521" s="322" t="s">
        <v>399</v>
      </c>
      <c r="D4521" s="322"/>
      <c r="E4521" s="322"/>
      <c r="H4521" s="252">
        <v>97237.36</v>
      </c>
      <c r="I4521" s="252">
        <v>40878.71</v>
      </c>
      <c r="J4521" s="252">
        <v>-2487.2399999999998</v>
      </c>
      <c r="K4521" s="252">
        <v>0</v>
      </c>
      <c r="L4521" s="252">
        <v>0</v>
      </c>
      <c r="M4521" s="252">
        <v>38391.47</v>
      </c>
      <c r="N4521" s="323">
        <v>47810.91</v>
      </c>
      <c r="O4521" s="323"/>
      <c r="P4521" s="252">
        <v>95542.27</v>
      </c>
      <c r="Q4521" s="252">
        <v>7724.35</v>
      </c>
      <c r="R4521" s="240" t="s">
        <v>207</v>
      </c>
      <c r="V4521" s="248">
        <f t="shared" si="277"/>
        <v>0</v>
      </c>
      <c r="W4521" s="248">
        <f t="shared" si="277"/>
        <v>0</v>
      </c>
      <c r="X4521" s="248">
        <f t="shared" si="275"/>
        <v>0</v>
      </c>
      <c r="Y4521" s="248">
        <f t="shared" si="276"/>
        <v>0</v>
      </c>
    </row>
    <row r="4522" spans="1:25" ht="15" customHeight="1" x14ac:dyDescent="0.25">
      <c r="A4522" s="250"/>
      <c r="B4522" s="251"/>
      <c r="C4522" s="322" t="s">
        <v>1052</v>
      </c>
      <c r="D4522" s="322"/>
      <c r="E4522" s="322"/>
      <c r="H4522" s="252">
        <v>680858.48</v>
      </c>
      <c r="I4522" s="252">
        <v>320943.48</v>
      </c>
      <c r="J4522" s="252">
        <v>0</v>
      </c>
      <c r="K4522" s="252">
        <v>0</v>
      </c>
      <c r="L4522" s="252">
        <v>0</v>
      </c>
      <c r="M4522" s="252">
        <v>320943.48</v>
      </c>
      <c r="N4522" s="323">
        <v>383826.88</v>
      </c>
      <c r="O4522" s="323"/>
      <c r="P4522" s="252">
        <v>619327.46</v>
      </c>
      <c r="Q4522" s="252">
        <v>1352.38</v>
      </c>
      <c r="R4522" s="240" t="s">
        <v>207</v>
      </c>
      <c r="V4522" s="248">
        <f t="shared" si="277"/>
        <v>617975.07999999996</v>
      </c>
      <c r="W4522" s="248">
        <f t="shared" si="277"/>
        <v>0</v>
      </c>
      <c r="X4522" s="248">
        <f t="shared" si="275"/>
        <v>0</v>
      </c>
      <c r="Y4522" s="248">
        <f t="shared" si="276"/>
        <v>617975.07999999996</v>
      </c>
    </row>
    <row r="4523" spans="1:25" ht="15" customHeight="1" x14ac:dyDescent="0.25">
      <c r="A4523" s="250"/>
      <c r="B4523" s="251"/>
      <c r="C4523" s="322" t="s">
        <v>1054</v>
      </c>
      <c r="D4523" s="322"/>
      <c r="E4523" s="322"/>
      <c r="H4523" s="252">
        <v>433.19</v>
      </c>
      <c r="I4523" s="252">
        <v>270.91000000000003</v>
      </c>
      <c r="J4523" s="252">
        <v>0</v>
      </c>
      <c r="K4523" s="252">
        <v>0</v>
      </c>
      <c r="L4523" s="252">
        <v>0</v>
      </c>
      <c r="M4523" s="252">
        <v>270.91000000000003</v>
      </c>
      <c r="N4523" s="323">
        <v>345.98</v>
      </c>
      <c r="O4523" s="323"/>
      <c r="P4523" s="252">
        <v>358.13</v>
      </c>
      <c r="Q4523" s="252">
        <v>0.01</v>
      </c>
      <c r="R4523" s="240" t="s">
        <v>207</v>
      </c>
      <c r="V4523" s="248">
        <f t="shared" si="277"/>
        <v>0</v>
      </c>
      <c r="W4523" s="248">
        <f t="shared" si="277"/>
        <v>0</v>
      </c>
      <c r="X4523" s="248">
        <f t="shared" si="275"/>
        <v>0</v>
      </c>
      <c r="Y4523" s="248">
        <f t="shared" si="276"/>
        <v>0</v>
      </c>
    </row>
    <row r="4524" spans="1:25" ht="15" customHeight="1" x14ac:dyDescent="0.25">
      <c r="A4524" s="250"/>
      <c r="B4524" s="251"/>
      <c r="C4524" s="322" t="s">
        <v>504</v>
      </c>
      <c r="D4524" s="322"/>
      <c r="E4524" s="322"/>
      <c r="H4524" s="252">
        <v>0</v>
      </c>
      <c r="I4524" s="252">
        <v>0</v>
      </c>
      <c r="J4524" s="252">
        <v>0</v>
      </c>
      <c r="K4524" s="252">
        <v>0</v>
      </c>
      <c r="L4524" s="252">
        <v>0</v>
      </c>
      <c r="M4524" s="252">
        <v>0</v>
      </c>
      <c r="N4524" s="323">
        <v>0</v>
      </c>
      <c r="O4524" s="323"/>
      <c r="P4524" s="252">
        <v>329.37</v>
      </c>
      <c r="Q4524" s="252">
        <v>329.37</v>
      </c>
      <c r="R4524" s="240" t="s">
        <v>207</v>
      </c>
      <c r="V4524" s="248">
        <f t="shared" si="277"/>
        <v>0</v>
      </c>
      <c r="W4524" s="248">
        <f t="shared" si="277"/>
        <v>0</v>
      </c>
      <c r="X4524" s="248">
        <f t="shared" si="275"/>
        <v>0</v>
      </c>
      <c r="Y4524" s="248">
        <f t="shared" si="276"/>
        <v>0</v>
      </c>
    </row>
    <row r="4525" spans="1:25" ht="15" customHeight="1" x14ac:dyDescent="0.25">
      <c r="A4525" s="253"/>
      <c r="B4525" s="254"/>
      <c r="C4525" s="324" t="s">
        <v>503</v>
      </c>
      <c r="D4525" s="324"/>
      <c r="E4525" s="324"/>
      <c r="F4525" s="255"/>
      <c r="G4525" s="255"/>
      <c r="H4525" s="256">
        <v>717744.83</v>
      </c>
      <c r="I4525" s="256">
        <v>382511.53</v>
      </c>
      <c r="J4525" s="256">
        <v>0</v>
      </c>
      <c r="K4525" s="256">
        <v>0</v>
      </c>
      <c r="L4525" s="256">
        <v>0</v>
      </c>
      <c r="M4525" s="256">
        <v>382511.53</v>
      </c>
      <c r="N4525" s="325">
        <v>452146.05</v>
      </c>
      <c r="O4525" s="325"/>
      <c r="P4525" s="256">
        <v>650971.97</v>
      </c>
      <c r="Q4525" s="256">
        <v>2861.66</v>
      </c>
      <c r="R4525" s="240" t="s">
        <v>207</v>
      </c>
      <c r="V4525" s="248">
        <f t="shared" si="277"/>
        <v>0</v>
      </c>
      <c r="W4525" s="248">
        <f t="shared" si="277"/>
        <v>0</v>
      </c>
      <c r="X4525" s="248">
        <f t="shared" si="275"/>
        <v>0</v>
      </c>
      <c r="Y4525" s="248">
        <f t="shared" si="276"/>
        <v>0</v>
      </c>
    </row>
    <row r="4526" spans="1:25" ht="15" customHeight="1" x14ac:dyDescent="0.25">
      <c r="A4526" s="245" t="s">
        <v>2063</v>
      </c>
      <c r="B4526" s="246" t="str">
        <f>C4526</f>
        <v>г.Одинцово, Союзная, 2</v>
      </c>
      <c r="C4526" s="329" t="s">
        <v>205</v>
      </c>
      <c r="D4526" s="329"/>
      <c r="E4526" s="329"/>
      <c r="F4526" s="246" t="s">
        <v>2064</v>
      </c>
      <c r="G4526" s="246" t="s">
        <v>2065</v>
      </c>
      <c r="H4526" s="247">
        <v>1220497.3500000001</v>
      </c>
      <c r="I4526" s="247">
        <v>9296.14</v>
      </c>
      <c r="J4526" s="247">
        <v>0</v>
      </c>
      <c r="K4526" s="247">
        <v>0</v>
      </c>
      <c r="L4526" s="247">
        <v>0</v>
      </c>
      <c r="M4526" s="247">
        <v>9296.14</v>
      </c>
      <c r="N4526" s="330">
        <v>14286.96</v>
      </c>
      <c r="O4526" s="330"/>
      <c r="P4526" s="247">
        <v>1247423.06</v>
      </c>
      <c r="Q4526" s="247">
        <v>31916.53</v>
      </c>
      <c r="R4526" s="240" t="s">
        <v>205</v>
      </c>
      <c r="V4526" s="248">
        <f t="shared" si="277"/>
        <v>0</v>
      </c>
      <c r="W4526" s="248">
        <f t="shared" si="277"/>
        <v>0</v>
      </c>
      <c r="X4526" s="248">
        <f t="shared" si="275"/>
        <v>0</v>
      </c>
      <c r="Y4526" s="248">
        <f t="shared" si="276"/>
        <v>0</v>
      </c>
    </row>
    <row r="4527" spans="1:25" ht="15" customHeight="1" x14ac:dyDescent="0.25">
      <c r="A4527" s="250"/>
      <c r="B4527" s="251"/>
      <c r="C4527" s="322" t="s">
        <v>1054</v>
      </c>
      <c r="D4527" s="322"/>
      <c r="E4527" s="322"/>
      <c r="H4527" s="252">
        <v>112.9</v>
      </c>
      <c r="I4527" s="252">
        <v>0</v>
      </c>
      <c r="J4527" s="252">
        <v>0</v>
      </c>
      <c r="K4527" s="252">
        <v>0</v>
      </c>
      <c r="L4527" s="252">
        <v>0</v>
      </c>
      <c r="M4527" s="252">
        <v>0</v>
      </c>
      <c r="N4527" s="323">
        <v>4.92</v>
      </c>
      <c r="O4527" s="323"/>
      <c r="P4527" s="252">
        <v>116.65</v>
      </c>
      <c r="Q4527" s="252">
        <v>8.67</v>
      </c>
      <c r="R4527" s="240" t="s">
        <v>205</v>
      </c>
      <c r="V4527" s="248">
        <f t="shared" si="277"/>
        <v>0</v>
      </c>
      <c r="W4527" s="248">
        <f t="shared" si="277"/>
        <v>0</v>
      </c>
      <c r="X4527" s="248">
        <f t="shared" si="275"/>
        <v>0</v>
      </c>
      <c r="Y4527" s="248">
        <f t="shared" si="276"/>
        <v>0</v>
      </c>
    </row>
    <row r="4528" spans="1:25" ht="15" customHeight="1" x14ac:dyDescent="0.25">
      <c r="A4528" s="250"/>
      <c r="B4528" s="251"/>
      <c r="C4528" s="322" t="s">
        <v>1056</v>
      </c>
      <c r="D4528" s="322"/>
      <c r="E4528" s="322"/>
      <c r="H4528" s="252">
        <v>428.56</v>
      </c>
      <c r="I4528" s="252">
        <v>0</v>
      </c>
      <c r="J4528" s="252">
        <v>0</v>
      </c>
      <c r="K4528" s="252">
        <v>0</v>
      </c>
      <c r="L4528" s="252">
        <v>0</v>
      </c>
      <c r="M4528" s="252">
        <v>0</v>
      </c>
      <c r="N4528" s="323">
        <v>18.77</v>
      </c>
      <c r="O4528" s="323"/>
      <c r="P4528" s="252">
        <v>442.78</v>
      </c>
      <c r="Q4528" s="252">
        <v>32.99</v>
      </c>
      <c r="R4528" s="240" t="s">
        <v>205</v>
      </c>
      <c r="V4528" s="248">
        <f t="shared" si="277"/>
        <v>0</v>
      </c>
      <c r="W4528" s="248">
        <f t="shared" si="277"/>
        <v>0</v>
      </c>
      <c r="X4528" s="248">
        <f t="shared" si="275"/>
        <v>0</v>
      </c>
      <c r="Y4528" s="248">
        <f t="shared" si="276"/>
        <v>0</v>
      </c>
    </row>
    <row r="4529" spans="1:25" ht="15" customHeight="1" x14ac:dyDescent="0.25">
      <c r="A4529" s="250"/>
      <c r="B4529" s="251"/>
      <c r="C4529" s="322" t="s">
        <v>1303</v>
      </c>
      <c r="D4529" s="322"/>
      <c r="E4529" s="322"/>
      <c r="H4529" s="252">
        <v>-577.59</v>
      </c>
      <c r="I4529" s="252">
        <v>0</v>
      </c>
      <c r="J4529" s="252">
        <v>0</v>
      </c>
      <c r="K4529" s="252">
        <v>0</v>
      </c>
      <c r="L4529" s="252">
        <v>0</v>
      </c>
      <c r="M4529" s="252">
        <v>0</v>
      </c>
      <c r="N4529" s="323">
        <v>0</v>
      </c>
      <c r="O4529" s="323"/>
      <c r="P4529" s="252">
        <v>0</v>
      </c>
      <c r="Q4529" s="252">
        <v>577.59</v>
      </c>
      <c r="R4529" s="240" t="s">
        <v>205</v>
      </c>
      <c r="V4529" s="248">
        <f t="shared" si="277"/>
        <v>0</v>
      </c>
      <c r="W4529" s="248">
        <f t="shared" si="277"/>
        <v>0</v>
      </c>
      <c r="X4529" s="248">
        <f t="shared" si="275"/>
        <v>0</v>
      </c>
      <c r="Y4529" s="248">
        <f t="shared" si="276"/>
        <v>0</v>
      </c>
    </row>
    <row r="4530" spans="1:25" ht="15" customHeight="1" x14ac:dyDescent="0.25">
      <c r="A4530" s="250"/>
      <c r="B4530" s="251"/>
      <c r="C4530" s="322" t="s">
        <v>1284</v>
      </c>
      <c r="D4530" s="322"/>
      <c r="E4530" s="322"/>
      <c r="H4530" s="252">
        <v>1128982.07</v>
      </c>
      <c r="I4530" s="252">
        <v>0</v>
      </c>
      <c r="J4530" s="252">
        <v>0</v>
      </c>
      <c r="K4530" s="252">
        <v>0</v>
      </c>
      <c r="L4530" s="252">
        <v>0</v>
      </c>
      <c r="M4530" s="252">
        <v>0</v>
      </c>
      <c r="N4530" s="323">
        <v>-567.25</v>
      </c>
      <c r="O4530" s="323"/>
      <c r="P4530" s="252">
        <v>1155010.82</v>
      </c>
      <c r="Q4530" s="252">
        <v>25461.5</v>
      </c>
      <c r="R4530" s="240" t="s">
        <v>205</v>
      </c>
      <c r="V4530" s="248">
        <f t="shared" si="277"/>
        <v>0</v>
      </c>
      <c r="W4530" s="248">
        <f t="shared" si="277"/>
        <v>0</v>
      </c>
      <c r="X4530" s="248">
        <f t="shared" si="275"/>
        <v>1129549.32</v>
      </c>
      <c r="Y4530" s="248">
        <f t="shared" si="276"/>
        <v>1129549.32</v>
      </c>
    </row>
    <row r="4531" spans="1:25" ht="15" customHeight="1" x14ac:dyDescent="0.25">
      <c r="A4531" s="250"/>
      <c r="B4531" s="251"/>
      <c r="C4531" s="322" t="s">
        <v>1052</v>
      </c>
      <c r="D4531" s="322"/>
      <c r="E4531" s="322"/>
      <c r="H4531" s="252">
        <v>73479.45</v>
      </c>
      <c r="I4531" s="252">
        <v>0</v>
      </c>
      <c r="J4531" s="252">
        <v>0</v>
      </c>
      <c r="K4531" s="252">
        <v>0</v>
      </c>
      <c r="L4531" s="252">
        <v>0</v>
      </c>
      <c r="M4531" s="252">
        <v>0</v>
      </c>
      <c r="N4531" s="323">
        <v>3117.89</v>
      </c>
      <c r="O4531" s="323"/>
      <c r="P4531" s="252">
        <v>75745.740000000005</v>
      </c>
      <c r="Q4531" s="252">
        <v>5384.18</v>
      </c>
      <c r="R4531" s="240" t="s">
        <v>205</v>
      </c>
      <c r="V4531" s="248">
        <f t="shared" si="277"/>
        <v>70361.56</v>
      </c>
      <c r="W4531" s="248">
        <f t="shared" si="277"/>
        <v>0</v>
      </c>
      <c r="X4531" s="248">
        <f t="shared" si="275"/>
        <v>0</v>
      </c>
      <c r="Y4531" s="248">
        <f t="shared" si="276"/>
        <v>70361.56</v>
      </c>
    </row>
    <row r="4532" spans="1:25" ht="15" customHeight="1" x14ac:dyDescent="0.25">
      <c r="A4532" s="250"/>
      <c r="B4532" s="251"/>
      <c r="C4532" s="322" t="s">
        <v>1057</v>
      </c>
      <c r="D4532" s="322"/>
      <c r="E4532" s="322"/>
      <c r="H4532" s="252">
        <v>225.75</v>
      </c>
      <c r="I4532" s="252">
        <v>0</v>
      </c>
      <c r="J4532" s="252">
        <v>0</v>
      </c>
      <c r="K4532" s="252">
        <v>0</v>
      </c>
      <c r="L4532" s="252">
        <v>0</v>
      </c>
      <c r="M4532" s="252">
        <v>0</v>
      </c>
      <c r="N4532" s="323">
        <v>9.84</v>
      </c>
      <c r="O4532" s="323"/>
      <c r="P4532" s="252">
        <v>238.73</v>
      </c>
      <c r="Q4532" s="252">
        <v>22.82</v>
      </c>
      <c r="R4532" s="240" t="s">
        <v>205</v>
      </c>
      <c r="V4532" s="248">
        <f t="shared" si="277"/>
        <v>0</v>
      </c>
      <c r="W4532" s="248">
        <f t="shared" si="277"/>
        <v>0</v>
      </c>
      <c r="X4532" s="248">
        <f t="shared" si="275"/>
        <v>0</v>
      </c>
      <c r="Y4532" s="248">
        <f t="shared" si="276"/>
        <v>0</v>
      </c>
    </row>
    <row r="4533" spans="1:25" ht="15" customHeight="1" x14ac:dyDescent="0.25">
      <c r="A4533" s="250"/>
      <c r="B4533" s="251"/>
      <c r="C4533" s="322" t="s">
        <v>1335</v>
      </c>
      <c r="D4533" s="322"/>
      <c r="E4533" s="322"/>
      <c r="H4533" s="252">
        <v>12369.23</v>
      </c>
      <c r="I4533" s="252">
        <v>9296.14</v>
      </c>
      <c r="J4533" s="252">
        <v>0</v>
      </c>
      <c r="K4533" s="252">
        <v>0</v>
      </c>
      <c r="L4533" s="252">
        <v>0</v>
      </c>
      <c r="M4533" s="252">
        <v>9296.14</v>
      </c>
      <c r="N4533" s="323">
        <v>11466.8</v>
      </c>
      <c r="O4533" s="323"/>
      <c r="P4533" s="252">
        <v>10214.75</v>
      </c>
      <c r="Q4533" s="252">
        <v>16.18</v>
      </c>
      <c r="R4533" s="240" t="s">
        <v>205</v>
      </c>
      <c r="V4533" s="248">
        <f t="shared" si="277"/>
        <v>0</v>
      </c>
      <c r="W4533" s="248">
        <f t="shared" si="277"/>
        <v>0</v>
      </c>
      <c r="X4533" s="248">
        <f t="shared" si="275"/>
        <v>0</v>
      </c>
      <c r="Y4533" s="248">
        <f t="shared" si="276"/>
        <v>0</v>
      </c>
    </row>
    <row r="4534" spans="1:25" ht="15" customHeight="1" x14ac:dyDescent="0.25">
      <c r="A4534" s="250"/>
      <c r="B4534" s="251"/>
      <c r="C4534" s="322" t="s">
        <v>1058</v>
      </c>
      <c r="D4534" s="322"/>
      <c r="E4534" s="322"/>
      <c r="H4534" s="252">
        <v>5364.67</v>
      </c>
      <c r="I4534" s="252">
        <v>0</v>
      </c>
      <c r="J4534" s="252">
        <v>0</v>
      </c>
      <c r="K4534" s="252">
        <v>0</v>
      </c>
      <c r="L4534" s="252">
        <v>0</v>
      </c>
      <c r="M4534" s="252">
        <v>0</v>
      </c>
      <c r="N4534" s="323">
        <v>231.07</v>
      </c>
      <c r="O4534" s="323"/>
      <c r="P4534" s="252">
        <v>5536.95</v>
      </c>
      <c r="Q4534" s="252">
        <v>403.35</v>
      </c>
      <c r="R4534" s="240" t="s">
        <v>205</v>
      </c>
      <c r="V4534" s="248">
        <f t="shared" si="277"/>
        <v>0</v>
      </c>
      <c r="W4534" s="248">
        <f t="shared" si="277"/>
        <v>0</v>
      </c>
      <c r="X4534" s="248">
        <f t="shared" si="275"/>
        <v>0</v>
      </c>
      <c r="Y4534" s="248">
        <f t="shared" si="276"/>
        <v>0</v>
      </c>
    </row>
    <row r="4535" spans="1:25" ht="15" customHeight="1" x14ac:dyDescent="0.25">
      <c r="A4535" s="253"/>
      <c r="B4535" s="254"/>
      <c r="C4535" s="324" t="s">
        <v>1055</v>
      </c>
      <c r="D4535" s="324"/>
      <c r="E4535" s="324"/>
      <c r="F4535" s="255"/>
      <c r="G4535" s="255"/>
      <c r="H4535" s="256">
        <v>112.31</v>
      </c>
      <c r="I4535" s="256">
        <v>0</v>
      </c>
      <c r="J4535" s="256">
        <v>0</v>
      </c>
      <c r="K4535" s="256">
        <v>0</v>
      </c>
      <c r="L4535" s="256">
        <v>0</v>
      </c>
      <c r="M4535" s="256">
        <v>0</v>
      </c>
      <c r="N4535" s="325">
        <v>4.92</v>
      </c>
      <c r="O4535" s="325"/>
      <c r="P4535" s="256">
        <v>116.64</v>
      </c>
      <c r="Q4535" s="256">
        <v>9.25</v>
      </c>
      <c r="R4535" s="240" t="s">
        <v>205</v>
      </c>
      <c r="V4535" s="248">
        <f t="shared" si="277"/>
        <v>0</v>
      </c>
      <c r="W4535" s="248">
        <f t="shared" si="277"/>
        <v>0</v>
      </c>
      <c r="X4535" s="248">
        <f t="shared" si="275"/>
        <v>0</v>
      </c>
      <c r="Y4535" s="248">
        <f t="shared" si="276"/>
        <v>0</v>
      </c>
    </row>
    <row r="4536" spans="1:25" ht="15" customHeight="1" x14ac:dyDescent="0.25">
      <c r="A4536" s="245" t="s">
        <v>2066</v>
      </c>
      <c r="B4536" s="246" t="str">
        <f>C4536</f>
        <v>г.Одинцово, Союзная, 24</v>
      </c>
      <c r="C4536" s="329" t="s">
        <v>208</v>
      </c>
      <c r="D4536" s="329"/>
      <c r="E4536" s="329"/>
      <c r="F4536" s="246" t="s">
        <v>1425</v>
      </c>
      <c r="G4536" s="246" t="s">
        <v>2067</v>
      </c>
      <c r="H4536" s="247">
        <v>2187406.46</v>
      </c>
      <c r="I4536" s="247">
        <v>349766.83</v>
      </c>
      <c r="J4536" s="247">
        <v>0</v>
      </c>
      <c r="K4536" s="247">
        <v>0</v>
      </c>
      <c r="L4536" s="247">
        <v>0</v>
      </c>
      <c r="M4536" s="247">
        <v>349766.83</v>
      </c>
      <c r="N4536" s="330">
        <v>478648</v>
      </c>
      <c r="O4536" s="330"/>
      <c r="P4536" s="247">
        <v>2136887.84</v>
      </c>
      <c r="Q4536" s="247">
        <v>78362.55</v>
      </c>
      <c r="R4536" s="240" t="s">
        <v>208</v>
      </c>
      <c r="V4536" s="248">
        <f t="shared" si="277"/>
        <v>0</v>
      </c>
      <c r="W4536" s="248">
        <f t="shared" si="277"/>
        <v>0</v>
      </c>
      <c r="X4536" s="248">
        <f t="shared" si="275"/>
        <v>0</v>
      </c>
      <c r="Y4536" s="248">
        <f t="shared" si="276"/>
        <v>0</v>
      </c>
    </row>
    <row r="4537" spans="1:25" ht="15" customHeight="1" x14ac:dyDescent="0.25">
      <c r="A4537" s="250"/>
      <c r="B4537" s="251"/>
      <c r="C4537" s="322" t="s">
        <v>399</v>
      </c>
      <c r="D4537" s="322"/>
      <c r="E4537" s="322"/>
      <c r="H4537" s="252">
        <v>59544.02</v>
      </c>
      <c r="I4537" s="252">
        <v>0</v>
      </c>
      <c r="J4537" s="252">
        <v>0</v>
      </c>
      <c r="K4537" s="252">
        <v>0</v>
      </c>
      <c r="L4537" s="252">
        <v>0</v>
      </c>
      <c r="M4537" s="252">
        <v>0</v>
      </c>
      <c r="N4537" s="323">
        <v>4016.14</v>
      </c>
      <c r="O4537" s="323"/>
      <c r="P4537" s="252">
        <v>63605.74</v>
      </c>
      <c r="Q4537" s="252">
        <v>8077.86</v>
      </c>
      <c r="R4537" s="240" t="s">
        <v>208</v>
      </c>
      <c r="V4537" s="248">
        <f t="shared" si="277"/>
        <v>0</v>
      </c>
      <c r="W4537" s="248">
        <f t="shared" si="277"/>
        <v>0</v>
      </c>
      <c r="X4537" s="248">
        <f t="shared" si="275"/>
        <v>0</v>
      </c>
      <c r="Y4537" s="248">
        <f t="shared" si="276"/>
        <v>0</v>
      </c>
    </row>
    <row r="4538" spans="1:25" ht="15" customHeight="1" x14ac:dyDescent="0.25">
      <c r="A4538" s="250"/>
      <c r="B4538" s="251"/>
      <c r="C4538" s="322" t="s">
        <v>1058</v>
      </c>
      <c r="D4538" s="322"/>
      <c r="E4538" s="322"/>
      <c r="H4538" s="252">
        <v>50065.97</v>
      </c>
      <c r="I4538" s="252">
        <v>24434.38</v>
      </c>
      <c r="J4538" s="252">
        <v>0</v>
      </c>
      <c r="K4538" s="252">
        <v>0</v>
      </c>
      <c r="L4538" s="252">
        <v>0</v>
      </c>
      <c r="M4538" s="252">
        <v>24434.38</v>
      </c>
      <c r="N4538" s="323">
        <v>30720.35</v>
      </c>
      <c r="O4538" s="323"/>
      <c r="P4538" s="252">
        <v>43905.94</v>
      </c>
      <c r="Q4538" s="252">
        <v>125.94</v>
      </c>
      <c r="R4538" s="240" t="s">
        <v>208</v>
      </c>
      <c r="V4538" s="248">
        <f t="shared" si="277"/>
        <v>0</v>
      </c>
      <c r="W4538" s="248">
        <f t="shared" si="277"/>
        <v>0</v>
      </c>
      <c r="X4538" s="248">
        <f t="shared" si="275"/>
        <v>0</v>
      </c>
      <c r="Y4538" s="248">
        <f t="shared" si="276"/>
        <v>0</v>
      </c>
    </row>
    <row r="4539" spans="1:25" ht="15" customHeight="1" x14ac:dyDescent="0.25">
      <c r="A4539" s="250"/>
      <c r="B4539" s="251"/>
      <c r="C4539" s="322" t="s">
        <v>1284</v>
      </c>
      <c r="D4539" s="322"/>
      <c r="E4539" s="322"/>
      <c r="H4539" s="252">
        <v>842064.67</v>
      </c>
      <c r="I4539" s="252">
        <v>0</v>
      </c>
      <c r="J4539" s="252">
        <v>0</v>
      </c>
      <c r="K4539" s="252">
        <v>0</v>
      </c>
      <c r="L4539" s="252">
        <v>0</v>
      </c>
      <c r="M4539" s="252">
        <v>0</v>
      </c>
      <c r="N4539" s="323">
        <v>36.840000000000003</v>
      </c>
      <c r="O4539" s="323"/>
      <c r="P4539" s="252">
        <v>884148.29</v>
      </c>
      <c r="Q4539" s="252">
        <v>42120.46</v>
      </c>
      <c r="R4539" s="240" t="s">
        <v>208</v>
      </c>
      <c r="V4539" s="248">
        <f t="shared" si="277"/>
        <v>0</v>
      </c>
      <c r="W4539" s="248">
        <f t="shared" si="277"/>
        <v>0</v>
      </c>
      <c r="X4539" s="248">
        <f t="shared" si="275"/>
        <v>842027.83000000007</v>
      </c>
      <c r="Y4539" s="248">
        <f t="shared" si="276"/>
        <v>842027.83000000007</v>
      </c>
    </row>
    <row r="4540" spans="1:25" ht="15" customHeight="1" x14ac:dyDescent="0.25">
      <c r="A4540" s="250"/>
      <c r="B4540" s="251"/>
      <c r="C4540" s="322" t="s">
        <v>1056</v>
      </c>
      <c r="D4540" s="322"/>
      <c r="E4540" s="322"/>
      <c r="H4540" s="252">
        <v>1297.3900000000001</v>
      </c>
      <c r="I4540" s="252">
        <v>837.63</v>
      </c>
      <c r="J4540" s="252">
        <v>0</v>
      </c>
      <c r="K4540" s="252">
        <v>0</v>
      </c>
      <c r="L4540" s="252">
        <v>0</v>
      </c>
      <c r="M4540" s="252">
        <v>837.63</v>
      </c>
      <c r="N4540" s="323">
        <v>1067.4100000000001</v>
      </c>
      <c r="O4540" s="323"/>
      <c r="P4540" s="252">
        <v>1067.6099999999999</v>
      </c>
      <c r="Q4540" s="252">
        <v>0</v>
      </c>
      <c r="R4540" s="240" t="s">
        <v>208</v>
      </c>
      <c r="V4540" s="248">
        <f t="shared" si="277"/>
        <v>0</v>
      </c>
      <c r="W4540" s="248">
        <f t="shared" si="277"/>
        <v>0</v>
      </c>
      <c r="X4540" s="248">
        <f t="shared" si="275"/>
        <v>0</v>
      </c>
      <c r="Y4540" s="248">
        <f t="shared" si="276"/>
        <v>0</v>
      </c>
    </row>
    <row r="4541" spans="1:25" ht="15" customHeight="1" x14ac:dyDescent="0.25">
      <c r="A4541" s="250"/>
      <c r="B4541" s="251"/>
      <c r="C4541" s="322" t="s">
        <v>1335</v>
      </c>
      <c r="D4541" s="322"/>
      <c r="E4541" s="322"/>
      <c r="H4541" s="252">
        <v>7754.2</v>
      </c>
      <c r="I4541" s="252">
        <v>0</v>
      </c>
      <c r="J4541" s="252">
        <v>0</v>
      </c>
      <c r="K4541" s="252">
        <v>0</v>
      </c>
      <c r="L4541" s="252">
        <v>0</v>
      </c>
      <c r="M4541" s="252">
        <v>0</v>
      </c>
      <c r="N4541" s="323">
        <v>126.27</v>
      </c>
      <c r="O4541" s="323"/>
      <c r="P4541" s="252">
        <v>7627.93</v>
      </c>
      <c r="Q4541" s="252">
        <v>0</v>
      </c>
      <c r="R4541" s="240" t="s">
        <v>208</v>
      </c>
      <c r="V4541" s="248">
        <f t="shared" si="277"/>
        <v>0</v>
      </c>
      <c r="W4541" s="248">
        <f t="shared" si="277"/>
        <v>0</v>
      </c>
      <c r="X4541" s="248">
        <f t="shared" si="275"/>
        <v>0</v>
      </c>
      <c r="Y4541" s="248">
        <f t="shared" si="276"/>
        <v>0</v>
      </c>
    </row>
    <row r="4542" spans="1:25" ht="15" customHeight="1" x14ac:dyDescent="0.25">
      <c r="A4542" s="250"/>
      <c r="B4542" s="251"/>
      <c r="C4542" s="322" t="s">
        <v>503</v>
      </c>
      <c r="D4542" s="322"/>
      <c r="E4542" s="322"/>
      <c r="H4542" s="252">
        <v>210017.48</v>
      </c>
      <c r="I4542" s="252">
        <v>0</v>
      </c>
      <c r="J4542" s="252">
        <v>0</v>
      </c>
      <c r="K4542" s="252">
        <v>0</v>
      </c>
      <c r="L4542" s="252">
        <v>0</v>
      </c>
      <c r="M4542" s="252">
        <v>0</v>
      </c>
      <c r="N4542" s="323">
        <v>12370.81</v>
      </c>
      <c r="O4542" s="323"/>
      <c r="P4542" s="252">
        <v>200759.43</v>
      </c>
      <c r="Q4542" s="252">
        <v>3112.76</v>
      </c>
      <c r="R4542" s="240" t="s">
        <v>208</v>
      </c>
      <c r="V4542" s="248">
        <f t="shared" si="277"/>
        <v>0</v>
      </c>
      <c r="W4542" s="248">
        <f t="shared" si="277"/>
        <v>0</v>
      </c>
      <c r="X4542" s="248">
        <f t="shared" si="275"/>
        <v>0</v>
      </c>
      <c r="Y4542" s="248">
        <f t="shared" si="276"/>
        <v>0</v>
      </c>
    </row>
    <row r="4543" spans="1:25" ht="15" customHeight="1" x14ac:dyDescent="0.25">
      <c r="A4543" s="250"/>
      <c r="B4543" s="251"/>
      <c r="C4543" s="322" t="s">
        <v>1054</v>
      </c>
      <c r="D4543" s="322"/>
      <c r="E4543" s="322"/>
      <c r="H4543" s="252">
        <v>418.88</v>
      </c>
      <c r="I4543" s="252">
        <v>272.7</v>
      </c>
      <c r="J4543" s="252">
        <v>0</v>
      </c>
      <c r="K4543" s="252">
        <v>0</v>
      </c>
      <c r="L4543" s="252">
        <v>0</v>
      </c>
      <c r="M4543" s="252">
        <v>272.7</v>
      </c>
      <c r="N4543" s="323">
        <v>348.43</v>
      </c>
      <c r="O4543" s="323"/>
      <c r="P4543" s="252">
        <v>343.15</v>
      </c>
      <c r="Q4543" s="252">
        <v>0</v>
      </c>
      <c r="R4543" s="240" t="s">
        <v>208</v>
      </c>
      <c r="V4543" s="248">
        <f t="shared" si="277"/>
        <v>0</v>
      </c>
      <c r="W4543" s="248">
        <f t="shared" si="277"/>
        <v>0</v>
      </c>
      <c r="X4543" s="248">
        <f t="shared" si="275"/>
        <v>0</v>
      </c>
      <c r="Y4543" s="248">
        <f t="shared" si="276"/>
        <v>0</v>
      </c>
    </row>
    <row r="4544" spans="1:25" ht="15" customHeight="1" x14ac:dyDescent="0.25">
      <c r="A4544" s="250"/>
      <c r="B4544" s="251"/>
      <c r="C4544" s="322" t="s">
        <v>1057</v>
      </c>
      <c r="D4544" s="322"/>
      <c r="E4544" s="322"/>
      <c r="H4544" s="252">
        <v>879.39</v>
      </c>
      <c r="I4544" s="252">
        <v>571.85</v>
      </c>
      <c r="J4544" s="252">
        <v>0</v>
      </c>
      <c r="K4544" s="252">
        <v>0</v>
      </c>
      <c r="L4544" s="252">
        <v>0</v>
      </c>
      <c r="M4544" s="252">
        <v>571.85</v>
      </c>
      <c r="N4544" s="323">
        <v>730.65</v>
      </c>
      <c r="O4544" s="323"/>
      <c r="P4544" s="252">
        <v>720.59</v>
      </c>
      <c r="Q4544" s="252">
        <v>0</v>
      </c>
      <c r="R4544" s="240" t="s">
        <v>208</v>
      </c>
      <c r="V4544" s="248">
        <f t="shared" si="277"/>
        <v>0</v>
      </c>
      <c r="W4544" s="248">
        <f t="shared" si="277"/>
        <v>0</v>
      </c>
      <c r="X4544" s="248">
        <f t="shared" si="275"/>
        <v>0</v>
      </c>
      <c r="Y4544" s="248">
        <f t="shared" si="276"/>
        <v>0</v>
      </c>
    </row>
    <row r="4545" spans="1:25" ht="15" customHeight="1" x14ac:dyDescent="0.25">
      <c r="A4545" s="250"/>
      <c r="B4545" s="251"/>
      <c r="C4545" s="322" t="s">
        <v>392</v>
      </c>
      <c r="D4545" s="322"/>
      <c r="E4545" s="322"/>
      <c r="H4545" s="252">
        <v>109708.77</v>
      </c>
      <c r="I4545" s="252">
        <v>0</v>
      </c>
      <c r="J4545" s="252">
        <v>0</v>
      </c>
      <c r="K4545" s="252">
        <v>0</v>
      </c>
      <c r="L4545" s="252">
        <v>0</v>
      </c>
      <c r="M4545" s="252">
        <v>0</v>
      </c>
      <c r="N4545" s="323">
        <v>7366.12</v>
      </c>
      <c r="O4545" s="323"/>
      <c r="P4545" s="252">
        <v>116088.45</v>
      </c>
      <c r="Q4545" s="252">
        <v>13745.8</v>
      </c>
      <c r="R4545" s="240" t="s">
        <v>208</v>
      </c>
      <c r="V4545" s="248">
        <f t="shared" si="277"/>
        <v>0</v>
      </c>
      <c r="W4545" s="248">
        <f t="shared" si="277"/>
        <v>0</v>
      </c>
      <c r="X4545" s="248">
        <f t="shared" si="275"/>
        <v>0</v>
      </c>
      <c r="Y4545" s="248">
        <f t="shared" si="276"/>
        <v>0</v>
      </c>
    </row>
    <row r="4546" spans="1:25" ht="15" customHeight="1" x14ac:dyDescent="0.25">
      <c r="A4546" s="250"/>
      <c r="B4546" s="251"/>
      <c r="C4546" s="322" t="s">
        <v>1052</v>
      </c>
      <c r="D4546" s="322"/>
      <c r="E4546" s="322"/>
      <c r="H4546" s="252">
        <v>692730.33</v>
      </c>
      <c r="I4546" s="252">
        <v>323385.99</v>
      </c>
      <c r="J4546" s="252">
        <v>0</v>
      </c>
      <c r="K4546" s="252">
        <v>0</v>
      </c>
      <c r="L4546" s="252">
        <v>0</v>
      </c>
      <c r="M4546" s="252">
        <v>323385.99</v>
      </c>
      <c r="N4546" s="323">
        <v>407715.22</v>
      </c>
      <c r="O4546" s="323"/>
      <c r="P4546" s="252">
        <v>610067.9</v>
      </c>
      <c r="Q4546" s="252">
        <v>1666.8</v>
      </c>
      <c r="R4546" s="240" t="s">
        <v>208</v>
      </c>
      <c r="V4546" s="248">
        <f t="shared" si="277"/>
        <v>608401.1</v>
      </c>
      <c r="W4546" s="248">
        <f t="shared" si="277"/>
        <v>0</v>
      </c>
      <c r="X4546" s="248">
        <f t="shared" si="275"/>
        <v>0</v>
      </c>
      <c r="Y4546" s="248">
        <f t="shared" si="276"/>
        <v>608401.1</v>
      </c>
    </row>
    <row r="4547" spans="1:25" ht="15" customHeight="1" x14ac:dyDescent="0.25">
      <c r="A4547" s="250"/>
      <c r="B4547" s="251"/>
      <c r="C4547" s="322" t="s">
        <v>1288</v>
      </c>
      <c r="D4547" s="322"/>
      <c r="E4547" s="322"/>
      <c r="H4547" s="252">
        <v>168663.44</v>
      </c>
      <c r="I4547" s="252">
        <v>0</v>
      </c>
      <c r="J4547" s="252">
        <v>0</v>
      </c>
      <c r="K4547" s="252">
        <v>0</v>
      </c>
      <c r="L4547" s="252">
        <v>0</v>
      </c>
      <c r="M4547" s="252">
        <v>0</v>
      </c>
      <c r="N4547" s="323">
        <v>10855.66</v>
      </c>
      <c r="O4547" s="323"/>
      <c r="P4547" s="252">
        <v>161688.42000000001</v>
      </c>
      <c r="Q4547" s="252">
        <v>3880.64</v>
      </c>
      <c r="R4547" s="240" t="s">
        <v>208</v>
      </c>
      <c r="V4547" s="248">
        <f t="shared" si="277"/>
        <v>0</v>
      </c>
      <c r="W4547" s="248">
        <f t="shared" si="277"/>
        <v>0</v>
      </c>
      <c r="X4547" s="248">
        <f t="shared" si="275"/>
        <v>0</v>
      </c>
      <c r="Y4547" s="248">
        <f t="shared" si="276"/>
        <v>0</v>
      </c>
    </row>
    <row r="4548" spans="1:25" ht="15" customHeight="1" x14ac:dyDescent="0.25">
      <c r="A4548" s="250"/>
      <c r="B4548" s="251"/>
      <c r="C4548" s="322" t="s">
        <v>1286</v>
      </c>
      <c r="D4548" s="322"/>
      <c r="E4548" s="322"/>
      <c r="H4548" s="252">
        <v>43851.46</v>
      </c>
      <c r="I4548" s="252">
        <v>0</v>
      </c>
      <c r="J4548" s="252">
        <v>0</v>
      </c>
      <c r="K4548" s="252">
        <v>0</v>
      </c>
      <c r="L4548" s="252">
        <v>0</v>
      </c>
      <c r="M4548" s="252">
        <v>0</v>
      </c>
      <c r="N4548" s="323">
        <v>2957.26</v>
      </c>
      <c r="O4548" s="323"/>
      <c r="P4548" s="252">
        <v>46526.49</v>
      </c>
      <c r="Q4548" s="252">
        <v>5632.29</v>
      </c>
      <c r="R4548" s="240" t="s">
        <v>208</v>
      </c>
      <c r="V4548" s="248">
        <f t="shared" si="277"/>
        <v>0</v>
      </c>
      <c r="W4548" s="248">
        <f t="shared" si="277"/>
        <v>0</v>
      </c>
      <c r="X4548" s="248">
        <f t="shared" si="275"/>
        <v>0</v>
      </c>
      <c r="Y4548" s="248">
        <f t="shared" si="276"/>
        <v>0</v>
      </c>
    </row>
    <row r="4549" spans="1:25" ht="15" customHeight="1" x14ac:dyDescent="0.25">
      <c r="A4549" s="253"/>
      <c r="B4549" s="254"/>
      <c r="C4549" s="324" t="s">
        <v>1055</v>
      </c>
      <c r="D4549" s="324"/>
      <c r="E4549" s="324"/>
      <c r="F4549" s="255"/>
      <c r="G4549" s="255"/>
      <c r="H4549" s="256">
        <v>410.46</v>
      </c>
      <c r="I4549" s="256">
        <v>264.27999999999997</v>
      </c>
      <c r="J4549" s="256">
        <v>0</v>
      </c>
      <c r="K4549" s="256">
        <v>0</v>
      </c>
      <c r="L4549" s="256">
        <v>0</v>
      </c>
      <c r="M4549" s="256">
        <v>264.27999999999997</v>
      </c>
      <c r="N4549" s="325">
        <v>336.84</v>
      </c>
      <c r="O4549" s="325"/>
      <c r="P4549" s="256">
        <v>337.9</v>
      </c>
      <c r="Q4549" s="256">
        <v>0</v>
      </c>
      <c r="R4549" s="240" t="s">
        <v>208</v>
      </c>
      <c r="V4549" s="248">
        <f t="shared" si="277"/>
        <v>0</v>
      </c>
      <c r="W4549" s="248">
        <f t="shared" si="277"/>
        <v>0</v>
      </c>
      <c r="X4549" s="248">
        <f t="shared" si="275"/>
        <v>0</v>
      </c>
      <c r="Y4549" s="248">
        <f t="shared" si="276"/>
        <v>0</v>
      </c>
    </row>
    <row r="4550" spans="1:25" ht="15" customHeight="1" x14ac:dyDescent="0.25">
      <c r="A4550" s="245" t="s">
        <v>1390</v>
      </c>
      <c r="B4550" s="246" t="str">
        <f>C4550</f>
        <v>г.Одинцово, Союзная, 28</v>
      </c>
      <c r="C4550" s="329" t="s">
        <v>209</v>
      </c>
      <c r="D4550" s="329"/>
      <c r="E4550" s="329"/>
      <c r="F4550" s="246" t="s">
        <v>1673</v>
      </c>
      <c r="G4550" s="246" t="s">
        <v>2068</v>
      </c>
      <c r="H4550" s="247">
        <v>260253.79</v>
      </c>
      <c r="I4550" s="247">
        <v>96716.49</v>
      </c>
      <c r="J4550" s="247">
        <v>0</v>
      </c>
      <c r="K4550" s="247">
        <v>0</v>
      </c>
      <c r="L4550" s="247">
        <v>0</v>
      </c>
      <c r="M4550" s="247">
        <v>96716.49</v>
      </c>
      <c r="N4550" s="330">
        <v>105311.88</v>
      </c>
      <c r="O4550" s="330"/>
      <c r="P4550" s="247">
        <v>275974.99</v>
      </c>
      <c r="Q4550" s="247">
        <v>24316.59</v>
      </c>
      <c r="R4550" s="240" t="s">
        <v>209</v>
      </c>
      <c r="V4550" s="248">
        <f t="shared" si="277"/>
        <v>0</v>
      </c>
      <c r="W4550" s="248">
        <f t="shared" si="277"/>
        <v>0</v>
      </c>
      <c r="X4550" s="248">
        <f t="shared" si="275"/>
        <v>0</v>
      </c>
      <c r="Y4550" s="248">
        <f t="shared" si="276"/>
        <v>0</v>
      </c>
    </row>
    <row r="4551" spans="1:25" ht="15" customHeight="1" x14ac:dyDescent="0.25">
      <c r="A4551" s="250"/>
      <c r="B4551" s="251"/>
      <c r="C4551" s="322" t="s">
        <v>1052</v>
      </c>
      <c r="D4551" s="322"/>
      <c r="E4551" s="322"/>
      <c r="H4551" s="252">
        <v>215173.28</v>
      </c>
      <c r="I4551" s="252">
        <v>85623.67</v>
      </c>
      <c r="J4551" s="252">
        <v>0</v>
      </c>
      <c r="K4551" s="252">
        <v>0</v>
      </c>
      <c r="L4551" s="252">
        <v>0</v>
      </c>
      <c r="M4551" s="252">
        <v>85623.67</v>
      </c>
      <c r="N4551" s="323">
        <v>93449.3</v>
      </c>
      <c r="O4551" s="323"/>
      <c r="P4551" s="252">
        <v>207347.65</v>
      </c>
      <c r="Q4551" s="252">
        <v>0</v>
      </c>
      <c r="R4551" s="240" t="s">
        <v>209</v>
      </c>
      <c r="V4551" s="248">
        <f t="shared" si="277"/>
        <v>207347.65</v>
      </c>
      <c r="W4551" s="248">
        <f t="shared" si="277"/>
        <v>0</v>
      </c>
      <c r="X4551" s="248">
        <f t="shared" si="275"/>
        <v>0</v>
      </c>
      <c r="Y4551" s="248">
        <f t="shared" si="276"/>
        <v>207347.65</v>
      </c>
    </row>
    <row r="4552" spans="1:25" ht="15" customHeight="1" x14ac:dyDescent="0.25">
      <c r="A4552" s="250"/>
      <c r="B4552" s="251"/>
      <c r="C4552" s="322" t="s">
        <v>1284</v>
      </c>
      <c r="D4552" s="322"/>
      <c r="E4552" s="322"/>
      <c r="H4552" s="252">
        <v>31210.92</v>
      </c>
      <c r="I4552" s="252">
        <v>0</v>
      </c>
      <c r="J4552" s="252">
        <v>0</v>
      </c>
      <c r="K4552" s="252">
        <v>0</v>
      </c>
      <c r="L4552" s="252">
        <v>0</v>
      </c>
      <c r="M4552" s="252">
        <v>0</v>
      </c>
      <c r="N4552" s="323">
        <v>-264</v>
      </c>
      <c r="O4552" s="323"/>
      <c r="P4552" s="252">
        <v>39899.339999999997</v>
      </c>
      <c r="Q4552" s="252">
        <v>8424.42</v>
      </c>
      <c r="R4552" s="240" t="s">
        <v>209</v>
      </c>
      <c r="V4552" s="248">
        <f t="shared" si="277"/>
        <v>0</v>
      </c>
      <c r="W4552" s="248">
        <f t="shared" si="277"/>
        <v>0</v>
      </c>
      <c r="X4552" s="248">
        <f t="shared" si="275"/>
        <v>31474.92</v>
      </c>
      <c r="Y4552" s="248">
        <f t="shared" si="276"/>
        <v>31474.92</v>
      </c>
    </row>
    <row r="4553" spans="1:25" ht="15" customHeight="1" x14ac:dyDescent="0.25">
      <c r="A4553" s="250"/>
      <c r="B4553" s="251"/>
      <c r="C4553" s="322" t="s">
        <v>1056</v>
      </c>
      <c r="D4553" s="322"/>
      <c r="E4553" s="322"/>
      <c r="H4553" s="252">
        <v>1072.4000000000001</v>
      </c>
      <c r="I4553" s="252">
        <v>438.32</v>
      </c>
      <c r="J4553" s="252">
        <v>0</v>
      </c>
      <c r="K4553" s="252">
        <v>0</v>
      </c>
      <c r="L4553" s="252">
        <v>0</v>
      </c>
      <c r="M4553" s="252">
        <v>438.32</v>
      </c>
      <c r="N4553" s="323">
        <v>477.73</v>
      </c>
      <c r="O4553" s="323"/>
      <c r="P4553" s="252">
        <v>1032.99</v>
      </c>
      <c r="Q4553" s="252">
        <v>0</v>
      </c>
      <c r="R4553" s="240" t="s">
        <v>209</v>
      </c>
      <c r="V4553" s="248">
        <f t="shared" si="277"/>
        <v>0</v>
      </c>
      <c r="W4553" s="248">
        <f t="shared" si="277"/>
        <v>0</v>
      </c>
      <c r="X4553" s="248">
        <f t="shared" si="275"/>
        <v>0</v>
      </c>
      <c r="Y4553" s="248">
        <f t="shared" si="276"/>
        <v>0</v>
      </c>
    </row>
    <row r="4554" spans="1:25" ht="15" customHeight="1" x14ac:dyDescent="0.25">
      <c r="A4554" s="250"/>
      <c r="B4554" s="251"/>
      <c r="C4554" s="322" t="s">
        <v>1058</v>
      </c>
      <c r="D4554" s="322"/>
      <c r="E4554" s="322"/>
      <c r="H4554" s="252">
        <v>3071.61</v>
      </c>
      <c r="I4554" s="252">
        <v>1258.79</v>
      </c>
      <c r="J4554" s="252">
        <v>0</v>
      </c>
      <c r="K4554" s="252">
        <v>0</v>
      </c>
      <c r="L4554" s="252">
        <v>0</v>
      </c>
      <c r="M4554" s="252">
        <v>1258.79</v>
      </c>
      <c r="N4554" s="323">
        <v>1372.26</v>
      </c>
      <c r="O4554" s="323"/>
      <c r="P4554" s="252">
        <v>2958.14</v>
      </c>
      <c r="Q4554" s="252">
        <v>0</v>
      </c>
      <c r="R4554" s="240" t="s">
        <v>209</v>
      </c>
      <c r="V4554" s="248">
        <f t="shared" si="277"/>
        <v>0</v>
      </c>
      <c r="W4554" s="248">
        <f t="shared" si="277"/>
        <v>0</v>
      </c>
      <c r="X4554" s="248">
        <f t="shared" ref="X4554:X4617" si="278">IF(X$8=$C4554,SUM($P4554-$Q4554),0)</f>
        <v>0</v>
      </c>
      <c r="Y4554" s="248">
        <f t="shared" ref="Y4554:Y4617" si="279">SUM(V4554:X4554)</f>
        <v>0</v>
      </c>
    </row>
    <row r="4555" spans="1:25" ht="15" customHeight="1" x14ac:dyDescent="0.25">
      <c r="A4555" s="250"/>
      <c r="B4555" s="251"/>
      <c r="C4555" s="322" t="s">
        <v>1335</v>
      </c>
      <c r="D4555" s="322"/>
      <c r="E4555" s="322"/>
      <c r="H4555" s="252">
        <v>24222.11</v>
      </c>
      <c r="I4555" s="252">
        <v>8829.02</v>
      </c>
      <c r="J4555" s="252">
        <v>0</v>
      </c>
      <c r="K4555" s="252">
        <v>0</v>
      </c>
      <c r="L4555" s="252">
        <v>0</v>
      </c>
      <c r="M4555" s="252">
        <v>8829.02</v>
      </c>
      <c r="N4555" s="323">
        <v>9658.7800000000007</v>
      </c>
      <c r="O4555" s="323"/>
      <c r="P4555" s="252">
        <v>23392.35</v>
      </c>
      <c r="Q4555" s="252">
        <v>0</v>
      </c>
      <c r="R4555" s="240" t="s">
        <v>209</v>
      </c>
      <c r="V4555" s="248">
        <f t="shared" si="277"/>
        <v>0</v>
      </c>
      <c r="W4555" s="248">
        <f t="shared" si="277"/>
        <v>0</v>
      </c>
      <c r="X4555" s="248">
        <f t="shared" si="278"/>
        <v>0</v>
      </c>
      <c r="Y4555" s="248">
        <f t="shared" si="279"/>
        <v>0</v>
      </c>
    </row>
    <row r="4556" spans="1:25" ht="15" customHeight="1" x14ac:dyDescent="0.25">
      <c r="A4556" s="250"/>
      <c r="B4556" s="251"/>
      <c r="C4556" s="322" t="s">
        <v>399</v>
      </c>
      <c r="D4556" s="322"/>
      <c r="E4556" s="322"/>
      <c r="H4556" s="252">
        <v>-2285.8200000000002</v>
      </c>
      <c r="I4556" s="252">
        <v>0</v>
      </c>
      <c r="J4556" s="252">
        <v>0</v>
      </c>
      <c r="K4556" s="252">
        <v>0</v>
      </c>
      <c r="L4556" s="252">
        <v>0</v>
      </c>
      <c r="M4556" s="252">
        <v>0</v>
      </c>
      <c r="N4556" s="323">
        <v>0</v>
      </c>
      <c r="O4556" s="323"/>
      <c r="P4556" s="252">
        <v>0</v>
      </c>
      <c r="Q4556" s="252">
        <v>2285.8200000000002</v>
      </c>
      <c r="R4556" s="240" t="s">
        <v>209</v>
      </c>
      <c r="V4556" s="248">
        <f t="shared" si="277"/>
        <v>0</v>
      </c>
      <c r="W4556" s="248">
        <f t="shared" si="277"/>
        <v>0</v>
      </c>
      <c r="X4556" s="248">
        <f t="shared" si="278"/>
        <v>0</v>
      </c>
      <c r="Y4556" s="248">
        <f t="shared" si="279"/>
        <v>0</v>
      </c>
    </row>
    <row r="4557" spans="1:25" ht="15" customHeight="1" x14ac:dyDescent="0.25">
      <c r="A4557" s="250"/>
      <c r="B4557" s="251"/>
      <c r="C4557" s="322" t="s">
        <v>1303</v>
      </c>
      <c r="D4557" s="322"/>
      <c r="E4557" s="322"/>
      <c r="H4557" s="252">
        <v>-561.20000000000005</v>
      </c>
      <c r="I4557" s="252">
        <v>0</v>
      </c>
      <c r="J4557" s="252">
        <v>0</v>
      </c>
      <c r="K4557" s="252">
        <v>0</v>
      </c>
      <c r="L4557" s="252">
        <v>0</v>
      </c>
      <c r="M4557" s="252">
        <v>0</v>
      </c>
      <c r="N4557" s="323">
        <v>0</v>
      </c>
      <c r="O4557" s="323"/>
      <c r="P4557" s="252">
        <v>0</v>
      </c>
      <c r="Q4557" s="252">
        <v>561.20000000000005</v>
      </c>
      <c r="R4557" s="240" t="s">
        <v>209</v>
      </c>
      <c r="V4557" s="248">
        <f t="shared" si="277"/>
        <v>0</v>
      </c>
      <c r="W4557" s="248">
        <f t="shared" si="277"/>
        <v>0</v>
      </c>
      <c r="X4557" s="248">
        <f t="shared" si="278"/>
        <v>0</v>
      </c>
      <c r="Y4557" s="248">
        <f t="shared" si="279"/>
        <v>0</v>
      </c>
    </row>
    <row r="4558" spans="1:25" ht="15" customHeight="1" x14ac:dyDescent="0.25">
      <c r="A4558" s="250"/>
      <c r="B4558" s="251"/>
      <c r="C4558" s="322" t="s">
        <v>1288</v>
      </c>
      <c r="D4558" s="322"/>
      <c r="E4558" s="322"/>
      <c r="H4558" s="252">
        <v>-5351.44</v>
      </c>
      <c r="I4558" s="252">
        <v>0</v>
      </c>
      <c r="J4558" s="252">
        <v>0</v>
      </c>
      <c r="K4558" s="252">
        <v>0</v>
      </c>
      <c r="L4558" s="252">
        <v>0</v>
      </c>
      <c r="M4558" s="252">
        <v>0</v>
      </c>
      <c r="N4558" s="323">
        <v>0</v>
      </c>
      <c r="O4558" s="323"/>
      <c r="P4558" s="252">
        <v>0</v>
      </c>
      <c r="Q4558" s="252">
        <v>5351.44</v>
      </c>
      <c r="R4558" s="240" t="s">
        <v>209</v>
      </c>
      <c r="V4558" s="248">
        <f t="shared" si="277"/>
        <v>0</v>
      </c>
      <c r="W4558" s="248">
        <f t="shared" si="277"/>
        <v>0</v>
      </c>
      <c r="X4558" s="248">
        <f t="shared" si="278"/>
        <v>0</v>
      </c>
      <c r="Y4558" s="248">
        <f t="shared" si="279"/>
        <v>0</v>
      </c>
    </row>
    <row r="4559" spans="1:25" ht="15" customHeight="1" x14ac:dyDescent="0.25">
      <c r="A4559" s="250"/>
      <c r="B4559" s="251"/>
      <c r="C4559" s="322" t="s">
        <v>1057</v>
      </c>
      <c r="D4559" s="322"/>
      <c r="E4559" s="322"/>
      <c r="H4559" s="252">
        <v>715.49</v>
      </c>
      <c r="I4559" s="252">
        <v>289.99</v>
      </c>
      <c r="J4559" s="252">
        <v>0</v>
      </c>
      <c r="K4559" s="252">
        <v>0</v>
      </c>
      <c r="L4559" s="252">
        <v>0</v>
      </c>
      <c r="M4559" s="252">
        <v>289.99</v>
      </c>
      <c r="N4559" s="323">
        <v>316.20999999999998</v>
      </c>
      <c r="O4559" s="323"/>
      <c r="P4559" s="252">
        <v>689.27</v>
      </c>
      <c r="Q4559" s="252">
        <v>0</v>
      </c>
      <c r="R4559" s="240" t="s">
        <v>209</v>
      </c>
      <c r="V4559" s="248">
        <f t="shared" si="277"/>
        <v>0</v>
      </c>
      <c r="W4559" s="248">
        <f t="shared" si="277"/>
        <v>0</v>
      </c>
      <c r="X4559" s="248">
        <f t="shared" si="278"/>
        <v>0</v>
      </c>
      <c r="Y4559" s="248">
        <f t="shared" si="279"/>
        <v>0</v>
      </c>
    </row>
    <row r="4560" spans="1:25" ht="15" customHeight="1" x14ac:dyDescent="0.25">
      <c r="A4560" s="250"/>
      <c r="B4560" s="251"/>
      <c r="C4560" s="322" t="s">
        <v>392</v>
      </c>
      <c r="D4560" s="322"/>
      <c r="E4560" s="322"/>
      <c r="H4560" s="252">
        <v>-4226.78</v>
      </c>
      <c r="I4560" s="252">
        <v>0</v>
      </c>
      <c r="J4560" s="252">
        <v>0</v>
      </c>
      <c r="K4560" s="252">
        <v>0</v>
      </c>
      <c r="L4560" s="252">
        <v>0</v>
      </c>
      <c r="M4560" s="252">
        <v>0</v>
      </c>
      <c r="N4560" s="323">
        <v>0</v>
      </c>
      <c r="O4560" s="323"/>
      <c r="P4560" s="252">
        <v>0</v>
      </c>
      <c r="Q4560" s="252">
        <v>4226.78</v>
      </c>
      <c r="R4560" s="240" t="s">
        <v>209</v>
      </c>
      <c r="V4560" s="248">
        <f t="shared" ref="V4560:W4623" si="280">IF(V$8=$C4560,SUM($P4560-$Q4560),0)</f>
        <v>0</v>
      </c>
      <c r="W4560" s="248">
        <f t="shared" si="280"/>
        <v>0</v>
      </c>
      <c r="X4560" s="248">
        <f t="shared" si="278"/>
        <v>0</v>
      </c>
      <c r="Y4560" s="248">
        <f t="shared" si="279"/>
        <v>0</v>
      </c>
    </row>
    <row r="4561" spans="1:25" ht="15" customHeight="1" x14ac:dyDescent="0.25">
      <c r="A4561" s="250"/>
      <c r="B4561" s="251"/>
      <c r="C4561" s="322" t="s">
        <v>1054</v>
      </c>
      <c r="D4561" s="322"/>
      <c r="E4561" s="322"/>
      <c r="H4561" s="252">
        <v>340.08</v>
      </c>
      <c r="I4561" s="252">
        <v>138.35</v>
      </c>
      <c r="J4561" s="252">
        <v>0</v>
      </c>
      <c r="K4561" s="252">
        <v>0</v>
      </c>
      <c r="L4561" s="252">
        <v>0</v>
      </c>
      <c r="M4561" s="252">
        <v>138.35</v>
      </c>
      <c r="N4561" s="323">
        <v>150.80000000000001</v>
      </c>
      <c r="O4561" s="323"/>
      <c r="P4561" s="252">
        <v>327.63</v>
      </c>
      <c r="Q4561" s="252">
        <v>0</v>
      </c>
      <c r="R4561" s="240" t="s">
        <v>209</v>
      </c>
      <c r="V4561" s="248">
        <f t="shared" si="280"/>
        <v>0</v>
      </c>
      <c r="W4561" s="248">
        <f t="shared" si="280"/>
        <v>0</v>
      </c>
      <c r="X4561" s="248">
        <f t="shared" si="278"/>
        <v>0</v>
      </c>
      <c r="Y4561" s="248">
        <f t="shared" si="279"/>
        <v>0</v>
      </c>
    </row>
    <row r="4562" spans="1:25" ht="15" customHeight="1" x14ac:dyDescent="0.25">
      <c r="A4562" s="250"/>
      <c r="B4562" s="251"/>
      <c r="C4562" s="322" t="s">
        <v>1286</v>
      </c>
      <c r="D4562" s="322"/>
      <c r="E4562" s="322"/>
      <c r="H4562" s="252">
        <v>-1761.04</v>
      </c>
      <c r="I4562" s="252">
        <v>0</v>
      </c>
      <c r="J4562" s="252">
        <v>0</v>
      </c>
      <c r="K4562" s="252">
        <v>0</v>
      </c>
      <c r="L4562" s="252">
        <v>0</v>
      </c>
      <c r="M4562" s="252">
        <v>0</v>
      </c>
      <c r="N4562" s="323">
        <v>0</v>
      </c>
      <c r="O4562" s="323"/>
      <c r="P4562" s="252">
        <v>0</v>
      </c>
      <c r="Q4562" s="252">
        <v>1761.04</v>
      </c>
      <c r="R4562" s="240" t="s">
        <v>209</v>
      </c>
      <c r="V4562" s="248">
        <f t="shared" si="280"/>
        <v>0</v>
      </c>
      <c r="W4562" s="248">
        <f t="shared" si="280"/>
        <v>0</v>
      </c>
      <c r="X4562" s="248">
        <f t="shared" si="278"/>
        <v>0</v>
      </c>
      <c r="Y4562" s="248">
        <f t="shared" si="279"/>
        <v>0</v>
      </c>
    </row>
    <row r="4563" spans="1:25" ht="15" customHeight="1" x14ac:dyDescent="0.25">
      <c r="A4563" s="250"/>
      <c r="B4563" s="251"/>
      <c r="C4563" s="322" t="s">
        <v>1055</v>
      </c>
      <c r="D4563" s="322"/>
      <c r="E4563" s="322"/>
      <c r="H4563" s="252">
        <v>340.07</v>
      </c>
      <c r="I4563" s="252">
        <v>138.35</v>
      </c>
      <c r="J4563" s="252">
        <v>0</v>
      </c>
      <c r="K4563" s="252">
        <v>0</v>
      </c>
      <c r="L4563" s="252">
        <v>0</v>
      </c>
      <c r="M4563" s="252">
        <v>138.35</v>
      </c>
      <c r="N4563" s="323">
        <v>150.80000000000001</v>
      </c>
      <c r="O4563" s="323"/>
      <c r="P4563" s="252">
        <v>327.62</v>
      </c>
      <c r="Q4563" s="252">
        <v>0</v>
      </c>
      <c r="R4563" s="240" t="s">
        <v>209</v>
      </c>
      <c r="V4563" s="248">
        <f t="shared" si="280"/>
        <v>0</v>
      </c>
      <c r="W4563" s="248">
        <f t="shared" si="280"/>
        <v>0</v>
      </c>
      <c r="X4563" s="248">
        <f t="shared" si="278"/>
        <v>0</v>
      </c>
      <c r="Y4563" s="248">
        <f t="shared" si="279"/>
        <v>0</v>
      </c>
    </row>
    <row r="4564" spans="1:25" ht="15" customHeight="1" x14ac:dyDescent="0.25">
      <c r="A4564" s="253"/>
      <c r="B4564" s="254"/>
      <c r="C4564" s="324" t="s">
        <v>1304</v>
      </c>
      <c r="D4564" s="324"/>
      <c r="E4564" s="324"/>
      <c r="F4564" s="255"/>
      <c r="G4564" s="255"/>
      <c r="H4564" s="256">
        <v>-1705.89</v>
      </c>
      <c r="I4564" s="256">
        <v>0</v>
      </c>
      <c r="J4564" s="256">
        <v>0</v>
      </c>
      <c r="K4564" s="256">
        <v>0</v>
      </c>
      <c r="L4564" s="256">
        <v>0</v>
      </c>
      <c r="M4564" s="256">
        <v>0</v>
      </c>
      <c r="N4564" s="325">
        <v>0</v>
      </c>
      <c r="O4564" s="325"/>
      <c r="P4564" s="256">
        <v>0</v>
      </c>
      <c r="Q4564" s="256">
        <v>1705.89</v>
      </c>
      <c r="R4564" s="240" t="s">
        <v>209</v>
      </c>
      <c r="V4564" s="248">
        <f t="shared" si="280"/>
        <v>0</v>
      </c>
      <c r="W4564" s="248">
        <f t="shared" si="280"/>
        <v>0</v>
      </c>
      <c r="X4564" s="248">
        <f t="shared" si="278"/>
        <v>0</v>
      </c>
      <c r="Y4564" s="248">
        <f t="shared" si="279"/>
        <v>0</v>
      </c>
    </row>
    <row r="4565" spans="1:25" ht="15" customHeight="1" x14ac:dyDescent="0.25">
      <c r="A4565" s="245" t="s">
        <v>2069</v>
      </c>
      <c r="B4565" s="246" t="str">
        <f>C4565</f>
        <v>г.Одинцово, Союзная, 30</v>
      </c>
      <c r="C4565" s="329" t="s">
        <v>210</v>
      </c>
      <c r="D4565" s="329"/>
      <c r="E4565" s="329"/>
      <c r="F4565" s="246" t="s">
        <v>1813</v>
      </c>
      <c r="G4565" s="246" t="s">
        <v>2070</v>
      </c>
      <c r="H4565" s="247">
        <v>1633384.87</v>
      </c>
      <c r="I4565" s="247">
        <v>580884.84</v>
      </c>
      <c r="J4565" s="247">
        <v>-12227.81</v>
      </c>
      <c r="K4565" s="247">
        <v>0</v>
      </c>
      <c r="L4565" s="247">
        <v>0</v>
      </c>
      <c r="M4565" s="247">
        <v>568657.03</v>
      </c>
      <c r="N4565" s="330">
        <v>743991.19</v>
      </c>
      <c r="O4565" s="330"/>
      <c r="P4565" s="247">
        <v>1488848.1</v>
      </c>
      <c r="Q4565" s="247">
        <v>30797.39</v>
      </c>
      <c r="R4565" s="240" t="s">
        <v>210</v>
      </c>
      <c r="V4565" s="248">
        <f t="shared" si="280"/>
        <v>0</v>
      </c>
      <c r="W4565" s="248">
        <f t="shared" si="280"/>
        <v>0</v>
      </c>
      <c r="X4565" s="248">
        <f t="shared" si="278"/>
        <v>0</v>
      </c>
      <c r="Y4565" s="248">
        <f t="shared" si="279"/>
        <v>0</v>
      </c>
    </row>
    <row r="4566" spans="1:25" ht="15" customHeight="1" x14ac:dyDescent="0.25">
      <c r="A4566" s="250"/>
      <c r="B4566" s="251"/>
      <c r="C4566" s="322" t="s">
        <v>1054</v>
      </c>
      <c r="D4566" s="322"/>
      <c r="E4566" s="322"/>
      <c r="H4566" s="252">
        <v>157.36000000000001</v>
      </c>
      <c r="I4566" s="252">
        <v>151.01</v>
      </c>
      <c r="J4566" s="252">
        <v>0</v>
      </c>
      <c r="K4566" s="252">
        <v>0</v>
      </c>
      <c r="L4566" s="252">
        <v>0</v>
      </c>
      <c r="M4566" s="252">
        <v>151.01</v>
      </c>
      <c r="N4566" s="323">
        <v>209.42</v>
      </c>
      <c r="O4566" s="323"/>
      <c r="P4566" s="252">
        <v>99.1</v>
      </c>
      <c r="Q4566" s="252">
        <v>0.15</v>
      </c>
      <c r="R4566" s="240" t="s">
        <v>210</v>
      </c>
      <c r="V4566" s="248">
        <f t="shared" si="280"/>
        <v>0</v>
      </c>
      <c r="W4566" s="248">
        <f t="shared" si="280"/>
        <v>0</v>
      </c>
      <c r="X4566" s="248">
        <f t="shared" si="278"/>
        <v>0</v>
      </c>
      <c r="Y4566" s="248">
        <f t="shared" si="279"/>
        <v>0</v>
      </c>
    </row>
    <row r="4567" spans="1:25" ht="15" customHeight="1" x14ac:dyDescent="0.25">
      <c r="A4567" s="250"/>
      <c r="B4567" s="251"/>
      <c r="C4567" s="322" t="s">
        <v>1284</v>
      </c>
      <c r="D4567" s="322"/>
      <c r="E4567" s="322"/>
      <c r="H4567" s="252">
        <v>691292.83</v>
      </c>
      <c r="I4567" s="252">
        <v>0</v>
      </c>
      <c r="J4567" s="252">
        <v>0</v>
      </c>
      <c r="K4567" s="252">
        <v>0</v>
      </c>
      <c r="L4567" s="252">
        <v>0</v>
      </c>
      <c r="M4567" s="252">
        <v>0</v>
      </c>
      <c r="N4567" s="323">
        <v>11735.61</v>
      </c>
      <c r="O4567" s="323"/>
      <c r="P4567" s="252">
        <v>696314.93</v>
      </c>
      <c r="Q4567" s="252">
        <v>16757.71</v>
      </c>
      <c r="R4567" s="240" t="s">
        <v>210</v>
      </c>
      <c r="V4567" s="248">
        <f t="shared" si="280"/>
        <v>0</v>
      </c>
      <c r="W4567" s="248">
        <f t="shared" si="280"/>
        <v>0</v>
      </c>
      <c r="X4567" s="248">
        <f t="shared" si="278"/>
        <v>679557.22000000009</v>
      </c>
      <c r="Y4567" s="248">
        <f t="shared" si="279"/>
        <v>679557.22000000009</v>
      </c>
    </row>
    <row r="4568" spans="1:25" ht="15" customHeight="1" x14ac:dyDescent="0.25">
      <c r="A4568" s="250"/>
      <c r="B4568" s="251"/>
      <c r="C4568" s="322" t="s">
        <v>1056</v>
      </c>
      <c r="D4568" s="322"/>
      <c r="E4568" s="322"/>
      <c r="H4568" s="252">
        <v>498.81</v>
      </c>
      <c r="I4568" s="252">
        <v>478.83</v>
      </c>
      <c r="J4568" s="252">
        <v>0</v>
      </c>
      <c r="K4568" s="252">
        <v>0</v>
      </c>
      <c r="L4568" s="252">
        <v>0</v>
      </c>
      <c r="M4568" s="252">
        <v>478.83</v>
      </c>
      <c r="N4568" s="323">
        <v>663.96</v>
      </c>
      <c r="O4568" s="323"/>
      <c r="P4568" s="252">
        <v>314.14</v>
      </c>
      <c r="Q4568" s="252">
        <v>0.46</v>
      </c>
      <c r="R4568" s="240" t="s">
        <v>210</v>
      </c>
      <c r="V4568" s="248">
        <f t="shared" si="280"/>
        <v>0</v>
      </c>
      <c r="W4568" s="248">
        <f t="shared" si="280"/>
        <v>0</v>
      </c>
      <c r="X4568" s="248">
        <f t="shared" si="278"/>
        <v>0</v>
      </c>
      <c r="Y4568" s="248">
        <f t="shared" si="279"/>
        <v>0</v>
      </c>
    </row>
    <row r="4569" spans="1:25" ht="15" customHeight="1" x14ac:dyDescent="0.25">
      <c r="A4569" s="250"/>
      <c r="B4569" s="251"/>
      <c r="C4569" s="322" t="s">
        <v>503</v>
      </c>
      <c r="D4569" s="322"/>
      <c r="E4569" s="322"/>
      <c r="H4569" s="252">
        <v>340242.33</v>
      </c>
      <c r="I4569" s="252">
        <v>231574.98</v>
      </c>
      <c r="J4569" s="252">
        <v>0</v>
      </c>
      <c r="K4569" s="252">
        <v>0</v>
      </c>
      <c r="L4569" s="252">
        <v>0</v>
      </c>
      <c r="M4569" s="252">
        <v>231574.98</v>
      </c>
      <c r="N4569" s="323">
        <v>290583.84000000003</v>
      </c>
      <c r="O4569" s="323"/>
      <c r="P4569" s="252">
        <v>281371.48</v>
      </c>
      <c r="Q4569" s="252">
        <v>138.01</v>
      </c>
      <c r="R4569" s="240" t="s">
        <v>210</v>
      </c>
      <c r="V4569" s="248">
        <f t="shared" si="280"/>
        <v>0</v>
      </c>
      <c r="W4569" s="248">
        <f t="shared" si="280"/>
        <v>0</v>
      </c>
      <c r="X4569" s="248">
        <f t="shared" si="278"/>
        <v>0</v>
      </c>
      <c r="Y4569" s="248">
        <f t="shared" si="279"/>
        <v>0</v>
      </c>
    </row>
    <row r="4570" spans="1:25" ht="15" customHeight="1" x14ac:dyDescent="0.25">
      <c r="A4570" s="250"/>
      <c r="B4570" s="251"/>
      <c r="C4570" s="322" t="s">
        <v>1335</v>
      </c>
      <c r="D4570" s="322"/>
      <c r="E4570" s="322"/>
      <c r="H4570" s="252">
        <v>1931.48</v>
      </c>
      <c r="I4570" s="252">
        <v>0</v>
      </c>
      <c r="J4570" s="252">
        <v>0</v>
      </c>
      <c r="K4570" s="252">
        <v>0</v>
      </c>
      <c r="L4570" s="252">
        <v>0</v>
      </c>
      <c r="M4570" s="252">
        <v>0</v>
      </c>
      <c r="N4570" s="323">
        <v>35.229999999999997</v>
      </c>
      <c r="O4570" s="323"/>
      <c r="P4570" s="252">
        <v>1896.25</v>
      </c>
      <c r="Q4570" s="252">
        <v>0</v>
      </c>
      <c r="R4570" s="240" t="s">
        <v>210</v>
      </c>
      <c r="V4570" s="248">
        <f t="shared" si="280"/>
        <v>0</v>
      </c>
      <c r="W4570" s="248">
        <f t="shared" si="280"/>
        <v>0</v>
      </c>
      <c r="X4570" s="248">
        <f t="shared" si="278"/>
        <v>0</v>
      </c>
      <c r="Y4570" s="248">
        <f t="shared" si="279"/>
        <v>0</v>
      </c>
    </row>
    <row r="4571" spans="1:25" ht="15" customHeight="1" x14ac:dyDescent="0.25">
      <c r="A4571" s="250"/>
      <c r="B4571" s="251"/>
      <c r="C4571" s="322" t="s">
        <v>1052</v>
      </c>
      <c r="D4571" s="322"/>
      <c r="E4571" s="322"/>
      <c r="H4571" s="252">
        <v>310376.96000000002</v>
      </c>
      <c r="I4571" s="252">
        <v>193190.62</v>
      </c>
      <c r="J4571" s="252">
        <v>0</v>
      </c>
      <c r="K4571" s="252">
        <v>0</v>
      </c>
      <c r="L4571" s="252">
        <v>0</v>
      </c>
      <c r="M4571" s="252">
        <v>193190.62</v>
      </c>
      <c r="N4571" s="323">
        <v>244953.41</v>
      </c>
      <c r="O4571" s="323"/>
      <c r="P4571" s="252">
        <v>258729.31</v>
      </c>
      <c r="Q4571" s="252">
        <v>115.14</v>
      </c>
      <c r="R4571" s="240" t="s">
        <v>210</v>
      </c>
      <c r="V4571" s="248">
        <f t="shared" si="280"/>
        <v>258614.16999999998</v>
      </c>
      <c r="W4571" s="248">
        <f t="shared" si="280"/>
        <v>0</v>
      </c>
      <c r="X4571" s="248">
        <f t="shared" si="278"/>
        <v>0</v>
      </c>
      <c r="Y4571" s="248">
        <f t="shared" si="279"/>
        <v>258614.16999999998</v>
      </c>
    </row>
    <row r="4572" spans="1:25" ht="15" customHeight="1" x14ac:dyDescent="0.25">
      <c r="A4572" s="250"/>
      <c r="B4572" s="251"/>
      <c r="C4572" s="322" t="s">
        <v>1288</v>
      </c>
      <c r="D4572" s="322"/>
      <c r="E4572" s="322"/>
      <c r="H4572" s="252">
        <v>112766.06</v>
      </c>
      <c r="I4572" s="252">
        <v>61842.57</v>
      </c>
      <c r="J4572" s="252">
        <v>-43.29</v>
      </c>
      <c r="K4572" s="252">
        <v>0</v>
      </c>
      <c r="L4572" s="252">
        <v>0</v>
      </c>
      <c r="M4572" s="252">
        <v>61799.28</v>
      </c>
      <c r="N4572" s="323">
        <v>74096.41</v>
      </c>
      <c r="O4572" s="323"/>
      <c r="P4572" s="252">
        <v>100488.6</v>
      </c>
      <c r="Q4572" s="252">
        <v>19.670000000000002</v>
      </c>
      <c r="R4572" s="240" t="s">
        <v>210</v>
      </c>
      <c r="V4572" s="248">
        <f t="shared" si="280"/>
        <v>0</v>
      </c>
      <c r="W4572" s="248">
        <f t="shared" si="280"/>
        <v>0</v>
      </c>
      <c r="X4572" s="248">
        <f t="shared" si="278"/>
        <v>0</v>
      </c>
      <c r="Y4572" s="248">
        <f t="shared" si="279"/>
        <v>0</v>
      </c>
    </row>
    <row r="4573" spans="1:25" ht="15" customHeight="1" x14ac:dyDescent="0.25">
      <c r="A4573" s="250"/>
      <c r="B4573" s="251"/>
      <c r="C4573" s="322" t="s">
        <v>392</v>
      </c>
      <c r="D4573" s="322"/>
      <c r="E4573" s="322"/>
      <c r="H4573" s="252">
        <v>78495.45</v>
      </c>
      <c r="I4573" s="252">
        <v>40380.99</v>
      </c>
      <c r="J4573" s="252">
        <v>-6233.25</v>
      </c>
      <c r="K4573" s="252">
        <v>0</v>
      </c>
      <c r="L4573" s="252">
        <v>0</v>
      </c>
      <c r="M4573" s="252">
        <v>34147.74</v>
      </c>
      <c r="N4573" s="323">
        <v>52722.3</v>
      </c>
      <c r="O4573" s="323"/>
      <c r="P4573" s="252">
        <v>66914.16</v>
      </c>
      <c r="Q4573" s="252">
        <v>6993.27</v>
      </c>
      <c r="R4573" s="240" t="s">
        <v>210</v>
      </c>
      <c r="V4573" s="248">
        <f t="shared" si="280"/>
        <v>0</v>
      </c>
      <c r="W4573" s="248">
        <f t="shared" si="280"/>
        <v>0</v>
      </c>
      <c r="X4573" s="248">
        <f t="shared" si="278"/>
        <v>0</v>
      </c>
      <c r="Y4573" s="248">
        <f t="shared" si="279"/>
        <v>0</v>
      </c>
    </row>
    <row r="4574" spans="1:25" ht="15" customHeight="1" x14ac:dyDescent="0.25">
      <c r="A4574" s="250"/>
      <c r="B4574" s="251"/>
      <c r="C4574" s="322" t="s">
        <v>399</v>
      </c>
      <c r="D4574" s="322"/>
      <c r="E4574" s="322"/>
      <c r="H4574" s="252">
        <v>45240.86</v>
      </c>
      <c r="I4574" s="252">
        <v>22382.73</v>
      </c>
      <c r="J4574" s="252">
        <v>-5919.96</v>
      </c>
      <c r="K4574" s="252">
        <v>0</v>
      </c>
      <c r="L4574" s="252">
        <v>0</v>
      </c>
      <c r="M4574" s="252">
        <v>16462.77</v>
      </c>
      <c r="N4574" s="323">
        <v>31134.07</v>
      </c>
      <c r="O4574" s="323"/>
      <c r="P4574" s="252">
        <v>36689.839999999997</v>
      </c>
      <c r="Q4574" s="252">
        <v>6120.28</v>
      </c>
      <c r="R4574" s="240" t="s">
        <v>210</v>
      </c>
      <c r="V4574" s="248">
        <f t="shared" si="280"/>
        <v>0</v>
      </c>
      <c r="W4574" s="248">
        <f t="shared" si="280"/>
        <v>0</v>
      </c>
      <c r="X4574" s="248">
        <f t="shared" si="278"/>
        <v>0</v>
      </c>
      <c r="Y4574" s="248">
        <f t="shared" si="279"/>
        <v>0</v>
      </c>
    </row>
    <row r="4575" spans="1:25" ht="15" customHeight="1" x14ac:dyDescent="0.25">
      <c r="A4575" s="250"/>
      <c r="B4575" s="251"/>
      <c r="C4575" s="322" t="s">
        <v>1057</v>
      </c>
      <c r="D4575" s="322"/>
      <c r="E4575" s="322"/>
      <c r="H4575" s="252">
        <v>812.84</v>
      </c>
      <c r="I4575" s="252">
        <v>510.55</v>
      </c>
      <c r="J4575" s="252">
        <v>-20.010000000000002</v>
      </c>
      <c r="K4575" s="252">
        <v>0</v>
      </c>
      <c r="L4575" s="252">
        <v>0</v>
      </c>
      <c r="M4575" s="252">
        <v>490.54</v>
      </c>
      <c r="N4575" s="323">
        <v>650.13</v>
      </c>
      <c r="O4575" s="323"/>
      <c r="P4575" s="252">
        <v>673.56</v>
      </c>
      <c r="Q4575" s="252">
        <v>20.309999999999999</v>
      </c>
      <c r="R4575" s="240" t="s">
        <v>210</v>
      </c>
      <c r="V4575" s="248">
        <f t="shared" si="280"/>
        <v>0</v>
      </c>
      <c r="W4575" s="248">
        <f t="shared" si="280"/>
        <v>0</v>
      </c>
      <c r="X4575" s="248">
        <f t="shared" si="278"/>
        <v>0</v>
      </c>
      <c r="Y4575" s="248">
        <f t="shared" si="279"/>
        <v>0</v>
      </c>
    </row>
    <row r="4576" spans="1:25" ht="15" customHeight="1" x14ac:dyDescent="0.25">
      <c r="A4576" s="250"/>
      <c r="B4576" s="251"/>
      <c r="C4576" s="322" t="s">
        <v>1286</v>
      </c>
      <c r="D4576" s="322"/>
      <c r="E4576" s="322"/>
      <c r="H4576" s="252">
        <v>29445.39</v>
      </c>
      <c r="I4576" s="252">
        <v>16141.69</v>
      </c>
      <c r="J4576" s="252">
        <v>-11.3</v>
      </c>
      <c r="K4576" s="252">
        <v>0</v>
      </c>
      <c r="L4576" s="252">
        <v>0</v>
      </c>
      <c r="M4576" s="252">
        <v>16130.39</v>
      </c>
      <c r="N4576" s="323">
        <v>19170.990000000002</v>
      </c>
      <c r="O4576" s="323"/>
      <c r="P4576" s="252">
        <v>27028.639999999999</v>
      </c>
      <c r="Q4576" s="252">
        <v>623.85</v>
      </c>
      <c r="R4576" s="240" t="s">
        <v>210</v>
      </c>
      <c r="V4576" s="248">
        <f t="shared" si="280"/>
        <v>0</v>
      </c>
      <c r="W4576" s="248">
        <f t="shared" si="280"/>
        <v>0</v>
      </c>
      <c r="X4576" s="248">
        <f t="shared" si="278"/>
        <v>0</v>
      </c>
      <c r="Y4576" s="248">
        <f t="shared" si="279"/>
        <v>0</v>
      </c>
    </row>
    <row r="4577" spans="1:25" ht="15" customHeight="1" x14ac:dyDescent="0.25">
      <c r="A4577" s="250"/>
      <c r="B4577" s="251"/>
      <c r="C4577" s="322" t="s">
        <v>1055</v>
      </c>
      <c r="D4577" s="322"/>
      <c r="E4577" s="322"/>
      <c r="H4577" s="252">
        <v>157.36000000000001</v>
      </c>
      <c r="I4577" s="252">
        <v>151.01</v>
      </c>
      <c r="J4577" s="252">
        <v>0</v>
      </c>
      <c r="K4577" s="252">
        <v>0</v>
      </c>
      <c r="L4577" s="252">
        <v>0</v>
      </c>
      <c r="M4577" s="252">
        <v>151.01</v>
      </c>
      <c r="N4577" s="323">
        <v>209.42</v>
      </c>
      <c r="O4577" s="323"/>
      <c r="P4577" s="252">
        <v>99.1</v>
      </c>
      <c r="Q4577" s="252">
        <v>0.15</v>
      </c>
      <c r="R4577" s="240" t="s">
        <v>210</v>
      </c>
      <c r="V4577" s="248">
        <f t="shared" si="280"/>
        <v>0</v>
      </c>
      <c r="W4577" s="248">
        <f t="shared" si="280"/>
        <v>0</v>
      </c>
      <c r="X4577" s="248">
        <f t="shared" si="278"/>
        <v>0</v>
      </c>
      <c r="Y4577" s="248">
        <f t="shared" si="279"/>
        <v>0</v>
      </c>
    </row>
    <row r="4578" spans="1:25" ht="15" customHeight="1" x14ac:dyDescent="0.25">
      <c r="A4578" s="253"/>
      <c r="B4578" s="254"/>
      <c r="C4578" s="324" t="s">
        <v>1058</v>
      </c>
      <c r="D4578" s="324"/>
      <c r="E4578" s="324"/>
      <c r="F4578" s="255"/>
      <c r="G4578" s="255"/>
      <c r="H4578" s="256">
        <v>21967.14</v>
      </c>
      <c r="I4578" s="256">
        <v>14079.86</v>
      </c>
      <c r="J4578" s="256">
        <v>0</v>
      </c>
      <c r="K4578" s="256">
        <v>0</v>
      </c>
      <c r="L4578" s="256">
        <v>0</v>
      </c>
      <c r="M4578" s="256">
        <v>14079.86</v>
      </c>
      <c r="N4578" s="325">
        <v>17826.400000000001</v>
      </c>
      <c r="O4578" s="325"/>
      <c r="P4578" s="256">
        <v>18228.990000000002</v>
      </c>
      <c r="Q4578" s="256">
        <v>8.39</v>
      </c>
      <c r="R4578" s="240" t="s">
        <v>210</v>
      </c>
      <c r="V4578" s="248">
        <f t="shared" si="280"/>
        <v>0</v>
      </c>
      <c r="W4578" s="248">
        <f t="shared" si="280"/>
        <v>0</v>
      </c>
      <c r="X4578" s="248">
        <f t="shared" si="278"/>
        <v>0</v>
      </c>
      <c r="Y4578" s="248">
        <f t="shared" si="279"/>
        <v>0</v>
      </c>
    </row>
    <row r="4579" spans="1:25" ht="15" customHeight="1" x14ac:dyDescent="0.25">
      <c r="A4579" s="245" t="s">
        <v>2071</v>
      </c>
      <c r="B4579" s="246" t="str">
        <f>C4579</f>
        <v>г.Одинцово, Союзная, 32</v>
      </c>
      <c r="C4579" s="329" t="s">
        <v>339</v>
      </c>
      <c r="D4579" s="329"/>
      <c r="E4579" s="329"/>
      <c r="F4579" s="246" t="s">
        <v>1811</v>
      </c>
      <c r="G4579" s="246" t="s">
        <v>2072</v>
      </c>
      <c r="H4579" s="247">
        <v>919645.13</v>
      </c>
      <c r="I4579" s="247">
        <v>0</v>
      </c>
      <c r="J4579" s="247">
        <v>0</v>
      </c>
      <c r="K4579" s="247">
        <v>0</v>
      </c>
      <c r="L4579" s="247">
        <v>0</v>
      </c>
      <c r="M4579" s="247">
        <v>0</v>
      </c>
      <c r="N4579" s="330">
        <v>1416.11</v>
      </c>
      <c r="O4579" s="330"/>
      <c r="P4579" s="247">
        <v>928460.21</v>
      </c>
      <c r="Q4579" s="247">
        <v>10231.19</v>
      </c>
      <c r="R4579" s="240" t="s">
        <v>339</v>
      </c>
      <c r="V4579" s="248">
        <f t="shared" si="280"/>
        <v>0</v>
      </c>
      <c r="W4579" s="248">
        <f t="shared" si="280"/>
        <v>0</v>
      </c>
      <c r="X4579" s="248">
        <f t="shared" si="278"/>
        <v>0</v>
      </c>
      <c r="Y4579" s="248">
        <f t="shared" si="279"/>
        <v>0</v>
      </c>
    </row>
    <row r="4580" spans="1:25" ht="15" customHeight="1" x14ac:dyDescent="0.25">
      <c r="A4580" s="250"/>
      <c r="B4580" s="251"/>
      <c r="C4580" s="322" t="s">
        <v>1288</v>
      </c>
      <c r="D4580" s="322"/>
      <c r="E4580" s="322"/>
      <c r="H4580" s="252">
        <v>-2750.49</v>
      </c>
      <c r="I4580" s="252">
        <v>0</v>
      </c>
      <c r="J4580" s="252">
        <v>0</v>
      </c>
      <c r="K4580" s="252">
        <v>0</v>
      </c>
      <c r="L4580" s="252">
        <v>0</v>
      </c>
      <c r="M4580" s="252">
        <v>0</v>
      </c>
      <c r="N4580" s="323">
        <v>0</v>
      </c>
      <c r="O4580" s="323"/>
      <c r="P4580" s="252">
        <v>0</v>
      </c>
      <c r="Q4580" s="252">
        <v>2750.49</v>
      </c>
      <c r="R4580" s="240" t="s">
        <v>339</v>
      </c>
      <c r="V4580" s="248">
        <f t="shared" si="280"/>
        <v>0</v>
      </c>
      <c r="W4580" s="248">
        <f t="shared" si="280"/>
        <v>0</v>
      </c>
      <c r="X4580" s="248">
        <f t="shared" si="278"/>
        <v>0</v>
      </c>
      <c r="Y4580" s="248">
        <f t="shared" si="279"/>
        <v>0</v>
      </c>
    </row>
    <row r="4581" spans="1:25" ht="15" customHeight="1" x14ac:dyDescent="0.25">
      <c r="A4581" s="250"/>
      <c r="B4581" s="251"/>
      <c r="C4581" s="322" t="s">
        <v>399</v>
      </c>
      <c r="D4581" s="322"/>
      <c r="E4581" s="322"/>
      <c r="H4581" s="252">
        <v>-1250.4100000000001</v>
      </c>
      <c r="I4581" s="252">
        <v>0</v>
      </c>
      <c r="J4581" s="252">
        <v>0</v>
      </c>
      <c r="K4581" s="252">
        <v>0</v>
      </c>
      <c r="L4581" s="252">
        <v>0</v>
      </c>
      <c r="M4581" s="252">
        <v>0</v>
      </c>
      <c r="N4581" s="323">
        <v>0</v>
      </c>
      <c r="O4581" s="323"/>
      <c r="P4581" s="252">
        <v>0</v>
      </c>
      <c r="Q4581" s="252">
        <v>1250.4100000000001</v>
      </c>
      <c r="R4581" s="240" t="s">
        <v>339</v>
      </c>
      <c r="V4581" s="248">
        <f t="shared" si="280"/>
        <v>0</v>
      </c>
      <c r="W4581" s="248">
        <f t="shared" si="280"/>
        <v>0</v>
      </c>
      <c r="X4581" s="248">
        <f t="shared" si="278"/>
        <v>0</v>
      </c>
      <c r="Y4581" s="248">
        <f t="shared" si="279"/>
        <v>0</v>
      </c>
    </row>
    <row r="4582" spans="1:25" ht="15" customHeight="1" x14ac:dyDescent="0.25">
      <c r="A4582" s="250"/>
      <c r="B4582" s="251"/>
      <c r="C4582" s="322" t="s">
        <v>1335</v>
      </c>
      <c r="D4582" s="322"/>
      <c r="E4582" s="322"/>
      <c r="H4582" s="252">
        <v>2628.19</v>
      </c>
      <c r="I4582" s="252">
        <v>0</v>
      </c>
      <c r="J4582" s="252">
        <v>0</v>
      </c>
      <c r="K4582" s="252">
        <v>0</v>
      </c>
      <c r="L4582" s="252">
        <v>0</v>
      </c>
      <c r="M4582" s="252">
        <v>0</v>
      </c>
      <c r="N4582" s="323">
        <v>141.22999999999999</v>
      </c>
      <c r="O4582" s="323"/>
      <c r="P4582" s="252">
        <v>2521.5</v>
      </c>
      <c r="Q4582" s="252">
        <v>34.54</v>
      </c>
      <c r="R4582" s="240" t="s">
        <v>339</v>
      </c>
      <c r="V4582" s="248">
        <f t="shared" si="280"/>
        <v>0</v>
      </c>
      <c r="W4582" s="248">
        <f t="shared" si="280"/>
        <v>0</v>
      </c>
      <c r="X4582" s="248">
        <f t="shared" si="278"/>
        <v>0</v>
      </c>
      <c r="Y4582" s="248">
        <f t="shared" si="279"/>
        <v>0</v>
      </c>
    </row>
    <row r="4583" spans="1:25" ht="15" customHeight="1" x14ac:dyDescent="0.25">
      <c r="A4583" s="250"/>
      <c r="B4583" s="251"/>
      <c r="C4583" s="322" t="s">
        <v>1286</v>
      </c>
      <c r="D4583" s="322"/>
      <c r="E4583" s="322"/>
      <c r="H4583" s="252">
        <v>-905.47</v>
      </c>
      <c r="I4583" s="252">
        <v>0</v>
      </c>
      <c r="J4583" s="252">
        <v>0</v>
      </c>
      <c r="K4583" s="252">
        <v>0</v>
      </c>
      <c r="L4583" s="252">
        <v>0</v>
      </c>
      <c r="M4583" s="252">
        <v>0</v>
      </c>
      <c r="N4583" s="323">
        <v>0</v>
      </c>
      <c r="O4583" s="323"/>
      <c r="P4583" s="252">
        <v>0</v>
      </c>
      <c r="Q4583" s="252">
        <v>905.47</v>
      </c>
      <c r="R4583" s="240" t="s">
        <v>339</v>
      </c>
      <c r="V4583" s="248">
        <f t="shared" si="280"/>
        <v>0</v>
      </c>
      <c r="W4583" s="248">
        <f t="shared" si="280"/>
        <v>0</v>
      </c>
      <c r="X4583" s="248">
        <f t="shared" si="278"/>
        <v>0</v>
      </c>
      <c r="Y4583" s="248">
        <f t="shared" si="279"/>
        <v>0</v>
      </c>
    </row>
    <row r="4584" spans="1:25" ht="15" customHeight="1" x14ac:dyDescent="0.25">
      <c r="A4584" s="250"/>
      <c r="B4584" s="251"/>
      <c r="C4584" s="322" t="s">
        <v>1284</v>
      </c>
      <c r="D4584" s="322"/>
      <c r="E4584" s="322"/>
      <c r="H4584" s="252">
        <v>924176.93</v>
      </c>
      <c r="I4584" s="252">
        <v>0</v>
      </c>
      <c r="J4584" s="252">
        <v>0</v>
      </c>
      <c r="K4584" s="252">
        <v>0</v>
      </c>
      <c r="L4584" s="252">
        <v>0</v>
      </c>
      <c r="M4584" s="252">
        <v>0</v>
      </c>
      <c r="N4584" s="323">
        <v>1274.8800000000001</v>
      </c>
      <c r="O4584" s="323"/>
      <c r="P4584" s="252">
        <v>925938.71</v>
      </c>
      <c r="Q4584" s="252">
        <v>3036.66</v>
      </c>
      <c r="R4584" s="240" t="s">
        <v>339</v>
      </c>
      <c r="V4584" s="248">
        <f t="shared" si="280"/>
        <v>0</v>
      </c>
      <c r="W4584" s="248">
        <f t="shared" si="280"/>
        <v>0</v>
      </c>
      <c r="X4584" s="248">
        <f t="shared" si="278"/>
        <v>922902.04999999993</v>
      </c>
      <c r="Y4584" s="248">
        <f t="shared" si="279"/>
        <v>922902.04999999993</v>
      </c>
    </row>
    <row r="4585" spans="1:25" ht="15" customHeight="1" x14ac:dyDescent="0.25">
      <c r="A4585" s="253"/>
      <c r="B4585" s="254"/>
      <c r="C4585" s="324" t="s">
        <v>392</v>
      </c>
      <c r="D4585" s="324"/>
      <c r="E4585" s="324"/>
      <c r="F4585" s="255"/>
      <c r="G4585" s="255"/>
      <c r="H4585" s="256">
        <v>-2253.62</v>
      </c>
      <c r="I4585" s="256">
        <v>0</v>
      </c>
      <c r="J4585" s="256">
        <v>0</v>
      </c>
      <c r="K4585" s="256">
        <v>0</v>
      </c>
      <c r="L4585" s="256">
        <v>0</v>
      </c>
      <c r="M4585" s="256">
        <v>0</v>
      </c>
      <c r="N4585" s="325">
        <v>0</v>
      </c>
      <c r="O4585" s="325"/>
      <c r="P4585" s="256">
        <v>0</v>
      </c>
      <c r="Q4585" s="256">
        <v>2253.62</v>
      </c>
      <c r="R4585" s="240" t="s">
        <v>339</v>
      </c>
      <c r="V4585" s="248">
        <f t="shared" si="280"/>
        <v>0</v>
      </c>
      <c r="W4585" s="248">
        <f t="shared" si="280"/>
        <v>0</v>
      </c>
      <c r="X4585" s="248">
        <f t="shared" si="278"/>
        <v>0</v>
      </c>
      <c r="Y4585" s="248">
        <f t="shared" si="279"/>
        <v>0</v>
      </c>
    </row>
    <row r="4586" spans="1:25" ht="15" customHeight="1" x14ac:dyDescent="0.25">
      <c r="A4586" s="245" t="s">
        <v>2073</v>
      </c>
      <c r="B4586" s="246" t="str">
        <f>C4586</f>
        <v>г.Одинцово, Союзная, 32а</v>
      </c>
      <c r="C4586" s="329" t="s">
        <v>211</v>
      </c>
      <c r="D4586" s="329"/>
      <c r="E4586" s="329"/>
      <c r="F4586" s="246" t="s">
        <v>1787</v>
      </c>
      <c r="G4586" s="246" t="s">
        <v>2074</v>
      </c>
      <c r="H4586" s="247">
        <v>77659.429999999993</v>
      </c>
      <c r="I4586" s="247">
        <v>0</v>
      </c>
      <c r="J4586" s="247">
        <v>0</v>
      </c>
      <c r="K4586" s="247">
        <v>0</v>
      </c>
      <c r="L4586" s="247">
        <v>0</v>
      </c>
      <c r="M4586" s="247">
        <v>0</v>
      </c>
      <c r="N4586" s="330">
        <v>2420.6</v>
      </c>
      <c r="O4586" s="330"/>
      <c r="P4586" s="247">
        <v>261158.03</v>
      </c>
      <c r="Q4586" s="247">
        <v>185919.2</v>
      </c>
      <c r="R4586" s="240" t="s">
        <v>211</v>
      </c>
      <c r="V4586" s="248">
        <f t="shared" si="280"/>
        <v>0</v>
      </c>
      <c r="W4586" s="248">
        <f t="shared" si="280"/>
        <v>0</v>
      </c>
      <c r="X4586" s="248">
        <f t="shared" si="278"/>
        <v>0</v>
      </c>
      <c r="Y4586" s="248">
        <f t="shared" si="279"/>
        <v>0</v>
      </c>
    </row>
    <row r="4587" spans="1:25" ht="15" customHeight="1" x14ac:dyDescent="0.25">
      <c r="A4587" s="250"/>
      <c r="B4587" s="251"/>
      <c r="C4587" s="322" t="s">
        <v>1052</v>
      </c>
      <c r="D4587" s="322"/>
      <c r="E4587" s="322"/>
      <c r="H4587" s="252">
        <v>63208.35</v>
      </c>
      <c r="I4587" s="252">
        <v>0</v>
      </c>
      <c r="J4587" s="252">
        <v>0</v>
      </c>
      <c r="K4587" s="252">
        <v>0</v>
      </c>
      <c r="L4587" s="252">
        <v>0</v>
      </c>
      <c r="M4587" s="252">
        <v>0</v>
      </c>
      <c r="N4587" s="323">
        <v>998.65</v>
      </c>
      <c r="O4587" s="323"/>
      <c r="P4587" s="252">
        <v>62345.15</v>
      </c>
      <c r="Q4587" s="252">
        <v>135.44999999999999</v>
      </c>
      <c r="R4587" s="240" t="s">
        <v>211</v>
      </c>
      <c r="V4587" s="248">
        <f t="shared" si="280"/>
        <v>62209.700000000004</v>
      </c>
      <c r="W4587" s="248">
        <f t="shared" si="280"/>
        <v>0</v>
      </c>
      <c r="X4587" s="248">
        <f t="shared" si="278"/>
        <v>0</v>
      </c>
      <c r="Y4587" s="248">
        <f t="shared" si="279"/>
        <v>62209.700000000004</v>
      </c>
    </row>
    <row r="4588" spans="1:25" ht="15" customHeight="1" x14ac:dyDescent="0.25">
      <c r="A4588" s="250"/>
      <c r="B4588" s="251"/>
      <c r="C4588" s="322" t="s">
        <v>503</v>
      </c>
      <c r="D4588" s="322"/>
      <c r="E4588" s="322"/>
      <c r="H4588" s="252">
        <v>-94166.62</v>
      </c>
      <c r="I4588" s="252">
        <v>0</v>
      </c>
      <c r="J4588" s="252">
        <v>0</v>
      </c>
      <c r="K4588" s="252">
        <v>0</v>
      </c>
      <c r="L4588" s="252">
        <v>0</v>
      </c>
      <c r="M4588" s="252">
        <v>0</v>
      </c>
      <c r="N4588" s="323">
        <v>392.68</v>
      </c>
      <c r="O4588" s="323"/>
      <c r="P4588" s="252">
        <v>56615.83</v>
      </c>
      <c r="Q4588" s="252">
        <v>151175.13</v>
      </c>
      <c r="R4588" s="240" t="s">
        <v>211</v>
      </c>
      <c r="V4588" s="248">
        <f t="shared" si="280"/>
        <v>0</v>
      </c>
      <c r="W4588" s="248">
        <f t="shared" si="280"/>
        <v>0</v>
      </c>
      <c r="X4588" s="248">
        <f t="shared" si="278"/>
        <v>0</v>
      </c>
      <c r="Y4588" s="248">
        <f t="shared" si="279"/>
        <v>0</v>
      </c>
    </row>
    <row r="4589" spans="1:25" ht="15" customHeight="1" x14ac:dyDescent="0.25">
      <c r="A4589" s="250"/>
      <c r="B4589" s="251"/>
      <c r="C4589" s="322" t="s">
        <v>1284</v>
      </c>
      <c r="D4589" s="322"/>
      <c r="E4589" s="322"/>
      <c r="H4589" s="252">
        <v>64305.1</v>
      </c>
      <c r="I4589" s="252">
        <v>0</v>
      </c>
      <c r="J4589" s="252">
        <v>0</v>
      </c>
      <c r="K4589" s="252">
        <v>0</v>
      </c>
      <c r="L4589" s="252">
        <v>0</v>
      </c>
      <c r="M4589" s="252">
        <v>0</v>
      </c>
      <c r="N4589" s="323">
        <v>0</v>
      </c>
      <c r="O4589" s="323"/>
      <c r="P4589" s="252">
        <v>90763.05</v>
      </c>
      <c r="Q4589" s="252">
        <v>26457.95</v>
      </c>
      <c r="R4589" s="240" t="s">
        <v>211</v>
      </c>
      <c r="V4589" s="248">
        <f t="shared" si="280"/>
        <v>0</v>
      </c>
      <c r="W4589" s="248">
        <f t="shared" si="280"/>
        <v>0</v>
      </c>
      <c r="X4589" s="248">
        <f t="shared" si="278"/>
        <v>64305.100000000006</v>
      </c>
      <c r="Y4589" s="248">
        <f t="shared" si="279"/>
        <v>64305.100000000006</v>
      </c>
    </row>
    <row r="4590" spans="1:25" ht="15" customHeight="1" x14ac:dyDescent="0.25">
      <c r="A4590" s="250"/>
      <c r="B4590" s="251"/>
      <c r="C4590" s="322" t="s">
        <v>1335</v>
      </c>
      <c r="D4590" s="322"/>
      <c r="E4590" s="322"/>
      <c r="H4590" s="252">
        <v>5784.76</v>
      </c>
      <c r="I4590" s="252">
        <v>0</v>
      </c>
      <c r="J4590" s="252">
        <v>0</v>
      </c>
      <c r="K4590" s="252">
        <v>0</v>
      </c>
      <c r="L4590" s="252">
        <v>0</v>
      </c>
      <c r="M4590" s="252">
        <v>0</v>
      </c>
      <c r="N4590" s="323">
        <v>57.2</v>
      </c>
      <c r="O4590" s="323"/>
      <c r="P4590" s="252">
        <v>5727.56</v>
      </c>
      <c r="Q4590" s="252">
        <v>0</v>
      </c>
      <c r="R4590" s="240" t="s">
        <v>211</v>
      </c>
      <c r="V4590" s="248">
        <f t="shared" si="280"/>
        <v>0</v>
      </c>
      <c r="W4590" s="248">
        <f t="shared" si="280"/>
        <v>0</v>
      </c>
      <c r="X4590" s="248">
        <f t="shared" si="278"/>
        <v>0</v>
      </c>
      <c r="Y4590" s="248">
        <f t="shared" si="279"/>
        <v>0</v>
      </c>
    </row>
    <row r="4591" spans="1:25" ht="15" customHeight="1" x14ac:dyDescent="0.25">
      <c r="A4591" s="250"/>
      <c r="B4591" s="251"/>
      <c r="C4591" s="322" t="s">
        <v>1054</v>
      </c>
      <c r="D4591" s="322"/>
      <c r="E4591" s="322"/>
      <c r="H4591" s="252">
        <v>2.46</v>
      </c>
      <c r="I4591" s="252">
        <v>0</v>
      </c>
      <c r="J4591" s="252">
        <v>0</v>
      </c>
      <c r="K4591" s="252">
        <v>0</v>
      </c>
      <c r="L4591" s="252">
        <v>0</v>
      </c>
      <c r="M4591" s="252">
        <v>0</v>
      </c>
      <c r="N4591" s="323">
        <v>0</v>
      </c>
      <c r="O4591" s="323"/>
      <c r="P4591" s="252">
        <v>2.46</v>
      </c>
      <c r="Q4591" s="252">
        <v>0</v>
      </c>
      <c r="R4591" s="240" t="s">
        <v>211</v>
      </c>
      <c r="V4591" s="248">
        <f t="shared" si="280"/>
        <v>0</v>
      </c>
      <c r="W4591" s="248">
        <f t="shared" si="280"/>
        <v>0</v>
      </c>
      <c r="X4591" s="248">
        <f t="shared" si="278"/>
        <v>0</v>
      </c>
      <c r="Y4591" s="248">
        <f t="shared" si="279"/>
        <v>0</v>
      </c>
    </row>
    <row r="4592" spans="1:25" ht="15" customHeight="1" x14ac:dyDescent="0.25">
      <c r="A4592" s="250"/>
      <c r="B4592" s="251"/>
      <c r="C4592" s="322" t="s">
        <v>1058</v>
      </c>
      <c r="D4592" s="322"/>
      <c r="E4592" s="322"/>
      <c r="H4592" s="252">
        <v>3136.24</v>
      </c>
      <c r="I4592" s="252">
        <v>0</v>
      </c>
      <c r="J4592" s="252">
        <v>0</v>
      </c>
      <c r="K4592" s="252">
        <v>0</v>
      </c>
      <c r="L4592" s="252">
        <v>0</v>
      </c>
      <c r="M4592" s="252">
        <v>0</v>
      </c>
      <c r="N4592" s="323">
        <v>51.35</v>
      </c>
      <c r="O4592" s="323"/>
      <c r="P4592" s="252">
        <v>3088.66</v>
      </c>
      <c r="Q4592" s="252">
        <v>3.77</v>
      </c>
      <c r="R4592" s="240" t="s">
        <v>211</v>
      </c>
      <c r="V4592" s="248">
        <f t="shared" si="280"/>
        <v>0</v>
      </c>
      <c r="W4592" s="248">
        <f t="shared" si="280"/>
        <v>0</v>
      </c>
      <c r="X4592" s="248">
        <f t="shared" si="278"/>
        <v>0</v>
      </c>
      <c r="Y4592" s="248">
        <f t="shared" si="279"/>
        <v>0</v>
      </c>
    </row>
    <row r="4593" spans="1:25" ht="15" customHeight="1" x14ac:dyDescent="0.25">
      <c r="A4593" s="250"/>
      <c r="B4593" s="251"/>
      <c r="C4593" s="322" t="s">
        <v>399</v>
      </c>
      <c r="D4593" s="322"/>
      <c r="E4593" s="322"/>
      <c r="H4593" s="252">
        <v>5318.45</v>
      </c>
      <c r="I4593" s="252">
        <v>0</v>
      </c>
      <c r="J4593" s="252">
        <v>0</v>
      </c>
      <c r="K4593" s="252">
        <v>0</v>
      </c>
      <c r="L4593" s="252">
        <v>0</v>
      </c>
      <c r="M4593" s="252">
        <v>0</v>
      </c>
      <c r="N4593" s="323">
        <v>147.9</v>
      </c>
      <c r="O4593" s="323"/>
      <c r="P4593" s="252">
        <v>6845.66</v>
      </c>
      <c r="Q4593" s="252">
        <v>1675.11</v>
      </c>
      <c r="R4593" s="240" t="s">
        <v>211</v>
      </c>
      <c r="V4593" s="248">
        <f t="shared" si="280"/>
        <v>0</v>
      </c>
      <c r="W4593" s="248">
        <f t="shared" si="280"/>
        <v>0</v>
      </c>
      <c r="X4593" s="248">
        <f t="shared" si="278"/>
        <v>0</v>
      </c>
      <c r="Y4593" s="248">
        <f t="shared" si="279"/>
        <v>0</v>
      </c>
    </row>
    <row r="4594" spans="1:25" ht="15" customHeight="1" x14ac:dyDescent="0.25">
      <c r="A4594" s="250"/>
      <c r="B4594" s="251"/>
      <c r="C4594" s="322" t="s">
        <v>1056</v>
      </c>
      <c r="D4594" s="322"/>
      <c r="E4594" s="322"/>
      <c r="H4594" s="252">
        <v>7.68</v>
      </c>
      <c r="I4594" s="252">
        <v>0</v>
      </c>
      <c r="J4594" s="252">
        <v>0</v>
      </c>
      <c r="K4594" s="252">
        <v>0</v>
      </c>
      <c r="L4594" s="252">
        <v>0</v>
      </c>
      <c r="M4594" s="252">
        <v>0</v>
      </c>
      <c r="N4594" s="323">
        <v>0</v>
      </c>
      <c r="O4594" s="323"/>
      <c r="P4594" s="252">
        <v>7.68</v>
      </c>
      <c r="Q4594" s="252">
        <v>0</v>
      </c>
      <c r="R4594" s="240" t="s">
        <v>211</v>
      </c>
      <c r="V4594" s="248">
        <f t="shared" si="280"/>
        <v>0</v>
      </c>
      <c r="W4594" s="248">
        <f t="shared" si="280"/>
        <v>0</v>
      </c>
      <c r="X4594" s="248">
        <f t="shared" si="278"/>
        <v>0</v>
      </c>
      <c r="Y4594" s="248">
        <f t="shared" si="279"/>
        <v>0</v>
      </c>
    </row>
    <row r="4595" spans="1:25" ht="15" customHeight="1" x14ac:dyDescent="0.25">
      <c r="A4595" s="250"/>
      <c r="B4595" s="251"/>
      <c r="C4595" s="322" t="s">
        <v>1057</v>
      </c>
      <c r="D4595" s="322"/>
      <c r="E4595" s="322"/>
      <c r="H4595" s="252">
        <v>126.9</v>
      </c>
      <c r="I4595" s="252">
        <v>0</v>
      </c>
      <c r="J4595" s="252">
        <v>0</v>
      </c>
      <c r="K4595" s="252">
        <v>0</v>
      </c>
      <c r="L4595" s="252">
        <v>0</v>
      </c>
      <c r="M4595" s="252">
        <v>0</v>
      </c>
      <c r="N4595" s="323">
        <v>1.93</v>
      </c>
      <c r="O4595" s="323"/>
      <c r="P4595" s="252">
        <v>125.11</v>
      </c>
      <c r="Q4595" s="252">
        <v>0.14000000000000001</v>
      </c>
      <c r="R4595" s="240" t="s">
        <v>211</v>
      </c>
      <c r="V4595" s="248">
        <f t="shared" si="280"/>
        <v>0</v>
      </c>
      <c r="W4595" s="248">
        <f t="shared" si="280"/>
        <v>0</v>
      </c>
      <c r="X4595" s="248">
        <f t="shared" si="278"/>
        <v>0</v>
      </c>
      <c r="Y4595" s="248">
        <f t="shared" si="279"/>
        <v>0</v>
      </c>
    </row>
    <row r="4596" spans="1:25" ht="15" customHeight="1" x14ac:dyDescent="0.25">
      <c r="A4596" s="250"/>
      <c r="B4596" s="251"/>
      <c r="C4596" s="322" t="s">
        <v>392</v>
      </c>
      <c r="D4596" s="322"/>
      <c r="E4596" s="322"/>
      <c r="H4596" s="252">
        <v>9545.7000000000007</v>
      </c>
      <c r="I4596" s="252">
        <v>0</v>
      </c>
      <c r="J4596" s="252">
        <v>0</v>
      </c>
      <c r="K4596" s="252">
        <v>0</v>
      </c>
      <c r="L4596" s="252">
        <v>0</v>
      </c>
      <c r="M4596" s="252">
        <v>0</v>
      </c>
      <c r="N4596" s="323">
        <v>271.16000000000003</v>
      </c>
      <c r="O4596" s="323"/>
      <c r="P4596" s="252">
        <v>12635.74</v>
      </c>
      <c r="Q4596" s="252">
        <v>3361.2</v>
      </c>
      <c r="R4596" s="240" t="s">
        <v>211</v>
      </c>
      <c r="V4596" s="248">
        <f t="shared" si="280"/>
        <v>0</v>
      </c>
      <c r="W4596" s="248">
        <f t="shared" si="280"/>
        <v>0</v>
      </c>
      <c r="X4596" s="248">
        <f t="shared" si="278"/>
        <v>0</v>
      </c>
      <c r="Y4596" s="248">
        <f t="shared" si="279"/>
        <v>0</v>
      </c>
    </row>
    <row r="4597" spans="1:25" ht="15" customHeight="1" x14ac:dyDescent="0.25">
      <c r="A4597" s="250"/>
      <c r="B4597" s="251"/>
      <c r="C4597" s="322" t="s">
        <v>1286</v>
      </c>
      <c r="D4597" s="322"/>
      <c r="E4597" s="322"/>
      <c r="H4597" s="252">
        <v>3723.61</v>
      </c>
      <c r="I4597" s="252">
        <v>0</v>
      </c>
      <c r="J4597" s="252">
        <v>0</v>
      </c>
      <c r="K4597" s="252">
        <v>0</v>
      </c>
      <c r="L4597" s="252">
        <v>0</v>
      </c>
      <c r="M4597" s="252">
        <v>0</v>
      </c>
      <c r="N4597" s="323">
        <v>108.67</v>
      </c>
      <c r="O4597" s="323"/>
      <c r="P4597" s="252">
        <v>5129.75</v>
      </c>
      <c r="Q4597" s="252">
        <v>1514.81</v>
      </c>
      <c r="R4597" s="240" t="s">
        <v>211</v>
      </c>
      <c r="V4597" s="248">
        <f t="shared" si="280"/>
        <v>0</v>
      </c>
      <c r="W4597" s="248">
        <f t="shared" si="280"/>
        <v>0</v>
      </c>
      <c r="X4597" s="248">
        <f t="shared" si="278"/>
        <v>0</v>
      </c>
      <c r="Y4597" s="248">
        <f t="shared" si="279"/>
        <v>0</v>
      </c>
    </row>
    <row r="4598" spans="1:25" ht="15" customHeight="1" x14ac:dyDescent="0.25">
      <c r="A4598" s="250"/>
      <c r="B4598" s="251"/>
      <c r="C4598" s="322" t="s">
        <v>1288</v>
      </c>
      <c r="D4598" s="322"/>
      <c r="E4598" s="322"/>
      <c r="H4598" s="252">
        <v>16664.34</v>
      </c>
      <c r="I4598" s="252">
        <v>0</v>
      </c>
      <c r="J4598" s="252">
        <v>0</v>
      </c>
      <c r="K4598" s="252">
        <v>0</v>
      </c>
      <c r="L4598" s="252">
        <v>0</v>
      </c>
      <c r="M4598" s="252">
        <v>0</v>
      </c>
      <c r="N4598" s="323">
        <v>391.06</v>
      </c>
      <c r="O4598" s="323"/>
      <c r="P4598" s="252">
        <v>17868.919999999998</v>
      </c>
      <c r="Q4598" s="252">
        <v>1595.64</v>
      </c>
      <c r="R4598" s="240" t="s">
        <v>211</v>
      </c>
      <c r="V4598" s="248">
        <f t="shared" si="280"/>
        <v>0</v>
      </c>
      <c r="W4598" s="248">
        <f t="shared" si="280"/>
        <v>0</v>
      </c>
      <c r="X4598" s="248">
        <f t="shared" si="278"/>
        <v>0</v>
      </c>
      <c r="Y4598" s="248">
        <f t="shared" si="279"/>
        <v>0</v>
      </c>
    </row>
    <row r="4599" spans="1:25" ht="15" customHeight="1" x14ac:dyDescent="0.25">
      <c r="A4599" s="253"/>
      <c r="B4599" s="254"/>
      <c r="C4599" s="324" t="s">
        <v>1055</v>
      </c>
      <c r="D4599" s="324"/>
      <c r="E4599" s="324"/>
      <c r="F4599" s="255"/>
      <c r="G4599" s="255"/>
      <c r="H4599" s="256">
        <v>2.46</v>
      </c>
      <c r="I4599" s="256">
        <v>0</v>
      </c>
      <c r="J4599" s="256">
        <v>0</v>
      </c>
      <c r="K4599" s="256">
        <v>0</v>
      </c>
      <c r="L4599" s="256">
        <v>0</v>
      </c>
      <c r="M4599" s="256">
        <v>0</v>
      </c>
      <c r="N4599" s="325">
        <v>0</v>
      </c>
      <c r="O4599" s="325"/>
      <c r="P4599" s="256">
        <v>2.46</v>
      </c>
      <c r="Q4599" s="256">
        <v>0</v>
      </c>
      <c r="R4599" s="240" t="s">
        <v>211</v>
      </c>
      <c r="V4599" s="248">
        <f t="shared" si="280"/>
        <v>0</v>
      </c>
      <c r="W4599" s="248">
        <f t="shared" si="280"/>
        <v>0</v>
      </c>
      <c r="X4599" s="248">
        <f t="shared" si="278"/>
        <v>0</v>
      </c>
      <c r="Y4599" s="248">
        <f t="shared" si="279"/>
        <v>0</v>
      </c>
    </row>
    <row r="4600" spans="1:25" ht="15" customHeight="1" x14ac:dyDescent="0.25">
      <c r="A4600" s="245" t="s">
        <v>2075</v>
      </c>
      <c r="B4600" s="246" t="str">
        <f>C4600</f>
        <v>г.Одинцово, Союзная, 34</v>
      </c>
      <c r="C4600" s="329" t="s">
        <v>212</v>
      </c>
      <c r="D4600" s="329"/>
      <c r="E4600" s="329"/>
      <c r="F4600" s="246" t="s">
        <v>1690</v>
      </c>
      <c r="G4600" s="246" t="s">
        <v>2076</v>
      </c>
      <c r="H4600" s="247">
        <v>78972.87</v>
      </c>
      <c r="I4600" s="247">
        <v>0</v>
      </c>
      <c r="J4600" s="247">
        <v>0</v>
      </c>
      <c r="K4600" s="247">
        <v>0</v>
      </c>
      <c r="L4600" s="247">
        <v>0</v>
      </c>
      <c r="M4600" s="247">
        <v>0</v>
      </c>
      <c r="N4600" s="330">
        <v>0.3</v>
      </c>
      <c r="O4600" s="330"/>
      <c r="P4600" s="247">
        <v>112174.97</v>
      </c>
      <c r="Q4600" s="247">
        <v>33202.400000000001</v>
      </c>
      <c r="R4600" s="240" t="s">
        <v>212</v>
      </c>
      <c r="V4600" s="248">
        <f t="shared" si="280"/>
        <v>0</v>
      </c>
      <c r="W4600" s="248">
        <f t="shared" si="280"/>
        <v>0</v>
      </c>
      <c r="X4600" s="248">
        <f t="shared" si="278"/>
        <v>0</v>
      </c>
      <c r="Y4600" s="248">
        <f t="shared" si="279"/>
        <v>0</v>
      </c>
    </row>
    <row r="4601" spans="1:25" ht="15" customHeight="1" x14ac:dyDescent="0.25">
      <c r="A4601" s="250"/>
      <c r="B4601" s="251"/>
      <c r="C4601" s="322" t="s">
        <v>399</v>
      </c>
      <c r="D4601" s="322"/>
      <c r="E4601" s="322"/>
      <c r="H4601" s="252">
        <v>1145.48</v>
      </c>
      <c r="I4601" s="252">
        <v>0</v>
      </c>
      <c r="J4601" s="252">
        <v>0</v>
      </c>
      <c r="K4601" s="252">
        <v>0</v>
      </c>
      <c r="L4601" s="252">
        <v>0</v>
      </c>
      <c r="M4601" s="252">
        <v>0</v>
      </c>
      <c r="N4601" s="323">
        <v>0</v>
      </c>
      <c r="O4601" s="323"/>
      <c r="P4601" s="252">
        <v>1145.48</v>
      </c>
      <c r="Q4601" s="252">
        <v>0</v>
      </c>
      <c r="R4601" s="240" t="s">
        <v>212</v>
      </c>
      <c r="V4601" s="248">
        <f t="shared" si="280"/>
        <v>0</v>
      </c>
      <c r="W4601" s="248">
        <f t="shared" si="280"/>
        <v>0</v>
      </c>
      <c r="X4601" s="248">
        <f t="shared" si="278"/>
        <v>0</v>
      </c>
      <c r="Y4601" s="248">
        <f t="shared" si="279"/>
        <v>0</v>
      </c>
    </row>
    <row r="4602" spans="1:25" ht="15" customHeight="1" x14ac:dyDescent="0.25">
      <c r="A4602" s="250"/>
      <c r="B4602" s="251"/>
      <c r="C4602" s="322" t="s">
        <v>1303</v>
      </c>
      <c r="D4602" s="322"/>
      <c r="E4602" s="322"/>
      <c r="H4602" s="252">
        <v>-569.15</v>
      </c>
      <c r="I4602" s="252">
        <v>0</v>
      </c>
      <c r="J4602" s="252">
        <v>0</v>
      </c>
      <c r="K4602" s="252">
        <v>0</v>
      </c>
      <c r="L4602" s="252">
        <v>0</v>
      </c>
      <c r="M4602" s="252">
        <v>0</v>
      </c>
      <c r="N4602" s="323">
        <v>0</v>
      </c>
      <c r="O4602" s="323"/>
      <c r="P4602" s="252">
        <v>0</v>
      </c>
      <c r="Q4602" s="252">
        <v>569.15</v>
      </c>
      <c r="R4602" s="240" t="s">
        <v>212</v>
      </c>
      <c r="V4602" s="248">
        <f t="shared" si="280"/>
        <v>0</v>
      </c>
      <c r="W4602" s="248">
        <f t="shared" si="280"/>
        <v>0</v>
      </c>
      <c r="X4602" s="248">
        <f t="shared" si="278"/>
        <v>0</v>
      </c>
      <c r="Y4602" s="248">
        <f t="shared" si="279"/>
        <v>0</v>
      </c>
    </row>
    <row r="4603" spans="1:25" ht="15" customHeight="1" x14ac:dyDescent="0.25">
      <c r="A4603" s="250"/>
      <c r="B4603" s="251"/>
      <c r="C4603" s="322" t="s">
        <v>1052</v>
      </c>
      <c r="D4603" s="322"/>
      <c r="E4603" s="322"/>
      <c r="H4603" s="252">
        <v>6224.8</v>
      </c>
      <c r="I4603" s="252">
        <v>0</v>
      </c>
      <c r="J4603" s="252">
        <v>0</v>
      </c>
      <c r="K4603" s="252">
        <v>0</v>
      </c>
      <c r="L4603" s="252">
        <v>0</v>
      </c>
      <c r="M4603" s="252">
        <v>0</v>
      </c>
      <c r="N4603" s="323">
        <v>0</v>
      </c>
      <c r="O4603" s="323"/>
      <c r="P4603" s="252">
        <v>6224.8</v>
      </c>
      <c r="Q4603" s="252">
        <v>0</v>
      </c>
      <c r="R4603" s="240" t="s">
        <v>212</v>
      </c>
      <c r="V4603" s="248">
        <f t="shared" si="280"/>
        <v>6224.8</v>
      </c>
      <c r="W4603" s="248">
        <f t="shared" si="280"/>
        <v>0</v>
      </c>
      <c r="X4603" s="248">
        <f t="shared" si="278"/>
        <v>0</v>
      </c>
      <c r="Y4603" s="248">
        <f t="shared" si="279"/>
        <v>6224.8</v>
      </c>
    </row>
    <row r="4604" spans="1:25" ht="15" customHeight="1" x14ac:dyDescent="0.25">
      <c r="A4604" s="250"/>
      <c r="B4604" s="251"/>
      <c r="C4604" s="322" t="s">
        <v>1058</v>
      </c>
      <c r="D4604" s="322"/>
      <c r="E4604" s="322"/>
      <c r="H4604" s="252">
        <v>50.46</v>
      </c>
      <c r="I4604" s="252">
        <v>0</v>
      </c>
      <c r="J4604" s="252">
        <v>0</v>
      </c>
      <c r="K4604" s="252">
        <v>0</v>
      </c>
      <c r="L4604" s="252">
        <v>0</v>
      </c>
      <c r="M4604" s="252">
        <v>0</v>
      </c>
      <c r="N4604" s="323">
        <v>0</v>
      </c>
      <c r="O4604" s="323"/>
      <c r="P4604" s="252">
        <v>50.46</v>
      </c>
      <c r="Q4604" s="252">
        <v>0</v>
      </c>
      <c r="R4604" s="240" t="s">
        <v>212</v>
      </c>
      <c r="V4604" s="248">
        <f t="shared" si="280"/>
        <v>0</v>
      </c>
      <c r="W4604" s="248">
        <f t="shared" si="280"/>
        <v>0</v>
      </c>
      <c r="X4604" s="248">
        <f t="shared" si="278"/>
        <v>0</v>
      </c>
      <c r="Y4604" s="248">
        <f t="shared" si="279"/>
        <v>0</v>
      </c>
    </row>
    <row r="4605" spans="1:25" ht="15" customHeight="1" x14ac:dyDescent="0.25">
      <c r="A4605" s="250"/>
      <c r="B4605" s="251"/>
      <c r="C4605" s="322" t="s">
        <v>1055</v>
      </c>
      <c r="D4605" s="322"/>
      <c r="E4605" s="322"/>
      <c r="H4605" s="252">
        <v>6.43</v>
      </c>
      <c r="I4605" s="252">
        <v>0</v>
      </c>
      <c r="J4605" s="252">
        <v>0</v>
      </c>
      <c r="K4605" s="252">
        <v>0</v>
      </c>
      <c r="L4605" s="252">
        <v>0</v>
      </c>
      <c r="M4605" s="252">
        <v>0</v>
      </c>
      <c r="N4605" s="323">
        <v>0</v>
      </c>
      <c r="O4605" s="323"/>
      <c r="P4605" s="252">
        <v>6.43</v>
      </c>
      <c r="Q4605" s="252">
        <v>0</v>
      </c>
      <c r="R4605" s="240" t="s">
        <v>212</v>
      </c>
      <c r="V4605" s="248">
        <f t="shared" si="280"/>
        <v>0</v>
      </c>
      <c r="W4605" s="248">
        <f t="shared" si="280"/>
        <v>0</v>
      </c>
      <c r="X4605" s="248">
        <f t="shared" si="278"/>
        <v>0</v>
      </c>
      <c r="Y4605" s="248">
        <f t="shared" si="279"/>
        <v>0</v>
      </c>
    </row>
    <row r="4606" spans="1:25" ht="15" customHeight="1" x14ac:dyDescent="0.25">
      <c r="A4606" s="250"/>
      <c r="B4606" s="251"/>
      <c r="C4606" s="322" t="s">
        <v>1054</v>
      </c>
      <c r="D4606" s="322"/>
      <c r="E4606" s="322"/>
      <c r="H4606" s="252">
        <v>6.43</v>
      </c>
      <c r="I4606" s="252">
        <v>0</v>
      </c>
      <c r="J4606" s="252">
        <v>0</v>
      </c>
      <c r="K4606" s="252">
        <v>0</v>
      </c>
      <c r="L4606" s="252">
        <v>0</v>
      </c>
      <c r="M4606" s="252">
        <v>0</v>
      </c>
      <c r="N4606" s="323">
        <v>0</v>
      </c>
      <c r="O4606" s="323"/>
      <c r="P4606" s="252">
        <v>6.43</v>
      </c>
      <c r="Q4606" s="252">
        <v>0</v>
      </c>
      <c r="R4606" s="240" t="s">
        <v>212</v>
      </c>
      <c r="V4606" s="248">
        <f t="shared" si="280"/>
        <v>0</v>
      </c>
      <c r="W4606" s="248">
        <f t="shared" si="280"/>
        <v>0</v>
      </c>
      <c r="X4606" s="248">
        <f t="shared" si="278"/>
        <v>0</v>
      </c>
      <c r="Y4606" s="248">
        <f t="shared" si="279"/>
        <v>0</v>
      </c>
    </row>
    <row r="4607" spans="1:25" ht="15" customHeight="1" x14ac:dyDescent="0.25">
      <c r="A4607" s="250"/>
      <c r="B4607" s="251"/>
      <c r="C4607" s="322" t="s">
        <v>503</v>
      </c>
      <c r="D4607" s="322"/>
      <c r="E4607" s="322"/>
      <c r="H4607" s="252">
        <v>7991.31</v>
      </c>
      <c r="I4607" s="252">
        <v>0</v>
      </c>
      <c r="J4607" s="252">
        <v>0</v>
      </c>
      <c r="K4607" s="252">
        <v>0</v>
      </c>
      <c r="L4607" s="252">
        <v>0</v>
      </c>
      <c r="M4607" s="252">
        <v>0</v>
      </c>
      <c r="N4607" s="323">
        <v>0</v>
      </c>
      <c r="O4607" s="323"/>
      <c r="P4607" s="252">
        <v>7991.31</v>
      </c>
      <c r="Q4607" s="252">
        <v>0</v>
      </c>
      <c r="R4607" s="240" t="s">
        <v>212</v>
      </c>
      <c r="V4607" s="248">
        <f t="shared" si="280"/>
        <v>0</v>
      </c>
      <c r="W4607" s="248">
        <f t="shared" si="280"/>
        <v>0</v>
      </c>
      <c r="X4607" s="248">
        <f t="shared" si="278"/>
        <v>0</v>
      </c>
      <c r="Y4607" s="248">
        <f t="shared" si="279"/>
        <v>0</v>
      </c>
    </row>
    <row r="4608" spans="1:25" ht="15" customHeight="1" x14ac:dyDescent="0.25">
      <c r="A4608" s="250"/>
      <c r="B4608" s="251"/>
      <c r="C4608" s="322" t="s">
        <v>392</v>
      </c>
      <c r="D4608" s="322"/>
      <c r="E4608" s="322"/>
      <c r="H4608" s="252">
        <v>1862.8</v>
      </c>
      <c r="I4608" s="252">
        <v>0</v>
      </c>
      <c r="J4608" s="252">
        <v>0</v>
      </c>
      <c r="K4608" s="252">
        <v>0</v>
      </c>
      <c r="L4608" s="252">
        <v>0</v>
      </c>
      <c r="M4608" s="252">
        <v>0</v>
      </c>
      <c r="N4608" s="323">
        <v>0</v>
      </c>
      <c r="O4608" s="323"/>
      <c r="P4608" s="252">
        <v>1862.8</v>
      </c>
      <c r="Q4608" s="252">
        <v>0</v>
      </c>
      <c r="R4608" s="240" t="s">
        <v>212</v>
      </c>
      <c r="V4608" s="248">
        <f t="shared" si="280"/>
        <v>0</v>
      </c>
      <c r="W4608" s="248">
        <f t="shared" si="280"/>
        <v>0</v>
      </c>
      <c r="X4608" s="248">
        <f t="shared" si="278"/>
        <v>0</v>
      </c>
      <c r="Y4608" s="248">
        <f t="shared" si="279"/>
        <v>0</v>
      </c>
    </row>
    <row r="4609" spans="1:25" ht="15" customHeight="1" x14ac:dyDescent="0.25">
      <c r="A4609" s="250"/>
      <c r="B4609" s="251"/>
      <c r="C4609" s="322" t="s">
        <v>1288</v>
      </c>
      <c r="D4609" s="322"/>
      <c r="E4609" s="322"/>
      <c r="H4609" s="252">
        <v>1931.59</v>
      </c>
      <c r="I4609" s="252">
        <v>0</v>
      </c>
      <c r="J4609" s="252">
        <v>0</v>
      </c>
      <c r="K4609" s="252">
        <v>0</v>
      </c>
      <c r="L4609" s="252">
        <v>0</v>
      </c>
      <c r="M4609" s="252">
        <v>0</v>
      </c>
      <c r="N4609" s="323">
        <v>0</v>
      </c>
      <c r="O4609" s="323"/>
      <c r="P4609" s="252">
        <v>1931.59</v>
      </c>
      <c r="Q4609" s="252">
        <v>0</v>
      </c>
      <c r="R4609" s="240" t="s">
        <v>212</v>
      </c>
      <c r="V4609" s="248">
        <f t="shared" si="280"/>
        <v>0</v>
      </c>
      <c r="W4609" s="248">
        <f t="shared" si="280"/>
        <v>0</v>
      </c>
      <c r="X4609" s="248">
        <f t="shared" si="278"/>
        <v>0</v>
      </c>
      <c r="Y4609" s="248">
        <f t="shared" si="279"/>
        <v>0</v>
      </c>
    </row>
    <row r="4610" spans="1:25" ht="15" customHeight="1" x14ac:dyDescent="0.25">
      <c r="A4610" s="250"/>
      <c r="B4610" s="251"/>
      <c r="C4610" s="322" t="s">
        <v>1286</v>
      </c>
      <c r="D4610" s="322"/>
      <c r="E4610" s="322"/>
      <c r="H4610" s="252">
        <v>635.96</v>
      </c>
      <c r="I4610" s="252">
        <v>0</v>
      </c>
      <c r="J4610" s="252">
        <v>0</v>
      </c>
      <c r="K4610" s="252">
        <v>0</v>
      </c>
      <c r="L4610" s="252">
        <v>0</v>
      </c>
      <c r="M4610" s="252">
        <v>0</v>
      </c>
      <c r="N4610" s="323">
        <v>0</v>
      </c>
      <c r="O4610" s="323"/>
      <c r="P4610" s="252">
        <v>635.96</v>
      </c>
      <c r="Q4610" s="252">
        <v>0</v>
      </c>
      <c r="R4610" s="240" t="s">
        <v>212</v>
      </c>
      <c r="V4610" s="248">
        <f t="shared" si="280"/>
        <v>0</v>
      </c>
      <c r="W4610" s="248">
        <f t="shared" si="280"/>
        <v>0</v>
      </c>
      <c r="X4610" s="248">
        <f t="shared" si="278"/>
        <v>0</v>
      </c>
      <c r="Y4610" s="248">
        <f t="shared" si="279"/>
        <v>0</v>
      </c>
    </row>
    <row r="4611" spans="1:25" ht="15" customHeight="1" x14ac:dyDescent="0.25">
      <c r="A4611" s="250"/>
      <c r="B4611" s="251"/>
      <c r="C4611" s="322" t="s">
        <v>1284</v>
      </c>
      <c r="D4611" s="322"/>
      <c r="E4611" s="322"/>
      <c r="H4611" s="252">
        <v>59653.88</v>
      </c>
      <c r="I4611" s="252">
        <v>0</v>
      </c>
      <c r="J4611" s="252">
        <v>0</v>
      </c>
      <c r="K4611" s="252">
        <v>0</v>
      </c>
      <c r="L4611" s="252">
        <v>0</v>
      </c>
      <c r="M4611" s="252">
        <v>0</v>
      </c>
      <c r="N4611" s="323">
        <v>0.3</v>
      </c>
      <c r="O4611" s="323"/>
      <c r="P4611" s="252">
        <v>92286.83</v>
      </c>
      <c r="Q4611" s="252">
        <v>32633.25</v>
      </c>
      <c r="R4611" s="240" t="s">
        <v>212</v>
      </c>
      <c r="V4611" s="248">
        <f t="shared" si="280"/>
        <v>0</v>
      </c>
      <c r="W4611" s="248">
        <f t="shared" si="280"/>
        <v>0</v>
      </c>
      <c r="X4611" s="248">
        <f t="shared" si="278"/>
        <v>59653.58</v>
      </c>
      <c r="Y4611" s="248">
        <f t="shared" si="279"/>
        <v>59653.58</v>
      </c>
    </row>
    <row r="4612" spans="1:25" ht="15" customHeight="1" x14ac:dyDescent="0.25">
      <c r="A4612" s="250"/>
      <c r="B4612" s="251"/>
      <c r="C4612" s="322" t="s">
        <v>1056</v>
      </c>
      <c r="D4612" s="322"/>
      <c r="E4612" s="322"/>
      <c r="H4612" s="252">
        <v>19.48</v>
      </c>
      <c r="I4612" s="252">
        <v>0</v>
      </c>
      <c r="J4612" s="252">
        <v>0</v>
      </c>
      <c r="K4612" s="252">
        <v>0</v>
      </c>
      <c r="L4612" s="252">
        <v>0</v>
      </c>
      <c r="M4612" s="252">
        <v>0</v>
      </c>
      <c r="N4612" s="323">
        <v>0</v>
      </c>
      <c r="O4612" s="323"/>
      <c r="P4612" s="252">
        <v>19.48</v>
      </c>
      <c r="Q4612" s="252">
        <v>0</v>
      </c>
      <c r="R4612" s="240" t="s">
        <v>212</v>
      </c>
      <c r="V4612" s="248">
        <f t="shared" si="280"/>
        <v>0</v>
      </c>
      <c r="W4612" s="248">
        <f t="shared" si="280"/>
        <v>0</v>
      </c>
      <c r="X4612" s="248">
        <f t="shared" si="278"/>
        <v>0</v>
      </c>
      <c r="Y4612" s="248">
        <f t="shared" si="279"/>
        <v>0</v>
      </c>
    </row>
    <row r="4613" spans="1:25" ht="15" customHeight="1" x14ac:dyDescent="0.25">
      <c r="A4613" s="253"/>
      <c r="B4613" s="254"/>
      <c r="C4613" s="324" t="s">
        <v>1057</v>
      </c>
      <c r="D4613" s="324"/>
      <c r="E4613" s="324"/>
      <c r="F4613" s="255"/>
      <c r="G4613" s="255"/>
      <c r="H4613" s="256">
        <v>13.4</v>
      </c>
      <c r="I4613" s="256">
        <v>0</v>
      </c>
      <c r="J4613" s="256">
        <v>0</v>
      </c>
      <c r="K4613" s="256">
        <v>0</v>
      </c>
      <c r="L4613" s="256">
        <v>0</v>
      </c>
      <c r="M4613" s="256">
        <v>0</v>
      </c>
      <c r="N4613" s="325">
        <v>0</v>
      </c>
      <c r="O4613" s="325"/>
      <c r="P4613" s="256">
        <v>13.4</v>
      </c>
      <c r="Q4613" s="256">
        <v>0</v>
      </c>
      <c r="R4613" s="240" t="s">
        <v>212</v>
      </c>
      <c r="V4613" s="248">
        <f t="shared" si="280"/>
        <v>0</v>
      </c>
      <c r="W4613" s="248">
        <f t="shared" si="280"/>
        <v>0</v>
      </c>
      <c r="X4613" s="248">
        <f t="shared" si="278"/>
        <v>0</v>
      </c>
      <c r="Y4613" s="248">
        <f t="shared" si="279"/>
        <v>0</v>
      </c>
    </row>
    <row r="4614" spans="1:25" ht="15" customHeight="1" x14ac:dyDescent="0.25">
      <c r="A4614" s="245" t="s">
        <v>2077</v>
      </c>
      <c r="B4614" s="246" t="str">
        <f>C4614</f>
        <v>г.Одинцово, Союзная, 36</v>
      </c>
      <c r="C4614" s="329" t="s">
        <v>213</v>
      </c>
      <c r="D4614" s="329"/>
      <c r="E4614" s="329"/>
      <c r="F4614" s="246" t="s">
        <v>1828</v>
      </c>
      <c r="G4614" s="246" t="s">
        <v>2078</v>
      </c>
      <c r="H4614" s="247">
        <v>1668796.55</v>
      </c>
      <c r="I4614" s="247">
        <v>571038.35</v>
      </c>
      <c r="J4614" s="247">
        <v>-26466.79</v>
      </c>
      <c r="K4614" s="247">
        <v>0</v>
      </c>
      <c r="L4614" s="247">
        <v>0</v>
      </c>
      <c r="M4614" s="247">
        <v>544571.56000000006</v>
      </c>
      <c r="N4614" s="330">
        <v>709196.85</v>
      </c>
      <c r="O4614" s="330"/>
      <c r="P4614" s="247">
        <v>1569579.46</v>
      </c>
      <c r="Q4614" s="247">
        <v>65408.2</v>
      </c>
      <c r="R4614" s="240" t="s">
        <v>213</v>
      </c>
      <c r="V4614" s="248">
        <f t="shared" si="280"/>
        <v>0</v>
      </c>
      <c r="W4614" s="248">
        <f t="shared" si="280"/>
        <v>0</v>
      </c>
      <c r="X4614" s="248">
        <f t="shared" si="278"/>
        <v>0</v>
      </c>
      <c r="Y4614" s="248">
        <f t="shared" si="279"/>
        <v>0</v>
      </c>
    </row>
    <row r="4615" spans="1:25" ht="15" customHeight="1" x14ac:dyDescent="0.25">
      <c r="A4615" s="250"/>
      <c r="B4615" s="251"/>
      <c r="C4615" s="322" t="s">
        <v>1052</v>
      </c>
      <c r="D4615" s="322"/>
      <c r="E4615" s="322"/>
      <c r="H4615" s="252">
        <v>375711.6</v>
      </c>
      <c r="I4615" s="252">
        <v>194436.66</v>
      </c>
      <c r="J4615" s="252">
        <v>0</v>
      </c>
      <c r="K4615" s="252">
        <v>0</v>
      </c>
      <c r="L4615" s="252">
        <v>0</v>
      </c>
      <c r="M4615" s="252">
        <v>194436.66</v>
      </c>
      <c r="N4615" s="323">
        <v>240537.03</v>
      </c>
      <c r="O4615" s="323"/>
      <c r="P4615" s="252">
        <v>340357.41</v>
      </c>
      <c r="Q4615" s="252">
        <v>10746.18</v>
      </c>
      <c r="R4615" s="240" t="s">
        <v>213</v>
      </c>
      <c r="V4615" s="248">
        <f t="shared" si="280"/>
        <v>329611.23</v>
      </c>
      <c r="W4615" s="248">
        <f t="shared" si="280"/>
        <v>0</v>
      </c>
      <c r="X4615" s="248">
        <f t="shared" si="278"/>
        <v>0</v>
      </c>
      <c r="Y4615" s="248">
        <f t="shared" si="279"/>
        <v>329611.23</v>
      </c>
    </row>
    <row r="4616" spans="1:25" ht="15" customHeight="1" x14ac:dyDescent="0.25">
      <c r="A4616" s="250"/>
      <c r="B4616" s="251"/>
      <c r="C4616" s="322" t="s">
        <v>1054</v>
      </c>
      <c r="D4616" s="322"/>
      <c r="E4616" s="322"/>
      <c r="H4616" s="252">
        <v>186.73</v>
      </c>
      <c r="I4616" s="252">
        <v>158.22</v>
      </c>
      <c r="J4616" s="252">
        <v>0</v>
      </c>
      <c r="K4616" s="252">
        <v>0</v>
      </c>
      <c r="L4616" s="252">
        <v>0</v>
      </c>
      <c r="M4616" s="252">
        <v>158.22</v>
      </c>
      <c r="N4616" s="323">
        <v>201.74</v>
      </c>
      <c r="O4616" s="323"/>
      <c r="P4616" s="252">
        <v>150.21</v>
      </c>
      <c r="Q4616" s="252">
        <v>7</v>
      </c>
      <c r="R4616" s="240" t="s">
        <v>213</v>
      </c>
      <c r="V4616" s="248">
        <f t="shared" si="280"/>
        <v>0</v>
      </c>
      <c r="W4616" s="248">
        <f t="shared" si="280"/>
        <v>0</v>
      </c>
      <c r="X4616" s="248">
        <f t="shared" si="278"/>
        <v>0</v>
      </c>
      <c r="Y4616" s="248">
        <f t="shared" si="279"/>
        <v>0</v>
      </c>
    </row>
    <row r="4617" spans="1:25" ht="15" customHeight="1" x14ac:dyDescent="0.25">
      <c r="A4617" s="250"/>
      <c r="B4617" s="251"/>
      <c r="C4617" s="322" t="s">
        <v>503</v>
      </c>
      <c r="D4617" s="322"/>
      <c r="E4617" s="322"/>
      <c r="H4617" s="252">
        <v>438420.34</v>
      </c>
      <c r="I4617" s="252">
        <v>233068.56</v>
      </c>
      <c r="J4617" s="252">
        <v>0</v>
      </c>
      <c r="K4617" s="252">
        <v>0</v>
      </c>
      <c r="L4617" s="252">
        <v>0</v>
      </c>
      <c r="M4617" s="252">
        <v>233068.56</v>
      </c>
      <c r="N4617" s="323">
        <v>290019.43</v>
      </c>
      <c r="O4617" s="323"/>
      <c r="P4617" s="252">
        <v>394812</v>
      </c>
      <c r="Q4617" s="252">
        <v>13342.53</v>
      </c>
      <c r="R4617" s="240" t="s">
        <v>213</v>
      </c>
      <c r="V4617" s="248">
        <f t="shared" si="280"/>
        <v>0</v>
      </c>
      <c r="W4617" s="248">
        <f t="shared" si="280"/>
        <v>0</v>
      </c>
      <c r="X4617" s="248">
        <f t="shared" si="278"/>
        <v>0</v>
      </c>
      <c r="Y4617" s="248">
        <f t="shared" si="279"/>
        <v>0</v>
      </c>
    </row>
    <row r="4618" spans="1:25" ht="15" customHeight="1" x14ac:dyDescent="0.25">
      <c r="A4618" s="250"/>
      <c r="B4618" s="251"/>
      <c r="C4618" s="322" t="s">
        <v>1284</v>
      </c>
      <c r="D4618" s="322"/>
      <c r="E4618" s="322"/>
      <c r="H4618" s="252">
        <v>465584.2</v>
      </c>
      <c r="I4618" s="252">
        <v>0</v>
      </c>
      <c r="J4618" s="252">
        <v>0</v>
      </c>
      <c r="K4618" s="252">
        <v>0</v>
      </c>
      <c r="L4618" s="252">
        <v>0</v>
      </c>
      <c r="M4618" s="252">
        <v>0</v>
      </c>
      <c r="N4618" s="323">
        <v>35.04</v>
      </c>
      <c r="O4618" s="323"/>
      <c r="P4618" s="252">
        <v>474317.71</v>
      </c>
      <c r="Q4618" s="252">
        <v>8768.5499999999993</v>
      </c>
      <c r="R4618" s="240" t="s">
        <v>213</v>
      </c>
      <c r="V4618" s="248">
        <f t="shared" si="280"/>
        <v>0</v>
      </c>
      <c r="W4618" s="248">
        <f t="shared" si="280"/>
        <v>0</v>
      </c>
      <c r="X4618" s="248">
        <f t="shared" ref="X4618:X4681" si="281">IF(X$8=$C4618,SUM($P4618-$Q4618),0)</f>
        <v>465549.16000000003</v>
      </c>
      <c r="Y4618" s="248">
        <f t="shared" ref="Y4618:Y4681" si="282">SUM(V4618:X4618)</f>
        <v>465549.16000000003</v>
      </c>
    </row>
    <row r="4619" spans="1:25" ht="15" customHeight="1" x14ac:dyDescent="0.25">
      <c r="A4619" s="250"/>
      <c r="B4619" s="251"/>
      <c r="C4619" s="322" t="s">
        <v>1058</v>
      </c>
      <c r="D4619" s="322"/>
      <c r="E4619" s="322"/>
      <c r="H4619" s="252">
        <v>26141.56</v>
      </c>
      <c r="I4619" s="252">
        <v>14059.02</v>
      </c>
      <c r="J4619" s="252">
        <v>0</v>
      </c>
      <c r="K4619" s="252">
        <v>0</v>
      </c>
      <c r="L4619" s="252">
        <v>0</v>
      </c>
      <c r="M4619" s="252">
        <v>14059.02</v>
      </c>
      <c r="N4619" s="323">
        <v>17388.23</v>
      </c>
      <c r="O4619" s="323"/>
      <c r="P4619" s="252">
        <v>23556.61</v>
      </c>
      <c r="Q4619" s="252">
        <v>744.26</v>
      </c>
      <c r="R4619" s="240" t="s">
        <v>213</v>
      </c>
      <c r="V4619" s="248">
        <f t="shared" si="280"/>
        <v>0</v>
      </c>
      <c r="W4619" s="248">
        <f t="shared" si="280"/>
        <v>0</v>
      </c>
      <c r="X4619" s="248">
        <f t="shared" si="281"/>
        <v>0</v>
      </c>
      <c r="Y4619" s="248">
        <f t="shared" si="282"/>
        <v>0</v>
      </c>
    </row>
    <row r="4620" spans="1:25" ht="15" customHeight="1" x14ac:dyDescent="0.25">
      <c r="A4620" s="250"/>
      <c r="B4620" s="251"/>
      <c r="C4620" s="322" t="s">
        <v>399</v>
      </c>
      <c r="D4620" s="322"/>
      <c r="E4620" s="322"/>
      <c r="H4620" s="252">
        <v>55656.35</v>
      </c>
      <c r="I4620" s="252">
        <v>20275.79</v>
      </c>
      <c r="J4620" s="252">
        <v>-4112.5600000000004</v>
      </c>
      <c r="K4620" s="252">
        <v>0</v>
      </c>
      <c r="L4620" s="252">
        <v>0</v>
      </c>
      <c r="M4620" s="252">
        <v>16163.23</v>
      </c>
      <c r="N4620" s="323">
        <v>25185.439999999999</v>
      </c>
      <c r="O4620" s="323"/>
      <c r="P4620" s="252">
        <v>53066.9</v>
      </c>
      <c r="Q4620" s="252">
        <v>6432.76</v>
      </c>
      <c r="R4620" s="240" t="s">
        <v>213</v>
      </c>
      <c r="V4620" s="248">
        <f t="shared" si="280"/>
        <v>0</v>
      </c>
      <c r="W4620" s="248">
        <f t="shared" si="280"/>
        <v>0</v>
      </c>
      <c r="X4620" s="248">
        <f t="shared" si="281"/>
        <v>0</v>
      </c>
      <c r="Y4620" s="248">
        <f t="shared" si="282"/>
        <v>0</v>
      </c>
    </row>
    <row r="4621" spans="1:25" ht="15" customHeight="1" x14ac:dyDescent="0.25">
      <c r="A4621" s="250"/>
      <c r="B4621" s="251"/>
      <c r="C4621" s="322" t="s">
        <v>1055</v>
      </c>
      <c r="D4621" s="322"/>
      <c r="E4621" s="322"/>
      <c r="H4621" s="252">
        <v>186.73</v>
      </c>
      <c r="I4621" s="252">
        <v>158.22</v>
      </c>
      <c r="J4621" s="252">
        <v>0</v>
      </c>
      <c r="K4621" s="252">
        <v>0</v>
      </c>
      <c r="L4621" s="252">
        <v>0</v>
      </c>
      <c r="M4621" s="252">
        <v>158.22</v>
      </c>
      <c r="N4621" s="323">
        <v>201.74</v>
      </c>
      <c r="O4621" s="323"/>
      <c r="P4621" s="252">
        <v>150.21</v>
      </c>
      <c r="Q4621" s="252">
        <v>7</v>
      </c>
      <c r="R4621" s="240" t="s">
        <v>213</v>
      </c>
      <c r="V4621" s="248">
        <f t="shared" si="280"/>
        <v>0</v>
      </c>
      <c r="W4621" s="248">
        <f t="shared" si="280"/>
        <v>0</v>
      </c>
      <c r="X4621" s="248">
        <f t="shared" si="281"/>
        <v>0</v>
      </c>
      <c r="Y4621" s="248">
        <f t="shared" si="282"/>
        <v>0</v>
      </c>
    </row>
    <row r="4622" spans="1:25" ht="15" customHeight="1" x14ac:dyDescent="0.25">
      <c r="A4622" s="250"/>
      <c r="B4622" s="251"/>
      <c r="C4622" s="322" t="s">
        <v>1057</v>
      </c>
      <c r="D4622" s="322"/>
      <c r="E4622" s="322"/>
      <c r="H4622" s="252">
        <v>391.24</v>
      </c>
      <c r="I4622" s="252">
        <v>331.55</v>
      </c>
      <c r="J4622" s="252">
        <v>0</v>
      </c>
      <c r="K4622" s="252">
        <v>0</v>
      </c>
      <c r="L4622" s="252">
        <v>0</v>
      </c>
      <c r="M4622" s="252">
        <v>331.55</v>
      </c>
      <c r="N4622" s="323">
        <v>422.76</v>
      </c>
      <c r="O4622" s="323"/>
      <c r="P4622" s="252">
        <v>314.69</v>
      </c>
      <c r="Q4622" s="252">
        <v>14.66</v>
      </c>
      <c r="R4622" s="240" t="s">
        <v>213</v>
      </c>
      <c r="V4622" s="248">
        <f t="shared" si="280"/>
        <v>0</v>
      </c>
      <c r="W4622" s="248">
        <f t="shared" si="280"/>
        <v>0</v>
      </c>
      <c r="X4622" s="248">
        <f t="shared" si="281"/>
        <v>0</v>
      </c>
      <c r="Y4622" s="248">
        <f t="shared" si="282"/>
        <v>0</v>
      </c>
    </row>
    <row r="4623" spans="1:25" ht="15" customHeight="1" x14ac:dyDescent="0.25">
      <c r="A4623" s="250"/>
      <c r="B4623" s="251"/>
      <c r="C4623" s="322" t="s">
        <v>392</v>
      </c>
      <c r="D4623" s="322"/>
      <c r="E4623" s="322"/>
      <c r="H4623" s="252">
        <v>102216.54</v>
      </c>
      <c r="I4623" s="252">
        <v>36727.03</v>
      </c>
      <c r="J4623" s="252">
        <v>-7527.54</v>
      </c>
      <c r="K4623" s="252">
        <v>0</v>
      </c>
      <c r="L4623" s="252">
        <v>0</v>
      </c>
      <c r="M4623" s="252">
        <v>29199.49</v>
      </c>
      <c r="N4623" s="323">
        <v>46498.42</v>
      </c>
      <c r="O4623" s="323"/>
      <c r="P4623" s="252">
        <v>97057.18</v>
      </c>
      <c r="Q4623" s="252">
        <v>12139.57</v>
      </c>
      <c r="R4623" s="240" t="s">
        <v>213</v>
      </c>
      <c r="V4623" s="248">
        <f t="shared" si="280"/>
        <v>0</v>
      </c>
      <c r="W4623" s="248">
        <f t="shared" si="280"/>
        <v>0</v>
      </c>
      <c r="X4623" s="248">
        <f t="shared" si="281"/>
        <v>0</v>
      </c>
      <c r="Y4623" s="248">
        <f t="shared" si="282"/>
        <v>0</v>
      </c>
    </row>
    <row r="4624" spans="1:25" ht="15" customHeight="1" x14ac:dyDescent="0.25">
      <c r="A4624" s="250"/>
      <c r="B4624" s="251"/>
      <c r="C4624" s="322" t="s">
        <v>1056</v>
      </c>
      <c r="D4624" s="322"/>
      <c r="E4624" s="322"/>
      <c r="H4624" s="252">
        <v>591.45000000000005</v>
      </c>
      <c r="I4624" s="252">
        <v>501.39</v>
      </c>
      <c r="J4624" s="252">
        <v>0</v>
      </c>
      <c r="K4624" s="252">
        <v>0</v>
      </c>
      <c r="L4624" s="252">
        <v>0</v>
      </c>
      <c r="M4624" s="252">
        <v>501.39</v>
      </c>
      <c r="N4624" s="323">
        <v>639.29</v>
      </c>
      <c r="O4624" s="323"/>
      <c r="P4624" s="252">
        <v>475.56</v>
      </c>
      <c r="Q4624" s="252">
        <v>22.01</v>
      </c>
      <c r="R4624" s="240" t="s">
        <v>213</v>
      </c>
      <c r="V4624" s="248">
        <f t="shared" ref="V4624:W4687" si="283">IF(V$8=$C4624,SUM($P4624-$Q4624),0)</f>
        <v>0</v>
      </c>
      <c r="W4624" s="248">
        <f t="shared" si="283"/>
        <v>0</v>
      </c>
      <c r="X4624" s="248">
        <f t="shared" si="281"/>
        <v>0</v>
      </c>
      <c r="Y4624" s="248">
        <f t="shared" si="282"/>
        <v>0</v>
      </c>
    </row>
    <row r="4625" spans="1:25" ht="15" customHeight="1" x14ac:dyDescent="0.25">
      <c r="A4625" s="250"/>
      <c r="B4625" s="251"/>
      <c r="C4625" s="322" t="s">
        <v>1288</v>
      </c>
      <c r="D4625" s="322"/>
      <c r="E4625" s="322"/>
      <c r="H4625" s="252">
        <v>162074.32</v>
      </c>
      <c r="I4625" s="252">
        <v>56559.25</v>
      </c>
      <c r="J4625" s="252">
        <v>-11757.75</v>
      </c>
      <c r="K4625" s="252">
        <v>0</v>
      </c>
      <c r="L4625" s="252">
        <v>0</v>
      </c>
      <c r="M4625" s="252">
        <v>44801.5</v>
      </c>
      <c r="N4625" s="323">
        <v>68888.5</v>
      </c>
      <c r="O4625" s="323"/>
      <c r="P4625" s="252">
        <v>146055.34</v>
      </c>
      <c r="Q4625" s="252">
        <v>8068.02</v>
      </c>
      <c r="R4625" s="240" t="s">
        <v>213</v>
      </c>
      <c r="V4625" s="248">
        <f t="shared" si="283"/>
        <v>0</v>
      </c>
      <c r="W4625" s="248">
        <f t="shared" si="283"/>
        <v>0</v>
      </c>
      <c r="X4625" s="248">
        <f t="shared" si="281"/>
        <v>0</v>
      </c>
      <c r="Y4625" s="248">
        <f t="shared" si="282"/>
        <v>0</v>
      </c>
    </row>
    <row r="4626" spans="1:25" ht="15" customHeight="1" x14ac:dyDescent="0.25">
      <c r="A4626" s="253"/>
      <c r="B4626" s="254"/>
      <c r="C4626" s="324" t="s">
        <v>1286</v>
      </c>
      <c r="D4626" s="324"/>
      <c r="E4626" s="324"/>
      <c r="F4626" s="255"/>
      <c r="G4626" s="255"/>
      <c r="H4626" s="256">
        <v>41635.49</v>
      </c>
      <c r="I4626" s="256">
        <v>14762.66</v>
      </c>
      <c r="J4626" s="256">
        <v>-3068.94</v>
      </c>
      <c r="K4626" s="256">
        <v>0</v>
      </c>
      <c r="L4626" s="256">
        <v>0</v>
      </c>
      <c r="M4626" s="256">
        <v>11693.72</v>
      </c>
      <c r="N4626" s="325">
        <v>19179.23</v>
      </c>
      <c r="O4626" s="325"/>
      <c r="P4626" s="256">
        <v>39265.64</v>
      </c>
      <c r="Q4626" s="256">
        <v>5115.66</v>
      </c>
      <c r="R4626" s="240" t="s">
        <v>213</v>
      </c>
      <c r="V4626" s="248">
        <f t="shared" si="283"/>
        <v>0</v>
      </c>
      <c r="W4626" s="248">
        <f t="shared" si="283"/>
        <v>0</v>
      </c>
      <c r="X4626" s="248">
        <f t="shared" si="281"/>
        <v>0</v>
      </c>
      <c r="Y4626" s="248">
        <f t="shared" si="282"/>
        <v>0</v>
      </c>
    </row>
    <row r="4627" spans="1:25" ht="15" customHeight="1" x14ac:dyDescent="0.25">
      <c r="A4627" s="245" t="s">
        <v>1817</v>
      </c>
      <c r="B4627" s="246" t="str">
        <f>C4627</f>
        <v>г.Одинцово, Союзная, 4</v>
      </c>
      <c r="C4627" s="329" t="s">
        <v>206</v>
      </c>
      <c r="D4627" s="329"/>
      <c r="E4627" s="329"/>
      <c r="F4627" s="246" t="s">
        <v>2079</v>
      </c>
      <c r="G4627" s="246" t="s">
        <v>2080</v>
      </c>
      <c r="H4627" s="247">
        <v>1669359.22</v>
      </c>
      <c r="I4627" s="247">
        <v>679306.01</v>
      </c>
      <c r="J4627" s="247">
        <v>-3228.88</v>
      </c>
      <c r="K4627" s="247">
        <v>0</v>
      </c>
      <c r="L4627" s="247">
        <v>0</v>
      </c>
      <c r="M4627" s="247">
        <v>676077.13</v>
      </c>
      <c r="N4627" s="330">
        <v>999661.68</v>
      </c>
      <c r="O4627" s="330"/>
      <c r="P4627" s="247">
        <v>1599899.72</v>
      </c>
      <c r="Q4627" s="247">
        <v>254125.05</v>
      </c>
      <c r="R4627" s="240" t="s">
        <v>206</v>
      </c>
      <c r="V4627" s="248">
        <f t="shared" si="283"/>
        <v>0</v>
      </c>
      <c r="W4627" s="248">
        <f t="shared" si="283"/>
        <v>0</v>
      </c>
      <c r="X4627" s="248">
        <f t="shared" si="281"/>
        <v>0</v>
      </c>
      <c r="Y4627" s="248">
        <f t="shared" si="282"/>
        <v>0</v>
      </c>
    </row>
    <row r="4628" spans="1:25" ht="15" customHeight="1" x14ac:dyDescent="0.25">
      <c r="A4628" s="250"/>
      <c r="B4628" s="251"/>
      <c r="C4628" s="322" t="s">
        <v>1288</v>
      </c>
      <c r="D4628" s="322"/>
      <c r="E4628" s="322"/>
      <c r="H4628" s="252">
        <v>36807.480000000003</v>
      </c>
      <c r="I4628" s="252">
        <v>0</v>
      </c>
      <c r="J4628" s="252">
        <v>0</v>
      </c>
      <c r="K4628" s="252">
        <v>0</v>
      </c>
      <c r="L4628" s="252">
        <v>0</v>
      </c>
      <c r="M4628" s="252">
        <v>0</v>
      </c>
      <c r="N4628" s="323">
        <v>12991.76</v>
      </c>
      <c r="O4628" s="323"/>
      <c r="P4628" s="252">
        <v>47290.78</v>
      </c>
      <c r="Q4628" s="252">
        <v>23475.06</v>
      </c>
      <c r="R4628" s="240" t="s">
        <v>206</v>
      </c>
      <c r="V4628" s="248">
        <f t="shared" si="283"/>
        <v>0</v>
      </c>
      <c r="W4628" s="248">
        <f t="shared" si="283"/>
        <v>0</v>
      </c>
      <c r="X4628" s="248">
        <f t="shared" si="281"/>
        <v>0</v>
      </c>
      <c r="Y4628" s="248">
        <f t="shared" si="282"/>
        <v>0</v>
      </c>
    </row>
    <row r="4629" spans="1:25" ht="15" customHeight="1" x14ac:dyDescent="0.25">
      <c r="A4629" s="250"/>
      <c r="B4629" s="251"/>
      <c r="C4629" s="322" t="s">
        <v>1056</v>
      </c>
      <c r="D4629" s="322"/>
      <c r="E4629" s="322"/>
      <c r="H4629" s="252">
        <v>4465.66</v>
      </c>
      <c r="I4629" s="252">
        <v>3038.81</v>
      </c>
      <c r="J4629" s="252">
        <v>-15.57</v>
      </c>
      <c r="K4629" s="252">
        <v>0</v>
      </c>
      <c r="L4629" s="252">
        <v>0</v>
      </c>
      <c r="M4629" s="252">
        <v>3023.24</v>
      </c>
      <c r="N4629" s="323">
        <v>4175.58</v>
      </c>
      <c r="O4629" s="323"/>
      <c r="P4629" s="252">
        <v>3376.46</v>
      </c>
      <c r="Q4629" s="252">
        <v>63.14</v>
      </c>
      <c r="R4629" s="240" t="s">
        <v>206</v>
      </c>
      <c r="V4629" s="248">
        <f t="shared" si="283"/>
        <v>0</v>
      </c>
      <c r="W4629" s="248">
        <f t="shared" si="283"/>
        <v>0</v>
      </c>
      <c r="X4629" s="248">
        <f t="shared" si="281"/>
        <v>0</v>
      </c>
      <c r="Y4629" s="248">
        <f t="shared" si="282"/>
        <v>0</v>
      </c>
    </row>
    <row r="4630" spans="1:25" ht="15" customHeight="1" x14ac:dyDescent="0.25">
      <c r="A4630" s="250"/>
      <c r="B4630" s="251"/>
      <c r="C4630" s="322" t="s">
        <v>392</v>
      </c>
      <c r="D4630" s="322"/>
      <c r="E4630" s="322"/>
      <c r="H4630" s="252">
        <v>2528.04</v>
      </c>
      <c r="I4630" s="252">
        <v>0</v>
      </c>
      <c r="J4630" s="252">
        <v>0</v>
      </c>
      <c r="K4630" s="252">
        <v>0</v>
      </c>
      <c r="L4630" s="252">
        <v>0</v>
      </c>
      <c r="M4630" s="252">
        <v>0</v>
      </c>
      <c r="N4630" s="323">
        <v>9522.4500000000007</v>
      </c>
      <c r="O4630" s="323"/>
      <c r="P4630" s="252">
        <v>33419.39</v>
      </c>
      <c r="Q4630" s="252">
        <v>40413.800000000003</v>
      </c>
      <c r="R4630" s="240" t="s">
        <v>206</v>
      </c>
      <c r="V4630" s="248">
        <f t="shared" si="283"/>
        <v>0</v>
      </c>
      <c r="W4630" s="248">
        <f t="shared" si="283"/>
        <v>0</v>
      </c>
      <c r="X4630" s="248">
        <f t="shared" si="281"/>
        <v>0</v>
      </c>
      <c r="Y4630" s="248">
        <f t="shared" si="282"/>
        <v>0</v>
      </c>
    </row>
    <row r="4631" spans="1:25" ht="15" customHeight="1" x14ac:dyDescent="0.25">
      <c r="A4631" s="250"/>
      <c r="B4631" s="251"/>
      <c r="C4631" s="322" t="s">
        <v>1057</v>
      </c>
      <c r="D4631" s="322"/>
      <c r="E4631" s="322"/>
      <c r="H4631" s="252">
        <v>2539.7399999999998</v>
      </c>
      <c r="I4631" s="252">
        <v>1722.32</v>
      </c>
      <c r="J4631" s="252">
        <v>-8.82</v>
      </c>
      <c r="K4631" s="252">
        <v>0</v>
      </c>
      <c r="L4631" s="252">
        <v>0</v>
      </c>
      <c r="M4631" s="252">
        <v>1713.5</v>
      </c>
      <c r="N4631" s="323">
        <v>2366.6999999999998</v>
      </c>
      <c r="O4631" s="323"/>
      <c r="P4631" s="252">
        <v>1923.25</v>
      </c>
      <c r="Q4631" s="252">
        <v>36.71</v>
      </c>
      <c r="R4631" s="240" t="s">
        <v>206</v>
      </c>
      <c r="V4631" s="248">
        <f t="shared" si="283"/>
        <v>0</v>
      </c>
      <c r="W4631" s="248">
        <f t="shared" si="283"/>
        <v>0</v>
      </c>
      <c r="X4631" s="248">
        <f t="shared" si="281"/>
        <v>0</v>
      </c>
      <c r="Y4631" s="248">
        <f t="shared" si="282"/>
        <v>0</v>
      </c>
    </row>
    <row r="4632" spans="1:25" ht="15" customHeight="1" x14ac:dyDescent="0.25">
      <c r="A4632" s="250"/>
      <c r="B4632" s="251"/>
      <c r="C4632" s="322" t="s">
        <v>1055</v>
      </c>
      <c r="D4632" s="322"/>
      <c r="E4632" s="322"/>
      <c r="H4632" s="252">
        <v>1209.79</v>
      </c>
      <c r="I4632" s="252">
        <v>821.47</v>
      </c>
      <c r="J4632" s="252">
        <v>-4.21</v>
      </c>
      <c r="K4632" s="252">
        <v>0</v>
      </c>
      <c r="L4632" s="252">
        <v>0</v>
      </c>
      <c r="M4632" s="252">
        <v>817.26</v>
      </c>
      <c r="N4632" s="323">
        <v>1128.77</v>
      </c>
      <c r="O4632" s="323"/>
      <c r="P4632" s="252">
        <v>915.61</v>
      </c>
      <c r="Q4632" s="252">
        <v>17.329999999999998</v>
      </c>
      <c r="R4632" s="240" t="s">
        <v>206</v>
      </c>
      <c r="V4632" s="248">
        <f t="shared" si="283"/>
        <v>0</v>
      </c>
      <c r="W4632" s="248">
        <f t="shared" si="283"/>
        <v>0</v>
      </c>
      <c r="X4632" s="248">
        <f t="shared" si="281"/>
        <v>0</v>
      </c>
      <c r="Y4632" s="248">
        <f t="shared" si="282"/>
        <v>0</v>
      </c>
    </row>
    <row r="4633" spans="1:25" ht="15" customHeight="1" x14ac:dyDescent="0.25">
      <c r="A4633" s="250"/>
      <c r="B4633" s="251"/>
      <c r="C4633" s="322" t="s">
        <v>1286</v>
      </c>
      <c r="D4633" s="322"/>
      <c r="E4633" s="322"/>
      <c r="H4633" s="252">
        <v>-1441.04</v>
      </c>
      <c r="I4633" s="252">
        <v>0</v>
      </c>
      <c r="J4633" s="252">
        <v>0</v>
      </c>
      <c r="K4633" s="252">
        <v>0</v>
      </c>
      <c r="L4633" s="252">
        <v>0</v>
      </c>
      <c r="M4633" s="252">
        <v>0</v>
      </c>
      <c r="N4633" s="323">
        <v>3875</v>
      </c>
      <c r="O4633" s="323"/>
      <c r="P4633" s="252">
        <v>13713.08</v>
      </c>
      <c r="Q4633" s="252">
        <v>19029.12</v>
      </c>
      <c r="R4633" s="240" t="s">
        <v>206</v>
      </c>
      <c r="V4633" s="248">
        <f t="shared" si="283"/>
        <v>0</v>
      </c>
      <c r="W4633" s="248">
        <f t="shared" si="283"/>
        <v>0</v>
      </c>
      <c r="X4633" s="248">
        <f t="shared" si="281"/>
        <v>0</v>
      </c>
      <c r="Y4633" s="248">
        <f t="shared" si="282"/>
        <v>0</v>
      </c>
    </row>
    <row r="4634" spans="1:25" ht="15" customHeight="1" x14ac:dyDescent="0.25">
      <c r="A4634" s="250"/>
      <c r="B4634" s="251"/>
      <c r="C4634" s="322" t="s">
        <v>1054</v>
      </c>
      <c r="D4634" s="322"/>
      <c r="E4634" s="322"/>
      <c r="H4634" s="252">
        <v>1209.8499999999999</v>
      </c>
      <c r="I4634" s="252">
        <v>821.47</v>
      </c>
      <c r="J4634" s="252">
        <v>-4.21</v>
      </c>
      <c r="K4634" s="252">
        <v>0</v>
      </c>
      <c r="L4634" s="252">
        <v>0</v>
      </c>
      <c r="M4634" s="252">
        <v>817.26</v>
      </c>
      <c r="N4634" s="323">
        <v>1128.77</v>
      </c>
      <c r="O4634" s="323"/>
      <c r="P4634" s="252">
        <v>915.67</v>
      </c>
      <c r="Q4634" s="252">
        <v>17.329999999999998</v>
      </c>
      <c r="R4634" s="240" t="s">
        <v>206</v>
      </c>
      <c r="V4634" s="248">
        <f t="shared" si="283"/>
        <v>0</v>
      </c>
      <c r="W4634" s="248">
        <f t="shared" si="283"/>
        <v>0</v>
      </c>
      <c r="X4634" s="248">
        <f t="shared" si="281"/>
        <v>0</v>
      </c>
      <c r="Y4634" s="248">
        <f t="shared" si="282"/>
        <v>0</v>
      </c>
    </row>
    <row r="4635" spans="1:25" ht="15" customHeight="1" x14ac:dyDescent="0.25">
      <c r="A4635" s="250"/>
      <c r="B4635" s="251"/>
      <c r="C4635" s="322" t="s">
        <v>1058</v>
      </c>
      <c r="D4635" s="322"/>
      <c r="E4635" s="322"/>
      <c r="H4635" s="252">
        <v>96200.98</v>
      </c>
      <c r="I4635" s="252">
        <v>59757.15</v>
      </c>
      <c r="J4635" s="252">
        <v>-283.83</v>
      </c>
      <c r="K4635" s="252">
        <v>0</v>
      </c>
      <c r="L4635" s="252">
        <v>0</v>
      </c>
      <c r="M4635" s="252">
        <v>59473.32</v>
      </c>
      <c r="N4635" s="323">
        <v>83297.990000000005</v>
      </c>
      <c r="O4635" s="323"/>
      <c r="P4635" s="252">
        <v>73447.39</v>
      </c>
      <c r="Q4635" s="252">
        <v>1071.08</v>
      </c>
      <c r="R4635" s="240" t="s">
        <v>206</v>
      </c>
      <c r="V4635" s="248">
        <f t="shared" si="283"/>
        <v>0</v>
      </c>
      <c r="W4635" s="248">
        <f t="shared" si="283"/>
        <v>0</v>
      </c>
      <c r="X4635" s="248">
        <f t="shared" si="281"/>
        <v>0</v>
      </c>
      <c r="Y4635" s="248">
        <f t="shared" si="282"/>
        <v>0</v>
      </c>
    </row>
    <row r="4636" spans="1:25" ht="15" customHeight="1" x14ac:dyDescent="0.25">
      <c r="A4636" s="250"/>
      <c r="B4636" s="251"/>
      <c r="C4636" s="322" t="s">
        <v>1284</v>
      </c>
      <c r="D4636" s="322"/>
      <c r="E4636" s="322"/>
      <c r="H4636" s="252">
        <v>388834.28</v>
      </c>
      <c r="I4636" s="252">
        <v>0</v>
      </c>
      <c r="J4636" s="252">
        <v>0</v>
      </c>
      <c r="K4636" s="252">
        <v>0</v>
      </c>
      <c r="L4636" s="252">
        <v>0</v>
      </c>
      <c r="M4636" s="252">
        <v>0</v>
      </c>
      <c r="N4636" s="323">
        <v>1667.75</v>
      </c>
      <c r="O4636" s="323"/>
      <c r="P4636" s="252">
        <v>514461.29</v>
      </c>
      <c r="Q4636" s="252">
        <v>127294.76</v>
      </c>
      <c r="R4636" s="240" t="s">
        <v>206</v>
      </c>
      <c r="V4636" s="248">
        <f t="shared" si="283"/>
        <v>0</v>
      </c>
      <c r="W4636" s="248">
        <f t="shared" si="283"/>
        <v>0</v>
      </c>
      <c r="X4636" s="248">
        <f t="shared" si="281"/>
        <v>387166.52999999997</v>
      </c>
      <c r="Y4636" s="248">
        <f t="shared" si="282"/>
        <v>387166.52999999997</v>
      </c>
    </row>
    <row r="4637" spans="1:25" ht="15" customHeight="1" x14ac:dyDescent="0.25">
      <c r="A4637" s="250"/>
      <c r="B4637" s="251"/>
      <c r="C4637" s="322" t="s">
        <v>1296</v>
      </c>
      <c r="D4637" s="322"/>
      <c r="E4637" s="322"/>
      <c r="H4637" s="252">
        <v>120590.19</v>
      </c>
      <c r="I4637" s="252">
        <v>0</v>
      </c>
      <c r="J4637" s="252">
        <v>0</v>
      </c>
      <c r="K4637" s="252">
        <v>0</v>
      </c>
      <c r="L4637" s="252">
        <v>0</v>
      </c>
      <c r="M4637" s="252">
        <v>0</v>
      </c>
      <c r="N4637" s="323">
        <v>14889.27</v>
      </c>
      <c r="O4637" s="323"/>
      <c r="P4637" s="252">
        <v>112626.46</v>
      </c>
      <c r="Q4637" s="252">
        <v>6925.54</v>
      </c>
      <c r="R4637" s="240" t="s">
        <v>206</v>
      </c>
      <c r="V4637" s="248">
        <f t="shared" si="283"/>
        <v>0</v>
      </c>
      <c r="W4637" s="248">
        <f t="shared" si="283"/>
        <v>0</v>
      </c>
      <c r="X4637" s="248">
        <f t="shared" si="281"/>
        <v>0</v>
      </c>
      <c r="Y4637" s="248">
        <f t="shared" si="282"/>
        <v>0</v>
      </c>
    </row>
    <row r="4638" spans="1:25" ht="15" customHeight="1" x14ac:dyDescent="0.25">
      <c r="A4638" s="250"/>
      <c r="B4638" s="251"/>
      <c r="C4638" s="322" t="s">
        <v>1052</v>
      </c>
      <c r="D4638" s="322"/>
      <c r="E4638" s="322"/>
      <c r="H4638" s="252">
        <v>1014146</v>
      </c>
      <c r="I4638" s="252">
        <v>613144.79</v>
      </c>
      <c r="J4638" s="252">
        <v>-2912.24</v>
      </c>
      <c r="K4638" s="252">
        <v>0</v>
      </c>
      <c r="L4638" s="252">
        <v>0</v>
      </c>
      <c r="M4638" s="252">
        <v>610232.55000000005</v>
      </c>
      <c r="N4638" s="323">
        <v>859216.18</v>
      </c>
      <c r="O4638" s="323"/>
      <c r="P4638" s="252">
        <v>779848.14</v>
      </c>
      <c r="Q4638" s="252">
        <v>14685.77</v>
      </c>
      <c r="R4638" s="240" t="s">
        <v>206</v>
      </c>
      <c r="V4638" s="248">
        <f t="shared" si="283"/>
        <v>765162.37</v>
      </c>
      <c r="W4638" s="248">
        <f t="shared" si="283"/>
        <v>0</v>
      </c>
      <c r="X4638" s="248">
        <f t="shared" si="281"/>
        <v>0</v>
      </c>
      <c r="Y4638" s="248">
        <f t="shared" si="282"/>
        <v>765162.37</v>
      </c>
    </row>
    <row r="4639" spans="1:25" ht="15" customHeight="1" x14ac:dyDescent="0.25">
      <c r="A4639" s="253"/>
      <c r="B4639" s="254"/>
      <c r="C4639" s="324" t="s">
        <v>399</v>
      </c>
      <c r="D4639" s="324"/>
      <c r="E4639" s="324"/>
      <c r="F4639" s="255"/>
      <c r="G4639" s="255"/>
      <c r="H4639" s="256">
        <v>2268.25</v>
      </c>
      <c r="I4639" s="256">
        <v>0</v>
      </c>
      <c r="J4639" s="256">
        <v>0</v>
      </c>
      <c r="K4639" s="256">
        <v>0</v>
      </c>
      <c r="L4639" s="256">
        <v>0</v>
      </c>
      <c r="M4639" s="256">
        <v>0</v>
      </c>
      <c r="N4639" s="325">
        <v>5401.46</v>
      </c>
      <c r="O4639" s="325"/>
      <c r="P4639" s="256">
        <v>17962.2</v>
      </c>
      <c r="Q4639" s="256">
        <v>21095.41</v>
      </c>
      <c r="R4639" s="240" t="s">
        <v>206</v>
      </c>
      <c r="V4639" s="248">
        <f t="shared" si="283"/>
        <v>0</v>
      </c>
      <c r="W4639" s="248">
        <f t="shared" si="283"/>
        <v>0</v>
      </c>
      <c r="X4639" s="248">
        <f t="shared" si="281"/>
        <v>0</v>
      </c>
      <c r="Y4639" s="248">
        <f t="shared" si="282"/>
        <v>0</v>
      </c>
    </row>
    <row r="4640" spans="1:25" ht="15" customHeight="1" x14ac:dyDescent="0.25">
      <c r="A4640" s="245" t="s">
        <v>1807</v>
      </c>
      <c r="B4640" s="246" t="str">
        <f>C4640</f>
        <v>г.Одинцово, Союзная, 6</v>
      </c>
      <c r="C4640" s="329" t="s">
        <v>340</v>
      </c>
      <c r="D4640" s="329"/>
      <c r="E4640" s="329"/>
      <c r="F4640" s="246" t="s">
        <v>1350</v>
      </c>
      <c r="G4640" s="246" t="s">
        <v>2081</v>
      </c>
      <c r="H4640" s="247">
        <v>-10470.19</v>
      </c>
      <c r="I4640" s="247">
        <v>0</v>
      </c>
      <c r="J4640" s="247">
        <v>0</v>
      </c>
      <c r="K4640" s="247">
        <v>0</v>
      </c>
      <c r="L4640" s="247">
        <v>0</v>
      </c>
      <c r="M4640" s="247">
        <v>0</v>
      </c>
      <c r="N4640" s="330">
        <v>330.57</v>
      </c>
      <c r="O4640" s="330"/>
      <c r="P4640" s="247">
        <v>20742.189999999999</v>
      </c>
      <c r="Q4640" s="247">
        <v>31542.95</v>
      </c>
      <c r="R4640" s="240" t="s">
        <v>340</v>
      </c>
      <c r="V4640" s="248">
        <f t="shared" si="283"/>
        <v>0</v>
      </c>
      <c r="W4640" s="248">
        <f t="shared" si="283"/>
        <v>0</v>
      </c>
      <c r="X4640" s="248">
        <f t="shared" si="281"/>
        <v>0</v>
      </c>
      <c r="Y4640" s="248">
        <f t="shared" si="282"/>
        <v>0</v>
      </c>
    </row>
    <row r="4641" spans="1:25" ht="15" customHeight="1" x14ac:dyDescent="0.25">
      <c r="A4641" s="250"/>
      <c r="B4641" s="251"/>
      <c r="C4641" s="322" t="s">
        <v>1303</v>
      </c>
      <c r="D4641" s="322"/>
      <c r="E4641" s="322"/>
      <c r="H4641" s="252">
        <v>-925.06</v>
      </c>
      <c r="I4641" s="252">
        <v>0</v>
      </c>
      <c r="J4641" s="252">
        <v>0</v>
      </c>
      <c r="K4641" s="252">
        <v>0</v>
      </c>
      <c r="L4641" s="252">
        <v>0</v>
      </c>
      <c r="M4641" s="252">
        <v>0</v>
      </c>
      <c r="N4641" s="323">
        <v>0</v>
      </c>
      <c r="O4641" s="323"/>
      <c r="P4641" s="252">
        <v>0</v>
      </c>
      <c r="Q4641" s="252">
        <v>925.06</v>
      </c>
      <c r="R4641" s="240" t="s">
        <v>340</v>
      </c>
      <c r="V4641" s="248">
        <f t="shared" si="283"/>
        <v>0</v>
      </c>
      <c r="W4641" s="248">
        <f t="shared" si="283"/>
        <v>0</v>
      </c>
      <c r="X4641" s="248">
        <f t="shared" si="281"/>
        <v>0</v>
      </c>
      <c r="Y4641" s="248">
        <f t="shared" si="282"/>
        <v>0</v>
      </c>
    </row>
    <row r="4642" spans="1:25" ht="15" customHeight="1" x14ac:dyDescent="0.25">
      <c r="A4642" s="253"/>
      <c r="B4642" s="254"/>
      <c r="C4642" s="324" t="s">
        <v>1284</v>
      </c>
      <c r="D4642" s="324"/>
      <c r="E4642" s="324"/>
      <c r="F4642" s="255"/>
      <c r="G4642" s="255"/>
      <c r="H4642" s="256">
        <v>-9545.1299999999992</v>
      </c>
      <c r="I4642" s="256">
        <v>0</v>
      </c>
      <c r="J4642" s="256">
        <v>0</v>
      </c>
      <c r="K4642" s="256">
        <v>0</v>
      </c>
      <c r="L4642" s="256">
        <v>0</v>
      </c>
      <c r="M4642" s="256">
        <v>0</v>
      </c>
      <c r="N4642" s="325">
        <v>330.57</v>
      </c>
      <c r="O4642" s="325"/>
      <c r="P4642" s="256">
        <v>20742.189999999999</v>
      </c>
      <c r="Q4642" s="256">
        <v>30617.89</v>
      </c>
      <c r="R4642" s="240" t="s">
        <v>340</v>
      </c>
      <c r="V4642" s="248">
        <f t="shared" si="283"/>
        <v>0</v>
      </c>
      <c r="W4642" s="248">
        <f t="shared" si="283"/>
        <v>0</v>
      </c>
      <c r="X4642" s="248">
        <f t="shared" si="281"/>
        <v>-9875.7000000000007</v>
      </c>
      <c r="Y4642" s="248">
        <f t="shared" si="282"/>
        <v>-9875.7000000000007</v>
      </c>
    </row>
    <row r="4643" spans="1:25" ht="15" customHeight="1" x14ac:dyDescent="0.25">
      <c r="A4643" s="245" t="s">
        <v>2082</v>
      </c>
      <c r="B4643" s="246" t="str">
        <f>C4643</f>
        <v>г.Одинцово, Союзная, 8</v>
      </c>
      <c r="C4643" s="329" t="s">
        <v>341</v>
      </c>
      <c r="D4643" s="329"/>
      <c r="E4643" s="329"/>
      <c r="F4643" s="246" t="s">
        <v>1694</v>
      </c>
      <c r="G4643" s="246" t="s">
        <v>2083</v>
      </c>
      <c r="H4643" s="247">
        <v>189309.17</v>
      </c>
      <c r="I4643" s="247">
        <v>9517.0499999999993</v>
      </c>
      <c r="J4643" s="247">
        <v>0</v>
      </c>
      <c r="K4643" s="247">
        <v>0</v>
      </c>
      <c r="L4643" s="247">
        <v>0</v>
      </c>
      <c r="M4643" s="247">
        <v>9517.0499999999993</v>
      </c>
      <c r="N4643" s="330">
        <v>12089.63</v>
      </c>
      <c r="O4643" s="330"/>
      <c r="P4643" s="247">
        <v>210657.82</v>
      </c>
      <c r="Q4643" s="247">
        <v>23921.23</v>
      </c>
      <c r="R4643" s="240" t="s">
        <v>341</v>
      </c>
      <c r="V4643" s="248">
        <f t="shared" si="283"/>
        <v>0</v>
      </c>
      <c r="W4643" s="248">
        <f t="shared" si="283"/>
        <v>0</v>
      </c>
      <c r="X4643" s="248">
        <f t="shared" si="281"/>
        <v>0</v>
      </c>
      <c r="Y4643" s="248">
        <f t="shared" si="282"/>
        <v>0</v>
      </c>
    </row>
    <row r="4644" spans="1:25" ht="15" customHeight="1" x14ac:dyDescent="0.25">
      <c r="A4644" s="250"/>
      <c r="B4644" s="251"/>
      <c r="C4644" s="322" t="s">
        <v>1284</v>
      </c>
      <c r="D4644" s="322"/>
      <c r="E4644" s="322"/>
      <c r="H4644" s="252">
        <v>175161.95</v>
      </c>
      <c r="I4644" s="252">
        <v>0</v>
      </c>
      <c r="J4644" s="252">
        <v>0</v>
      </c>
      <c r="K4644" s="252">
        <v>0</v>
      </c>
      <c r="L4644" s="252">
        <v>0</v>
      </c>
      <c r="M4644" s="252">
        <v>0</v>
      </c>
      <c r="N4644" s="323">
        <v>-614.52</v>
      </c>
      <c r="O4644" s="323"/>
      <c r="P4644" s="252">
        <v>198907.85</v>
      </c>
      <c r="Q4644" s="252">
        <v>23131.38</v>
      </c>
      <c r="R4644" s="240" t="s">
        <v>341</v>
      </c>
      <c r="V4644" s="248">
        <f t="shared" si="283"/>
        <v>0</v>
      </c>
      <c r="W4644" s="248">
        <f t="shared" si="283"/>
        <v>0</v>
      </c>
      <c r="X4644" s="248">
        <f t="shared" si="281"/>
        <v>175776.47</v>
      </c>
      <c r="Y4644" s="248">
        <f t="shared" si="282"/>
        <v>175776.47</v>
      </c>
    </row>
    <row r="4645" spans="1:25" ht="15" customHeight="1" x14ac:dyDescent="0.25">
      <c r="A4645" s="250"/>
      <c r="B4645" s="251"/>
      <c r="C4645" s="322" t="s">
        <v>1335</v>
      </c>
      <c r="D4645" s="322"/>
      <c r="E4645" s="322"/>
      <c r="H4645" s="252">
        <v>14651.27</v>
      </c>
      <c r="I4645" s="252">
        <v>9517.0499999999993</v>
      </c>
      <c r="J4645" s="252">
        <v>0</v>
      </c>
      <c r="K4645" s="252">
        <v>0</v>
      </c>
      <c r="L4645" s="252">
        <v>0</v>
      </c>
      <c r="M4645" s="252">
        <v>9517.0499999999993</v>
      </c>
      <c r="N4645" s="323">
        <v>12704.15</v>
      </c>
      <c r="O4645" s="323"/>
      <c r="P4645" s="252">
        <v>11749.97</v>
      </c>
      <c r="Q4645" s="252">
        <v>285.8</v>
      </c>
      <c r="R4645" s="240" t="s">
        <v>341</v>
      </c>
      <c r="V4645" s="248">
        <f t="shared" si="283"/>
        <v>0</v>
      </c>
      <c r="W4645" s="248">
        <f t="shared" si="283"/>
        <v>0</v>
      </c>
      <c r="X4645" s="248">
        <f t="shared" si="281"/>
        <v>0</v>
      </c>
      <c r="Y4645" s="248">
        <f t="shared" si="282"/>
        <v>0</v>
      </c>
    </row>
    <row r="4646" spans="1:25" ht="15" customHeight="1" x14ac:dyDescent="0.25">
      <c r="A4646" s="253"/>
      <c r="B4646" s="254"/>
      <c r="C4646" s="324" t="s">
        <v>1303</v>
      </c>
      <c r="D4646" s="324"/>
      <c r="E4646" s="324"/>
      <c r="F4646" s="255"/>
      <c r="G4646" s="255"/>
      <c r="H4646" s="256">
        <v>-504.05</v>
      </c>
      <c r="I4646" s="256">
        <v>0</v>
      </c>
      <c r="J4646" s="256">
        <v>0</v>
      </c>
      <c r="K4646" s="256">
        <v>0</v>
      </c>
      <c r="L4646" s="256">
        <v>0</v>
      </c>
      <c r="M4646" s="256">
        <v>0</v>
      </c>
      <c r="N4646" s="325">
        <v>0</v>
      </c>
      <c r="O4646" s="325"/>
      <c r="P4646" s="256">
        <v>0</v>
      </c>
      <c r="Q4646" s="256">
        <v>504.05</v>
      </c>
      <c r="R4646" s="240" t="s">
        <v>341</v>
      </c>
      <c r="V4646" s="248">
        <f t="shared" si="283"/>
        <v>0</v>
      </c>
      <c r="W4646" s="248">
        <f t="shared" si="283"/>
        <v>0</v>
      </c>
      <c r="X4646" s="248">
        <f t="shared" si="281"/>
        <v>0</v>
      </c>
      <c r="Y4646" s="248">
        <f t="shared" si="282"/>
        <v>0</v>
      </c>
    </row>
    <row r="4647" spans="1:25" ht="15" customHeight="1" x14ac:dyDescent="0.25">
      <c r="A4647" s="245" t="s">
        <v>2084</v>
      </c>
      <c r="B4647" s="246" t="str">
        <f>C4647</f>
        <v>г.Одинцово, Трудовая, 10</v>
      </c>
      <c r="C4647" s="329" t="s">
        <v>1152</v>
      </c>
      <c r="D4647" s="329"/>
      <c r="E4647" s="329"/>
      <c r="F4647" s="246" t="s">
        <v>234</v>
      </c>
      <c r="G4647" s="246" t="s">
        <v>2085</v>
      </c>
      <c r="H4647" s="247">
        <v>-158.58000000000001</v>
      </c>
      <c r="I4647" s="247">
        <v>0</v>
      </c>
      <c r="J4647" s="247">
        <v>158.58000000000001</v>
      </c>
      <c r="K4647" s="247">
        <v>0</v>
      </c>
      <c r="L4647" s="247">
        <v>0</v>
      </c>
      <c r="M4647" s="247">
        <v>158.58000000000001</v>
      </c>
      <c r="N4647" s="330">
        <v>0</v>
      </c>
      <c r="O4647" s="330"/>
      <c r="P4647" s="247">
        <v>0</v>
      </c>
      <c r="Q4647" s="247">
        <v>0</v>
      </c>
      <c r="R4647" s="240" t="s">
        <v>1152</v>
      </c>
      <c r="V4647" s="248">
        <f t="shared" si="283"/>
        <v>0</v>
      </c>
      <c r="W4647" s="248">
        <f t="shared" si="283"/>
        <v>0</v>
      </c>
      <c r="X4647" s="248">
        <f t="shared" si="281"/>
        <v>0</v>
      </c>
      <c r="Y4647" s="248">
        <f t="shared" si="282"/>
        <v>0</v>
      </c>
    </row>
    <row r="4648" spans="1:25" ht="15" customHeight="1" x14ac:dyDescent="0.25">
      <c r="A4648" s="253"/>
      <c r="B4648" s="254"/>
      <c r="C4648" s="324" t="s">
        <v>1303</v>
      </c>
      <c r="D4648" s="324"/>
      <c r="E4648" s="324"/>
      <c r="F4648" s="255"/>
      <c r="G4648" s="255"/>
      <c r="H4648" s="256">
        <v>-158.58000000000001</v>
      </c>
      <c r="I4648" s="256">
        <v>0</v>
      </c>
      <c r="J4648" s="256">
        <v>158.58000000000001</v>
      </c>
      <c r="K4648" s="256">
        <v>0</v>
      </c>
      <c r="L4648" s="256">
        <v>0</v>
      </c>
      <c r="M4648" s="256">
        <v>158.58000000000001</v>
      </c>
      <c r="N4648" s="325">
        <v>0</v>
      </c>
      <c r="O4648" s="325"/>
      <c r="P4648" s="256">
        <v>0</v>
      </c>
      <c r="Q4648" s="256">
        <v>0</v>
      </c>
      <c r="R4648" s="240" t="s">
        <v>1152</v>
      </c>
      <c r="V4648" s="248">
        <f t="shared" si="283"/>
        <v>0</v>
      </c>
      <c r="W4648" s="248">
        <f t="shared" si="283"/>
        <v>0</v>
      </c>
      <c r="X4648" s="248">
        <f t="shared" si="281"/>
        <v>0</v>
      </c>
      <c r="Y4648" s="248">
        <f t="shared" si="282"/>
        <v>0</v>
      </c>
    </row>
    <row r="4649" spans="1:25" ht="15" customHeight="1" x14ac:dyDescent="0.25">
      <c r="A4649" s="245" t="s">
        <v>2086</v>
      </c>
      <c r="B4649" s="246" t="str">
        <f>C4649</f>
        <v>г.Одинцово, Трудовая, 11</v>
      </c>
      <c r="C4649" s="329" t="s">
        <v>342</v>
      </c>
      <c r="D4649" s="329"/>
      <c r="E4649" s="329"/>
      <c r="F4649" s="246" t="s">
        <v>1298</v>
      </c>
      <c r="G4649" s="246" t="s">
        <v>2087</v>
      </c>
      <c r="H4649" s="247">
        <v>46686.93</v>
      </c>
      <c r="I4649" s="247">
        <v>0</v>
      </c>
      <c r="J4649" s="247">
        <v>-46686.93</v>
      </c>
      <c r="K4649" s="247">
        <v>0</v>
      </c>
      <c r="L4649" s="247">
        <v>0</v>
      </c>
      <c r="M4649" s="247">
        <v>-46686.93</v>
      </c>
      <c r="N4649" s="330">
        <v>0</v>
      </c>
      <c r="O4649" s="330"/>
      <c r="P4649" s="247">
        <v>0</v>
      </c>
      <c r="Q4649" s="247">
        <v>0</v>
      </c>
      <c r="R4649" s="240" t="s">
        <v>342</v>
      </c>
      <c r="V4649" s="248">
        <f t="shared" si="283"/>
        <v>0</v>
      </c>
      <c r="W4649" s="248">
        <f t="shared" si="283"/>
        <v>0</v>
      </c>
      <c r="X4649" s="248">
        <f t="shared" si="281"/>
        <v>0</v>
      </c>
      <c r="Y4649" s="248">
        <f t="shared" si="282"/>
        <v>0</v>
      </c>
    </row>
    <row r="4650" spans="1:25" ht="15" customHeight="1" x14ac:dyDescent="0.25">
      <c r="A4650" s="250"/>
      <c r="B4650" s="251"/>
      <c r="C4650" s="322" t="s">
        <v>1303</v>
      </c>
      <c r="D4650" s="322"/>
      <c r="E4650" s="322"/>
      <c r="H4650" s="252">
        <v>775.92</v>
      </c>
      <c r="I4650" s="252">
        <v>0</v>
      </c>
      <c r="J4650" s="252">
        <v>-775.92</v>
      </c>
      <c r="K4650" s="252">
        <v>0</v>
      </c>
      <c r="L4650" s="252">
        <v>0</v>
      </c>
      <c r="M4650" s="252">
        <v>-775.92</v>
      </c>
      <c r="N4650" s="323">
        <v>0</v>
      </c>
      <c r="O4650" s="323"/>
      <c r="P4650" s="252">
        <v>0</v>
      </c>
      <c r="Q4650" s="252">
        <v>0</v>
      </c>
      <c r="R4650" s="240" t="s">
        <v>342</v>
      </c>
      <c r="V4650" s="248">
        <f t="shared" si="283"/>
        <v>0</v>
      </c>
      <c r="W4650" s="248">
        <f t="shared" si="283"/>
        <v>0</v>
      </c>
      <c r="X4650" s="248">
        <f t="shared" si="281"/>
        <v>0</v>
      </c>
      <c r="Y4650" s="248">
        <f t="shared" si="282"/>
        <v>0</v>
      </c>
    </row>
    <row r="4651" spans="1:25" ht="15" customHeight="1" x14ac:dyDescent="0.25">
      <c r="A4651" s="250"/>
      <c r="B4651" s="251"/>
      <c r="C4651" s="322" t="s">
        <v>1377</v>
      </c>
      <c r="D4651" s="322"/>
      <c r="E4651" s="322"/>
      <c r="H4651" s="252">
        <v>13612.35</v>
      </c>
      <c r="I4651" s="252">
        <v>0</v>
      </c>
      <c r="J4651" s="252">
        <v>-13612.35</v>
      </c>
      <c r="K4651" s="252">
        <v>0</v>
      </c>
      <c r="L4651" s="252">
        <v>0</v>
      </c>
      <c r="M4651" s="252">
        <v>-13612.35</v>
      </c>
      <c r="N4651" s="323">
        <v>0</v>
      </c>
      <c r="O4651" s="323"/>
      <c r="P4651" s="252">
        <v>0</v>
      </c>
      <c r="Q4651" s="252">
        <v>0</v>
      </c>
      <c r="R4651" s="240" t="s">
        <v>342</v>
      </c>
      <c r="V4651" s="248">
        <f t="shared" si="283"/>
        <v>0</v>
      </c>
      <c r="W4651" s="248">
        <f t="shared" si="283"/>
        <v>0</v>
      </c>
      <c r="X4651" s="248">
        <f t="shared" si="281"/>
        <v>0</v>
      </c>
      <c r="Y4651" s="248">
        <f t="shared" si="282"/>
        <v>0</v>
      </c>
    </row>
    <row r="4652" spans="1:25" ht="15" customHeight="1" x14ac:dyDescent="0.25">
      <c r="A4652" s="250"/>
      <c r="B4652" s="251"/>
      <c r="C4652" s="322" t="s">
        <v>1052</v>
      </c>
      <c r="D4652" s="322"/>
      <c r="E4652" s="322"/>
      <c r="H4652" s="252">
        <v>17341.53</v>
      </c>
      <c r="I4652" s="252">
        <v>0</v>
      </c>
      <c r="J4652" s="252">
        <v>-17341.53</v>
      </c>
      <c r="K4652" s="252">
        <v>0</v>
      </c>
      <c r="L4652" s="252">
        <v>0</v>
      </c>
      <c r="M4652" s="252">
        <v>-17341.53</v>
      </c>
      <c r="N4652" s="323">
        <v>0</v>
      </c>
      <c r="O4652" s="323"/>
      <c r="P4652" s="252">
        <v>0</v>
      </c>
      <c r="Q4652" s="252">
        <v>0</v>
      </c>
      <c r="R4652" s="240" t="s">
        <v>342</v>
      </c>
      <c r="V4652" s="248">
        <f t="shared" si="283"/>
        <v>0</v>
      </c>
      <c r="W4652" s="248">
        <f t="shared" si="283"/>
        <v>0</v>
      </c>
      <c r="X4652" s="248">
        <f t="shared" si="281"/>
        <v>0</v>
      </c>
      <c r="Y4652" s="248">
        <f t="shared" si="282"/>
        <v>0</v>
      </c>
    </row>
    <row r="4653" spans="1:25" ht="15" customHeight="1" x14ac:dyDescent="0.25">
      <c r="A4653" s="250"/>
      <c r="B4653" s="251"/>
      <c r="C4653" s="322" t="s">
        <v>1496</v>
      </c>
      <c r="D4653" s="322"/>
      <c r="E4653" s="322"/>
      <c r="H4653" s="252">
        <v>13455.34</v>
      </c>
      <c r="I4653" s="252">
        <v>0</v>
      </c>
      <c r="J4653" s="252">
        <v>-13455.34</v>
      </c>
      <c r="K4653" s="252">
        <v>0</v>
      </c>
      <c r="L4653" s="252">
        <v>0</v>
      </c>
      <c r="M4653" s="252">
        <v>-13455.34</v>
      </c>
      <c r="N4653" s="323">
        <v>0</v>
      </c>
      <c r="O4653" s="323"/>
      <c r="P4653" s="252">
        <v>0</v>
      </c>
      <c r="Q4653" s="252">
        <v>0</v>
      </c>
      <c r="R4653" s="240" t="s">
        <v>342</v>
      </c>
      <c r="V4653" s="248">
        <f t="shared" si="283"/>
        <v>0</v>
      </c>
      <c r="W4653" s="248">
        <f t="shared" si="283"/>
        <v>0</v>
      </c>
      <c r="X4653" s="248">
        <f t="shared" si="281"/>
        <v>0</v>
      </c>
      <c r="Y4653" s="248">
        <f t="shared" si="282"/>
        <v>0</v>
      </c>
    </row>
    <row r="4654" spans="1:25" ht="15" customHeight="1" x14ac:dyDescent="0.25">
      <c r="A4654" s="253"/>
      <c r="B4654" s="254"/>
      <c r="C4654" s="324" t="s">
        <v>1304</v>
      </c>
      <c r="D4654" s="324"/>
      <c r="E4654" s="324"/>
      <c r="F4654" s="255"/>
      <c r="G4654" s="255"/>
      <c r="H4654" s="256">
        <v>1501.79</v>
      </c>
      <c r="I4654" s="256">
        <v>0</v>
      </c>
      <c r="J4654" s="256">
        <v>-1501.79</v>
      </c>
      <c r="K4654" s="256">
        <v>0</v>
      </c>
      <c r="L4654" s="256">
        <v>0</v>
      </c>
      <c r="M4654" s="256">
        <v>-1501.79</v>
      </c>
      <c r="N4654" s="325">
        <v>0</v>
      </c>
      <c r="O4654" s="325"/>
      <c r="P4654" s="256">
        <v>0</v>
      </c>
      <c r="Q4654" s="256">
        <v>0</v>
      </c>
      <c r="R4654" s="240" t="s">
        <v>342</v>
      </c>
      <c r="V4654" s="248">
        <f t="shared" si="283"/>
        <v>0</v>
      </c>
      <c r="W4654" s="248">
        <f t="shared" si="283"/>
        <v>0</v>
      </c>
      <c r="X4654" s="248">
        <f t="shared" si="281"/>
        <v>0</v>
      </c>
      <c r="Y4654" s="248">
        <f t="shared" si="282"/>
        <v>0</v>
      </c>
    </row>
    <row r="4655" spans="1:25" ht="15" customHeight="1" x14ac:dyDescent="0.25">
      <c r="A4655" s="245" t="s">
        <v>2088</v>
      </c>
      <c r="B4655" s="246" t="str">
        <f>C4655</f>
        <v>г.Одинцово, Трудовая, 20</v>
      </c>
      <c r="C4655" s="329" t="s">
        <v>214</v>
      </c>
      <c r="D4655" s="329"/>
      <c r="E4655" s="329"/>
      <c r="F4655" s="246" t="s">
        <v>1292</v>
      </c>
      <c r="G4655" s="246" t="s">
        <v>2089</v>
      </c>
      <c r="H4655" s="247">
        <v>167310.85999999999</v>
      </c>
      <c r="I4655" s="247">
        <v>0</v>
      </c>
      <c r="J4655" s="247">
        <v>0</v>
      </c>
      <c r="K4655" s="247">
        <v>0</v>
      </c>
      <c r="L4655" s="247">
        <v>0</v>
      </c>
      <c r="M4655" s="247">
        <v>0</v>
      </c>
      <c r="N4655" s="330">
        <v>0</v>
      </c>
      <c r="O4655" s="330"/>
      <c r="P4655" s="247">
        <v>171195.88</v>
      </c>
      <c r="Q4655" s="247">
        <v>3885.02</v>
      </c>
      <c r="R4655" s="240" t="s">
        <v>214</v>
      </c>
      <c r="V4655" s="248">
        <f t="shared" si="283"/>
        <v>0</v>
      </c>
      <c r="W4655" s="248">
        <f t="shared" si="283"/>
        <v>0</v>
      </c>
      <c r="X4655" s="248">
        <f t="shared" si="281"/>
        <v>0</v>
      </c>
      <c r="Y4655" s="248">
        <f t="shared" si="282"/>
        <v>0</v>
      </c>
    </row>
    <row r="4656" spans="1:25" ht="15" customHeight="1" x14ac:dyDescent="0.25">
      <c r="A4656" s="250"/>
      <c r="B4656" s="251"/>
      <c r="C4656" s="322" t="s">
        <v>1052</v>
      </c>
      <c r="D4656" s="322"/>
      <c r="E4656" s="322"/>
      <c r="H4656" s="252">
        <v>52096.39</v>
      </c>
      <c r="I4656" s="252">
        <v>0</v>
      </c>
      <c r="J4656" s="252">
        <v>0</v>
      </c>
      <c r="K4656" s="252">
        <v>0</v>
      </c>
      <c r="L4656" s="252">
        <v>0</v>
      </c>
      <c r="M4656" s="252">
        <v>0</v>
      </c>
      <c r="N4656" s="323">
        <v>0</v>
      </c>
      <c r="O4656" s="323"/>
      <c r="P4656" s="252">
        <v>55926.239999999998</v>
      </c>
      <c r="Q4656" s="252">
        <v>3829.85</v>
      </c>
      <c r="R4656" s="240" t="s">
        <v>214</v>
      </c>
      <c r="V4656" s="248">
        <f t="shared" si="283"/>
        <v>52096.39</v>
      </c>
      <c r="W4656" s="248">
        <f t="shared" si="283"/>
        <v>0</v>
      </c>
      <c r="X4656" s="248">
        <f t="shared" si="281"/>
        <v>0</v>
      </c>
      <c r="Y4656" s="248">
        <f t="shared" si="282"/>
        <v>52096.39</v>
      </c>
    </row>
    <row r="4657" spans="1:25" ht="15" customHeight="1" x14ac:dyDescent="0.25">
      <c r="A4657" s="250"/>
      <c r="B4657" s="251"/>
      <c r="C4657" s="322" t="s">
        <v>1303</v>
      </c>
      <c r="D4657" s="322"/>
      <c r="E4657" s="322"/>
      <c r="H4657" s="252">
        <v>9150.1299999999992</v>
      </c>
      <c r="I4657" s="252">
        <v>0</v>
      </c>
      <c r="J4657" s="252">
        <v>0</v>
      </c>
      <c r="K4657" s="252">
        <v>0</v>
      </c>
      <c r="L4657" s="252">
        <v>0</v>
      </c>
      <c r="M4657" s="252">
        <v>0</v>
      </c>
      <c r="N4657" s="323">
        <v>0</v>
      </c>
      <c r="O4657" s="323"/>
      <c r="P4657" s="252">
        <v>9150.9699999999993</v>
      </c>
      <c r="Q4657" s="252">
        <v>0.84</v>
      </c>
      <c r="R4657" s="240" t="s">
        <v>214</v>
      </c>
      <c r="V4657" s="248">
        <f t="shared" si="283"/>
        <v>0</v>
      </c>
      <c r="W4657" s="248">
        <f t="shared" si="283"/>
        <v>0</v>
      </c>
      <c r="X4657" s="248">
        <f t="shared" si="281"/>
        <v>0</v>
      </c>
      <c r="Y4657" s="248">
        <f t="shared" si="282"/>
        <v>0</v>
      </c>
    </row>
    <row r="4658" spans="1:25" ht="15" customHeight="1" x14ac:dyDescent="0.25">
      <c r="A4658" s="250"/>
      <c r="B4658" s="251"/>
      <c r="C4658" s="322" t="s">
        <v>504</v>
      </c>
      <c r="D4658" s="322"/>
      <c r="E4658" s="322"/>
      <c r="H4658" s="252">
        <v>10189.01</v>
      </c>
      <c r="I4658" s="252">
        <v>0</v>
      </c>
      <c r="J4658" s="252">
        <v>0</v>
      </c>
      <c r="K4658" s="252">
        <v>0</v>
      </c>
      <c r="L4658" s="252">
        <v>0</v>
      </c>
      <c r="M4658" s="252">
        <v>0</v>
      </c>
      <c r="N4658" s="323">
        <v>0</v>
      </c>
      <c r="O4658" s="323"/>
      <c r="P4658" s="252">
        <v>10189.01</v>
      </c>
      <c r="Q4658" s="252">
        <v>0</v>
      </c>
      <c r="R4658" s="240" t="s">
        <v>214</v>
      </c>
      <c r="V4658" s="248">
        <f t="shared" si="283"/>
        <v>0</v>
      </c>
      <c r="W4658" s="248">
        <f t="shared" si="283"/>
        <v>0</v>
      </c>
      <c r="X4658" s="248">
        <f t="shared" si="281"/>
        <v>0</v>
      </c>
      <c r="Y4658" s="248">
        <f t="shared" si="282"/>
        <v>0</v>
      </c>
    </row>
    <row r="4659" spans="1:25" ht="15" customHeight="1" x14ac:dyDescent="0.25">
      <c r="A4659" s="250"/>
      <c r="B4659" s="251"/>
      <c r="C4659" s="322" t="s">
        <v>1377</v>
      </c>
      <c r="D4659" s="322"/>
      <c r="E4659" s="322"/>
      <c r="H4659" s="252">
        <v>88913.67</v>
      </c>
      <c r="I4659" s="252">
        <v>0</v>
      </c>
      <c r="J4659" s="252">
        <v>0</v>
      </c>
      <c r="K4659" s="252">
        <v>0</v>
      </c>
      <c r="L4659" s="252">
        <v>0</v>
      </c>
      <c r="M4659" s="252">
        <v>0</v>
      </c>
      <c r="N4659" s="323">
        <v>0</v>
      </c>
      <c r="O4659" s="323"/>
      <c r="P4659" s="252">
        <v>88913.67</v>
      </c>
      <c r="Q4659" s="252">
        <v>0</v>
      </c>
      <c r="R4659" s="240" t="s">
        <v>214</v>
      </c>
      <c r="V4659" s="248">
        <f t="shared" si="283"/>
        <v>0</v>
      </c>
      <c r="W4659" s="248">
        <f t="shared" si="283"/>
        <v>0</v>
      </c>
      <c r="X4659" s="248">
        <f t="shared" si="281"/>
        <v>0</v>
      </c>
      <c r="Y4659" s="248">
        <f t="shared" si="282"/>
        <v>0</v>
      </c>
    </row>
    <row r="4660" spans="1:25" ht="15" customHeight="1" x14ac:dyDescent="0.25">
      <c r="A4660" s="250"/>
      <c r="B4660" s="251"/>
      <c r="C4660" s="322" t="s">
        <v>1496</v>
      </c>
      <c r="D4660" s="322"/>
      <c r="E4660" s="322"/>
      <c r="H4660" s="252">
        <v>-54.33</v>
      </c>
      <c r="I4660" s="252">
        <v>0</v>
      </c>
      <c r="J4660" s="252">
        <v>0</v>
      </c>
      <c r="K4660" s="252">
        <v>0</v>
      </c>
      <c r="L4660" s="252">
        <v>0</v>
      </c>
      <c r="M4660" s="252">
        <v>0</v>
      </c>
      <c r="N4660" s="323">
        <v>0</v>
      </c>
      <c r="O4660" s="323"/>
      <c r="P4660" s="252">
        <v>0</v>
      </c>
      <c r="Q4660" s="252">
        <v>54.33</v>
      </c>
      <c r="R4660" s="240" t="s">
        <v>214</v>
      </c>
      <c r="V4660" s="248">
        <f t="shared" si="283"/>
        <v>0</v>
      </c>
      <c r="W4660" s="248">
        <f t="shared" si="283"/>
        <v>0</v>
      </c>
      <c r="X4660" s="248">
        <f t="shared" si="281"/>
        <v>0</v>
      </c>
      <c r="Y4660" s="248">
        <f t="shared" si="282"/>
        <v>0</v>
      </c>
    </row>
    <row r="4661" spans="1:25" ht="15" customHeight="1" x14ac:dyDescent="0.25">
      <c r="A4661" s="253"/>
      <c r="B4661" s="254"/>
      <c r="C4661" s="324" t="s">
        <v>1304</v>
      </c>
      <c r="D4661" s="324"/>
      <c r="E4661" s="324"/>
      <c r="F4661" s="255"/>
      <c r="G4661" s="255"/>
      <c r="H4661" s="256">
        <v>7015.99</v>
      </c>
      <c r="I4661" s="256">
        <v>0</v>
      </c>
      <c r="J4661" s="256">
        <v>0</v>
      </c>
      <c r="K4661" s="256">
        <v>0</v>
      </c>
      <c r="L4661" s="256">
        <v>0</v>
      </c>
      <c r="M4661" s="256">
        <v>0</v>
      </c>
      <c r="N4661" s="325">
        <v>0</v>
      </c>
      <c r="O4661" s="325"/>
      <c r="P4661" s="256">
        <v>7015.99</v>
      </c>
      <c r="Q4661" s="256">
        <v>0</v>
      </c>
      <c r="R4661" s="240" t="s">
        <v>214</v>
      </c>
      <c r="V4661" s="248">
        <f t="shared" si="283"/>
        <v>0</v>
      </c>
      <c r="W4661" s="248">
        <f t="shared" si="283"/>
        <v>0</v>
      </c>
      <c r="X4661" s="248">
        <f t="shared" si="281"/>
        <v>0</v>
      </c>
      <c r="Y4661" s="248">
        <f t="shared" si="282"/>
        <v>0</v>
      </c>
    </row>
    <row r="4662" spans="1:25" ht="15" customHeight="1" x14ac:dyDescent="0.25">
      <c r="A4662" s="245" t="s">
        <v>1346</v>
      </c>
      <c r="B4662" s="246" t="str">
        <f>C4662</f>
        <v>г.Одинцово, Трудовая, 21</v>
      </c>
      <c r="C4662" s="329" t="s">
        <v>343</v>
      </c>
      <c r="D4662" s="329"/>
      <c r="E4662" s="329"/>
      <c r="F4662" s="246" t="s">
        <v>1287</v>
      </c>
      <c r="G4662" s="246" t="s">
        <v>2090</v>
      </c>
      <c r="H4662" s="247">
        <v>-788.85</v>
      </c>
      <c r="I4662" s="247">
        <v>0</v>
      </c>
      <c r="J4662" s="247">
        <v>788.85</v>
      </c>
      <c r="K4662" s="247">
        <v>0</v>
      </c>
      <c r="L4662" s="247">
        <v>0</v>
      </c>
      <c r="M4662" s="247">
        <v>788.85</v>
      </c>
      <c r="N4662" s="330">
        <v>0</v>
      </c>
      <c r="O4662" s="330"/>
      <c r="P4662" s="247">
        <v>0</v>
      </c>
      <c r="Q4662" s="247">
        <v>0</v>
      </c>
      <c r="R4662" s="240" t="s">
        <v>343</v>
      </c>
      <c r="V4662" s="248">
        <f t="shared" si="283"/>
        <v>0</v>
      </c>
      <c r="W4662" s="248">
        <f t="shared" si="283"/>
        <v>0</v>
      </c>
      <c r="X4662" s="248">
        <f t="shared" si="281"/>
        <v>0</v>
      </c>
      <c r="Y4662" s="248">
        <f t="shared" si="282"/>
        <v>0</v>
      </c>
    </row>
    <row r="4663" spans="1:25" ht="15" customHeight="1" x14ac:dyDescent="0.25">
      <c r="A4663" s="250"/>
      <c r="B4663" s="251"/>
      <c r="C4663" s="322" t="s">
        <v>1303</v>
      </c>
      <c r="D4663" s="322"/>
      <c r="E4663" s="322"/>
      <c r="H4663" s="252">
        <v>-158.58000000000001</v>
      </c>
      <c r="I4663" s="252">
        <v>0</v>
      </c>
      <c r="J4663" s="252">
        <v>158.58000000000001</v>
      </c>
      <c r="K4663" s="252">
        <v>0</v>
      </c>
      <c r="L4663" s="252">
        <v>0</v>
      </c>
      <c r="M4663" s="252">
        <v>158.58000000000001</v>
      </c>
      <c r="N4663" s="323">
        <v>0</v>
      </c>
      <c r="O4663" s="323"/>
      <c r="P4663" s="252">
        <v>0</v>
      </c>
      <c r="Q4663" s="252">
        <v>0</v>
      </c>
      <c r="R4663" s="240" t="s">
        <v>343</v>
      </c>
      <c r="V4663" s="248">
        <f t="shared" si="283"/>
        <v>0</v>
      </c>
      <c r="W4663" s="248">
        <f t="shared" si="283"/>
        <v>0</v>
      </c>
      <c r="X4663" s="248">
        <f t="shared" si="281"/>
        <v>0</v>
      </c>
      <c r="Y4663" s="248">
        <f t="shared" si="282"/>
        <v>0</v>
      </c>
    </row>
    <row r="4664" spans="1:25" ht="15" customHeight="1" x14ac:dyDescent="0.25">
      <c r="A4664" s="250"/>
      <c r="B4664" s="251"/>
      <c r="C4664" s="322" t="s">
        <v>1374</v>
      </c>
      <c r="D4664" s="322"/>
      <c r="E4664" s="322"/>
      <c r="H4664" s="252">
        <v>-64.14</v>
      </c>
      <c r="I4664" s="252">
        <v>0</v>
      </c>
      <c r="J4664" s="252">
        <v>64.14</v>
      </c>
      <c r="K4664" s="252">
        <v>0</v>
      </c>
      <c r="L4664" s="252">
        <v>0</v>
      </c>
      <c r="M4664" s="252">
        <v>64.14</v>
      </c>
      <c r="N4664" s="323">
        <v>0</v>
      </c>
      <c r="O4664" s="323"/>
      <c r="P4664" s="252">
        <v>0</v>
      </c>
      <c r="Q4664" s="252">
        <v>0</v>
      </c>
      <c r="R4664" s="240" t="s">
        <v>343</v>
      </c>
      <c r="V4664" s="248">
        <f t="shared" si="283"/>
        <v>0</v>
      </c>
      <c r="W4664" s="248">
        <f t="shared" si="283"/>
        <v>0</v>
      </c>
      <c r="X4664" s="248">
        <f t="shared" si="281"/>
        <v>0</v>
      </c>
      <c r="Y4664" s="248">
        <f t="shared" si="282"/>
        <v>0</v>
      </c>
    </row>
    <row r="4665" spans="1:25" ht="15" customHeight="1" x14ac:dyDescent="0.25">
      <c r="A4665" s="250"/>
      <c r="B4665" s="251"/>
      <c r="C4665" s="322" t="s">
        <v>1304</v>
      </c>
      <c r="D4665" s="322"/>
      <c r="E4665" s="322"/>
      <c r="H4665" s="252">
        <v>-142.44999999999999</v>
      </c>
      <c r="I4665" s="252">
        <v>0</v>
      </c>
      <c r="J4665" s="252">
        <v>142.44999999999999</v>
      </c>
      <c r="K4665" s="252">
        <v>0</v>
      </c>
      <c r="L4665" s="252">
        <v>0</v>
      </c>
      <c r="M4665" s="252">
        <v>142.44999999999999</v>
      </c>
      <c r="N4665" s="323">
        <v>0</v>
      </c>
      <c r="O4665" s="323"/>
      <c r="P4665" s="252">
        <v>0</v>
      </c>
      <c r="Q4665" s="252">
        <v>0</v>
      </c>
      <c r="R4665" s="240" t="s">
        <v>343</v>
      </c>
      <c r="V4665" s="248">
        <f t="shared" si="283"/>
        <v>0</v>
      </c>
      <c r="W4665" s="248">
        <f t="shared" si="283"/>
        <v>0</v>
      </c>
      <c r="X4665" s="248">
        <f t="shared" si="281"/>
        <v>0</v>
      </c>
      <c r="Y4665" s="248">
        <f t="shared" si="282"/>
        <v>0</v>
      </c>
    </row>
    <row r="4666" spans="1:25" ht="15" customHeight="1" x14ac:dyDescent="0.25">
      <c r="A4666" s="253"/>
      <c r="B4666" s="254"/>
      <c r="C4666" s="324" t="s">
        <v>1052</v>
      </c>
      <c r="D4666" s="324"/>
      <c r="E4666" s="324"/>
      <c r="F4666" s="255"/>
      <c r="G4666" s="255"/>
      <c r="H4666" s="256">
        <v>-423.68</v>
      </c>
      <c r="I4666" s="256">
        <v>0</v>
      </c>
      <c r="J4666" s="256">
        <v>423.68</v>
      </c>
      <c r="K4666" s="256">
        <v>0</v>
      </c>
      <c r="L4666" s="256">
        <v>0</v>
      </c>
      <c r="M4666" s="256">
        <v>423.68</v>
      </c>
      <c r="N4666" s="325">
        <v>0</v>
      </c>
      <c r="O4666" s="325"/>
      <c r="P4666" s="256">
        <v>0</v>
      </c>
      <c r="Q4666" s="256">
        <v>0</v>
      </c>
      <c r="R4666" s="240" t="s">
        <v>343</v>
      </c>
      <c r="V4666" s="248">
        <f t="shared" si="283"/>
        <v>0</v>
      </c>
      <c r="W4666" s="248">
        <f t="shared" si="283"/>
        <v>0</v>
      </c>
      <c r="X4666" s="248">
        <f t="shared" si="281"/>
        <v>0</v>
      </c>
      <c r="Y4666" s="248">
        <f t="shared" si="282"/>
        <v>0</v>
      </c>
    </row>
    <row r="4667" spans="1:25" ht="15" customHeight="1" x14ac:dyDescent="0.25">
      <c r="A4667" s="245" t="s">
        <v>2091</v>
      </c>
      <c r="B4667" s="246" t="str">
        <f>C4667</f>
        <v>г.Одинцово, Трудовая, 4</v>
      </c>
      <c r="C4667" s="329" t="s">
        <v>1151</v>
      </c>
      <c r="D4667" s="329"/>
      <c r="E4667" s="329"/>
      <c r="F4667" s="246" t="s">
        <v>1287</v>
      </c>
      <c r="G4667" s="246" t="s">
        <v>2092</v>
      </c>
      <c r="H4667" s="247">
        <v>-158.58000000000001</v>
      </c>
      <c r="I4667" s="247">
        <v>0</v>
      </c>
      <c r="J4667" s="247">
        <v>158.58000000000001</v>
      </c>
      <c r="K4667" s="247">
        <v>0</v>
      </c>
      <c r="L4667" s="247">
        <v>0</v>
      </c>
      <c r="M4667" s="247">
        <v>158.58000000000001</v>
      </c>
      <c r="N4667" s="330">
        <v>0</v>
      </c>
      <c r="O4667" s="330"/>
      <c r="P4667" s="247">
        <v>0</v>
      </c>
      <c r="Q4667" s="247">
        <v>0</v>
      </c>
      <c r="R4667" s="240" t="s">
        <v>1151</v>
      </c>
      <c r="V4667" s="248">
        <f t="shared" si="283"/>
        <v>0</v>
      </c>
      <c r="W4667" s="248">
        <f t="shared" si="283"/>
        <v>0</v>
      </c>
      <c r="X4667" s="248">
        <f t="shared" si="281"/>
        <v>0</v>
      </c>
      <c r="Y4667" s="248">
        <f t="shared" si="282"/>
        <v>0</v>
      </c>
    </row>
    <row r="4668" spans="1:25" ht="15" customHeight="1" x14ac:dyDescent="0.25">
      <c r="A4668" s="253"/>
      <c r="B4668" s="254"/>
      <c r="C4668" s="324" t="s">
        <v>1303</v>
      </c>
      <c r="D4668" s="324"/>
      <c r="E4668" s="324"/>
      <c r="F4668" s="255"/>
      <c r="G4668" s="255"/>
      <c r="H4668" s="256">
        <v>-158.58000000000001</v>
      </c>
      <c r="I4668" s="256">
        <v>0</v>
      </c>
      <c r="J4668" s="256">
        <v>158.58000000000001</v>
      </c>
      <c r="K4668" s="256">
        <v>0</v>
      </c>
      <c r="L4668" s="256">
        <v>0</v>
      </c>
      <c r="M4668" s="256">
        <v>158.58000000000001</v>
      </c>
      <c r="N4668" s="325">
        <v>0</v>
      </c>
      <c r="O4668" s="325"/>
      <c r="P4668" s="256">
        <v>0</v>
      </c>
      <c r="Q4668" s="256">
        <v>0</v>
      </c>
      <c r="R4668" s="240" t="s">
        <v>1151</v>
      </c>
      <c r="V4668" s="248">
        <f t="shared" si="283"/>
        <v>0</v>
      </c>
      <c r="W4668" s="248">
        <f t="shared" si="283"/>
        <v>0</v>
      </c>
      <c r="X4668" s="248">
        <f t="shared" si="281"/>
        <v>0</v>
      </c>
      <c r="Y4668" s="248">
        <f t="shared" si="282"/>
        <v>0</v>
      </c>
    </row>
    <row r="4669" spans="1:25" ht="15" customHeight="1" x14ac:dyDescent="0.25">
      <c r="A4669" s="245" t="s">
        <v>2093</v>
      </c>
      <c r="B4669" s="246" t="str">
        <f>C4669</f>
        <v>г.Одинцово, Чикина, 17</v>
      </c>
      <c r="C4669" s="329" t="s">
        <v>215</v>
      </c>
      <c r="D4669" s="329"/>
      <c r="E4669" s="329"/>
      <c r="F4669" s="246" t="s">
        <v>1681</v>
      </c>
      <c r="G4669" s="246" t="s">
        <v>2094</v>
      </c>
      <c r="H4669" s="247">
        <v>1073609.28</v>
      </c>
      <c r="I4669" s="247">
        <v>436773.67</v>
      </c>
      <c r="J4669" s="247">
        <v>0</v>
      </c>
      <c r="K4669" s="247">
        <v>0</v>
      </c>
      <c r="L4669" s="247">
        <v>0</v>
      </c>
      <c r="M4669" s="247">
        <v>436773.67</v>
      </c>
      <c r="N4669" s="330">
        <v>567752.78</v>
      </c>
      <c r="O4669" s="330"/>
      <c r="P4669" s="247">
        <v>951773.72</v>
      </c>
      <c r="Q4669" s="247">
        <v>9143.5499999999993</v>
      </c>
      <c r="R4669" s="240" t="s">
        <v>215</v>
      </c>
      <c r="V4669" s="248">
        <f t="shared" si="283"/>
        <v>0</v>
      </c>
      <c r="W4669" s="248">
        <f t="shared" si="283"/>
        <v>0</v>
      </c>
      <c r="X4669" s="248">
        <f t="shared" si="281"/>
        <v>0</v>
      </c>
      <c r="Y4669" s="248">
        <f t="shared" si="282"/>
        <v>0</v>
      </c>
    </row>
    <row r="4670" spans="1:25" ht="15" customHeight="1" x14ac:dyDescent="0.25">
      <c r="A4670" s="250"/>
      <c r="B4670" s="251"/>
      <c r="C4670" s="322" t="s">
        <v>1335</v>
      </c>
      <c r="D4670" s="322"/>
      <c r="E4670" s="322"/>
      <c r="H4670" s="252">
        <v>3999.42</v>
      </c>
      <c r="I4670" s="252">
        <v>0</v>
      </c>
      <c r="J4670" s="252">
        <v>0</v>
      </c>
      <c r="K4670" s="252">
        <v>0</v>
      </c>
      <c r="L4670" s="252">
        <v>0</v>
      </c>
      <c r="M4670" s="252">
        <v>0</v>
      </c>
      <c r="N4670" s="323">
        <v>0</v>
      </c>
      <c r="O4670" s="323"/>
      <c r="P4670" s="252">
        <v>3999.42</v>
      </c>
      <c r="Q4670" s="252">
        <v>0</v>
      </c>
      <c r="R4670" s="240" t="s">
        <v>215</v>
      </c>
      <c r="V4670" s="248">
        <f t="shared" si="283"/>
        <v>0</v>
      </c>
      <c r="W4670" s="248">
        <f t="shared" si="283"/>
        <v>0</v>
      </c>
      <c r="X4670" s="248">
        <f t="shared" si="281"/>
        <v>0</v>
      </c>
      <c r="Y4670" s="248">
        <f t="shared" si="282"/>
        <v>0</v>
      </c>
    </row>
    <row r="4671" spans="1:25" ht="15" customHeight="1" x14ac:dyDescent="0.25">
      <c r="A4671" s="250"/>
      <c r="B4671" s="251"/>
      <c r="C4671" s="322" t="s">
        <v>503</v>
      </c>
      <c r="D4671" s="322"/>
      <c r="E4671" s="322"/>
      <c r="H4671" s="252">
        <v>332654.76</v>
      </c>
      <c r="I4671" s="252">
        <v>161687.70000000001</v>
      </c>
      <c r="J4671" s="252">
        <v>0</v>
      </c>
      <c r="K4671" s="252">
        <v>0</v>
      </c>
      <c r="L4671" s="252">
        <v>0</v>
      </c>
      <c r="M4671" s="252">
        <v>161687.70000000001</v>
      </c>
      <c r="N4671" s="323">
        <v>208642.11</v>
      </c>
      <c r="O4671" s="323"/>
      <c r="P4671" s="252">
        <v>287716.46000000002</v>
      </c>
      <c r="Q4671" s="252">
        <v>2016.11</v>
      </c>
      <c r="R4671" s="240" t="s">
        <v>215</v>
      </c>
      <c r="V4671" s="248">
        <f t="shared" si="283"/>
        <v>0</v>
      </c>
      <c r="W4671" s="248">
        <f t="shared" si="283"/>
        <v>0</v>
      </c>
      <c r="X4671" s="248">
        <f t="shared" si="281"/>
        <v>0</v>
      </c>
      <c r="Y4671" s="248">
        <f t="shared" si="282"/>
        <v>0</v>
      </c>
    </row>
    <row r="4672" spans="1:25" ht="15" customHeight="1" x14ac:dyDescent="0.25">
      <c r="A4672" s="250"/>
      <c r="B4672" s="251"/>
      <c r="C4672" s="322" t="s">
        <v>1336</v>
      </c>
      <c r="D4672" s="322"/>
      <c r="E4672" s="322"/>
      <c r="H4672" s="252">
        <v>77.02</v>
      </c>
      <c r="I4672" s="252">
        <v>0</v>
      </c>
      <c r="J4672" s="252">
        <v>0</v>
      </c>
      <c r="K4672" s="252">
        <v>0</v>
      </c>
      <c r="L4672" s="252">
        <v>0</v>
      </c>
      <c r="M4672" s="252">
        <v>0</v>
      </c>
      <c r="N4672" s="323">
        <v>0</v>
      </c>
      <c r="O4672" s="323"/>
      <c r="P4672" s="252">
        <v>77.02</v>
      </c>
      <c r="Q4672" s="252">
        <v>0</v>
      </c>
      <c r="R4672" s="240" t="s">
        <v>215</v>
      </c>
      <c r="V4672" s="248">
        <f t="shared" si="283"/>
        <v>0</v>
      </c>
      <c r="W4672" s="248">
        <f t="shared" si="283"/>
        <v>0</v>
      </c>
      <c r="X4672" s="248">
        <f t="shared" si="281"/>
        <v>0</v>
      </c>
      <c r="Y4672" s="248">
        <f t="shared" si="282"/>
        <v>0</v>
      </c>
    </row>
    <row r="4673" spans="1:25" ht="15" customHeight="1" x14ac:dyDescent="0.25">
      <c r="A4673" s="250"/>
      <c r="B4673" s="251"/>
      <c r="C4673" s="322" t="s">
        <v>504</v>
      </c>
      <c r="D4673" s="322"/>
      <c r="E4673" s="322"/>
      <c r="H4673" s="252">
        <v>5200.25</v>
      </c>
      <c r="I4673" s="252">
        <v>0</v>
      </c>
      <c r="J4673" s="252">
        <v>0</v>
      </c>
      <c r="K4673" s="252">
        <v>0</v>
      </c>
      <c r="L4673" s="252">
        <v>0</v>
      </c>
      <c r="M4673" s="252">
        <v>0</v>
      </c>
      <c r="N4673" s="323">
        <v>0</v>
      </c>
      <c r="O4673" s="323"/>
      <c r="P4673" s="252">
        <v>6172.35</v>
      </c>
      <c r="Q4673" s="252">
        <v>972.1</v>
      </c>
      <c r="R4673" s="240" t="s">
        <v>215</v>
      </c>
      <c r="V4673" s="248">
        <f t="shared" si="283"/>
        <v>0</v>
      </c>
      <c r="W4673" s="248">
        <f t="shared" si="283"/>
        <v>0</v>
      </c>
      <c r="X4673" s="248">
        <f t="shared" si="281"/>
        <v>0</v>
      </c>
      <c r="Y4673" s="248">
        <f t="shared" si="282"/>
        <v>0</v>
      </c>
    </row>
    <row r="4674" spans="1:25" ht="15" customHeight="1" x14ac:dyDescent="0.25">
      <c r="A4674" s="250"/>
      <c r="B4674" s="251"/>
      <c r="C4674" s="322" t="s">
        <v>399</v>
      </c>
      <c r="D4674" s="322"/>
      <c r="E4674" s="322"/>
      <c r="H4674" s="252">
        <v>43301.04</v>
      </c>
      <c r="I4674" s="252">
        <v>19097.43</v>
      </c>
      <c r="J4674" s="252">
        <v>0</v>
      </c>
      <c r="K4674" s="252">
        <v>0</v>
      </c>
      <c r="L4674" s="252">
        <v>0</v>
      </c>
      <c r="M4674" s="252">
        <v>19097.43</v>
      </c>
      <c r="N4674" s="323">
        <v>25296.94</v>
      </c>
      <c r="O4674" s="323"/>
      <c r="P4674" s="252">
        <v>37260.06</v>
      </c>
      <c r="Q4674" s="252">
        <v>158.53</v>
      </c>
      <c r="R4674" s="240" t="s">
        <v>215</v>
      </c>
      <c r="V4674" s="248">
        <f t="shared" si="283"/>
        <v>0</v>
      </c>
      <c r="W4674" s="248">
        <f t="shared" si="283"/>
        <v>0</v>
      </c>
      <c r="X4674" s="248">
        <f t="shared" si="281"/>
        <v>0</v>
      </c>
      <c r="Y4674" s="248">
        <f t="shared" si="282"/>
        <v>0</v>
      </c>
    </row>
    <row r="4675" spans="1:25" ht="15" customHeight="1" x14ac:dyDescent="0.25">
      <c r="A4675" s="250"/>
      <c r="B4675" s="251"/>
      <c r="C4675" s="322" t="s">
        <v>392</v>
      </c>
      <c r="D4675" s="322"/>
      <c r="E4675" s="322"/>
      <c r="H4675" s="252">
        <v>76309.429999999993</v>
      </c>
      <c r="I4675" s="252">
        <v>33417.14</v>
      </c>
      <c r="J4675" s="252">
        <v>0</v>
      </c>
      <c r="K4675" s="252">
        <v>0</v>
      </c>
      <c r="L4675" s="252">
        <v>0</v>
      </c>
      <c r="M4675" s="252">
        <v>33417.14</v>
      </c>
      <c r="N4675" s="323">
        <v>44184.35</v>
      </c>
      <c r="O4675" s="323"/>
      <c r="P4675" s="252">
        <v>65989.42</v>
      </c>
      <c r="Q4675" s="252">
        <v>447.2</v>
      </c>
      <c r="R4675" s="240" t="s">
        <v>215</v>
      </c>
      <c r="V4675" s="248">
        <f t="shared" si="283"/>
        <v>0</v>
      </c>
      <c r="W4675" s="248">
        <f t="shared" si="283"/>
        <v>0</v>
      </c>
      <c r="X4675" s="248">
        <f t="shared" si="281"/>
        <v>0</v>
      </c>
      <c r="Y4675" s="248">
        <f t="shared" si="282"/>
        <v>0</v>
      </c>
    </row>
    <row r="4676" spans="1:25" ht="15" customHeight="1" x14ac:dyDescent="0.25">
      <c r="A4676" s="250"/>
      <c r="B4676" s="251"/>
      <c r="C4676" s="322" t="s">
        <v>1052</v>
      </c>
      <c r="D4676" s="322"/>
      <c r="E4676" s="322"/>
      <c r="H4676" s="252">
        <v>330722.52</v>
      </c>
      <c r="I4676" s="252">
        <v>145888.07999999999</v>
      </c>
      <c r="J4676" s="252">
        <v>0</v>
      </c>
      <c r="K4676" s="252">
        <v>0</v>
      </c>
      <c r="L4676" s="252">
        <v>0</v>
      </c>
      <c r="M4676" s="252">
        <v>145888.07999999999</v>
      </c>
      <c r="N4676" s="323">
        <v>188579.28</v>
      </c>
      <c r="O4676" s="323"/>
      <c r="P4676" s="252">
        <v>289850.43</v>
      </c>
      <c r="Q4676" s="252">
        <v>1819.11</v>
      </c>
      <c r="R4676" s="240" t="s">
        <v>215</v>
      </c>
      <c r="V4676" s="248">
        <f t="shared" si="283"/>
        <v>288031.32</v>
      </c>
      <c r="W4676" s="248">
        <f t="shared" si="283"/>
        <v>0</v>
      </c>
      <c r="X4676" s="248">
        <f t="shared" si="281"/>
        <v>0</v>
      </c>
      <c r="Y4676" s="248">
        <f t="shared" si="282"/>
        <v>288031.32</v>
      </c>
    </row>
    <row r="4677" spans="1:25" ht="15" customHeight="1" x14ac:dyDescent="0.25">
      <c r="A4677" s="250"/>
      <c r="B4677" s="251"/>
      <c r="C4677" s="322" t="s">
        <v>1288</v>
      </c>
      <c r="D4677" s="322"/>
      <c r="E4677" s="322"/>
      <c r="H4677" s="252">
        <v>108808.63</v>
      </c>
      <c r="I4677" s="252">
        <v>48975.88</v>
      </c>
      <c r="J4677" s="252">
        <v>0</v>
      </c>
      <c r="K4677" s="252">
        <v>0</v>
      </c>
      <c r="L4677" s="252">
        <v>0</v>
      </c>
      <c r="M4677" s="252">
        <v>48975.88</v>
      </c>
      <c r="N4677" s="323">
        <v>64802.92</v>
      </c>
      <c r="O4677" s="323"/>
      <c r="P4677" s="252">
        <v>93397.43</v>
      </c>
      <c r="Q4677" s="252">
        <v>415.84</v>
      </c>
      <c r="R4677" s="240" t="s">
        <v>215</v>
      </c>
      <c r="V4677" s="248">
        <f t="shared" si="283"/>
        <v>0</v>
      </c>
      <c r="W4677" s="248">
        <f t="shared" si="283"/>
        <v>0</v>
      </c>
      <c r="X4677" s="248">
        <f t="shared" si="281"/>
        <v>0</v>
      </c>
      <c r="Y4677" s="248">
        <f t="shared" si="282"/>
        <v>0</v>
      </c>
    </row>
    <row r="4678" spans="1:25" ht="15" customHeight="1" x14ac:dyDescent="0.25">
      <c r="A4678" s="250"/>
      <c r="B4678" s="251"/>
      <c r="C4678" s="322" t="s">
        <v>1286</v>
      </c>
      <c r="D4678" s="322"/>
      <c r="E4678" s="322"/>
      <c r="H4678" s="252">
        <v>29569.5</v>
      </c>
      <c r="I4678" s="252">
        <v>12783.32</v>
      </c>
      <c r="J4678" s="252">
        <v>0</v>
      </c>
      <c r="K4678" s="252">
        <v>0</v>
      </c>
      <c r="L4678" s="252">
        <v>0</v>
      </c>
      <c r="M4678" s="252">
        <v>12783.32</v>
      </c>
      <c r="N4678" s="323">
        <v>16839.8</v>
      </c>
      <c r="O4678" s="323"/>
      <c r="P4678" s="252">
        <v>25781.119999999999</v>
      </c>
      <c r="Q4678" s="252">
        <v>268.10000000000002</v>
      </c>
      <c r="R4678" s="240" t="s">
        <v>215</v>
      </c>
      <c r="V4678" s="248">
        <f t="shared" si="283"/>
        <v>0</v>
      </c>
      <c r="W4678" s="248">
        <f t="shared" si="283"/>
        <v>0</v>
      </c>
      <c r="X4678" s="248">
        <f t="shared" si="281"/>
        <v>0</v>
      </c>
      <c r="Y4678" s="248">
        <f t="shared" si="282"/>
        <v>0</v>
      </c>
    </row>
    <row r="4679" spans="1:25" ht="15" customHeight="1" x14ac:dyDescent="0.25">
      <c r="A4679" s="250"/>
      <c r="B4679" s="251"/>
      <c r="C4679" s="322" t="s">
        <v>1055</v>
      </c>
      <c r="D4679" s="322"/>
      <c r="E4679" s="322"/>
      <c r="H4679" s="252">
        <v>150.79</v>
      </c>
      <c r="I4679" s="252">
        <v>115.96</v>
      </c>
      <c r="J4679" s="252">
        <v>0</v>
      </c>
      <c r="K4679" s="252">
        <v>0</v>
      </c>
      <c r="L4679" s="252">
        <v>0</v>
      </c>
      <c r="M4679" s="252">
        <v>115.96</v>
      </c>
      <c r="N4679" s="323">
        <v>148.81</v>
      </c>
      <c r="O4679" s="323"/>
      <c r="P4679" s="252">
        <v>117.94</v>
      </c>
      <c r="Q4679" s="252">
        <v>0</v>
      </c>
      <c r="R4679" s="240" t="s">
        <v>215</v>
      </c>
      <c r="V4679" s="248">
        <f t="shared" si="283"/>
        <v>0</v>
      </c>
      <c r="W4679" s="248">
        <f t="shared" si="283"/>
        <v>0</v>
      </c>
      <c r="X4679" s="248">
        <f t="shared" si="281"/>
        <v>0</v>
      </c>
      <c r="Y4679" s="248">
        <f t="shared" si="282"/>
        <v>0</v>
      </c>
    </row>
    <row r="4680" spans="1:25" ht="15" customHeight="1" x14ac:dyDescent="0.25">
      <c r="A4680" s="250"/>
      <c r="B4680" s="251"/>
      <c r="C4680" s="322" t="s">
        <v>1311</v>
      </c>
      <c r="D4680" s="322"/>
      <c r="E4680" s="322"/>
      <c r="H4680" s="252">
        <v>2755.56</v>
      </c>
      <c r="I4680" s="252">
        <v>0</v>
      </c>
      <c r="J4680" s="252">
        <v>0</v>
      </c>
      <c r="K4680" s="252">
        <v>0</v>
      </c>
      <c r="L4680" s="252">
        <v>0</v>
      </c>
      <c r="M4680" s="252">
        <v>0</v>
      </c>
      <c r="N4680" s="323">
        <v>0</v>
      </c>
      <c r="O4680" s="323"/>
      <c r="P4680" s="252">
        <v>2786.08</v>
      </c>
      <c r="Q4680" s="252">
        <v>30.52</v>
      </c>
      <c r="R4680" s="240" t="s">
        <v>215</v>
      </c>
      <c r="V4680" s="248">
        <f t="shared" si="283"/>
        <v>0</v>
      </c>
      <c r="W4680" s="248">
        <f t="shared" si="283"/>
        <v>0</v>
      </c>
      <c r="X4680" s="248">
        <f t="shared" si="281"/>
        <v>0</v>
      </c>
      <c r="Y4680" s="248">
        <f t="shared" si="282"/>
        <v>0</v>
      </c>
    </row>
    <row r="4681" spans="1:25" ht="15" customHeight="1" x14ac:dyDescent="0.25">
      <c r="A4681" s="250"/>
      <c r="B4681" s="251"/>
      <c r="C4681" s="322" t="s">
        <v>1283</v>
      </c>
      <c r="D4681" s="322"/>
      <c r="E4681" s="322"/>
      <c r="H4681" s="252">
        <v>111365.29</v>
      </c>
      <c r="I4681" s="252">
        <v>0</v>
      </c>
      <c r="J4681" s="252">
        <v>0</v>
      </c>
      <c r="K4681" s="252">
        <v>0</v>
      </c>
      <c r="L4681" s="252">
        <v>0</v>
      </c>
      <c r="M4681" s="252">
        <v>0</v>
      </c>
      <c r="N4681" s="323">
        <v>0</v>
      </c>
      <c r="O4681" s="323"/>
      <c r="P4681" s="252">
        <v>111771.19</v>
      </c>
      <c r="Q4681" s="252">
        <v>405.9</v>
      </c>
      <c r="R4681" s="240" t="s">
        <v>215</v>
      </c>
      <c r="V4681" s="248">
        <f t="shared" si="283"/>
        <v>0</v>
      </c>
      <c r="W4681" s="248">
        <f t="shared" si="283"/>
        <v>111365.29000000001</v>
      </c>
      <c r="X4681" s="248">
        <f t="shared" si="281"/>
        <v>0</v>
      </c>
      <c r="Y4681" s="248">
        <f t="shared" si="282"/>
        <v>111365.29000000001</v>
      </c>
    </row>
    <row r="4682" spans="1:25" ht="15" customHeight="1" x14ac:dyDescent="0.25">
      <c r="A4682" s="250"/>
      <c r="B4682" s="251"/>
      <c r="C4682" s="322" t="s">
        <v>1056</v>
      </c>
      <c r="D4682" s="322"/>
      <c r="E4682" s="322"/>
      <c r="H4682" s="252">
        <v>477.85</v>
      </c>
      <c r="I4682" s="252">
        <v>367.7</v>
      </c>
      <c r="J4682" s="252">
        <v>0</v>
      </c>
      <c r="K4682" s="252">
        <v>0</v>
      </c>
      <c r="L4682" s="252">
        <v>0</v>
      </c>
      <c r="M4682" s="252">
        <v>367.7</v>
      </c>
      <c r="N4682" s="323">
        <v>471.92</v>
      </c>
      <c r="O4682" s="323"/>
      <c r="P4682" s="252">
        <v>373.63</v>
      </c>
      <c r="Q4682" s="252">
        <v>0</v>
      </c>
      <c r="R4682" s="240" t="s">
        <v>215</v>
      </c>
      <c r="V4682" s="248">
        <f t="shared" si="283"/>
        <v>0</v>
      </c>
      <c r="W4682" s="248">
        <f t="shared" si="283"/>
        <v>0</v>
      </c>
      <c r="X4682" s="248">
        <f t="shared" ref="X4682:X4745" si="284">IF(X$8=$C4682,SUM($P4682-$Q4682),0)</f>
        <v>0</v>
      </c>
      <c r="Y4682" s="248">
        <f t="shared" ref="Y4682:Y4745" si="285">SUM(V4682:X4682)</f>
        <v>0</v>
      </c>
    </row>
    <row r="4683" spans="1:25" ht="15" customHeight="1" x14ac:dyDescent="0.25">
      <c r="A4683" s="250"/>
      <c r="B4683" s="251"/>
      <c r="C4683" s="322" t="s">
        <v>1057</v>
      </c>
      <c r="D4683" s="322"/>
      <c r="E4683" s="322"/>
      <c r="H4683" s="252">
        <v>298.44</v>
      </c>
      <c r="I4683" s="252">
        <v>225.31</v>
      </c>
      <c r="J4683" s="252">
        <v>0</v>
      </c>
      <c r="K4683" s="252">
        <v>0</v>
      </c>
      <c r="L4683" s="252">
        <v>0</v>
      </c>
      <c r="M4683" s="252">
        <v>225.31</v>
      </c>
      <c r="N4683" s="323">
        <v>285.19</v>
      </c>
      <c r="O4683" s="323"/>
      <c r="P4683" s="252">
        <v>238.56</v>
      </c>
      <c r="Q4683" s="252">
        <v>0</v>
      </c>
      <c r="R4683" s="240" t="s">
        <v>215</v>
      </c>
      <c r="V4683" s="248">
        <f t="shared" si="283"/>
        <v>0</v>
      </c>
      <c r="W4683" s="248">
        <f t="shared" si="283"/>
        <v>0</v>
      </c>
      <c r="X4683" s="248">
        <f t="shared" si="284"/>
        <v>0</v>
      </c>
      <c r="Y4683" s="248">
        <f t="shared" si="285"/>
        <v>0</v>
      </c>
    </row>
    <row r="4684" spans="1:25" ht="15" customHeight="1" x14ac:dyDescent="0.25">
      <c r="A4684" s="250"/>
      <c r="B4684" s="251"/>
      <c r="C4684" s="322" t="s">
        <v>1058</v>
      </c>
      <c r="D4684" s="322"/>
      <c r="E4684" s="322"/>
      <c r="H4684" s="252">
        <v>27767.99</v>
      </c>
      <c r="I4684" s="252">
        <v>14099.19</v>
      </c>
      <c r="J4684" s="252">
        <v>0</v>
      </c>
      <c r="K4684" s="252">
        <v>0</v>
      </c>
      <c r="L4684" s="252">
        <v>0</v>
      </c>
      <c r="M4684" s="252">
        <v>14099.19</v>
      </c>
      <c r="N4684" s="323">
        <v>18352.650000000001</v>
      </c>
      <c r="O4684" s="323"/>
      <c r="P4684" s="252">
        <v>26124.67</v>
      </c>
      <c r="Q4684" s="252">
        <v>2610.14</v>
      </c>
      <c r="R4684" s="240" t="s">
        <v>215</v>
      </c>
      <c r="V4684" s="248">
        <f t="shared" si="283"/>
        <v>0</v>
      </c>
      <c r="W4684" s="248">
        <f t="shared" si="283"/>
        <v>0</v>
      </c>
      <c r="X4684" s="248">
        <f t="shared" si="284"/>
        <v>0</v>
      </c>
      <c r="Y4684" s="248">
        <f t="shared" si="285"/>
        <v>0</v>
      </c>
    </row>
    <row r="4685" spans="1:25" ht="15" customHeight="1" x14ac:dyDescent="0.25">
      <c r="A4685" s="253"/>
      <c r="B4685" s="254"/>
      <c r="C4685" s="324" t="s">
        <v>1054</v>
      </c>
      <c r="D4685" s="324"/>
      <c r="E4685" s="324"/>
      <c r="F4685" s="255"/>
      <c r="G4685" s="255"/>
      <c r="H4685" s="256">
        <v>150.79</v>
      </c>
      <c r="I4685" s="256">
        <v>115.96</v>
      </c>
      <c r="J4685" s="256">
        <v>0</v>
      </c>
      <c r="K4685" s="256">
        <v>0</v>
      </c>
      <c r="L4685" s="256">
        <v>0</v>
      </c>
      <c r="M4685" s="256">
        <v>115.96</v>
      </c>
      <c r="N4685" s="325">
        <v>148.81</v>
      </c>
      <c r="O4685" s="325"/>
      <c r="P4685" s="256">
        <v>117.94</v>
      </c>
      <c r="Q4685" s="256">
        <v>0</v>
      </c>
      <c r="R4685" s="240" t="s">
        <v>215</v>
      </c>
      <c r="V4685" s="248">
        <f t="shared" si="283"/>
        <v>0</v>
      </c>
      <c r="W4685" s="248">
        <f t="shared" si="283"/>
        <v>0</v>
      </c>
      <c r="X4685" s="248">
        <f t="shared" si="284"/>
        <v>0</v>
      </c>
      <c r="Y4685" s="248">
        <f t="shared" si="285"/>
        <v>0</v>
      </c>
    </row>
    <row r="4686" spans="1:25" ht="15" customHeight="1" x14ac:dyDescent="0.25">
      <c r="A4686" s="245" t="s">
        <v>2095</v>
      </c>
      <c r="B4686" s="246" t="str">
        <f>C4686</f>
        <v>г.Одинцово, Чистяковой ул., 42</v>
      </c>
      <c r="C4686" s="329" t="s">
        <v>344</v>
      </c>
      <c r="D4686" s="329"/>
      <c r="E4686" s="329"/>
      <c r="F4686" s="246" t="s">
        <v>1552</v>
      </c>
      <c r="G4686" s="246" t="s">
        <v>2096</v>
      </c>
      <c r="H4686" s="247">
        <v>21876.95</v>
      </c>
      <c r="I4686" s="247">
        <v>0</v>
      </c>
      <c r="J4686" s="247">
        <v>0</v>
      </c>
      <c r="K4686" s="247">
        <v>0</v>
      </c>
      <c r="L4686" s="247">
        <v>0</v>
      </c>
      <c r="M4686" s="247">
        <v>0</v>
      </c>
      <c r="N4686" s="330">
        <v>0</v>
      </c>
      <c r="O4686" s="330"/>
      <c r="P4686" s="247">
        <v>199297.68</v>
      </c>
      <c r="Q4686" s="247">
        <v>177420.73</v>
      </c>
      <c r="R4686" s="240" t="s">
        <v>344</v>
      </c>
      <c r="V4686" s="248">
        <f t="shared" si="283"/>
        <v>0</v>
      </c>
      <c r="W4686" s="248">
        <f t="shared" si="283"/>
        <v>0</v>
      </c>
      <c r="X4686" s="248">
        <f t="shared" si="284"/>
        <v>0</v>
      </c>
      <c r="Y4686" s="248">
        <f t="shared" si="285"/>
        <v>0</v>
      </c>
    </row>
    <row r="4687" spans="1:25" ht="15" customHeight="1" x14ac:dyDescent="0.25">
      <c r="A4687" s="250"/>
      <c r="B4687" s="251"/>
      <c r="C4687" s="322" t="s">
        <v>1052</v>
      </c>
      <c r="D4687" s="322"/>
      <c r="E4687" s="322"/>
      <c r="H4687" s="252">
        <v>-66282.7</v>
      </c>
      <c r="I4687" s="252">
        <v>0</v>
      </c>
      <c r="J4687" s="252">
        <v>0</v>
      </c>
      <c r="K4687" s="252">
        <v>0</v>
      </c>
      <c r="L4687" s="252">
        <v>0</v>
      </c>
      <c r="M4687" s="252">
        <v>0</v>
      </c>
      <c r="N4687" s="323">
        <v>0</v>
      </c>
      <c r="O4687" s="323"/>
      <c r="P4687" s="252">
        <v>0</v>
      </c>
      <c r="Q4687" s="252">
        <v>66282.7</v>
      </c>
      <c r="R4687" s="240" t="s">
        <v>344</v>
      </c>
      <c r="V4687" s="248">
        <f t="shared" si="283"/>
        <v>-66282.7</v>
      </c>
      <c r="W4687" s="248">
        <f t="shared" si="283"/>
        <v>0</v>
      </c>
      <c r="X4687" s="248">
        <f t="shared" si="284"/>
        <v>0</v>
      </c>
      <c r="Y4687" s="248">
        <f t="shared" si="285"/>
        <v>-66282.7</v>
      </c>
    </row>
    <row r="4688" spans="1:25" ht="15" customHeight="1" x14ac:dyDescent="0.25">
      <c r="A4688" s="250"/>
      <c r="B4688" s="251"/>
      <c r="C4688" s="322" t="s">
        <v>399</v>
      </c>
      <c r="D4688" s="322"/>
      <c r="E4688" s="322"/>
      <c r="H4688" s="252">
        <v>-3102.73</v>
      </c>
      <c r="I4688" s="252">
        <v>0</v>
      </c>
      <c r="J4688" s="252">
        <v>0</v>
      </c>
      <c r="K4688" s="252">
        <v>0</v>
      </c>
      <c r="L4688" s="252">
        <v>0</v>
      </c>
      <c r="M4688" s="252">
        <v>0</v>
      </c>
      <c r="N4688" s="323">
        <v>0</v>
      </c>
      <c r="O4688" s="323"/>
      <c r="P4688" s="252">
        <v>0</v>
      </c>
      <c r="Q4688" s="252">
        <v>3102.73</v>
      </c>
      <c r="R4688" s="240" t="s">
        <v>344</v>
      </c>
      <c r="V4688" s="248">
        <f t="shared" ref="V4688:W4751" si="286">IF(V$8=$C4688,SUM($P4688-$Q4688),0)</f>
        <v>0</v>
      </c>
      <c r="W4688" s="248">
        <f t="shared" si="286"/>
        <v>0</v>
      </c>
      <c r="X4688" s="248">
        <f t="shared" si="284"/>
        <v>0</v>
      </c>
      <c r="Y4688" s="248">
        <f t="shared" si="285"/>
        <v>0</v>
      </c>
    </row>
    <row r="4689" spans="1:25" ht="15" customHeight="1" x14ac:dyDescent="0.25">
      <c r="A4689" s="250"/>
      <c r="B4689" s="251"/>
      <c r="C4689" s="322" t="s">
        <v>1056</v>
      </c>
      <c r="D4689" s="322"/>
      <c r="E4689" s="322"/>
      <c r="H4689" s="252">
        <v>-132.97</v>
      </c>
      <c r="I4689" s="252">
        <v>0</v>
      </c>
      <c r="J4689" s="252">
        <v>0</v>
      </c>
      <c r="K4689" s="252">
        <v>0</v>
      </c>
      <c r="L4689" s="252">
        <v>0</v>
      </c>
      <c r="M4689" s="252">
        <v>0</v>
      </c>
      <c r="N4689" s="323">
        <v>0</v>
      </c>
      <c r="O4689" s="323"/>
      <c r="P4689" s="252">
        <v>0</v>
      </c>
      <c r="Q4689" s="252">
        <v>132.97</v>
      </c>
      <c r="R4689" s="240" t="s">
        <v>344</v>
      </c>
      <c r="V4689" s="248">
        <f t="shared" si="286"/>
        <v>0</v>
      </c>
      <c r="W4689" s="248">
        <f t="shared" si="286"/>
        <v>0</v>
      </c>
      <c r="X4689" s="248">
        <f t="shared" si="284"/>
        <v>0</v>
      </c>
      <c r="Y4689" s="248">
        <f t="shared" si="285"/>
        <v>0</v>
      </c>
    </row>
    <row r="4690" spans="1:25" ht="15" customHeight="1" x14ac:dyDescent="0.25">
      <c r="A4690" s="250"/>
      <c r="B4690" s="251"/>
      <c r="C4690" s="322" t="s">
        <v>393</v>
      </c>
      <c r="D4690" s="322"/>
      <c r="E4690" s="322"/>
      <c r="H4690" s="252">
        <v>4.1500000000000004</v>
      </c>
      <c r="I4690" s="252">
        <v>0</v>
      </c>
      <c r="J4690" s="252">
        <v>0</v>
      </c>
      <c r="K4690" s="252">
        <v>0</v>
      </c>
      <c r="L4690" s="252">
        <v>0</v>
      </c>
      <c r="M4690" s="252">
        <v>0</v>
      </c>
      <c r="N4690" s="323">
        <v>0</v>
      </c>
      <c r="O4690" s="323"/>
      <c r="P4690" s="252">
        <v>4.1500000000000004</v>
      </c>
      <c r="Q4690" s="252">
        <v>0</v>
      </c>
      <c r="R4690" s="240" t="s">
        <v>344</v>
      </c>
      <c r="V4690" s="248">
        <f t="shared" si="286"/>
        <v>0</v>
      </c>
      <c r="W4690" s="248">
        <f t="shared" si="286"/>
        <v>0</v>
      </c>
      <c r="X4690" s="248">
        <f t="shared" si="284"/>
        <v>0</v>
      </c>
      <c r="Y4690" s="248">
        <f t="shared" si="285"/>
        <v>0</v>
      </c>
    </row>
    <row r="4691" spans="1:25" ht="15" customHeight="1" x14ac:dyDescent="0.25">
      <c r="A4691" s="250"/>
      <c r="B4691" s="251"/>
      <c r="C4691" s="322" t="s">
        <v>1286</v>
      </c>
      <c r="D4691" s="322"/>
      <c r="E4691" s="322"/>
      <c r="H4691" s="252">
        <v>-2524.81</v>
      </c>
      <c r="I4691" s="252">
        <v>0</v>
      </c>
      <c r="J4691" s="252">
        <v>0</v>
      </c>
      <c r="K4691" s="252">
        <v>0</v>
      </c>
      <c r="L4691" s="252">
        <v>0</v>
      </c>
      <c r="M4691" s="252">
        <v>0</v>
      </c>
      <c r="N4691" s="323">
        <v>0</v>
      </c>
      <c r="O4691" s="323"/>
      <c r="P4691" s="252">
        <v>0</v>
      </c>
      <c r="Q4691" s="252">
        <v>2524.81</v>
      </c>
      <c r="R4691" s="240" t="s">
        <v>344</v>
      </c>
      <c r="V4691" s="248">
        <f t="shared" si="286"/>
        <v>0</v>
      </c>
      <c r="W4691" s="248">
        <f t="shared" si="286"/>
        <v>0</v>
      </c>
      <c r="X4691" s="248">
        <f t="shared" si="284"/>
        <v>0</v>
      </c>
      <c r="Y4691" s="248">
        <f t="shared" si="285"/>
        <v>0</v>
      </c>
    </row>
    <row r="4692" spans="1:25" ht="15" customHeight="1" x14ac:dyDescent="0.25">
      <c r="A4692" s="250"/>
      <c r="B4692" s="251"/>
      <c r="C4692" s="322" t="s">
        <v>392</v>
      </c>
      <c r="D4692" s="322"/>
      <c r="E4692" s="322"/>
      <c r="H4692" s="252">
        <v>-5754.83</v>
      </c>
      <c r="I4692" s="252">
        <v>0</v>
      </c>
      <c r="J4692" s="252">
        <v>0</v>
      </c>
      <c r="K4692" s="252">
        <v>0</v>
      </c>
      <c r="L4692" s="252">
        <v>0</v>
      </c>
      <c r="M4692" s="252">
        <v>0</v>
      </c>
      <c r="N4692" s="323">
        <v>0</v>
      </c>
      <c r="O4692" s="323"/>
      <c r="P4692" s="252">
        <v>0</v>
      </c>
      <c r="Q4692" s="252">
        <v>5754.83</v>
      </c>
      <c r="R4692" s="240" t="s">
        <v>344</v>
      </c>
      <c r="V4692" s="248">
        <f t="shared" si="286"/>
        <v>0</v>
      </c>
      <c r="W4692" s="248">
        <f t="shared" si="286"/>
        <v>0</v>
      </c>
      <c r="X4692" s="248">
        <f t="shared" si="284"/>
        <v>0</v>
      </c>
      <c r="Y4692" s="248">
        <f t="shared" si="285"/>
        <v>0</v>
      </c>
    </row>
    <row r="4693" spans="1:25" ht="15" customHeight="1" x14ac:dyDescent="0.25">
      <c r="A4693" s="250"/>
      <c r="B4693" s="251"/>
      <c r="C4693" s="322" t="s">
        <v>1283</v>
      </c>
      <c r="D4693" s="322"/>
      <c r="E4693" s="322"/>
      <c r="H4693" s="252">
        <v>102020.5</v>
      </c>
      <c r="I4693" s="252">
        <v>0</v>
      </c>
      <c r="J4693" s="252">
        <v>0</v>
      </c>
      <c r="K4693" s="252">
        <v>0</v>
      </c>
      <c r="L4693" s="252">
        <v>0</v>
      </c>
      <c r="M4693" s="252">
        <v>0</v>
      </c>
      <c r="N4693" s="323">
        <v>0</v>
      </c>
      <c r="O4693" s="323"/>
      <c r="P4693" s="252">
        <v>199293.53</v>
      </c>
      <c r="Q4693" s="252">
        <v>97273.03</v>
      </c>
      <c r="R4693" s="240" t="s">
        <v>344</v>
      </c>
      <c r="V4693" s="248">
        <f t="shared" si="286"/>
        <v>0</v>
      </c>
      <c r="W4693" s="248">
        <f t="shared" si="286"/>
        <v>102020.5</v>
      </c>
      <c r="X4693" s="248">
        <f t="shared" si="284"/>
        <v>0</v>
      </c>
      <c r="Y4693" s="248">
        <f t="shared" si="285"/>
        <v>102020.5</v>
      </c>
    </row>
    <row r="4694" spans="1:25" ht="15" customHeight="1" x14ac:dyDescent="0.25">
      <c r="A4694" s="253"/>
      <c r="B4694" s="254"/>
      <c r="C4694" s="324" t="s">
        <v>1288</v>
      </c>
      <c r="D4694" s="324"/>
      <c r="E4694" s="324"/>
      <c r="F4694" s="255"/>
      <c r="G4694" s="255"/>
      <c r="H4694" s="256">
        <v>-2349.66</v>
      </c>
      <c r="I4694" s="256">
        <v>0</v>
      </c>
      <c r="J4694" s="256">
        <v>0</v>
      </c>
      <c r="K4694" s="256">
        <v>0</v>
      </c>
      <c r="L4694" s="256">
        <v>0</v>
      </c>
      <c r="M4694" s="256">
        <v>0</v>
      </c>
      <c r="N4694" s="325">
        <v>0</v>
      </c>
      <c r="O4694" s="325"/>
      <c r="P4694" s="256">
        <v>0</v>
      </c>
      <c r="Q4694" s="256">
        <v>2349.66</v>
      </c>
      <c r="R4694" s="240" t="s">
        <v>344</v>
      </c>
      <c r="V4694" s="248">
        <f t="shared" si="286"/>
        <v>0</v>
      </c>
      <c r="W4694" s="248">
        <f t="shared" si="286"/>
        <v>0</v>
      </c>
      <c r="X4694" s="248">
        <f t="shared" si="284"/>
        <v>0</v>
      </c>
      <c r="Y4694" s="248">
        <f t="shared" si="285"/>
        <v>0</v>
      </c>
    </row>
    <row r="4695" spans="1:25" ht="15" customHeight="1" x14ac:dyDescent="0.25">
      <c r="A4695" s="245" t="s">
        <v>2097</v>
      </c>
      <c r="B4695" s="246" t="str">
        <f>C4695</f>
        <v>г.Одинцово, Чистяковой ул., 48</v>
      </c>
      <c r="C4695" s="329" t="s">
        <v>345</v>
      </c>
      <c r="D4695" s="329"/>
      <c r="E4695" s="329"/>
      <c r="F4695" s="246" t="s">
        <v>2098</v>
      </c>
      <c r="G4695" s="246" t="s">
        <v>2099</v>
      </c>
      <c r="H4695" s="247">
        <v>838686.49</v>
      </c>
      <c r="I4695" s="247">
        <v>0</v>
      </c>
      <c r="J4695" s="247">
        <v>0</v>
      </c>
      <c r="K4695" s="247">
        <v>0</v>
      </c>
      <c r="L4695" s="247">
        <v>0</v>
      </c>
      <c r="M4695" s="247">
        <v>0</v>
      </c>
      <c r="N4695" s="330">
        <v>0</v>
      </c>
      <c r="O4695" s="330"/>
      <c r="P4695" s="247">
        <v>842060.17</v>
      </c>
      <c r="Q4695" s="247">
        <v>3373.68</v>
      </c>
      <c r="R4695" s="240" t="s">
        <v>345</v>
      </c>
      <c r="V4695" s="248">
        <f t="shared" si="286"/>
        <v>0</v>
      </c>
      <c r="W4695" s="248">
        <f t="shared" si="286"/>
        <v>0</v>
      </c>
      <c r="X4695" s="248">
        <f t="shared" si="284"/>
        <v>0</v>
      </c>
      <c r="Y4695" s="248">
        <f t="shared" si="285"/>
        <v>0</v>
      </c>
    </row>
    <row r="4696" spans="1:25" ht="15" customHeight="1" x14ac:dyDescent="0.25">
      <c r="A4696" s="253"/>
      <c r="B4696" s="254"/>
      <c r="C4696" s="324" t="s">
        <v>1283</v>
      </c>
      <c r="D4696" s="324"/>
      <c r="E4696" s="324"/>
      <c r="F4696" s="255"/>
      <c r="G4696" s="255"/>
      <c r="H4696" s="256">
        <v>838686.49</v>
      </c>
      <c r="I4696" s="256">
        <v>0</v>
      </c>
      <c r="J4696" s="256">
        <v>0</v>
      </c>
      <c r="K4696" s="256">
        <v>0</v>
      </c>
      <c r="L4696" s="256">
        <v>0</v>
      </c>
      <c r="M4696" s="256">
        <v>0</v>
      </c>
      <c r="N4696" s="325">
        <v>0</v>
      </c>
      <c r="O4696" s="325"/>
      <c r="P4696" s="256">
        <v>842060.17</v>
      </c>
      <c r="Q4696" s="256">
        <v>3373.68</v>
      </c>
      <c r="R4696" s="240" t="s">
        <v>345</v>
      </c>
      <c r="V4696" s="248">
        <f t="shared" si="286"/>
        <v>0</v>
      </c>
      <c r="W4696" s="248">
        <f t="shared" si="286"/>
        <v>838686.49</v>
      </c>
      <c r="X4696" s="248">
        <f t="shared" si="284"/>
        <v>0</v>
      </c>
      <c r="Y4696" s="248">
        <f t="shared" si="285"/>
        <v>838686.49</v>
      </c>
    </row>
    <row r="4697" spans="1:25" ht="15" customHeight="1" x14ac:dyDescent="0.25">
      <c r="A4697" s="245" t="s">
        <v>1476</v>
      </c>
      <c r="B4697" s="246" t="str">
        <f>C4697</f>
        <v>г.Одинцово, Чистяковой ул., 52</v>
      </c>
      <c r="C4697" s="329" t="s">
        <v>346</v>
      </c>
      <c r="D4697" s="329"/>
      <c r="E4697" s="329"/>
      <c r="F4697" s="246" t="s">
        <v>1519</v>
      </c>
      <c r="G4697" s="246" t="s">
        <v>2100</v>
      </c>
      <c r="H4697" s="247">
        <v>-28729.75</v>
      </c>
      <c r="I4697" s="247">
        <v>0</v>
      </c>
      <c r="J4697" s="247">
        <v>0</v>
      </c>
      <c r="K4697" s="247">
        <v>0</v>
      </c>
      <c r="L4697" s="247">
        <v>0</v>
      </c>
      <c r="M4697" s="247">
        <v>0</v>
      </c>
      <c r="N4697" s="330">
        <v>0</v>
      </c>
      <c r="O4697" s="330"/>
      <c r="P4697" s="247">
        <v>134924.75</v>
      </c>
      <c r="Q4697" s="247">
        <v>163654.5</v>
      </c>
      <c r="R4697" s="240" t="s">
        <v>346</v>
      </c>
      <c r="V4697" s="248">
        <f t="shared" si="286"/>
        <v>0</v>
      </c>
      <c r="W4697" s="248">
        <f t="shared" si="286"/>
        <v>0</v>
      </c>
      <c r="X4697" s="248">
        <f t="shared" si="284"/>
        <v>0</v>
      </c>
      <c r="Y4697" s="248">
        <f t="shared" si="285"/>
        <v>0</v>
      </c>
    </row>
    <row r="4698" spans="1:25" ht="15" customHeight="1" x14ac:dyDescent="0.25">
      <c r="A4698" s="250"/>
      <c r="B4698" s="251"/>
      <c r="C4698" s="322" t="s">
        <v>1283</v>
      </c>
      <c r="D4698" s="322"/>
      <c r="E4698" s="322"/>
      <c r="H4698" s="252">
        <v>14159.63</v>
      </c>
      <c r="I4698" s="252">
        <v>0</v>
      </c>
      <c r="J4698" s="252">
        <v>0</v>
      </c>
      <c r="K4698" s="252">
        <v>0</v>
      </c>
      <c r="L4698" s="252">
        <v>0</v>
      </c>
      <c r="M4698" s="252">
        <v>0</v>
      </c>
      <c r="N4698" s="323">
        <v>0</v>
      </c>
      <c r="O4698" s="323"/>
      <c r="P4698" s="252">
        <v>133239.07</v>
      </c>
      <c r="Q4698" s="252">
        <v>119079.44</v>
      </c>
      <c r="R4698" s="240" t="s">
        <v>346</v>
      </c>
      <c r="V4698" s="248">
        <f t="shared" si="286"/>
        <v>0</v>
      </c>
      <c r="W4698" s="248">
        <f t="shared" si="286"/>
        <v>14159.630000000005</v>
      </c>
      <c r="X4698" s="248">
        <f t="shared" si="284"/>
        <v>0</v>
      </c>
      <c r="Y4698" s="248">
        <f t="shared" si="285"/>
        <v>14159.630000000005</v>
      </c>
    </row>
    <row r="4699" spans="1:25" ht="15" customHeight="1" x14ac:dyDescent="0.25">
      <c r="A4699" s="250"/>
      <c r="B4699" s="251"/>
      <c r="C4699" s="322" t="s">
        <v>1052</v>
      </c>
      <c r="D4699" s="322"/>
      <c r="E4699" s="322"/>
      <c r="H4699" s="252">
        <v>-38743.33</v>
      </c>
      <c r="I4699" s="252">
        <v>0</v>
      </c>
      <c r="J4699" s="252">
        <v>0</v>
      </c>
      <c r="K4699" s="252">
        <v>0</v>
      </c>
      <c r="L4699" s="252">
        <v>0</v>
      </c>
      <c r="M4699" s="252">
        <v>0</v>
      </c>
      <c r="N4699" s="323">
        <v>0</v>
      </c>
      <c r="O4699" s="323"/>
      <c r="P4699" s="252">
        <v>0</v>
      </c>
      <c r="Q4699" s="252">
        <v>38743.33</v>
      </c>
      <c r="R4699" s="240" t="s">
        <v>346</v>
      </c>
      <c r="V4699" s="248">
        <f t="shared" si="286"/>
        <v>-38743.33</v>
      </c>
      <c r="W4699" s="248">
        <f t="shared" si="286"/>
        <v>0</v>
      </c>
      <c r="X4699" s="248">
        <f t="shared" si="284"/>
        <v>0</v>
      </c>
      <c r="Y4699" s="248">
        <f t="shared" si="285"/>
        <v>-38743.33</v>
      </c>
    </row>
    <row r="4700" spans="1:25" ht="15" customHeight="1" x14ac:dyDescent="0.25">
      <c r="A4700" s="250"/>
      <c r="B4700" s="251"/>
      <c r="C4700" s="322" t="s">
        <v>399</v>
      </c>
      <c r="D4700" s="322"/>
      <c r="E4700" s="322"/>
      <c r="H4700" s="252">
        <v>-631.83000000000004</v>
      </c>
      <c r="I4700" s="252">
        <v>0</v>
      </c>
      <c r="J4700" s="252">
        <v>0</v>
      </c>
      <c r="K4700" s="252">
        <v>0</v>
      </c>
      <c r="L4700" s="252">
        <v>0</v>
      </c>
      <c r="M4700" s="252">
        <v>0</v>
      </c>
      <c r="N4700" s="323">
        <v>0</v>
      </c>
      <c r="O4700" s="323"/>
      <c r="P4700" s="252">
        <v>1252.6300000000001</v>
      </c>
      <c r="Q4700" s="252">
        <v>1884.46</v>
      </c>
      <c r="R4700" s="240" t="s">
        <v>346</v>
      </c>
      <c r="V4700" s="248">
        <f t="shared" si="286"/>
        <v>0</v>
      </c>
      <c r="W4700" s="248">
        <f t="shared" si="286"/>
        <v>0</v>
      </c>
      <c r="X4700" s="248">
        <f t="shared" si="284"/>
        <v>0</v>
      </c>
      <c r="Y4700" s="248">
        <f t="shared" si="285"/>
        <v>0</v>
      </c>
    </row>
    <row r="4701" spans="1:25" ht="15" customHeight="1" x14ac:dyDescent="0.25">
      <c r="A4701" s="250"/>
      <c r="B4701" s="251"/>
      <c r="C4701" s="322" t="s">
        <v>1288</v>
      </c>
      <c r="D4701" s="322"/>
      <c r="E4701" s="322"/>
      <c r="H4701" s="252">
        <v>-1551.35</v>
      </c>
      <c r="I4701" s="252">
        <v>0</v>
      </c>
      <c r="J4701" s="252">
        <v>0</v>
      </c>
      <c r="K4701" s="252">
        <v>0</v>
      </c>
      <c r="L4701" s="252">
        <v>0</v>
      </c>
      <c r="M4701" s="252">
        <v>0</v>
      </c>
      <c r="N4701" s="323">
        <v>0</v>
      </c>
      <c r="O4701" s="323"/>
      <c r="P4701" s="252">
        <v>0</v>
      </c>
      <c r="Q4701" s="252">
        <v>1551.35</v>
      </c>
      <c r="R4701" s="240" t="s">
        <v>346</v>
      </c>
      <c r="V4701" s="248">
        <f t="shared" si="286"/>
        <v>0</v>
      </c>
      <c r="W4701" s="248">
        <f t="shared" si="286"/>
        <v>0</v>
      </c>
      <c r="X4701" s="248">
        <f t="shared" si="284"/>
        <v>0</v>
      </c>
      <c r="Y4701" s="248">
        <f t="shared" si="285"/>
        <v>0</v>
      </c>
    </row>
    <row r="4702" spans="1:25" ht="15" customHeight="1" x14ac:dyDescent="0.25">
      <c r="A4702" s="250"/>
      <c r="B4702" s="251"/>
      <c r="C4702" s="322" t="s">
        <v>392</v>
      </c>
      <c r="D4702" s="322"/>
      <c r="E4702" s="322"/>
      <c r="H4702" s="252">
        <v>-147.30000000000001</v>
      </c>
      <c r="I4702" s="252">
        <v>0</v>
      </c>
      <c r="J4702" s="252">
        <v>0</v>
      </c>
      <c r="K4702" s="252">
        <v>0</v>
      </c>
      <c r="L4702" s="252">
        <v>0</v>
      </c>
      <c r="M4702" s="252">
        <v>0</v>
      </c>
      <c r="N4702" s="323">
        <v>0</v>
      </c>
      <c r="O4702" s="323"/>
      <c r="P4702" s="252">
        <v>433.05</v>
      </c>
      <c r="Q4702" s="252">
        <v>580.35</v>
      </c>
      <c r="R4702" s="240" t="s">
        <v>346</v>
      </c>
      <c r="V4702" s="248">
        <f t="shared" si="286"/>
        <v>0</v>
      </c>
      <c r="W4702" s="248">
        <f t="shared" si="286"/>
        <v>0</v>
      </c>
      <c r="X4702" s="248">
        <f t="shared" si="284"/>
        <v>0</v>
      </c>
      <c r="Y4702" s="248">
        <f t="shared" si="285"/>
        <v>0</v>
      </c>
    </row>
    <row r="4703" spans="1:25" ht="15" customHeight="1" x14ac:dyDescent="0.25">
      <c r="A4703" s="250"/>
      <c r="B4703" s="251"/>
      <c r="C4703" s="322" t="s">
        <v>1056</v>
      </c>
      <c r="D4703" s="322"/>
      <c r="E4703" s="322"/>
      <c r="H4703" s="252">
        <v>-96.53</v>
      </c>
      <c r="I4703" s="252">
        <v>0</v>
      </c>
      <c r="J4703" s="252">
        <v>0</v>
      </c>
      <c r="K4703" s="252">
        <v>0</v>
      </c>
      <c r="L4703" s="252">
        <v>0</v>
      </c>
      <c r="M4703" s="252">
        <v>0</v>
      </c>
      <c r="N4703" s="323">
        <v>0</v>
      </c>
      <c r="O4703" s="323"/>
      <c r="P4703" s="252">
        <v>0</v>
      </c>
      <c r="Q4703" s="252">
        <v>96.53</v>
      </c>
      <c r="R4703" s="240" t="s">
        <v>346</v>
      </c>
      <c r="V4703" s="248">
        <f t="shared" si="286"/>
        <v>0</v>
      </c>
      <c r="W4703" s="248">
        <f t="shared" si="286"/>
        <v>0</v>
      </c>
      <c r="X4703" s="248">
        <f t="shared" si="284"/>
        <v>0</v>
      </c>
      <c r="Y4703" s="248">
        <f t="shared" si="285"/>
        <v>0</v>
      </c>
    </row>
    <row r="4704" spans="1:25" ht="15" customHeight="1" x14ac:dyDescent="0.25">
      <c r="A4704" s="253"/>
      <c r="B4704" s="254"/>
      <c r="C4704" s="324" t="s">
        <v>1286</v>
      </c>
      <c r="D4704" s="324"/>
      <c r="E4704" s="324"/>
      <c r="F4704" s="255"/>
      <c r="G4704" s="255"/>
      <c r="H4704" s="256">
        <v>-1719.04</v>
      </c>
      <c r="I4704" s="256">
        <v>0</v>
      </c>
      <c r="J4704" s="256">
        <v>0</v>
      </c>
      <c r="K4704" s="256">
        <v>0</v>
      </c>
      <c r="L4704" s="256">
        <v>0</v>
      </c>
      <c r="M4704" s="256">
        <v>0</v>
      </c>
      <c r="N4704" s="325">
        <v>0</v>
      </c>
      <c r="O4704" s="325"/>
      <c r="P4704" s="256">
        <v>0</v>
      </c>
      <c r="Q4704" s="256">
        <v>1719.04</v>
      </c>
      <c r="R4704" s="240" t="s">
        <v>346</v>
      </c>
      <c r="V4704" s="248">
        <f t="shared" si="286"/>
        <v>0</v>
      </c>
      <c r="W4704" s="248">
        <f t="shared" si="286"/>
        <v>0</v>
      </c>
      <c r="X4704" s="248">
        <f t="shared" si="284"/>
        <v>0</v>
      </c>
      <c r="Y4704" s="248">
        <f t="shared" si="285"/>
        <v>0</v>
      </c>
    </row>
    <row r="4705" spans="1:25" ht="15" customHeight="1" x14ac:dyDescent="0.25">
      <c r="A4705" s="245" t="s">
        <v>2101</v>
      </c>
      <c r="B4705" s="246" t="str">
        <f>C4705</f>
        <v>г.Одинцово, Чистяковой ул., 58</v>
      </c>
      <c r="C4705" s="329" t="s">
        <v>347</v>
      </c>
      <c r="D4705" s="329"/>
      <c r="E4705" s="329"/>
      <c r="F4705" s="246" t="s">
        <v>1954</v>
      </c>
      <c r="G4705" s="246" t="s">
        <v>2102</v>
      </c>
      <c r="H4705" s="247">
        <v>1550134.01</v>
      </c>
      <c r="I4705" s="247">
        <v>0</v>
      </c>
      <c r="J4705" s="247">
        <v>0</v>
      </c>
      <c r="K4705" s="247">
        <v>0</v>
      </c>
      <c r="L4705" s="247">
        <v>0</v>
      </c>
      <c r="M4705" s="247">
        <v>0</v>
      </c>
      <c r="N4705" s="330">
        <v>0</v>
      </c>
      <c r="O4705" s="330"/>
      <c r="P4705" s="247">
        <v>1556485.2</v>
      </c>
      <c r="Q4705" s="247">
        <v>6351.19</v>
      </c>
      <c r="R4705" s="240" t="s">
        <v>347</v>
      </c>
      <c r="V4705" s="248">
        <f t="shared" si="286"/>
        <v>0</v>
      </c>
      <c r="W4705" s="248">
        <f t="shared" si="286"/>
        <v>0</v>
      </c>
      <c r="X4705" s="248">
        <f t="shared" si="284"/>
        <v>0</v>
      </c>
      <c r="Y4705" s="248">
        <f t="shared" si="285"/>
        <v>0</v>
      </c>
    </row>
    <row r="4706" spans="1:25" ht="15" customHeight="1" x14ac:dyDescent="0.25">
      <c r="A4706" s="250"/>
      <c r="B4706" s="251"/>
      <c r="C4706" s="322" t="s">
        <v>399</v>
      </c>
      <c r="D4706" s="322"/>
      <c r="E4706" s="322"/>
      <c r="H4706" s="252">
        <v>982.44</v>
      </c>
      <c r="I4706" s="252">
        <v>0</v>
      </c>
      <c r="J4706" s="252">
        <v>0</v>
      </c>
      <c r="K4706" s="252">
        <v>0</v>
      </c>
      <c r="L4706" s="252">
        <v>0</v>
      </c>
      <c r="M4706" s="252">
        <v>0</v>
      </c>
      <c r="N4706" s="323">
        <v>0</v>
      </c>
      <c r="O4706" s="323"/>
      <c r="P4706" s="252">
        <v>982.44</v>
      </c>
      <c r="Q4706" s="252">
        <v>0</v>
      </c>
      <c r="R4706" s="240" t="s">
        <v>347</v>
      </c>
      <c r="V4706" s="248">
        <f t="shared" si="286"/>
        <v>0</v>
      </c>
      <c r="W4706" s="248">
        <f t="shared" si="286"/>
        <v>0</v>
      </c>
      <c r="X4706" s="248">
        <f t="shared" si="284"/>
        <v>0</v>
      </c>
      <c r="Y4706" s="248">
        <f t="shared" si="285"/>
        <v>0</v>
      </c>
    </row>
    <row r="4707" spans="1:25" ht="15" customHeight="1" x14ac:dyDescent="0.25">
      <c r="A4707" s="250"/>
      <c r="B4707" s="251"/>
      <c r="C4707" s="322" t="s">
        <v>1283</v>
      </c>
      <c r="D4707" s="322"/>
      <c r="E4707" s="322"/>
      <c r="H4707" s="252">
        <v>1544176.91</v>
      </c>
      <c r="I4707" s="252">
        <v>0</v>
      </c>
      <c r="J4707" s="252">
        <v>0</v>
      </c>
      <c r="K4707" s="252">
        <v>0</v>
      </c>
      <c r="L4707" s="252">
        <v>0</v>
      </c>
      <c r="M4707" s="252">
        <v>0</v>
      </c>
      <c r="N4707" s="323">
        <v>0</v>
      </c>
      <c r="O4707" s="323"/>
      <c r="P4707" s="252">
        <v>1550528.1</v>
      </c>
      <c r="Q4707" s="252">
        <v>6351.19</v>
      </c>
      <c r="R4707" s="240" t="s">
        <v>347</v>
      </c>
      <c r="V4707" s="248">
        <f t="shared" si="286"/>
        <v>0</v>
      </c>
      <c r="W4707" s="248">
        <f t="shared" si="286"/>
        <v>1544176.9100000001</v>
      </c>
      <c r="X4707" s="248">
        <f t="shared" si="284"/>
        <v>0</v>
      </c>
      <c r="Y4707" s="248">
        <f t="shared" si="285"/>
        <v>1544176.9100000001</v>
      </c>
    </row>
    <row r="4708" spans="1:25" ht="15" customHeight="1" x14ac:dyDescent="0.25">
      <c r="A4708" s="250"/>
      <c r="B4708" s="251"/>
      <c r="C4708" s="322" t="s">
        <v>392</v>
      </c>
      <c r="D4708" s="322"/>
      <c r="E4708" s="322"/>
      <c r="H4708" s="252">
        <v>1732.2</v>
      </c>
      <c r="I4708" s="252">
        <v>0</v>
      </c>
      <c r="J4708" s="252">
        <v>0</v>
      </c>
      <c r="K4708" s="252">
        <v>0</v>
      </c>
      <c r="L4708" s="252">
        <v>0</v>
      </c>
      <c r="M4708" s="252">
        <v>0</v>
      </c>
      <c r="N4708" s="323">
        <v>0</v>
      </c>
      <c r="O4708" s="323"/>
      <c r="P4708" s="252">
        <v>1732.2</v>
      </c>
      <c r="Q4708" s="252">
        <v>0</v>
      </c>
      <c r="R4708" s="240" t="s">
        <v>347</v>
      </c>
      <c r="V4708" s="248">
        <f t="shared" si="286"/>
        <v>0</v>
      </c>
      <c r="W4708" s="248">
        <f t="shared" si="286"/>
        <v>0</v>
      </c>
      <c r="X4708" s="248">
        <f t="shared" si="284"/>
        <v>0</v>
      </c>
      <c r="Y4708" s="248">
        <f t="shared" si="285"/>
        <v>0</v>
      </c>
    </row>
    <row r="4709" spans="1:25" ht="15" customHeight="1" x14ac:dyDescent="0.25">
      <c r="A4709" s="250"/>
      <c r="B4709" s="251"/>
      <c r="C4709" s="322" t="s">
        <v>1286</v>
      </c>
      <c r="D4709" s="322"/>
      <c r="E4709" s="322"/>
      <c r="H4709" s="252">
        <v>711.44</v>
      </c>
      <c r="I4709" s="252">
        <v>0</v>
      </c>
      <c r="J4709" s="252">
        <v>0</v>
      </c>
      <c r="K4709" s="252">
        <v>0</v>
      </c>
      <c r="L4709" s="252">
        <v>0</v>
      </c>
      <c r="M4709" s="252">
        <v>0</v>
      </c>
      <c r="N4709" s="323">
        <v>0</v>
      </c>
      <c r="O4709" s="323"/>
      <c r="P4709" s="252">
        <v>711.44</v>
      </c>
      <c r="Q4709" s="252">
        <v>0</v>
      </c>
      <c r="R4709" s="240" t="s">
        <v>347</v>
      </c>
      <c r="V4709" s="248">
        <f t="shared" si="286"/>
        <v>0</v>
      </c>
      <c r="W4709" s="248">
        <f t="shared" si="286"/>
        <v>0</v>
      </c>
      <c r="X4709" s="248">
        <f t="shared" si="284"/>
        <v>0</v>
      </c>
      <c r="Y4709" s="248">
        <f t="shared" si="285"/>
        <v>0</v>
      </c>
    </row>
    <row r="4710" spans="1:25" ht="15" customHeight="1" x14ac:dyDescent="0.25">
      <c r="A4710" s="253"/>
      <c r="B4710" s="254"/>
      <c r="C4710" s="324" t="s">
        <v>1288</v>
      </c>
      <c r="D4710" s="324"/>
      <c r="E4710" s="324"/>
      <c r="F4710" s="255"/>
      <c r="G4710" s="255"/>
      <c r="H4710" s="256">
        <v>2531.02</v>
      </c>
      <c r="I4710" s="256">
        <v>0</v>
      </c>
      <c r="J4710" s="256">
        <v>0</v>
      </c>
      <c r="K4710" s="256">
        <v>0</v>
      </c>
      <c r="L4710" s="256">
        <v>0</v>
      </c>
      <c r="M4710" s="256">
        <v>0</v>
      </c>
      <c r="N4710" s="325">
        <v>0</v>
      </c>
      <c r="O4710" s="325"/>
      <c r="P4710" s="256">
        <v>2531.02</v>
      </c>
      <c r="Q4710" s="256">
        <v>0</v>
      </c>
      <c r="R4710" s="240" t="s">
        <v>347</v>
      </c>
      <c r="V4710" s="248">
        <f t="shared" si="286"/>
        <v>0</v>
      </c>
      <c r="W4710" s="248">
        <f t="shared" si="286"/>
        <v>0</v>
      </c>
      <c r="X4710" s="248">
        <f t="shared" si="284"/>
        <v>0</v>
      </c>
      <c r="Y4710" s="248">
        <f t="shared" si="285"/>
        <v>0</v>
      </c>
    </row>
    <row r="4711" spans="1:25" ht="15" customHeight="1" x14ac:dyDescent="0.25">
      <c r="A4711" s="245" t="s">
        <v>1821</v>
      </c>
      <c r="B4711" s="246" t="str">
        <f>C4711</f>
        <v>г.Одинцово, Чистяковой ул., 62</v>
      </c>
      <c r="C4711" s="329" t="s">
        <v>1154</v>
      </c>
      <c r="D4711" s="329"/>
      <c r="E4711" s="329"/>
      <c r="F4711" s="246" t="s">
        <v>1961</v>
      </c>
      <c r="G4711" s="246" t="s">
        <v>2103</v>
      </c>
      <c r="H4711" s="247">
        <v>1729592.6</v>
      </c>
      <c r="I4711" s="247">
        <v>0</v>
      </c>
      <c r="J4711" s="247">
        <v>0</v>
      </c>
      <c r="K4711" s="247">
        <v>0</v>
      </c>
      <c r="L4711" s="247">
        <v>0</v>
      </c>
      <c r="M4711" s="247">
        <v>0</v>
      </c>
      <c r="N4711" s="330">
        <v>0</v>
      </c>
      <c r="O4711" s="330"/>
      <c r="P4711" s="247">
        <v>1730318.59</v>
      </c>
      <c r="Q4711" s="247">
        <v>725.99</v>
      </c>
      <c r="R4711" s="240" t="s">
        <v>1154</v>
      </c>
      <c r="V4711" s="248">
        <f t="shared" si="286"/>
        <v>0</v>
      </c>
      <c r="W4711" s="248">
        <f t="shared" si="286"/>
        <v>0</v>
      </c>
      <c r="X4711" s="248">
        <f t="shared" si="284"/>
        <v>0</v>
      </c>
      <c r="Y4711" s="248">
        <f t="shared" si="285"/>
        <v>0</v>
      </c>
    </row>
    <row r="4712" spans="1:25" ht="15" customHeight="1" x14ac:dyDescent="0.25">
      <c r="A4712" s="253"/>
      <c r="B4712" s="254"/>
      <c r="C4712" s="324" t="s">
        <v>1283</v>
      </c>
      <c r="D4712" s="324"/>
      <c r="E4712" s="324"/>
      <c r="F4712" s="255"/>
      <c r="G4712" s="255"/>
      <c r="H4712" s="256">
        <v>1729592.6</v>
      </c>
      <c r="I4712" s="256">
        <v>0</v>
      </c>
      <c r="J4712" s="256">
        <v>0</v>
      </c>
      <c r="K4712" s="256">
        <v>0</v>
      </c>
      <c r="L4712" s="256">
        <v>0</v>
      </c>
      <c r="M4712" s="256">
        <v>0</v>
      </c>
      <c r="N4712" s="325">
        <v>0</v>
      </c>
      <c r="O4712" s="325"/>
      <c r="P4712" s="256">
        <v>1730318.59</v>
      </c>
      <c r="Q4712" s="256">
        <v>725.99</v>
      </c>
      <c r="R4712" s="240" t="s">
        <v>1154</v>
      </c>
      <c r="V4712" s="248">
        <f t="shared" si="286"/>
        <v>0</v>
      </c>
      <c r="W4712" s="248">
        <f t="shared" si="286"/>
        <v>1729592.6</v>
      </c>
      <c r="X4712" s="248">
        <f t="shared" si="284"/>
        <v>0</v>
      </c>
      <c r="Y4712" s="248">
        <f t="shared" si="285"/>
        <v>1729592.6</v>
      </c>
    </row>
    <row r="4713" spans="1:25" ht="15" customHeight="1" x14ac:dyDescent="0.25">
      <c r="A4713" s="245" t="s">
        <v>2104</v>
      </c>
      <c r="B4713" s="246" t="str">
        <f>C4713</f>
        <v>г.Одинцово, Чистяковой ул., 80</v>
      </c>
      <c r="C4713" s="329" t="s">
        <v>1157</v>
      </c>
      <c r="D4713" s="329"/>
      <c r="E4713" s="329"/>
      <c r="F4713" s="246" t="s">
        <v>1844</v>
      </c>
      <c r="G4713" s="246" t="s">
        <v>2105</v>
      </c>
      <c r="H4713" s="247">
        <v>1240894.58</v>
      </c>
      <c r="I4713" s="247">
        <v>0</v>
      </c>
      <c r="J4713" s="247">
        <v>0</v>
      </c>
      <c r="K4713" s="247">
        <v>0</v>
      </c>
      <c r="L4713" s="247">
        <v>0</v>
      </c>
      <c r="M4713" s="247">
        <v>0</v>
      </c>
      <c r="N4713" s="330">
        <v>0</v>
      </c>
      <c r="O4713" s="330"/>
      <c r="P4713" s="247">
        <v>1279096.1399999999</v>
      </c>
      <c r="Q4713" s="247">
        <v>38201.56</v>
      </c>
      <c r="R4713" s="240" t="s">
        <v>1157</v>
      </c>
      <c r="V4713" s="248">
        <f t="shared" si="286"/>
        <v>0</v>
      </c>
      <c r="W4713" s="248">
        <f t="shared" si="286"/>
        <v>0</v>
      </c>
      <c r="X4713" s="248">
        <f t="shared" si="284"/>
        <v>0</v>
      </c>
      <c r="Y4713" s="248">
        <f t="shared" si="285"/>
        <v>0</v>
      </c>
    </row>
    <row r="4714" spans="1:25" ht="15" customHeight="1" x14ac:dyDescent="0.25">
      <c r="A4714" s="250"/>
      <c r="B4714" s="251"/>
      <c r="C4714" s="322" t="s">
        <v>399</v>
      </c>
      <c r="D4714" s="322"/>
      <c r="E4714" s="322"/>
      <c r="H4714" s="252">
        <v>1160.97</v>
      </c>
      <c r="I4714" s="252">
        <v>0</v>
      </c>
      <c r="J4714" s="252">
        <v>0</v>
      </c>
      <c r="K4714" s="252">
        <v>0</v>
      </c>
      <c r="L4714" s="252">
        <v>0</v>
      </c>
      <c r="M4714" s="252">
        <v>0</v>
      </c>
      <c r="N4714" s="323">
        <v>0</v>
      </c>
      <c r="O4714" s="323"/>
      <c r="P4714" s="252">
        <v>1160.97</v>
      </c>
      <c r="Q4714" s="252">
        <v>0</v>
      </c>
      <c r="R4714" s="240" t="s">
        <v>1157</v>
      </c>
      <c r="V4714" s="248">
        <f t="shared" si="286"/>
        <v>0</v>
      </c>
      <c r="W4714" s="248">
        <f t="shared" si="286"/>
        <v>0</v>
      </c>
      <c r="X4714" s="248">
        <f t="shared" si="284"/>
        <v>0</v>
      </c>
      <c r="Y4714" s="248">
        <f t="shared" si="285"/>
        <v>0</v>
      </c>
    </row>
    <row r="4715" spans="1:25" ht="15" customHeight="1" x14ac:dyDescent="0.25">
      <c r="A4715" s="250"/>
      <c r="B4715" s="251"/>
      <c r="C4715" s="322" t="s">
        <v>1288</v>
      </c>
      <c r="D4715" s="322"/>
      <c r="E4715" s="322"/>
      <c r="H4715" s="252">
        <v>2214.64</v>
      </c>
      <c r="I4715" s="252">
        <v>0</v>
      </c>
      <c r="J4715" s="252">
        <v>0</v>
      </c>
      <c r="K4715" s="252">
        <v>0</v>
      </c>
      <c r="L4715" s="252">
        <v>0</v>
      </c>
      <c r="M4715" s="252">
        <v>0</v>
      </c>
      <c r="N4715" s="323">
        <v>0</v>
      </c>
      <c r="O4715" s="323"/>
      <c r="P4715" s="252">
        <v>2214.64</v>
      </c>
      <c r="Q4715" s="252">
        <v>0</v>
      </c>
      <c r="R4715" s="240" t="s">
        <v>1157</v>
      </c>
      <c r="V4715" s="248">
        <f t="shared" si="286"/>
        <v>0</v>
      </c>
      <c r="W4715" s="248">
        <f t="shared" si="286"/>
        <v>0</v>
      </c>
      <c r="X4715" s="248">
        <f t="shared" si="284"/>
        <v>0</v>
      </c>
      <c r="Y4715" s="248">
        <f t="shared" si="285"/>
        <v>0</v>
      </c>
    </row>
    <row r="4716" spans="1:25" ht="15" customHeight="1" x14ac:dyDescent="0.25">
      <c r="A4716" s="250"/>
      <c r="B4716" s="251"/>
      <c r="C4716" s="322" t="s">
        <v>392</v>
      </c>
      <c r="D4716" s="322"/>
      <c r="E4716" s="322"/>
      <c r="H4716" s="252">
        <v>1732.2</v>
      </c>
      <c r="I4716" s="252">
        <v>0</v>
      </c>
      <c r="J4716" s="252">
        <v>0</v>
      </c>
      <c r="K4716" s="252">
        <v>0</v>
      </c>
      <c r="L4716" s="252">
        <v>0</v>
      </c>
      <c r="M4716" s="252">
        <v>0</v>
      </c>
      <c r="N4716" s="323">
        <v>0</v>
      </c>
      <c r="O4716" s="323"/>
      <c r="P4716" s="252">
        <v>1732.2</v>
      </c>
      <c r="Q4716" s="252">
        <v>0</v>
      </c>
      <c r="R4716" s="240" t="s">
        <v>1157</v>
      </c>
      <c r="V4716" s="248">
        <f t="shared" si="286"/>
        <v>0</v>
      </c>
      <c r="W4716" s="248">
        <f t="shared" si="286"/>
        <v>0</v>
      </c>
      <c r="X4716" s="248">
        <f t="shared" si="284"/>
        <v>0</v>
      </c>
      <c r="Y4716" s="248">
        <f t="shared" si="285"/>
        <v>0</v>
      </c>
    </row>
    <row r="4717" spans="1:25" ht="15" customHeight="1" x14ac:dyDescent="0.25">
      <c r="A4717" s="253"/>
      <c r="B4717" s="254"/>
      <c r="C4717" s="324" t="s">
        <v>1283</v>
      </c>
      <c r="D4717" s="324"/>
      <c r="E4717" s="324"/>
      <c r="F4717" s="255"/>
      <c r="G4717" s="255"/>
      <c r="H4717" s="256">
        <v>1235786.77</v>
      </c>
      <c r="I4717" s="256">
        <v>0</v>
      </c>
      <c r="J4717" s="256">
        <v>0</v>
      </c>
      <c r="K4717" s="256">
        <v>0</v>
      </c>
      <c r="L4717" s="256">
        <v>0</v>
      </c>
      <c r="M4717" s="256">
        <v>0</v>
      </c>
      <c r="N4717" s="325">
        <v>0</v>
      </c>
      <c r="O4717" s="325"/>
      <c r="P4717" s="256">
        <v>1273988.33</v>
      </c>
      <c r="Q4717" s="256">
        <v>38201.56</v>
      </c>
      <c r="R4717" s="240" t="s">
        <v>1157</v>
      </c>
      <c r="V4717" s="248">
        <f t="shared" si="286"/>
        <v>0</v>
      </c>
      <c r="W4717" s="248">
        <f t="shared" si="286"/>
        <v>1235786.77</v>
      </c>
      <c r="X4717" s="248">
        <f t="shared" si="284"/>
        <v>0</v>
      </c>
      <c r="Y4717" s="248">
        <f t="shared" si="285"/>
        <v>1235786.77</v>
      </c>
    </row>
    <row r="4718" spans="1:25" ht="15" customHeight="1" x14ac:dyDescent="0.25">
      <c r="A4718" s="245" t="s">
        <v>2106</v>
      </c>
      <c r="B4718" s="246" t="str">
        <f>C4718</f>
        <v>г.Одинцово, Чистяковой ул., 84</v>
      </c>
      <c r="C4718" s="329" t="s">
        <v>348</v>
      </c>
      <c r="D4718" s="329"/>
      <c r="E4718" s="329"/>
      <c r="F4718" s="246" t="s">
        <v>1670</v>
      </c>
      <c r="G4718" s="246" t="s">
        <v>2107</v>
      </c>
      <c r="H4718" s="247">
        <v>-49032.97</v>
      </c>
      <c r="I4718" s="247">
        <v>0</v>
      </c>
      <c r="J4718" s="247">
        <v>0</v>
      </c>
      <c r="K4718" s="247">
        <v>0</v>
      </c>
      <c r="L4718" s="247">
        <v>0</v>
      </c>
      <c r="M4718" s="247">
        <v>0</v>
      </c>
      <c r="N4718" s="330">
        <v>0</v>
      </c>
      <c r="O4718" s="330"/>
      <c r="P4718" s="247">
        <v>78815.8</v>
      </c>
      <c r="Q4718" s="247">
        <v>127848.77</v>
      </c>
      <c r="R4718" s="240" t="s">
        <v>348</v>
      </c>
      <c r="V4718" s="248">
        <f t="shared" si="286"/>
        <v>0</v>
      </c>
      <c r="W4718" s="248">
        <f t="shared" si="286"/>
        <v>0</v>
      </c>
      <c r="X4718" s="248">
        <f t="shared" si="284"/>
        <v>0</v>
      </c>
      <c r="Y4718" s="248">
        <f t="shared" si="285"/>
        <v>0</v>
      </c>
    </row>
    <row r="4719" spans="1:25" ht="15" customHeight="1" x14ac:dyDescent="0.25">
      <c r="A4719" s="250"/>
      <c r="B4719" s="251"/>
      <c r="C4719" s="322" t="s">
        <v>1283</v>
      </c>
      <c r="D4719" s="322"/>
      <c r="E4719" s="322"/>
      <c r="H4719" s="252">
        <v>-2327.9499999999998</v>
      </c>
      <c r="I4719" s="252">
        <v>0</v>
      </c>
      <c r="J4719" s="252">
        <v>0</v>
      </c>
      <c r="K4719" s="252">
        <v>0</v>
      </c>
      <c r="L4719" s="252">
        <v>0</v>
      </c>
      <c r="M4719" s="252">
        <v>0</v>
      </c>
      <c r="N4719" s="323">
        <v>0</v>
      </c>
      <c r="O4719" s="323"/>
      <c r="P4719" s="252">
        <v>78815.8</v>
      </c>
      <c r="Q4719" s="252">
        <v>81143.75</v>
      </c>
      <c r="R4719" s="240" t="s">
        <v>348</v>
      </c>
      <c r="V4719" s="248">
        <f t="shared" si="286"/>
        <v>0</v>
      </c>
      <c r="W4719" s="248">
        <f t="shared" si="286"/>
        <v>-2327.9499999999971</v>
      </c>
      <c r="X4719" s="248">
        <f t="shared" si="284"/>
        <v>0</v>
      </c>
      <c r="Y4719" s="248">
        <f t="shared" si="285"/>
        <v>-2327.9499999999971</v>
      </c>
    </row>
    <row r="4720" spans="1:25" ht="15" customHeight="1" x14ac:dyDescent="0.25">
      <c r="A4720" s="250"/>
      <c r="B4720" s="251"/>
      <c r="C4720" s="322" t="s">
        <v>1056</v>
      </c>
      <c r="D4720" s="322"/>
      <c r="E4720" s="322"/>
      <c r="H4720" s="252">
        <v>-37.840000000000003</v>
      </c>
      <c r="I4720" s="252">
        <v>0</v>
      </c>
      <c r="J4720" s="252">
        <v>0</v>
      </c>
      <c r="K4720" s="252">
        <v>0</v>
      </c>
      <c r="L4720" s="252">
        <v>0</v>
      </c>
      <c r="M4720" s="252">
        <v>0</v>
      </c>
      <c r="N4720" s="323">
        <v>0</v>
      </c>
      <c r="O4720" s="323"/>
      <c r="P4720" s="252">
        <v>0</v>
      </c>
      <c r="Q4720" s="252">
        <v>37.840000000000003</v>
      </c>
      <c r="R4720" s="240" t="s">
        <v>348</v>
      </c>
      <c r="V4720" s="248">
        <f t="shared" si="286"/>
        <v>0</v>
      </c>
      <c r="W4720" s="248">
        <f t="shared" si="286"/>
        <v>0</v>
      </c>
      <c r="X4720" s="248">
        <f t="shared" si="284"/>
        <v>0</v>
      </c>
      <c r="Y4720" s="248">
        <f t="shared" si="285"/>
        <v>0</v>
      </c>
    </row>
    <row r="4721" spans="1:25" ht="15" customHeight="1" x14ac:dyDescent="0.25">
      <c r="A4721" s="250"/>
      <c r="B4721" s="251"/>
      <c r="C4721" s="322" t="s">
        <v>399</v>
      </c>
      <c r="D4721" s="322"/>
      <c r="E4721" s="322"/>
      <c r="H4721" s="252">
        <v>-2760.21</v>
      </c>
      <c r="I4721" s="252">
        <v>0</v>
      </c>
      <c r="J4721" s="252">
        <v>0</v>
      </c>
      <c r="K4721" s="252">
        <v>0</v>
      </c>
      <c r="L4721" s="252">
        <v>0</v>
      </c>
      <c r="M4721" s="252">
        <v>0</v>
      </c>
      <c r="N4721" s="323">
        <v>0</v>
      </c>
      <c r="O4721" s="323"/>
      <c r="P4721" s="252">
        <v>0</v>
      </c>
      <c r="Q4721" s="252">
        <v>2760.21</v>
      </c>
      <c r="R4721" s="240" t="s">
        <v>348</v>
      </c>
      <c r="V4721" s="248">
        <f t="shared" si="286"/>
        <v>0</v>
      </c>
      <c r="W4721" s="248">
        <f t="shared" si="286"/>
        <v>0</v>
      </c>
      <c r="X4721" s="248">
        <f t="shared" si="284"/>
        <v>0</v>
      </c>
      <c r="Y4721" s="248">
        <f t="shared" si="285"/>
        <v>0</v>
      </c>
    </row>
    <row r="4722" spans="1:25" ht="15" customHeight="1" x14ac:dyDescent="0.25">
      <c r="A4722" s="250"/>
      <c r="B4722" s="251"/>
      <c r="C4722" s="322" t="s">
        <v>1052</v>
      </c>
      <c r="D4722" s="322"/>
      <c r="E4722" s="322"/>
      <c r="H4722" s="252">
        <v>-38394.42</v>
      </c>
      <c r="I4722" s="252">
        <v>0</v>
      </c>
      <c r="J4722" s="252">
        <v>0</v>
      </c>
      <c r="K4722" s="252">
        <v>0</v>
      </c>
      <c r="L4722" s="252">
        <v>0</v>
      </c>
      <c r="M4722" s="252">
        <v>0</v>
      </c>
      <c r="N4722" s="323">
        <v>0</v>
      </c>
      <c r="O4722" s="323"/>
      <c r="P4722" s="252">
        <v>0</v>
      </c>
      <c r="Q4722" s="252">
        <v>38394.42</v>
      </c>
      <c r="R4722" s="240" t="s">
        <v>348</v>
      </c>
      <c r="V4722" s="248">
        <f t="shared" si="286"/>
        <v>-38394.42</v>
      </c>
      <c r="W4722" s="248">
        <f t="shared" si="286"/>
        <v>0</v>
      </c>
      <c r="X4722" s="248">
        <f t="shared" si="284"/>
        <v>0</v>
      </c>
      <c r="Y4722" s="248">
        <f t="shared" si="285"/>
        <v>-38394.42</v>
      </c>
    </row>
    <row r="4723" spans="1:25" ht="15" customHeight="1" x14ac:dyDescent="0.25">
      <c r="A4723" s="250"/>
      <c r="B4723" s="251"/>
      <c r="C4723" s="322" t="s">
        <v>392</v>
      </c>
      <c r="D4723" s="322"/>
      <c r="E4723" s="322"/>
      <c r="H4723" s="252">
        <v>-2095.9</v>
      </c>
      <c r="I4723" s="252">
        <v>0</v>
      </c>
      <c r="J4723" s="252">
        <v>0</v>
      </c>
      <c r="K4723" s="252">
        <v>0</v>
      </c>
      <c r="L4723" s="252">
        <v>0</v>
      </c>
      <c r="M4723" s="252">
        <v>0</v>
      </c>
      <c r="N4723" s="323">
        <v>0</v>
      </c>
      <c r="O4723" s="323"/>
      <c r="P4723" s="252">
        <v>0</v>
      </c>
      <c r="Q4723" s="252">
        <v>2095.9</v>
      </c>
      <c r="R4723" s="240" t="s">
        <v>348</v>
      </c>
      <c r="V4723" s="248">
        <f t="shared" si="286"/>
        <v>0</v>
      </c>
      <c r="W4723" s="248">
        <f t="shared" si="286"/>
        <v>0</v>
      </c>
      <c r="X4723" s="248">
        <f t="shared" si="284"/>
        <v>0</v>
      </c>
      <c r="Y4723" s="248">
        <f t="shared" si="285"/>
        <v>0</v>
      </c>
    </row>
    <row r="4724" spans="1:25" ht="15" customHeight="1" x14ac:dyDescent="0.25">
      <c r="A4724" s="250"/>
      <c r="B4724" s="251"/>
      <c r="C4724" s="322" t="s">
        <v>393</v>
      </c>
      <c r="D4724" s="322"/>
      <c r="E4724" s="322"/>
      <c r="H4724" s="252">
        <v>-76.47</v>
      </c>
      <c r="I4724" s="252">
        <v>0</v>
      </c>
      <c r="J4724" s="252">
        <v>0</v>
      </c>
      <c r="K4724" s="252">
        <v>0</v>
      </c>
      <c r="L4724" s="252">
        <v>0</v>
      </c>
      <c r="M4724" s="252">
        <v>0</v>
      </c>
      <c r="N4724" s="323">
        <v>0</v>
      </c>
      <c r="O4724" s="323"/>
      <c r="P4724" s="252">
        <v>0</v>
      </c>
      <c r="Q4724" s="252">
        <v>76.47</v>
      </c>
      <c r="R4724" s="240" t="s">
        <v>348</v>
      </c>
      <c r="V4724" s="248">
        <f t="shared" si="286"/>
        <v>0</v>
      </c>
      <c r="W4724" s="248">
        <f t="shared" si="286"/>
        <v>0</v>
      </c>
      <c r="X4724" s="248">
        <f t="shared" si="284"/>
        <v>0</v>
      </c>
      <c r="Y4724" s="248">
        <f t="shared" si="285"/>
        <v>0</v>
      </c>
    </row>
    <row r="4725" spans="1:25" ht="15" customHeight="1" x14ac:dyDescent="0.25">
      <c r="A4725" s="250"/>
      <c r="B4725" s="251"/>
      <c r="C4725" s="322" t="s">
        <v>1288</v>
      </c>
      <c r="D4725" s="322"/>
      <c r="E4725" s="322"/>
      <c r="H4725" s="252">
        <v>-811.08</v>
      </c>
      <c r="I4725" s="252">
        <v>0</v>
      </c>
      <c r="J4725" s="252">
        <v>0</v>
      </c>
      <c r="K4725" s="252">
        <v>0</v>
      </c>
      <c r="L4725" s="252">
        <v>0</v>
      </c>
      <c r="M4725" s="252">
        <v>0</v>
      </c>
      <c r="N4725" s="323">
        <v>0</v>
      </c>
      <c r="O4725" s="323"/>
      <c r="P4725" s="252">
        <v>0</v>
      </c>
      <c r="Q4725" s="252">
        <v>811.08</v>
      </c>
      <c r="R4725" s="240" t="s">
        <v>348</v>
      </c>
      <c r="V4725" s="248">
        <f t="shared" si="286"/>
        <v>0</v>
      </c>
      <c r="W4725" s="248">
        <f t="shared" si="286"/>
        <v>0</v>
      </c>
      <c r="X4725" s="248">
        <f t="shared" si="284"/>
        <v>0</v>
      </c>
      <c r="Y4725" s="248">
        <f t="shared" si="285"/>
        <v>0</v>
      </c>
    </row>
    <row r="4726" spans="1:25" ht="15" customHeight="1" x14ac:dyDescent="0.25">
      <c r="A4726" s="253"/>
      <c r="B4726" s="254"/>
      <c r="C4726" s="324" t="s">
        <v>1286</v>
      </c>
      <c r="D4726" s="324"/>
      <c r="E4726" s="324"/>
      <c r="F4726" s="255"/>
      <c r="G4726" s="255"/>
      <c r="H4726" s="256">
        <v>-2529.1</v>
      </c>
      <c r="I4726" s="256">
        <v>0</v>
      </c>
      <c r="J4726" s="256">
        <v>0</v>
      </c>
      <c r="K4726" s="256">
        <v>0</v>
      </c>
      <c r="L4726" s="256">
        <v>0</v>
      </c>
      <c r="M4726" s="256">
        <v>0</v>
      </c>
      <c r="N4726" s="325">
        <v>0</v>
      </c>
      <c r="O4726" s="325"/>
      <c r="P4726" s="256">
        <v>0</v>
      </c>
      <c r="Q4726" s="256">
        <v>2529.1</v>
      </c>
      <c r="R4726" s="240" t="s">
        <v>348</v>
      </c>
      <c r="V4726" s="248">
        <f t="shared" si="286"/>
        <v>0</v>
      </c>
      <c r="W4726" s="248">
        <f t="shared" si="286"/>
        <v>0</v>
      </c>
      <c r="X4726" s="248">
        <f t="shared" si="284"/>
        <v>0</v>
      </c>
      <c r="Y4726" s="248">
        <f t="shared" si="285"/>
        <v>0</v>
      </c>
    </row>
    <row r="4727" spans="1:25" ht="15" customHeight="1" x14ac:dyDescent="0.25">
      <c r="A4727" s="245" t="s">
        <v>1432</v>
      </c>
      <c r="B4727" s="246" t="str">
        <f>C4727</f>
        <v>Голицыно г.п., Виндавский проспект, 43</v>
      </c>
      <c r="C4727" s="329" t="s">
        <v>1180</v>
      </c>
      <c r="D4727" s="329"/>
      <c r="E4727" s="329"/>
      <c r="F4727" s="246" t="s">
        <v>1289</v>
      </c>
      <c r="G4727" s="246" t="s">
        <v>2108</v>
      </c>
      <c r="H4727" s="247">
        <v>-158.58000000000001</v>
      </c>
      <c r="I4727" s="247">
        <v>0</v>
      </c>
      <c r="J4727" s="247">
        <v>158.58000000000001</v>
      </c>
      <c r="K4727" s="247">
        <v>0</v>
      </c>
      <c r="L4727" s="247">
        <v>0</v>
      </c>
      <c r="M4727" s="247">
        <v>158.58000000000001</v>
      </c>
      <c r="N4727" s="330">
        <v>0</v>
      </c>
      <c r="O4727" s="330"/>
      <c r="P4727" s="247">
        <v>0</v>
      </c>
      <c r="Q4727" s="247">
        <v>0</v>
      </c>
      <c r="R4727" s="240" t="s">
        <v>1180</v>
      </c>
      <c r="V4727" s="248">
        <f t="shared" si="286"/>
        <v>0</v>
      </c>
      <c r="W4727" s="248">
        <f t="shared" si="286"/>
        <v>0</v>
      </c>
      <c r="X4727" s="248">
        <f t="shared" si="284"/>
        <v>0</v>
      </c>
      <c r="Y4727" s="248">
        <f t="shared" si="285"/>
        <v>0</v>
      </c>
    </row>
    <row r="4728" spans="1:25" ht="15" customHeight="1" x14ac:dyDescent="0.25">
      <c r="A4728" s="253"/>
      <c r="B4728" s="254"/>
      <c r="C4728" s="324" t="s">
        <v>1303</v>
      </c>
      <c r="D4728" s="324"/>
      <c r="E4728" s="324"/>
      <c r="F4728" s="255"/>
      <c r="G4728" s="255"/>
      <c r="H4728" s="256">
        <v>-158.58000000000001</v>
      </c>
      <c r="I4728" s="256">
        <v>0</v>
      </c>
      <c r="J4728" s="256">
        <v>158.58000000000001</v>
      </c>
      <c r="K4728" s="256">
        <v>0</v>
      </c>
      <c r="L4728" s="256">
        <v>0</v>
      </c>
      <c r="M4728" s="256">
        <v>158.58000000000001</v>
      </c>
      <c r="N4728" s="325">
        <v>0</v>
      </c>
      <c r="O4728" s="325"/>
      <c r="P4728" s="256">
        <v>0</v>
      </c>
      <c r="Q4728" s="256">
        <v>0</v>
      </c>
      <c r="R4728" s="240" t="s">
        <v>1180</v>
      </c>
      <c r="V4728" s="248">
        <f t="shared" si="286"/>
        <v>0</v>
      </c>
      <c r="W4728" s="248">
        <f t="shared" si="286"/>
        <v>0</v>
      </c>
      <c r="X4728" s="248">
        <f t="shared" si="284"/>
        <v>0</v>
      </c>
      <c r="Y4728" s="248">
        <f t="shared" si="285"/>
        <v>0</v>
      </c>
    </row>
    <row r="4729" spans="1:25" ht="15" customHeight="1" x14ac:dyDescent="0.25">
      <c r="A4729" s="245" t="s">
        <v>1632</v>
      </c>
      <c r="B4729" s="246" t="str">
        <f>C4729</f>
        <v>Голицыно г.п., Железнодорожный, 12</v>
      </c>
      <c r="C4729" s="329" t="s">
        <v>1182</v>
      </c>
      <c r="D4729" s="329"/>
      <c r="E4729" s="329"/>
      <c r="F4729" s="246" t="s">
        <v>1289</v>
      </c>
      <c r="G4729" s="246" t="s">
        <v>2109</v>
      </c>
      <c r="H4729" s="247">
        <v>-719.23</v>
      </c>
      <c r="I4729" s="247">
        <v>0</v>
      </c>
      <c r="J4729" s="247">
        <v>719.23</v>
      </c>
      <c r="K4729" s="247">
        <v>0</v>
      </c>
      <c r="L4729" s="247">
        <v>0</v>
      </c>
      <c r="M4729" s="247">
        <v>719.23</v>
      </c>
      <c r="N4729" s="330">
        <v>0</v>
      </c>
      <c r="O4729" s="330"/>
      <c r="P4729" s="247">
        <v>0</v>
      </c>
      <c r="Q4729" s="247">
        <v>0</v>
      </c>
      <c r="R4729" s="240" t="s">
        <v>1182</v>
      </c>
      <c r="V4729" s="248">
        <f t="shared" si="286"/>
        <v>0</v>
      </c>
      <c r="W4729" s="248">
        <f t="shared" si="286"/>
        <v>0</v>
      </c>
      <c r="X4729" s="248">
        <f t="shared" si="284"/>
        <v>0</v>
      </c>
      <c r="Y4729" s="248">
        <f t="shared" si="285"/>
        <v>0</v>
      </c>
    </row>
    <row r="4730" spans="1:25" ht="15" customHeight="1" x14ac:dyDescent="0.25">
      <c r="A4730" s="250"/>
      <c r="B4730" s="251"/>
      <c r="C4730" s="322" t="s">
        <v>1052</v>
      </c>
      <c r="D4730" s="322"/>
      <c r="E4730" s="322"/>
      <c r="H4730" s="252">
        <v>-127.45</v>
      </c>
      <c r="I4730" s="252">
        <v>0</v>
      </c>
      <c r="J4730" s="252">
        <v>127.45</v>
      </c>
      <c r="K4730" s="252">
        <v>0</v>
      </c>
      <c r="L4730" s="252">
        <v>0</v>
      </c>
      <c r="M4730" s="252">
        <v>127.45</v>
      </c>
      <c r="N4730" s="323">
        <v>0</v>
      </c>
      <c r="O4730" s="323"/>
      <c r="P4730" s="252">
        <v>0</v>
      </c>
      <c r="Q4730" s="252">
        <v>0</v>
      </c>
      <c r="R4730" s="240" t="s">
        <v>1182</v>
      </c>
      <c r="V4730" s="248">
        <f t="shared" si="286"/>
        <v>0</v>
      </c>
      <c r="W4730" s="248">
        <f t="shared" si="286"/>
        <v>0</v>
      </c>
      <c r="X4730" s="248">
        <f t="shared" si="284"/>
        <v>0</v>
      </c>
      <c r="Y4730" s="248">
        <f t="shared" si="285"/>
        <v>0</v>
      </c>
    </row>
    <row r="4731" spans="1:25" ht="15" customHeight="1" x14ac:dyDescent="0.25">
      <c r="A4731" s="250"/>
      <c r="B4731" s="251"/>
      <c r="C4731" s="322" t="s">
        <v>1303</v>
      </c>
      <c r="D4731" s="322"/>
      <c r="E4731" s="322"/>
      <c r="H4731" s="252">
        <v>-42.55</v>
      </c>
      <c r="I4731" s="252">
        <v>0</v>
      </c>
      <c r="J4731" s="252">
        <v>42.55</v>
      </c>
      <c r="K4731" s="252">
        <v>0</v>
      </c>
      <c r="L4731" s="252">
        <v>0</v>
      </c>
      <c r="M4731" s="252">
        <v>42.55</v>
      </c>
      <c r="N4731" s="323">
        <v>0</v>
      </c>
      <c r="O4731" s="323"/>
      <c r="P4731" s="252">
        <v>0</v>
      </c>
      <c r="Q4731" s="252">
        <v>0</v>
      </c>
      <c r="R4731" s="240" t="s">
        <v>1182</v>
      </c>
      <c r="V4731" s="248">
        <f t="shared" si="286"/>
        <v>0</v>
      </c>
      <c r="W4731" s="248">
        <f t="shared" si="286"/>
        <v>0</v>
      </c>
      <c r="X4731" s="248">
        <f t="shared" si="284"/>
        <v>0</v>
      </c>
      <c r="Y4731" s="248">
        <f t="shared" si="285"/>
        <v>0</v>
      </c>
    </row>
    <row r="4732" spans="1:25" ht="15" customHeight="1" x14ac:dyDescent="0.25">
      <c r="A4732" s="250"/>
      <c r="B4732" s="251"/>
      <c r="C4732" s="322" t="s">
        <v>1377</v>
      </c>
      <c r="D4732" s="322"/>
      <c r="E4732" s="322"/>
      <c r="H4732" s="252">
        <v>-493.68</v>
      </c>
      <c r="I4732" s="252">
        <v>0</v>
      </c>
      <c r="J4732" s="252">
        <v>493.68</v>
      </c>
      <c r="K4732" s="252">
        <v>0</v>
      </c>
      <c r="L4732" s="252">
        <v>0</v>
      </c>
      <c r="M4732" s="252">
        <v>493.68</v>
      </c>
      <c r="N4732" s="323">
        <v>0</v>
      </c>
      <c r="O4732" s="323"/>
      <c r="P4732" s="252">
        <v>0</v>
      </c>
      <c r="Q4732" s="252">
        <v>0</v>
      </c>
      <c r="R4732" s="240" t="s">
        <v>1182</v>
      </c>
      <c r="V4732" s="248">
        <f t="shared" si="286"/>
        <v>0</v>
      </c>
      <c r="W4732" s="248">
        <f t="shared" si="286"/>
        <v>0</v>
      </c>
      <c r="X4732" s="248">
        <f t="shared" si="284"/>
        <v>0</v>
      </c>
      <c r="Y4732" s="248">
        <f t="shared" si="285"/>
        <v>0</v>
      </c>
    </row>
    <row r="4733" spans="1:25" ht="15" customHeight="1" x14ac:dyDescent="0.25">
      <c r="A4733" s="253"/>
      <c r="B4733" s="254"/>
      <c r="C4733" s="324" t="s">
        <v>1304</v>
      </c>
      <c r="D4733" s="324"/>
      <c r="E4733" s="324"/>
      <c r="F4733" s="255"/>
      <c r="G4733" s="255"/>
      <c r="H4733" s="256">
        <v>-55.55</v>
      </c>
      <c r="I4733" s="256">
        <v>0</v>
      </c>
      <c r="J4733" s="256">
        <v>55.55</v>
      </c>
      <c r="K4733" s="256">
        <v>0</v>
      </c>
      <c r="L4733" s="256">
        <v>0</v>
      </c>
      <c r="M4733" s="256">
        <v>55.55</v>
      </c>
      <c r="N4733" s="325">
        <v>0</v>
      </c>
      <c r="O4733" s="325"/>
      <c r="P4733" s="256">
        <v>0</v>
      </c>
      <c r="Q4733" s="256">
        <v>0</v>
      </c>
      <c r="R4733" s="240" t="s">
        <v>1182</v>
      </c>
      <c r="V4733" s="248">
        <f t="shared" si="286"/>
        <v>0</v>
      </c>
      <c r="W4733" s="248">
        <f t="shared" si="286"/>
        <v>0</v>
      </c>
      <c r="X4733" s="248">
        <f t="shared" si="284"/>
        <v>0</v>
      </c>
      <c r="Y4733" s="248">
        <f t="shared" si="285"/>
        <v>0</v>
      </c>
    </row>
    <row r="4734" spans="1:25" ht="15" customHeight="1" x14ac:dyDescent="0.25">
      <c r="A4734" s="245" t="s">
        <v>2110</v>
      </c>
      <c r="B4734" s="246" t="str">
        <f>C4734</f>
        <v>Голицыно г.п., Крестьянский проспект, 4</v>
      </c>
      <c r="C4734" s="329" t="s">
        <v>349</v>
      </c>
      <c r="D4734" s="329"/>
      <c r="E4734" s="329"/>
      <c r="F4734" s="246" t="s">
        <v>1287</v>
      </c>
      <c r="G4734" s="246" t="s">
        <v>2111</v>
      </c>
      <c r="H4734" s="247">
        <v>-642.26</v>
      </c>
      <c r="I4734" s="247">
        <v>0</v>
      </c>
      <c r="J4734" s="247">
        <v>642.26</v>
      </c>
      <c r="K4734" s="247">
        <v>0</v>
      </c>
      <c r="L4734" s="247">
        <v>0</v>
      </c>
      <c r="M4734" s="247">
        <v>642.26</v>
      </c>
      <c r="N4734" s="330">
        <v>0</v>
      </c>
      <c r="O4734" s="330"/>
      <c r="P4734" s="247">
        <v>0</v>
      </c>
      <c r="Q4734" s="247">
        <v>0</v>
      </c>
      <c r="R4734" s="240" t="s">
        <v>349</v>
      </c>
      <c r="V4734" s="248">
        <f t="shared" si="286"/>
        <v>0</v>
      </c>
      <c r="W4734" s="248">
        <f t="shared" si="286"/>
        <v>0</v>
      </c>
      <c r="X4734" s="248">
        <f t="shared" si="284"/>
        <v>0</v>
      </c>
      <c r="Y4734" s="248">
        <f t="shared" si="285"/>
        <v>0</v>
      </c>
    </row>
    <row r="4735" spans="1:25" ht="15" customHeight="1" x14ac:dyDescent="0.25">
      <c r="A4735" s="250"/>
      <c r="B4735" s="251"/>
      <c r="C4735" s="322" t="s">
        <v>1052</v>
      </c>
      <c r="D4735" s="322"/>
      <c r="E4735" s="322"/>
      <c r="H4735" s="252">
        <v>-546.70000000000005</v>
      </c>
      <c r="I4735" s="252">
        <v>0</v>
      </c>
      <c r="J4735" s="252">
        <v>546.70000000000005</v>
      </c>
      <c r="K4735" s="252">
        <v>0</v>
      </c>
      <c r="L4735" s="252">
        <v>0</v>
      </c>
      <c r="M4735" s="252">
        <v>546.70000000000005</v>
      </c>
      <c r="N4735" s="323">
        <v>0</v>
      </c>
      <c r="O4735" s="323"/>
      <c r="P4735" s="252">
        <v>0</v>
      </c>
      <c r="Q4735" s="252">
        <v>0</v>
      </c>
      <c r="R4735" s="240" t="s">
        <v>349</v>
      </c>
      <c r="V4735" s="248">
        <f t="shared" si="286"/>
        <v>0</v>
      </c>
      <c r="W4735" s="248">
        <f t="shared" si="286"/>
        <v>0</v>
      </c>
      <c r="X4735" s="248">
        <f t="shared" si="284"/>
        <v>0</v>
      </c>
      <c r="Y4735" s="248">
        <f t="shared" si="285"/>
        <v>0</v>
      </c>
    </row>
    <row r="4736" spans="1:25" ht="15" customHeight="1" x14ac:dyDescent="0.25">
      <c r="A4736" s="253"/>
      <c r="B4736" s="254"/>
      <c r="C4736" s="324" t="s">
        <v>1374</v>
      </c>
      <c r="D4736" s="324"/>
      <c r="E4736" s="324"/>
      <c r="F4736" s="255"/>
      <c r="G4736" s="255"/>
      <c r="H4736" s="256">
        <v>-95.56</v>
      </c>
      <c r="I4736" s="256">
        <v>0</v>
      </c>
      <c r="J4736" s="256">
        <v>95.56</v>
      </c>
      <c r="K4736" s="256">
        <v>0</v>
      </c>
      <c r="L4736" s="256">
        <v>0</v>
      </c>
      <c r="M4736" s="256">
        <v>95.56</v>
      </c>
      <c r="N4736" s="325">
        <v>0</v>
      </c>
      <c r="O4736" s="325"/>
      <c r="P4736" s="256">
        <v>0</v>
      </c>
      <c r="Q4736" s="256">
        <v>0</v>
      </c>
      <c r="R4736" s="240" t="s">
        <v>349</v>
      </c>
      <c r="V4736" s="248">
        <f t="shared" si="286"/>
        <v>0</v>
      </c>
      <c r="W4736" s="248">
        <f t="shared" si="286"/>
        <v>0</v>
      </c>
      <c r="X4736" s="248">
        <f t="shared" si="284"/>
        <v>0</v>
      </c>
      <c r="Y4736" s="248">
        <f t="shared" si="285"/>
        <v>0</v>
      </c>
    </row>
    <row r="4737" spans="1:25" ht="15" customHeight="1" x14ac:dyDescent="0.25">
      <c r="A4737" s="245" t="s">
        <v>2112</v>
      </c>
      <c r="B4737" s="246" t="str">
        <f>C4737</f>
        <v>Голицыно г.п., Пушкинский, 50</v>
      </c>
      <c r="C4737" s="329" t="s">
        <v>350</v>
      </c>
      <c r="D4737" s="329"/>
      <c r="E4737" s="329"/>
      <c r="F4737" s="246" t="s">
        <v>1289</v>
      </c>
      <c r="G4737" s="246" t="s">
        <v>2113</v>
      </c>
      <c r="H4737" s="247">
        <v>-158.58000000000001</v>
      </c>
      <c r="I4737" s="247">
        <v>0</v>
      </c>
      <c r="J4737" s="247">
        <v>158.58000000000001</v>
      </c>
      <c r="K4737" s="247">
        <v>0</v>
      </c>
      <c r="L4737" s="247">
        <v>0</v>
      </c>
      <c r="M4737" s="247">
        <v>158.58000000000001</v>
      </c>
      <c r="N4737" s="330">
        <v>0</v>
      </c>
      <c r="O4737" s="330"/>
      <c r="P4737" s="247">
        <v>0</v>
      </c>
      <c r="Q4737" s="247">
        <v>0</v>
      </c>
      <c r="R4737" s="240" t="s">
        <v>350</v>
      </c>
      <c r="V4737" s="248">
        <f t="shared" si="286"/>
        <v>0</v>
      </c>
      <c r="W4737" s="248">
        <f t="shared" si="286"/>
        <v>0</v>
      </c>
      <c r="X4737" s="248">
        <f t="shared" si="284"/>
        <v>0</v>
      </c>
      <c r="Y4737" s="248">
        <f t="shared" si="285"/>
        <v>0</v>
      </c>
    </row>
    <row r="4738" spans="1:25" ht="15" customHeight="1" x14ac:dyDescent="0.25">
      <c r="A4738" s="253"/>
      <c r="B4738" s="254"/>
      <c r="C4738" s="324" t="s">
        <v>1303</v>
      </c>
      <c r="D4738" s="324"/>
      <c r="E4738" s="324"/>
      <c r="F4738" s="255"/>
      <c r="G4738" s="255"/>
      <c r="H4738" s="256">
        <v>-158.58000000000001</v>
      </c>
      <c r="I4738" s="256">
        <v>0</v>
      </c>
      <c r="J4738" s="256">
        <v>158.58000000000001</v>
      </c>
      <c r="K4738" s="256">
        <v>0</v>
      </c>
      <c r="L4738" s="256">
        <v>0</v>
      </c>
      <c r="M4738" s="256">
        <v>158.58000000000001</v>
      </c>
      <c r="N4738" s="325">
        <v>0</v>
      </c>
      <c r="O4738" s="325"/>
      <c r="P4738" s="256">
        <v>0</v>
      </c>
      <c r="Q4738" s="256">
        <v>0</v>
      </c>
      <c r="R4738" s="240" t="s">
        <v>350</v>
      </c>
      <c r="V4738" s="248">
        <f t="shared" si="286"/>
        <v>0</v>
      </c>
      <c r="W4738" s="248">
        <f t="shared" si="286"/>
        <v>0</v>
      </c>
      <c r="X4738" s="248">
        <f t="shared" si="284"/>
        <v>0</v>
      </c>
      <c r="Y4738" s="248">
        <f t="shared" si="285"/>
        <v>0</v>
      </c>
    </row>
    <row r="4739" spans="1:25" ht="15" customHeight="1" x14ac:dyDescent="0.25">
      <c r="A4739" s="245" t="s">
        <v>1549</v>
      </c>
      <c r="B4739" s="246" t="str">
        <f>C4739</f>
        <v>Назарьево п., Назарьево, 81/3</v>
      </c>
      <c r="C4739" s="329" t="s">
        <v>351</v>
      </c>
      <c r="D4739" s="329"/>
      <c r="E4739" s="329"/>
      <c r="F4739" s="246" t="s">
        <v>234</v>
      </c>
      <c r="G4739" s="246" t="s">
        <v>1859</v>
      </c>
      <c r="H4739" s="247">
        <v>11326.86</v>
      </c>
      <c r="I4739" s="247">
        <v>0</v>
      </c>
      <c r="J4739" s="247">
        <v>-11326.86</v>
      </c>
      <c r="K4739" s="247">
        <v>0</v>
      </c>
      <c r="L4739" s="247">
        <v>0</v>
      </c>
      <c r="M4739" s="247">
        <v>-11326.86</v>
      </c>
      <c r="N4739" s="330">
        <v>0</v>
      </c>
      <c r="O4739" s="330"/>
      <c r="P4739" s="247">
        <v>0</v>
      </c>
      <c r="Q4739" s="247">
        <v>0</v>
      </c>
      <c r="R4739" s="240" t="s">
        <v>351</v>
      </c>
      <c r="V4739" s="248">
        <f t="shared" si="286"/>
        <v>0</v>
      </c>
      <c r="W4739" s="248">
        <f t="shared" si="286"/>
        <v>0</v>
      </c>
      <c r="X4739" s="248">
        <f t="shared" si="284"/>
        <v>0</v>
      </c>
      <c r="Y4739" s="248">
        <f t="shared" si="285"/>
        <v>0</v>
      </c>
    </row>
    <row r="4740" spans="1:25" ht="15" customHeight="1" x14ac:dyDescent="0.25">
      <c r="A4740" s="250"/>
      <c r="B4740" s="251"/>
      <c r="C4740" s="322" t="s">
        <v>1052</v>
      </c>
      <c r="D4740" s="322"/>
      <c r="E4740" s="322"/>
      <c r="H4740" s="252">
        <v>9845.7999999999993</v>
      </c>
      <c r="I4740" s="252">
        <v>0</v>
      </c>
      <c r="J4740" s="252">
        <v>-9845.7999999999993</v>
      </c>
      <c r="K4740" s="252">
        <v>0</v>
      </c>
      <c r="L4740" s="252">
        <v>0</v>
      </c>
      <c r="M4740" s="252">
        <v>-9845.7999999999993</v>
      </c>
      <c r="N4740" s="323">
        <v>0</v>
      </c>
      <c r="O4740" s="323"/>
      <c r="P4740" s="252">
        <v>0</v>
      </c>
      <c r="Q4740" s="252">
        <v>0</v>
      </c>
      <c r="R4740" s="240" t="s">
        <v>351</v>
      </c>
      <c r="V4740" s="248">
        <f t="shared" si="286"/>
        <v>0</v>
      </c>
      <c r="W4740" s="248">
        <f t="shared" si="286"/>
        <v>0</v>
      </c>
      <c r="X4740" s="248">
        <f t="shared" si="284"/>
        <v>0</v>
      </c>
      <c r="Y4740" s="248">
        <f t="shared" si="285"/>
        <v>0</v>
      </c>
    </row>
    <row r="4741" spans="1:25" ht="15" customHeight="1" x14ac:dyDescent="0.25">
      <c r="A4741" s="253"/>
      <c r="B4741" s="254"/>
      <c r="C4741" s="324" t="s">
        <v>1283</v>
      </c>
      <c r="D4741" s="324"/>
      <c r="E4741" s="324"/>
      <c r="F4741" s="255"/>
      <c r="G4741" s="255"/>
      <c r="H4741" s="256">
        <v>1481.06</v>
      </c>
      <c r="I4741" s="256">
        <v>0</v>
      </c>
      <c r="J4741" s="256">
        <v>-1481.06</v>
      </c>
      <c r="K4741" s="256">
        <v>0</v>
      </c>
      <c r="L4741" s="256">
        <v>0</v>
      </c>
      <c r="M4741" s="256">
        <v>-1481.06</v>
      </c>
      <c r="N4741" s="325">
        <v>0</v>
      </c>
      <c r="O4741" s="325"/>
      <c r="P4741" s="256">
        <v>0</v>
      </c>
      <c r="Q4741" s="256">
        <v>0</v>
      </c>
      <c r="R4741" s="240" t="s">
        <v>351</v>
      </c>
      <c r="V4741" s="248">
        <f t="shared" si="286"/>
        <v>0</v>
      </c>
      <c r="W4741" s="248">
        <f t="shared" si="286"/>
        <v>0</v>
      </c>
      <c r="X4741" s="248">
        <f t="shared" si="284"/>
        <v>0</v>
      </c>
      <c r="Y4741" s="248">
        <f t="shared" si="285"/>
        <v>0</v>
      </c>
    </row>
    <row r="4742" spans="1:25" ht="15" customHeight="1" x14ac:dyDescent="0.25">
      <c r="A4742" s="245" t="s">
        <v>2059</v>
      </c>
      <c r="B4742" s="246" t="str">
        <f>C4742</f>
        <v>п.Огарево, Огарево, 4</v>
      </c>
      <c r="C4742" s="329" t="s">
        <v>216</v>
      </c>
      <c r="D4742" s="329"/>
      <c r="E4742" s="329"/>
      <c r="F4742" s="246" t="s">
        <v>1522</v>
      </c>
      <c r="G4742" s="246" t="s">
        <v>2114</v>
      </c>
      <c r="H4742" s="247">
        <v>405761.09</v>
      </c>
      <c r="I4742" s="247">
        <v>41385.42</v>
      </c>
      <c r="J4742" s="247">
        <v>0</v>
      </c>
      <c r="K4742" s="247">
        <v>0</v>
      </c>
      <c r="L4742" s="247">
        <v>0</v>
      </c>
      <c r="M4742" s="247">
        <v>41385.42</v>
      </c>
      <c r="N4742" s="330">
        <v>48235.76</v>
      </c>
      <c r="O4742" s="330"/>
      <c r="P4742" s="247">
        <v>435975.35</v>
      </c>
      <c r="Q4742" s="247">
        <v>37064.6</v>
      </c>
      <c r="R4742" s="240" t="s">
        <v>216</v>
      </c>
      <c r="V4742" s="248">
        <f t="shared" si="286"/>
        <v>0</v>
      </c>
      <c r="W4742" s="248">
        <f t="shared" si="286"/>
        <v>0</v>
      </c>
      <c r="X4742" s="248">
        <f t="shared" si="284"/>
        <v>0</v>
      </c>
      <c r="Y4742" s="248">
        <f t="shared" si="285"/>
        <v>0</v>
      </c>
    </row>
    <row r="4743" spans="1:25" ht="15" customHeight="1" x14ac:dyDescent="0.25">
      <c r="A4743" s="250"/>
      <c r="B4743" s="251"/>
      <c r="C4743" s="322" t="s">
        <v>1303</v>
      </c>
      <c r="D4743" s="322"/>
      <c r="E4743" s="322"/>
      <c r="H4743" s="252">
        <v>-16498.98</v>
      </c>
      <c r="I4743" s="252">
        <v>0</v>
      </c>
      <c r="J4743" s="252">
        <v>0</v>
      </c>
      <c r="K4743" s="252">
        <v>0</v>
      </c>
      <c r="L4743" s="252">
        <v>0</v>
      </c>
      <c r="M4743" s="252">
        <v>0</v>
      </c>
      <c r="N4743" s="323">
        <v>0</v>
      </c>
      <c r="O4743" s="323"/>
      <c r="P4743" s="252">
        <v>0</v>
      </c>
      <c r="Q4743" s="252">
        <v>16498.98</v>
      </c>
      <c r="R4743" s="240" t="s">
        <v>216</v>
      </c>
      <c r="V4743" s="248">
        <f t="shared" si="286"/>
        <v>0</v>
      </c>
      <c r="W4743" s="248">
        <f t="shared" si="286"/>
        <v>0</v>
      </c>
      <c r="X4743" s="248">
        <f t="shared" si="284"/>
        <v>0</v>
      </c>
      <c r="Y4743" s="248">
        <f t="shared" si="285"/>
        <v>0</v>
      </c>
    </row>
    <row r="4744" spans="1:25" ht="15" customHeight="1" x14ac:dyDescent="0.25">
      <c r="A4744" s="250"/>
      <c r="B4744" s="251"/>
      <c r="C4744" s="322" t="s">
        <v>1052</v>
      </c>
      <c r="D4744" s="322"/>
      <c r="E4744" s="322"/>
      <c r="H4744" s="252">
        <v>93107.65</v>
      </c>
      <c r="I4744" s="252">
        <v>40622.03</v>
      </c>
      <c r="J4744" s="252">
        <v>0</v>
      </c>
      <c r="K4744" s="252">
        <v>0</v>
      </c>
      <c r="L4744" s="252">
        <v>0</v>
      </c>
      <c r="M4744" s="252">
        <v>40622.03</v>
      </c>
      <c r="N4744" s="323">
        <v>47338.87</v>
      </c>
      <c r="O4744" s="323"/>
      <c r="P4744" s="252">
        <v>89984.81</v>
      </c>
      <c r="Q4744" s="252">
        <v>3594</v>
      </c>
      <c r="R4744" s="240" t="s">
        <v>216</v>
      </c>
      <c r="V4744" s="248">
        <f t="shared" si="286"/>
        <v>86390.81</v>
      </c>
      <c r="W4744" s="248">
        <f t="shared" si="286"/>
        <v>0</v>
      </c>
      <c r="X4744" s="248">
        <f t="shared" si="284"/>
        <v>0</v>
      </c>
      <c r="Y4744" s="248">
        <f t="shared" si="285"/>
        <v>86390.81</v>
      </c>
    </row>
    <row r="4745" spans="1:25" ht="15" customHeight="1" x14ac:dyDescent="0.25">
      <c r="A4745" s="250"/>
      <c r="B4745" s="251"/>
      <c r="C4745" s="322" t="s">
        <v>1058</v>
      </c>
      <c r="D4745" s="322"/>
      <c r="E4745" s="322"/>
      <c r="H4745" s="252">
        <v>1616.2</v>
      </c>
      <c r="I4745" s="252">
        <v>730.45</v>
      </c>
      <c r="J4745" s="252">
        <v>0</v>
      </c>
      <c r="K4745" s="252">
        <v>0</v>
      </c>
      <c r="L4745" s="252">
        <v>0</v>
      </c>
      <c r="M4745" s="252">
        <v>730.45</v>
      </c>
      <c r="N4745" s="323">
        <v>850.55</v>
      </c>
      <c r="O4745" s="323"/>
      <c r="P4745" s="252">
        <v>1561.83</v>
      </c>
      <c r="Q4745" s="252">
        <v>65.73</v>
      </c>
      <c r="R4745" s="240" t="s">
        <v>216</v>
      </c>
      <c r="V4745" s="248">
        <f t="shared" si="286"/>
        <v>0</v>
      </c>
      <c r="W4745" s="248">
        <f t="shared" si="286"/>
        <v>0</v>
      </c>
      <c r="X4745" s="248">
        <f t="shared" si="284"/>
        <v>0</v>
      </c>
      <c r="Y4745" s="248">
        <f t="shared" si="285"/>
        <v>0</v>
      </c>
    </row>
    <row r="4746" spans="1:25" ht="15" customHeight="1" x14ac:dyDescent="0.25">
      <c r="A4746" s="250"/>
      <c r="B4746" s="251"/>
      <c r="C4746" s="322" t="s">
        <v>1054</v>
      </c>
      <c r="D4746" s="322"/>
      <c r="E4746" s="322"/>
      <c r="H4746" s="252">
        <v>4.33</v>
      </c>
      <c r="I4746" s="252">
        <v>4.33</v>
      </c>
      <c r="J4746" s="252">
        <v>0</v>
      </c>
      <c r="K4746" s="252">
        <v>0</v>
      </c>
      <c r="L4746" s="252">
        <v>0</v>
      </c>
      <c r="M4746" s="252">
        <v>4.33</v>
      </c>
      <c r="N4746" s="323">
        <v>4.33</v>
      </c>
      <c r="O4746" s="323"/>
      <c r="P4746" s="252">
        <v>4.33</v>
      </c>
      <c r="Q4746" s="252">
        <v>0</v>
      </c>
      <c r="R4746" s="240" t="s">
        <v>216</v>
      </c>
      <c r="V4746" s="248">
        <f t="shared" si="286"/>
        <v>0</v>
      </c>
      <c r="W4746" s="248">
        <f t="shared" si="286"/>
        <v>0</v>
      </c>
      <c r="X4746" s="248">
        <f t="shared" ref="X4746:X4809" si="287">IF(X$8=$C4746,SUM($P4746-$Q4746),0)</f>
        <v>0</v>
      </c>
      <c r="Y4746" s="248">
        <f t="shared" ref="Y4746:Y4809" si="288">SUM(V4746:X4746)</f>
        <v>0</v>
      </c>
    </row>
    <row r="4747" spans="1:25" ht="15" customHeight="1" x14ac:dyDescent="0.25">
      <c r="A4747" s="250"/>
      <c r="B4747" s="251"/>
      <c r="C4747" s="322" t="s">
        <v>1055</v>
      </c>
      <c r="D4747" s="322"/>
      <c r="E4747" s="322"/>
      <c r="H4747" s="252">
        <v>4.33</v>
      </c>
      <c r="I4747" s="252">
        <v>4.33</v>
      </c>
      <c r="J4747" s="252">
        <v>0</v>
      </c>
      <c r="K4747" s="252">
        <v>0</v>
      </c>
      <c r="L4747" s="252">
        <v>0</v>
      </c>
      <c r="M4747" s="252">
        <v>4.33</v>
      </c>
      <c r="N4747" s="323">
        <v>4.33</v>
      </c>
      <c r="O4747" s="323"/>
      <c r="P4747" s="252">
        <v>4.33</v>
      </c>
      <c r="Q4747" s="252">
        <v>0</v>
      </c>
      <c r="R4747" s="240" t="s">
        <v>216</v>
      </c>
      <c r="V4747" s="248">
        <f t="shared" si="286"/>
        <v>0</v>
      </c>
      <c r="W4747" s="248">
        <f t="shared" si="286"/>
        <v>0</v>
      </c>
      <c r="X4747" s="248">
        <f t="shared" si="287"/>
        <v>0</v>
      </c>
      <c r="Y4747" s="248">
        <f t="shared" si="288"/>
        <v>0</v>
      </c>
    </row>
    <row r="4748" spans="1:25" ht="15" customHeight="1" x14ac:dyDescent="0.25">
      <c r="A4748" s="250"/>
      <c r="B4748" s="251"/>
      <c r="C4748" s="322" t="s">
        <v>1057</v>
      </c>
      <c r="D4748" s="322"/>
      <c r="E4748" s="322"/>
      <c r="H4748" s="252">
        <v>10.75</v>
      </c>
      <c r="I4748" s="252">
        <v>10.75</v>
      </c>
      <c r="J4748" s="252">
        <v>0</v>
      </c>
      <c r="K4748" s="252">
        <v>0</v>
      </c>
      <c r="L4748" s="252">
        <v>0</v>
      </c>
      <c r="M4748" s="252">
        <v>10.75</v>
      </c>
      <c r="N4748" s="323">
        <v>10.75</v>
      </c>
      <c r="O4748" s="323"/>
      <c r="P4748" s="252">
        <v>10.75</v>
      </c>
      <c r="Q4748" s="252">
        <v>0</v>
      </c>
      <c r="R4748" s="240" t="s">
        <v>216</v>
      </c>
      <c r="V4748" s="248">
        <f t="shared" si="286"/>
        <v>0</v>
      </c>
      <c r="W4748" s="248">
        <f t="shared" si="286"/>
        <v>0</v>
      </c>
      <c r="X4748" s="248">
        <f t="shared" si="287"/>
        <v>0</v>
      </c>
      <c r="Y4748" s="248">
        <f t="shared" si="288"/>
        <v>0</v>
      </c>
    </row>
    <row r="4749" spans="1:25" ht="15" customHeight="1" x14ac:dyDescent="0.25">
      <c r="A4749" s="250"/>
      <c r="B4749" s="251"/>
      <c r="C4749" s="322" t="s">
        <v>1284</v>
      </c>
      <c r="D4749" s="322"/>
      <c r="E4749" s="322"/>
      <c r="H4749" s="252">
        <v>327503.28000000003</v>
      </c>
      <c r="I4749" s="252">
        <v>0</v>
      </c>
      <c r="J4749" s="252">
        <v>0</v>
      </c>
      <c r="K4749" s="252">
        <v>0</v>
      </c>
      <c r="L4749" s="252">
        <v>0</v>
      </c>
      <c r="M4749" s="252">
        <v>0</v>
      </c>
      <c r="N4749" s="323">
        <v>13.4</v>
      </c>
      <c r="O4749" s="323"/>
      <c r="P4749" s="252">
        <v>344395.77</v>
      </c>
      <c r="Q4749" s="252">
        <v>16905.89</v>
      </c>
      <c r="R4749" s="240" t="s">
        <v>216</v>
      </c>
      <c r="V4749" s="248">
        <f t="shared" si="286"/>
        <v>0</v>
      </c>
      <c r="W4749" s="248">
        <f t="shared" si="286"/>
        <v>0</v>
      </c>
      <c r="X4749" s="248">
        <f t="shared" si="287"/>
        <v>327489.88</v>
      </c>
      <c r="Y4749" s="248">
        <f t="shared" si="288"/>
        <v>327489.88</v>
      </c>
    </row>
    <row r="4750" spans="1:25" ht="15" customHeight="1" x14ac:dyDescent="0.25">
      <c r="A4750" s="253"/>
      <c r="B4750" s="254"/>
      <c r="C4750" s="324" t="s">
        <v>1056</v>
      </c>
      <c r="D4750" s="324"/>
      <c r="E4750" s="324"/>
      <c r="F4750" s="255"/>
      <c r="G4750" s="255"/>
      <c r="H4750" s="256">
        <v>13.53</v>
      </c>
      <c r="I4750" s="256">
        <v>13.53</v>
      </c>
      <c r="J4750" s="256">
        <v>0</v>
      </c>
      <c r="K4750" s="256">
        <v>0</v>
      </c>
      <c r="L4750" s="256">
        <v>0</v>
      </c>
      <c r="M4750" s="256">
        <v>13.53</v>
      </c>
      <c r="N4750" s="325">
        <v>13.53</v>
      </c>
      <c r="O4750" s="325"/>
      <c r="P4750" s="256">
        <v>13.53</v>
      </c>
      <c r="Q4750" s="256">
        <v>0</v>
      </c>
      <c r="R4750" s="240" t="s">
        <v>216</v>
      </c>
      <c r="V4750" s="248">
        <f t="shared" si="286"/>
        <v>0</v>
      </c>
      <c r="W4750" s="248">
        <f t="shared" si="286"/>
        <v>0</v>
      </c>
      <c r="X4750" s="248">
        <f t="shared" si="287"/>
        <v>0</v>
      </c>
      <c r="Y4750" s="248">
        <f t="shared" si="288"/>
        <v>0</v>
      </c>
    </row>
    <row r="4751" spans="1:25" ht="15" customHeight="1" x14ac:dyDescent="0.25">
      <c r="A4751" s="245" t="s">
        <v>2115</v>
      </c>
      <c r="B4751" s="246" t="str">
        <f>C4751</f>
        <v>п.Огарево, Огарево, 6</v>
      </c>
      <c r="C4751" s="329" t="s">
        <v>217</v>
      </c>
      <c r="D4751" s="329"/>
      <c r="E4751" s="329"/>
      <c r="F4751" s="246" t="s">
        <v>1597</v>
      </c>
      <c r="G4751" s="246" t="s">
        <v>2116</v>
      </c>
      <c r="H4751" s="247">
        <v>403100.06</v>
      </c>
      <c r="I4751" s="247">
        <v>67684.05</v>
      </c>
      <c r="J4751" s="247">
        <v>0</v>
      </c>
      <c r="K4751" s="247">
        <v>0</v>
      </c>
      <c r="L4751" s="247">
        <v>0</v>
      </c>
      <c r="M4751" s="247">
        <v>67684.05</v>
      </c>
      <c r="N4751" s="330">
        <v>78398.81</v>
      </c>
      <c r="O4751" s="330"/>
      <c r="P4751" s="247">
        <v>456272.73</v>
      </c>
      <c r="Q4751" s="247">
        <v>63887.43</v>
      </c>
      <c r="R4751" s="240" t="s">
        <v>217</v>
      </c>
      <c r="V4751" s="248">
        <f t="shared" si="286"/>
        <v>0</v>
      </c>
      <c r="W4751" s="248">
        <f t="shared" si="286"/>
        <v>0</v>
      </c>
      <c r="X4751" s="248">
        <f t="shared" si="287"/>
        <v>0</v>
      </c>
      <c r="Y4751" s="248">
        <f t="shared" si="288"/>
        <v>0</v>
      </c>
    </row>
    <row r="4752" spans="1:25" ht="15" customHeight="1" x14ac:dyDescent="0.25">
      <c r="A4752" s="250"/>
      <c r="B4752" s="251"/>
      <c r="C4752" s="322" t="s">
        <v>1303</v>
      </c>
      <c r="D4752" s="322"/>
      <c r="E4752" s="322"/>
      <c r="H4752" s="252">
        <v>-77.31</v>
      </c>
      <c r="I4752" s="252">
        <v>0</v>
      </c>
      <c r="J4752" s="252">
        <v>0</v>
      </c>
      <c r="K4752" s="252">
        <v>0</v>
      </c>
      <c r="L4752" s="252">
        <v>0</v>
      </c>
      <c r="M4752" s="252">
        <v>0</v>
      </c>
      <c r="N4752" s="323">
        <v>0</v>
      </c>
      <c r="O4752" s="323"/>
      <c r="P4752" s="252">
        <v>0</v>
      </c>
      <c r="Q4752" s="252">
        <v>77.31</v>
      </c>
      <c r="R4752" s="240" t="s">
        <v>217</v>
      </c>
      <c r="V4752" s="248">
        <f t="shared" ref="V4752:W4815" si="289">IF(V$8=$C4752,SUM($P4752-$Q4752),0)</f>
        <v>0</v>
      </c>
      <c r="W4752" s="248">
        <f t="shared" si="289"/>
        <v>0</v>
      </c>
      <c r="X4752" s="248">
        <f t="shared" si="287"/>
        <v>0</v>
      </c>
      <c r="Y4752" s="248">
        <f t="shared" si="288"/>
        <v>0</v>
      </c>
    </row>
    <row r="4753" spans="1:25" ht="15" customHeight="1" x14ac:dyDescent="0.25">
      <c r="A4753" s="250"/>
      <c r="B4753" s="251"/>
      <c r="C4753" s="322" t="s">
        <v>1052</v>
      </c>
      <c r="D4753" s="322"/>
      <c r="E4753" s="322"/>
      <c r="H4753" s="252">
        <v>143352.35999999999</v>
      </c>
      <c r="I4753" s="252">
        <v>66278.92</v>
      </c>
      <c r="J4753" s="252">
        <v>0</v>
      </c>
      <c r="K4753" s="252">
        <v>0</v>
      </c>
      <c r="L4753" s="252">
        <v>0</v>
      </c>
      <c r="M4753" s="252">
        <v>66278.92</v>
      </c>
      <c r="N4753" s="323">
        <v>76386.94</v>
      </c>
      <c r="O4753" s="323"/>
      <c r="P4753" s="252">
        <v>133294.15</v>
      </c>
      <c r="Q4753" s="252">
        <v>49.81</v>
      </c>
      <c r="R4753" s="240" t="s">
        <v>217</v>
      </c>
      <c r="V4753" s="248">
        <f t="shared" si="289"/>
        <v>133244.34</v>
      </c>
      <c r="W4753" s="248">
        <f t="shared" si="289"/>
        <v>0</v>
      </c>
      <c r="X4753" s="248">
        <f t="shared" si="287"/>
        <v>0</v>
      </c>
      <c r="Y4753" s="248">
        <f t="shared" si="288"/>
        <v>133244.34</v>
      </c>
    </row>
    <row r="4754" spans="1:25" ht="15" customHeight="1" x14ac:dyDescent="0.25">
      <c r="A4754" s="250"/>
      <c r="B4754" s="251"/>
      <c r="C4754" s="322" t="s">
        <v>1284</v>
      </c>
      <c r="D4754" s="322"/>
      <c r="E4754" s="322"/>
      <c r="H4754" s="252">
        <v>271414.13</v>
      </c>
      <c r="I4754" s="252">
        <v>0</v>
      </c>
      <c r="J4754" s="252">
        <v>0</v>
      </c>
      <c r="K4754" s="252">
        <v>0</v>
      </c>
      <c r="L4754" s="252">
        <v>0</v>
      </c>
      <c r="M4754" s="252">
        <v>0</v>
      </c>
      <c r="N4754" s="323">
        <v>415.7</v>
      </c>
      <c r="O4754" s="323"/>
      <c r="P4754" s="252">
        <v>320429.43</v>
      </c>
      <c r="Q4754" s="252">
        <v>49431</v>
      </c>
      <c r="R4754" s="240" t="s">
        <v>217</v>
      </c>
      <c r="V4754" s="248">
        <f t="shared" si="289"/>
        <v>0</v>
      </c>
      <c r="W4754" s="248">
        <f t="shared" si="289"/>
        <v>0</v>
      </c>
      <c r="X4754" s="248">
        <f t="shared" si="287"/>
        <v>270998.43</v>
      </c>
      <c r="Y4754" s="248">
        <f t="shared" si="288"/>
        <v>270998.43</v>
      </c>
    </row>
    <row r="4755" spans="1:25" ht="15" customHeight="1" x14ac:dyDescent="0.25">
      <c r="A4755" s="250"/>
      <c r="B4755" s="251"/>
      <c r="C4755" s="322" t="s">
        <v>1058</v>
      </c>
      <c r="D4755" s="322"/>
      <c r="E4755" s="322"/>
      <c r="H4755" s="252">
        <v>1791.9</v>
      </c>
      <c r="I4755" s="252">
        <v>853.77</v>
      </c>
      <c r="J4755" s="252">
        <v>0</v>
      </c>
      <c r="K4755" s="252">
        <v>0</v>
      </c>
      <c r="L4755" s="252">
        <v>0</v>
      </c>
      <c r="M4755" s="252">
        <v>853.77</v>
      </c>
      <c r="N4755" s="323">
        <v>984.51</v>
      </c>
      <c r="O4755" s="323"/>
      <c r="P4755" s="252">
        <v>1661.8</v>
      </c>
      <c r="Q4755" s="252">
        <v>0.64</v>
      </c>
      <c r="R4755" s="240" t="s">
        <v>217</v>
      </c>
      <c r="V4755" s="248">
        <f t="shared" si="289"/>
        <v>0</v>
      </c>
      <c r="W4755" s="248">
        <f t="shared" si="289"/>
        <v>0</v>
      </c>
      <c r="X4755" s="248">
        <f t="shared" si="287"/>
        <v>0</v>
      </c>
      <c r="Y4755" s="248">
        <f t="shared" si="288"/>
        <v>0</v>
      </c>
    </row>
    <row r="4756" spans="1:25" ht="15" customHeight="1" x14ac:dyDescent="0.25">
      <c r="A4756" s="250"/>
      <c r="B4756" s="251"/>
      <c r="C4756" s="322" t="s">
        <v>1054</v>
      </c>
      <c r="D4756" s="322"/>
      <c r="E4756" s="322"/>
      <c r="H4756" s="252">
        <v>124.02</v>
      </c>
      <c r="I4756" s="252">
        <v>71.87</v>
      </c>
      <c r="J4756" s="252">
        <v>0</v>
      </c>
      <c r="K4756" s="252">
        <v>0</v>
      </c>
      <c r="L4756" s="252">
        <v>0</v>
      </c>
      <c r="M4756" s="252">
        <v>71.87</v>
      </c>
      <c r="N4756" s="323">
        <v>81.05</v>
      </c>
      <c r="O4756" s="323"/>
      <c r="P4756" s="252">
        <v>114.92</v>
      </c>
      <c r="Q4756" s="252">
        <v>0.08</v>
      </c>
      <c r="R4756" s="240" t="s">
        <v>217</v>
      </c>
      <c r="V4756" s="248">
        <f t="shared" si="289"/>
        <v>0</v>
      </c>
      <c r="W4756" s="248">
        <f t="shared" si="289"/>
        <v>0</v>
      </c>
      <c r="X4756" s="248">
        <f t="shared" si="287"/>
        <v>0</v>
      </c>
      <c r="Y4756" s="248">
        <f t="shared" si="288"/>
        <v>0</v>
      </c>
    </row>
    <row r="4757" spans="1:25" ht="15" customHeight="1" x14ac:dyDescent="0.25">
      <c r="A4757" s="250"/>
      <c r="B4757" s="251"/>
      <c r="C4757" s="322" t="s">
        <v>399</v>
      </c>
      <c r="D4757" s="322"/>
      <c r="E4757" s="322"/>
      <c r="H4757" s="252">
        <v>-2318.02</v>
      </c>
      <c r="I4757" s="252">
        <v>0</v>
      </c>
      <c r="J4757" s="252">
        <v>0</v>
      </c>
      <c r="K4757" s="252">
        <v>0</v>
      </c>
      <c r="L4757" s="252">
        <v>0</v>
      </c>
      <c r="M4757" s="252">
        <v>0</v>
      </c>
      <c r="N4757" s="323">
        <v>0</v>
      </c>
      <c r="O4757" s="323"/>
      <c r="P4757" s="252">
        <v>0</v>
      </c>
      <c r="Q4757" s="252">
        <v>2318.02</v>
      </c>
      <c r="R4757" s="240" t="s">
        <v>217</v>
      </c>
      <c r="V4757" s="248">
        <f t="shared" si="289"/>
        <v>0</v>
      </c>
      <c r="W4757" s="248">
        <f t="shared" si="289"/>
        <v>0</v>
      </c>
      <c r="X4757" s="248">
        <f t="shared" si="287"/>
        <v>0</v>
      </c>
      <c r="Y4757" s="248">
        <f t="shared" si="288"/>
        <v>0</v>
      </c>
    </row>
    <row r="4758" spans="1:25" ht="15" customHeight="1" x14ac:dyDescent="0.25">
      <c r="A4758" s="250"/>
      <c r="B4758" s="251"/>
      <c r="C4758" s="322" t="s">
        <v>1056</v>
      </c>
      <c r="D4758" s="322"/>
      <c r="E4758" s="322"/>
      <c r="H4758" s="252">
        <v>389.93</v>
      </c>
      <c r="I4758" s="252">
        <v>225.55</v>
      </c>
      <c r="J4758" s="252">
        <v>0</v>
      </c>
      <c r="K4758" s="252">
        <v>0</v>
      </c>
      <c r="L4758" s="252">
        <v>0</v>
      </c>
      <c r="M4758" s="252">
        <v>225.55</v>
      </c>
      <c r="N4758" s="323">
        <v>250.22</v>
      </c>
      <c r="O4758" s="323"/>
      <c r="P4758" s="252">
        <v>365.53</v>
      </c>
      <c r="Q4758" s="252">
        <v>0.27</v>
      </c>
      <c r="R4758" s="240" t="s">
        <v>217</v>
      </c>
      <c r="V4758" s="248">
        <f t="shared" si="289"/>
        <v>0</v>
      </c>
      <c r="W4758" s="248">
        <f t="shared" si="289"/>
        <v>0</v>
      </c>
      <c r="X4758" s="248">
        <f t="shared" si="287"/>
        <v>0</v>
      </c>
      <c r="Y4758" s="248">
        <f t="shared" si="288"/>
        <v>0</v>
      </c>
    </row>
    <row r="4759" spans="1:25" ht="15" customHeight="1" x14ac:dyDescent="0.25">
      <c r="A4759" s="250"/>
      <c r="B4759" s="251"/>
      <c r="C4759" s="322" t="s">
        <v>1304</v>
      </c>
      <c r="D4759" s="322"/>
      <c r="E4759" s="322"/>
      <c r="H4759" s="252">
        <v>-396.83</v>
      </c>
      <c r="I4759" s="252">
        <v>0</v>
      </c>
      <c r="J4759" s="252">
        <v>0</v>
      </c>
      <c r="K4759" s="252">
        <v>0</v>
      </c>
      <c r="L4759" s="252">
        <v>0</v>
      </c>
      <c r="M4759" s="252">
        <v>0</v>
      </c>
      <c r="N4759" s="323">
        <v>0</v>
      </c>
      <c r="O4759" s="323"/>
      <c r="P4759" s="252">
        <v>0</v>
      </c>
      <c r="Q4759" s="252">
        <v>396.83</v>
      </c>
      <c r="R4759" s="240" t="s">
        <v>217</v>
      </c>
      <c r="V4759" s="248">
        <f t="shared" si="289"/>
        <v>0</v>
      </c>
      <c r="W4759" s="248">
        <f t="shared" si="289"/>
        <v>0</v>
      </c>
      <c r="X4759" s="248">
        <f t="shared" si="287"/>
        <v>0</v>
      </c>
      <c r="Y4759" s="248">
        <f t="shared" si="288"/>
        <v>0</v>
      </c>
    </row>
    <row r="4760" spans="1:25" ht="15" customHeight="1" x14ac:dyDescent="0.25">
      <c r="A4760" s="250"/>
      <c r="B4760" s="251"/>
      <c r="C4760" s="322" t="s">
        <v>1057</v>
      </c>
      <c r="D4760" s="322"/>
      <c r="E4760" s="322"/>
      <c r="H4760" s="252">
        <v>306.77</v>
      </c>
      <c r="I4760" s="252">
        <v>181.68</v>
      </c>
      <c r="J4760" s="252">
        <v>0</v>
      </c>
      <c r="K4760" s="252">
        <v>0</v>
      </c>
      <c r="L4760" s="252">
        <v>0</v>
      </c>
      <c r="M4760" s="252">
        <v>181.68</v>
      </c>
      <c r="N4760" s="323">
        <v>200.31</v>
      </c>
      <c r="O4760" s="323"/>
      <c r="P4760" s="252">
        <v>288.35000000000002</v>
      </c>
      <c r="Q4760" s="252">
        <v>0.21</v>
      </c>
      <c r="R4760" s="240" t="s">
        <v>217</v>
      </c>
      <c r="V4760" s="248">
        <f t="shared" si="289"/>
        <v>0</v>
      </c>
      <c r="W4760" s="248">
        <f t="shared" si="289"/>
        <v>0</v>
      </c>
      <c r="X4760" s="248">
        <f t="shared" si="287"/>
        <v>0</v>
      </c>
      <c r="Y4760" s="248">
        <f t="shared" si="288"/>
        <v>0</v>
      </c>
    </row>
    <row r="4761" spans="1:25" ht="15" customHeight="1" x14ac:dyDescent="0.25">
      <c r="A4761" s="250"/>
      <c r="B4761" s="251"/>
      <c r="C4761" s="322" t="s">
        <v>392</v>
      </c>
      <c r="D4761" s="322"/>
      <c r="E4761" s="322"/>
      <c r="H4761" s="252">
        <v>-4719.59</v>
      </c>
      <c r="I4761" s="252">
        <v>0</v>
      </c>
      <c r="J4761" s="252">
        <v>0</v>
      </c>
      <c r="K4761" s="252">
        <v>0</v>
      </c>
      <c r="L4761" s="252">
        <v>0</v>
      </c>
      <c r="M4761" s="252">
        <v>0</v>
      </c>
      <c r="N4761" s="323">
        <v>0</v>
      </c>
      <c r="O4761" s="323"/>
      <c r="P4761" s="252">
        <v>0</v>
      </c>
      <c r="Q4761" s="252">
        <v>4719.59</v>
      </c>
      <c r="R4761" s="240" t="s">
        <v>217</v>
      </c>
      <c r="V4761" s="248">
        <f t="shared" si="289"/>
        <v>0</v>
      </c>
      <c r="W4761" s="248">
        <f t="shared" si="289"/>
        <v>0</v>
      </c>
      <c r="X4761" s="248">
        <f t="shared" si="287"/>
        <v>0</v>
      </c>
      <c r="Y4761" s="248">
        <f t="shared" si="288"/>
        <v>0</v>
      </c>
    </row>
    <row r="4762" spans="1:25" ht="15" customHeight="1" x14ac:dyDescent="0.25">
      <c r="A4762" s="250"/>
      <c r="B4762" s="251"/>
      <c r="C4762" s="322" t="s">
        <v>1288</v>
      </c>
      <c r="D4762" s="322"/>
      <c r="E4762" s="322"/>
      <c r="H4762" s="252">
        <v>-5291.95</v>
      </c>
      <c r="I4762" s="252">
        <v>0</v>
      </c>
      <c r="J4762" s="252">
        <v>0</v>
      </c>
      <c r="K4762" s="252">
        <v>0</v>
      </c>
      <c r="L4762" s="252">
        <v>0</v>
      </c>
      <c r="M4762" s="252">
        <v>0</v>
      </c>
      <c r="N4762" s="323">
        <v>0</v>
      </c>
      <c r="O4762" s="323"/>
      <c r="P4762" s="252">
        <v>0</v>
      </c>
      <c r="Q4762" s="252">
        <v>5291.95</v>
      </c>
      <c r="R4762" s="240" t="s">
        <v>217</v>
      </c>
      <c r="V4762" s="248">
        <f t="shared" si="289"/>
        <v>0</v>
      </c>
      <c r="W4762" s="248">
        <f t="shared" si="289"/>
        <v>0</v>
      </c>
      <c r="X4762" s="248">
        <f t="shared" si="287"/>
        <v>0</v>
      </c>
      <c r="Y4762" s="248">
        <f t="shared" si="288"/>
        <v>0</v>
      </c>
    </row>
    <row r="4763" spans="1:25" ht="15" customHeight="1" x14ac:dyDescent="0.25">
      <c r="A4763" s="250"/>
      <c r="B4763" s="251"/>
      <c r="C4763" s="322" t="s">
        <v>1286</v>
      </c>
      <c r="D4763" s="322"/>
      <c r="E4763" s="322"/>
      <c r="H4763" s="252">
        <v>-1601.64</v>
      </c>
      <c r="I4763" s="252">
        <v>0</v>
      </c>
      <c r="J4763" s="252">
        <v>0</v>
      </c>
      <c r="K4763" s="252">
        <v>0</v>
      </c>
      <c r="L4763" s="252">
        <v>0</v>
      </c>
      <c r="M4763" s="252">
        <v>0</v>
      </c>
      <c r="N4763" s="323">
        <v>0</v>
      </c>
      <c r="O4763" s="323"/>
      <c r="P4763" s="252">
        <v>0</v>
      </c>
      <c r="Q4763" s="252">
        <v>1601.64</v>
      </c>
      <c r="R4763" s="240" t="s">
        <v>217</v>
      </c>
      <c r="V4763" s="248">
        <f t="shared" si="289"/>
        <v>0</v>
      </c>
      <c r="W4763" s="248">
        <f t="shared" si="289"/>
        <v>0</v>
      </c>
      <c r="X4763" s="248">
        <f t="shared" si="287"/>
        <v>0</v>
      </c>
      <c r="Y4763" s="248">
        <f t="shared" si="288"/>
        <v>0</v>
      </c>
    </row>
    <row r="4764" spans="1:25" ht="15" customHeight="1" x14ac:dyDescent="0.25">
      <c r="A4764" s="253"/>
      <c r="B4764" s="254"/>
      <c r="C4764" s="324" t="s">
        <v>1055</v>
      </c>
      <c r="D4764" s="324"/>
      <c r="E4764" s="324"/>
      <c r="F4764" s="255"/>
      <c r="G4764" s="255"/>
      <c r="H4764" s="256">
        <v>126.29</v>
      </c>
      <c r="I4764" s="256">
        <v>72.260000000000005</v>
      </c>
      <c r="J4764" s="256">
        <v>0</v>
      </c>
      <c r="K4764" s="256">
        <v>0</v>
      </c>
      <c r="L4764" s="256">
        <v>0</v>
      </c>
      <c r="M4764" s="256">
        <v>72.260000000000005</v>
      </c>
      <c r="N4764" s="325">
        <v>80.08</v>
      </c>
      <c r="O4764" s="325"/>
      <c r="P4764" s="256">
        <v>118.55</v>
      </c>
      <c r="Q4764" s="256">
        <v>0.08</v>
      </c>
      <c r="R4764" s="240" t="s">
        <v>217</v>
      </c>
      <c r="V4764" s="248">
        <f t="shared" si="289"/>
        <v>0</v>
      </c>
      <c r="W4764" s="248">
        <f t="shared" si="289"/>
        <v>0</v>
      </c>
      <c r="X4764" s="248">
        <f t="shared" si="287"/>
        <v>0</v>
      </c>
      <c r="Y4764" s="248">
        <f t="shared" si="288"/>
        <v>0</v>
      </c>
    </row>
    <row r="4765" spans="1:25" ht="15" customHeight="1" x14ac:dyDescent="0.25">
      <c r="A4765" s="245" t="s">
        <v>2117</v>
      </c>
      <c r="B4765" s="246" t="str">
        <f>C4765</f>
        <v>п.Усово-Тупик, Усово-Тупик, 1</v>
      </c>
      <c r="C4765" s="329" t="s">
        <v>218</v>
      </c>
      <c r="D4765" s="329"/>
      <c r="E4765" s="329"/>
      <c r="F4765" s="246" t="s">
        <v>1599</v>
      </c>
      <c r="G4765" s="246" t="s">
        <v>2118</v>
      </c>
      <c r="H4765" s="247">
        <v>124777.2</v>
      </c>
      <c r="I4765" s="247">
        <v>127550.05</v>
      </c>
      <c r="J4765" s="247">
        <v>0</v>
      </c>
      <c r="K4765" s="247">
        <v>0</v>
      </c>
      <c r="L4765" s="247">
        <v>0</v>
      </c>
      <c r="M4765" s="247">
        <v>127550.05</v>
      </c>
      <c r="N4765" s="330">
        <v>158171.22</v>
      </c>
      <c r="O4765" s="330"/>
      <c r="P4765" s="247">
        <v>175638.49</v>
      </c>
      <c r="Q4765" s="247">
        <v>81482.460000000006</v>
      </c>
      <c r="R4765" s="240" t="s">
        <v>218</v>
      </c>
      <c r="V4765" s="248">
        <f t="shared" si="289"/>
        <v>0</v>
      </c>
      <c r="W4765" s="248">
        <f t="shared" si="289"/>
        <v>0</v>
      </c>
      <c r="X4765" s="248">
        <f t="shared" si="287"/>
        <v>0</v>
      </c>
      <c r="Y4765" s="248">
        <f t="shared" si="288"/>
        <v>0</v>
      </c>
    </row>
    <row r="4766" spans="1:25" ht="15" customHeight="1" x14ac:dyDescent="0.25">
      <c r="A4766" s="250"/>
      <c r="B4766" s="251"/>
      <c r="C4766" s="322" t="s">
        <v>1052</v>
      </c>
      <c r="D4766" s="322"/>
      <c r="E4766" s="322"/>
      <c r="H4766" s="252">
        <v>163538.1</v>
      </c>
      <c r="I4766" s="252">
        <v>120191.03999999999</v>
      </c>
      <c r="J4766" s="252">
        <v>0</v>
      </c>
      <c r="K4766" s="252">
        <v>0</v>
      </c>
      <c r="L4766" s="252">
        <v>0</v>
      </c>
      <c r="M4766" s="252">
        <v>120191.03999999999</v>
      </c>
      <c r="N4766" s="323">
        <v>148895.57999999999</v>
      </c>
      <c r="O4766" s="323"/>
      <c r="P4766" s="252">
        <v>147625.21</v>
      </c>
      <c r="Q4766" s="252">
        <v>12791.65</v>
      </c>
      <c r="R4766" s="240" t="s">
        <v>218</v>
      </c>
      <c r="V4766" s="248">
        <f t="shared" si="289"/>
        <v>134833.56</v>
      </c>
      <c r="W4766" s="248">
        <f t="shared" si="289"/>
        <v>0</v>
      </c>
      <c r="X4766" s="248">
        <f t="shared" si="287"/>
        <v>0</v>
      </c>
      <c r="Y4766" s="248">
        <f t="shared" si="288"/>
        <v>134833.56</v>
      </c>
    </row>
    <row r="4767" spans="1:25" ht="15" customHeight="1" x14ac:dyDescent="0.25">
      <c r="A4767" s="250"/>
      <c r="B4767" s="251"/>
      <c r="C4767" s="322" t="s">
        <v>1054</v>
      </c>
      <c r="D4767" s="322"/>
      <c r="E4767" s="322"/>
      <c r="H4767" s="252">
        <v>180.64</v>
      </c>
      <c r="I4767" s="252">
        <v>134.68</v>
      </c>
      <c r="J4767" s="252">
        <v>0</v>
      </c>
      <c r="K4767" s="252">
        <v>0</v>
      </c>
      <c r="L4767" s="252">
        <v>0</v>
      </c>
      <c r="M4767" s="252">
        <v>134.68</v>
      </c>
      <c r="N4767" s="323">
        <v>184.7</v>
      </c>
      <c r="O4767" s="323"/>
      <c r="P4767" s="252">
        <v>149.5</v>
      </c>
      <c r="Q4767" s="252">
        <v>18.88</v>
      </c>
      <c r="R4767" s="240" t="s">
        <v>218</v>
      </c>
      <c r="V4767" s="248">
        <f t="shared" si="289"/>
        <v>0</v>
      </c>
      <c r="W4767" s="248">
        <f t="shared" si="289"/>
        <v>0</v>
      </c>
      <c r="X4767" s="248">
        <f t="shared" si="287"/>
        <v>0</v>
      </c>
      <c r="Y4767" s="248">
        <f t="shared" si="288"/>
        <v>0</v>
      </c>
    </row>
    <row r="4768" spans="1:25" ht="15" customHeight="1" x14ac:dyDescent="0.25">
      <c r="A4768" s="250"/>
      <c r="B4768" s="251"/>
      <c r="C4768" s="322" t="s">
        <v>1058</v>
      </c>
      <c r="D4768" s="322"/>
      <c r="E4768" s="322"/>
      <c r="H4768" s="252">
        <v>8598.94</v>
      </c>
      <c r="I4768" s="252">
        <v>6381.17</v>
      </c>
      <c r="J4768" s="252">
        <v>0</v>
      </c>
      <c r="K4768" s="252">
        <v>0</v>
      </c>
      <c r="L4768" s="252">
        <v>0</v>
      </c>
      <c r="M4768" s="252">
        <v>6381.17</v>
      </c>
      <c r="N4768" s="323">
        <v>7901.88</v>
      </c>
      <c r="O4768" s="323"/>
      <c r="P4768" s="252">
        <v>7726.28</v>
      </c>
      <c r="Q4768" s="252">
        <v>648.04999999999995</v>
      </c>
      <c r="R4768" s="240" t="s">
        <v>218</v>
      </c>
      <c r="V4768" s="248">
        <f t="shared" si="289"/>
        <v>0</v>
      </c>
      <c r="W4768" s="248">
        <f t="shared" si="289"/>
        <v>0</v>
      </c>
      <c r="X4768" s="248">
        <f t="shared" si="287"/>
        <v>0</v>
      </c>
      <c r="Y4768" s="248">
        <f t="shared" si="288"/>
        <v>0</v>
      </c>
    </row>
    <row r="4769" spans="1:25" ht="15" customHeight="1" x14ac:dyDescent="0.25">
      <c r="A4769" s="250"/>
      <c r="B4769" s="251"/>
      <c r="C4769" s="322" t="s">
        <v>1284</v>
      </c>
      <c r="D4769" s="322"/>
      <c r="E4769" s="322"/>
      <c r="H4769" s="252">
        <v>-48670.87</v>
      </c>
      <c r="I4769" s="252">
        <v>0</v>
      </c>
      <c r="J4769" s="252">
        <v>0</v>
      </c>
      <c r="K4769" s="252">
        <v>0</v>
      </c>
      <c r="L4769" s="252">
        <v>0</v>
      </c>
      <c r="M4769" s="252">
        <v>0</v>
      </c>
      <c r="N4769" s="323">
        <v>32.64</v>
      </c>
      <c r="O4769" s="323"/>
      <c r="P4769" s="252">
        <v>19201.63</v>
      </c>
      <c r="Q4769" s="252">
        <v>67905.14</v>
      </c>
      <c r="R4769" s="240" t="s">
        <v>218</v>
      </c>
      <c r="V4769" s="248">
        <f t="shared" si="289"/>
        <v>0</v>
      </c>
      <c r="W4769" s="248">
        <f t="shared" si="289"/>
        <v>0</v>
      </c>
      <c r="X4769" s="248">
        <f t="shared" si="287"/>
        <v>-48703.509999999995</v>
      </c>
      <c r="Y4769" s="248">
        <f t="shared" si="288"/>
        <v>-48703.509999999995</v>
      </c>
    </row>
    <row r="4770" spans="1:25" ht="15" customHeight="1" x14ac:dyDescent="0.25">
      <c r="A4770" s="250"/>
      <c r="B4770" s="251"/>
      <c r="C4770" s="322" t="s">
        <v>1057</v>
      </c>
      <c r="D4770" s="322"/>
      <c r="E4770" s="322"/>
      <c r="H4770" s="252">
        <v>379.17</v>
      </c>
      <c r="I4770" s="252">
        <v>282.25</v>
      </c>
      <c r="J4770" s="252">
        <v>0</v>
      </c>
      <c r="K4770" s="252">
        <v>0</v>
      </c>
      <c r="L4770" s="252">
        <v>0</v>
      </c>
      <c r="M4770" s="252">
        <v>282.25</v>
      </c>
      <c r="N4770" s="323">
        <v>387.16</v>
      </c>
      <c r="O4770" s="323"/>
      <c r="P4770" s="252">
        <v>314.79000000000002</v>
      </c>
      <c r="Q4770" s="252">
        <v>40.53</v>
      </c>
      <c r="R4770" s="240" t="s">
        <v>218</v>
      </c>
      <c r="V4770" s="248">
        <f t="shared" si="289"/>
        <v>0</v>
      </c>
      <c r="W4770" s="248">
        <f t="shared" si="289"/>
        <v>0</v>
      </c>
      <c r="X4770" s="248">
        <f t="shared" si="287"/>
        <v>0</v>
      </c>
      <c r="Y4770" s="248">
        <f t="shared" si="288"/>
        <v>0</v>
      </c>
    </row>
    <row r="4771" spans="1:25" ht="15" customHeight="1" x14ac:dyDescent="0.25">
      <c r="A4771" s="250"/>
      <c r="B4771" s="251"/>
      <c r="C4771" s="322" t="s">
        <v>1055</v>
      </c>
      <c r="D4771" s="322"/>
      <c r="E4771" s="322"/>
      <c r="H4771" s="252">
        <v>180.66</v>
      </c>
      <c r="I4771" s="252">
        <v>134.68</v>
      </c>
      <c r="J4771" s="252">
        <v>0</v>
      </c>
      <c r="K4771" s="252">
        <v>0</v>
      </c>
      <c r="L4771" s="252">
        <v>0</v>
      </c>
      <c r="M4771" s="252">
        <v>134.68</v>
      </c>
      <c r="N4771" s="323">
        <v>184.7</v>
      </c>
      <c r="O4771" s="323"/>
      <c r="P4771" s="252">
        <v>149.55000000000001</v>
      </c>
      <c r="Q4771" s="252">
        <v>18.91</v>
      </c>
      <c r="R4771" s="240" t="s">
        <v>218</v>
      </c>
      <c r="V4771" s="248">
        <f t="shared" si="289"/>
        <v>0</v>
      </c>
      <c r="W4771" s="248">
        <f t="shared" si="289"/>
        <v>0</v>
      </c>
      <c r="X4771" s="248">
        <f t="shared" si="287"/>
        <v>0</v>
      </c>
      <c r="Y4771" s="248">
        <f t="shared" si="288"/>
        <v>0</v>
      </c>
    </row>
    <row r="4772" spans="1:25" ht="15" customHeight="1" x14ac:dyDescent="0.25">
      <c r="A4772" s="253"/>
      <c r="B4772" s="254"/>
      <c r="C4772" s="324" t="s">
        <v>1056</v>
      </c>
      <c r="D4772" s="324"/>
      <c r="E4772" s="324"/>
      <c r="F4772" s="255"/>
      <c r="G4772" s="255"/>
      <c r="H4772" s="256">
        <v>570.55999999999995</v>
      </c>
      <c r="I4772" s="256">
        <v>426.23</v>
      </c>
      <c r="J4772" s="256">
        <v>0</v>
      </c>
      <c r="K4772" s="256">
        <v>0</v>
      </c>
      <c r="L4772" s="256">
        <v>0</v>
      </c>
      <c r="M4772" s="256">
        <v>426.23</v>
      </c>
      <c r="N4772" s="325">
        <v>584.55999999999995</v>
      </c>
      <c r="O4772" s="325"/>
      <c r="P4772" s="256">
        <v>471.53</v>
      </c>
      <c r="Q4772" s="256">
        <v>59.3</v>
      </c>
      <c r="R4772" s="240" t="s">
        <v>218</v>
      </c>
      <c r="V4772" s="248">
        <f t="shared" si="289"/>
        <v>0</v>
      </c>
      <c r="W4772" s="248">
        <f t="shared" si="289"/>
        <v>0</v>
      </c>
      <c r="X4772" s="248">
        <f t="shared" si="287"/>
        <v>0</v>
      </c>
      <c r="Y4772" s="248">
        <f t="shared" si="288"/>
        <v>0</v>
      </c>
    </row>
    <row r="4773" spans="1:25" ht="15" customHeight="1" x14ac:dyDescent="0.25">
      <c r="A4773" s="245" t="s">
        <v>2119</v>
      </c>
      <c r="B4773" s="246" t="str">
        <f>C4773</f>
        <v>п.Усово-Тупик, Усово-Тупик, 11</v>
      </c>
      <c r="C4773" s="329" t="s">
        <v>223</v>
      </c>
      <c r="D4773" s="329"/>
      <c r="E4773" s="329"/>
      <c r="F4773" s="246" t="s">
        <v>1516</v>
      </c>
      <c r="G4773" s="246" t="s">
        <v>2120</v>
      </c>
      <c r="H4773" s="247">
        <v>423796.24</v>
      </c>
      <c r="I4773" s="247">
        <v>59304.43</v>
      </c>
      <c r="J4773" s="247">
        <v>0</v>
      </c>
      <c r="K4773" s="247">
        <v>0</v>
      </c>
      <c r="L4773" s="247">
        <v>0</v>
      </c>
      <c r="M4773" s="247">
        <v>59304.43</v>
      </c>
      <c r="N4773" s="330">
        <v>64234.87</v>
      </c>
      <c r="O4773" s="330"/>
      <c r="P4773" s="247">
        <v>453031.2</v>
      </c>
      <c r="Q4773" s="247">
        <v>34165.4</v>
      </c>
      <c r="R4773" s="240" t="s">
        <v>223</v>
      </c>
      <c r="V4773" s="248">
        <f t="shared" si="289"/>
        <v>0</v>
      </c>
      <c r="W4773" s="248">
        <f t="shared" si="289"/>
        <v>0</v>
      </c>
      <c r="X4773" s="248">
        <f t="shared" si="287"/>
        <v>0</v>
      </c>
      <c r="Y4773" s="248">
        <f t="shared" si="288"/>
        <v>0</v>
      </c>
    </row>
    <row r="4774" spans="1:25" ht="15" customHeight="1" x14ac:dyDescent="0.25">
      <c r="A4774" s="250"/>
      <c r="B4774" s="251"/>
      <c r="C4774" s="322" t="s">
        <v>1052</v>
      </c>
      <c r="D4774" s="322"/>
      <c r="E4774" s="322"/>
      <c r="H4774" s="252">
        <v>136112.76999999999</v>
      </c>
      <c r="I4774" s="252">
        <v>58153.79</v>
      </c>
      <c r="J4774" s="252">
        <v>0</v>
      </c>
      <c r="K4774" s="252">
        <v>0</v>
      </c>
      <c r="L4774" s="252">
        <v>0</v>
      </c>
      <c r="M4774" s="252">
        <v>58153.79</v>
      </c>
      <c r="N4774" s="323">
        <v>62179.839999999997</v>
      </c>
      <c r="O4774" s="323"/>
      <c r="P4774" s="252">
        <v>132155.59</v>
      </c>
      <c r="Q4774" s="252">
        <v>68.87</v>
      </c>
      <c r="R4774" s="240" t="s">
        <v>223</v>
      </c>
      <c r="V4774" s="248">
        <f t="shared" si="289"/>
        <v>132086.72</v>
      </c>
      <c r="W4774" s="248">
        <f t="shared" si="289"/>
        <v>0</v>
      </c>
      <c r="X4774" s="248">
        <f t="shared" si="287"/>
        <v>0</v>
      </c>
      <c r="Y4774" s="248">
        <f t="shared" si="288"/>
        <v>132086.72</v>
      </c>
    </row>
    <row r="4775" spans="1:25" ht="15" customHeight="1" x14ac:dyDescent="0.25">
      <c r="A4775" s="250"/>
      <c r="B4775" s="251"/>
      <c r="C4775" s="322" t="s">
        <v>503</v>
      </c>
      <c r="D4775" s="322"/>
      <c r="E4775" s="322"/>
      <c r="H4775" s="252">
        <v>6497.92</v>
      </c>
      <c r="I4775" s="252">
        <v>0</v>
      </c>
      <c r="J4775" s="252">
        <v>0</v>
      </c>
      <c r="K4775" s="252">
        <v>0</v>
      </c>
      <c r="L4775" s="252">
        <v>0</v>
      </c>
      <c r="M4775" s="252">
        <v>0</v>
      </c>
      <c r="N4775" s="323">
        <v>0</v>
      </c>
      <c r="O4775" s="323"/>
      <c r="P4775" s="252">
        <v>6497.92</v>
      </c>
      <c r="Q4775" s="252">
        <v>0</v>
      </c>
      <c r="R4775" s="240" t="s">
        <v>223</v>
      </c>
      <c r="V4775" s="248">
        <f t="shared" si="289"/>
        <v>0</v>
      </c>
      <c r="W4775" s="248">
        <f t="shared" si="289"/>
        <v>0</v>
      </c>
      <c r="X4775" s="248">
        <f t="shared" si="287"/>
        <v>0</v>
      </c>
      <c r="Y4775" s="248">
        <f t="shared" si="288"/>
        <v>0</v>
      </c>
    </row>
    <row r="4776" spans="1:25" ht="15" customHeight="1" x14ac:dyDescent="0.25">
      <c r="A4776" s="250"/>
      <c r="B4776" s="251"/>
      <c r="C4776" s="322" t="s">
        <v>1284</v>
      </c>
      <c r="D4776" s="322"/>
      <c r="E4776" s="322"/>
      <c r="H4776" s="252">
        <v>276442.40000000002</v>
      </c>
      <c r="I4776" s="252">
        <v>0</v>
      </c>
      <c r="J4776" s="252">
        <v>0</v>
      </c>
      <c r="K4776" s="252">
        <v>0</v>
      </c>
      <c r="L4776" s="252">
        <v>0</v>
      </c>
      <c r="M4776" s="252">
        <v>0</v>
      </c>
      <c r="N4776" s="323">
        <v>809.53</v>
      </c>
      <c r="O4776" s="323"/>
      <c r="P4776" s="252">
        <v>308798.86</v>
      </c>
      <c r="Q4776" s="252">
        <v>33165.99</v>
      </c>
      <c r="R4776" s="240" t="s">
        <v>223</v>
      </c>
      <c r="V4776" s="248">
        <f t="shared" si="289"/>
        <v>0</v>
      </c>
      <c r="W4776" s="248">
        <f t="shared" si="289"/>
        <v>0</v>
      </c>
      <c r="X4776" s="248">
        <f t="shared" si="287"/>
        <v>275632.87</v>
      </c>
      <c r="Y4776" s="248">
        <f t="shared" si="288"/>
        <v>275632.87</v>
      </c>
    </row>
    <row r="4777" spans="1:25" ht="15" customHeight="1" x14ac:dyDescent="0.25">
      <c r="A4777" s="250"/>
      <c r="B4777" s="251"/>
      <c r="C4777" s="322" t="s">
        <v>1303</v>
      </c>
      <c r="D4777" s="322"/>
      <c r="E4777" s="322"/>
      <c r="H4777" s="252">
        <v>186.21</v>
      </c>
      <c r="I4777" s="252">
        <v>0</v>
      </c>
      <c r="J4777" s="252">
        <v>0</v>
      </c>
      <c r="K4777" s="252">
        <v>0</v>
      </c>
      <c r="L4777" s="252">
        <v>0</v>
      </c>
      <c r="M4777" s="252">
        <v>0</v>
      </c>
      <c r="N4777" s="323">
        <v>0</v>
      </c>
      <c r="O4777" s="323"/>
      <c r="P4777" s="252">
        <v>404.66</v>
      </c>
      <c r="Q4777" s="252">
        <v>218.45</v>
      </c>
      <c r="R4777" s="240" t="s">
        <v>223</v>
      </c>
      <c r="V4777" s="248">
        <f t="shared" si="289"/>
        <v>0</v>
      </c>
      <c r="W4777" s="248">
        <f t="shared" si="289"/>
        <v>0</v>
      </c>
      <c r="X4777" s="248">
        <f t="shared" si="287"/>
        <v>0</v>
      </c>
      <c r="Y4777" s="248">
        <f t="shared" si="288"/>
        <v>0</v>
      </c>
    </row>
    <row r="4778" spans="1:25" ht="15" customHeight="1" x14ac:dyDescent="0.25">
      <c r="A4778" s="250"/>
      <c r="B4778" s="251"/>
      <c r="C4778" s="322" t="s">
        <v>1058</v>
      </c>
      <c r="D4778" s="322"/>
      <c r="E4778" s="322"/>
      <c r="H4778" s="252">
        <v>1623.75</v>
      </c>
      <c r="I4778" s="252">
        <v>722.76</v>
      </c>
      <c r="J4778" s="252">
        <v>0</v>
      </c>
      <c r="K4778" s="252">
        <v>0</v>
      </c>
      <c r="L4778" s="252">
        <v>0</v>
      </c>
      <c r="M4778" s="252">
        <v>722.76</v>
      </c>
      <c r="N4778" s="323">
        <v>773.73</v>
      </c>
      <c r="O4778" s="323"/>
      <c r="P4778" s="252">
        <v>1572.78</v>
      </c>
      <c r="Q4778" s="252">
        <v>0</v>
      </c>
      <c r="R4778" s="240" t="s">
        <v>223</v>
      </c>
      <c r="V4778" s="248">
        <f t="shared" si="289"/>
        <v>0</v>
      </c>
      <c r="W4778" s="248">
        <f t="shared" si="289"/>
        <v>0</v>
      </c>
      <c r="X4778" s="248">
        <f t="shared" si="287"/>
        <v>0</v>
      </c>
      <c r="Y4778" s="248">
        <f t="shared" si="288"/>
        <v>0</v>
      </c>
    </row>
    <row r="4779" spans="1:25" ht="15" customHeight="1" x14ac:dyDescent="0.25">
      <c r="A4779" s="250"/>
      <c r="B4779" s="251"/>
      <c r="C4779" s="322" t="s">
        <v>1054</v>
      </c>
      <c r="D4779" s="322"/>
      <c r="E4779" s="322"/>
      <c r="H4779" s="252">
        <v>113.61</v>
      </c>
      <c r="I4779" s="252">
        <v>58.88</v>
      </c>
      <c r="J4779" s="252">
        <v>0</v>
      </c>
      <c r="K4779" s="252">
        <v>0</v>
      </c>
      <c r="L4779" s="252">
        <v>0</v>
      </c>
      <c r="M4779" s="252">
        <v>58.88</v>
      </c>
      <c r="N4779" s="323">
        <v>64.92</v>
      </c>
      <c r="O4779" s="323"/>
      <c r="P4779" s="252">
        <v>107.57</v>
      </c>
      <c r="Q4779" s="252">
        <v>0</v>
      </c>
      <c r="R4779" s="240" t="s">
        <v>223</v>
      </c>
      <c r="V4779" s="248">
        <f t="shared" si="289"/>
        <v>0</v>
      </c>
      <c r="W4779" s="248">
        <f t="shared" si="289"/>
        <v>0</v>
      </c>
      <c r="X4779" s="248">
        <f t="shared" si="287"/>
        <v>0</v>
      </c>
      <c r="Y4779" s="248">
        <f t="shared" si="288"/>
        <v>0</v>
      </c>
    </row>
    <row r="4780" spans="1:25" ht="15" customHeight="1" x14ac:dyDescent="0.25">
      <c r="A4780" s="250"/>
      <c r="B4780" s="251"/>
      <c r="C4780" s="322" t="s">
        <v>399</v>
      </c>
      <c r="D4780" s="322"/>
      <c r="E4780" s="322"/>
      <c r="H4780" s="252">
        <v>257.32</v>
      </c>
      <c r="I4780" s="252">
        <v>0</v>
      </c>
      <c r="J4780" s="252">
        <v>0</v>
      </c>
      <c r="K4780" s="252">
        <v>0</v>
      </c>
      <c r="L4780" s="252">
        <v>0</v>
      </c>
      <c r="M4780" s="252">
        <v>0</v>
      </c>
      <c r="N4780" s="323">
        <v>0</v>
      </c>
      <c r="O4780" s="323"/>
      <c r="P4780" s="252">
        <v>533.35</v>
      </c>
      <c r="Q4780" s="252">
        <v>276.02999999999997</v>
      </c>
      <c r="R4780" s="240" t="s">
        <v>223</v>
      </c>
      <c r="V4780" s="248">
        <f t="shared" si="289"/>
        <v>0</v>
      </c>
      <c r="W4780" s="248">
        <f t="shared" si="289"/>
        <v>0</v>
      </c>
      <c r="X4780" s="248">
        <f t="shared" si="287"/>
        <v>0</v>
      </c>
      <c r="Y4780" s="248">
        <f t="shared" si="288"/>
        <v>0</v>
      </c>
    </row>
    <row r="4781" spans="1:25" ht="15" customHeight="1" x14ac:dyDescent="0.25">
      <c r="A4781" s="250"/>
      <c r="B4781" s="251"/>
      <c r="C4781" s="322" t="s">
        <v>1304</v>
      </c>
      <c r="D4781" s="322"/>
      <c r="E4781" s="322"/>
      <c r="H4781" s="252">
        <v>101.31</v>
      </c>
      <c r="I4781" s="252">
        <v>0</v>
      </c>
      <c r="J4781" s="252">
        <v>0</v>
      </c>
      <c r="K4781" s="252">
        <v>0</v>
      </c>
      <c r="L4781" s="252">
        <v>0</v>
      </c>
      <c r="M4781" s="252">
        <v>0</v>
      </c>
      <c r="N4781" s="323">
        <v>0</v>
      </c>
      <c r="O4781" s="323"/>
      <c r="P4781" s="252">
        <v>230.51</v>
      </c>
      <c r="Q4781" s="252">
        <v>129.19999999999999</v>
      </c>
      <c r="R4781" s="240" t="s">
        <v>223</v>
      </c>
      <c r="V4781" s="248">
        <f t="shared" si="289"/>
        <v>0</v>
      </c>
      <c r="W4781" s="248">
        <f t="shared" si="289"/>
        <v>0</v>
      </c>
      <c r="X4781" s="248">
        <f t="shared" si="287"/>
        <v>0</v>
      </c>
      <c r="Y4781" s="248">
        <f t="shared" si="288"/>
        <v>0</v>
      </c>
    </row>
    <row r="4782" spans="1:25" ht="15" customHeight="1" x14ac:dyDescent="0.25">
      <c r="A4782" s="250"/>
      <c r="B4782" s="251"/>
      <c r="C4782" s="322" t="s">
        <v>1057</v>
      </c>
      <c r="D4782" s="322"/>
      <c r="E4782" s="322"/>
      <c r="H4782" s="252">
        <v>240.29</v>
      </c>
      <c r="I4782" s="252">
        <v>123.47</v>
      </c>
      <c r="J4782" s="252">
        <v>0</v>
      </c>
      <c r="K4782" s="252">
        <v>0</v>
      </c>
      <c r="L4782" s="252">
        <v>0</v>
      </c>
      <c r="M4782" s="252">
        <v>123.47</v>
      </c>
      <c r="N4782" s="323">
        <v>136.13999999999999</v>
      </c>
      <c r="O4782" s="323"/>
      <c r="P4782" s="252">
        <v>227.62</v>
      </c>
      <c r="Q4782" s="252">
        <v>0</v>
      </c>
      <c r="R4782" s="240" t="s">
        <v>223</v>
      </c>
      <c r="V4782" s="248">
        <f t="shared" si="289"/>
        <v>0</v>
      </c>
      <c r="W4782" s="248">
        <f t="shared" si="289"/>
        <v>0</v>
      </c>
      <c r="X4782" s="248">
        <f t="shared" si="287"/>
        <v>0</v>
      </c>
      <c r="Y4782" s="248">
        <f t="shared" si="288"/>
        <v>0</v>
      </c>
    </row>
    <row r="4783" spans="1:25" ht="15" customHeight="1" x14ac:dyDescent="0.25">
      <c r="A4783" s="250"/>
      <c r="B4783" s="251"/>
      <c r="C4783" s="322" t="s">
        <v>392</v>
      </c>
      <c r="D4783" s="322"/>
      <c r="E4783" s="322"/>
      <c r="H4783" s="252">
        <v>593.61</v>
      </c>
      <c r="I4783" s="252">
        <v>0</v>
      </c>
      <c r="J4783" s="252">
        <v>0</v>
      </c>
      <c r="K4783" s="252">
        <v>0</v>
      </c>
      <c r="L4783" s="252">
        <v>0</v>
      </c>
      <c r="M4783" s="252">
        <v>0</v>
      </c>
      <c r="N4783" s="323">
        <v>0</v>
      </c>
      <c r="O4783" s="323"/>
      <c r="P4783" s="252">
        <v>900.47</v>
      </c>
      <c r="Q4783" s="252">
        <v>306.86</v>
      </c>
      <c r="R4783" s="240" t="s">
        <v>223</v>
      </c>
      <c r="V4783" s="248">
        <f t="shared" si="289"/>
        <v>0</v>
      </c>
      <c r="W4783" s="248">
        <f t="shared" si="289"/>
        <v>0</v>
      </c>
      <c r="X4783" s="248">
        <f t="shared" si="287"/>
        <v>0</v>
      </c>
      <c r="Y4783" s="248">
        <f t="shared" si="288"/>
        <v>0</v>
      </c>
    </row>
    <row r="4784" spans="1:25" ht="15" customHeight="1" x14ac:dyDescent="0.25">
      <c r="A4784" s="250"/>
      <c r="B4784" s="251"/>
      <c r="C4784" s="322" t="s">
        <v>1055</v>
      </c>
      <c r="D4784" s="322"/>
      <c r="E4784" s="322"/>
      <c r="H4784" s="252">
        <v>113.52</v>
      </c>
      <c r="I4784" s="252">
        <v>58.88</v>
      </c>
      <c r="J4784" s="252">
        <v>0</v>
      </c>
      <c r="K4784" s="252">
        <v>0</v>
      </c>
      <c r="L4784" s="252">
        <v>0</v>
      </c>
      <c r="M4784" s="252">
        <v>58.88</v>
      </c>
      <c r="N4784" s="323">
        <v>64.92</v>
      </c>
      <c r="O4784" s="323"/>
      <c r="P4784" s="252">
        <v>107.48</v>
      </c>
      <c r="Q4784" s="252">
        <v>0</v>
      </c>
      <c r="R4784" s="240" t="s">
        <v>223</v>
      </c>
      <c r="V4784" s="248">
        <f t="shared" si="289"/>
        <v>0</v>
      </c>
      <c r="W4784" s="248">
        <f t="shared" si="289"/>
        <v>0</v>
      </c>
      <c r="X4784" s="248">
        <f t="shared" si="287"/>
        <v>0</v>
      </c>
      <c r="Y4784" s="248">
        <f t="shared" si="288"/>
        <v>0</v>
      </c>
    </row>
    <row r="4785" spans="1:25" ht="15" customHeight="1" x14ac:dyDescent="0.25">
      <c r="A4785" s="250"/>
      <c r="B4785" s="251"/>
      <c r="C4785" s="322" t="s">
        <v>1056</v>
      </c>
      <c r="D4785" s="322"/>
      <c r="E4785" s="322"/>
      <c r="H4785" s="252">
        <v>356.77</v>
      </c>
      <c r="I4785" s="252">
        <v>186.65</v>
      </c>
      <c r="J4785" s="252">
        <v>0</v>
      </c>
      <c r="K4785" s="252">
        <v>0</v>
      </c>
      <c r="L4785" s="252">
        <v>0</v>
      </c>
      <c r="M4785" s="252">
        <v>186.65</v>
      </c>
      <c r="N4785" s="323">
        <v>205.79</v>
      </c>
      <c r="O4785" s="323"/>
      <c r="P4785" s="252">
        <v>337.63</v>
      </c>
      <c r="Q4785" s="252">
        <v>0</v>
      </c>
      <c r="R4785" s="240" t="s">
        <v>223</v>
      </c>
      <c r="V4785" s="248">
        <f t="shared" si="289"/>
        <v>0</v>
      </c>
      <c r="W4785" s="248">
        <f t="shared" si="289"/>
        <v>0</v>
      </c>
      <c r="X4785" s="248">
        <f t="shared" si="287"/>
        <v>0</v>
      </c>
      <c r="Y4785" s="248">
        <f t="shared" si="288"/>
        <v>0</v>
      </c>
    </row>
    <row r="4786" spans="1:25" ht="15" customHeight="1" x14ac:dyDescent="0.25">
      <c r="A4786" s="250"/>
      <c r="B4786" s="251"/>
      <c r="C4786" s="322" t="s">
        <v>1288</v>
      </c>
      <c r="D4786" s="322"/>
      <c r="E4786" s="322"/>
      <c r="H4786" s="252">
        <v>862.58</v>
      </c>
      <c r="I4786" s="252">
        <v>0</v>
      </c>
      <c r="J4786" s="252">
        <v>0</v>
      </c>
      <c r="K4786" s="252">
        <v>0</v>
      </c>
      <c r="L4786" s="252">
        <v>0</v>
      </c>
      <c r="M4786" s="252">
        <v>0</v>
      </c>
      <c r="N4786" s="323">
        <v>0</v>
      </c>
      <c r="O4786" s="323"/>
      <c r="P4786" s="252">
        <v>862.58</v>
      </c>
      <c r="Q4786" s="252">
        <v>0</v>
      </c>
      <c r="R4786" s="240" t="s">
        <v>223</v>
      </c>
      <c r="V4786" s="248">
        <f t="shared" si="289"/>
        <v>0</v>
      </c>
      <c r="W4786" s="248">
        <f t="shared" si="289"/>
        <v>0</v>
      </c>
      <c r="X4786" s="248">
        <f t="shared" si="287"/>
        <v>0</v>
      </c>
      <c r="Y4786" s="248">
        <f t="shared" si="288"/>
        <v>0</v>
      </c>
    </row>
    <row r="4787" spans="1:25" ht="15" customHeight="1" x14ac:dyDescent="0.25">
      <c r="A4787" s="253"/>
      <c r="B4787" s="254"/>
      <c r="C4787" s="324" t="s">
        <v>1286</v>
      </c>
      <c r="D4787" s="324"/>
      <c r="E4787" s="324"/>
      <c r="F4787" s="255"/>
      <c r="G4787" s="255"/>
      <c r="H4787" s="256">
        <v>294.18</v>
      </c>
      <c r="I4787" s="256">
        <v>0</v>
      </c>
      <c r="J4787" s="256">
        <v>0</v>
      </c>
      <c r="K4787" s="256">
        <v>0</v>
      </c>
      <c r="L4787" s="256">
        <v>0</v>
      </c>
      <c r="M4787" s="256">
        <v>0</v>
      </c>
      <c r="N4787" s="325">
        <v>0</v>
      </c>
      <c r="O4787" s="325"/>
      <c r="P4787" s="256">
        <v>294.18</v>
      </c>
      <c r="Q4787" s="256">
        <v>0</v>
      </c>
      <c r="R4787" s="240" t="s">
        <v>223</v>
      </c>
      <c r="V4787" s="248">
        <f t="shared" si="289"/>
        <v>0</v>
      </c>
      <c r="W4787" s="248">
        <f t="shared" si="289"/>
        <v>0</v>
      </c>
      <c r="X4787" s="248">
        <f t="shared" si="287"/>
        <v>0</v>
      </c>
      <c r="Y4787" s="248">
        <f t="shared" si="288"/>
        <v>0</v>
      </c>
    </row>
    <row r="4788" spans="1:25" ht="15" customHeight="1" x14ac:dyDescent="0.25">
      <c r="A4788" s="245" t="s">
        <v>2121</v>
      </c>
      <c r="B4788" s="246" t="str">
        <f>C4788</f>
        <v>п.Усово-Тупик, Усово-Тупик, 12</v>
      </c>
      <c r="C4788" s="329" t="s">
        <v>224</v>
      </c>
      <c r="D4788" s="329"/>
      <c r="E4788" s="329"/>
      <c r="F4788" s="246" t="s">
        <v>1493</v>
      </c>
      <c r="G4788" s="246" t="s">
        <v>2122</v>
      </c>
      <c r="H4788" s="247">
        <v>185328.67</v>
      </c>
      <c r="I4788" s="247">
        <v>60207.69</v>
      </c>
      <c r="J4788" s="247">
        <v>0</v>
      </c>
      <c r="K4788" s="247">
        <v>0</v>
      </c>
      <c r="L4788" s="247">
        <v>0</v>
      </c>
      <c r="M4788" s="247">
        <v>60207.69</v>
      </c>
      <c r="N4788" s="330">
        <v>70645.009999999995</v>
      </c>
      <c r="O4788" s="330"/>
      <c r="P4788" s="247">
        <v>207222.32</v>
      </c>
      <c r="Q4788" s="247">
        <v>32330.97</v>
      </c>
      <c r="R4788" s="240" t="s">
        <v>224</v>
      </c>
      <c r="V4788" s="248">
        <f t="shared" si="289"/>
        <v>0</v>
      </c>
      <c r="W4788" s="248">
        <f t="shared" si="289"/>
        <v>0</v>
      </c>
      <c r="X4788" s="248">
        <f t="shared" si="287"/>
        <v>0</v>
      </c>
      <c r="Y4788" s="248">
        <f t="shared" si="288"/>
        <v>0</v>
      </c>
    </row>
    <row r="4789" spans="1:25" ht="15" customHeight="1" x14ac:dyDescent="0.25">
      <c r="A4789" s="250"/>
      <c r="B4789" s="251"/>
      <c r="C4789" s="322" t="s">
        <v>1303</v>
      </c>
      <c r="D4789" s="322"/>
      <c r="E4789" s="322"/>
      <c r="H4789" s="252">
        <v>-25992.29</v>
      </c>
      <c r="I4789" s="252">
        <v>0</v>
      </c>
      <c r="J4789" s="252">
        <v>0</v>
      </c>
      <c r="K4789" s="252">
        <v>0</v>
      </c>
      <c r="L4789" s="252">
        <v>0</v>
      </c>
      <c r="M4789" s="252">
        <v>0</v>
      </c>
      <c r="N4789" s="323">
        <v>0</v>
      </c>
      <c r="O4789" s="323"/>
      <c r="P4789" s="252">
        <v>0</v>
      </c>
      <c r="Q4789" s="252">
        <v>25992.29</v>
      </c>
      <c r="R4789" s="240" t="s">
        <v>224</v>
      </c>
      <c r="V4789" s="248">
        <f t="shared" si="289"/>
        <v>0</v>
      </c>
      <c r="W4789" s="248">
        <f t="shared" si="289"/>
        <v>0</v>
      </c>
      <c r="X4789" s="248">
        <f t="shared" si="287"/>
        <v>0</v>
      </c>
      <c r="Y4789" s="248">
        <f t="shared" si="288"/>
        <v>0</v>
      </c>
    </row>
    <row r="4790" spans="1:25" ht="15" customHeight="1" x14ac:dyDescent="0.25">
      <c r="A4790" s="250"/>
      <c r="B4790" s="251"/>
      <c r="C4790" s="322" t="s">
        <v>1052</v>
      </c>
      <c r="D4790" s="322"/>
      <c r="E4790" s="322"/>
      <c r="H4790" s="252">
        <v>102895.86</v>
      </c>
      <c r="I4790" s="252">
        <v>59319.25</v>
      </c>
      <c r="J4790" s="252">
        <v>0</v>
      </c>
      <c r="K4790" s="252">
        <v>0</v>
      </c>
      <c r="L4790" s="252">
        <v>0</v>
      </c>
      <c r="M4790" s="252">
        <v>59319.25</v>
      </c>
      <c r="N4790" s="323">
        <v>67415.839999999997</v>
      </c>
      <c r="O4790" s="323"/>
      <c r="P4790" s="252">
        <v>94799.27</v>
      </c>
      <c r="Q4790" s="252">
        <v>0</v>
      </c>
      <c r="R4790" s="240" t="s">
        <v>224</v>
      </c>
      <c r="V4790" s="248">
        <f t="shared" si="289"/>
        <v>94799.27</v>
      </c>
      <c r="W4790" s="248">
        <f t="shared" si="289"/>
        <v>0</v>
      </c>
      <c r="X4790" s="248">
        <f t="shared" si="287"/>
        <v>0</v>
      </c>
      <c r="Y4790" s="248">
        <f t="shared" si="288"/>
        <v>94799.27</v>
      </c>
    </row>
    <row r="4791" spans="1:25" ht="15" customHeight="1" x14ac:dyDescent="0.25">
      <c r="A4791" s="250"/>
      <c r="B4791" s="251"/>
      <c r="C4791" s="322" t="s">
        <v>1284</v>
      </c>
      <c r="D4791" s="322"/>
      <c r="E4791" s="322"/>
      <c r="H4791" s="252">
        <v>107856.55</v>
      </c>
      <c r="I4791" s="252">
        <v>0</v>
      </c>
      <c r="J4791" s="252">
        <v>0</v>
      </c>
      <c r="K4791" s="252">
        <v>0</v>
      </c>
      <c r="L4791" s="252">
        <v>0</v>
      </c>
      <c r="M4791" s="252">
        <v>0</v>
      </c>
      <c r="N4791" s="323">
        <v>2180.15</v>
      </c>
      <c r="O4791" s="323"/>
      <c r="P4791" s="252">
        <v>111138.46</v>
      </c>
      <c r="Q4791" s="252">
        <v>5462.06</v>
      </c>
      <c r="R4791" s="240" t="s">
        <v>224</v>
      </c>
      <c r="V4791" s="248">
        <f t="shared" si="289"/>
        <v>0</v>
      </c>
      <c r="W4791" s="248">
        <f t="shared" si="289"/>
        <v>0</v>
      </c>
      <c r="X4791" s="248">
        <f t="shared" si="287"/>
        <v>105676.40000000001</v>
      </c>
      <c r="Y4791" s="248">
        <f t="shared" si="288"/>
        <v>105676.40000000001</v>
      </c>
    </row>
    <row r="4792" spans="1:25" ht="15" customHeight="1" x14ac:dyDescent="0.25">
      <c r="A4792" s="250"/>
      <c r="B4792" s="251"/>
      <c r="C4792" s="322" t="s">
        <v>1058</v>
      </c>
      <c r="D4792" s="322"/>
      <c r="E4792" s="322"/>
      <c r="H4792" s="252">
        <v>985.54</v>
      </c>
      <c r="I4792" s="252">
        <v>583.54</v>
      </c>
      <c r="J4792" s="252">
        <v>0</v>
      </c>
      <c r="K4792" s="252">
        <v>0</v>
      </c>
      <c r="L4792" s="252">
        <v>0</v>
      </c>
      <c r="M4792" s="252">
        <v>583.54</v>
      </c>
      <c r="N4792" s="323">
        <v>660.86</v>
      </c>
      <c r="O4792" s="323"/>
      <c r="P4792" s="252">
        <v>908.22</v>
      </c>
      <c r="Q4792" s="252">
        <v>0</v>
      </c>
      <c r="R4792" s="240" t="s">
        <v>224</v>
      </c>
      <c r="V4792" s="248">
        <f t="shared" si="289"/>
        <v>0</v>
      </c>
      <c r="W4792" s="248">
        <f t="shared" si="289"/>
        <v>0</v>
      </c>
      <c r="X4792" s="248">
        <f t="shared" si="287"/>
        <v>0</v>
      </c>
      <c r="Y4792" s="248">
        <f t="shared" si="288"/>
        <v>0</v>
      </c>
    </row>
    <row r="4793" spans="1:25" ht="15" customHeight="1" x14ac:dyDescent="0.25">
      <c r="A4793" s="250"/>
      <c r="B4793" s="251"/>
      <c r="C4793" s="322" t="s">
        <v>1054</v>
      </c>
      <c r="D4793" s="322"/>
      <c r="E4793" s="322"/>
      <c r="H4793" s="252">
        <v>64.11</v>
      </c>
      <c r="I4793" s="252">
        <v>42.81</v>
      </c>
      <c r="J4793" s="252">
        <v>0</v>
      </c>
      <c r="K4793" s="252">
        <v>0</v>
      </c>
      <c r="L4793" s="252">
        <v>0</v>
      </c>
      <c r="M4793" s="252">
        <v>42.81</v>
      </c>
      <c r="N4793" s="323">
        <v>54.25</v>
      </c>
      <c r="O4793" s="323"/>
      <c r="P4793" s="252">
        <v>52.67</v>
      </c>
      <c r="Q4793" s="252">
        <v>0</v>
      </c>
      <c r="R4793" s="240" t="s">
        <v>224</v>
      </c>
      <c r="V4793" s="248">
        <f t="shared" si="289"/>
        <v>0</v>
      </c>
      <c r="W4793" s="248">
        <f t="shared" si="289"/>
        <v>0</v>
      </c>
      <c r="X4793" s="248">
        <f t="shared" si="287"/>
        <v>0</v>
      </c>
      <c r="Y4793" s="248">
        <f t="shared" si="288"/>
        <v>0</v>
      </c>
    </row>
    <row r="4794" spans="1:25" ht="15" customHeight="1" x14ac:dyDescent="0.25">
      <c r="A4794" s="250"/>
      <c r="B4794" s="251"/>
      <c r="C4794" s="322" t="s">
        <v>399</v>
      </c>
      <c r="D4794" s="322"/>
      <c r="E4794" s="322"/>
      <c r="H4794" s="252">
        <v>-136.27000000000001</v>
      </c>
      <c r="I4794" s="252">
        <v>0</v>
      </c>
      <c r="J4794" s="252">
        <v>0</v>
      </c>
      <c r="K4794" s="252">
        <v>0</v>
      </c>
      <c r="L4794" s="252">
        <v>0</v>
      </c>
      <c r="M4794" s="252">
        <v>0</v>
      </c>
      <c r="N4794" s="323">
        <v>0</v>
      </c>
      <c r="O4794" s="323"/>
      <c r="P4794" s="252">
        <v>0</v>
      </c>
      <c r="Q4794" s="252">
        <v>136.27000000000001</v>
      </c>
      <c r="R4794" s="240" t="s">
        <v>224</v>
      </c>
      <c r="V4794" s="248">
        <f t="shared" si="289"/>
        <v>0</v>
      </c>
      <c r="W4794" s="248">
        <f t="shared" si="289"/>
        <v>0</v>
      </c>
      <c r="X4794" s="248">
        <f t="shared" si="287"/>
        <v>0</v>
      </c>
      <c r="Y4794" s="248">
        <f t="shared" si="288"/>
        <v>0</v>
      </c>
    </row>
    <row r="4795" spans="1:25" ht="15" customHeight="1" x14ac:dyDescent="0.25">
      <c r="A4795" s="250"/>
      <c r="B4795" s="251"/>
      <c r="C4795" s="322" t="s">
        <v>1056</v>
      </c>
      <c r="D4795" s="322"/>
      <c r="E4795" s="322"/>
      <c r="H4795" s="252">
        <v>198.15</v>
      </c>
      <c r="I4795" s="252">
        <v>131</v>
      </c>
      <c r="J4795" s="252">
        <v>0</v>
      </c>
      <c r="K4795" s="252">
        <v>0</v>
      </c>
      <c r="L4795" s="252">
        <v>0</v>
      </c>
      <c r="M4795" s="252">
        <v>131</v>
      </c>
      <c r="N4795" s="323">
        <v>167.2</v>
      </c>
      <c r="O4795" s="323"/>
      <c r="P4795" s="252">
        <v>161.94999999999999</v>
      </c>
      <c r="Q4795" s="252">
        <v>0</v>
      </c>
      <c r="R4795" s="240" t="s">
        <v>224</v>
      </c>
      <c r="V4795" s="248">
        <f t="shared" si="289"/>
        <v>0</v>
      </c>
      <c r="W4795" s="248">
        <f t="shared" si="289"/>
        <v>0</v>
      </c>
      <c r="X4795" s="248">
        <f t="shared" si="287"/>
        <v>0</v>
      </c>
      <c r="Y4795" s="248">
        <f t="shared" si="288"/>
        <v>0</v>
      </c>
    </row>
    <row r="4796" spans="1:25" ht="15" customHeight="1" x14ac:dyDescent="0.25">
      <c r="A4796" s="250"/>
      <c r="B4796" s="251"/>
      <c r="C4796" s="322" t="s">
        <v>1304</v>
      </c>
      <c r="D4796" s="322"/>
      <c r="E4796" s="322"/>
      <c r="H4796" s="252">
        <v>-62.29</v>
      </c>
      <c r="I4796" s="252">
        <v>0</v>
      </c>
      <c r="J4796" s="252">
        <v>0</v>
      </c>
      <c r="K4796" s="252">
        <v>0</v>
      </c>
      <c r="L4796" s="252">
        <v>0</v>
      </c>
      <c r="M4796" s="252">
        <v>0</v>
      </c>
      <c r="N4796" s="323">
        <v>0</v>
      </c>
      <c r="O4796" s="323"/>
      <c r="P4796" s="252">
        <v>0</v>
      </c>
      <c r="Q4796" s="252">
        <v>62.29</v>
      </c>
      <c r="R4796" s="240" t="s">
        <v>224</v>
      </c>
      <c r="V4796" s="248">
        <f t="shared" si="289"/>
        <v>0</v>
      </c>
      <c r="W4796" s="248">
        <f t="shared" si="289"/>
        <v>0</v>
      </c>
      <c r="X4796" s="248">
        <f t="shared" si="287"/>
        <v>0</v>
      </c>
      <c r="Y4796" s="248">
        <f t="shared" si="288"/>
        <v>0</v>
      </c>
    </row>
    <row r="4797" spans="1:25" ht="15" customHeight="1" x14ac:dyDescent="0.25">
      <c r="A4797" s="250"/>
      <c r="B4797" s="251"/>
      <c r="C4797" s="322" t="s">
        <v>1057</v>
      </c>
      <c r="D4797" s="322"/>
      <c r="E4797" s="322"/>
      <c r="H4797" s="252">
        <v>134.72999999999999</v>
      </c>
      <c r="I4797" s="252">
        <v>89.75</v>
      </c>
      <c r="J4797" s="252">
        <v>0</v>
      </c>
      <c r="K4797" s="252">
        <v>0</v>
      </c>
      <c r="L4797" s="252">
        <v>0</v>
      </c>
      <c r="M4797" s="252">
        <v>89.75</v>
      </c>
      <c r="N4797" s="323">
        <v>113.92</v>
      </c>
      <c r="O4797" s="323"/>
      <c r="P4797" s="252">
        <v>110.56</v>
      </c>
      <c r="Q4797" s="252">
        <v>0</v>
      </c>
      <c r="R4797" s="240" t="s">
        <v>224</v>
      </c>
      <c r="V4797" s="248">
        <f t="shared" si="289"/>
        <v>0</v>
      </c>
      <c r="W4797" s="248">
        <f t="shared" si="289"/>
        <v>0</v>
      </c>
      <c r="X4797" s="248">
        <f t="shared" si="287"/>
        <v>0</v>
      </c>
      <c r="Y4797" s="248">
        <f t="shared" si="288"/>
        <v>0</v>
      </c>
    </row>
    <row r="4798" spans="1:25" ht="15" customHeight="1" x14ac:dyDescent="0.25">
      <c r="A4798" s="250"/>
      <c r="B4798" s="251"/>
      <c r="C4798" s="322" t="s">
        <v>392</v>
      </c>
      <c r="D4798" s="322"/>
      <c r="E4798" s="322"/>
      <c r="H4798" s="252">
        <v>-261.19</v>
      </c>
      <c r="I4798" s="252">
        <v>0</v>
      </c>
      <c r="J4798" s="252">
        <v>0</v>
      </c>
      <c r="K4798" s="252">
        <v>0</v>
      </c>
      <c r="L4798" s="252">
        <v>0</v>
      </c>
      <c r="M4798" s="252">
        <v>0</v>
      </c>
      <c r="N4798" s="323">
        <v>0</v>
      </c>
      <c r="O4798" s="323"/>
      <c r="P4798" s="252">
        <v>0</v>
      </c>
      <c r="Q4798" s="252">
        <v>261.19</v>
      </c>
      <c r="R4798" s="240" t="s">
        <v>224</v>
      </c>
      <c r="V4798" s="248">
        <f t="shared" si="289"/>
        <v>0</v>
      </c>
      <c r="W4798" s="248">
        <f t="shared" si="289"/>
        <v>0</v>
      </c>
      <c r="X4798" s="248">
        <f t="shared" si="287"/>
        <v>0</v>
      </c>
      <c r="Y4798" s="248">
        <f t="shared" si="288"/>
        <v>0</v>
      </c>
    </row>
    <row r="4799" spans="1:25" ht="15" customHeight="1" x14ac:dyDescent="0.25">
      <c r="A4799" s="250"/>
      <c r="B4799" s="251"/>
      <c r="C4799" s="322" t="s">
        <v>1288</v>
      </c>
      <c r="D4799" s="322"/>
      <c r="E4799" s="322"/>
      <c r="H4799" s="252">
        <v>-304.52</v>
      </c>
      <c r="I4799" s="252">
        <v>0</v>
      </c>
      <c r="J4799" s="252">
        <v>0</v>
      </c>
      <c r="K4799" s="252">
        <v>0</v>
      </c>
      <c r="L4799" s="252">
        <v>0</v>
      </c>
      <c r="M4799" s="252">
        <v>0</v>
      </c>
      <c r="N4799" s="323">
        <v>0</v>
      </c>
      <c r="O4799" s="323"/>
      <c r="P4799" s="252">
        <v>0</v>
      </c>
      <c r="Q4799" s="252">
        <v>304.52</v>
      </c>
      <c r="R4799" s="240" t="s">
        <v>224</v>
      </c>
      <c r="V4799" s="248">
        <f t="shared" si="289"/>
        <v>0</v>
      </c>
      <c r="W4799" s="248">
        <f t="shared" si="289"/>
        <v>0</v>
      </c>
      <c r="X4799" s="248">
        <f t="shared" si="287"/>
        <v>0</v>
      </c>
      <c r="Y4799" s="248">
        <f t="shared" si="288"/>
        <v>0</v>
      </c>
    </row>
    <row r="4800" spans="1:25" ht="15" customHeight="1" x14ac:dyDescent="0.25">
      <c r="A4800" s="250"/>
      <c r="B4800" s="251"/>
      <c r="C4800" s="322" t="s">
        <v>1286</v>
      </c>
      <c r="D4800" s="322"/>
      <c r="E4800" s="322"/>
      <c r="H4800" s="252">
        <v>-112.35</v>
      </c>
      <c r="I4800" s="252">
        <v>0</v>
      </c>
      <c r="J4800" s="252">
        <v>0</v>
      </c>
      <c r="K4800" s="252">
        <v>0</v>
      </c>
      <c r="L4800" s="252">
        <v>0</v>
      </c>
      <c r="M4800" s="252">
        <v>0</v>
      </c>
      <c r="N4800" s="323">
        <v>0</v>
      </c>
      <c r="O4800" s="323"/>
      <c r="P4800" s="252">
        <v>0</v>
      </c>
      <c r="Q4800" s="252">
        <v>112.35</v>
      </c>
      <c r="R4800" s="240" t="s">
        <v>224</v>
      </c>
      <c r="V4800" s="248">
        <f t="shared" si="289"/>
        <v>0</v>
      </c>
      <c r="W4800" s="248">
        <f t="shared" si="289"/>
        <v>0</v>
      </c>
      <c r="X4800" s="248">
        <f t="shared" si="287"/>
        <v>0</v>
      </c>
      <c r="Y4800" s="248">
        <f t="shared" si="288"/>
        <v>0</v>
      </c>
    </row>
    <row r="4801" spans="1:25" ht="15" customHeight="1" x14ac:dyDescent="0.25">
      <c r="A4801" s="253"/>
      <c r="B4801" s="254"/>
      <c r="C4801" s="324" t="s">
        <v>1055</v>
      </c>
      <c r="D4801" s="324"/>
      <c r="E4801" s="324"/>
      <c r="F4801" s="255"/>
      <c r="G4801" s="255"/>
      <c r="H4801" s="256">
        <v>62.64</v>
      </c>
      <c r="I4801" s="256">
        <v>41.34</v>
      </c>
      <c r="J4801" s="256">
        <v>0</v>
      </c>
      <c r="K4801" s="256">
        <v>0</v>
      </c>
      <c r="L4801" s="256">
        <v>0</v>
      </c>
      <c r="M4801" s="256">
        <v>41.34</v>
      </c>
      <c r="N4801" s="325">
        <v>52.79</v>
      </c>
      <c r="O4801" s="325"/>
      <c r="P4801" s="256">
        <v>51.19</v>
      </c>
      <c r="Q4801" s="256">
        <v>0</v>
      </c>
      <c r="R4801" s="240" t="s">
        <v>224</v>
      </c>
      <c r="V4801" s="248">
        <f t="shared" si="289"/>
        <v>0</v>
      </c>
      <c r="W4801" s="248">
        <f t="shared" si="289"/>
        <v>0</v>
      </c>
      <c r="X4801" s="248">
        <f t="shared" si="287"/>
        <v>0</v>
      </c>
      <c r="Y4801" s="248">
        <f t="shared" si="288"/>
        <v>0</v>
      </c>
    </row>
    <row r="4802" spans="1:25" ht="15" customHeight="1" x14ac:dyDescent="0.25">
      <c r="A4802" s="245" t="s">
        <v>2123</v>
      </c>
      <c r="B4802" s="246" t="str">
        <f>C4802</f>
        <v>п.Усово-Тупик, Усово-Тупик, 13</v>
      </c>
      <c r="C4802" s="329" t="s">
        <v>225</v>
      </c>
      <c r="D4802" s="329"/>
      <c r="E4802" s="329"/>
      <c r="F4802" s="246" t="s">
        <v>1406</v>
      </c>
      <c r="G4802" s="246" t="s">
        <v>2124</v>
      </c>
      <c r="H4802" s="247">
        <v>478986.98</v>
      </c>
      <c r="I4802" s="247">
        <v>105503.99</v>
      </c>
      <c r="J4802" s="247">
        <v>0</v>
      </c>
      <c r="K4802" s="247">
        <v>0</v>
      </c>
      <c r="L4802" s="247">
        <v>0</v>
      </c>
      <c r="M4802" s="247">
        <v>105503.99</v>
      </c>
      <c r="N4802" s="330">
        <v>352782.89</v>
      </c>
      <c r="O4802" s="330"/>
      <c r="P4802" s="247">
        <v>367125.41</v>
      </c>
      <c r="Q4802" s="247">
        <v>135417.32999999999</v>
      </c>
      <c r="R4802" s="240" t="s">
        <v>225</v>
      </c>
      <c r="V4802" s="248">
        <f t="shared" si="289"/>
        <v>0</v>
      </c>
      <c r="W4802" s="248">
        <f t="shared" si="289"/>
        <v>0</v>
      </c>
      <c r="X4802" s="248">
        <f t="shared" si="287"/>
        <v>0</v>
      </c>
      <c r="Y4802" s="248">
        <f t="shared" si="288"/>
        <v>0</v>
      </c>
    </row>
    <row r="4803" spans="1:25" ht="15" customHeight="1" x14ac:dyDescent="0.25">
      <c r="A4803" s="250"/>
      <c r="B4803" s="251"/>
      <c r="C4803" s="322" t="s">
        <v>1284</v>
      </c>
      <c r="D4803" s="322"/>
      <c r="E4803" s="322"/>
      <c r="H4803" s="252">
        <v>354926.57</v>
      </c>
      <c r="I4803" s="252">
        <v>0</v>
      </c>
      <c r="J4803" s="252">
        <v>0</v>
      </c>
      <c r="K4803" s="252">
        <v>0</v>
      </c>
      <c r="L4803" s="252">
        <v>0</v>
      </c>
      <c r="M4803" s="252">
        <v>0</v>
      </c>
      <c r="N4803" s="323">
        <v>226528.13</v>
      </c>
      <c r="O4803" s="323"/>
      <c r="P4803" s="252">
        <v>194631.58</v>
      </c>
      <c r="Q4803" s="252">
        <v>66233.14</v>
      </c>
      <c r="R4803" s="240" t="s">
        <v>225</v>
      </c>
      <c r="V4803" s="248">
        <f t="shared" si="289"/>
        <v>0</v>
      </c>
      <c r="W4803" s="248">
        <f t="shared" si="289"/>
        <v>0</v>
      </c>
      <c r="X4803" s="248">
        <f t="shared" si="287"/>
        <v>128398.43999999999</v>
      </c>
      <c r="Y4803" s="248">
        <f t="shared" si="288"/>
        <v>128398.43999999999</v>
      </c>
    </row>
    <row r="4804" spans="1:25" ht="15" customHeight="1" x14ac:dyDescent="0.25">
      <c r="A4804" s="250"/>
      <c r="B4804" s="251"/>
      <c r="C4804" s="322" t="s">
        <v>1056</v>
      </c>
      <c r="D4804" s="322"/>
      <c r="E4804" s="322"/>
      <c r="H4804" s="252">
        <v>907.26</v>
      </c>
      <c r="I4804" s="252">
        <v>737.11</v>
      </c>
      <c r="J4804" s="252">
        <v>0</v>
      </c>
      <c r="K4804" s="252">
        <v>0</v>
      </c>
      <c r="L4804" s="252">
        <v>0</v>
      </c>
      <c r="M4804" s="252">
        <v>737.11</v>
      </c>
      <c r="N4804" s="323">
        <v>954.58</v>
      </c>
      <c r="O4804" s="323"/>
      <c r="P4804" s="252">
        <v>689.79</v>
      </c>
      <c r="Q4804" s="252">
        <v>0</v>
      </c>
      <c r="R4804" s="240" t="s">
        <v>225</v>
      </c>
      <c r="V4804" s="248">
        <f t="shared" si="289"/>
        <v>0</v>
      </c>
      <c r="W4804" s="248">
        <f t="shared" si="289"/>
        <v>0</v>
      </c>
      <c r="X4804" s="248">
        <f t="shared" si="287"/>
        <v>0</v>
      </c>
      <c r="Y4804" s="248">
        <f t="shared" si="288"/>
        <v>0</v>
      </c>
    </row>
    <row r="4805" spans="1:25" ht="15" customHeight="1" x14ac:dyDescent="0.25">
      <c r="A4805" s="250"/>
      <c r="B4805" s="251"/>
      <c r="C4805" s="322" t="s">
        <v>1052</v>
      </c>
      <c r="D4805" s="322"/>
      <c r="E4805" s="322"/>
      <c r="H4805" s="252">
        <v>137477.35</v>
      </c>
      <c r="I4805" s="252">
        <v>94340.37</v>
      </c>
      <c r="J4805" s="252">
        <v>0</v>
      </c>
      <c r="K4805" s="252">
        <v>0</v>
      </c>
      <c r="L4805" s="252">
        <v>0</v>
      </c>
      <c r="M4805" s="252">
        <v>94340.37</v>
      </c>
      <c r="N4805" s="323">
        <v>112752.99</v>
      </c>
      <c r="O4805" s="323"/>
      <c r="P4805" s="252">
        <v>155739.6</v>
      </c>
      <c r="Q4805" s="252">
        <v>36674.870000000003</v>
      </c>
      <c r="R4805" s="240" t="s">
        <v>225</v>
      </c>
      <c r="V4805" s="248">
        <f t="shared" si="289"/>
        <v>119064.73000000001</v>
      </c>
      <c r="W4805" s="248">
        <f t="shared" si="289"/>
        <v>0</v>
      </c>
      <c r="X4805" s="248">
        <f t="shared" si="287"/>
        <v>0</v>
      </c>
      <c r="Y4805" s="248">
        <f t="shared" si="288"/>
        <v>119064.73000000001</v>
      </c>
    </row>
    <row r="4806" spans="1:25" ht="15" customHeight="1" x14ac:dyDescent="0.25">
      <c r="A4806" s="250"/>
      <c r="B4806" s="251"/>
      <c r="C4806" s="322" t="s">
        <v>1058</v>
      </c>
      <c r="D4806" s="322"/>
      <c r="E4806" s="322"/>
      <c r="H4806" s="252">
        <v>13327.01</v>
      </c>
      <c r="I4806" s="252">
        <v>9472.7800000000007</v>
      </c>
      <c r="J4806" s="252">
        <v>0</v>
      </c>
      <c r="K4806" s="252">
        <v>0</v>
      </c>
      <c r="L4806" s="252">
        <v>0</v>
      </c>
      <c r="M4806" s="252">
        <v>9472.7800000000007</v>
      </c>
      <c r="N4806" s="323">
        <v>11312.08</v>
      </c>
      <c r="O4806" s="323"/>
      <c r="P4806" s="252">
        <v>15170.23</v>
      </c>
      <c r="Q4806" s="252">
        <v>3682.52</v>
      </c>
      <c r="R4806" s="240" t="s">
        <v>225</v>
      </c>
      <c r="V4806" s="248">
        <f t="shared" si="289"/>
        <v>0</v>
      </c>
      <c r="W4806" s="248">
        <f t="shared" si="289"/>
        <v>0</v>
      </c>
      <c r="X4806" s="248">
        <f t="shared" si="287"/>
        <v>0</v>
      </c>
      <c r="Y4806" s="248">
        <f t="shared" si="288"/>
        <v>0</v>
      </c>
    </row>
    <row r="4807" spans="1:25" ht="15" customHeight="1" x14ac:dyDescent="0.25">
      <c r="A4807" s="250"/>
      <c r="B4807" s="251"/>
      <c r="C4807" s="322" t="s">
        <v>1054</v>
      </c>
      <c r="D4807" s="322"/>
      <c r="E4807" s="322"/>
      <c r="H4807" s="252">
        <v>286.81</v>
      </c>
      <c r="I4807" s="252">
        <v>232.84</v>
      </c>
      <c r="J4807" s="252">
        <v>0</v>
      </c>
      <c r="K4807" s="252">
        <v>0</v>
      </c>
      <c r="L4807" s="252">
        <v>0</v>
      </c>
      <c r="M4807" s="252">
        <v>232.84</v>
      </c>
      <c r="N4807" s="323">
        <v>301.54000000000002</v>
      </c>
      <c r="O4807" s="323"/>
      <c r="P4807" s="252">
        <v>218.11</v>
      </c>
      <c r="Q4807" s="252">
        <v>0</v>
      </c>
      <c r="R4807" s="240" t="s">
        <v>225</v>
      </c>
      <c r="V4807" s="248">
        <f t="shared" si="289"/>
        <v>0</v>
      </c>
      <c r="W4807" s="248">
        <f t="shared" si="289"/>
        <v>0</v>
      </c>
      <c r="X4807" s="248">
        <f t="shared" si="287"/>
        <v>0</v>
      </c>
      <c r="Y4807" s="248">
        <f t="shared" si="288"/>
        <v>0</v>
      </c>
    </row>
    <row r="4808" spans="1:25" ht="15" customHeight="1" x14ac:dyDescent="0.25">
      <c r="A4808" s="250"/>
      <c r="B4808" s="251"/>
      <c r="C4808" s="322" t="s">
        <v>1057</v>
      </c>
      <c r="D4808" s="322"/>
      <c r="E4808" s="322"/>
      <c r="H4808" s="252">
        <v>601.92999999999995</v>
      </c>
      <c r="I4808" s="252">
        <v>488.05</v>
      </c>
      <c r="J4808" s="252">
        <v>0</v>
      </c>
      <c r="K4808" s="252">
        <v>0</v>
      </c>
      <c r="L4808" s="252">
        <v>0</v>
      </c>
      <c r="M4808" s="252">
        <v>488.05</v>
      </c>
      <c r="N4808" s="323">
        <v>632.03</v>
      </c>
      <c r="O4808" s="323"/>
      <c r="P4808" s="252">
        <v>457.95</v>
      </c>
      <c r="Q4808" s="252">
        <v>0</v>
      </c>
      <c r="R4808" s="240" t="s">
        <v>225</v>
      </c>
      <c r="V4808" s="248">
        <f t="shared" si="289"/>
        <v>0</v>
      </c>
      <c r="W4808" s="248">
        <f t="shared" si="289"/>
        <v>0</v>
      </c>
      <c r="X4808" s="248">
        <f t="shared" si="287"/>
        <v>0</v>
      </c>
      <c r="Y4808" s="248">
        <f t="shared" si="288"/>
        <v>0</v>
      </c>
    </row>
    <row r="4809" spans="1:25" ht="15" customHeight="1" x14ac:dyDescent="0.25">
      <c r="A4809" s="250"/>
      <c r="B4809" s="251"/>
      <c r="C4809" s="322" t="s">
        <v>392</v>
      </c>
      <c r="D4809" s="322"/>
      <c r="E4809" s="322"/>
      <c r="H4809" s="252">
        <v>-71.28</v>
      </c>
      <c r="I4809" s="252">
        <v>0</v>
      </c>
      <c r="J4809" s="252">
        <v>0</v>
      </c>
      <c r="K4809" s="252">
        <v>0</v>
      </c>
      <c r="L4809" s="252">
        <v>0</v>
      </c>
      <c r="M4809" s="252">
        <v>0</v>
      </c>
      <c r="N4809" s="323">
        <v>0</v>
      </c>
      <c r="O4809" s="323"/>
      <c r="P4809" s="252">
        <v>0</v>
      </c>
      <c r="Q4809" s="252">
        <v>71.28</v>
      </c>
      <c r="R4809" s="240" t="s">
        <v>225</v>
      </c>
      <c r="V4809" s="248">
        <f t="shared" si="289"/>
        <v>0</v>
      </c>
      <c r="W4809" s="248">
        <f t="shared" si="289"/>
        <v>0</v>
      </c>
      <c r="X4809" s="248">
        <f t="shared" si="287"/>
        <v>0</v>
      </c>
      <c r="Y4809" s="248">
        <f t="shared" si="288"/>
        <v>0</v>
      </c>
    </row>
    <row r="4810" spans="1:25" ht="15" customHeight="1" x14ac:dyDescent="0.25">
      <c r="A4810" s="250"/>
      <c r="B4810" s="251"/>
      <c r="C4810" s="322" t="s">
        <v>1055</v>
      </c>
      <c r="D4810" s="322"/>
      <c r="E4810" s="322"/>
      <c r="H4810" s="252">
        <v>-28209.77</v>
      </c>
      <c r="I4810" s="252">
        <v>232.84</v>
      </c>
      <c r="J4810" s="252">
        <v>0</v>
      </c>
      <c r="K4810" s="252">
        <v>0</v>
      </c>
      <c r="L4810" s="252">
        <v>0</v>
      </c>
      <c r="M4810" s="252">
        <v>232.84</v>
      </c>
      <c r="N4810" s="323">
        <v>301.54000000000002</v>
      </c>
      <c r="O4810" s="323"/>
      <c r="P4810" s="252">
        <v>218.15</v>
      </c>
      <c r="Q4810" s="252">
        <v>28496.62</v>
      </c>
      <c r="R4810" s="240" t="s">
        <v>225</v>
      </c>
      <c r="V4810" s="248">
        <f t="shared" si="289"/>
        <v>0</v>
      </c>
      <c r="W4810" s="248">
        <f t="shared" si="289"/>
        <v>0</v>
      </c>
      <c r="X4810" s="248">
        <f t="shared" ref="X4810:X4873" si="290">IF(X$8=$C4810,SUM($P4810-$Q4810),0)</f>
        <v>0</v>
      </c>
      <c r="Y4810" s="248">
        <f t="shared" ref="Y4810:Y4873" si="291">SUM(V4810:X4810)</f>
        <v>0</v>
      </c>
    </row>
    <row r="4811" spans="1:25" ht="15" customHeight="1" x14ac:dyDescent="0.25">
      <c r="A4811" s="250"/>
      <c r="B4811" s="251"/>
      <c r="C4811" s="322" t="s">
        <v>1288</v>
      </c>
      <c r="D4811" s="322"/>
      <c r="E4811" s="322"/>
      <c r="H4811" s="252">
        <v>-194.78</v>
      </c>
      <c r="I4811" s="252">
        <v>0</v>
      </c>
      <c r="J4811" s="252">
        <v>0</v>
      </c>
      <c r="K4811" s="252">
        <v>0</v>
      </c>
      <c r="L4811" s="252">
        <v>0</v>
      </c>
      <c r="M4811" s="252">
        <v>0</v>
      </c>
      <c r="N4811" s="323">
        <v>0</v>
      </c>
      <c r="O4811" s="323"/>
      <c r="P4811" s="252">
        <v>0</v>
      </c>
      <c r="Q4811" s="252">
        <v>194.78</v>
      </c>
      <c r="R4811" s="240" t="s">
        <v>225</v>
      </c>
      <c r="V4811" s="248">
        <f t="shared" si="289"/>
        <v>0</v>
      </c>
      <c r="W4811" s="248">
        <f t="shared" si="289"/>
        <v>0</v>
      </c>
      <c r="X4811" s="248">
        <f t="shared" si="290"/>
        <v>0</v>
      </c>
      <c r="Y4811" s="248">
        <f t="shared" si="291"/>
        <v>0</v>
      </c>
    </row>
    <row r="4812" spans="1:25" ht="15" customHeight="1" x14ac:dyDescent="0.25">
      <c r="A4812" s="253"/>
      <c r="B4812" s="254"/>
      <c r="C4812" s="324" t="s">
        <v>1286</v>
      </c>
      <c r="D4812" s="324"/>
      <c r="E4812" s="324"/>
      <c r="F4812" s="255"/>
      <c r="G4812" s="255"/>
      <c r="H4812" s="256">
        <v>-64.12</v>
      </c>
      <c r="I4812" s="256">
        <v>0</v>
      </c>
      <c r="J4812" s="256">
        <v>0</v>
      </c>
      <c r="K4812" s="256">
        <v>0</v>
      </c>
      <c r="L4812" s="256">
        <v>0</v>
      </c>
      <c r="M4812" s="256">
        <v>0</v>
      </c>
      <c r="N4812" s="325">
        <v>0</v>
      </c>
      <c r="O4812" s="325"/>
      <c r="P4812" s="256">
        <v>0</v>
      </c>
      <c r="Q4812" s="256">
        <v>64.12</v>
      </c>
      <c r="R4812" s="240" t="s">
        <v>225</v>
      </c>
      <c r="V4812" s="248">
        <f t="shared" si="289"/>
        <v>0</v>
      </c>
      <c r="W4812" s="248">
        <f t="shared" si="289"/>
        <v>0</v>
      </c>
      <c r="X4812" s="248">
        <f t="shared" si="290"/>
        <v>0</v>
      </c>
      <c r="Y4812" s="248">
        <f t="shared" si="291"/>
        <v>0</v>
      </c>
    </row>
    <row r="4813" spans="1:25" ht="15" customHeight="1" x14ac:dyDescent="0.25">
      <c r="A4813" s="245" t="s">
        <v>2125</v>
      </c>
      <c r="B4813" s="246" t="str">
        <f>C4813</f>
        <v>п.Усово-Тупик, Усово-Тупик, 20</v>
      </c>
      <c r="C4813" s="329" t="s">
        <v>226</v>
      </c>
      <c r="D4813" s="329"/>
      <c r="E4813" s="329"/>
      <c r="F4813" s="246" t="s">
        <v>1620</v>
      </c>
      <c r="G4813" s="246" t="s">
        <v>2126</v>
      </c>
      <c r="H4813" s="247">
        <v>162597.78</v>
      </c>
      <c r="I4813" s="247">
        <v>74158.960000000006</v>
      </c>
      <c r="J4813" s="247">
        <v>0</v>
      </c>
      <c r="K4813" s="247">
        <v>0</v>
      </c>
      <c r="L4813" s="247">
        <v>0</v>
      </c>
      <c r="M4813" s="247">
        <v>74158.960000000006</v>
      </c>
      <c r="N4813" s="330">
        <v>125224.23</v>
      </c>
      <c r="O4813" s="330"/>
      <c r="P4813" s="247">
        <v>134962.75</v>
      </c>
      <c r="Q4813" s="247">
        <v>23430.240000000002</v>
      </c>
      <c r="R4813" s="240" t="s">
        <v>226</v>
      </c>
      <c r="V4813" s="248">
        <f t="shared" si="289"/>
        <v>0</v>
      </c>
      <c r="W4813" s="248">
        <f t="shared" si="289"/>
        <v>0</v>
      </c>
      <c r="X4813" s="248">
        <f t="shared" si="290"/>
        <v>0</v>
      </c>
      <c r="Y4813" s="248">
        <f t="shared" si="291"/>
        <v>0</v>
      </c>
    </row>
    <row r="4814" spans="1:25" ht="15" customHeight="1" x14ac:dyDescent="0.25">
      <c r="A4814" s="250"/>
      <c r="B4814" s="251"/>
      <c r="C4814" s="322" t="s">
        <v>1052</v>
      </c>
      <c r="D4814" s="322"/>
      <c r="E4814" s="322"/>
      <c r="H4814" s="252">
        <v>125578.16</v>
      </c>
      <c r="I4814" s="252">
        <v>72770.17</v>
      </c>
      <c r="J4814" s="252">
        <v>0</v>
      </c>
      <c r="K4814" s="252">
        <v>0</v>
      </c>
      <c r="L4814" s="252">
        <v>0</v>
      </c>
      <c r="M4814" s="252">
        <v>72770.17</v>
      </c>
      <c r="N4814" s="323">
        <v>112365.94</v>
      </c>
      <c r="O4814" s="323"/>
      <c r="P4814" s="252">
        <v>86201.96</v>
      </c>
      <c r="Q4814" s="252">
        <v>219.57</v>
      </c>
      <c r="R4814" s="240" t="s">
        <v>226</v>
      </c>
      <c r="V4814" s="248">
        <f t="shared" si="289"/>
        <v>85982.39</v>
      </c>
      <c r="W4814" s="248">
        <f t="shared" si="289"/>
        <v>0</v>
      </c>
      <c r="X4814" s="248">
        <f t="shared" si="290"/>
        <v>0</v>
      </c>
      <c r="Y4814" s="248">
        <f t="shared" si="291"/>
        <v>85982.39</v>
      </c>
    </row>
    <row r="4815" spans="1:25" ht="15" customHeight="1" x14ac:dyDescent="0.25">
      <c r="A4815" s="250"/>
      <c r="B4815" s="251"/>
      <c r="C4815" s="322" t="s">
        <v>503</v>
      </c>
      <c r="D4815" s="322"/>
      <c r="E4815" s="322"/>
      <c r="H4815" s="252">
        <v>25628.94</v>
      </c>
      <c r="I4815" s="252">
        <v>0</v>
      </c>
      <c r="J4815" s="252">
        <v>0</v>
      </c>
      <c r="K4815" s="252">
        <v>0</v>
      </c>
      <c r="L4815" s="252">
        <v>0</v>
      </c>
      <c r="M4815" s="252">
        <v>0</v>
      </c>
      <c r="N4815" s="323">
        <v>9129.4</v>
      </c>
      <c r="O4815" s="323"/>
      <c r="P4815" s="252">
        <v>22909.98</v>
      </c>
      <c r="Q4815" s="252">
        <v>6410.44</v>
      </c>
      <c r="R4815" s="240" t="s">
        <v>226</v>
      </c>
      <c r="V4815" s="248">
        <f t="shared" si="289"/>
        <v>0</v>
      </c>
      <c r="W4815" s="248">
        <f t="shared" si="289"/>
        <v>0</v>
      </c>
      <c r="X4815" s="248">
        <f t="shared" si="290"/>
        <v>0</v>
      </c>
      <c r="Y4815" s="248">
        <f t="shared" si="291"/>
        <v>0</v>
      </c>
    </row>
    <row r="4816" spans="1:25" ht="15" customHeight="1" x14ac:dyDescent="0.25">
      <c r="A4816" s="250"/>
      <c r="B4816" s="251"/>
      <c r="C4816" s="322" t="s">
        <v>1284</v>
      </c>
      <c r="D4816" s="322"/>
      <c r="E4816" s="322"/>
      <c r="H4816" s="252">
        <v>4528.51</v>
      </c>
      <c r="I4816" s="252">
        <v>0</v>
      </c>
      <c r="J4816" s="252">
        <v>0</v>
      </c>
      <c r="K4816" s="252">
        <v>0</v>
      </c>
      <c r="L4816" s="252">
        <v>0</v>
      </c>
      <c r="M4816" s="252">
        <v>0</v>
      </c>
      <c r="N4816" s="323">
        <v>159.68</v>
      </c>
      <c r="O4816" s="323"/>
      <c r="P4816" s="252">
        <v>17488.8</v>
      </c>
      <c r="Q4816" s="252">
        <v>13119.97</v>
      </c>
      <c r="R4816" s="240" t="s">
        <v>226</v>
      </c>
      <c r="V4816" s="248">
        <f t="shared" ref="V4816:W4879" si="292">IF(V$8=$C4816,SUM($P4816-$Q4816),0)</f>
        <v>0</v>
      </c>
      <c r="W4816" s="248">
        <f t="shared" si="292"/>
        <v>0</v>
      </c>
      <c r="X4816" s="248">
        <f t="shared" si="290"/>
        <v>4368.83</v>
      </c>
      <c r="Y4816" s="248">
        <f t="shared" si="291"/>
        <v>4368.83</v>
      </c>
    </row>
    <row r="4817" spans="1:25" ht="15" customHeight="1" x14ac:dyDescent="0.25">
      <c r="A4817" s="250"/>
      <c r="B4817" s="251"/>
      <c r="C4817" s="322" t="s">
        <v>1058</v>
      </c>
      <c r="D4817" s="322"/>
      <c r="E4817" s="322"/>
      <c r="H4817" s="252">
        <v>1502.15</v>
      </c>
      <c r="I4817" s="252">
        <v>890.03</v>
      </c>
      <c r="J4817" s="252">
        <v>0</v>
      </c>
      <c r="K4817" s="252">
        <v>0</v>
      </c>
      <c r="L4817" s="252">
        <v>0</v>
      </c>
      <c r="M4817" s="252">
        <v>890.03</v>
      </c>
      <c r="N4817" s="323">
        <v>1362.7</v>
      </c>
      <c r="O4817" s="323"/>
      <c r="P4817" s="252">
        <v>1032.17</v>
      </c>
      <c r="Q4817" s="252">
        <v>2.69</v>
      </c>
      <c r="R4817" s="240" t="s">
        <v>226</v>
      </c>
      <c r="V4817" s="248">
        <f t="shared" si="292"/>
        <v>0</v>
      </c>
      <c r="W4817" s="248">
        <f t="shared" si="292"/>
        <v>0</v>
      </c>
      <c r="X4817" s="248">
        <f t="shared" si="290"/>
        <v>0</v>
      </c>
      <c r="Y4817" s="248">
        <f t="shared" si="291"/>
        <v>0</v>
      </c>
    </row>
    <row r="4818" spans="1:25" ht="15" customHeight="1" x14ac:dyDescent="0.25">
      <c r="A4818" s="250"/>
      <c r="B4818" s="251"/>
      <c r="C4818" s="322" t="s">
        <v>1054</v>
      </c>
      <c r="D4818" s="322"/>
      <c r="E4818" s="322"/>
      <c r="H4818" s="252">
        <v>112.3</v>
      </c>
      <c r="I4818" s="252">
        <v>68.67</v>
      </c>
      <c r="J4818" s="252">
        <v>0</v>
      </c>
      <c r="K4818" s="252">
        <v>0</v>
      </c>
      <c r="L4818" s="252">
        <v>0</v>
      </c>
      <c r="M4818" s="252">
        <v>68.67</v>
      </c>
      <c r="N4818" s="323">
        <v>92.14</v>
      </c>
      <c r="O4818" s="323"/>
      <c r="P4818" s="252">
        <v>88.83</v>
      </c>
      <c r="Q4818" s="252">
        <v>0</v>
      </c>
      <c r="R4818" s="240" t="s">
        <v>226</v>
      </c>
      <c r="V4818" s="248">
        <f t="shared" si="292"/>
        <v>0</v>
      </c>
      <c r="W4818" s="248">
        <f t="shared" si="292"/>
        <v>0</v>
      </c>
      <c r="X4818" s="248">
        <f t="shared" si="290"/>
        <v>0</v>
      </c>
      <c r="Y4818" s="248">
        <f t="shared" si="291"/>
        <v>0</v>
      </c>
    </row>
    <row r="4819" spans="1:25" ht="15" customHeight="1" x14ac:dyDescent="0.25">
      <c r="A4819" s="250"/>
      <c r="B4819" s="251"/>
      <c r="C4819" s="322" t="s">
        <v>399</v>
      </c>
      <c r="D4819" s="322"/>
      <c r="E4819" s="322"/>
      <c r="H4819" s="252">
        <v>-847.66</v>
      </c>
      <c r="I4819" s="252">
        <v>0</v>
      </c>
      <c r="J4819" s="252">
        <v>0</v>
      </c>
      <c r="K4819" s="252">
        <v>0</v>
      </c>
      <c r="L4819" s="252">
        <v>0</v>
      </c>
      <c r="M4819" s="252">
        <v>0</v>
      </c>
      <c r="N4819" s="323">
        <v>0</v>
      </c>
      <c r="O4819" s="323"/>
      <c r="P4819" s="252">
        <v>0</v>
      </c>
      <c r="Q4819" s="252">
        <v>847.66</v>
      </c>
      <c r="R4819" s="240" t="s">
        <v>226</v>
      </c>
      <c r="V4819" s="248">
        <f t="shared" si="292"/>
        <v>0</v>
      </c>
      <c r="W4819" s="248">
        <f t="shared" si="292"/>
        <v>0</v>
      </c>
      <c r="X4819" s="248">
        <f t="shared" si="290"/>
        <v>0</v>
      </c>
      <c r="Y4819" s="248">
        <f t="shared" si="291"/>
        <v>0</v>
      </c>
    </row>
    <row r="4820" spans="1:25" ht="15" customHeight="1" x14ac:dyDescent="0.25">
      <c r="A4820" s="250"/>
      <c r="B4820" s="251"/>
      <c r="C4820" s="322" t="s">
        <v>1056</v>
      </c>
      <c r="D4820" s="322"/>
      <c r="E4820" s="322"/>
      <c r="H4820" s="252">
        <v>356.19</v>
      </c>
      <c r="I4820" s="252">
        <v>217.52</v>
      </c>
      <c r="J4820" s="252">
        <v>0</v>
      </c>
      <c r="K4820" s="252">
        <v>0</v>
      </c>
      <c r="L4820" s="252">
        <v>0</v>
      </c>
      <c r="M4820" s="252">
        <v>217.52</v>
      </c>
      <c r="N4820" s="323">
        <v>291.83</v>
      </c>
      <c r="O4820" s="323"/>
      <c r="P4820" s="252">
        <v>281.88</v>
      </c>
      <c r="Q4820" s="252">
        <v>0</v>
      </c>
      <c r="R4820" s="240" t="s">
        <v>226</v>
      </c>
      <c r="V4820" s="248">
        <f t="shared" si="292"/>
        <v>0</v>
      </c>
      <c r="W4820" s="248">
        <f t="shared" si="292"/>
        <v>0</v>
      </c>
      <c r="X4820" s="248">
        <f t="shared" si="290"/>
        <v>0</v>
      </c>
      <c r="Y4820" s="248">
        <f t="shared" si="291"/>
        <v>0</v>
      </c>
    </row>
    <row r="4821" spans="1:25" ht="15" customHeight="1" x14ac:dyDescent="0.25">
      <c r="A4821" s="250"/>
      <c r="B4821" s="251"/>
      <c r="C4821" s="322" t="s">
        <v>1304</v>
      </c>
      <c r="D4821" s="322"/>
      <c r="E4821" s="322"/>
      <c r="H4821" s="252">
        <v>-83.35</v>
      </c>
      <c r="I4821" s="252">
        <v>0</v>
      </c>
      <c r="J4821" s="252">
        <v>0</v>
      </c>
      <c r="K4821" s="252">
        <v>0</v>
      </c>
      <c r="L4821" s="252">
        <v>0</v>
      </c>
      <c r="M4821" s="252">
        <v>0</v>
      </c>
      <c r="N4821" s="323">
        <v>0</v>
      </c>
      <c r="O4821" s="323"/>
      <c r="P4821" s="252">
        <v>0</v>
      </c>
      <c r="Q4821" s="252">
        <v>83.35</v>
      </c>
      <c r="R4821" s="240" t="s">
        <v>226</v>
      </c>
      <c r="V4821" s="248">
        <f t="shared" si="292"/>
        <v>0</v>
      </c>
      <c r="W4821" s="248">
        <f t="shared" si="292"/>
        <v>0</v>
      </c>
      <c r="X4821" s="248">
        <f t="shared" si="290"/>
        <v>0</v>
      </c>
      <c r="Y4821" s="248">
        <f t="shared" si="291"/>
        <v>0</v>
      </c>
    </row>
    <row r="4822" spans="1:25" ht="15" customHeight="1" x14ac:dyDescent="0.25">
      <c r="A4822" s="250"/>
      <c r="B4822" s="251"/>
      <c r="C4822" s="322" t="s">
        <v>1057</v>
      </c>
      <c r="D4822" s="322"/>
      <c r="E4822" s="322"/>
      <c r="H4822" s="252">
        <v>237.24</v>
      </c>
      <c r="I4822" s="252">
        <v>143.9</v>
      </c>
      <c r="J4822" s="252">
        <v>0</v>
      </c>
      <c r="K4822" s="252">
        <v>0</v>
      </c>
      <c r="L4822" s="252">
        <v>0</v>
      </c>
      <c r="M4822" s="252">
        <v>143.9</v>
      </c>
      <c r="N4822" s="323">
        <v>193.27</v>
      </c>
      <c r="O4822" s="323"/>
      <c r="P4822" s="252">
        <v>187.87</v>
      </c>
      <c r="Q4822" s="252">
        <v>0</v>
      </c>
      <c r="R4822" s="240" t="s">
        <v>226</v>
      </c>
      <c r="V4822" s="248">
        <f t="shared" si="292"/>
        <v>0</v>
      </c>
      <c r="W4822" s="248">
        <f t="shared" si="292"/>
        <v>0</v>
      </c>
      <c r="X4822" s="248">
        <f t="shared" si="290"/>
        <v>0</v>
      </c>
      <c r="Y4822" s="248">
        <f t="shared" si="291"/>
        <v>0</v>
      </c>
    </row>
    <row r="4823" spans="1:25" ht="15" customHeight="1" x14ac:dyDescent="0.25">
      <c r="A4823" s="250"/>
      <c r="B4823" s="251"/>
      <c r="C4823" s="322" t="s">
        <v>392</v>
      </c>
      <c r="D4823" s="322"/>
      <c r="E4823" s="322"/>
      <c r="H4823" s="252">
        <v>-1625.18</v>
      </c>
      <c r="I4823" s="252">
        <v>0</v>
      </c>
      <c r="J4823" s="252">
        <v>0</v>
      </c>
      <c r="K4823" s="252">
        <v>0</v>
      </c>
      <c r="L4823" s="252">
        <v>0</v>
      </c>
      <c r="M4823" s="252">
        <v>0</v>
      </c>
      <c r="N4823" s="323">
        <v>0</v>
      </c>
      <c r="O4823" s="323"/>
      <c r="P4823" s="252">
        <v>0</v>
      </c>
      <c r="Q4823" s="252">
        <v>1625.18</v>
      </c>
      <c r="R4823" s="240" t="s">
        <v>226</v>
      </c>
      <c r="V4823" s="248">
        <f t="shared" si="292"/>
        <v>0</v>
      </c>
      <c r="W4823" s="248">
        <f t="shared" si="292"/>
        <v>0</v>
      </c>
      <c r="X4823" s="248">
        <f t="shared" si="290"/>
        <v>0</v>
      </c>
      <c r="Y4823" s="248">
        <f t="shared" si="291"/>
        <v>0</v>
      </c>
    </row>
    <row r="4824" spans="1:25" ht="15" customHeight="1" x14ac:dyDescent="0.25">
      <c r="A4824" s="250"/>
      <c r="B4824" s="251"/>
      <c r="C4824" s="322" t="s">
        <v>1288</v>
      </c>
      <c r="D4824" s="322"/>
      <c r="E4824" s="322"/>
      <c r="H4824" s="252">
        <v>7712.18</v>
      </c>
      <c r="I4824" s="252">
        <v>0</v>
      </c>
      <c r="J4824" s="252">
        <v>0</v>
      </c>
      <c r="K4824" s="252">
        <v>0</v>
      </c>
      <c r="L4824" s="252">
        <v>0</v>
      </c>
      <c r="M4824" s="252">
        <v>0</v>
      </c>
      <c r="N4824" s="323">
        <v>1537.11</v>
      </c>
      <c r="O4824" s="323"/>
      <c r="P4824" s="252">
        <v>6682.19</v>
      </c>
      <c r="Q4824" s="252">
        <v>507.12</v>
      </c>
      <c r="R4824" s="240" t="s">
        <v>226</v>
      </c>
      <c r="V4824" s="248">
        <f t="shared" si="292"/>
        <v>0</v>
      </c>
      <c r="W4824" s="248">
        <f t="shared" si="292"/>
        <v>0</v>
      </c>
      <c r="X4824" s="248">
        <f t="shared" si="290"/>
        <v>0</v>
      </c>
      <c r="Y4824" s="248">
        <f t="shared" si="291"/>
        <v>0</v>
      </c>
    </row>
    <row r="4825" spans="1:25" ht="15" customHeight="1" x14ac:dyDescent="0.25">
      <c r="A4825" s="250"/>
      <c r="B4825" s="251"/>
      <c r="C4825" s="322" t="s">
        <v>1286</v>
      </c>
      <c r="D4825" s="322"/>
      <c r="E4825" s="322"/>
      <c r="H4825" s="252">
        <v>-614.26</v>
      </c>
      <c r="I4825" s="252">
        <v>0</v>
      </c>
      <c r="J4825" s="252">
        <v>0</v>
      </c>
      <c r="K4825" s="252">
        <v>0</v>
      </c>
      <c r="L4825" s="252">
        <v>0</v>
      </c>
      <c r="M4825" s="252">
        <v>0</v>
      </c>
      <c r="N4825" s="323">
        <v>0</v>
      </c>
      <c r="O4825" s="323"/>
      <c r="P4825" s="252">
        <v>0</v>
      </c>
      <c r="Q4825" s="252">
        <v>614.26</v>
      </c>
      <c r="R4825" s="240" t="s">
        <v>226</v>
      </c>
      <c r="V4825" s="248">
        <f t="shared" si="292"/>
        <v>0</v>
      </c>
      <c r="W4825" s="248">
        <f t="shared" si="292"/>
        <v>0</v>
      </c>
      <c r="X4825" s="248">
        <f t="shared" si="290"/>
        <v>0</v>
      </c>
      <c r="Y4825" s="248">
        <f t="shared" si="291"/>
        <v>0</v>
      </c>
    </row>
    <row r="4826" spans="1:25" ht="15" customHeight="1" x14ac:dyDescent="0.25">
      <c r="A4826" s="253"/>
      <c r="B4826" s="254"/>
      <c r="C4826" s="324" t="s">
        <v>1055</v>
      </c>
      <c r="D4826" s="324"/>
      <c r="E4826" s="324"/>
      <c r="F4826" s="255"/>
      <c r="G4826" s="255"/>
      <c r="H4826" s="256">
        <v>112.56</v>
      </c>
      <c r="I4826" s="256">
        <v>68.67</v>
      </c>
      <c r="J4826" s="256">
        <v>0</v>
      </c>
      <c r="K4826" s="256">
        <v>0</v>
      </c>
      <c r="L4826" s="256">
        <v>0</v>
      </c>
      <c r="M4826" s="256">
        <v>68.67</v>
      </c>
      <c r="N4826" s="325">
        <v>92.16</v>
      </c>
      <c r="O4826" s="325"/>
      <c r="P4826" s="256">
        <v>89.07</v>
      </c>
      <c r="Q4826" s="256">
        <v>0</v>
      </c>
      <c r="R4826" s="240" t="s">
        <v>226</v>
      </c>
      <c r="V4826" s="248">
        <f t="shared" si="292"/>
        <v>0</v>
      </c>
      <c r="W4826" s="248">
        <f t="shared" si="292"/>
        <v>0</v>
      </c>
      <c r="X4826" s="248">
        <f t="shared" si="290"/>
        <v>0</v>
      </c>
      <c r="Y4826" s="248">
        <f t="shared" si="291"/>
        <v>0</v>
      </c>
    </row>
    <row r="4827" spans="1:25" ht="15" customHeight="1" x14ac:dyDescent="0.25">
      <c r="A4827" s="245" t="s">
        <v>2127</v>
      </c>
      <c r="B4827" s="246" t="str">
        <f>C4827</f>
        <v>п.Усово-Тупик, Усово-Тупик, 3</v>
      </c>
      <c r="C4827" s="329" t="s">
        <v>219</v>
      </c>
      <c r="D4827" s="329"/>
      <c r="E4827" s="329"/>
      <c r="F4827" s="246" t="s">
        <v>1461</v>
      </c>
      <c r="G4827" s="246" t="s">
        <v>2128</v>
      </c>
      <c r="H4827" s="247">
        <v>319640.46000000002</v>
      </c>
      <c r="I4827" s="247">
        <v>15350.26</v>
      </c>
      <c r="J4827" s="247">
        <v>0</v>
      </c>
      <c r="K4827" s="247">
        <v>0</v>
      </c>
      <c r="L4827" s="247">
        <v>0</v>
      </c>
      <c r="M4827" s="247">
        <v>15350.26</v>
      </c>
      <c r="N4827" s="330">
        <v>10627.96</v>
      </c>
      <c r="O4827" s="330"/>
      <c r="P4827" s="247">
        <v>342275.51</v>
      </c>
      <c r="Q4827" s="247">
        <v>17912.75</v>
      </c>
      <c r="R4827" s="240" t="s">
        <v>219</v>
      </c>
      <c r="V4827" s="248">
        <f t="shared" si="292"/>
        <v>0</v>
      </c>
      <c r="W4827" s="248">
        <f t="shared" si="292"/>
        <v>0</v>
      </c>
      <c r="X4827" s="248">
        <f t="shared" si="290"/>
        <v>0</v>
      </c>
      <c r="Y4827" s="248">
        <f t="shared" si="291"/>
        <v>0</v>
      </c>
    </row>
    <row r="4828" spans="1:25" ht="15" customHeight="1" x14ac:dyDescent="0.25">
      <c r="A4828" s="250"/>
      <c r="B4828" s="251"/>
      <c r="C4828" s="322" t="s">
        <v>1303</v>
      </c>
      <c r="D4828" s="322"/>
      <c r="E4828" s="322"/>
      <c r="H4828" s="252">
        <v>123.4</v>
      </c>
      <c r="I4828" s="252">
        <v>0</v>
      </c>
      <c r="J4828" s="252">
        <v>0</v>
      </c>
      <c r="K4828" s="252">
        <v>0</v>
      </c>
      <c r="L4828" s="252">
        <v>0</v>
      </c>
      <c r="M4828" s="252">
        <v>0</v>
      </c>
      <c r="N4828" s="323">
        <v>0</v>
      </c>
      <c r="O4828" s="323"/>
      <c r="P4828" s="252">
        <v>241.69</v>
      </c>
      <c r="Q4828" s="252">
        <v>118.29</v>
      </c>
      <c r="R4828" s="240" t="s">
        <v>219</v>
      </c>
      <c r="V4828" s="248">
        <f t="shared" si="292"/>
        <v>0</v>
      </c>
      <c r="W4828" s="248">
        <f t="shared" si="292"/>
        <v>0</v>
      </c>
      <c r="X4828" s="248">
        <f t="shared" si="290"/>
        <v>0</v>
      </c>
      <c r="Y4828" s="248">
        <f t="shared" si="291"/>
        <v>0</v>
      </c>
    </row>
    <row r="4829" spans="1:25" ht="15" customHeight="1" x14ac:dyDescent="0.25">
      <c r="A4829" s="250"/>
      <c r="B4829" s="251"/>
      <c r="C4829" s="322" t="s">
        <v>1052</v>
      </c>
      <c r="D4829" s="322"/>
      <c r="E4829" s="322"/>
      <c r="H4829" s="252">
        <v>77480.490000000005</v>
      </c>
      <c r="I4829" s="252">
        <v>14926.54</v>
      </c>
      <c r="J4829" s="252">
        <v>0</v>
      </c>
      <c r="K4829" s="252">
        <v>0</v>
      </c>
      <c r="L4829" s="252">
        <v>0</v>
      </c>
      <c r="M4829" s="252">
        <v>14926.54</v>
      </c>
      <c r="N4829" s="323">
        <v>10297.23</v>
      </c>
      <c r="O4829" s="323"/>
      <c r="P4829" s="252">
        <v>83226.17</v>
      </c>
      <c r="Q4829" s="252">
        <v>1116.3699999999999</v>
      </c>
      <c r="R4829" s="240" t="s">
        <v>219</v>
      </c>
      <c r="V4829" s="248">
        <f t="shared" si="292"/>
        <v>82109.8</v>
      </c>
      <c r="W4829" s="248">
        <f t="shared" si="292"/>
        <v>0</v>
      </c>
      <c r="X4829" s="248">
        <f t="shared" si="290"/>
        <v>0</v>
      </c>
      <c r="Y4829" s="248">
        <f t="shared" si="291"/>
        <v>82109.8</v>
      </c>
    </row>
    <row r="4830" spans="1:25" ht="15" customHeight="1" x14ac:dyDescent="0.25">
      <c r="A4830" s="250"/>
      <c r="B4830" s="251"/>
      <c r="C4830" s="322" t="s">
        <v>1058</v>
      </c>
      <c r="D4830" s="322"/>
      <c r="E4830" s="322"/>
      <c r="H4830" s="252">
        <v>2079.6</v>
      </c>
      <c r="I4830" s="252">
        <v>423.72</v>
      </c>
      <c r="J4830" s="252">
        <v>0</v>
      </c>
      <c r="K4830" s="252">
        <v>0</v>
      </c>
      <c r="L4830" s="252">
        <v>0</v>
      </c>
      <c r="M4830" s="252">
        <v>423.72</v>
      </c>
      <c r="N4830" s="323">
        <v>289.11</v>
      </c>
      <c r="O4830" s="323"/>
      <c r="P4830" s="252">
        <v>2219.64</v>
      </c>
      <c r="Q4830" s="252">
        <v>5.43</v>
      </c>
      <c r="R4830" s="240" t="s">
        <v>219</v>
      </c>
      <c r="V4830" s="248">
        <f t="shared" si="292"/>
        <v>0</v>
      </c>
      <c r="W4830" s="248">
        <f t="shared" si="292"/>
        <v>0</v>
      </c>
      <c r="X4830" s="248">
        <f t="shared" si="290"/>
        <v>0</v>
      </c>
      <c r="Y4830" s="248">
        <f t="shared" si="291"/>
        <v>0</v>
      </c>
    </row>
    <row r="4831" spans="1:25" ht="15" customHeight="1" x14ac:dyDescent="0.25">
      <c r="A4831" s="250"/>
      <c r="B4831" s="251"/>
      <c r="C4831" s="322" t="s">
        <v>399</v>
      </c>
      <c r="D4831" s="322"/>
      <c r="E4831" s="322"/>
      <c r="H4831" s="252">
        <v>824.32</v>
      </c>
      <c r="I4831" s="252">
        <v>0</v>
      </c>
      <c r="J4831" s="252">
        <v>0</v>
      </c>
      <c r="K4831" s="252">
        <v>0</v>
      </c>
      <c r="L4831" s="252">
        <v>0</v>
      </c>
      <c r="M4831" s="252">
        <v>0</v>
      </c>
      <c r="N4831" s="323">
        <v>0</v>
      </c>
      <c r="O4831" s="323"/>
      <c r="P4831" s="252">
        <v>824.32</v>
      </c>
      <c r="Q4831" s="252">
        <v>0</v>
      </c>
      <c r="R4831" s="240" t="s">
        <v>219</v>
      </c>
      <c r="V4831" s="248">
        <f t="shared" si="292"/>
        <v>0</v>
      </c>
      <c r="W4831" s="248">
        <f t="shared" si="292"/>
        <v>0</v>
      </c>
      <c r="X4831" s="248">
        <f t="shared" si="290"/>
        <v>0</v>
      </c>
      <c r="Y4831" s="248">
        <f t="shared" si="291"/>
        <v>0</v>
      </c>
    </row>
    <row r="4832" spans="1:25" ht="15" customHeight="1" x14ac:dyDescent="0.25">
      <c r="A4832" s="250"/>
      <c r="B4832" s="251"/>
      <c r="C4832" s="322" t="s">
        <v>503</v>
      </c>
      <c r="D4832" s="322"/>
      <c r="E4832" s="322"/>
      <c r="H4832" s="252">
        <v>0</v>
      </c>
      <c r="I4832" s="252">
        <v>0</v>
      </c>
      <c r="J4832" s="252">
        <v>0</v>
      </c>
      <c r="K4832" s="252">
        <v>0</v>
      </c>
      <c r="L4832" s="252">
        <v>0</v>
      </c>
      <c r="M4832" s="252">
        <v>0</v>
      </c>
      <c r="N4832" s="323">
        <v>0</v>
      </c>
      <c r="O4832" s="323"/>
      <c r="P4832" s="252">
        <v>1798.58</v>
      </c>
      <c r="Q4832" s="252">
        <v>1798.58</v>
      </c>
      <c r="R4832" s="240" t="s">
        <v>219</v>
      </c>
      <c r="V4832" s="248">
        <f t="shared" si="292"/>
        <v>0</v>
      </c>
      <c r="W4832" s="248">
        <f t="shared" si="292"/>
        <v>0</v>
      </c>
      <c r="X4832" s="248">
        <f t="shared" si="290"/>
        <v>0</v>
      </c>
      <c r="Y4832" s="248">
        <f t="shared" si="291"/>
        <v>0</v>
      </c>
    </row>
    <row r="4833" spans="1:25" ht="15" customHeight="1" x14ac:dyDescent="0.25">
      <c r="A4833" s="250"/>
      <c r="B4833" s="251"/>
      <c r="C4833" s="322" t="s">
        <v>1304</v>
      </c>
      <c r="D4833" s="322"/>
      <c r="E4833" s="322"/>
      <c r="H4833" s="252">
        <v>535.16</v>
      </c>
      <c r="I4833" s="252">
        <v>0</v>
      </c>
      <c r="J4833" s="252">
        <v>0</v>
      </c>
      <c r="K4833" s="252">
        <v>0</v>
      </c>
      <c r="L4833" s="252">
        <v>0</v>
      </c>
      <c r="M4833" s="252">
        <v>0</v>
      </c>
      <c r="N4833" s="323">
        <v>0</v>
      </c>
      <c r="O4833" s="323"/>
      <c r="P4833" s="252">
        <v>535.16</v>
      </c>
      <c r="Q4833" s="252">
        <v>0</v>
      </c>
      <c r="R4833" s="240" t="s">
        <v>219</v>
      </c>
      <c r="V4833" s="248">
        <f t="shared" si="292"/>
        <v>0</v>
      </c>
      <c r="W4833" s="248">
        <f t="shared" si="292"/>
        <v>0</v>
      </c>
      <c r="X4833" s="248">
        <f t="shared" si="290"/>
        <v>0</v>
      </c>
      <c r="Y4833" s="248">
        <f t="shared" si="291"/>
        <v>0</v>
      </c>
    </row>
    <row r="4834" spans="1:25" ht="15" customHeight="1" x14ac:dyDescent="0.25">
      <c r="A4834" s="250"/>
      <c r="B4834" s="251"/>
      <c r="C4834" s="322" t="s">
        <v>392</v>
      </c>
      <c r="D4834" s="322"/>
      <c r="E4834" s="322"/>
      <c r="H4834" s="252">
        <v>918.82</v>
      </c>
      <c r="I4834" s="252">
        <v>0</v>
      </c>
      <c r="J4834" s="252">
        <v>0</v>
      </c>
      <c r="K4834" s="252">
        <v>0</v>
      </c>
      <c r="L4834" s="252">
        <v>0</v>
      </c>
      <c r="M4834" s="252">
        <v>0</v>
      </c>
      <c r="N4834" s="323">
        <v>0</v>
      </c>
      <c r="O4834" s="323"/>
      <c r="P4834" s="252">
        <v>918.82</v>
      </c>
      <c r="Q4834" s="252">
        <v>0</v>
      </c>
      <c r="R4834" s="240" t="s">
        <v>219</v>
      </c>
      <c r="V4834" s="248">
        <f t="shared" si="292"/>
        <v>0</v>
      </c>
      <c r="W4834" s="248">
        <f t="shared" si="292"/>
        <v>0</v>
      </c>
      <c r="X4834" s="248">
        <f t="shared" si="290"/>
        <v>0</v>
      </c>
      <c r="Y4834" s="248">
        <f t="shared" si="291"/>
        <v>0</v>
      </c>
    </row>
    <row r="4835" spans="1:25" ht="15" customHeight="1" x14ac:dyDescent="0.25">
      <c r="A4835" s="250"/>
      <c r="B4835" s="251"/>
      <c r="C4835" s="322" t="s">
        <v>504</v>
      </c>
      <c r="D4835" s="322"/>
      <c r="E4835" s="322"/>
      <c r="H4835" s="252">
        <v>0</v>
      </c>
      <c r="I4835" s="252">
        <v>0</v>
      </c>
      <c r="J4835" s="252">
        <v>0</v>
      </c>
      <c r="K4835" s="252">
        <v>0</v>
      </c>
      <c r="L4835" s="252">
        <v>0</v>
      </c>
      <c r="M4835" s="252">
        <v>0</v>
      </c>
      <c r="N4835" s="323">
        <v>0</v>
      </c>
      <c r="O4835" s="323"/>
      <c r="P4835" s="252">
        <v>346.4</v>
      </c>
      <c r="Q4835" s="252">
        <v>346.4</v>
      </c>
      <c r="R4835" s="240" t="s">
        <v>219</v>
      </c>
      <c r="V4835" s="248">
        <f t="shared" si="292"/>
        <v>0</v>
      </c>
      <c r="W4835" s="248">
        <f t="shared" si="292"/>
        <v>0</v>
      </c>
      <c r="X4835" s="248">
        <f t="shared" si="290"/>
        <v>0</v>
      </c>
      <c r="Y4835" s="248">
        <f t="shared" si="291"/>
        <v>0</v>
      </c>
    </row>
    <row r="4836" spans="1:25" ht="15" customHeight="1" x14ac:dyDescent="0.25">
      <c r="A4836" s="253"/>
      <c r="B4836" s="254"/>
      <c r="C4836" s="324" t="s">
        <v>1284</v>
      </c>
      <c r="D4836" s="324"/>
      <c r="E4836" s="324"/>
      <c r="F4836" s="255"/>
      <c r="G4836" s="255"/>
      <c r="H4836" s="256">
        <v>237678.67</v>
      </c>
      <c r="I4836" s="256">
        <v>0</v>
      </c>
      <c r="J4836" s="256">
        <v>0</v>
      </c>
      <c r="K4836" s="256">
        <v>0</v>
      </c>
      <c r="L4836" s="256">
        <v>0</v>
      </c>
      <c r="M4836" s="256">
        <v>0</v>
      </c>
      <c r="N4836" s="325">
        <v>41.62</v>
      </c>
      <c r="O4836" s="325"/>
      <c r="P4836" s="256">
        <v>252164.73</v>
      </c>
      <c r="Q4836" s="256">
        <v>14527.68</v>
      </c>
      <c r="R4836" s="240" t="s">
        <v>219</v>
      </c>
      <c r="V4836" s="248">
        <f t="shared" si="292"/>
        <v>0</v>
      </c>
      <c r="W4836" s="248">
        <f t="shared" si="292"/>
        <v>0</v>
      </c>
      <c r="X4836" s="248">
        <f t="shared" si="290"/>
        <v>237637.05000000002</v>
      </c>
      <c r="Y4836" s="248">
        <f t="shared" si="291"/>
        <v>237637.05000000002</v>
      </c>
    </row>
    <row r="4837" spans="1:25" ht="15" customHeight="1" x14ac:dyDescent="0.25">
      <c r="A4837" s="245" t="s">
        <v>2129</v>
      </c>
      <c r="B4837" s="246" t="str">
        <f>C4837</f>
        <v>п.Усово-Тупик, Усово-Тупик, 4</v>
      </c>
      <c r="C4837" s="329" t="s">
        <v>220</v>
      </c>
      <c r="D4837" s="329"/>
      <c r="E4837" s="329"/>
      <c r="F4837" s="246" t="s">
        <v>1353</v>
      </c>
      <c r="G4837" s="246" t="s">
        <v>2130</v>
      </c>
      <c r="H4837" s="247">
        <v>126888.77</v>
      </c>
      <c r="I4837" s="247">
        <v>15319.29</v>
      </c>
      <c r="J4837" s="247">
        <v>0</v>
      </c>
      <c r="K4837" s="247">
        <v>0</v>
      </c>
      <c r="L4837" s="247">
        <v>0</v>
      </c>
      <c r="M4837" s="247">
        <v>15319.29</v>
      </c>
      <c r="N4837" s="330">
        <v>20820.68</v>
      </c>
      <c r="O4837" s="330"/>
      <c r="P4837" s="247">
        <v>126392.7</v>
      </c>
      <c r="Q4837" s="247">
        <v>5005.32</v>
      </c>
      <c r="R4837" s="240" t="s">
        <v>220</v>
      </c>
      <c r="V4837" s="248">
        <f t="shared" si="292"/>
        <v>0</v>
      </c>
      <c r="W4837" s="248">
        <f t="shared" si="292"/>
        <v>0</v>
      </c>
      <c r="X4837" s="248">
        <f t="shared" si="290"/>
        <v>0</v>
      </c>
      <c r="Y4837" s="248">
        <f t="shared" si="291"/>
        <v>0</v>
      </c>
    </row>
    <row r="4838" spans="1:25" ht="15" customHeight="1" x14ac:dyDescent="0.25">
      <c r="A4838" s="250"/>
      <c r="B4838" s="251"/>
      <c r="C4838" s="322" t="s">
        <v>1303</v>
      </c>
      <c r="D4838" s="322"/>
      <c r="E4838" s="322"/>
      <c r="H4838" s="252">
        <v>-345.04</v>
      </c>
      <c r="I4838" s="252">
        <v>0</v>
      </c>
      <c r="J4838" s="252">
        <v>0</v>
      </c>
      <c r="K4838" s="252">
        <v>0</v>
      </c>
      <c r="L4838" s="252">
        <v>0</v>
      </c>
      <c r="M4838" s="252">
        <v>0</v>
      </c>
      <c r="N4838" s="323">
        <v>0</v>
      </c>
      <c r="O4838" s="323"/>
      <c r="P4838" s="252">
        <v>0</v>
      </c>
      <c r="Q4838" s="252">
        <v>345.04</v>
      </c>
      <c r="R4838" s="240" t="s">
        <v>220</v>
      </c>
      <c r="V4838" s="248">
        <f t="shared" si="292"/>
        <v>0</v>
      </c>
      <c r="W4838" s="248">
        <f t="shared" si="292"/>
        <v>0</v>
      </c>
      <c r="X4838" s="248">
        <f t="shared" si="290"/>
        <v>0</v>
      </c>
      <c r="Y4838" s="248">
        <f t="shared" si="291"/>
        <v>0</v>
      </c>
    </row>
    <row r="4839" spans="1:25" ht="15" customHeight="1" x14ac:dyDescent="0.25">
      <c r="A4839" s="250"/>
      <c r="B4839" s="251"/>
      <c r="C4839" s="322" t="s">
        <v>1054</v>
      </c>
      <c r="D4839" s="322"/>
      <c r="E4839" s="322"/>
      <c r="H4839" s="252">
        <v>72.540000000000006</v>
      </c>
      <c r="I4839" s="252">
        <v>29.15</v>
      </c>
      <c r="J4839" s="252">
        <v>0</v>
      </c>
      <c r="K4839" s="252">
        <v>0</v>
      </c>
      <c r="L4839" s="252">
        <v>0</v>
      </c>
      <c r="M4839" s="252">
        <v>29.15</v>
      </c>
      <c r="N4839" s="323">
        <v>35.76</v>
      </c>
      <c r="O4839" s="323"/>
      <c r="P4839" s="252">
        <v>68.27</v>
      </c>
      <c r="Q4839" s="252">
        <v>2.34</v>
      </c>
      <c r="R4839" s="240" t="s">
        <v>220</v>
      </c>
      <c r="V4839" s="248">
        <f t="shared" si="292"/>
        <v>0</v>
      </c>
      <c r="W4839" s="248">
        <f t="shared" si="292"/>
        <v>0</v>
      </c>
      <c r="X4839" s="248">
        <f t="shared" si="290"/>
        <v>0</v>
      </c>
      <c r="Y4839" s="248">
        <f t="shared" si="291"/>
        <v>0</v>
      </c>
    </row>
    <row r="4840" spans="1:25" ht="15" customHeight="1" x14ac:dyDescent="0.25">
      <c r="A4840" s="250"/>
      <c r="B4840" s="251"/>
      <c r="C4840" s="322" t="s">
        <v>1058</v>
      </c>
      <c r="D4840" s="322"/>
      <c r="E4840" s="322"/>
      <c r="H4840" s="252">
        <v>1346.84</v>
      </c>
      <c r="I4840" s="252">
        <v>358.84</v>
      </c>
      <c r="J4840" s="252">
        <v>0</v>
      </c>
      <c r="K4840" s="252">
        <v>0</v>
      </c>
      <c r="L4840" s="252">
        <v>0</v>
      </c>
      <c r="M4840" s="252">
        <v>358.84</v>
      </c>
      <c r="N4840" s="323">
        <v>440.64</v>
      </c>
      <c r="O4840" s="323"/>
      <c r="P4840" s="252">
        <v>1298.8499999999999</v>
      </c>
      <c r="Q4840" s="252">
        <v>33.81</v>
      </c>
      <c r="R4840" s="240" t="s">
        <v>220</v>
      </c>
      <c r="V4840" s="248">
        <f t="shared" si="292"/>
        <v>0</v>
      </c>
      <c r="W4840" s="248">
        <f t="shared" si="292"/>
        <v>0</v>
      </c>
      <c r="X4840" s="248">
        <f t="shared" si="290"/>
        <v>0</v>
      </c>
      <c r="Y4840" s="248">
        <f t="shared" si="291"/>
        <v>0</v>
      </c>
    </row>
    <row r="4841" spans="1:25" ht="15" customHeight="1" x14ac:dyDescent="0.25">
      <c r="A4841" s="250"/>
      <c r="B4841" s="251"/>
      <c r="C4841" s="322" t="s">
        <v>1057</v>
      </c>
      <c r="D4841" s="322"/>
      <c r="E4841" s="322"/>
      <c r="H4841" s="252">
        <v>76.59</v>
      </c>
      <c r="I4841" s="252">
        <v>30.54</v>
      </c>
      <c r="J4841" s="252">
        <v>0</v>
      </c>
      <c r="K4841" s="252">
        <v>0</v>
      </c>
      <c r="L4841" s="252">
        <v>0</v>
      </c>
      <c r="M4841" s="252">
        <v>30.54</v>
      </c>
      <c r="N4841" s="323">
        <v>37.409999999999997</v>
      </c>
      <c r="O4841" s="323"/>
      <c r="P4841" s="252">
        <v>72.27</v>
      </c>
      <c r="Q4841" s="252">
        <v>2.5499999999999998</v>
      </c>
      <c r="R4841" s="240" t="s">
        <v>220</v>
      </c>
      <c r="V4841" s="248">
        <f t="shared" si="292"/>
        <v>0</v>
      </c>
      <c r="W4841" s="248">
        <f t="shared" si="292"/>
        <v>0</v>
      </c>
      <c r="X4841" s="248">
        <f t="shared" si="290"/>
        <v>0</v>
      </c>
      <c r="Y4841" s="248">
        <f t="shared" si="291"/>
        <v>0</v>
      </c>
    </row>
    <row r="4842" spans="1:25" ht="15" customHeight="1" x14ac:dyDescent="0.25">
      <c r="A4842" s="250"/>
      <c r="B4842" s="251"/>
      <c r="C4842" s="322" t="s">
        <v>1284</v>
      </c>
      <c r="D4842" s="322"/>
      <c r="E4842" s="322"/>
      <c r="H4842" s="252">
        <v>70928.2</v>
      </c>
      <c r="I4842" s="252">
        <v>0</v>
      </c>
      <c r="J4842" s="252">
        <v>0</v>
      </c>
      <c r="K4842" s="252">
        <v>0</v>
      </c>
      <c r="L4842" s="252">
        <v>0</v>
      </c>
      <c r="M4842" s="252">
        <v>0</v>
      </c>
      <c r="N4842" s="323">
        <v>2031.69</v>
      </c>
      <c r="O4842" s="323"/>
      <c r="P4842" s="252">
        <v>69110.92</v>
      </c>
      <c r="Q4842" s="252">
        <v>214.41</v>
      </c>
      <c r="R4842" s="240" t="s">
        <v>220</v>
      </c>
      <c r="V4842" s="248">
        <f t="shared" si="292"/>
        <v>0</v>
      </c>
      <c r="W4842" s="248">
        <f t="shared" si="292"/>
        <v>0</v>
      </c>
      <c r="X4842" s="248">
        <f t="shared" si="290"/>
        <v>68896.509999999995</v>
      </c>
      <c r="Y4842" s="248">
        <f t="shared" si="291"/>
        <v>68896.509999999995</v>
      </c>
    </row>
    <row r="4843" spans="1:25" ht="15" customHeight="1" x14ac:dyDescent="0.25">
      <c r="A4843" s="253"/>
      <c r="B4843" s="254"/>
      <c r="C4843" s="324" t="s">
        <v>1052</v>
      </c>
      <c r="D4843" s="324"/>
      <c r="E4843" s="324"/>
      <c r="F4843" s="255"/>
      <c r="G4843" s="255"/>
      <c r="H4843" s="256">
        <v>54809.64</v>
      </c>
      <c r="I4843" s="256">
        <v>14900.76</v>
      </c>
      <c r="J4843" s="256">
        <v>0</v>
      </c>
      <c r="K4843" s="256">
        <v>0</v>
      </c>
      <c r="L4843" s="256">
        <v>0</v>
      </c>
      <c r="M4843" s="256">
        <v>14900.76</v>
      </c>
      <c r="N4843" s="325">
        <v>18275.18</v>
      </c>
      <c r="O4843" s="325"/>
      <c r="P4843" s="256">
        <v>55842.39</v>
      </c>
      <c r="Q4843" s="256">
        <v>4407.17</v>
      </c>
      <c r="R4843" s="240" t="s">
        <v>220</v>
      </c>
      <c r="V4843" s="248">
        <f t="shared" si="292"/>
        <v>51435.22</v>
      </c>
      <c r="W4843" s="248">
        <f t="shared" si="292"/>
        <v>0</v>
      </c>
      <c r="X4843" s="248">
        <f t="shared" si="290"/>
        <v>0</v>
      </c>
      <c r="Y4843" s="248">
        <f t="shared" si="291"/>
        <v>51435.22</v>
      </c>
    </row>
    <row r="4844" spans="1:25" ht="15" customHeight="1" x14ac:dyDescent="0.25">
      <c r="A4844" s="245" t="s">
        <v>2131</v>
      </c>
      <c r="B4844" s="246" t="str">
        <f>C4844</f>
        <v>п.Усово-Тупик, Усово-Тупик, 5</v>
      </c>
      <c r="C4844" s="329" t="s">
        <v>221</v>
      </c>
      <c r="D4844" s="329"/>
      <c r="E4844" s="329"/>
      <c r="F4844" s="246" t="s">
        <v>1420</v>
      </c>
      <c r="G4844" s="246" t="s">
        <v>2132</v>
      </c>
      <c r="H4844" s="247">
        <v>1095709.93</v>
      </c>
      <c r="I4844" s="247">
        <v>17725.990000000002</v>
      </c>
      <c r="J4844" s="247">
        <v>0</v>
      </c>
      <c r="K4844" s="247">
        <v>0</v>
      </c>
      <c r="L4844" s="247">
        <v>0</v>
      </c>
      <c r="M4844" s="247">
        <v>17725.990000000002</v>
      </c>
      <c r="N4844" s="330">
        <v>19564.48</v>
      </c>
      <c r="O4844" s="330"/>
      <c r="P4844" s="247">
        <v>1120397.4099999999</v>
      </c>
      <c r="Q4844" s="247">
        <v>26525.97</v>
      </c>
      <c r="R4844" s="240" t="s">
        <v>221</v>
      </c>
      <c r="V4844" s="248">
        <f t="shared" si="292"/>
        <v>0</v>
      </c>
      <c r="W4844" s="248">
        <f t="shared" si="292"/>
        <v>0</v>
      </c>
      <c r="X4844" s="248">
        <f t="shared" si="290"/>
        <v>0</v>
      </c>
      <c r="Y4844" s="248">
        <f t="shared" si="291"/>
        <v>0</v>
      </c>
    </row>
    <row r="4845" spans="1:25" ht="15" customHeight="1" x14ac:dyDescent="0.25">
      <c r="A4845" s="250"/>
      <c r="B4845" s="251"/>
      <c r="C4845" s="322" t="s">
        <v>1303</v>
      </c>
      <c r="D4845" s="322"/>
      <c r="E4845" s="322"/>
      <c r="H4845" s="252">
        <v>-22823.97</v>
      </c>
      <c r="I4845" s="252">
        <v>0</v>
      </c>
      <c r="J4845" s="252">
        <v>0</v>
      </c>
      <c r="K4845" s="252">
        <v>0</v>
      </c>
      <c r="L4845" s="252">
        <v>0</v>
      </c>
      <c r="M4845" s="252">
        <v>0</v>
      </c>
      <c r="N4845" s="323">
        <v>0</v>
      </c>
      <c r="O4845" s="323"/>
      <c r="P4845" s="252">
        <v>0</v>
      </c>
      <c r="Q4845" s="252">
        <v>22823.97</v>
      </c>
      <c r="R4845" s="240" t="s">
        <v>221</v>
      </c>
      <c r="V4845" s="248">
        <f t="shared" si="292"/>
        <v>0</v>
      </c>
      <c r="W4845" s="248">
        <f t="shared" si="292"/>
        <v>0</v>
      </c>
      <c r="X4845" s="248">
        <f t="shared" si="290"/>
        <v>0</v>
      </c>
      <c r="Y4845" s="248">
        <f t="shared" si="291"/>
        <v>0</v>
      </c>
    </row>
    <row r="4846" spans="1:25" ht="15" customHeight="1" x14ac:dyDescent="0.25">
      <c r="A4846" s="250"/>
      <c r="B4846" s="251"/>
      <c r="C4846" s="322" t="s">
        <v>1054</v>
      </c>
      <c r="D4846" s="322"/>
      <c r="E4846" s="322"/>
      <c r="H4846" s="252">
        <v>55.67</v>
      </c>
      <c r="I4846" s="252">
        <v>14.07</v>
      </c>
      <c r="J4846" s="252">
        <v>0</v>
      </c>
      <c r="K4846" s="252">
        <v>0</v>
      </c>
      <c r="L4846" s="252">
        <v>0</v>
      </c>
      <c r="M4846" s="252">
        <v>14.07</v>
      </c>
      <c r="N4846" s="323">
        <v>15.91</v>
      </c>
      <c r="O4846" s="323"/>
      <c r="P4846" s="252">
        <v>53.83</v>
      </c>
      <c r="Q4846" s="252">
        <v>0</v>
      </c>
      <c r="R4846" s="240" t="s">
        <v>221</v>
      </c>
      <c r="V4846" s="248">
        <f t="shared" si="292"/>
        <v>0</v>
      </c>
      <c r="W4846" s="248">
        <f t="shared" si="292"/>
        <v>0</v>
      </c>
      <c r="X4846" s="248">
        <f t="shared" si="290"/>
        <v>0</v>
      </c>
      <c r="Y4846" s="248">
        <f t="shared" si="291"/>
        <v>0</v>
      </c>
    </row>
    <row r="4847" spans="1:25" ht="15" customHeight="1" x14ac:dyDescent="0.25">
      <c r="A4847" s="250"/>
      <c r="B4847" s="251"/>
      <c r="C4847" s="322" t="s">
        <v>1058</v>
      </c>
      <c r="D4847" s="322"/>
      <c r="E4847" s="322"/>
      <c r="H4847" s="252">
        <v>1694.21</v>
      </c>
      <c r="I4847" s="252">
        <v>368.19</v>
      </c>
      <c r="J4847" s="252">
        <v>0</v>
      </c>
      <c r="K4847" s="252">
        <v>0</v>
      </c>
      <c r="L4847" s="252">
        <v>0</v>
      </c>
      <c r="M4847" s="252">
        <v>368.19</v>
      </c>
      <c r="N4847" s="323">
        <v>354.72</v>
      </c>
      <c r="O4847" s="323"/>
      <c r="P4847" s="252">
        <v>1709.06</v>
      </c>
      <c r="Q4847" s="252">
        <v>1.38</v>
      </c>
      <c r="R4847" s="240" t="s">
        <v>221</v>
      </c>
      <c r="V4847" s="248">
        <f t="shared" si="292"/>
        <v>0</v>
      </c>
      <c r="W4847" s="248">
        <f t="shared" si="292"/>
        <v>0</v>
      </c>
      <c r="X4847" s="248">
        <f t="shared" si="290"/>
        <v>0</v>
      </c>
      <c r="Y4847" s="248">
        <f t="shared" si="291"/>
        <v>0</v>
      </c>
    </row>
    <row r="4848" spans="1:25" ht="15" customHeight="1" x14ac:dyDescent="0.25">
      <c r="A4848" s="250"/>
      <c r="B4848" s="251"/>
      <c r="C4848" s="322" t="s">
        <v>1057</v>
      </c>
      <c r="D4848" s="322"/>
      <c r="E4848" s="322"/>
      <c r="H4848" s="252">
        <v>58.95</v>
      </c>
      <c r="I4848" s="252">
        <v>14.75</v>
      </c>
      <c r="J4848" s="252">
        <v>0</v>
      </c>
      <c r="K4848" s="252">
        <v>0</v>
      </c>
      <c r="L4848" s="252">
        <v>0</v>
      </c>
      <c r="M4848" s="252">
        <v>14.75</v>
      </c>
      <c r="N4848" s="323">
        <v>16.68</v>
      </c>
      <c r="O4848" s="323"/>
      <c r="P4848" s="252">
        <v>57.02</v>
      </c>
      <c r="Q4848" s="252">
        <v>0</v>
      </c>
      <c r="R4848" s="240" t="s">
        <v>221</v>
      </c>
      <c r="V4848" s="248">
        <f t="shared" si="292"/>
        <v>0</v>
      </c>
      <c r="W4848" s="248">
        <f t="shared" si="292"/>
        <v>0</v>
      </c>
      <c r="X4848" s="248">
        <f t="shared" si="290"/>
        <v>0</v>
      </c>
      <c r="Y4848" s="248">
        <f t="shared" si="291"/>
        <v>0</v>
      </c>
    </row>
    <row r="4849" spans="1:25" ht="15" customHeight="1" x14ac:dyDescent="0.25">
      <c r="A4849" s="250"/>
      <c r="B4849" s="251"/>
      <c r="C4849" s="322" t="s">
        <v>1284</v>
      </c>
      <c r="D4849" s="322"/>
      <c r="E4849" s="322"/>
      <c r="H4849" s="252">
        <v>1032257.44</v>
      </c>
      <c r="I4849" s="252">
        <v>0</v>
      </c>
      <c r="J4849" s="252">
        <v>0</v>
      </c>
      <c r="K4849" s="252">
        <v>0</v>
      </c>
      <c r="L4849" s="252">
        <v>0</v>
      </c>
      <c r="M4849" s="252">
        <v>0</v>
      </c>
      <c r="N4849" s="323">
        <v>2482.23</v>
      </c>
      <c r="O4849" s="323"/>
      <c r="P4849" s="252">
        <v>1033410.5600000001</v>
      </c>
      <c r="Q4849" s="252">
        <v>3635.35</v>
      </c>
      <c r="R4849" s="240" t="s">
        <v>221</v>
      </c>
      <c r="V4849" s="248">
        <f t="shared" si="292"/>
        <v>0</v>
      </c>
      <c r="W4849" s="248">
        <f t="shared" si="292"/>
        <v>0</v>
      </c>
      <c r="X4849" s="248">
        <f t="shared" si="290"/>
        <v>1029775.2100000001</v>
      </c>
      <c r="Y4849" s="248">
        <f t="shared" si="291"/>
        <v>1029775.2100000001</v>
      </c>
    </row>
    <row r="4850" spans="1:25" ht="15" customHeight="1" x14ac:dyDescent="0.25">
      <c r="A4850" s="253"/>
      <c r="B4850" s="254"/>
      <c r="C4850" s="324" t="s">
        <v>1052</v>
      </c>
      <c r="D4850" s="324"/>
      <c r="E4850" s="324"/>
      <c r="F4850" s="255"/>
      <c r="G4850" s="255"/>
      <c r="H4850" s="256">
        <v>84467.63</v>
      </c>
      <c r="I4850" s="256">
        <v>17328.98</v>
      </c>
      <c r="J4850" s="256">
        <v>0</v>
      </c>
      <c r="K4850" s="256">
        <v>0</v>
      </c>
      <c r="L4850" s="256">
        <v>0</v>
      </c>
      <c r="M4850" s="256">
        <v>17328.98</v>
      </c>
      <c r="N4850" s="325">
        <v>16694.939999999999</v>
      </c>
      <c r="O4850" s="325"/>
      <c r="P4850" s="256">
        <v>85166.94</v>
      </c>
      <c r="Q4850" s="256">
        <v>65.27</v>
      </c>
      <c r="R4850" s="240" t="s">
        <v>221</v>
      </c>
      <c r="V4850" s="248">
        <f t="shared" si="292"/>
        <v>85101.67</v>
      </c>
      <c r="W4850" s="248">
        <f t="shared" si="292"/>
        <v>0</v>
      </c>
      <c r="X4850" s="248">
        <f t="shared" si="290"/>
        <v>0</v>
      </c>
      <c r="Y4850" s="248">
        <f t="shared" si="291"/>
        <v>85101.67</v>
      </c>
    </row>
    <row r="4851" spans="1:25" ht="15" customHeight="1" x14ac:dyDescent="0.25">
      <c r="A4851" s="245" t="s">
        <v>2133</v>
      </c>
      <c r="B4851" s="246" t="str">
        <f>C4851</f>
        <v>п.Усово-Тупик, Усово-Тупик, 9</v>
      </c>
      <c r="C4851" s="329" t="s">
        <v>222</v>
      </c>
      <c r="D4851" s="329"/>
      <c r="E4851" s="329"/>
      <c r="F4851" s="246" t="s">
        <v>1578</v>
      </c>
      <c r="G4851" s="246" t="s">
        <v>2134</v>
      </c>
      <c r="H4851" s="247">
        <v>770835.03</v>
      </c>
      <c r="I4851" s="247">
        <v>207964.68</v>
      </c>
      <c r="J4851" s="247">
        <v>0</v>
      </c>
      <c r="K4851" s="247">
        <v>0</v>
      </c>
      <c r="L4851" s="247">
        <v>0</v>
      </c>
      <c r="M4851" s="247">
        <v>207964.68</v>
      </c>
      <c r="N4851" s="330">
        <v>225820.85</v>
      </c>
      <c r="O4851" s="330"/>
      <c r="P4851" s="247">
        <v>940070.99</v>
      </c>
      <c r="Q4851" s="247">
        <v>187092.13</v>
      </c>
      <c r="R4851" s="240" t="s">
        <v>222</v>
      </c>
      <c r="V4851" s="248">
        <f t="shared" si="292"/>
        <v>0</v>
      </c>
      <c r="W4851" s="248">
        <f t="shared" si="292"/>
        <v>0</v>
      </c>
      <c r="X4851" s="248">
        <f t="shared" si="290"/>
        <v>0</v>
      </c>
      <c r="Y4851" s="248">
        <f t="shared" si="291"/>
        <v>0</v>
      </c>
    </row>
    <row r="4852" spans="1:25" ht="15" customHeight="1" x14ac:dyDescent="0.25">
      <c r="A4852" s="250"/>
      <c r="B4852" s="251"/>
      <c r="C4852" s="322" t="s">
        <v>1296</v>
      </c>
      <c r="D4852" s="322"/>
      <c r="E4852" s="322"/>
      <c r="H4852" s="252">
        <v>76253.47</v>
      </c>
      <c r="I4852" s="252">
        <v>0</v>
      </c>
      <c r="J4852" s="252">
        <v>0</v>
      </c>
      <c r="K4852" s="252">
        <v>0</v>
      </c>
      <c r="L4852" s="252">
        <v>0</v>
      </c>
      <c r="M4852" s="252">
        <v>0</v>
      </c>
      <c r="N4852" s="323">
        <v>204.33</v>
      </c>
      <c r="O4852" s="323"/>
      <c r="P4852" s="252">
        <v>94901.01</v>
      </c>
      <c r="Q4852" s="252">
        <v>18851.87</v>
      </c>
      <c r="R4852" s="240" t="s">
        <v>222</v>
      </c>
      <c r="V4852" s="248">
        <f t="shared" si="292"/>
        <v>0</v>
      </c>
      <c r="W4852" s="248">
        <f t="shared" si="292"/>
        <v>0</v>
      </c>
      <c r="X4852" s="248">
        <f t="shared" si="290"/>
        <v>0</v>
      </c>
      <c r="Y4852" s="248">
        <f t="shared" si="291"/>
        <v>0</v>
      </c>
    </row>
    <row r="4853" spans="1:25" ht="15" customHeight="1" x14ac:dyDescent="0.25">
      <c r="A4853" s="250"/>
      <c r="B4853" s="251"/>
      <c r="C4853" s="322" t="s">
        <v>503</v>
      </c>
      <c r="D4853" s="322"/>
      <c r="E4853" s="322"/>
      <c r="H4853" s="252">
        <v>7</v>
      </c>
      <c r="I4853" s="252">
        <v>0</v>
      </c>
      <c r="J4853" s="252">
        <v>0</v>
      </c>
      <c r="K4853" s="252">
        <v>0</v>
      </c>
      <c r="L4853" s="252">
        <v>0</v>
      </c>
      <c r="M4853" s="252">
        <v>0</v>
      </c>
      <c r="N4853" s="323">
        <v>0</v>
      </c>
      <c r="O4853" s="323"/>
      <c r="P4853" s="252">
        <v>7</v>
      </c>
      <c r="Q4853" s="252">
        <v>0</v>
      </c>
      <c r="R4853" s="240" t="s">
        <v>222</v>
      </c>
      <c r="V4853" s="248">
        <f t="shared" si="292"/>
        <v>0</v>
      </c>
      <c r="W4853" s="248">
        <f t="shared" si="292"/>
        <v>0</v>
      </c>
      <c r="X4853" s="248">
        <f t="shared" si="290"/>
        <v>0</v>
      </c>
      <c r="Y4853" s="248">
        <f t="shared" si="291"/>
        <v>0</v>
      </c>
    </row>
    <row r="4854" spans="1:25" ht="15" customHeight="1" x14ac:dyDescent="0.25">
      <c r="A4854" s="250"/>
      <c r="B4854" s="251"/>
      <c r="C4854" s="322" t="s">
        <v>1052</v>
      </c>
      <c r="D4854" s="322"/>
      <c r="E4854" s="322"/>
      <c r="H4854" s="252">
        <v>500403.36</v>
      </c>
      <c r="I4854" s="252">
        <v>183687.32</v>
      </c>
      <c r="J4854" s="252">
        <v>0</v>
      </c>
      <c r="K4854" s="252">
        <v>0</v>
      </c>
      <c r="L4854" s="252">
        <v>0</v>
      </c>
      <c r="M4854" s="252">
        <v>183687.32</v>
      </c>
      <c r="N4854" s="323">
        <v>196797.13</v>
      </c>
      <c r="O4854" s="323"/>
      <c r="P4854" s="252">
        <v>511980.34</v>
      </c>
      <c r="Q4854" s="252">
        <v>24686.79</v>
      </c>
      <c r="R4854" s="240" t="s">
        <v>222</v>
      </c>
      <c r="V4854" s="248">
        <f t="shared" si="292"/>
        <v>487293.55000000005</v>
      </c>
      <c r="W4854" s="248">
        <f t="shared" si="292"/>
        <v>0</v>
      </c>
      <c r="X4854" s="248">
        <f t="shared" si="290"/>
        <v>0</v>
      </c>
      <c r="Y4854" s="248">
        <f t="shared" si="291"/>
        <v>487293.55000000005</v>
      </c>
    </row>
    <row r="4855" spans="1:25" ht="15" customHeight="1" x14ac:dyDescent="0.25">
      <c r="A4855" s="250"/>
      <c r="B4855" s="251"/>
      <c r="C4855" s="322" t="s">
        <v>1058</v>
      </c>
      <c r="D4855" s="322"/>
      <c r="E4855" s="322"/>
      <c r="H4855" s="252">
        <v>54443.94</v>
      </c>
      <c r="I4855" s="252">
        <v>20764.61</v>
      </c>
      <c r="J4855" s="252">
        <v>0</v>
      </c>
      <c r="K4855" s="252">
        <v>0</v>
      </c>
      <c r="L4855" s="252">
        <v>0</v>
      </c>
      <c r="M4855" s="252">
        <v>20764.61</v>
      </c>
      <c r="N4855" s="323">
        <v>22262.74</v>
      </c>
      <c r="O4855" s="323"/>
      <c r="P4855" s="252">
        <v>55736.98</v>
      </c>
      <c r="Q4855" s="252">
        <v>2791.17</v>
      </c>
      <c r="R4855" s="240" t="s">
        <v>222</v>
      </c>
      <c r="V4855" s="248">
        <f t="shared" si="292"/>
        <v>0</v>
      </c>
      <c r="W4855" s="248">
        <f t="shared" si="292"/>
        <v>0</v>
      </c>
      <c r="X4855" s="248">
        <f t="shared" si="290"/>
        <v>0</v>
      </c>
      <c r="Y4855" s="248">
        <f t="shared" si="291"/>
        <v>0</v>
      </c>
    </row>
    <row r="4856" spans="1:25" ht="15" customHeight="1" x14ac:dyDescent="0.25">
      <c r="A4856" s="250"/>
      <c r="B4856" s="251"/>
      <c r="C4856" s="322" t="s">
        <v>1054</v>
      </c>
      <c r="D4856" s="322"/>
      <c r="E4856" s="322"/>
      <c r="H4856" s="252">
        <v>1182.3900000000001</v>
      </c>
      <c r="I4856" s="252">
        <v>483.69</v>
      </c>
      <c r="J4856" s="252">
        <v>0</v>
      </c>
      <c r="K4856" s="252">
        <v>0</v>
      </c>
      <c r="L4856" s="252">
        <v>0</v>
      </c>
      <c r="M4856" s="252">
        <v>483.69</v>
      </c>
      <c r="N4856" s="323">
        <v>563.66999999999996</v>
      </c>
      <c r="O4856" s="323"/>
      <c r="P4856" s="252">
        <v>1122.45</v>
      </c>
      <c r="Q4856" s="252">
        <v>20.04</v>
      </c>
      <c r="R4856" s="240" t="s">
        <v>222</v>
      </c>
      <c r="V4856" s="248">
        <f t="shared" si="292"/>
        <v>0</v>
      </c>
      <c r="W4856" s="248">
        <f t="shared" si="292"/>
        <v>0</v>
      </c>
      <c r="X4856" s="248">
        <f t="shared" si="290"/>
        <v>0</v>
      </c>
      <c r="Y4856" s="248">
        <f t="shared" si="291"/>
        <v>0</v>
      </c>
    </row>
    <row r="4857" spans="1:25" ht="15" customHeight="1" x14ac:dyDescent="0.25">
      <c r="A4857" s="250"/>
      <c r="B4857" s="251"/>
      <c r="C4857" s="322" t="s">
        <v>1055</v>
      </c>
      <c r="D4857" s="322"/>
      <c r="E4857" s="322"/>
      <c r="H4857" s="252">
        <v>-63517.279999999999</v>
      </c>
      <c r="I4857" s="252">
        <v>483.69</v>
      </c>
      <c r="J4857" s="252">
        <v>0</v>
      </c>
      <c r="K4857" s="252">
        <v>0</v>
      </c>
      <c r="L4857" s="252">
        <v>0</v>
      </c>
      <c r="M4857" s="252">
        <v>483.69</v>
      </c>
      <c r="N4857" s="323">
        <v>563.66999999999996</v>
      </c>
      <c r="O4857" s="323"/>
      <c r="P4857" s="252">
        <v>1123.3900000000001</v>
      </c>
      <c r="Q4857" s="252">
        <v>64720.65</v>
      </c>
      <c r="R4857" s="240" t="s">
        <v>222</v>
      </c>
      <c r="V4857" s="248">
        <f t="shared" si="292"/>
        <v>0</v>
      </c>
      <c r="W4857" s="248">
        <f t="shared" si="292"/>
        <v>0</v>
      </c>
      <c r="X4857" s="248">
        <f t="shared" si="290"/>
        <v>0</v>
      </c>
      <c r="Y4857" s="248">
        <f t="shared" si="291"/>
        <v>0</v>
      </c>
    </row>
    <row r="4858" spans="1:25" ht="15" customHeight="1" x14ac:dyDescent="0.25">
      <c r="A4858" s="250"/>
      <c r="B4858" s="251"/>
      <c r="C4858" s="322" t="s">
        <v>1057</v>
      </c>
      <c r="D4858" s="322"/>
      <c r="E4858" s="322"/>
      <c r="H4858" s="252">
        <v>2499.2199999999998</v>
      </c>
      <c r="I4858" s="252">
        <v>1013.97</v>
      </c>
      <c r="J4858" s="252">
        <v>0</v>
      </c>
      <c r="K4858" s="252">
        <v>0</v>
      </c>
      <c r="L4858" s="252">
        <v>0</v>
      </c>
      <c r="M4858" s="252">
        <v>1013.97</v>
      </c>
      <c r="N4858" s="323">
        <v>1181.8699999999999</v>
      </c>
      <c r="O4858" s="323"/>
      <c r="P4858" s="252">
        <v>2373.31</v>
      </c>
      <c r="Q4858" s="252">
        <v>41.99</v>
      </c>
      <c r="R4858" s="240" t="s">
        <v>222</v>
      </c>
      <c r="V4858" s="248">
        <f t="shared" si="292"/>
        <v>0</v>
      </c>
      <c r="W4858" s="248">
        <f t="shared" si="292"/>
        <v>0</v>
      </c>
      <c r="X4858" s="248">
        <f t="shared" si="290"/>
        <v>0</v>
      </c>
      <c r="Y4858" s="248">
        <f t="shared" si="291"/>
        <v>0</v>
      </c>
    </row>
    <row r="4859" spans="1:25" ht="15" customHeight="1" x14ac:dyDescent="0.25">
      <c r="A4859" s="250"/>
      <c r="B4859" s="251"/>
      <c r="C4859" s="322" t="s">
        <v>1288</v>
      </c>
      <c r="D4859" s="322"/>
      <c r="E4859" s="322"/>
      <c r="H4859" s="252">
        <v>12955.47</v>
      </c>
      <c r="I4859" s="252">
        <v>0</v>
      </c>
      <c r="J4859" s="252">
        <v>0</v>
      </c>
      <c r="K4859" s="252">
        <v>0</v>
      </c>
      <c r="L4859" s="252">
        <v>0</v>
      </c>
      <c r="M4859" s="252">
        <v>0</v>
      </c>
      <c r="N4859" s="323">
        <v>33.450000000000003</v>
      </c>
      <c r="O4859" s="323"/>
      <c r="P4859" s="252">
        <v>14691.53</v>
      </c>
      <c r="Q4859" s="252">
        <v>1769.51</v>
      </c>
      <c r="R4859" s="240" t="s">
        <v>222</v>
      </c>
      <c r="V4859" s="248">
        <f t="shared" si="292"/>
        <v>0</v>
      </c>
      <c r="W4859" s="248">
        <f t="shared" si="292"/>
        <v>0</v>
      </c>
      <c r="X4859" s="248">
        <f t="shared" si="290"/>
        <v>0</v>
      </c>
      <c r="Y4859" s="248">
        <f t="shared" si="291"/>
        <v>0</v>
      </c>
    </row>
    <row r="4860" spans="1:25" ht="15" customHeight="1" x14ac:dyDescent="0.25">
      <c r="A4860" s="250"/>
      <c r="B4860" s="251"/>
      <c r="C4860" s="322" t="s">
        <v>1284</v>
      </c>
      <c r="D4860" s="322"/>
      <c r="E4860" s="322"/>
      <c r="H4860" s="252">
        <v>182862.81</v>
      </c>
      <c r="I4860" s="252">
        <v>0</v>
      </c>
      <c r="J4860" s="252">
        <v>0</v>
      </c>
      <c r="K4860" s="252">
        <v>0</v>
      </c>
      <c r="L4860" s="252">
        <v>0</v>
      </c>
      <c r="M4860" s="252">
        <v>0</v>
      </c>
      <c r="N4860" s="323">
        <v>2429.7800000000002</v>
      </c>
      <c r="O4860" s="323"/>
      <c r="P4860" s="252">
        <v>254579.74</v>
      </c>
      <c r="Q4860" s="252">
        <v>74146.710000000006</v>
      </c>
      <c r="R4860" s="240" t="s">
        <v>222</v>
      </c>
      <c r="V4860" s="248">
        <f t="shared" si="292"/>
        <v>0</v>
      </c>
      <c r="W4860" s="248">
        <f t="shared" si="292"/>
        <v>0</v>
      </c>
      <c r="X4860" s="248">
        <f t="shared" si="290"/>
        <v>180433.02999999997</v>
      </c>
      <c r="Y4860" s="248">
        <f t="shared" si="291"/>
        <v>180433.02999999997</v>
      </c>
    </row>
    <row r="4861" spans="1:25" ht="15" customHeight="1" x14ac:dyDescent="0.25">
      <c r="A4861" s="253"/>
      <c r="B4861" s="254"/>
      <c r="C4861" s="324" t="s">
        <v>1056</v>
      </c>
      <c r="D4861" s="324"/>
      <c r="E4861" s="324"/>
      <c r="F4861" s="255"/>
      <c r="G4861" s="255"/>
      <c r="H4861" s="256">
        <v>3744.65</v>
      </c>
      <c r="I4861" s="256">
        <v>1531.4</v>
      </c>
      <c r="J4861" s="256">
        <v>0</v>
      </c>
      <c r="K4861" s="256">
        <v>0</v>
      </c>
      <c r="L4861" s="256">
        <v>0</v>
      </c>
      <c r="M4861" s="256">
        <v>1531.4</v>
      </c>
      <c r="N4861" s="325">
        <v>1784.21</v>
      </c>
      <c r="O4861" s="325"/>
      <c r="P4861" s="256">
        <v>3555.24</v>
      </c>
      <c r="Q4861" s="256">
        <v>63.4</v>
      </c>
      <c r="R4861" s="240" t="s">
        <v>222</v>
      </c>
      <c r="V4861" s="248">
        <f t="shared" si="292"/>
        <v>0</v>
      </c>
      <c r="W4861" s="248">
        <f t="shared" si="292"/>
        <v>0</v>
      </c>
      <c r="X4861" s="248">
        <f t="shared" si="290"/>
        <v>0</v>
      </c>
      <c r="Y4861" s="248">
        <f t="shared" si="291"/>
        <v>0</v>
      </c>
    </row>
    <row r="4862" spans="1:25" ht="15" customHeight="1" x14ac:dyDescent="0.25">
      <c r="A4862" s="245" t="s">
        <v>2135</v>
      </c>
      <c r="B4862" s="246" t="str">
        <f>C4862</f>
        <v>пгт.Новоивановское, Амбулаторная, 62</v>
      </c>
      <c r="C4862" s="329" t="s">
        <v>1172</v>
      </c>
      <c r="D4862" s="329"/>
      <c r="E4862" s="329"/>
      <c r="F4862" s="246" t="s">
        <v>1291</v>
      </c>
      <c r="G4862" s="246" t="s">
        <v>2136</v>
      </c>
      <c r="H4862" s="247">
        <v>157348.25</v>
      </c>
      <c r="I4862" s="247">
        <v>0</v>
      </c>
      <c r="J4862" s="247">
        <v>-157348.25</v>
      </c>
      <c r="K4862" s="247">
        <v>0</v>
      </c>
      <c r="L4862" s="247">
        <v>0</v>
      </c>
      <c r="M4862" s="247">
        <v>-157348.25</v>
      </c>
      <c r="N4862" s="330">
        <v>0</v>
      </c>
      <c r="O4862" s="330"/>
      <c r="P4862" s="247">
        <v>0</v>
      </c>
      <c r="Q4862" s="247">
        <v>0</v>
      </c>
      <c r="R4862" s="240" t="s">
        <v>1172</v>
      </c>
      <c r="V4862" s="248">
        <f t="shared" si="292"/>
        <v>0</v>
      </c>
      <c r="W4862" s="248">
        <f t="shared" si="292"/>
        <v>0</v>
      </c>
      <c r="X4862" s="248">
        <f t="shared" si="290"/>
        <v>0</v>
      </c>
      <c r="Y4862" s="248">
        <f t="shared" si="291"/>
        <v>0</v>
      </c>
    </row>
    <row r="4863" spans="1:25" ht="15" customHeight="1" x14ac:dyDescent="0.25">
      <c r="A4863" s="250"/>
      <c r="B4863" s="251"/>
      <c r="C4863" s="322" t="s">
        <v>1283</v>
      </c>
      <c r="D4863" s="322"/>
      <c r="E4863" s="322"/>
      <c r="H4863" s="252">
        <v>50357.96</v>
      </c>
      <c r="I4863" s="252">
        <v>0</v>
      </c>
      <c r="J4863" s="252">
        <v>-50357.96</v>
      </c>
      <c r="K4863" s="252">
        <v>0</v>
      </c>
      <c r="L4863" s="252">
        <v>0</v>
      </c>
      <c r="M4863" s="252">
        <v>-50357.96</v>
      </c>
      <c r="N4863" s="323">
        <v>0</v>
      </c>
      <c r="O4863" s="323"/>
      <c r="P4863" s="252">
        <v>0</v>
      </c>
      <c r="Q4863" s="252">
        <v>0</v>
      </c>
      <c r="R4863" s="240" t="s">
        <v>1172</v>
      </c>
      <c r="V4863" s="248">
        <f t="shared" si="292"/>
        <v>0</v>
      </c>
      <c r="W4863" s="248">
        <f t="shared" si="292"/>
        <v>0</v>
      </c>
      <c r="X4863" s="248">
        <f t="shared" si="290"/>
        <v>0</v>
      </c>
      <c r="Y4863" s="248">
        <f t="shared" si="291"/>
        <v>0</v>
      </c>
    </row>
    <row r="4864" spans="1:25" ht="15" customHeight="1" x14ac:dyDescent="0.25">
      <c r="A4864" s="250"/>
      <c r="B4864" s="251"/>
      <c r="C4864" s="322" t="s">
        <v>1052</v>
      </c>
      <c r="D4864" s="322"/>
      <c r="E4864" s="322"/>
      <c r="H4864" s="252">
        <v>17782.57</v>
      </c>
      <c r="I4864" s="252">
        <v>0</v>
      </c>
      <c r="J4864" s="252">
        <v>-17782.57</v>
      </c>
      <c r="K4864" s="252">
        <v>0</v>
      </c>
      <c r="L4864" s="252">
        <v>0</v>
      </c>
      <c r="M4864" s="252">
        <v>-17782.57</v>
      </c>
      <c r="N4864" s="323">
        <v>0</v>
      </c>
      <c r="O4864" s="323"/>
      <c r="P4864" s="252">
        <v>0</v>
      </c>
      <c r="Q4864" s="252">
        <v>0</v>
      </c>
      <c r="R4864" s="240" t="s">
        <v>1172</v>
      </c>
      <c r="V4864" s="248">
        <f t="shared" si="292"/>
        <v>0</v>
      </c>
      <c r="W4864" s="248">
        <f t="shared" si="292"/>
        <v>0</v>
      </c>
      <c r="X4864" s="248">
        <f t="shared" si="290"/>
        <v>0</v>
      </c>
      <c r="Y4864" s="248">
        <f t="shared" si="291"/>
        <v>0</v>
      </c>
    </row>
    <row r="4865" spans="1:25" ht="15" customHeight="1" x14ac:dyDescent="0.25">
      <c r="A4865" s="250"/>
      <c r="B4865" s="251"/>
      <c r="C4865" s="322" t="s">
        <v>1303</v>
      </c>
      <c r="D4865" s="322"/>
      <c r="E4865" s="322"/>
      <c r="H4865" s="252">
        <v>1407.54</v>
      </c>
      <c r="I4865" s="252">
        <v>0</v>
      </c>
      <c r="J4865" s="252">
        <v>-1407.54</v>
      </c>
      <c r="K4865" s="252">
        <v>0</v>
      </c>
      <c r="L4865" s="252">
        <v>0</v>
      </c>
      <c r="M4865" s="252">
        <v>-1407.54</v>
      </c>
      <c r="N4865" s="323">
        <v>0</v>
      </c>
      <c r="O4865" s="323"/>
      <c r="P4865" s="252">
        <v>0</v>
      </c>
      <c r="Q4865" s="252">
        <v>0</v>
      </c>
      <c r="R4865" s="240" t="s">
        <v>1172</v>
      </c>
      <c r="V4865" s="248">
        <f t="shared" si="292"/>
        <v>0</v>
      </c>
      <c r="W4865" s="248">
        <f t="shared" si="292"/>
        <v>0</v>
      </c>
      <c r="X4865" s="248">
        <f t="shared" si="290"/>
        <v>0</v>
      </c>
      <c r="Y4865" s="248">
        <f t="shared" si="291"/>
        <v>0</v>
      </c>
    </row>
    <row r="4866" spans="1:25" ht="15" customHeight="1" x14ac:dyDescent="0.25">
      <c r="A4866" s="250"/>
      <c r="B4866" s="251"/>
      <c r="C4866" s="322" t="s">
        <v>1377</v>
      </c>
      <c r="D4866" s="322"/>
      <c r="E4866" s="322"/>
      <c r="H4866" s="252">
        <v>73531.41</v>
      </c>
      <c r="I4866" s="252">
        <v>0</v>
      </c>
      <c r="J4866" s="252">
        <v>-73531.41</v>
      </c>
      <c r="K4866" s="252">
        <v>0</v>
      </c>
      <c r="L4866" s="252">
        <v>0</v>
      </c>
      <c r="M4866" s="252">
        <v>-73531.41</v>
      </c>
      <c r="N4866" s="323">
        <v>0</v>
      </c>
      <c r="O4866" s="323"/>
      <c r="P4866" s="252">
        <v>0</v>
      </c>
      <c r="Q4866" s="252">
        <v>0</v>
      </c>
      <c r="R4866" s="240" t="s">
        <v>1172</v>
      </c>
      <c r="V4866" s="248">
        <f t="shared" si="292"/>
        <v>0</v>
      </c>
      <c r="W4866" s="248">
        <f t="shared" si="292"/>
        <v>0</v>
      </c>
      <c r="X4866" s="248">
        <f t="shared" si="290"/>
        <v>0</v>
      </c>
      <c r="Y4866" s="248">
        <f t="shared" si="291"/>
        <v>0</v>
      </c>
    </row>
    <row r="4867" spans="1:25" ht="15" customHeight="1" x14ac:dyDescent="0.25">
      <c r="A4867" s="250"/>
      <c r="B4867" s="251"/>
      <c r="C4867" s="322" t="s">
        <v>1374</v>
      </c>
      <c r="D4867" s="322"/>
      <c r="E4867" s="322"/>
      <c r="H4867" s="252">
        <v>4558.8999999999996</v>
      </c>
      <c r="I4867" s="252">
        <v>0</v>
      </c>
      <c r="J4867" s="252">
        <v>-4558.8999999999996</v>
      </c>
      <c r="K4867" s="252">
        <v>0</v>
      </c>
      <c r="L4867" s="252">
        <v>0</v>
      </c>
      <c r="M4867" s="252">
        <v>-4558.8999999999996</v>
      </c>
      <c r="N4867" s="323">
        <v>0</v>
      </c>
      <c r="O4867" s="323"/>
      <c r="P4867" s="252">
        <v>0</v>
      </c>
      <c r="Q4867" s="252">
        <v>0</v>
      </c>
      <c r="R4867" s="240" t="s">
        <v>1172</v>
      </c>
      <c r="V4867" s="248">
        <f t="shared" si="292"/>
        <v>0</v>
      </c>
      <c r="W4867" s="248">
        <f t="shared" si="292"/>
        <v>0</v>
      </c>
      <c r="X4867" s="248">
        <f t="shared" si="290"/>
        <v>0</v>
      </c>
      <c r="Y4867" s="248">
        <f t="shared" si="291"/>
        <v>0</v>
      </c>
    </row>
    <row r="4868" spans="1:25" ht="15" customHeight="1" x14ac:dyDescent="0.25">
      <c r="A4868" s="253"/>
      <c r="B4868" s="254"/>
      <c r="C4868" s="324" t="s">
        <v>1304</v>
      </c>
      <c r="D4868" s="324"/>
      <c r="E4868" s="324"/>
      <c r="F4868" s="255"/>
      <c r="G4868" s="255"/>
      <c r="H4868" s="256">
        <v>9709.8700000000008</v>
      </c>
      <c r="I4868" s="256">
        <v>0</v>
      </c>
      <c r="J4868" s="256">
        <v>-9709.8700000000008</v>
      </c>
      <c r="K4868" s="256">
        <v>0</v>
      </c>
      <c r="L4868" s="256">
        <v>0</v>
      </c>
      <c r="M4868" s="256">
        <v>-9709.8700000000008</v>
      </c>
      <c r="N4868" s="325">
        <v>0</v>
      </c>
      <c r="O4868" s="325"/>
      <c r="P4868" s="256">
        <v>0</v>
      </c>
      <c r="Q4868" s="256">
        <v>0</v>
      </c>
      <c r="R4868" s="240" t="s">
        <v>1172</v>
      </c>
      <c r="V4868" s="248">
        <f t="shared" si="292"/>
        <v>0</v>
      </c>
      <c r="W4868" s="248">
        <f t="shared" si="292"/>
        <v>0</v>
      </c>
      <c r="X4868" s="248">
        <f t="shared" si="290"/>
        <v>0</v>
      </c>
      <c r="Y4868" s="248">
        <f t="shared" si="291"/>
        <v>0</v>
      </c>
    </row>
    <row r="4869" spans="1:25" ht="15" customHeight="1" x14ac:dyDescent="0.25">
      <c r="A4869" s="245" t="s">
        <v>2137</v>
      </c>
      <c r="B4869" s="246" t="str">
        <f>C4869</f>
        <v>пгт.Новоивановское, Новоивановское, 131</v>
      </c>
      <c r="C4869" s="329" t="s">
        <v>1173</v>
      </c>
      <c r="D4869" s="329"/>
      <c r="E4869" s="329"/>
      <c r="F4869" s="246" t="s">
        <v>234</v>
      </c>
      <c r="G4869" s="246" t="s">
        <v>234</v>
      </c>
      <c r="H4869" s="247">
        <v>14666.73</v>
      </c>
      <c r="I4869" s="247">
        <v>0</v>
      </c>
      <c r="J4869" s="247">
        <v>-14666.73</v>
      </c>
      <c r="K4869" s="247">
        <v>0</v>
      </c>
      <c r="L4869" s="247">
        <v>0</v>
      </c>
      <c r="M4869" s="247">
        <v>-14666.73</v>
      </c>
      <c r="N4869" s="330">
        <v>0</v>
      </c>
      <c r="O4869" s="330"/>
      <c r="P4869" s="247">
        <v>0</v>
      </c>
      <c r="Q4869" s="247">
        <v>0</v>
      </c>
      <c r="R4869" s="240" t="s">
        <v>1173</v>
      </c>
      <c r="V4869" s="248">
        <f t="shared" si="292"/>
        <v>0</v>
      </c>
      <c r="W4869" s="248">
        <f t="shared" si="292"/>
        <v>0</v>
      </c>
      <c r="X4869" s="248">
        <f t="shared" si="290"/>
        <v>0</v>
      </c>
      <c r="Y4869" s="248">
        <f t="shared" si="291"/>
        <v>0</v>
      </c>
    </row>
    <row r="4870" spans="1:25" ht="15" customHeight="1" x14ac:dyDescent="0.25">
      <c r="A4870" s="253"/>
      <c r="B4870" s="254"/>
      <c r="C4870" s="324" t="s">
        <v>1283</v>
      </c>
      <c r="D4870" s="324"/>
      <c r="E4870" s="324"/>
      <c r="F4870" s="255"/>
      <c r="G4870" s="255"/>
      <c r="H4870" s="256">
        <v>14666.73</v>
      </c>
      <c r="I4870" s="256">
        <v>0</v>
      </c>
      <c r="J4870" s="256">
        <v>-14666.73</v>
      </c>
      <c r="K4870" s="256">
        <v>0</v>
      </c>
      <c r="L4870" s="256">
        <v>0</v>
      </c>
      <c r="M4870" s="256">
        <v>-14666.73</v>
      </c>
      <c r="N4870" s="325">
        <v>0</v>
      </c>
      <c r="O4870" s="325"/>
      <c r="P4870" s="256">
        <v>0</v>
      </c>
      <c r="Q4870" s="256">
        <v>0</v>
      </c>
      <c r="R4870" s="240" t="s">
        <v>1173</v>
      </c>
      <c r="V4870" s="248">
        <f t="shared" si="292"/>
        <v>0</v>
      </c>
      <c r="W4870" s="248">
        <f t="shared" si="292"/>
        <v>0</v>
      </c>
      <c r="X4870" s="248">
        <f t="shared" si="290"/>
        <v>0</v>
      </c>
      <c r="Y4870" s="248">
        <f t="shared" si="291"/>
        <v>0</v>
      </c>
    </row>
    <row r="4871" spans="1:25" ht="15" customHeight="1" x14ac:dyDescent="0.25">
      <c r="A4871" s="245" t="s">
        <v>2138</v>
      </c>
      <c r="B4871" s="246" t="str">
        <f>C4871</f>
        <v>пгт.Новоивановское, Овражная, 22</v>
      </c>
      <c r="C4871" s="329" t="s">
        <v>1175</v>
      </c>
      <c r="D4871" s="329"/>
      <c r="E4871" s="329"/>
      <c r="F4871" s="246" t="s">
        <v>234</v>
      </c>
      <c r="G4871" s="246" t="s">
        <v>234</v>
      </c>
      <c r="H4871" s="247">
        <v>8498.0400000000009</v>
      </c>
      <c r="I4871" s="247">
        <v>0</v>
      </c>
      <c r="J4871" s="247">
        <v>-8498.0400000000009</v>
      </c>
      <c r="K4871" s="247">
        <v>0</v>
      </c>
      <c r="L4871" s="247">
        <v>0</v>
      </c>
      <c r="M4871" s="247">
        <v>-8498.0400000000009</v>
      </c>
      <c r="N4871" s="330">
        <v>0</v>
      </c>
      <c r="O4871" s="330"/>
      <c r="P4871" s="247">
        <v>0</v>
      </c>
      <c r="Q4871" s="247">
        <v>0</v>
      </c>
      <c r="R4871" s="240" t="s">
        <v>1175</v>
      </c>
      <c r="V4871" s="248">
        <f t="shared" si="292"/>
        <v>0</v>
      </c>
      <c r="W4871" s="248">
        <f t="shared" si="292"/>
        <v>0</v>
      </c>
      <c r="X4871" s="248">
        <f t="shared" si="290"/>
        <v>0</v>
      </c>
      <c r="Y4871" s="248">
        <f t="shared" si="291"/>
        <v>0</v>
      </c>
    </row>
    <row r="4872" spans="1:25" ht="15" customHeight="1" x14ac:dyDescent="0.25">
      <c r="A4872" s="253"/>
      <c r="B4872" s="254"/>
      <c r="C4872" s="324" t="s">
        <v>1283</v>
      </c>
      <c r="D4872" s="324"/>
      <c r="E4872" s="324"/>
      <c r="F4872" s="255"/>
      <c r="G4872" s="255"/>
      <c r="H4872" s="256">
        <v>8498.0400000000009</v>
      </c>
      <c r="I4872" s="256">
        <v>0</v>
      </c>
      <c r="J4872" s="256">
        <v>-8498.0400000000009</v>
      </c>
      <c r="K4872" s="256">
        <v>0</v>
      </c>
      <c r="L4872" s="256">
        <v>0</v>
      </c>
      <c r="M4872" s="256">
        <v>-8498.0400000000009</v>
      </c>
      <c r="N4872" s="325">
        <v>0</v>
      </c>
      <c r="O4872" s="325"/>
      <c r="P4872" s="256">
        <v>0</v>
      </c>
      <c r="Q4872" s="256">
        <v>0</v>
      </c>
      <c r="R4872" s="240" t="s">
        <v>1175</v>
      </c>
      <c r="V4872" s="248">
        <f t="shared" si="292"/>
        <v>0</v>
      </c>
      <c r="W4872" s="248">
        <f t="shared" si="292"/>
        <v>0</v>
      </c>
      <c r="X4872" s="248">
        <f t="shared" si="290"/>
        <v>0</v>
      </c>
      <c r="Y4872" s="248">
        <f t="shared" si="291"/>
        <v>0</v>
      </c>
    </row>
    <row r="4873" spans="1:25" ht="15" customHeight="1" x14ac:dyDescent="0.25">
      <c r="A4873" s="245" t="s">
        <v>2139</v>
      </c>
      <c r="B4873" s="246" t="str">
        <f>C4873</f>
        <v>пгт.Новоивановское, Овражная, 30</v>
      </c>
      <c r="C4873" s="329" t="s">
        <v>1177</v>
      </c>
      <c r="D4873" s="329"/>
      <c r="E4873" s="329"/>
      <c r="F4873" s="246" t="s">
        <v>1285</v>
      </c>
      <c r="G4873" s="246" t="s">
        <v>2140</v>
      </c>
      <c r="H4873" s="247">
        <v>-848.54</v>
      </c>
      <c r="I4873" s="247">
        <v>0</v>
      </c>
      <c r="J4873" s="247">
        <v>848.54</v>
      </c>
      <c r="K4873" s="247">
        <v>0</v>
      </c>
      <c r="L4873" s="247">
        <v>0</v>
      </c>
      <c r="M4873" s="247">
        <v>848.54</v>
      </c>
      <c r="N4873" s="330">
        <v>0</v>
      </c>
      <c r="O4873" s="330"/>
      <c r="P4873" s="247">
        <v>0</v>
      </c>
      <c r="Q4873" s="247">
        <v>0</v>
      </c>
      <c r="R4873" s="240" t="s">
        <v>1177</v>
      </c>
      <c r="V4873" s="248">
        <f t="shared" si="292"/>
        <v>0</v>
      </c>
      <c r="W4873" s="248">
        <f t="shared" si="292"/>
        <v>0</v>
      </c>
      <c r="X4873" s="248">
        <f t="shared" si="290"/>
        <v>0</v>
      </c>
      <c r="Y4873" s="248">
        <f t="shared" si="291"/>
        <v>0</v>
      </c>
    </row>
    <row r="4874" spans="1:25" ht="15" customHeight="1" x14ac:dyDescent="0.25">
      <c r="A4874" s="250"/>
      <c r="B4874" s="251"/>
      <c r="C4874" s="322" t="s">
        <v>1052</v>
      </c>
      <c r="D4874" s="322"/>
      <c r="E4874" s="322"/>
      <c r="H4874" s="252">
        <v>-128.62</v>
      </c>
      <c r="I4874" s="252">
        <v>0</v>
      </c>
      <c r="J4874" s="252">
        <v>128.62</v>
      </c>
      <c r="K4874" s="252">
        <v>0</v>
      </c>
      <c r="L4874" s="252">
        <v>0</v>
      </c>
      <c r="M4874" s="252">
        <v>128.62</v>
      </c>
      <c r="N4874" s="323">
        <v>0</v>
      </c>
      <c r="O4874" s="323"/>
      <c r="P4874" s="252">
        <v>0</v>
      </c>
      <c r="Q4874" s="252">
        <v>0</v>
      </c>
      <c r="R4874" s="240" t="s">
        <v>1177</v>
      </c>
      <c r="V4874" s="248">
        <f t="shared" si="292"/>
        <v>0</v>
      </c>
      <c r="W4874" s="248">
        <f t="shared" si="292"/>
        <v>0</v>
      </c>
      <c r="X4874" s="248">
        <f t="shared" ref="X4874:X4937" si="293">IF(X$8=$C4874,SUM($P4874-$Q4874),0)</f>
        <v>0</v>
      </c>
      <c r="Y4874" s="248">
        <f t="shared" ref="Y4874:Y4937" si="294">SUM(V4874:X4874)</f>
        <v>0</v>
      </c>
    </row>
    <row r="4875" spans="1:25" ht="15" customHeight="1" x14ac:dyDescent="0.25">
      <c r="A4875" s="250"/>
      <c r="B4875" s="251"/>
      <c r="C4875" s="322" t="s">
        <v>1303</v>
      </c>
      <c r="D4875" s="322"/>
      <c r="E4875" s="322"/>
      <c r="H4875" s="252">
        <v>-108.71</v>
      </c>
      <c r="I4875" s="252">
        <v>0</v>
      </c>
      <c r="J4875" s="252">
        <v>108.71</v>
      </c>
      <c r="K4875" s="252">
        <v>0</v>
      </c>
      <c r="L4875" s="252">
        <v>0</v>
      </c>
      <c r="M4875" s="252">
        <v>108.71</v>
      </c>
      <c r="N4875" s="323">
        <v>0</v>
      </c>
      <c r="O4875" s="323"/>
      <c r="P4875" s="252">
        <v>0</v>
      </c>
      <c r="Q4875" s="252">
        <v>0</v>
      </c>
      <c r="R4875" s="240" t="s">
        <v>1177</v>
      </c>
      <c r="V4875" s="248">
        <f t="shared" si="292"/>
        <v>0</v>
      </c>
      <c r="W4875" s="248">
        <f t="shared" si="292"/>
        <v>0</v>
      </c>
      <c r="X4875" s="248">
        <f t="shared" si="293"/>
        <v>0</v>
      </c>
      <c r="Y4875" s="248">
        <f t="shared" si="294"/>
        <v>0</v>
      </c>
    </row>
    <row r="4876" spans="1:25" ht="15" customHeight="1" x14ac:dyDescent="0.25">
      <c r="A4876" s="250"/>
      <c r="B4876" s="251"/>
      <c r="C4876" s="322" t="s">
        <v>1304</v>
      </c>
      <c r="D4876" s="322"/>
      <c r="E4876" s="322"/>
      <c r="H4876" s="252">
        <v>-51.33</v>
      </c>
      <c r="I4876" s="252">
        <v>0</v>
      </c>
      <c r="J4876" s="252">
        <v>51.33</v>
      </c>
      <c r="K4876" s="252">
        <v>0</v>
      </c>
      <c r="L4876" s="252">
        <v>0</v>
      </c>
      <c r="M4876" s="252">
        <v>51.33</v>
      </c>
      <c r="N4876" s="323">
        <v>0</v>
      </c>
      <c r="O4876" s="323"/>
      <c r="P4876" s="252">
        <v>0</v>
      </c>
      <c r="Q4876" s="252">
        <v>0</v>
      </c>
      <c r="R4876" s="240" t="s">
        <v>1177</v>
      </c>
      <c r="V4876" s="248">
        <f t="shared" si="292"/>
        <v>0</v>
      </c>
      <c r="W4876" s="248">
        <f t="shared" si="292"/>
        <v>0</v>
      </c>
      <c r="X4876" s="248">
        <f t="shared" si="293"/>
        <v>0</v>
      </c>
      <c r="Y4876" s="248">
        <f t="shared" si="294"/>
        <v>0</v>
      </c>
    </row>
    <row r="4877" spans="1:25" ht="15" customHeight="1" x14ac:dyDescent="0.25">
      <c r="A4877" s="250"/>
      <c r="B4877" s="251"/>
      <c r="C4877" s="322" t="s">
        <v>1377</v>
      </c>
      <c r="D4877" s="322"/>
      <c r="E4877" s="322"/>
      <c r="H4877" s="252">
        <v>-530.79</v>
      </c>
      <c r="I4877" s="252">
        <v>0</v>
      </c>
      <c r="J4877" s="252">
        <v>530.79</v>
      </c>
      <c r="K4877" s="252">
        <v>0</v>
      </c>
      <c r="L4877" s="252">
        <v>0</v>
      </c>
      <c r="M4877" s="252">
        <v>530.79</v>
      </c>
      <c r="N4877" s="323">
        <v>0</v>
      </c>
      <c r="O4877" s="323"/>
      <c r="P4877" s="252">
        <v>0</v>
      </c>
      <c r="Q4877" s="252">
        <v>0</v>
      </c>
      <c r="R4877" s="240" t="s">
        <v>1177</v>
      </c>
      <c r="V4877" s="248">
        <f t="shared" si="292"/>
        <v>0</v>
      </c>
      <c r="W4877" s="248">
        <f t="shared" si="292"/>
        <v>0</v>
      </c>
      <c r="X4877" s="248">
        <f t="shared" si="293"/>
        <v>0</v>
      </c>
      <c r="Y4877" s="248">
        <f t="shared" si="294"/>
        <v>0</v>
      </c>
    </row>
    <row r="4878" spans="1:25" ht="15" customHeight="1" x14ac:dyDescent="0.25">
      <c r="A4878" s="253"/>
      <c r="B4878" s="254"/>
      <c r="C4878" s="324" t="s">
        <v>1374</v>
      </c>
      <c r="D4878" s="324"/>
      <c r="E4878" s="324"/>
      <c r="F4878" s="255"/>
      <c r="G4878" s="255"/>
      <c r="H4878" s="256">
        <v>-29.09</v>
      </c>
      <c r="I4878" s="256">
        <v>0</v>
      </c>
      <c r="J4878" s="256">
        <v>29.09</v>
      </c>
      <c r="K4878" s="256">
        <v>0</v>
      </c>
      <c r="L4878" s="256">
        <v>0</v>
      </c>
      <c r="M4878" s="256">
        <v>29.09</v>
      </c>
      <c r="N4878" s="325">
        <v>0</v>
      </c>
      <c r="O4878" s="325"/>
      <c r="P4878" s="256">
        <v>0</v>
      </c>
      <c r="Q4878" s="256">
        <v>0</v>
      </c>
      <c r="R4878" s="240" t="s">
        <v>1177</v>
      </c>
      <c r="V4878" s="248">
        <f t="shared" si="292"/>
        <v>0</v>
      </c>
      <c r="W4878" s="248">
        <f t="shared" si="292"/>
        <v>0</v>
      </c>
      <c r="X4878" s="248">
        <f t="shared" si="293"/>
        <v>0</v>
      </c>
      <c r="Y4878" s="248">
        <f t="shared" si="294"/>
        <v>0</v>
      </c>
    </row>
    <row r="4879" spans="1:25" ht="15" customHeight="1" x14ac:dyDescent="0.25">
      <c r="A4879" s="245" t="s">
        <v>2141</v>
      </c>
      <c r="B4879" s="246" t="str">
        <f>C4879</f>
        <v>пгт.Новоивановское, ул. Можайское шоссе, 32</v>
      </c>
      <c r="C4879" s="329" t="s">
        <v>1174</v>
      </c>
      <c r="D4879" s="329"/>
      <c r="E4879" s="329"/>
      <c r="F4879" s="246" t="s">
        <v>1298</v>
      </c>
      <c r="G4879" s="246" t="s">
        <v>2142</v>
      </c>
      <c r="H4879" s="247">
        <v>7812.87</v>
      </c>
      <c r="I4879" s="247">
        <v>0</v>
      </c>
      <c r="J4879" s="247">
        <v>-7812.87</v>
      </c>
      <c r="K4879" s="247">
        <v>0</v>
      </c>
      <c r="L4879" s="247">
        <v>0</v>
      </c>
      <c r="M4879" s="247">
        <v>-7812.87</v>
      </c>
      <c r="N4879" s="330">
        <v>0</v>
      </c>
      <c r="O4879" s="330"/>
      <c r="P4879" s="247">
        <v>0</v>
      </c>
      <c r="Q4879" s="247">
        <v>0</v>
      </c>
      <c r="R4879" s="240" t="s">
        <v>1174</v>
      </c>
      <c r="V4879" s="248">
        <f t="shared" si="292"/>
        <v>0</v>
      </c>
      <c r="W4879" s="248">
        <f t="shared" si="292"/>
        <v>0</v>
      </c>
      <c r="X4879" s="248">
        <f t="shared" si="293"/>
        <v>0</v>
      </c>
      <c r="Y4879" s="248">
        <f t="shared" si="294"/>
        <v>0</v>
      </c>
    </row>
    <row r="4880" spans="1:25" ht="15" customHeight="1" x14ac:dyDescent="0.25">
      <c r="A4880" s="250"/>
      <c r="B4880" s="251"/>
      <c r="C4880" s="322" t="s">
        <v>1052</v>
      </c>
      <c r="D4880" s="322"/>
      <c r="E4880" s="322"/>
      <c r="H4880" s="252">
        <v>463.93</v>
      </c>
      <c r="I4880" s="252">
        <v>0</v>
      </c>
      <c r="J4880" s="252">
        <v>-463.93</v>
      </c>
      <c r="K4880" s="252">
        <v>0</v>
      </c>
      <c r="L4880" s="252">
        <v>0</v>
      </c>
      <c r="M4880" s="252">
        <v>-463.93</v>
      </c>
      <c r="N4880" s="323">
        <v>0</v>
      </c>
      <c r="O4880" s="323"/>
      <c r="P4880" s="252">
        <v>0</v>
      </c>
      <c r="Q4880" s="252">
        <v>0</v>
      </c>
      <c r="R4880" s="240" t="s">
        <v>1174</v>
      </c>
      <c r="V4880" s="248">
        <f t="shared" ref="V4880:W4943" si="295">IF(V$8=$C4880,SUM($P4880-$Q4880),0)</f>
        <v>0</v>
      </c>
      <c r="W4880" s="248">
        <f t="shared" si="295"/>
        <v>0</v>
      </c>
      <c r="X4880" s="248">
        <f t="shared" si="293"/>
        <v>0</v>
      </c>
      <c r="Y4880" s="248">
        <f t="shared" si="294"/>
        <v>0</v>
      </c>
    </row>
    <row r="4881" spans="1:25" ht="15" customHeight="1" x14ac:dyDescent="0.25">
      <c r="A4881" s="250"/>
      <c r="B4881" s="251"/>
      <c r="C4881" s="322" t="s">
        <v>1303</v>
      </c>
      <c r="D4881" s="322"/>
      <c r="E4881" s="322"/>
      <c r="H4881" s="252">
        <v>-91.61</v>
      </c>
      <c r="I4881" s="252">
        <v>0</v>
      </c>
      <c r="J4881" s="252">
        <v>91.61</v>
      </c>
      <c r="K4881" s="252">
        <v>0</v>
      </c>
      <c r="L4881" s="252">
        <v>0</v>
      </c>
      <c r="M4881" s="252">
        <v>91.61</v>
      </c>
      <c r="N4881" s="323">
        <v>0</v>
      </c>
      <c r="O4881" s="323"/>
      <c r="P4881" s="252">
        <v>0</v>
      </c>
      <c r="Q4881" s="252">
        <v>0</v>
      </c>
      <c r="R4881" s="240" t="s">
        <v>1174</v>
      </c>
      <c r="V4881" s="248">
        <f t="shared" si="295"/>
        <v>0</v>
      </c>
      <c r="W4881" s="248">
        <f t="shared" si="295"/>
        <v>0</v>
      </c>
      <c r="X4881" s="248">
        <f t="shared" si="293"/>
        <v>0</v>
      </c>
      <c r="Y4881" s="248">
        <f t="shared" si="294"/>
        <v>0</v>
      </c>
    </row>
    <row r="4882" spans="1:25" ht="15" customHeight="1" x14ac:dyDescent="0.25">
      <c r="A4882" s="250"/>
      <c r="B4882" s="251"/>
      <c r="C4882" s="322" t="s">
        <v>1283</v>
      </c>
      <c r="D4882" s="322"/>
      <c r="E4882" s="322"/>
      <c r="H4882" s="252">
        <v>1185.3800000000001</v>
      </c>
      <c r="I4882" s="252">
        <v>0</v>
      </c>
      <c r="J4882" s="252">
        <v>-1185.3800000000001</v>
      </c>
      <c r="K4882" s="252">
        <v>0</v>
      </c>
      <c r="L4882" s="252">
        <v>0</v>
      </c>
      <c r="M4882" s="252">
        <v>-1185.3800000000001</v>
      </c>
      <c r="N4882" s="323">
        <v>0</v>
      </c>
      <c r="O4882" s="323"/>
      <c r="P4882" s="252">
        <v>0</v>
      </c>
      <c r="Q4882" s="252">
        <v>0</v>
      </c>
      <c r="R4882" s="240" t="s">
        <v>1174</v>
      </c>
      <c r="V4882" s="248">
        <f t="shared" si="295"/>
        <v>0</v>
      </c>
      <c r="W4882" s="248">
        <f t="shared" si="295"/>
        <v>0</v>
      </c>
      <c r="X4882" s="248">
        <f t="shared" si="293"/>
        <v>0</v>
      </c>
      <c r="Y4882" s="248">
        <f t="shared" si="294"/>
        <v>0</v>
      </c>
    </row>
    <row r="4883" spans="1:25" ht="15" customHeight="1" x14ac:dyDescent="0.25">
      <c r="A4883" s="250"/>
      <c r="B4883" s="251"/>
      <c r="C4883" s="322" t="s">
        <v>1377</v>
      </c>
      <c r="D4883" s="322"/>
      <c r="E4883" s="322"/>
      <c r="H4883" s="252">
        <v>4699.43</v>
      </c>
      <c r="I4883" s="252">
        <v>0</v>
      </c>
      <c r="J4883" s="252">
        <v>-4699.43</v>
      </c>
      <c r="K4883" s="252">
        <v>0</v>
      </c>
      <c r="L4883" s="252">
        <v>0</v>
      </c>
      <c r="M4883" s="252">
        <v>-4699.43</v>
      </c>
      <c r="N4883" s="323">
        <v>0</v>
      </c>
      <c r="O4883" s="323"/>
      <c r="P4883" s="252">
        <v>0</v>
      </c>
      <c r="Q4883" s="252">
        <v>0</v>
      </c>
      <c r="R4883" s="240" t="s">
        <v>1174</v>
      </c>
      <c r="V4883" s="248">
        <f t="shared" si="295"/>
        <v>0</v>
      </c>
      <c r="W4883" s="248">
        <f t="shared" si="295"/>
        <v>0</v>
      </c>
      <c r="X4883" s="248">
        <f t="shared" si="293"/>
        <v>0</v>
      </c>
      <c r="Y4883" s="248">
        <f t="shared" si="294"/>
        <v>0</v>
      </c>
    </row>
    <row r="4884" spans="1:25" ht="15" customHeight="1" x14ac:dyDescent="0.25">
      <c r="A4884" s="253"/>
      <c r="B4884" s="254"/>
      <c r="C4884" s="324" t="s">
        <v>1304</v>
      </c>
      <c r="D4884" s="324"/>
      <c r="E4884" s="324"/>
      <c r="F4884" s="255"/>
      <c r="G4884" s="255"/>
      <c r="H4884" s="256">
        <v>1555.74</v>
      </c>
      <c r="I4884" s="256">
        <v>0</v>
      </c>
      <c r="J4884" s="256">
        <v>-1555.74</v>
      </c>
      <c r="K4884" s="256">
        <v>0</v>
      </c>
      <c r="L4884" s="256">
        <v>0</v>
      </c>
      <c r="M4884" s="256">
        <v>-1555.74</v>
      </c>
      <c r="N4884" s="325">
        <v>0</v>
      </c>
      <c r="O4884" s="325"/>
      <c r="P4884" s="256">
        <v>0</v>
      </c>
      <c r="Q4884" s="256">
        <v>0</v>
      </c>
      <c r="R4884" s="240" t="s">
        <v>1174</v>
      </c>
      <c r="V4884" s="248">
        <f t="shared" si="295"/>
        <v>0</v>
      </c>
      <c r="W4884" s="248">
        <f t="shared" si="295"/>
        <v>0</v>
      </c>
      <c r="X4884" s="248">
        <f t="shared" si="293"/>
        <v>0</v>
      </c>
      <c r="Y4884" s="248">
        <f t="shared" si="294"/>
        <v>0</v>
      </c>
    </row>
    <row r="4885" spans="1:25" ht="15" customHeight="1" x14ac:dyDescent="0.25">
      <c r="A4885" s="245" t="s">
        <v>1425</v>
      </c>
      <c r="B4885" s="246" t="str">
        <f>C4885</f>
        <v>РОМАШКОВО, Ромашково, 6км</v>
      </c>
      <c r="C4885" s="329" t="s">
        <v>1169</v>
      </c>
      <c r="D4885" s="329"/>
      <c r="E4885" s="329"/>
      <c r="F4885" s="246" t="s">
        <v>1298</v>
      </c>
      <c r="G4885" s="246" t="s">
        <v>2143</v>
      </c>
      <c r="H4885" s="247">
        <v>213910.79</v>
      </c>
      <c r="I4885" s="247">
        <v>0</v>
      </c>
      <c r="J4885" s="247">
        <v>0</v>
      </c>
      <c r="K4885" s="247">
        <v>0</v>
      </c>
      <c r="L4885" s="247">
        <v>0</v>
      </c>
      <c r="M4885" s="247">
        <v>0</v>
      </c>
      <c r="N4885" s="330">
        <v>0</v>
      </c>
      <c r="O4885" s="330"/>
      <c r="P4885" s="247">
        <v>235728.03</v>
      </c>
      <c r="Q4885" s="247">
        <v>21817.24</v>
      </c>
      <c r="R4885" s="240" t="s">
        <v>1169</v>
      </c>
      <c r="V4885" s="248">
        <f t="shared" si="295"/>
        <v>0</v>
      </c>
      <c r="W4885" s="248">
        <f t="shared" si="295"/>
        <v>0</v>
      </c>
      <c r="X4885" s="248">
        <f t="shared" si="293"/>
        <v>0</v>
      </c>
      <c r="Y4885" s="248">
        <f t="shared" si="294"/>
        <v>0</v>
      </c>
    </row>
    <row r="4886" spans="1:25" ht="15" customHeight="1" x14ac:dyDescent="0.25">
      <c r="A4886" s="250"/>
      <c r="B4886" s="251"/>
      <c r="C4886" s="322" t="s">
        <v>504</v>
      </c>
      <c r="D4886" s="322"/>
      <c r="E4886" s="322"/>
      <c r="H4886" s="252">
        <v>710.27</v>
      </c>
      <c r="I4886" s="252">
        <v>0</v>
      </c>
      <c r="J4886" s="252">
        <v>0</v>
      </c>
      <c r="K4886" s="252">
        <v>0</v>
      </c>
      <c r="L4886" s="252">
        <v>0</v>
      </c>
      <c r="M4886" s="252">
        <v>0</v>
      </c>
      <c r="N4886" s="323">
        <v>0</v>
      </c>
      <c r="O4886" s="323"/>
      <c r="P4886" s="252">
        <v>912</v>
      </c>
      <c r="Q4886" s="252">
        <v>201.73</v>
      </c>
      <c r="R4886" s="240" t="s">
        <v>1169</v>
      </c>
      <c r="V4886" s="248">
        <f t="shared" si="295"/>
        <v>0</v>
      </c>
      <c r="W4886" s="248">
        <f t="shared" si="295"/>
        <v>0</v>
      </c>
      <c r="X4886" s="248">
        <f t="shared" si="293"/>
        <v>0</v>
      </c>
      <c r="Y4886" s="248">
        <f t="shared" si="294"/>
        <v>0</v>
      </c>
    </row>
    <row r="4887" spans="1:25" ht="15" customHeight="1" x14ac:dyDescent="0.25">
      <c r="A4887" s="250"/>
      <c r="B4887" s="251"/>
      <c r="C4887" s="322" t="s">
        <v>1052</v>
      </c>
      <c r="D4887" s="322"/>
      <c r="E4887" s="322"/>
      <c r="H4887" s="252">
        <v>30059.34</v>
      </c>
      <c r="I4887" s="252">
        <v>0</v>
      </c>
      <c r="J4887" s="252">
        <v>0</v>
      </c>
      <c r="K4887" s="252">
        <v>0</v>
      </c>
      <c r="L4887" s="252">
        <v>0</v>
      </c>
      <c r="M4887" s="252">
        <v>0</v>
      </c>
      <c r="N4887" s="323">
        <v>0</v>
      </c>
      <c r="O4887" s="323"/>
      <c r="P4887" s="252">
        <v>37621.25</v>
      </c>
      <c r="Q4887" s="252">
        <v>7561.91</v>
      </c>
      <c r="R4887" s="240" t="s">
        <v>1169</v>
      </c>
      <c r="V4887" s="248">
        <f t="shared" si="295"/>
        <v>30059.34</v>
      </c>
      <c r="W4887" s="248">
        <f t="shared" si="295"/>
        <v>0</v>
      </c>
      <c r="X4887" s="248">
        <f t="shared" si="293"/>
        <v>0</v>
      </c>
      <c r="Y4887" s="248">
        <f t="shared" si="294"/>
        <v>30059.34</v>
      </c>
    </row>
    <row r="4888" spans="1:25" ht="15" customHeight="1" x14ac:dyDescent="0.25">
      <c r="A4888" s="250"/>
      <c r="B4888" s="251"/>
      <c r="C4888" s="322" t="s">
        <v>1303</v>
      </c>
      <c r="D4888" s="322"/>
      <c r="E4888" s="322"/>
      <c r="H4888" s="252">
        <v>3342.23</v>
      </c>
      <c r="I4888" s="252">
        <v>0</v>
      </c>
      <c r="J4888" s="252">
        <v>0</v>
      </c>
      <c r="K4888" s="252">
        <v>0</v>
      </c>
      <c r="L4888" s="252">
        <v>0</v>
      </c>
      <c r="M4888" s="252">
        <v>0</v>
      </c>
      <c r="N4888" s="323">
        <v>0</v>
      </c>
      <c r="O4888" s="323"/>
      <c r="P4888" s="252">
        <v>4281.66</v>
      </c>
      <c r="Q4888" s="252">
        <v>939.43</v>
      </c>
      <c r="R4888" s="240" t="s">
        <v>1169</v>
      </c>
      <c r="V4888" s="248">
        <f t="shared" si="295"/>
        <v>0</v>
      </c>
      <c r="W4888" s="248">
        <f t="shared" si="295"/>
        <v>0</v>
      </c>
      <c r="X4888" s="248">
        <f t="shared" si="293"/>
        <v>0</v>
      </c>
      <c r="Y4888" s="248">
        <f t="shared" si="294"/>
        <v>0</v>
      </c>
    </row>
    <row r="4889" spans="1:25" ht="15" customHeight="1" x14ac:dyDescent="0.25">
      <c r="A4889" s="250"/>
      <c r="B4889" s="251"/>
      <c r="C4889" s="322" t="s">
        <v>1283</v>
      </c>
      <c r="D4889" s="322"/>
      <c r="E4889" s="322"/>
      <c r="H4889" s="252">
        <v>131607.60999999999</v>
      </c>
      <c r="I4889" s="252">
        <v>0</v>
      </c>
      <c r="J4889" s="252">
        <v>0</v>
      </c>
      <c r="K4889" s="252">
        <v>0</v>
      </c>
      <c r="L4889" s="252">
        <v>0</v>
      </c>
      <c r="M4889" s="252">
        <v>0</v>
      </c>
      <c r="N4889" s="323">
        <v>0</v>
      </c>
      <c r="O4889" s="323"/>
      <c r="P4889" s="252">
        <v>131607.60999999999</v>
      </c>
      <c r="Q4889" s="252">
        <v>0</v>
      </c>
      <c r="R4889" s="240" t="s">
        <v>1169</v>
      </c>
      <c r="V4889" s="248">
        <f t="shared" si="295"/>
        <v>0</v>
      </c>
      <c r="W4889" s="248">
        <f t="shared" si="295"/>
        <v>131607.60999999999</v>
      </c>
      <c r="X4889" s="248">
        <f t="shared" si="293"/>
        <v>0</v>
      </c>
      <c r="Y4889" s="248">
        <f t="shared" si="294"/>
        <v>131607.60999999999</v>
      </c>
    </row>
    <row r="4890" spans="1:25" ht="15" customHeight="1" x14ac:dyDescent="0.25">
      <c r="A4890" s="250"/>
      <c r="B4890" s="251"/>
      <c r="C4890" s="322" t="s">
        <v>1377</v>
      </c>
      <c r="D4890" s="322"/>
      <c r="E4890" s="322"/>
      <c r="H4890" s="252">
        <v>44887.4</v>
      </c>
      <c r="I4890" s="252">
        <v>0</v>
      </c>
      <c r="J4890" s="252">
        <v>0</v>
      </c>
      <c r="K4890" s="252">
        <v>0</v>
      </c>
      <c r="L4890" s="252">
        <v>0</v>
      </c>
      <c r="M4890" s="252">
        <v>0</v>
      </c>
      <c r="N4890" s="323">
        <v>0</v>
      </c>
      <c r="O4890" s="323"/>
      <c r="P4890" s="252">
        <v>56727.37</v>
      </c>
      <c r="Q4890" s="252">
        <v>11839.97</v>
      </c>
      <c r="R4890" s="240" t="s">
        <v>1169</v>
      </c>
      <c r="V4890" s="248">
        <f t="shared" si="295"/>
        <v>0</v>
      </c>
      <c r="W4890" s="248">
        <f t="shared" si="295"/>
        <v>0</v>
      </c>
      <c r="X4890" s="248">
        <f t="shared" si="293"/>
        <v>0</v>
      </c>
      <c r="Y4890" s="248">
        <f t="shared" si="294"/>
        <v>0</v>
      </c>
    </row>
    <row r="4891" spans="1:25" ht="15" customHeight="1" x14ac:dyDescent="0.25">
      <c r="A4891" s="250"/>
      <c r="B4891" s="251"/>
      <c r="C4891" s="322" t="s">
        <v>1496</v>
      </c>
      <c r="D4891" s="322"/>
      <c r="E4891" s="322"/>
      <c r="H4891" s="252">
        <v>1388.24</v>
      </c>
      <c r="I4891" s="252">
        <v>0</v>
      </c>
      <c r="J4891" s="252">
        <v>0</v>
      </c>
      <c r="K4891" s="252">
        <v>0</v>
      </c>
      <c r="L4891" s="252">
        <v>0</v>
      </c>
      <c r="M4891" s="252">
        <v>0</v>
      </c>
      <c r="N4891" s="323">
        <v>0</v>
      </c>
      <c r="O4891" s="323"/>
      <c r="P4891" s="252">
        <v>1388.24</v>
      </c>
      <c r="Q4891" s="252">
        <v>0</v>
      </c>
      <c r="R4891" s="240" t="s">
        <v>1169</v>
      </c>
      <c r="V4891" s="248">
        <f t="shared" si="295"/>
        <v>0</v>
      </c>
      <c r="W4891" s="248">
        <f t="shared" si="295"/>
        <v>0</v>
      </c>
      <c r="X4891" s="248">
        <f t="shared" si="293"/>
        <v>0</v>
      </c>
      <c r="Y4891" s="248">
        <f t="shared" si="294"/>
        <v>0</v>
      </c>
    </row>
    <row r="4892" spans="1:25" ht="15" customHeight="1" x14ac:dyDescent="0.25">
      <c r="A4892" s="253"/>
      <c r="B4892" s="254"/>
      <c r="C4892" s="324" t="s">
        <v>1304</v>
      </c>
      <c r="D4892" s="324"/>
      <c r="E4892" s="324"/>
      <c r="F4892" s="255"/>
      <c r="G4892" s="255"/>
      <c r="H4892" s="256">
        <v>1915.7</v>
      </c>
      <c r="I4892" s="256">
        <v>0</v>
      </c>
      <c r="J4892" s="256">
        <v>0</v>
      </c>
      <c r="K4892" s="256">
        <v>0</v>
      </c>
      <c r="L4892" s="256">
        <v>0</v>
      </c>
      <c r="M4892" s="256">
        <v>0</v>
      </c>
      <c r="N4892" s="325">
        <v>0</v>
      </c>
      <c r="O4892" s="325"/>
      <c r="P4892" s="256">
        <v>3189.9</v>
      </c>
      <c r="Q4892" s="256">
        <v>1274.2</v>
      </c>
      <c r="R4892" s="240" t="s">
        <v>1169</v>
      </c>
      <c r="V4892" s="248">
        <f t="shared" si="295"/>
        <v>0</v>
      </c>
      <c r="W4892" s="248">
        <f t="shared" si="295"/>
        <v>0</v>
      </c>
      <c r="X4892" s="248">
        <f t="shared" si="293"/>
        <v>0</v>
      </c>
      <c r="Y4892" s="248">
        <f t="shared" si="294"/>
        <v>0</v>
      </c>
    </row>
    <row r="4893" spans="1:25" ht="15" customHeight="1" x14ac:dyDescent="0.25">
      <c r="A4893" s="245" t="s">
        <v>1885</v>
      </c>
      <c r="B4893" s="246" t="str">
        <f>C4893</f>
        <v>с.Жаворонки, 2  Советская, 10</v>
      </c>
      <c r="C4893" s="329" t="s">
        <v>352</v>
      </c>
      <c r="D4893" s="329"/>
      <c r="E4893" s="329"/>
      <c r="F4893" s="246" t="s">
        <v>1285</v>
      </c>
      <c r="G4893" s="246" t="s">
        <v>1371</v>
      </c>
      <c r="H4893" s="247">
        <v>-13777.62</v>
      </c>
      <c r="I4893" s="247">
        <v>0</v>
      </c>
      <c r="J4893" s="247">
        <v>13777.62</v>
      </c>
      <c r="K4893" s="247">
        <v>0</v>
      </c>
      <c r="L4893" s="247">
        <v>0</v>
      </c>
      <c r="M4893" s="247">
        <v>13777.62</v>
      </c>
      <c r="N4893" s="330">
        <v>0</v>
      </c>
      <c r="O4893" s="330"/>
      <c r="P4893" s="247">
        <v>0</v>
      </c>
      <c r="Q4893" s="247">
        <v>0</v>
      </c>
      <c r="R4893" s="240" t="s">
        <v>352</v>
      </c>
      <c r="V4893" s="248">
        <f t="shared" si="295"/>
        <v>0</v>
      </c>
      <c r="W4893" s="248">
        <f t="shared" si="295"/>
        <v>0</v>
      </c>
      <c r="X4893" s="248">
        <f t="shared" si="293"/>
        <v>0</v>
      </c>
      <c r="Y4893" s="248">
        <f t="shared" si="294"/>
        <v>0</v>
      </c>
    </row>
    <row r="4894" spans="1:25" ht="15" customHeight="1" x14ac:dyDescent="0.25">
      <c r="A4894" s="250"/>
      <c r="B4894" s="251"/>
      <c r="C4894" s="322" t="s">
        <v>1052</v>
      </c>
      <c r="D4894" s="322"/>
      <c r="E4894" s="322"/>
      <c r="H4894" s="252">
        <v>-3419.98</v>
      </c>
      <c r="I4894" s="252">
        <v>0</v>
      </c>
      <c r="J4894" s="252">
        <v>3419.98</v>
      </c>
      <c r="K4894" s="252">
        <v>0</v>
      </c>
      <c r="L4894" s="252">
        <v>0</v>
      </c>
      <c r="M4894" s="252">
        <v>3419.98</v>
      </c>
      <c r="N4894" s="323">
        <v>0</v>
      </c>
      <c r="O4894" s="323"/>
      <c r="P4894" s="252">
        <v>0</v>
      </c>
      <c r="Q4894" s="252">
        <v>0</v>
      </c>
      <c r="R4894" s="240" t="s">
        <v>352</v>
      </c>
      <c r="V4894" s="248">
        <f t="shared" si="295"/>
        <v>0</v>
      </c>
      <c r="W4894" s="248">
        <f t="shared" si="295"/>
        <v>0</v>
      </c>
      <c r="X4894" s="248">
        <f t="shared" si="293"/>
        <v>0</v>
      </c>
      <c r="Y4894" s="248">
        <f t="shared" si="294"/>
        <v>0</v>
      </c>
    </row>
    <row r="4895" spans="1:25" ht="15" customHeight="1" x14ac:dyDescent="0.25">
      <c r="A4895" s="250"/>
      <c r="B4895" s="251"/>
      <c r="C4895" s="322" t="s">
        <v>1303</v>
      </c>
      <c r="D4895" s="322"/>
      <c r="E4895" s="322"/>
      <c r="H4895" s="252">
        <v>-1098.97</v>
      </c>
      <c r="I4895" s="252">
        <v>0</v>
      </c>
      <c r="J4895" s="252">
        <v>1098.97</v>
      </c>
      <c r="K4895" s="252">
        <v>0</v>
      </c>
      <c r="L4895" s="252">
        <v>0</v>
      </c>
      <c r="M4895" s="252">
        <v>1098.97</v>
      </c>
      <c r="N4895" s="323">
        <v>0</v>
      </c>
      <c r="O4895" s="323"/>
      <c r="P4895" s="252">
        <v>0</v>
      </c>
      <c r="Q4895" s="252">
        <v>0</v>
      </c>
      <c r="R4895" s="240" t="s">
        <v>352</v>
      </c>
      <c r="V4895" s="248">
        <f t="shared" si="295"/>
        <v>0</v>
      </c>
      <c r="W4895" s="248">
        <f t="shared" si="295"/>
        <v>0</v>
      </c>
      <c r="X4895" s="248">
        <f t="shared" si="293"/>
        <v>0</v>
      </c>
      <c r="Y4895" s="248">
        <f t="shared" si="294"/>
        <v>0</v>
      </c>
    </row>
    <row r="4896" spans="1:25" ht="15" customHeight="1" x14ac:dyDescent="0.25">
      <c r="A4896" s="250"/>
      <c r="B4896" s="251"/>
      <c r="C4896" s="322" t="s">
        <v>1377</v>
      </c>
      <c r="D4896" s="322"/>
      <c r="E4896" s="322"/>
      <c r="H4896" s="252">
        <v>-8814.66</v>
      </c>
      <c r="I4896" s="252">
        <v>0</v>
      </c>
      <c r="J4896" s="252">
        <v>8814.66</v>
      </c>
      <c r="K4896" s="252">
        <v>0</v>
      </c>
      <c r="L4896" s="252">
        <v>0</v>
      </c>
      <c r="M4896" s="252">
        <v>8814.66</v>
      </c>
      <c r="N4896" s="323">
        <v>0</v>
      </c>
      <c r="O4896" s="323"/>
      <c r="P4896" s="252">
        <v>0</v>
      </c>
      <c r="Q4896" s="252">
        <v>0</v>
      </c>
      <c r="R4896" s="240" t="s">
        <v>352</v>
      </c>
      <c r="V4896" s="248">
        <f t="shared" si="295"/>
        <v>0</v>
      </c>
      <c r="W4896" s="248">
        <f t="shared" si="295"/>
        <v>0</v>
      </c>
      <c r="X4896" s="248">
        <f t="shared" si="293"/>
        <v>0</v>
      </c>
      <c r="Y4896" s="248">
        <f t="shared" si="294"/>
        <v>0</v>
      </c>
    </row>
    <row r="4897" spans="1:25" ht="15" customHeight="1" x14ac:dyDescent="0.25">
      <c r="A4897" s="253"/>
      <c r="B4897" s="254"/>
      <c r="C4897" s="324" t="s">
        <v>1304</v>
      </c>
      <c r="D4897" s="324"/>
      <c r="E4897" s="324"/>
      <c r="F4897" s="255"/>
      <c r="G4897" s="255"/>
      <c r="H4897" s="256">
        <v>-444.01</v>
      </c>
      <c r="I4897" s="256">
        <v>0</v>
      </c>
      <c r="J4897" s="256">
        <v>444.01</v>
      </c>
      <c r="K4897" s="256">
        <v>0</v>
      </c>
      <c r="L4897" s="256">
        <v>0</v>
      </c>
      <c r="M4897" s="256">
        <v>444.01</v>
      </c>
      <c r="N4897" s="325">
        <v>0</v>
      </c>
      <c r="O4897" s="325"/>
      <c r="P4897" s="256">
        <v>0</v>
      </c>
      <c r="Q4897" s="256">
        <v>0</v>
      </c>
      <c r="R4897" s="240" t="s">
        <v>352</v>
      </c>
      <c r="V4897" s="248">
        <f t="shared" si="295"/>
        <v>0</v>
      </c>
      <c r="W4897" s="248">
        <f t="shared" si="295"/>
        <v>0</v>
      </c>
      <c r="X4897" s="248">
        <f t="shared" si="293"/>
        <v>0</v>
      </c>
      <c r="Y4897" s="248">
        <f t="shared" si="294"/>
        <v>0</v>
      </c>
    </row>
    <row r="4898" spans="1:25" ht="15" customHeight="1" x14ac:dyDescent="0.25">
      <c r="A4898" s="245" t="s">
        <v>2144</v>
      </c>
      <c r="B4898" s="246" t="str">
        <f>C4898</f>
        <v>с.Жаворонки, 7 Советская, 41</v>
      </c>
      <c r="C4898" s="329" t="s">
        <v>229</v>
      </c>
      <c r="D4898" s="329"/>
      <c r="E4898" s="329"/>
      <c r="F4898" s="246" t="s">
        <v>1329</v>
      </c>
      <c r="G4898" s="246" t="s">
        <v>2145</v>
      </c>
      <c r="H4898" s="247">
        <v>8095.39</v>
      </c>
      <c r="I4898" s="247">
        <v>7955.74</v>
      </c>
      <c r="J4898" s="247">
        <v>0</v>
      </c>
      <c r="K4898" s="247">
        <v>0</v>
      </c>
      <c r="L4898" s="247">
        <v>0</v>
      </c>
      <c r="M4898" s="247">
        <v>7955.74</v>
      </c>
      <c r="N4898" s="330">
        <v>8494.67</v>
      </c>
      <c r="O4898" s="330"/>
      <c r="P4898" s="247">
        <v>7636.49</v>
      </c>
      <c r="Q4898" s="247">
        <v>80.03</v>
      </c>
      <c r="R4898" s="240" t="s">
        <v>229</v>
      </c>
      <c r="V4898" s="248">
        <f t="shared" si="295"/>
        <v>0</v>
      </c>
      <c r="W4898" s="248">
        <f t="shared" si="295"/>
        <v>0</v>
      </c>
      <c r="X4898" s="248">
        <f t="shared" si="293"/>
        <v>0</v>
      </c>
      <c r="Y4898" s="248">
        <f t="shared" si="294"/>
        <v>0</v>
      </c>
    </row>
    <row r="4899" spans="1:25" ht="15" customHeight="1" x14ac:dyDescent="0.25">
      <c r="A4899" s="250"/>
      <c r="B4899" s="251"/>
      <c r="C4899" s="322" t="s">
        <v>1052</v>
      </c>
      <c r="D4899" s="322"/>
      <c r="E4899" s="322"/>
      <c r="H4899" s="252">
        <v>7432.45</v>
      </c>
      <c r="I4899" s="252">
        <v>7231.5</v>
      </c>
      <c r="J4899" s="252">
        <v>0</v>
      </c>
      <c r="K4899" s="252">
        <v>0</v>
      </c>
      <c r="L4899" s="252">
        <v>0</v>
      </c>
      <c r="M4899" s="252">
        <v>7231.5</v>
      </c>
      <c r="N4899" s="323">
        <v>7725.16</v>
      </c>
      <c r="O4899" s="323"/>
      <c r="P4899" s="252">
        <v>6938.79</v>
      </c>
      <c r="Q4899" s="252">
        <v>0</v>
      </c>
      <c r="R4899" s="240" t="s">
        <v>229</v>
      </c>
      <c r="V4899" s="248">
        <f t="shared" si="295"/>
        <v>6938.79</v>
      </c>
      <c r="W4899" s="248">
        <f t="shared" si="295"/>
        <v>0</v>
      </c>
      <c r="X4899" s="248">
        <f t="shared" si="293"/>
        <v>0</v>
      </c>
      <c r="Y4899" s="248">
        <f t="shared" si="294"/>
        <v>6938.79</v>
      </c>
    </row>
    <row r="4900" spans="1:25" ht="15" customHeight="1" x14ac:dyDescent="0.25">
      <c r="A4900" s="250"/>
      <c r="B4900" s="251"/>
      <c r="C4900" s="322" t="s">
        <v>1303</v>
      </c>
      <c r="D4900" s="322"/>
      <c r="E4900" s="322"/>
      <c r="H4900" s="252">
        <v>-0.04</v>
      </c>
      <c r="I4900" s="252">
        <v>0</v>
      </c>
      <c r="J4900" s="252">
        <v>0</v>
      </c>
      <c r="K4900" s="252">
        <v>0</v>
      </c>
      <c r="L4900" s="252">
        <v>0</v>
      </c>
      <c r="M4900" s="252">
        <v>0</v>
      </c>
      <c r="N4900" s="323">
        <v>0</v>
      </c>
      <c r="O4900" s="323"/>
      <c r="P4900" s="252">
        <v>0</v>
      </c>
      <c r="Q4900" s="252">
        <v>0.04</v>
      </c>
      <c r="R4900" s="240" t="s">
        <v>229</v>
      </c>
      <c r="V4900" s="248">
        <f t="shared" si="295"/>
        <v>0</v>
      </c>
      <c r="W4900" s="248">
        <f t="shared" si="295"/>
        <v>0</v>
      </c>
      <c r="X4900" s="248">
        <f t="shared" si="293"/>
        <v>0</v>
      </c>
      <c r="Y4900" s="248">
        <f t="shared" si="294"/>
        <v>0</v>
      </c>
    </row>
    <row r="4901" spans="1:25" ht="15" customHeight="1" x14ac:dyDescent="0.25">
      <c r="A4901" s="250"/>
      <c r="B4901" s="251"/>
      <c r="C4901" s="322" t="s">
        <v>503</v>
      </c>
      <c r="D4901" s="322"/>
      <c r="E4901" s="322"/>
      <c r="H4901" s="252">
        <v>-39.04</v>
      </c>
      <c r="I4901" s="252">
        <v>0</v>
      </c>
      <c r="J4901" s="252">
        <v>0</v>
      </c>
      <c r="K4901" s="252">
        <v>0</v>
      </c>
      <c r="L4901" s="252">
        <v>0</v>
      </c>
      <c r="M4901" s="252">
        <v>0</v>
      </c>
      <c r="N4901" s="323">
        <v>0</v>
      </c>
      <c r="O4901" s="323"/>
      <c r="P4901" s="252">
        <v>0</v>
      </c>
      <c r="Q4901" s="252">
        <v>39.04</v>
      </c>
      <c r="R4901" s="240" t="s">
        <v>229</v>
      </c>
      <c r="V4901" s="248">
        <f t="shared" si="295"/>
        <v>0</v>
      </c>
      <c r="W4901" s="248">
        <f t="shared" si="295"/>
        <v>0</v>
      </c>
      <c r="X4901" s="248">
        <f t="shared" si="293"/>
        <v>0</v>
      </c>
      <c r="Y4901" s="248">
        <f t="shared" si="294"/>
        <v>0</v>
      </c>
    </row>
    <row r="4902" spans="1:25" ht="15" customHeight="1" x14ac:dyDescent="0.25">
      <c r="A4902" s="250"/>
      <c r="B4902" s="251"/>
      <c r="C4902" s="322" t="s">
        <v>1374</v>
      </c>
      <c r="D4902" s="322"/>
      <c r="E4902" s="322"/>
      <c r="H4902" s="252">
        <v>742.97</v>
      </c>
      <c r="I4902" s="252">
        <v>724.24</v>
      </c>
      <c r="J4902" s="252">
        <v>0</v>
      </c>
      <c r="K4902" s="252">
        <v>0</v>
      </c>
      <c r="L4902" s="252">
        <v>0</v>
      </c>
      <c r="M4902" s="252">
        <v>724.24</v>
      </c>
      <c r="N4902" s="323">
        <v>769.51</v>
      </c>
      <c r="O4902" s="323"/>
      <c r="P4902" s="252">
        <v>697.7</v>
      </c>
      <c r="Q4902" s="252">
        <v>0</v>
      </c>
      <c r="R4902" s="240" t="s">
        <v>229</v>
      </c>
      <c r="V4902" s="248">
        <f t="shared" si="295"/>
        <v>0</v>
      </c>
      <c r="W4902" s="248">
        <f t="shared" si="295"/>
        <v>0</v>
      </c>
      <c r="X4902" s="248">
        <f t="shared" si="293"/>
        <v>0</v>
      </c>
      <c r="Y4902" s="248">
        <f t="shared" si="294"/>
        <v>0</v>
      </c>
    </row>
    <row r="4903" spans="1:25" ht="15" customHeight="1" x14ac:dyDescent="0.25">
      <c r="A4903" s="253"/>
      <c r="B4903" s="254"/>
      <c r="C4903" s="324" t="s">
        <v>1304</v>
      </c>
      <c r="D4903" s="324"/>
      <c r="E4903" s="324"/>
      <c r="F4903" s="255"/>
      <c r="G4903" s="255"/>
      <c r="H4903" s="256">
        <v>-40.950000000000003</v>
      </c>
      <c r="I4903" s="256">
        <v>0</v>
      </c>
      <c r="J4903" s="256">
        <v>0</v>
      </c>
      <c r="K4903" s="256">
        <v>0</v>
      </c>
      <c r="L4903" s="256">
        <v>0</v>
      </c>
      <c r="M4903" s="256">
        <v>0</v>
      </c>
      <c r="N4903" s="325">
        <v>0</v>
      </c>
      <c r="O4903" s="325"/>
      <c r="P4903" s="256">
        <v>0</v>
      </c>
      <c r="Q4903" s="256">
        <v>40.950000000000003</v>
      </c>
      <c r="R4903" s="240" t="s">
        <v>229</v>
      </c>
      <c r="V4903" s="248">
        <f t="shared" si="295"/>
        <v>0</v>
      </c>
      <c r="W4903" s="248">
        <f t="shared" si="295"/>
        <v>0</v>
      </c>
      <c r="X4903" s="248">
        <f t="shared" si="293"/>
        <v>0</v>
      </c>
      <c r="Y4903" s="248">
        <f t="shared" si="294"/>
        <v>0</v>
      </c>
    </row>
    <row r="4904" spans="1:25" ht="15" customHeight="1" x14ac:dyDescent="0.25">
      <c r="A4904" s="245" t="s">
        <v>2146</v>
      </c>
      <c r="B4904" s="246" t="str">
        <f>C4904</f>
        <v>с.Немчиновка, 1  Запрудная, 18</v>
      </c>
      <c r="C4904" s="329" t="s">
        <v>353</v>
      </c>
      <c r="D4904" s="329"/>
      <c r="E4904" s="329"/>
      <c r="F4904" s="246" t="s">
        <v>1289</v>
      </c>
      <c r="G4904" s="246" t="s">
        <v>2147</v>
      </c>
      <c r="H4904" s="247">
        <v>1103.8800000000001</v>
      </c>
      <c r="I4904" s="247">
        <v>0</v>
      </c>
      <c r="J4904" s="247">
        <v>0</v>
      </c>
      <c r="K4904" s="247">
        <v>0</v>
      </c>
      <c r="L4904" s="247">
        <v>0</v>
      </c>
      <c r="M4904" s="247">
        <v>0</v>
      </c>
      <c r="N4904" s="330">
        <v>1103.8800000000001</v>
      </c>
      <c r="O4904" s="330"/>
      <c r="P4904" s="247">
        <v>0</v>
      </c>
      <c r="Q4904" s="247">
        <v>0</v>
      </c>
      <c r="R4904" s="240" t="s">
        <v>353</v>
      </c>
      <c r="V4904" s="248">
        <f t="shared" si="295"/>
        <v>0</v>
      </c>
      <c r="W4904" s="248">
        <f t="shared" si="295"/>
        <v>0</v>
      </c>
      <c r="X4904" s="248">
        <f t="shared" si="293"/>
        <v>0</v>
      </c>
      <c r="Y4904" s="248">
        <f t="shared" si="294"/>
        <v>0</v>
      </c>
    </row>
    <row r="4905" spans="1:25" ht="15" customHeight="1" x14ac:dyDescent="0.25">
      <c r="A4905" s="253"/>
      <c r="B4905" s="254"/>
      <c r="C4905" s="324" t="s">
        <v>1052</v>
      </c>
      <c r="D4905" s="324"/>
      <c r="E4905" s="324"/>
      <c r="F4905" s="255"/>
      <c r="G4905" s="255"/>
      <c r="H4905" s="256">
        <v>1103.8800000000001</v>
      </c>
      <c r="I4905" s="256">
        <v>0</v>
      </c>
      <c r="J4905" s="256">
        <v>0</v>
      </c>
      <c r="K4905" s="256">
        <v>0</v>
      </c>
      <c r="L4905" s="256">
        <v>0</v>
      </c>
      <c r="M4905" s="256">
        <v>0</v>
      </c>
      <c r="N4905" s="325">
        <v>1103.8800000000001</v>
      </c>
      <c r="O4905" s="325"/>
      <c r="P4905" s="256">
        <v>0</v>
      </c>
      <c r="Q4905" s="256">
        <v>0</v>
      </c>
      <c r="R4905" s="240" t="s">
        <v>353</v>
      </c>
      <c r="V4905" s="248">
        <f t="shared" si="295"/>
        <v>0</v>
      </c>
      <c r="W4905" s="248">
        <f t="shared" si="295"/>
        <v>0</v>
      </c>
      <c r="X4905" s="248">
        <f t="shared" si="293"/>
        <v>0</v>
      </c>
      <c r="Y4905" s="248">
        <f t="shared" si="294"/>
        <v>0</v>
      </c>
    </row>
    <row r="4906" spans="1:25" ht="15" customHeight="1" x14ac:dyDescent="0.25">
      <c r="A4906" s="245" t="s">
        <v>2148</v>
      </c>
      <c r="B4906" s="246" t="str">
        <f>C4906</f>
        <v>с.Немчиновка, 16 просек, 8</v>
      </c>
      <c r="C4906" s="329" t="s">
        <v>1163</v>
      </c>
      <c r="D4906" s="329"/>
      <c r="E4906" s="329"/>
      <c r="F4906" s="246" t="s">
        <v>1289</v>
      </c>
      <c r="G4906" s="246" t="s">
        <v>2149</v>
      </c>
      <c r="H4906" s="247">
        <v>21297.35</v>
      </c>
      <c r="I4906" s="247">
        <v>0</v>
      </c>
      <c r="J4906" s="247">
        <v>-21297.35</v>
      </c>
      <c r="K4906" s="247">
        <v>0</v>
      </c>
      <c r="L4906" s="247">
        <v>0</v>
      </c>
      <c r="M4906" s="247">
        <v>-21297.35</v>
      </c>
      <c r="N4906" s="330">
        <v>0</v>
      </c>
      <c r="O4906" s="330"/>
      <c r="P4906" s="247">
        <v>0</v>
      </c>
      <c r="Q4906" s="247">
        <v>0</v>
      </c>
      <c r="R4906" s="240" t="s">
        <v>1163</v>
      </c>
      <c r="V4906" s="248">
        <f t="shared" si="295"/>
        <v>0</v>
      </c>
      <c r="W4906" s="248">
        <f t="shared" si="295"/>
        <v>0</v>
      </c>
      <c r="X4906" s="248">
        <f t="shared" si="293"/>
        <v>0</v>
      </c>
      <c r="Y4906" s="248">
        <f t="shared" si="294"/>
        <v>0</v>
      </c>
    </row>
    <row r="4907" spans="1:25" ht="15" customHeight="1" x14ac:dyDescent="0.25">
      <c r="A4907" s="250"/>
      <c r="B4907" s="251"/>
      <c r="C4907" s="322" t="s">
        <v>1283</v>
      </c>
      <c r="D4907" s="322"/>
      <c r="E4907" s="322"/>
      <c r="H4907" s="252">
        <v>3964.38</v>
      </c>
      <c r="I4907" s="252">
        <v>0</v>
      </c>
      <c r="J4907" s="252">
        <v>-3964.38</v>
      </c>
      <c r="K4907" s="252">
        <v>0</v>
      </c>
      <c r="L4907" s="252">
        <v>0</v>
      </c>
      <c r="M4907" s="252">
        <v>-3964.38</v>
      </c>
      <c r="N4907" s="323">
        <v>0</v>
      </c>
      <c r="O4907" s="323"/>
      <c r="P4907" s="252">
        <v>0</v>
      </c>
      <c r="Q4907" s="252">
        <v>0</v>
      </c>
      <c r="R4907" s="240" t="s">
        <v>1163</v>
      </c>
      <c r="V4907" s="248">
        <f t="shared" si="295"/>
        <v>0</v>
      </c>
      <c r="W4907" s="248">
        <f t="shared" si="295"/>
        <v>0</v>
      </c>
      <c r="X4907" s="248">
        <f t="shared" si="293"/>
        <v>0</v>
      </c>
      <c r="Y4907" s="248">
        <f t="shared" si="294"/>
        <v>0</v>
      </c>
    </row>
    <row r="4908" spans="1:25" ht="15" customHeight="1" x14ac:dyDescent="0.25">
      <c r="A4908" s="250"/>
      <c r="B4908" s="251"/>
      <c r="C4908" s="322" t="s">
        <v>1052</v>
      </c>
      <c r="D4908" s="322"/>
      <c r="E4908" s="322"/>
      <c r="H4908" s="252">
        <v>6058.78</v>
      </c>
      <c r="I4908" s="252">
        <v>0</v>
      </c>
      <c r="J4908" s="252">
        <v>-6058.78</v>
      </c>
      <c r="K4908" s="252">
        <v>0</v>
      </c>
      <c r="L4908" s="252">
        <v>0</v>
      </c>
      <c r="M4908" s="252">
        <v>-6058.78</v>
      </c>
      <c r="N4908" s="323">
        <v>0</v>
      </c>
      <c r="O4908" s="323"/>
      <c r="P4908" s="252">
        <v>0</v>
      </c>
      <c r="Q4908" s="252">
        <v>0</v>
      </c>
      <c r="R4908" s="240" t="s">
        <v>1163</v>
      </c>
      <c r="V4908" s="248">
        <f t="shared" si="295"/>
        <v>0</v>
      </c>
      <c r="W4908" s="248">
        <f t="shared" si="295"/>
        <v>0</v>
      </c>
      <c r="X4908" s="248">
        <f t="shared" si="293"/>
        <v>0</v>
      </c>
      <c r="Y4908" s="248">
        <f t="shared" si="294"/>
        <v>0</v>
      </c>
    </row>
    <row r="4909" spans="1:25" ht="15" customHeight="1" x14ac:dyDescent="0.25">
      <c r="A4909" s="250"/>
      <c r="B4909" s="251"/>
      <c r="C4909" s="322" t="s">
        <v>1304</v>
      </c>
      <c r="D4909" s="322"/>
      <c r="E4909" s="322"/>
      <c r="H4909" s="252">
        <v>1481.68</v>
      </c>
      <c r="I4909" s="252">
        <v>0</v>
      </c>
      <c r="J4909" s="252">
        <v>-1481.68</v>
      </c>
      <c r="K4909" s="252">
        <v>0</v>
      </c>
      <c r="L4909" s="252">
        <v>0</v>
      </c>
      <c r="M4909" s="252">
        <v>-1481.68</v>
      </c>
      <c r="N4909" s="323">
        <v>0</v>
      </c>
      <c r="O4909" s="323"/>
      <c r="P4909" s="252">
        <v>0</v>
      </c>
      <c r="Q4909" s="252">
        <v>0</v>
      </c>
      <c r="R4909" s="240" t="s">
        <v>1163</v>
      </c>
      <c r="V4909" s="248">
        <f t="shared" si="295"/>
        <v>0</v>
      </c>
      <c r="W4909" s="248">
        <f t="shared" si="295"/>
        <v>0</v>
      </c>
      <c r="X4909" s="248">
        <f t="shared" si="293"/>
        <v>0</v>
      </c>
      <c r="Y4909" s="248">
        <f t="shared" si="294"/>
        <v>0</v>
      </c>
    </row>
    <row r="4910" spans="1:25" ht="15" customHeight="1" x14ac:dyDescent="0.25">
      <c r="A4910" s="250"/>
      <c r="B4910" s="251"/>
      <c r="C4910" s="322" t="s">
        <v>1377</v>
      </c>
      <c r="D4910" s="322"/>
      <c r="E4910" s="322"/>
      <c r="H4910" s="252">
        <v>9085.6</v>
      </c>
      <c r="I4910" s="252">
        <v>0</v>
      </c>
      <c r="J4910" s="252">
        <v>-9085.6</v>
      </c>
      <c r="K4910" s="252">
        <v>0</v>
      </c>
      <c r="L4910" s="252">
        <v>0</v>
      </c>
      <c r="M4910" s="252">
        <v>-9085.6</v>
      </c>
      <c r="N4910" s="323">
        <v>0</v>
      </c>
      <c r="O4910" s="323"/>
      <c r="P4910" s="252">
        <v>0</v>
      </c>
      <c r="Q4910" s="252">
        <v>0</v>
      </c>
      <c r="R4910" s="240" t="s">
        <v>1163</v>
      </c>
      <c r="V4910" s="248">
        <f t="shared" si="295"/>
        <v>0</v>
      </c>
      <c r="W4910" s="248">
        <f t="shared" si="295"/>
        <v>0</v>
      </c>
      <c r="X4910" s="248">
        <f t="shared" si="293"/>
        <v>0</v>
      </c>
      <c r="Y4910" s="248">
        <f t="shared" si="294"/>
        <v>0</v>
      </c>
    </row>
    <row r="4911" spans="1:25" ht="15" customHeight="1" x14ac:dyDescent="0.25">
      <c r="A4911" s="253"/>
      <c r="B4911" s="254"/>
      <c r="C4911" s="324" t="s">
        <v>1374</v>
      </c>
      <c r="D4911" s="324"/>
      <c r="E4911" s="324"/>
      <c r="F4911" s="255"/>
      <c r="G4911" s="255"/>
      <c r="H4911" s="256">
        <v>706.91</v>
      </c>
      <c r="I4911" s="256">
        <v>0</v>
      </c>
      <c r="J4911" s="256">
        <v>-706.91</v>
      </c>
      <c r="K4911" s="256">
        <v>0</v>
      </c>
      <c r="L4911" s="256">
        <v>0</v>
      </c>
      <c r="M4911" s="256">
        <v>-706.91</v>
      </c>
      <c r="N4911" s="325">
        <v>0</v>
      </c>
      <c r="O4911" s="325"/>
      <c r="P4911" s="256">
        <v>0</v>
      </c>
      <c r="Q4911" s="256">
        <v>0</v>
      </c>
      <c r="R4911" s="240" t="s">
        <v>1163</v>
      </c>
      <c r="V4911" s="248">
        <f t="shared" si="295"/>
        <v>0</v>
      </c>
      <c r="W4911" s="248">
        <f t="shared" si="295"/>
        <v>0</v>
      </c>
      <c r="X4911" s="248">
        <f t="shared" si="293"/>
        <v>0</v>
      </c>
      <c r="Y4911" s="248">
        <f t="shared" si="294"/>
        <v>0</v>
      </c>
    </row>
    <row r="4912" spans="1:25" ht="15" customHeight="1" x14ac:dyDescent="0.25">
      <c r="A4912" s="245" t="s">
        <v>1563</v>
      </c>
      <c r="B4912" s="246" t="str">
        <f>C4912</f>
        <v>с.Немчиновка, 2  просек, 9</v>
      </c>
      <c r="C4912" s="329" t="s">
        <v>354</v>
      </c>
      <c r="D4912" s="329"/>
      <c r="E4912" s="329"/>
      <c r="F4912" s="246" t="s">
        <v>1298</v>
      </c>
      <c r="G4912" s="246" t="s">
        <v>2150</v>
      </c>
      <c r="H4912" s="247">
        <v>27936.52</v>
      </c>
      <c r="I4912" s="247">
        <v>4319.24</v>
      </c>
      <c r="J4912" s="247">
        <v>0</v>
      </c>
      <c r="K4912" s="247">
        <v>0</v>
      </c>
      <c r="L4912" s="247">
        <v>0</v>
      </c>
      <c r="M4912" s="247">
        <v>4319.24</v>
      </c>
      <c r="N4912" s="330">
        <v>2337.21</v>
      </c>
      <c r="O4912" s="330"/>
      <c r="P4912" s="247">
        <v>30019.8</v>
      </c>
      <c r="Q4912" s="247">
        <v>101.25</v>
      </c>
      <c r="R4912" s="240" t="s">
        <v>354</v>
      </c>
      <c r="V4912" s="248">
        <f t="shared" si="295"/>
        <v>0</v>
      </c>
      <c r="W4912" s="248">
        <f t="shared" si="295"/>
        <v>0</v>
      </c>
      <c r="X4912" s="248">
        <f t="shared" si="293"/>
        <v>0</v>
      </c>
      <c r="Y4912" s="248">
        <f t="shared" si="294"/>
        <v>0</v>
      </c>
    </row>
    <row r="4913" spans="1:25" ht="15" customHeight="1" x14ac:dyDescent="0.25">
      <c r="A4913" s="250"/>
      <c r="B4913" s="251"/>
      <c r="C4913" s="322" t="s">
        <v>504</v>
      </c>
      <c r="D4913" s="322"/>
      <c r="E4913" s="322"/>
      <c r="H4913" s="252">
        <v>1077.93</v>
      </c>
      <c r="I4913" s="252">
        <v>0</v>
      </c>
      <c r="J4913" s="252">
        <v>0</v>
      </c>
      <c r="K4913" s="252">
        <v>0</v>
      </c>
      <c r="L4913" s="252">
        <v>0</v>
      </c>
      <c r="M4913" s="252">
        <v>0</v>
      </c>
      <c r="N4913" s="323">
        <v>0</v>
      </c>
      <c r="O4913" s="323"/>
      <c r="P4913" s="252">
        <v>1077.93</v>
      </c>
      <c r="Q4913" s="252">
        <v>0</v>
      </c>
      <c r="R4913" s="240" t="s">
        <v>354</v>
      </c>
      <c r="V4913" s="248">
        <f t="shared" si="295"/>
        <v>0</v>
      </c>
      <c r="W4913" s="248">
        <f t="shared" si="295"/>
        <v>0</v>
      </c>
      <c r="X4913" s="248">
        <f t="shared" si="293"/>
        <v>0</v>
      </c>
      <c r="Y4913" s="248">
        <f t="shared" si="294"/>
        <v>0</v>
      </c>
    </row>
    <row r="4914" spans="1:25" ht="15" customHeight="1" x14ac:dyDescent="0.25">
      <c r="A4914" s="250"/>
      <c r="B4914" s="251"/>
      <c r="C4914" s="322" t="s">
        <v>1052</v>
      </c>
      <c r="D4914" s="322"/>
      <c r="E4914" s="322"/>
      <c r="H4914" s="252">
        <v>21117.45</v>
      </c>
      <c r="I4914" s="252">
        <v>4062.67</v>
      </c>
      <c r="J4914" s="252">
        <v>0</v>
      </c>
      <c r="K4914" s="252">
        <v>0</v>
      </c>
      <c r="L4914" s="252">
        <v>0</v>
      </c>
      <c r="M4914" s="252">
        <v>4062.67</v>
      </c>
      <c r="N4914" s="323">
        <v>2176.85</v>
      </c>
      <c r="O4914" s="323"/>
      <c r="P4914" s="252">
        <v>23003.27</v>
      </c>
      <c r="Q4914" s="252">
        <v>0</v>
      </c>
      <c r="R4914" s="240" t="s">
        <v>354</v>
      </c>
      <c r="V4914" s="248">
        <f t="shared" si="295"/>
        <v>23003.27</v>
      </c>
      <c r="W4914" s="248">
        <f t="shared" si="295"/>
        <v>0</v>
      </c>
      <c r="X4914" s="248">
        <f t="shared" si="293"/>
        <v>0</v>
      </c>
      <c r="Y4914" s="248">
        <f t="shared" si="294"/>
        <v>23003.27</v>
      </c>
    </row>
    <row r="4915" spans="1:25" ht="15" customHeight="1" x14ac:dyDescent="0.25">
      <c r="A4915" s="250"/>
      <c r="B4915" s="251"/>
      <c r="C4915" s="322" t="s">
        <v>1303</v>
      </c>
      <c r="D4915" s="322"/>
      <c r="E4915" s="322"/>
      <c r="H4915" s="252">
        <v>374.49</v>
      </c>
      <c r="I4915" s="252">
        <v>0</v>
      </c>
      <c r="J4915" s="252">
        <v>0</v>
      </c>
      <c r="K4915" s="252">
        <v>0</v>
      </c>
      <c r="L4915" s="252">
        <v>0</v>
      </c>
      <c r="M4915" s="252">
        <v>0</v>
      </c>
      <c r="N4915" s="323">
        <v>0</v>
      </c>
      <c r="O4915" s="323"/>
      <c r="P4915" s="252">
        <v>475.74</v>
      </c>
      <c r="Q4915" s="252">
        <v>101.25</v>
      </c>
      <c r="R4915" s="240" t="s">
        <v>354</v>
      </c>
      <c r="V4915" s="248">
        <f t="shared" si="295"/>
        <v>0</v>
      </c>
      <c r="W4915" s="248">
        <f t="shared" si="295"/>
        <v>0</v>
      </c>
      <c r="X4915" s="248">
        <f t="shared" si="293"/>
        <v>0</v>
      </c>
      <c r="Y4915" s="248">
        <f t="shared" si="294"/>
        <v>0</v>
      </c>
    </row>
    <row r="4916" spans="1:25" ht="15" customHeight="1" x14ac:dyDescent="0.25">
      <c r="A4916" s="250"/>
      <c r="B4916" s="251"/>
      <c r="C4916" s="322" t="s">
        <v>1377</v>
      </c>
      <c r="D4916" s="322"/>
      <c r="E4916" s="322"/>
      <c r="H4916" s="252">
        <v>4105.1400000000003</v>
      </c>
      <c r="I4916" s="252">
        <v>0</v>
      </c>
      <c r="J4916" s="252">
        <v>0</v>
      </c>
      <c r="K4916" s="252">
        <v>0</v>
      </c>
      <c r="L4916" s="252">
        <v>0</v>
      </c>
      <c r="M4916" s="252">
        <v>0</v>
      </c>
      <c r="N4916" s="323">
        <v>0</v>
      </c>
      <c r="O4916" s="323"/>
      <c r="P4916" s="252">
        <v>4105.1400000000003</v>
      </c>
      <c r="Q4916" s="252">
        <v>0</v>
      </c>
      <c r="R4916" s="240" t="s">
        <v>354</v>
      </c>
      <c r="V4916" s="248">
        <f t="shared" si="295"/>
        <v>0</v>
      </c>
      <c r="W4916" s="248">
        <f t="shared" si="295"/>
        <v>0</v>
      </c>
      <c r="X4916" s="248">
        <f t="shared" si="293"/>
        <v>0</v>
      </c>
      <c r="Y4916" s="248">
        <f t="shared" si="294"/>
        <v>0</v>
      </c>
    </row>
    <row r="4917" spans="1:25" ht="15" customHeight="1" x14ac:dyDescent="0.25">
      <c r="A4917" s="250"/>
      <c r="B4917" s="251"/>
      <c r="C4917" s="322" t="s">
        <v>1374</v>
      </c>
      <c r="D4917" s="322"/>
      <c r="E4917" s="322"/>
      <c r="H4917" s="252">
        <v>1026.25</v>
      </c>
      <c r="I4917" s="252">
        <v>256.57</v>
      </c>
      <c r="J4917" s="252">
        <v>0</v>
      </c>
      <c r="K4917" s="252">
        <v>0</v>
      </c>
      <c r="L4917" s="252">
        <v>0</v>
      </c>
      <c r="M4917" s="252">
        <v>256.57</v>
      </c>
      <c r="N4917" s="323">
        <v>160.36000000000001</v>
      </c>
      <c r="O4917" s="323"/>
      <c r="P4917" s="252">
        <v>1122.46</v>
      </c>
      <c r="Q4917" s="252">
        <v>0</v>
      </c>
      <c r="R4917" s="240" t="s">
        <v>354</v>
      </c>
      <c r="V4917" s="248">
        <f t="shared" si="295"/>
        <v>0</v>
      </c>
      <c r="W4917" s="248">
        <f t="shared" si="295"/>
        <v>0</v>
      </c>
      <c r="X4917" s="248">
        <f t="shared" si="293"/>
        <v>0</v>
      </c>
      <c r="Y4917" s="248">
        <f t="shared" si="294"/>
        <v>0</v>
      </c>
    </row>
    <row r="4918" spans="1:25" ht="15" customHeight="1" x14ac:dyDescent="0.25">
      <c r="A4918" s="253"/>
      <c r="B4918" s="254"/>
      <c r="C4918" s="324" t="s">
        <v>1304</v>
      </c>
      <c r="D4918" s="324"/>
      <c r="E4918" s="324"/>
      <c r="F4918" s="255"/>
      <c r="G4918" s="255"/>
      <c r="H4918" s="256">
        <v>235.26</v>
      </c>
      <c r="I4918" s="256">
        <v>0</v>
      </c>
      <c r="J4918" s="256">
        <v>0</v>
      </c>
      <c r="K4918" s="256">
        <v>0</v>
      </c>
      <c r="L4918" s="256">
        <v>0</v>
      </c>
      <c r="M4918" s="256">
        <v>0</v>
      </c>
      <c r="N4918" s="325">
        <v>0</v>
      </c>
      <c r="O4918" s="325"/>
      <c r="P4918" s="256">
        <v>235.26</v>
      </c>
      <c r="Q4918" s="256">
        <v>0</v>
      </c>
      <c r="R4918" s="240" t="s">
        <v>354</v>
      </c>
      <c r="V4918" s="248">
        <f t="shared" si="295"/>
        <v>0</v>
      </c>
      <c r="W4918" s="248">
        <f t="shared" si="295"/>
        <v>0</v>
      </c>
      <c r="X4918" s="248">
        <f t="shared" si="293"/>
        <v>0</v>
      </c>
      <c r="Y4918" s="248">
        <f t="shared" si="294"/>
        <v>0</v>
      </c>
    </row>
    <row r="4919" spans="1:25" ht="15" customHeight="1" x14ac:dyDescent="0.25">
      <c r="A4919" s="245" t="s">
        <v>2151</v>
      </c>
      <c r="B4919" s="246" t="str">
        <f>C4919</f>
        <v>с.Немчиновка, больница  Каширина, 1</v>
      </c>
      <c r="C4919" s="329" t="s">
        <v>1164</v>
      </c>
      <c r="D4919" s="329"/>
      <c r="E4919" s="329"/>
      <c r="F4919" s="246" t="s">
        <v>1285</v>
      </c>
      <c r="G4919" s="246" t="s">
        <v>2152</v>
      </c>
      <c r="H4919" s="247">
        <v>141699.01999999999</v>
      </c>
      <c r="I4919" s="247">
        <v>0</v>
      </c>
      <c r="J4919" s="247">
        <v>-141699.01999999999</v>
      </c>
      <c r="K4919" s="247">
        <v>0</v>
      </c>
      <c r="L4919" s="247">
        <v>0</v>
      </c>
      <c r="M4919" s="247">
        <v>-141699.01999999999</v>
      </c>
      <c r="N4919" s="330">
        <v>0</v>
      </c>
      <c r="O4919" s="330"/>
      <c r="P4919" s="247">
        <v>0</v>
      </c>
      <c r="Q4919" s="247">
        <v>0</v>
      </c>
      <c r="R4919" s="240" t="s">
        <v>1164</v>
      </c>
      <c r="V4919" s="248">
        <f t="shared" si="295"/>
        <v>0</v>
      </c>
      <c r="W4919" s="248">
        <f t="shared" si="295"/>
        <v>0</v>
      </c>
      <c r="X4919" s="248">
        <f t="shared" si="293"/>
        <v>0</v>
      </c>
      <c r="Y4919" s="248">
        <f t="shared" si="294"/>
        <v>0</v>
      </c>
    </row>
    <row r="4920" spans="1:25" ht="15" customHeight="1" x14ac:dyDescent="0.25">
      <c r="A4920" s="250"/>
      <c r="B4920" s="251"/>
      <c r="C4920" s="322" t="s">
        <v>1052</v>
      </c>
      <c r="D4920" s="322"/>
      <c r="E4920" s="322"/>
      <c r="H4920" s="252">
        <v>29974.23</v>
      </c>
      <c r="I4920" s="252">
        <v>0</v>
      </c>
      <c r="J4920" s="252">
        <v>-29974.23</v>
      </c>
      <c r="K4920" s="252">
        <v>0</v>
      </c>
      <c r="L4920" s="252">
        <v>0</v>
      </c>
      <c r="M4920" s="252">
        <v>-29974.23</v>
      </c>
      <c r="N4920" s="323">
        <v>0</v>
      </c>
      <c r="O4920" s="323"/>
      <c r="P4920" s="252">
        <v>0</v>
      </c>
      <c r="Q4920" s="252">
        <v>0</v>
      </c>
      <c r="R4920" s="240" t="s">
        <v>1164</v>
      </c>
      <c r="V4920" s="248">
        <f t="shared" si="295"/>
        <v>0</v>
      </c>
      <c r="W4920" s="248">
        <f t="shared" si="295"/>
        <v>0</v>
      </c>
      <c r="X4920" s="248">
        <f t="shared" si="293"/>
        <v>0</v>
      </c>
      <c r="Y4920" s="248">
        <f t="shared" si="294"/>
        <v>0</v>
      </c>
    </row>
    <row r="4921" spans="1:25" ht="15" customHeight="1" x14ac:dyDescent="0.25">
      <c r="A4921" s="250"/>
      <c r="B4921" s="251"/>
      <c r="C4921" s="322" t="s">
        <v>1303</v>
      </c>
      <c r="D4921" s="322"/>
      <c r="E4921" s="322"/>
      <c r="H4921" s="252">
        <v>3048.83</v>
      </c>
      <c r="I4921" s="252">
        <v>0</v>
      </c>
      <c r="J4921" s="252">
        <v>-3048.83</v>
      </c>
      <c r="K4921" s="252">
        <v>0</v>
      </c>
      <c r="L4921" s="252">
        <v>0</v>
      </c>
      <c r="M4921" s="252">
        <v>-3048.83</v>
      </c>
      <c r="N4921" s="323">
        <v>0</v>
      </c>
      <c r="O4921" s="323"/>
      <c r="P4921" s="252">
        <v>0</v>
      </c>
      <c r="Q4921" s="252">
        <v>0</v>
      </c>
      <c r="R4921" s="240" t="s">
        <v>1164</v>
      </c>
      <c r="V4921" s="248">
        <f t="shared" si="295"/>
        <v>0</v>
      </c>
      <c r="W4921" s="248">
        <f t="shared" si="295"/>
        <v>0</v>
      </c>
      <c r="X4921" s="248">
        <f t="shared" si="293"/>
        <v>0</v>
      </c>
      <c r="Y4921" s="248">
        <f t="shared" si="294"/>
        <v>0</v>
      </c>
    </row>
    <row r="4922" spans="1:25" ht="15" customHeight="1" x14ac:dyDescent="0.25">
      <c r="A4922" s="250"/>
      <c r="B4922" s="251"/>
      <c r="C4922" s="322" t="s">
        <v>1283</v>
      </c>
      <c r="D4922" s="322"/>
      <c r="E4922" s="322"/>
      <c r="H4922" s="252">
        <v>60092.94</v>
      </c>
      <c r="I4922" s="252">
        <v>0</v>
      </c>
      <c r="J4922" s="252">
        <v>-60092.94</v>
      </c>
      <c r="K4922" s="252">
        <v>0</v>
      </c>
      <c r="L4922" s="252">
        <v>0</v>
      </c>
      <c r="M4922" s="252">
        <v>-60092.94</v>
      </c>
      <c r="N4922" s="323">
        <v>0</v>
      </c>
      <c r="O4922" s="323"/>
      <c r="P4922" s="252">
        <v>0</v>
      </c>
      <c r="Q4922" s="252">
        <v>0</v>
      </c>
      <c r="R4922" s="240" t="s">
        <v>1164</v>
      </c>
      <c r="V4922" s="248">
        <f t="shared" si="295"/>
        <v>0</v>
      </c>
      <c r="W4922" s="248">
        <f t="shared" si="295"/>
        <v>0</v>
      </c>
      <c r="X4922" s="248">
        <f t="shared" si="293"/>
        <v>0</v>
      </c>
      <c r="Y4922" s="248">
        <f t="shared" si="294"/>
        <v>0</v>
      </c>
    </row>
    <row r="4923" spans="1:25" ht="15" customHeight="1" x14ac:dyDescent="0.25">
      <c r="A4923" s="250"/>
      <c r="B4923" s="251"/>
      <c r="C4923" s="322" t="s">
        <v>1377</v>
      </c>
      <c r="D4923" s="322"/>
      <c r="E4923" s="322"/>
      <c r="H4923" s="252">
        <v>44619.09</v>
      </c>
      <c r="I4923" s="252">
        <v>0</v>
      </c>
      <c r="J4923" s="252">
        <v>-44619.09</v>
      </c>
      <c r="K4923" s="252">
        <v>0</v>
      </c>
      <c r="L4923" s="252">
        <v>0</v>
      </c>
      <c r="M4923" s="252">
        <v>-44619.09</v>
      </c>
      <c r="N4923" s="323">
        <v>0</v>
      </c>
      <c r="O4923" s="323"/>
      <c r="P4923" s="252">
        <v>0</v>
      </c>
      <c r="Q4923" s="252">
        <v>0</v>
      </c>
      <c r="R4923" s="240" t="s">
        <v>1164</v>
      </c>
      <c r="V4923" s="248">
        <f t="shared" si="295"/>
        <v>0</v>
      </c>
      <c r="W4923" s="248">
        <f t="shared" si="295"/>
        <v>0</v>
      </c>
      <c r="X4923" s="248">
        <f t="shared" si="293"/>
        <v>0</v>
      </c>
      <c r="Y4923" s="248">
        <f t="shared" si="294"/>
        <v>0</v>
      </c>
    </row>
    <row r="4924" spans="1:25" ht="15" customHeight="1" x14ac:dyDescent="0.25">
      <c r="A4924" s="253"/>
      <c r="B4924" s="254"/>
      <c r="C4924" s="324" t="s">
        <v>1304</v>
      </c>
      <c r="D4924" s="324"/>
      <c r="E4924" s="324"/>
      <c r="F4924" s="255"/>
      <c r="G4924" s="255"/>
      <c r="H4924" s="256">
        <v>3963.93</v>
      </c>
      <c r="I4924" s="256">
        <v>0</v>
      </c>
      <c r="J4924" s="256">
        <v>-3963.93</v>
      </c>
      <c r="K4924" s="256">
        <v>0</v>
      </c>
      <c r="L4924" s="256">
        <v>0</v>
      </c>
      <c r="M4924" s="256">
        <v>-3963.93</v>
      </c>
      <c r="N4924" s="325">
        <v>0</v>
      </c>
      <c r="O4924" s="325"/>
      <c r="P4924" s="256">
        <v>0</v>
      </c>
      <c r="Q4924" s="256">
        <v>0</v>
      </c>
      <c r="R4924" s="240" t="s">
        <v>1164</v>
      </c>
      <c r="V4924" s="248">
        <f t="shared" si="295"/>
        <v>0</v>
      </c>
      <c r="W4924" s="248">
        <f t="shared" si="295"/>
        <v>0</v>
      </c>
      <c r="X4924" s="248">
        <f t="shared" si="293"/>
        <v>0</v>
      </c>
      <c r="Y4924" s="248">
        <f t="shared" si="294"/>
        <v>0</v>
      </c>
    </row>
    <row r="4925" spans="1:25" ht="15" customHeight="1" x14ac:dyDescent="0.25">
      <c r="A4925" s="245" t="s">
        <v>2153</v>
      </c>
      <c r="B4925" s="246" t="str">
        <f>C4925</f>
        <v>с.Немчиновка, Нагорная, 10</v>
      </c>
      <c r="C4925" s="329" t="s">
        <v>355</v>
      </c>
      <c r="D4925" s="329"/>
      <c r="E4925" s="329"/>
      <c r="F4925" s="246" t="s">
        <v>1285</v>
      </c>
      <c r="G4925" s="246" t="s">
        <v>2154</v>
      </c>
      <c r="H4925" s="247">
        <v>213575.57</v>
      </c>
      <c r="I4925" s="247">
        <v>0</v>
      </c>
      <c r="J4925" s="247">
        <v>-213575.57</v>
      </c>
      <c r="K4925" s="247">
        <v>0</v>
      </c>
      <c r="L4925" s="247">
        <v>0</v>
      </c>
      <c r="M4925" s="247">
        <v>-213575.57</v>
      </c>
      <c r="N4925" s="330">
        <v>0</v>
      </c>
      <c r="O4925" s="330"/>
      <c r="P4925" s="247">
        <v>0</v>
      </c>
      <c r="Q4925" s="247">
        <v>0</v>
      </c>
      <c r="R4925" s="240" t="s">
        <v>355</v>
      </c>
      <c r="V4925" s="248">
        <f t="shared" si="295"/>
        <v>0</v>
      </c>
      <c r="W4925" s="248">
        <f t="shared" si="295"/>
        <v>0</v>
      </c>
      <c r="X4925" s="248">
        <f t="shared" si="293"/>
        <v>0</v>
      </c>
      <c r="Y4925" s="248">
        <f t="shared" si="294"/>
        <v>0</v>
      </c>
    </row>
    <row r="4926" spans="1:25" ht="15" customHeight="1" x14ac:dyDescent="0.25">
      <c r="A4926" s="250"/>
      <c r="B4926" s="251"/>
      <c r="C4926" s="322" t="s">
        <v>1283</v>
      </c>
      <c r="D4926" s="322"/>
      <c r="E4926" s="322"/>
      <c r="H4926" s="252">
        <v>104662.85</v>
      </c>
      <c r="I4926" s="252">
        <v>0</v>
      </c>
      <c r="J4926" s="252">
        <v>-104662.85</v>
      </c>
      <c r="K4926" s="252">
        <v>0</v>
      </c>
      <c r="L4926" s="252">
        <v>0</v>
      </c>
      <c r="M4926" s="252">
        <v>-104662.85</v>
      </c>
      <c r="N4926" s="323">
        <v>0</v>
      </c>
      <c r="O4926" s="323"/>
      <c r="P4926" s="252">
        <v>0</v>
      </c>
      <c r="Q4926" s="252">
        <v>0</v>
      </c>
      <c r="R4926" s="240" t="s">
        <v>355</v>
      </c>
      <c r="V4926" s="248">
        <f t="shared" si="295"/>
        <v>0</v>
      </c>
      <c r="W4926" s="248">
        <f t="shared" si="295"/>
        <v>0</v>
      </c>
      <c r="X4926" s="248">
        <f t="shared" si="293"/>
        <v>0</v>
      </c>
      <c r="Y4926" s="248">
        <f t="shared" si="294"/>
        <v>0</v>
      </c>
    </row>
    <row r="4927" spans="1:25" ht="15" customHeight="1" x14ac:dyDescent="0.25">
      <c r="A4927" s="250"/>
      <c r="B4927" s="251"/>
      <c r="C4927" s="322" t="s">
        <v>1052</v>
      </c>
      <c r="D4927" s="322"/>
      <c r="E4927" s="322"/>
      <c r="H4927" s="252">
        <v>40530.879999999997</v>
      </c>
      <c r="I4927" s="252">
        <v>0</v>
      </c>
      <c r="J4927" s="252">
        <v>-40530.879999999997</v>
      </c>
      <c r="K4927" s="252">
        <v>0</v>
      </c>
      <c r="L4927" s="252">
        <v>0</v>
      </c>
      <c r="M4927" s="252">
        <v>-40530.879999999997</v>
      </c>
      <c r="N4927" s="323">
        <v>0</v>
      </c>
      <c r="O4927" s="323"/>
      <c r="P4927" s="252">
        <v>0</v>
      </c>
      <c r="Q4927" s="252">
        <v>0</v>
      </c>
      <c r="R4927" s="240" t="s">
        <v>355</v>
      </c>
      <c r="V4927" s="248">
        <f t="shared" si="295"/>
        <v>0</v>
      </c>
      <c r="W4927" s="248">
        <f t="shared" si="295"/>
        <v>0</v>
      </c>
      <c r="X4927" s="248">
        <f t="shared" si="293"/>
        <v>0</v>
      </c>
      <c r="Y4927" s="248">
        <f t="shared" si="294"/>
        <v>0</v>
      </c>
    </row>
    <row r="4928" spans="1:25" ht="15" customHeight="1" x14ac:dyDescent="0.25">
      <c r="A4928" s="250"/>
      <c r="B4928" s="251"/>
      <c r="C4928" s="322" t="s">
        <v>1303</v>
      </c>
      <c r="D4928" s="322"/>
      <c r="E4928" s="322"/>
      <c r="H4928" s="252">
        <v>3647.34</v>
      </c>
      <c r="I4928" s="252">
        <v>0</v>
      </c>
      <c r="J4928" s="252">
        <v>-3647.34</v>
      </c>
      <c r="K4928" s="252">
        <v>0</v>
      </c>
      <c r="L4928" s="252">
        <v>0</v>
      </c>
      <c r="M4928" s="252">
        <v>-3647.34</v>
      </c>
      <c r="N4928" s="323">
        <v>0</v>
      </c>
      <c r="O4928" s="323"/>
      <c r="P4928" s="252">
        <v>0</v>
      </c>
      <c r="Q4928" s="252">
        <v>0</v>
      </c>
      <c r="R4928" s="240" t="s">
        <v>355</v>
      </c>
      <c r="V4928" s="248">
        <f t="shared" si="295"/>
        <v>0</v>
      </c>
      <c r="W4928" s="248">
        <f t="shared" si="295"/>
        <v>0</v>
      </c>
      <c r="X4928" s="248">
        <f t="shared" si="293"/>
        <v>0</v>
      </c>
      <c r="Y4928" s="248">
        <f t="shared" si="294"/>
        <v>0</v>
      </c>
    </row>
    <row r="4929" spans="1:25" ht="15" customHeight="1" x14ac:dyDescent="0.25">
      <c r="A4929" s="250"/>
      <c r="B4929" s="251"/>
      <c r="C4929" s="322" t="s">
        <v>1377</v>
      </c>
      <c r="D4929" s="322"/>
      <c r="E4929" s="322"/>
      <c r="H4929" s="252">
        <v>51558.97</v>
      </c>
      <c r="I4929" s="252">
        <v>0</v>
      </c>
      <c r="J4929" s="252">
        <v>-51558.97</v>
      </c>
      <c r="K4929" s="252">
        <v>0</v>
      </c>
      <c r="L4929" s="252">
        <v>0</v>
      </c>
      <c r="M4929" s="252">
        <v>-51558.97</v>
      </c>
      <c r="N4929" s="323">
        <v>0</v>
      </c>
      <c r="O4929" s="323"/>
      <c r="P4929" s="252">
        <v>0</v>
      </c>
      <c r="Q4929" s="252">
        <v>0</v>
      </c>
      <c r="R4929" s="240" t="s">
        <v>355</v>
      </c>
      <c r="V4929" s="248">
        <f t="shared" si="295"/>
        <v>0</v>
      </c>
      <c r="W4929" s="248">
        <f t="shared" si="295"/>
        <v>0</v>
      </c>
      <c r="X4929" s="248">
        <f t="shared" si="293"/>
        <v>0</v>
      </c>
      <c r="Y4929" s="248">
        <f t="shared" si="294"/>
        <v>0</v>
      </c>
    </row>
    <row r="4930" spans="1:25" ht="15" customHeight="1" x14ac:dyDescent="0.25">
      <c r="A4930" s="250"/>
      <c r="B4930" s="251"/>
      <c r="C4930" s="322" t="s">
        <v>1496</v>
      </c>
      <c r="D4930" s="322"/>
      <c r="E4930" s="322"/>
      <c r="H4930" s="252">
        <v>10245.18</v>
      </c>
      <c r="I4930" s="252">
        <v>0</v>
      </c>
      <c r="J4930" s="252">
        <v>-10245.18</v>
      </c>
      <c r="K4930" s="252">
        <v>0</v>
      </c>
      <c r="L4930" s="252">
        <v>0</v>
      </c>
      <c r="M4930" s="252">
        <v>-10245.18</v>
      </c>
      <c r="N4930" s="323">
        <v>0</v>
      </c>
      <c r="O4930" s="323"/>
      <c r="P4930" s="252">
        <v>0</v>
      </c>
      <c r="Q4930" s="252">
        <v>0</v>
      </c>
      <c r="R4930" s="240" t="s">
        <v>355</v>
      </c>
      <c r="V4930" s="248">
        <f t="shared" si="295"/>
        <v>0</v>
      </c>
      <c r="W4930" s="248">
        <f t="shared" si="295"/>
        <v>0</v>
      </c>
      <c r="X4930" s="248">
        <f t="shared" si="293"/>
        <v>0</v>
      </c>
      <c r="Y4930" s="248">
        <f t="shared" si="294"/>
        <v>0</v>
      </c>
    </row>
    <row r="4931" spans="1:25" ht="15" customHeight="1" x14ac:dyDescent="0.25">
      <c r="A4931" s="253"/>
      <c r="B4931" s="254"/>
      <c r="C4931" s="324" t="s">
        <v>1304</v>
      </c>
      <c r="D4931" s="324"/>
      <c r="E4931" s="324"/>
      <c r="F4931" s="255"/>
      <c r="G4931" s="255"/>
      <c r="H4931" s="256">
        <v>2930.35</v>
      </c>
      <c r="I4931" s="256">
        <v>0</v>
      </c>
      <c r="J4931" s="256">
        <v>-2930.35</v>
      </c>
      <c r="K4931" s="256">
        <v>0</v>
      </c>
      <c r="L4931" s="256">
        <v>0</v>
      </c>
      <c r="M4931" s="256">
        <v>-2930.35</v>
      </c>
      <c r="N4931" s="325">
        <v>0</v>
      </c>
      <c r="O4931" s="325"/>
      <c r="P4931" s="256">
        <v>0</v>
      </c>
      <c r="Q4931" s="256">
        <v>0</v>
      </c>
      <c r="R4931" s="240" t="s">
        <v>355</v>
      </c>
      <c r="V4931" s="248">
        <f t="shared" si="295"/>
        <v>0</v>
      </c>
      <c r="W4931" s="248">
        <f t="shared" si="295"/>
        <v>0</v>
      </c>
      <c r="X4931" s="248">
        <f t="shared" si="293"/>
        <v>0</v>
      </c>
      <c r="Y4931" s="248">
        <f t="shared" si="294"/>
        <v>0</v>
      </c>
    </row>
    <row r="4932" spans="1:25" ht="15" customHeight="1" x14ac:dyDescent="0.25">
      <c r="A4932" s="245" t="s">
        <v>2155</v>
      </c>
      <c r="B4932" s="246" t="str">
        <f>C4932</f>
        <v>с.Немчиновка, Революции, 30</v>
      </c>
      <c r="C4932" s="329" t="s">
        <v>1165</v>
      </c>
      <c r="D4932" s="329"/>
      <c r="E4932" s="329"/>
      <c r="F4932" s="246" t="s">
        <v>1308</v>
      </c>
      <c r="G4932" s="246" t="s">
        <v>2156</v>
      </c>
      <c r="H4932" s="247">
        <v>-11830.03</v>
      </c>
      <c r="I4932" s="247">
        <v>0</v>
      </c>
      <c r="J4932" s="247">
        <v>0</v>
      </c>
      <c r="K4932" s="247">
        <v>0</v>
      </c>
      <c r="L4932" s="247">
        <v>0</v>
      </c>
      <c r="M4932" s="247">
        <v>0</v>
      </c>
      <c r="N4932" s="330">
        <v>0</v>
      </c>
      <c r="O4932" s="330"/>
      <c r="P4932" s="247">
        <v>315.93</v>
      </c>
      <c r="Q4932" s="247">
        <v>12145.96</v>
      </c>
      <c r="R4932" s="240" t="s">
        <v>1165</v>
      </c>
      <c r="V4932" s="248">
        <f t="shared" si="295"/>
        <v>0</v>
      </c>
      <c r="W4932" s="248">
        <f t="shared" si="295"/>
        <v>0</v>
      </c>
      <c r="X4932" s="248">
        <f t="shared" si="293"/>
        <v>0</v>
      </c>
      <c r="Y4932" s="248">
        <f t="shared" si="294"/>
        <v>0</v>
      </c>
    </row>
    <row r="4933" spans="1:25" ht="15" customHeight="1" x14ac:dyDescent="0.25">
      <c r="A4933" s="250"/>
      <c r="B4933" s="251"/>
      <c r="C4933" s="322" t="s">
        <v>1052</v>
      </c>
      <c r="D4933" s="322"/>
      <c r="E4933" s="322"/>
      <c r="H4933" s="252">
        <v>-6072.95</v>
      </c>
      <c r="I4933" s="252">
        <v>0</v>
      </c>
      <c r="J4933" s="252">
        <v>0</v>
      </c>
      <c r="K4933" s="252">
        <v>0</v>
      </c>
      <c r="L4933" s="252">
        <v>0</v>
      </c>
      <c r="M4933" s="252">
        <v>0</v>
      </c>
      <c r="N4933" s="323">
        <v>0</v>
      </c>
      <c r="O4933" s="323"/>
      <c r="P4933" s="252">
        <v>0</v>
      </c>
      <c r="Q4933" s="252">
        <v>6072.95</v>
      </c>
      <c r="R4933" s="240" t="s">
        <v>1165</v>
      </c>
      <c r="V4933" s="248">
        <f t="shared" si="295"/>
        <v>-6072.95</v>
      </c>
      <c r="W4933" s="248">
        <f t="shared" si="295"/>
        <v>0</v>
      </c>
      <c r="X4933" s="248">
        <f t="shared" si="293"/>
        <v>0</v>
      </c>
      <c r="Y4933" s="248">
        <f t="shared" si="294"/>
        <v>-6072.95</v>
      </c>
    </row>
    <row r="4934" spans="1:25" ht="15" customHeight="1" x14ac:dyDescent="0.25">
      <c r="A4934" s="250"/>
      <c r="B4934" s="251"/>
      <c r="C4934" s="322" t="s">
        <v>1303</v>
      </c>
      <c r="D4934" s="322"/>
      <c r="E4934" s="322"/>
      <c r="H4934" s="252">
        <v>-86.73</v>
      </c>
      <c r="I4934" s="252">
        <v>0</v>
      </c>
      <c r="J4934" s="252">
        <v>0</v>
      </c>
      <c r="K4934" s="252">
        <v>0</v>
      </c>
      <c r="L4934" s="252">
        <v>0</v>
      </c>
      <c r="M4934" s="252">
        <v>0</v>
      </c>
      <c r="N4934" s="323">
        <v>0</v>
      </c>
      <c r="O4934" s="323"/>
      <c r="P4934" s="252">
        <v>111.33</v>
      </c>
      <c r="Q4934" s="252">
        <v>198.06</v>
      </c>
      <c r="R4934" s="240" t="s">
        <v>1165</v>
      </c>
      <c r="V4934" s="248">
        <f t="shared" si="295"/>
        <v>0</v>
      </c>
      <c r="W4934" s="248">
        <f t="shared" si="295"/>
        <v>0</v>
      </c>
      <c r="X4934" s="248">
        <f t="shared" si="293"/>
        <v>0</v>
      </c>
      <c r="Y4934" s="248">
        <f t="shared" si="294"/>
        <v>0</v>
      </c>
    </row>
    <row r="4935" spans="1:25" ht="15" customHeight="1" x14ac:dyDescent="0.25">
      <c r="A4935" s="250"/>
      <c r="B4935" s="251"/>
      <c r="C4935" s="322" t="s">
        <v>504</v>
      </c>
      <c r="D4935" s="322"/>
      <c r="E4935" s="322"/>
      <c r="H4935" s="252">
        <v>-536.5</v>
      </c>
      <c r="I4935" s="252">
        <v>0</v>
      </c>
      <c r="J4935" s="252">
        <v>0</v>
      </c>
      <c r="K4935" s="252">
        <v>0</v>
      </c>
      <c r="L4935" s="252">
        <v>0</v>
      </c>
      <c r="M4935" s="252">
        <v>0</v>
      </c>
      <c r="N4935" s="323">
        <v>0</v>
      </c>
      <c r="O4935" s="323"/>
      <c r="P4935" s="252">
        <v>204.6</v>
      </c>
      <c r="Q4935" s="252">
        <v>741.1</v>
      </c>
      <c r="R4935" s="240" t="s">
        <v>1165</v>
      </c>
      <c r="V4935" s="248">
        <f t="shared" si="295"/>
        <v>0</v>
      </c>
      <c r="W4935" s="248">
        <f t="shared" si="295"/>
        <v>0</v>
      </c>
      <c r="X4935" s="248">
        <f t="shared" si="293"/>
        <v>0</v>
      </c>
      <c r="Y4935" s="248">
        <f t="shared" si="294"/>
        <v>0</v>
      </c>
    </row>
    <row r="4936" spans="1:25" ht="15" customHeight="1" x14ac:dyDescent="0.25">
      <c r="A4936" s="250"/>
      <c r="B4936" s="251"/>
      <c r="C4936" s="322" t="s">
        <v>1377</v>
      </c>
      <c r="D4936" s="322"/>
      <c r="E4936" s="322"/>
      <c r="H4936" s="252">
        <v>-4155.71</v>
      </c>
      <c r="I4936" s="252">
        <v>0</v>
      </c>
      <c r="J4936" s="252">
        <v>0</v>
      </c>
      <c r="K4936" s="252">
        <v>0</v>
      </c>
      <c r="L4936" s="252">
        <v>0</v>
      </c>
      <c r="M4936" s="252">
        <v>0</v>
      </c>
      <c r="N4936" s="323">
        <v>0</v>
      </c>
      <c r="O4936" s="323"/>
      <c r="P4936" s="252">
        <v>0</v>
      </c>
      <c r="Q4936" s="252">
        <v>4155.71</v>
      </c>
      <c r="R4936" s="240" t="s">
        <v>1165</v>
      </c>
      <c r="V4936" s="248">
        <f t="shared" si="295"/>
        <v>0</v>
      </c>
      <c r="W4936" s="248">
        <f t="shared" si="295"/>
        <v>0</v>
      </c>
      <c r="X4936" s="248">
        <f t="shared" si="293"/>
        <v>0</v>
      </c>
      <c r="Y4936" s="248">
        <f t="shared" si="294"/>
        <v>0</v>
      </c>
    </row>
    <row r="4937" spans="1:25" ht="15" customHeight="1" x14ac:dyDescent="0.25">
      <c r="A4937" s="253"/>
      <c r="B4937" s="254"/>
      <c r="C4937" s="324" t="s">
        <v>1304</v>
      </c>
      <c r="D4937" s="324"/>
      <c r="E4937" s="324"/>
      <c r="F4937" s="255"/>
      <c r="G4937" s="255"/>
      <c r="H4937" s="256">
        <v>-978.14</v>
      </c>
      <c r="I4937" s="256">
        <v>0</v>
      </c>
      <c r="J4937" s="256">
        <v>0</v>
      </c>
      <c r="K4937" s="256">
        <v>0</v>
      </c>
      <c r="L4937" s="256">
        <v>0</v>
      </c>
      <c r="M4937" s="256">
        <v>0</v>
      </c>
      <c r="N4937" s="325">
        <v>0</v>
      </c>
      <c r="O4937" s="325"/>
      <c r="P4937" s="256">
        <v>0</v>
      </c>
      <c r="Q4937" s="256">
        <v>978.14</v>
      </c>
      <c r="R4937" s="240" t="s">
        <v>1165</v>
      </c>
      <c r="V4937" s="248">
        <f t="shared" si="295"/>
        <v>0</v>
      </c>
      <c r="W4937" s="248">
        <f t="shared" si="295"/>
        <v>0</v>
      </c>
      <c r="X4937" s="248">
        <f t="shared" si="293"/>
        <v>0</v>
      </c>
      <c r="Y4937" s="248">
        <f t="shared" si="294"/>
        <v>0</v>
      </c>
    </row>
    <row r="4938" spans="1:25" ht="15" customHeight="1" x14ac:dyDescent="0.25">
      <c r="A4938" s="245" t="s">
        <v>2157</v>
      </c>
      <c r="B4938" s="246" t="str">
        <f>C4938</f>
        <v>с.Немчиновка, Революции, 33</v>
      </c>
      <c r="C4938" s="329" t="s">
        <v>356</v>
      </c>
      <c r="D4938" s="329"/>
      <c r="E4938" s="329"/>
      <c r="F4938" s="246" t="s">
        <v>1298</v>
      </c>
      <c r="G4938" s="246" t="s">
        <v>2158</v>
      </c>
      <c r="H4938" s="247">
        <v>-9270.1200000000008</v>
      </c>
      <c r="I4938" s="247">
        <v>0</v>
      </c>
      <c r="J4938" s="247">
        <v>9270.1200000000008</v>
      </c>
      <c r="K4938" s="247">
        <v>0</v>
      </c>
      <c r="L4938" s="247">
        <v>0</v>
      </c>
      <c r="M4938" s="247">
        <v>9270.1200000000008</v>
      </c>
      <c r="N4938" s="330">
        <v>0</v>
      </c>
      <c r="O4938" s="330"/>
      <c r="P4938" s="247">
        <v>0</v>
      </c>
      <c r="Q4938" s="247">
        <v>0</v>
      </c>
      <c r="R4938" s="240" t="s">
        <v>356</v>
      </c>
      <c r="V4938" s="248">
        <f t="shared" si="295"/>
        <v>0</v>
      </c>
      <c r="W4938" s="248">
        <f t="shared" si="295"/>
        <v>0</v>
      </c>
      <c r="X4938" s="248">
        <f t="shared" ref="X4938:X4991" si="296">IF(X$8=$C4938,SUM($P4938-$Q4938),0)</f>
        <v>0</v>
      </c>
      <c r="Y4938" s="248">
        <f t="shared" ref="Y4938:Y4991" si="297">SUM(V4938:X4938)</f>
        <v>0</v>
      </c>
    </row>
    <row r="4939" spans="1:25" ht="15" customHeight="1" x14ac:dyDescent="0.25">
      <c r="A4939" s="253"/>
      <c r="B4939" s="254"/>
      <c r="C4939" s="324" t="s">
        <v>1303</v>
      </c>
      <c r="D4939" s="324"/>
      <c r="E4939" s="324"/>
      <c r="F4939" s="255"/>
      <c r="G4939" s="255"/>
      <c r="H4939" s="256">
        <v>-9270.1200000000008</v>
      </c>
      <c r="I4939" s="256">
        <v>0</v>
      </c>
      <c r="J4939" s="256">
        <v>9270.1200000000008</v>
      </c>
      <c r="K4939" s="256">
        <v>0</v>
      </c>
      <c r="L4939" s="256">
        <v>0</v>
      </c>
      <c r="M4939" s="256">
        <v>9270.1200000000008</v>
      </c>
      <c r="N4939" s="325">
        <v>0</v>
      </c>
      <c r="O4939" s="325"/>
      <c r="P4939" s="256">
        <v>0</v>
      </c>
      <c r="Q4939" s="256">
        <v>0</v>
      </c>
      <c r="R4939" s="240" t="s">
        <v>356</v>
      </c>
      <c r="V4939" s="248">
        <f t="shared" si="295"/>
        <v>0</v>
      </c>
      <c r="W4939" s="248">
        <f t="shared" si="295"/>
        <v>0</v>
      </c>
      <c r="X4939" s="248">
        <f t="shared" si="296"/>
        <v>0</v>
      </c>
      <c r="Y4939" s="248">
        <f t="shared" si="297"/>
        <v>0</v>
      </c>
    </row>
    <row r="4940" spans="1:25" ht="15" customHeight="1" x14ac:dyDescent="0.25">
      <c r="A4940" s="245" t="s">
        <v>2159</v>
      </c>
      <c r="B4940" s="246" t="str">
        <f>C4940</f>
        <v>с.Немчиновка, Революции, 35</v>
      </c>
      <c r="C4940" s="329" t="s">
        <v>1166</v>
      </c>
      <c r="D4940" s="329"/>
      <c r="E4940" s="329"/>
      <c r="F4940" s="246" t="s">
        <v>1297</v>
      </c>
      <c r="G4940" s="246" t="s">
        <v>2160</v>
      </c>
      <c r="H4940" s="247">
        <v>-244.41</v>
      </c>
      <c r="I4940" s="247">
        <v>0</v>
      </c>
      <c r="J4940" s="247">
        <v>244.41</v>
      </c>
      <c r="K4940" s="247">
        <v>0</v>
      </c>
      <c r="L4940" s="247">
        <v>0</v>
      </c>
      <c r="M4940" s="247">
        <v>244.41</v>
      </c>
      <c r="N4940" s="330">
        <v>0</v>
      </c>
      <c r="O4940" s="330"/>
      <c r="P4940" s="247">
        <v>0</v>
      </c>
      <c r="Q4940" s="247">
        <v>0</v>
      </c>
      <c r="R4940" s="240" t="s">
        <v>1166</v>
      </c>
      <c r="V4940" s="248">
        <f t="shared" si="295"/>
        <v>0</v>
      </c>
      <c r="W4940" s="248">
        <f t="shared" si="295"/>
        <v>0</v>
      </c>
      <c r="X4940" s="248">
        <f t="shared" si="296"/>
        <v>0</v>
      </c>
      <c r="Y4940" s="248">
        <f t="shared" si="297"/>
        <v>0</v>
      </c>
    </row>
    <row r="4941" spans="1:25" ht="15" customHeight="1" x14ac:dyDescent="0.25">
      <c r="A4941" s="250"/>
      <c r="B4941" s="251"/>
      <c r="C4941" s="322" t="s">
        <v>1052</v>
      </c>
      <c r="D4941" s="322"/>
      <c r="E4941" s="322"/>
      <c r="H4941" s="252">
        <v>-30</v>
      </c>
      <c r="I4941" s="252">
        <v>0</v>
      </c>
      <c r="J4941" s="252">
        <v>30</v>
      </c>
      <c r="K4941" s="252">
        <v>0</v>
      </c>
      <c r="L4941" s="252">
        <v>0</v>
      </c>
      <c r="M4941" s="252">
        <v>30</v>
      </c>
      <c r="N4941" s="323">
        <v>0</v>
      </c>
      <c r="O4941" s="323"/>
      <c r="P4941" s="252">
        <v>0</v>
      </c>
      <c r="Q4941" s="252">
        <v>0</v>
      </c>
      <c r="R4941" s="240" t="s">
        <v>1166</v>
      </c>
      <c r="V4941" s="248">
        <f t="shared" si="295"/>
        <v>0</v>
      </c>
      <c r="W4941" s="248">
        <f t="shared" si="295"/>
        <v>0</v>
      </c>
      <c r="X4941" s="248">
        <f t="shared" si="296"/>
        <v>0</v>
      </c>
      <c r="Y4941" s="248">
        <f t="shared" si="297"/>
        <v>0</v>
      </c>
    </row>
    <row r="4942" spans="1:25" ht="15" customHeight="1" x14ac:dyDescent="0.25">
      <c r="A4942" s="250"/>
      <c r="B4942" s="251"/>
      <c r="C4942" s="322" t="s">
        <v>1303</v>
      </c>
      <c r="D4942" s="322"/>
      <c r="E4942" s="322"/>
      <c r="H4942" s="252">
        <v>-158.58000000000001</v>
      </c>
      <c r="I4942" s="252">
        <v>0</v>
      </c>
      <c r="J4942" s="252">
        <v>158.58000000000001</v>
      </c>
      <c r="K4942" s="252">
        <v>0</v>
      </c>
      <c r="L4942" s="252">
        <v>0</v>
      </c>
      <c r="M4942" s="252">
        <v>158.58000000000001</v>
      </c>
      <c r="N4942" s="323">
        <v>0</v>
      </c>
      <c r="O4942" s="323"/>
      <c r="P4942" s="252">
        <v>0</v>
      </c>
      <c r="Q4942" s="252">
        <v>0</v>
      </c>
      <c r="R4942" s="240" t="s">
        <v>1166</v>
      </c>
      <c r="V4942" s="248">
        <f t="shared" si="295"/>
        <v>0</v>
      </c>
      <c r="W4942" s="248">
        <f t="shared" si="295"/>
        <v>0</v>
      </c>
      <c r="X4942" s="248">
        <f t="shared" si="296"/>
        <v>0</v>
      </c>
      <c r="Y4942" s="248">
        <f t="shared" si="297"/>
        <v>0</v>
      </c>
    </row>
    <row r="4943" spans="1:25" ht="15" customHeight="1" x14ac:dyDescent="0.25">
      <c r="A4943" s="250"/>
      <c r="B4943" s="251"/>
      <c r="C4943" s="322" t="s">
        <v>1377</v>
      </c>
      <c r="D4943" s="322"/>
      <c r="E4943" s="322"/>
      <c r="H4943" s="252">
        <v>-45.73</v>
      </c>
      <c r="I4943" s="252">
        <v>0</v>
      </c>
      <c r="J4943" s="252">
        <v>45.73</v>
      </c>
      <c r="K4943" s="252">
        <v>0</v>
      </c>
      <c r="L4943" s="252">
        <v>0</v>
      </c>
      <c r="M4943" s="252">
        <v>45.73</v>
      </c>
      <c r="N4943" s="323">
        <v>0</v>
      </c>
      <c r="O4943" s="323"/>
      <c r="P4943" s="252">
        <v>0</v>
      </c>
      <c r="Q4943" s="252">
        <v>0</v>
      </c>
      <c r="R4943" s="240" t="s">
        <v>1166</v>
      </c>
      <c r="V4943" s="248">
        <f t="shared" si="295"/>
        <v>0</v>
      </c>
      <c r="W4943" s="248">
        <f t="shared" si="295"/>
        <v>0</v>
      </c>
      <c r="X4943" s="248">
        <f t="shared" si="296"/>
        <v>0</v>
      </c>
      <c r="Y4943" s="248">
        <f t="shared" si="297"/>
        <v>0</v>
      </c>
    </row>
    <row r="4944" spans="1:25" ht="15" customHeight="1" x14ac:dyDescent="0.25">
      <c r="A4944" s="253"/>
      <c r="B4944" s="254"/>
      <c r="C4944" s="324" t="s">
        <v>1304</v>
      </c>
      <c r="D4944" s="324"/>
      <c r="E4944" s="324"/>
      <c r="F4944" s="255"/>
      <c r="G4944" s="255"/>
      <c r="H4944" s="256">
        <v>-10.1</v>
      </c>
      <c r="I4944" s="256">
        <v>0</v>
      </c>
      <c r="J4944" s="256">
        <v>10.1</v>
      </c>
      <c r="K4944" s="256">
        <v>0</v>
      </c>
      <c r="L4944" s="256">
        <v>0</v>
      </c>
      <c r="M4944" s="256">
        <v>10.1</v>
      </c>
      <c r="N4944" s="325">
        <v>0</v>
      </c>
      <c r="O4944" s="325"/>
      <c r="P4944" s="256">
        <v>0</v>
      </c>
      <c r="Q4944" s="256">
        <v>0</v>
      </c>
      <c r="R4944" s="240" t="s">
        <v>1166</v>
      </c>
      <c r="V4944" s="248">
        <f t="shared" ref="V4944:W4991" si="298">IF(V$8=$C4944,SUM($P4944-$Q4944),0)</f>
        <v>0</v>
      </c>
      <c r="W4944" s="248">
        <f t="shared" si="298"/>
        <v>0</v>
      </c>
      <c r="X4944" s="248">
        <f t="shared" si="296"/>
        <v>0</v>
      </c>
      <c r="Y4944" s="248">
        <f t="shared" si="297"/>
        <v>0</v>
      </c>
    </row>
    <row r="4945" spans="1:25" ht="15" customHeight="1" x14ac:dyDescent="0.25">
      <c r="A4945" s="245" t="s">
        <v>2161</v>
      </c>
      <c r="B4945" s="246" t="str">
        <f>C4945</f>
        <v>с.Немчиновка, Революции, 38</v>
      </c>
      <c r="C4945" s="329" t="s">
        <v>357</v>
      </c>
      <c r="D4945" s="329"/>
      <c r="E4945" s="329"/>
      <c r="F4945" s="246" t="s">
        <v>1300</v>
      </c>
      <c r="G4945" s="246" t="s">
        <v>2162</v>
      </c>
      <c r="H4945" s="247">
        <v>56788.69</v>
      </c>
      <c r="I4945" s="247">
        <v>0</v>
      </c>
      <c r="J4945" s="247">
        <v>-56788.69</v>
      </c>
      <c r="K4945" s="247">
        <v>0</v>
      </c>
      <c r="L4945" s="247">
        <v>0</v>
      </c>
      <c r="M4945" s="247">
        <v>-56788.69</v>
      </c>
      <c r="N4945" s="330">
        <v>0</v>
      </c>
      <c r="O4945" s="330"/>
      <c r="P4945" s="247">
        <v>0</v>
      </c>
      <c r="Q4945" s="247">
        <v>0</v>
      </c>
      <c r="R4945" s="240" t="s">
        <v>357</v>
      </c>
      <c r="V4945" s="248">
        <f t="shared" si="298"/>
        <v>0</v>
      </c>
      <c r="W4945" s="248">
        <f t="shared" si="298"/>
        <v>0</v>
      </c>
      <c r="X4945" s="248">
        <f t="shared" si="296"/>
        <v>0</v>
      </c>
      <c r="Y4945" s="248">
        <f t="shared" si="297"/>
        <v>0</v>
      </c>
    </row>
    <row r="4946" spans="1:25" ht="15" customHeight="1" x14ac:dyDescent="0.25">
      <c r="A4946" s="250"/>
      <c r="B4946" s="251"/>
      <c r="C4946" s="322" t="s">
        <v>1052</v>
      </c>
      <c r="D4946" s="322"/>
      <c r="E4946" s="322"/>
      <c r="H4946" s="252">
        <v>13780.32</v>
      </c>
      <c r="I4946" s="252">
        <v>0</v>
      </c>
      <c r="J4946" s="252">
        <v>-13780.32</v>
      </c>
      <c r="K4946" s="252">
        <v>0</v>
      </c>
      <c r="L4946" s="252">
        <v>0</v>
      </c>
      <c r="M4946" s="252">
        <v>-13780.32</v>
      </c>
      <c r="N4946" s="323">
        <v>0</v>
      </c>
      <c r="O4946" s="323"/>
      <c r="P4946" s="252">
        <v>0</v>
      </c>
      <c r="Q4946" s="252">
        <v>0</v>
      </c>
      <c r="R4946" s="240" t="s">
        <v>357</v>
      </c>
      <c r="V4946" s="248">
        <f t="shared" si="298"/>
        <v>0</v>
      </c>
      <c r="W4946" s="248">
        <f t="shared" si="298"/>
        <v>0</v>
      </c>
      <c r="X4946" s="248">
        <f t="shared" si="296"/>
        <v>0</v>
      </c>
      <c r="Y4946" s="248">
        <f t="shared" si="297"/>
        <v>0</v>
      </c>
    </row>
    <row r="4947" spans="1:25" ht="15" customHeight="1" x14ac:dyDescent="0.25">
      <c r="A4947" s="250"/>
      <c r="B4947" s="251"/>
      <c r="C4947" s="322" t="s">
        <v>1303</v>
      </c>
      <c r="D4947" s="322"/>
      <c r="E4947" s="322"/>
      <c r="H4947" s="252">
        <v>2114.91</v>
      </c>
      <c r="I4947" s="252">
        <v>0</v>
      </c>
      <c r="J4947" s="252">
        <v>-2114.91</v>
      </c>
      <c r="K4947" s="252">
        <v>0</v>
      </c>
      <c r="L4947" s="252">
        <v>0</v>
      </c>
      <c r="M4947" s="252">
        <v>-2114.91</v>
      </c>
      <c r="N4947" s="323">
        <v>0</v>
      </c>
      <c r="O4947" s="323"/>
      <c r="P4947" s="252">
        <v>0</v>
      </c>
      <c r="Q4947" s="252">
        <v>0</v>
      </c>
      <c r="R4947" s="240" t="s">
        <v>357</v>
      </c>
      <c r="V4947" s="248">
        <f t="shared" si="298"/>
        <v>0</v>
      </c>
      <c r="W4947" s="248">
        <f t="shared" si="298"/>
        <v>0</v>
      </c>
      <c r="X4947" s="248">
        <f t="shared" si="296"/>
        <v>0</v>
      </c>
      <c r="Y4947" s="248">
        <f t="shared" si="297"/>
        <v>0</v>
      </c>
    </row>
    <row r="4948" spans="1:25" ht="15" customHeight="1" x14ac:dyDescent="0.25">
      <c r="A4948" s="250"/>
      <c r="B4948" s="251"/>
      <c r="C4948" s="322" t="s">
        <v>1283</v>
      </c>
      <c r="D4948" s="322"/>
      <c r="E4948" s="322"/>
      <c r="H4948" s="252">
        <v>16096.04</v>
      </c>
      <c r="I4948" s="252">
        <v>0</v>
      </c>
      <c r="J4948" s="252">
        <v>-16096.04</v>
      </c>
      <c r="K4948" s="252">
        <v>0</v>
      </c>
      <c r="L4948" s="252">
        <v>0</v>
      </c>
      <c r="M4948" s="252">
        <v>-16096.04</v>
      </c>
      <c r="N4948" s="323">
        <v>0</v>
      </c>
      <c r="O4948" s="323"/>
      <c r="P4948" s="252">
        <v>0</v>
      </c>
      <c r="Q4948" s="252">
        <v>0</v>
      </c>
      <c r="R4948" s="240" t="s">
        <v>357</v>
      </c>
      <c r="V4948" s="248">
        <f t="shared" si="298"/>
        <v>0</v>
      </c>
      <c r="W4948" s="248">
        <f t="shared" si="298"/>
        <v>0</v>
      </c>
      <c r="X4948" s="248">
        <f t="shared" si="296"/>
        <v>0</v>
      </c>
      <c r="Y4948" s="248">
        <f t="shared" si="297"/>
        <v>0</v>
      </c>
    </row>
    <row r="4949" spans="1:25" ht="15" customHeight="1" x14ac:dyDescent="0.25">
      <c r="A4949" s="250"/>
      <c r="B4949" s="251"/>
      <c r="C4949" s="322" t="s">
        <v>1377</v>
      </c>
      <c r="D4949" s="322"/>
      <c r="E4949" s="322"/>
      <c r="H4949" s="252">
        <v>20192.86</v>
      </c>
      <c r="I4949" s="252">
        <v>0</v>
      </c>
      <c r="J4949" s="252">
        <v>-20192.86</v>
      </c>
      <c r="K4949" s="252">
        <v>0</v>
      </c>
      <c r="L4949" s="252">
        <v>0</v>
      </c>
      <c r="M4949" s="252">
        <v>-20192.86</v>
      </c>
      <c r="N4949" s="323">
        <v>0</v>
      </c>
      <c r="O4949" s="323"/>
      <c r="P4949" s="252">
        <v>0</v>
      </c>
      <c r="Q4949" s="252">
        <v>0</v>
      </c>
      <c r="R4949" s="240" t="s">
        <v>357</v>
      </c>
      <c r="V4949" s="248">
        <f t="shared" si="298"/>
        <v>0</v>
      </c>
      <c r="W4949" s="248">
        <f t="shared" si="298"/>
        <v>0</v>
      </c>
      <c r="X4949" s="248">
        <f t="shared" si="296"/>
        <v>0</v>
      </c>
      <c r="Y4949" s="248">
        <f t="shared" si="297"/>
        <v>0</v>
      </c>
    </row>
    <row r="4950" spans="1:25" ht="15" customHeight="1" x14ac:dyDescent="0.25">
      <c r="A4950" s="253"/>
      <c r="B4950" s="254"/>
      <c r="C4950" s="324" t="s">
        <v>1304</v>
      </c>
      <c r="D4950" s="324"/>
      <c r="E4950" s="324"/>
      <c r="F4950" s="255"/>
      <c r="G4950" s="255"/>
      <c r="H4950" s="256">
        <v>4604.5600000000004</v>
      </c>
      <c r="I4950" s="256">
        <v>0</v>
      </c>
      <c r="J4950" s="256">
        <v>-4604.5600000000004</v>
      </c>
      <c r="K4950" s="256">
        <v>0</v>
      </c>
      <c r="L4950" s="256">
        <v>0</v>
      </c>
      <c r="M4950" s="256">
        <v>-4604.5600000000004</v>
      </c>
      <c r="N4950" s="325">
        <v>0</v>
      </c>
      <c r="O4950" s="325"/>
      <c r="P4950" s="256">
        <v>0</v>
      </c>
      <c r="Q4950" s="256">
        <v>0</v>
      </c>
      <c r="R4950" s="240" t="s">
        <v>357</v>
      </c>
      <c r="V4950" s="248">
        <f t="shared" si="298"/>
        <v>0</v>
      </c>
      <c r="W4950" s="248">
        <f t="shared" si="298"/>
        <v>0</v>
      </c>
      <c r="X4950" s="248">
        <f t="shared" si="296"/>
        <v>0</v>
      </c>
      <c r="Y4950" s="248">
        <f t="shared" si="297"/>
        <v>0</v>
      </c>
    </row>
    <row r="4951" spans="1:25" ht="15" customHeight="1" x14ac:dyDescent="0.25">
      <c r="A4951" s="245" t="s">
        <v>1993</v>
      </c>
      <c r="B4951" s="246" t="str">
        <f>C4951</f>
        <v>с.Немчиновка, Революции, 39</v>
      </c>
      <c r="C4951" s="329" t="s">
        <v>358</v>
      </c>
      <c r="D4951" s="329"/>
      <c r="E4951" s="329"/>
      <c r="F4951" s="246" t="s">
        <v>1291</v>
      </c>
      <c r="G4951" s="246" t="s">
        <v>2163</v>
      </c>
      <c r="H4951" s="247">
        <v>129664.26</v>
      </c>
      <c r="I4951" s="247">
        <v>0</v>
      </c>
      <c r="J4951" s="247">
        <v>-129664.26</v>
      </c>
      <c r="K4951" s="247">
        <v>0</v>
      </c>
      <c r="L4951" s="247">
        <v>0</v>
      </c>
      <c r="M4951" s="247">
        <v>-129664.26</v>
      </c>
      <c r="N4951" s="330">
        <v>0</v>
      </c>
      <c r="O4951" s="330"/>
      <c r="P4951" s="247">
        <v>0</v>
      </c>
      <c r="Q4951" s="247">
        <v>0</v>
      </c>
      <c r="R4951" s="240" t="s">
        <v>358</v>
      </c>
      <c r="V4951" s="248">
        <f t="shared" si="298"/>
        <v>0</v>
      </c>
      <c r="W4951" s="248">
        <f t="shared" si="298"/>
        <v>0</v>
      </c>
      <c r="X4951" s="248">
        <f t="shared" si="296"/>
        <v>0</v>
      </c>
      <c r="Y4951" s="248">
        <f t="shared" si="297"/>
        <v>0</v>
      </c>
    </row>
    <row r="4952" spans="1:25" ht="15" customHeight="1" x14ac:dyDescent="0.25">
      <c r="A4952" s="250"/>
      <c r="B4952" s="251"/>
      <c r="C4952" s="322" t="s">
        <v>1052</v>
      </c>
      <c r="D4952" s="322"/>
      <c r="E4952" s="322"/>
      <c r="H4952" s="252">
        <v>20490.48</v>
      </c>
      <c r="I4952" s="252">
        <v>0</v>
      </c>
      <c r="J4952" s="252">
        <v>-20490.48</v>
      </c>
      <c r="K4952" s="252">
        <v>0</v>
      </c>
      <c r="L4952" s="252">
        <v>0</v>
      </c>
      <c r="M4952" s="252">
        <v>-20490.48</v>
      </c>
      <c r="N4952" s="323">
        <v>0</v>
      </c>
      <c r="O4952" s="323"/>
      <c r="P4952" s="252">
        <v>0</v>
      </c>
      <c r="Q4952" s="252">
        <v>0</v>
      </c>
      <c r="R4952" s="240" t="s">
        <v>358</v>
      </c>
      <c r="V4952" s="248">
        <f t="shared" si="298"/>
        <v>0</v>
      </c>
      <c r="W4952" s="248">
        <f t="shared" si="298"/>
        <v>0</v>
      </c>
      <c r="X4952" s="248">
        <f t="shared" si="296"/>
        <v>0</v>
      </c>
      <c r="Y4952" s="248">
        <f t="shared" si="297"/>
        <v>0</v>
      </c>
    </row>
    <row r="4953" spans="1:25" ht="15" customHeight="1" x14ac:dyDescent="0.25">
      <c r="A4953" s="250"/>
      <c r="B4953" s="251"/>
      <c r="C4953" s="322" t="s">
        <v>1303</v>
      </c>
      <c r="D4953" s="322"/>
      <c r="E4953" s="322"/>
      <c r="H4953" s="252">
        <v>3805.92</v>
      </c>
      <c r="I4953" s="252">
        <v>0</v>
      </c>
      <c r="J4953" s="252">
        <v>-3805.92</v>
      </c>
      <c r="K4953" s="252">
        <v>0</v>
      </c>
      <c r="L4953" s="252">
        <v>0</v>
      </c>
      <c r="M4953" s="252">
        <v>-3805.92</v>
      </c>
      <c r="N4953" s="323">
        <v>0</v>
      </c>
      <c r="O4953" s="323"/>
      <c r="P4953" s="252">
        <v>0</v>
      </c>
      <c r="Q4953" s="252">
        <v>0</v>
      </c>
      <c r="R4953" s="240" t="s">
        <v>358</v>
      </c>
      <c r="V4953" s="248">
        <f t="shared" si="298"/>
        <v>0</v>
      </c>
      <c r="W4953" s="248">
        <f t="shared" si="298"/>
        <v>0</v>
      </c>
      <c r="X4953" s="248">
        <f t="shared" si="296"/>
        <v>0</v>
      </c>
      <c r="Y4953" s="248">
        <f t="shared" si="297"/>
        <v>0</v>
      </c>
    </row>
    <row r="4954" spans="1:25" ht="15" customHeight="1" x14ac:dyDescent="0.25">
      <c r="A4954" s="250"/>
      <c r="B4954" s="251"/>
      <c r="C4954" s="322" t="s">
        <v>1283</v>
      </c>
      <c r="D4954" s="322"/>
      <c r="E4954" s="322"/>
      <c r="H4954" s="252">
        <v>70458.95</v>
      </c>
      <c r="I4954" s="252">
        <v>0</v>
      </c>
      <c r="J4954" s="252">
        <v>-70458.95</v>
      </c>
      <c r="K4954" s="252">
        <v>0</v>
      </c>
      <c r="L4954" s="252">
        <v>0</v>
      </c>
      <c r="M4954" s="252">
        <v>-70458.95</v>
      </c>
      <c r="N4954" s="323">
        <v>0</v>
      </c>
      <c r="O4954" s="323"/>
      <c r="P4954" s="252">
        <v>0</v>
      </c>
      <c r="Q4954" s="252">
        <v>0</v>
      </c>
      <c r="R4954" s="240" t="s">
        <v>358</v>
      </c>
      <c r="V4954" s="248">
        <f t="shared" si="298"/>
        <v>0</v>
      </c>
      <c r="W4954" s="248">
        <f t="shared" si="298"/>
        <v>0</v>
      </c>
      <c r="X4954" s="248">
        <f t="shared" si="296"/>
        <v>0</v>
      </c>
      <c r="Y4954" s="248">
        <f t="shared" si="297"/>
        <v>0</v>
      </c>
    </row>
    <row r="4955" spans="1:25" ht="15" customHeight="1" x14ac:dyDescent="0.25">
      <c r="A4955" s="250"/>
      <c r="B4955" s="251"/>
      <c r="C4955" s="322" t="s">
        <v>1377</v>
      </c>
      <c r="D4955" s="322"/>
      <c r="E4955" s="322"/>
      <c r="H4955" s="252">
        <v>30770.03</v>
      </c>
      <c r="I4955" s="252">
        <v>0</v>
      </c>
      <c r="J4955" s="252">
        <v>-30770.03</v>
      </c>
      <c r="K4955" s="252">
        <v>0</v>
      </c>
      <c r="L4955" s="252">
        <v>0</v>
      </c>
      <c r="M4955" s="252">
        <v>-30770.03</v>
      </c>
      <c r="N4955" s="323">
        <v>0</v>
      </c>
      <c r="O4955" s="323"/>
      <c r="P4955" s="252">
        <v>0</v>
      </c>
      <c r="Q4955" s="252">
        <v>0</v>
      </c>
      <c r="R4955" s="240" t="s">
        <v>358</v>
      </c>
      <c r="V4955" s="248">
        <f t="shared" si="298"/>
        <v>0</v>
      </c>
      <c r="W4955" s="248">
        <f t="shared" si="298"/>
        <v>0</v>
      </c>
      <c r="X4955" s="248">
        <f t="shared" si="296"/>
        <v>0</v>
      </c>
      <c r="Y4955" s="248">
        <f t="shared" si="297"/>
        <v>0</v>
      </c>
    </row>
    <row r="4956" spans="1:25" ht="15" customHeight="1" x14ac:dyDescent="0.25">
      <c r="A4956" s="253"/>
      <c r="B4956" s="254"/>
      <c r="C4956" s="324" t="s">
        <v>1304</v>
      </c>
      <c r="D4956" s="324"/>
      <c r="E4956" s="324"/>
      <c r="F4956" s="255"/>
      <c r="G4956" s="255"/>
      <c r="H4956" s="256">
        <v>4138.88</v>
      </c>
      <c r="I4956" s="256">
        <v>0</v>
      </c>
      <c r="J4956" s="256">
        <v>-4138.88</v>
      </c>
      <c r="K4956" s="256">
        <v>0</v>
      </c>
      <c r="L4956" s="256">
        <v>0</v>
      </c>
      <c r="M4956" s="256">
        <v>-4138.88</v>
      </c>
      <c r="N4956" s="325">
        <v>0</v>
      </c>
      <c r="O4956" s="325"/>
      <c r="P4956" s="256">
        <v>0</v>
      </c>
      <c r="Q4956" s="256">
        <v>0</v>
      </c>
      <c r="R4956" s="240" t="s">
        <v>358</v>
      </c>
      <c r="V4956" s="248">
        <f t="shared" si="298"/>
        <v>0</v>
      </c>
      <c r="W4956" s="248">
        <f t="shared" si="298"/>
        <v>0</v>
      </c>
      <c r="X4956" s="248">
        <f t="shared" si="296"/>
        <v>0</v>
      </c>
      <c r="Y4956" s="248">
        <f t="shared" si="297"/>
        <v>0</v>
      </c>
    </row>
    <row r="4957" spans="1:25" ht="15" customHeight="1" x14ac:dyDescent="0.25">
      <c r="A4957" s="245" t="s">
        <v>2164</v>
      </c>
      <c r="B4957" s="246" t="str">
        <f>C4957</f>
        <v>с.Немчиновка, Революции, 4</v>
      </c>
      <c r="C4957" s="329" t="s">
        <v>359</v>
      </c>
      <c r="D4957" s="329"/>
      <c r="E4957" s="329"/>
      <c r="F4957" s="246" t="s">
        <v>1292</v>
      </c>
      <c r="G4957" s="246" t="s">
        <v>2165</v>
      </c>
      <c r="H4957" s="247">
        <v>-1902.96</v>
      </c>
      <c r="I4957" s="247">
        <v>0</v>
      </c>
      <c r="J4957" s="247">
        <v>1902.96</v>
      </c>
      <c r="K4957" s="247">
        <v>0</v>
      </c>
      <c r="L4957" s="247">
        <v>0</v>
      </c>
      <c r="M4957" s="247">
        <v>1902.96</v>
      </c>
      <c r="N4957" s="330">
        <v>0</v>
      </c>
      <c r="O4957" s="330"/>
      <c r="P4957" s="247">
        <v>0</v>
      </c>
      <c r="Q4957" s="247">
        <v>0</v>
      </c>
      <c r="R4957" s="240" t="s">
        <v>359</v>
      </c>
      <c r="V4957" s="248">
        <f t="shared" si="298"/>
        <v>0</v>
      </c>
      <c r="W4957" s="248">
        <f t="shared" si="298"/>
        <v>0</v>
      </c>
      <c r="X4957" s="248">
        <f t="shared" si="296"/>
        <v>0</v>
      </c>
      <c r="Y4957" s="248">
        <f t="shared" si="297"/>
        <v>0</v>
      </c>
    </row>
    <row r="4958" spans="1:25" ht="15" customHeight="1" x14ac:dyDescent="0.25">
      <c r="A4958" s="253"/>
      <c r="B4958" s="254"/>
      <c r="C4958" s="324" t="s">
        <v>1303</v>
      </c>
      <c r="D4958" s="324"/>
      <c r="E4958" s="324"/>
      <c r="F4958" s="255"/>
      <c r="G4958" s="255"/>
      <c r="H4958" s="256">
        <v>-1902.96</v>
      </c>
      <c r="I4958" s="256">
        <v>0</v>
      </c>
      <c r="J4958" s="256">
        <v>1902.96</v>
      </c>
      <c r="K4958" s="256">
        <v>0</v>
      </c>
      <c r="L4958" s="256">
        <v>0</v>
      </c>
      <c r="M4958" s="256">
        <v>1902.96</v>
      </c>
      <c r="N4958" s="325">
        <v>0</v>
      </c>
      <c r="O4958" s="325"/>
      <c r="P4958" s="256">
        <v>0</v>
      </c>
      <c r="Q4958" s="256">
        <v>0</v>
      </c>
      <c r="R4958" s="240" t="s">
        <v>359</v>
      </c>
      <c r="V4958" s="248">
        <f t="shared" si="298"/>
        <v>0</v>
      </c>
      <c r="W4958" s="248">
        <f t="shared" si="298"/>
        <v>0</v>
      </c>
      <c r="X4958" s="248">
        <f t="shared" si="296"/>
        <v>0</v>
      </c>
      <c r="Y4958" s="248">
        <f t="shared" si="297"/>
        <v>0</v>
      </c>
    </row>
    <row r="4959" spans="1:25" ht="15" customHeight="1" x14ac:dyDescent="0.25">
      <c r="A4959" s="245" t="s">
        <v>2166</v>
      </c>
      <c r="B4959" s="246" t="str">
        <f>C4959</f>
        <v>с.Немчиновка, Революции, 59б</v>
      </c>
      <c r="C4959" s="329" t="s">
        <v>360</v>
      </c>
      <c r="D4959" s="329"/>
      <c r="E4959" s="329"/>
      <c r="F4959" s="246" t="s">
        <v>1289</v>
      </c>
      <c r="G4959" s="246" t="s">
        <v>2167</v>
      </c>
      <c r="H4959" s="247">
        <v>109833.31</v>
      </c>
      <c r="I4959" s="247">
        <v>597.32000000000005</v>
      </c>
      <c r="J4959" s="247">
        <v>0</v>
      </c>
      <c r="K4959" s="247">
        <v>0</v>
      </c>
      <c r="L4959" s="247">
        <v>0</v>
      </c>
      <c r="M4959" s="247">
        <v>597.32000000000005</v>
      </c>
      <c r="N4959" s="330">
        <v>0</v>
      </c>
      <c r="O4959" s="330"/>
      <c r="P4959" s="247">
        <v>110430.63</v>
      </c>
      <c r="Q4959" s="247">
        <v>0</v>
      </c>
      <c r="R4959" s="240" t="s">
        <v>360</v>
      </c>
      <c r="V4959" s="248">
        <f t="shared" si="298"/>
        <v>0</v>
      </c>
      <c r="W4959" s="248">
        <f t="shared" si="298"/>
        <v>0</v>
      </c>
      <c r="X4959" s="248">
        <f t="shared" si="296"/>
        <v>0</v>
      </c>
      <c r="Y4959" s="248">
        <f t="shared" si="297"/>
        <v>0</v>
      </c>
    </row>
    <row r="4960" spans="1:25" ht="15" customHeight="1" x14ac:dyDescent="0.25">
      <c r="A4960" s="250"/>
      <c r="B4960" s="251"/>
      <c r="C4960" s="322" t="s">
        <v>1052</v>
      </c>
      <c r="D4960" s="322"/>
      <c r="E4960" s="322"/>
      <c r="H4960" s="252">
        <v>49222.46</v>
      </c>
      <c r="I4960" s="252">
        <v>597.32000000000005</v>
      </c>
      <c r="J4960" s="252">
        <v>0</v>
      </c>
      <c r="K4960" s="252">
        <v>0</v>
      </c>
      <c r="L4960" s="252">
        <v>0</v>
      </c>
      <c r="M4960" s="252">
        <v>597.32000000000005</v>
      </c>
      <c r="N4960" s="323">
        <v>0</v>
      </c>
      <c r="O4960" s="323"/>
      <c r="P4960" s="252">
        <v>49819.78</v>
      </c>
      <c r="Q4960" s="252">
        <v>0</v>
      </c>
      <c r="R4960" s="240" t="s">
        <v>360</v>
      </c>
      <c r="V4960" s="248">
        <f t="shared" si="298"/>
        <v>49819.78</v>
      </c>
      <c r="W4960" s="248">
        <f t="shared" si="298"/>
        <v>0</v>
      </c>
      <c r="X4960" s="248">
        <f t="shared" si="296"/>
        <v>0</v>
      </c>
      <c r="Y4960" s="248">
        <f t="shared" si="297"/>
        <v>49819.78</v>
      </c>
    </row>
    <row r="4961" spans="1:25" ht="15" customHeight="1" x14ac:dyDescent="0.25">
      <c r="A4961" s="250"/>
      <c r="B4961" s="251"/>
      <c r="C4961" s="322" t="s">
        <v>504</v>
      </c>
      <c r="D4961" s="322"/>
      <c r="E4961" s="322"/>
      <c r="H4961" s="252">
        <v>6156.75</v>
      </c>
      <c r="I4961" s="252">
        <v>0</v>
      </c>
      <c r="J4961" s="252">
        <v>0</v>
      </c>
      <c r="K4961" s="252">
        <v>0</v>
      </c>
      <c r="L4961" s="252">
        <v>0</v>
      </c>
      <c r="M4961" s="252">
        <v>0</v>
      </c>
      <c r="N4961" s="323">
        <v>0</v>
      </c>
      <c r="O4961" s="323"/>
      <c r="P4961" s="252">
        <v>6156.75</v>
      </c>
      <c r="Q4961" s="252">
        <v>0</v>
      </c>
      <c r="R4961" s="240" t="s">
        <v>360</v>
      </c>
      <c r="V4961" s="248">
        <f t="shared" si="298"/>
        <v>0</v>
      </c>
      <c r="W4961" s="248">
        <f t="shared" si="298"/>
        <v>0</v>
      </c>
      <c r="X4961" s="248">
        <f t="shared" si="296"/>
        <v>0</v>
      </c>
      <c r="Y4961" s="248">
        <f t="shared" si="297"/>
        <v>0</v>
      </c>
    </row>
    <row r="4962" spans="1:25" ht="15" customHeight="1" x14ac:dyDescent="0.25">
      <c r="A4962" s="253"/>
      <c r="B4962" s="254"/>
      <c r="C4962" s="324" t="s">
        <v>1283</v>
      </c>
      <c r="D4962" s="324"/>
      <c r="E4962" s="324"/>
      <c r="F4962" s="255"/>
      <c r="G4962" s="255"/>
      <c r="H4962" s="256">
        <v>54454.1</v>
      </c>
      <c r="I4962" s="256">
        <v>0</v>
      </c>
      <c r="J4962" s="256">
        <v>0</v>
      </c>
      <c r="K4962" s="256">
        <v>0</v>
      </c>
      <c r="L4962" s="256">
        <v>0</v>
      </c>
      <c r="M4962" s="256">
        <v>0</v>
      </c>
      <c r="N4962" s="325">
        <v>0</v>
      </c>
      <c r="O4962" s="325"/>
      <c r="P4962" s="256">
        <v>54454.1</v>
      </c>
      <c r="Q4962" s="256">
        <v>0</v>
      </c>
      <c r="R4962" s="240" t="s">
        <v>360</v>
      </c>
      <c r="V4962" s="248">
        <f t="shared" si="298"/>
        <v>0</v>
      </c>
      <c r="W4962" s="248">
        <f t="shared" si="298"/>
        <v>54454.1</v>
      </c>
      <c r="X4962" s="248">
        <f t="shared" si="296"/>
        <v>0</v>
      </c>
      <c r="Y4962" s="248">
        <f t="shared" si="297"/>
        <v>54454.1</v>
      </c>
    </row>
    <row r="4963" spans="1:25" ht="15" customHeight="1" x14ac:dyDescent="0.25">
      <c r="A4963" s="245" t="s">
        <v>2168</v>
      </c>
      <c r="B4963" s="246" t="str">
        <f>C4963</f>
        <v>с.Немчиновка, Советский проспект, 30</v>
      </c>
      <c r="C4963" s="329" t="s">
        <v>1168</v>
      </c>
      <c r="D4963" s="329"/>
      <c r="E4963" s="329"/>
      <c r="F4963" s="246" t="s">
        <v>1290</v>
      </c>
      <c r="G4963" s="246" t="s">
        <v>2169</v>
      </c>
      <c r="H4963" s="247">
        <v>49396.18</v>
      </c>
      <c r="I4963" s="247">
        <v>0</v>
      </c>
      <c r="J4963" s="247">
        <v>-49396.18</v>
      </c>
      <c r="K4963" s="247">
        <v>0</v>
      </c>
      <c r="L4963" s="247">
        <v>0</v>
      </c>
      <c r="M4963" s="247">
        <v>-49396.18</v>
      </c>
      <c r="N4963" s="330">
        <v>0</v>
      </c>
      <c r="O4963" s="330"/>
      <c r="P4963" s="247">
        <v>0</v>
      </c>
      <c r="Q4963" s="247">
        <v>0</v>
      </c>
      <c r="R4963" s="240" t="s">
        <v>1168</v>
      </c>
      <c r="V4963" s="248">
        <f t="shared" si="298"/>
        <v>0</v>
      </c>
      <c r="W4963" s="248">
        <f t="shared" si="298"/>
        <v>0</v>
      </c>
      <c r="X4963" s="248">
        <f t="shared" si="296"/>
        <v>0</v>
      </c>
      <c r="Y4963" s="248">
        <f t="shared" si="297"/>
        <v>0</v>
      </c>
    </row>
    <row r="4964" spans="1:25" ht="15" customHeight="1" x14ac:dyDescent="0.25">
      <c r="A4964" s="250"/>
      <c r="B4964" s="251"/>
      <c r="C4964" s="322" t="s">
        <v>1052</v>
      </c>
      <c r="D4964" s="322"/>
      <c r="E4964" s="322"/>
      <c r="H4964" s="252">
        <v>16578.71</v>
      </c>
      <c r="I4964" s="252">
        <v>0</v>
      </c>
      <c r="J4964" s="252">
        <v>-16578.71</v>
      </c>
      <c r="K4964" s="252">
        <v>0</v>
      </c>
      <c r="L4964" s="252">
        <v>0</v>
      </c>
      <c r="M4964" s="252">
        <v>-16578.71</v>
      </c>
      <c r="N4964" s="323">
        <v>0</v>
      </c>
      <c r="O4964" s="323"/>
      <c r="P4964" s="252">
        <v>0</v>
      </c>
      <c r="Q4964" s="252">
        <v>0</v>
      </c>
      <c r="R4964" s="240" t="s">
        <v>1168</v>
      </c>
      <c r="V4964" s="248">
        <f t="shared" si="298"/>
        <v>0</v>
      </c>
      <c r="W4964" s="248">
        <f t="shared" si="298"/>
        <v>0</v>
      </c>
      <c r="X4964" s="248">
        <f t="shared" si="296"/>
        <v>0</v>
      </c>
      <c r="Y4964" s="248">
        <f t="shared" si="297"/>
        <v>0</v>
      </c>
    </row>
    <row r="4965" spans="1:25" ht="15" customHeight="1" x14ac:dyDescent="0.25">
      <c r="A4965" s="250"/>
      <c r="B4965" s="251"/>
      <c r="C4965" s="322" t="s">
        <v>1303</v>
      </c>
      <c r="D4965" s="322"/>
      <c r="E4965" s="322"/>
      <c r="H4965" s="252">
        <v>1573.83</v>
      </c>
      <c r="I4965" s="252">
        <v>0</v>
      </c>
      <c r="J4965" s="252">
        <v>-1573.83</v>
      </c>
      <c r="K4965" s="252">
        <v>0</v>
      </c>
      <c r="L4965" s="252">
        <v>0</v>
      </c>
      <c r="M4965" s="252">
        <v>-1573.83</v>
      </c>
      <c r="N4965" s="323">
        <v>0</v>
      </c>
      <c r="O4965" s="323"/>
      <c r="P4965" s="252">
        <v>0</v>
      </c>
      <c r="Q4965" s="252">
        <v>0</v>
      </c>
      <c r="R4965" s="240" t="s">
        <v>1168</v>
      </c>
      <c r="V4965" s="248">
        <f t="shared" si="298"/>
        <v>0</v>
      </c>
      <c r="W4965" s="248">
        <f t="shared" si="298"/>
        <v>0</v>
      </c>
      <c r="X4965" s="248">
        <f t="shared" si="296"/>
        <v>0</v>
      </c>
      <c r="Y4965" s="248">
        <f t="shared" si="297"/>
        <v>0</v>
      </c>
    </row>
    <row r="4966" spans="1:25" ht="15" customHeight="1" x14ac:dyDescent="0.25">
      <c r="A4966" s="250"/>
      <c r="B4966" s="251"/>
      <c r="C4966" s="322" t="s">
        <v>1283</v>
      </c>
      <c r="D4966" s="322"/>
      <c r="E4966" s="322"/>
      <c r="H4966" s="252">
        <v>702.57</v>
      </c>
      <c r="I4966" s="252">
        <v>0</v>
      </c>
      <c r="J4966" s="252">
        <v>-702.57</v>
      </c>
      <c r="K4966" s="252">
        <v>0</v>
      </c>
      <c r="L4966" s="252">
        <v>0</v>
      </c>
      <c r="M4966" s="252">
        <v>-702.57</v>
      </c>
      <c r="N4966" s="323">
        <v>0</v>
      </c>
      <c r="O4966" s="323"/>
      <c r="P4966" s="252">
        <v>0</v>
      </c>
      <c r="Q4966" s="252">
        <v>0</v>
      </c>
      <c r="R4966" s="240" t="s">
        <v>1168</v>
      </c>
      <c r="V4966" s="248">
        <f t="shared" si="298"/>
        <v>0</v>
      </c>
      <c r="W4966" s="248">
        <f t="shared" si="298"/>
        <v>0</v>
      </c>
      <c r="X4966" s="248">
        <f t="shared" si="296"/>
        <v>0</v>
      </c>
      <c r="Y4966" s="248">
        <f t="shared" si="297"/>
        <v>0</v>
      </c>
    </row>
    <row r="4967" spans="1:25" ht="15" customHeight="1" x14ac:dyDescent="0.25">
      <c r="A4967" s="250"/>
      <c r="B4967" s="251"/>
      <c r="C4967" s="322" t="s">
        <v>1377</v>
      </c>
      <c r="D4967" s="322"/>
      <c r="E4967" s="322"/>
      <c r="H4967" s="252">
        <v>24474.99</v>
      </c>
      <c r="I4967" s="252">
        <v>0</v>
      </c>
      <c r="J4967" s="252">
        <v>-24474.99</v>
      </c>
      <c r="K4967" s="252">
        <v>0</v>
      </c>
      <c r="L4967" s="252">
        <v>0</v>
      </c>
      <c r="M4967" s="252">
        <v>-24474.99</v>
      </c>
      <c r="N4967" s="323">
        <v>0</v>
      </c>
      <c r="O4967" s="323"/>
      <c r="P4967" s="252">
        <v>0</v>
      </c>
      <c r="Q4967" s="252">
        <v>0</v>
      </c>
      <c r="R4967" s="240" t="s">
        <v>1168</v>
      </c>
      <c r="V4967" s="248">
        <f t="shared" si="298"/>
        <v>0</v>
      </c>
      <c r="W4967" s="248">
        <f t="shared" si="298"/>
        <v>0</v>
      </c>
      <c r="X4967" s="248">
        <f t="shared" si="296"/>
        <v>0</v>
      </c>
      <c r="Y4967" s="248">
        <f t="shared" si="297"/>
        <v>0</v>
      </c>
    </row>
    <row r="4968" spans="1:25" ht="15" customHeight="1" x14ac:dyDescent="0.25">
      <c r="A4968" s="253"/>
      <c r="B4968" s="254"/>
      <c r="C4968" s="324" t="s">
        <v>1304</v>
      </c>
      <c r="D4968" s="324"/>
      <c r="E4968" s="324"/>
      <c r="F4968" s="255"/>
      <c r="G4968" s="255"/>
      <c r="H4968" s="256">
        <v>6066.08</v>
      </c>
      <c r="I4968" s="256">
        <v>0</v>
      </c>
      <c r="J4968" s="256">
        <v>-6066.08</v>
      </c>
      <c r="K4968" s="256">
        <v>0</v>
      </c>
      <c r="L4968" s="256">
        <v>0</v>
      </c>
      <c r="M4968" s="256">
        <v>-6066.08</v>
      </c>
      <c r="N4968" s="325">
        <v>0</v>
      </c>
      <c r="O4968" s="325"/>
      <c r="P4968" s="256">
        <v>0</v>
      </c>
      <c r="Q4968" s="256">
        <v>0</v>
      </c>
      <c r="R4968" s="240" t="s">
        <v>1168</v>
      </c>
      <c r="V4968" s="248">
        <f t="shared" si="298"/>
        <v>0</v>
      </c>
      <c r="W4968" s="248">
        <f t="shared" si="298"/>
        <v>0</v>
      </c>
      <c r="X4968" s="248">
        <f t="shared" si="296"/>
        <v>0</v>
      </c>
      <c r="Y4968" s="248">
        <f t="shared" si="297"/>
        <v>0</v>
      </c>
    </row>
    <row r="4969" spans="1:25" ht="15" customHeight="1" x14ac:dyDescent="0.25">
      <c r="A4969" s="245" t="s">
        <v>2170</v>
      </c>
      <c r="B4969" s="246" t="str">
        <f>C4969</f>
        <v>с.Покровское, Дачная, 17</v>
      </c>
      <c r="C4969" s="329" t="s">
        <v>230</v>
      </c>
      <c r="D4969" s="329"/>
      <c r="E4969" s="329"/>
      <c r="F4969" s="246" t="s">
        <v>1326</v>
      </c>
      <c r="G4969" s="246" t="s">
        <v>2171</v>
      </c>
      <c r="H4969" s="247">
        <v>399350.42</v>
      </c>
      <c r="I4969" s="247">
        <v>10313.1</v>
      </c>
      <c r="J4969" s="247">
        <v>0</v>
      </c>
      <c r="K4969" s="247">
        <v>0</v>
      </c>
      <c r="L4969" s="247">
        <v>0</v>
      </c>
      <c r="M4969" s="247">
        <v>10313.1</v>
      </c>
      <c r="N4969" s="330">
        <v>32904.19</v>
      </c>
      <c r="O4969" s="330"/>
      <c r="P4969" s="247">
        <v>385512.29</v>
      </c>
      <c r="Q4969" s="247">
        <v>8752.9599999999991</v>
      </c>
      <c r="R4969" s="240" t="s">
        <v>230</v>
      </c>
      <c r="V4969" s="248">
        <f t="shared" si="298"/>
        <v>0</v>
      </c>
      <c r="W4969" s="248">
        <f t="shared" si="298"/>
        <v>0</v>
      </c>
      <c r="X4969" s="248">
        <f t="shared" si="296"/>
        <v>0</v>
      </c>
      <c r="Y4969" s="248">
        <f t="shared" si="297"/>
        <v>0</v>
      </c>
    </row>
    <row r="4970" spans="1:25" ht="15" customHeight="1" x14ac:dyDescent="0.25">
      <c r="A4970" s="250"/>
      <c r="B4970" s="251"/>
      <c r="C4970" s="322" t="s">
        <v>503</v>
      </c>
      <c r="D4970" s="322"/>
      <c r="E4970" s="322"/>
      <c r="H4970" s="252">
        <v>79927.98</v>
      </c>
      <c r="I4970" s="252">
        <v>0</v>
      </c>
      <c r="J4970" s="252">
        <v>0</v>
      </c>
      <c r="K4970" s="252">
        <v>0</v>
      </c>
      <c r="L4970" s="252">
        <v>0</v>
      </c>
      <c r="M4970" s="252">
        <v>0</v>
      </c>
      <c r="N4970" s="323">
        <v>5930.81</v>
      </c>
      <c r="O4970" s="323"/>
      <c r="P4970" s="252">
        <v>75127.960000000006</v>
      </c>
      <c r="Q4970" s="252">
        <v>1130.79</v>
      </c>
      <c r="R4970" s="240" t="s">
        <v>230</v>
      </c>
      <c r="V4970" s="248">
        <f t="shared" si="298"/>
        <v>0</v>
      </c>
      <c r="W4970" s="248">
        <f t="shared" si="298"/>
        <v>0</v>
      </c>
      <c r="X4970" s="248">
        <f t="shared" si="296"/>
        <v>0</v>
      </c>
      <c r="Y4970" s="248">
        <f t="shared" si="297"/>
        <v>0</v>
      </c>
    </row>
    <row r="4971" spans="1:25" ht="15" customHeight="1" x14ac:dyDescent="0.25">
      <c r="A4971" s="250"/>
      <c r="B4971" s="251"/>
      <c r="C4971" s="322" t="s">
        <v>1052</v>
      </c>
      <c r="D4971" s="322"/>
      <c r="E4971" s="322"/>
      <c r="H4971" s="252">
        <v>69337.789999999994</v>
      </c>
      <c r="I4971" s="252">
        <v>5294.09</v>
      </c>
      <c r="J4971" s="252">
        <v>0</v>
      </c>
      <c r="K4971" s="252">
        <v>0</v>
      </c>
      <c r="L4971" s="252">
        <v>0</v>
      </c>
      <c r="M4971" s="252">
        <v>5294.09</v>
      </c>
      <c r="N4971" s="323">
        <v>9697.76</v>
      </c>
      <c r="O4971" s="323"/>
      <c r="P4971" s="252">
        <v>65524.55</v>
      </c>
      <c r="Q4971" s="252">
        <v>590.42999999999995</v>
      </c>
      <c r="R4971" s="240" t="s">
        <v>230</v>
      </c>
      <c r="V4971" s="248">
        <f t="shared" si="298"/>
        <v>64934.12</v>
      </c>
      <c r="W4971" s="248">
        <f t="shared" si="298"/>
        <v>0</v>
      </c>
      <c r="X4971" s="248">
        <f t="shared" si="296"/>
        <v>0</v>
      </c>
      <c r="Y4971" s="248">
        <f t="shared" si="297"/>
        <v>64934.12</v>
      </c>
    </row>
    <row r="4972" spans="1:25" ht="15" customHeight="1" x14ac:dyDescent="0.25">
      <c r="A4972" s="250"/>
      <c r="B4972" s="251"/>
      <c r="C4972" s="322" t="s">
        <v>393</v>
      </c>
      <c r="D4972" s="322"/>
      <c r="E4972" s="322"/>
      <c r="H4972" s="252">
        <v>79192.38</v>
      </c>
      <c r="I4972" s="252">
        <v>4381.45</v>
      </c>
      <c r="J4972" s="252">
        <v>0</v>
      </c>
      <c r="K4972" s="252">
        <v>0</v>
      </c>
      <c r="L4972" s="252">
        <v>0</v>
      </c>
      <c r="M4972" s="252">
        <v>4381.45</v>
      </c>
      <c r="N4972" s="323">
        <v>4855.62</v>
      </c>
      <c r="O4972" s="323"/>
      <c r="P4972" s="252">
        <v>84679.85</v>
      </c>
      <c r="Q4972" s="252">
        <v>5961.64</v>
      </c>
      <c r="R4972" s="240" t="s">
        <v>230</v>
      </c>
      <c r="V4972" s="248">
        <f t="shared" si="298"/>
        <v>0</v>
      </c>
      <c r="W4972" s="248">
        <f t="shared" si="298"/>
        <v>0</v>
      </c>
      <c r="X4972" s="248">
        <f t="shared" si="296"/>
        <v>0</v>
      </c>
      <c r="Y4972" s="248">
        <f t="shared" si="297"/>
        <v>0</v>
      </c>
    </row>
    <row r="4973" spans="1:25" ht="15" customHeight="1" x14ac:dyDescent="0.25">
      <c r="A4973" s="250"/>
      <c r="B4973" s="251"/>
      <c r="C4973" s="322" t="s">
        <v>1374</v>
      </c>
      <c r="D4973" s="322"/>
      <c r="E4973" s="322"/>
      <c r="H4973" s="252">
        <v>10961.81</v>
      </c>
      <c r="I4973" s="252">
        <v>637.55999999999995</v>
      </c>
      <c r="J4973" s="252">
        <v>0</v>
      </c>
      <c r="K4973" s="252">
        <v>0</v>
      </c>
      <c r="L4973" s="252">
        <v>0</v>
      </c>
      <c r="M4973" s="252">
        <v>637.55999999999995</v>
      </c>
      <c r="N4973" s="323">
        <v>3294.46</v>
      </c>
      <c r="O4973" s="323"/>
      <c r="P4973" s="252">
        <v>9375.01</v>
      </c>
      <c r="Q4973" s="252">
        <v>1070.0999999999999</v>
      </c>
      <c r="R4973" s="240" t="s">
        <v>230</v>
      </c>
      <c r="V4973" s="248">
        <f t="shared" si="298"/>
        <v>0</v>
      </c>
      <c r="W4973" s="248">
        <f t="shared" si="298"/>
        <v>0</v>
      </c>
      <c r="X4973" s="248">
        <f t="shared" si="296"/>
        <v>0</v>
      </c>
      <c r="Y4973" s="248">
        <f t="shared" si="297"/>
        <v>0</v>
      </c>
    </row>
    <row r="4974" spans="1:25" ht="15" customHeight="1" x14ac:dyDescent="0.25">
      <c r="A4974" s="250"/>
      <c r="B4974" s="251"/>
      <c r="C4974" s="322" t="s">
        <v>1283</v>
      </c>
      <c r="D4974" s="322"/>
      <c r="E4974" s="322"/>
      <c r="H4974" s="252">
        <v>155498.23999999999</v>
      </c>
      <c r="I4974" s="252">
        <v>0</v>
      </c>
      <c r="J4974" s="252">
        <v>0</v>
      </c>
      <c r="K4974" s="252">
        <v>0</v>
      </c>
      <c r="L4974" s="252">
        <v>0</v>
      </c>
      <c r="M4974" s="252">
        <v>0</v>
      </c>
      <c r="N4974" s="323">
        <v>8704.6</v>
      </c>
      <c r="O4974" s="323"/>
      <c r="P4974" s="252">
        <v>146793.64000000001</v>
      </c>
      <c r="Q4974" s="252">
        <v>0</v>
      </c>
      <c r="R4974" s="240" t="s">
        <v>230</v>
      </c>
      <c r="V4974" s="248">
        <f t="shared" si="298"/>
        <v>0</v>
      </c>
      <c r="W4974" s="248">
        <f t="shared" si="298"/>
        <v>146793.64000000001</v>
      </c>
      <c r="X4974" s="248">
        <f t="shared" si="296"/>
        <v>0</v>
      </c>
      <c r="Y4974" s="248">
        <f t="shared" si="297"/>
        <v>146793.64000000001</v>
      </c>
    </row>
    <row r="4975" spans="1:25" ht="15" customHeight="1" x14ac:dyDescent="0.25">
      <c r="A4975" s="253"/>
      <c r="B4975" s="254"/>
      <c r="C4975" s="324" t="s">
        <v>504</v>
      </c>
      <c r="D4975" s="324"/>
      <c r="E4975" s="324"/>
      <c r="F4975" s="255"/>
      <c r="G4975" s="255"/>
      <c r="H4975" s="256">
        <v>4432.22</v>
      </c>
      <c r="I4975" s="256">
        <v>0</v>
      </c>
      <c r="J4975" s="256">
        <v>0</v>
      </c>
      <c r="K4975" s="256">
        <v>0</v>
      </c>
      <c r="L4975" s="256">
        <v>0</v>
      </c>
      <c r="M4975" s="256">
        <v>0</v>
      </c>
      <c r="N4975" s="325">
        <v>420.94</v>
      </c>
      <c r="O4975" s="325"/>
      <c r="P4975" s="256">
        <v>4011.28</v>
      </c>
      <c r="Q4975" s="256">
        <v>0</v>
      </c>
      <c r="R4975" s="240" t="s">
        <v>230</v>
      </c>
      <c r="V4975" s="248">
        <f t="shared" si="298"/>
        <v>0</v>
      </c>
      <c r="W4975" s="248">
        <f t="shared" si="298"/>
        <v>0</v>
      </c>
      <c r="X4975" s="248">
        <f t="shared" si="296"/>
        <v>0</v>
      </c>
      <c r="Y4975" s="248">
        <f t="shared" si="297"/>
        <v>0</v>
      </c>
    </row>
    <row r="4976" spans="1:25" ht="15" customHeight="1" x14ac:dyDescent="0.25">
      <c r="A4976" s="245" t="s">
        <v>2172</v>
      </c>
      <c r="B4976" s="246" t="str">
        <f>C4976</f>
        <v>с.Покровское, Дачная, 17а</v>
      </c>
      <c r="C4976" s="329" t="s">
        <v>231</v>
      </c>
      <c r="D4976" s="329"/>
      <c r="E4976" s="329"/>
      <c r="F4976" s="246" t="s">
        <v>1297</v>
      </c>
      <c r="G4976" s="246" t="s">
        <v>2173</v>
      </c>
      <c r="H4976" s="247">
        <v>75678.539999999994</v>
      </c>
      <c r="I4976" s="247">
        <v>6497.74</v>
      </c>
      <c r="J4976" s="247">
        <v>0</v>
      </c>
      <c r="K4976" s="247">
        <v>0</v>
      </c>
      <c r="L4976" s="247">
        <v>0</v>
      </c>
      <c r="M4976" s="247">
        <v>6497.74</v>
      </c>
      <c r="N4976" s="330">
        <v>990.17</v>
      </c>
      <c r="O4976" s="330"/>
      <c r="P4976" s="247">
        <v>82598.559999999998</v>
      </c>
      <c r="Q4976" s="247">
        <v>1412.45</v>
      </c>
      <c r="R4976" s="240" t="s">
        <v>231</v>
      </c>
      <c r="V4976" s="248">
        <f t="shared" si="298"/>
        <v>0</v>
      </c>
      <c r="W4976" s="248">
        <f t="shared" si="298"/>
        <v>0</v>
      </c>
      <c r="X4976" s="248">
        <f t="shared" si="296"/>
        <v>0</v>
      </c>
      <c r="Y4976" s="248">
        <f t="shared" si="297"/>
        <v>0</v>
      </c>
    </row>
    <row r="4977" spans="1:25" ht="15" customHeight="1" x14ac:dyDescent="0.25">
      <c r="A4977" s="250"/>
      <c r="B4977" s="251"/>
      <c r="C4977" s="322" t="s">
        <v>503</v>
      </c>
      <c r="D4977" s="322"/>
      <c r="E4977" s="322"/>
      <c r="H4977" s="252">
        <v>7844.48</v>
      </c>
      <c r="I4977" s="252">
        <v>0</v>
      </c>
      <c r="J4977" s="252">
        <v>0</v>
      </c>
      <c r="K4977" s="252">
        <v>0</v>
      </c>
      <c r="L4977" s="252">
        <v>0</v>
      </c>
      <c r="M4977" s="252">
        <v>0</v>
      </c>
      <c r="N4977" s="323">
        <v>0</v>
      </c>
      <c r="O4977" s="323"/>
      <c r="P4977" s="252">
        <v>8970.64</v>
      </c>
      <c r="Q4977" s="252">
        <v>1126.1600000000001</v>
      </c>
      <c r="R4977" s="240" t="s">
        <v>231</v>
      </c>
      <c r="V4977" s="248">
        <f t="shared" si="298"/>
        <v>0</v>
      </c>
      <c r="W4977" s="248">
        <f t="shared" si="298"/>
        <v>0</v>
      </c>
      <c r="X4977" s="248">
        <f t="shared" si="296"/>
        <v>0</v>
      </c>
      <c r="Y4977" s="248">
        <f t="shared" si="297"/>
        <v>0</v>
      </c>
    </row>
    <row r="4978" spans="1:25" ht="15" customHeight="1" x14ac:dyDescent="0.25">
      <c r="A4978" s="250"/>
      <c r="B4978" s="251"/>
      <c r="C4978" s="322" t="s">
        <v>1052</v>
      </c>
      <c r="D4978" s="322"/>
      <c r="E4978" s="322"/>
      <c r="H4978" s="252">
        <v>36382.97</v>
      </c>
      <c r="I4978" s="252">
        <v>3499.46</v>
      </c>
      <c r="J4978" s="252">
        <v>0</v>
      </c>
      <c r="K4978" s="252">
        <v>0</v>
      </c>
      <c r="L4978" s="252">
        <v>0</v>
      </c>
      <c r="M4978" s="252">
        <v>3499.46</v>
      </c>
      <c r="N4978" s="323">
        <v>380.85</v>
      </c>
      <c r="O4978" s="323"/>
      <c r="P4978" s="252">
        <v>39525.86</v>
      </c>
      <c r="Q4978" s="252">
        <v>24.28</v>
      </c>
      <c r="R4978" s="240" t="s">
        <v>231</v>
      </c>
      <c r="V4978" s="248">
        <f t="shared" si="298"/>
        <v>39501.58</v>
      </c>
      <c r="W4978" s="248">
        <f t="shared" si="298"/>
        <v>0</v>
      </c>
      <c r="X4978" s="248">
        <f t="shared" si="296"/>
        <v>0</v>
      </c>
      <c r="Y4978" s="248">
        <f t="shared" si="297"/>
        <v>39501.58</v>
      </c>
    </row>
    <row r="4979" spans="1:25" ht="15" customHeight="1" x14ac:dyDescent="0.25">
      <c r="A4979" s="250"/>
      <c r="B4979" s="251"/>
      <c r="C4979" s="322" t="s">
        <v>393</v>
      </c>
      <c r="D4979" s="322"/>
      <c r="E4979" s="322"/>
      <c r="H4979" s="252">
        <v>18723.16</v>
      </c>
      <c r="I4979" s="252">
        <v>2807</v>
      </c>
      <c r="J4979" s="252">
        <v>0</v>
      </c>
      <c r="K4979" s="252">
        <v>0</v>
      </c>
      <c r="L4979" s="252">
        <v>0</v>
      </c>
      <c r="M4979" s="252">
        <v>2807</v>
      </c>
      <c r="N4979" s="323">
        <v>577.44000000000005</v>
      </c>
      <c r="O4979" s="323"/>
      <c r="P4979" s="252">
        <v>20985.16</v>
      </c>
      <c r="Q4979" s="252">
        <v>32.44</v>
      </c>
      <c r="R4979" s="240" t="s">
        <v>231</v>
      </c>
      <c r="V4979" s="248">
        <f t="shared" si="298"/>
        <v>0</v>
      </c>
      <c r="W4979" s="248">
        <f t="shared" si="298"/>
        <v>0</v>
      </c>
      <c r="X4979" s="248">
        <f t="shared" si="296"/>
        <v>0</v>
      </c>
      <c r="Y4979" s="248">
        <f t="shared" si="297"/>
        <v>0</v>
      </c>
    </row>
    <row r="4980" spans="1:25" ht="15" customHeight="1" x14ac:dyDescent="0.25">
      <c r="A4980" s="250"/>
      <c r="B4980" s="251"/>
      <c r="C4980" s="322" t="s">
        <v>1374</v>
      </c>
      <c r="D4980" s="322"/>
      <c r="E4980" s="322"/>
      <c r="H4980" s="252">
        <v>1263.68</v>
      </c>
      <c r="I4980" s="252">
        <v>191.28</v>
      </c>
      <c r="J4980" s="252">
        <v>0</v>
      </c>
      <c r="K4980" s="252">
        <v>0</v>
      </c>
      <c r="L4980" s="252">
        <v>0</v>
      </c>
      <c r="M4980" s="252">
        <v>191.28</v>
      </c>
      <c r="N4980" s="323">
        <v>31.88</v>
      </c>
      <c r="O4980" s="323"/>
      <c r="P4980" s="252">
        <v>1427.98</v>
      </c>
      <c r="Q4980" s="252">
        <v>4.9000000000000004</v>
      </c>
      <c r="R4980" s="240" t="s">
        <v>231</v>
      </c>
      <c r="V4980" s="248">
        <f t="shared" si="298"/>
        <v>0</v>
      </c>
      <c r="W4980" s="248">
        <f t="shared" si="298"/>
        <v>0</v>
      </c>
      <c r="X4980" s="248">
        <f t="shared" si="296"/>
        <v>0</v>
      </c>
      <c r="Y4980" s="248">
        <f t="shared" si="297"/>
        <v>0</v>
      </c>
    </row>
    <row r="4981" spans="1:25" ht="15" customHeight="1" x14ac:dyDescent="0.25">
      <c r="A4981" s="250"/>
      <c r="B4981" s="251"/>
      <c r="C4981" s="322" t="s">
        <v>1283</v>
      </c>
      <c r="D4981" s="322"/>
      <c r="E4981" s="322"/>
      <c r="H4981" s="252">
        <v>9252.64</v>
      </c>
      <c r="I4981" s="252">
        <v>0</v>
      </c>
      <c r="J4981" s="252">
        <v>0</v>
      </c>
      <c r="K4981" s="252">
        <v>0</v>
      </c>
      <c r="L4981" s="252">
        <v>0</v>
      </c>
      <c r="M4981" s="252">
        <v>0</v>
      </c>
      <c r="N4981" s="323">
        <v>0</v>
      </c>
      <c r="O4981" s="323"/>
      <c r="P4981" s="252">
        <v>9252.64</v>
      </c>
      <c r="Q4981" s="252">
        <v>0</v>
      </c>
      <c r="R4981" s="240" t="s">
        <v>231</v>
      </c>
      <c r="V4981" s="248">
        <f t="shared" si="298"/>
        <v>0</v>
      </c>
      <c r="W4981" s="248">
        <f t="shared" si="298"/>
        <v>9252.64</v>
      </c>
      <c r="X4981" s="248">
        <f t="shared" si="296"/>
        <v>0</v>
      </c>
      <c r="Y4981" s="248">
        <f t="shared" si="297"/>
        <v>9252.64</v>
      </c>
    </row>
    <row r="4982" spans="1:25" ht="15" customHeight="1" x14ac:dyDescent="0.25">
      <c r="A4982" s="253"/>
      <c r="B4982" s="254"/>
      <c r="C4982" s="324" t="s">
        <v>504</v>
      </c>
      <c r="D4982" s="324"/>
      <c r="E4982" s="324"/>
      <c r="F4982" s="255"/>
      <c r="G4982" s="255"/>
      <c r="H4982" s="256">
        <v>2211.61</v>
      </c>
      <c r="I4982" s="256">
        <v>0</v>
      </c>
      <c r="J4982" s="256">
        <v>0</v>
      </c>
      <c r="K4982" s="256">
        <v>0</v>
      </c>
      <c r="L4982" s="256">
        <v>0</v>
      </c>
      <c r="M4982" s="256">
        <v>0</v>
      </c>
      <c r="N4982" s="325">
        <v>0</v>
      </c>
      <c r="O4982" s="325"/>
      <c r="P4982" s="256">
        <v>2436.2800000000002</v>
      </c>
      <c r="Q4982" s="256">
        <v>224.67</v>
      </c>
      <c r="R4982" s="240" t="s">
        <v>231</v>
      </c>
      <c r="V4982" s="248">
        <f t="shared" si="298"/>
        <v>0</v>
      </c>
      <c r="W4982" s="248">
        <f t="shared" si="298"/>
        <v>0</v>
      </c>
      <c r="X4982" s="248">
        <f t="shared" si="296"/>
        <v>0</v>
      </c>
      <c r="Y4982" s="248">
        <f t="shared" si="297"/>
        <v>0</v>
      </c>
    </row>
    <row r="4983" spans="1:25" ht="15" customHeight="1" x14ac:dyDescent="0.25">
      <c r="A4983" s="245" t="s">
        <v>2174</v>
      </c>
      <c r="B4983" s="246" t="str">
        <f>C4983</f>
        <v>СОЛОСЛОВО, Солослово, 125</v>
      </c>
      <c r="C4983" s="329" t="s">
        <v>361</v>
      </c>
      <c r="D4983" s="329"/>
      <c r="E4983" s="329"/>
      <c r="F4983" s="246" t="s">
        <v>1291</v>
      </c>
      <c r="G4983" s="246" t="s">
        <v>2175</v>
      </c>
      <c r="H4983" s="247">
        <v>-975.64</v>
      </c>
      <c r="I4983" s="247">
        <v>0</v>
      </c>
      <c r="J4983" s="247">
        <v>975.64</v>
      </c>
      <c r="K4983" s="247">
        <v>0</v>
      </c>
      <c r="L4983" s="247">
        <v>0</v>
      </c>
      <c r="M4983" s="247">
        <v>975.64</v>
      </c>
      <c r="N4983" s="330">
        <v>0</v>
      </c>
      <c r="O4983" s="330"/>
      <c r="P4983" s="247">
        <v>0</v>
      </c>
      <c r="Q4983" s="247">
        <v>0</v>
      </c>
      <c r="R4983" s="240" t="s">
        <v>361</v>
      </c>
      <c r="V4983" s="248">
        <f t="shared" si="298"/>
        <v>0</v>
      </c>
      <c r="W4983" s="248">
        <f t="shared" si="298"/>
        <v>0</v>
      </c>
      <c r="X4983" s="248">
        <f t="shared" si="296"/>
        <v>0</v>
      </c>
      <c r="Y4983" s="248">
        <f t="shared" si="297"/>
        <v>0</v>
      </c>
    </row>
    <row r="4984" spans="1:25" ht="15" customHeight="1" x14ac:dyDescent="0.25">
      <c r="A4984" s="253"/>
      <c r="B4984" s="254"/>
      <c r="C4984" s="324" t="s">
        <v>1052</v>
      </c>
      <c r="D4984" s="324"/>
      <c r="E4984" s="324"/>
      <c r="F4984" s="255"/>
      <c r="G4984" s="255"/>
      <c r="H4984" s="256">
        <v>-975.64</v>
      </c>
      <c r="I4984" s="256">
        <v>0</v>
      </c>
      <c r="J4984" s="256">
        <v>975.64</v>
      </c>
      <c r="K4984" s="256">
        <v>0</v>
      </c>
      <c r="L4984" s="256">
        <v>0</v>
      </c>
      <c r="M4984" s="256">
        <v>975.64</v>
      </c>
      <c r="N4984" s="325">
        <v>0</v>
      </c>
      <c r="O4984" s="325"/>
      <c r="P4984" s="256">
        <v>0</v>
      </c>
      <c r="Q4984" s="256">
        <v>0</v>
      </c>
      <c r="R4984" s="240" t="s">
        <v>361</v>
      </c>
      <c r="V4984" s="248">
        <f t="shared" si="298"/>
        <v>0</v>
      </c>
      <c r="W4984" s="248">
        <f t="shared" si="298"/>
        <v>0</v>
      </c>
      <c r="X4984" s="248">
        <f t="shared" si="296"/>
        <v>0</v>
      </c>
      <c r="Y4984" s="248">
        <f t="shared" si="297"/>
        <v>0</v>
      </c>
    </row>
    <row r="4985" spans="1:25" ht="15" customHeight="1" x14ac:dyDescent="0.25">
      <c r="A4985" s="245" t="s">
        <v>1448</v>
      </c>
      <c r="B4985" s="246" t="str">
        <f>C4985</f>
        <v>УСОВО, Усово, 60</v>
      </c>
      <c r="C4985" s="329" t="s">
        <v>227</v>
      </c>
      <c r="D4985" s="329"/>
      <c r="E4985" s="329"/>
      <c r="F4985" s="246" t="s">
        <v>234</v>
      </c>
      <c r="G4985" s="246" t="s">
        <v>2176</v>
      </c>
      <c r="H4985" s="247">
        <v>320940.83</v>
      </c>
      <c r="I4985" s="247">
        <v>0</v>
      </c>
      <c r="J4985" s="247">
        <v>0</v>
      </c>
      <c r="K4985" s="247">
        <v>0</v>
      </c>
      <c r="L4985" s="247">
        <v>0</v>
      </c>
      <c r="M4985" s="247">
        <v>0</v>
      </c>
      <c r="N4985" s="330">
        <v>0</v>
      </c>
      <c r="O4985" s="330"/>
      <c r="P4985" s="247">
        <v>320940.83</v>
      </c>
      <c r="Q4985" s="247">
        <v>0</v>
      </c>
      <c r="R4985" s="240" t="s">
        <v>227</v>
      </c>
      <c r="V4985" s="248">
        <f t="shared" si="298"/>
        <v>0</v>
      </c>
      <c r="W4985" s="248">
        <f t="shared" si="298"/>
        <v>0</v>
      </c>
      <c r="X4985" s="248">
        <f t="shared" si="296"/>
        <v>0</v>
      </c>
      <c r="Y4985" s="248">
        <f t="shared" si="297"/>
        <v>0</v>
      </c>
    </row>
    <row r="4986" spans="1:25" ht="15" customHeight="1" x14ac:dyDescent="0.25">
      <c r="A4986" s="253"/>
      <c r="B4986" s="254"/>
      <c r="C4986" s="324" t="s">
        <v>1052</v>
      </c>
      <c r="D4986" s="324"/>
      <c r="E4986" s="324"/>
      <c r="F4986" s="255"/>
      <c r="G4986" s="255"/>
      <c r="H4986" s="256">
        <v>320940.83</v>
      </c>
      <c r="I4986" s="256">
        <v>0</v>
      </c>
      <c r="J4986" s="256">
        <v>0</v>
      </c>
      <c r="K4986" s="256">
        <v>0</v>
      </c>
      <c r="L4986" s="256">
        <v>0</v>
      </c>
      <c r="M4986" s="256">
        <v>0</v>
      </c>
      <c r="N4986" s="325">
        <v>0</v>
      </c>
      <c r="O4986" s="325"/>
      <c r="P4986" s="256">
        <v>320940.83</v>
      </c>
      <c r="Q4986" s="256">
        <v>0</v>
      </c>
      <c r="R4986" s="240" t="s">
        <v>227</v>
      </c>
      <c r="V4986" s="248">
        <f t="shared" si="298"/>
        <v>320940.83</v>
      </c>
      <c r="W4986" s="248">
        <f t="shared" si="298"/>
        <v>0</v>
      </c>
      <c r="X4986" s="248">
        <f t="shared" si="296"/>
        <v>0</v>
      </c>
      <c r="Y4986" s="248">
        <f t="shared" si="297"/>
        <v>320940.83</v>
      </c>
    </row>
    <row r="4987" spans="1:25" ht="15" customHeight="1" x14ac:dyDescent="0.25">
      <c r="A4987" s="245" t="s">
        <v>1783</v>
      </c>
      <c r="B4987" s="246" t="str">
        <f>C4987</f>
        <v>УСОВО, Усово, 62</v>
      </c>
      <c r="C4987" s="329" t="s">
        <v>228</v>
      </c>
      <c r="D4987" s="329"/>
      <c r="E4987" s="329"/>
      <c r="F4987" s="246" t="s">
        <v>1337</v>
      </c>
      <c r="G4987" s="246" t="s">
        <v>2177</v>
      </c>
      <c r="H4987" s="247">
        <v>63457.73</v>
      </c>
      <c r="I4987" s="247">
        <v>8061.79</v>
      </c>
      <c r="J4987" s="247">
        <v>0</v>
      </c>
      <c r="K4987" s="247">
        <v>0</v>
      </c>
      <c r="L4987" s="247">
        <v>0</v>
      </c>
      <c r="M4987" s="247">
        <v>8061.79</v>
      </c>
      <c r="N4987" s="330">
        <v>3089.52</v>
      </c>
      <c r="O4987" s="330"/>
      <c r="P4987" s="247">
        <v>68430</v>
      </c>
      <c r="Q4987" s="247">
        <v>0</v>
      </c>
      <c r="R4987" s="240" t="s">
        <v>228</v>
      </c>
      <c r="V4987" s="248">
        <f t="shared" si="298"/>
        <v>0</v>
      </c>
      <c r="W4987" s="248">
        <f t="shared" si="298"/>
        <v>0</v>
      </c>
      <c r="X4987" s="248">
        <f t="shared" si="296"/>
        <v>0</v>
      </c>
      <c r="Y4987" s="248">
        <f t="shared" si="297"/>
        <v>0</v>
      </c>
    </row>
    <row r="4988" spans="1:25" ht="15" customHeight="1" x14ac:dyDescent="0.25">
      <c r="A4988" s="250"/>
      <c r="B4988" s="251"/>
      <c r="C4988" s="322" t="s">
        <v>1058</v>
      </c>
      <c r="D4988" s="322"/>
      <c r="E4988" s="322"/>
      <c r="H4988" s="252">
        <v>0</v>
      </c>
      <c r="I4988" s="252">
        <v>0</v>
      </c>
      <c r="J4988" s="252">
        <v>0</v>
      </c>
      <c r="K4988" s="252">
        <v>0</v>
      </c>
      <c r="L4988" s="252">
        <v>0</v>
      </c>
      <c r="M4988" s="252">
        <v>0</v>
      </c>
      <c r="N4988" s="323">
        <v>0</v>
      </c>
      <c r="O4988" s="323"/>
      <c r="P4988" s="252">
        <v>0</v>
      </c>
      <c r="Q4988" s="252">
        <v>0</v>
      </c>
      <c r="R4988" s="240" t="s">
        <v>228</v>
      </c>
      <c r="V4988" s="248">
        <f t="shared" si="298"/>
        <v>0</v>
      </c>
      <c r="W4988" s="248">
        <f t="shared" si="298"/>
        <v>0</v>
      </c>
      <c r="X4988" s="248">
        <f t="shared" si="296"/>
        <v>0</v>
      </c>
      <c r="Y4988" s="248">
        <f t="shared" si="297"/>
        <v>0</v>
      </c>
    </row>
    <row r="4989" spans="1:25" ht="15" customHeight="1" x14ac:dyDescent="0.25">
      <c r="A4989" s="250"/>
      <c r="B4989" s="251"/>
      <c r="C4989" s="322" t="s">
        <v>1052</v>
      </c>
      <c r="D4989" s="322"/>
      <c r="E4989" s="322"/>
      <c r="H4989" s="252">
        <v>46512.66</v>
      </c>
      <c r="I4989" s="252">
        <v>8061.79</v>
      </c>
      <c r="J4989" s="252">
        <v>0</v>
      </c>
      <c r="K4989" s="252">
        <v>0</v>
      </c>
      <c r="L4989" s="252">
        <v>0</v>
      </c>
      <c r="M4989" s="252">
        <v>8061.79</v>
      </c>
      <c r="N4989" s="323">
        <v>3089.52</v>
      </c>
      <c r="O4989" s="323"/>
      <c r="P4989" s="252">
        <v>51484.93</v>
      </c>
      <c r="Q4989" s="252">
        <v>0</v>
      </c>
      <c r="R4989" s="240" t="s">
        <v>228</v>
      </c>
      <c r="V4989" s="248">
        <f t="shared" si="298"/>
        <v>51484.93</v>
      </c>
      <c r="W4989" s="248">
        <f t="shared" si="298"/>
        <v>0</v>
      </c>
      <c r="X4989" s="248">
        <f t="shared" si="296"/>
        <v>0</v>
      </c>
      <c r="Y4989" s="248">
        <f t="shared" si="297"/>
        <v>51484.93</v>
      </c>
    </row>
    <row r="4990" spans="1:25" ht="15" customHeight="1" x14ac:dyDescent="0.25">
      <c r="A4990" s="253"/>
      <c r="B4990" s="254"/>
      <c r="C4990" s="324" t="s">
        <v>1284</v>
      </c>
      <c r="D4990" s="324"/>
      <c r="E4990" s="324"/>
      <c r="F4990" s="255"/>
      <c r="G4990" s="255"/>
      <c r="H4990" s="256">
        <v>16945.07</v>
      </c>
      <c r="I4990" s="256">
        <v>0</v>
      </c>
      <c r="J4990" s="256">
        <v>0</v>
      </c>
      <c r="K4990" s="256">
        <v>0</v>
      </c>
      <c r="L4990" s="256">
        <v>0</v>
      </c>
      <c r="M4990" s="256">
        <v>0</v>
      </c>
      <c r="N4990" s="325">
        <v>0</v>
      </c>
      <c r="O4990" s="325"/>
      <c r="P4990" s="256">
        <v>16945.07</v>
      </c>
      <c r="Q4990" s="256">
        <v>0</v>
      </c>
      <c r="R4990" s="240" t="s">
        <v>228</v>
      </c>
      <c r="V4990" s="248">
        <f t="shared" si="298"/>
        <v>0</v>
      </c>
      <c r="W4990" s="248">
        <f t="shared" si="298"/>
        <v>0</v>
      </c>
      <c r="X4990" s="248">
        <f t="shared" si="296"/>
        <v>16945.07</v>
      </c>
      <c r="Y4990" s="248">
        <f t="shared" si="297"/>
        <v>16945.07</v>
      </c>
    </row>
    <row r="4991" spans="1:25" ht="15" customHeight="1" x14ac:dyDescent="0.25">
      <c r="A4991" s="326" t="s">
        <v>2178</v>
      </c>
      <c r="B4991" s="327"/>
      <c r="C4991" s="327"/>
      <c r="D4991" s="327"/>
      <c r="E4991" s="327"/>
      <c r="F4991" s="257" t="s">
        <v>2179</v>
      </c>
      <c r="G4991" s="257" t="s">
        <v>2180</v>
      </c>
      <c r="H4991" s="258">
        <v>502431447.54000002</v>
      </c>
      <c r="I4991" s="258">
        <v>84712181.760000005</v>
      </c>
      <c r="J4991" s="258">
        <v>-20438266.670000002</v>
      </c>
      <c r="K4991" s="258">
        <v>0</v>
      </c>
      <c r="L4991" s="258">
        <v>1751.65</v>
      </c>
      <c r="M4991" s="258">
        <v>64272163.439999998</v>
      </c>
      <c r="N4991" s="328">
        <v>110421902.31999999</v>
      </c>
      <c r="O4991" s="328"/>
      <c r="P4991" s="259">
        <v>471482525.38999999</v>
      </c>
      <c r="Q4991" s="259">
        <v>15200816.73</v>
      </c>
      <c r="V4991" s="248">
        <f t="shared" si="298"/>
        <v>0</v>
      </c>
      <c r="W4991" s="248">
        <f t="shared" si="298"/>
        <v>0</v>
      </c>
      <c r="X4991" s="248">
        <f t="shared" si="296"/>
        <v>0</v>
      </c>
      <c r="Y4991" s="248">
        <f t="shared" si="297"/>
        <v>0</v>
      </c>
    </row>
    <row r="4992" spans="1:25" ht="15" customHeight="1" x14ac:dyDescent="0.25">
      <c r="A4992" s="260"/>
      <c r="B4992" s="260"/>
      <c r="C4992" s="260"/>
      <c r="D4992" s="260"/>
      <c r="E4992" s="260"/>
      <c r="F4992" s="260"/>
      <c r="G4992" s="260"/>
      <c r="H4992" s="260"/>
      <c r="I4992" s="260"/>
      <c r="J4992" s="260"/>
      <c r="K4992" s="260"/>
      <c r="L4992" s="260"/>
      <c r="M4992" s="260"/>
      <c r="N4992" s="260"/>
      <c r="O4992" s="261"/>
      <c r="P4992" s="331" t="s">
        <v>2181</v>
      </c>
      <c r="Q4992" s="332"/>
      <c r="Y4992" s="249">
        <f>SUM(Y9:Y4991)</f>
        <v>199727274.12333354</v>
      </c>
    </row>
    <row r="4993" spans="1:17" ht="15" customHeight="1" x14ac:dyDescent="0.25">
      <c r="A4993" s="320" t="s">
        <v>2182</v>
      </c>
      <c r="B4993" s="320"/>
      <c r="C4993" s="320"/>
      <c r="D4993" s="320"/>
      <c r="E4993" s="320"/>
      <c r="F4993" s="320"/>
      <c r="G4993" s="320"/>
      <c r="H4993" s="320"/>
      <c r="I4993" s="320"/>
      <c r="J4993" s="320"/>
      <c r="K4993" s="320"/>
      <c r="L4993" s="320"/>
      <c r="M4993" s="320"/>
      <c r="N4993" s="320"/>
      <c r="O4993" s="320"/>
      <c r="P4993" s="321"/>
      <c r="Q4993" s="321"/>
    </row>
    <row r="4996" spans="1:17" ht="15" customHeight="1" x14ac:dyDescent="0.25">
      <c r="I4996" s="262"/>
    </row>
  </sheetData>
  <autoFilter ref="A8:U4993">
    <filterColumn colId="2" showButton="0"/>
    <filterColumn colId="3" showButton="0"/>
    <filterColumn colId="13" showButton="0"/>
  </autoFilter>
  <mergeCells count="9988">
    <mergeCell ref="A5:A8"/>
    <mergeCell ref="B5:B8"/>
    <mergeCell ref="C5:E8"/>
    <mergeCell ref="F5:F8"/>
    <mergeCell ref="G5:G8"/>
    <mergeCell ref="H5:H8"/>
    <mergeCell ref="A1:C1"/>
    <mergeCell ref="D1:N2"/>
    <mergeCell ref="O1:Q1"/>
    <mergeCell ref="A2:C4"/>
    <mergeCell ref="O2:Q4"/>
    <mergeCell ref="D3:N3"/>
    <mergeCell ref="D4:N4"/>
    <mergeCell ref="C12:E12"/>
    <mergeCell ref="N12:O12"/>
    <mergeCell ref="C13:E13"/>
    <mergeCell ref="N13:O13"/>
    <mergeCell ref="C14:E14"/>
    <mergeCell ref="N14:O14"/>
    <mergeCell ref="P5:Q7"/>
    <mergeCell ref="C9:E9"/>
    <mergeCell ref="N9:O9"/>
    <mergeCell ref="C10:E10"/>
    <mergeCell ref="N10:O10"/>
    <mergeCell ref="C11:E11"/>
    <mergeCell ref="N11:O11"/>
    <mergeCell ref="I5:I8"/>
    <mergeCell ref="J5:J8"/>
    <mergeCell ref="K5:K8"/>
    <mergeCell ref="L5:L8"/>
    <mergeCell ref="M5:M8"/>
    <mergeCell ref="N5:O8"/>
    <mergeCell ref="C21:E21"/>
    <mergeCell ref="N21:O21"/>
    <mergeCell ref="C22:E22"/>
    <mergeCell ref="N22:O22"/>
    <mergeCell ref="C23:E23"/>
    <mergeCell ref="N23:O23"/>
    <mergeCell ref="C18:E18"/>
    <mergeCell ref="N18:O18"/>
    <mergeCell ref="C19:E19"/>
    <mergeCell ref="N19:O19"/>
    <mergeCell ref="C20:E20"/>
    <mergeCell ref="N20:O20"/>
    <mergeCell ref="C15:E15"/>
    <mergeCell ref="N15:O15"/>
    <mergeCell ref="C16:E16"/>
    <mergeCell ref="N16:O16"/>
    <mergeCell ref="C17:E17"/>
    <mergeCell ref="N17:O17"/>
    <mergeCell ref="C30:E30"/>
    <mergeCell ref="N30:O30"/>
    <mergeCell ref="C31:E31"/>
    <mergeCell ref="N31:O31"/>
    <mergeCell ref="C32:E32"/>
    <mergeCell ref="N32:O32"/>
    <mergeCell ref="C27:E27"/>
    <mergeCell ref="N27:O27"/>
    <mergeCell ref="C28:E28"/>
    <mergeCell ref="N28:O28"/>
    <mergeCell ref="C29:E29"/>
    <mergeCell ref="N29:O29"/>
    <mergeCell ref="C24:E24"/>
    <mergeCell ref="N24:O24"/>
    <mergeCell ref="C25:E25"/>
    <mergeCell ref="N25:O25"/>
    <mergeCell ref="C26:E26"/>
    <mergeCell ref="N26:O26"/>
    <mergeCell ref="C39:E39"/>
    <mergeCell ref="N39:O39"/>
    <mergeCell ref="C40:E40"/>
    <mergeCell ref="N40:O40"/>
    <mergeCell ref="C41:E41"/>
    <mergeCell ref="N41:O41"/>
    <mergeCell ref="C36:E36"/>
    <mergeCell ref="N36:O36"/>
    <mergeCell ref="C37:E37"/>
    <mergeCell ref="N37:O37"/>
    <mergeCell ref="C38:E38"/>
    <mergeCell ref="N38:O38"/>
    <mergeCell ref="C33:E33"/>
    <mergeCell ref="N33:O33"/>
    <mergeCell ref="C34:E34"/>
    <mergeCell ref="N34:O34"/>
    <mergeCell ref="C35:E35"/>
    <mergeCell ref="N35:O35"/>
    <mergeCell ref="C48:E48"/>
    <mergeCell ref="N48:O48"/>
    <mergeCell ref="C49:E49"/>
    <mergeCell ref="N49:O49"/>
    <mergeCell ref="C50:E50"/>
    <mergeCell ref="N50:O50"/>
    <mergeCell ref="C45:E45"/>
    <mergeCell ref="N45:O45"/>
    <mergeCell ref="C46:E46"/>
    <mergeCell ref="N46:O46"/>
    <mergeCell ref="C47:E47"/>
    <mergeCell ref="N47:O47"/>
    <mergeCell ref="C42:E42"/>
    <mergeCell ref="N42:O42"/>
    <mergeCell ref="C43:E43"/>
    <mergeCell ref="N43:O43"/>
    <mergeCell ref="C44:E44"/>
    <mergeCell ref="N44:O44"/>
    <mergeCell ref="C57:E57"/>
    <mergeCell ref="N57:O57"/>
    <mergeCell ref="C58:E58"/>
    <mergeCell ref="N58:O58"/>
    <mergeCell ref="C59:E59"/>
    <mergeCell ref="N59:O59"/>
    <mergeCell ref="C54:E54"/>
    <mergeCell ref="N54:O54"/>
    <mergeCell ref="C55:E55"/>
    <mergeCell ref="N55:O55"/>
    <mergeCell ref="C56:E56"/>
    <mergeCell ref="N56:O56"/>
    <mergeCell ref="C51:E51"/>
    <mergeCell ref="N51:O51"/>
    <mergeCell ref="C52:E52"/>
    <mergeCell ref="N52:O52"/>
    <mergeCell ref="C53:E53"/>
    <mergeCell ref="N53:O53"/>
    <mergeCell ref="C66:E66"/>
    <mergeCell ref="N66:O66"/>
    <mergeCell ref="C67:E67"/>
    <mergeCell ref="N67:O67"/>
    <mergeCell ref="C68:E68"/>
    <mergeCell ref="N68:O68"/>
    <mergeCell ref="C63:E63"/>
    <mergeCell ref="N63:O63"/>
    <mergeCell ref="C64:E64"/>
    <mergeCell ref="N64:O64"/>
    <mergeCell ref="C65:E65"/>
    <mergeCell ref="N65:O65"/>
    <mergeCell ref="C60:E60"/>
    <mergeCell ref="N60:O60"/>
    <mergeCell ref="C61:E61"/>
    <mergeCell ref="N61:O61"/>
    <mergeCell ref="C62:E62"/>
    <mergeCell ref="N62:O62"/>
    <mergeCell ref="C75:E75"/>
    <mergeCell ref="N75:O75"/>
    <mergeCell ref="C76:E76"/>
    <mergeCell ref="N76:O76"/>
    <mergeCell ref="C77:E77"/>
    <mergeCell ref="N77:O77"/>
    <mergeCell ref="C72:E72"/>
    <mergeCell ref="N72:O72"/>
    <mergeCell ref="C73:E73"/>
    <mergeCell ref="N73:O73"/>
    <mergeCell ref="C74:E74"/>
    <mergeCell ref="N74:O74"/>
    <mergeCell ref="C69:E69"/>
    <mergeCell ref="N69:O69"/>
    <mergeCell ref="C70:E70"/>
    <mergeCell ref="N70:O70"/>
    <mergeCell ref="C71:E71"/>
    <mergeCell ref="N71:O71"/>
    <mergeCell ref="C84:E84"/>
    <mergeCell ref="N84:O84"/>
    <mergeCell ref="C85:E85"/>
    <mergeCell ref="N85:O85"/>
    <mergeCell ref="C86:E86"/>
    <mergeCell ref="N86:O86"/>
    <mergeCell ref="C81:E81"/>
    <mergeCell ref="N81:O81"/>
    <mergeCell ref="C82:E82"/>
    <mergeCell ref="N82:O82"/>
    <mergeCell ref="C83:E83"/>
    <mergeCell ref="N83:O83"/>
    <mergeCell ref="C78:E78"/>
    <mergeCell ref="N78:O78"/>
    <mergeCell ref="C79:E79"/>
    <mergeCell ref="N79:O79"/>
    <mergeCell ref="C80:E80"/>
    <mergeCell ref="N80:O80"/>
    <mergeCell ref="C93:E93"/>
    <mergeCell ref="N93:O93"/>
    <mergeCell ref="C94:E94"/>
    <mergeCell ref="N94:O94"/>
    <mergeCell ref="C95:E95"/>
    <mergeCell ref="N95:O95"/>
    <mergeCell ref="C90:E90"/>
    <mergeCell ref="N90:O90"/>
    <mergeCell ref="C91:E91"/>
    <mergeCell ref="N91:O91"/>
    <mergeCell ref="C92:E92"/>
    <mergeCell ref="N92:O92"/>
    <mergeCell ref="C87:E87"/>
    <mergeCell ref="N87:O87"/>
    <mergeCell ref="C88:E88"/>
    <mergeCell ref="N88:O88"/>
    <mergeCell ref="C89:E89"/>
    <mergeCell ref="N89:O89"/>
    <mergeCell ref="C102:E102"/>
    <mergeCell ref="N102:O102"/>
    <mergeCell ref="C103:E103"/>
    <mergeCell ref="N103:O103"/>
    <mergeCell ref="C104:E104"/>
    <mergeCell ref="N104:O104"/>
    <mergeCell ref="C99:E99"/>
    <mergeCell ref="N99:O99"/>
    <mergeCell ref="C100:E100"/>
    <mergeCell ref="N100:O100"/>
    <mergeCell ref="C101:E101"/>
    <mergeCell ref="N101:O101"/>
    <mergeCell ref="C96:E96"/>
    <mergeCell ref="N96:O96"/>
    <mergeCell ref="C97:E97"/>
    <mergeCell ref="N97:O97"/>
    <mergeCell ref="C98:E98"/>
    <mergeCell ref="N98:O98"/>
    <mergeCell ref="C111:E111"/>
    <mergeCell ref="N111:O111"/>
    <mergeCell ref="C112:E112"/>
    <mergeCell ref="N112:O112"/>
    <mergeCell ref="C113:E113"/>
    <mergeCell ref="N113:O113"/>
    <mergeCell ref="C108:E108"/>
    <mergeCell ref="N108:O108"/>
    <mergeCell ref="C109:E109"/>
    <mergeCell ref="N109:O109"/>
    <mergeCell ref="C110:E110"/>
    <mergeCell ref="N110:O110"/>
    <mergeCell ref="C105:E105"/>
    <mergeCell ref="N105:O105"/>
    <mergeCell ref="C106:E106"/>
    <mergeCell ref="N106:O106"/>
    <mergeCell ref="C107:E107"/>
    <mergeCell ref="N107:O107"/>
    <mergeCell ref="C120:E120"/>
    <mergeCell ref="N120:O120"/>
    <mergeCell ref="C121:E121"/>
    <mergeCell ref="N121:O121"/>
    <mergeCell ref="C122:E122"/>
    <mergeCell ref="N122:O122"/>
    <mergeCell ref="C117:E117"/>
    <mergeCell ref="N117:O117"/>
    <mergeCell ref="C118:E118"/>
    <mergeCell ref="N118:O118"/>
    <mergeCell ref="C119:E119"/>
    <mergeCell ref="N119:O119"/>
    <mergeCell ref="C114:E114"/>
    <mergeCell ref="N114:O114"/>
    <mergeCell ref="C115:E115"/>
    <mergeCell ref="N115:O115"/>
    <mergeCell ref="C116:E116"/>
    <mergeCell ref="N116:O116"/>
    <mergeCell ref="C129:E129"/>
    <mergeCell ref="N129:O129"/>
    <mergeCell ref="C130:E130"/>
    <mergeCell ref="N130:O130"/>
    <mergeCell ref="C131:E131"/>
    <mergeCell ref="N131:O131"/>
    <mergeCell ref="C126:E126"/>
    <mergeCell ref="N126:O126"/>
    <mergeCell ref="C127:E127"/>
    <mergeCell ref="N127:O127"/>
    <mergeCell ref="C128:E128"/>
    <mergeCell ref="N128:O128"/>
    <mergeCell ref="C123:E123"/>
    <mergeCell ref="N123:O123"/>
    <mergeCell ref="C124:E124"/>
    <mergeCell ref="N124:O124"/>
    <mergeCell ref="C125:E125"/>
    <mergeCell ref="N125:O125"/>
    <mergeCell ref="C138:E138"/>
    <mergeCell ref="N138:O138"/>
    <mergeCell ref="C139:E139"/>
    <mergeCell ref="N139:O139"/>
    <mergeCell ref="C140:E140"/>
    <mergeCell ref="N140:O140"/>
    <mergeCell ref="C135:E135"/>
    <mergeCell ref="N135:O135"/>
    <mergeCell ref="C136:E136"/>
    <mergeCell ref="N136:O136"/>
    <mergeCell ref="C137:E137"/>
    <mergeCell ref="N137:O137"/>
    <mergeCell ref="C132:E132"/>
    <mergeCell ref="N132:O132"/>
    <mergeCell ref="C133:E133"/>
    <mergeCell ref="N133:O133"/>
    <mergeCell ref="C134:E134"/>
    <mergeCell ref="N134:O134"/>
    <mergeCell ref="C147:E147"/>
    <mergeCell ref="N147:O147"/>
    <mergeCell ref="C148:E148"/>
    <mergeCell ref="N148:O148"/>
    <mergeCell ref="C149:E149"/>
    <mergeCell ref="N149:O149"/>
    <mergeCell ref="C144:E144"/>
    <mergeCell ref="N144:O144"/>
    <mergeCell ref="C145:E145"/>
    <mergeCell ref="N145:O145"/>
    <mergeCell ref="C146:E146"/>
    <mergeCell ref="N146:O146"/>
    <mergeCell ref="C141:E141"/>
    <mergeCell ref="N141:O141"/>
    <mergeCell ref="C142:E142"/>
    <mergeCell ref="N142:O142"/>
    <mergeCell ref="C143:E143"/>
    <mergeCell ref="N143:O143"/>
    <mergeCell ref="C156:E156"/>
    <mergeCell ref="N156:O156"/>
    <mergeCell ref="C157:E157"/>
    <mergeCell ref="N157:O157"/>
    <mergeCell ref="C158:E158"/>
    <mergeCell ref="N158:O158"/>
    <mergeCell ref="C153:E153"/>
    <mergeCell ref="N153:O153"/>
    <mergeCell ref="C154:E154"/>
    <mergeCell ref="N154:O154"/>
    <mergeCell ref="C155:E155"/>
    <mergeCell ref="N155:O155"/>
    <mergeCell ref="C150:E150"/>
    <mergeCell ref="N150:O150"/>
    <mergeCell ref="C151:E151"/>
    <mergeCell ref="N151:O151"/>
    <mergeCell ref="C152:E152"/>
    <mergeCell ref="N152:O152"/>
    <mergeCell ref="C165:E165"/>
    <mergeCell ref="N165:O165"/>
    <mergeCell ref="C166:E166"/>
    <mergeCell ref="N166:O166"/>
    <mergeCell ref="C167:E167"/>
    <mergeCell ref="N167:O167"/>
    <mergeCell ref="C162:E162"/>
    <mergeCell ref="N162:O162"/>
    <mergeCell ref="C163:E163"/>
    <mergeCell ref="N163:O163"/>
    <mergeCell ref="C164:E164"/>
    <mergeCell ref="N164:O164"/>
    <mergeCell ref="C159:E159"/>
    <mergeCell ref="N159:O159"/>
    <mergeCell ref="C160:E160"/>
    <mergeCell ref="N160:O160"/>
    <mergeCell ref="C161:E161"/>
    <mergeCell ref="N161:O161"/>
    <mergeCell ref="C174:E174"/>
    <mergeCell ref="N174:O174"/>
    <mergeCell ref="C175:E175"/>
    <mergeCell ref="N175:O175"/>
    <mergeCell ref="C176:E176"/>
    <mergeCell ref="N176:O176"/>
    <mergeCell ref="C171:E171"/>
    <mergeCell ref="N171:O171"/>
    <mergeCell ref="C172:E172"/>
    <mergeCell ref="N172:O172"/>
    <mergeCell ref="C173:E173"/>
    <mergeCell ref="N173:O173"/>
    <mergeCell ref="C168:E168"/>
    <mergeCell ref="N168:O168"/>
    <mergeCell ref="C169:E169"/>
    <mergeCell ref="N169:O169"/>
    <mergeCell ref="C170:E170"/>
    <mergeCell ref="N170:O170"/>
    <mergeCell ref="C183:E183"/>
    <mergeCell ref="N183:O183"/>
    <mergeCell ref="C184:E184"/>
    <mergeCell ref="N184:O184"/>
    <mergeCell ref="C185:E185"/>
    <mergeCell ref="N185:O185"/>
    <mergeCell ref="C180:E180"/>
    <mergeCell ref="N180:O180"/>
    <mergeCell ref="C181:E181"/>
    <mergeCell ref="N181:O181"/>
    <mergeCell ref="C182:E182"/>
    <mergeCell ref="N182:O182"/>
    <mergeCell ref="C177:E177"/>
    <mergeCell ref="N177:O177"/>
    <mergeCell ref="C178:E178"/>
    <mergeCell ref="N178:O178"/>
    <mergeCell ref="C179:E179"/>
    <mergeCell ref="N179:O179"/>
    <mergeCell ref="C192:E192"/>
    <mergeCell ref="N192:O192"/>
    <mergeCell ref="C193:E193"/>
    <mergeCell ref="N193:O193"/>
    <mergeCell ref="C194:E194"/>
    <mergeCell ref="N194:O194"/>
    <mergeCell ref="C189:E189"/>
    <mergeCell ref="N189:O189"/>
    <mergeCell ref="C190:E190"/>
    <mergeCell ref="N190:O190"/>
    <mergeCell ref="C191:E191"/>
    <mergeCell ref="N191:O191"/>
    <mergeCell ref="C186:E186"/>
    <mergeCell ref="N186:O186"/>
    <mergeCell ref="C187:E187"/>
    <mergeCell ref="N187:O187"/>
    <mergeCell ref="C188:E188"/>
    <mergeCell ref="N188:O188"/>
    <mergeCell ref="C201:E201"/>
    <mergeCell ref="N201:O201"/>
    <mergeCell ref="C202:E202"/>
    <mergeCell ref="N202:O202"/>
    <mergeCell ref="C203:E203"/>
    <mergeCell ref="N203:O203"/>
    <mergeCell ref="C198:E198"/>
    <mergeCell ref="N198:O198"/>
    <mergeCell ref="C199:E199"/>
    <mergeCell ref="N199:O199"/>
    <mergeCell ref="C200:E200"/>
    <mergeCell ref="N200:O200"/>
    <mergeCell ref="C195:E195"/>
    <mergeCell ref="N195:O195"/>
    <mergeCell ref="C196:E196"/>
    <mergeCell ref="N196:O196"/>
    <mergeCell ref="C197:E197"/>
    <mergeCell ref="N197:O197"/>
    <mergeCell ref="C210:E210"/>
    <mergeCell ref="N210:O210"/>
    <mergeCell ref="C211:E211"/>
    <mergeCell ref="N211:O211"/>
    <mergeCell ref="C212:E212"/>
    <mergeCell ref="N212:O212"/>
    <mergeCell ref="C207:E207"/>
    <mergeCell ref="N207:O207"/>
    <mergeCell ref="C208:E208"/>
    <mergeCell ref="N208:O208"/>
    <mergeCell ref="C209:E209"/>
    <mergeCell ref="N209:O209"/>
    <mergeCell ref="C204:E204"/>
    <mergeCell ref="N204:O204"/>
    <mergeCell ref="C205:E205"/>
    <mergeCell ref="N205:O205"/>
    <mergeCell ref="C206:E206"/>
    <mergeCell ref="N206:O206"/>
    <mergeCell ref="C219:E219"/>
    <mergeCell ref="N219:O219"/>
    <mergeCell ref="C220:E220"/>
    <mergeCell ref="N220:O220"/>
    <mergeCell ref="C221:E221"/>
    <mergeCell ref="N221:O221"/>
    <mergeCell ref="C216:E216"/>
    <mergeCell ref="N216:O216"/>
    <mergeCell ref="C217:E217"/>
    <mergeCell ref="N217:O217"/>
    <mergeCell ref="C218:E218"/>
    <mergeCell ref="N218:O218"/>
    <mergeCell ref="C213:E213"/>
    <mergeCell ref="N213:O213"/>
    <mergeCell ref="C214:E214"/>
    <mergeCell ref="N214:O214"/>
    <mergeCell ref="C215:E215"/>
    <mergeCell ref="N215:O215"/>
    <mergeCell ref="C228:E228"/>
    <mergeCell ref="N228:O228"/>
    <mergeCell ref="C229:E229"/>
    <mergeCell ref="N229:O229"/>
    <mergeCell ref="C230:E230"/>
    <mergeCell ref="N230:O230"/>
    <mergeCell ref="C225:E225"/>
    <mergeCell ref="N225:O225"/>
    <mergeCell ref="C226:E226"/>
    <mergeCell ref="N226:O226"/>
    <mergeCell ref="C227:E227"/>
    <mergeCell ref="N227:O227"/>
    <mergeCell ref="C222:E222"/>
    <mergeCell ref="N222:O222"/>
    <mergeCell ref="C223:E223"/>
    <mergeCell ref="N223:O223"/>
    <mergeCell ref="C224:E224"/>
    <mergeCell ref="N224:O224"/>
    <mergeCell ref="C237:E237"/>
    <mergeCell ref="N237:O237"/>
    <mergeCell ref="C238:E238"/>
    <mergeCell ref="N238:O238"/>
    <mergeCell ref="C239:E239"/>
    <mergeCell ref="N239:O239"/>
    <mergeCell ref="C234:E234"/>
    <mergeCell ref="N234:O234"/>
    <mergeCell ref="C235:E235"/>
    <mergeCell ref="N235:O235"/>
    <mergeCell ref="C236:E236"/>
    <mergeCell ref="N236:O236"/>
    <mergeCell ref="C231:E231"/>
    <mergeCell ref="N231:O231"/>
    <mergeCell ref="C232:E232"/>
    <mergeCell ref="N232:O232"/>
    <mergeCell ref="C233:E233"/>
    <mergeCell ref="N233:O233"/>
    <mergeCell ref="C246:E246"/>
    <mergeCell ref="N246:O246"/>
    <mergeCell ref="C247:E247"/>
    <mergeCell ref="N247:O247"/>
    <mergeCell ref="C248:E248"/>
    <mergeCell ref="N248:O248"/>
    <mergeCell ref="C243:E243"/>
    <mergeCell ref="N243:O243"/>
    <mergeCell ref="C244:E244"/>
    <mergeCell ref="N244:O244"/>
    <mergeCell ref="C245:E245"/>
    <mergeCell ref="N245:O245"/>
    <mergeCell ref="C240:E240"/>
    <mergeCell ref="N240:O240"/>
    <mergeCell ref="C241:E241"/>
    <mergeCell ref="N241:O241"/>
    <mergeCell ref="C242:E242"/>
    <mergeCell ref="N242:O242"/>
    <mergeCell ref="C255:E255"/>
    <mergeCell ref="N255:O255"/>
    <mergeCell ref="C256:E256"/>
    <mergeCell ref="N256:O256"/>
    <mergeCell ref="C257:E257"/>
    <mergeCell ref="N257:O257"/>
    <mergeCell ref="C252:E252"/>
    <mergeCell ref="N252:O252"/>
    <mergeCell ref="C253:E253"/>
    <mergeCell ref="N253:O253"/>
    <mergeCell ref="C254:E254"/>
    <mergeCell ref="N254:O254"/>
    <mergeCell ref="C249:E249"/>
    <mergeCell ref="N249:O249"/>
    <mergeCell ref="C250:E250"/>
    <mergeCell ref="N250:O250"/>
    <mergeCell ref="C251:E251"/>
    <mergeCell ref="N251:O251"/>
    <mergeCell ref="C264:E264"/>
    <mergeCell ref="N264:O264"/>
    <mergeCell ref="C265:E265"/>
    <mergeCell ref="N265:O265"/>
    <mergeCell ref="C266:E266"/>
    <mergeCell ref="N266:O266"/>
    <mergeCell ref="C261:E261"/>
    <mergeCell ref="N261:O261"/>
    <mergeCell ref="C262:E262"/>
    <mergeCell ref="N262:O262"/>
    <mergeCell ref="C263:E263"/>
    <mergeCell ref="N263:O263"/>
    <mergeCell ref="C258:E258"/>
    <mergeCell ref="N258:O258"/>
    <mergeCell ref="C259:E259"/>
    <mergeCell ref="N259:O259"/>
    <mergeCell ref="C260:E260"/>
    <mergeCell ref="N260:O260"/>
    <mergeCell ref="C273:E273"/>
    <mergeCell ref="N273:O273"/>
    <mergeCell ref="C274:E274"/>
    <mergeCell ref="N274:O274"/>
    <mergeCell ref="C275:E275"/>
    <mergeCell ref="N275:O275"/>
    <mergeCell ref="C270:E270"/>
    <mergeCell ref="N270:O270"/>
    <mergeCell ref="C271:E271"/>
    <mergeCell ref="N271:O271"/>
    <mergeCell ref="C272:E272"/>
    <mergeCell ref="N272:O272"/>
    <mergeCell ref="C267:E267"/>
    <mergeCell ref="N267:O267"/>
    <mergeCell ref="C268:E268"/>
    <mergeCell ref="N268:O268"/>
    <mergeCell ref="C269:E269"/>
    <mergeCell ref="N269:O269"/>
    <mergeCell ref="C282:E282"/>
    <mergeCell ref="N282:O282"/>
    <mergeCell ref="C283:E283"/>
    <mergeCell ref="N283:O283"/>
    <mergeCell ref="C284:E284"/>
    <mergeCell ref="N284:O284"/>
    <mergeCell ref="C279:E279"/>
    <mergeCell ref="N279:O279"/>
    <mergeCell ref="C280:E280"/>
    <mergeCell ref="N280:O280"/>
    <mergeCell ref="C281:E281"/>
    <mergeCell ref="N281:O281"/>
    <mergeCell ref="C276:E276"/>
    <mergeCell ref="N276:O276"/>
    <mergeCell ref="C277:E277"/>
    <mergeCell ref="N277:O277"/>
    <mergeCell ref="C278:E278"/>
    <mergeCell ref="N278:O278"/>
    <mergeCell ref="C291:E291"/>
    <mergeCell ref="N291:O291"/>
    <mergeCell ref="C292:E292"/>
    <mergeCell ref="N292:O292"/>
    <mergeCell ref="C293:E293"/>
    <mergeCell ref="N293:O293"/>
    <mergeCell ref="C288:E288"/>
    <mergeCell ref="N288:O288"/>
    <mergeCell ref="C289:E289"/>
    <mergeCell ref="N289:O289"/>
    <mergeCell ref="C290:E290"/>
    <mergeCell ref="N290:O290"/>
    <mergeCell ref="C285:E285"/>
    <mergeCell ref="N285:O285"/>
    <mergeCell ref="C286:E286"/>
    <mergeCell ref="N286:O286"/>
    <mergeCell ref="C287:E287"/>
    <mergeCell ref="N287:O287"/>
    <mergeCell ref="C300:E300"/>
    <mergeCell ref="N300:O300"/>
    <mergeCell ref="C301:E301"/>
    <mergeCell ref="N301:O301"/>
    <mergeCell ref="C302:E302"/>
    <mergeCell ref="N302:O302"/>
    <mergeCell ref="C297:E297"/>
    <mergeCell ref="N297:O297"/>
    <mergeCell ref="C298:E298"/>
    <mergeCell ref="N298:O298"/>
    <mergeCell ref="C299:E299"/>
    <mergeCell ref="N299:O299"/>
    <mergeCell ref="C294:E294"/>
    <mergeCell ref="N294:O294"/>
    <mergeCell ref="C295:E295"/>
    <mergeCell ref="N295:O295"/>
    <mergeCell ref="C296:E296"/>
    <mergeCell ref="N296:O296"/>
    <mergeCell ref="C309:E309"/>
    <mergeCell ref="N309:O309"/>
    <mergeCell ref="C310:E310"/>
    <mergeCell ref="N310:O310"/>
    <mergeCell ref="C311:E311"/>
    <mergeCell ref="N311:O311"/>
    <mergeCell ref="C306:E306"/>
    <mergeCell ref="N306:O306"/>
    <mergeCell ref="C307:E307"/>
    <mergeCell ref="N307:O307"/>
    <mergeCell ref="C308:E308"/>
    <mergeCell ref="N308:O308"/>
    <mergeCell ref="C303:E303"/>
    <mergeCell ref="N303:O303"/>
    <mergeCell ref="C304:E304"/>
    <mergeCell ref="N304:O304"/>
    <mergeCell ref="C305:E305"/>
    <mergeCell ref="N305:O305"/>
    <mergeCell ref="C318:E318"/>
    <mergeCell ref="N318:O318"/>
    <mergeCell ref="C319:E319"/>
    <mergeCell ref="N319:O319"/>
    <mergeCell ref="C320:E320"/>
    <mergeCell ref="N320:O320"/>
    <mergeCell ref="C315:E315"/>
    <mergeCell ref="N315:O315"/>
    <mergeCell ref="C316:E316"/>
    <mergeCell ref="N316:O316"/>
    <mergeCell ref="C317:E317"/>
    <mergeCell ref="N317:O317"/>
    <mergeCell ref="C312:E312"/>
    <mergeCell ref="N312:O312"/>
    <mergeCell ref="C313:E313"/>
    <mergeCell ref="N313:O313"/>
    <mergeCell ref="C314:E314"/>
    <mergeCell ref="N314:O314"/>
    <mergeCell ref="C327:E327"/>
    <mergeCell ref="N327:O327"/>
    <mergeCell ref="C328:E328"/>
    <mergeCell ref="N328:O328"/>
    <mergeCell ref="C329:E329"/>
    <mergeCell ref="N329:O329"/>
    <mergeCell ref="C324:E324"/>
    <mergeCell ref="N324:O324"/>
    <mergeCell ref="C325:E325"/>
    <mergeCell ref="N325:O325"/>
    <mergeCell ref="C326:E326"/>
    <mergeCell ref="N326:O326"/>
    <mergeCell ref="C321:E321"/>
    <mergeCell ref="N321:O321"/>
    <mergeCell ref="C322:E322"/>
    <mergeCell ref="N322:O322"/>
    <mergeCell ref="C323:E323"/>
    <mergeCell ref="N323:O323"/>
    <mergeCell ref="C336:E336"/>
    <mergeCell ref="N336:O336"/>
    <mergeCell ref="C337:E337"/>
    <mergeCell ref="N337:O337"/>
    <mergeCell ref="C338:E338"/>
    <mergeCell ref="N338:O338"/>
    <mergeCell ref="C333:E333"/>
    <mergeCell ref="N333:O333"/>
    <mergeCell ref="C334:E334"/>
    <mergeCell ref="N334:O334"/>
    <mergeCell ref="C335:E335"/>
    <mergeCell ref="N335:O335"/>
    <mergeCell ref="C330:E330"/>
    <mergeCell ref="N330:O330"/>
    <mergeCell ref="C331:E331"/>
    <mergeCell ref="N331:O331"/>
    <mergeCell ref="C332:E332"/>
    <mergeCell ref="N332:O332"/>
    <mergeCell ref="C345:E345"/>
    <mergeCell ref="N345:O345"/>
    <mergeCell ref="C346:E346"/>
    <mergeCell ref="N346:O346"/>
    <mergeCell ref="C347:E347"/>
    <mergeCell ref="N347:O347"/>
    <mergeCell ref="C342:E342"/>
    <mergeCell ref="N342:O342"/>
    <mergeCell ref="C343:E343"/>
    <mergeCell ref="N343:O343"/>
    <mergeCell ref="C344:E344"/>
    <mergeCell ref="N344:O344"/>
    <mergeCell ref="C339:E339"/>
    <mergeCell ref="N339:O339"/>
    <mergeCell ref="C340:E340"/>
    <mergeCell ref="N340:O340"/>
    <mergeCell ref="C341:E341"/>
    <mergeCell ref="N341:O341"/>
    <mergeCell ref="C354:E354"/>
    <mergeCell ref="N354:O354"/>
    <mergeCell ref="C355:E355"/>
    <mergeCell ref="N355:O355"/>
    <mergeCell ref="C356:E356"/>
    <mergeCell ref="N356:O356"/>
    <mergeCell ref="C351:E351"/>
    <mergeCell ref="N351:O351"/>
    <mergeCell ref="C352:E352"/>
    <mergeCell ref="N352:O352"/>
    <mergeCell ref="C353:E353"/>
    <mergeCell ref="N353:O353"/>
    <mergeCell ref="C348:E348"/>
    <mergeCell ref="N348:O348"/>
    <mergeCell ref="C349:E349"/>
    <mergeCell ref="N349:O349"/>
    <mergeCell ref="C350:E350"/>
    <mergeCell ref="N350:O350"/>
    <mergeCell ref="C363:E363"/>
    <mergeCell ref="N363:O363"/>
    <mergeCell ref="C364:E364"/>
    <mergeCell ref="N364:O364"/>
    <mergeCell ref="C365:E365"/>
    <mergeCell ref="N365:O365"/>
    <mergeCell ref="C360:E360"/>
    <mergeCell ref="N360:O360"/>
    <mergeCell ref="C361:E361"/>
    <mergeCell ref="N361:O361"/>
    <mergeCell ref="C362:E362"/>
    <mergeCell ref="N362:O362"/>
    <mergeCell ref="C357:E357"/>
    <mergeCell ref="N357:O357"/>
    <mergeCell ref="C358:E358"/>
    <mergeCell ref="N358:O358"/>
    <mergeCell ref="C359:E359"/>
    <mergeCell ref="N359:O359"/>
    <mergeCell ref="C372:E372"/>
    <mergeCell ref="N372:O372"/>
    <mergeCell ref="C373:E373"/>
    <mergeCell ref="N373:O373"/>
    <mergeCell ref="C374:E374"/>
    <mergeCell ref="N374:O374"/>
    <mergeCell ref="C369:E369"/>
    <mergeCell ref="N369:O369"/>
    <mergeCell ref="C370:E370"/>
    <mergeCell ref="N370:O370"/>
    <mergeCell ref="C371:E371"/>
    <mergeCell ref="N371:O371"/>
    <mergeCell ref="C366:E366"/>
    <mergeCell ref="N366:O366"/>
    <mergeCell ref="C367:E367"/>
    <mergeCell ref="N367:O367"/>
    <mergeCell ref="C368:E368"/>
    <mergeCell ref="N368:O368"/>
    <mergeCell ref="C381:E381"/>
    <mergeCell ref="N381:O381"/>
    <mergeCell ref="C382:E382"/>
    <mergeCell ref="N382:O382"/>
    <mergeCell ref="C383:E383"/>
    <mergeCell ref="N383:O383"/>
    <mergeCell ref="C378:E378"/>
    <mergeCell ref="N378:O378"/>
    <mergeCell ref="C379:E379"/>
    <mergeCell ref="N379:O379"/>
    <mergeCell ref="C380:E380"/>
    <mergeCell ref="N380:O380"/>
    <mergeCell ref="C375:E375"/>
    <mergeCell ref="N375:O375"/>
    <mergeCell ref="C376:E376"/>
    <mergeCell ref="N376:O376"/>
    <mergeCell ref="C377:E377"/>
    <mergeCell ref="N377:O377"/>
    <mergeCell ref="C390:E390"/>
    <mergeCell ref="N390:O390"/>
    <mergeCell ref="C391:E391"/>
    <mergeCell ref="N391:O391"/>
    <mergeCell ref="C392:E392"/>
    <mergeCell ref="N392:O392"/>
    <mergeCell ref="C387:E387"/>
    <mergeCell ref="N387:O387"/>
    <mergeCell ref="C388:E388"/>
    <mergeCell ref="N388:O388"/>
    <mergeCell ref="C389:E389"/>
    <mergeCell ref="N389:O389"/>
    <mergeCell ref="C384:E384"/>
    <mergeCell ref="N384:O384"/>
    <mergeCell ref="C385:E385"/>
    <mergeCell ref="N385:O385"/>
    <mergeCell ref="C386:E386"/>
    <mergeCell ref="N386:O386"/>
    <mergeCell ref="C399:E399"/>
    <mergeCell ref="N399:O399"/>
    <mergeCell ref="C400:E400"/>
    <mergeCell ref="N400:O400"/>
    <mergeCell ref="C401:E401"/>
    <mergeCell ref="N401:O401"/>
    <mergeCell ref="C396:E396"/>
    <mergeCell ref="N396:O396"/>
    <mergeCell ref="C397:E397"/>
    <mergeCell ref="N397:O397"/>
    <mergeCell ref="C398:E398"/>
    <mergeCell ref="N398:O398"/>
    <mergeCell ref="C393:E393"/>
    <mergeCell ref="N393:O393"/>
    <mergeCell ref="C394:E394"/>
    <mergeCell ref="N394:O394"/>
    <mergeCell ref="C395:E395"/>
    <mergeCell ref="N395:O395"/>
    <mergeCell ref="C408:E408"/>
    <mergeCell ref="N408:O408"/>
    <mergeCell ref="C409:E409"/>
    <mergeCell ref="N409:O409"/>
    <mergeCell ref="C410:E410"/>
    <mergeCell ref="N410:O410"/>
    <mergeCell ref="C405:E405"/>
    <mergeCell ref="N405:O405"/>
    <mergeCell ref="C406:E406"/>
    <mergeCell ref="N406:O406"/>
    <mergeCell ref="C407:E407"/>
    <mergeCell ref="N407:O407"/>
    <mergeCell ref="C402:E402"/>
    <mergeCell ref="N402:O402"/>
    <mergeCell ref="C403:E403"/>
    <mergeCell ref="N403:O403"/>
    <mergeCell ref="C404:E404"/>
    <mergeCell ref="N404:O404"/>
    <mergeCell ref="C417:E417"/>
    <mergeCell ref="N417:O417"/>
    <mergeCell ref="C418:E418"/>
    <mergeCell ref="N418:O418"/>
    <mergeCell ref="C419:E419"/>
    <mergeCell ref="N419:O419"/>
    <mergeCell ref="C414:E414"/>
    <mergeCell ref="N414:O414"/>
    <mergeCell ref="C415:E415"/>
    <mergeCell ref="N415:O415"/>
    <mergeCell ref="C416:E416"/>
    <mergeCell ref="N416:O416"/>
    <mergeCell ref="C411:E411"/>
    <mergeCell ref="N411:O411"/>
    <mergeCell ref="C412:E412"/>
    <mergeCell ref="N412:O412"/>
    <mergeCell ref="C413:E413"/>
    <mergeCell ref="N413:O413"/>
    <mergeCell ref="C426:E426"/>
    <mergeCell ref="N426:O426"/>
    <mergeCell ref="C427:E427"/>
    <mergeCell ref="N427:O427"/>
    <mergeCell ref="C428:E428"/>
    <mergeCell ref="N428:O428"/>
    <mergeCell ref="C423:E423"/>
    <mergeCell ref="N423:O423"/>
    <mergeCell ref="C424:E424"/>
    <mergeCell ref="N424:O424"/>
    <mergeCell ref="C425:E425"/>
    <mergeCell ref="N425:O425"/>
    <mergeCell ref="C420:E420"/>
    <mergeCell ref="N420:O420"/>
    <mergeCell ref="C421:E421"/>
    <mergeCell ref="N421:O421"/>
    <mergeCell ref="C422:E422"/>
    <mergeCell ref="N422:O422"/>
    <mergeCell ref="C435:E435"/>
    <mergeCell ref="N435:O435"/>
    <mergeCell ref="C436:E436"/>
    <mergeCell ref="N436:O436"/>
    <mergeCell ref="C437:E437"/>
    <mergeCell ref="N437:O437"/>
    <mergeCell ref="C432:E432"/>
    <mergeCell ref="N432:O432"/>
    <mergeCell ref="C433:E433"/>
    <mergeCell ref="N433:O433"/>
    <mergeCell ref="C434:E434"/>
    <mergeCell ref="N434:O434"/>
    <mergeCell ref="C429:E429"/>
    <mergeCell ref="N429:O429"/>
    <mergeCell ref="C430:E430"/>
    <mergeCell ref="N430:O430"/>
    <mergeCell ref="C431:E431"/>
    <mergeCell ref="N431:O431"/>
    <mergeCell ref="C444:E444"/>
    <mergeCell ref="N444:O444"/>
    <mergeCell ref="C445:E445"/>
    <mergeCell ref="N445:O445"/>
    <mergeCell ref="C446:E446"/>
    <mergeCell ref="N446:O446"/>
    <mergeCell ref="C441:E441"/>
    <mergeCell ref="N441:O441"/>
    <mergeCell ref="C442:E442"/>
    <mergeCell ref="N442:O442"/>
    <mergeCell ref="C443:E443"/>
    <mergeCell ref="N443:O443"/>
    <mergeCell ref="C438:E438"/>
    <mergeCell ref="N438:O438"/>
    <mergeCell ref="C439:E439"/>
    <mergeCell ref="N439:O439"/>
    <mergeCell ref="C440:E440"/>
    <mergeCell ref="N440:O440"/>
    <mergeCell ref="C453:E453"/>
    <mergeCell ref="N453:O453"/>
    <mergeCell ref="C454:E454"/>
    <mergeCell ref="N454:O454"/>
    <mergeCell ref="C455:E455"/>
    <mergeCell ref="N455:O455"/>
    <mergeCell ref="C450:E450"/>
    <mergeCell ref="N450:O450"/>
    <mergeCell ref="C451:E451"/>
    <mergeCell ref="N451:O451"/>
    <mergeCell ref="C452:E452"/>
    <mergeCell ref="N452:O452"/>
    <mergeCell ref="C447:E447"/>
    <mergeCell ref="N447:O447"/>
    <mergeCell ref="C448:E448"/>
    <mergeCell ref="N448:O448"/>
    <mergeCell ref="C449:E449"/>
    <mergeCell ref="N449:O449"/>
    <mergeCell ref="C462:E462"/>
    <mergeCell ref="N462:O462"/>
    <mergeCell ref="C463:E463"/>
    <mergeCell ref="N463:O463"/>
    <mergeCell ref="C464:E464"/>
    <mergeCell ref="N464:O464"/>
    <mergeCell ref="C459:E459"/>
    <mergeCell ref="N459:O459"/>
    <mergeCell ref="C460:E460"/>
    <mergeCell ref="N460:O460"/>
    <mergeCell ref="C461:E461"/>
    <mergeCell ref="N461:O461"/>
    <mergeCell ref="C456:E456"/>
    <mergeCell ref="N456:O456"/>
    <mergeCell ref="C457:E457"/>
    <mergeCell ref="N457:O457"/>
    <mergeCell ref="C458:E458"/>
    <mergeCell ref="N458:O458"/>
    <mergeCell ref="C471:E471"/>
    <mergeCell ref="N471:O471"/>
    <mergeCell ref="C472:E472"/>
    <mergeCell ref="N472:O472"/>
    <mergeCell ref="C473:E473"/>
    <mergeCell ref="N473:O473"/>
    <mergeCell ref="C468:E468"/>
    <mergeCell ref="N468:O468"/>
    <mergeCell ref="C469:E469"/>
    <mergeCell ref="N469:O469"/>
    <mergeCell ref="C470:E470"/>
    <mergeCell ref="N470:O470"/>
    <mergeCell ref="C465:E465"/>
    <mergeCell ref="N465:O465"/>
    <mergeCell ref="C466:E466"/>
    <mergeCell ref="N466:O466"/>
    <mergeCell ref="C467:E467"/>
    <mergeCell ref="N467:O467"/>
    <mergeCell ref="C480:E480"/>
    <mergeCell ref="N480:O480"/>
    <mergeCell ref="C481:E481"/>
    <mergeCell ref="N481:O481"/>
    <mergeCell ref="C482:E482"/>
    <mergeCell ref="N482:O482"/>
    <mergeCell ref="C477:E477"/>
    <mergeCell ref="N477:O477"/>
    <mergeCell ref="C478:E478"/>
    <mergeCell ref="N478:O478"/>
    <mergeCell ref="C479:E479"/>
    <mergeCell ref="N479:O479"/>
    <mergeCell ref="C474:E474"/>
    <mergeCell ref="N474:O474"/>
    <mergeCell ref="C475:E475"/>
    <mergeCell ref="N475:O475"/>
    <mergeCell ref="C476:E476"/>
    <mergeCell ref="N476:O476"/>
    <mergeCell ref="C489:E489"/>
    <mergeCell ref="N489:O489"/>
    <mergeCell ref="C490:E490"/>
    <mergeCell ref="N490:O490"/>
    <mergeCell ref="C491:E491"/>
    <mergeCell ref="N491:O491"/>
    <mergeCell ref="C486:E486"/>
    <mergeCell ref="N486:O486"/>
    <mergeCell ref="C487:E487"/>
    <mergeCell ref="N487:O487"/>
    <mergeCell ref="C488:E488"/>
    <mergeCell ref="N488:O488"/>
    <mergeCell ref="C483:E483"/>
    <mergeCell ref="N483:O483"/>
    <mergeCell ref="C484:E484"/>
    <mergeCell ref="N484:O484"/>
    <mergeCell ref="C485:E485"/>
    <mergeCell ref="N485:O485"/>
    <mergeCell ref="C498:E498"/>
    <mergeCell ref="N498:O498"/>
    <mergeCell ref="C499:E499"/>
    <mergeCell ref="N499:O499"/>
    <mergeCell ref="C500:E500"/>
    <mergeCell ref="N500:O500"/>
    <mergeCell ref="C495:E495"/>
    <mergeCell ref="N495:O495"/>
    <mergeCell ref="C496:E496"/>
    <mergeCell ref="N496:O496"/>
    <mergeCell ref="C497:E497"/>
    <mergeCell ref="N497:O497"/>
    <mergeCell ref="C492:E492"/>
    <mergeCell ref="N492:O492"/>
    <mergeCell ref="C493:E493"/>
    <mergeCell ref="N493:O493"/>
    <mergeCell ref="C494:E494"/>
    <mergeCell ref="N494:O494"/>
    <mergeCell ref="C507:E507"/>
    <mergeCell ref="N507:O507"/>
    <mergeCell ref="C508:E508"/>
    <mergeCell ref="N508:O508"/>
    <mergeCell ref="C509:E509"/>
    <mergeCell ref="N509:O509"/>
    <mergeCell ref="C504:E504"/>
    <mergeCell ref="N504:O504"/>
    <mergeCell ref="C505:E505"/>
    <mergeCell ref="N505:O505"/>
    <mergeCell ref="C506:E506"/>
    <mergeCell ref="N506:O506"/>
    <mergeCell ref="C501:E501"/>
    <mergeCell ref="N501:O501"/>
    <mergeCell ref="C502:E502"/>
    <mergeCell ref="N502:O502"/>
    <mergeCell ref="C503:E503"/>
    <mergeCell ref="N503:O503"/>
    <mergeCell ref="C516:E516"/>
    <mergeCell ref="N516:O516"/>
    <mergeCell ref="C517:E517"/>
    <mergeCell ref="N517:O517"/>
    <mergeCell ref="C518:E518"/>
    <mergeCell ref="N518:O518"/>
    <mergeCell ref="C513:E513"/>
    <mergeCell ref="N513:O513"/>
    <mergeCell ref="C514:E514"/>
    <mergeCell ref="N514:O514"/>
    <mergeCell ref="C515:E515"/>
    <mergeCell ref="N515:O515"/>
    <mergeCell ref="C510:E510"/>
    <mergeCell ref="N510:O510"/>
    <mergeCell ref="C511:E511"/>
    <mergeCell ref="N511:O511"/>
    <mergeCell ref="C512:E512"/>
    <mergeCell ref="N512:O512"/>
    <mergeCell ref="C525:E525"/>
    <mergeCell ref="N525:O525"/>
    <mergeCell ref="C526:E526"/>
    <mergeCell ref="N526:O526"/>
    <mergeCell ref="C527:E527"/>
    <mergeCell ref="N527:O527"/>
    <mergeCell ref="C522:E522"/>
    <mergeCell ref="N522:O522"/>
    <mergeCell ref="C523:E523"/>
    <mergeCell ref="N523:O523"/>
    <mergeCell ref="C524:E524"/>
    <mergeCell ref="N524:O524"/>
    <mergeCell ref="C519:E519"/>
    <mergeCell ref="N519:O519"/>
    <mergeCell ref="C520:E520"/>
    <mergeCell ref="N520:O520"/>
    <mergeCell ref="C521:E521"/>
    <mergeCell ref="N521:O521"/>
    <mergeCell ref="C534:E534"/>
    <mergeCell ref="N534:O534"/>
    <mergeCell ref="C535:E535"/>
    <mergeCell ref="N535:O535"/>
    <mergeCell ref="C536:E536"/>
    <mergeCell ref="N536:O536"/>
    <mergeCell ref="C531:E531"/>
    <mergeCell ref="N531:O531"/>
    <mergeCell ref="C532:E532"/>
    <mergeCell ref="N532:O532"/>
    <mergeCell ref="C533:E533"/>
    <mergeCell ref="N533:O533"/>
    <mergeCell ref="C528:E528"/>
    <mergeCell ref="N528:O528"/>
    <mergeCell ref="C529:E529"/>
    <mergeCell ref="N529:O529"/>
    <mergeCell ref="C530:E530"/>
    <mergeCell ref="N530:O530"/>
    <mergeCell ref="C543:E543"/>
    <mergeCell ref="N543:O543"/>
    <mergeCell ref="C544:E544"/>
    <mergeCell ref="N544:O544"/>
    <mergeCell ref="C545:E545"/>
    <mergeCell ref="N545:O545"/>
    <mergeCell ref="C540:E540"/>
    <mergeCell ref="N540:O540"/>
    <mergeCell ref="C541:E541"/>
    <mergeCell ref="N541:O541"/>
    <mergeCell ref="C542:E542"/>
    <mergeCell ref="N542:O542"/>
    <mergeCell ref="C537:E537"/>
    <mergeCell ref="N537:O537"/>
    <mergeCell ref="C538:E538"/>
    <mergeCell ref="N538:O538"/>
    <mergeCell ref="C539:E539"/>
    <mergeCell ref="N539:O539"/>
    <mergeCell ref="C552:E552"/>
    <mergeCell ref="N552:O552"/>
    <mergeCell ref="C553:E553"/>
    <mergeCell ref="N553:O553"/>
    <mergeCell ref="C554:E554"/>
    <mergeCell ref="N554:O554"/>
    <mergeCell ref="C549:E549"/>
    <mergeCell ref="N549:O549"/>
    <mergeCell ref="C550:E550"/>
    <mergeCell ref="N550:O550"/>
    <mergeCell ref="C551:E551"/>
    <mergeCell ref="N551:O551"/>
    <mergeCell ref="C546:E546"/>
    <mergeCell ref="N546:O546"/>
    <mergeCell ref="C547:E547"/>
    <mergeCell ref="N547:O547"/>
    <mergeCell ref="C548:E548"/>
    <mergeCell ref="N548:O548"/>
    <mergeCell ref="C561:E561"/>
    <mergeCell ref="N561:O561"/>
    <mergeCell ref="C562:E562"/>
    <mergeCell ref="N562:O562"/>
    <mergeCell ref="C563:E563"/>
    <mergeCell ref="N563:O563"/>
    <mergeCell ref="C558:E558"/>
    <mergeCell ref="N558:O558"/>
    <mergeCell ref="C559:E559"/>
    <mergeCell ref="N559:O559"/>
    <mergeCell ref="C560:E560"/>
    <mergeCell ref="N560:O560"/>
    <mergeCell ref="C555:E555"/>
    <mergeCell ref="N555:O555"/>
    <mergeCell ref="C556:E556"/>
    <mergeCell ref="N556:O556"/>
    <mergeCell ref="C557:E557"/>
    <mergeCell ref="N557:O557"/>
    <mergeCell ref="C570:E570"/>
    <mergeCell ref="N570:O570"/>
    <mergeCell ref="C571:E571"/>
    <mergeCell ref="N571:O571"/>
    <mergeCell ref="C572:E572"/>
    <mergeCell ref="N572:O572"/>
    <mergeCell ref="C567:E567"/>
    <mergeCell ref="N567:O567"/>
    <mergeCell ref="C568:E568"/>
    <mergeCell ref="N568:O568"/>
    <mergeCell ref="C569:E569"/>
    <mergeCell ref="N569:O569"/>
    <mergeCell ref="C564:E564"/>
    <mergeCell ref="N564:O564"/>
    <mergeCell ref="C565:E565"/>
    <mergeCell ref="N565:O565"/>
    <mergeCell ref="C566:E566"/>
    <mergeCell ref="N566:O566"/>
    <mergeCell ref="C579:E579"/>
    <mergeCell ref="N579:O579"/>
    <mergeCell ref="C580:E580"/>
    <mergeCell ref="N580:O580"/>
    <mergeCell ref="C581:E581"/>
    <mergeCell ref="N581:O581"/>
    <mergeCell ref="C576:E576"/>
    <mergeCell ref="N576:O576"/>
    <mergeCell ref="C577:E577"/>
    <mergeCell ref="N577:O577"/>
    <mergeCell ref="C578:E578"/>
    <mergeCell ref="N578:O578"/>
    <mergeCell ref="C573:E573"/>
    <mergeCell ref="N573:O573"/>
    <mergeCell ref="C574:E574"/>
    <mergeCell ref="N574:O574"/>
    <mergeCell ref="C575:E575"/>
    <mergeCell ref="N575:O575"/>
    <mergeCell ref="C588:E588"/>
    <mergeCell ref="N588:O588"/>
    <mergeCell ref="C589:E589"/>
    <mergeCell ref="N589:O589"/>
    <mergeCell ref="C590:E590"/>
    <mergeCell ref="N590:O590"/>
    <mergeCell ref="C585:E585"/>
    <mergeCell ref="N585:O585"/>
    <mergeCell ref="C586:E586"/>
    <mergeCell ref="N586:O586"/>
    <mergeCell ref="C587:E587"/>
    <mergeCell ref="N587:O587"/>
    <mergeCell ref="C582:E582"/>
    <mergeCell ref="N582:O582"/>
    <mergeCell ref="C583:E583"/>
    <mergeCell ref="N583:O583"/>
    <mergeCell ref="C584:E584"/>
    <mergeCell ref="N584:O584"/>
    <mergeCell ref="C597:E597"/>
    <mergeCell ref="N597:O597"/>
    <mergeCell ref="C598:E598"/>
    <mergeCell ref="N598:O598"/>
    <mergeCell ref="C599:E599"/>
    <mergeCell ref="N599:O599"/>
    <mergeCell ref="C594:E594"/>
    <mergeCell ref="N594:O594"/>
    <mergeCell ref="C595:E595"/>
    <mergeCell ref="N595:O595"/>
    <mergeCell ref="C596:E596"/>
    <mergeCell ref="N596:O596"/>
    <mergeCell ref="C591:E591"/>
    <mergeCell ref="N591:O591"/>
    <mergeCell ref="C592:E592"/>
    <mergeCell ref="N592:O592"/>
    <mergeCell ref="C593:E593"/>
    <mergeCell ref="N593:O593"/>
    <mergeCell ref="C606:E606"/>
    <mergeCell ref="N606:O606"/>
    <mergeCell ref="C607:E607"/>
    <mergeCell ref="N607:O607"/>
    <mergeCell ref="C608:E608"/>
    <mergeCell ref="N608:O608"/>
    <mergeCell ref="C603:E603"/>
    <mergeCell ref="N603:O603"/>
    <mergeCell ref="C604:E604"/>
    <mergeCell ref="N604:O604"/>
    <mergeCell ref="C605:E605"/>
    <mergeCell ref="N605:O605"/>
    <mergeCell ref="C600:E600"/>
    <mergeCell ref="N600:O600"/>
    <mergeCell ref="C601:E601"/>
    <mergeCell ref="N601:O601"/>
    <mergeCell ref="C602:E602"/>
    <mergeCell ref="N602:O602"/>
    <mergeCell ref="C615:E615"/>
    <mergeCell ref="N615:O615"/>
    <mergeCell ref="C616:E616"/>
    <mergeCell ref="N616:O616"/>
    <mergeCell ref="C617:E617"/>
    <mergeCell ref="N617:O617"/>
    <mergeCell ref="C612:E612"/>
    <mergeCell ref="N612:O612"/>
    <mergeCell ref="C613:E613"/>
    <mergeCell ref="N613:O613"/>
    <mergeCell ref="C614:E614"/>
    <mergeCell ref="N614:O614"/>
    <mergeCell ref="C609:E609"/>
    <mergeCell ref="N609:O609"/>
    <mergeCell ref="C610:E610"/>
    <mergeCell ref="N610:O610"/>
    <mergeCell ref="C611:E611"/>
    <mergeCell ref="N611:O611"/>
    <mergeCell ref="C624:E624"/>
    <mergeCell ref="N624:O624"/>
    <mergeCell ref="C625:E625"/>
    <mergeCell ref="N625:O625"/>
    <mergeCell ref="C626:E626"/>
    <mergeCell ref="N626:O626"/>
    <mergeCell ref="C621:E621"/>
    <mergeCell ref="N621:O621"/>
    <mergeCell ref="C622:E622"/>
    <mergeCell ref="N622:O622"/>
    <mergeCell ref="C623:E623"/>
    <mergeCell ref="N623:O623"/>
    <mergeCell ref="C618:E618"/>
    <mergeCell ref="N618:O618"/>
    <mergeCell ref="C619:E619"/>
    <mergeCell ref="N619:O619"/>
    <mergeCell ref="C620:E620"/>
    <mergeCell ref="N620:O620"/>
    <mergeCell ref="C633:E633"/>
    <mergeCell ref="N633:O633"/>
    <mergeCell ref="C634:E634"/>
    <mergeCell ref="N634:O634"/>
    <mergeCell ref="C635:E635"/>
    <mergeCell ref="N635:O635"/>
    <mergeCell ref="C630:E630"/>
    <mergeCell ref="N630:O630"/>
    <mergeCell ref="C631:E631"/>
    <mergeCell ref="N631:O631"/>
    <mergeCell ref="C632:E632"/>
    <mergeCell ref="N632:O632"/>
    <mergeCell ref="C627:E627"/>
    <mergeCell ref="N627:O627"/>
    <mergeCell ref="C628:E628"/>
    <mergeCell ref="N628:O628"/>
    <mergeCell ref="C629:E629"/>
    <mergeCell ref="N629:O629"/>
    <mergeCell ref="C642:E642"/>
    <mergeCell ref="N642:O642"/>
    <mergeCell ref="C643:E643"/>
    <mergeCell ref="N643:O643"/>
    <mergeCell ref="C644:E644"/>
    <mergeCell ref="N644:O644"/>
    <mergeCell ref="C639:E639"/>
    <mergeCell ref="N639:O639"/>
    <mergeCell ref="C640:E640"/>
    <mergeCell ref="N640:O640"/>
    <mergeCell ref="C641:E641"/>
    <mergeCell ref="N641:O641"/>
    <mergeCell ref="C636:E636"/>
    <mergeCell ref="N636:O636"/>
    <mergeCell ref="C637:E637"/>
    <mergeCell ref="N637:O637"/>
    <mergeCell ref="C638:E638"/>
    <mergeCell ref="N638:O638"/>
    <mergeCell ref="C651:E651"/>
    <mergeCell ref="N651:O651"/>
    <mergeCell ref="C652:E652"/>
    <mergeCell ref="N652:O652"/>
    <mergeCell ref="C653:E653"/>
    <mergeCell ref="N653:O653"/>
    <mergeCell ref="C648:E648"/>
    <mergeCell ref="N648:O648"/>
    <mergeCell ref="C649:E649"/>
    <mergeCell ref="N649:O649"/>
    <mergeCell ref="C650:E650"/>
    <mergeCell ref="N650:O650"/>
    <mergeCell ref="C645:E645"/>
    <mergeCell ref="N645:O645"/>
    <mergeCell ref="C646:E646"/>
    <mergeCell ref="N646:O646"/>
    <mergeCell ref="C647:E647"/>
    <mergeCell ref="N647:O647"/>
    <mergeCell ref="C660:E660"/>
    <mergeCell ref="N660:O660"/>
    <mergeCell ref="C661:E661"/>
    <mergeCell ref="N661:O661"/>
    <mergeCell ref="C662:E662"/>
    <mergeCell ref="N662:O662"/>
    <mergeCell ref="C657:E657"/>
    <mergeCell ref="N657:O657"/>
    <mergeCell ref="C658:E658"/>
    <mergeCell ref="N658:O658"/>
    <mergeCell ref="C659:E659"/>
    <mergeCell ref="N659:O659"/>
    <mergeCell ref="C654:E654"/>
    <mergeCell ref="N654:O654"/>
    <mergeCell ref="C655:E655"/>
    <mergeCell ref="N655:O655"/>
    <mergeCell ref="C656:E656"/>
    <mergeCell ref="N656:O656"/>
    <mergeCell ref="C669:E669"/>
    <mergeCell ref="N669:O669"/>
    <mergeCell ref="C670:E670"/>
    <mergeCell ref="N670:O670"/>
    <mergeCell ref="C671:E671"/>
    <mergeCell ref="N671:O671"/>
    <mergeCell ref="C666:E666"/>
    <mergeCell ref="N666:O666"/>
    <mergeCell ref="C667:E667"/>
    <mergeCell ref="N667:O667"/>
    <mergeCell ref="C668:E668"/>
    <mergeCell ref="N668:O668"/>
    <mergeCell ref="C663:E663"/>
    <mergeCell ref="N663:O663"/>
    <mergeCell ref="C664:E664"/>
    <mergeCell ref="N664:O664"/>
    <mergeCell ref="C665:E665"/>
    <mergeCell ref="N665:O665"/>
    <mergeCell ref="C678:E678"/>
    <mergeCell ref="N678:O678"/>
    <mergeCell ref="C679:E679"/>
    <mergeCell ref="N679:O679"/>
    <mergeCell ref="C680:E680"/>
    <mergeCell ref="N680:O680"/>
    <mergeCell ref="C675:E675"/>
    <mergeCell ref="N675:O675"/>
    <mergeCell ref="C676:E676"/>
    <mergeCell ref="N676:O676"/>
    <mergeCell ref="C677:E677"/>
    <mergeCell ref="N677:O677"/>
    <mergeCell ref="C672:E672"/>
    <mergeCell ref="N672:O672"/>
    <mergeCell ref="C673:E673"/>
    <mergeCell ref="N673:O673"/>
    <mergeCell ref="C674:E674"/>
    <mergeCell ref="N674:O674"/>
    <mergeCell ref="C687:E687"/>
    <mergeCell ref="N687:O687"/>
    <mergeCell ref="C688:E688"/>
    <mergeCell ref="N688:O688"/>
    <mergeCell ref="C689:E689"/>
    <mergeCell ref="N689:O689"/>
    <mergeCell ref="C684:E684"/>
    <mergeCell ref="N684:O684"/>
    <mergeCell ref="C685:E685"/>
    <mergeCell ref="N685:O685"/>
    <mergeCell ref="C686:E686"/>
    <mergeCell ref="N686:O686"/>
    <mergeCell ref="C681:E681"/>
    <mergeCell ref="N681:O681"/>
    <mergeCell ref="C682:E682"/>
    <mergeCell ref="N682:O682"/>
    <mergeCell ref="C683:E683"/>
    <mergeCell ref="N683:O683"/>
    <mergeCell ref="C696:E696"/>
    <mergeCell ref="N696:O696"/>
    <mergeCell ref="C697:E697"/>
    <mergeCell ref="N697:O697"/>
    <mergeCell ref="C698:E698"/>
    <mergeCell ref="N698:O698"/>
    <mergeCell ref="C693:E693"/>
    <mergeCell ref="N693:O693"/>
    <mergeCell ref="C694:E694"/>
    <mergeCell ref="N694:O694"/>
    <mergeCell ref="C695:E695"/>
    <mergeCell ref="N695:O695"/>
    <mergeCell ref="C690:E690"/>
    <mergeCell ref="N690:O690"/>
    <mergeCell ref="C691:E691"/>
    <mergeCell ref="N691:O691"/>
    <mergeCell ref="C692:E692"/>
    <mergeCell ref="N692:O692"/>
    <mergeCell ref="C705:E705"/>
    <mergeCell ref="N705:O705"/>
    <mergeCell ref="C706:E706"/>
    <mergeCell ref="N706:O706"/>
    <mergeCell ref="C707:E707"/>
    <mergeCell ref="N707:O707"/>
    <mergeCell ref="C702:E702"/>
    <mergeCell ref="N702:O702"/>
    <mergeCell ref="C703:E703"/>
    <mergeCell ref="N703:O703"/>
    <mergeCell ref="C704:E704"/>
    <mergeCell ref="N704:O704"/>
    <mergeCell ref="C699:E699"/>
    <mergeCell ref="N699:O699"/>
    <mergeCell ref="C700:E700"/>
    <mergeCell ref="N700:O700"/>
    <mergeCell ref="C701:E701"/>
    <mergeCell ref="N701:O701"/>
    <mergeCell ref="C714:E714"/>
    <mergeCell ref="N714:O714"/>
    <mergeCell ref="C715:E715"/>
    <mergeCell ref="N715:O715"/>
    <mergeCell ref="C716:E716"/>
    <mergeCell ref="N716:O716"/>
    <mergeCell ref="C711:E711"/>
    <mergeCell ref="N711:O711"/>
    <mergeCell ref="C712:E712"/>
    <mergeCell ref="N712:O712"/>
    <mergeCell ref="C713:E713"/>
    <mergeCell ref="N713:O713"/>
    <mergeCell ref="C708:E708"/>
    <mergeCell ref="N708:O708"/>
    <mergeCell ref="C709:E709"/>
    <mergeCell ref="N709:O709"/>
    <mergeCell ref="C710:E710"/>
    <mergeCell ref="N710:O710"/>
    <mergeCell ref="C723:E723"/>
    <mergeCell ref="N723:O723"/>
    <mergeCell ref="C724:E724"/>
    <mergeCell ref="N724:O724"/>
    <mergeCell ref="C725:E725"/>
    <mergeCell ref="N725:O725"/>
    <mergeCell ref="C720:E720"/>
    <mergeCell ref="N720:O720"/>
    <mergeCell ref="C721:E721"/>
    <mergeCell ref="N721:O721"/>
    <mergeCell ref="C722:E722"/>
    <mergeCell ref="N722:O722"/>
    <mergeCell ref="C717:E717"/>
    <mergeCell ref="N717:O717"/>
    <mergeCell ref="C718:E718"/>
    <mergeCell ref="N718:O718"/>
    <mergeCell ref="C719:E719"/>
    <mergeCell ref="N719:O719"/>
    <mergeCell ref="C732:E732"/>
    <mergeCell ref="N732:O732"/>
    <mergeCell ref="C733:E733"/>
    <mergeCell ref="N733:O733"/>
    <mergeCell ref="C734:E734"/>
    <mergeCell ref="N734:O734"/>
    <mergeCell ref="C729:E729"/>
    <mergeCell ref="N729:O729"/>
    <mergeCell ref="C730:E730"/>
    <mergeCell ref="N730:O730"/>
    <mergeCell ref="C731:E731"/>
    <mergeCell ref="N731:O731"/>
    <mergeCell ref="C726:E726"/>
    <mergeCell ref="N726:O726"/>
    <mergeCell ref="C727:E727"/>
    <mergeCell ref="N727:O727"/>
    <mergeCell ref="C728:E728"/>
    <mergeCell ref="N728:O728"/>
    <mergeCell ref="C741:E741"/>
    <mergeCell ref="N741:O741"/>
    <mergeCell ref="C742:E742"/>
    <mergeCell ref="N742:O742"/>
    <mergeCell ref="C743:E743"/>
    <mergeCell ref="N743:O743"/>
    <mergeCell ref="C738:E738"/>
    <mergeCell ref="N738:O738"/>
    <mergeCell ref="C739:E739"/>
    <mergeCell ref="N739:O739"/>
    <mergeCell ref="C740:E740"/>
    <mergeCell ref="N740:O740"/>
    <mergeCell ref="C735:E735"/>
    <mergeCell ref="N735:O735"/>
    <mergeCell ref="C736:E736"/>
    <mergeCell ref="N736:O736"/>
    <mergeCell ref="C737:E737"/>
    <mergeCell ref="N737:O737"/>
    <mergeCell ref="C750:E750"/>
    <mergeCell ref="N750:O750"/>
    <mergeCell ref="C751:E751"/>
    <mergeCell ref="N751:O751"/>
    <mergeCell ref="C752:E752"/>
    <mergeCell ref="N752:O752"/>
    <mergeCell ref="C747:E747"/>
    <mergeCell ref="N747:O747"/>
    <mergeCell ref="C748:E748"/>
    <mergeCell ref="N748:O748"/>
    <mergeCell ref="C749:E749"/>
    <mergeCell ref="N749:O749"/>
    <mergeCell ref="C744:E744"/>
    <mergeCell ref="N744:O744"/>
    <mergeCell ref="C745:E745"/>
    <mergeCell ref="N745:O745"/>
    <mergeCell ref="C746:E746"/>
    <mergeCell ref="N746:O746"/>
    <mergeCell ref="C759:E759"/>
    <mergeCell ref="N759:O759"/>
    <mergeCell ref="C760:E760"/>
    <mergeCell ref="N760:O760"/>
    <mergeCell ref="C761:E761"/>
    <mergeCell ref="N761:O761"/>
    <mergeCell ref="C756:E756"/>
    <mergeCell ref="N756:O756"/>
    <mergeCell ref="C757:E757"/>
    <mergeCell ref="N757:O757"/>
    <mergeCell ref="C758:E758"/>
    <mergeCell ref="N758:O758"/>
    <mergeCell ref="C753:E753"/>
    <mergeCell ref="N753:O753"/>
    <mergeCell ref="C754:E754"/>
    <mergeCell ref="N754:O754"/>
    <mergeCell ref="C755:E755"/>
    <mergeCell ref="N755:O755"/>
    <mergeCell ref="C768:E768"/>
    <mergeCell ref="N768:O768"/>
    <mergeCell ref="C769:E769"/>
    <mergeCell ref="N769:O769"/>
    <mergeCell ref="C770:E770"/>
    <mergeCell ref="N770:O770"/>
    <mergeCell ref="C765:E765"/>
    <mergeCell ref="N765:O765"/>
    <mergeCell ref="C766:E766"/>
    <mergeCell ref="N766:O766"/>
    <mergeCell ref="C767:E767"/>
    <mergeCell ref="N767:O767"/>
    <mergeCell ref="C762:E762"/>
    <mergeCell ref="N762:O762"/>
    <mergeCell ref="C763:E763"/>
    <mergeCell ref="N763:O763"/>
    <mergeCell ref="C764:E764"/>
    <mergeCell ref="N764:O764"/>
    <mergeCell ref="C777:E777"/>
    <mergeCell ref="N777:O777"/>
    <mergeCell ref="C778:E778"/>
    <mergeCell ref="N778:O778"/>
    <mergeCell ref="C779:E779"/>
    <mergeCell ref="N779:O779"/>
    <mergeCell ref="C774:E774"/>
    <mergeCell ref="N774:O774"/>
    <mergeCell ref="C775:E775"/>
    <mergeCell ref="N775:O775"/>
    <mergeCell ref="C776:E776"/>
    <mergeCell ref="N776:O776"/>
    <mergeCell ref="C771:E771"/>
    <mergeCell ref="N771:O771"/>
    <mergeCell ref="C772:E772"/>
    <mergeCell ref="N772:O772"/>
    <mergeCell ref="C773:E773"/>
    <mergeCell ref="N773:O773"/>
    <mergeCell ref="C786:E786"/>
    <mergeCell ref="N786:O786"/>
    <mergeCell ref="C787:E787"/>
    <mergeCell ref="N787:O787"/>
    <mergeCell ref="C788:E788"/>
    <mergeCell ref="N788:O788"/>
    <mergeCell ref="C783:E783"/>
    <mergeCell ref="N783:O783"/>
    <mergeCell ref="C784:E784"/>
    <mergeCell ref="N784:O784"/>
    <mergeCell ref="C785:E785"/>
    <mergeCell ref="N785:O785"/>
    <mergeCell ref="C780:E780"/>
    <mergeCell ref="N780:O780"/>
    <mergeCell ref="C781:E781"/>
    <mergeCell ref="N781:O781"/>
    <mergeCell ref="C782:E782"/>
    <mergeCell ref="N782:O782"/>
    <mergeCell ref="C795:E795"/>
    <mergeCell ref="N795:O795"/>
    <mergeCell ref="C796:E796"/>
    <mergeCell ref="N796:O796"/>
    <mergeCell ref="C797:E797"/>
    <mergeCell ref="N797:O797"/>
    <mergeCell ref="C792:E792"/>
    <mergeCell ref="N792:O792"/>
    <mergeCell ref="C793:E793"/>
    <mergeCell ref="N793:O793"/>
    <mergeCell ref="C794:E794"/>
    <mergeCell ref="N794:O794"/>
    <mergeCell ref="C789:E789"/>
    <mergeCell ref="N789:O789"/>
    <mergeCell ref="C790:E790"/>
    <mergeCell ref="N790:O790"/>
    <mergeCell ref="C791:E791"/>
    <mergeCell ref="N791:O791"/>
    <mergeCell ref="C804:E804"/>
    <mergeCell ref="N804:O804"/>
    <mergeCell ref="C805:E805"/>
    <mergeCell ref="N805:O805"/>
    <mergeCell ref="C806:E806"/>
    <mergeCell ref="N806:O806"/>
    <mergeCell ref="C801:E801"/>
    <mergeCell ref="N801:O801"/>
    <mergeCell ref="C802:E802"/>
    <mergeCell ref="N802:O802"/>
    <mergeCell ref="C803:E803"/>
    <mergeCell ref="N803:O803"/>
    <mergeCell ref="C798:E798"/>
    <mergeCell ref="N798:O798"/>
    <mergeCell ref="C799:E799"/>
    <mergeCell ref="N799:O799"/>
    <mergeCell ref="C800:E800"/>
    <mergeCell ref="N800:O800"/>
    <mergeCell ref="C813:E813"/>
    <mergeCell ref="N813:O813"/>
    <mergeCell ref="C814:E814"/>
    <mergeCell ref="N814:O814"/>
    <mergeCell ref="C815:E815"/>
    <mergeCell ref="N815:O815"/>
    <mergeCell ref="C810:E810"/>
    <mergeCell ref="N810:O810"/>
    <mergeCell ref="C811:E811"/>
    <mergeCell ref="N811:O811"/>
    <mergeCell ref="C812:E812"/>
    <mergeCell ref="N812:O812"/>
    <mergeCell ref="C807:E807"/>
    <mergeCell ref="N807:O807"/>
    <mergeCell ref="C808:E808"/>
    <mergeCell ref="N808:O808"/>
    <mergeCell ref="C809:E809"/>
    <mergeCell ref="N809:O809"/>
    <mergeCell ref="C822:E822"/>
    <mergeCell ref="N822:O822"/>
    <mergeCell ref="C823:E823"/>
    <mergeCell ref="N823:O823"/>
    <mergeCell ref="C824:E824"/>
    <mergeCell ref="N824:O824"/>
    <mergeCell ref="C819:E819"/>
    <mergeCell ref="N819:O819"/>
    <mergeCell ref="C820:E820"/>
    <mergeCell ref="N820:O820"/>
    <mergeCell ref="C821:E821"/>
    <mergeCell ref="N821:O821"/>
    <mergeCell ref="C816:E816"/>
    <mergeCell ref="N816:O816"/>
    <mergeCell ref="C817:E817"/>
    <mergeCell ref="N817:O817"/>
    <mergeCell ref="C818:E818"/>
    <mergeCell ref="N818:O818"/>
    <mergeCell ref="C831:E831"/>
    <mergeCell ref="N831:O831"/>
    <mergeCell ref="C832:E832"/>
    <mergeCell ref="N832:O832"/>
    <mergeCell ref="C833:E833"/>
    <mergeCell ref="N833:O833"/>
    <mergeCell ref="C828:E828"/>
    <mergeCell ref="N828:O828"/>
    <mergeCell ref="C829:E829"/>
    <mergeCell ref="N829:O829"/>
    <mergeCell ref="C830:E830"/>
    <mergeCell ref="N830:O830"/>
    <mergeCell ref="C825:E825"/>
    <mergeCell ref="N825:O825"/>
    <mergeCell ref="C826:E826"/>
    <mergeCell ref="N826:O826"/>
    <mergeCell ref="C827:E827"/>
    <mergeCell ref="N827:O827"/>
    <mergeCell ref="C840:E840"/>
    <mergeCell ref="N840:O840"/>
    <mergeCell ref="C841:E841"/>
    <mergeCell ref="N841:O841"/>
    <mergeCell ref="C842:E842"/>
    <mergeCell ref="N842:O842"/>
    <mergeCell ref="C837:E837"/>
    <mergeCell ref="N837:O837"/>
    <mergeCell ref="C838:E838"/>
    <mergeCell ref="N838:O838"/>
    <mergeCell ref="C839:E839"/>
    <mergeCell ref="N839:O839"/>
    <mergeCell ref="C834:E834"/>
    <mergeCell ref="N834:O834"/>
    <mergeCell ref="C835:E835"/>
    <mergeCell ref="N835:O835"/>
    <mergeCell ref="C836:E836"/>
    <mergeCell ref="N836:O836"/>
    <mergeCell ref="C849:E849"/>
    <mergeCell ref="N849:O849"/>
    <mergeCell ref="C850:E850"/>
    <mergeCell ref="N850:O850"/>
    <mergeCell ref="C851:E851"/>
    <mergeCell ref="N851:O851"/>
    <mergeCell ref="C846:E846"/>
    <mergeCell ref="N846:O846"/>
    <mergeCell ref="C847:E847"/>
    <mergeCell ref="N847:O847"/>
    <mergeCell ref="C848:E848"/>
    <mergeCell ref="N848:O848"/>
    <mergeCell ref="C843:E843"/>
    <mergeCell ref="N843:O843"/>
    <mergeCell ref="C844:E844"/>
    <mergeCell ref="N844:O844"/>
    <mergeCell ref="C845:E845"/>
    <mergeCell ref="N845:O845"/>
    <mergeCell ref="C858:E858"/>
    <mergeCell ref="N858:O858"/>
    <mergeCell ref="C859:E859"/>
    <mergeCell ref="N859:O859"/>
    <mergeCell ref="C860:E860"/>
    <mergeCell ref="N860:O860"/>
    <mergeCell ref="C855:E855"/>
    <mergeCell ref="N855:O855"/>
    <mergeCell ref="C856:E856"/>
    <mergeCell ref="N856:O856"/>
    <mergeCell ref="C857:E857"/>
    <mergeCell ref="N857:O857"/>
    <mergeCell ref="C852:E852"/>
    <mergeCell ref="N852:O852"/>
    <mergeCell ref="C853:E853"/>
    <mergeCell ref="N853:O853"/>
    <mergeCell ref="C854:E854"/>
    <mergeCell ref="N854:O854"/>
    <mergeCell ref="C867:E867"/>
    <mergeCell ref="N867:O867"/>
    <mergeCell ref="C868:E868"/>
    <mergeCell ref="N868:O868"/>
    <mergeCell ref="C869:E869"/>
    <mergeCell ref="N869:O869"/>
    <mergeCell ref="C864:E864"/>
    <mergeCell ref="N864:O864"/>
    <mergeCell ref="C865:E865"/>
    <mergeCell ref="N865:O865"/>
    <mergeCell ref="C866:E866"/>
    <mergeCell ref="N866:O866"/>
    <mergeCell ref="C861:E861"/>
    <mergeCell ref="N861:O861"/>
    <mergeCell ref="C862:E862"/>
    <mergeCell ref="N862:O862"/>
    <mergeCell ref="C863:E863"/>
    <mergeCell ref="N863:O863"/>
    <mergeCell ref="C876:E876"/>
    <mergeCell ref="N876:O876"/>
    <mergeCell ref="C877:E877"/>
    <mergeCell ref="N877:O877"/>
    <mergeCell ref="C878:E878"/>
    <mergeCell ref="N878:O878"/>
    <mergeCell ref="C873:E873"/>
    <mergeCell ref="N873:O873"/>
    <mergeCell ref="C874:E874"/>
    <mergeCell ref="N874:O874"/>
    <mergeCell ref="C875:E875"/>
    <mergeCell ref="N875:O875"/>
    <mergeCell ref="C870:E870"/>
    <mergeCell ref="N870:O870"/>
    <mergeCell ref="C871:E871"/>
    <mergeCell ref="N871:O871"/>
    <mergeCell ref="C872:E872"/>
    <mergeCell ref="N872:O872"/>
    <mergeCell ref="C885:E885"/>
    <mergeCell ref="N885:O885"/>
    <mergeCell ref="C886:E886"/>
    <mergeCell ref="N886:O886"/>
    <mergeCell ref="C887:E887"/>
    <mergeCell ref="N887:O887"/>
    <mergeCell ref="C882:E882"/>
    <mergeCell ref="N882:O882"/>
    <mergeCell ref="C883:E883"/>
    <mergeCell ref="N883:O883"/>
    <mergeCell ref="C884:E884"/>
    <mergeCell ref="N884:O884"/>
    <mergeCell ref="C879:E879"/>
    <mergeCell ref="N879:O879"/>
    <mergeCell ref="C880:E880"/>
    <mergeCell ref="N880:O880"/>
    <mergeCell ref="C881:E881"/>
    <mergeCell ref="N881:O881"/>
    <mergeCell ref="C894:E894"/>
    <mergeCell ref="N894:O894"/>
    <mergeCell ref="C895:E895"/>
    <mergeCell ref="N895:O895"/>
    <mergeCell ref="C896:E896"/>
    <mergeCell ref="N896:O896"/>
    <mergeCell ref="C891:E891"/>
    <mergeCell ref="N891:O891"/>
    <mergeCell ref="C892:E892"/>
    <mergeCell ref="N892:O892"/>
    <mergeCell ref="C893:E893"/>
    <mergeCell ref="N893:O893"/>
    <mergeCell ref="C888:E888"/>
    <mergeCell ref="N888:O888"/>
    <mergeCell ref="C889:E889"/>
    <mergeCell ref="N889:O889"/>
    <mergeCell ref="C890:E890"/>
    <mergeCell ref="N890:O890"/>
    <mergeCell ref="C903:E903"/>
    <mergeCell ref="N903:O903"/>
    <mergeCell ref="C904:E904"/>
    <mergeCell ref="N904:O904"/>
    <mergeCell ref="C905:E905"/>
    <mergeCell ref="N905:O905"/>
    <mergeCell ref="C900:E900"/>
    <mergeCell ref="N900:O900"/>
    <mergeCell ref="C901:E901"/>
    <mergeCell ref="N901:O901"/>
    <mergeCell ref="C902:E902"/>
    <mergeCell ref="N902:O902"/>
    <mergeCell ref="C897:E897"/>
    <mergeCell ref="N897:O897"/>
    <mergeCell ref="C898:E898"/>
    <mergeCell ref="N898:O898"/>
    <mergeCell ref="C899:E899"/>
    <mergeCell ref="N899:O899"/>
    <mergeCell ref="C912:E912"/>
    <mergeCell ref="N912:O912"/>
    <mergeCell ref="C913:E913"/>
    <mergeCell ref="N913:O913"/>
    <mergeCell ref="C914:E914"/>
    <mergeCell ref="N914:O914"/>
    <mergeCell ref="C909:E909"/>
    <mergeCell ref="N909:O909"/>
    <mergeCell ref="C910:E910"/>
    <mergeCell ref="N910:O910"/>
    <mergeCell ref="C911:E911"/>
    <mergeCell ref="N911:O911"/>
    <mergeCell ref="C906:E906"/>
    <mergeCell ref="N906:O906"/>
    <mergeCell ref="C907:E907"/>
    <mergeCell ref="N907:O907"/>
    <mergeCell ref="C908:E908"/>
    <mergeCell ref="N908:O908"/>
    <mergeCell ref="C921:E921"/>
    <mergeCell ref="N921:O921"/>
    <mergeCell ref="C922:E922"/>
    <mergeCell ref="N922:O922"/>
    <mergeCell ref="C923:E923"/>
    <mergeCell ref="N923:O923"/>
    <mergeCell ref="C918:E918"/>
    <mergeCell ref="N918:O918"/>
    <mergeCell ref="C919:E919"/>
    <mergeCell ref="N919:O919"/>
    <mergeCell ref="C920:E920"/>
    <mergeCell ref="N920:O920"/>
    <mergeCell ref="C915:E915"/>
    <mergeCell ref="N915:O915"/>
    <mergeCell ref="C916:E916"/>
    <mergeCell ref="N916:O916"/>
    <mergeCell ref="C917:E917"/>
    <mergeCell ref="N917:O917"/>
    <mergeCell ref="C930:E930"/>
    <mergeCell ref="N930:O930"/>
    <mergeCell ref="C931:E931"/>
    <mergeCell ref="N931:O931"/>
    <mergeCell ref="C932:E932"/>
    <mergeCell ref="N932:O932"/>
    <mergeCell ref="C927:E927"/>
    <mergeCell ref="N927:O927"/>
    <mergeCell ref="C928:E928"/>
    <mergeCell ref="N928:O928"/>
    <mergeCell ref="C929:E929"/>
    <mergeCell ref="N929:O929"/>
    <mergeCell ref="C924:E924"/>
    <mergeCell ref="N924:O924"/>
    <mergeCell ref="C925:E925"/>
    <mergeCell ref="N925:O925"/>
    <mergeCell ref="C926:E926"/>
    <mergeCell ref="N926:O926"/>
    <mergeCell ref="C939:E939"/>
    <mergeCell ref="N939:O939"/>
    <mergeCell ref="C940:E940"/>
    <mergeCell ref="N940:O940"/>
    <mergeCell ref="C941:E941"/>
    <mergeCell ref="N941:O941"/>
    <mergeCell ref="C936:E936"/>
    <mergeCell ref="N936:O936"/>
    <mergeCell ref="C937:E937"/>
    <mergeCell ref="N937:O937"/>
    <mergeCell ref="C938:E938"/>
    <mergeCell ref="N938:O938"/>
    <mergeCell ref="C933:E933"/>
    <mergeCell ref="N933:O933"/>
    <mergeCell ref="C934:E934"/>
    <mergeCell ref="N934:O934"/>
    <mergeCell ref="C935:E935"/>
    <mergeCell ref="N935:O935"/>
    <mergeCell ref="C948:E948"/>
    <mergeCell ref="N948:O948"/>
    <mergeCell ref="C949:E949"/>
    <mergeCell ref="N949:O949"/>
    <mergeCell ref="C950:E950"/>
    <mergeCell ref="N950:O950"/>
    <mergeCell ref="C945:E945"/>
    <mergeCell ref="N945:O945"/>
    <mergeCell ref="C946:E946"/>
    <mergeCell ref="N946:O946"/>
    <mergeCell ref="C947:E947"/>
    <mergeCell ref="N947:O947"/>
    <mergeCell ref="C942:E942"/>
    <mergeCell ref="N942:O942"/>
    <mergeCell ref="C943:E943"/>
    <mergeCell ref="N943:O943"/>
    <mergeCell ref="C944:E944"/>
    <mergeCell ref="N944:O944"/>
    <mergeCell ref="C957:E957"/>
    <mergeCell ref="N957:O957"/>
    <mergeCell ref="C958:E958"/>
    <mergeCell ref="N958:O958"/>
    <mergeCell ref="C959:E959"/>
    <mergeCell ref="N959:O959"/>
    <mergeCell ref="C954:E954"/>
    <mergeCell ref="N954:O954"/>
    <mergeCell ref="C955:E955"/>
    <mergeCell ref="N955:O955"/>
    <mergeCell ref="C956:E956"/>
    <mergeCell ref="N956:O956"/>
    <mergeCell ref="C951:E951"/>
    <mergeCell ref="N951:O951"/>
    <mergeCell ref="C952:E952"/>
    <mergeCell ref="N952:O952"/>
    <mergeCell ref="C953:E953"/>
    <mergeCell ref="N953:O953"/>
    <mergeCell ref="C966:E966"/>
    <mergeCell ref="N966:O966"/>
    <mergeCell ref="C967:E967"/>
    <mergeCell ref="N967:O967"/>
    <mergeCell ref="C968:E968"/>
    <mergeCell ref="N968:O968"/>
    <mergeCell ref="C963:E963"/>
    <mergeCell ref="N963:O963"/>
    <mergeCell ref="C964:E964"/>
    <mergeCell ref="N964:O964"/>
    <mergeCell ref="C965:E965"/>
    <mergeCell ref="N965:O965"/>
    <mergeCell ref="C960:E960"/>
    <mergeCell ref="N960:O960"/>
    <mergeCell ref="C961:E961"/>
    <mergeCell ref="N961:O961"/>
    <mergeCell ref="C962:E962"/>
    <mergeCell ref="N962:O962"/>
    <mergeCell ref="C975:E975"/>
    <mergeCell ref="N975:O975"/>
    <mergeCell ref="C976:E976"/>
    <mergeCell ref="N976:O976"/>
    <mergeCell ref="C977:E977"/>
    <mergeCell ref="N977:O977"/>
    <mergeCell ref="C972:E972"/>
    <mergeCell ref="N972:O972"/>
    <mergeCell ref="C973:E973"/>
    <mergeCell ref="N973:O973"/>
    <mergeCell ref="C974:E974"/>
    <mergeCell ref="N974:O974"/>
    <mergeCell ref="C969:E969"/>
    <mergeCell ref="N969:O969"/>
    <mergeCell ref="C970:E970"/>
    <mergeCell ref="N970:O970"/>
    <mergeCell ref="C971:E971"/>
    <mergeCell ref="N971:O971"/>
    <mergeCell ref="C984:E984"/>
    <mergeCell ref="N984:O984"/>
    <mergeCell ref="C985:E985"/>
    <mergeCell ref="N985:O985"/>
    <mergeCell ref="C986:E986"/>
    <mergeCell ref="N986:O986"/>
    <mergeCell ref="C981:E981"/>
    <mergeCell ref="N981:O981"/>
    <mergeCell ref="C982:E982"/>
    <mergeCell ref="N982:O982"/>
    <mergeCell ref="C983:E983"/>
    <mergeCell ref="N983:O983"/>
    <mergeCell ref="C978:E978"/>
    <mergeCell ref="N978:O978"/>
    <mergeCell ref="C979:E979"/>
    <mergeCell ref="N979:O979"/>
    <mergeCell ref="C980:E980"/>
    <mergeCell ref="N980:O980"/>
    <mergeCell ref="C993:E993"/>
    <mergeCell ref="N993:O993"/>
    <mergeCell ref="C994:E994"/>
    <mergeCell ref="N994:O994"/>
    <mergeCell ref="C995:E995"/>
    <mergeCell ref="N995:O995"/>
    <mergeCell ref="C990:E990"/>
    <mergeCell ref="N990:O990"/>
    <mergeCell ref="C991:E991"/>
    <mergeCell ref="N991:O991"/>
    <mergeCell ref="C992:E992"/>
    <mergeCell ref="N992:O992"/>
    <mergeCell ref="C987:E987"/>
    <mergeCell ref="N987:O987"/>
    <mergeCell ref="C988:E988"/>
    <mergeCell ref="N988:O988"/>
    <mergeCell ref="C989:E989"/>
    <mergeCell ref="N989:O989"/>
    <mergeCell ref="C1002:E1002"/>
    <mergeCell ref="N1002:O1002"/>
    <mergeCell ref="C1003:E1003"/>
    <mergeCell ref="N1003:O1003"/>
    <mergeCell ref="C1004:E1004"/>
    <mergeCell ref="N1004:O1004"/>
    <mergeCell ref="C999:E999"/>
    <mergeCell ref="N999:O999"/>
    <mergeCell ref="C1000:E1000"/>
    <mergeCell ref="N1000:O1000"/>
    <mergeCell ref="C1001:E1001"/>
    <mergeCell ref="N1001:O1001"/>
    <mergeCell ref="C996:E996"/>
    <mergeCell ref="N996:O996"/>
    <mergeCell ref="C997:E997"/>
    <mergeCell ref="N997:O997"/>
    <mergeCell ref="C998:E998"/>
    <mergeCell ref="N998:O998"/>
    <mergeCell ref="C1011:E1011"/>
    <mergeCell ref="N1011:O1011"/>
    <mergeCell ref="C1012:E1012"/>
    <mergeCell ref="N1012:O1012"/>
    <mergeCell ref="C1013:E1013"/>
    <mergeCell ref="N1013:O1013"/>
    <mergeCell ref="C1008:E1008"/>
    <mergeCell ref="N1008:O1008"/>
    <mergeCell ref="C1009:E1009"/>
    <mergeCell ref="N1009:O1009"/>
    <mergeCell ref="C1010:E1010"/>
    <mergeCell ref="N1010:O1010"/>
    <mergeCell ref="C1005:E1005"/>
    <mergeCell ref="N1005:O1005"/>
    <mergeCell ref="C1006:E1006"/>
    <mergeCell ref="N1006:O1006"/>
    <mergeCell ref="C1007:E1007"/>
    <mergeCell ref="N1007:O1007"/>
    <mergeCell ref="C1020:E1020"/>
    <mergeCell ref="N1020:O1020"/>
    <mergeCell ref="C1021:E1021"/>
    <mergeCell ref="N1021:O1021"/>
    <mergeCell ref="C1022:E1022"/>
    <mergeCell ref="N1022:O1022"/>
    <mergeCell ref="C1017:E1017"/>
    <mergeCell ref="N1017:O1017"/>
    <mergeCell ref="C1018:E1018"/>
    <mergeCell ref="N1018:O1018"/>
    <mergeCell ref="C1019:E1019"/>
    <mergeCell ref="N1019:O1019"/>
    <mergeCell ref="C1014:E1014"/>
    <mergeCell ref="N1014:O1014"/>
    <mergeCell ref="C1015:E1015"/>
    <mergeCell ref="N1015:O1015"/>
    <mergeCell ref="C1016:E1016"/>
    <mergeCell ref="N1016:O1016"/>
    <mergeCell ref="C1029:E1029"/>
    <mergeCell ref="N1029:O1029"/>
    <mergeCell ref="C1030:E1030"/>
    <mergeCell ref="N1030:O1030"/>
    <mergeCell ref="C1031:E1031"/>
    <mergeCell ref="N1031:O1031"/>
    <mergeCell ref="C1026:E1026"/>
    <mergeCell ref="N1026:O1026"/>
    <mergeCell ref="C1027:E1027"/>
    <mergeCell ref="N1027:O1027"/>
    <mergeCell ref="C1028:E1028"/>
    <mergeCell ref="N1028:O1028"/>
    <mergeCell ref="C1023:E1023"/>
    <mergeCell ref="N1023:O1023"/>
    <mergeCell ref="C1024:E1024"/>
    <mergeCell ref="N1024:O1024"/>
    <mergeCell ref="C1025:E1025"/>
    <mergeCell ref="N1025:O1025"/>
    <mergeCell ref="C1038:E1038"/>
    <mergeCell ref="N1038:O1038"/>
    <mergeCell ref="C1039:E1039"/>
    <mergeCell ref="N1039:O1039"/>
    <mergeCell ref="C1040:E1040"/>
    <mergeCell ref="N1040:O1040"/>
    <mergeCell ref="C1035:E1035"/>
    <mergeCell ref="N1035:O1035"/>
    <mergeCell ref="C1036:E1036"/>
    <mergeCell ref="N1036:O1036"/>
    <mergeCell ref="C1037:E1037"/>
    <mergeCell ref="N1037:O1037"/>
    <mergeCell ref="C1032:E1032"/>
    <mergeCell ref="N1032:O1032"/>
    <mergeCell ref="C1033:E1033"/>
    <mergeCell ref="N1033:O1033"/>
    <mergeCell ref="C1034:E1034"/>
    <mergeCell ref="N1034:O1034"/>
    <mergeCell ref="C1047:E1047"/>
    <mergeCell ref="N1047:O1047"/>
    <mergeCell ref="C1048:E1048"/>
    <mergeCell ref="N1048:O1048"/>
    <mergeCell ref="C1049:E1049"/>
    <mergeCell ref="N1049:O1049"/>
    <mergeCell ref="C1044:E1044"/>
    <mergeCell ref="N1044:O1044"/>
    <mergeCell ref="C1045:E1045"/>
    <mergeCell ref="N1045:O1045"/>
    <mergeCell ref="C1046:E1046"/>
    <mergeCell ref="N1046:O1046"/>
    <mergeCell ref="C1041:E1041"/>
    <mergeCell ref="N1041:O1041"/>
    <mergeCell ref="C1042:E1042"/>
    <mergeCell ref="N1042:O1042"/>
    <mergeCell ref="C1043:E1043"/>
    <mergeCell ref="N1043:O1043"/>
    <mergeCell ref="C1056:E1056"/>
    <mergeCell ref="N1056:O1056"/>
    <mergeCell ref="C1057:E1057"/>
    <mergeCell ref="N1057:O1057"/>
    <mergeCell ref="C1058:E1058"/>
    <mergeCell ref="N1058:O1058"/>
    <mergeCell ref="C1053:E1053"/>
    <mergeCell ref="N1053:O1053"/>
    <mergeCell ref="C1054:E1054"/>
    <mergeCell ref="N1054:O1054"/>
    <mergeCell ref="C1055:E1055"/>
    <mergeCell ref="N1055:O1055"/>
    <mergeCell ref="C1050:E1050"/>
    <mergeCell ref="N1050:O1050"/>
    <mergeCell ref="C1051:E1051"/>
    <mergeCell ref="N1051:O1051"/>
    <mergeCell ref="C1052:E1052"/>
    <mergeCell ref="N1052:O1052"/>
    <mergeCell ref="C1065:E1065"/>
    <mergeCell ref="N1065:O1065"/>
    <mergeCell ref="C1066:E1066"/>
    <mergeCell ref="N1066:O1066"/>
    <mergeCell ref="C1067:E1067"/>
    <mergeCell ref="N1067:O1067"/>
    <mergeCell ref="C1062:E1062"/>
    <mergeCell ref="N1062:O1062"/>
    <mergeCell ref="C1063:E1063"/>
    <mergeCell ref="N1063:O1063"/>
    <mergeCell ref="C1064:E1064"/>
    <mergeCell ref="N1064:O1064"/>
    <mergeCell ref="C1059:E1059"/>
    <mergeCell ref="N1059:O1059"/>
    <mergeCell ref="C1060:E1060"/>
    <mergeCell ref="N1060:O1060"/>
    <mergeCell ref="C1061:E1061"/>
    <mergeCell ref="N1061:O1061"/>
    <mergeCell ref="C1074:E1074"/>
    <mergeCell ref="N1074:O1074"/>
    <mergeCell ref="C1075:E1075"/>
    <mergeCell ref="N1075:O1075"/>
    <mergeCell ref="C1076:E1076"/>
    <mergeCell ref="N1076:O1076"/>
    <mergeCell ref="C1071:E1071"/>
    <mergeCell ref="N1071:O1071"/>
    <mergeCell ref="C1072:E1072"/>
    <mergeCell ref="N1072:O1072"/>
    <mergeCell ref="C1073:E1073"/>
    <mergeCell ref="N1073:O1073"/>
    <mergeCell ref="C1068:E1068"/>
    <mergeCell ref="N1068:O1068"/>
    <mergeCell ref="C1069:E1069"/>
    <mergeCell ref="N1069:O1069"/>
    <mergeCell ref="C1070:E1070"/>
    <mergeCell ref="N1070:O1070"/>
    <mergeCell ref="C1083:E1083"/>
    <mergeCell ref="N1083:O1083"/>
    <mergeCell ref="C1084:E1084"/>
    <mergeCell ref="N1084:O1084"/>
    <mergeCell ref="C1085:E1085"/>
    <mergeCell ref="N1085:O1085"/>
    <mergeCell ref="C1080:E1080"/>
    <mergeCell ref="N1080:O1080"/>
    <mergeCell ref="C1081:E1081"/>
    <mergeCell ref="N1081:O1081"/>
    <mergeCell ref="C1082:E1082"/>
    <mergeCell ref="N1082:O1082"/>
    <mergeCell ref="C1077:E1077"/>
    <mergeCell ref="N1077:O1077"/>
    <mergeCell ref="C1078:E1078"/>
    <mergeCell ref="N1078:O1078"/>
    <mergeCell ref="C1079:E1079"/>
    <mergeCell ref="N1079:O1079"/>
    <mergeCell ref="C1092:E1092"/>
    <mergeCell ref="N1092:O1092"/>
    <mergeCell ref="C1093:E1093"/>
    <mergeCell ref="N1093:O1093"/>
    <mergeCell ref="C1094:E1094"/>
    <mergeCell ref="N1094:O1094"/>
    <mergeCell ref="C1089:E1089"/>
    <mergeCell ref="N1089:O1089"/>
    <mergeCell ref="C1090:E1090"/>
    <mergeCell ref="N1090:O1090"/>
    <mergeCell ref="C1091:E1091"/>
    <mergeCell ref="N1091:O1091"/>
    <mergeCell ref="C1086:E1086"/>
    <mergeCell ref="N1086:O1086"/>
    <mergeCell ref="C1087:E1087"/>
    <mergeCell ref="N1087:O1087"/>
    <mergeCell ref="C1088:E1088"/>
    <mergeCell ref="N1088:O1088"/>
    <mergeCell ref="C1101:E1101"/>
    <mergeCell ref="N1101:O1101"/>
    <mergeCell ref="C1102:E1102"/>
    <mergeCell ref="N1102:O1102"/>
    <mergeCell ref="C1103:E1103"/>
    <mergeCell ref="N1103:O1103"/>
    <mergeCell ref="C1098:E1098"/>
    <mergeCell ref="N1098:O1098"/>
    <mergeCell ref="C1099:E1099"/>
    <mergeCell ref="N1099:O1099"/>
    <mergeCell ref="C1100:E1100"/>
    <mergeCell ref="N1100:O1100"/>
    <mergeCell ref="C1095:E1095"/>
    <mergeCell ref="N1095:O1095"/>
    <mergeCell ref="C1096:E1096"/>
    <mergeCell ref="N1096:O1096"/>
    <mergeCell ref="C1097:E1097"/>
    <mergeCell ref="N1097:O1097"/>
    <mergeCell ref="C1110:E1110"/>
    <mergeCell ref="N1110:O1110"/>
    <mergeCell ref="C1111:E1111"/>
    <mergeCell ref="N1111:O1111"/>
    <mergeCell ref="C1112:E1112"/>
    <mergeCell ref="N1112:O1112"/>
    <mergeCell ref="C1107:E1107"/>
    <mergeCell ref="N1107:O1107"/>
    <mergeCell ref="C1108:E1108"/>
    <mergeCell ref="N1108:O1108"/>
    <mergeCell ref="C1109:E1109"/>
    <mergeCell ref="N1109:O1109"/>
    <mergeCell ref="C1104:E1104"/>
    <mergeCell ref="N1104:O1104"/>
    <mergeCell ref="C1105:E1105"/>
    <mergeCell ref="N1105:O1105"/>
    <mergeCell ref="C1106:E1106"/>
    <mergeCell ref="N1106:O1106"/>
    <mergeCell ref="C1119:E1119"/>
    <mergeCell ref="N1119:O1119"/>
    <mergeCell ref="C1120:E1120"/>
    <mergeCell ref="N1120:O1120"/>
    <mergeCell ref="C1121:E1121"/>
    <mergeCell ref="N1121:O1121"/>
    <mergeCell ref="C1116:E1116"/>
    <mergeCell ref="N1116:O1116"/>
    <mergeCell ref="C1117:E1117"/>
    <mergeCell ref="N1117:O1117"/>
    <mergeCell ref="C1118:E1118"/>
    <mergeCell ref="N1118:O1118"/>
    <mergeCell ref="C1113:E1113"/>
    <mergeCell ref="N1113:O1113"/>
    <mergeCell ref="C1114:E1114"/>
    <mergeCell ref="N1114:O1114"/>
    <mergeCell ref="C1115:E1115"/>
    <mergeCell ref="N1115:O1115"/>
    <mergeCell ref="C1128:E1128"/>
    <mergeCell ref="N1128:O1128"/>
    <mergeCell ref="C1129:E1129"/>
    <mergeCell ref="N1129:O1129"/>
    <mergeCell ref="C1130:E1130"/>
    <mergeCell ref="N1130:O1130"/>
    <mergeCell ref="C1125:E1125"/>
    <mergeCell ref="N1125:O1125"/>
    <mergeCell ref="C1126:E1126"/>
    <mergeCell ref="N1126:O1126"/>
    <mergeCell ref="C1127:E1127"/>
    <mergeCell ref="N1127:O1127"/>
    <mergeCell ref="C1122:E1122"/>
    <mergeCell ref="N1122:O1122"/>
    <mergeCell ref="C1123:E1123"/>
    <mergeCell ref="N1123:O1123"/>
    <mergeCell ref="C1124:E1124"/>
    <mergeCell ref="N1124:O1124"/>
    <mergeCell ref="C1137:E1137"/>
    <mergeCell ref="N1137:O1137"/>
    <mergeCell ref="C1138:E1138"/>
    <mergeCell ref="N1138:O1138"/>
    <mergeCell ref="C1139:E1139"/>
    <mergeCell ref="N1139:O1139"/>
    <mergeCell ref="C1134:E1134"/>
    <mergeCell ref="N1134:O1134"/>
    <mergeCell ref="C1135:E1135"/>
    <mergeCell ref="N1135:O1135"/>
    <mergeCell ref="C1136:E1136"/>
    <mergeCell ref="N1136:O1136"/>
    <mergeCell ref="C1131:E1131"/>
    <mergeCell ref="N1131:O1131"/>
    <mergeCell ref="C1132:E1132"/>
    <mergeCell ref="N1132:O1132"/>
    <mergeCell ref="C1133:E1133"/>
    <mergeCell ref="N1133:O1133"/>
    <mergeCell ref="C1146:E1146"/>
    <mergeCell ref="N1146:O1146"/>
    <mergeCell ref="C1147:E1147"/>
    <mergeCell ref="N1147:O1147"/>
    <mergeCell ref="C1148:E1148"/>
    <mergeCell ref="N1148:O1148"/>
    <mergeCell ref="C1143:E1143"/>
    <mergeCell ref="N1143:O1143"/>
    <mergeCell ref="C1144:E1144"/>
    <mergeCell ref="N1144:O1144"/>
    <mergeCell ref="C1145:E1145"/>
    <mergeCell ref="N1145:O1145"/>
    <mergeCell ref="C1140:E1140"/>
    <mergeCell ref="N1140:O1140"/>
    <mergeCell ref="C1141:E1141"/>
    <mergeCell ref="N1141:O1141"/>
    <mergeCell ref="C1142:E1142"/>
    <mergeCell ref="N1142:O1142"/>
    <mergeCell ref="C1155:E1155"/>
    <mergeCell ref="N1155:O1155"/>
    <mergeCell ref="C1156:E1156"/>
    <mergeCell ref="N1156:O1156"/>
    <mergeCell ref="C1157:E1157"/>
    <mergeCell ref="N1157:O1157"/>
    <mergeCell ref="C1152:E1152"/>
    <mergeCell ref="N1152:O1152"/>
    <mergeCell ref="C1153:E1153"/>
    <mergeCell ref="N1153:O1153"/>
    <mergeCell ref="C1154:E1154"/>
    <mergeCell ref="N1154:O1154"/>
    <mergeCell ref="C1149:E1149"/>
    <mergeCell ref="N1149:O1149"/>
    <mergeCell ref="C1150:E1150"/>
    <mergeCell ref="N1150:O1150"/>
    <mergeCell ref="C1151:E1151"/>
    <mergeCell ref="N1151:O1151"/>
    <mergeCell ref="C1164:E1164"/>
    <mergeCell ref="N1164:O1164"/>
    <mergeCell ref="C1165:E1165"/>
    <mergeCell ref="N1165:O1165"/>
    <mergeCell ref="C1166:E1166"/>
    <mergeCell ref="N1166:O1166"/>
    <mergeCell ref="C1161:E1161"/>
    <mergeCell ref="N1161:O1161"/>
    <mergeCell ref="C1162:E1162"/>
    <mergeCell ref="N1162:O1162"/>
    <mergeCell ref="C1163:E1163"/>
    <mergeCell ref="N1163:O1163"/>
    <mergeCell ref="C1158:E1158"/>
    <mergeCell ref="N1158:O1158"/>
    <mergeCell ref="C1159:E1159"/>
    <mergeCell ref="N1159:O1159"/>
    <mergeCell ref="C1160:E1160"/>
    <mergeCell ref="N1160:O1160"/>
    <mergeCell ref="C1173:E1173"/>
    <mergeCell ref="N1173:O1173"/>
    <mergeCell ref="C1174:E1174"/>
    <mergeCell ref="N1174:O1174"/>
    <mergeCell ref="C1175:E1175"/>
    <mergeCell ref="N1175:O1175"/>
    <mergeCell ref="C1170:E1170"/>
    <mergeCell ref="N1170:O1170"/>
    <mergeCell ref="C1171:E1171"/>
    <mergeCell ref="N1171:O1171"/>
    <mergeCell ref="C1172:E1172"/>
    <mergeCell ref="N1172:O1172"/>
    <mergeCell ref="C1167:E1167"/>
    <mergeCell ref="N1167:O1167"/>
    <mergeCell ref="C1168:E1168"/>
    <mergeCell ref="N1168:O1168"/>
    <mergeCell ref="C1169:E1169"/>
    <mergeCell ref="N1169:O1169"/>
    <mergeCell ref="C1182:E1182"/>
    <mergeCell ref="N1182:O1182"/>
    <mergeCell ref="C1183:E1183"/>
    <mergeCell ref="N1183:O1183"/>
    <mergeCell ref="C1184:E1184"/>
    <mergeCell ref="N1184:O1184"/>
    <mergeCell ref="C1179:E1179"/>
    <mergeCell ref="N1179:O1179"/>
    <mergeCell ref="C1180:E1180"/>
    <mergeCell ref="N1180:O1180"/>
    <mergeCell ref="C1181:E1181"/>
    <mergeCell ref="N1181:O1181"/>
    <mergeCell ref="C1176:E1176"/>
    <mergeCell ref="N1176:O1176"/>
    <mergeCell ref="C1177:E1177"/>
    <mergeCell ref="N1177:O1177"/>
    <mergeCell ref="C1178:E1178"/>
    <mergeCell ref="N1178:O1178"/>
    <mergeCell ref="C1191:E1191"/>
    <mergeCell ref="N1191:O1191"/>
    <mergeCell ref="C1192:E1192"/>
    <mergeCell ref="N1192:O1192"/>
    <mergeCell ref="C1193:E1193"/>
    <mergeCell ref="N1193:O1193"/>
    <mergeCell ref="C1188:E1188"/>
    <mergeCell ref="N1188:O1188"/>
    <mergeCell ref="C1189:E1189"/>
    <mergeCell ref="N1189:O1189"/>
    <mergeCell ref="C1190:E1190"/>
    <mergeCell ref="N1190:O1190"/>
    <mergeCell ref="C1185:E1185"/>
    <mergeCell ref="N1185:O1185"/>
    <mergeCell ref="C1186:E1186"/>
    <mergeCell ref="N1186:O1186"/>
    <mergeCell ref="C1187:E1187"/>
    <mergeCell ref="N1187:O1187"/>
    <mergeCell ref="C1200:E1200"/>
    <mergeCell ref="N1200:O1200"/>
    <mergeCell ref="C1201:E1201"/>
    <mergeCell ref="N1201:O1201"/>
    <mergeCell ref="C1202:E1202"/>
    <mergeCell ref="N1202:O1202"/>
    <mergeCell ref="C1197:E1197"/>
    <mergeCell ref="N1197:O1197"/>
    <mergeCell ref="C1198:E1198"/>
    <mergeCell ref="N1198:O1198"/>
    <mergeCell ref="C1199:E1199"/>
    <mergeCell ref="N1199:O1199"/>
    <mergeCell ref="C1194:E1194"/>
    <mergeCell ref="N1194:O1194"/>
    <mergeCell ref="C1195:E1195"/>
    <mergeCell ref="N1195:O1195"/>
    <mergeCell ref="C1196:E1196"/>
    <mergeCell ref="N1196:O1196"/>
    <mergeCell ref="C1209:E1209"/>
    <mergeCell ref="N1209:O1209"/>
    <mergeCell ref="C1210:E1210"/>
    <mergeCell ref="N1210:O1210"/>
    <mergeCell ref="C1211:E1211"/>
    <mergeCell ref="N1211:O1211"/>
    <mergeCell ref="C1206:E1206"/>
    <mergeCell ref="N1206:O1206"/>
    <mergeCell ref="C1207:E1207"/>
    <mergeCell ref="N1207:O1207"/>
    <mergeCell ref="C1208:E1208"/>
    <mergeCell ref="N1208:O1208"/>
    <mergeCell ref="C1203:E1203"/>
    <mergeCell ref="N1203:O1203"/>
    <mergeCell ref="C1204:E1204"/>
    <mergeCell ref="N1204:O1204"/>
    <mergeCell ref="C1205:E1205"/>
    <mergeCell ref="N1205:O1205"/>
    <mergeCell ref="C1218:E1218"/>
    <mergeCell ref="N1218:O1218"/>
    <mergeCell ref="C1219:E1219"/>
    <mergeCell ref="N1219:O1219"/>
    <mergeCell ref="C1220:E1220"/>
    <mergeCell ref="N1220:O1220"/>
    <mergeCell ref="C1215:E1215"/>
    <mergeCell ref="N1215:O1215"/>
    <mergeCell ref="C1216:E1216"/>
    <mergeCell ref="N1216:O1216"/>
    <mergeCell ref="C1217:E1217"/>
    <mergeCell ref="N1217:O1217"/>
    <mergeCell ref="C1212:E1212"/>
    <mergeCell ref="N1212:O1212"/>
    <mergeCell ref="C1213:E1213"/>
    <mergeCell ref="N1213:O1213"/>
    <mergeCell ref="C1214:E1214"/>
    <mergeCell ref="N1214:O1214"/>
    <mergeCell ref="C1227:E1227"/>
    <mergeCell ref="N1227:O1227"/>
    <mergeCell ref="C1228:E1228"/>
    <mergeCell ref="N1228:O1228"/>
    <mergeCell ref="C1229:E1229"/>
    <mergeCell ref="N1229:O1229"/>
    <mergeCell ref="C1224:E1224"/>
    <mergeCell ref="N1224:O1224"/>
    <mergeCell ref="C1225:E1225"/>
    <mergeCell ref="N1225:O1225"/>
    <mergeCell ref="C1226:E1226"/>
    <mergeCell ref="N1226:O1226"/>
    <mergeCell ref="C1221:E1221"/>
    <mergeCell ref="N1221:O1221"/>
    <mergeCell ref="C1222:E1222"/>
    <mergeCell ref="N1222:O1222"/>
    <mergeCell ref="C1223:E1223"/>
    <mergeCell ref="N1223:O1223"/>
    <mergeCell ref="C1236:E1236"/>
    <mergeCell ref="N1236:O1236"/>
    <mergeCell ref="C1237:E1237"/>
    <mergeCell ref="N1237:O1237"/>
    <mergeCell ref="C1238:E1238"/>
    <mergeCell ref="N1238:O1238"/>
    <mergeCell ref="C1233:E1233"/>
    <mergeCell ref="N1233:O1233"/>
    <mergeCell ref="C1234:E1234"/>
    <mergeCell ref="N1234:O1234"/>
    <mergeCell ref="C1235:E1235"/>
    <mergeCell ref="N1235:O1235"/>
    <mergeCell ref="C1230:E1230"/>
    <mergeCell ref="N1230:O1230"/>
    <mergeCell ref="C1231:E1231"/>
    <mergeCell ref="N1231:O1231"/>
    <mergeCell ref="C1232:E1232"/>
    <mergeCell ref="N1232:O1232"/>
    <mergeCell ref="C1245:E1245"/>
    <mergeCell ref="N1245:O1245"/>
    <mergeCell ref="C1246:E1246"/>
    <mergeCell ref="N1246:O1246"/>
    <mergeCell ref="C1247:E1247"/>
    <mergeCell ref="N1247:O1247"/>
    <mergeCell ref="C1242:E1242"/>
    <mergeCell ref="N1242:O1242"/>
    <mergeCell ref="C1243:E1243"/>
    <mergeCell ref="N1243:O1243"/>
    <mergeCell ref="C1244:E1244"/>
    <mergeCell ref="N1244:O1244"/>
    <mergeCell ref="C1239:E1239"/>
    <mergeCell ref="N1239:O1239"/>
    <mergeCell ref="C1240:E1240"/>
    <mergeCell ref="N1240:O1240"/>
    <mergeCell ref="C1241:E1241"/>
    <mergeCell ref="N1241:O1241"/>
    <mergeCell ref="C1254:E1254"/>
    <mergeCell ref="N1254:O1254"/>
    <mergeCell ref="C1255:E1255"/>
    <mergeCell ref="N1255:O1255"/>
    <mergeCell ref="C1256:E1256"/>
    <mergeCell ref="N1256:O1256"/>
    <mergeCell ref="C1251:E1251"/>
    <mergeCell ref="N1251:O1251"/>
    <mergeCell ref="C1252:E1252"/>
    <mergeCell ref="N1252:O1252"/>
    <mergeCell ref="C1253:E1253"/>
    <mergeCell ref="N1253:O1253"/>
    <mergeCell ref="C1248:E1248"/>
    <mergeCell ref="N1248:O1248"/>
    <mergeCell ref="C1249:E1249"/>
    <mergeCell ref="N1249:O1249"/>
    <mergeCell ref="C1250:E1250"/>
    <mergeCell ref="N1250:O1250"/>
    <mergeCell ref="C1263:E1263"/>
    <mergeCell ref="N1263:O1263"/>
    <mergeCell ref="C1264:E1264"/>
    <mergeCell ref="N1264:O1264"/>
    <mergeCell ref="C1265:E1265"/>
    <mergeCell ref="N1265:O1265"/>
    <mergeCell ref="C1260:E1260"/>
    <mergeCell ref="N1260:O1260"/>
    <mergeCell ref="C1261:E1261"/>
    <mergeCell ref="N1261:O1261"/>
    <mergeCell ref="C1262:E1262"/>
    <mergeCell ref="N1262:O1262"/>
    <mergeCell ref="C1257:E1257"/>
    <mergeCell ref="N1257:O1257"/>
    <mergeCell ref="C1258:E1258"/>
    <mergeCell ref="N1258:O1258"/>
    <mergeCell ref="C1259:E1259"/>
    <mergeCell ref="N1259:O1259"/>
    <mergeCell ref="C1272:E1272"/>
    <mergeCell ref="N1272:O1272"/>
    <mergeCell ref="C1273:E1273"/>
    <mergeCell ref="N1273:O1273"/>
    <mergeCell ref="C1274:E1274"/>
    <mergeCell ref="N1274:O1274"/>
    <mergeCell ref="C1269:E1269"/>
    <mergeCell ref="N1269:O1269"/>
    <mergeCell ref="C1270:E1270"/>
    <mergeCell ref="N1270:O1270"/>
    <mergeCell ref="C1271:E1271"/>
    <mergeCell ref="N1271:O1271"/>
    <mergeCell ref="C1266:E1266"/>
    <mergeCell ref="N1266:O1266"/>
    <mergeCell ref="C1267:E1267"/>
    <mergeCell ref="N1267:O1267"/>
    <mergeCell ref="C1268:E1268"/>
    <mergeCell ref="N1268:O1268"/>
    <mergeCell ref="C1281:E1281"/>
    <mergeCell ref="N1281:O1281"/>
    <mergeCell ref="C1282:E1282"/>
    <mergeCell ref="N1282:O1282"/>
    <mergeCell ref="C1283:E1283"/>
    <mergeCell ref="N1283:O1283"/>
    <mergeCell ref="C1278:E1278"/>
    <mergeCell ref="N1278:O1278"/>
    <mergeCell ref="C1279:E1279"/>
    <mergeCell ref="N1279:O1279"/>
    <mergeCell ref="C1280:E1280"/>
    <mergeCell ref="N1280:O1280"/>
    <mergeCell ref="C1275:E1275"/>
    <mergeCell ref="N1275:O1275"/>
    <mergeCell ref="C1276:E1276"/>
    <mergeCell ref="N1276:O1276"/>
    <mergeCell ref="C1277:E1277"/>
    <mergeCell ref="N1277:O1277"/>
    <mergeCell ref="C1290:E1290"/>
    <mergeCell ref="N1290:O1290"/>
    <mergeCell ref="C1291:E1291"/>
    <mergeCell ref="N1291:O1291"/>
    <mergeCell ref="C1292:E1292"/>
    <mergeCell ref="N1292:O1292"/>
    <mergeCell ref="C1287:E1287"/>
    <mergeCell ref="N1287:O1287"/>
    <mergeCell ref="C1288:E1288"/>
    <mergeCell ref="N1288:O1288"/>
    <mergeCell ref="C1289:E1289"/>
    <mergeCell ref="N1289:O1289"/>
    <mergeCell ref="C1284:E1284"/>
    <mergeCell ref="N1284:O1284"/>
    <mergeCell ref="C1285:E1285"/>
    <mergeCell ref="N1285:O1285"/>
    <mergeCell ref="C1286:E1286"/>
    <mergeCell ref="N1286:O1286"/>
    <mergeCell ref="C1299:E1299"/>
    <mergeCell ref="N1299:O1299"/>
    <mergeCell ref="C1300:E1300"/>
    <mergeCell ref="N1300:O1300"/>
    <mergeCell ref="C1301:E1301"/>
    <mergeCell ref="N1301:O1301"/>
    <mergeCell ref="C1296:E1296"/>
    <mergeCell ref="N1296:O1296"/>
    <mergeCell ref="C1297:E1297"/>
    <mergeCell ref="N1297:O1297"/>
    <mergeCell ref="C1298:E1298"/>
    <mergeCell ref="N1298:O1298"/>
    <mergeCell ref="C1293:E1293"/>
    <mergeCell ref="N1293:O1293"/>
    <mergeCell ref="C1294:E1294"/>
    <mergeCell ref="N1294:O1294"/>
    <mergeCell ref="C1295:E1295"/>
    <mergeCell ref="N1295:O1295"/>
    <mergeCell ref="C1308:E1308"/>
    <mergeCell ref="N1308:O1308"/>
    <mergeCell ref="C1309:E1309"/>
    <mergeCell ref="N1309:O1309"/>
    <mergeCell ref="C1310:E1310"/>
    <mergeCell ref="N1310:O1310"/>
    <mergeCell ref="C1305:E1305"/>
    <mergeCell ref="N1305:O1305"/>
    <mergeCell ref="C1306:E1306"/>
    <mergeCell ref="N1306:O1306"/>
    <mergeCell ref="C1307:E1307"/>
    <mergeCell ref="N1307:O1307"/>
    <mergeCell ref="C1302:E1302"/>
    <mergeCell ref="N1302:O1302"/>
    <mergeCell ref="C1303:E1303"/>
    <mergeCell ref="N1303:O1303"/>
    <mergeCell ref="C1304:E1304"/>
    <mergeCell ref="N1304:O1304"/>
    <mergeCell ref="C1317:E1317"/>
    <mergeCell ref="N1317:O1317"/>
    <mergeCell ref="C1318:E1318"/>
    <mergeCell ref="N1318:O1318"/>
    <mergeCell ref="C1319:E1319"/>
    <mergeCell ref="N1319:O1319"/>
    <mergeCell ref="C1314:E1314"/>
    <mergeCell ref="N1314:O1314"/>
    <mergeCell ref="C1315:E1315"/>
    <mergeCell ref="N1315:O1315"/>
    <mergeCell ref="C1316:E1316"/>
    <mergeCell ref="N1316:O1316"/>
    <mergeCell ref="C1311:E1311"/>
    <mergeCell ref="N1311:O1311"/>
    <mergeCell ref="C1312:E1312"/>
    <mergeCell ref="N1312:O1312"/>
    <mergeCell ref="C1313:E1313"/>
    <mergeCell ref="N1313:O1313"/>
    <mergeCell ref="C1326:E1326"/>
    <mergeCell ref="N1326:O1326"/>
    <mergeCell ref="C1327:E1327"/>
    <mergeCell ref="N1327:O1327"/>
    <mergeCell ref="C1328:E1328"/>
    <mergeCell ref="N1328:O1328"/>
    <mergeCell ref="C1323:E1323"/>
    <mergeCell ref="N1323:O1323"/>
    <mergeCell ref="C1324:E1324"/>
    <mergeCell ref="N1324:O1324"/>
    <mergeCell ref="C1325:E1325"/>
    <mergeCell ref="N1325:O1325"/>
    <mergeCell ref="C1320:E1320"/>
    <mergeCell ref="N1320:O1320"/>
    <mergeCell ref="C1321:E1321"/>
    <mergeCell ref="N1321:O1321"/>
    <mergeCell ref="C1322:E1322"/>
    <mergeCell ref="N1322:O1322"/>
    <mergeCell ref="C1335:E1335"/>
    <mergeCell ref="N1335:O1335"/>
    <mergeCell ref="C1336:E1336"/>
    <mergeCell ref="N1336:O1336"/>
    <mergeCell ref="C1337:E1337"/>
    <mergeCell ref="N1337:O1337"/>
    <mergeCell ref="C1332:E1332"/>
    <mergeCell ref="N1332:O1332"/>
    <mergeCell ref="C1333:E1333"/>
    <mergeCell ref="N1333:O1333"/>
    <mergeCell ref="C1334:E1334"/>
    <mergeCell ref="N1334:O1334"/>
    <mergeCell ref="C1329:E1329"/>
    <mergeCell ref="N1329:O1329"/>
    <mergeCell ref="C1330:E1330"/>
    <mergeCell ref="N1330:O1330"/>
    <mergeCell ref="C1331:E1331"/>
    <mergeCell ref="N1331:O1331"/>
    <mergeCell ref="C1344:E1344"/>
    <mergeCell ref="N1344:O1344"/>
    <mergeCell ref="C1345:E1345"/>
    <mergeCell ref="N1345:O1345"/>
    <mergeCell ref="C1346:E1346"/>
    <mergeCell ref="N1346:O1346"/>
    <mergeCell ref="C1341:E1341"/>
    <mergeCell ref="N1341:O1341"/>
    <mergeCell ref="C1342:E1342"/>
    <mergeCell ref="N1342:O1342"/>
    <mergeCell ref="C1343:E1343"/>
    <mergeCell ref="N1343:O1343"/>
    <mergeCell ref="C1338:E1338"/>
    <mergeCell ref="N1338:O1338"/>
    <mergeCell ref="C1339:E1339"/>
    <mergeCell ref="N1339:O1339"/>
    <mergeCell ref="C1340:E1340"/>
    <mergeCell ref="N1340:O1340"/>
    <mergeCell ref="C1353:E1353"/>
    <mergeCell ref="N1353:O1353"/>
    <mergeCell ref="C1354:E1354"/>
    <mergeCell ref="N1354:O1354"/>
    <mergeCell ref="C1355:E1355"/>
    <mergeCell ref="N1355:O1355"/>
    <mergeCell ref="C1350:E1350"/>
    <mergeCell ref="N1350:O1350"/>
    <mergeCell ref="C1351:E1351"/>
    <mergeCell ref="N1351:O1351"/>
    <mergeCell ref="C1352:E1352"/>
    <mergeCell ref="N1352:O1352"/>
    <mergeCell ref="C1347:E1347"/>
    <mergeCell ref="N1347:O1347"/>
    <mergeCell ref="C1348:E1348"/>
    <mergeCell ref="N1348:O1348"/>
    <mergeCell ref="C1349:E1349"/>
    <mergeCell ref="N1349:O1349"/>
    <mergeCell ref="C1362:E1362"/>
    <mergeCell ref="N1362:O1362"/>
    <mergeCell ref="C1363:E1363"/>
    <mergeCell ref="N1363:O1363"/>
    <mergeCell ref="C1364:E1364"/>
    <mergeCell ref="N1364:O1364"/>
    <mergeCell ref="C1359:E1359"/>
    <mergeCell ref="N1359:O1359"/>
    <mergeCell ref="C1360:E1360"/>
    <mergeCell ref="N1360:O1360"/>
    <mergeCell ref="C1361:E1361"/>
    <mergeCell ref="N1361:O1361"/>
    <mergeCell ref="C1356:E1356"/>
    <mergeCell ref="N1356:O1356"/>
    <mergeCell ref="C1357:E1357"/>
    <mergeCell ref="N1357:O1357"/>
    <mergeCell ref="C1358:E1358"/>
    <mergeCell ref="N1358:O1358"/>
    <mergeCell ref="C1371:E1371"/>
    <mergeCell ref="N1371:O1371"/>
    <mergeCell ref="C1372:E1372"/>
    <mergeCell ref="N1372:O1372"/>
    <mergeCell ref="C1373:E1373"/>
    <mergeCell ref="N1373:O1373"/>
    <mergeCell ref="C1368:E1368"/>
    <mergeCell ref="N1368:O1368"/>
    <mergeCell ref="C1369:E1369"/>
    <mergeCell ref="N1369:O1369"/>
    <mergeCell ref="C1370:E1370"/>
    <mergeCell ref="N1370:O1370"/>
    <mergeCell ref="C1365:E1365"/>
    <mergeCell ref="N1365:O1365"/>
    <mergeCell ref="C1366:E1366"/>
    <mergeCell ref="N1366:O1366"/>
    <mergeCell ref="C1367:E1367"/>
    <mergeCell ref="N1367:O1367"/>
    <mergeCell ref="C1380:E1380"/>
    <mergeCell ref="N1380:O1380"/>
    <mergeCell ref="C1381:E1381"/>
    <mergeCell ref="N1381:O1381"/>
    <mergeCell ref="C1382:E1382"/>
    <mergeCell ref="N1382:O1382"/>
    <mergeCell ref="C1377:E1377"/>
    <mergeCell ref="N1377:O1377"/>
    <mergeCell ref="C1378:E1378"/>
    <mergeCell ref="N1378:O1378"/>
    <mergeCell ref="C1379:E1379"/>
    <mergeCell ref="N1379:O1379"/>
    <mergeCell ref="C1374:E1374"/>
    <mergeCell ref="N1374:O1374"/>
    <mergeCell ref="C1375:E1375"/>
    <mergeCell ref="N1375:O1375"/>
    <mergeCell ref="C1376:E1376"/>
    <mergeCell ref="N1376:O1376"/>
    <mergeCell ref="C1389:E1389"/>
    <mergeCell ref="N1389:O1389"/>
    <mergeCell ref="C1390:E1390"/>
    <mergeCell ref="N1390:O1390"/>
    <mergeCell ref="C1391:E1391"/>
    <mergeCell ref="N1391:O1391"/>
    <mergeCell ref="C1386:E1386"/>
    <mergeCell ref="N1386:O1386"/>
    <mergeCell ref="C1387:E1387"/>
    <mergeCell ref="N1387:O1387"/>
    <mergeCell ref="C1388:E1388"/>
    <mergeCell ref="N1388:O1388"/>
    <mergeCell ref="C1383:E1383"/>
    <mergeCell ref="N1383:O1383"/>
    <mergeCell ref="C1384:E1384"/>
    <mergeCell ref="N1384:O1384"/>
    <mergeCell ref="C1385:E1385"/>
    <mergeCell ref="N1385:O1385"/>
    <mergeCell ref="C1398:E1398"/>
    <mergeCell ref="N1398:O1398"/>
    <mergeCell ref="C1399:E1399"/>
    <mergeCell ref="N1399:O1399"/>
    <mergeCell ref="C1400:E1400"/>
    <mergeCell ref="N1400:O1400"/>
    <mergeCell ref="C1395:E1395"/>
    <mergeCell ref="N1395:O1395"/>
    <mergeCell ref="C1396:E1396"/>
    <mergeCell ref="N1396:O1396"/>
    <mergeCell ref="C1397:E1397"/>
    <mergeCell ref="N1397:O1397"/>
    <mergeCell ref="C1392:E1392"/>
    <mergeCell ref="N1392:O1392"/>
    <mergeCell ref="C1393:E1393"/>
    <mergeCell ref="N1393:O1393"/>
    <mergeCell ref="C1394:E1394"/>
    <mergeCell ref="N1394:O1394"/>
    <mergeCell ref="C1407:E1407"/>
    <mergeCell ref="N1407:O1407"/>
    <mergeCell ref="C1408:E1408"/>
    <mergeCell ref="N1408:O1408"/>
    <mergeCell ref="C1409:E1409"/>
    <mergeCell ref="N1409:O1409"/>
    <mergeCell ref="C1404:E1404"/>
    <mergeCell ref="N1404:O1404"/>
    <mergeCell ref="C1405:E1405"/>
    <mergeCell ref="N1405:O1405"/>
    <mergeCell ref="C1406:E1406"/>
    <mergeCell ref="N1406:O1406"/>
    <mergeCell ref="C1401:E1401"/>
    <mergeCell ref="N1401:O1401"/>
    <mergeCell ref="C1402:E1402"/>
    <mergeCell ref="N1402:O1402"/>
    <mergeCell ref="C1403:E1403"/>
    <mergeCell ref="N1403:O1403"/>
    <mergeCell ref="C1416:E1416"/>
    <mergeCell ref="N1416:O1416"/>
    <mergeCell ref="C1417:E1417"/>
    <mergeCell ref="N1417:O1417"/>
    <mergeCell ref="C1418:E1418"/>
    <mergeCell ref="N1418:O1418"/>
    <mergeCell ref="C1413:E1413"/>
    <mergeCell ref="N1413:O1413"/>
    <mergeCell ref="C1414:E1414"/>
    <mergeCell ref="N1414:O1414"/>
    <mergeCell ref="C1415:E1415"/>
    <mergeCell ref="N1415:O1415"/>
    <mergeCell ref="C1410:E1410"/>
    <mergeCell ref="N1410:O1410"/>
    <mergeCell ref="C1411:E1411"/>
    <mergeCell ref="N1411:O1411"/>
    <mergeCell ref="C1412:E1412"/>
    <mergeCell ref="N1412:O1412"/>
    <mergeCell ref="C1425:E1425"/>
    <mergeCell ref="N1425:O1425"/>
    <mergeCell ref="C1426:E1426"/>
    <mergeCell ref="N1426:O1426"/>
    <mergeCell ref="C1427:E1427"/>
    <mergeCell ref="N1427:O1427"/>
    <mergeCell ref="C1422:E1422"/>
    <mergeCell ref="N1422:O1422"/>
    <mergeCell ref="C1423:E1423"/>
    <mergeCell ref="N1423:O1423"/>
    <mergeCell ref="C1424:E1424"/>
    <mergeCell ref="N1424:O1424"/>
    <mergeCell ref="C1419:E1419"/>
    <mergeCell ref="N1419:O1419"/>
    <mergeCell ref="C1420:E1420"/>
    <mergeCell ref="N1420:O1420"/>
    <mergeCell ref="C1421:E1421"/>
    <mergeCell ref="N1421:O1421"/>
    <mergeCell ref="C1434:E1434"/>
    <mergeCell ref="N1434:O1434"/>
    <mergeCell ref="C1435:E1435"/>
    <mergeCell ref="N1435:O1435"/>
    <mergeCell ref="C1436:E1436"/>
    <mergeCell ref="N1436:O1436"/>
    <mergeCell ref="C1431:E1431"/>
    <mergeCell ref="N1431:O1431"/>
    <mergeCell ref="C1432:E1432"/>
    <mergeCell ref="N1432:O1432"/>
    <mergeCell ref="C1433:E1433"/>
    <mergeCell ref="N1433:O1433"/>
    <mergeCell ref="C1428:E1428"/>
    <mergeCell ref="N1428:O1428"/>
    <mergeCell ref="C1429:E1429"/>
    <mergeCell ref="N1429:O1429"/>
    <mergeCell ref="C1430:E1430"/>
    <mergeCell ref="N1430:O1430"/>
    <mergeCell ref="C1443:E1443"/>
    <mergeCell ref="N1443:O1443"/>
    <mergeCell ref="C1444:E1444"/>
    <mergeCell ref="N1444:O1444"/>
    <mergeCell ref="C1445:E1445"/>
    <mergeCell ref="N1445:O1445"/>
    <mergeCell ref="C1440:E1440"/>
    <mergeCell ref="N1440:O1440"/>
    <mergeCell ref="C1441:E1441"/>
    <mergeCell ref="N1441:O1441"/>
    <mergeCell ref="C1442:E1442"/>
    <mergeCell ref="N1442:O1442"/>
    <mergeCell ref="C1437:E1437"/>
    <mergeCell ref="N1437:O1437"/>
    <mergeCell ref="C1438:E1438"/>
    <mergeCell ref="N1438:O1438"/>
    <mergeCell ref="C1439:E1439"/>
    <mergeCell ref="N1439:O1439"/>
    <mergeCell ref="C1452:E1452"/>
    <mergeCell ref="N1452:O1452"/>
    <mergeCell ref="C1453:E1453"/>
    <mergeCell ref="N1453:O1453"/>
    <mergeCell ref="C1454:E1454"/>
    <mergeCell ref="N1454:O1454"/>
    <mergeCell ref="C1449:E1449"/>
    <mergeCell ref="N1449:O1449"/>
    <mergeCell ref="C1450:E1450"/>
    <mergeCell ref="N1450:O1450"/>
    <mergeCell ref="C1451:E1451"/>
    <mergeCell ref="N1451:O1451"/>
    <mergeCell ref="C1446:E1446"/>
    <mergeCell ref="N1446:O1446"/>
    <mergeCell ref="C1447:E1447"/>
    <mergeCell ref="N1447:O1447"/>
    <mergeCell ref="C1448:E1448"/>
    <mergeCell ref="N1448:O1448"/>
    <mergeCell ref="C1461:E1461"/>
    <mergeCell ref="N1461:O1461"/>
    <mergeCell ref="C1462:E1462"/>
    <mergeCell ref="N1462:O1462"/>
    <mergeCell ref="C1463:E1463"/>
    <mergeCell ref="N1463:O1463"/>
    <mergeCell ref="C1458:E1458"/>
    <mergeCell ref="N1458:O1458"/>
    <mergeCell ref="C1459:E1459"/>
    <mergeCell ref="N1459:O1459"/>
    <mergeCell ref="C1460:E1460"/>
    <mergeCell ref="N1460:O1460"/>
    <mergeCell ref="C1455:E1455"/>
    <mergeCell ref="N1455:O1455"/>
    <mergeCell ref="C1456:E1456"/>
    <mergeCell ref="N1456:O1456"/>
    <mergeCell ref="C1457:E1457"/>
    <mergeCell ref="N1457:O1457"/>
    <mergeCell ref="C1470:E1470"/>
    <mergeCell ref="N1470:O1470"/>
    <mergeCell ref="C1471:E1471"/>
    <mergeCell ref="N1471:O1471"/>
    <mergeCell ref="C1472:E1472"/>
    <mergeCell ref="N1472:O1472"/>
    <mergeCell ref="C1467:E1467"/>
    <mergeCell ref="N1467:O1467"/>
    <mergeCell ref="C1468:E1468"/>
    <mergeCell ref="N1468:O1468"/>
    <mergeCell ref="C1469:E1469"/>
    <mergeCell ref="N1469:O1469"/>
    <mergeCell ref="C1464:E1464"/>
    <mergeCell ref="N1464:O1464"/>
    <mergeCell ref="C1465:E1465"/>
    <mergeCell ref="N1465:O1465"/>
    <mergeCell ref="C1466:E1466"/>
    <mergeCell ref="N1466:O1466"/>
    <mergeCell ref="C1479:E1479"/>
    <mergeCell ref="N1479:O1479"/>
    <mergeCell ref="C1480:E1480"/>
    <mergeCell ref="N1480:O1480"/>
    <mergeCell ref="C1481:E1481"/>
    <mergeCell ref="N1481:O1481"/>
    <mergeCell ref="C1476:E1476"/>
    <mergeCell ref="N1476:O1476"/>
    <mergeCell ref="C1477:E1477"/>
    <mergeCell ref="N1477:O1477"/>
    <mergeCell ref="C1478:E1478"/>
    <mergeCell ref="N1478:O1478"/>
    <mergeCell ref="C1473:E1473"/>
    <mergeCell ref="N1473:O1473"/>
    <mergeCell ref="C1474:E1474"/>
    <mergeCell ref="N1474:O1474"/>
    <mergeCell ref="C1475:E1475"/>
    <mergeCell ref="N1475:O1475"/>
    <mergeCell ref="C1488:E1488"/>
    <mergeCell ref="N1488:O1488"/>
    <mergeCell ref="C1489:E1489"/>
    <mergeCell ref="N1489:O1489"/>
    <mergeCell ref="C1490:E1490"/>
    <mergeCell ref="N1490:O1490"/>
    <mergeCell ref="C1485:E1485"/>
    <mergeCell ref="N1485:O1485"/>
    <mergeCell ref="C1486:E1486"/>
    <mergeCell ref="N1486:O1486"/>
    <mergeCell ref="C1487:E1487"/>
    <mergeCell ref="N1487:O1487"/>
    <mergeCell ref="C1482:E1482"/>
    <mergeCell ref="N1482:O1482"/>
    <mergeCell ref="C1483:E1483"/>
    <mergeCell ref="N1483:O1483"/>
    <mergeCell ref="C1484:E1484"/>
    <mergeCell ref="N1484:O1484"/>
    <mergeCell ref="C1497:E1497"/>
    <mergeCell ref="N1497:O1497"/>
    <mergeCell ref="C1498:E1498"/>
    <mergeCell ref="N1498:O1498"/>
    <mergeCell ref="C1499:E1499"/>
    <mergeCell ref="N1499:O1499"/>
    <mergeCell ref="C1494:E1494"/>
    <mergeCell ref="N1494:O1494"/>
    <mergeCell ref="C1495:E1495"/>
    <mergeCell ref="N1495:O1495"/>
    <mergeCell ref="C1496:E1496"/>
    <mergeCell ref="N1496:O1496"/>
    <mergeCell ref="C1491:E1491"/>
    <mergeCell ref="N1491:O1491"/>
    <mergeCell ref="C1492:E1492"/>
    <mergeCell ref="N1492:O1492"/>
    <mergeCell ref="C1493:E1493"/>
    <mergeCell ref="N1493:O1493"/>
    <mergeCell ref="C1506:E1506"/>
    <mergeCell ref="N1506:O1506"/>
    <mergeCell ref="C1507:E1507"/>
    <mergeCell ref="N1507:O1507"/>
    <mergeCell ref="C1508:E1508"/>
    <mergeCell ref="N1508:O1508"/>
    <mergeCell ref="C1503:E1503"/>
    <mergeCell ref="N1503:O1503"/>
    <mergeCell ref="C1504:E1504"/>
    <mergeCell ref="N1504:O1504"/>
    <mergeCell ref="C1505:E1505"/>
    <mergeCell ref="N1505:O1505"/>
    <mergeCell ref="C1500:E1500"/>
    <mergeCell ref="N1500:O1500"/>
    <mergeCell ref="C1501:E1501"/>
    <mergeCell ref="N1501:O1501"/>
    <mergeCell ref="C1502:E1502"/>
    <mergeCell ref="N1502:O1502"/>
    <mergeCell ref="C1515:E1515"/>
    <mergeCell ref="N1515:O1515"/>
    <mergeCell ref="C1516:E1516"/>
    <mergeCell ref="N1516:O1516"/>
    <mergeCell ref="C1517:E1517"/>
    <mergeCell ref="N1517:O1517"/>
    <mergeCell ref="C1512:E1512"/>
    <mergeCell ref="N1512:O1512"/>
    <mergeCell ref="C1513:E1513"/>
    <mergeCell ref="N1513:O1513"/>
    <mergeCell ref="C1514:E1514"/>
    <mergeCell ref="N1514:O1514"/>
    <mergeCell ref="C1509:E1509"/>
    <mergeCell ref="N1509:O1509"/>
    <mergeCell ref="C1510:E1510"/>
    <mergeCell ref="N1510:O1510"/>
    <mergeCell ref="C1511:E1511"/>
    <mergeCell ref="N1511:O1511"/>
    <mergeCell ref="C1524:E1524"/>
    <mergeCell ref="N1524:O1524"/>
    <mergeCell ref="C1525:E1525"/>
    <mergeCell ref="N1525:O1525"/>
    <mergeCell ref="C1526:E1526"/>
    <mergeCell ref="N1526:O1526"/>
    <mergeCell ref="C1521:E1521"/>
    <mergeCell ref="N1521:O1521"/>
    <mergeCell ref="C1522:E1522"/>
    <mergeCell ref="N1522:O1522"/>
    <mergeCell ref="C1523:E1523"/>
    <mergeCell ref="N1523:O1523"/>
    <mergeCell ref="C1518:E1518"/>
    <mergeCell ref="N1518:O1518"/>
    <mergeCell ref="C1519:E1519"/>
    <mergeCell ref="N1519:O1519"/>
    <mergeCell ref="C1520:E1520"/>
    <mergeCell ref="N1520:O1520"/>
    <mergeCell ref="C1533:E1533"/>
    <mergeCell ref="N1533:O1533"/>
    <mergeCell ref="C1534:E1534"/>
    <mergeCell ref="N1534:O1534"/>
    <mergeCell ref="C1535:E1535"/>
    <mergeCell ref="N1535:O1535"/>
    <mergeCell ref="C1530:E1530"/>
    <mergeCell ref="N1530:O1530"/>
    <mergeCell ref="C1531:E1531"/>
    <mergeCell ref="N1531:O1531"/>
    <mergeCell ref="C1532:E1532"/>
    <mergeCell ref="N1532:O1532"/>
    <mergeCell ref="C1527:E1527"/>
    <mergeCell ref="N1527:O1527"/>
    <mergeCell ref="C1528:E1528"/>
    <mergeCell ref="N1528:O1528"/>
    <mergeCell ref="C1529:E1529"/>
    <mergeCell ref="N1529:O1529"/>
    <mergeCell ref="C1542:E1542"/>
    <mergeCell ref="N1542:O1542"/>
    <mergeCell ref="C1543:E1543"/>
    <mergeCell ref="N1543:O1543"/>
    <mergeCell ref="C1544:E1544"/>
    <mergeCell ref="N1544:O1544"/>
    <mergeCell ref="C1539:E1539"/>
    <mergeCell ref="N1539:O1539"/>
    <mergeCell ref="C1540:E1540"/>
    <mergeCell ref="N1540:O1540"/>
    <mergeCell ref="C1541:E1541"/>
    <mergeCell ref="N1541:O1541"/>
    <mergeCell ref="C1536:E1536"/>
    <mergeCell ref="N1536:O1536"/>
    <mergeCell ref="C1537:E1537"/>
    <mergeCell ref="N1537:O1537"/>
    <mergeCell ref="C1538:E1538"/>
    <mergeCell ref="N1538:O1538"/>
    <mergeCell ref="C1551:E1551"/>
    <mergeCell ref="N1551:O1551"/>
    <mergeCell ref="C1552:E1552"/>
    <mergeCell ref="N1552:O1552"/>
    <mergeCell ref="C1553:E1553"/>
    <mergeCell ref="N1553:O1553"/>
    <mergeCell ref="C1548:E1548"/>
    <mergeCell ref="N1548:O1548"/>
    <mergeCell ref="C1549:E1549"/>
    <mergeCell ref="N1549:O1549"/>
    <mergeCell ref="C1550:E1550"/>
    <mergeCell ref="N1550:O1550"/>
    <mergeCell ref="C1545:E1545"/>
    <mergeCell ref="N1545:O1545"/>
    <mergeCell ref="C1546:E1546"/>
    <mergeCell ref="N1546:O1546"/>
    <mergeCell ref="C1547:E1547"/>
    <mergeCell ref="N1547:O1547"/>
    <mergeCell ref="C1560:E1560"/>
    <mergeCell ref="N1560:O1560"/>
    <mergeCell ref="C1561:E1561"/>
    <mergeCell ref="N1561:O1561"/>
    <mergeCell ref="C1562:E1562"/>
    <mergeCell ref="N1562:O1562"/>
    <mergeCell ref="C1557:E1557"/>
    <mergeCell ref="N1557:O1557"/>
    <mergeCell ref="C1558:E1558"/>
    <mergeCell ref="N1558:O1558"/>
    <mergeCell ref="C1559:E1559"/>
    <mergeCell ref="N1559:O1559"/>
    <mergeCell ref="C1554:E1554"/>
    <mergeCell ref="N1554:O1554"/>
    <mergeCell ref="C1555:E1555"/>
    <mergeCell ref="N1555:O1555"/>
    <mergeCell ref="C1556:E1556"/>
    <mergeCell ref="N1556:O1556"/>
    <mergeCell ref="C1569:E1569"/>
    <mergeCell ref="N1569:O1569"/>
    <mergeCell ref="C1570:E1570"/>
    <mergeCell ref="N1570:O1570"/>
    <mergeCell ref="C1571:E1571"/>
    <mergeCell ref="N1571:O1571"/>
    <mergeCell ref="C1566:E1566"/>
    <mergeCell ref="N1566:O1566"/>
    <mergeCell ref="C1567:E1567"/>
    <mergeCell ref="N1567:O1567"/>
    <mergeCell ref="C1568:E1568"/>
    <mergeCell ref="N1568:O1568"/>
    <mergeCell ref="C1563:E1563"/>
    <mergeCell ref="N1563:O1563"/>
    <mergeCell ref="C1564:E1564"/>
    <mergeCell ref="N1564:O1564"/>
    <mergeCell ref="C1565:E1565"/>
    <mergeCell ref="N1565:O1565"/>
    <mergeCell ref="C1578:E1578"/>
    <mergeCell ref="N1578:O1578"/>
    <mergeCell ref="C1579:E1579"/>
    <mergeCell ref="N1579:O1579"/>
    <mergeCell ref="C1580:E1580"/>
    <mergeCell ref="N1580:O1580"/>
    <mergeCell ref="C1575:E1575"/>
    <mergeCell ref="N1575:O1575"/>
    <mergeCell ref="C1576:E1576"/>
    <mergeCell ref="N1576:O1576"/>
    <mergeCell ref="C1577:E1577"/>
    <mergeCell ref="N1577:O1577"/>
    <mergeCell ref="C1572:E1572"/>
    <mergeCell ref="N1572:O1572"/>
    <mergeCell ref="C1573:E1573"/>
    <mergeCell ref="N1573:O1573"/>
    <mergeCell ref="C1574:E1574"/>
    <mergeCell ref="N1574:O1574"/>
    <mergeCell ref="C1587:E1587"/>
    <mergeCell ref="N1587:O1587"/>
    <mergeCell ref="C1588:E1588"/>
    <mergeCell ref="N1588:O1588"/>
    <mergeCell ref="C1589:E1589"/>
    <mergeCell ref="N1589:O1589"/>
    <mergeCell ref="C1584:E1584"/>
    <mergeCell ref="N1584:O1584"/>
    <mergeCell ref="C1585:E1585"/>
    <mergeCell ref="N1585:O1585"/>
    <mergeCell ref="C1586:E1586"/>
    <mergeCell ref="N1586:O1586"/>
    <mergeCell ref="C1581:E1581"/>
    <mergeCell ref="N1581:O1581"/>
    <mergeCell ref="C1582:E1582"/>
    <mergeCell ref="N1582:O1582"/>
    <mergeCell ref="C1583:E1583"/>
    <mergeCell ref="N1583:O1583"/>
    <mergeCell ref="C1596:E1596"/>
    <mergeCell ref="N1596:O1596"/>
    <mergeCell ref="C1597:E1597"/>
    <mergeCell ref="N1597:O1597"/>
    <mergeCell ref="C1598:E1598"/>
    <mergeCell ref="N1598:O1598"/>
    <mergeCell ref="C1593:E1593"/>
    <mergeCell ref="N1593:O1593"/>
    <mergeCell ref="C1594:E1594"/>
    <mergeCell ref="N1594:O1594"/>
    <mergeCell ref="C1595:E1595"/>
    <mergeCell ref="N1595:O1595"/>
    <mergeCell ref="C1590:E1590"/>
    <mergeCell ref="N1590:O1590"/>
    <mergeCell ref="C1591:E1591"/>
    <mergeCell ref="N1591:O1591"/>
    <mergeCell ref="C1592:E1592"/>
    <mergeCell ref="N1592:O1592"/>
    <mergeCell ref="C1605:E1605"/>
    <mergeCell ref="N1605:O1605"/>
    <mergeCell ref="C1606:E1606"/>
    <mergeCell ref="N1606:O1606"/>
    <mergeCell ref="C1607:E1607"/>
    <mergeCell ref="N1607:O1607"/>
    <mergeCell ref="C1602:E1602"/>
    <mergeCell ref="N1602:O1602"/>
    <mergeCell ref="C1603:E1603"/>
    <mergeCell ref="N1603:O1603"/>
    <mergeCell ref="C1604:E1604"/>
    <mergeCell ref="N1604:O1604"/>
    <mergeCell ref="C1599:E1599"/>
    <mergeCell ref="N1599:O1599"/>
    <mergeCell ref="C1600:E1600"/>
    <mergeCell ref="N1600:O1600"/>
    <mergeCell ref="C1601:E1601"/>
    <mergeCell ref="N1601:O1601"/>
    <mergeCell ref="C1614:E1614"/>
    <mergeCell ref="N1614:O1614"/>
    <mergeCell ref="C1615:E1615"/>
    <mergeCell ref="N1615:O1615"/>
    <mergeCell ref="C1616:E1616"/>
    <mergeCell ref="N1616:O1616"/>
    <mergeCell ref="C1611:E1611"/>
    <mergeCell ref="N1611:O1611"/>
    <mergeCell ref="C1612:E1612"/>
    <mergeCell ref="N1612:O1612"/>
    <mergeCell ref="C1613:E1613"/>
    <mergeCell ref="N1613:O1613"/>
    <mergeCell ref="C1608:E1608"/>
    <mergeCell ref="N1608:O1608"/>
    <mergeCell ref="C1609:E1609"/>
    <mergeCell ref="N1609:O1609"/>
    <mergeCell ref="C1610:E1610"/>
    <mergeCell ref="N1610:O1610"/>
    <mergeCell ref="C1623:E1623"/>
    <mergeCell ref="N1623:O1623"/>
    <mergeCell ref="C1624:E1624"/>
    <mergeCell ref="N1624:O1624"/>
    <mergeCell ref="C1625:E1625"/>
    <mergeCell ref="N1625:O1625"/>
    <mergeCell ref="C1620:E1620"/>
    <mergeCell ref="N1620:O1620"/>
    <mergeCell ref="C1621:E1621"/>
    <mergeCell ref="N1621:O1621"/>
    <mergeCell ref="C1622:E1622"/>
    <mergeCell ref="N1622:O1622"/>
    <mergeCell ref="C1617:E1617"/>
    <mergeCell ref="N1617:O1617"/>
    <mergeCell ref="C1618:E1618"/>
    <mergeCell ref="N1618:O1618"/>
    <mergeCell ref="C1619:E1619"/>
    <mergeCell ref="N1619:O1619"/>
    <mergeCell ref="C1632:E1632"/>
    <mergeCell ref="N1632:O1632"/>
    <mergeCell ref="C1633:E1633"/>
    <mergeCell ref="N1633:O1633"/>
    <mergeCell ref="C1634:E1634"/>
    <mergeCell ref="N1634:O1634"/>
    <mergeCell ref="C1629:E1629"/>
    <mergeCell ref="N1629:O1629"/>
    <mergeCell ref="C1630:E1630"/>
    <mergeCell ref="N1630:O1630"/>
    <mergeCell ref="C1631:E1631"/>
    <mergeCell ref="N1631:O1631"/>
    <mergeCell ref="C1626:E1626"/>
    <mergeCell ref="N1626:O1626"/>
    <mergeCell ref="C1627:E1627"/>
    <mergeCell ref="N1627:O1627"/>
    <mergeCell ref="C1628:E1628"/>
    <mergeCell ref="N1628:O1628"/>
    <mergeCell ref="C1641:E1641"/>
    <mergeCell ref="N1641:O1641"/>
    <mergeCell ref="C1642:E1642"/>
    <mergeCell ref="N1642:O1642"/>
    <mergeCell ref="C1643:E1643"/>
    <mergeCell ref="N1643:O1643"/>
    <mergeCell ref="C1638:E1638"/>
    <mergeCell ref="N1638:O1638"/>
    <mergeCell ref="C1639:E1639"/>
    <mergeCell ref="N1639:O1639"/>
    <mergeCell ref="C1640:E1640"/>
    <mergeCell ref="N1640:O1640"/>
    <mergeCell ref="C1635:E1635"/>
    <mergeCell ref="N1635:O1635"/>
    <mergeCell ref="C1636:E1636"/>
    <mergeCell ref="N1636:O1636"/>
    <mergeCell ref="C1637:E1637"/>
    <mergeCell ref="N1637:O1637"/>
    <mergeCell ref="C1650:E1650"/>
    <mergeCell ref="N1650:O1650"/>
    <mergeCell ref="C1651:E1651"/>
    <mergeCell ref="N1651:O1651"/>
    <mergeCell ref="C1652:E1652"/>
    <mergeCell ref="N1652:O1652"/>
    <mergeCell ref="C1647:E1647"/>
    <mergeCell ref="N1647:O1647"/>
    <mergeCell ref="C1648:E1648"/>
    <mergeCell ref="N1648:O1648"/>
    <mergeCell ref="C1649:E1649"/>
    <mergeCell ref="N1649:O1649"/>
    <mergeCell ref="C1644:E1644"/>
    <mergeCell ref="N1644:O1644"/>
    <mergeCell ref="C1645:E1645"/>
    <mergeCell ref="N1645:O1645"/>
    <mergeCell ref="C1646:E1646"/>
    <mergeCell ref="N1646:O1646"/>
    <mergeCell ref="C1659:E1659"/>
    <mergeCell ref="N1659:O1659"/>
    <mergeCell ref="C1660:E1660"/>
    <mergeCell ref="N1660:O1660"/>
    <mergeCell ref="C1661:E1661"/>
    <mergeCell ref="N1661:O1661"/>
    <mergeCell ref="C1656:E1656"/>
    <mergeCell ref="N1656:O1656"/>
    <mergeCell ref="C1657:E1657"/>
    <mergeCell ref="N1657:O1657"/>
    <mergeCell ref="C1658:E1658"/>
    <mergeCell ref="N1658:O1658"/>
    <mergeCell ref="C1653:E1653"/>
    <mergeCell ref="N1653:O1653"/>
    <mergeCell ref="C1654:E1654"/>
    <mergeCell ref="N1654:O1654"/>
    <mergeCell ref="C1655:E1655"/>
    <mergeCell ref="N1655:O1655"/>
    <mergeCell ref="C1668:E1668"/>
    <mergeCell ref="N1668:O1668"/>
    <mergeCell ref="C1669:E1669"/>
    <mergeCell ref="N1669:O1669"/>
    <mergeCell ref="C1670:E1670"/>
    <mergeCell ref="N1670:O1670"/>
    <mergeCell ref="C1665:E1665"/>
    <mergeCell ref="N1665:O1665"/>
    <mergeCell ref="C1666:E1666"/>
    <mergeCell ref="N1666:O1666"/>
    <mergeCell ref="C1667:E1667"/>
    <mergeCell ref="N1667:O1667"/>
    <mergeCell ref="C1662:E1662"/>
    <mergeCell ref="N1662:O1662"/>
    <mergeCell ref="C1663:E1663"/>
    <mergeCell ref="N1663:O1663"/>
    <mergeCell ref="C1664:E1664"/>
    <mergeCell ref="N1664:O1664"/>
    <mergeCell ref="C1677:E1677"/>
    <mergeCell ref="N1677:O1677"/>
    <mergeCell ref="C1678:E1678"/>
    <mergeCell ref="N1678:O1678"/>
    <mergeCell ref="C1679:E1679"/>
    <mergeCell ref="N1679:O1679"/>
    <mergeCell ref="C1674:E1674"/>
    <mergeCell ref="N1674:O1674"/>
    <mergeCell ref="C1675:E1675"/>
    <mergeCell ref="N1675:O1675"/>
    <mergeCell ref="C1676:E1676"/>
    <mergeCell ref="N1676:O1676"/>
    <mergeCell ref="C1671:E1671"/>
    <mergeCell ref="N1671:O1671"/>
    <mergeCell ref="C1672:E1672"/>
    <mergeCell ref="N1672:O1672"/>
    <mergeCell ref="C1673:E1673"/>
    <mergeCell ref="N1673:O1673"/>
    <mergeCell ref="C1686:E1686"/>
    <mergeCell ref="N1686:O1686"/>
    <mergeCell ref="C1687:E1687"/>
    <mergeCell ref="N1687:O1687"/>
    <mergeCell ref="C1688:E1688"/>
    <mergeCell ref="N1688:O1688"/>
    <mergeCell ref="C1683:E1683"/>
    <mergeCell ref="N1683:O1683"/>
    <mergeCell ref="C1684:E1684"/>
    <mergeCell ref="N1684:O1684"/>
    <mergeCell ref="C1685:E1685"/>
    <mergeCell ref="N1685:O1685"/>
    <mergeCell ref="C1680:E1680"/>
    <mergeCell ref="N1680:O1680"/>
    <mergeCell ref="C1681:E1681"/>
    <mergeCell ref="N1681:O1681"/>
    <mergeCell ref="C1682:E1682"/>
    <mergeCell ref="N1682:O1682"/>
    <mergeCell ref="C1695:E1695"/>
    <mergeCell ref="N1695:O1695"/>
    <mergeCell ref="C1696:E1696"/>
    <mergeCell ref="N1696:O1696"/>
    <mergeCell ref="C1697:E1697"/>
    <mergeCell ref="N1697:O1697"/>
    <mergeCell ref="C1692:E1692"/>
    <mergeCell ref="N1692:O1692"/>
    <mergeCell ref="C1693:E1693"/>
    <mergeCell ref="N1693:O1693"/>
    <mergeCell ref="C1694:E1694"/>
    <mergeCell ref="N1694:O1694"/>
    <mergeCell ref="C1689:E1689"/>
    <mergeCell ref="N1689:O1689"/>
    <mergeCell ref="C1690:E1690"/>
    <mergeCell ref="N1690:O1690"/>
    <mergeCell ref="C1691:E1691"/>
    <mergeCell ref="N1691:O1691"/>
    <mergeCell ref="C1704:E1704"/>
    <mergeCell ref="N1704:O1704"/>
    <mergeCell ref="C1705:E1705"/>
    <mergeCell ref="N1705:O1705"/>
    <mergeCell ref="C1706:E1706"/>
    <mergeCell ref="N1706:O1706"/>
    <mergeCell ref="C1701:E1701"/>
    <mergeCell ref="N1701:O1701"/>
    <mergeCell ref="C1702:E1702"/>
    <mergeCell ref="N1702:O1702"/>
    <mergeCell ref="C1703:E1703"/>
    <mergeCell ref="N1703:O1703"/>
    <mergeCell ref="C1698:E1698"/>
    <mergeCell ref="N1698:O1698"/>
    <mergeCell ref="C1699:E1699"/>
    <mergeCell ref="N1699:O1699"/>
    <mergeCell ref="C1700:E1700"/>
    <mergeCell ref="N1700:O1700"/>
    <mergeCell ref="C1713:E1713"/>
    <mergeCell ref="N1713:O1713"/>
    <mergeCell ref="C1714:E1714"/>
    <mergeCell ref="N1714:O1714"/>
    <mergeCell ref="C1715:E1715"/>
    <mergeCell ref="N1715:O1715"/>
    <mergeCell ref="C1710:E1710"/>
    <mergeCell ref="N1710:O1710"/>
    <mergeCell ref="C1711:E1711"/>
    <mergeCell ref="N1711:O1711"/>
    <mergeCell ref="C1712:E1712"/>
    <mergeCell ref="N1712:O1712"/>
    <mergeCell ref="C1707:E1707"/>
    <mergeCell ref="N1707:O1707"/>
    <mergeCell ref="C1708:E1708"/>
    <mergeCell ref="N1708:O1708"/>
    <mergeCell ref="C1709:E1709"/>
    <mergeCell ref="N1709:O1709"/>
    <mergeCell ref="C1722:E1722"/>
    <mergeCell ref="N1722:O1722"/>
    <mergeCell ref="C1723:E1723"/>
    <mergeCell ref="N1723:O1723"/>
    <mergeCell ref="C1724:E1724"/>
    <mergeCell ref="N1724:O1724"/>
    <mergeCell ref="C1719:E1719"/>
    <mergeCell ref="N1719:O1719"/>
    <mergeCell ref="C1720:E1720"/>
    <mergeCell ref="N1720:O1720"/>
    <mergeCell ref="C1721:E1721"/>
    <mergeCell ref="N1721:O1721"/>
    <mergeCell ref="C1716:E1716"/>
    <mergeCell ref="N1716:O1716"/>
    <mergeCell ref="C1717:E1717"/>
    <mergeCell ref="N1717:O1717"/>
    <mergeCell ref="C1718:E1718"/>
    <mergeCell ref="N1718:O1718"/>
    <mergeCell ref="C1731:E1731"/>
    <mergeCell ref="N1731:O1731"/>
    <mergeCell ref="C1732:E1732"/>
    <mergeCell ref="N1732:O1732"/>
    <mergeCell ref="C1733:E1733"/>
    <mergeCell ref="N1733:O1733"/>
    <mergeCell ref="C1728:E1728"/>
    <mergeCell ref="N1728:O1728"/>
    <mergeCell ref="C1729:E1729"/>
    <mergeCell ref="N1729:O1729"/>
    <mergeCell ref="C1730:E1730"/>
    <mergeCell ref="N1730:O1730"/>
    <mergeCell ref="C1725:E1725"/>
    <mergeCell ref="N1725:O1725"/>
    <mergeCell ref="C1726:E1726"/>
    <mergeCell ref="N1726:O1726"/>
    <mergeCell ref="C1727:E1727"/>
    <mergeCell ref="N1727:O1727"/>
    <mergeCell ref="C1740:E1740"/>
    <mergeCell ref="N1740:O1740"/>
    <mergeCell ref="C1741:E1741"/>
    <mergeCell ref="N1741:O1741"/>
    <mergeCell ref="C1742:E1742"/>
    <mergeCell ref="N1742:O1742"/>
    <mergeCell ref="C1737:E1737"/>
    <mergeCell ref="N1737:O1737"/>
    <mergeCell ref="C1738:E1738"/>
    <mergeCell ref="N1738:O1738"/>
    <mergeCell ref="C1739:E1739"/>
    <mergeCell ref="N1739:O1739"/>
    <mergeCell ref="C1734:E1734"/>
    <mergeCell ref="N1734:O1734"/>
    <mergeCell ref="C1735:E1735"/>
    <mergeCell ref="N1735:O1735"/>
    <mergeCell ref="C1736:E1736"/>
    <mergeCell ref="N1736:O1736"/>
    <mergeCell ref="C1749:E1749"/>
    <mergeCell ref="N1749:O1749"/>
    <mergeCell ref="C1750:E1750"/>
    <mergeCell ref="N1750:O1750"/>
    <mergeCell ref="C1751:E1751"/>
    <mergeCell ref="N1751:O1751"/>
    <mergeCell ref="C1746:E1746"/>
    <mergeCell ref="N1746:O1746"/>
    <mergeCell ref="C1747:E1747"/>
    <mergeCell ref="N1747:O1747"/>
    <mergeCell ref="C1748:E1748"/>
    <mergeCell ref="N1748:O1748"/>
    <mergeCell ref="C1743:E1743"/>
    <mergeCell ref="N1743:O1743"/>
    <mergeCell ref="C1744:E1744"/>
    <mergeCell ref="N1744:O1744"/>
    <mergeCell ref="C1745:E1745"/>
    <mergeCell ref="N1745:O1745"/>
    <mergeCell ref="C1758:E1758"/>
    <mergeCell ref="N1758:O1758"/>
    <mergeCell ref="C1759:E1759"/>
    <mergeCell ref="N1759:O1759"/>
    <mergeCell ref="C1760:E1760"/>
    <mergeCell ref="N1760:O1760"/>
    <mergeCell ref="C1755:E1755"/>
    <mergeCell ref="N1755:O1755"/>
    <mergeCell ref="C1756:E1756"/>
    <mergeCell ref="N1756:O1756"/>
    <mergeCell ref="C1757:E1757"/>
    <mergeCell ref="N1757:O1757"/>
    <mergeCell ref="C1752:E1752"/>
    <mergeCell ref="N1752:O1752"/>
    <mergeCell ref="C1753:E1753"/>
    <mergeCell ref="N1753:O1753"/>
    <mergeCell ref="C1754:E1754"/>
    <mergeCell ref="N1754:O1754"/>
    <mergeCell ref="C1767:E1767"/>
    <mergeCell ref="N1767:O1767"/>
    <mergeCell ref="C1768:E1768"/>
    <mergeCell ref="N1768:O1768"/>
    <mergeCell ref="C1769:E1769"/>
    <mergeCell ref="N1769:O1769"/>
    <mergeCell ref="C1764:E1764"/>
    <mergeCell ref="N1764:O1764"/>
    <mergeCell ref="C1765:E1765"/>
    <mergeCell ref="N1765:O1765"/>
    <mergeCell ref="C1766:E1766"/>
    <mergeCell ref="N1766:O1766"/>
    <mergeCell ref="C1761:E1761"/>
    <mergeCell ref="N1761:O1761"/>
    <mergeCell ref="C1762:E1762"/>
    <mergeCell ref="N1762:O1762"/>
    <mergeCell ref="C1763:E1763"/>
    <mergeCell ref="N1763:O1763"/>
    <mergeCell ref="C1776:E1776"/>
    <mergeCell ref="N1776:O1776"/>
    <mergeCell ref="C1777:E1777"/>
    <mergeCell ref="N1777:O1777"/>
    <mergeCell ref="C1778:E1778"/>
    <mergeCell ref="N1778:O1778"/>
    <mergeCell ref="C1773:E1773"/>
    <mergeCell ref="N1773:O1773"/>
    <mergeCell ref="C1774:E1774"/>
    <mergeCell ref="N1774:O1774"/>
    <mergeCell ref="C1775:E1775"/>
    <mergeCell ref="N1775:O1775"/>
    <mergeCell ref="C1770:E1770"/>
    <mergeCell ref="N1770:O1770"/>
    <mergeCell ref="C1771:E1771"/>
    <mergeCell ref="N1771:O1771"/>
    <mergeCell ref="C1772:E1772"/>
    <mergeCell ref="N1772:O1772"/>
    <mergeCell ref="C1785:E1785"/>
    <mergeCell ref="N1785:O1785"/>
    <mergeCell ref="C1786:E1786"/>
    <mergeCell ref="N1786:O1786"/>
    <mergeCell ref="C1787:E1787"/>
    <mergeCell ref="N1787:O1787"/>
    <mergeCell ref="C1782:E1782"/>
    <mergeCell ref="N1782:O1782"/>
    <mergeCell ref="C1783:E1783"/>
    <mergeCell ref="N1783:O1783"/>
    <mergeCell ref="C1784:E1784"/>
    <mergeCell ref="N1784:O1784"/>
    <mergeCell ref="C1779:E1779"/>
    <mergeCell ref="N1779:O1779"/>
    <mergeCell ref="C1780:E1780"/>
    <mergeCell ref="N1780:O1780"/>
    <mergeCell ref="C1781:E1781"/>
    <mergeCell ref="N1781:O1781"/>
    <mergeCell ref="C1794:E1794"/>
    <mergeCell ref="N1794:O1794"/>
    <mergeCell ref="C1795:E1795"/>
    <mergeCell ref="N1795:O1795"/>
    <mergeCell ref="C1796:E1796"/>
    <mergeCell ref="N1796:O1796"/>
    <mergeCell ref="C1791:E1791"/>
    <mergeCell ref="N1791:O1791"/>
    <mergeCell ref="C1792:E1792"/>
    <mergeCell ref="N1792:O1792"/>
    <mergeCell ref="C1793:E1793"/>
    <mergeCell ref="N1793:O1793"/>
    <mergeCell ref="C1788:E1788"/>
    <mergeCell ref="N1788:O1788"/>
    <mergeCell ref="C1789:E1789"/>
    <mergeCell ref="N1789:O1789"/>
    <mergeCell ref="C1790:E1790"/>
    <mergeCell ref="N1790:O1790"/>
    <mergeCell ref="C1803:E1803"/>
    <mergeCell ref="N1803:O1803"/>
    <mergeCell ref="C1804:E1804"/>
    <mergeCell ref="N1804:O1804"/>
    <mergeCell ref="C1805:E1805"/>
    <mergeCell ref="N1805:O1805"/>
    <mergeCell ref="C1800:E1800"/>
    <mergeCell ref="N1800:O1800"/>
    <mergeCell ref="C1801:E1801"/>
    <mergeCell ref="N1801:O1801"/>
    <mergeCell ref="C1802:E1802"/>
    <mergeCell ref="N1802:O1802"/>
    <mergeCell ref="C1797:E1797"/>
    <mergeCell ref="N1797:O1797"/>
    <mergeCell ref="C1798:E1798"/>
    <mergeCell ref="N1798:O1798"/>
    <mergeCell ref="C1799:E1799"/>
    <mergeCell ref="N1799:O1799"/>
    <mergeCell ref="C1812:E1812"/>
    <mergeCell ref="N1812:O1812"/>
    <mergeCell ref="C1813:E1813"/>
    <mergeCell ref="N1813:O1813"/>
    <mergeCell ref="C1814:E1814"/>
    <mergeCell ref="N1814:O1814"/>
    <mergeCell ref="C1809:E1809"/>
    <mergeCell ref="N1809:O1809"/>
    <mergeCell ref="C1810:E1810"/>
    <mergeCell ref="N1810:O1810"/>
    <mergeCell ref="C1811:E1811"/>
    <mergeCell ref="N1811:O1811"/>
    <mergeCell ref="C1806:E1806"/>
    <mergeCell ref="N1806:O1806"/>
    <mergeCell ref="C1807:E1807"/>
    <mergeCell ref="N1807:O1807"/>
    <mergeCell ref="C1808:E1808"/>
    <mergeCell ref="N1808:O1808"/>
    <mergeCell ref="C1821:E1821"/>
    <mergeCell ref="N1821:O1821"/>
    <mergeCell ref="C1822:E1822"/>
    <mergeCell ref="N1822:O1822"/>
    <mergeCell ref="C1823:E1823"/>
    <mergeCell ref="N1823:O1823"/>
    <mergeCell ref="C1818:E1818"/>
    <mergeCell ref="N1818:O1818"/>
    <mergeCell ref="C1819:E1819"/>
    <mergeCell ref="N1819:O1819"/>
    <mergeCell ref="C1820:E1820"/>
    <mergeCell ref="N1820:O1820"/>
    <mergeCell ref="C1815:E1815"/>
    <mergeCell ref="N1815:O1815"/>
    <mergeCell ref="C1816:E1816"/>
    <mergeCell ref="N1816:O1816"/>
    <mergeCell ref="C1817:E1817"/>
    <mergeCell ref="N1817:O1817"/>
    <mergeCell ref="C1830:E1830"/>
    <mergeCell ref="N1830:O1830"/>
    <mergeCell ref="C1831:E1831"/>
    <mergeCell ref="N1831:O1831"/>
    <mergeCell ref="C1832:E1832"/>
    <mergeCell ref="N1832:O1832"/>
    <mergeCell ref="C1827:E1827"/>
    <mergeCell ref="N1827:O1827"/>
    <mergeCell ref="C1828:E1828"/>
    <mergeCell ref="N1828:O1828"/>
    <mergeCell ref="C1829:E1829"/>
    <mergeCell ref="N1829:O1829"/>
    <mergeCell ref="C1824:E1824"/>
    <mergeCell ref="N1824:O1824"/>
    <mergeCell ref="C1825:E1825"/>
    <mergeCell ref="N1825:O1825"/>
    <mergeCell ref="C1826:E1826"/>
    <mergeCell ref="N1826:O1826"/>
    <mergeCell ref="C1839:E1839"/>
    <mergeCell ref="N1839:O1839"/>
    <mergeCell ref="C1840:E1840"/>
    <mergeCell ref="N1840:O1840"/>
    <mergeCell ref="C1841:E1841"/>
    <mergeCell ref="N1841:O1841"/>
    <mergeCell ref="C1836:E1836"/>
    <mergeCell ref="N1836:O1836"/>
    <mergeCell ref="C1837:E1837"/>
    <mergeCell ref="N1837:O1837"/>
    <mergeCell ref="C1838:E1838"/>
    <mergeCell ref="N1838:O1838"/>
    <mergeCell ref="C1833:E1833"/>
    <mergeCell ref="N1833:O1833"/>
    <mergeCell ref="C1834:E1834"/>
    <mergeCell ref="N1834:O1834"/>
    <mergeCell ref="C1835:E1835"/>
    <mergeCell ref="N1835:O1835"/>
    <mergeCell ref="C1848:E1848"/>
    <mergeCell ref="N1848:O1848"/>
    <mergeCell ref="C1849:E1849"/>
    <mergeCell ref="N1849:O1849"/>
    <mergeCell ref="C1850:E1850"/>
    <mergeCell ref="N1850:O1850"/>
    <mergeCell ref="C1845:E1845"/>
    <mergeCell ref="N1845:O1845"/>
    <mergeCell ref="C1846:E1846"/>
    <mergeCell ref="N1846:O1846"/>
    <mergeCell ref="C1847:E1847"/>
    <mergeCell ref="N1847:O1847"/>
    <mergeCell ref="C1842:E1842"/>
    <mergeCell ref="N1842:O1842"/>
    <mergeCell ref="C1843:E1843"/>
    <mergeCell ref="N1843:O1843"/>
    <mergeCell ref="C1844:E1844"/>
    <mergeCell ref="N1844:O1844"/>
    <mergeCell ref="C1857:E1857"/>
    <mergeCell ref="N1857:O1857"/>
    <mergeCell ref="C1858:E1858"/>
    <mergeCell ref="N1858:O1858"/>
    <mergeCell ref="C1859:E1859"/>
    <mergeCell ref="N1859:O1859"/>
    <mergeCell ref="C1854:E1854"/>
    <mergeCell ref="N1854:O1854"/>
    <mergeCell ref="C1855:E1855"/>
    <mergeCell ref="N1855:O1855"/>
    <mergeCell ref="C1856:E1856"/>
    <mergeCell ref="N1856:O1856"/>
    <mergeCell ref="C1851:E1851"/>
    <mergeCell ref="N1851:O1851"/>
    <mergeCell ref="C1852:E1852"/>
    <mergeCell ref="N1852:O1852"/>
    <mergeCell ref="C1853:E1853"/>
    <mergeCell ref="N1853:O1853"/>
    <mergeCell ref="C1866:E1866"/>
    <mergeCell ref="N1866:O1866"/>
    <mergeCell ref="C1867:E1867"/>
    <mergeCell ref="N1867:O1867"/>
    <mergeCell ref="C1868:E1868"/>
    <mergeCell ref="N1868:O1868"/>
    <mergeCell ref="C1863:E1863"/>
    <mergeCell ref="N1863:O1863"/>
    <mergeCell ref="C1864:E1864"/>
    <mergeCell ref="N1864:O1864"/>
    <mergeCell ref="C1865:E1865"/>
    <mergeCell ref="N1865:O1865"/>
    <mergeCell ref="C1860:E1860"/>
    <mergeCell ref="N1860:O1860"/>
    <mergeCell ref="C1861:E1861"/>
    <mergeCell ref="N1861:O1861"/>
    <mergeCell ref="C1862:E1862"/>
    <mergeCell ref="N1862:O1862"/>
    <mergeCell ref="C1875:E1875"/>
    <mergeCell ref="N1875:O1875"/>
    <mergeCell ref="C1876:E1876"/>
    <mergeCell ref="N1876:O1876"/>
    <mergeCell ref="C1877:E1877"/>
    <mergeCell ref="N1877:O1877"/>
    <mergeCell ref="C1872:E1872"/>
    <mergeCell ref="N1872:O1872"/>
    <mergeCell ref="C1873:E1873"/>
    <mergeCell ref="N1873:O1873"/>
    <mergeCell ref="C1874:E1874"/>
    <mergeCell ref="N1874:O1874"/>
    <mergeCell ref="C1869:E1869"/>
    <mergeCell ref="N1869:O1869"/>
    <mergeCell ref="C1870:E1870"/>
    <mergeCell ref="N1870:O1870"/>
    <mergeCell ref="C1871:E1871"/>
    <mergeCell ref="N1871:O1871"/>
    <mergeCell ref="C1884:E1884"/>
    <mergeCell ref="N1884:O1884"/>
    <mergeCell ref="C1885:E1885"/>
    <mergeCell ref="N1885:O1885"/>
    <mergeCell ref="C1886:E1886"/>
    <mergeCell ref="N1886:O1886"/>
    <mergeCell ref="C1881:E1881"/>
    <mergeCell ref="N1881:O1881"/>
    <mergeCell ref="C1882:E1882"/>
    <mergeCell ref="N1882:O1882"/>
    <mergeCell ref="C1883:E1883"/>
    <mergeCell ref="N1883:O1883"/>
    <mergeCell ref="C1878:E1878"/>
    <mergeCell ref="N1878:O1878"/>
    <mergeCell ref="C1879:E1879"/>
    <mergeCell ref="N1879:O1879"/>
    <mergeCell ref="C1880:E1880"/>
    <mergeCell ref="N1880:O1880"/>
    <mergeCell ref="C1893:E1893"/>
    <mergeCell ref="N1893:O1893"/>
    <mergeCell ref="C1894:E1894"/>
    <mergeCell ref="N1894:O1894"/>
    <mergeCell ref="C1895:E1895"/>
    <mergeCell ref="N1895:O1895"/>
    <mergeCell ref="C1890:E1890"/>
    <mergeCell ref="N1890:O1890"/>
    <mergeCell ref="C1891:E1891"/>
    <mergeCell ref="N1891:O1891"/>
    <mergeCell ref="C1892:E1892"/>
    <mergeCell ref="N1892:O1892"/>
    <mergeCell ref="C1887:E1887"/>
    <mergeCell ref="N1887:O1887"/>
    <mergeCell ref="C1888:E1888"/>
    <mergeCell ref="N1888:O1888"/>
    <mergeCell ref="C1889:E1889"/>
    <mergeCell ref="N1889:O1889"/>
    <mergeCell ref="C1902:E1902"/>
    <mergeCell ref="N1902:O1902"/>
    <mergeCell ref="C1903:E1903"/>
    <mergeCell ref="N1903:O1903"/>
    <mergeCell ref="C1904:E1904"/>
    <mergeCell ref="N1904:O1904"/>
    <mergeCell ref="C1899:E1899"/>
    <mergeCell ref="N1899:O1899"/>
    <mergeCell ref="C1900:E1900"/>
    <mergeCell ref="N1900:O1900"/>
    <mergeCell ref="C1901:E1901"/>
    <mergeCell ref="N1901:O1901"/>
    <mergeCell ref="C1896:E1896"/>
    <mergeCell ref="N1896:O1896"/>
    <mergeCell ref="C1897:E1897"/>
    <mergeCell ref="N1897:O1897"/>
    <mergeCell ref="C1898:E1898"/>
    <mergeCell ref="N1898:O1898"/>
    <mergeCell ref="C1911:E1911"/>
    <mergeCell ref="N1911:O1911"/>
    <mergeCell ref="C1912:E1912"/>
    <mergeCell ref="N1912:O1912"/>
    <mergeCell ref="C1913:E1913"/>
    <mergeCell ref="N1913:O1913"/>
    <mergeCell ref="C1908:E1908"/>
    <mergeCell ref="N1908:O1908"/>
    <mergeCell ref="C1909:E1909"/>
    <mergeCell ref="N1909:O1909"/>
    <mergeCell ref="C1910:E1910"/>
    <mergeCell ref="N1910:O1910"/>
    <mergeCell ref="C1905:E1905"/>
    <mergeCell ref="N1905:O1905"/>
    <mergeCell ref="C1906:E1906"/>
    <mergeCell ref="N1906:O1906"/>
    <mergeCell ref="C1907:E1907"/>
    <mergeCell ref="N1907:O1907"/>
    <mergeCell ref="C1920:E1920"/>
    <mergeCell ref="N1920:O1920"/>
    <mergeCell ref="C1921:E1921"/>
    <mergeCell ref="N1921:O1921"/>
    <mergeCell ref="C1922:E1922"/>
    <mergeCell ref="N1922:O1922"/>
    <mergeCell ref="C1917:E1917"/>
    <mergeCell ref="N1917:O1917"/>
    <mergeCell ref="C1918:E1918"/>
    <mergeCell ref="N1918:O1918"/>
    <mergeCell ref="C1919:E1919"/>
    <mergeCell ref="N1919:O1919"/>
    <mergeCell ref="C1914:E1914"/>
    <mergeCell ref="N1914:O1914"/>
    <mergeCell ref="C1915:E1915"/>
    <mergeCell ref="N1915:O1915"/>
    <mergeCell ref="C1916:E1916"/>
    <mergeCell ref="N1916:O1916"/>
    <mergeCell ref="C1929:E1929"/>
    <mergeCell ref="N1929:O1929"/>
    <mergeCell ref="C1930:E1930"/>
    <mergeCell ref="N1930:O1930"/>
    <mergeCell ref="C1931:E1931"/>
    <mergeCell ref="N1931:O1931"/>
    <mergeCell ref="C1926:E1926"/>
    <mergeCell ref="N1926:O1926"/>
    <mergeCell ref="C1927:E1927"/>
    <mergeCell ref="N1927:O1927"/>
    <mergeCell ref="C1928:E1928"/>
    <mergeCell ref="N1928:O1928"/>
    <mergeCell ref="C1923:E1923"/>
    <mergeCell ref="N1923:O1923"/>
    <mergeCell ref="C1924:E1924"/>
    <mergeCell ref="N1924:O1924"/>
    <mergeCell ref="C1925:E1925"/>
    <mergeCell ref="N1925:O1925"/>
    <mergeCell ref="C1938:E1938"/>
    <mergeCell ref="N1938:O1938"/>
    <mergeCell ref="C1939:E1939"/>
    <mergeCell ref="N1939:O1939"/>
    <mergeCell ref="C1940:E1940"/>
    <mergeCell ref="N1940:O1940"/>
    <mergeCell ref="C1935:E1935"/>
    <mergeCell ref="N1935:O1935"/>
    <mergeCell ref="C1936:E1936"/>
    <mergeCell ref="N1936:O1936"/>
    <mergeCell ref="C1937:E1937"/>
    <mergeCell ref="N1937:O1937"/>
    <mergeCell ref="C1932:E1932"/>
    <mergeCell ref="N1932:O1932"/>
    <mergeCell ref="C1933:E1933"/>
    <mergeCell ref="N1933:O1933"/>
    <mergeCell ref="C1934:E1934"/>
    <mergeCell ref="N1934:O1934"/>
    <mergeCell ref="C1947:E1947"/>
    <mergeCell ref="N1947:O1947"/>
    <mergeCell ref="C1948:E1948"/>
    <mergeCell ref="N1948:O1948"/>
    <mergeCell ref="C1949:E1949"/>
    <mergeCell ref="N1949:O1949"/>
    <mergeCell ref="C1944:E1944"/>
    <mergeCell ref="N1944:O1944"/>
    <mergeCell ref="C1945:E1945"/>
    <mergeCell ref="N1945:O1945"/>
    <mergeCell ref="C1946:E1946"/>
    <mergeCell ref="N1946:O1946"/>
    <mergeCell ref="C1941:E1941"/>
    <mergeCell ref="N1941:O1941"/>
    <mergeCell ref="C1942:E1942"/>
    <mergeCell ref="N1942:O1942"/>
    <mergeCell ref="C1943:E1943"/>
    <mergeCell ref="N1943:O1943"/>
    <mergeCell ref="C1956:E1956"/>
    <mergeCell ref="N1956:O1956"/>
    <mergeCell ref="C1957:E1957"/>
    <mergeCell ref="N1957:O1957"/>
    <mergeCell ref="C1958:E1958"/>
    <mergeCell ref="N1958:O1958"/>
    <mergeCell ref="C1953:E1953"/>
    <mergeCell ref="N1953:O1953"/>
    <mergeCell ref="C1954:E1954"/>
    <mergeCell ref="N1954:O1954"/>
    <mergeCell ref="C1955:E1955"/>
    <mergeCell ref="N1955:O1955"/>
    <mergeCell ref="C1950:E1950"/>
    <mergeCell ref="N1950:O1950"/>
    <mergeCell ref="C1951:E1951"/>
    <mergeCell ref="N1951:O1951"/>
    <mergeCell ref="C1952:E1952"/>
    <mergeCell ref="N1952:O1952"/>
    <mergeCell ref="C1965:E1965"/>
    <mergeCell ref="N1965:O1965"/>
    <mergeCell ref="C1966:E1966"/>
    <mergeCell ref="N1966:O1966"/>
    <mergeCell ref="C1967:E1967"/>
    <mergeCell ref="N1967:O1967"/>
    <mergeCell ref="C1962:E1962"/>
    <mergeCell ref="N1962:O1962"/>
    <mergeCell ref="C1963:E1963"/>
    <mergeCell ref="N1963:O1963"/>
    <mergeCell ref="C1964:E1964"/>
    <mergeCell ref="N1964:O1964"/>
    <mergeCell ref="C1959:E1959"/>
    <mergeCell ref="N1959:O1959"/>
    <mergeCell ref="C1960:E1960"/>
    <mergeCell ref="N1960:O1960"/>
    <mergeCell ref="C1961:E1961"/>
    <mergeCell ref="N1961:O1961"/>
    <mergeCell ref="C1974:E1974"/>
    <mergeCell ref="N1974:O1974"/>
    <mergeCell ref="C1975:E1975"/>
    <mergeCell ref="N1975:O1975"/>
    <mergeCell ref="C1976:E1976"/>
    <mergeCell ref="N1976:O1976"/>
    <mergeCell ref="C1971:E1971"/>
    <mergeCell ref="N1971:O1971"/>
    <mergeCell ref="C1972:E1972"/>
    <mergeCell ref="N1972:O1972"/>
    <mergeCell ref="C1973:E1973"/>
    <mergeCell ref="N1973:O1973"/>
    <mergeCell ref="C1968:E1968"/>
    <mergeCell ref="N1968:O1968"/>
    <mergeCell ref="C1969:E1969"/>
    <mergeCell ref="N1969:O1969"/>
    <mergeCell ref="C1970:E1970"/>
    <mergeCell ref="N1970:O1970"/>
    <mergeCell ref="C1983:E1983"/>
    <mergeCell ref="N1983:O1983"/>
    <mergeCell ref="C1984:E1984"/>
    <mergeCell ref="N1984:O1984"/>
    <mergeCell ref="C1985:E1985"/>
    <mergeCell ref="N1985:O1985"/>
    <mergeCell ref="C1980:E1980"/>
    <mergeCell ref="N1980:O1980"/>
    <mergeCell ref="C1981:E1981"/>
    <mergeCell ref="N1981:O1981"/>
    <mergeCell ref="C1982:E1982"/>
    <mergeCell ref="N1982:O1982"/>
    <mergeCell ref="C1977:E1977"/>
    <mergeCell ref="N1977:O1977"/>
    <mergeCell ref="C1978:E1978"/>
    <mergeCell ref="N1978:O1978"/>
    <mergeCell ref="C1979:E1979"/>
    <mergeCell ref="N1979:O1979"/>
    <mergeCell ref="C1992:E1992"/>
    <mergeCell ref="N1992:O1992"/>
    <mergeCell ref="C1993:E1993"/>
    <mergeCell ref="N1993:O1993"/>
    <mergeCell ref="C1994:E1994"/>
    <mergeCell ref="N1994:O1994"/>
    <mergeCell ref="C1989:E1989"/>
    <mergeCell ref="N1989:O1989"/>
    <mergeCell ref="C1990:E1990"/>
    <mergeCell ref="N1990:O1990"/>
    <mergeCell ref="C1991:E1991"/>
    <mergeCell ref="N1991:O1991"/>
    <mergeCell ref="C1986:E1986"/>
    <mergeCell ref="N1986:O1986"/>
    <mergeCell ref="C1987:E1987"/>
    <mergeCell ref="N1987:O1987"/>
    <mergeCell ref="C1988:E1988"/>
    <mergeCell ref="N1988:O1988"/>
    <mergeCell ref="C2001:E2001"/>
    <mergeCell ref="N2001:O2001"/>
    <mergeCell ref="C2002:E2002"/>
    <mergeCell ref="N2002:O2002"/>
    <mergeCell ref="C2003:E2003"/>
    <mergeCell ref="N2003:O2003"/>
    <mergeCell ref="C1998:E1998"/>
    <mergeCell ref="N1998:O1998"/>
    <mergeCell ref="C1999:E1999"/>
    <mergeCell ref="N1999:O1999"/>
    <mergeCell ref="C2000:E2000"/>
    <mergeCell ref="N2000:O2000"/>
    <mergeCell ref="C1995:E1995"/>
    <mergeCell ref="N1995:O1995"/>
    <mergeCell ref="C1996:E1996"/>
    <mergeCell ref="N1996:O1996"/>
    <mergeCell ref="C1997:E1997"/>
    <mergeCell ref="N1997:O1997"/>
    <mergeCell ref="C2010:E2010"/>
    <mergeCell ref="N2010:O2010"/>
    <mergeCell ref="C2011:E2011"/>
    <mergeCell ref="N2011:O2011"/>
    <mergeCell ref="C2012:E2012"/>
    <mergeCell ref="N2012:O2012"/>
    <mergeCell ref="C2007:E2007"/>
    <mergeCell ref="N2007:O2007"/>
    <mergeCell ref="C2008:E2008"/>
    <mergeCell ref="N2008:O2008"/>
    <mergeCell ref="C2009:E2009"/>
    <mergeCell ref="N2009:O2009"/>
    <mergeCell ref="C2004:E2004"/>
    <mergeCell ref="N2004:O2004"/>
    <mergeCell ref="C2005:E2005"/>
    <mergeCell ref="N2005:O2005"/>
    <mergeCell ref="C2006:E2006"/>
    <mergeCell ref="N2006:O2006"/>
    <mergeCell ref="C2019:E2019"/>
    <mergeCell ref="N2019:O2019"/>
    <mergeCell ref="C2020:E2020"/>
    <mergeCell ref="N2020:O2020"/>
    <mergeCell ref="C2021:E2021"/>
    <mergeCell ref="N2021:O2021"/>
    <mergeCell ref="C2016:E2016"/>
    <mergeCell ref="N2016:O2016"/>
    <mergeCell ref="C2017:E2017"/>
    <mergeCell ref="N2017:O2017"/>
    <mergeCell ref="C2018:E2018"/>
    <mergeCell ref="N2018:O2018"/>
    <mergeCell ref="C2013:E2013"/>
    <mergeCell ref="N2013:O2013"/>
    <mergeCell ref="C2014:E2014"/>
    <mergeCell ref="N2014:O2014"/>
    <mergeCell ref="C2015:E2015"/>
    <mergeCell ref="N2015:O2015"/>
    <mergeCell ref="C2028:E2028"/>
    <mergeCell ref="N2028:O2028"/>
    <mergeCell ref="C2029:E2029"/>
    <mergeCell ref="N2029:O2029"/>
    <mergeCell ref="C2030:E2030"/>
    <mergeCell ref="N2030:O2030"/>
    <mergeCell ref="C2025:E2025"/>
    <mergeCell ref="N2025:O2025"/>
    <mergeCell ref="C2026:E2026"/>
    <mergeCell ref="N2026:O2026"/>
    <mergeCell ref="C2027:E2027"/>
    <mergeCell ref="N2027:O2027"/>
    <mergeCell ref="C2022:E2022"/>
    <mergeCell ref="N2022:O2022"/>
    <mergeCell ref="C2023:E2023"/>
    <mergeCell ref="N2023:O2023"/>
    <mergeCell ref="C2024:E2024"/>
    <mergeCell ref="N2024:O2024"/>
    <mergeCell ref="C2037:E2037"/>
    <mergeCell ref="N2037:O2037"/>
    <mergeCell ref="C2038:E2038"/>
    <mergeCell ref="N2038:O2038"/>
    <mergeCell ref="C2039:E2039"/>
    <mergeCell ref="N2039:O2039"/>
    <mergeCell ref="C2034:E2034"/>
    <mergeCell ref="N2034:O2034"/>
    <mergeCell ref="C2035:E2035"/>
    <mergeCell ref="N2035:O2035"/>
    <mergeCell ref="C2036:E2036"/>
    <mergeCell ref="N2036:O2036"/>
    <mergeCell ref="C2031:E2031"/>
    <mergeCell ref="N2031:O2031"/>
    <mergeCell ref="C2032:E2032"/>
    <mergeCell ref="N2032:O2032"/>
    <mergeCell ref="C2033:E2033"/>
    <mergeCell ref="N2033:O2033"/>
    <mergeCell ref="C2046:E2046"/>
    <mergeCell ref="N2046:O2046"/>
    <mergeCell ref="C2047:E2047"/>
    <mergeCell ref="N2047:O2047"/>
    <mergeCell ref="C2048:E2048"/>
    <mergeCell ref="N2048:O2048"/>
    <mergeCell ref="C2043:E2043"/>
    <mergeCell ref="N2043:O2043"/>
    <mergeCell ref="C2044:E2044"/>
    <mergeCell ref="N2044:O2044"/>
    <mergeCell ref="C2045:E2045"/>
    <mergeCell ref="N2045:O2045"/>
    <mergeCell ref="C2040:E2040"/>
    <mergeCell ref="N2040:O2040"/>
    <mergeCell ref="C2041:E2041"/>
    <mergeCell ref="N2041:O2041"/>
    <mergeCell ref="C2042:E2042"/>
    <mergeCell ref="N2042:O2042"/>
    <mergeCell ref="C2055:E2055"/>
    <mergeCell ref="N2055:O2055"/>
    <mergeCell ref="C2056:E2056"/>
    <mergeCell ref="N2056:O2056"/>
    <mergeCell ref="C2057:E2057"/>
    <mergeCell ref="N2057:O2057"/>
    <mergeCell ref="C2052:E2052"/>
    <mergeCell ref="N2052:O2052"/>
    <mergeCell ref="C2053:E2053"/>
    <mergeCell ref="N2053:O2053"/>
    <mergeCell ref="C2054:E2054"/>
    <mergeCell ref="N2054:O2054"/>
    <mergeCell ref="C2049:E2049"/>
    <mergeCell ref="N2049:O2049"/>
    <mergeCell ref="C2050:E2050"/>
    <mergeCell ref="N2050:O2050"/>
    <mergeCell ref="C2051:E2051"/>
    <mergeCell ref="N2051:O2051"/>
    <mergeCell ref="C2064:E2064"/>
    <mergeCell ref="N2064:O2064"/>
    <mergeCell ref="C2065:E2065"/>
    <mergeCell ref="N2065:O2065"/>
    <mergeCell ref="C2066:E2066"/>
    <mergeCell ref="N2066:O2066"/>
    <mergeCell ref="C2061:E2061"/>
    <mergeCell ref="N2061:O2061"/>
    <mergeCell ref="C2062:E2062"/>
    <mergeCell ref="N2062:O2062"/>
    <mergeCell ref="C2063:E2063"/>
    <mergeCell ref="N2063:O2063"/>
    <mergeCell ref="C2058:E2058"/>
    <mergeCell ref="N2058:O2058"/>
    <mergeCell ref="C2059:E2059"/>
    <mergeCell ref="N2059:O2059"/>
    <mergeCell ref="C2060:E2060"/>
    <mergeCell ref="N2060:O2060"/>
    <mergeCell ref="C2073:E2073"/>
    <mergeCell ref="N2073:O2073"/>
    <mergeCell ref="C2074:E2074"/>
    <mergeCell ref="N2074:O2074"/>
    <mergeCell ref="C2075:E2075"/>
    <mergeCell ref="N2075:O2075"/>
    <mergeCell ref="C2070:E2070"/>
    <mergeCell ref="N2070:O2070"/>
    <mergeCell ref="C2071:E2071"/>
    <mergeCell ref="N2071:O2071"/>
    <mergeCell ref="C2072:E2072"/>
    <mergeCell ref="N2072:O2072"/>
    <mergeCell ref="C2067:E2067"/>
    <mergeCell ref="N2067:O2067"/>
    <mergeCell ref="C2068:E2068"/>
    <mergeCell ref="N2068:O2068"/>
    <mergeCell ref="C2069:E2069"/>
    <mergeCell ref="N2069:O2069"/>
    <mergeCell ref="C2082:E2082"/>
    <mergeCell ref="N2082:O2082"/>
    <mergeCell ref="C2083:E2083"/>
    <mergeCell ref="N2083:O2083"/>
    <mergeCell ref="C2084:E2084"/>
    <mergeCell ref="N2084:O2084"/>
    <mergeCell ref="C2079:E2079"/>
    <mergeCell ref="N2079:O2079"/>
    <mergeCell ref="C2080:E2080"/>
    <mergeCell ref="N2080:O2080"/>
    <mergeCell ref="C2081:E2081"/>
    <mergeCell ref="N2081:O2081"/>
    <mergeCell ref="C2076:E2076"/>
    <mergeCell ref="N2076:O2076"/>
    <mergeCell ref="C2077:E2077"/>
    <mergeCell ref="N2077:O2077"/>
    <mergeCell ref="C2078:E2078"/>
    <mergeCell ref="N2078:O2078"/>
    <mergeCell ref="C2091:E2091"/>
    <mergeCell ref="N2091:O2091"/>
    <mergeCell ref="C2092:E2092"/>
    <mergeCell ref="N2092:O2092"/>
    <mergeCell ref="C2093:E2093"/>
    <mergeCell ref="N2093:O2093"/>
    <mergeCell ref="C2088:E2088"/>
    <mergeCell ref="N2088:O2088"/>
    <mergeCell ref="C2089:E2089"/>
    <mergeCell ref="N2089:O2089"/>
    <mergeCell ref="C2090:E2090"/>
    <mergeCell ref="N2090:O2090"/>
    <mergeCell ref="C2085:E2085"/>
    <mergeCell ref="N2085:O2085"/>
    <mergeCell ref="C2086:E2086"/>
    <mergeCell ref="N2086:O2086"/>
    <mergeCell ref="C2087:E2087"/>
    <mergeCell ref="N2087:O2087"/>
    <mergeCell ref="C2100:E2100"/>
    <mergeCell ref="N2100:O2100"/>
    <mergeCell ref="C2101:E2101"/>
    <mergeCell ref="N2101:O2101"/>
    <mergeCell ref="C2102:E2102"/>
    <mergeCell ref="N2102:O2102"/>
    <mergeCell ref="C2097:E2097"/>
    <mergeCell ref="N2097:O2097"/>
    <mergeCell ref="C2098:E2098"/>
    <mergeCell ref="N2098:O2098"/>
    <mergeCell ref="C2099:E2099"/>
    <mergeCell ref="N2099:O2099"/>
    <mergeCell ref="C2094:E2094"/>
    <mergeCell ref="N2094:O2094"/>
    <mergeCell ref="C2095:E2095"/>
    <mergeCell ref="N2095:O2095"/>
    <mergeCell ref="C2096:E2096"/>
    <mergeCell ref="N2096:O2096"/>
    <mergeCell ref="C2109:E2109"/>
    <mergeCell ref="N2109:O2109"/>
    <mergeCell ref="C2110:E2110"/>
    <mergeCell ref="N2110:O2110"/>
    <mergeCell ref="C2111:E2111"/>
    <mergeCell ref="N2111:O2111"/>
    <mergeCell ref="C2106:E2106"/>
    <mergeCell ref="N2106:O2106"/>
    <mergeCell ref="C2107:E2107"/>
    <mergeCell ref="N2107:O2107"/>
    <mergeCell ref="C2108:E2108"/>
    <mergeCell ref="N2108:O2108"/>
    <mergeCell ref="C2103:E2103"/>
    <mergeCell ref="N2103:O2103"/>
    <mergeCell ref="C2104:E2104"/>
    <mergeCell ref="N2104:O2104"/>
    <mergeCell ref="C2105:E2105"/>
    <mergeCell ref="N2105:O2105"/>
    <mergeCell ref="C2118:E2118"/>
    <mergeCell ref="N2118:O2118"/>
    <mergeCell ref="C2119:E2119"/>
    <mergeCell ref="N2119:O2119"/>
    <mergeCell ref="C2120:E2120"/>
    <mergeCell ref="N2120:O2120"/>
    <mergeCell ref="C2115:E2115"/>
    <mergeCell ref="N2115:O2115"/>
    <mergeCell ref="C2116:E2116"/>
    <mergeCell ref="N2116:O2116"/>
    <mergeCell ref="C2117:E2117"/>
    <mergeCell ref="N2117:O2117"/>
    <mergeCell ref="C2112:E2112"/>
    <mergeCell ref="N2112:O2112"/>
    <mergeCell ref="C2113:E2113"/>
    <mergeCell ref="N2113:O2113"/>
    <mergeCell ref="C2114:E2114"/>
    <mergeCell ref="N2114:O2114"/>
    <mergeCell ref="C2127:E2127"/>
    <mergeCell ref="N2127:O2127"/>
    <mergeCell ref="C2128:E2128"/>
    <mergeCell ref="N2128:O2128"/>
    <mergeCell ref="C2129:E2129"/>
    <mergeCell ref="N2129:O2129"/>
    <mergeCell ref="C2124:E2124"/>
    <mergeCell ref="N2124:O2124"/>
    <mergeCell ref="C2125:E2125"/>
    <mergeCell ref="N2125:O2125"/>
    <mergeCell ref="C2126:E2126"/>
    <mergeCell ref="N2126:O2126"/>
    <mergeCell ref="C2121:E2121"/>
    <mergeCell ref="N2121:O2121"/>
    <mergeCell ref="C2122:E2122"/>
    <mergeCell ref="N2122:O2122"/>
    <mergeCell ref="C2123:E2123"/>
    <mergeCell ref="N2123:O2123"/>
    <mergeCell ref="C2136:E2136"/>
    <mergeCell ref="N2136:O2136"/>
    <mergeCell ref="C2137:E2137"/>
    <mergeCell ref="N2137:O2137"/>
    <mergeCell ref="C2138:E2138"/>
    <mergeCell ref="N2138:O2138"/>
    <mergeCell ref="C2133:E2133"/>
    <mergeCell ref="N2133:O2133"/>
    <mergeCell ref="C2134:E2134"/>
    <mergeCell ref="N2134:O2134"/>
    <mergeCell ref="C2135:E2135"/>
    <mergeCell ref="N2135:O2135"/>
    <mergeCell ref="C2130:E2130"/>
    <mergeCell ref="N2130:O2130"/>
    <mergeCell ref="C2131:E2131"/>
    <mergeCell ref="N2131:O2131"/>
    <mergeCell ref="C2132:E2132"/>
    <mergeCell ref="N2132:O2132"/>
    <mergeCell ref="C2145:E2145"/>
    <mergeCell ref="N2145:O2145"/>
    <mergeCell ref="C2146:E2146"/>
    <mergeCell ref="N2146:O2146"/>
    <mergeCell ref="C2147:E2147"/>
    <mergeCell ref="N2147:O2147"/>
    <mergeCell ref="C2142:E2142"/>
    <mergeCell ref="N2142:O2142"/>
    <mergeCell ref="C2143:E2143"/>
    <mergeCell ref="N2143:O2143"/>
    <mergeCell ref="C2144:E2144"/>
    <mergeCell ref="N2144:O2144"/>
    <mergeCell ref="C2139:E2139"/>
    <mergeCell ref="N2139:O2139"/>
    <mergeCell ref="C2140:E2140"/>
    <mergeCell ref="N2140:O2140"/>
    <mergeCell ref="C2141:E2141"/>
    <mergeCell ref="N2141:O2141"/>
    <mergeCell ref="C2154:E2154"/>
    <mergeCell ref="N2154:O2154"/>
    <mergeCell ref="C2155:E2155"/>
    <mergeCell ref="N2155:O2155"/>
    <mergeCell ref="C2156:E2156"/>
    <mergeCell ref="N2156:O2156"/>
    <mergeCell ref="C2151:E2151"/>
    <mergeCell ref="N2151:O2151"/>
    <mergeCell ref="C2152:E2152"/>
    <mergeCell ref="N2152:O2152"/>
    <mergeCell ref="C2153:E2153"/>
    <mergeCell ref="N2153:O2153"/>
    <mergeCell ref="C2148:E2148"/>
    <mergeCell ref="N2148:O2148"/>
    <mergeCell ref="C2149:E2149"/>
    <mergeCell ref="N2149:O2149"/>
    <mergeCell ref="C2150:E2150"/>
    <mergeCell ref="N2150:O2150"/>
    <mergeCell ref="C2163:E2163"/>
    <mergeCell ref="N2163:O2163"/>
    <mergeCell ref="C2164:E2164"/>
    <mergeCell ref="N2164:O2164"/>
    <mergeCell ref="C2165:E2165"/>
    <mergeCell ref="N2165:O2165"/>
    <mergeCell ref="C2160:E2160"/>
    <mergeCell ref="N2160:O2160"/>
    <mergeCell ref="C2161:E2161"/>
    <mergeCell ref="N2161:O2161"/>
    <mergeCell ref="C2162:E2162"/>
    <mergeCell ref="N2162:O2162"/>
    <mergeCell ref="C2157:E2157"/>
    <mergeCell ref="N2157:O2157"/>
    <mergeCell ref="C2158:E2158"/>
    <mergeCell ref="N2158:O2158"/>
    <mergeCell ref="C2159:E2159"/>
    <mergeCell ref="N2159:O2159"/>
    <mergeCell ref="C2172:E2172"/>
    <mergeCell ref="N2172:O2172"/>
    <mergeCell ref="C2173:E2173"/>
    <mergeCell ref="N2173:O2173"/>
    <mergeCell ref="C2174:E2174"/>
    <mergeCell ref="N2174:O2174"/>
    <mergeCell ref="C2169:E2169"/>
    <mergeCell ref="N2169:O2169"/>
    <mergeCell ref="C2170:E2170"/>
    <mergeCell ref="N2170:O2170"/>
    <mergeCell ref="C2171:E2171"/>
    <mergeCell ref="N2171:O2171"/>
    <mergeCell ref="C2166:E2166"/>
    <mergeCell ref="N2166:O2166"/>
    <mergeCell ref="C2167:E2167"/>
    <mergeCell ref="N2167:O2167"/>
    <mergeCell ref="C2168:E2168"/>
    <mergeCell ref="N2168:O2168"/>
    <mergeCell ref="C2181:E2181"/>
    <mergeCell ref="N2181:O2181"/>
    <mergeCell ref="C2182:E2182"/>
    <mergeCell ref="N2182:O2182"/>
    <mergeCell ref="C2183:E2183"/>
    <mergeCell ref="N2183:O2183"/>
    <mergeCell ref="C2178:E2178"/>
    <mergeCell ref="N2178:O2178"/>
    <mergeCell ref="C2179:E2179"/>
    <mergeCell ref="N2179:O2179"/>
    <mergeCell ref="C2180:E2180"/>
    <mergeCell ref="N2180:O2180"/>
    <mergeCell ref="C2175:E2175"/>
    <mergeCell ref="N2175:O2175"/>
    <mergeCell ref="C2176:E2176"/>
    <mergeCell ref="N2176:O2176"/>
    <mergeCell ref="C2177:E2177"/>
    <mergeCell ref="N2177:O2177"/>
    <mergeCell ref="C2190:E2190"/>
    <mergeCell ref="N2190:O2190"/>
    <mergeCell ref="C2191:E2191"/>
    <mergeCell ref="N2191:O2191"/>
    <mergeCell ref="C2192:E2192"/>
    <mergeCell ref="N2192:O2192"/>
    <mergeCell ref="C2187:E2187"/>
    <mergeCell ref="N2187:O2187"/>
    <mergeCell ref="C2188:E2188"/>
    <mergeCell ref="N2188:O2188"/>
    <mergeCell ref="C2189:E2189"/>
    <mergeCell ref="N2189:O2189"/>
    <mergeCell ref="C2184:E2184"/>
    <mergeCell ref="N2184:O2184"/>
    <mergeCell ref="C2185:E2185"/>
    <mergeCell ref="N2185:O2185"/>
    <mergeCell ref="C2186:E2186"/>
    <mergeCell ref="N2186:O2186"/>
    <mergeCell ref="C2199:E2199"/>
    <mergeCell ref="N2199:O2199"/>
    <mergeCell ref="C2200:E2200"/>
    <mergeCell ref="N2200:O2200"/>
    <mergeCell ref="C2201:E2201"/>
    <mergeCell ref="N2201:O2201"/>
    <mergeCell ref="C2196:E2196"/>
    <mergeCell ref="N2196:O2196"/>
    <mergeCell ref="C2197:E2197"/>
    <mergeCell ref="N2197:O2197"/>
    <mergeCell ref="C2198:E2198"/>
    <mergeCell ref="N2198:O2198"/>
    <mergeCell ref="C2193:E2193"/>
    <mergeCell ref="N2193:O2193"/>
    <mergeCell ref="C2194:E2194"/>
    <mergeCell ref="N2194:O2194"/>
    <mergeCell ref="C2195:E2195"/>
    <mergeCell ref="N2195:O2195"/>
    <mergeCell ref="C2208:E2208"/>
    <mergeCell ref="N2208:O2208"/>
    <mergeCell ref="C2209:E2209"/>
    <mergeCell ref="N2209:O2209"/>
    <mergeCell ref="C2210:E2210"/>
    <mergeCell ref="N2210:O2210"/>
    <mergeCell ref="C2205:E2205"/>
    <mergeCell ref="N2205:O2205"/>
    <mergeCell ref="C2206:E2206"/>
    <mergeCell ref="N2206:O2206"/>
    <mergeCell ref="C2207:E2207"/>
    <mergeCell ref="N2207:O2207"/>
    <mergeCell ref="C2202:E2202"/>
    <mergeCell ref="N2202:O2202"/>
    <mergeCell ref="C2203:E2203"/>
    <mergeCell ref="N2203:O2203"/>
    <mergeCell ref="C2204:E2204"/>
    <mergeCell ref="N2204:O2204"/>
    <mergeCell ref="C2217:E2217"/>
    <mergeCell ref="N2217:O2217"/>
    <mergeCell ref="C2218:E2218"/>
    <mergeCell ref="N2218:O2218"/>
    <mergeCell ref="C2219:E2219"/>
    <mergeCell ref="N2219:O2219"/>
    <mergeCell ref="C2214:E2214"/>
    <mergeCell ref="N2214:O2214"/>
    <mergeCell ref="C2215:E2215"/>
    <mergeCell ref="N2215:O2215"/>
    <mergeCell ref="C2216:E2216"/>
    <mergeCell ref="N2216:O2216"/>
    <mergeCell ref="C2211:E2211"/>
    <mergeCell ref="N2211:O2211"/>
    <mergeCell ref="C2212:E2212"/>
    <mergeCell ref="N2212:O2212"/>
    <mergeCell ref="C2213:E2213"/>
    <mergeCell ref="N2213:O2213"/>
    <mergeCell ref="C2226:E2226"/>
    <mergeCell ref="N2226:O2226"/>
    <mergeCell ref="C2227:E2227"/>
    <mergeCell ref="N2227:O2227"/>
    <mergeCell ref="C2228:E2228"/>
    <mergeCell ref="N2228:O2228"/>
    <mergeCell ref="C2223:E2223"/>
    <mergeCell ref="N2223:O2223"/>
    <mergeCell ref="C2224:E2224"/>
    <mergeCell ref="N2224:O2224"/>
    <mergeCell ref="C2225:E2225"/>
    <mergeCell ref="N2225:O2225"/>
    <mergeCell ref="C2220:E2220"/>
    <mergeCell ref="N2220:O2220"/>
    <mergeCell ref="C2221:E2221"/>
    <mergeCell ref="N2221:O2221"/>
    <mergeCell ref="C2222:E2222"/>
    <mergeCell ref="N2222:O2222"/>
    <mergeCell ref="C2235:E2235"/>
    <mergeCell ref="N2235:O2235"/>
    <mergeCell ref="C2236:E2236"/>
    <mergeCell ref="N2236:O2236"/>
    <mergeCell ref="C2237:E2237"/>
    <mergeCell ref="N2237:O2237"/>
    <mergeCell ref="C2232:E2232"/>
    <mergeCell ref="N2232:O2232"/>
    <mergeCell ref="C2233:E2233"/>
    <mergeCell ref="N2233:O2233"/>
    <mergeCell ref="C2234:E2234"/>
    <mergeCell ref="N2234:O2234"/>
    <mergeCell ref="C2229:E2229"/>
    <mergeCell ref="N2229:O2229"/>
    <mergeCell ref="C2230:E2230"/>
    <mergeCell ref="N2230:O2230"/>
    <mergeCell ref="C2231:E2231"/>
    <mergeCell ref="N2231:O2231"/>
    <mergeCell ref="C2244:E2244"/>
    <mergeCell ref="N2244:O2244"/>
    <mergeCell ref="C2245:E2245"/>
    <mergeCell ref="N2245:O2245"/>
    <mergeCell ref="C2246:E2246"/>
    <mergeCell ref="N2246:O2246"/>
    <mergeCell ref="C2241:E2241"/>
    <mergeCell ref="N2241:O2241"/>
    <mergeCell ref="C2242:E2242"/>
    <mergeCell ref="N2242:O2242"/>
    <mergeCell ref="C2243:E2243"/>
    <mergeCell ref="N2243:O2243"/>
    <mergeCell ref="C2238:E2238"/>
    <mergeCell ref="N2238:O2238"/>
    <mergeCell ref="C2239:E2239"/>
    <mergeCell ref="N2239:O2239"/>
    <mergeCell ref="C2240:E2240"/>
    <mergeCell ref="N2240:O2240"/>
    <mergeCell ref="C2253:E2253"/>
    <mergeCell ref="N2253:O2253"/>
    <mergeCell ref="C2254:E2254"/>
    <mergeCell ref="N2254:O2254"/>
    <mergeCell ref="C2255:E2255"/>
    <mergeCell ref="N2255:O2255"/>
    <mergeCell ref="C2250:E2250"/>
    <mergeCell ref="N2250:O2250"/>
    <mergeCell ref="C2251:E2251"/>
    <mergeCell ref="N2251:O2251"/>
    <mergeCell ref="C2252:E2252"/>
    <mergeCell ref="N2252:O2252"/>
    <mergeCell ref="C2247:E2247"/>
    <mergeCell ref="N2247:O2247"/>
    <mergeCell ref="C2248:E2248"/>
    <mergeCell ref="N2248:O2248"/>
    <mergeCell ref="C2249:E2249"/>
    <mergeCell ref="N2249:O2249"/>
    <mergeCell ref="C2262:E2262"/>
    <mergeCell ref="N2262:O2262"/>
    <mergeCell ref="C2263:E2263"/>
    <mergeCell ref="N2263:O2263"/>
    <mergeCell ref="C2264:E2264"/>
    <mergeCell ref="N2264:O2264"/>
    <mergeCell ref="C2259:E2259"/>
    <mergeCell ref="N2259:O2259"/>
    <mergeCell ref="C2260:E2260"/>
    <mergeCell ref="N2260:O2260"/>
    <mergeCell ref="C2261:E2261"/>
    <mergeCell ref="N2261:O2261"/>
    <mergeCell ref="C2256:E2256"/>
    <mergeCell ref="N2256:O2256"/>
    <mergeCell ref="C2257:E2257"/>
    <mergeCell ref="N2257:O2257"/>
    <mergeCell ref="C2258:E2258"/>
    <mergeCell ref="N2258:O2258"/>
    <mergeCell ref="C2271:E2271"/>
    <mergeCell ref="N2271:O2271"/>
    <mergeCell ref="C2272:E2272"/>
    <mergeCell ref="N2272:O2272"/>
    <mergeCell ref="C2273:E2273"/>
    <mergeCell ref="N2273:O2273"/>
    <mergeCell ref="C2268:E2268"/>
    <mergeCell ref="N2268:O2268"/>
    <mergeCell ref="C2269:E2269"/>
    <mergeCell ref="N2269:O2269"/>
    <mergeCell ref="C2270:E2270"/>
    <mergeCell ref="N2270:O2270"/>
    <mergeCell ref="C2265:E2265"/>
    <mergeCell ref="N2265:O2265"/>
    <mergeCell ref="C2266:E2266"/>
    <mergeCell ref="N2266:O2266"/>
    <mergeCell ref="C2267:E2267"/>
    <mergeCell ref="N2267:O2267"/>
    <mergeCell ref="C2280:E2280"/>
    <mergeCell ref="N2280:O2280"/>
    <mergeCell ref="C2281:E2281"/>
    <mergeCell ref="N2281:O2281"/>
    <mergeCell ref="C2282:E2282"/>
    <mergeCell ref="N2282:O2282"/>
    <mergeCell ref="C2277:E2277"/>
    <mergeCell ref="N2277:O2277"/>
    <mergeCell ref="C2278:E2278"/>
    <mergeCell ref="N2278:O2278"/>
    <mergeCell ref="C2279:E2279"/>
    <mergeCell ref="N2279:O2279"/>
    <mergeCell ref="C2274:E2274"/>
    <mergeCell ref="N2274:O2274"/>
    <mergeCell ref="C2275:E2275"/>
    <mergeCell ref="N2275:O2275"/>
    <mergeCell ref="C2276:E2276"/>
    <mergeCell ref="N2276:O2276"/>
    <mergeCell ref="C2289:E2289"/>
    <mergeCell ref="N2289:O2289"/>
    <mergeCell ref="C2290:E2290"/>
    <mergeCell ref="N2290:O2290"/>
    <mergeCell ref="C2291:E2291"/>
    <mergeCell ref="N2291:O2291"/>
    <mergeCell ref="C2286:E2286"/>
    <mergeCell ref="N2286:O2286"/>
    <mergeCell ref="C2287:E2287"/>
    <mergeCell ref="N2287:O2287"/>
    <mergeCell ref="C2288:E2288"/>
    <mergeCell ref="N2288:O2288"/>
    <mergeCell ref="C2283:E2283"/>
    <mergeCell ref="N2283:O2283"/>
    <mergeCell ref="C2284:E2284"/>
    <mergeCell ref="N2284:O2284"/>
    <mergeCell ref="C2285:E2285"/>
    <mergeCell ref="N2285:O2285"/>
    <mergeCell ref="C2298:E2298"/>
    <mergeCell ref="N2298:O2298"/>
    <mergeCell ref="C2299:E2299"/>
    <mergeCell ref="N2299:O2299"/>
    <mergeCell ref="C2300:E2300"/>
    <mergeCell ref="N2300:O2300"/>
    <mergeCell ref="C2295:E2295"/>
    <mergeCell ref="N2295:O2295"/>
    <mergeCell ref="C2296:E2296"/>
    <mergeCell ref="N2296:O2296"/>
    <mergeCell ref="C2297:E2297"/>
    <mergeCell ref="N2297:O2297"/>
    <mergeCell ref="C2292:E2292"/>
    <mergeCell ref="N2292:O2292"/>
    <mergeCell ref="C2293:E2293"/>
    <mergeCell ref="N2293:O2293"/>
    <mergeCell ref="C2294:E2294"/>
    <mergeCell ref="N2294:O2294"/>
    <mergeCell ref="C2307:E2307"/>
    <mergeCell ref="N2307:O2307"/>
    <mergeCell ref="C2308:E2308"/>
    <mergeCell ref="N2308:O2308"/>
    <mergeCell ref="C2309:E2309"/>
    <mergeCell ref="N2309:O2309"/>
    <mergeCell ref="C2304:E2304"/>
    <mergeCell ref="N2304:O2304"/>
    <mergeCell ref="C2305:E2305"/>
    <mergeCell ref="N2305:O2305"/>
    <mergeCell ref="C2306:E2306"/>
    <mergeCell ref="N2306:O2306"/>
    <mergeCell ref="C2301:E2301"/>
    <mergeCell ref="N2301:O2301"/>
    <mergeCell ref="C2302:E2302"/>
    <mergeCell ref="N2302:O2302"/>
    <mergeCell ref="C2303:E2303"/>
    <mergeCell ref="N2303:O2303"/>
    <mergeCell ref="C2316:E2316"/>
    <mergeCell ref="N2316:O2316"/>
    <mergeCell ref="C2317:E2317"/>
    <mergeCell ref="N2317:O2317"/>
    <mergeCell ref="C2318:E2318"/>
    <mergeCell ref="N2318:O2318"/>
    <mergeCell ref="C2313:E2313"/>
    <mergeCell ref="N2313:O2313"/>
    <mergeCell ref="C2314:E2314"/>
    <mergeCell ref="N2314:O2314"/>
    <mergeCell ref="C2315:E2315"/>
    <mergeCell ref="N2315:O2315"/>
    <mergeCell ref="C2310:E2310"/>
    <mergeCell ref="N2310:O2310"/>
    <mergeCell ref="C2311:E2311"/>
    <mergeCell ref="N2311:O2311"/>
    <mergeCell ref="C2312:E2312"/>
    <mergeCell ref="N2312:O2312"/>
    <mergeCell ref="C2325:E2325"/>
    <mergeCell ref="N2325:O2325"/>
    <mergeCell ref="C2326:E2326"/>
    <mergeCell ref="N2326:O2326"/>
    <mergeCell ref="C2327:E2327"/>
    <mergeCell ref="N2327:O2327"/>
    <mergeCell ref="C2322:E2322"/>
    <mergeCell ref="N2322:O2322"/>
    <mergeCell ref="C2323:E2323"/>
    <mergeCell ref="N2323:O2323"/>
    <mergeCell ref="C2324:E2324"/>
    <mergeCell ref="N2324:O2324"/>
    <mergeCell ref="C2319:E2319"/>
    <mergeCell ref="N2319:O2319"/>
    <mergeCell ref="C2320:E2320"/>
    <mergeCell ref="N2320:O2320"/>
    <mergeCell ref="C2321:E2321"/>
    <mergeCell ref="N2321:O2321"/>
    <mergeCell ref="C2334:E2334"/>
    <mergeCell ref="N2334:O2334"/>
    <mergeCell ref="C2335:E2335"/>
    <mergeCell ref="N2335:O2335"/>
    <mergeCell ref="C2336:E2336"/>
    <mergeCell ref="N2336:O2336"/>
    <mergeCell ref="C2331:E2331"/>
    <mergeCell ref="N2331:O2331"/>
    <mergeCell ref="C2332:E2332"/>
    <mergeCell ref="N2332:O2332"/>
    <mergeCell ref="C2333:E2333"/>
    <mergeCell ref="N2333:O2333"/>
    <mergeCell ref="C2328:E2328"/>
    <mergeCell ref="N2328:O2328"/>
    <mergeCell ref="C2329:E2329"/>
    <mergeCell ref="N2329:O2329"/>
    <mergeCell ref="C2330:E2330"/>
    <mergeCell ref="N2330:O2330"/>
    <mergeCell ref="C2343:E2343"/>
    <mergeCell ref="N2343:O2343"/>
    <mergeCell ref="C2344:E2344"/>
    <mergeCell ref="N2344:O2344"/>
    <mergeCell ref="C2345:E2345"/>
    <mergeCell ref="N2345:O2345"/>
    <mergeCell ref="C2340:E2340"/>
    <mergeCell ref="N2340:O2340"/>
    <mergeCell ref="C2341:E2341"/>
    <mergeCell ref="N2341:O2341"/>
    <mergeCell ref="C2342:E2342"/>
    <mergeCell ref="N2342:O2342"/>
    <mergeCell ref="C2337:E2337"/>
    <mergeCell ref="N2337:O2337"/>
    <mergeCell ref="C2338:E2338"/>
    <mergeCell ref="N2338:O2338"/>
    <mergeCell ref="C2339:E2339"/>
    <mergeCell ref="N2339:O2339"/>
    <mergeCell ref="C2352:E2352"/>
    <mergeCell ref="N2352:O2352"/>
    <mergeCell ref="C2353:E2353"/>
    <mergeCell ref="N2353:O2353"/>
    <mergeCell ref="C2354:E2354"/>
    <mergeCell ref="N2354:O2354"/>
    <mergeCell ref="C2349:E2349"/>
    <mergeCell ref="N2349:O2349"/>
    <mergeCell ref="C2350:E2350"/>
    <mergeCell ref="N2350:O2350"/>
    <mergeCell ref="C2351:E2351"/>
    <mergeCell ref="N2351:O2351"/>
    <mergeCell ref="C2346:E2346"/>
    <mergeCell ref="N2346:O2346"/>
    <mergeCell ref="C2347:E2347"/>
    <mergeCell ref="N2347:O2347"/>
    <mergeCell ref="C2348:E2348"/>
    <mergeCell ref="N2348:O2348"/>
    <mergeCell ref="C2361:E2361"/>
    <mergeCell ref="N2361:O2361"/>
    <mergeCell ref="C2362:E2362"/>
    <mergeCell ref="N2362:O2362"/>
    <mergeCell ref="C2363:E2363"/>
    <mergeCell ref="N2363:O2363"/>
    <mergeCell ref="C2358:E2358"/>
    <mergeCell ref="N2358:O2358"/>
    <mergeCell ref="C2359:E2359"/>
    <mergeCell ref="N2359:O2359"/>
    <mergeCell ref="C2360:E2360"/>
    <mergeCell ref="N2360:O2360"/>
    <mergeCell ref="C2355:E2355"/>
    <mergeCell ref="N2355:O2355"/>
    <mergeCell ref="C2356:E2356"/>
    <mergeCell ref="N2356:O2356"/>
    <mergeCell ref="C2357:E2357"/>
    <mergeCell ref="N2357:O2357"/>
    <mergeCell ref="C2370:E2370"/>
    <mergeCell ref="N2370:O2370"/>
    <mergeCell ref="C2371:E2371"/>
    <mergeCell ref="N2371:O2371"/>
    <mergeCell ref="C2372:E2372"/>
    <mergeCell ref="N2372:O2372"/>
    <mergeCell ref="C2367:E2367"/>
    <mergeCell ref="N2367:O2367"/>
    <mergeCell ref="C2368:E2368"/>
    <mergeCell ref="N2368:O2368"/>
    <mergeCell ref="C2369:E2369"/>
    <mergeCell ref="N2369:O2369"/>
    <mergeCell ref="C2364:E2364"/>
    <mergeCell ref="N2364:O2364"/>
    <mergeCell ref="C2365:E2365"/>
    <mergeCell ref="N2365:O2365"/>
    <mergeCell ref="C2366:E2366"/>
    <mergeCell ref="N2366:O2366"/>
    <mergeCell ref="C2379:E2379"/>
    <mergeCell ref="N2379:O2379"/>
    <mergeCell ref="C2380:E2380"/>
    <mergeCell ref="N2380:O2380"/>
    <mergeCell ref="C2381:E2381"/>
    <mergeCell ref="N2381:O2381"/>
    <mergeCell ref="C2376:E2376"/>
    <mergeCell ref="N2376:O2376"/>
    <mergeCell ref="C2377:E2377"/>
    <mergeCell ref="N2377:O2377"/>
    <mergeCell ref="C2378:E2378"/>
    <mergeCell ref="N2378:O2378"/>
    <mergeCell ref="C2373:E2373"/>
    <mergeCell ref="N2373:O2373"/>
    <mergeCell ref="C2374:E2374"/>
    <mergeCell ref="N2374:O2374"/>
    <mergeCell ref="C2375:E2375"/>
    <mergeCell ref="N2375:O2375"/>
    <mergeCell ref="C2388:E2388"/>
    <mergeCell ref="N2388:O2388"/>
    <mergeCell ref="C2389:E2389"/>
    <mergeCell ref="N2389:O2389"/>
    <mergeCell ref="C2390:E2390"/>
    <mergeCell ref="N2390:O2390"/>
    <mergeCell ref="C2385:E2385"/>
    <mergeCell ref="N2385:O2385"/>
    <mergeCell ref="C2386:E2386"/>
    <mergeCell ref="N2386:O2386"/>
    <mergeCell ref="C2387:E2387"/>
    <mergeCell ref="N2387:O2387"/>
    <mergeCell ref="C2382:E2382"/>
    <mergeCell ref="N2382:O2382"/>
    <mergeCell ref="C2383:E2383"/>
    <mergeCell ref="N2383:O2383"/>
    <mergeCell ref="C2384:E2384"/>
    <mergeCell ref="N2384:O2384"/>
    <mergeCell ref="C2397:E2397"/>
    <mergeCell ref="N2397:O2397"/>
    <mergeCell ref="C2398:E2398"/>
    <mergeCell ref="N2398:O2398"/>
    <mergeCell ref="C2399:E2399"/>
    <mergeCell ref="N2399:O2399"/>
    <mergeCell ref="C2394:E2394"/>
    <mergeCell ref="N2394:O2394"/>
    <mergeCell ref="C2395:E2395"/>
    <mergeCell ref="N2395:O2395"/>
    <mergeCell ref="C2396:E2396"/>
    <mergeCell ref="N2396:O2396"/>
    <mergeCell ref="C2391:E2391"/>
    <mergeCell ref="N2391:O2391"/>
    <mergeCell ref="C2392:E2392"/>
    <mergeCell ref="N2392:O2392"/>
    <mergeCell ref="C2393:E2393"/>
    <mergeCell ref="N2393:O2393"/>
    <mergeCell ref="C2406:E2406"/>
    <mergeCell ref="N2406:O2406"/>
    <mergeCell ref="C2407:E2407"/>
    <mergeCell ref="N2407:O2407"/>
    <mergeCell ref="C2408:E2408"/>
    <mergeCell ref="N2408:O2408"/>
    <mergeCell ref="C2403:E2403"/>
    <mergeCell ref="N2403:O2403"/>
    <mergeCell ref="C2404:E2404"/>
    <mergeCell ref="N2404:O2404"/>
    <mergeCell ref="C2405:E2405"/>
    <mergeCell ref="N2405:O2405"/>
    <mergeCell ref="C2400:E2400"/>
    <mergeCell ref="N2400:O2400"/>
    <mergeCell ref="C2401:E2401"/>
    <mergeCell ref="N2401:O2401"/>
    <mergeCell ref="C2402:E2402"/>
    <mergeCell ref="N2402:O2402"/>
    <mergeCell ref="C2415:E2415"/>
    <mergeCell ref="N2415:O2415"/>
    <mergeCell ref="C2416:E2416"/>
    <mergeCell ref="N2416:O2416"/>
    <mergeCell ref="C2417:E2417"/>
    <mergeCell ref="N2417:O2417"/>
    <mergeCell ref="C2412:E2412"/>
    <mergeCell ref="N2412:O2412"/>
    <mergeCell ref="C2413:E2413"/>
    <mergeCell ref="N2413:O2413"/>
    <mergeCell ref="C2414:E2414"/>
    <mergeCell ref="N2414:O2414"/>
    <mergeCell ref="C2409:E2409"/>
    <mergeCell ref="N2409:O2409"/>
    <mergeCell ref="C2410:E2410"/>
    <mergeCell ref="N2410:O2410"/>
    <mergeCell ref="C2411:E2411"/>
    <mergeCell ref="N2411:O2411"/>
    <mergeCell ref="C2424:E2424"/>
    <mergeCell ref="N2424:O2424"/>
    <mergeCell ref="C2425:E2425"/>
    <mergeCell ref="N2425:O2425"/>
    <mergeCell ref="C2426:E2426"/>
    <mergeCell ref="N2426:O2426"/>
    <mergeCell ref="C2421:E2421"/>
    <mergeCell ref="N2421:O2421"/>
    <mergeCell ref="C2422:E2422"/>
    <mergeCell ref="N2422:O2422"/>
    <mergeCell ref="C2423:E2423"/>
    <mergeCell ref="N2423:O2423"/>
    <mergeCell ref="C2418:E2418"/>
    <mergeCell ref="N2418:O2418"/>
    <mergeCell ref="C2419:E2419"/>
    <mergeCell ref="N2419:O2419"/>
    <mergeCell ref="C2420:E2420"/>
    <mergeCell ref="N2420:O2420"/>
    <mergeCell ref="C2433:E2433"/>
    <mergeCell ref="N2433:O2433"/>
    <mergeCell ref="C2434:E2434"/>
    <mergeCell ref="N2434:O2434"/>
    <mergeCell ref="C2435:E2435"/>
    <mergeCell ref="N2435:O2435"/>
    <mergeCell ref="C2430:E2430"/>
    <mergeCell ref="N2430:O2430"/>
    <mergeCell ref="C2431:E2431"/>
    <mergeCell ref="N2431:O2431"/>
    <mergeCell ref="C2432:E2432"/>
    <mergeCell ref="N2432:O2432"/>
    <mergeCell ref="C2427:E2427"/>
    <mergeCell ref="N2427:O2427"/>
    <mergeCell ref="C2428:E2428"/>
    <mergeCell ref="N2428:O2428"/>
    <mergeCell ref="C2429:E2429"/>
    <mergeCell ref="N2429:O2429"/>
    <mergeCell ref="C2442:E2442"/>
    <mergeCell ref="N2442:O2442"/>
    <mergeCell ref="C2443:E2443"/>
    <mergeCell ref="N2443:O2443"/>
    <mergeCell ref="C2444:E2444"/>
    <mergeCell ref="N2444:O2444"/>
    <mergeCell ref="C2439:E2439"/>
    <mergeCell ref="N2439:O2439"/>
    <mergeCell ref="C2440:E2440"/>
    <mergeCell ref="N2440:O2440"/>
    <mergeCell ref="C2441:E2441"/>
    <mergeCell ref="N2441:O2441"/>
    <mergeCell ref="C2436:E2436"/>
    <mergeCell ref="N2436:O2436"/>
    <mergeCell ref="C2437:E2437"/>
    <mergeCell ref="N2437:O2437"/>
    <mergeCell ref="C2438:E2438"/>
    <mergeCell ref="N2438:O2438"/>
    <mergeCell ref="C2451:E2451"/>
    <mergeCell ref="N2451:O2451"/>
    <mergeCell ref="C2452:E2452"/>
    <mergeCell ref="N2452:O2452"/>
    <mergeCell ref="C2453:E2453"/>
    <mergeCell ref="N2453:O2453"/>
    <mergeCell ref="C2448:E2448"/>
    <mergeCell ref="N2448:O2448"/>
    <mergeCell ref="C2449:E2449"/>
    <mergeCell ref="N2449:O2449"/>
    <mergeCell ref="C2450:E2450"/>
    <mergeCell ref="N2450:O2450"/>
    <mergeCell ref="C2445:E2445"/>
    <mergeCell ref="N2445:O2445"/>
    <mergeCell ref="C2446:E2446"/>
    <mergeCell ref="N2446:O2446"/>
    <mergeCell ref="C2447:E2447"/>
    <mergeCell ref="N2447:O2447"/>
    <mergeCell ref="C2460:E2460"/>
    <mergeCell ref="N2460:O2460"/>
    <mergeCell ref="C2461:E2461"/>
    <mergeCell ref="N2461:O2461"/>
    <mergeCell ref="C2462:E2462"/>
    <mergeCell ref="N2462:O2462"/>
    <mergeCell ref="C2457:E2457"/>
    <mergeCell ref="N2457:O2457"/>
    <mergeCell ref="C2458:E2458"/>
    <mergeCell ref="N2458:O2458"/>
    <mergeCell ref="C2459:E2459"/>
    <mergeCell ref="N2459:O2459"/>
    <mergeCell ref="C2454:E2454"/>
    <mergeCell ref="N2454:O2454"/>
    <mergeCell ref="C2455:E2455"/>
    <mergeCell ref="N2455:O2455"/>
    <mergeCell ref="C2456:E2456"/>
    <mergeCell ref="N2456:O2456"/>
    <mergeCell ref="C2469:E2469"/>
    <mergeCell ref="N2469:O2469"/>
    <mergeCell ref="C2470:E2470"/>
    <mergeCell ref="N2470:O2470"/>
    <mergeCell ref="C2471:E2471"/>
    <mergeCell ref="N2471:O2471"/>
    <mergeCell ref="C2466:E2466"/>
    <mergeCell ref="N2466:O2466"/>
    <mergeCell ref="C2467:E2467"/>
    <mergeCell ref="N2467:O2467"/>
    <mergeCell ref="C2468:E2468"/>
    <mergeCell ref="N2468:O2468"/>
    <mergeCell ref="C2463:E2463"/>
    <mergeCell ref="N2463:O2463"/>
    <mergeCell ref="C2464:E2464"/>
    <mergeCell ref="N2464:O2464"/>
    <mergeCell ref="C2465:E2465"/>
    <mergeCell ref="N2465:O2465"/>
    <mergeCell ref="C2478:E2478"/>
    <mergeCell ref="N2478:O2478"/>
    <mergeCell ref="C2479:E2479"/>
    <mergeCell ref="N2479:O2479"/>
    <mergeCell ref="C2480:E2480"/>
    <mergeCell ref="N2480:O2480"/>
    <mergeCell ref="C2475:E2475"/>
    <mergeCell ref="N2475:O2475"/>
    <mergeCell ref="C2476:E2476"/>
    <mergeCell ref="N2476:O2476"/>
    <mergeCell ref="C2477:E2477"/>
    <mergeCell ref="N2477:O2477"/>
    <mergeCell ref="C2472:E2472"/>
    <mergeCell ref="N2472:O2472"/>
    <mergeCell ref="C2473:E2473"/>
    <mergeCell ref="N2473:O2473"/>
    <mergeCell ref="C2474:E2474"/>
    <mergeCell ref="N2474:O2474"/>
    <mergeCell ref="C2487:E2487"/>
    <mergeCell ref="N2487:O2487"/>
    <mergeCell ref="C2488:E2488"/>
    <mergeCell ref="N2488:O2488"/>
    <mergeCell ref="C2489:E2489"/>
    <mergeCell ref="N2489:O2489"/>
    <mergeCell ref="C2484:E2484"/>
    <mergeCell ref="N2484:O2484"/>
    <mergeCell ref="C2485:E2485"/>
    <mergeCell ref="N2485:O2485"/>
    <mergeCell ref="C2486:E2486"/>
    <mergeCell ref="N2486:O2486"/>
    <mergeCell ref="C2481:E2481"/>
    <mergeCell ref="N2481:O2481"/>
    <mergeCell ref="C2482:E2482"/>
    <mergeCell ref="N2482:O2482"/>
    <mergeCell ref="C2483:E2483"/>
    <mergeCell ref="N2483:O2483"/>
    <mergeCell ref="C2496:E2496"/>
    <mergeCell ref="N2496:O2496"/>
    <mergeCell ref="C2497:E2497"/>
    <mergeCell ref="N2497:O2497"/>
    <mergeCell ref="C2498:E2498"/>
    <mergeCell ref="N2498:O2498"/>
    <mergeCell ref="C2493:E2493"/>
    <mergeCell ref="N2493:O2493"/>
    <mergeCell ref="C2494:E2494"/>
    <mergeCell ref="N2494:O2494"/>
    <mergeCell ref="C2495:E2495"/>
    <mergeCell ref="N2495:O2495"/>
    <mergeCell ref="C2490:E2490"/>
    <mergeCell ref="N2490:O2490"/>
    <mergeCell ref="C2491:E2491"/>
    <mergeCell ref="N2491:O2491"/>
    <mergeCell ref="C2492:E2492"/>
    <mergeCell ref="N2492:O2492"/>
    <mergeCell ref="C2505:E2505"/>
    <mergeCell ref="N2505:O2505"/>
    <mergeCell ref="C2506:E2506"/>
    <mergeCell ref="N2506:O2506"/>
    <mergeCell ref="C2507:E2507"/>
    <mergeCell ref="N2507:O2507"/>
    <mergeCell ref="C2502:E2502"/>
    <mergeCell ref="N2502:O2502"/>
    <mergeCell ref="C2503:E2503"/>
    <mergeCell ref="N2503:O2503"/>
    <mergeCell ref="C2504:E2504"/>
    <mergeCell ref="N2504:O2504"/>
    <mergeCell ref="C2499:E2499"/>
    <mergeCell ref="N2499:O2499"/>
    <mergeCell ref="C2500:E2500"/>
    <mergeCell ref="N2500:O2500"/>
    <mergeCell ref="C2501:E2501"/>
    <mergeCell ref="N2501:O2501"/>
    <mergeCell ref="C2514:E2514"/>
    <mergeCell ref="N2514:O2514"/>
    <mergeCell ref="C2515:E2515"/>
    <mergeCell ref="N2515:O2515"/>
    <mergeCell ref="C2516:E2516"/>
    <mergeCell ref="N2516:O2516"/>
    <mergeCell ref="C2511:E2511"/>
    <mergeCell ref="N2511:O2511"/>
    <mergeCell ref="C2512:E2512"/>
    <mergeCell ref="N2512:O2512"/>
    <mergeCell ref="C2513:E2513"/>
    <mergeCell ref="N2513:O2513"/>
    <mergeCell ref="C2508:E2508"/>
    <mergeCell ref="N2508:O2508"/>
    <mergeCell ref="C2509:E2509"/>
    <mergeCell ref="N2509:O2509"/>
    <mergeCell ref="C2510:E2510"/>
    <mergeCell ref="N2510:O2510"/>
    <mergeCell ref="C2523:E2523"/>
    <mergeCell ref="N2523:O2523"/>
    <mergeCell ref="C2524:E2524"/>
    <mergeCell ref="N2524:O2524"/>
    <mergeCell ref="C2525:E2525"/>
    <mergeCell ref="N2525:O2525"/>
    <mergeCell ref="C2520:E2520"/>
    <mergeCell ref="N2520:O2520"/>
    <mergeCell ref="C2521:E2521"/>
    <mergeCell ref="N2521:O2521"/>
    <mergeCell ref="C2522:E2522"/>
    <mergeCell ref="N2522:O2522"/>
    <mergeCell ref="C2517:E2517"/>
    <mergeCell ref="N2517:O2517"/>
    <mergeCell ref="C2518:E2518"/>
    <mergeCell ref="N2518:O2518"/>
    <mergeCell ref="C2519:E2519"/>
    <mergeCell ref="N2519:O2519"/>
    <mergeCell ref="C2532:E2532"/>
    <mergeCell ref="N2532:O2532"/>
    <mergeCell ref="C2533:E2533"/>
    <mergeCell ref="N2533:O2533"/>
    <mergeCell ref="C2534:E2534"/>
    <mergeCell ref="N2534:O2534"/>
    <mergeCell ref="C2529:E2529"/>
    <mergeCell ref="N2529:O2529"/>
    <mergeCell ref="C2530:E2530"/>
    <mergeCell ref="N2530:O2530"/>
    <mergeCell ref="C2531:E2531"/>
    <mergeCell ref="N2531:O2531"/>
    <mergeCell ref="C2526:E2526"/>
    <mergeCell ref="N2526:O2526"/>
    <mergeCell ref="C2527:E2527"/>
    <mergeCell ref="N2527:O2527"/>
    <mergeCell ref="C2528:E2528"/>
    <mergeCell ref="N2528:O2528"/>
    <mergeCell ref="C2541:E2541"/>
    <mergeCell ref="N2541:O2541"/>
    <mergeCell ref="C2542:E2542"/>
    <mergeCell ref="N2542:O2542"/>
    <mergeCell ref="C2543:E2543"/>
    <mergeCell ref="N2543:O2543"/>
    <mergeCell ref="C2538:E2538"/>
    <mergeCell ref="N2538:O2538"/>
    <mergeCell ref="C2539:E2539"/>
    <mergeCell ref="N2539:O2539"/>
    <mergeCell ref="C2540:E2540"/>
    <mergeCell ref="N2540:O2540"/>
    <mergeCell ref="C2535:E2535"/>
    <mergeCell ref="N2535:O2535"/>
    <mergeCell ref="C2536:E2536"/>
    <mergeCell ref="N2536:O2536"/>
    <mergeCell ref="C2537:E2537"/>
    <mergeCell ref="N2537:O2537"/>
    <mergeCell ref="C2550:E2550"/>
    <mergeCell ref="N2550:O2550"/>
    <mergeCell ref="C2551:E2551"/>
    <mergeCell ref="N2551:O2551"/>
    <mergeCell ref="C2552:E2552"/>
    <mergeCell ref="N2552:O2552"/>
    <mergeCell ref="C2547:E2547"/>
    <mergeCell ref="N2547:O2547"/>
    <mergeCell ref="C2548:E2548"/>
    <mergeCell ref="N2548:O2548"/>
    <mergeCell ref="C2549:E2549"/>
    <mergeCell ref="N2549:O2549"/>
    <mergeCell ref="C2544:E2544"/>
    <mergeCell ref="N2544:O2544"/>
    <mergeCell ref="C2545:E2545"/>
    <mergeCell ref="N2545:O2545"/>
    <mergeCell ref="C2546:E2546"/>
    <mergeCell ref="N2546:O2546"/>
    <mergeCell ref="C2559:E2559"/>
    <mergeCell ref="N2559:O2559"/>
    <mergeCell ref="C2560:E2560"/>
    <mergeCell ref="N2560:O2560"/>
    <mergeCell ref="C2561:E2561"/>
    <mergeCell ref="N2561:O2561"/>
    <mergeCell ref="C2556:E2556"/>
    <mergeCell ref="N2556:O2556"/>
    <mergeCell ref="C2557:E2557"/>
    <mergeCell ref="N2557:O2557"/>
    <mergeCell ref="C2558:E2558"/>
    <mergeCell ref="N2558:O2558"/>
    <mergeCell ref="C2553:E2553"/>
    <mergeCell ref="N2553:O2553"/>
    <mergeCell ref="C2554:E2554"/>
    <mergeCell ref="N2554:O2554"/>
    <mergeCell ref="C2555:E2555"/>
    <mergeCell ref="N2555:O2555"/>
    <mergeCell ref="C2568:E2568"/>
    <mergeCell ref="N2568:O2568"/>
    <mergeCell ref="C2569:E2569"/>
    <mergeCell ref="N2569:O2569"/>
    <mergeCell ref="C2570:E2570"/>
    <mergeCell ref="N2570:O2570"/>
    <mergeCell ref="C2565:E2565"/>
    <mergeCell ref="N2565:O2565"/>
    <mergeCell ref="C2566:E2566"/>
    <mergeCell ref="N2566:O2566"/>
    <mergeCell ref="C2567:E2567"/>
    <mergeCell ref="N2567:O2567"/>
    <mergeCell ref="C2562:E2562"/>
    <mergeCell ref="N2562:O2562"/>
    <mergeCell ref="C2563:E2563"/>
    <mergeCell ref="N2563:O2563"/>
    <mergeCell ref="C2564:E2564"/>
    <mergeCell ref="N2564:O2564"/>
    <mergeCell ref="C2577:E2577"/>
    <mergeCell ref="N2577:O2577"/>
    <mergeCell ref="C2578:E2578"/>
    <mergeCell ref="N2578:O2578"/>
    <mergeCell ref="C2579:E2579"/>
    <mergeCell ref="N2579:O2579"/>
    <mergeCell ref="C2574:E2574"/>
    <mergeCell ref="N2574:O2574"/>
    <mergeCell ref="C2575:E2575"/>
    <mergeCell ref="N2575:O2575"/>
    <mergeCell ref="C2576:E2576"/>
    <mergeCell ref="N2576:O2576"/>
    <mergeCell ref="C2571:E2571"/>
    <mergeCell ref="N2571:O2571"/>
    <mergeCell ref="C2572:E2572"/>
    <mergeCell ref="N2572:O2572"/>
    <mergeCell ref="C2573:E2573"/>
    <mergeCell ref="N2573:O2573"/>
    <mergeCell ref="C2586:E2586"/>
    <mergeCell ref="N2586:O2586"/>
    <mergeCell ref="C2587:E2587"/>
    <mergeCell ref="N2587:O2587"/>
    <mergeCell ref="C2588:E2588"/>
    <mergeCell ref="N2588:O2588"/>
    <mergeCell ref="C2583:E2583"/>
    <mergeCell ref="N2583:O2583"/>
    <mergeCell ref="C2584:E2584"/>
    <mergeCell ref="N2584:O2584"/>
    <mergeCell ref="C2585:E2585"/>
    <mergeCell ref="N2585:O2585"/>
    <mergeCell ref="C2580:E2580"/>
    <mergeCell ref="N2580:O2580"/>
    <mergeCell ref="C2581:E2581"/>
    <mergeCell ref="N2581:O2581"/>
    <mergeCell ref="C2582:E2582"/>
    <mergeCell ref="N2582:O2582"/>
    <mergeCell ref="C2595:E2595"/>
    <mergeCell ref="N2595:O2595"/>
    <mergeCell ref="C2596:E2596"/>
    <mergeCell ref="N2596:O2596"/>
    <mergeCell ref="C2597:E2597"/>
    <mergeCell ref="N2597:O2597"/>
    <mergeCell ref="C2592:E2592"/>
    <mergeCell ref="N2592:O2592"/>
    <mergeCell ref="C2593:E2593"/>
    <mergeCell ref="N2593:O2593"/>
    <mergeCell ref="C2594:E2594"/>
    <mergeCell ref="N2594:O2594"/>
    <mergeCell ref="C2589:E2589"/>
    <mergeCell ref="N2589:O2589"/>
    <mergeCell ref="C2590:E2590"/>
    <mergeCell ref="N2590:O2590"/>
    <mergeCell ref="C2591:E2591"/>
    <mergeCell ref="N2591:O2591"/>
    <mergeCell ref="C2604:E2604"/>
    <mergeCell ref="N2604:O2604"/>
    <mergeCell ref="C2605:E2605"/>
    <mergeCell ref="N2605:O2605"/>
    <mergeCell ref="C2606:E2606"/>
    <mergeCell ref="N2606:O2606"/>
    <mergeCell ref="C2601:E2601"/>
    <mergeCell ref="N2601:O2601"/>
    <mergeCell ref="C2602:E2602"/>
    <mergeCell ref="N2602:O2602"/>
    <mergeCell ref="C2603:E2603"/>
    <mergeCell ref="N2603:O2603"/>
    <mergeCell ref="C2598:E2598"/>
    <mergeCell ref="N2598:O2598"/>
    <mergeCell ref="C2599:E2599"/>
    <mergeCell ref="N2599:O2599"/>
    <mergeCell ref="C2600:E2600"/>
    <mergeCell ref="N2600:O2600"/>
    <mergeCell ref="C2613:E2613"/>
    <mergeCell ref="N2613:O2613"/>
    <mergeCell ref="C2614:E2614"/>
    <mergeCell ref="N2614:O2614"/>
    <mergeCell ref="C2615:E2615"/>
    <mergeCell ref="N2615:O2615"/>
    <mergeCell ref="C2610:E2610"/>
    <mergeCell ref="N2610:O2610"/>
    <mergeCell ref="C2611:E2611"/>
    <mergeCell ref="N2611:O2611"/>
    <mergeCell ref="C2612:E2612"/>
    <mergeCell ref="N2612:O2612"/>
    <mergeCell ref="C2607:E2607"/>
    <mergeCell ref="N2607:O2607"/>
    <mergeCell ref="C2608:E2608"/>
    <mergeCell ref="N2608:O2608"/>
    <mergeCell ref="C2609:E2609"/>
    <mergeCell ref="N2609:O2609"/>
    <mergeCell ref="C2622:E2622"/>
    <mergeCell ref="N2622:O2622"/>
    <mergeCell ref="C2623:E2623"/>
    <mergeCell ref="N2623:O2623"/>
    <mergeCell ref="C2624:E2624"/>
    <mergeCell ref="N2624:O2624"/>
    <mergeCell ref="C2619:E2619"/>
    <mergeCell ref="N2619:O2619"/>
    <mergeCell ref="C2620:E2620"/>
    <mergeCell ref="N2620:O2620"/>
    <mergeCell ref="C2621:E2621"/>
    <mergeCell ref="N2621:O2621"/>
    <mergeCell ref="C2616:E2616"/>
    <mergeCell ref="N2616:O2616"/>
    <mergeCell ref="C2617:E2617"/>
    <mergeCell ref="N2617:O2617"/>
    <mergeCell ref="C2618:E2618"/>
    <mergeCell ref="N2618:O2618"/>
    <mergeCell ref="C2631:E2631"/>
    <mergeCell ref="N2631:O2631"/>
    <mergeCell ref="C2632:E2632"/>
    <mergeCell ref="N2632:O2632"/>
    <mergeCell ref="C2633:E2633"/>
    <mergeCell ref="N2633:O2633"/>
    <mergeCell ref="C2628:E2628"/>
    <mergeCell ref="N2628:O2628"/>
    <mergeCell ref="C2629:E2629"/>
    <mergeCell ref="N2629:O2629"/>
    <mergeCell ref="C2630:E2630"/>
    <mergeCell ref="N2630:O2630"/>
    <mergeCell ref="C2625:E2625"/>
    <mergeCell ref="N2625:O2625"/>
    <mergeCell ref="C2626:E2626"/>
    <mergeCell ref="N2626:O2626"/>
    <mergeCell ref="C2627:E2627"/>
    <mergeCell ref="N2627:O2627"/>
    <mergeCell ref="C2640:E2640"/>
    <mergeCell ref="N2640:O2640"/>
    <mergeCell ref="C2641:E2641"/>
    <mergeCell ref="N2641:O2641"/>
    <mergeCell ref="C2642:E2642"/>
    <mergeCell ref="N2642:O2642"/>
    <mergeCell ref="C2637:E2637"/>
    <mergeCell ref="N2637:O2637"/>
    <mergeCell ref="C2638:E2638"/>
    <mergeCell ref="N2638:O2638"/>
    <mergeCell ref="C2639:E2639"/>
    <mergeCell ref="N2639:O2639"/>
    <mergeCell ref="C2634:E2634"/>
    <mergeCell ref="N2634:O2634"/>
    <mergeCell ref="C2635:E2635"/>
    <mergeCell ref="N2635:O2635"/>
    <mergeCell ref="C2636:E2636"/>
    <mergeCell ref="N2636:O2636"/>
    <mergeCell ref="C2649:E2649"/>
    <mergeCell ref="N2649:O2649"/>
    <mergeCell ref="C2650:E2650"/>
    <mergeCell ref="N2650:O2650"/>
    <mergeCell ref="C2651:E2651"/>
    <mergeCell ref="N2651:O2651"/>
    <mergeCell ref="C2646:E2646"/>
    <mergeCell ref="N2646:O2646"/>
    <mergeCell ref="C2647:E2647"/>
    <mergeCell ref="N2647:O2647"/>
    <mergeCell ref="C2648:E2648"/>
    <mergeCell ref="N2648:O2648"/>
    <mergeCell ref="C2643:E2643"/>
    <mergeCell ref="N2643:O2643"/>
    <mergeCell ref="C2644:E2644"/>
    <mergeCell ref="N2644:O2644"/>
    <mergeCell ref="C2645:E2645"/>
    <mergeCell ref="N2645:O2645"/>
    <mergeCell ref="C2658:E2658"/>
    <mergeCell ref="N2658:O2658"/>
    <mergeCell ref="C2659:E2659"/>
    <mergeCell ref="N2659:O2659"/>
    <mergeCell ref="C2660:E2660"/>
    <mergeCell ref="N2660:O2660"/>
    <mergeCell ref="C2655:E2655"/>
    <mergeCell ref="N2655:O2655"/>
    <mergeCell ref="C2656:E2656"/>
    <mergeCell ref="N2656:O2656"/>
    <mergeCell ref="C2657:E2657"/>
    <mergeCell ref="N2657:O2657"/>
    <mergeCell ref="C2652:E2652"/>
    <mergeCell ref="N2652:O2652"/>
    <mergeCell ref="C2653:E2653"/>
    <mergeCell ref="N2653:O2653"/>
    <mergeCell ref="C2654:E2654"/>
    <mergeCell ref="N2654:O2654"/>
    <mergeCell ref="C2667:E2667"/>
    <mergeCell ref="N2667:O2667"/>
    <mergeCell ref="C2668:E2668"/>
    <mergeCell ref="N2668:O2668"/>
    <mergeCell ref="C2669:E2669"/>
    <mergeCell ref="N2669:O2669"/>
    <mergeCell ref="C2664:E2664"/>
    <mergeCell ref="N2664:O2664"/>
    <mergeCell ref="C2665:E2665"/>
    <mergeCell ref="N2665:O2665"/>
    <mergeCell ref="C2666:E2666"/>
    <mergeCell ref="N2666:O2666"/>
    <mergeCell ref="C2661:E2661"/>
    <mergeCell ref="N2661:O2661"/>
    <mergeCell ref="C2662:E2662"/>
    <mergeCell ref="N2662:O2662"/>
    <mergeCell ref="C2663:E2663"/>
    <mergeCell ref="N2663:O2663"/>
    <mergeCell ref="C2676:E2676"/>
    <mergeCell ref="N2676:O2676"/>
    <mergeCell ref="C2677:E2677"/>
    <mergeCell ref="N2677:O2677"/>
    <mergeCell ref="C2678:E2678"/>
    <mergeCell ref="N2678:O2678"/>
    <mergeCell ref="C2673:E2673"/>
    <mergeCell ref="N2673:O2673"/>
    <mergeCell ref="C2674:E2674"/>
    <mergeCell ref="N2674:O2674"/>
    <mergeCell ref="C2675:E2675"/>
    <mergeCell ref="N2675:O2675"/>
    <mergeCell ref="C2670:E2670"/>
    <mergeCell ref="N2670:O2670"/>
    <mergeCell ref="C2671:E2671"/>
    <mergeCell ref="N2671:O2671"/>
    <mergeCell ref="C2672:E2672"/>
    <mergeCell ref="N2672:O2672"/>
    <mergeCell ref="C2685:E2685"/>
    <mergeCell ref="N2685:O2685"/>
    <mergeCell ref="C2686:E2686"/>
    <mergeCell ref="N2686:O2686"/>
    <mergeCell ref="C2687:E2687"/>
    <mergeCell ref="N2687:O2687"/>
    <mergeCell ref="C2682:E2682"/>
    <mergeCell ref="N2682:O2682"/>
    <mergeCell ref="C2683:E2683"/>
    <mergeCell ref="N2683:O2683"/>
    <mergeCell ref="C2684:E2684"/>
    <mergeCell ref="N2684:O2684"/>
    <mergeCell ref="C2679:E2679"/>
    <mergeCell ref="N2679:O2679"/>
    <mergeCell ref="C2680:E2680"/>
    <mergeCell ref="N2680:O2680"/>
    <mergeCell ref="C2681:E2681"/>
    <mergeCell ref="N2681:O2681"/>
    <mergeCell ref="C2694:E2694"/>
    <mergeCell ref="N2694:O2694"/>
    <mergeCell ref="C2695:E2695"/>
    <mergeCell ref="N2695:O2695"/>
    <mergeCell ref="C2696:E2696"/>
    <mergeCell ref="N2696:O2696"/>
    <mergeCell ref="C2691:E2691"/>
    <mergeCell ref="N2691:O2691"/>
    <mergeCell ref="C2692:E2692"/>
    <mergeCell ref="N2692:O2692"/>
    <mergeCell ref="C2693:E2693"/>
    <mergeCell ref="N2693:O2693"/>
    <mergeCell ref="C2688:E2688"/>
    <mergeCell ref="N2688:O2688"/>
    <mergeCell ref="C2689:E2689"/>
    <mergeCell ref="N2689:O2689"/>
    <mergeCell ref="C2690:E2690"/>
    <mergeCell ref="N2690:O2690"/>
    <mergeCell ref="C2703:E2703"/>
    <mergeCell ref="N2703:O2703"/>
    <mergeCell ref="C2704:E2704"/>
    <mergeCell ref="N2704:O2704"/>
    <mergeCell ref="C2705:E2705"/>
    <mergeCell ref="N2705:O2705"/>
    <mergeCell ref="C2700:E2700"/>
    <mergeCell ref="N2700:O2700"/>
    <mergeCell ref="C2701:E2701"/>
    <mergeCell ref="N2701:O2701"/>
    <mergeCell ref="C2702:E2702"/>
    <mergeCell ref="N2702:O2702"/>
    <mergeCell ref="C2697:E2697"/>
    <mergeCell ref="N2697:O2697"/>
    <mergeCell ref="C2698:E2698"/>
    <mergeCell ref="N2698:O2698"/>
    <mergeCell ref="C2699:E2699"/>
    <mergeCell ref="N2699:O2699"/>
    <mergeCell ref="C2712:E2712"/>
    <mergeCell ref="N2712:O2712"/>
    <mergeCell ref="C2713:E2713"/>
    <mergeCell ref="N2713:O2713"/>
    <mergeCell ref="C2714:E2714"/>
    <mergeCell ref="N2714:O2714"/>
    <mergeCell ref="C2709:E2709"/>
    <mergeCell ref="N2709:O2709"/>
    <mergeCell ref="C2710:E2710"/>
    <mergeCell ref="N2710:O2710"/>
    <mergeCell ref="C2711:E2711"/>
    <mergeCell ref="N2711:O2711"/>
    <mergeCell ref="C2706:E2706"/>
    <mergeCell ref="N2706:O2706"/>
    <mergeCell ref="C2707:E2707"/>
    <mergeCell ref="N2707:O2707"/>
    <mergeCell ref="C2708:E2708"/>
    <mergeCell ref="N2708:O2708"/>
    <mergeCell ref="C2721:E2721"/>
    <mergeCell ref="N2721:O2721"/>
    <mergeCell ref="C2722:E2722"/>
    <mergeCell ref="N2722:O2722"/>
    <mergeCell ref="C2723:E2723"/>
    <mergeCell ref="N2723:O2723"/>
    <mergeCell ref="C2718:E2718"/>
    <mergeCell ref="N2718:O2718"/>
    <mergeCell ref="C2719:E2719"/>
    <mergeCell ref="N2719:O2719"/>
    <mergeCell ref="C2720:E2720"/>
    <mergeCell ref="N2720:O2720"/>
    <mergeCell ref="C2715:E2715"/>
    <mergeCell ref="N2715:O2715"/>
    <mergeCell ref="C2716:E2716"/>
    <mergeCell ref="N2716:O2716"/>
    <mergeCell ref="C2717:E2717"/>
    <mergeCell ref="N2717:O2717"/>
    <mergeCell ref="C2730:E2730"/>
    <mergeCell ref="N2730:O2730"/>
    <mergeCell ref="C2731:E2731"/>
    <mergeCell ref="N2731:O2731"/>
    <mergeCell ref="C2732:E2732"/>
    <mergeCell ref="N2732:O2732"/>
    <mergeCell ref="C2727:E2727"/>
    <mergeCell ref="N2727:O2727"/>
    <mergeCell ref="C2728:E2728"/>
    <mergeCell ref="N2728:O2728"/>
    <mergeCell ref="C2729:E2729"/>
    <mergeCell ref="N2729:O2729"/>
    <mergeCell ref="C2724:E2724"/>
    <mergeCell ref="N2724:O2724"/>
    <mergeCell ref="C2725:E2725"/>
    <mergeCell ref="N2725:O2725"/>
    <mergeCell ref="C2726:E2726"/>
    <mergeCell ref="N2726:O2726"/>
    <mergeCell ref="C2739:E2739"/>
    <mergeCell ref="N2739:O2739"/>
    <mergeCell ref="C2740:E2740"/>
    <mergeCell ref="N2740:O2740"/>
    <mergeCell ref="C2741:E2741"/>
    <mergeCell ref="N2741:O2741"/>
    <mergeCell ref="C2736:E2736"/>
    <mergeCell ref="N2736:O2736"/>
    <mergeCell ref="C2737:E2737"/>
    <mergeCell ref="N2737:O2737"/>
    <mergeCell ref="C2738:E2738"/>
    <mergeCell ref="N2738:O2738"/>
    <mergeCell ref="C2733:E2733"/>
    <mergeCell ref="N2733:O2733"/>
    <mergeCell ref="C2734:E2734"/>
    <mergeCell ref="N2734:O2734"/>
    <mergeCell ref="C2735:E2735"/>
    <mergeCell ref="N2735:O2735"/>
    <mergeCell ref="C2748:E2748"/>
    <mergeCell ref="N2748:O2748"/>
    <mergeCell ref="C2749:E2749"/>
    <mergeCell ref="N2749:O2749"/>
    <mergeCell ref="C2750:E2750"/>
    <mergeCell ref="N2750:O2750"/>
    <mergeCell ref="C2745:E2745"/>
    <mergeCell ref="N2745:O2745"/>
    <mergeCell ref="C2746:E2746"/>
    <mergeCell ref="N2746:O2746"/>
    <mergeCell ref="C2747:E2747"/>
    <mergeCell ref="N2747:O2747"/>
    <mergeCell ref="C2742:E2742"/>
    <mergeCell ref="N2742:O2742"/>
    <mergeCell ref="C2743:E2743"/>
    <mergeCell ref="N2743:O2743"/>
    <mergeCell ref="C2744:E2744"/>
    <mergeCell ref="N2744:O2744"/>
    <mergeCell ref="C2757:E2757"/>
    <mergeCell ref="N2757:O2757"/>
    <mergeCell ref="C2758:E2758"/>
    <mergeCell ref="N2758:O2758"/>
    <mergeCell ref="C2759:E2759"/>
    <mergeCell ref="N2759:O2759"/>
    <mergeCell ref="C2754:E2754"/>
    <mergeCell ref="N2754:O2754"/>
    <mergeCell ref="C2755:E2755"/>
    <mergeCell ref="N2755:O2755"/>
    <mergeCell ref="C2756:E2756"/>
    <mergeCell ref="N2756:O2756"/>
    <mergeCell ref="C2751:E2751"/>
    <mergeCell ref="N2751:O2751"/>
    <mergeCell ref="C2752:E2752"/>
    <mergeCell ref="N2752:O2752"/>
    <mergeCell ref="C2753:E2753"/>
    <mergeCell ref="N2753:O2753"/>
    <mergeCell ref="C2766:E2766"/>
    <mergeCell ref="N2766:O2766"/>
    <mergeCell ref="C2767:E2767"/>
    <mergeCell ref="N2767:O2767"/>
    <mergeCell ref="C2768:E2768"/>
    <mergeCell ref="N2768:O2768"/>
    <mergeCell ref="C2763:E2763"/>
    <mergeCell ref="N2763:O2763"/>
    <mergeCell ref="C2764:E2764"/>
    <mergeCell ref="N2764:O2764"/>
    <mergeCell ref="C2765:E2765"/>
    <mergeCell ref="N2765:O2765"/>
    <mergeCell ref="C2760:E2760"/>
    <mergeCell ref="N2760:O2760"/>
    <mergeCell ref="C2761:E2761"/>
    <mergeCell ref="N2761:O2761"/>
    <mergeCell ref="C2762:E2762"/>
    <mergeCell ref="N2762:O2762"/>
    <mergeCell ref="C2775:E2775"/>
    <mergeCell ref="N2775:O2775"/>
    <mergeCell ref="C2776:E2776"/>
    <mergeCell ref="N2776:O2776"/>
    <mergeCell ref="C2777:E2777"/>
    <mergeCell ref="N2777:O2777"/>
    <mergeCell ref="C2772:E2772"/>
    <mergeCell ref="N2772:O2772"/>
    <mergeCell ref="C2773:E2773"/>
    <mergeCell ref="N2773:O2773"/>
    <mergeCell ref="C2774:E2774"/>
    <mergeCell ref="N2774:O2774"/>
    <mergeCell ref="C2769:E2769"/>
    <mergeCell ref="N2769:O2769"/>
    <mergeCell ref="C2770:E2770"/>
    <mergeCell ref="N2770:O2770"/>
    <mergeCell ref="C2771:E2771"/>
    <mergeCell ref="N2771:O2771"/>
    <mergeCell ref="C2784:E2784"/>
    <mergeCell ref="N2784:O2784"/>
    <mergeCell ref="C2785:E2785"/>
    <mergeCell ref="N2785:O2785"/>
    <mergeCell ref="C2786:E2786"/>
    <mergeCell ref="N2786:O2786"/>
    <mergeCell ref="C2781:E2781"/>
    <mergeCell ref="N2781:O2781"/>
    <mergeCell ref="C2782:E2782"/>
    <mergeCell ref="N2782:O2782"/>
    <mergeCell ref="C2783:E2783"/>
    <mergeCell ref="N2783:O2783"/>
    <mergeCell ref="C2778:E2778"/>
    <mergeCell ref="N2778:O2778"/>
    <mergeCell ref="C2779:E2779"/>
    <mergeCell ref="N2779:O2779"/>
    <mergeCell ref="C2780:E2780"/>
    <mergeCell ref="N2780:O2780"/>
    <mergeCell ref="C2793:E2793"/>
    <mergeCell ref="N2793:O2793"/>
    <mergeCell ref="C2794:E2794"/>
    <mergeCell ref="N2794:O2794"/>
    <mergeCell ref="C2795:E2795"/>
    <mergeCell ref="N2795:O2795"/>
    <mergeCell ref="C2790:E2790"/>
    <mergeCell ref="N2790:O2790"/>
    <mergeCell ref="C2791:E2791"/>
    <mergeCell ref="N2791:O2791"/>
    <mergeCell ref="C2792:E2792"/>
    <mergeCell ref="N2792:O2792"/>
    <mergeCell ref="C2787:E2787"/>
    <mergeCell ref="N2787:O2787"/>
    <mergeCell ref="C2788:E2788"/>
    <mergeCell ref="N2788:O2788"/>
    <mergeCell ref="C2789:E2789"/>
    <mergeCell ref="N2789:O2789"/>
    <mergeCell ref="C2802:E2802"/>
    <mergeCell ref="N2802:O2802"/>
    <mergeCell ref="C2803:E2803"/>
    <mergeCell ref="N2803:O2803"/>
    <mergeCell ref="C2804:E2804"/>
    <mergeCell ref="N2804:O2804"/>
    <mergeCell ref="C2799:E2799"/>
    <mergeCell ref="N2799:O2799"/>
    <mergeCell ref="C2800:E2800"/>
    <mergeCell ref="N2800:O2800"/>
    <mergeCell ref="C2801:E2801"/>
    <mergeCell ref="N2801:O2801"/>
    <mergeCell ref="C2796:E2796"/>
    <mergeCell ref="N2796:O2796"/>
    <mergeCell ref="C2797:E2797"/>
    <mergeCell ref="N2797:O2797"/>
    <mergeCell ref="C2798:E2798"/>
    <mergeCell ref="N2798:O2798"/>
    <mergeCell ref="C2811:E2811"/>
    <mergeCell ref="N2811:O2811"/>
    <mergeCell ref="C2812:E2812"/>
    <mergeCell ref="N2812:O2812"/>
    <mergeCell ref="C2813:E2813"/>
    <mergeCell ref="N2813:O2813"/>
    <mergeCell ref="C2808:E2808"/>
    <mergeCell ref="N2808:O2808"/>
    <mergeCell ref="C2809:E2809"/>
    <mergeCell ref="N2809:O2809"/>
    <mergeCell ref="C2810:E2810"/>
    <mergeCell ref="N2810:O2810"/>
    <mergeCell ref="C2805:E2805"/>
    <mergeCell ref="N2805:O2805"/>
    <mergeCell ref="C2806:E2806"/>
    <mergeCell ref="N2806:O2806"/>
    <mergeCell ref="C2807:E2807"/>
    <mergeCell ref="N2807:O2807"/>
    <mergeCell ref="C2820:E2820"/>
    <mergeCell ref="N2820:O2820"/>
    <mergeCell ref="C2821:E2821"/>
    <mergeCell ref="N2821:O2821"/>
    <mergeCell ref="C2822:E2822"/>
    <mergeCell ref="N2822:O2822"/>
    <mergeCell ref="C2817:E2817"/>
    <mergeCell ref="N2817:O2817"/>
    <mergeCell ref="C2818:E2818"/>
    <mergeCell ref="N2818:O2818"/>
    <mergeCell ref="C2819:E2819"/>
    <mergeCell ref="N2819:O2819"/>
    <mergeCell ref="C2814:E2814"/>
    <mergeCell ref="N2814:O2814"/>
    <mergeCell ref="C2815:E2815"/>
    <mergeCell ref="N2815:O2815"/>
    <mergeCell ref="C2816:E2816"/>
    <mergeCell ref="N2816:O2816"/>
    <mergeCell ref="C2829:E2829"/>
    <mergeCell ref="N2829:O2829"/>
    <mergeCell ref="C2830:E2830"/>
    <mergeCell ref="N2830:O2830"/>
    <mergeCell ref="C2831:E2831"/>
    <mergeCell ref="N2831:O2831"/>
    <mergeCell ref="C2826:E2826"/>
    <mergeCell ref="N2826:O2826"/>
    <mergeCell ref="C2827:E2827"/>
    <mergeCell ref="N2827:O2827"/>
    <mergeCell ref="C2828:E2828"/>
    <mergeCell ref="N2828:O2828"/>
    <mergeCell ref="C2823:E2823"/>
    <mergeCell ref="N2823:O2823"/>
    <mergeCell ref="C2824:E2824"/>
    <mergeCell ref="N2824:O2824"/>
    <mergeCell ref="C2825:E2825"/>
    <mergeCell ref="N2825:O2825"/>
    <mergeCell ref="C2838:E2838"/>
    <mergeCell ref="N2838:O2838"/>
    <mergeCell ref="C2839:E2839"/>
    <mergeCell ref="N2839:O2839"/>
    <mergeCell ref="C2840:E2840"/>
    <mergeCell ref="N2840:O2840"/>
    <mergeCell ref="C2835:E2835"/>
    <mergeCell ref="N2835:O2835"/>
    <mergeCell ref="C2836:E2836"/>
    <mergeCell ref="N2836:O2836"/>
    <mergeCell ref="C2837:E2837"/>
    <mergeCell ref="N2837:O2837"/>
    <mergeCell ref="C2832:E2832"/>
    <mergeCell ref="N2832:O2832"/>
    <mergeCell ref="C2833:E2833"/>
    <mergeCell ref="N2833:O2833"/>
    <mergeCell ref="C2834:E2834"/>
    <mergeCell ref="N2834:O2834"/>
    <mergeCell ref="C2847:E2847"/>
    <mergeCell ref="N2847:O2847"/>
    <mergeCell ref="C2848:E2848"/>
    <mergeCell ref="N2848:O2848"/>
    <mergeCell ref="C2849:E2849"/>
    <mergeCell ref="N2849:O2849"/>
    <mergeCell ref="C2844:E2844"/>
    <mergeCell ref="N2844:O2844"/>
    <mergeCell ref="C2845:E2845"/>
    <mergeCell ref="N2845:O2845"/>
    <mergeCell ref="C2846:E2846"/>
    <mergeCell ref="N2846:O2846"/>
    <mergeCell ref="C2841:E2841"/>
    <mergeCell ref="N2841:O2841"/>
    <mergeCell ref="C2842:E2842"/>
    <mergeCell ref="N2842:O2842"/>
    <mergeCell ref="C2843:E2843"/>
    <mergeCell ref="N2843:O2843"/>
    <mergeCell ref="C2856:E2856"/>
    <mergeCell ref="N2856:O2856"/>
    <mergeCell ref="C2857:E2857"/>
    <mergeCell ref="N2857:O2857"/>
    <mergeCell ref="C2858:E2858"/>
    <mergeCell ref="N2858:O2858"/>
    <mergeCell ref="C2853:E2853"/>
    <mergeCell ref="N2853:O2853"/>
    <mergeCell ref="C2854:E2854"/>
    <mergeCell ref="N2854:O2854"/>
    <mergeCell ref="C2855:E2855"/>
    <mergeCell ref="N2855:O2855"/>
    <mergeCell ref="C2850:E2850"/>
    <mergeCell ref="N2850:O2850"/>
    <mergeCell ref="C2851:E2851"/>
    <mergeCell ref="N2851:O2851"/>
    <mergeCell ref="C2852:E2852"/>
    <mergeCell ref="N2852:O2852"/>
    <mergeCell ref="C2865:E2865"/>
    <mergeCell ref="N2865:O2865"/>
    <mergeCell ref="C2866:E2866"/>
    <mergeCell ref="N2866:O2866"/>
    <mergeCell ref="C2867:E2867"/>
    <mergeCell ref="N2867:O2867"/>
    <mergeCell ref="C2862:E2862"/>
    <mergeCell ref="N2862:O2862"/>
    <mergeCell ref="C2863:E2863"/>
    <mergeCell ref="N2863:O2863"/>
    <mergeCell ref="C2864:E2864"/>
    <mergeCell ref="N2864:O2864"/>
    <mergeCell ref="C2859:E2859"/>
    <mergeCell ref="N2859:O2859"/>
    <mergeCell ref="C2860:E2860"/>
    <mergeCell ref="N2860:O2860"/>
    <mergeCell ref="C2861:E2861"/>
    <mergeCell ref="N2861:O2861"/>
    <mergeCell ref="C2874:E2874"/>
    <mergeCell ref="N2874:O2874"/>
    <mergeCell ref="C2875:E2875"/>
    <mergeCell ref="N2875:O2875"/>
    <mergeCell ref="C2876:E2876"/>
    <mergeCell ref="N2876:O2876"/>
    <mergeCell ref="C2871:E2871"/>
    <mergeCell ref="N2871:O2871"/>
    <mergeCell ref="C2872:E2872"/>
    <mergeCell ref="N2872:O2872"/>
    <mergeCell ref="C2873:E2873"/>
    <mergeCell ref="N2873:O2873"/>
    <mergeCell ref="C2868:E2868"/>
    <mergeCell ref="N2868:O2868"/>
    <mergeCell ref="C2869:E2869"/>
    <mergeCell ref="N2869:O2869"/>
    <mergeCell ref="C2870:E2870"/>
    <mergeCell ref="N2870:O2870"/>
    <mergeCell ref="C2883:E2883"/>
    <mergeCell ref="N2883:O2883"/>
    <mergeCell ref="C2884:E2884"/>
    <mergeCell ref="N2884:O2884"/>
    <mergeCell ref="C2885:E2885"/>
    <mergeCell ref="N2885:O2885"/>
    <mergeCell ref="C2880:E2880"/>
    <mergeCell ref="N2880:O2880"/>
    <mergeCell ref="C2881:E2881"/>
    <mergeCell ref="N2881:O2881"/>
    <mergeCell ref="C2882:E2882"/>
    <mergeCell ref="N2882:O2882"/>
    <mergeCell ref="C2877:E2877"/>
    <mergeCell ref="N2877:O2877"/>
    <mergeCell ref="C2878:E2878"/>
    <mergeCell ref="N2878:O2878"/>
    <mergeCell ref="C2879:E2879"/>
    <mergeCell ref="N2879:O2879"/>
    <mergeCell ref="C2892:E2892"/>
    <mergeCell ref="N2892:O2892"/>
    <mergeCell ref="C2893:E2893"/>
    <mergeCell ref="N2893:O2893"/>
    <mergeCell ref="C2894:E2894"/>
    <mergeCell ref="N2894:O2894"/>
    <mergeCell ref="C2889:E2889"/>
    <mergeCell ref="N2889:O2889"/>
    <mergeCell ref="C2890:E2890"/>
    <mergeCell ref="N2890:O2890"/>
    <mergeCell ref="C2891:E2891"/>
    <mergeCell ref="N2891:O2891"/>
    <mergeCell ref="C2886:E2886"/>
    <mergeCell ref="N2886:O2886"/>
    <mergeCell ref="C2887:E2887"/>
    <mergeCell ref="N2887:O2887"/>
    <mergeCell ref="C2888:E2888"/>
    <mergeCell ref="N2888:O2888"/>
    <mergeCell ref="C2901:E2901"/>
    <mergeCell ref="N2901:O2901"/>
    <mergeCell ref="C2902:E2902"/>
    <mergeCell ref="N2902:O2902"/>
    <mergeCell ref="C2903:E2903"/>
    <mergeCell ref="N2903:O2903"/>
    <mergeCell ref="C2898:E2898"/>
    <mergeCell ref="N2898:O2898"/>
    <mergeCell ref="C2899:E2899"/>
    <mergeCell ref="N2899:O2899"/>
    <mergeCell ref="C2900:E2900"/>
    <mergeCell ref="N2900:O2900"/>
    <mergeCell ref="C2895:E2895"/>
    <mergeCell ref="N2895:O2895"/>
    <mergeCell ref="C2896:E2896"/>
    <mergeCell ref="N2896:O2896"/>
    <mergeCell ref="C2897:E2897"/>
    <mergeCell ref="N2897:O2897"/>
    <mergeCell ref="C2910:E2910"/>
    <mergeCell ref="N2910:O2910"/>
    <mergeCell ref="C2911:E2911"/>
    <mergeCell ref="N2911:O2911"/>
    <mergeCell ref="C2912:E2912"/>
    <mergeCell ref="N2912:O2912"/>
    <mergeCell ref="C2907:E2907"/>
    <mergeCell ref="N2907:O2907"/>
    <mergeCell ref="C2908:E2908"/>
    <mergeCell ref="N2908:O2908"/>
    <mergeCell ref="C2909:E2909"/>
    <mergeCell ref="N2909:O2909"/>
    <mergeCell ref="C2904:E2904"/>
    <mergeCell ref="N2904:O2904"/>
    <mergeCell ref="C2905:E2905"/>
    <mergeCell ref="N2905:O2905"/>
    <mergeCell ref="C2906:E2906"/>
    <mergeCell ref="N2906:O2906"/>
    <mergeCell ref="C2919:E2919"/>
    <mergeCell ref="N2919:O2919"/>
    <mergeCell ref="C2920:E2920"/>
    <mergeCell ref="N2920:O2920"/>
    <mergeCell ref="C2921:E2921"/>
    <mergeCell ref="N2921:O2921"/>
    <mergeCell ref="C2916:E2916"/>
    <mergeCell ref="N2916:O2916"/>
    <mergeCell ref="C2917:E2917"/>
    <mergeCell ref="N2917:O2917"/>
    <mergeCell ref="C2918:E2918"/>
    <mergeCell ref="N2918:O2918"/>
    <mergeCell ref="C2913:E2913"/>
    <mergeCell ref="N2913:O2913"/>
    <mergeCell ref="C2914:E2914"/>
    <mergeCell ref="N2914:O2914"/>
    <mergeCell ref="C2915:E2915"/>
    <mergeCell ref="N2915:O2915"/>
    <mergeCell ref="C2928:E2928"/>
    <mergeCell ref="N2928:O2928"/>
    <mergeCell ref="C2929:E2929"/>
    <mergeCell ref="N2929:O2929"/>
    <mergeCell ref="C2930:E2930"/>
    <mergeCell ref="N2930:O2930"/>
    <mergeCell ref="C2925:E2925"/>
    <mergeCell ref="N2925:O2925"/>
    <mergeCell ref="C2926:E2926"/>
    <mergeCell ref="N2926:O2926"/>
    <mergeCell ref="C2927:E2927"/>
    <mergeCell ref="N2927:O2927"/>
    <mergeCell ref="C2922:E2922"/>
    <mergeCell ref="N2922:O2922"/>
    <mergeCell ref="C2923:E2923"/>
    <mergeCell ref="N2923:O2923"/>
    <mergeCell ref="C2924:E2924"/>
    <mergeCell ref="N2924:O2924"/>
    <mergeCell ref="C2937:E2937"/>
    <mergeCell ref="N2937:O2937"/>
    <mergeCell ref="C2938:E2938"/>
    <mergeCell ref="N2938:O2938"/>
    <mergeCell ref="C2939:E2939"/>
    <mergeCell ref="N2939:O2939"/>
    <mergeCell ref="C2934:E2934"/>
    <mergeCell ref="N2934:O2934"/>
    <mergeCell ref="C2935:E2935"/>
    <mergeCell ref="N2935:O2935"/>
    <mergeCell ref="C2936:E2936"/>
    <mergeCell ref="N2936:O2936"/>
    <mergeCell ref="C2931:E2931"/>
    <mergeCell ref="N2931:O2931"/>
    <mergeCell ref="C2932:E2932"/>
    <mergeCell ref="N2932:O2932"/>
    <mergeCell ref="C2933:E2933"/>
    <mergeCell ref="N2933:O2933"/>
    <mergeCell ref="C2946:E2946"/>
    <mergeCell ref="N2946:O2946"/>
    <mergeCell ref="C2947:E2947"/>
    <mergeCell ref="N2947:O2947"/>
    <mergeCell ref="C2948:E2948"/>
    <mergeCell ref="N2948:O2948"/>
    <mergeCell ref="C2943:E2943"/>
    <mergeCell ref="N2943:O2943"/>
    <mergeCell ref="C2944:E2944"/>
    <mergeCell ref="N2944:O2944"/>
    <mergeCell ref="C2945:E2945"/>
    <mergeCell ref="N2945:O2945"/>
    <mergeCell ref="C2940:E2940"/>
    <mergeCell ref="N2940:O2940"/>
    <mergeCell ref="C2941:E2941"/>
    <mergeCell ref="N2941:O2941"/>
    <mergeCell ref="C2942:E2942"/>
    <mergeCell ref="N2942:O2942"/>
    <mergeCell ref="C2955:E2955"/>
    <mergeCell ref="N2955:O2955"/>
    <mergeCell ref="C2956:E2956"/>
    <mergeCell ref="N2956:O2956"/>
    <mergeCell ref="C2957:E2957"/>
    <mergeCell ref="N2957:O2957"/>
    <mergeCell ref="C2952:E2952"/>
    <mergeCell ref="N2952:O2952"/>
    <mergeCell ref="C2953:E2953"/>
    <mergeCell ref="N2953:O2953"/>
    <mergeCell ref="C2954:E2954"/>
    <mergeCell ref="N2954:O2954"/>
    <mergeCell ref="C2949:E2949"/>
    <mergeCell ref="N2949:O2949"/>
    <mergeCell ref="C2950:E2950"/>
    <mergeCell ref="N2950:O2950"/>
    <mergeCell ref="C2951:E2951"/>
    <mergeCell ref="N2951:O2951"/>
    <mergeCell ref="C2964:E2964"/>
    <mergeCell ref="N2964:O2964"/>
    <mergeCell ref="C2965:E2965"/>
    <mergeCell ref="N2965:O2965"/>
    <mergeCell ref="C2966:E2966"/>
    <mergeCell ref="N2966:O2966"/>
    <mergeCell ref="C2961:E2961"/>
    <mergeCell ref="N2961:O2961"/>
    <mergeCell ref="C2962:E2962"/>
    <mergeCell ref="N2962:O2962"/>
    <mergeCell ref="C2963:E2963"/>
    <mergeCell ref="N2963:O2963"/>
    <mergeCell ref="C2958:E2958"/>
    <mergeCell ref="N2958:O2958"/>
    <mergeCell ref="C2959:E2959"/>
    <mergeCell ref="N2959:O2959"/>
    <mergeCell ref="C2960:E2960"/>
    <mergeCell ref="N2960:O2960"/>
    <mergeCell ref="C2973:E2973"/>
    <mergeCell ref="N2973:O2973"/>
    <mergeCell ref="C2974:E2974"/>
    <mergeCell ref="N2974:O2974"/>
    <mergeCell ref="C2975:E2975"/>
    <mergeCell ref="N2975:O2975"/>
    <mergeCell ref="C2970:E2970"/>
    <mergeCell ref="N2970:O2970"/>
    <mergeCell ref="C2971:E2971"/>
    <mergeCell ref="N2971:O2971"/>
    <mergeCell ref="C2972:E2972"/>
    <mergeCell ref="N2972:O2972"/>
    <mergeCell ref="C2967:E2967"/>
    <mergeCell ref="N2967:O2967"/>
    <mergeCell ref="C2968:E2968"/>
    <mergeCell ref="N2968:O2968"/>
    <mergeCell ref="C2969:E2969"/>
    <mergeCell ref="N2969:O2969"/>
    <mergeCell ref="C2982:E2982"/>
    <mergeCell ref="N2982:O2982"/>
    <mergeCell ref="C2983:E2983"/>
    <mergeCell ref="N2983:O2983"/>
    <mergeCell ref="C2984:E2984"/>
    <mergeCell ref="N2984:O2984"/>
    <mergeCell ref="C2979:E2979"/>
    <mergeCell ref="N2979:O2979"/>
    <mergeCell ref="C2980:E2980"/>
    <mergeCell ref="N2980:O2980"/>
    <mergeCell ref="C2981:E2981"/>
    <mergeCell ref="N2981:O2981"/>
    <mergeCell ref="C2976:E2976"/>
    <mergeCell ref="N2976:O2976"/>
    <mergeCell ref="C2977:E2977"/>
    <mergeCell ref="N2977:O2977"/>
    <mergeCell ref="C2978:E2978"/>
    <mergeCell ref="N2978:O2978"/>
    <mergeCell ref="C2991:E2991"/>
    <mergeCell ref="N2991:O2991"/>
    <mergeCell ref="C2992:E2992"/>
    <mergeCell ref="N2992:O2992"/>
    <mergeCell ref="C2993:E2993"/>
    <mergeCell ref="N2993:O2993"/>
    <mergeCell ref="C2988:E2988"/>
    <mergeCell ref="N2988:O2988"/>
    <mergeCell ref="C2989:E2989"/>
    <mergeCell ref="N2989:O2989"/>
    <mergeCell ref="C2990:E2990"/>
    <mergeCell ref="N2990:O2990"/>
    <mergeCell ref="C2985:E2985"/>
    <mergeCell ref="N2985:O2985"/>
    <mergeCell ref="C2986:E2986"/>
    <mergeCell ref="N2986:O2986"/>
    <mergeCell ref="C2987:E2987"/>
    <mergeCell ref="N2987:O2987"/>
    <mergeCell ref="C3000:E3000"/>
    <mergeCell ref="N3000:O3000"/>
    <mergeCell ref="C3001:E3001"/>
    <mergeCell ref="N3001:O3001"/>
    <mergeCell ref="C3002:E3002"/>
    <mergeCell ref="N3002:O3002"/>
    <mergeCell ref="C2997:E2997"/>
    <mergeCell ref="N2997:O2997"/>
    <mergeCell ref="C2998:E2998"/>
    <mergeCell ref="N2998:O2998"/>
    <mergeCell ref="C2999:E2999"/>
    <mergeCell ref="N2999:O2999"/>
    <mergeCell ref="C2994:E2994"/>
    <mergeCell ref="N2994:O2994"/>
    <mergeCell ref="C2995:E2995"/>
    <mergeCell ref="N2995:O2995"/>
    <mergeCell ref="C2996:E2996"/>
    <mergeCell ref="N2996:O2996"/>
    <mergeCell ref="C3009:E3009"/>
    <mergeCell ref="N3009:O3009"/>
    <mergeCell ref="C3010:E3010"/>
    <mergeCell ref="N3010:O3010"/>
    <mergeCell ref="C3011:E3011"/>
    <mergeCell ref="N3011:O3011"/>
    <mergeCell ref="C3006:E3006"/>
    <mergeCell ref="N3006:O3006"/>
    <mergeCell ref="C3007:E3007"/>
    <mergeCell ref="N3007:O3007"/>
    <mergeCell ref="C3008:E3008"/>
    <mergeCell ref="N3008:O3008"/>
    <mergeCell ref="C3003:E3003"/>
    <mergeCell ref="N3003:O3003"/>
    <mergeCell ref="C3004:E3004"/>
    <mergeCell ref="N3004:O3004"/>
    <mergeCell ref="C3005:E3005"/>
    <mergeCell ref="N3005:O3005"/>
    <mergeCell ref="C3018:E3018"/>
    <mergeCell ref="N3018:O3018"/>
    <mergeCell ref="C3019:E3019"/>
    <mergeCell ref="N3019:O3019"/>
    <mergeCell ref="C3020:E3020"/>
    <mergeCell ref="N3020:O3020"/>
    <mergeCell ref="C3015:E3015"/>
    <mergeCell ref="N3015:O3015"/>
    <mergeCell ref="C3016:E3016"/>
    <mergeCell ref="N3016:O3016"/>
    <mergeCell ref="C3017:E3017"/>
    <mergeCell ref="N3017:O3017"/>
    <mergeCell ref="C3012:E3012"/>
    <mergeCell ref="N3012:O3012"/>
    <mergeCell ref="C3013:E3013"/>
    <mergeCell ref="N3013:O3013"/>
    <mergeCell ref="C3014:E3014"/>
    <mergeCell ref="N3014:O3014"/>
    <mergeCell ref="C3027:E3027"/>
    <mergeCell ref="N3027:O3027"/>
    <mergeCell ref="C3028:E3028"/>
    <mergeCell ref="N3028:O3028"/>
    <mergeCell ref="C3029:E3029"/>
    <mergeCell ref="N3029:O3029"/>
    <mergeCell ref="C3024:E3024"/>
    <mergeCell ref="N3024:O3024"/>
    <mergeCell ref="C3025:E3025"/>
    <mergeCell ref="N3025:O3025"/>
    <mergeCell ref="C3026:E3026"/>
    <mergeCell ref="N3026:O3026"/>
    <mergeCell ref="C3021:E3021"/>
    <mergeCell ref="N3021:O3021"/>
    <mergeCell ref="C3022:E3022"/>
    <mergeCell ref="N3022:O3022"/>
    <mergeCell ref="C3023:E3023"/>
    <mergeCell ref="N3023:O3023"/>
    <mergeCell ref="C3036:E3036"/>
    <mergeCell ref="N3036:O3036"/>
    <mergeCell ref="C3037:E3037"/>
    <mergeCell ref="N3037:O3037"/>
    <mergeCell ref="C3038:E3038"/>
    <mergeCell ref="N3038:O3038"/>
    <mergeCell ref="C3033:E3033"/>
    <mergeCell ref="N3033:O3033"/>
    <mergeCell ref="C3034:E3034"/>
    <mergeCell ref="N3034:O3034"/>
    <mergeCell ref="C3035:E3035"/>
    <mergeCell ref="N3035:O3035"/>
    <mergeCell ref="C3030:E3030"/>
    <mergeCell ref="N3030:O3030"/>
    <mergeCell ref="C3031:E3031"/>
    <mergeCell ref="N3031:O3031"/>
    <mergeCell ref="C3032:E3032"/>
    <mergeCell ref="N3032:O3032"/>
    <mergeCell ref="C3045:E3045"/>
    <mergeCell ref="N3045:O3045"/>
    <mergeCell ref="C3046:E3046"/>
    <mergeCell ref="N3046:O3046"/>
    <mergeCell ref="C3047:E3047"/>
    <mergeCell ref="N3047:O3047"/>
    <mergeCell ref="C3042:E3042"/>
    <mergeCell ref="N3042:O3042"/>
    <mergeCell ref="C3043:E3043"/>
    <mergeCell ref="N3043:O3043"/>
    <mergeCell ref="C3044:E3044"/>
    <mergeCell ref="N3044:O3044"/>
    <mergeCell ref="C3039:E3039"/>
    <mergeCell ref="N3039:O3039"/>
    <mergeCell ref="C3040:E3040"/>
    <mergeCell ref="N3040:O3040"/>
    <mergeCell ref="C3041:E3041"/>
    <mergeCell ref="N3041:O3041"/>
    <mergeCell ref="C3054:E3054"/>
    <mergeCell ref="N3054:O3054"/>
    <mergeCell ref="C3055:E3055"/>
    <mergeCell ref="N3055:O3055"/>
    <mergeCell ref="C3056:E3056"/>
    <mergeCell ref="N3056:O3056"/>
    <mergeCell ref="C3051:E3051"/>
    <mergeCell ref="N3051:O3051"/>
    <mergeCell ref="C3052:E3052"/>
    <mergeCell ref="N3052:O3052"/>
    <mergeCell ref="C3053:E3053"/>
    <mergeCell ref="N3053:O3053"/>
    <mergeCell ref="C3048:E3048"/>
    <mergeCell ref="N3048:O3048"/>
    <mergeCell ref="C3049:E3049"/>
    <mergeCell ref="N3049:O3049"/>
    <mergeCell ref="C3050:E3050"/>
    <mergeCell ref="N3050:O3050"/>
    <mergeCell ref="C3063:E3063"/>
    <mergeCell ref="N3063:O3063"/>
    <mergeCell ref="C3064:E3064"/>
    <mergeCell ref="N3064:O3064"/>
    <mergeCell ref="C3065:E3065"/>
    <mergeCell ref="N3065:O3065"/>
    <mergeCell ref="C3060:E3060"/>
    <mergeCell ref="N3060:O3060"/>
    <mergeCell ref="C3061:E3061"/>
    <mergeCell ref="N3061:O3061"/>
    <mergeCell ref="C3062:E3062"/>
    <mergeCell ref="N3062:O3062"/>
    <mergeCell ref="C3057:E3057"/>
    <mergeCell ref="N3057:O3057"/>
    <mergeCell ref="C3058:E3058"/>
    <mergeCell ref="N3058:O3058"/>
    <mergeCell ref="C3059:E3059"/>
    <mergeCell ref="N3059:O3059"/>
    <mergeCell ref="C3072:E3072"/>
    <mergeCell ref="N3072:O3072"/>
    <mergeCell ref="C3073:E3073"/>
    <mergeCell ref="N3073:O3073"/>
    <mergeCell ref="C3074:E3074"/>
    <mergeCell ref="N3074:O3074"/>
    <mergeCell ref="C3069:E3069"/>
    <mergeCell ref="N3069:O3069"/>
    <mergeCell ref="C3070:E3070"/>
    <mergeCell ref="N3070:O3070"/>
    <mergeCell ref="C3071:E3071"/>
    <mergeCell ref="N3071:O3071"/>
    <mergeCell ref="C3066:E3066"/>
    <mergeCell ref="N3066:O3066"/>
    <mergeCell ref="C3067:E3067"/>
    <mergeCell ref="N3067:O3067"/>
    <mergeCell ref="C3068:E3068"/>
    <mergeCell ref="N3068:O3068"/>
    <mergeCell ref="C3081:E3081"/>
    <mergeCell ref="N3081:O3081"/>
    <mergeCell ref="C3082:E3082"/>
    <mergeCell ref="N3082:O3082"/>
    <mergeCell ref="C3083:E3083"/>
    <mergeCell ref="N3083:O3083"/>
    <mergeCell ref="C3078:E3078"/>
    <mergeCell ref="N3078:O3078"/>
    <mergeCell ref="C3079:E3079"/>
    <mergeCell ref="N3079:O3079"/>
    <mergeCell ref="C3080:E3080"/>
    <mergeCell ref="N3080:O3080"/>
    <mergeCell ref="C3075:E3075"/>
    <mergeCell ref="N3075:O3075"/>
    <mergeCell ref="C3076:E3076"/>
    <mergeCell ref="N3076:O3076"/>
    <mergeCell ref="C3077:E3077"/>
    <mergeCell ref="N3077:O3077"/>
    <mergeCell ref="C3090:E3090"/>
    <mergeCell ref="N3090:O3090"/>
    <mergeCell ref="C3091:E3091"/>
    <mergeCell ref="N3091:O3091"/>
    <mergeCell ref="C3092:E3092"/>
    <mergeCell ref="N3092:O3092"/>
    <mergeCell ref="C3087:E3087"/>
    <mergeCell ref="N3087:O3087"/>
    <mergeCell ref="C3088:E3088"/>
    <mergeCell ref="N3088:O3088"/>
    <mergeCell ref="C3089:E3089"/>
    <mergeCell ref="N3089:O3089"/>
    <mergeCell ref="C3084:E3084"/>
    <mergeCell ref="N3084:O3084"/>
    <mergeCell ref="C3085:E3085"/>
    <mergeCell ref="N3085:O3085"/>
    <mergeCell ref="C3086:E3086"/>
    <mergeCell ref="N3086:O3086"/>
    <mergeCell ref="C3099:E3099"/>
    <mergeCell ref="N3099:O3099"/>
    <mergeCell ref="C3100:E3100"/>
    <mergeCell ref="N3100:O3100"/>
    <mergeCell ref="C3101:E3101"/>
    <mergeCell ref="N3101:O3101"/>
    <mergeCell ref="C3096:E3096"/>
    <mergeCell ref="N3096:O3096"/>
    <mergeCell ref="C3097:E3097"/>
    <mergeCell ref="N3097:O3097"/>
    <mergeCell ref="C3098:E3098"/>
    <mergeCell ref="N3098:O3098"/>
    <mergeCell ref="C3093:E3093"/>
    <mergeCell ref="N3093:O3093"/>
    <mergeCell ref="C3094:E3094"/>
    <mergeCell ref="N3094:O3094"/>
    <mergeCell ref="C3095:E3095"/>
    <mergeCell ref="N3095:O3095"/>
    <mergeCell ref="C3108:E3108"/>
    <mergeCell ref="N3108:O3108"/>
    <mergeCell ref="C3109:E3109"/>
    <mergeCell ref="N3109:O3109"/>
    <mergeCell ref="C3110:E3110"/>
    <mergeCell ref="N3110:O3110"/>
    <mergeCell ref="C3105:E3105"/>
    <mergeCell ref="N3105:O3105"/>
    <mergeCell ref="C3106:E3106"/>
    <mergeCell ref="N3106:O3106"/>
    <mergeCell ref="C3107:E3107"/>
    <mergeCell ref="N3107:O3107"/>
    <mergeCell ref="C3102:E3102"/>
    <mergeCell ref="N3102:O3102"/>
    <mergeCell ref="C3103:E3103"/>
    <mergeCell ref="N3103:O3103"/>
    <mergeCell ref="C3104:E3104"/>
    <mergeCell ref="N3104:O3104"/>
    <mergeCell ref="C3117:E3117"/>
    <mergeCell ref="N3117:O3117"/>
    <mergeCell ref="C3118:E3118"/>
    <mergeCell ref="N3118:O3118"/>
    <mergeCell ref="C3119:E3119"/>
    <mergeCell ref="N3119:O3119"/>
    <mergeCell ref="C3114:E3114"/>
    <mergeCell ref="N3114:O3114"/>
    <mergeCell ref="C3115:E3115"/>
    <mergeCell ref="N3115:O3115"/>
    <mergeCell ref="C3116:E3116"/>
    <mergeCell ref="N3116:O3116"/>
    <mergeCell ref="C3111:E3111"/>
    <mergeCell ref="N3111:O3111"/>
    <mergeCell ref="C3112:E3112"/>
    <mergeCell ref="N3112:O3112"/>
    <mergeCell ref="C3113:E3113"/>
    <mergeCell ref="N3113:O3113"/>
    <mergeCell ref="C3126:E3126"/>
    <mergeCell ref="N3126:O3126"/>
    <mergeCell ref="C3127:E3127"/>
    <mergeCell ref="N3127:O3127"/>
    <mergeCell ref="C3128:E3128"/>
    <mergeCell ref="N3128:O3128"/>
    <mergeCell ref="C3123:E3123"/>
    <mergeCell ref="N3123:O3123"/>
    <mergeCell ref="C3124:E3124"/>
    <mergeCell ref="N3124:O3124"/>
    <mergeCell ref="C3125:E3125"/>
    <mergeCell ref="N3125:O3125"/>
    <mergeCell ref="C3120:E3120"/>
    <mergeCell ref="N3120:O3120"/>
    <mergeCell ref="C3121:E3121"/>
    <mergeCell ref="N3121:O3121"/>
    <mergeCell ref="C3122:E3122"/>
    <mergeCell ref="N3122:O3122"/>
    <mergeCell ref="C3135:E3135"/>
    <mergeCell ref="N3135:O3135"/>
    <mergeCell ref="C3136:E3136"/>
    <mergeCell ref="N3136:O3136"/>
    <mergeCell ref="C3137:E3137"/>
    <mergeCell ref="N3137:O3137"/>
    <mergeCell ref="C3132:E3132"/>
    <mergeCell ref="N3132:O3132"/>
    <mergeCell ref="C3133:E3133"/>
    <mergeCell ref="N3133:O3133"/>
    <mergeCell ref="C3134:E3134"/>
    <mergeCell ref="N3134:O3134"/>
    <mergeCell ref="C3129:E3129"/>
    <mergeCell ref="N3129:O3129"/>
    <mergeCell ref="C3130:E3130"/>
    <mergeCell ref="N3130:O3130"/>
    <mergeCell ref="C3131:E3131"/>
    <mergeCell ref="N3131:O3131"/>
    <mergeCell ref="C3144:E3144"/>
    <mergeCell ref="N3144:O3144"/>
    <mergeCell ref="C3145:E3145"/>
    <mergeCell ref="N3145:O3145"/>
    <mergeCell ref="C3146:E3146"/>
    <mergeCell ref="N3146:O3146"/>
    <mergeCell ref="C3141:E3141"/>
    <mergeCell ref="N3141:O3141"/>
    <mergeCell ref="C3142:E3142"/>
    <mergeCell ref="N3142:O3142"/>
    <mergeCell ref="C3143:E3143"/>
    <mergeCell ref="N3143:O3143"/>
    <mergeCell ref="C3138:E3138"/>
    <mergeCell ref="N3138:O3138"/>
    <mergeCell ref="C3139:E3139"/>
    <mergeCell ref="N3139:O3139"/>
    <mergeCell ref="C3140:E3140"/>
    <mergeCell ref="N3140:O3140"/>
    <mergeCell ref="C3153:E3153"/>
    <mergeCell ref="N3153:O3153"/>
    <mergeCell ref="C3154:E3154"/>
    <mergeCell ref="N3154:O3154"/>
    <mergeCell ref="C3155:E3155"/>
    <mergeCell ref="N3155:O3155"/>
    <mergeCell ref="C3150:E3150"/>
    <mergeCell ref="N3150:O3150"/>
    <mergeCell ref="C3151:E3151"/>
    <mergeCell ref="N3151:O3151"/>
    <mergeCell ref="C3152:E3152"/>
    <mergeCell ref="N3152:O3152"/>
    <mergeCell ref="C3147:E3147"/>
    <mergeCell ref="N3147:O3147"/>
    <mergeCell ref="C3148:E3148"/>
    <mergeCell ref="N3148:O3148"/>
    <mergeCell ref="C3149:E3149"/>
    <mergeCell ref="N3149:O3149"/>
    <mergeCell ref="C3162:E3162"/>
    <mergeCell ref="N3162:O3162"/>
    <mergeCell ref="C3163:E3163"/>
    <mergeCell ref="N3163:O3163"/>
    <mergeCell ref="C3164:E3164"/>
    <mergeCell ref="N3164:O3164"/>
    <mergeCell ref="C3159:E3159"/>
    <mergeCell ref="N3159:O3159"/>
    <mergeCell ref="C3160:E3160"/>
    <mergeCell ref="N3160:O3160"/>
    <mergeCell ref="C3161:E3161"/>
    <mergeCell ref="N3161:O3161"/>
    <mergeCell ref="C3156:E3156"/>
    <mergeCell ref="N3156:O3156"/>
    <mergeCell ref="C3157:E3157"/>
    <mergeCell ref="N3157:O3157"/>
    <mergeCell ref="C3158:E3158"/>
    <mergeCell ref="N3158:O3158"/>
    <mergeCell ref="C3171:E3171"/>
    <mergeCell ref="N3171:O3171"/>
    <mergeCell ref="C3172:E3172"/>
    <mergeCell ref="N3172:O3172"/>
    <mergeCell ref="C3173:E3173"/>
    <mergeCell ref="N3173:O3173"/>
    <mergeCell ref="C3168:E3168"/>
    <mergeCell ref="N3168:O3168"/>
    <mergeCell ref="C3169:E3169"/>
    <mergeCell ref="N3169:O3169"/>
    <mergeCell ref="C3170:E3170"/>
    <mergeCell ref="N3170:O3170"/>
    <mergeCell ref="C3165:E3165"/>
    <mergeCell ref="N3165:O3165"/>
    <mergeCell ref="C3166:E3166"/>
    <mergeCell ref="N3166:O3166"/>
    <mergeCell ref="C3167:E3167"/>
    <mergeCell ref="N3167:O3167"/>
    <mergeCell ref="C3180:E3180"/>
    <mergeCell ref="N3180:O3180"/>
    <mergeCell ref="C3181:E3181"/>
    <mergeCell ref="N3181:O3181"/>
    <mergeCell ref="C3182:E3182"/>
    <mergeCell ref="N3182:O3182"/>
    <mergeCell ref="C3177:E3177"/>
    <mergeCell ref="N3177:O3177"/>
    <mergeCell ref="C3178:E3178"/>
    <mergeCell ref="N3178:O3178"/>
    <mergeCell ref="C3179:E3179"/>
    <mergeCell ref="N3179:O3179"/>
    <mergeCell ref="C3174:E3174"/>
    <mergeCell ref="N3174:O3174"/>
    <mergeCell ref="C3175:E3175"/>
    <mergeCell ref="N3175:O3175"/>
    <mergeCell ref="C3176:E3176"/>
    <mergeCell ref="N3176:O3176"/>
    <mergeCell ref="C3189:E3189"/>
    <mergeCell ref="N3189:O3189"/>
    <mergeCell ref="C3190:E3190"/>
    <mergeCell ref="N3190:O3190"/>
    <mergeCell ref="C3191:E3191"/>
    <mergeCell ref="N3191:O3191"/>
    <mergeCell ref="C3186:E3186"/>
    <mergeCell ref="N3186:O3186"/>
    <mergeCell ref="C3187:E3187"/>
    <mergeCell ref="N3187:O3187"/>
    <mergeCell ref="C3188:E3188"/>
    <mergeCell ref="N3188:O3188"/>
    <mergeCell ref="C3183:E3183"/>
    <mergeCell ref="N3183:O3183"/>
    <mergeCell ref="C3184:E3184"/>
    <mergeCell ref="N3184:O3184"/>
    <mergeCell ref="C3185:E3185"/>
    <mergeCell ref="N3185:O3185"/>
    <mergeCell ref="C3198:E3198"/>
    <mergeCell ref="N3198:O3198"/>
    <mergeCell ref="C3199:E3199"/>
    <mergeCell ref="N3199:O3199"/>
    <mergeCell ref="C3200:E3200"/>
    <mergeCell ref="N3200:O3200"/>
    <mergeCell ref="C3195:E3195"/>
    <mergeCell ref="N3195:O3195"/>
    <mergeCell ref="C3196:E3196"/>
    <mergeCell ref="N3196:O3196"/>
    <mergeCell ref="C3197:E3197"/>
    <mergeCell ref="N3197:O3197"/>
    <mergeCell ref="C3192:E3192"/>
    <mergeCell ref="N3192:O3192"/>
    <mergeCell ref="C3193:E3193"/>
    <mergeCell ref="N3193:O3193"/>
    <mergeCell ref="C3194:E3194"/>
    <mergeCell ref="N3194:O3194"/>
    <mergeCell ref="C3207:E3207"/>
    <mergeCell ref="N3207:O3207"/>
    <mergeCell ref="C3208:E3208"/>
    <mergeCell ref="N3208:O3208"/>
    <mergeCell ref="C3209:E3209"/>
    <mergeCell ref="N3209:O3209"/>
    <mergeCell ref="C3204:E3204"/>
    <mergeCell ref="N3204:O3204"/>
    <mergeCell ref="C3205:E3205"/>
    <mergeCell ref="N3205:O3205"/>
    <mergeCell ref="C3206:E3206"/>
    <mergeCell ref="N3206:O3206"/>
    <mergeCell ref="C3201:E3201"/>
    <mergeCell ref="N3201:O3201"/>
    <mergeCell ref="C3202:E3202"/>
    <mergeCell ref="N3202:O3202"/>
    <mergeCell ref="C3203:E3203"/>
    <mergeCell ref="N3203:O3203"/>
    <mergeCell ref="C3216:E3216"/>
    <mergeCell ref="N3216:O3216"/>
    <mergeCell ref="C3217:E3217"/>
    <mergeCell ref="N3217:O3217"/>
    <mergeCell ref="C3218:E3218"/>
    <mergeCell ref="N3218:O3218"/>
    <mergeCell ref="C3213:E3213"/>
    <mergeCell ref="N3213:O3213"/>
    <mergeCell ref="C3214:E3214"/>
    <mergeCell ref="N3214:O3214"/>
    <mergeCell ref="C3215:E3215"/>
    <mergeCell ref="N3215:O3215"/>
    <mergeCell ref="C3210:E3210"/>
    <mergeCell ref="N3210:O3210"/>
    <mergeCell ref="C3211:E3211"/>
    <mergeCell ref="N3211:O3211"/>
    <mergeCell ref="C3212:E3212"/>
    <mergeCell ref="N3212:O3212"/>
    <mergeCell ref="C3225:E3225"/>
    <mergeCell ref="N3225:O3225"/>
    <mergeCell ref="C3226:E3226"/>
    <mergeCell ref="N3226:O3226"/>
    <mergeCell ref="C3227:E3227"/>
    <mergeCell ref="N3227:O3227"/>
    <mergeCell ref="C3222:E3222"/>
    <mergeCell ref="N3222:O3222"/>
    <mergeCell ref="C3223:E3223"/>
    <mergeCell ref="N3223:O3223"/>
    <mergeCell ref="C3224:E3224"/>
    <mergeCell ref="N3224:O3224"/>
    <mergeCell ref="C3219:E3219"/>
    <mergeCell ref="N3219:O3219"/>
    <mergeCell ref="C3220:E3220"/>
    <mergeCell ref="N3220:O3220"/>
    <mergeCell ref="C3221:E3221"/>
    <mergeCell ref="N3221:O3221"/>
    <mergeCell ref="C3234:E3234"/>
    <mergeCell ref="N3234:O3234"/>
    <mergeCell ref="C3235:E3235"/>
    <mergeCell ref="N3235:O3235"/>
    <mergeCell ref="C3236:E3236"/>
    <mergeCell ref="N3236:O3236"/>
    <mergeCell ref="C3231:E3231"/>
    <mergeCell ref="N3231:O3231"/>
    <mergeCell ref="C3232:E3232"/>
    <mergeCell ref="N3232:O3232"/>
    <mergeCell ref="C3233:E3233"/>
    <mergeCell ref="N3233:O3233"/>
    <mergeCell ref="C3228:E3228"/>
    <mergeCell ref="N3228:O3228"/>
    <mergeCell ref="C3229:E3229"/>
    <mergeCell ref="N3229:O3229"/>
    <mergeCell ref="C3230:E3230"/>
    <mergeCell ref="N3230:O3230"/>
    <mergeCell ref="C3243:E3243"/>
    <mergeCell ref="N3243:O3243"/>
    <mergeCell ref="C3244:E3244"/>
    <mergeCell ref="N3244:O3244"/>
    <mergeCell ref="C3245:E3245"/>
    <mergeCell ref="N3245:O3245"/>
    <mergeCell ref="C3240:E3240"/>
    <mergeCell ref="N3240:O3240"/>
    <mergeCell ref="C3241:E3241"/>
    <mergeCell ref="N3241:O3241"/>
    <mergeCell ref="C3242:E3242"/>
    <mergeCell ref="N3242:O3242"/>
    <mergeCell ref="C3237:E3237"/>
    <mergeCell ref="N3237:O3237"/>
    <mergeCell ref="C3238:E3238"/>
    <mergeCell ref="N3238:O3238"/>
    <mergeCell ref="C3239:E3239"/>
    <mergeCell ref="N3239:O3239"/>
    <mergeCell ref="C3252:E3252"/>
    <mergeCell ref="N3252:O3252"/>
    <mergeCell ref="C3253:E3253"/>
    <mergeCell ref="N3253:O3253"/>
    <mergeCell ref="C3254:E3254"/>
    <mergeCell ref="N3254:O3254"/>
    <mergeCell ref="C3249:E3249"/>
    <mergeCell ref="N3249:O3249"/>
    <mergeCell ref="C3250:E3250"/>
    <mergeCell ref="N3250:O3250"/>
    <mergeCell ref="C3251:E3251"/>
    <mergeCell ref="N3251:O3251"/>
    <mergeCell ref="C3246:E3246"/>
    <mergeCell ref="N3246:O3246"/>
    <mergeCell ref="C3247:E3247"/>
    <mergeCell ref="N3247:O3247"/>
    <mergeCell ref="C3248:E3248"/>
    <mergeCell ref="N3248:O3248"/>
    <mergeCell ref="C3261:E3261"/>
    <mergeCell ref="N3261:O3261"/>
    <mergeCell ref="C3262:E3262"/>
    <mergeCell ref="N3262:O3262"/>
    <mergeCell ref="C3263:E3263"/>
    <mergeCell ref="N3263:O3263"/>
    <mergeCell ref="C3258:E3258"/>
    <mergeCell ref="N3258:O3258"/>
    <mergeCell ref="C3259:E3259"/>
    <mergeCell ref="N3259:O3259"/>
    <mergeCell ref="C3260:E3260"/>
    <mergeCell ref="N3260:O3260"/>
    <mergeCell ref="C3255:E3255"/>
    <mergeCell ref="N3255:O3255"/>
    <mergeCell ref="C3256:E3256"/>
    <mergeCell ref="N3256:O3256"/>
    <mergeCell ref="C3257:E3257"/>
    <mergeCell ref="N3257:O3257"/>
    <mergeCell ref="C3270:E3270"/>
    <mergeCell ref="N3270:O3270"/>
    <mergeCell ref="C3271:E3271"/>
    <mergeCell ref="N3271:O3271"/>
    <mergeCell ref="C3272:E3272"/>
    <mergeCell ref="N3272:O3272"/>
    <mergeCell ref="C3267:E3267"/>
    <mergeCell ref="N3267:O3267"/>
    <mergeCell ref="C3268:E3268"/>
    <mergeCell ref="N3268:O3268"/>
    <mergeCell ref="C3269:E3269"/>
    <mergeCell ref="N3269:O3269"/>
    <mergeCell ref="C3264:E3264"/>
    <mergeCell ref="N3264:O3264"/>
    <mergeCell ref="C3265:E3265"/>
    <mergeCell ref="N3265:O3265"/>
    <mergeCell ref="C3266:E3266"/>
    <mergeCell ref="N3266:O3266"/>
    <mergeCell ref="C3279:E3279"/>
    <mergeCell ref="N3279:O3279"/>
    <mergeCell ref="C3280:E3280"/>
    <mergeCell ref="N3280:O3280"/>
    <mergeCell ref="C3281:E3281"/>
    <mergeCell ref="N3281:O3281"/>
    <mergeCell ref="C3276:E3276"/>
    <mergeCell ref="N3276:O3276"/>
    <mergeCell ref="C3277:E3277"/>
    <mergeCell ref="N3277:O3277"/>
    <mergeCell ref="C3278:E3278"/>
    <mergeCell ref="N3278:O3278"/>
    <mergeCell ref="C3273:E3273"/>
    <mergeCell ref="N3273:O3273"/>
    <mergeCell ref="C3274:E3274"/>
    <mergeCell ref="N3274:O3274"/>
    <mergeCell ref="C3275:E3275"/>
    <mergeCell ref="N3275:O3275"/>
    <mergeCell ref="C3288:E3288"/>
    <mergeCell ref="N3288:O3288"/>
    <mergeCell ref="C3289:E3289"/>
    <mergeCell ref="N3289:O3289"/>
    <mergeCell ref="C3290:E3290"/>
    <mergeCell ref="N3290:O3290"/>
    <mergeCell ref="C3285:E3285"/>
    <mergeCell ref="N3285:O3285"/>
    <mergeCell ref="C3286:E3286"/>
    <mergeCell ref="N3286:O3286"/>
    <mergeCell ref="C3287:E3287"/>
    <mergeCell ref="N3287:O3287"/>
    <mergeCell ref="C3282:E3282"/>
    <mergeCell ref="N3282:O3282"/>
    <mergeCell ref="C3283:E3283"/>
    <mergeCell ref="N3283:O3283"/>
    <mergeCell ref="C3284:E3284"/>
    <mergeCell ref="N3284:O3284"/>
    <mergeCell ref="C3297:E3297"/>
    <mergeCell ref="N3297:O3297"/>
    <mergeCell ref="C3298:E3298"/>
    <mergeCell ref="N3298:O3298"/>
    <mergeCell ref="C3299:E3299"/>
    <mergeCell ref="N3299:O3299"/>
    <mergeCell ref="C3294:E3294"/>
    <mergeCell ref="N3294:O3294"/>
    <mergeCell ref="C3295:E3295"/>
    <mergeCell ref="N3295:O3295"/>
    <mergeCell ref="C3296:E3296"/>
    <mergeCell ref="N3296:O3296"/>
    <mergeCell ref="C3291:E3291"/>
    <mergeCell ref="N3291:O3291"/>
    <mergeCell ref="C3292:E3292"/>
    <mergeCell ref="N3292:O3292"/>
    <mergeCell ref="C3293:E3293"/>
    <mergeCell ref="N3293:O3293"/>
    <mergeCell ref="C3306:E3306"/>
    <mergeCell ref="N3306:O3306"/>
    <mergeCell ref="C3307:E3307"/>
    <mergeCell ref="N3307:O3307"/>
    <mergeCell ref="C3308:E3308"/>
    <mergeCell ref="N3308:O3308"/>
    <mergeCell ref="C3303:E3303"/>
    <mergeCell ref="N3303:O3303"/>
    <mergeCell ref="C3304:E3304"/>
    <mergeCell ref="N3304:O3304"/>
    <mergeCell ref="C3305:E3305"/>
    <mergeCell ref="N3305:O3305"/>
    <mergeCell ref="C3300:E3300"/>
    <mergeCell ref="N3300:O3300"/>
    <mergeCell ref="C3301:E3301"/>
    <mergeCell ref="N3301:O3301"/>
    <mergeCell ref="C3302:E3302"/>
    <mergeCell ref="N3302:O3302"/>
    <mergeCell ref="C3315:E3315"/>
    <mergeCell ref="N3315:O3315"/>
    <mergeCell ref="C3316:E3316"/>
    <mergeCell ref="N3316:O3316"/>
    <mergeCell ref="C3317:E3317"/>
    <mergeCell ref="N3317:O3317"/>
    <mergeCell ref="C3312:E3312"/>
    <mergeCell ref="N3312:O3312"/>
    <mergeCell ref="C3313:E3313"/>
    <mergeCell ref="N3313:O3313"/>
    <mergeCell ref="C3314:E3314"/>
    <mergeCell ref="N3314:O3314"/>
    <mergeCell ref="C3309:E3309"/>
    <mergeCell ref="N3309:O3309"/>
    <mergeCell ref="C3310:E3310"/>
    <mergeCell ref="N3310:O3310"/>
    <mergeCell ref="C3311:E3311"/>
    <mergeCell ref="N3311:O3311"/>
    <mergeCell ref="C3324:E3324"/>
    <mergeCell ref="N3324:O3324"/>
    <mergeCell ref="C3325:E3325"/>
    <mergeCell ref="N3325:O3325"/>
    <mergeCell ref="C3326:E3326"/>
    <mergeCell ref="N3326:O3326"/>
    <mergeCell ref="C3321:E3321"/>
    <mergeCell ref="N3321:O3321"/>
    <mergeCell ref="C3322:E3322"/>
    <mergeCell ref="N3322:O3322"/>
    <mergeCell ref="C3323:E3323"/>
    <mergeCell ref="N3323:O3323"/>
    <mergeCell ref="C3318:E3318"/>
    <mergeCell ref="N3318:O3318"/>
    <mergeCell ref="C3319:E3319"/>
    <mergeCell ref="N3319:O3319"/>
    <mergeCell ref="C3320:E3320"/>
    <mergeCell ref="N3320:O3320"/>
    <mergeCell ref="C3333:E3333"/>
    <mergeCell ref="N3333:O3333"/>
    <mergeCell ref="C3334:E3334"/>
    <mergeCell ref="N3334:O3334"/>
    <mergeCell ref="C3335:E3335"/>
    <mergeCell ref="N3335:O3335"/>
    <mergeCell ref="C3330:E3330"/>
    <mergeCell ref="N3330:O3330"/>
    <mergeCell ref="C3331:E3331"/>
    <mergeCell ref="N3331:O3331"/>
    <mergeCell ref="C3332:E3332"/>
    <mergeCell ref="N3332:O3332"/>
    <mergeCell ref="C3327:E3327"/>
    <mergeCell ref="N3327:O3327"/>
    <mergeCell ref="C3328:E3328"/>
    <mergeCell ref="N3328:O3328"/>
    <mergeCell ref="C3329:E3329"/>
    <mergeCell ref="N3329:O3329"/>
    <mergeCell ref="C3342:E3342"/>
    <mergeCell ref="N3342:O3342"/>
    <mergeCell ref="C3343:E3343"/>
    <mergeCell ref="N3343:O3343"/>
    <mergeCell ref="C3344:E3344"/>
    <mergeCell ref="N3344:O3344"/>
    <mergeCell ref="C3339:E3339"/>
    <mergeCell ref="N3339:O3339"/>
    <mergeCell ref="C3340:E3340"/>
    <mergeCell ref="N3340:O3340"/>
    <mergeCell ref="C3341:E3341"/>
    <mergeCell ref="N3341:O3341"/>
    <mergeCell ref="C3336:E3336"/>
    <mergeCell ref="N3336:O3336"/>
    <mergeCell ref="C3337:E3337"/>
    <mergeCell ref="N3337:O3337"/>
    <mergeCell ref="C3338:E3338"/>
    <mergeCell ref="N3338:O3338"/>
    <mergeCell ref="C3351:E3351"/>
    <mergeCell ref="N3351:O3351"/>
    <mergeCell ref="C3352:E3352"/>
    <mergeCell ref="N3352:O3352"/>
    <mergeCell ref="C3353:E3353"/>
    <mergeCell ref="N3353:O3353"/>
    <mergeCell ref="C3348:E3348"/>
    <mergeCell ref="N3348:O3348"/>
    <mergeCell ref="C3349:E3349"/>
    <mergeCell ref="N3349:O3349"/>
    <mergeCell ref="C3350:E3350"/>
    <mergeCell ref="N3350:O3350"/>
    <mergeCell ref="C3345:E3345"/>
    <mergeCell ref="N3345:O3345"/>
    <mergeCell ref="C3346:E3346"/>
    <mergeCell ref="N3346:O3346"/>
    <mergeCell ref="C3347:E3347"/>
    <mergeCell ref="N3347:O3347"/>
    <mergeCell ref="C3360:E3360"/>
    <mergeCell ref="N3360:O3360"/>
    <mergeCell ref="C3361:E3361"/>
    <mergeCell ref="N3361:O3361"/>
    <mergeCell ref="C3362:E3362"/>
    <mergeCell ref="N3362:O3362"/>
    <mergeCell ref="C3357:E3357"/>
    <mergeCell ref="N3357:O3357"/>
    <mergeCell ref="C3358:E3358"/>
    <mergeCell ref="N3358:O3358"/>
    <mergeCell ref="C3359:E3359"/>
    <mergeCell ref="N3359:O3359"/>
    <mergeCell ref="C3354:E3354"/>
    <mergeCell ref="N3354:O3354"/>
    <mergeCell ref="C3355:E3355"/>
    <mergeCell ref="N3355:O3355"/>
    <mergeCell ref="C3356:E3356"/>
    <mergeCell ref="N3356:O3356"/>
    <mergeCell ref="C3369:E3369"/>
    <mergeCell ref="N3369:O3369"/>
    <mergeCell ref="C3370:E3370"/>
    <mergeCell ref="N3370:O3370"/>
    <mergeCell ref="C3371:E3371"/>
    <mergeCell ref="N3371:O3371"/>
    <mergeCell ref="C3366:E3366"/>
    <mergeCell ref="N3366:O3366"/>
    <mergeCell ref="C3367:E3367"/>
    <mergeCell ref="N3367:O3367"/>
    <mergeCell ref="C3368:E3368"/>
    <mergeCell ref="N3368:O3368"/>
    <mergeCell ref="C3363:E3363"/>
    <mergeCell ref="N3363:O3363"/>
    <mergeCell ref="C3364:E3364"/>
    <mergeCell ref="N3364:O3364"/>
    <mergeCell ref="C3365:E3365"/>
    <mergeCell ref="N3365:O3365"/>
    <mergeCell ref="C3378:E3378"/>
    <mergeCell ref="N3378:O3378"/>
    <mergeCell ref="C3379:E3379"/>
    <mergeCell ref="N3379:O3379"/>
    <mergeCell ref="C3380:E3380"/>
    <mergeCell ref="N3380:O3380"/>
    <mergeCell ref="C3375:E3375"/>
    <mergeCell ref="N3375:O3375"/>
    <mergeCell ref="C3376:E3376"/>
    <mergeCell ref="N3376:O3376"/>
    <mergeCell ref="C3377:E3377"/>
    <mergeCell ref="N3377:O3377"/>
    <mergeCell ref="C3372:E3372"/>
    <mergeCell ref="N3372:O3372"/>
    <mergeCell ref="C3373:E3373"/>
    <mergeCell ref="N3373:O3373"/>
    <mergeCell ref="C3374:E3374"/>
    <mergeCell ref="N3374:O3374"/>
    <mergeCell ref="C3387:E3387"/>
    <mergeCell ref="N3387:O3387"/>
    <mergeCell ref="C3388:E3388"/>
    <mergeCell ref="N3388:O3388"/>
    <mergeCell ref="C3389:E3389"/>
    <mergeCell ref="N3389:O3389"/>
    <mergeCell ref="C3384:E3384"/>
    <mergeCell ref="N3384:O3384"/>
    <mergeCell ref="C3385:E3385"/>
    <mergeCell ref="N3385:O3385"/>
    <mergeCell ref="C3386:E3386"/>
    <mergeCell ref="N3386:O3386"/>
    <mergeCell ref="C3381:E3381"/>
    <mergeCell ref="N3381:O3381"/>
    <mergeCell ref="C3382:E3382"/>
    <mergeCell ref="N3382:O3382"/>
    <mergeCell ref="C3383:E3383"/>
    <mergeCell ref="N3383:O3383"/>
    <mergeCell ref="C3396:E3396"/>
    <mergeCell ref="N3396:O3396"/>
    <mergeCell ref="C3397:E3397"/>
    <mergeCell ref="N3397:O3397"/>
    <mergeCell ref="C3398:E3398"/>
    <mergeCell ref="N3398:O3398"/>
    <mergeCell ref="C3393:E3393"/>
    <mergeCell ref="N3393:O3393"/>
    <mergeCell ref="C3394:E3394"/>
    <mergeCell ref="N3394:O3394"/>
    <mergeCell ref="C3395:E3395"/>
    <mergeCell ref="N3395:O3395"/>
    <mergeCell ref="C3390:E3390"/>
    <mergeCell ref="N3390:O3390"/>
    <mergeCell ref="C3391:E3391"/>
    <mergeCell ref="N3391:O3391"/>
    <mergeCell ref="C3392:E3392"/>
    <mergeCell ref="N3392:O3392"/>
    <mergeCell ref="C3405:E3405"/>
    <mergeCell ref="N3405:O3405"/>
    <mergeCell ref="C3406:E3406"/>
    <mergeCell ref="N3406:O3406"/>
    <mergeCell ref="C3407:E3407"/>
    <mergeCell ref="N3407:O3407"/>
    <mergeCell ref="C3402:E3402"/>
    <mergeCell ref="N3402:O3402"/>
    <mergeCell ref="C3403:E3403"/>
    <mergeCell ref="N3403:O3403"/>
    <mergeCell ref="C3404:E3404"/>
    <mergeCell ref="N3404:O3404"/>
    <mergeCell ref="C3399:E3399"/>
    <mergeCell ref="N3399:O3399"/>
    <mergeCell ref="C3400:E3400"/>
    <mergeCell ref="N3400:O3400"/>
    <mergeCell ref="C3401:E3401"/>
    <mergeCell ref="N3401:O3401"/>
    <mergeCell ref="C3414:E3414"/>
    <mergeCell ref="N3414:O3414"/>
    <mergeCell ref="C3415:E3415"/>
    <mergeCell ref="N3415:O3415"/>
    <mergeCell ref="C3416:E3416"/>
    <mergeCell ref="N3416:O3416"/>
    <mergeCell ref="C3411:E3411"/>
    <mergeCell ref="N3411:O3411"/>
    <mergeCell ref="C3412:E3412"/>
    <mergeCell ref="N3412:O3412"/>
    <mergeCell ref="C3413:E3413"/>
    <mergeCell ref="N3413:O3413"/>
    <mergeCell ref="C3408:E3408"/>
    <mergeCell ref="N3408:O3408"/>
    <mergeCell ref="C3409:E3409"/>
    <mergeCell ref="N3409:O3409"/>
    <mergeCell ref="C3410:E3410"/>
    <mergeCell ref="N3410:O3410"/>
    <mergeCell ref="C3423:E3423"/>
    <mergeCell ref="N3423:O3423"/>
    <mergeCell ref="C3424:E3424"/>
    <mergeCell ref="N3424:O3424"/>
    <mergeCell ref="C3425:E3425"/>
    <mergeCell ref="N3425:O3425"/>
    <mergeCell ref="C3420:E3420"/>
    <mergeCell ref="N3420:O3420"/>
    <mergeCell ref="C3421:E3421"/>
    <mergeCell ref="N3421:O3421"/>
    <mergeCell ref="C3422:E3422"/>
    <mergeCell ref="N3422:O3422"/>
    <mergeCell ref="C3417:E3417"/>
    <mergeCell ref="N3417:O3417"/>
    <mergeCell ref="C3418:E3418"/>
    <mergeCell ref="N3418:O3418"/>
    <mergeCell ref="C3419:E3419"/>
    <mergeCell ref="N3419:O3419"/>
    <mergeCell ref="C3432:E3432"/>
    <mergeCell ref="N3432:O3432"/>
    <mergeCell ref="C3433:E3433"/>
    <mergeCell ref="N3433:O3433"/>
    <mergeCell ref="C3434:E3434"/>
    <mergeCell ref="N3434:O3434"/>
    <mergeCell ref="C3429:E3429"/>
    <mergeCell ref="N3429:O3429"/>
    <mergeCell ref="C3430:E3430"/>
    <mergeCell ref="N3430:O3430"/>
    <mergeCell ref="C3431:E3431"/>
    <mergeCell ref="N3431:O3431"/>
    <mergeCell ref="C3426:E3426"/>
    <mergeCell ref="N3426:O3426"/>
    <mergeCell ref="C3427:E3427"/>
    <mergeCell ref="N3427:O3427"/>
    <mergeCell ref="C3428:E3428"/>
    <mergeCell ref="N3428:O3428"/>
    <mergeCell ref="C3441:E3441"/>
    <mergeCell ref="N3441:O3441"/>
    <mergeCell ref="C3442:E3442"/>
    <mergeCell ref="N3442:O3442"/>
    <mergeCell ref="C3443:E3443"/>
    <mergeCell ref="N3443:O3443"/>
    <mergeCell ref="C3438:E3438"/>
    <mergeCell ref="N3438:O3438"/>
    <mergeCell ref="C3439:E3439"/>
    <mergeCell ref="N3439:O3439"/>
    <mergeCell ref="C3440:E3440"/>
    <mergeCell ref="N3440:O3440"/>
    <mergeCell ref="C3435:E3435"/>
    <mergeCell ref="N3435:O3435"/>
    <mergeCell ref="C3436:E3436"/>
    <mergeCell ref="N3436:O3436"/>
    <mergeCell ref="C3437:E3437"/>
    <mergeCell ref="N3437:O3437"/>
    <mergeCell ref="C3450:E3450"/>
    <mergeCell ref="N3450:O3450"/>
    <mergeCell ref="C3451:E3451"/>
    <mergeCell ref="N3451:O3451"/>
    <mergeCell ref="C3452:E3452"/>
    <mergeCell ref="N3452:O3452"/>
    <mergeCell ref="C3447:E3447"/>
    <mergeCell ref="N3447:O3447"/>
    <mergeCell ref="C3448:E3448"/>
    <mergeCell ref="N3448:O3448"/>
    <mergeCell ref="C3449:E3449"/>
    <mergeCell ref="N3449:O3449"/>
    <mergeCell ref="C3444:E3444"/>
    <mergeCell ref="N3444:O3444"/>
    <mergeCell ref="C3445:E3445"/>
    <mergeCell ref="N3445:O3445"/>
    <mergeCell ref="C3446:E3446"/>
    <mergeCell ref="N3446:O3446"/>
    <mergeCell ref="C3459:E3459"/>
    <mergeCell ref="N3459:O3459"/>
    <mergeCell ref="C3460:E3460"/>
    <mergeCell ref="N3460:O3460"/>
    <mergeCell ref="C3461:E3461"/>
    <mergeCell ref="N3461:O3461"/>
    <mergeCell ref="C3456:E3456"/>
    <mergeCell ref="N3456:O3456"/>
    <mergeCell ref="C3457:E3457"/>
    <mergeCell ref="N3457:O3457"/>
    <mergeCell ref="C3458:E3458"/>
    <mergeCell ref="N3458:O3458"/>
    <mergeCell ref="C3453:E3453"/>
    <mergeCell ref="N3453:O3453"/>
    <mergeCell ref="C3454:E3454"/>
    <mergeCell ref="N3454:O3454"/>
    <mergeCell ref="C3455:E3455"/>
    <mergeCell ref="N3455:O3455"/>
    <mergeCell ref="C3468:E3468"/>
    <mergeCell ref="N3468:O3468"/>
    <mergeCell ref="C3469:E3469"/>
    <mergeCell ref="N3469:O3469"/>
    <mergeCell ref="C3470:E3470"/>
    <mergeCell ref="N3470:O3470"/>
    <mergeCell ref="C3465:E3465"/>
    <mergeCell ref="N3465:O3465"/>
    <mergeCell ref="C3466:E3466"/>
    <mergeCell ref="N3466:O3466"/>
    <mergeCell ref="C3467:E3467"/>
    <mergeCell ref="N3467:O3467"/>
    <mergeCell ref="C3462:E3462"/>
    <mergeCell ref="N3462:O3462"/>
    <mergeCell ref="C3463:E3463"/>
    <mergeCell ref="N3463:O3463"/>
    <mergeCell ref="C3464:E3464"/>
    <mergeCell ref="N3464:O3464"/>
    <mergeCell ref="C3477:E3477"/>
    <mergeCell ref="N3477:O3477"/>
    <mergeCell ref="C3478:E3478"/>
    <mergeCell ref="N3478:O3478"/>
    <mergeCell ref="C3479:E3479"/>
    <mergeCell ref="N3479:O3479"/>
    <mergeCell ref="C3474:E3474"/>
    <mergeCell ref="N3474:O3474"/>
    <mergeCell ref="C3475:E3475"/>
    <mergeCell ref="N3475:O3475"/>
    <mergeCell ref="C3476:E3476"/>
    <mergeCell ref="N3476:O3476"/>
    <mergeCell ref="C3471:E3471"/>
    <mergeCell ref="N3471:O3471"/>
    <mergeCell ref="C3472:E3472"/>
    <mergeCell ref="N3472:O3472"/>
    <mergeCell ref="C3473:E3473"/>
    <mergeCell ref="N3473:O3473"/>
    <mergeCell ref="C3486:E3486"/>
    <mergeCell ref="N3486:O3486"/>
    <mergeCell ref="C3487:E3487"/>
    <mergeCell ref="N3487:O3487"/>
    <mergeCell ref="C3488:E3488"/>
    <mergeCell ref="N3488:O3488"/>
    <mergeCell ref="C3483:E3483"/>
    <mergeCell ref="N3483:O3483"/>
    <mergeCell ref="C3484:E3484"/>
    <mergeCell ref="N3484:O3484"/>
    <mergeCell ref="C3485:E3485"/>
    <mergeCell ref="N3485:O3485"/>
    <mergeCell ref="C3480:E3480"/>
    <mergeCell ref="N3480:O3480"/>
    <mergeCell ref="C3481:E3481"/>
    <mergeCell ref="N3481:O3481"/>
    <mergeCell ref="C3482:E3482"/>
    <mergeCell ref="N3482:O3482"/>
    <mergeCell ref="C3495:E3495"/>
    <mergeCell ref="N3495:O3495"/>
    <mergeCell ref="C3496:E3496"/>
    <mergeCell ref="N3496:O3496"/>
    <mergeCell ref="C3497:E3497"/>
    <mergeCell ref="N3497:O3497"/>
    <mergeCell ref="C3492:E3492"/>
    <mergeCell ref="N3492:O3492"/>
    <mergeCell ref="C3493:E3493"/>
    <mergeCell ref="N3493:O3493"/>
    <mergeCell ref="C3494:E3494"/>
    <mergeCell ref="N3494:O3494"/>
    <mergeCell ref="C3489:E3489"/>
    <mergeCell ref="N3489:O3489"/>
    <mergeCell ref="C3490:E3490"/>
    <mergeCell ref="N3490:O3490"/>
    <mergeCell ref="C3491:E3491"/>
    <mergeCell ref="N3491:O3491"/>
    <mergeCell ref="C3504:E3504"/>
    <mergeCell ref="N3504:O3504"/>
    <mergeCell ref="C3505:E3505"/>
    <mergeCell ref="N3505:O3505"/>
    <mergeCell ref="C3506:E3506"/>
    <mergeCell ref="N3506:O3506"/>
    <mergeCell ref="C3501:E3501"/>
    <mergeCell ref="N3501:O3501"/>
    <mergeCell ref="C3502:E3502"/>
    <mergeCell ref="N3502:O3502"/>
    <mergeCell ref="C3503:E3503"/>
    <mergeCell ref="N3503:O3503"/>
    <mergeCell ref="C3498:E3498"/>
    <mergeCell ref="N3498:O3498"/>
    <mergeCell ref="C3499:E3499"/>
    <mergeCell ref="N3499:O3499"/>
    <mergeCell ref="C3500:E3500"/>
    <mergeCell ref="N3500:O3500"/>
    <mergeCell ref="C3513:E3513"/>
    <mergeCell ref="N3513:O3513"/>
    <mergeCell ref="C3514:E3514"/>
    <mergeCell ref="N3514:O3514"/>
    <mergeCell ref="C3515:E3515"/>
    <mergeCell ref="N3515:O3515"/>
    <mergeCell ref="C3510:E3510"/>
    <mergeCell ref="N3510:O3510"/>
    <mergeCell ref="C3511:E3511"/>
    <mergeCell ref="N3511:O3511"/>
    <mergeCell ref="C3512:E3512"/>
    <mergeCell ref="N3512:O3512"/>
    <mergeCell ref="C3507:E3507"/>
    <mergeCell ref="N3507:O3507"/>
    <mergeCell ref="C3508:E3508"/>
    <mergeCell ref="N3508:O3508"/>
    <mergeCell ref="C3509:E3509"/>
    <mergeCell ref="N3509:O3509"/>
    <mergeCell ref="C3522:E3522"/>
    <mergeCell ref="N3522:O3522"/>
    <mergeCell ref="C3523:E3523"/>
    <mergeCell ref="N3523:O3523"/>
    <mergeCell ref="C3524:E3524"/>
    <mergeCell ref="N3524:O3524"/>
    <mergeCell ref="C3519:E3519"/>
    <mergeCell ref="N3519:O3519"/>
    <mergeCell ref="C3520:E3520"/>
    <mergeCell ref="N3520:O3520"/>
    <mergeCell ref="C3521:E3521"/>
    <mergeCell ref="N3521:O3521"/>
    <mergeCell ref="C3516:E3516"/>
    <mergeCell ref="N3516:O3516"/>
    <mergeCell ref="C3517:E3517"/>
    <mergeCell ref="N3517:O3517"/>
    <mergeCell ref="C3518:E3518"/>
    <mergeCell ref="N3518:O3518"/>
    <mergeCell ref="C3531:E3531"/>
    <mergeCell ref="N3531:O3531"/>
    <mergeCell ref="C3532:E3532"/>
    <mergeCell ref="N3532:O3532"/>
    <mergeCell ref="C3533:E3533"/>
    <mergeCell ref="N3533:O3533"/>
    <mergeCell ref="C3528:E3528"/>
    <mergeCell ref="N3528:O3528"/>
    <mergeCell ref="C3529:E3529"/>
    <mergeCell ref="N3529:O3529"/>
    <mergeCell ref="C3530:E3530"/>
    <mergeCell ref="N3530:O3530"/>
    <mergeCell ref="C3525:E3525"/>
    <mergeCell ref="N3525:O3525"/>
    <mergeCell ref="C3526:E3526"/>
    <mergeCell ref="N3526:O3526"/>
    <mergeCell ref="C3527:E3527"/>
    <mergeCell ref="N3527:O3527"/>
    <mergeCell ref="C3540:E3540"/>
    <mergeCell ref="N3540:O3540"/>
    <mergeCell ref="C3541:E3541"/>
    <mergeCell ref="N3541:O3541"/>
    <mergeCell ref="C3542:E3542"/>
    <mergeCell ref="N3542:O3542"/>
    <mergeCell ref="C3537:E3537"/>
    <mergeCell ref="N3537:O3537"/>
    <mergeCell ref="C3538:E3538"/>
    <mergeCell ref="N3538:O3538"/>
    <mergeCell ref="C3539:E3539"/>
    <mergeCell ref="N3539:O3539"/>
    <mergeCell ref="C3534:E3534"/>
    <mergeCell ref="N3534:O3534"/>
    <mergeCell ref="C3535:E3535"/>
    <mergeCell ref="N3535:O3535"/>
    <mergeCell ref="C3536:E3536"/>
    <mergeCell ref="N3536:O3536"/>
    <mergeCell ref="C3549:E3549"/>
    <mergeCell ref="N3549:O3549"/>
    <mergeCell ref="C3550:E3550"/>
    <mergeCell ref="N3550:O3550"/>
    <mergeCell ref="C3551:E3551"/>
    <mergeCell ref="N3551:O3551"/>
    <mergeCell ref="C3546:E3546"/>
    <mergeCell ref="N3546:O3546"/>
    <mergeCell ref="C3547:E3547"/>
    <mergeCell ref="N3547:O3547"/>
    <mergeCell ref="C3548:E3548"/>
    <mergeCell ref="N3548:O3548"/>
    <mergeCell ref="C3543:E3543"/>
    <mergeCell ref="N3543:O3543"/>
    <mergeCell ref="C3544:E3544"/>
    <mergeCell ref="N3544:O3544"/>
    <mergeCell ref="C3545:E3545"/>
    <mergeCell ref="N3545:O3545"/>
    <mergeCell ref="C3558:E3558"/>
    <mergeCell ref="N3558:O3558"/>
    <mergeCell ref="C3559:E3559"/>
    <mergeCell ref="N3559:O3559"/>
    <mergeCell ref="C3560:E3560"/>
    <mergeCell ref="N3560:O3560"/>
    <mergeCell ref="C3555:E3555"/>
    <mergeCell ref="N3555:O3555"/>
    <mergeCell ref="C3556:E3556"/>
    <mergeCell ref="N3556:O3556"/>
    <mergeCell ref="C3557:E3557"/>
    <mergeCell ref="N3557:O3557"/>
    <mergeCell ref="C3552:E3552"/>
    <mergeCell ref="N3552:O3552"/>
    <mergeCell ref="C3553:E3553"/>
    <mergeCell ref="N3553:O3553"/>
    <mergeCell ref="C3554:E3554"/>
    <mergeCell ref="N3554:O3554"/>
    <mergeCell ref="C3567:E3567"/>
    <mergeCell ref="N3567:O3567"/>
    <mergeCell ref="C3568:E3568"/>
    <mergeCell ref="N3568:O3568"/>
    <mergeCell ref="C3569:E3569"/>
    <mergeCell ref="N3569:O3569"/>
    <mergeCell ref="C3564:E3564"/>
    <mergeCell ref="N3564:O3564"/>
    <mergeCell ref="C3565:E3565"/>
    <mergeCell ref="N3565:O3565"/>
    <mergeCell ref="C3566:E3566"/>
    <mergeCell ref="N3566:O3566"/>
    <mergeCell ref="C3561:E3561"/>
    <mergeCell ref="N3561:O3561"/>
    <mergeCell ref="C3562:E3562"/>
    <mergeCell ref="N3562:O3562"/>
    <mergeCell ref="C3563:E3563"/>
    <mergeCell ref="N3563:O3563"/>
    <mergeCell ref="C3576:E3576"/>
    <mergeCell ref="N3576:O3576"/>
    <mergeCell ref="C3577:E3577"/>
    <mergeCell ref="N3577:O3577"/>
    <mergeCell ref="C3578:E3578"/>
    <mergeCell ref="N3578:O3578"/>
    <mergeCell ref="C3573:E3573"/>
    <mergeCell ref="N3573:O3573"/>
    <mergeCell ref="C3574:E3574"/>
    <mergeCell ref="N3574:O3574"/>
    <mergeCell ref="C3575:E3575"/>
    <mergeCell ref="N3575:O3575"/>
    <mergeCell ref="C3570:E3570"/>
    <mergeCell ref="N3570:O3570"/>
    <mergeCell ref="C3571:E3571"/>
    <mergeCell ref="N3571:O3571"/>
    <mergeCell ref="C3572:E3572"/>
    <mergeCell ref="N3572:O3572"/>
    <mergeCell ref="C3585:E3585"/>
    <mergeCell ref="N3585:O3585"/>
    <mergeCell ref="C3586:E3586"/>
    <mergeCell ref="N3586:O3586"/>
    <mergeCell ref="C3587:E3587"/>
    <mergeCell ref="N3587:O3587"/>
    <mergeCell ref="C3582:E3582"/>
    <mergeCell ref="N3582:O3582"/>
    <mergeCell ref="C3583:E3583"/>
    <mergeCell ref="N3583:O3583"/>
    <mergeCell ref="C3584:E3584"/>
    <mergeCell ref="N3584:O3584"/>
    <mergeCell ref="C3579:E3579"/>
    <mergeCell ref="N3579:O3579"/>
    <mergeCell ref="C3580:E3580"/>
    <mergeCell ref="N3580:O3580"/>
    <mergeCell ref="C3581:E3581"/>
    <mergeCell ref="N3581:O3581"/>
    <mergeCell ref="C3594:E3594"/>
    <mergeCell ref="N3594:O3594"/>
    <mergeCell ref="C3595:E3595"/>
    <mergeCell ref="N3595:O3595"/>
    <mergeCell ref="C3596:E3596"/>
    <mergeCell ref="N3596:O3596"/>
    <mergeCell ref="C3591:E3591"/>
    <mergeCell ref="N3591:O3591"/>
    <mergeCell ref="C3592:E3592"/>
    <mergeCell ref="N3592:O3592"/>
    <mergeCell ref="C3593:E3593"/>
    <mergeCell ref="N3593:O3593"/>
    <mergeCell ref="C3588:E3588"/>
    <mergeCell ref="N3588:O3588"/>
    <mergeCell ref="C3589:E3589"/>
    <mergeCell ref="N3589:O3589"/>
    <mergeCell ref="C3590:E3590"/>
    <mergeCell ref="N3590:O3590"/>
    <mergeCell ref="C3603:E3603"/>
    <mergeCell ref="N3603:O3603"/>
    <mergeCell ref="C3604:E3604"/>
    <mergeCell ref="N3604:O3604"/>
    <mergeCell ref="C3605:E3605"/>
    <mergeCell ref="N3605:O3605"/>
    <mergeCell ref="C3600:E3600"/>
    <mergeCell ref="N3600:O3600"/>
    <mergeCell ref="C3601:E3601"/>
    <mergeCell ref="N3601:O3601"/>
    <mergeCell ref="C3602:E3602"/>
    <mergeCell ref="N3602:O3602"/>
    <mergeCell ref="C3597:E3597"/>
    <mergeCell ref="N3597:O3597"/>
    <mergeCell ref="C3598:E3598"/>
    <mergeCell ref="N3598:O3598"/>
    <mergeCell ref="C3599:E3599"/>
    <mergeCell ref="N3599:O3599"/>
    <mergeCell ref="C3612:E3612"/>
    <mergeCell ref="N3612:O3612"/>
    <mergeCell ref="C3613:E3613"/>
    <mergeCell ref="N3613:O3613"/>
    <mergeCell ref="C3614:E3614"/>
    <mergeCell ref="N3614:O3614"/>
    <mergeCell ref="C3609:E3609"/>
    <mergeCell ref="N3609:O3609"/>
    <mergeCell ref="C3610:E3610"/>
    <mergeCell ref="N3610:O3610"/>
    <mergeCell ref="C3611:E3611"/>
    <mergeCell ref="N3611:O3611"/>
    <mergeCell ref="C3606:E3606"/>
    <mergeCell ref="N3606:O3606"/>
    <mergeCell ref="C3607:E3607"/>
    <mergeCell ref="N3607:O3607"/>
    <mergeCell ref="C3608:E3608"/>
    <mergeCell ref="N3608:O3608"/>
    <mergeCell ref="C3621:E3621"/>
    <mergeCell ref="N3621:O3621"/>
    <mergeCell ref="C3622:E3622"/>
    <mergeCell ref="N3622:O3622"/>
    <mergeCell ref="C3623:E3623"/>
    <mergeCell ref="N3623:O3623"/>
    <mergeCell ref="C3618:E3618"/>
    <mergeCell ref="N3618:O3618"/>
    <mergeCell ref="C3619:E3619"/>
    <mergeCell ref="N3619:O3619"/>
    <mergeCell ref="C3620:E3620"/>
    <mergeCell ref="N3620:O3620"/>
    <mergeCell ref="C3615:E3615"/>
    <mergeCell ref="N3615:O3615"/>
    <mergeCell ref="C3616:E3616"/>
    <mergeCell ref="N3616:O3616"/>
    <mergeCell ref="C3617:E3617"/>
    <mergeCell ref="N3617:O3617"/>
    <mergeCell ref="C3630:E3630"/>
    <mergeCell ref="N3630:O3630"/>
    <mergeCell ref="C3631:E3631"/>
    <mergeCell ref="N3631:O3631"/>
    <mergeCell ref="C3632:E3632"/>
    <mergeCell ref="N3632:O3632"/>
    <mergeCell ref="C3627:E3627"/>
    <mergeCell ref="N3627:O3627"/>
    <mergeCell ref="C3628:E3628"/>
    <mergeCell ref="N3628:O3628"/>
    <mergeCell ref="C3629:E3629"/>
    <mergeCell ref="N3629:O3629"/>
    <mergeCell ref="C3624:E3624"/>
    <mergeCell ref="N3624:O3624"/>
    <mergeCell ref="C3625:E3625"/>
    <mergeCell ref="N3625:O3625"/>
    <mergeCell ref="C3626:E3626"/>
    <mergeCell ref="N3626:O3626"/>
    <mergeCell ref="C3639:E3639"/>
    <mergeCell ref="N3639:O3639"/>
    <mergeCell ref="C3640:E3640"/>
    <mergeCell ref="N3640:O3640"/>
    <mergeCell ref="C3641:E3641"/>
    <mergeCell ref="N3641:O3641"/>
    <mergeCell ref="C3636:E3636"/>
    <mergeCell ref="N3636:O3636"/>
    <mergeCell ref="C3637:E3637"/>
    <mergeCell ref="N3637:O3637"/>
    <mergeCell ref="C3638:E3638"/>
    <mergeCell ref="N3638:O3638"/>
    <mergeCell ref="C3633:E3633"/>
    <mergeCell ref="N3633:O3633"/>
    <mergeCell ref="C3634:E3634"/>
    <mergeCell ref="N3634:O3634"/>
    <mergeCell ref="C3635:E3635"/>
    <mergeCell ref="N3635:O3635"/>
    <mergeCell ref="C3648:E3648"/>
    <mergeCell ref="N3648:O3648"/>
    <mergeCell ref="C3649:E3649"/>
    <mergeCell ref="N3649:O3649"/>
    <mergeCell ref="C3650:E3650"/>
    <mergeCell ref="N3650:O3650"/>
    <mergeCell ref="C3645:E3645"/>
    <mergeCell ref="N3645:O3645"/>
    <mergeCell ref="C3646:E3646"/>
    <mergeCell ref="N3646:O3646"/>
    <mergeCell ref="C3647:E3647"/>
    <mergeCell ref="N3647:O3647"/>
    <mergeCell ref="C3642:E3642"/>
    <mergeCell ref="N3642:O3642"/>
    <mergeCell ref="C3643:E3643"/>
    <mergeCell ref="N3643:O3643"/>
    <mergeCell ref="C3644:E3644"/>
    <mergeCell ref="N3644:O3644"/>
    <mergeCell ref="C3657:E3657"/>
    <mergeCell ref="N3657:O3657"/>
    <mergeCell ref="C3658:E3658"/>
    <mergeCell ref="N3658:O3658"/>
    <mergeCell ref="C3659:E3659"/>
    <mergeCell ref="N3659:O3659"/>
    <mergeCell ref="C3654:E3654"/>
    <mergeCell ref="N3654:O3654"/>
    <mergeCell ref="C3655:E3655"/>
    <mergeCell ref="N3655:O3655"/>
    <mergeCell ref="C3656:E3656"/>
    <mergeCell ref="N3656:O3656"/>
    <mergeCell ref="C3651:E3651"/>
    <mergeCell ref="N3651:O3651"/>
    <mergeCell ref="C3652:E3652"/>
    <mergeCell ref="N3652:O3652"/>
    <mergeCell ref="C3653:E3653"/>
    <mergeCell ref="N3653:O3653"/>
    <mergeCell ref="C3666:E3666"/>
    <mergeCell ref="N3666:O3666"/>
    <mergeCell ref="C3667:E3667"/>
    <mergeCell ref="N3667:O3667"/>
    <mergeCell ref="C3668:E3668"/>
    <mergeCell ref="N3668:O3668"/>
    <mergeCell ref="C3663:E3663"/>
    <mergeCell ref="N3663:O3663"/>
    <mergeCell ref="C3664:E3664"/>
    <mergeCell ref="N3664:O3664"/>
    <mergeCell ref="C3665:E3665"/>
    <mergeCell ref="N3665:O3665"/>
    <mergeCell ref="C3660:E3660"/>
    <mergeCell ref="N3660:O3660"/>
    <mergeCell ref="C3661:E3661"/>
    <mergeCell ref="N3661:O3661"/>
    <mergeCell ref="C3662:E3662"/>
    <mergeCell ref="N3662:O3662"/>
    <mergeCell ref="C3675:E3675"/>
    <mergeCell ref="N3675:O3675"/>
    <mergeCell ref="C3676:E3676"/>
    <mergeCell ref="N3676:O3676"/>
    <mergeCell ref="C3677:E3677"/>
    <mergeCell ref="N3677:O3677"/>
    <mergeCell ref="C3672:E3672"/>
    <mergeCell ref="N3672:O3672"/>
    <mergeCell ref="C3673:E3673"/>
    <mergeCell ref="N3673:O3673"/>
    <mergeCell ref="C3674:E3674"/>
    <mergeCell ref="N3674:O3674"/>
    <mergeCell ref="C3669:E3669"/>
    <mergeCell ref="N3669:O3669"/>
    <mergeCell ref="C3670:E3670"/>
    <mergeCell ref="N3670:O3670"/>
    <mergeCell ref="C3671:E3671"/>
    <mergeCell ref="N3671:O3671"/>
    <mergeCell ref="C3684:E3684"/>
    <mergeCell ref="N3684:O3684"/>
    <mergeCell ref="C3685:E3685"/>
    <mergeCell ref="N3685:O3685"/>
    <mergeCell ref="C3686:E3686"/>
    <mergeCell ref="N3686:O3686"/>
    <mergeCell ref="C3681:E3681"/>
    <mergeCell ref="N3681:O3681"/>
    <mergeCell ref="C3682:E3682"/>
    <mergeCell ref="N3682:O3682"/>
    <mergeCell ref="C3683:E3683"/>
    <mergeCell ref="N3683:O3683"/>
    <mergeCell ref="C3678:E3678"/>
    <mergeCell ref="N3678:O3678"/>
    <mergeCell ref="C3679:E3679"/>
    <mergeCell ref="N3679:O3679"/>
    <mergeCell ref="C3680:E3680"/>
    <mergeCell ref="N3680:O3680"/>
    <mergeCell ref="C3693:E3693"/>
    <mergeCell ref="N3693:O3693"/>
    <mergeCell ref="C3694:E3694"/>
    <mergeCell ref="N3694:O3694"/>
    <mergeCell ref="C3695:E3695"/>
    <mergeCell ref="N3695:O3695"/>
    <mergeCell ref="C3690:E3690"/>
    <mergeCell ref="N3690:O3690"/>
    <mergeCell ref="C3691:E3691"/>
    <mergeCell ref="N3691:O3691"/>
    <mergeCell ref="C3692:E3692"/>
    <mergeCell ref="N3692:O3692"/>
    <mergeCell ref="C3687:E3687"/>
    <mergeCell ref="N3687:O3687"/>
    <mergeCell ref="C3688:E3688"/>
    <mergeCell ref="N3688:O3688"/>
    <mergeCell ref="C3689:E3689"/>
    <mergeCell ref="N3689:O3689"/>
    <mergeCell ref="C3702:E3702"/>
    <mergeCell ref="N3702:O3702"/>
    <mergeCell ref="C3703:E3703"/>
    <mergeCell ref="N3703:O3703"/>
    <mergeCell ref="C3704:E3704"/>
    <mergeCell ref="N3704:O3704"/>
    <mergeCell ref="C3699:E3699"/>
    <mergeCell ref="N3699:O3699"/>
    <mergeCell ref="C3700:E3700"/>
    <mergeCell ref="N3700:O3700"/>
    <mergeCell ref="C3701:E3701"/>
    <mergeCell ref="N3701:O3701"/>
    <mergeCell ref="C3696:E3696"/>
    <mergeCell ref="N3696:O3696"/>
    <mergeCell ref="C3697:E3697"/>
    <mergeCell ref="N3697:O3697"/>
    <mergeCell ref="C3698:E3698"/>
    <mergeCell ref="N3698:O3698"/>
    <mergeCell ref="C3711:E3711"/>
    <mergeCell ref="N3711:O3711"/>
    <mergeCell ref="C3712:E3712"/>
    <mergeCell ref="N3712:O3712"/>
    <mergeCell ref="C3713:E3713"/>
    <mergeCell ref="N3713:O3713"/>
    <mergeCell ref="C3708:E3708"/>
    <mergeCell ref="N3708:O3708"/>
    <mergeCell ref="C3709:E3709"/>
    <mergeCell ref="N3709:O3709"/>
    <mergeCell ref="C3710:E3710"/>
    <mergeCell ref="N3710:O3710"/>
    <mergeCell ref="C3705:E3705"/>
    <mergeCell ref="N3705:O3705"/>
    <mergeCell ref="C3706:E3706"/>
    <mergeCell ref="N3706:O3706"/>
    <mergeCell ref="C3707:E3707"/>
    <mergeCell ref="N3707:O3707"/>
    <mergeCell ref="C3720:E3720"/>
    <mergeCell ref="N3720:O3720"/>
    <mergeCell ref="C3721:E3721"/>
    <mergeCell ref="N3721:O3721"/>
    <mergeCell ref="C3722:E3722"/>
    <mergeCell ref="N3722:O3722"/>
    <mergeCell ref="C3717:E3717"/>
    <mergeCell ref="N3717:O3717"/>
    <mergeCell ref="C3718:E3718"/>
    <mergeCell ref="N3718:O3718"/>
    <mergeCell ref="C3719:E3719"/>
    <mergeCell ref="N3719:O3719"/>
    <mergeCell ref="C3714:E3714"/>
    <mergeCell ref="N3714:O3714"/>
    <mergeCell ref="C3715:E3715"/>
    <mergeCell ref="N3715:O3715"/>
    <mergeCell ref="C3716:E3716"/>
    <mergeCell ref="N3716:O3716"/>
    <mergeCell ref="C3729:E3729"/>
    <mergeCell ref="N3729:O3729"/>
    <mergeCell ref="C3730:E3730"/>
    <mergeCell ref="N3730:O3730"/>
    <mergeCell ref="C3731:E3731"/>
    <mergeCell ref="N3731:O3731"/>
    <mergeCell ref="C3726:E3726"/>
    <mergeCell ref="N3726:O3726"/>
    <mergeCell ref="C3727:E3727"/>
    <mergeCell ref="N3727:O3727"/>
    <mergeCell ref="C3728:E3728"/>
    <mergeCell ref="N3728:O3728"/>
    <mergeCell ref="C3723:E3723"/>
    <mergeCell ref="N3723:O3723"/>
    <mergeCell ref="C3724:E3724"/>
    <mergeCell ref="N3724:O3724"/>
    <mergeCell ref="C3725:E3725"/>
    <mergeCell ref="N3725:O3725"/>
    <mergeCell ref="C3738:E3738"/>
    <mergeCell ref="N3738:O3738"/>
    <mergeCell ref="C3739:E3739"/>
    <mergeCell ref="N3739:O3739"/>
    <mergeCell ref="C3740:E3740"/>
    <mergeCell ref="N3740:O3740"/>
    <mergeCell ref="C3735:E3735"/>
    <mergeCell ref="N3735:O3735"/>
    <mergeCell ref="C3736:E3736"/>
    <mergeCell ref="N3736:O3736"/>
    <mergeCell ref="C3737:E3737"/>
    <mergeCell ref="N3737:O3737"/>
    <mergeCell ref="C3732:E3732"/>
    <mergeCell ref="N3732:O3732"/>
    <mergeCell ref="C3733:E3733"/>
    <mergeCell ref="N3733:O3733"/>
    <mergeCell ref="C3734:E3734"/>
    <mergeCell ref="N3734:O3734"/>
    <mergeCell ref="C3747:E3747"/>
    <mergeCell ref="N3747:O3747"/>
    <mergeCell ref="C3748:E3748"/>
    <mergeCell ref="N3748:O3748"/>
    <mergeCell ref="C3749:E3749"/>
    <mergeCell ref="N3749:O3749"/>
    <mergeCell ref="C3744:E3744"/>
    <mergeCell ref="N3744:O3744"/>
    <mergeCell ref="C3745:E3745"/>
    <mergeCell ref="N3745:O3745"/>
    <mergeCell ref="C3746:E3746"/>
    <mergeCell ref="N3746:O3746"/>
    <mergeCell ref="C3741:E3741"/>
    <mergeCell ref="N3741:O3741"/>
    <mergeCell ref="C3742:E3742"/>
    <mergeCell ref="N3742:O3742"/>
    <mergeCell ref="C3743:E3743"/>
    <mergeCell ref="N3743:O3743"/>
    <mergeCell ref="C3756:E3756"/>
    <mergeCell ref="N3756:O3756"/>
    <mergeCell ref="C3757:E3757"/>
    <mergeCell ref="N3757:O3757"/>
    <mergeCell ref="C3758:E3758"/>
    <mergeCell ref="N3758:O3758"/>
    <mergeCell ref="C3753:E3753"/>
    <mergeCell ref="N3753:O3753"/>
    <mergeCell ref="C3754:E3754"/>
    <mergeCell ref="N3754:O3754"/>
    <mergeCell ref="C3755:E3755"/>
    <mergeCell ref="N3755:O3755"/>
    <mergeCell ref="C3750:E3750"/>
    <mergeCell ref="N3750:O3750"/>
    <mergeCell ref="C3751:E3751"/>
    <mergeCell ref="N3751:O3751"/>
    <mergeCell ref="C3752:E3752"/>
    <mergeCell ref="N3752:O3752"/>
    <mergeCell ref="C3765:E3765"/>
    <mergeCell ref="N3765:O3765"/>
    <mergeCell ref="C3766:E3766"/>
    <mergeCell ref="N3766:O3766"/>
    <mergeCell ref="C3767:E3767"/>
    <mergeCell ref="N3767:O3767"/>
    <mergeCell ref="C3762:E3762"/>
    <mergeCell ref="N3762:O3762"/>
    <mergeCell ref="C3763:E3763"/>
    <mergeCell ref="N3763:O3763"/>
    <mergeCell ref="C3764:E3764"/>
    <mergeCell ref="N3764:O3764"/>
    <mergeCell ref="C3759:E3759"/>
    <mergeCell ref="N3759:O3759"/>
    <mergeCell ref="C3760:E3760"/>
    <mergeCell ref="N3760:O3760"/>
    <mergeCell ref="C3761:E3761"/>
    <mergeCell ref="N3761:O3761"/>
    <mergeCell ref="C3774:E3774"/>
    <mergeCell ref="N3774:O3774"/>
    <mergeCell ref="C3775:E3775"/>
    <mergeCell ref="N3775:O3775"/>
    <mergeCell ref="C3776:E3776"/>
    <mergeCell ref="N3776:O3776"/>
    <mergeCell ref="C3771:E3771"/>
    <mergeCell ref="N3771:O3771"/>
    <mergeCell ref="C3772:E3772"/>
    <mergeCell ref="N3772:O3772"/>
    <mergeCell ref="C3773:E3773"/>
    <mergeCell ref="N3773:O3773"/>
    <mergeCell ref="C3768:E3768"/>
    <mergeCell ref="N3768:O3768"/>
    <mergeCell ref="C3769:E3769"/>
    <mergeCell ref="N3769:O3769"/>
    <mergeCell ref="C3770:E3770"/>
    <mergeCell ref="N3770:O3770"/>
    <mergeCell ref="C3783:E3783"/>
    <mergeCell ref="N3783:O3783"/>
    <mergeCell ref="C3784:E3784"/>
    <mergeCell ref="N3784:O3784"/>
    <mergeCell ref="C3785:E3785"/>
    <mergeCell ref="N3785:O3785"/>
    <mergeCell ref="C3780:E3780"/>
    <mergeCell ref="N3780:O3780"/>
    <mergeCell ref="C3781:E3781"/>
    <mergeCell ref="N3781:O3781"/>
    <mergeCell ref="C3782:E3782"/>
    <mergeCell ref="N3782:O3782"/>
    <mergeCell ref="C3777:E3777"/>
    <mergeCell ref="N3777:O3777"/>
    <mergeCell ref="C3778:E3778"/>
    <mergeCell ref="N3778:O3778"/>
    <mergeCell ref="C3779:E3779"/>
    <mergeCell ref="N3779:O3779"/>
    <mergeCell ref="C3792:E3792"/>
    <mergeCell ref="N3792:O3792"/>
    <mergeCell ref="C3793:E3793"/>
    <mergeCell ref="N3793:O3793"/>
    <mergeCell ref="C3794:E3794"/>
    <mergeCell ref="N3794:O3794"/>
    <mergeCell ref="C3789:E3789"/>
    <mergeCell ref="N3789:O3789"/>
    <mergeCell ref="C3790:E3790"/>
    <mergeCell ref="N3790:O3790"/>
    <mergeCell ref="C3791:E3791"/>
    <mergeCell ref="N3791:O3791"/>
    <mergeCell ref="C3786:E3786"/>
    <mergeCell ref="N3786:O3786"/>
    <mergeCell ref="C3787:E3787"/>
    <mergeCell ref="N3787:O3787"/>
    <mergeCell ref="C3788:E3788"/>
    <mergeCell ref="N3788:O3788"/>
    <mergeCell ref="C3801:E3801"/>
    <mergeCell ref="N3801:O3801"/>
    <mergeCell ref="C3802:E3802"/>
    <mergeCell ref="N3802:O3802"/>
    <mergeCell ref="C3803:E3803"/>
    <mergeCell ref="N3803:O3803"/>
    <mergeCell ref="C3798:E3798"/>
    <mergeCell ref="N3798:O3798"/>
    <mergeCell ref="C3799:E3799"/>
    <mergeCell ref="N3799:O3799"/>
    <mergeCell ref="C3800:E3800"/>
    <mergeCell ref="N3800:O3800"/>
    <mergeCell ref="C3795:E3795"/>
    <mergeCell ref="N3795:O3795"/>
    <mergeCell ref="C3796:E3796"/>
    <mergeCell ref="N3796:O3796"/>
    <mergeCell ref="C3797:E3797"/>
    <mergeCell ref="N3797:O3797"/>
    <mergeCell ref="C3810:E3810"/>
    <mergeCell ref="N3810:O3810"/>
    <mergeCell ref="C3811:E3811"/>
    <mergeCell ref="N3811:O3811"/>
    <mergeCell ref="C3812:E3812"/>
    <mergeCell ref="N3812:O3812"/>
    <mergeCell ref="C3807:E3807"/>
    <mergeCell ref="N3807:O3807"/>
    <mergeCell ref="C3808:E3808"/>
    <mergeCell ref="N3808:O3808"/>
    <mergeCell ref="C3809:E3809"/>
    <mergeCell ref="N3809:O3809"/>
    <mergeCell ref="C3804:E3804"/>
    <mergeCell ref="N3804:O3804"/>
    <mergeCell ref="C3805:E3805"/>
    <mergeCell ref="N3805:O3805"/>
    <mergeCell ref="C3806:E3806"/>
    <mergeCell ref="N3806:O3806"/>
    <mergeCell ref="C3819:E3819"/>
    <mergeCell ref="N3819:O3819"/>
    <mergeCell ref="C3820:E3820"/>
    <mergeCell ref="N3820:O3820"/>
    <mergeCell ref="C3821:E3821"/>
    <mergeCell ref="N3821:O3821"/>
    <mergeCell ref="C3816:E3816"/>
    <mergeCell ref="N3816:O3816"/>
    <mergeCell ref="C3817:E3817"/>
    <mergeCell ref="N3817:O3817"/>
    <mergeCell ref="C3818:E3818"/>
    <mergeCell ref="N3818:O3818"/>
    <mergeCell ref="C3813:E3813"/>
    <mergeCell ref="N3813:O3813"/>
    <mergeCell ref="C3814:E3814"/>
    <mergeCell ref="N3814:O3814"/>
    <mergeCell ref="C3815:E3815"/>
    <mergeCell ref="N3815:O3815"/>
    <mergeCell ref="C3828:E3828"/>
    <mergeCell ref="N3828:O3828"/>
    <mergeCell ref="C3829:E3829"/>
    <mergeCell ref="N3829:O3829"/>
    <mergeCell ref="C3830:E3830"/>
    <mergeCell ref="N3830:O3830"/>
    <mergeCell ref="C3825:E3825"/>
    <mergeCell ref="N3825:O3825"/>
    <mergeCell ref="C3826:E3826"/>
    <mergeCell ref="N3826:O3826"/>
    <mergeCell ref="C3827:E3827"/>
    <mergeCell ref="N3827:O3827"/>
    <mergeCell ref="C3822:E3822"/>
    <mergeCell ref="N3822:O3822"/>
    <mergeCell ref="C3823:E3823"/>
    <mergeCell ref="N3823:O3823"/>
    <mergeCell ref="C3824:E3824"/>
    <mergeCell ref="N3824:O3824"/>
    <mergeCell ref="C3837:E3837"/>
    <mergeCell ref="N3837:O3837"/>
    <mergeCell ref="C3838:E3838"/>
    <mergeCell ref="N3838:O3838"/>
    <mergeCell ref="C3839:E3839"/>
    <mergeCell ref="N3839:O3839"/>
    <mergeCell ref="C3834:E3834"/>
    <mergeCell ref="N3834:O3834"/>
    <mergeCell ref="C3835:E3835"/>
    <mergeCell ref="N3835:O3835"/>
    <mergeCell ref="C3836:E3836"/>
    <mergeCell ref="N3836:O3836"/>
    <mergeCell ref="C3831:E3831"/>
    <mergeCell ref="N3831:O3831"/>
    <mergeCell ref="C3832:E3832"/>
    <mergeCell ref="N3832:O3832"/>
    <mergeCell ref="C3833:E3833"/>
    <mergeCell ref="N3833:O3833"/>
    <mergeCell ref="C3846:E3846"/>
    <mergeCell ref="N3846:O3846"/>
    <mergeCell ref="C3847:E3847"/>
    <mergeCell ref="N3847:O3847"/>
    <mergeCell ref="C3848:E3848"/>
    <mergeCell ref="N3848:O3848"/>
    <mergeCell ref="C3843:E3843"/>
    <mergeCell ref="N3843:O3843"/>
    <mergeCell ref="C3844:E3844"/>
    <mergeCell ref="N3844:O3844"/>
    <mergeCell ref="C3845:E3845"/>
    <mergeCell ref="N3845:O3845"/>
    <mergeCell ref="C3840:E3840"/>
    <mergeCell ref="N3840:O3840"/>
    <mergeCell ref="C3841:E3841"/>
    <mergeCell ref="N3841:O3841"/>
    <mergeCell ref="C3842:E3842"/>
    <mergeCell ref="N3842:O3842"/>
    <mergeCell ref="C3855:E3855"/>
    <mergeCell ref="N3855:O3855"/>
    <mergeCell ref="C3856:E3856"/>
    <mergeCell ref="N3856:O3856"/>
    <mergeCell ref="C3857:E3857"/>
    <mergeCell ref="N3857:O3857"/>
    <mergeCell ref="C3852:E3852"/>
    <mergeCell ref="N3852:O3852"/>
    <mergeCell ref="C3853:E3853"/>
    <mergeCell ref="N3853:O3853"/>
    <mergeCell ref="C3854:E3854"/>
    <mergeCell ref="N3854:O3854"/>
    <mergeCell ref="C3849:E3849"/>
    <mergeCell ref="N3849:O3849"/>
    <mergeCell ref="C3850:E3850"/>
    <mergeCell ref="N3850:O3850"/>
    <mergeCell ref="C3851:E3851"/>
    <mergeCell ref="N3851:O3851"/>
    <mergeCell ref="C3864:E3864"/>
    <mergeCell ref="N3864:O3864"/>
    <mergeCell ref="C3865:E3865"/>
    <mergeCell ref="N3865:O3865"/>
    <mergeCell ref="C3866:E3866"/>
    <mergeCell ref="N3866:O3866"/>
    <mergeCell ref="C3861:E3861"/>
    <mergeCell ref="N3861:O3861"/>
    <mergeCell ref="C3862:E3862"/>
    <mergeCell ref="N3862:O3862"/>
    <mergeCell ref="C3863:E3863"/>
    <mergeCell ref="N3863:O3863"/>
    <mergeCell ref="C3858:E3858"/>
    <mergeCell ref="N3858:O3858"/>
    <mergeCell ref="C3859:E3859"/>
    <mergeCell ref="N3859:O3859"/>
    <mergeCell ref="C3860:E3860"/>
    <mergeCell ref="N3860:O3860"/>
    <mergeCell ref="C3873:E3873"/>
    <mergeCell ref="N3873:O3873"/>
    <mergeCell ref="C3874:E3874"/>
    <mergeCell ref="N3874:O3874"/>
    <mergeCell ref="C3875:E3875"/>
    <mergeCell ref="N3875:O3875"/>
    <mergeCell ref="C3870:E3870"/>
    <mergeCell ref="N3870:O3870"/>
    <mergeCell ref="C3871:E3871"/>
    <mergeCell ref="N3871:O3871"/>
    <mergeCell ref="C3872:E3872"/>
    <mergeCell ref="N3872:O3872"/>
    <mergeCell ref="C3867:E3867"/>
    <mergeCell ref="N3867:O3867"/>
    <mergeCell ref="C3868:E3868"/>
    <mergeCell ref="N3868:O3868"/>
    <mergeCell ref="C3869:E3869"/>
    <mergeCell ref="N3869:O3869"/>
    <mergeCell ref="C3882:E3882"/>
    <mergeCell ref="N3882:O3882"/>
    <mergeCell ref="C3883:E3883"/>
    <mergeCell ref="N3883:O3883"/>
    <mergeCell ref="C3884:E3884"/>
    <mergeCell ref="N3884:O3884"/>
    <mergeCell ref="C3879:E3879"/>
    <mergeCell ref="N3879:O3879"/>
    <mergeCell ref="C3880:E3880"/>
    <mergeCell ref="N3880:O3880"/>
    <mergeCell ref="C3881:E3881"/>
    <mergeCell ref="N3881:O3881"/>
    <mergeCell ref="C3876:E3876"/>
    <mergeCell ref="N3876:O3876"/>
    <mergeCell ref="C3877:E3877"/>
    <mergeCell ref="N3877:O3877"/>
    <mergeCell ref="C3878:E3878"/>
    <mergeCell ref="N3878:O3878"/>
    <mergeCell ref="C3891:E3891"/>
    <mergeCell ref="N3891:O3891"/>
    <mergeCell ref="C3892:E3892"/>
    <mergeCell ref="N3892:O3892"/>
    <mergeCell ref="C3893:E3893"/>
    <mergeCell ref="N3893:O3893"/>
    <mergeCell ref="C3888:E3888"/>
    <mergeCell ref="N3888:O3888"/>
    <mergeCell ref="C3889:E3889"/>
    <mergeCell ref="N3889:O3889"/>
    <mergeCell ref="C3890:E3890"/>
    <mergeCell ref="N3890:O3890"/>
    <mergeCell ref="C3885:E3885"/>
    <mergeCell ref="N3885:O3885"/>
    <mergeCell ref="C3886:E3886"/>
    <mergeCell ref="N3886:O3886"/>
    <mergeCell ref="C3887:E3887"/>
    <mergeCell ref="N3887:O3887"/>
    <mergeCell ref="C3900:E3900"/>
    <mergeCell ref="N3900:O3900"/>
    <mergeCell ref="C3901:E3901"/>
    <mergeCell ref="N3901:O3901"/>
    <mergeCell ref="C3902:E3902"/>
    <mergeCell ref="N3902:O3902"/>
    <mergeCell ref="C3897:E3897"/>
    <mergeCell ref="N3897:O3897"/>
    <mergeCell ref="C3898:E3898"/>
    <mergeCell ref="N3898:O3898"/>
    <mergeCell ref="C3899:E3899"/>
    <mergeCell ref="N3899:O3899"/>
    <mergeCell ref="C3894:E3894"/>
    <mergeCell ref="N3894:O3894"/>
    <mergeCell ref="C3895:E3895"/>
    <mergeCell ref="N3895:O3895"/>
    <mergeCell ref="C3896:E3896"/>
    <mergeCell ref="N3896:O3896"/>
    <mergeCell ref="C3909:E3909"/>
    <mergeCell ref="N3909:O3909"/>
    <mergeCell ref="C3910:E3910"/>
    <mergeCell ref="N3910:O3910"/>
    <mergeCell ref="C3911:E3911"/>
    <mergeCell ref="N3911:O3911"/>
    <mergeCell ref="C3906:E3906"/>
    <mergeCell ref="N3906:O3906"/>
    <mergeCell ref="C3907:E3907"/>
    <mergeCell ref="N3907:O3907"/>
    <mergeCell ref="C3908:E3908"/>
    <mergeCell ref="N3908:O3908"/>
    <mergeCell ref="C3903:E3903"/>
    <mergeCell ref="N3903:O3903"/>
    <mergeCell ref="C3904:E3904"/>
    <mergeCell ref="N3904:O3904"/>
    <mergeCell ref="C3905:E3905"/>
    <mergeCell ref="N3905:O3905"/>
    <mergeCell ref="C3918:E3918"/>
    <mergeCell ref="N3918:O3918"/>
    <mergeCell ref="C3919:E3919"/>
    <mergeCell ref="N3919:O3919"/>
    <mergeCell ref="C3920:E3920"/>
    <mergeCell ref="N3920:O3920"/>
    <mergeCell ref="C3915:E3915"/>
    <mergeCell ref="N3915:O3915"/>
    <mergeCell ref="C3916:E3916"/>
    <mergeCell ref="N3916:O3916"/>
    <mergeCell ref="C3917:E3917"/>
    <mergeCell ref="N3917:O3917"/>
    <mergeCell ref="C3912:E3912"/>
    <mergeCell ref="N3912:O3912"/>
    <mergeCell ref="C3913:E3913"/>
    <mergeCell ref="N3913:O3913"/>
    <mergeCell ref="C3914:E3914"/>
    <mergeCell ref="N3914:O3914"/>
    <mergeCell ref="C3927:E3927"/>
    <mergeCell ref="N3927:O3927"/>
    <mergeCell ref="C3928:E3928"/>
    <mergeCell ref="N3928:O3928"/>
    <mergeCell ref="C3929:E3929"/>
    <mergeCell ref="N3929:O3929"/>
    <mergeCell ref="C3924:E3924"/>
    <mergeCell ref="N3924:O3924"/>
    <mergeCell ref="C3925:E3925"/>
    <mergeCell ref="N3925:O3925"/>
    <mergeCell ref="C3926:E3926"/>
    <mergeCell ref="N3926:O3926"/>
    <mergeCell ref="C3921:E3921"/>
    <mergeCell ref="N3921:O3921"/>
    <mergeCell ref="C3922:E3922"/>
    <mergeCell ref="N3922:O3922"/>
    <mergeCell ref="C3923:E3923"/>
    <mergeCell ref="N3923:O3923"/>
    <mergeCell ref="C3936:E3936"/>
    <mergeCell ref="N3936:O3936"/>
    <mergeCell ref="C3937:E3937"/>
    <mergeCell ref="N3937:O3937"/>
    <mergeCell ref="C3938:E3938"/>
    <mergeCell ref="N3938:O3938"/>
    <mergeCell ref="C3933:E3933"/>
    <mergeCell ref="N3933:O3933"/>
    <mergeCell ref="C3934:E3934"/>
    <mergeCell ref="N3934:O3934"/>
    <mergeCell ref="C3935:E3935"/>
    <mergeCell ref="N3935:O3935"/>
    <mergeCell ref="C3930:E3930"/>
    <mergeCell ref="N3930:O3930"/>
    <mergeCell ref="C3931:E3931"/>
    <mergeCell ref="N3931:O3931"/>
    <mergeCell ref="C3932:E3932"/>
    <mergeCell ref="N3932:O3932"/>
    <mergeCell ref="C3945:E3945"/>
    <mergeCell ref="N3945:O3945"/>
    <mergeCell ref="C3946:E3946"/>
    <mergeCell ref="N3946:O3946"/>
    <mergeCell ref="C3947:E3947"/>
    <mergeCell ref="N3947:O3947"/>
    <mergeCell ref="C3942:E3942"/>
    <mergeCell ref="N3942:O3942"/>
    <mergeCell ref="C3943:E3943"/>
    <mergeCell ref="N3943:O3943"/>
    <mergeCell ref="C3944:E3944"/>
    <mergeCell ref="N3944:O3944"/>
    <mergeCell ref="C3939:E3939"/>
    <mergeCell ref="N3939:O3939"/>
    <mergeCell ref="C3940:E3940"/>
    <mergeCell ref="N3940:O3940"/>
    <mergeCell ref="C3941:E3941"/>
    <mergeCell ref="N3941:O3941"/>
    <mergeCell ref="C3954:E3954"/>
    <mergeCell ref="N3954:O3954"/>
    <mergeCell ref="C3955:E3955"/>
    <mergeCell ref="N3955:O3955"/>
    <mergeCell ref="C3956:E3956"/>
    <mergeCell ref="N3956:O3956"/>
    <mergeCell ref="C3951:E3951"/>
    <mergeCell ref="N3951:O3951"/>
    <mergeCell ref="C3952:E3952"/>
    <mergeCell ref="N3952:O3952"/>
    <mergeCell ref="C3953:E3953"/>
    <mergeCell ref="N3953:O3953"/>
    <mergeCell ref="C3948:E3948"/>
    <mergeCell ref="N3948:O3948"/>
    <mergeCell ref="C3949:E3949"/>
    <mergeCell ref="N3949:O3949"/>
    <mergeCell ref="C3950:E3950"/>
    <mergeCell ref="N3950:O3950"/>
    <mergeCell ref="C3963:E3963"/>
    <mergeCell ref="N3963:O3963"/>
    <mergeCell ref="C3964:E3964"/>
    <mergeCell ref="N3964:O3964"/>
    <mergeCell ref="C3965:E3965"/>
    <mergeCell ref="N3965:O3965"/>
    <mergeCell ref="C3960:E3960"/>
    <mergeCell ref="N3960:O3960"/>
    <mergeCell ref="C3961:E3961"/>
    <mergeCell ref="N3961:O3961"/>
    <mergeCell ref="C3962:E3962"/>
    <mergeCell ref="N3962:O3962"/>
    <mergeCell ref="C3957:E3957"/>
    <mergeCell ref="N3957:O3957"/>
    <mergeCell ref="C3958:E3958"/>
    <mergeCell ref="N3958:O3958"/>
    <mergeCell ref="C3959:E3959"/>
    <mergeCell ref="N3959:O3959"/>
    <mergeCell ref="C3972:E3972"/>
    <mergeCell ref="N3972:O3972"/>
    <mergeCell ref="C3973:E3973"/>
    <mergeCell ref="N3973:O3973"/>
    <mergeCell ref="C3974:E3974"/>
    <mergeCell ref="N3974:O3974"/>
    <mergeCell ref="C3969:E3969"/>
    <mergeCell ref="N3969:O3969"/>
    <mergeCell ref="C3970:E3970"/>
    <mergeCell ref="N3970:O3970"/>
    <mergeCell ref="C3971:E3971"/>
    <mergeCell ref="N3971:O3971"/>
    <mergeCell ref="C3966:E3966"/>
    <mergeCell ref="N3966:O3966"/>
    <mergeCell ref="C3967:E3967"/>
    <mergeCell ref="N3967:O3967"/>
    <mergeCell ref="C3968:E3968"/>
    <mergeCell ref="N3968:O3968"/>
    <mergeCell ref="C3981:E3981"/>
    <mergeCell ref="N3981:O3981"/>
    <mergeCell ref="C3982:E3982"/>
    <mergeCell ref="N3982:O3982"/>
    <mergeCell ref="C3983:E3983"/>
    <mergeCell ref="N3983:O3983"/>
    <mergeCell ref="C3978:E3978"/>
    <mergeCell ref="N3978:O3978"/>
    <mergeCell ref="C3979:E3979"/>
    <mergeCell ref="N3979:O3979"/>
    <mergeCell ref="C3980:E3980"/>
    <mergeCell ref="N3980:O3980"/>
    <mergeCell ref="C3975:E3975"/>
    <mergeCell ref="N3975:O3975"/>
    <mergeCell ref="C3976:E3976"/>
    <mergeCell ref="N3976:O3976"/>
    <mergeCell ref="C3977:E3977"/>
    <mergeCell ref="N3977:O3977"/>
    <mergeCell ref="C3990:E3990"/>
    <mergeCell ref="N3990:O3990"/>
    <mergeCell ref="C3991:E3991"/>
    <mergeCell ref="N3991:O3991"/>
    <mergeCell ref="C3992:E3992"/>
    <mergeCell ref="N3992:O3992"/>
    <mergeCell ref="C3987:E3987"/>
    <mergeCell ref="N3987:O3987"/>
    <mergeCell ref="C3988:E3988"/>
    <mergeCell ref="N3988:O3988"/>
    <mergeCell ref="C3989:E3989"/>
    <mergeCell ref="N3989:O3989"/>
    <mergeCell ref="C3984:E3984"/>
    <mergeCell ref="N3984:O3984"/>
    <mergeCell ref="C3985:E3985"/>
    <mergeCell ref="N3985:O3985"/>
    <mergeCell ref="C3986:E3986"/>
    <mergeCell ref="N3986:O3986"/>
    <mergeCell ref="C3999:E3999"/>
    <mergeCell ref="N3999:O3999"/>
    <mergeCell ref="C4000:E4000"/>
    <mergeCell ref="N4000:O4000"/>
    <mergeCell ref="C4001:E4001"/>
    <mergeCell ref="N4001:O4001"/>
    <mergeCell ref="C3996:E3996"/>
    <mergeCell ref="N3996:O3996"/>
    <mergeCell ref="C3997:E3997"/>
    <mergeCell ref="N3997:O3997"/>
    <mergeCell ref="C3998:E3998"/>
    <mergeCell ref="N3998:O3998"/>
    <mergeCell ref="C3993:E3993"/>
    <mergeCell ref="N3993:O3993"/>
    <mergeCell ref="C3994:E3994"/>
    <mergeCell ref="N3994:O3994"/>
    <mergeCell ref="C3995:E3995"/>
    <mergeCell ref="N3995:O3995"/>
    <mergeCell ref="C4008:E4008"/>
    <mergeCell ref="N4008:O4008"/>
    <mergeCell ref="C4009:E4009"/>
    <mergeCell ref="N4009:O4009"/>
    <mergeCell ref="C4010:E4010"/>
    <mergeCell ref="N4010:O4010"/>
    <mergeCell ref="C4005:E4005"/>
    <mergeCell ref="N4005:O4005"/>
    <mergeCell ref="C4006:E4006"/>
    <mergeCell ref="N4006:O4006"/>
    <mergeCell ref="C4007:E4007"/>
    <mergeCell ref="N4007:O4007"/>
    <mergeCell ref="C4002:E4002"/>
    <mergeCell ref="N4002:O4002"/>
    <mergeCell ref="C4003:E4003"/>
    <mergeCell ref="N4003:O4003"/>
    <mergeCell ref="C4004:E4004"/>
    <mergeCell ref="N4004:O4004"/>
    <mergeCell ref="C4017:E4017"/>
    <mergeCell ref="N4017:O4017"/>
    <mergeCell ref="C4018:E4018"/>
    <mergeCell ref="N4018:O4018"/>
    <mergeCell ref="C4019:E4019"/>
    <mergeCell ref="N4019:O4019"/>
    <mergeCell ref="C4014:E4014"/>
    <mergeCell ref="N4014:O4014"/>
    <mergeCell ref="C4015:E4015"/>
    <mergeCell ref="N4015:O4015"/>
    <mergeCell ref="C4016:E4016"/>
    <mergeCell ref="N4016:O4016"/>
    <mergeCell ref="C4011:E4011"/>
    <mergeCell ref="N4011:O4011"/>
    <mergeCell ref="C4012:E4012"/>
    <mergeCell ref="N4012:O4012"/>
    <mergeCell ref="C4013:E4013"/>
    <mergeCell ref="N4013:O4013"/>
    <mergeCell ref="C4026:E4026"/>
    <mergeCell ref="N4026:O4026"/>
    <mergeCell ref="C4027:E4027"/>
    <mergeCell ref="N4027:O4027"/>
    <mergeCell ref="C4028:E4028"/>
    <mergeCell ref="N4028:O4028"/>
    <mergeCell ref="C4023:E4023"/>
    <mergeCell ref="N4023:O4023"/>
    <mergeCell ref="C4024:E4024"/>
    <mergeCell ref="N4024:O4024"/>
    <mergeCell ref="C4025:E4025"/>
    <mergeCell ref="N4025:O4025"/>
    <mergeCell ref="C4020:E4020"/>
    <mergeCell ref="N4020:O4020"/>
    <mergeCell ref="C4021:E4021"/>
    <mergeCell ref="N4021:O4021"/>
    <mergeCell ref="C4022:E4022"/>
    <mergeCell ref="N4022:O4022"/>
    <mergeCell ref="C4035:E4035"/>
    <mergeCell ref="N4035:O4035"/>
    <mergeCell ref="C4036:E4036"/>
    <mergeCell ref="N4036:O4036"/>
    <mergeCell ref="C4037:E4037"/>
    <mergeCell ref="N4037:O4037"/>
    <mergeCell ref="C4032:E4032"/>
    <mergeCell ref="N4032:O4032"/>
    <mergeCell ref="C4033:E4033"/>
    <mergeCell ref="N4033:O4033"/>
    <mergeCell ref="C4034:E4034"/>
    <mergeCell ref="N4034:O4034"/>
    <mergeCell ref="C4029:E4029"/>
    <mergeCell ref="N4029:O4029"/>
    <mergeCell ref="C4030:E4030"/>
    <mergeCell ref="N4030:O4030"/>
    <mergeCell ref="C4031:E4031"/>
    <mergeCell ref="N4031:O4031"/>
    <mergeCell ref="C4044:E4044"/>
    <mergeCell ref="N4044:O4044"/>
    <mergeCell ref="C4045:E4045"/>
    <mergeCell ref="N4045:O4045"/>
    <mergeCell ref="C4046:E4046"/>
    <mergeCell ref="N4046:O4046"/>
    <mergeCell ref="C4041:E4041"/>
    <mergeCell ref="N4041:O4041"/>
    <mergeCell ref="C4042:E4042"/>
    <mergeCell ref="N4042:O4042"/>
    <mergeCell ref="C4043:E4043"/>
    <mergeCell ref="N4043:O4043"/>
    <mergeCell ref="C4038:E4038"/>
    <mergeCell ref="N4038:O4038"/>
    <mergeCell ref="C4039:E4039"/>
    <mergeCell ref="N4039:O4039"/>
    <mergeCell ref="C4040:E4040"/>
    <mergeCell ref="N4040:O4040"/>
    <mergeCell ref="C4053:E4053"/>
    <mergeCell ref="N4053:O4053"/>
    <mergeCell ref="C4054:E4054"/>
    <mergeCell ref="N4054:O4054"/>
    <mergeCell ref="C4055:E4055"/>
    <mergeCell ref="N4055:O4055"/>
    <mergeCell ref="C4050:E4050"/>
    <mergeCell ref="N4050:O4050"/>
    <mergeCell ref="C4051:E4051"/>
    <mergeCell ref="N4051:O4051"/>
    <mergeCell ref="C4052:E4052"/>
    <mergeCell ref="N4052:O4052"/>
    <mergeCell ref="C4047:E4047"/>
    <mergeCell ref="N4047:O4047"/>
    <mergeCell ref="C4048:E4048"/>
    <mergeCell ref="N4048:O4048"/>
    <mergeCell ref="C4049:E4049"/>
    <mergeCell ref="N4049:O4049"/>
    <mergeCell ref="C4062:E4062"/>
    <mergeCell ref="N4062:O4062"/>
    <mergeCell ref="C4063:E4063"/>
    <mergeCell ref="N4063:O4063"/>
    <mergeCell ref="C4064:E4064"/>
    <mergeCell ref="N4064:O4064"/>
    <mergeCell ref="C4059:E4059"/>
    <mergeCell ref="N4059:O4059"/>
    <mergeCell ref="C4060:E4060"/>
    <mergeCell ref="N4060:O4060"/>
    <mergeCell ref="C4061:E4061"/>
    <mergeCell ref="N4061:O4061"/>
    <mergeCell ref="C4056:E4056"/>
    <mergeCell ref="N4056:O4056"/>
    <mergeCell ref="C4057:E4057"/>
    <mergeCell ref="N4057:O4057"/>
    <mergeCell ref="C4058:E4058"/>
    <mergeCell ref="N4058:O4058"/>
    <mergeCell ref="C4071:E4071"/>
    <mergeCell ref="N4071:O4071"/>
    <mergeCell ref="C4072:E4072"/>
    <mergeCell ref="N4072:O4072"/>
    <mergeCell ref="C4073:E4073"/>
    <mergeCell ref="N4073:O4073"/>
    <mergeCell ref="C4068:E4068"/>
    <mergeCell ref="N4068:O4068"/>
    <mergeCell ref="C4069:E4069"/>
    <mergeCell ref="N4069:O4069"/>
    <mergeCell ref="C4070:E4070"/>
    <mergeCell ref="N4070:O4070"/>
    <mergeCell ref="C4065:E4065"/>
    <mergeCell ref="N4065:O4065"/>
    <mergeCell ref="C4066:E4066"/>
    <mergeCell ref="N4066:O4066"/>
    <mergeCell ref="C4067:E4067"/>
    <mergeCell ref="N4067:O4067"/>
    <mergeCell ref="C4080:E4080"/>
    <mergeCell ref="N4080:O4080"/>
    <mergeCell ref="C4081:E4081"/>
    <mergeCell ref="N4081:O4081"/>
    <mergeCell ref="C4082:E4082"/>
    <mergeCell ref="N4082:O4082"/>
    <mergeCell ref="C4077:E4077"/>
    <mergeCell ref="N4077:O4077"/>
    <mergeCell ref="C4078:E4078"/>
    <mergeCell ref="N4078:O4078"/>
    <mergeCell ref="C4079:E4079"/>
    <mergeCell ref="N4079:O4079"/>
    <mergeCell ref="C4074:E4074"/>
    <mergeCell ref="N4074:O4074"/>
    <mergeCell ref="C4075:E4075"/>
    <mergeCell ref="N4075:O4075"/>
    <mergeCell ref="C4076:E4076"/>
    <mergeCell ref="N4076:O4076"/>
    <mergeCell ref="C4089:E4089"/>
    <mergeCell ref="N4089:O4089"/>
    <mergeCell ref="C4090:E4090"/>
    <mergeCell ref="N4090:O4090"/>
    <mergeCell ref="C4091:E4091"/>
    <mergeCell ref="N4091:O4091"/>
    <mergeCell ref="C4086:E4086"/>
    <mergeCell ref="N4086:O4086"/>
    <mergeCell ref="C4087:E4087"/>
    <mergeCell ref="N4087:O4087"/>
    <mergeCell ref="C4088:E4088"/>
    <mergeCell ref="N4088:O4088"/>
    <mergeCell ref="C4083:E4083"/>
    <mergeCell ref="N4083:O4083"/>
    <mergeCell ref="C4084:E4084"/>
    <mergeCell ref="N4084:O4084"/>
    <mergeCell ref="C4085:E4085"/>
    <mergeCell ref="N4085:O4085"/>
    <mergeCell ref="C4098:E4098"/>
    <mergeCell ref="N4098:O4098"/>
    <mergeCell ref="C4099:E4099"/>
    <mergeCell ref="N4099:O4099"/>
    <mergeCell ref="C4100:E4100"/>
    <mergeCell ref="N4100:O4100"/>
    <mergeCell ref="C4095:E4095"/>
    <mergeCell ref="N4095:O4095"/>
    <mergeCell ref="C4096:E4096"/>
    <mergeCell ref="N4096:O4096"/>
    <mergeCell ref="C4097:E4097"/>
    <mergeCell ref="N4097:O4097"/>
    <mergeCell ref="C4092:E4092"/>
    <mergeCell ref="N4092:O4092"/>
    <mergeCell ref="C4093:E4093"/>
    <mergeCell ref="N4093:O4093"/>
    <mergeCell ref="C4094:E4094"/>
    <mergeCell ref="N4094:O4094"/>
    <mergeCell ref="C4107:E4107"/>
    <mergeCell ref="N4107:O4107"/>
    <mergeCell ref="C4108:E4108"/>
    <mergeCell ref="N4108:O4108"/>
    <mergeCell ref="C4109:E4109"/>
    <mergeCell ref="N4109:O4109"/>
    <mergeCell ref="C4104:E4104"/>
    <mergeCell ref="N4104:O4104"/>
    <mergeCell ref="C4105:E4105"/>
    <mergeCell ref="N4105:O4105"/>
    <mergeCell ref="C4106:E4106"/>
    <mergeCell ref="N4106:O4106"/>
    <mergeCell ref="C4101:E4101"/>
    <mergeCell ref="N4101:O4101"/>
    <mergeCell ref="C4102:E4102"/>
    <mergeCell ref="N4102:O4102"/>
    <mergeCell ref="C4103:E4103"/>
    <mergeCell ref="N4103:O4103"/>
    <mergeCell ref="C4116:E4116"/>
    <mergeCell ref="N4116:O4116"/>
    <mergeCell ref="C4117:E4117"/>
    <mergeCell ref="N4117:O4117"/>
    <mergeCell ref="C4118:E4118"/>
    <mergeCell ref="N4118:O4118"/>
    <mergeCell ref="C4113:E4113"/>
    <mergeCell ref="N4113:O4113"/>
    <mergeCell ref="C4114:E4114"/>
    <mergeCell ref="N4114:O4114"/>
    <mergeCell ref="C4115:E4115"/>
    <mergeCell ref="N4115:O4115"/>
    <mergeCell ref="C4110:E4110"/>
    <mergeCell ref="N4110:O4110"/>
    <mergeCell ref="C4111:E4111"/>
    <mergeCell ref="N4111:O4111"/>
    <mergeCell ref="C4112:E4112"/>
    <mergeCell ref="N4112:O4112"/>
    <mergeCell ref="C4125:E4125"/>
    <mergeCell ref="N4125:O4125"/>
    <mergeCell ref="C4126:E4126"/>
    <mergeCell ref="N4126:O4126"/>
    <mergeCell ref="C4127:E4127"/>
    <mergeCell ref="N4127:O4127"/>
    <mergeCell ref="C4122:E4122"/>
    <mergeCell ref="N4122:O4122"/>
    <mergeCell ref="C4123:E4123"/>
    <mergeCell ref="N4123:O4123"/>
    <mergeCell ref="C4124:E4124"/>
    <mergeCell ref="N4124:O4124"/>
    <mergeCell ref="C4119:E4119"/>
    <mergeCell ref="N4119:O4119"/>
    <mergeCell ref="C4120:E4120"/>
    <mergeCell ref="N4120:O4120"/>
    <mergeCell ref="C4121:E4121"/>
    <mergeCell ref="N4121:O4121"/>
    <mergeCell ref="C4134:E4134"/>
    <mergeCell ref="N4134:O4134"/>
    <mergeCell ref="C4135:E4135"/>
    <mergeCell ref="N4135:O4135"/>
    <mergeCell ref="C4136:E4136"/>
    <mergeCell ref="N4136:O4136"/>
    <mergeCell ref="C4131:E4131"/>
    <mergeCell ref="N4131:O4131"/>
    <mergeCell ref="C4132:E4132"/>
    <mergeCell ref="N4132:O4132"/>
    <mergeCell ref="C4133:E4133"/>
    <mergeCell ref="N4133:O4133"/>
    <mergeCell ref="C4128:E4128"/>
    <mergeCell ref="N4128:O4128"/>
    <mergeCell ref="C4129:E4129"/>
    <mergeCell ref="N4129:O4129"/>
    <mergeCell ref="C4130:E4130"/>
    <mergeCell ref="N4130:O4130"/>
    <mergeCell ref="C4143:E4143"/>
    <mergeCell ref="N4143:O4143"/>
    <mergeCell ref="C4144:E4144"/>
    <mergeCell ref="N4144:O4144"/>
    <mergeCell ref="C4145:E4145"/>
    <mergeCell ref="N4145:O4145"/>
    <mergeCell ref="C4140:E4140"/>
    <mergeCell ref="N4140:O4140"/>
    <mergeCell ref="C4141:E4141"/>
    <mergeCell ref="N4141:O4141"/>
    <mergeCell ref="C4142:E4142"/>
    <mergeCell ref="N4142:O4142"/>
    <mergeCell ref="C4137:E4137"/>
    <mergeCell ref="N4137:O4137"/>
    <mergeCell ref="C4138:E4138"/>
    <mergeCell ref="N4138:O4138"/>
    <mergeCell ref="C4139:E4139"/>
    <mergeCell ref="N4139:O4139"/>
    <mergeCell ref="C4152:E4152"/>
    <mergeCell ref="N4152:O4152"/>
    <mergeCell ref="C4153:E4153"/>
    <mergeCell ref="N4153:O4153"/>
    <mergeCell ref="C4154:E4154"/>
    <mergeCell ref="N4154:O4154"/>
    <mergeCell ref="C4149:E4149"/>
    <mergeCell ref="N4149:O4149"/>
    <mergeCell ref="C4150:E4150"/>
    <mergeCell ref="N4150:O4150"/>
    <mergeCell ref="C4151:E4151"/>
    <mergeCell ref="N4151:O4151"/>
    <mergeCell ref="C4146:E4146"/>
    <mergeCell ref="N4146:O4146"/>
    <mergeCell ref="C4147:E4147"/>
    <mergeCell ref="N4147:O4147"/>
    <mergeCell ref="C4148:E4148"/>
    <mergeCell ref="N4148:O4148"/>
    <mergeCell ref="C4161:E4161"/>
    <mergeCell ref="N4161:O4161"/>
    <mergeCell ref="C4162:E4162"/>
    <mergeCell ref="N4162:O4162"/>
    <mergeCell ref="C4163:E4163"/>
    <mergeCell ref="N4163:O4163"/>
    <mergeCell ref="C4158:E4158"/>
    <mergeCell ref="N4158:O4158"/>
    <mergeCell ref="C4159:E4159"/>
    <mergeCell ref="N4159:O4159"/>
    <mergeCell ref="C4160:E4160"/>
    <mergeCell ref="N4160:O4160"/>
    <mergeCell ref="C4155:E4155"/>
    <mergeCell ref="N4155:O4155"/>
    <mergeCell ref="C4156:E4156"/>
    <mergeCell ref="N4156:O4156"/>
    <mergeCell ref="C4157:E4157"/>
    <mergeCell ref="N4157:O4157"/>
    <mergeCell ref="C4170:E4170"/>
    <mergeCell ref="N4170:O4170"/>
    <mergeCell ref="C4171:E4171"/>
    <mergeCell ref="N4171:O4171"/>
    <mergeCell ref="C4172:E4172"/>
    <mergeCell ref="N4172:O4172"/>
    <mergeCell ref="C4167:E4167"/>
    <mergeCell ref="N4167:O4167"/>
    <mergeCell ref="C4168:E4168"/>
    <mergeCell ref="N4168:O4168"/>
    <mergeCell ref="C4169:E4169"/>
    <mergeCell ref="N4169:O4169"/>
    <mergeCell ref="C4164:E4164"/>
    <mergeCell ref="N4164:O4164"/>
    <mergeCell ref="C4165:E4165"/>
    <mergeCell ref="N4165:O4165"/>
    <mergeCell ref="C4166:E4166"/>
    <mergeCell ref="N4166:O4166"/>
    <mergeCell ref="C4179:E4179"/>
    <mergeCell ref="N4179:O4179"/>
    <mergeCell ref="C4180:E4180"/>
    <mergeCell ref="N4180:O4180"/>
    <mergeCell ref="C4181:E4181"/>
    <mergeCell ref="N4181:O4181"/>
    <mergeCell ref="C4176:E4176"/>
    <mergeCell ref="N4176:O4176"/>
    <mergeCell ref="C4177:E4177"/>
    <mergeCell ref="N4177:O4177"/>
    <mergeCell ref="C4178:E4178"/>
    <mergeCell ref="N4178:O4178"/>
    <mergeCell ref="C4173:E4173"/>
    <mergeCell ref="N4173:O4173"/>
    <mergeCell ref="C4174:E4174"/>
    <mergeCell ref="N4174:O4174"/>
    <mergeCell ref="C4175:E4175"/>
    <mergeCell ref="N4175:O4175"/>
    <mergeCell ref="C4188:E4188"/>
    <mergeCell ref="N4188:O4188"/>
    <mergeCell ref="C4189:E4189"/>
    <mergeCell ref="N4189:O4189"/>
    <mergeCell ref="C4190:E4190"/>
    <mergeCell ref="N4190:O4190"/>
    <mergeCell ref="C4185:E4185"/>
    <mergeCell ref="N4185:O4185"/>
    <mergeCell ref="C4186:E4186"/>
    <mergeCell ref="N4186:O4186"/>
    <mergeCell ref="C4187:E4187"/>
    <mergeCell ref="N4187:O4187"/>
    <mergeCell ref="C4182:E4182"/>
    <mergeCell ref="N4182:O4182"/>
    <mergeCell ref="C4183:E4183"/>
    <mergeCell ref="N4183:O4183"/>
    <mergeCell ref="C4184:E4184"/>
    <mergeCell ref="N4184:O4184"/>
    <mergeCell ref="C4197:E4197"/>
    <mergeCell ref="N4197:O4197"/>
    <mergeCell ref="C4198:E4198"/>
    <mergeCell ref="N4198:O4198"/>
    <mergeCell ref="C4199:E4199"/>
    <mergeCell ref="N4199:O4199"/>
    <mergeCell ref="C4194:E4194"/>
    <mergeCell ref="N4194:O4194"/>
    <mergeCell ref="C4195:E4195"/>
    <mergeCell ref="N4195:O4195"/>
    <mergeCell ref="C4196:E4196"/>
    <mergeCell ref="N4196:O4196"/>
    <mergeCell ref="C4191:E4191"/>
    <mergeCell ref="N4191:O4191"/>
    <mergeCell ref="C4192:E4192"/>
    <mergeCell ref="N4192:O4192"/>
    <mergeCell ref="C4193:E4193"/>
    <mergeCell ref="N4193:O4193"/>
    <mergeCell ref="C4206:E4206"/>
    <mergeCell ref="N4206:O4206"/>
    <mergeCell ref="C4207:E4207"/>
    <mergeCell ref="N4207:O4207"/>
    <mergeCell ref="C4208:E4208"/>
    <mergeCell ref="N4208:O4208"/>
    <mergeCell ref="C4203:E4203"/>
    <mergeCell ref="N4203:O4203"/>
    <mergeCell ref="C4204:E4204"/>
    <mergeCell ref="N4204:O4204"/>
    <mergeCell ref="C4205:E4205"/>
    <mergeCell ref="N4205:O4205"/>
    <mergeCell ref="C4200:E4200"/>
    <mergeCell ref="N4200:O4200"/>
    <mergeCell ref="C4201:E4201"/>
    <mergeCell ref="N4201:O4201"/>
    <mergeCell ref="C4202:E4202"/>
    <mergeCell ref="N4202:O4202"/>
    <mergeCell ref="C4215:E4215"/>
    <mergeCell ref="N4215:O4215"/>
    <mergeCell ref="C4216:E4216"/>
    <mergeCell ref="N4216:O4216"/>
    <mergeCell ref="C4217:E4217"/>
    <mergeCell ref="N4217:O4217"/>
    <mergeCell ref="C4212:E4212"/>
    <mergeCell ref="N4212:O4212"/>
    <mergeCell ref="C4213:E4213"/>
    <mergeCell ref="N4213:O4213"/>
    <mergeCell ref="C4214:E4214"/>
    <mergeCell ref="N4214:O4214"/>
    <mergeCell ref="C4209:E4209"/>
    <mergeCell ref="N4209:O4209"/>
    <mergeCell ref="C4210:E4210"/>
    <mergeCell ref="N4210:O4210"/>
    <mergeCell ref="C4211:E4211"/>
    <mergeCell ref="N4211:O4211"/>
    <mergeCell ref="C4224:E4224"/>
    <mergeCell ref="N4224:O4224"/>
    <mergeCell ref="C4225:E4225"/>
    <mergeCell ref="N4225:O4225"/>
    <mergeCell ref="C4226:E4226"/>
    <mergeCell ref="N4226:O4226"/>
    <mergeCell ref="C4221:E4221"/>
    <mergeCell ref="N4221:O4221"/>
    <mergeCell ref="C4222:E4222"/>
    <mergeCell ref="N4222:O4222"/>
    <mergeCell ref="C4223:E4223"/>
    <mergeCell ref="N4223:O4223"/>
    <mergeCell ref="C4218:E4218"/>
    <mergeCell ref="N4218:O4218"/>
    <mergeCell ref="C4219:E4219"/>
    <mergeCell ref="N4219:O4219"/>
    <mergeCell ref="C4220:E4220"/>
    <mergeCell ref="N4220:O4220"/>
    <mergeCell ref="C4233:E4233"/>
    <mergeCell ref="N4233:O4233"/>
    <mergeCell ref="C4234:E4234"/>
    <mergeCell ref="N4234:O4234"/>
    <mergeCell ref="C4235:E4235"/>
    <mergeCell ref="N4235:O4235"/>
    <mergeCell ref="C4230:E4230"/>
    <mergeCell ref="N4230:O4230"/>
    <mergeCell ref="C4231:E4231"/>
    <mergeCell ref="N4231:O4231"/>
    <mergeCell ref="C4232:E4232"/>
    <mergeCell ref="N4232:O4232"/>
    <mergeCell ref="C4227:E4227"/>
    <mergeCell ref="N4227:O4227"/>
    <mergeCell ref="C4228:E4228"/>
    <mergeCell ref="N4228:O4228"/>
    <mergeCell ref="C4229:E4229"/>
    <mergeCell ref="N4229:O4229"/>
    <mergeCell ref="C4242:E4242"/>
    <mergeCell ref="N4242:O4242"/>
    <mergeCell ref="C4243:E4243"/>
    <mergeCell ref="N4243:O4243"/>
    <mergeCell ref="C4244:E4244"/>
    <mergeCell ref="N4244:O4244"/>
    <mergeCell ref="C4239:E4239"/>
    <mergeCell ref="N4239:O4239"/>
    <mergeCell ref="C4240:E4240"/>
    <mergeCell ref="N4240:O4240"/>
    <mergeCell ref="C4241:E4241"/>
    <mergeCell ref="N4241:O4241"/>
    <mergeCell ref="C4236:E4236"/>
    <mergeCell ref="N4236:O4236"/>
    <mergeCell ref="C4237:E4237"/>
    <mergeCell ref="N4237:O4237"/>
    <mergeCell ref="C4238:E4238"/>
    <mergeCell ref="N4238:O4238"/>
    <mergeCell ref="C4251:E4251"/>
    <mergeCell ref="N4251:O4251"/>
    <mergeCell ref="C4252:E4252"/>
    <mergeCell ref="N4252:O4252"/>
    <mergeCell ref="C4253:E4253"/>
    <mergeCell ref="N4253:O4253"/>
    <mergeCell ref="C4248:E4248"/>
    <mergeCell ref="N4248:O4248"/>
    <mergeCell ref="C4249:E4249"/>
    <mergeCell ref="N4249:O4249"/>
    <mergeCell ref="C4250:E4250"/>
    <mergeCell ref="N4250:O4250"/>
    <mergeCell ref="C4245:E4245"/>
    <mergeCell ref="N4245:O4245"/>
    <mergeCell ref="C4246:E4246"/>
    <mergeCell ref="N4246:O4246"/>
    <mergeCell ref="C4247:E4247"/>
    <mergeCell ref="N4247:O4247"/>
    <mergeCell ref="C4260:E4260"/>
    <mergeCell ref="N4260:O4260"/>
    <mergeCell ref="C4261:E4261"/>
    <mergeCell ref="N4261:O4261"/>
    <mergeCell ref="C4262:E4262"/>
    <mergeCell ref="N4262:O4262"/>
    <mergeCell ref="C4257:E4257"/>
    <mergeCell ref="N4257:O4257"/>
    <mergeCell ref="C4258:E4258"/>
    <mergeCell ref="N4258:O4258"/>
    <mergeCell ref="C4259:E4259"/>
    <mergeCell ref="N4259:O4259"/>
    <mergeCell ref="C4254:E4254"/>
    <mergeCell ref="N4254:O4254"/>
    <mergeCell ref="C4255:E4255"/>
    <mergeCell ref="N4255:O4255"/>
    <mergeCell ref="C4256:E4256"/>
    <mergeCell ref="N4256:O4256"/>
    <mergeCell ref="C4269:E4269"/>
    <mergeCell ref="N4269:O4269"/>
    <mergeCell ref="C4270:E4270"/>
    <mergeCell ref="N4270:O4270"/>
    <mergeCell ref="C4271:E4271"/>
    <mergeCell ref="N4271:O4271"/>
    <mergeCell ref="C4266:E4266"/>
    <mergeCell ref="N4266:O4266"/>
    <mergeCell ref="C4267:E4267"/>
    <mergeCell ref="N4267:O4267"/>
    <mergeCell ref="C4268:E4268"/>
    <mergeCell ref="N4268:O4268"/>
    <mergeCell ref="C4263:E4263"/>
    <mergeCell ref="N4263:O4263"/>
    <mergeCell ref="C4264:E4264"/>
    <mergeCell ref="N4264:O4264"/>
    <mergeCell ref="C4265:E4265"/>
    <mergeCell ref="N4265:O4265"/>
    <mergeCell ref="C4278:E4278"/>
    <mergeCell ref="N4278:O4278"/>
    <mergeCell ref="C4279:E4279"/>
    <mergeCell ref="N4279:O4279"/>
    <mergeCell ref="C4280:E4280"/>
    <mergeCell ref="N4280:O4280"/>
    <mergeCell ref="C4275:E4275"/>
    <mergeCell ref="N4275:O4275"/>
    <mergeCell ref="C4276:E4276"/>
    <mergeCell ref="N4276:O4276"/>
    <mergeCell ref="C4277:E4277"/>
    <mergeCell ref="N4277:O4277"/>
    <mergeCell ref="C4272:E4272"/>
    <mergeCell ref="N4272:O4272"/>
    <mergeCell ref="C4273:E4273"/>
    <mergeCell ref="N4273:O4273"/>
    <mergeCell ref="C4274:E4274"/>
    <mergeCell ref="N4274:O4274"/>
    <mergeCell ref="C4287:E4287"/>
    <mergeCell ref="N4287:O4287"/>
    <mergeCell ref="C4288:E4288"/>
    <mergeCell ref="N4288:O4288"/>
    <mergeCell ref="C4289:E4289"/>
    <mergeCell ref="N4289:O4289"/>
    <mergeCell ref="C4284:E4284"/>
    <mergeCell ref="N4284:O4284"/>
    <mergeCell ref="C4285:E4285"/>
    <mergeCell ref="N4285:O4285"/>
    <mergeCell ref="C4286:E4286"/>
    <mergeCell ref="N4286:O4286"/>
    <mergeCell ref="C4281:E4281"/>
    <mergeCell ref="N4281:O4281"/>
    <mergeCell ref="C4282:E4282"/>
    <mergeCell ref="N4282:O4282"/>
    <mergeCell ref="C4283:E4283"/>
    <mergeCell ref="N4283:O4283"/>
    <mergeCell ref="C4296:E4296"/>
    <mergeCell ref="N4296:O4296"/>
    <mergeCell ref="C4297:E4297"/>
    <mergeCell ref="N4297:O4297"/>
    <mergeCell ref="C4298:E4298"/>
    <mergeCell ref="N4298:O4298"/>
    <mergeCell ref="C4293:E4293"/>
    <mergeCell ref="N4293:O4293"/>
    <mergeCell ref="C4294:E4294"/>
    <mergeCell ref="N4294:O4294"/>
    <mergeCell ref="C4295:E4295"/>
    <mergeCell ref="N4295:O4295"/>
    <mergeCell ref="C4290:E4290"/>
    <mergeCell ref="N4290:O4290"/>
    <mergeCell ref="C4291:E4291"/>
    <mergeCell ref="N4291:O4291"/>
    <mergeCell ref="C4292:E4292"/>
    <mergeCell ref="N4292:O4292"/>
    <mergeCell ref="C4305:E4305"/>
    <mergeCell ref="N4305:O4305"/>
    <mergeCell ref="C4306:E4306"/>
    <mergeCell ref="N4306:O4306"/>
    <mergeCell ref="C4307:E4307"/>
    <mergeCell ref="N4307:O4307"/>
    <mergeCell ref="C4302:E4302"/>
    <mergeCell ref="N4302:O4302"/>
    <mergeCell ref="C4303:E4303"/>
    <mergeCell ref="N4303:O4303"/>
    <mergeCell ref="C4304:E4304"/>
    <mergeCell ref="N4304:O4304"/>
    <mergeCell ref="C4299:E4299"/>
    <mergeCell ref="N4299:O4299"/>
    <mergeCell ref="C4300:E4300"/>
    <mergeCell ref="N4300:O4300"/>
    <mergeCell ref="C4301:E4301"/>
    <mergeCell ref="N4301:O4301"/>
    <mergeCell ref="C4314:E4314"/>
    <mergeCell ref="N4314:O4314"/>
    <mergeCell ref="C4315:E4315"/>
    <mergeCell ref="N4315:O4315"/>
    <mergeCell ref="C4316:E4316"/>
    <mergeCell ref="N4316:O4316"/>
    <mergeCell ref="C4311:E4311"/>
    <mergeCell ref="N4311:O4311"/>
    <mergeCell ref="C4312:E4312"/>
    <mergeCell ref="N4312:O4312"/>
    <mergeCell ref="C4313:E4313"/>
    <mergeCell ref="N4313:O4313"/>
    <mergeCell ref="C4308:E4308"/>
    <mergeCell ref="N4308:O4308"/>
    <mergeCell ref="C4309:E4309"/>
    <mergeCell ref="N4309:O4309"/>
    <mergeCell ref="C4310:E4310"/>
    <mergeCell ref="N4310:O4310"/>
    <mergeCell ref="C4323:E4323"/>
    <mergeCell ref="N4323:O4323"/>
    <mergeCell ref="C4324:E4324"/>
    <mergeCell ref="N4324:O4324"/>
    <mergeCell ref="C4325:E4325"/>
    <mergeCell ref="N4325:O4325"/>
    <mergeCell ref="C4320:E4320"/>
    <mergeCell ref="N4320:O4320"/>
    <mergeCell ref="C4321:E4321"/>
    <mergeCell ref="N4321:O4321"/>
    <mergeCell ref="C4322:E4322"/>
    <mergeCell ref="N4322:O4322"/>
    <mergeCell ref="C4317:E4317"/>
    <mergeCell ref="N4317:O4317"/>
    <mergeCell ref="C4318:E4318"/>
    <mergeCell ref="N4318:O4318"/>
    <mergeCell ref="C4319:E4319"/>
    <mergeCell ref="N4319:O4319"/>
    <mergeCell ref="C4332:E4332"/>
    <mergeCell ref="N4332:O4332"/>
    <mergeCell ref="C4333:E4333"/>
    <mergeCell ref="N4333:O4333"/>
    <mergeCell ref="C4334:E4334"/>
    <mergeCell ref="N4334:O4334"/>
    <mergeCell ref="C4329:E4329"/>
    <mergeCell ref="N4329:O4329"/>
    <mergeCell ref="C4330:E4330"/>
    <mergeCell ref="N4330:O4330"/>
    <mergeCell ref="C4331:E4331"/>
    <mergeCell ref="N4331:O4331"/>
    <mergeCell ref="C4326:E4326"/>
    <mergeCell ref="N4326:O4326"/>
    <mergeCell ref="C4327:E4327"/>
    <mergeCell ref="N4327:O4327"/>
    <mergeCell ref="C4328:E4328"/>
    <mergeCell ref="N4328:O4328"/>
    <mergeCell ref="C4341:E4341"/>
    <mergeCell ref="N4341:O4341"/>
    <mergeCell ref="C4342:E4342"/>
    <mergeCell ref="N4342:O4342"/>
    <mergeCell ref="C4343:E4343"/>
    <mergeCell ref="N4343:O4343"/>
    <mergeCell ref="C4338:E4338"/>
    <mergeCell ref="N4338:O4338"/>
    <mergeCell ref="C4339:E4339"/>
    <mergeCell ref="N4339:O4339"/>
    <mergeCell ref="C4340:E4340"/>
    <mergeCell ref="N4340:O4340"/>
    <mergeCell ref="C4335:E4335"/>
    <mergeCell ref="N4335:O4335"/>
    <mergeCell ref="C4336:E4336"/>
    <mergeCell ref="N4336:O4336"/>
    <mergeCell ref="C4337:E4337"/>
    <mergeCell ref="N4337:O4337"/>
    <mergeCell ref="C4350:E4350"/>
    <mergeCell ref="N4350:O4350"/>
    <mergeCell ref="C4351:E4351"/>
    <mergeCell ref="N4351:O4351"/>
    <mergeCell ref="C4352:E4352"/>
    <mergeCell ref="N4352:O4352"/>
    <mergeCell ref="C4347:E4347"/>
    <mergeCell ref="N4347:O4347"/>
    <mergeCell ref="C4348:E4348"/>
    <mergeCell ref="N4348:O4348"/>
    <mergeCell ref="C4349:E4349"/>
    <mergeCell ref="N4349:O4349"/>
    <mergeCell ref="C4344:E4344"/>
    <mergeCell ref="N4344:O4344"/>
    <mergeCell ref="C4345:E4345"/>
    <mergeCell ref="N4345:O4345"/>
    <mergeCell ref="C4346:E4346"/>
    <mergeCell ref="N4346:O4346"/>
    <mergeCell ref="C4359:E4359"/>
    <mergeCell ref="N4359:O4359"/>
    <mergeCell ref="C4360:E4360"/>
    <mergeCell ref="N4360:O4360"/>
    <mergeCell ref="C4361:E4361"/>
    <mergeCell ref="N4361:O4361"/>
    <mergeCell ref="C4356:E4356"/>
    <mergeCell ref="N4356:O4356"/>
    <mergeCell ref="C4357:E4357"/>
    <mergeCell ref="N4357:O4357"/>
    <mergeCell ref="C4358:E4358"/>
    <mergeCell ref="N4358:O4358"/>
    <mergeCell ref="C4353:E4353"/>
    <mergeCell ref="N4353:O4353"/>
    <mergeCell ref="C4354:E4354"/>
    <mergeCell ref="N4354:O4354"/>
    <mergeCell ref="C4355:E4355"/>
    <mergeCell ref="N4355:O4355"/>
    <mergeCell ref="C4368:E4368"/>
    <mergeCell ref="N4368:O4368"/>
    <mergeCell ref="C4369:E4369"/>
    <mergeCell ref="N4369:O4369"/>
    <mergeCell ref="C4370:E4370"/>
    <mergeCell ref="N4370:O4370"/>
    <mergeCell ref="C4365:E4365"/>
    <mergeCell ref="N4365:O4365"/>
    <mergeCell ref="C4366:E4366"/>
    <mergeCell ref="N4366:O4366"/>
    <mergeCell ref="C4367:E4367"/>
    <mergeCell ref="N4367:O4367"/>
    <mergeCell ref="C4362:E4362"/>
    <mergeCell ref="N4362:O4362"/>
    <mergeCell ref="C4363:E4363"/>
    <mergeCell ref="N4363:O4363"/>
    <mergeCell ref="C4364:E4364"/>
    <mergeCell ref="N4364:O4364"/>
    <mergeCell ref="C4377:E4377"/>
    <mergeCell ref="N4377:O4377"/>
    <mergeCell ref="C4378:E4378"/>
    <mergeCell ref="N4378:O4378"/>
    <mergeCell ref="C4379:E4379"/>
    <mergeCell ref="N4379:O4379"/>
    <mergeCell ref="C4374:E4374"/>
    <mergeCell ref="N4374:O4374"/>
    <mergeCell ref="C4375:E4375"/>
    <mergeCell ref="N4375:O4375"/>
    <mergeCell ref="C4376:E4376"/>
    <mergeCell ref="N4376:O4376"/>
    <mergeCell ref="C4371:E4371"/>
    <mergeCell ref="N4371:O4371"/>
    <mergeCell ref="C4372:E4372"/>
    <mergeCell ref="N4372:O4372"/>
    <mergeCell ref="C4373:E4373"/>
    <mergeCell ref="N4373:O4373"/>
    <mergeCell ref="C4386:E4386"/>
    <mergeCell ref="N4386:O4386"/>
    <mergeCell ref="C4387:E4387"/>
    <mergeCell ref="N4387:O4387"/>
    <mergeCell ref="C4388:E4388"/>
    <mergeCell ref="N4388:O4388"/>
    <mergeCell ref="C4383:E4383"/>
    <mergeCell ref="N4383:O4383"/>
    <mergeCell ref="C4384:E4384"/>
    <mergeCell ref="N4384:O4384"/>
    <mergeCell ref="C4385:E4385"/>
    <mergeCell ref="N4385:O4385"/>
    <mergeCell ref="C4380:E4380"/>
    <mergeCell ref="N4380:O4380"/>
    <mergeCell ref="C4381:E4381"/>
    <mergeCell ref="N4381:O4381"/>
    <mergeCell ref="C4382:E4382"/>
    <mergeCell ref="N4382:O4382"/>
    <mergeCell ref="C4395:E4395"/>
    <mergeCell ref="N4395:O4395"/>
    <mergeCell ref="C4396:E4396"/>
    <mergeCell ref="N4396:O4396"/>
    <mergeCell ref="C4397:E4397"/>
    <mergeCell ref="N4397:O4397"/>
    <mergeCell ref="C4392:E4392"/>
    <mergeCell ref="N4392:O4392"/>
    <mergeCell ref="C4393:E4393"/>
    <mergeCell ref="N4393:O4393"/>
    <mergeCell ref="C4394:E4394"/>
    <mergeCell ref="N4394:O4394"/>
    <mergeCell ref="C4389:E4389"/>
    <mergeCell ref="N4389:O4389"/>
    <mergeCell ref="C4390:E4390"/>
    <mergeCell ref="N4390:O4390"/>
    <mergeCell ref="C4391:E4391"/>
    <mergeCell ref="N4391:O4391"/>
    <mergeCell ref="C4404:E4404"/>
    <mergeCell ref="N4404:O4404"/>
    <mergeCell ref="C4405:E4405"/>
    <mergeCell ref="N4405:O4405"/>
    <mergeCell ref="C4406:E4406"/>
    <mergeCell ref="N4406:O4406"/>
    <mergeCell ref="C4401:E4401"/>
    <mergeCell ref="N4401:O4401"/>
    <mergeCell ref="C4402:E4402"/>
    <mergeCell ref="N4402:O4402"/>
    <mergeCell ref="C4403:E4403"/>
    <mergeCell ref="N4403:O4403"/>
    <mergeCell ref="C4398:E4398"/>
    <mergeCell ref="N4398:O4398"/>
    <mergeCell ref="C4399:E4399"/>
    <mergeCell ref="N4399:O4399"/>
    <mergeCell ref="C4400:E4400"/>
    <mergeCell ref="N4400:O4400"/>
    <mergeCell ref="C4413:E4413"/>
    <mergeCell ref="N4413:O4413"/>
    <mergeCell ref="C4414:E4414"/>
    <mergeCell ref="N4414:O4414"/>
    <mergeCell ref="C4415:E4415"/>
    <mergeCell ref="N4415:O4415"/>
    <mergeCell ref="C4410:E4410"/>
    <mergeCell ref="N4410:O4410"/>
    <mergeCell ref="C4411:E4411"/>
    <mergeCell ref="N4411:O4411"/>
    <mergeCell ref="C4412:E4412"/>
    <mergeCell ref="N4412:O4412"/>
    <mergeCell ref="C4407:E4407"/>
    <mergeCell ref="N4407:O4407"/>
    <mergeCell ref="C4408:E4408"/>
    <mergeCell ref="N4408:O4408"/>
    <mergeCell ref="C4409:E4409"/>
    <mergeCell ref="N4409:O4409"/>
    <mergeCell ref="C4422:E4422"/>
    <mergeCell ref="N4422:O4422"/>
    <mergeCell ref="C4423:E4423"/>
    <mergeCell ref="N4423:O4423"/>
    <mergeCell ref="C4424:E4424"/>
    <mergeCell ref="N4424:O4424"/>
    <mergeCell ref="C4419:E4419"/>
    <mergeCell ref="N4419:O4419"/>
    <mergeCell ref="C4420:E4420"/>
    <mergeCell ref="N4420:O4420"/>
    <mergeCell ref="C4421:E4421"/>
    <mergeCell ref="N4421:O4421"/>
    <mergeCell ref="C4416:E4416"/>
    <mergeCell ref="N4416:O4416"/>
    <mergeCell ref="C4417:E4417"/>
    <mergeCell ref="N4417:O4417"/>
    <mergeCell ref="C4418:E4418"/>
    <mergeCell ref="N4418:O4418"/>
    <mergeCell ref="C4431:E4431"/>
    <mergeCell ref="N4431:O4431"/>
    <mergeCell ref="C4432:E4432"/>
    <mergeCell ref="N4432:O4432"/>
    <mergeCell ref="C4433:E4433"/>
    <mergeCell ref="N4433:O4433"/>
    <mergeCell ref="C4428:E4428"/>
    <mergeCell ref="N4428:O4428"/>
    <mergeCell ref="C4429:E4429"/>
    <mergeCell ref="N4429:O4429"/>
    <mergeCell ref="C4430:E4430"/>
    <mergeCell ref="N4430:O4430"/>
    <mergeCell ref="C4425:E4425"/>
    <mergeCell ref="N4425:O4425"/>
    <mergeCell ref="C4426:E4426"/>
    <mergeCell ref="N4426:O4426"/>
    <mergeCell ref="C4427:E4427"/>
    <mergeCell ref="N4427:O4427"/>
    <mergeCell ref="C4440:E4440"/>
    <mergeCell ref="N4440:O4440"/>
    <mergeCell ref="C4441:E4441"/>
    <mergeCell ref="N4441:O4441"/>
    <mergeCell ref="C4442:E4442"/>
    <mergeCell ref="N4442:O4442"/>
    <mergeCell ref="C4437:E4437"/>
    <mergeCell ref="N4437:O4437"/>
    <mergeCell ref="C4438:E4438"/>
    <mergeCell ref="N4438:O4438"/>
    <mergeCell ref="C4439:E4439"/>
    <mergeCell ref="N4439:O4439"/>
    <mergeCell ref="C4434:E4434"/>
    <mergeCell ref="N4434:O4434"/>
    <mergeCell ref="C4435:E4435"/>
    <mergeCell ref="N4435:O4435"/>
    <mergeCell ref="C4436:E4436"/>
    <mergeCell ref="N4436:O4436"/>
    <mergeCell ref="C4449:E4449"/>
    <mergeCell ref="N4449:O4449"/>
    <mergeCell ref="C4450:E4450"/>
    <mergeCell ref="N4450:O4450"/>
    <mergeCell ref="C4451:E4451"/>
    <mergeCell ref="N4451:O4451"/>
    <mergeCell ref="C4446:E4446"/>
    <mergeCell ref="N4446:O4446"/>
    <mergeCell ref="C4447:E4447"/>
    <mergeCell ref="N4447:O4447"/>
    <mergeCell ref="C4448:E4448"/>
    <mergeCell ref="N4448:O4448"/>
    <mergeCell ref="C4443:E4443"/>
    <mergeCell ref="N4443:O4443"/>
    <mergeCell ref="C4444:E4444"/>
    <mergeCell ref="N4444:O4444"/>
    <mergeCell ref="C4445:E4445"/>
    <mergeCell ref="N4445:O4445"/>
    <mergeCell ref="C4458:E4458"/>
    <mergeCell ref="N4458:O4458"/>
    <mergeCell ref="C4459:E4459"/>
    <mergeCell ref="N4459:O4459"/>
    <mergeCell ref="C4460:E4460"/>
    <mergeCell ref="N4460:O4460"/>
    <mergeCell ref="C4455:E4455"/>
    <mergeCell ref="N4455:O4455"/>
    <mergeCell ref="C4456:E4456"/>
    <mergeCell ref="N4456:O4456"/>
    <mergeCell ref="C4457:E4457"/>
    <mergeCell ref="N4457:O4457"/>
    <mergeCell ref="C4452:E4452"/>
    <mergeCell ref="N4452:O4452"/>
    <mergeCell ref="C4453:E4453"/>
    <mergeCell ref="N4453:O4453"/>
    <mergeCell ref="C4454:E4454"/>
    <mergeCell ref="N4454:O4454"/>
    <mergeCell ref="C4467:E4467"/>
    <mergeCell ref="N4467:O4467"/>
    <mergeCell ref="C4468:E4468"/>
    <mergeCell ref="N4468:O4468"/>
    <mergeCell ref="C4469:E4469"/>
    <mergeCell ref="N4469:O4469"/>
    <mergeCell ref="C4464:E4464"/>
    <mergeCell ref="N4464:O4464"/>
    <mergeCell ref="C4465:E4465"/>
    <mergeCell ref="N4465:O4465"/>
    <mergeCell ref="C4466:E4466"/>
    <mergeCell ref="N4466:O4466"/>
    <mergeCell ref="C4461:E4461"/>
    <mergeCell ref="N4461:O4461"/>
    <mergeCell ref="C4462:E4462"/>
    <mergeCell ref="N4462:O4462"/>
    <mergeCell ref="C4463:E4463"/>
    <mergeCell ref="N4463:O4463"/>
    <mergeCell ref="C4476:E4476"/>
    <mergeCell ref="N4476:O4476"/>
    <mergeCell ref="C4477:E4477"/>
    <mergeCell ref="N4477:O4477"/>
    <mergeCell ref="C4478:E4478"/>
    <mergeCell ref="N4478:O4478"/>
    <mergeCell ref="C4473:E4473"/>
    <mergeCell ref="N4473:O4473"/>
    <mergeCell ref="C4474:E4474"/>
    <mergeCell ref="N4474:O4474"/>
    <mergeCell ref="C4475:E4475"/>
    <mergeCell ref="N4475:O4475"/>
    <mergeCell ref="C4470:E4470"/>
    <mergeCell ref="N4470:O4470"/>
    <mergeCell ref="C4471:E4471"/>
    <mergeCell ref="N4471:O4471"/>
    <mergeCell ref="C4472:E4472"/>
    <mergeCell ref="N4472:O4472"/>
    <mergeCell ref="C4485:E4485"/>
    <mergeCell ref="N4485:O4485"/>
    <mergeCell ref="C4486:E4486"/>
    <mergeCell ref="N4486:O4486"/>
    <mergeCell ref="C4487:E4487"/>
    <mergeCell ref="N4487:O4487"/>
    <mergeCell ref="C4482:E4482"/>
    <mergeCell ref="N4482:O4482"/>
    <mergeCell ref="C4483:E4483"/>
    <mergeCell ref="N4483:O4483"/>
    <mergeCell ref="C4484:E4484"/>
    <mergeCell ref="N4484:O4484"/>
    <mergeCell ref="C4479:E4479"/>
    <mergeCell ref="N4479:O4479"/>
    <mergeCell ref="C4480:E4480"/>
    <mergeCell ref="N4480:O4480"/>
    <mergeCell ref="C4481:E4481"/>
    <mergeCell ref="N4481:O4481"/>
    <mergeCell ref="C4494:E4494"/>
    <mergeCell ref="N4494:O4494"/>
    <mergeCell ref="C4495:E4495"/>
    <mergeCell ref="N4495:O4495"/>
    <mergeCell ref="C4496:E4496"/>
    <mergeCell ref="N4496:O4496"/>
    <mergeCell ref="C4491:E4491"/>
    <mergeCell ref="N4491:O4491"/>
    <mergeCell ref="C4492:E4492"/>
    <mergeCell ref="N4492:O4492"/>
    <mergeCell ref="C4493:E4493"/>
    <mergeCell ref="N4493:O4493"/>
    <mergeCell ref="C4488:E4488"/>
    <mergeCell ref="N4488:O4488"/>
    <mergeCell ref="C4489:E4489"/>
    <mergeCell ref="N4489:O4489"/>
    <mergeCell ref="C4490:E4490"/>
    <mergeCell ref="N4490:O4490"/>
    <mergeCell ref="C4503:E4503"/>
    <mergeCell ref="N4503:O4503"/>
    <mergeCell ref="C4504:E4504"/>
    <mergeCell ref="N4504:O4504"/>
    <mergeCell ref="C4505:E4505"/>
    <mergeCell ref="N4505:O4505"/>
    <mergeCell ref="C4500:E4500"/>
    <mergeCell ref="N4500:O4500"/>
    <mergeCell ref="C4501:E4501"/>
    <mergeCell ref="N4501:O4501"/>
    <mergeCell ref="C4502:E4502"/>
    <mergeCell ref="N4502:O4502"/>
    <mergeCell ref="C4497:E4497"/>
    <mergeCell ref="N4497:O4497"/>
    <mergeCell ref="C4498:E4498"/>
    <mergeCell ref="N4498:O4498"/>
    <mergeCell ref="C4499:E4499"/>
    <mergeCell ref="N4499:O4499"/>
    <mergeCell ref="C4512:E4512"/>
    <mergeCell ref="N4512:O4512"/>
    <mergeCell ref="C4513:E4513"/>
    <mergeCell ref="N4513:O4513"/>
    <mergeCell ref="C4514:E4514"/>
    <mergeCell ref="N4514:O4514"/>
    <mergeCell ref="C4509:E4509"/>
    <mergeCell ref="N4509:O4509"/>
    <mergeCell ref="C4510:E4510"/>
    <mergeCell ref="N4510:O4510"/>
    <mergeCell ref="C4511:E4511"/>
    <mergeCell ref="N4511:O4511"/>
    <mergeCell ref="C4506:E4506"/>
    <mergeCell ref="N4506:O4506"/>
    <mergeCell ref="C4507:E4507"/>
    <mergeCell ref="N4507:O4507"/>
    <mergeCell ref="C4508:E4508"/>
    <mergeCell ref="N4508:O4508"/>
    <mergeCell ref="C4521:E4521"/>
    <mergeCell ref="N4521:O4521"/>
    <mergeCell ref="C4522:E4522"/>
    <mergeCell ref="N4522:O4522"/>
    <mergeCell ref="C4523:E4523"/>
    <mergeCell ref="N4523:O4523"/>
    <mergeCell ref="C4518:E4518"/>
    <mergeCell ref="N4518:O4518"/>
    <mergeCell ref="C4519:E4519"/>
    <mergeCell ref="N4519:O4519"/>
    <mergeCell ref="C4520:E4520"/>
    <mergeCell ref="N4520:O4520"/>
    <mergeCell ref="C4515:E4515"/>
    <mergeCell ref="N4515:O4515"/>
    <mergeCell ref="C4516:E4516"/>
    <mergeCell ref="N4516:O4516"/>
    <mergeCell ref="C4517:E4517"/>
    <mergeCell ref="N4517:O4517"/>
    <mergeCell ref="C4530:E4530"/>
    <mergeCell ref="N4530:O4530"/>
    <mergeCell ref="C4531:E4531"/>
    <mergeCell ref="N4531:O4531"/>
    <mergeCell ref="C4532:E4532"/>
    <mergeCell ref="N4532:O4532"/>
    <mergeCell ref="C4527:E4527"/>
    <mergeCell ref="N4527:O4527"/>
    <mergeCell ref="C4528:E4528"/>
    <mergeCell ref="N4528:O4528"/>
    <mergeCell ref="C4529:E4529"/>
    <mergeCell ref="N4529:O4529"/>
    <mergeCell ref="C4524:E4524"/>
    <mergeCell ref="N4524:O4524"/>
    <mergeCell ref="C4525:E4525"/>
    <mergeCell ref="N4525:O4525"/>
    <mergeCell ref="C4526:E4526"/>
    <mergeCell ref="N4526:O4526"/>
    <mergeCell ref="C4539:E4539"/>
    <mergeCell ref="N4539:O4539"/>
    <mergeCell ref="C4540:E4540"/>
    <mergeCell ref="N4540:O4540"/>
    <mergeCell ref="C4541:E4541"/>
    <mergeCell ref="N4541:O4541"/>
    <mergeCell ref="C4536:E4536"/>
    <mergeCell ref="N4536:O4536"/>
    <mergeCell ref="C4537:E4537"/>
    <mergeCell ref="N4537:O4537"/>
    <mergeCell ref="C4538:E4538"/>
    <mergeCell ref="N4538:O4538"/>
    <mergeCell ref="C4533:E4533"/>
    <mergeCell ref="N4533:O4533"/>
    <mergeCell ref="C4534:E4534"/>
    <mergeCell ref="N4534:O4534"/>
    <mergeCell ref="C4535:E4535"/>
    <mergeCell ref="N4535:O4535"/>
    <mergeCell ref="C4548:E4548"/>
    <mergeCell ref="N4548:O4548"/>
    <mergeCell ref="C4549:E4549"/>
    <mergeCell ref="N4549:O4549"/>
    <mergeCell ref="C4550:E4550"/>
    <mergeCell ref="N4550:O4550"/>
    <mergeCell ref="C4545:E4545"/>
    <mergeCell ref="N4545:O4545"/>
    <mergeCell ref="C4546:E4546"/>
    <mergeCell ref="N4546:O4546"/>
    <mergeCell ref="C4547:E4547"/>
    <mergeCell ref="N4547:O4547"/>
    <mergeCell ref="C4542:E4542"/>
    <mergeCell ref="N4542:O4542"/>
    <mergeCell ref="C4543:E4543"/>
    <mergeCell ref="N4543:O4543"/>
    <mergeCell ref="C4544:E4544"/>
    <mergeCell ref="N4544:O4544"/>
    <mergeCell ref="C4557:E4557"/>
    <mergeCell ref="N4557:O4557"/>
    <mergeCell ref="C4558:E4558"/>
    <mergeCell ref="N4558:O4558"/>
    <mergeCell ref="C4559:E4559"/>
    <mergeCell ref="N4559:O4559"/>
    <mergeCell ref="C4554:E4554"/>
    <mergeCell ref="N4554:O4554"/>
    <mergeCell ref="C4555:E4555"/>
    <mergeCell ref="N4555:O4555"/>
    <mergeCell ref="C4556:E4556"/>
    <mergeCell ref="N4556:O4556"/>
    <mergeCell ref="C4551:E4551"/>
    <mergeCell ref="N4551:O4551"/>
    <mergeCell ref="C4552:E4552"/>
    <mergeCell ref="N4552:O4552"/>
    <mergeCell ref="C4553:E4553"/>
    <mergeCell ref="N4553:O4553"/>
    <mergeCell ref="C4566:E4566"/>
    <mergeCell ref="N4566:O4566"/>
    <mergeCell ref="C4567:E4567"/>
    <mergeCell ref="N4567:O4567"/>
    <mergeCell ref="C4568:E4568"/>
    <mergeCell ref="N4568:O4568"/>
    <mergeCell ref="C4563:E4563"/>
    <mergeCell ref="N4563:O4563"/>
    <mergeCell ref="C4564:E4564"/>
    <mergeCell ref="N4564:O4564"/>
    <mergeCell ref="C4565:E4565"/>
    <mergeCell ref="N4565:O4565"/>
    <mergeCell ref="C4560:E4560"/>
    <mergeCell ref="N4560:O4560"/>
    <mergeCell ref="C4561:E4561"/>
    <mergeCell ref="N4561:O4561"/>
    <mergeCell ref="C4562:E4562"/>
    <mergeCell ref="N4562:O4562"/>
    <mergeCell ref="C4575:E4575"/>
    <mergeCell ref="N4575:O4575"/>
    <mergeCell ref="C4576:E4576"/>
    <mergeCell ref="N4576:O4576"/>
    <mergeCell ref="C4577:E4577"/>
    <mergeCell ref="N4577:O4577"/>
    <mergeCell ref="C4572:E4572"/>
    <mergeCell ref="N4572:O4572"/>
    <mergeCell ref="C4573:E4573"/>
    <mergeCell ref="N4573:O4573"/>
    <mergeCell ref="C4574:E4574"/>
    <mergeCell ref="N4574:O4574"/>
    <mergeCell ref="C4569:E4569"/>
    <mergeCell ref="N4569:O4569"/>
    <mergeCell ref="C4570:E4570"/>
    <mergeCell ref="N4570:O4570"/>
    <mergeCell ref="C4571:E4571"/>
    <mergeCell ref="N4571:O4571"/>
    <mergeCell ref="C4584:E4584"/>
    <mergeCell ref="N4584:O4584"/>
    <mergeCell ref="C4585:E4585"/>
    <mergeCell ref="N4585:O4585"/>
    <mergeCell ref="C4586:E4586"/>
    <mergeCell ref="N4586:O4586"/>
    <mergeCell ref="C4581:E4581"/>
    <mergeCell ref="N4581:O4581"/>
    <mergeCell ref="C4582:E4582"/>
    <mergeCell ref="N4582:O4582"/>
    <mergeCell ref="C4583:E4583"/>
    <mergeCell ref="N4583:O4583"/>
    <mergeCell ref="C4578:E4578"/>
    <mergeCell ref="N4578:O4578"/>
    <mergeCell ref="C4579:E4579"/>
    <mergeCell ref="N4579:O4579"/>
    <mergeCell ref="C4580:E4580"/>
    <mergeCell ref="N4580:O4580"/>
    <mergeCell ref="C4593:E4593"/>
    <mergeCell ref="N4593:O4593"/>
    <mergeCell ref="C4594:E4594"/>
    <mergeCell ref="N4594:O4594"/>
    <mergeCell ref="C4595:E4595"/>
    <mergeCell ref="N4595:O4595"/>
    <mergeCell ref="C4590:E4590"/>
    <mergeCell ref="N4590:O4590"/>
    <mergeCell ref="C4591:E4591"/>
    <mergeCell ref="N4591:O4591"/>
    <mergeCell ref="C4592:E4592"/>
    <mergeCell ref="N4592:O4592"/>
    <mergeCell ref="C4587:E4587"/>
    <mergeCell ref="N4587:O4587"/>
    <mergeCell ref="C4588:E4588"/>
    <mergeCell ref="N4588:O4588"/>
    <mergeCell ref="C4589:E4589"/>
    <mergeCell ref="N4589:O4589"/>
    <mergeCell ref="C4602:E4602"/>
    <mergeCell ref="N4602:O4602"/>
    <mergeCell ref="C4603:E4603"/>
    <mergeCell ref="N4603:O4603"/>
    <mergeCell ref="C4604:E4604"/>
    <mergeCell ref="N4604:O4604"/>
    <mergeCell ref="C4599:E4599"/>
    <mergeCell ref="N4599:O4599"/>
    <mergeCell ref="C4600:E4600"/>
    <mergeCell ref="N4600:O4600"/>
    <mergeCell ref="C4601:E4601"/>
    <mergeCell ref="N4601:O4601"/>
    <mergeCell ref="C4596:E4596"/>
    <mergeCell ref="N4596:O4596"/>
    <mergeCell ref="C4597:E4597"/>
    <mergeCell ref="N4597:O4597"/>
    <mergeCell ref="C4598:E4598"/>
    <mergeCell ref="N4598:O4598"/>
    <mergeCell ref="C4611:E4611"/>
    <mergeCell ref="N4611:O4611"/>
    <mergeCell ref="C4612:E4612"/>
    <mergeCell ref="N4612:O4612"/>
    <mergeCell ref="C4613:E4613"/>
    <mergeCell ref="N4613:O4613"/>
    <mergeCell ref="C4608:E4608"/>
    <mergeCell ref="N4608:O4608"/>
    <mergeCell ref="C4609:E4609"/>
    <mergeCell ref="N4609:O4609"/>
    <mergeCell ref="C4610:E4610"/>
    <mergeCell ref="N4610:O4610"/>
    <mergeCell ref="C4605:E4605"/>
    <mergeCell ref="N4605:O4605"/>
    <mergeCell ref="C4606:E4606"/>
    <mergeCell ref="N4606:O4606"/>
    <mergeCell ref="C4607:E4607"/>
    <mergeCell ref="N4607:O4607"/>
    <mergeCell ref="C4620:E4620"/>
    <mergeCell ref="N4620:O4620"/>
    <mergeCell ref="C4621:E4621"/>
    <mergeCell ref="N4621:O4621"/>
    <mergeCell ref="C4622:E4622"/>
    <mergeCell ref="N4622:O4622"/>
    <mergeCell ref="C4617:E4617"/>
    <mergeCell ref="N4617:O4617"/>
    <mergeCell ref="C4618:E4618"/>
    <mergeCell ref="N4618:O4618"/>
    <mergeCell ref="C4619:E4619"/>
    <mergeCell ref="N4619:O4619"/>
    <mergeCell ref="C4614:E4614"/>
    <mergeCell ref="N4614:O4614"/>
    <mergeCell ref="C4615:E4615"/>
    <mergeCell ref="N4615:O4615"/>
    <mergeCell ref="C4616:E4616"/>
    <mergeCell ref="N4616:O4616"/>
    <mergeCell ref="C4629:E4629"/>
    <mergeCell ref="N4629:O4629"/>
    <mergeCell ref="C4630:E4630"/>
    <mergeCell ref="N4630:O4630"/>
    <mergeCell ref="C4631:E4631"/>
    <mergeCell ref="N4631:O4631"/>
    <mergeCell ref="C4626:E4626"/>
    <mergeCell ref="N4626:O4626"/>
    <mergeCell ref="C4627:E4627"/>
    <mergeCell ref="N4627:O4627"/>
    <mergeCell ref="C4628:E4628"/>
    <mergeCell ref="N4628:O4628"/>
    <mergeCell ref="C4623:E4623"/>
    <mergeCell ref="N4623:O4623"/>
    <mergeCell ref="C4624:E4624"/>
    <mergeCell ref="N4624:O4624"/>
    <mergeCell ref="C4625:E4625"/>
    <mergeCell ref="N4625:O4625"/>
    <mergeCell ref="C4638:E4638"/>
    <mergeCell ref="N4638:O4638"/>
    <mergeCell ref="C4639:E4639"/>
    <mergeCell ref="N4639:O4639"/>
    <mergeCell ref="C4640:E4640"/>
    <mergeCell ref="N4640:O4640"/>
    <mergeCell ref="C4635:E4635"/>
    <mergeCell ref="N4635:O4635"/>
    <mergeCell ref="C4636:E4636"/>
    <mergeCell ref="N4636:O4636"/>
    <mergeCell ref="C4637:E4637"/>
    <mergeCell ref="N4637:O4637"/>
    <mergeCell ref="C4632:E4632"/>
    <mergeCell ref="N4632:O4632"/>
    <mergeCell ref="C4633:E4633"/>
    <mergeCell ref="N4633:O4633"/>
    <mergeCell ref="C4634:E4634"/>
    <mergeCell ref="N4634:O4634"/>
    <mergeCell ref="C4647:E4647"/>
    <mergeCell ref="N4647:O4647"/>
    <mergeCell ref="C4648:E4648"/>
    <mergeCell ref="N4648:O4648"/>
    <mergeCell ref="C4649:E4649"/>
    <mergeCell ref="N4649:O4649"/>
    <mergeCell ref="C4644:E4644"/>
    <mergeCell ref="N4644:O4644"/>
    <mergeCell ref="C4645:E4645"/>
    <mergeCell ref="N4645:O4645"/>
    <mergeCell ref="C4646:E4646"/>
    <mergeCell ref="N4646:O4646"/>
    <mergeCell ref="C4641:E4641"/>
    <mergeCell ref="N4641:O4641"/>
    <mergeCell ref="C4642:E4642"/>
    <mergeCell ref="N4642:O4642"/>
    <mergeCell ref="C4643:E4643"/>
    <mergeCell ref="N4643:O4643"/>
    <mergeCell ref="C4656:E4656"/>
    <mergeCell ref="N4656:O4656"/>
    <mergeCell ref="C4657:E4657"/>
    <mergeCell ref="N4657:O4657"/>
    <mergeCell ref="C4658:E4658"/>
    <mergeCell ref="N4658:O4658"/>
    <mergeCell ref="C4653:E4653"/>
    <mergeCell ref="N4653:O4653"/>
    <mergeCell ref="C4654:E4654"/>
    <mergeCell ref="N4654:O4654"/>
    <mergeCell ref="C4655:E4655"/>
    <mergeCell ref="N4655:O4655"/>
    <mergeCell ref="C4650:E4650"/>
    <mergeCell ref="N4650:O4650"/>
    <mergeCell ref="C4651:E4651"/>
    <mergeCell ref="N4651:O4651"/>
    <mergeCell ref="C4652:E4652"/>
    <mergeCell ref="N4652:O4652"/>
    <mergeCell ref="C4665:E4665"/>
    <mergeCell ref="N4665:O4665"/>
    <mergeCell ref="C4666:E4666"/>
    <mergeCell ref="N4666:O4666"/>
    <mergeCell ref="C4667:E4667"/>
    <mergeCell ref="N4667:O4667"/>
    <mergeCell ref="C4662:E4662"/>
    <mergeCell ref="N4662:O4662"/>
    <mergeCell ref="C4663:E4663"/>
    <mergeCell ref="N4663:O4663"/>
    <mergeCell ref="C4664:E4664"/>
    <mergeCell ref="N4664:O4664"/>
    <mergeCell ref="C4659:E4659"/>
    <mergeCell ref="N4659:O4659"/>
    <mergeCell ref="C4660:E4660"/>
    <mergeCell ref="N4660:O4660"/>
    <mergeCell ref="C4661:E4661"/>
    <mergeCell ref="N4661:O4661"/>
    <mergeCell ref="C4674:E4674"/>
    <mergeCell ref="N4674:O4674"/>
    <mergeCell ref="C4675:E4675"/>
    <mergeCell ref="N4675:O4675"/>
    <mergeCell ref="C4676:E4676"/>
    <mergeCell ref="N4676:O4676"/>
    <mergeCell ref="C4671:E4671"/>
    <mergeCell ref="N4671:O4671"/>
    <mergeCell ref="C4672:E4672"/>
    <mergeCell ref="N4672:O4672"/>
    <mergeCell ref="C4673:E4673"/>
    <mergeCell ref="N4673:O4673"/>
    <mergeCell ref="C4668:E4668"/>
    <mergeCell ref="N4668:O4668"/>
    <mergeCell ref="C4669:E4669"/>
    <mergeCell ref="N4669:O4669"/>
    <mergeCell ref="C4670:E4670"/>
    <mergeCell ref="N4670:O4670"/>
    <mergeCell ref="C4683:E4683"/>
    <mergeCell ref="N4683:O4683"/>
    <mergeCell ref="C4684:E4684"/>
    <mergeCell ref="N4684:O4684"/>
    <mergeCell ref="C4685:E4685"/>
    <mergeCell ref="N4685:O4685"/>
    <mergeCell ref="C4680:E4680"/>
    <mergeCell ref="N4680:O4680"/>
    <mergeCell ref="C4681:E4681"/>
    <mergeCell ref="N4681:O4681"/>
    <mergeCell ref="C4682:E4682"/>
    <mergeCell ref="N4682:O4682"/>
    <mergeCell ref="C4677:E4677"/>
    <mergeCell ref="N4677:O4677"/>
    <mergeCell ref="C4678:E4678"/>
    <mergeCell ref="N4678:O4678"/>
    <mergeCell ref="C4679:E4679"/>
    <mergeCell ref="N4679:O4679"/>
    <mergeCell ref="C4692:E4692"/>
    <mergeCell ref="N4692:O4692"/>
    <mergeCell ref="C4693:E4693"/>
    <mergeCell ref="N4693:O4693"/>
    <mergeCell ref="C4694:E4694"/>
    <mergeCell ref="N4694:O4694"/>
    <mergeCell ref="C4689:E4689"/>
    <mergeCell ref="N4689:O4689"/>
    <mergeCell ref="C4690:E4690"/>
    <mergeCell ref="N4690:O4690"/>
    <mergeCell ref="C4691:E4691"/>
    <mergeCell ref="N4691:O4691"/>
    <mergeCell ref="C4686:E4686"/>
    <mergeCell ref="N4686:O4686"/>
    <mergeCell ref="C4687:E4687"/>
    <mergeCell ref="N4687:O4687"/>
    <mergeCell ref="C4688:E4688"/>
    <mergeCell ref="N4688:O4688"/>
    <mergeCell ref="C4701:E4701"/>
    <mergeCell ref="N4701:O4701"/>
    <mergeCell ref="C4702:E4702"/>
    <mergeCell ref="N4702:O4702"/>
    <mergeCell ref="C4703:E4703"/>
    <mergeCell ref="N4703:O4703"/>
    <mergeCell ref="C4698:E4698"/>
    <mergeCell ref="N4698:O4698"/>
    <mergeCell ref="C4699:E4699"/>
    <mergeCell ref="N4699:O4699"/>
    <mergeCell ref="C4700:E4700"/>
    <mergeCell ref="N4700:O4700"/>
    <mergeCell ref="C4695:E4695"/>
    <mergeCell ref="N4695:O4695"/>
    <mergeCell ref="C4696:E4696"/>
    <mergeCell ref="N4696:O4696"/>
    <mergeCell ref="C4697:E4697"/>
    <mergeCell ref="N4697:O4697"/>
    <mergeCell ref="C4710:E4710"/>
    <mergeCell ref="N4710:O4710"/>
    <mergeCell ref="C4711:E4711"/>
    <mergeCell ref="N4711:O4711"/>
    <mergeCell ref="C4712:E4712"/>
    <mergeCell ref="N4712:O4712"/>
    <mergeCell ref="C4707:E4707"/>
    <mergeCell ref="N4707:O4707"/>
    <mergeCell ref="C4708:E4708"/>
    <mergeCell ref="N4708:O4708"/>
    <mergeCell ref="C4709:E4709"/>
    <mergeCell ref="N4709:O4709"/>
    <mergeCell ref="C4704:E4704"/>
    <mergeCell ref="N4704:O4704"/>
    <mergeCell ref="C4705:E4705"/>
    <mergeCell ref="N4705:O4705"/>
    <mergeCell ref="C4706:E4706"/>
    <mergeCell ref="N4706:O4706"/>
    <mergeCell ref="C4719:E4719"/>
    <mergeCell ref="N4719:O4719"/>
    <mergeCell ref="C4720:E4720"/>
    <mergeCell ref="N4720:O4720"/>
    <mergeCell ref="C4721:E4721"/>
    <mergeCell ref="N4721:O4721"/>
    <mergeCell ref="C4716:E4716"/>
    <mergeCell ref="N4716:O4716"/>
    <mergeCell ref="C4717:E4717"/>
    <mergeCell ref="N4717:O4717"/>
    <mergeCell ref="C4718:E4718"/>
    <mergeCell ref="N4718:O4718"/>
    <mergeCell ref="C4713:E4713"/>
    <mergeCell ref="N4713:O4713"/>
    <mergeCell ref="C4714:E4714"/>
    <mergeCell ref="N4714:O4714"/>
    <mergeCell ref="C4715:E4715"/>
    <mergeCell ref="N4715:O4715"/>
    <mergeCell ref="C4728:E4728"/>
    <mergeCell ref="N4728:O4728"/>
    <mergeCell ref="C4729:E4729"/>
    <mergeCell ref="N4729:O4729"/>
    <mergeCell ref="C4730:E4730"/>
    <mergeCell ref="N4730:O4730"/>
    <mergeCell ref="C4725:E4725"/>
    <mergeCell ref="N4725:O4725"/>
    <mergeCell ref="C4726:E4726"/>
    <mergeCell ref="N4726:O4726"/>
    <mergeCell ref="C4727:E4727"/>
    <mergeCell ref="N4727:O4727"/>
    <mergeCell ref="C4722:E4722"/>
    <mergeCell ref="N4722:O4722"/>
    <mergeCell ref="C4723:E4723"/>
    <mergeCell ref="N4723:O4723"/>
    <mergeCell ref="C4724:E4724"/>
    <mergeCell ref="N4724:O4724"/>
    <mergeCell ref="C4737:E4737"/>
    <mergeCell ref="N4737:O4737"/>
    <mergeCell ref="C4738:E4738"/>
    <mergeCell ref="N4738:O4738"/>
    <mergeCell ref="C4739:E4739"/>
    <mergeCell ref="N4739:O4739"/>
    <mergeCell ref="C4734:E4734"/>
    <mergeCell ref="N4734:O4734"/>
    <mergeCell ref="C4735:E4735"/>
    <mergeCell ref="N4735:O4735"/>
    <mergeCell ref="C4736:E4736"/>
    <mergeCell ref="N4736:O4736"/>
    <mergeCell ref="C4731:E4731"/>
    <mergeCell ref="N4731:O4731"/>
    <mergeCell ref="C4732:E4732"/>
    <mergeCell ref="N4732:O4732"/>
    <mergeCell ref="C4733:E4733"/>
    <mergeCell ref="N4733:O4733"/>
    <mergeCell ref="C4746:E4746"/>
    <mergeCell ref="N4746:O4746"/>
    <mergeCell ref="C4747:E4747"/>
    <mergeCell ref="N4747:O4747"/>
    <mergeCell ref="C4748:E4748"/>
    <mergeCell ref="N4748:O4748"/>
    <mergeCell ref="C4743:E4743"/>
    <mergeCell ref="N4743:O4743"/>
    <mergeCell ref="C4744:E4744"/>
    <mergeCell ref="N4744:O4744"/>
    <mergeCell ref="C4745:E4745"/>
    <mergeCell ref="N4745:O4745"/>
    <mergeCell ref="C4740:E4740"/>
    <mergeCell ref="N4740:O4740"/>
    <mergeCell ref="C4741:E4741"/>
    <mergeCell ref="N4741:O4741"/>
    <mergeCell ref="C4742:E4742"/>
    <mergeCell ref="N4742:O4742"/>
    <mergeCell ref="C4755:E4755"/>
    <mergeCell ref="N4755:O4755"/>
    <mergeCell ref="C4756:E4756"/>
    <mergeCell ref="N4756:O4756"/>
    <mergeCell ref="C4757:E4757"/>
    <mergeCell ref="N4757:O4757"/>
    <mergeCell ref="C4752:E4752"/>
    <mergeCell ref="N4752:O4752"/>
    <mergeCell ref="C4753:E4753"/>
    <mergeCell ref="N4753:O4753"/>
    <mergeCell ref="C4754:E4754"/>
    <mergeCell ref="N4754:O4754"/>
    <mergeCell ref="C4749:E4749"/>
    <mergeCell ref="N4749:O4749"/>
    <mergeCell ref="C4750:E4750"/>
    <mergeCell ref="N4750:O4750"/>
    <mergeCell ref="C4751:E4751"/>
    <mergeCell ref="N4751:O4751"/>
    <mergeCell ref="C4764:E4764"/>
    <mergeCell ref="N4764:O4764"/>
    <mergeCell ref="C4765:E4765"/>
    <mergeCell ref="N4765:O4765"/>
    <mergeCell ref="C4766:E4766"/>
    <mergeCell ref="N4766:O4766"/>
    <mergeCell ref="C4761:E4761"/>
    <mergeCell ref="N4761:O4761"/>
    <mergeCell ref="C4762:E4762"/>
    <mergeCell ref="N4762:O4762"/>
    <mergeCell ref="C4763:E4763"/>
    <mergeCell ref="N4763:O4763"/>
    <mergeCell ref="C4758:E4758"/>
    <mergeCell ref="N4758:O4758"/>
    <mergeCell ref="C4759:E4759"/>
    <mergeCell ref="N4759:O4759"/>
    <mergeCell ref="C4760:E4760"/>
    <mergeCell ref="N4760:O4760"/>
    <mergeCell ref="C4773:E4773"/>
    <mergeCell ref="N4773:O4773"/>
    <mergeCell ref="C4774:E4774"/>
    <mergeCell ref="N4774:O4774"/>
    <mergeCell ref="C4775:E4775"/>
    <mergeCell ref="N4775:O4775"/>
    <mergeCell ref="C4770:E4770"/>
    <mergeCell ref="N4770:O4770"/>
    <mergeCell ref="C4771:E4771"/>
    <mergeCell ref="N4771:O4771"/>
    <mergeCell ref="C4772:E4772"/>
    <mergeCell ref="N4772:O4772"/>
    <mergeCell ref="C4767:E4767"/>
    <mergeCell ref="N4767:O4767"/>
    <mergeCell ref="C4768:E4768"/>
    <mergeCell ref="N4768:O4768"/>
    <mergeCell ref="C4769:E4769"/>
    <mergeCell ref="N4769:O4769"/>
    <mergeCell ref="C4782:E4782"/>
    <mergeCell ref="N4782:O4782"/>
    <mergeCell ref="C4783:E4783"/>
    <mergeCell ref="N4783:O4783"/>
    <mergeCell ref="C4784:E4784"/>
    <mergeCell ref="N4784:O4784"/>
    <mergeCell ref="C4779:E4779"/>
    <mergeCell ref="N4779:O4779"/>
    <mergeCell ref="C4780:E4780"/>
    <mergeCell ref="N4780:O4780"/>
    <mergeCell ref="C4781:E4781"/>
    <mergeCell ref="N4781:O4781"/>
    <mergeCell ref="C4776:E4776"/>
    <mergeCell ref="N4776:O4776"/>
    <mergeCell ref="C4777:E4777"/>
    <mergeCell ref="N4777:O4777"/>
    <mergeCell ref="C4778:E4778"/>
    <mergeCell ref="N4778:O4778"/>
    <mergeCell ref="C4791:E4791"/>
    <mergeCell ref="N4791:O4791"/>
    <mergeCell ref="C4792:E4792"/>
    <mergeCell ref="N4792:O4792"/>
    <mergeCell ref="C4793:E4793"/>
    <mergeCell ref="N4793:O4793"/>
    <mergeCell ref="C4788:E4788"/>
    <mergeCell ref="N4788:O4788"/>
    <mergeCell ref="C4789:E4789"/>
    <mergeCell ref="N4789:O4789"/>
    <mergeCell ref="C4790:E4790"/>
    <mergeCell ref="N4790:O4790"/>
    <mergeCell ref="C4785:E4785"/>
    <mergeCell ref="N4785:O4785"/>
    <mergeCell ref="C4786:E4786"/>
    <mergeCell ref="N4786:O4786"/>
    <mergeCell ref="C4787:E4787"/>
    <mergeCell ref="N4787:O4787"/>
    <mergeCell ref="C4800:E4800"/>
    <mergeCell ref="N4800:O4800"/>
    <mergeCell ref="C4801:E4801"/>
    <mergeCell ref="N4801:O4801"/>
    <mergeCell ref="C4802:E4802"/>
    <mergeCell ref="N4802:O4802"/>
    <mergeCell ref="C4797:E4797"/>
    <mergeCell ref="N4797:O4797"/>
    <mergeCell ref="C4798:E4798"/>
    <mergeCell ref="N4798:O4798"/>
    <mergeCell ref="C4799:E4799"/>
    <mergeCell ref="N4799:O4799"/>
    <mergeCell ref="C4794:E4794"/>
    <mergeCell ref="N4794:O4794"/>
    <mergeCell ref="C4795:E4795"/>
    <mergeCell ref="N4795:O4795"/>
    <mergeCell ref="C4796:E4796"/>
    <mergeCell ref="N4796:O4796"/>
    <mergeCell ref="C4809:E4809"/>
    <mergeCell ref="N4809:O4809"/>
    <mergeCell ref="C4810:E4810"/>
    <mergeCell ref="N4810:O4810"/>
    <mergeCell ref="C4811:E4811"/>
    <mergeCell ref="N4811:O4811"/>
    <mergeCell ref="C4806:E4806"/>
    <mergeCell ref="N4806:O4806"/>
    <mergeCell ref="C4807:E4807"/>
    <mergeCell ref="N4807:O4807"/>
    <mergeCell ref="C4808:E4808"/>
    <mergeCell ref="N4808:O4808"/>
    <mergeCell ref="C4803:E4803"/>
    <mergeCell ref="N4803:O4803"/>
    <mergeCell ref="C4804:E4804"/>
    <mergeCell ref="N4804:O4804"/>
    <mergeCell ref="C4805:E4805"/>
    <mergeCell ref="N4805:O4805"/>
    <mergeCell ref="C4818:E4818"/>
    <mergeCell ref="N4818:O4818"/>
    <mergeCell ref="C4819:E4819"/>
    <mergeCell ref="N4819:O4819"/>
    <mergeCell ref="C4820:E4820"/>
    <mergeCell ref="N4820:O4820"/>
    <mergeCell ref="C4815:E4815"/>
    <mergeCell ref="N4815:O4815"/>
    <mergeCell ref="C4816:E4816"/>
    <mergeCell ref="N4816:O4816"/>
    <mergeCell ref="C4817:E4817"/>
    <mergeCell ref="N4817:O4817"/>
    <mergeCell ref="C4812:E4812"/>
    <mergeCell ref="N4812:O4812"/>
    <mergeCell ref="C4813:E4813"/>
    <mergeCell ref="N4813:O4813"/>
    <mergeCell ref="C4814:E4814"/>
    <mergeCell ref="N4814:O4814"/>
    <mergeCell ref="C4827:E4827"/>
    <mergeCell ref="N4827:O4827"/>
    <mergeCell ref="C4828:E4828"/>
    <mergeCell ref="N4828:O4828"/>
    <mergeCell ref="C4829:E4829"/>
    <mergeCell ref="N4829:O4829"/>
    <mergeCell ref="C4824:E4824"/>
    <mergeCell ref="N4824:O4824"/>
    <mergeCell ref="C4825:E4825"/>
    <mergeCell ref="N4825:O4825"/>
    <mergeCell ref="C4826:E4826"/>
    <mergeCell ref="N4826:O4826"/>
    <mergeCell ref="C4821:E4821"/>
    <mergeCell ref="N4821:O4821"/>
    <mergeCell ref="C4822:E4822"/>
    <mergeCell ref="N4822:O4822"/>
    <mergeCell ref="C4823:E4823"/>
    <mergeCell ref="N4823:O4823"/>
    <mergeCell ref="C4836:E4836"/>
    <mergeCell ref="N4836:O4836"/>
    <mergeCell ref="C4837:E4837"/>
    <mergeCell ref="N4837:O4837"/>
    <mergeCell ref="C4838:E4838"/>
    <mergeCell ref="N4838:O4838"/>
    <mergeCell ref="C4833:E4833"/>
    <mergeCell ref="N4833:O4833"/>
    <mergeCell ref="C4834:E4834"/>
    <mergeCell ref="N4834:O4834"/>
    <mergeCell ref="C4835:E4835"/>
    <mergeCell ref="N4835:O4835"/>
    <mergeCell ref="C4830:E4830"/>
    <mergeCell ref="N4830:O4830"/>
    <mergeCell ref="C4831:E4831"/>
    <mergeCell ref="N4831:O4831"/>
    <mergeCell ref="C4832:E4832"/>
    <mergeCell ref="N4832:O4832"/>
    <mergeCell ref="C4845:E4845"/>
    <mergeCell ref="N4845:O4845"/>
    <mergeCell ref="C4846:E4846"/>
    <mergeCell ref="N4846:O4846"/>
    <mergeCell ref="C4847:E4847"/>
    <mergeCell ref="N4847:O4847"/>
    <mergeCell ref="C4842:E4842"/>
    <mergeCell ref="N4842:O4842"/>
    <mergeCell ref="C4843:E4843"/>
    <mergeCell ref="N4843:O4843"/>
    <mergeCell ref="C4844:E4844"/>
    <mergeCell ref="N4844:O4844"/>
    <mergeCell ref="C4839:E4839"/>
    <mergeCell ref="N4839:O4839"/>
    <mergeCell ref="C4840:E4840"/>
    <mergeCell ref="N4840:O4840"/>
    <mergeCell ref="C4841:E4841"/>
    <mergeCell ref="N4841:O4841"/>
    <mergeCell ref="C4854:E4854"/>
    <mergeCell ref="N4854:O4854"/>
    <mergeCell ref="C4855:E4855"/>
    <mergeCell ref="N4855:O4855"/>
    <mergeCell ref="C4856:E4856"/>
    <mergeCell ref="N4856:O4856"/>
    <mergeCell ref="C4851:E4851"/>
    <mergeCell ref="N4851:O4851"/>
    <mergeCell ref="C4852:E4852"/>
    <mergeCell ref="N4852:O4852"/>
    <mergeCell ref="C4853:E4853"/>
    <mergeCell ref="N4853:O4853"/>
    <mergeCell ref="C4848:E4848"/>
    <mergeCell ref="N4848:O4848"/>
    <mergeCell ref="C4849:E4849"/>
    <mergeCell ref="N4849:O4849"/>
    <mergeCell ref="C4850:E4850"/>
    <mergeCell ref="N4850:O4850"/>
    <mergeCell ref="C4863:E4863"/>
    <mergeCell ref="N4863:O4863"/>
    <mergeCell ref="C4864:E4864"/>
    <mergeCell ref="N4864:O4864"/>
    <mergeCell ref="C4865:E4865"/>
    <mergeCell ref="N4865:O4865"/>
    <mergeCell ref="C4860:E4860"/>
    <mergeCell ref="N4860:O4860"/>
    <mergeCell ref="C4861:E4861"/>
    <mergeCell ref="N4861:O4861"/>
    <mergeCell ref="C4862:E4862"/>
    <mergeCell ref="N4862:O4862"/>
    <mergeCell ref="C4857:E4857"/>
    <mergeCell ref="N4857:O4857"/>
    <mergeCell ref="C4858:E4858"/>
    <mergeCell ref="N4858:O4858"/>
    <mergeCell ref="C4859:E4859"/>
    <mergeCell ref="N4859:O4859"/>
    <mergeCell ref="C4872:E4872"/>
    <mergeCell ref="N4872:O4872"/>
    <mergeCell ref="C4873:E4873"/>
    <mergeCell ref="N4873:O4873"/>
    <mergeCell ref="C4874:E4874"/>
    <mergeCell ref="N4874:O4874"/>
    <mergeCell ref="C4869:E4869"/>
    <mergeCell ref="N4869:O4869"/>
    <mergeCell ref="C4870:E4870"/>
    <mergeCell ref="N4870:O4870"/>
    <mergeCell ref="C4871:E4871"/>
    <mergeCell ref="N4871:O4871"/>
    <mergeCell ref="C4866:E4866"/>
    <mergeCell ref="N4866:O4866"/>
    <mergeCell ref="C4867:E4867"/>
    <mergeCell ref="N4867:O4867"/>
    <mergeCell ref="C4868:E4868"/>
    <mergeCell ref="N4868:O4868"/>
    <mergeCell ref="C4881:E4881"/>
    <mergeCell ref="N4881:O4881"/>
    <mergeCell ref="C4882:E4882"/>
    <mergeCell ref="N4882:O4882"/>
    <mergeCell ref="C4883:E4883"/>
    <mergeCell ref="N4883:O4883"/>
    <mergeCell ref="C4878:E4878"/>
    <mergeCell ref="N4878:O4878"/>
    <mergeCell ref="C4879:E4879"/>
    <mergeCell ref="N4879:O4879"/>
    <mergeCell ref="C4880:E4880"/>
    <mergeCell ref="N4880:O4880"/>
    <mergeCell ref="C4875:E4875"/>
    <mergeCell ref="N4875:O4875"/>
    <mergeCell ref="C4876:E4876"/>
    <mergeCell ref="N4876:O4876"/>
    <mergeCell ref="C4877:E4877"/>
    <mergeCell ref="N4877:O4877"/>
    <mergeCell ref="C4890:E4890"/>
    <mergeCell ref="N4890:O4890"/>
    <mergeCell ref="C4891:E4891"/>
    <mergeCell ref="N4891:O4891"/>
    <mergeCell ref="C4892:E4892"/>
    <mergeCell ref="N4892:O4892"/>
    <mergeCell ref="C4887:E4887"/>
    <mergeCell ref="N4887:O4887"/>
    <mergeCell ref="C4888:E4888"/>
    <mergeCell ref="N4888:O4888"/>
    <mergeCell ref="C4889:E4889"/>
    <mergeCell ref="N4889:O4889"/>
    <mergeCell ref="C4884:E4884"/>
    <mergeCell ref="N4884:O4884"/>
    <mergeCell ref="C4885:E4885"/>
    <mergeCell ref="N4885:O4885"/>
    <mergeCell ref="C4886:E4886"/>
    <mergeCell ref="N4886:O4886"/>
    <mergeCell ref="C4899:E4899"/>
    <mergeCell ref="N4899:O4899"/>
    <mergeCell ref="C4900:E4900"/>
    <mergeCell ref="N4900:O4900"/>
    <mergeCell ref="C4901:E4901"/>
    <mergeCell ref="N4901:O4901"/>
    <mergeCell ref="C4896:E4896"/>
    <mergeCell ref="N4896:O4896"/>
    <mergeCell ref="C4897:E4897"/>
    <mergeCell ref="N4897:O4897"/>
    <mergeCell ref="C4898:E4898"/>
    <mergeCell ref="N4898:O4898"/>
    <mergeCell ref="C4893:E4893"/>
    <mergeCell ref="N4893:O4893"/>
    <mergeCell ref="C4894:E4894"/>
    <mergeCell ref="N4894:O4894"/>
    <mergeCell ref="C4895:E4895"/>
    <mergeCell ref="N4895:O4895"/>
    <mergeCell ref="C4908:E4908"/>
    <mergeCell ref="N4908:O4908"/>
    <mergeCell ref="C4909:E4909"/>
    <mergeCell ref="N4909:O4909"/>
    <mergeCell ref="C4910:E4910"/>
    <mergeCell ref="N4910:O4910"/>
    <mergeCell ref="C4905:E4905"/>
    <mergeCell ref="N4905:O4905"/>
    <mergeCell ref="C4906:E4906"/>
    <mergeCell ref="N4906:O4906"/>
    <mergeCell ref="C4907:E4907"/>
    <mergeCell ref="N4907:O4907"/>
    <mergeCell ref="C4902:E4902"/>
    <mergeCell ref="N4902:O4902"/>
    <mergeCell ref="C4903:E4903"/>
    <mergeCell ref="N4903:O4903"/>
    <mergeCell ref="C4904:E4904"/>
    <mergeCell ref="N4904:O4904"/>
    <mergeCell ref="C4917:E4917"/>
    <mergeCell ref="N4917:O4917"/>
    <mergeCell ref="C4918:E4918"/>
    <mergeCell ref="N4918:O4918"/>
    <mergeCell ref="C4919:E4919"/>
    <mergeCell ref="N4919:O4919"/>
    <mergeCell ref="C4914:E4914"/>
    <mergeCell ref="N4914:O4914"/>
    <mergeCell ref="C4915:E4915"/>
    <mergeCell ref="N4915:O4915"/>
    <mergeCell ref="C4916:E4916"/>
    <mergeCell ref="N4916:O4916"/>
    <mergeCell ref="C4911:E4911"/>
    <mergeCell ref="N4911:O4911"/>
    <mergeCell ref="C4912:E4912"/>
    <mergeCell ref="N4912:O4912"/>
    <mergeCell ref="C4913:E4913"/>
    <mergeCell ref="N4913:O4913"/>
    <mergeCell ref="C4926:E4926"/>
    <mergeCell ref="N4926:O4926"/>
    <mergeCell ref="C4927:E4927"/>
    <mergeCell ref="N4927:O4927"/>
    <mergeCell ref="C4928:E4928"/>
    <mergeCell ref="N4928:O4928"/>
    <mergeCell ref="C4923:E4923"/>
    <mergeCell ref="N4923:O4923"/>
    <mergeCell ref="C4924:E4924"/>
    <mergeCell ref="N4924:O4924"/>
    <mergeCell ref="C4925:E4925"/>
    <mergeCell ref="N4925:O4925"/>
    <mergeCell ref="C4920:E4920"/>
    <mergeCell ref="N4920:O4920"/>
    <mergeCell ref="C4921:E4921"/>
    <mergeCell ref="N4921:O4921"/>
    <mergeCell ref="C4922:E4922"/>
    <mergeCell ref="N4922:O4922"/>
    <mergeCell ref="C4935:E4935"/>
    <mergeCell ref="N4935:O4935"/>
    <mergeCell ref="C4936:E4936"/>
    <mergeCell ref="N4936:O4936"/>
    <mergeCell ref="C4937:E4937"/>
    <mergeCell ref="N4937:O4937"/>
    <mergeCell ref="C4932:E4932"/>
    <mergeCell ref="N4932:O4932"/>
    <mergeCell ref="C4933:E4933"/>
    <mergeCell ref="N4933:O4933"/>
    <mergeCell ref="C4934:E4934"/>
    <mergeCell ref="N4934:O4934"/>
    <mergeCell ref="C4929:E4929"/>
    <mergeCell ref="N4929:O4929"/>
    <mergeCell ref="C4930:E4930"/>
    <mergeCell ref="N4930:O4930"/>
    <mergeCell ref="C4931:E4931"/>
    <mergeCell ref="N4931:O4931"/>
    <mergeCell ref="C4944:E4944"/>
    <mergeCell ref="N4944:O4944"/>
    <mergeCell ref="C4945:E4945"/>
    <mergeCell ref="N4945:O4945"/>
    <mergeCell ref="C4946:E4946"/>
    <mergeCell ref="N4946:O4946"/>
    <mergeCell ref="C4941:E4941"/>
    <mergeCell ref="N4941:O4941"/>
    <mergeCell ref="C4942:E4942"/>
    <mergeCell ref="N4942:O4942"/>
    <mergeCell ref="C4943:E4943"/>
    <mergeCell ref="N4943:O4943"/>
    <mergeCell ref="C4938:E4938"/>
    <mergeCell ref="N4938:O4938"/>
    <mergeCell ref="C4939:E4939"/>
    <mergeCell ref="N4939:O4939"/>
    <mergeCell ref="C4940:E4940"/>
    <mergeCell ref="N4940:O4940"/>
    <mergeCell ref="C4953:E4953"/>
    <mergeCell ref="N4953:O4953"/>
    <mergeCell ref="C4954:E4954"/>
    <mergeCell ref="N4954:O4954"/>
    <mergeCell ref="C4955:E4955"/>
    <mergeCell ref="N4955:O4955"/>
    <mergeCell ref="C4950:E4950"/>
    <mergeCell ref="N4950:O4950"/>
    <mergeCell ref="C4951:E4951"/>
    <mergeCell ref="N4951:O4951"/>
    <mergeCell ref="C4952:E4952"/>
    <mergeCell ref="N4952:O4952"/>
    <mergeCell ref="C4947:E4947"/>
    <mergeCell ref="N4947:O4947"/>
    <mergeCell ref="C4948:E4948"/>
    <mergeCell ref="N4948:O4948"/>
    <mergeCell ref="C4949:E4949"/>
    <mergeCell ref="N4949:O4949"/>
    <mergeCell ref="C4962:E4962"/>
    <mergeCell ref="N4962:O4962"/>
    <mergeCell ref="C4963:E4963"/>
    <mergeCell ref="N4963:O4963"/>
    <mergeCell ref="C4964:E4964"/>
    <mergeCell ref="N4964:O4964"/>
    <mergeCell ref="C4959:E4959"/>
    <mergeCell ref="N4959:O4959"/>
    <mergeCell ref="C4960:E4960"/>
    <mergeCell ref="N4960:O4960"/>
    <mergeCell ref="C4961:E4961"/>
    <mergeCell ref="N4961:O4961"/>
    <mergeCell ref="C4956:E4956"/>
    <mergeCell ref="N4956:O4956"/>
    <mergeCell ref="C4957:E4957"/>
    <mergeCell ref="N4957:O4957"/>
    <mergeCell ref="C4958:E4958"/>
    <mergeCell ref="N4958:O4958"/>
    <mergeCell ref="C4971:E4971"/>
    <mergeCell ref="N4971:O4971"/>
    <mergeCell ref="C4972:E4972"/>
    <mergeCell ref="N4972:O4972"/>
    <mergeCell ref="C4973:E4973"/>
    <mergeCell ref="N4973:O4973"/>
    <mergeCell ref="C4968:E4968"/>
    <mergeCell ref="N4968:O4968"/>
    <mergeCell ref="C4969:E4969"/>
    <mergeCell ref="N4969:O4969"/>
    <mergeCell ref="C4970:E4970"/>
    <mergeCell ref="N4970:O4970"/>
    <mergeCell ref="C4965:E4965"/>
    <mergeCell ref="N4965:O4965"/>
    <mergeCell ref="C4966:E4966"/>
    <mergeCell ref="N4966:O4966"/>
    <mergeCell ref="C4967:E4967"/>
    <mergeCell ref="N4967:O4967"/>
    <mergeCell ref="C4980:E4980"/>
    <mergeCell ref="N4980:O4980"/>
    <mergeCell ref="C4981:E4981"/>
    <mergeCell ref="N4981:O4981"/>
    <mergeCell ref="C4982:E4982"/>
    <mergeCell ref="N4982:O4982"/>
    <mergeCell ref="C4977:E4977"/>
    <mergeCell ref="N4977:O4977"/>
    <mergeCell ref="C4978:E4978"/>
    <mergeCell ref="N4978:O4978"/>
    <mergeCell ref="C4979:E4979"/>
    <mergeCell ref="N4979:O4979"/>
    <mergeCell ref="C4974:E4974"/>
    <mergeCell ref="N4974:O4974"/>
    <mergeCell ref="C4975:E4975"/>
    <mergeCell ref="N4975:O4975"/>
    <mergeCell ref="C4976:E4976"/>
    <mergeCell ref="N4976:O4976"/>
    <mergeCell ref="P4992:Q4992"/>
    <mergeCell ref="A4993:Q4993"/>
    <mergeCell ref="C4989:E4989"/>
    <mergeCell ref="N4989:O4989"/>
    <mergeCell ref="C4990:E4990"/>
    <mergeCell ref="N4990:O4990"/>
    <mergeCell ref="A4991:E4991"/>
    <mergeCell ref="N4991:O4991"/>
    <mergeCell ref="C4986:E4986"/>
    <mergeCell ref="N4986:O4986"/>
    <mergeCell ref="C4987:E4987"/>
    <mergeCell ref="N4987:O4987"/>
    <mergeCell ref="C4988:E4988"/>
    <mergeCell ref="N4988:O4988"/>
    <mergeCell ref="C4983:E4983"/>
    <mergeCell ref="N4983:O4983"/>
    <mergeCell ref="C4984:E4984"/>
    <mergeCell ref="N4984:O4984"/>
    <mergeCell ref="C4985:E4985"/>
    <mergeCell ref="N4985:O4985"/>
  </mergeCells>
  <conditionalFormatting sqref="V9:X4991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Y9:Y4991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39370078740157499" right="0.39370078740157499" top="0.39370078740157499" bottom="0.39370078740157499" header="0" footer="0"/>
  <pageSetup paperSize="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zoomScaleNormal="100" workbookViewId="0">
      <pane xSplit="3" ySplit="3" topLeftCell="D4" activePane="bottomRight" state="frozen"/>
      <selection pane="topRight" activeCell="D1" sqref="D1"/>
      <selection pane="bottomLeft" activeCell="A5" sqref="A5"/>
      <selection pane="bottomRight" sqref="A1:T1"/>
    </sheetView>
  </sheetViews>
  <sheetFormatPr defaultColWidth="10.7109375" defaultRowHeight="12" customHeight="1" outlineLevelRow="1" outlineLevelCol="1" x14ac:dyDescent="0.25"/>
  <cols>
    <col min="1" max="1" width="5.7109375" style="165" customWidth="1"/>
    <col min="2" max="2" width="20.7109375" style="165" customWidth="1"/>
    <col min="3" max="3" width="50.7109375" style="186" customWidth="1"/>
    <col min="4" max="4" width="10.7109375" style="186" customWidth="1"/>
    <col min="5" max="11" width="12.7109375" style="186" hidden="1" customWidth="1" outlineLevel="1"/>
    <col min="12" max="12" width="12.7109375" style="186" customWidth="1" collapsed="1"/>
    <col min="13" max="19" width="12.7109375" style="186" hidden="1" customWidth="1" outlineLevel="1"/>
    <col min="20" max="20" width="12.7109375" style="186" customWidth="1" collapsed="1"/>
    <col min="21" max="16384" width="10.7109375" style="165"/>
  </cols>
  <sheetData>
    <row r="1" spans="1:20" ht="12" customHeight="1" x14ac:dyDescent="0.25">
      <c r="A1" s="345" t="s">
        <v>1048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</row>
    <row r="2" spans="1:20" ht="12" customHeight="1" x14ac:dyDescent="0.25">
      <c r="A2" s="166" t="s">
        <v>1049</v>
      </c>
      <c r="B2" s="346" t="s">
        <v>1050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</row>
    <row r="3" spans="1:20" ht="50.1" customHeight="1" x14ac:dyDescent="0.25">
      <c r="A3" s="167" t="s">
        <v>232</v>
      </c>
      <c r="B3" s="167" t="s">
        <v>1051</v>
      </c>
      <c r="C3" s="168" t="s">
        <v>233</v>
      </c>
      <c r="D3" s="168" t="s">
        <v>921</v>
      </c>
      <c r="E3" s="169" t="s">
        <v>1052</v>
      </c>
      <c r="F3" s="170" t="s">
        <v>1053</v>
      </c>
      <c r="G3" s="169" t="s">
        <v>1054</v>
      </c>
      <c r="H3" s="169" t="s">
        <v>1055</v>
      </c>
      <c r="I3" s="169" t="s">
        <v>1056</v>
      </c>
      <c r="J3" s="171" t="s">
        <v>1057</v>
      </c>
      <c r="K3" s="171" t="s">
        <v>1058</v>
      </c>
      <c r="L3" s="171" t="s">
        <v>1059</v>
      </c>
      <c r="M3" s="172" t="s">
        <v>1052</v>
      </c>
      <c r="N3" s="173" t="s">
        <v>1053</v>
      </c>
      <c r="O3" s="172" t="s">
        <v>1054</v>
      </c>
      <c r="P3" s="172" t="s">
        <v>1055</v>
      </c>
      <c r="Q3" s="172" t="s">
        <v>1056</v>
      </c>
      <c r="R3" s="174" t="s">
        <v>1057</v>
      </c>
      <c r="S3" s="174" t="s">
        <v>1058</v>
      </c>
      <c r="T3" s="174" t="s">
        <v>1060</v>
      </c>
    </row>
    <row r="4" spans="1:20" ht="12" customHeight="1" x14ac:dyDescent="0.25">
      <c r="A4" s="175">
        <v>1</v>
      </c>
      <c r="B4" s="175" t="s">
        <v>1061</v>
      </c>
      <c r="C4" s="176" t="s">
        <v>0</v>
      </c>
      <c r="D4" s="177" t="s">
        <v>493</v>
      </c>
      <c r="E4" s="178">
        <v>193011.48000000004</v>
      </c>
      <c r="F4" s="178">
        <v>0</v>
      </c>
      <c r="G4" s="178">
        <v>16.739999999999998</v>
      </c>
      <c r="H4" s="178">
        <v>16.739999999999998</v>
      </c>
      <c r="I4" s="178">
        <v>52.680000000000007</v>
      </c>
      <c r="J4" s="178">
        <v>35.28</v>
      </c>
      <c r="K4" s="178">
        <v>2283.96</v>
      </c>
      <c r="L4" s="179">
        <f t="shared" ref="L4:L67" si="0">SUM(E4:K4)</f>
        <v>195416.88</v>
      </c>
      <c r="M4" s="178">
        <v>166770.21000000002</v>
      </c>
      <c r="N4" s="178">
        <v>0</v>
      </c>
      <c r="O4" s="178">
        <v>16.669999999999998</v>
      </c>
      <c r="P4" s="178">
        <v>16.66</v>
      </c>
      <c r="Q4" s="178">
        <v>52.379999999999995</v>
      </c>
      <c r="R4" s="178">
        <v>35.139999999999993</v>
      </c>
      <c r="S4" s="178">
        <v>1965.5100000000002</v>
      </c>
      <c r="T4" s="179">
        <f t="shared" ref="T4:T67" si="1">SUM(M4:S4)</f>
        <v>168856.57000000007</v>
      </c>
    </row>
    <row r="5" spans="1:20" ht="12" customHeight="1" x14ac:dyDescent="0.25">
      <c r="A5" s="175">
        <v>2</v>
      </c>
      <c r="B5" s="175" t="s">
        <v>1061</v>
      </c>
      <c r="C5" s="176" t="s">
        <v>1</v>
      </c>
      <c r="D5" s="177" t="s">
        <v>493</v>
      </c>
      <c r="E5" s="178">
        <v>149606.34000000003</v>
      </c>
      <c r="F5" s="178">
        <v>0</v>
      </c>
      <c r="G5" s="178">
        <v>39.480000000000004</v>
      </c>
      <c r="H5" s="178">
        <v>39.480000000000004</v>
      </c>
      <c r="I5" s="178">
        <v>124.55999999999999</v>
      </c>
      <c r="J5" s="178">
        <v>83.28</v>
      </c>
      <c r="K5" s="178">
        <v>2833.38</v>
      </c>
      <c r="L5" s="179">
        <f t="shared" si="0"/>
        <v>152726.52000000005</v>
      </c>
      <c r="M5" s="178">
        <v>129877.45000000001</v>
      </c>
      <c r="N5" s="178">
        <v>0</v>
      </c>
      <c r="O5" s="178">
        <v>38</v>
      </c>
      <c r="P5" s="178">
        <v>38</v>
      </c>
      <c r="Q5" s="178">
        <v>119.78000000000002</v>
      </c>
      <c r="R5" s="178">
        <v>80.2</v>
      </c>
      <c r="S5" s="178">
        <v>2449.52</v>
      </c>
      <c r="T5" s="179">
        <f t="shared" si="1"/>
        <v>132602.95000000001</v>
      </c>
    </row>
    <row r="6" spans="1:20" ht="12" customHeight="1" x14ac:dyDescent="0.25">
      <c r="A6" s="175">
        <v>3</v>
      </c>
      <c r="B6" s="175" t="s">
        <v>1061</v>
      </c>
      <c r="C6" s="176" t="s">
        <v>2</v>
      </c>
      <c r="D6" s="177" t="s">
        <v>493</v>
      </c>
      <c r="E6" s="178">
        <v>157821.18000000002</v>
      </c>
      <c r="F6" s="178">
        <v>0</v>
      </c>
      <c r="G6" s="178">
        <v>126.83999999999999</v>
      </c>
      <c r="H6" s="178">
        <v>126.83999999999999</v>
      </c>
      <c r="I6" s="178">
        <v>399.6</v>
      </c>
      <c r="J6" s="178">
        <v>267.36</v>
      </c>
      <c r="K6" s="178">
        <v>3234.9</v>
      </c>
      <c r="L6" s="179">
        <f t="shared" si="0"/>
        <v>161976.72</v>
      </c>
      <c r="M6" s="178">
        <v>166871.68999999997</v>
      </c>
      <c r="N6" s="178">
        <v>0</v>
      </c>
      <c r="O6" s="178">
        <v>154.69999999999999</v>
      </c>
      <c r="P6" s="178">
        <v>154.69999999999999</v>
      </c>
      <c r="Q6" s="178">
        <v>486.27000000000004</v>
      </c>
      <c r="R6" s="178">
        <v>326.02000000000004</v>
      </c>
      <c r="S6" s="178">
        <v>3390</v>
      </c>
      <c r="T6" s="179">
        <f t="shared" si="1"/>
        <v>171383.37999999998</v>
      </c>
    </row>
    <row r="7" spans="1:20" ht="12" customHeight="1" x14ac:dyDescent="0.25">
      <c r="A7" s="175">
        <v>4</v>
      </c>
      <c r="B7" s="175" t="s">
        <v>1061</v>
      </c>
      <c r="C7" s="176" t="s">
        <v>3</v>
      </c>
      <c r="D7" s="177" t="s">
        <v>493</v>
      </c>
      <c r="E7" s="178">
        <v>411958.14</v>
      </c>
      <c r="F7" s="178">
        <v>0</v>
      </c>
      <c r="G7" s="178">
        <v>115.26</v>
      </c>
      <c r="H7" s="178">
        <v>115.26</v>
      </c>
      <c r="I7" s="178">
        <v>363</v>
      </c>
      <c r="J7" s="178">
        <v>242.82</v>
      </c>
      <c r="K7" s="178">
        <v>8625.0600000000013</v>
      </c>
      <c r="L7" s="179">
        <f t="shared" si="0"/>
        <v>421419.54000000004</v>
      </c>
      <c r="M7" s="178">
        <v>274122.73</v>
      </c>
      <c r="N7" s="178">
        <v>0</v>
      </c>
      <c r="O7" s="178">
        <v>120.89000000000001</v>
      </c>
      <c r="P7" s="178">
        <v>120.88000000000001</v>
      </c>
      <c r="Q7" s="178">
        <v>380.46999999999991</v>
      </c>
      <c r="R7" s="178">
        <v>254.82</v>
      </c>
      <c r="S7" s="178">
        <v>5690.3099999999995</v>
      </c>
      <c r="T7" s="179">
        <f t="shared" si="1"/>
        <v>280690.09999999998</v>
      </c>
    </row>
    <row r="8" spans="1:20" ht="12" customHeight="1" x14ac:dyDescent="0.25">
      <c r="A8" s="175">
        <v>5</v>
      </c>
      <c r="B8" s="175" t="s">
        <v>1061</v>
      </c>
      <c r="C8" s="176" t="s">
        <v>4</v>
      </c>
      <c r="D8" s="177" t="s">
        <v>493</v>
      </c>
      <c r="E8" s="178">
        <v>174888.48</v>
      </c>
      <c r="F8" s="178">
        <v>0</v>
      </c>
      <c r="G8" s="178">
        <v>121.32000000000001</v>
      </c>
      <c r="H8" s="178">
        <v>121.32000000000001</v>
      </c>
      <c r="I8" s="178">
        <v>382.26</v>
      </c>
      <c r="J8" s="178">
        <v>255.72</v>
      </c>
      <c r="K8" s="178">
        <v>4051.8</v>
      </c>
      <c r="L8" s="179">
        <f t="shared" si="0"/>
        <v>179820.90000000002</v>
      </c>
      <c r="M8" s="178">
        <v>162410</v>
      </c>
      <c r="N8" s="178">
        <v>0</v>
      </c>
      <c r="O8" s="178">
        <v>92.799999999999983</v>
      </c>
      <c r="P8" s="178">
        <v>92.82</v>
      </c>
      <c r="Q8" s="178">
        <v>292.34000000000003</v>
      </c>
      <c r="R8" s="178">
        <v>195.93</v>
      </c>
      <c r="S8" s="178">
        <v>3773.21</v>
      </c>
      <c r="T8" s="179">
        <f t="shared" si="1"/>
        <v>166857.09999999998</v>
      </c>
    </row>
    <row r="9" spans="1:20" ht="12" customHeight="1" x14ac:dyDescent="0.25">
      <c r="A9" s="175">
        <v>6</v>
      </c>
      <c r="B9" s="175" t="s">
        <v>1061</v>
      </c>
      <c r="C9" s="176" t="s">
        <v>5</v>
      </c>
      <c r="D9" s="177" t="s">
        <v>493</v>
      </c>
      <c r="E9" s="178">
        <v>233365.08</v>
      </c>
      <c r="F9" s="178">
        <v>0</v>
      </c>
      <c r="G9" s="178">
        <v>87.36</v>
      </c>
      <c r="H9" s="178">
        <v>87.36</v>
      </c>
      <c r="I9" s="178">
        <v>275.45999999999998</v>
      </c>
      <c r="J9" s="178">
        <v>184.26</v>
      </c>
      <c r="K9" s="178">
        <v>4525.1400000000003</v>
      </c>
      <c r="L9" s="179">
        <f t="shared" si="0"/>
        <v>238524.65999999997</v>
      </c>
      <c r="M9" s="178">
        <v>221400.11000000002</v>
      </c>
      <c r="N9" s="178">
        <v>0</v>
      </c>
      <c r="O9" s="178">
        <v>100.47</v>
      </c>
      <c r="P9" s="178">
        <v>99.52000000000001</v>
      </c>
      <c r="Q9" s="178">
        <v>312.43</v>
      </c>
      <c r="R9" s="178">
        <v>203.64</v>
      </c>
      <c r="S9" s="178">
        <v>4250.8099999999995</v>
      </c>
      <c r="T9" s="179">
        <f t="shared" si="1"/>
        <v>226366.98</v>
      </c>
    </row>
    <row r="10" spans="1:20" ht="12" customHeight="1" x14ac:dyDescent="0.25">
      <c r="A10" s="175">
        <v>7</v>
      </c>
      <c r="B10" s="175" t="s">
        <v>1061</v>
      </c>
      <c r="C10" s="176" t="s">
        <v>6</v>
      </c>
      <c r="D10" s="177" t="s">
        <v>493</v>
      </c>
      <c r="E10" s="178">
        <v>354792</v>
      </c>
      <c r="F10" s="178">
        <v>0</v>
      </c>
      <c r="G10" s="178">
        <v>0</v>
      </c>
      <c r="H10" s="178">
        <v>0</v>
      </c>
      <c r="I10" s="178">
        <v>0</v>
      </c>
      <c r="J10" s="178">
        <v>0</v>
      </c>
      <c r="K10" s="178">
        <v>6684.7200000000012</v>
      </c>
      <c r="L10" s="179">
        <f t="shared" si="0"/>
        <v>361476.72</v>
      </c>
      <c r="M10" s="178">
        <v>264668.49</v>
      </c>
      <c r="N10" s="178">
        <v>0</v>
      </c>
      <c r="O10" s="178">
        <v>0</v>
      </c>
      <c r="P10" s="178">
        <v>0</v>
      </c>
      <c r="Q10" s="178">
        <v>0</v>
      </c>
      <c r="R10" s="178">
        <v>0</v>
      </c>
      <c r="S10" s="178">
        <v>4976.2699999999986</v>
      </c>
      <c r="T10" s="179">
        <f t="shared" si="1"/>
        <v>269644.76</v>
      </c>
    </row>
    <row r="11" spans="1:20" ht="12" customHeight="1" x14ac:dyDescent="0.25">
      <c r="A11" s="175">
        <v>8</v>
      </c>
      <c r="B11" s="175" t="s">
        <v>1061</v>
      </c>
      <c r="C11" s="176" t="s">
        <v>7</v>
      </c>
      <c r="D11" s="177" t="s">
        <v>493</v>
      </c>
      <c r="E11" s="178">
        <v>420983.8</v>
      </c>
      <c r="F11" s="178">
        <v>0</v>
      </c>
      <c r="G11" s="178">
        <v>185.09999999999997</v>
      </c>
      <c r="H11" s="178">
        <v>185.09999999999997</v>
      </c>
      <c r="I11" s="178">
        <v>583.08000000000004</v>
      </c>
      <c r="J11" s="178">
        <v>390.06</v>
      </c>
      <c r="K11" s="178">
        <v>8729.26</v>
      </c>
      <c r="L11" s="179">
        <f t="shared" si="0"/>
        <v>431056.39999999997</v>
      </c>
      <c r="M11" s="178">
        <v>375354.96</v>
      </c>
      <c r="N11" s="178">
        <v>0</v>
      </c>
      <c r="O11" s="178">
        <v>163.60999999999999</v>
      </c>
      <c r="P11" s="178">
        <v>163.60999999999999</v>
      </c>
      <c r="Q11" s="178">
        <v>514.88000000000011</v>
      </c>
      <c r="R11" s="178">
        <v>345.21</v>
      </c>
      <c r="S11" s="178">
        <v>7760.3300000000008</v>
      </c>
      <c r="T11" s="179">
        <f t="shared" si="1"/>
        <v>384302.60000000003</v>
      </c>
    </row>
    <row r="12" spans="1:20" ht="12" customHeight="1" x14ac:dyDescent="0.25">
      <c r="A12" s="175">
        <v>9</v>
      </c>
      <c r="B12" s="175" t="s">
        <v>1061</v>
      </c>
      <c r="C12" s="176" t="s">
        <v>8</v>
      </c>
      <c r="D12" s="177" t="s">
        <v>493</v>
      </c>
      <c r="E12" s="178">
        <v>178139.7</v>
      </c>
      <c r="F12" s="178">
        <v>0</v>
      </c>
      <c r="G12" s="178">
        <v>52.2</v>
      </c>
      <c r="H12" s="178">
        <v>52.2</v>
      </c>
      <c r="I12" s="178">
        <v>164.34</v>
      </c>
      <c r="J12" s="178">
        <v>109.98</v>
      </c>
      <c r="K12" s="178">
        <v>3956.3399999999997</v>
      </c>
      <c r="L12" s="179">
        <f t="shared" si="0"/>
        <v>182474.76000000004</v>
      </c>
      <c r="M12" s="178">
        <v>169286.84000000003</v>
      </c>
      <c r="N12" s="178">
        <v>0</v>
      </c>
      <c r="O12" s="178">
        <v>50.68</v>
      </c>
      <c r="P12" s="178">
        <v>50.68</v>
      </c>
      <c r="Q12" s="178">
        <v>159.35999999999999</v>
      </c>
      <c r="R12" s="178">
        <v>106.83999999999999</v>
      </c>
      <c r="S12" s="178">
        <v>3729.53</v>
      </c>
      <c r="T12" s="179">
        <f t="shared" si="1"/>
        <v>173383.93</v>
      </c>
    </row>
    <row r="13" spans="1:20" ht="12" customHeight="1" x14ac:dyDescent="0.25">
      <c r="A13" s="175">
        <v>10</v>
      </c>
      <c r="B13" s="175" t="s">
        <v>1061</v>
      </c>
      <c r="C13" s="176" t="s">
        <v>9</v>
      </c>
      <c r="D13" s="177" t="s">
        <v>493</v>
      </c>
      <c r="E13" s="178">
        <v>1058354.6400000001</v>
      </c>
      <c r="F13" s="178">
        <v>0</v>
      </c>
      <c r="G13" s="178">
        <v>1260.9000000000001</v>
      </c>
      <c r="H13" s="178">
        <v>1260.9000000000001</v>
      </c>
      <c r="I13" s="178">
        <v>3968.64</v>
      </c>
      <c r="J13" s="178">
        <v>2656.8599999999997</v>
      </c>
      <c r="K13" s="178">
        <v>109483.2</v>
      </c>
      <c r="L13" s="179">
        <f t="shared" si="0"/>
        <v>1176985.1399999999</v>
      </c>
      <c r="M13" s="178">
        <v>1107808.46</v>
      </c>
      <c r="N13" s="178">
        <v>0</v>
      </c>
      <c r="O13" s="178">
        <v>1275.4900000000002</v>
      </c>
      <c r="P13" s="178">
        <v>1266.1100000000001</v>
      </c>
      <c r="Q13" s="178">
        <v>3974.2800000000007</v>
      </c>
      <c r="R13" s="178">
        <v>2626.02</v>
      </c>
      <c r="S13" s="178">
        <v>112209.72999999997</v>
      </c>
      <c r="T13" s="179">
        <f t="shared" si="1"/>
        <v>1229160.0900000001</v>
      </c>
    </row>
    <row r="14" spans="1:20" ht="12" customHeight="1" x14ac:dyDescent="0.25">
      <c r="A14" s="175">
        <v>11</v>
      </c>
      <c r="B14" s="175" t="s">
        <v>1061</v>
      </c>
      <c r="C14" s="176" t="s">
        <v>10</v>
      </c>
      <c r="D14" s="177" t="s">
        <v>493</v>
      </c>
      <c r="E14" s="178">
        <v>1042391.1599999999</v>
      </c>
      <c r="F14" s="178">
        <v>0</v>
      </c>
      <c r="G14" s="178">
        <v>1305.6500000000001</v>
      </c>
      <c r="H14" s="178">
        <v>1305.6500000000001</v>
      </c>
      <c r="I14" s="178">
        <v>4108.79</v>
      </c>
      <c r="J14" s="178">
        <v>2750.52</v>
      </c>
      <c r="K14" s="178">
        <v>109799.05</v>
      </c>
      <c r="L14" s="179">
        <f t="shared" si="0"/>
        <v>1161660.82</v>
      </c>
      <c r="M14" s="178">
        <v>1009511.7</v>
      </c>
      <c r="N14" s="178">
        <v>0</v>
      </c>
      <c r="O14" s="178">
        <v>1383.24</v>
      </c>
      <c r="P14" s="178">
        <v>1383.11</v>
      </c>
      <c r="Q14" s="178">
        <v>4134.8700000000008</v>
      </c>
      <c r="R14" s="178">
        <v>2805.13</v>
      </c>
      <c r="S14" s="178">
        <v>106120.95</v>
      </c>
      <c r="T14" s="179">
        <f t="shared" si="1"/>
        <v>1125339</v>
      </c>
    </row>
    <row r="15" spans="1:20" ht="12" customHeight="1" x14ac:dyDescent="0.25">
      <c r="A15" s="175">
        <v>12</v>
      </c>
      <c r="B15" s="175" t="s">
        <v>1061</v>
      </c>
      <c r="C15" s="176" t="s">
        <v>11</v>
      </c>
      <c r="D15" s="177" t="s">
        <v>493</v>
      </c>
      <c r="E15" s="178">
        <v>1053597.1200000001</v>
      </c>
      <c r="F15" s="178">
        <v>0</v>
      </c>
      <c r="G15" s="178">
        <v>828.22</v>
      </c>
      <c r="H15" s="178">
        <v>828.18000000000006</v>
      </c>
      <c r="I15" s="178">
        <v>2606.5499999999997</v>
      </c>
      <c r="J15" s="178">
        <v>1650.54</v>
      </c>
      <c r="K15" s="178">
        <v>109798.86</v>
      </c>
      <c r="L15" s="179">
        <f t="shared" si="0"/>
        <v>1169309.4700000002</v>
      </c>
      <c r="M15" s="178">
        <v>963053.59000000008</v>
      </c>
      <c r="N15" s="178">
        <v>0</v>
      </c>
      <c r="O15" s="178">
        <v>792.93000000000006</v>
      </c>
      <c r="P15" s="178">
        <v>792.87</v>
      </c>
      <c r="Q15" s="178">
        <v>2492.0500000000002</v>
      </c>
      <c r="R15" s="178">
        <v>1593.6200000000001</v>
      </c>
      <c r="S15" s="178">
        <v>101454.62000000001</v>
      </c>
      <c r="T15" s="179">
        <f t="shared" si="1"/>
        <v>1070179.6800000002</v>
      </c>
    </row>
    <row r="16" spans="1:20" ht="12" customHeight="1" x14ac:dyDescent="0.25">
      <c r="A16" s="175">
        <v>13</v>
      </c>
      <c r="B16" s="175" t="s">
        <v>1061</v>
      </c>
      <c r="C16" s="176" t="s">
        <v>12</v>
      </c>
      <c r="D16" s="177" t="s">
        <v>493</v>
      </c>
      <c r="E16" s="178">
        <v>175776.96</v>
      </c>
      <c r="F16" s="178">
        <v>0</v>
      </c>
      <c r="G16" s="178">
        <v>157.44</v>
      </c>
      <c r="H16" s="178">
        <v>157.44</v>
      </c>
      <c r="I16" s="178">
        <v>530.1</v>
      </c>
      <c r="J16" s="178">
        <v>332.15999999999997</v>
      </c>
      <c r="K16" s="178">
        <v>4286.1000000000004</v>
      </c>
      <c r="L16" s="179">
        <f t="shared" si="0"/>
        <v>181240.2</v>
      </c>
      <c r="M16" s="178">
        <v>147791.06999999998</v>
      </c>
      <c r="N16" s="178">
        <v>0</v>
      </c>
      <c r="O16" s="178">
        <v>116.78999999999999</v>
      </c>
      <c r="P16" s="178">
        <v>116.78999999999999</v>
      </c>
      <c r="Q16" s="178">
        <v>399.90999999999997</v>
      </c>
      <c r="R16" s="178">
        <v>246.80000000000004</v>
      </c>
      <c r="S16" s="178">
        <v>3706.22</v>
      </c>
      <c r="T16" s="179">
        <f t="shared" si="1"/>
        <v>152377.57999999999</v>
      </c>
    </row>
    <row r="17" spans="1:20" ht="12" customHeight="1" x14ac:dyDescent="0.25">
      <c r="A17" s="175">
        <v>14</v>
      </c>
      <c r="B17" s="175" t="s">
        <v>1061</v>
      </c>
      <c r="C17" s="176" t="s">
        <v>13</v>
      </c>
      <c r="D17" s="177" t="s">
        <v>493</v>
      </c>
      <c r="E17" s="178">
        <v>180483.24</v>
      </c>
      <c r="F17" s="178">
        <v>0</v>
      </c>
      <c r="G17" s="178">
        <v>28.5</v>
      </c>
      <c r="H17" s="178">
        <v>0</v>
      </c>
      <c r="I17" s="178">
        <v>0</v>
      </c>
      <c r="J17" s="178">
        <v>0</v>
      </c>
      <c r="K17" s="178">
        <v>4778.4000000000005</v>
      </c>
      <c r="L17" s="179">
        <f t="shared" si="0"/>
        <v>185290.13999999998</v>
      </c>
      <c r="M17" s="178">
        <v>164179.60999999999</v>
      </c>
      <c r="N17" s="178">
        <v>0</v>
      </c>
      <c r="O17" s="178">
        <v>31.230000000000008</v>
      </c>
      <c r="P17" s="178">
        <v>0</v>
      </c>
      <c r="Q17" s="178">
        <v>0</v>
      </c>
      <c r="R17" s="178">
        <v>0</v>
      </c>
      <c r="S17" s="178">
        <v>4322.4400000000005</v>
      </c>
      <c r="T17" s="179">
        <f t="shared" si="1"/>
        <v>168533.28</v>
      </c>
    </row>
    <row r="18" spans="1:20" ht="12" customHeight="1" x14ac:dyDescent="0.25">
      <c r="A18" s="175">
        <v>15</v>
      </c>
      <c r="B18" s="175" t="s">
        <v>1061</v>
      </c>
      <c r="C18" s="176" t="s">
        <v>14</v>
      </c>
      <c r="D18" s="177" t="s">
        <v>493</v>
      </c>
      <c r="E18" s="178">
        <v>206724.42</v>
      </c>
      <c r="F18" s="178">
        <v>0</v>
      </c>
      <c r="G18" s="178">
        <v>61.08</v>
      </c>
      <c r="H18" s="178">
        <v>61.08</v>
      </c>
      <c r="I18" s="178">
        <v>205.44000000000003</v>
      </c>
      <c r="J18" s="178">
        <v>128.70000000000002</v>
      </c>
      <c r="K18" s="178">
        <v>3125.16</v>
      </c>
      <c r="L18" s="179">
        <f t="shared" si="0"/>
        <v>210305.88</v>
      </c>
      <c r="M18" s="178">
        <v>162431.59000000003</v>
      </c>
      <c r="N18" s="178">
        <v>0</v>
      </c>
      <c r="O18" s="178">
        <v>59.400000000000006</v>
      </c>
      <c r="P18" s="178">
        <v>59.400000000000006</v>
      </c>
      <c r="Q18" s="178">
        <v>202.13000000000002</v>
      </c>
      <c r="R18" s="178">
        <v>125.28999999999999</v>
      </c>
      <c r="S18" s="178">
        <v>2471.6000000000004</v>
      </c>
      <c r="T18" s="179">
        <f t="shared" si="1"/>
        <v>165349.41000000003</v>
      </c>
    </row>
    <row r="19" spans="1:20" ht="12" customHeight="1" x14ac:dyDescent="0.25">
      <c r="A19" s="175">
        <v>16</v>
      </c>
      <c r="B19" s="175" t="s">
        <v>1061</v>
      </c>
      <c r="C19" s="176" t="s">
        <v>15</v>
      </c>
      <c r="D19" s="177" t="s">
        <v>493</v>
      </c>
      <c r="E19" s="178">
        <v>208205.22</v>
      </c>
      <c r="F19" s="178">
        <v>0</v>
      </c>
      <c r="G19" s="178">
        <v>36.700000000000003</v>
      </c>
      <c r="H19" s="178">
        <v>36.700000000000003</v>
      </c>
      <c r="I19" s="178">
        <v>122.94</v>
      </c>
      <c r="J19" s="178">
        <v>77.36</v>
      </c>
      <c r="K19" s="178">
        <v>3124.6800000000003</v>
      </c>
      <c r="L19" s="179">
        <f t="shared" si="0"/>
        <v>211603.6</v>
      </c>
      <c r="M19" s="178">
        <v>203698.42</v>
      </c>
      <c r="N19" s="178">
        <v>0</v>
      </c>
      <c r="O19" s="178">
        <v>41.31</v>
      </c>
      <c r="P19" s="178">
        <v>41.25</v>
      </c>
      <c r="Q19" s="178">
        <v>139.38999999999999</v>
      </c>
      <c r="R19" s="178">
        <v>87.169999999999987</v>
      </c>
      <c r="S19" s="178">
        <v>3039.6</v>
      </c>
      <c r="T19" s="179">
        <f t="shared" si="1"/>
        <v>207047.14000000004</v>
      </c>
    </row>
    <row r="20" spans="1:20" ht="12" customHeight="1" x14ac:dyDescent="0.25">
      <c r="A20" s="175">
        <v>17</v>
      </c>
      <c r="B20" s="175" t="s">
        <v>1061</v>
      </c>
      <c r="C20" s="176" t="s">
        <v>16</v>
      </c>
      <c r="D20" s="177" t="s">
        <v>493</v>
      </c>
      <c r="E20" s="178">
        <v>203762.88</v>
      </c>
      <c r="F20" s="178">
        <v>0</v>
      </c>
      <c r="G20" s="178">
        <v>62.160000000000004</v>
      </c>
      <c r="H20" s="178">
        <v>62.160000000000004</v>
      </c>
      <c r="I20" s="178">
        <v>209.21999999999997</v>
      </c>
      <c r="J20" s="178">
        <v>130.98000000000002</v>
      </c>
      <c r="K20" s="178">
        <v>3124.98</v>
      </c>
      <c r="L20" s="179">
        <f t="shared" si="0"/>
        <v>207352.38000000003</v>
      </c>
      <c r="M20" s="178">
        <v>191808.11000000002</v>
      </c>
      <c r="N20" s="178">
        <v>0</v>
      </c>
      <c r="O20" s="178">
        <v>62.019999999999996</v>
      </c>
      <c r="P20" s="178">
        <v>62.019999999999996</v>
      </c>
      <c r="Q20" s="178">
        <v>209.90999999999997</v>
      </c>
      <c r="R20" s="178">
        <v>130.79000000000002</v>
      </c>
      <c r="S20" s="178">
        <v>2929.68</v>
      </c>
      <c r="T20" s="179">
        <f t="shared" si="1"/>
        <v>195202.53</v>
      </c>
    </row>
    <row r="21" spans="1:20" ht="12" customHeight="1" x14ac:dyDescent="0.25">
      <c r="A21" s="175">
        <v>18</v>
      </c>
      <c r="B21" s="175" t="s">
        <v>1061</v>
      </c>
      <c r="C21" s="176" t="s">
        <v>17</v>
      </c>
      <c r="D21" s="177" t="s">
        <v>493</v>
      </c>
      <c r="E21" s="178">
        <v>194685.3</v>
      </c>
      <c r="F21" s="178">
        <v>0</v>
      </c>
      <c r="G21" s="178">
        <v>70.5</v>
      </c>
      <c r="H21" s="178">
        <v>72.84</v>
      </c>
      <c r="I21" s="178">
        <v>237.06</v>
      </c>
      <c r="J21" s="178">
        <v>148.56</v>
      </c>
      <c r="K21" s="178">
        <v>3220.6800000000003</v>
      </c>
      <c r="L21" s="179">
        <f t="shared" si="0"/>
        <v>198434.93999999997</v>
      </c>
      <c r="M21" s="178">
        <v>182402.30000000002</v>
      </c>
      <c r="N21" s="178">
        <v>0</v>
      </c>
      <c r="O21" s="178">
        <v>70.39</v>
      </c>
      <c r="P21" s="178">
        <v>72.8</v>
      </c>
      <c r="Q21" s="178">
        <v>237.29</v>
      </c>
      <c r="R21" s="178">
        <v>148.38000000000002</v>
      </c>
      <c r="S21" s="178">
        <v>2993.74</v>
      </c>
      <c r="T21" s="179">
        <f t="shared" si="1"/>
        <v>185924.90000000002</v>
      </c>
    </row>
    <row r="22" spans="1:20" ht="12" customHeight="1" x14ac:dyDescent="0.25">
      <c r="A22" s="175">
        <v>19</v>
      </c>
      <c r="B22" s="175" t="s">
        <v>1061</v>
      </c>
      <c r="C22" s="176" t="s">
        <v>18</v>
      </c>
      <c r="D22" s="177" t="s">
        <v>493</v>
      </c>
      <c r="E22" s="178">
        <v>328968.39</v>
      </c>
      <c r="F22" s="178">
        <v>0</v>
      </c>
      <c r="G22" s="178">
        <v>28.110000000000003</v>
      </c>
      <c r="H22" s="178">
        <v>0</v>
      </c>
      <c r="I22" s="178">
        <v>0</v>
      </c>
      <c r="J22" s="178">
        <v>0</v>
      </c>
      <c r="K22" s="178">
        <v>4333.8600000000006</v>
      </c>
      <c r="L22" s="179">
        <f t="shared" si="0"/>
        <v>333330.36</v>
      </c>
      <c r="M22" s="178">
        <v>299447.72000000003</v>
      </c>
      <c r="N22" s="178">
        <v>0</v>
      </c>
      <c r="O22" s="178">
        <v>29.669999999999995</v>
      </c>
      <c r="P22" s="178">
        <v>0</v>
      </c>
      <c r="Q22" s="178">
        <v>0</v>
      </c>
      <c r="R22" s="178">
        <v>0</v>
      </c>
      <c r="S22" s="178">
        <v>3913.42</v>
      </c>
      <c r="T22" s="179">
        <f t="shared" si="1"/>
        <v>303390.81</v>
      </c>
    </row>
    <row r="23" spans="1:20" ht="12" customHeight="1" x14ac:dyDescent="0.25">
      <c r="A23" s="175">
        <v>20</v>
      </c>
      <c r="B23" s="175" t="s">
        <v>1061</v>
      </c>
      <c r="C23" s="176" t="s">
        <v>19</v>
      </c>
      <c r="D23" s="177" t="s">
        <v>495</v>
      </c>
      <c r="E23" s="178">
        <v>9285.2000000000007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9">
        <f t="shared" si="0"/>
        <v>9285.2000000000007</v>
      </c>
      <c r="M23" s="178">
        <v>11611.75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0</v>
      </c>
      <c r="T23" s="179">
        <f t="shared" si="1"/>
        <v>11611.75</v>
      </c>
    </row>
    <row r="24" spans="1:20" ht="12" customHeight="1" x14ac:dyDescent="0.25">
      <c r="A24" s="175">
        <v>21</v>
      </c>
      <c r="B24" s="175" t="s">
        <v>1061</v>
      </c>
      <c r="C24" s="176" t="s">
        <v>20</v>
      </c>
      <c r="D24" s="177" t="s">
        <v>495</v>
      </c>
      <c r="E24" s="178">
        <v>1654.12</v>
      </c>
      <c r="F24" s="178">
        <v>-1654.12</v>
      </c>
      <c r="G24" s="178">
        <v>0</v>
      </c>
      <c r="H24" s="178">
        <v>0</v>
      </c>
      <c r="I24" s="178">
        <v>0</v>
      </c>
      <c r="J24" s="178">
        <v>0</v>
      </c>
      <c r="K24" s="178">
        <v>0</v>
      </c>
      <c r="L24" s="179">
        <f t="shared" si="0"/>
        <v>0</v>
      </c>
      <c r="M24" s="178">
        <v>26021.71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9">
        <f t="shared" si="1"/>
        <v>26021.71</v>
      </c>
    </row>
    <row r="25" spans="1:20" ht="12" customHeight="1" x14ac:dyDescent="0.25">
      <c r="A25" s="175">
        <v>22</v>
      </c>
      <c r="B25" s="175" t="s">
        <v>1061</v>
      </c>
      <c r="C25" s="176" t="s">
        <v>21</v>
      </c>
      <c r="D25" s="177" t="s">
        <v>495</v>
      </c>
      <c r="E25" s="178">
        <v>-12166.1</v>
      </c>
      <c r="F25" s="178">
        <v>12166.1</v>
      </c>
      <c r="G25" s="178">
        <v>0</v>
      </c>
      <c r="H25" s="178">
        <v>0</v>
      </c>
      <c r="I25" s="178">
        <v>0</v>
      </c>
      <c r="J25" s="178">
        <v>0</v>
      </c>
      <c r="K25" s="178">
        <v>0</v>
      </c>
      <c r="L25" s="179">
        <f t="shared" si="0"/>
        <v>0</v>
      </c>
      <c r="M25" s="178">
        <v>0</v>
      </c>
      <c r="N25" s="178">
        <v>0</v>
      </c>
      <c r="O25" s="178">
        <v>0</v>
      </c>
      <c r="P25" s="178">
        <v>0</v>
      </c>
      <c r="Q25" s="178">
        <v>0</v>
      </c>
      <c r="R25" s="178">
        <v>0</v>
      </c>
      <c r="S25" s="178">
        <v>0</v>
      </c>
      <c r="T25" s="179">
        <f t="shared" si="1"/>
        <v>0</v>
      </c>
    </row>
    <row r="26" spans="1:20" ht="12" customHeight="1" x14ac:dyDescent="0.25">
      <c r="A26" s="175">
        <v>23</v>
      </c>
      <c r="B26" s="175" t="s">
        <v>1061</v>
      </c>
      <c r="C26" s="176" t="s">
        <v>22</v>
      </c>
      <c r="D26" s="177" t="s">
        <v>453</v>
      </c>
      <c r="E26" s="178">
        <v>4550887.1199999992</v>
      </c>
      <c r="F26" s="178">
        <v>0</v>
      </c>
      <c r="G26" s="178">
        <v>4035.87</v>
      </c>
      <c r="H26" s="178">
        <v>4001.58</v>
      </c>
      <c r="I26" s="178">
        <v>12595.289999999999</v>
      </c>
      <c r="J26" s="178">
        <v>8207.4600000000009</v>
      </c>
      <c r="K26" s="178">
        <v>422289.38</v>
      </c>
      <c r="L26" s="179">
        <f t="shared" si="0"/>
        <v>5002016.6999999993</v>
      </c>
      <c r="M26" s="178">
        <v>4441200.1099999994</v>
      </c>
      <c r="N26" s="178">
        <v>0</v>
      </c>
      <c r="O26" s="178">
        <v>3898.6200000000003</v>
      </c>
      <c r="P26" s="178">
        <v>3864.08</v>
      </c>
      <c r="Q26" s="178">
        <v>12152.439999999999</v>
      </c>
      <c r="R26" s="178">
        <v>7925.3199999999988</v>
      </c>
      <c r="S26" s="178">
        <v>411067.46</v>
      </c>
      <c r="T26" s="179">
        <f t="shared" si="1"/>
        <v>4880108.03</v>
      </c>
    </row>
    <row r="27" spans="1:20" ht="12" customHeight="1" x14ac:dyDescent="0.25">
      <c r="A27" s="175">
        <v>24</v>
      </c>
      <c r="B27" s="175" t="s">
        <v>1061</v>
      </c>
      <c r="C27" s="176" t="s">
        <v>23</v>
      </c>
      <c r="D27" s="177" t="s">
        <v>453</v>
      </c>
      <c r="E27" s="178">
        <v>1700086.2</v>
      </c>
      <c r="F27" s="178">
        <v>0</v>
      </c>
      <c r="G27" s="178">
        <v>1971.96</v>
      </c>
      <c r="H27" s="178">
        <v>1971.96</v>
      </c>
      <c r="I27" s="178">
        <v>6206.4</v>
      </c>
      <c r="J27" s="178">
        <v>3911.52</v>
      </c>
      <c r="K27" s="178">
        <v>172585.97999999998</v>
      </c>
      <c r="L27" s="179">
        <f t="shared" si="0"/>
        <v>1886734.0199999998</v>
      </c>
      <c r="M27" s="178">
        <v>1697329.8399999999</v>
      </c>
      <c r="N27" s="178">
        <v>0</v>
      </c>
      <c r="O27" s="178">
        <v>2009.1300000000003</v>
      </c>
      <c r="P27" s="178">
        <v>2008.9200000000003</v>
      </c>
      <c r="Q27" s="178">
        <v>6316.92</v>
      </c>
      <c r="R27" s="178">
        <v>4013.7300000000005</v>
      </c>
      <c r="S27" s="178">
        <v>171033.38999999998</v>
      </c>
      <c r="T27" s="179">
        <f t="shared" si="1"/>
        <v>1882711.9299999995</v>
      </c>
    </row>
    <row r="28" spans="1:20" ht="12" customHeight="1" x14ac:dyDescent="0.25">
      <c r="A28" s="175">
        <v>25</v>
      </c>
      <c r="B28" s="175" t="s">
        <v>1061</v>
      </c>
      <c r="C28" s="176" t="s">
        <v>24</v>
      </c>
      <c r="D28" s="177" t="s">
        <v>453</v>
      </c>
      <c r="E28" s="178">
        <v>4163184.4800000004</v>
      </c>
      <c r="F28" s="178">
        <v>0</v>
      </c>
      <c r="G28" s="178">
        <v>1805.3700000000001</v>
      </c>
      <c r="H28" s="178">
        <v>1805.3700000000001</v>
      </c>
      <c r="I28" s="178">
        <v>5690.3599999999988</v>
      </c>
      <c r="J28" s="178">
        <v>3612.1400000000003</v>
      </c>
      <c r="K28" s="178">
        <v>188906.74</v>
      </c>
      <c r="L28" s="179">
        <f t="shared" si="0"/>
        <v>4365004.4600000009</v>
      </c>
      <c r="M28" s="178">
        <v>4192946.08</v>
      </c>
      <c r="N28" s="178">
        <v>0</v>
      </c>
      <c r="O28" s="178">
        <v>1755.27</v>
      </c>
      <c r="P28" s="178">
        <v>1755.2000000000003</v>
      </c>
      <c r="Q28" s="178">
        <v>5583.3600000000006</v>
      </c>
      <c r="R28" s="178">
        <v>3553.51</v>
      </c>
      <c r="S28" s="178">
        <v>191436.69000000003</v>
      </c>
      <c r="T28" s="179">
        <f t="shared" si="1"/>
        <v>4397030.1100000003</v>
      </c>
    </row>
    <row r="29" spans="1:20" ht="12" customHeight="1" x14ac:dyDescent="0.25">
      <c r="A29" s="175">
        <v>26</v>
      </c>
      <c r="B29" s="175" t="s">
        <v>1061</v>
      </c>
      <c r="C29" s="176" t="s">
        <v>25</v>
      </c>
      <c r="D29" s="177" t="s">
        <v>496</v>
      </c>
      <c r="E29" s="178">
        <v>3350469.0599999996</v>
      </c>
      <c r="F29" s="178">
        <v>0</v>
      </c>
      <c r="G29" s="178">
        <v>2918.79</v>
      </c>
      <c r="H29" s="178">
        <v>2918.79</v>
      </c>
      <c r="I29" s="178">
        <v>9201.48</v>
      </c>
      <c r="J29" s="178">
        <v>6151.67</v>
      </c>
      <c r="K29" s="178">
        <v>235736.94</v>
      </c>
      <c r="L29" s="179">
        <f t="shared" si="0"/>
        <v>3607396.7299999995</v>
      </c>
      <c r="M29" s="178">
        <v>3315185.9299999997</v>
      </c>
      <c r="N29" s="178">
        <v>0</v>
      </c>
      <c r="O29" s="178">
        <v>2872.81</v>
      </c>
      <c r="P29" s="178">
        <v>2872.67</v>
      </c>
      <c r="Q29" s="178">
        <v>9047.7900000000009</v>
      </c>
      <c r="R29" s="178">
        <v>6059.43</v>
      </c>
      <c r="S29" s="178">
        <v>231866.22</v>
      </c>
      <c r="T29" s="179">
        <f t="shared" si="1"/>
        <v>3567904.85</v>
      </c>
    </row>
    <row r="30" spans="1:20" ht="12" customHeight="1" x14ac:dyDescent="0.25">
      <c r="A30" s="175">
        <v>27</v>
      </c>
      <c r="B30" s="175" t="s">
        <v>1061</v>
      </c>
      <c r="C30" s="176" t="s">
        <v>26</v>
      </c>
      <c r="D30" s="177" t="s">
        <v>496</v>
      </c>
      <c r="E30" s="178">
        <v>3357747.4799999995</v>
      </c>
      <c r="F30" s="178">
        <v>0</v>
      </c>
      <c r="G30" s="178">
        <v>2901.12</v>
      </c>
      <c r="H30" s="178">
        <v>2901.12</v>
      </c>
      <c r="I30" s="178">
        <v>9145.86</v>
      </c>
      <c r="J30" s="178">
        <v>6113.64</v>
      </c>
      <c r="K30" s="178">
        <v>252822</v>
      </c>
      <c r="L30" s="179">
        <f t="shared" si="0"/>
        <v>3631631.2199999997</v>
      </c>
      <c r="M30" s="178">
        <v>3267782.41</v>
      </c>
      <c r="N30" s="178">
        <v>0</v>
      </c>
      <c r="O30" s="178">
        <v>2107.83</v>
      </c>
      <c r="P30" s="178">
        <v>2107.67</v>
      </c>
      <c r="Q30" s="178">
        <v>8288.3799999999992</v>
      </c>
      <c r="R30" s="178">
        <v>5295.0499999999993</v>
      </c>
      <c r="S30" s="178">
        <v>243802.96999999997</v>
      </c>
      <c r="T30" s="179">
        <f t="shared" si="1"/>
        <v>3529384.3099999996</v>
      </c>
    </row>
    <row r="31" spans="1:20" ht="12" customHeight="1" x14ac:dyDescent="0.25">
      <c r="A31" s="175">
        <v>28</v>
      </c>
      <c r="B31" s="175" t="s">
        <v>1061</v>
      </c>
      <c r="C31" s="176" t="s">
        <v>27</v>
      </c>
      <c r="D31" s="177" t="s">
        <v>496</v>
      </c>
      <c r="E31" s="178">
        <v>379184.41</v>
      </c>
      <c r="F31" s="178">
        <v>0</v>
      </c>
      <c r="G31" s="178">
        <v>108.18</v>
      </c>
      <c r="H31" s="178">
        <v>0</v>
      </c>
      <c r="I31" s="178">
        <v>0</v>
      </c>
      <c r="J31" s="178">
        <v>356.17</v>
      </c>
      <c r="K31" s="178">
        <v>4042.67</v>
      </c>
      <c r="L31" s="179">
        <f t="shared" si="0"/>
        <v>383691.42999999993</v>
      </c>
      <c r="M31" s="178">
        <v>367814.70000000007</v>
      </c>
      <c r="N31" s="178">
        <v>0</v>
      </c>
      <c r="O31" s="178">
        <v>108.57000000000001</v>
      </c>
      <c r="P31" s="178">
        <v>0</v>
      </c>
      <c r="Q31" s="178">
        <v>0</v>
      </c>
      <c r="R31" s="178">
        <v>344.15</v>
      </c>
      <c r="S31" s="178">
        <v>3955.22</v>
      </c>
      <c r="T31" s="179">
        <f t="shared" si="1"/>
        <v>372222.64000000007</v>
      </c>
    </row>
    <row r="32" spans="1:20" ht="12" customHeight="1" x14ac:dyDescent="0.25">
      <c r="A32" s="175">
        <v>29</v>
      </c>
      <c r="B32" s="175" t="s">
        <v>1061</v>
      </c>
      <c r="C32" s="176" t="s">
        <v>28</v>
      </c>
      <c r="D32" s="177" t="s">
        <v>496</v>
      </c>
      <c r="E32" s="178">
        <v>622839.24</v>
      </c>
      <c r="F32" s="178">
        <v>0</v>
      </c>
      <c r="G32" s="178">
        <v>224.4</v>
      </c>
      <c r="H32" s="178">
        <v>0</v>
      </c>
      <c r="I32" s="178">
        <v>0</v>
      </c>
      <c r="J32" s="178">
        <v>789.25</v>
      </c>
      <c r="K32" s="178">
        <v>8956.91</v>
      </c>
      <c r="L32" s="179">
        <f t="shared" si="0"/>
        <v>632809.80000000005</v>
      </c>
      <c r="M32" s="178">
        <v>602526.29</v>
      </c>
      <c r="N32" s="178">
        <v>0</v>
      </c>
      <c r="O32" s="178">
        <v>227.69999999999996</v>
      </c>
      <c r="P32" s="178">
        <v>0</v>
      </c>
      <c r="Q32" s="178">
        <v>0</v>
      </c>
      <c r="R32" s="178">
        <v>761.22</v>
      </c>
      <c r="S32" s="178">
        <v>8669.68</v>
      </c>
      <c r="T32" s="179">
        <f t="shared" si="1"/>
        <v>612184.89</v>
      </c>
    </row>
    <row r="33" spans="1:20" ht="12" customHeight="1" x14ac:dyDescent="0.25">
      <c r="A33" s="175">
        <v>30</v>
      </c>
      <c r="B33" s="175" t="s">
        <v>1061</v>
      </c>
      <c r="C33" s="176" t="s">
        <v>29</v>
      </c>
      <c r="D33" s="177" t="s">
        <v>496</v>
      </c>
      <c r="E33" s="178">
        <v>145633.79999999999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3265.38</v>
      </c>
      <c r="L33" s="179">
        <f t="shared" si="0"/>
        <v>148899.18</v>
      </c>
      <c r="M33" s="178">
        <v>137878.94</v>
      </c>
      <c r="N33" s="178">
        <v>0</v>
      </c>
      <c r="O33" s="178">
        <v>0</v>
      </c>
      <c r="P33" s="178">
        <v>0</v>
      </c>
      <c r="Q33" s="178">
        <v>0</v>
      </c>
      <c r="R33" s="178">
        <v>0</v>
      </c>
      <c r="S33" s="178">
        <v>3060.6699999999996</v>
      </c>
      <c r="T33" s="179">
        <f t="shared" si="1"/>
        <v>140939.61000000002</v>
      </c>
    </row>
    <row r="34" spans="1:20" ht="12" customHeight="1" x14ac:dyDescent="0.25">
      <c r="A34" s="175">
        <v>31</v>
      </c>
      <c r="B34" s="175" t="s">
        <v>1061</v>
      </c>
      <c r="C34" s="176" t="s">
        <v>30</v>
      </c>
      <c r="D34" s="177" t="s">
        <v>496</v>
      </c>
      <c r="E34" s="178">
        <v>1699338.9600000002</v>
      </c>
      <c r="F34" s="178">
        <v>0</v>
      </c>
      <c r="G34" s="178">
        <v>913.07999999999993</v>
      </c>
      <c r="H34" s="178">
        <v>913.11000000000013</v>
      </c>
      <c r="I34" s="178">
        <v>2878.26</v>
      </c>
      <c r="J34" s="178">
        <v>3691.3700000000003</v>
      </c>
      <c r="K34" s="178">
        <v>100696.85</v>
      </c>
      <c r="L34" s="179">
        <f t="shared" si="0"/>
        <v>1808431.6300000006</v>
      </c>
      <c r="M34" s="178">
        <v>1631016.51</v>
      </c>
      <c r="N34" s="178">
        <v>0</v>
      </c>
      <c r="O34" s="178">
        <v>851.93000000000006</v>
      </c>
      <c r="P34" s="178">
        <v>851.92000000000007</v>
      </c>
      <c r="Q34" s="178">
        <v>2683.52</v>
      </c>
      <c r="R34" s="178">
        <v>3551.2000000000007</v>
      </c>
      <c r="S34" s="178">
        <v>95859.7</v>
      </c>
      <c r="T34" s="179">
        <f t="shared" si="1"/>
        <v>1734814.7799999998</v>
      </c>
    </row>
    <row r="35" spans="1:20" ht="12" customHeight="1" x14ac:dyDescent="0.25">
      <c r="A35" s="175">
        <v>32</v>
      </c>
      <c r="B35" s="175" t="s">
        <v>1061</v>
      </c>
      <c r="C35" s="176" t="s">
        <v>31</v>
      </c>
      <c r="D35" s="177" t="s">
        <v>496</v>
      </c>
      <c r="E35" s="178">
        <v>63496.680000000008</v>
      </c>
      <c r="F35" s="178">
        <v>0</v>
      </c>
      <c r="G35" s="178">
        <v>0</v>
      </c>
      <c r="H35" s="178">
        <v>0</v>
      </c>
      <c r="I35" s="178">
        <v>0</v>
      </c>
      <c r="J35" s="178">
        <v>0</v>
      </c>
      <c r="K35" s="178">
        <v>5054.5200000000004</v>
      </c>
      <c r="L35" s="179">
        <f t="shared" si="0"/>
        <v>68551.200000000012</v>
      </c>
      <c r="M35" s="178">
        <v>53293.62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178">
        <v>4205.25</v>
      </c>
      <c r="T35" s="179">
        <f t="shared" si="1"/>
        <v>57498.87</v>
      </c>
    </row>
    <row r="36" spans="1:20" ht="12" customHeight="1" x14ac:dyDescent="0.25">
      <c r="A36" s="175">
        <v>33</v>
      </c>
      <c r="B36" s="175" t="s">
        <v>1061</v>
      </c>
      <c r="C36" s="176" t="s">
        <v>32</v>
      </c>
      <c r="D36" s="177" t="s">
        <v>496</v>
      </c>
      <c r="E36" s="178">
        <v>63669.84</v>
      </c>
      <c r="F36" s="178">
        <v>0</v>
      </c>
      <c r="G36" s="178">
        <v>0</v>
      </c>
      <c r="H36" s="178">
        <v>0</v>
      </c>
      <c r="I36" s="178">
        <v>0</v>
      </c>
      <c r="J36" s="178">
        <v>0</v>
      </c>
      <c r="K36" s="178">
        <v>1408.1399999999999</v>
      </c>
      <c r="L36" s="179">
        <f t="shared" si="0"/>
        <v>65077.979999999996</v>
      </c>
      <c r="M36" s="178">
        <v>64505.790000000008</v>
      </c>
      <c r="N36" s="178">
        <v>0</v>
      </c>
      <c r="O36" s="178">
        <v>0</v>
      </c>
      <c r="P36" s="178">
        <v>0</v>
      </c>
      <c r="Q36" s="178">
        <v>0</v>
      </c>
      <c r="R36" s="178">
        <v>0</v>
      </c>
      <c r="S36" s="178">
        <v>1424.4699999999998</v>
      </c>
      <c r="T36" s="179">
        <f t="shared" si="1"/>
        <v>65930.260000000009</v>
      </c>
    </row>
    <row r="37" spans="1:20" ht="12" customHeight="1" x14ac:dyDescent="0.25">
      <c r="A37" s="175">
        <v>34</v>
      </c>
      <c r="B37" s="175" t="s">
        <v>1061</v>
      </c>
      <c r="C37" s="176" t="s">
        <v>33</v>
      </c>
      <c r="D37" s="177" t="s">
        <v>496</v>
      </c>
      <c r="E37" s="178">
        <v>32603.879999999997</v>
      </c>
      <c r="F37" s="178">
        <v>0</v>
      </c>
      <c r="G37" s="178">
        <v>0</v>
      </c>
      <c r="H37" s="178">
        <v>0</v>
      </c>
      <c r="I37" s="178">
        <v>0</v>
      </c>
      <c r="J37" s="178">
        <v>0</v>
      </c>
      <c r="K37" s="178">
        <v>404.76</v>
      </c>
      <c r="L37" s="179">
        <f t="shared" si="0"/>
        <v>33008.639999999999</v>
      </c>
      <c r="M37" s="178">
        <v>29152.32</v>
      </c>
      <c r="N37" s="178">
        <v>0</v>
      </c>
      <c r="O37" s="178">
        <v>0</v>
      </c>
      <c r="P37" s="178">
        <v>0</v>
      </c>
      <c r="Q37" s="178">
        <v>0</v>
      </c>
      <c r="R37" s="178">
        <v>0</v>
      </c>
      <c r="S37" s="178">
        <v>359.09</v>
      </c>
      <c r="T37" s="179">
        <f t="shared" si="1"/>
        <v>29511.41</v>
      </c>
    </row>
    <row r="38" spans="1:20" ht="12" customHeight="1" x14ac:dyDescent="0.25">
      <c r="A38" s="175">
        <v>35</v>
      </c>
      <c r="B38" s="175" t="s">
        <v>1061</v>
      </c>
      <c r="C38" s="176" t="s">
        <v>34</v>
      </c>
      <c r="D38" s="177" t="s">
        <v>493</v>
      </c>
      <c r="E38" s="178">
        <v>5045724.57</v>
      </c>
      <c r="F38" s="178">
        <v>0</v>
      </c>
      <c r="G38" s="178">
        <v>2425.0100000000002</v>
      </c>
      <c r="H38" s="178">
        <v>2425.0100000000002</v>
      </c>
      <c r="I38" s="178">
        <v>7572.26</v>
      </c>
      <c r="J38" s="178">
        <v>5069.18</v>
      </c>
      <c r="K38" s="178">
        <v>221631.25</v>
      </c>
      <c r="L38" s="179">
        <f t="shared" si="0"/>
        <v>5284847.2799999993</v>
      </c>
      <c r="M38" s="178">
        <v>4957570.66</v>
      </c>
      <c r="N38" s="178">
        <v>0</v>
      </c>
      <c r="O38" s="178">
        <v>2441.73</v>
      </c>
      <c r="P38" s="178">
        <v>2441.6</v>
      </c>
      <c r="Q38" s="178">
        <v>7627.4799999999987</v>
      </c>
      <c r="R38" s="178">
        <v>5112.3700000000008</v>
      </c>
      <c r="S38" s="178">
        <v>217771.78000000003</v>
      </c>
      <c r="T38" s="179">
        <f t="shared" si="1"/>
        <v>5192965.620000001</v>
      </c>
    </row>
    <row r="39" spans="1:20" ht="12" customHeight="1" x14ac:dyDescent="0.25">
      <c r="A39" s="175">
        <v>36</v>
      </c>
      <c r="B39" s="175" t="s">
        <v>1061</v>
      </c>
      <c r="C39" s="176" t="s">
        <v>35</v>
      </c>
      <c r="D39" s="177" t="s">
        <v>493</v>
      </c>
      <c r="E39" s="178">
        <v>5026368.32</v>
      </c>
      <c r="F39" s="178">
        <v>0</v>
      </c>
      <c r="G39" s="178">
        <v>3022.3100000000004</v>
      </c>
      <c r="H39" s="178">
        <v>3022.3100000000004</v>
      </c>
      <c r="I39" s="178">
        <v>9512.58</v>
      </c>
      <c r="J39" s="178">
        <v>6368.93</v>
      </c>
      <c r="K39" s="178">
        <v>233078.99</v>
      </c>
      <c r="L39" s="179">
        <f t="shared" si="0"/>
        <v>5281373.4399999995</v>
      </c>
      <c r="M39" s="178">
        <v>4907706.2899999991</v>
      </c>
      <c r="N39" s="178">
        <v>0</v>
      </c>
      <c r="O39" s="178">
        <v>2952.6699999999996</v>
      </c>
      <c r="P39" s="178">
        <v>2952.45</v>
      </c>
      <c r="Q39" s="178">
        <v>9344.43</v>
      </c>
      <c r="R39" s="178">
        <v>6254.6399999999994</v>
      </c>
      <c r="S39" s="178">
        <v>222394.45999999996</v>
      </c>
      <c r="T39" s="179">
        <f t="shared" si="1"/>
        <v>5151604.9399999985</v>
      </c>
    </row>
    <row r="40" spans="1:20" ht="12" customHeight="1" x14ac:dyDescent="0.25">
      <c r="A40" s="175">
        <v>37</v>
      </c>
      <c r="B40" s="175" t="s">
        <v>1061</v>
      </c>
      <c r="C40" s="176" t="s">
        <v>36</v>
      </c>
      <c r="D40" s="177" t="s">
        <v>493</v>
      </c>
      <c r="E40" s="178">
        <v>5014297.34</v>
      </c>
      <c r="F40" s="178">
        <v>0</v>
      </c>
      <c r="G40" s="178">
        <v>2268.8199999999997</v>
      </c>
      <c r="H40" s="178">
        <v>2268.8199999999997</v>
      </c>
      <c r="I40" s="178">
        <v>7141.5299999999988</v>
      </c>
      <c r="J40" s="178">
        <v>4780.74</v>
      </c>
      <c r="K40" s="178">
        <v>204603.91</v>
      </c>
      <c r="L40" s="179">
        <f t="shared" si="0"/>
        <v>5235361.1600000011</v>
      </c>
      <c r="M40" s="178">
        <v>4782055.7200000007</v>
      </c>
      <c r="N40" s="178">
        <v>0</v>
      </c>
      <c r="O40" s="178">
        <v>2188.61</v>
      </c>
      <c r="P40" s="178">
        <v>2188.4699999999998</v>
      </c>
      <c r="Q40" s="178">
        <v>6888.2100000000009</v>
      </c>
      <c r="R40" s="178">
        <v>4616.1899999999996</v>
      </c>
      <c r="S40" s="178">
        <v>194771.04</v>
      </c>
      <c r="T40" s="179">
        <f t="shared" si="1"/>
        <v>4992708.2400000012</v>
      </c>
    </row>
    <row r="41" spans="1:20" ht="12" customHeight="1" x14ac:dyDescent="0.25">
      <c r="A41" s="175">
        <v>38</v>
      </c>
      <c r="B41" s="175" t="s">
        <v>1061</v>
      </c>
      <c r="C41" s="176" t="s">
        <v>37</v>
      </c>
      <c r="D41" s="177" t="s">
        <v>493</v>
      </c>
      <c r="E41" s="178">
        <v>1603293.7</v>
      </c>
      <c r="F41" s="178">
        <v>0</v>
      </c>
      <c r="G41" s="178">
        <v>730.50000000000011</v>
      </c>
      <c r="H41" s="178">
        <v>730.50000000000011</v>
      </c>
      <c r="I41" s="178">
        <v>2302.7199999999998</v>
      </c>
      <c r="J41" s="178">
        <v>1539.3400000000001</v>
      </c>
      <c r="K41" s="178">
        <v>84529.08</v>
      </c>
      <c r="L41" s="179">
        <f t="shared" si="0"/>
        <v>1693125.84</v>
      </c>
      <c r="M41" s="178">
        <v>1579371.13</v>
      </c>
      <c r="N41" s="178">
        <v>0</v>
      </c>
      <c r="O41" s="178">
        <v>731.43000000000006</v>
      </c>
      <c r="P41" s="178">
        <v>731.43000000000006</v>
      </c>
      <c r="Q41" s="178">
        <v>2302.9799999999996</v>
      </c>
      <c r="R41" s="178">
        <v>1541.9500000000003</v>
      </c>
      <c r="S41" s="178">
        <v>83094.350000000006</v>
      </c>
      <c r="T41" s="179">
        <f t="shared" si="1"/>
        <v>1667773.2699999998</v>
      </c>
    </row>
    <row r="42" spans="1:20" ht="12" customHeight="1" x14ac:dyDescent="0.25">
      <c r="A42" s="175">
        <v>39</v>
      </c>
      <c r="B42" s="175" t="s">
        <v>1061</v>
      </c>
      <c r="C42" s="176" t="s">
        <v>38</v>
      </c>
      <c r="D42" s="177" t="s">
        <v>493</v>
      </c>
      <c r="E42" s="178">
        <v>1643932.35</v>
      </c>
      <c r="F42" s="178">
        <v>0</v>
      </c>
      <c r="G42" s="178">
        <v>943.26</v>
      </c>
      <c r="H42" s="178">
        <v>943.26</v>
      </c>
      <c r="I42" s="178">
        <v>2973.2400000000002</v>
      </c>
      <c r="J42" s="178">
        <v>1987.5</v>
      </c>
      <c r="K42" s="178">
        <v>154948.62</v>
      </c>
      <c r="L42" s="179">
        <f t="shared" si="0"/>
        <v>1805728.23</v>
      </c>
      <c r="M42" s="178">
        <v>1540932.3399999999</v>
      </c>
      <c r="N42" s="178">
        <v>0</v>
      </c>
      <c r="O42" s="178">
        <v>896.19</v>
      </c>
      <c r="P42" s="178">
        <v>895.98</v>
      </c>
      <c r="Q42" s="178">
        <v>2821.9099999999994</v>
      </c>
      <c r="R42" s="178">
        <v>1887.5099999999998</v>
      </c>
      <c r="S42" s="178">
        <v>144716.32</v>
      </c>
      <c r="T42" s="179">
        <f t="shared" si="1"/>
        <v>1692150.2499999998</v>
      </c>
    </row>
    <row r="43" spans="1:20" ht="12" customHeight="1" x14ac:dyDescent="0.25">
      <c r="A43" s="175">
        <v>40</v>
      </c>
      <c r="B43" s="175" t="s">
        <v>1061</v>
      </c>
      <c r="C43" s="176" t="s">
        <v>39</v>
      </c>
      <c r="D43" s="177" t="s">
        <v>493</v>
      </c>
      <c r="E43" s="178">
        <v>9401376.9000000004</v>
      </c>
      <c r="F43" s="178">
        <v>0</v>
      </c>
      <c r="G43" s="178">
        <v>5932.26</v>
      </c>
      <c r="H43" s="178">
        <v>5932.26</v>
      </c>
      <c r="I43" s="178">
        <v>18697.559999999998</v>
      </c>
      <c r="J43" s="178">
        <v>12498.840000000002</v>
      </c>
      <c r="K43" s="178">
        <v>551586.42000000004</v>
      </c>
      <c r="L43" s="179">
        <f t="shared" si="0"/>
        <v>9996024.2400000002</v>
      </c>
      <c r="M43" s="178">
        <v>9445849.2600000016</v>
      </c>
      <c r="N43" s="178">
        <v>0</v>
      </c>
      <c r="O43" s="178">
        <v>6075.6</v>
      </c>
      <c r="P43" s="178">
        <v>6071.3300000000008</v>
      </c>
      <c r="Q43" s="178">
        <v>19146.34</v>
      </c>
      <c r="R43" s="178">
        <v>12783.659999999998</v>
      </c>
      <c r="S43" s="178">
        <v>548027.43999999994</v>
      </c>
      <c r="T43" s="179">
        <f t="shared" si="1"/>
        <v>10037953.630000001</v>
      </c>
    </row>
    <row r="44" spans="1:20" ht="12" customHeight="1" x14ac:dyDescent="0.25">
      <c r="A44" s="175">
        <v>41</v>
      </c>
      <c r="B44" s="175" t="s">
        <v>1061</v>
      </c>
      <c r="C44" s="176" t="s">
        <v>40</v>
      </c>
      <c r="D44" s="177" t="s">
        <v>493</v>
      </c>
      <c r="E44" s="178">
        <v>207593.4</v>
      </c>
      <c r="F44" s="178">
        <v>0</v>
      </c>
      <c r="G44" s="178">
        <v>106.47</v>
      </c>
      <c r="H44" s="178">
        <v>106.47</v>
      </c>
      <c r="I44" s="178">
        <v>335.67</v>
      </c>
      <c r="J44" s="178">
        <v>224.51999999999998</v>
      </c>
      <c r="K44" s="178">
        <v>2972.16</v>
      </c>
      <c r="L44" s="179">
        <f t="shared" si="0"/>
        <v>211338.69</v>
      </c>
      <c r="M44" s="178">
        <v>209596.83999999997</v>
      </c>
      <c r="N44" s="178">
        <v>0</v>
      </c>
      <c r="O44" s="178">
        <v>104.44</v>
      </c>
      <c r="P44" s="178">
        <v>104.44</v>
      </c>
      <c r="Q44" s="178">
        <v>329.10999999999996</v>
      </c>
      <c r="R44" s="178">
        <v>220.33999999999997</v>
      </c>
      <c r="S44" s="178">
        <v>2995.6699999999996</v>
      </c>
      <c r="T44" s="179">
        <f t="shared" si="1"/>
        <v>213350.83999999997</v>
      </c>
    </row>
    <row r="45" spans="1:20" ht="12" customHeight="1" x14ac:dyDescent="0.25">
      <c r="A45" s="175">
        <v>42</v>
      </c>
      <c r="B45" s="175" t="s">
        <v>1061</v>
      </c>
      <c r="C45" s="176" t="s">
        <v>41</v>
      </c>
      <c r="D45" s="177" t="s">
        <v>496</v>
      </c>
      <c r="E45" s="178">
        <v>336407.77</v>
      </c>
      <c r="F45" s="178">
        <v>0</v>
      </c>
      <c r="G45" s="178">
        <v>57.39</v>
      </c>
      <c r="H45" s="178">
        <v>0</v>
      </c>
      <c r="I45" s="178">
        <v>0</v>
      </c>
      <c r="J45" s="178">
        <v>346.24</v>
      </c>
      <c r="K45" s="178">
        <v>3927.2300000000005</v>
      </c>
      <c r="L45" s="179">
        <f t="shared" si="0"/>
        <v>340738.63</v>
      </c>
      <c r="M45" s="178">
        <v>332606.52</v>
      </c>
      <c r="N45" s="178">
        <v>0</v>
      </c>
      <c r="O45" s="178">
        <v>57.22</v>
      </c>
      <c r="P45" s="178">
        <v>0</v>
      </c>
      <c r="Q45" s="178">
        <v>0</v>
      </c>
      <c r="R45" s="178">
        <v>341.19</v>
      </c>
      <c r="S45" s="178">
        <v>3864.5200000000004</v>
      </c>
      <c r="T45" s="179">
        <f t="shared" si="1"/>
        <v>336869.45</v>
      </c>
    </row>
    <row r="46" spans="1:20" ht="12" customHeight="1" x14ac:dyDescent="0.25">
      <c r="A46" s="175">
        <v>43</v>
      </c>
      <c r="B46" s="175" t="s">
        <v>1061</v>
      </c>
      <c r="C46" s="176" t="s">
        <v>42</v>
      </c>
      <c r="D46" s="177" t="s">
        <v>496</v>
      </c>
      <c r="E46" s="178">
        <v>0</v>
      </c>
      <c r="F46" s="178">
        <v>218372.88</v>
      </c>
      <c r="G46" s="178">
        <v>354.84000000000003</v>
      </c>
      <c r="H46" s="178">
        <v>0</v>
      </c>
      <c r="I46" s="178">
        <v>0</v>
      </c>
      <c r="J46" s="178">
        <v>95.58</v>
      </c>
      <c r="K46" s="178">
        <v>4243.0200000000004</v>
      </c>
      <c r="L46" s="179">
        <f t="shared" si="0"/>
        <v>223066.31999999998</v>
      </c>
      <c r="M46" s="178">
        <v>0</v>
      </c>
      <c r="N46" s="178">
        <v>198664.59000000003</v>
      </c>
      <c r="O46" s="178">
        <v>310.93</v>
      </c>
      <c r="P46" s="178">
        <v>0</v>
      </c>
      <c r="Q46" s="178">
        <v>0</v>
      </c>
      <c r="R46" s="178">
        <v>101.94</v>
      </c>
      <c r="S46" s="178">
        <v>3720.7599999999998</v>
      </c>
      <c r="T46" s="179">
        <f t="shared" si="1"/>
        <v>202798.22000000003</v>
      </c>
    </row>
    <row r="47" spans="1:20" ht="12" customHeight="1" x14ac:dyDescent="0.25">
      <c r="A47" s="175">
        <v>44</v>
      </c>
      <c r="B47" s="175" t="s">
        <v>1061</v>
      </c>
      <c r="C47" s="176" t="s">
        <v>43</v>
      </c>
      <c r="D47" s="177" t="s">
        <v>496</v>
      </c>
      <c r="E47" s="178">
        <v>338645.88</v>
      </c>
      <c r="F47" s="178">
        <v>0</v>
      </c>
      <c r="G47" s="178">
        <v>195.48</v>
      </c>
      <c r="H47" s="178">
        <v>0</v>
      </c>
      <c r="I47" s="178">
        <v>0</v>
      </c>
      <c r="J47" s="178">
        <v>205.92000000000002</v>
      </c>
      <c r="K47" s="178">
        <v>6794.8200000000006</v>
      </c>
      <c r="L47" s="179">
        <f t="shared" si="0"/>
        <v>345842.1</v>
      </c>
      <c r="M47" s="178">
        <v>302636.68</v>
      </c>
      <c r="N47" s="178">
        <v>0</v>
      </c>
      <c r="O47" s="178">
        <v>192.47</v>
      </c>
      <c r="P47" s="178">
        <v>0</v>
      </c>
      <c r="Q47" s="178">
        <v>0</v>
      </c>
      <c r="R47" s="178">
        <v>202.89999999999998</v>
      </c>
      <c r="S47" s="178">
        <v>6088.6100000000006</v>
      </c>
      <c r="T47" s="179">
        <f t="shared" si="1"/>
        <v>309120.65999999997</v>
      </c>
    </row>
    <row r="48" spans="1:20" ht="12" customHeight="1" x14ac:dyDescent="0.25">
      <c r="A48" s="175">
        <v>45</v>
      </c>
      <c r="B48" s="175" t="s">
        <v>1061</v>
      </c>
      <c r="C48" s="176" t="s">
        <v>44</v>
      </c>
      <c r="D48" s="177" t="s">
        <v>496</v>
      </c>
      <c r="E48" s="178">
        <v>0</v>
      </c>
      <c r="F48" s="178">
        <v>115064.40000000001</v>
      </c>
      <c r="G48" s="178">
        <v>836.28</v>
      </c>
      <c r="H48" s="178">
        <v>836.28</v>
      </c>
      <c r="I48" s="178">
        <v>3186.3599999999997</v>
      </c>
      <c r="J48" s="178">
        <v>429.75</v>
      </c>
      <c r="K48" s="178">
        <v>7688.34</v>
      </c>
      <c r="L48" s="179">
        <f t="shared" si="0"/>
        <v>128041.41</v>
      </c>
      <c r="M48" s="178">
        <v>0</v>
      </c>
      <c r="N48" s="178">
        <v>98470.74</v>
      </c>
      <c r="O48" s="178">
        <v>714.34999999999991</v>
      </c>
      <c r="P48" s="178">
        <v>714.34999999999991</v>
      </c>
      <c r="Q48" s="178">
        <v>2720.69</v>
      </c>
      <c r="R48" s="178">
        <v>525.44000000000005</v>
      </c>
      <c r="S48" s="178">
        <v>6572.0300000000007</v>
      </c>
      <c r="T48" s="179">
        <f t="shared" si="1"/>
        <v>109717.60000000002</v>
      </c>
    </row>
    <row r="49" spans="1:20" ht="12" customHeight="1" x14ac:dyDescent="0.25">
      <c r="A49" s="175">
        <v>46</v>
      </c>
      <c r="B49" s="175" t="s">
        <v>1061</v>
      </c>
      <c r="C49" s="176" t="s">
        <v>45</v>
      </c>
      <c r="D49" s="177" t="s">
        <v>496</v>
      </c>
      <c r="E49" s="178">
        <v>0</v>
      </c>
      <c r="F49" s="178">
        <v>186165</v>
      </c>
      <c r="G49" s="178">
        <v>518.58000000000004</v>
      </c>
      <c r="H49" s="178">
        <v>0</v>
      </c>
      <c r="I49" s="178">
        <v>0</v>
      </c>
      <c r="J49" s="178">
        <v>139.71</v>
      </c>
      <c r="K49" s="178">
        <v>4769.04</v>
      </c>
      <c r="L49" s="179">
        <f t="shared" si="0"/>
        <v>191592.33</v>
      </c>
      <c r="M49" s="178">
        <v>0</v>
      </c>
      <c r="N49" s="178">
        <v>164242.19</v>
      </c>
      <c r="O49" s="178">
        <v>456.26</v>
      </c>
      <c r="P49" s="178">
        <v>0</v>
      </c>
      <c r="Q49" s="178">
        <v>0</v>
      </c>
      <c r="R49" s="178">
        <v>131.05000000000001</v>
      </c>
      <c r="S49" s="178">
        <v>4200.4499999999989</v>
      </c>
      <c r="T49" s="179">
        <f t="shared" si="1"/>
        <v>169029.95</v>
      </c>
    </row>
    <row r="50" spans="1:20" ht="12" customHeight="1" x14ac:dyDescent="0.25">
      <c r="A50" s="175">
        <v>47</v>
      </c>
      <c r="B50" s="175" t="s">
        <v>1061</v>
      </c>
      <c r="C50" s="176" t="s">
        <v>46</v>
      </c>
      <c r="D50" s="177" t="s">
        <v>453</v>
      </c>
      <c r="E50" s="178">
        <v>5409552.7000000002</v>
      </c>
      <c r="F50" s="178">
        <v>0</v>
      </c>
      <c r="G50" s="178">
        <v>6470.39</v>
      </c>
      <c r="H50" s="178">
        <v>6470.39</v>
      </c>
      <c r="I50" s="178">
        <v>20318.080000000002</v>
      </c>
      <c r="J50" s="178">
        <v>13633.91</v>
      </c>
      <c r="K50" s="178">
        <v>464899.16000000003</v>
      </c>
      <c r="L50" s="179">
        <f t="shared" si="0"/>
        <v>5921344.6299999999</v>
      </c>
      <c r="M50" s="178">
        <v>4906171.709999999</v>
      </c>
      <c r="N50" s="178">
        <v>0</v>
      </c>
      <c r="O50" s="178">
        <v>6080.52</v>
      </c>
      <c r="P50" s="178">
        <v>6079.0999999999995</v>
      </c>
      <c r="Q50" s="178">
        <v>19066.510000000002</v>
      </c>
      <c r="R50" s="178">
        <v>12805.34</v>
      </c>
      <c r="S50" s="178">
        <v>425212.43000000005</v>
      </c>
      <c r="T50" s="179">
        <f t="shared" si="1"/>
        <v>5375415.6099999975</v>
      </c>
    </row>
    <row r="51" spans="1:20" ht="12" customHeight="1" x14ac:dyDescent="0.25">
      <c r="A51" s="175">
        <v>48</v>
      </c>
      <c r="B51" s="175" t="s">
        <v>1061</v>
      </c>
      <c r="C51" s="176" t="s">
        <v>47</v>
      </c>
      <c r="D51" s="177" t="s">
        <v>453</v>
      </c>
      <c r="E51" s="178">
        <v>4478900.72</v>
      </c>
      <c r="F51" s="178">
        <v>0</v>
      </c>
      <c r="G51" s="178">
        <v>1954.69</v>
      </c>
      <c r="H51" s="178">
        <v>1954.7199999999998</v>
      </c>
      <c r="I51" s="178">
        <v>6066.6200000000008</v>
      </c>
      <c r="J51" s="178">
        <v>4118.7199999999993</v>
      </c>
      <c r="K51" s="178">
        <v>201336.04000000004</v>
      </c>
      <c r="L51" s="179">
        <f t="shared" si="0"/>
        <v>4694331.51</v>
      </c>
      <c r="M51" s="178">
        <v>4351419.41</v>
      </c>
      <c r="N51" s="178">
        <v>0</v>
      </c>
      <c r="O51" s="178">
        <v>1914.0100000000002</v>
      </c>
      <c r="P51" s="178">
        <v>1913.7499999999998</v>
      </c>
      <c r="Q51" s="178">
        <v>5941.59</v>
      </c>
      <c r="R51" s="178">
        <v>4033.64</v>
      </c>
      <c r="S51" s="178">
        <v>194762.24000000002</v>
      </c>
      <c r="T51" s="179">
        <f t="shared" si="1"/>
        <v>4559984.6399999997</v>
      </c>
    </row>
    <row r="52" spans="1:20" ht="12" customHeight="1" x14ac:dyDescent="0.25">
      <c r="A52" s="175">
        <v>49</v>
      </c>
      <c r="B52" s="175" t="s">
        <v>1061</v>
      </c>
      <c r="C52" s="176" t="s">
        <v>48</v>
      </c>
      <c r="D52" s="177" t="s">
        <v>453</v>
      </c>
      <c r="E52" s="178">
        <v>2281087.92</v>
      </c>
      <c r="F52" s="178">
        <v>0</v>
      </c>
      <c r="G52" s="178">
        <v>812.92000000000007</v>
      </c>
      <c r="H52" s="178">
        <v>812.92000000000007</v>
      </c>
      <c r="I52" s="178">
        <v>2508.12</v>
      </c>
      <c r="J52" s="178">
        <v>1642.67</v>
      </c>
      <c r="K52" s="178">
        <v>86346.3</v>
      </c>
      <c r="L52" s="179">
        <f t="shared" si="0"/>
        <v>2373210.8499999996</v>
      </c>
      <c r="M52" s="178">
        <v>2284047.23</v>
      </c>
      <c r="N52" s="178">
        <v>0</v>
      </c>
      <c r="O52" s="178">
        <v>813.1099999999999</v>
      </c>
      <c r="P52" s="178">
        <v>813</v>
      </c>
      <c r="Q52" s="178">
        <v>2506.3999999999996</v>
      </c>
      <c r="R52" s="178">
        <v>1641.4299999999998</v>
      </c>
      <c r="S52" s="178">
        <v>85674.26</v>
      </c>
      <c r="T52" s="179">
        <f t="shared" si="1"/>
        <v>2375495.4299999997</v>
      </c>
    </row>
    <row r="53" spans="1:20" ht="12" customHeight="1" x14ac:dyDescent="0.25">
      <c r="A53" s="175">
        <v>50</v>
      </c>
      <c r="B53" s="175" t="s">
        <v>1061</v>
      </c>
      <c r="C53" s="176" t="s">
        <v>49</v>
      </c>
      <c r="D53" s="177" t="s">
        <v>496</v>
      </c>
      <c r="E53" s="178">
        <v>1331337.1199999999</v>
      </c>
      <c r="F53" s="178">
        <v>0</v>
      </c>
      <c r="G53" s="178">
        <v>1333.02</v>
      </c>
      <c r="H53" s="178">
        <v>1333.02</v>
      </c>
      <c r="I53" s="178">
        <v>4195.5</v>
      </c>
      <c r="J53" s="178">
        <v>5270.0400000000009</v>
      </c>
      <c r="K53" s="178">
        <v>117816.06</v>
      </c>
      <c r="L53" s="179">
        <f t="shared" si="0"/>
        <v>1461284.76</v>
      </c>
      <c r="M53" s="178">
        <v>1290950.97</v>
      </c>
      <c r="N53" s="178">
        <v>0</v>
      </c>
      <c r="O53" s="178">
        <v>1315.83</v>
      </c>
      <c r="P53" s="178">
        <v>1315.78</v>
      </c>
      <c r="Q53" s="178">
        <v>4137.12</v>
      </c>
      <c r="R53" s="178">
        <v>5089.1600000000008</v>
      </c>
      <c r="S53" s="178">
        <v>113350.39</v>
      </c>
      <c r="T53" s="179">
        <f t="shared" si="1"/>
        <v>1416159.25</v>
      </c>
    </row>
    <row r="54" spans="1:20" ht="12" customHeight="1" x14ac:dyDescent="0.25">
      <c r="A54" s="175">
        <v>51</v>
      </c>
      <c r="B54" s="175" t="s">
        <v>1061</v>
      </c>
      <c r="C54" s="176" t="s">
        <v>50</v>
      </c>
      <c r="D54" s="177" t="s">
        <v>496</v>
      </c>
      <c r="E54" s="178">
        <v>1690701.5899999999</v>
      </c>
      <c r="F54" s="178">
        <v>0</v>
      </c>
      <c r="G54" s="178">
        <v>1705.54</v>
      </c>
      <c r="H54" s="178">
        <v>1705.54</v>
      </c>
      <c r="I54" s="178">
        <v>5376.47</v>
      </c>
      <c r="J54" s="178">
        <v>6274.1500000000005</v>
      </c>
      <c r="K54" s="178">
        <v>171152.69</v>
      </c>
      <c r="L54" s="179">
        <f t="shared" si="0"/>
        <v>1876915.9799999997</v>
      </c>
      <c r="M54" s="178">
        <v>1657282.2699999998</v>
      </c>
      <c r="N54" s="178">
        <v>0</v>
      </c>
      <c r="O54" s="178">
        <v>1648.94</v>
      </c>
      <c r="P54" s="178">
        <v>1648.8500000000001</v>
      </c>
      <c r="Q54" s="178">
        <v>5194.2700000000004</v>
      </c>
      <c r="R54" s="178">
        <v>6128.34</v>
      </c>
      <c r="S54" s="178">
        <v>166405.84999999998</v>
      </c>
      <c r="T54" s="179">
        <f t="shared" si="1"/>
        <v>1838308.52</v>
      </c>
    </row>
    <row r="55" spans="1:20" ht="12" customHeight="1" x14ac:dyDescent="0.25">
      <c r="A55" s="175">
        <v>52</v>
      </c>
      <c r="B55" s="175" t="s">
        <v>1061</v>
      </c>
      <c r="C55" s="176" t="s">
        <v>51</v>
      </c>
      <c r="D55" s="177" t="s">
        <v>496</v>
      </c>
      <c r="E55" s="178">
        <v>3426928.08</v>
      </c>
      <c r="F55" s="178">
        <v>0</v>
      </c>
      <c r="G55" s="178">
        <v>4019.67</v>
      </c>
      <c r="H55" s="178">
        <v>3966.3900000000003</v>
      </c>
      <c r="I55" s="178">
        <v>12483.72</v>
      </c>
      <c r="J55" s="178">
        <v>14207.94</v>
      </c>
      <c r="K55" s="178">
        <v>317582.64</v>
      </c>
      <c r="L55" s="179">
        <f t="shared" si="0"/>
        <v>3779188.4400000004</v>
      </c>
      <c r="M55" s="178">
        <v>3311704.87</v>
      </c>
      <c r="N55" s="178">
        <v>0</v>
      </c>
      <c r="O55" s="178">
        <v>3951.5299999999997</v>
      </c>
      <c r="P55" s="178">
        <v>3898.2999999999997</v>
      </c>
      <c r="Q55" s="178">
        <v>12260.21</v>
      </c>
      <c r="R55" s="178">
        <v>13707.88</v>
      </c>
      <c r="S55" s="178">
        <v>305882.62</v>
      </c>
      <c r="T55" s="179">
        <f t="shared" si="1"/>
        <v>3651405.4099999997</v>
      </c>
    </row>
    <row r="56" spans="1:20" ht="12" customHeight="1" x14ac:dyDescent="0.25">
      <c r="A56" s="175">
        <v>53</v>
      </c>
      <c r="B56" s="175" t="s">
        <v>1061</v>
      </c>
      <c r="C56" s="176" t="s">
        <v>52</v>
      </c>
      <c r="D56" s="177" t="s">
        <v>496</v>
      </c>
      <c r="E56" s="178">
        <v>2320716.96</v>
      </c>
      <c r="F56" s="178">
        <v>0</v>
      </c>
      <c r="G56" s="178">
        <v>1482.24</v>
      </c>
      <c r="H56" s="178">
        <v>1482.24</v>
      </c>
      <c r="I56" s="178">
        <v>4672.1399999999994</v>
      </c>
      <c r="J56" s="178">
        <v>3123.66</v>
      </c>
      <c r="K56" s="178">
        <v>137241.96</v>
      </c>
      <c r="L56" s="179">
        <f t="shared" si="0"/>
        <v>2468719.2000000007</v>
      </c>
      <c r="M56" s="178">
        <v>2294779.31</v>
      </c>
      <c r="N56" s="178">
        <v>0</v>
      </c>
      <c r="O56" s="178">
        <v>1461.69</v>
      </c>
      <c r="P56" s="178">
        <v>1461.6599999999999</v>
      </c>
      <c r="Q56" s="178">
        <v>4604.6899999999996</v>
      </c>
      <c r="R56" s="178">
        <v>3082.65</v>
      </c>
      <c r="S56" s="178">
        <v>134688.49</v>
      </c>
      <c r="T56" s="179">
        <f t="shared" si="1"/>
        <v>2440078.4900000002</v>
      </c>
    </row>
    <row r="57" spans="1:20" ht="12" customHeight="1" x14ac:dyDescent="0.25">
      <c r="A57" s="175">
        <v>54</v>
      </c>
      <c r="B57" s="175" t="s">
        <v>1061</v>
      </c>
      <c r="C57" s="176" t="s">
        <v>53</v>
      </c>
      <c r="D57" s="177" t="s">
        <v>496</v>
      </c>
      <c r="E57" s="178">
        <v>2324602.4500000002</v>
      </c>
      <c r="F57" s="178">
        <v>0</v>
      </c>
      <c r="G57" s="178">
        <v>1419.8400000000001</v>
      </c>
      <c r="H57" s="178">
        <v>1393.2000000000003</v>
      </c>
      <c r="I57" s="178">
        <v>4392.29</v>
      </c>
      <c r="J57" s="178">
        <v>5904.4600000000009</v>
      </c>
      <c r="K57" s="178">
        <v>160258.44999999998</v>
      </c>
      <c r="L57" s="179">
        <f t="shared" si="0"/>
        <v>2497970.6900000004</v>
      </c>
      <c r="M57" s="178">
        <v>2247135.39</v>
      </c>
      <c r="N57" s="178">
        <v>0</v>
      </c>
      <c r="O57" s="178">
        <v>1398.9</v>
      </c>
      <c r="P57" s="178">
        <v>1374.06</v>
      </c>
      <c r="Q57" s="178">
        <v>4328.3700000000008</v>
      </c>
      <c r="R57" s="178">
        <v>5741.4199999999992</v>
      </c>
      <c r="S57" s="178">
        <v>154234.15999999997</v>
      </c>
      <c r="T57" s="179">
        <f t="shared" si="1"/>
        <v>2414212.3000000003</v>
      </c>
    </row>
    <row r="58" spans="1:20" ht="12" customHeight="1" x14ac:dyDescent="0.25">
      <c r="A58" s="175">
        <v>55</v>
      </c>
      <c r="B58" s="175" t="s">
        <v>1061</v>
      </c>
      <c r="C58" s="176" t="s">
        <v>54</v>
      </c>
      <c r="D58" s="177" t="s">
        <v>496</v>
      </c>
      <c r="E58" s="178">
        <v>2312189.7400000002</v>
      </c>
      <c r="F58" s="178">
        <v>0</v>
      </c>
      <c r="G58" s="178">
        <v>1344.24</v>
      </c>
      <c r="H58" s="178">
        <v>1343.76</v>
      </c>
      <c r="I58" s="178">
        <v>4236</v>
      </c>
      <c r="J58" s="178">
        <v>5402.26</v>
      </c>
      <c r="K58" s="178">
        <v>147476.82</v>
      </c>
      <c r="L58" s="179">
        <f t="shared" si="0"/>
        <v>2471992.8199999998</v>
      </c>
      <c r="M58" s="178">
        <v>2281158.0999999996</v>
      </c>
      <c r="N58" s="178">
        <v>0</v>
      </c>
      <c r="O58" s="178">
        <v>1312.85</v>
      </c>
      <c r="P58" s="178">
        <v>1312.1699999999998</v>
      </c>
      <c r="Q58" s="178">
        <v>4132.3</v>
      </c>
      <c r="R58" s="178">
        <v>5311.32</v>
      </c>
      <c r="S58" s="178">
        <v>144112.38</v>
      </c>
      <c r="T58" s="179">
        <f t="shared" si="1"/>
        <v>2437339.1199999992</v>
      </c>
    </row>
    <row r="59" spans="1:20" ht="12" customHeight="1" x14ac:dyDescent="0.25">
      <c r="A59" s="175">
        <v>56</v>
      </c>
      <c r="B59" s="175" t="s">
        <v>1061</v>
      </c>
      <c r="C59" s="176" t="s">
        <v>55</v>
      </c>
      <c r="D59" s="177" t="s">
        <v>496</v>
      </c>
      <c r="E59" s="178">
        <v>985533.6</v>
      </c>
      <c r="F59" s="178">
        <v>0</v>
      </c>
      <c r="G59" s="178">
        <v>1148.8800000000001</v>
      </c>
      <c r="H59" s="178">
        <v>1148.8800000000001</v>
      </c>
      <c r="I59" s="178">
        <v>3593.88</v>
      </c>
      <c r="J59" s="178">
        <v>2433.92</v>
      </c>
      <c r="K59" s="178">
        <v>54708.119999999995</v>
      </c>
      <c r="L59" s="179">
        <f t="shared" si="0"/>
        <v>1048567.28</v>
      </c>
      <c r="M59" s="178">
        <v>1086859.43</v>
      </c>
      <c r="N59" s="178">
        <v>0</v>
      </c>
      <c r="O59" s="178">
        <v>1317.4300000000003</v>
      </c>
      <c r="P59" s="178">
        <v>1317.4400000000003</v>
      </c>
      <c r="Q59" s="178">
        <v>4121.5200000000004</v>
      </c>
      <c r="R59" s="178">
        <v>2791.08</v>
      </c>
      <c r="S59" s="178">
        <v>62669.509999999995</v>
      </c>
      <c r="T59" s="179">
        <f t="shared" si="1"/>
        <v>1159076.4099999999</v>
      </c>
    </row>
    <row r="60" spans="1:20" ht="12" customHeight="1" x14ac:dyDescent="0.25">
      <c r="A60" s="175">
        <v>57</v>
      </c>
      <c r="B60" s="175" t="s">
        <v>1061</v>
      </c>
      <c r="C60" s="176" t="s">
        <v>56</v>
      </c>
      <c r="D60" s="177" t="s">
        <v>453</v>
      </c>
      <c r="E60" s="178">
        <v>1973411.2799999998</v>
      </c>
      <c r="F60" s="178">
        <v>0</v>
      </c>
      <c r="G60" s="178">
        <v>1054.56</v>
      </c>
      <c r="H60" s="178">
        <v>1054.56</v>
      </c>
      <c r="I60" s="178">
        <v>3323.82</v>
      </c>
      <c r="J60" s="178">
        <v>1833.96</v>
      </c>
      <c r="K60" s="178">
        <v>173251.74000000002</v>
      </c>
      <c r="L60" s="179">
        <f t="shared" si="0"/>
        <v>2153929.92</v>
      </c>
      <c r="M60" s="178">
        <v>1967523.5499999998</v>
      </c>
      <c r="N60" s="178">
        <v>0</v>
      </c>
      <c r="O60" s="178">
        <v>1113.75</v>
      </c>
      <c r="P60" s="178">
        <v>1113.6599999999999</v>
      </c>
      <c r="Q60" s="178">
        <v>3505.5299999999997</v>
      </c>
      <c r="R60" s="178">
        <v>1960.67</v>
      </c>
      <c r="S60" s="178">
        <v>170124.22999999998</v>
      </c>
      <c r="T60" s="179">
        <f t="shared" si="1"/>
        <v>2145341.3899999997</v>
      </c>
    </row>
    <row r="61" spans="1:20" ht="12" customHeight="1" x14ac:dyDescent="0.25">
      <c r="A61" s="175">
        <v>58</v>
      </c>
      <c r="B61" s="175" t="s">
        <v>1061</v>
      </c>
      <c r="C61" s="176" t="s">
        <v>57</v>
      </c>
      <c r="D61" s="177" t="s">
        <v>494</v>
      </c>
      <c r="E61" s="178">
        <v>2784446.82</v>
      </c>
      <c r="F61" s="178">
        <v>0</v>
      </c>
      <c r="G61" s="178">
        <v>2132.1</v>
      </c>
      <c r="H61" s="178">
        <v>2133.2400000000002</v>
      </c>
      <c r="I61" s="178">
        <v>6712.8600000000006</v>
      </c>
      <c r="J61" s="178">
        <v>4493.76</v>
      </c>
      <c r="K61" s="178">
        <v>174334.83000000002</v>
      </c>
      <c r="L61" s="179">
        <f t="shared" si="0"/>
        <v>2974253.61</v>
      </c>
      <c r="M61" s="178">
        <v>2698459.42</v>
      </c>
      <c r="N61" s="178">
        <v>0</v>
      </c>
      <c r="O61" s="178">
        <v>2065.5499999999997</v>
      </c>
      <c r="P61" s="178">
        <v>2066.3799999999997</v>
      </c>
      <c r="Q61" s="178">
        <v>6497.2</v>
      </c>
      <c r="R61" s="178">
        <v>4356.6099999999997</v>
      </c>
      <c r="S61" s="178">
        <v>168437.65000000002</v>
      </c>
      <c r="T61" s="179">
        <f t="shared" si="1"/>
        <v>2881882.8099999996</v>
      </c>
    </row>
    <row r="62" spans="1:20" ht="12" customHeight="1" x14ac:dyDescent="0.25">
      <c r="A62" s="175">
        <v>59</v>
      </c>
      <c r="B62" s="175" t="s">
        <v>1061</v>
      </c>
      <c r="C62" s="176" t="s">
        <v>58</v>
      </c>
      <c r="D62" s="177" t="s">
        <v>494</v>
      </c>
      <c r="E62" s="178">
        <v>1322294.1600000001</v>
      </c>
      <c r="F62" s="178">
        <v>0</v>
      </c>
      <c r="G62" s="178">
        <v>1427.2199999999998</v>
      </c>
      <c r="H62" s="178">
        <v>1427.2199999999998</v>
      </c>
      <c r="I62" s="178">
        <v>4492.78</v>
      </c>
      <c r="J62" s="178">
        <v>3007.4300000000003</v>
      </c>
      <c r="K62" s="178">
        <v>116216.76999999999</v>
      </c>
      <c r="L62" s="179">
        <f t="shared" si="0"/>
        <v>1448865.58</v>
      </c>
      <c r="M62" s="178">
        <v>1283256.3899999999</v>
      </c>
      <c r="N62" s="178">
        <v>0</v>
      </c>
      <c r="O62" s="178">
        <v>1408.2799999999997</v>
      </c>
      <c r="P62" s="178">
        <v>1408.19</v>
      </c>
      <c r="Q62" s="178">
        <v>4429.1400000000003</v>
      </c>
      <c r="R62" s="178">
        <v>2969.8900000000003</v>
      </c>
      <c r="S62" s="178">
        <v>112447.3</v>
      </c>
      <c r="T62" s="179">
        <f t="shared" si="1"/>
        <v>1405919.1899999997</v>
      </c>
    </row>
    <row r="63" spans="1:20" ht="12" customHeight="1" x14ac:dyDescent="0.25">
      <c r="A63" s="175">
        <v>60</v>
      </c>
      <c r="B63" s="175" t="s">
        <v>1061</v>
      </c>
      <c r="C63" s="176" t="s">
        <v>59</v>
      </c>
      <c r="D63" s="177" t="s">
        <v>494</v>
      </c>
      <c r="E63" s="178">
        <v>1332633.1200000001</v>
      </c>
      <c r="F63" s="178">
        <v>0</v>
      </c>
      <c r="G63" s="178">
        <v>844.84999999999991</v>
      </c>
      <c r="H63" s="178">
        <v>844.83999999999992</v>
      </c>
      <c r="I63" s="178">
        <v>2659.08</v>
      </c>
      <c r="J63" s="178">
        <v>1779.94</v>
      </c>
      <c r="K63" s="178">
        <v>106575.32</v>
      </c>
      <c r="L63" s="179">
        <f t="shared" si="0"/>
        <v>1445337.1500000004</v>
      </c>
      <c r="M63" s="178">
        <v>1303372.74</v>
      </c>
      <c r="N63" s="178">
        <v>0</v>
      </c>
      <c r="O63" s="178">
        <v>833.26</v>
      </c>
      <c r="P63" s="178">
        <v>833.25</v>
      </c>
      <c r="Q63" s="178">
        <v>2621.15</v>
      </c>
      <c r="R63" s="178">
        <v>1756.47</v>
      </c>
      <c r="S63" s="178">
        <v>103968.68999999999</v>
      </c>
      <c r="T63" s="179">
        <f t="shared" si="1"/>
        <v>1413385.5599999998</v>
      </c>
    </row>
    <row r="64" spans="1:20" ht="12" customHeight="1" x14ac:dyDescent="0.25">
      <c r="A64" s="175">
        <v>61</v>
      </c>
      <c r="B64" s="175" t="s">
        <v>1061</v>
      </c>
      <c r="C64" s="176" t="s">
        <v>60</v>
      </c>
      <c r="D64" s="177" t="s">
        <v>494</v>
      </c>
      <c r="E64" s="178">
        <v>4276097.99</v>
      </c>
      <c r="F64" s="178">
        <v>0</v>
      </c>
      <c r="G64" s="178">
        <v>5496.5300000000007</v>
      </c>
      <c r="H64" s="178">
        <v>5496.5300000000007</v>
      </c>
      <c r="I64" s="178">
        <v>17300.879999999997</v>
      </c>
      <c r="J64" s="178">
        <v>11581.09</v>
      </c>
      <c r="K64" s="178">
        <v>453026.04000000004</v>
      </c>
      <c r="L64" s="179">
        <f t="shared" si="0"/>
        <v>4768999.0600000005</v>
      </c>
      <c r="M64" s="178">
        <v>4188467.96</v>
      </c>
      <c r="N64" s="178">
        <v>0</v>
      </c>
      <c r="O64" s="178">
        <v>5267.76</v>
      </c>
      <c r="P64" s="178">
        <v>5267.7000000000007</v>
      </c>
      <c r="Q64" s="178">
        <v>16561.79</v>
      </c>
      <c r="R64" s="178">
        <v>11100.13</v>
      </c>
      <c r="S64" s="178">
        <v>440559.28</v>
      </c>
      <c r="T64" s="179">
        <f t="shared" si="1"/>
        <v>4667224.62</v>
      </c>
    </row>
    <row r="65" spans="1:20" ht="12" customHeight="1" x14ac:dyDescent="0.25">
      <c r="A65" s="175">
        <v>62</v>
      </c>
      <c r="B65" s="175" t="s">
        <v>1061</v>
      </c>
      <c r="C65" s="176" t="s">
        <v>61</v>
      </c>
      <c r="D65" s="177" t="s">
        <v>494</v>
      </c>
      <c r="E65" s="178">
        <v>1342187.82</v>
      </c>
      <c r="F65" s="178">
        <v>0</v>
      </c>
      <c r="G65" s="178">
        <v>1227.8400000000001</v>
      </c>
      <c r="H65" s="178">
        <v>1227.7200000000003</v>
      </c>
      <c r="I65" s="178">
        <v>3864.06</v>
      </c>
      <c r="J65" s="178">
        <v>2587.02</v>
      </c>
      <c r="K65" s="178">
        <v>110138.34999999999</v>
      </c>
      <c r="L65" s="179">
        <f t="shared" si="0"/>
        <v>1461232.8100000003</v>
      </c>
      <c r="M65" s="178">
        <v>1288068.7</v>
      </c>
      <c r="N65" s="178">
        <v>0</v>
      </c>
      <c r="O65" s="178">
        <v>1170.8800000000001</v>
      </c>
      <c r="P65" s="178">
        <v>1170.73</v>
      </c>
      <c r="Q65" s="178">
        <v>3682.17</v>
      </c>
      <c r="R65" s="178">
        <v>2468.41</v>
      </c>
      <c r="S65" s="178">
        <v>105520.35999999999</v>
      </c>
      <c r="T65" s="179">
        <f t="shared" si="1"/>
        <v>1402081.2499999995</v>
      </c>
    </row>
    <row r="66" spans="1:20" ht="12" customHeight="1" x14ac:dyDescent="0.25">
      <c r="A66" s="175">
        <v>63</v>
      </c>
      <c r="B66" s="175" t="s">
        <v>1061</v>
      </c>
      <c r="C66" s="176" t="s">
        <v>62</v>
      </c>
      <c r="D66" s="177" t="s">
        <v>494</v>
      </c>
      <c r="E66" s="178">
        <v>1338724.17</v>
      </c>
      <c r="F66" s="178">
        <v>0</v>
      </c>
      <c r="G66" s="178">
        <v>1148.6199999999999</v>
      </c>
      <c r="H66" s="178">
        <v>1148.6199999999999</v>
      </c>
      <c r="I66" s="178">
        <v>3615.25</v>
      </c>
      <c r="J66" s="178">
        <v>2420.5</v>
      </c>
      <c r="K66" s="178">
        <v>110138.15999999999</v>
      </c>
      <c r="L66" s="179">
        <f t="shared" si="0"/>
        <v>1457195.32</v>
      </c>
      <c r="M66" s="178">
        <v>1304149.49</v>
      </c>
      <c r="N66" s="178">
        <v>0</v>
      </c>
      <c r="O66" s="178">
        <v>1128.97</v>
      </c>
      <c r="P66" s="178">
        <v>1128.94</v>
      </c>
      <c r="Q66" s="178">
        <v>3550.74</v>
      </c>
      <c r="R66" s="178">
        <v>2380.6599999999994</v>
      </c>
      <c r="S66" s="178">
        <v>106945.03</v>
      </c>
      <c r="T66" s="179">
        <f t="shared" si="1"/>
        <v>1419283.8299999998</v>
      </c>
    </row>
    <row r="67" spans="1:20" ht="12" customHeight="1" x14ac:dyDescent="0.25">
      <c r="A67" s="175">
        <v>64</v>
      </c>
      <c r="B67" s="175" t="s">
        <v>1061</v>
      </c>
      <c r="C67" s="176" t="s">
        <v>63</v>
      </c>
      <c r="D67" s="177" t="s">
        <v>494</v>
      </c>
      <c r="E67" s="178">
        <v>2797789.74</v>
      </c>
      <c r="F67" s="178">
        <v>0</v>
      </c>
      <c r="G67" s="178">
        <v>5601.18</v>
      </c>
      <c r="H67" s="178">
        <v>5602.5599999999995</v>
      </c>
      <c r="I67" s="178">
        <v>17632.079999999998</v>
      </c>
      <c r="J67" s="178">
        <v>11802.6</v>
      </c>
      <c r="K67" s="178">
        <v>234557.37</v>
      </c>
      <c r="L67" s="179">
        <f t="shared" si="0"/>
        <v>3072985.5300000007</v>
      </c>
      <c r="M67" s="178">
        <v>2750874.59</v>
      </c>
      <c r="N67" s="178">
        <v>0</v>
      </c>
      <c r="O67" s="178">
        <v>5509.8600000000006</v>
      </c>
      <c r="P67" s="178">
        <v>5510.7</v>
      </c>
      <c r="Q67" s="178">
        <v>17323.109999999997</v>
      </c>
      <c r="R67" s="178">
        <v>11616.51</v>
      </c>
      <c r="S67" s="178">
        <v>230204.74</v>
      </c>
      <c r="T67" s="179">
        <f t="shared" si="1"/>
        <v>3021039.51</v>
      </c>
    </row>
    <row r="68" spans="1:20" ht="12" customHeight="1" x14ac:dyDescent="0.25">
      <c r="A68" s="175">
        <v>65</v>
      </c>
      <c r="B68" s="175" t="s">
        <v>1061</v>
      </c>
      <c r="C68" s="176" t="s">
        <v>64</v>
      </c>
      <c r="D68" s="177" t="s">
        <v>494</v>
      </c>
      <c r="E68" s="178">
        <v>2850247.8</v>
      </c>
      <c r="F68" s="178">
        <v>0</v>
      </c>
      <c r="G68" s="178">
        <v>1745.4500000000003</v>
      </c>
      <c r="H68" s="178">
        <v>1745.4500000000003</v>
      </c>
      <c r="I68" s="178">
        <v>5494.17</v>
      </c>
      <c r="J68" s="178">
        <v>3678.11</v>
      </c>
      <c r="K68" s="178">
        <v>162857.20000000001</v>
      </c>
      <c r="L68" s="179">
        <f t="shared" ref="L68:L131" si="2">SUM(E68:K68)</f>
        <v>3025768.18</v>
      </c>
      <c r="M68" s="178">
        <v>2777161</v>
      </c>
      <c r="N68" s="178">
        <v>0</v>
      </c>
      <c r="O68" s="178">
        <v>1694.8400000000001</v>
      </c>
      <c r="P68" s="178">
        <v>1694.77</v>
      </c>
      <c r="Q68" s="178">
        <v>5331.0500000000011</v>
      </c>
      <c r="R68" s="178">
        <v>3573.8599999999997</v>
      </c>
      <c r="S68" s="178">
        <v>158389.91</v>
      </c>
      <c r="T68" s="179">
        <f t="shared" ref="T68:T131" si="3">SUM(M68:S68)</f>
        <v>2947845.4299999997</v>
      </c>
    </row>
    <row r="69" spans="1:20" ht="12" customHeight="1" x14ac:dyDescent="0.25">
      <c r="A69" s="175">
        <v>66</v>
      </c>
      <c r="B69" s="175" t="s">
        <v>1061</v>
      </c>
      <c r="C69" s="176" t="s">
        <v>65</v>
      </c>
      <c r="D69" s="177" t="s">
        <v>494</v>
      </c>
      <c r="E69" s="178">
        <v>2687616.26</v>
      </c>
      <c r="F69" s="178">
        <v>0</v>
      </c>
      <c r="G69" s="178">
        <v>2294.85</v>
      </c>
      <c r="H69" s="178">
        <v>2294.96</v>
      </c>
      <c r="I69" s="178">
        <v>7223.5</v>
      </c>
      <c r="J69" s="178">
        <v>4835.74</v>
      </c>
      <c r="K69" s="178">
        <v>205565.68</v>
      </c>
      <c r="L69" s="179">
        <f t="shared" si="2"/>
        <v>2909830.99</v>
      </c>
      <c r="M69" s="178">
        <v>2616048.91</v>
      </c>
      <c r="N69" s="178">
        <v>0</v>
      </c>
      <c r="O69" s="178">
        <v>2262.88</v>
      </c>
      <c r="P69" s="178">
        <v>2262.8500000000004</v>
      </c>
      <c r="Q69" s="178">
        <v>7115.7699999999995</v>
      </c>
      <c r="R69" s="178">
        <v>4771.5999999999995</v>
      </c>
      <c r="S69" s="178">
        <v>199273.77000000002</v>
      </c>
      <c r="T69" s="179">
        <f t="shared" si="3"/>
        <v>2831735.7800000003</v>
      </c>
    </row>
    <row r="70" spans="1:20" ht="12" customHeight="1" x14ac:dyDescent="0.25">
      <c r="A70" s="175">
        <v>67</v>
      </c>
      <c r="B70" s="175" t="s">
        <v>1061</v>
      </c>
      <c r="C70" s="176" t="s">
        <v>66</v>
      </c>
      <c r="D70" s="177" t="s">
        <v>494</v>
      </c>
      <c r="E70" s="178">
        <v>1452773.12</v>
      </c>
      <c r="F70" s="178">
        <v>0</v>
      </c>
      <c r="G70" s="178">
        <v>2318.98</v>
      </c>
      <c r="H70" s="178">
        <v>2317.88</v>
      </c>
      <c r="I70" s="178">
        <v>7297.5599999999995</v>
      </c>
      <c r="J70" s="178">
        <v>4884.78</v>
      </c>
      <c r="K70" s="178">
        <v>180527.88999999998</v>
      </c>
      <c r="L70" s="179">
        <f t="shared" si="2"/>
        <v>1650120.21</v>
      </c>
      <c r="M70" s="178">
        <v>1373879.8</v>
      </c>
      <c r="N70" s="178">
        <v>0</v>
      </c>
      <c r="O70" s="178">
        <v>2242.8399999999997</v>
      </c>
      <c r="P70" s="178">
        <v>2241.7199999999998</v>
      </c>
      <c r="Q70" s="178">
        <v>7048.2699999999977</v>
      </c>
      <c r="R70" s="178">
        <v>4727.2699999999995</v>
      </c>
      <c r="S70" s="178">
        <v>169180.34000000003</v>
      </c>
      <c r="T70" s="179">
        <f t="shared" si="3"/>
        <v>1559320.2400000002</v>
      </c>
    </row>
    <row r="71" spans="1:20" ht="12" customHeight="1" x14ac:dyDescent="0.25">
      <c r="A71" s="175">
        <v>68</v>
      </c>
      <c r="B71" s="175" t="s">
        <v>1061</v>
      </c>
      <c r="C71" s="176" t="s">
        <v>67</v>
      </c>
      <c r="D71" s="177" t="s">
        <v>494</v>
      </c>
      <c r="E71" s="178">
        <v>2830700.73</v>
      </c>
      <c r="F71" s="178">
        <v>0</v>
      </c>
      <c r="G71" s="178">
        <v>1937.5400000000002</v>
      </c>
      <c r="H71" s="178">
        <v>1941.6799999999998</v>
      </c>
      <c r="I71" s="178">
        <v>6036.7099999999991</v>
      </c>
      <c r="J71" s="178">
        <v>4081.98</v>
      </c>
      <c r="K71" s="178">
        <v>151037.87</v>
      </c>
      <c r="L71" s="179">
        <f t="shared" si="2"/>
        <v>2995736.5100000002</v>
      </c>
      <c r="M71" s="178">
        <v>2783609.9299999997</v>
      </c>
      <c r="N71" s="178">
        <v>0</v>
      </c>
      <c r="O71" s="178">
        <v>1902.9899999999998</v>
      </c>
      <c r="P71" s="178">
        <v>1920.0399999999997</v>
      </c>
      <c r="Q71" s="178">
        <v>5930.24</v>
      </c>
      <c r="R71" s="178">
        <v>4011.8999999999996</v>
      </c>
      <c r="S71" s="178">
        <v>148250.97</v>
      </c>
      <c r="T71" s="179">
        <f t="shared" si="3"/>
        <v>2945626.0700000003</v>
      </c>
    </row>
    <row r="72" spans="1:20" ht="12" customHeight="1" x14ac:dyDescent="0.25">
      <c r="A72" s="175">
        <v>69</v>
      </c>
      <c r="B72" s="175" t="s">
        <v>1061</v>
      </c>
      <c r="C72" s="176" t="s">
        <v>68</v>
      </c>
      <c r="D72" s="177" t="s">
        <v>494</v>
      </c>
      <c r="E72" s="178">
        <v>2235455.92</v>
      </c>
      <c r="F72" s="178">
        <v>0</v>
      </c>
      <c r="G72" s="178">
        <v>1448.42</v>
      </c>
      <c r="H72" s="178">
        <v>1448.42</v>
      </c>
      <c r="I72" s="178">
        <v>4942.6399999999994</v>
      </c>
      <c r="J72" s="178">
        <v>3052.24</v>
      </c>
      <c r="K72" s="178">
        <v>33754.559999999998</v>
      </c>
      <c r="L72" s="179">
        <f t="shared" si="2"/>
        <v>2280102.2000000002</v>
      </c>
      <c r="M72" s="178">
        <v>2135853.56</v>
      </c>
      <c r="N72" s="178">
        <v>0</v>
      </c>
      <c r="O72" s="178">
        <v>1130.6699999999998</v>
      </c>
      <c r="P72" s="178">
        <v>1132.02</v>
      </c>
      <c r="Q72" s="178">
        <v>4645.4699999999993</v>
      </c>
      <c r="R72" s="178">
        <v>2750.6099999999997</v>
      </c>
      <c r="S72" s="178">
        <v>31999.920000000002</v>
      </c>
      <c r="T72" s="179">
        <f t="shared" si="3"/>
        <v>2177512.25</v>
      </c>
    </row>
    <row r="73" spans="1:20" ht="12" customHeight="1" x14ac:dyDescent="0.25">
      <c r="A73" s="175">
        <v>70</v>
      </c>
      <c r="B73" s="175" t="s">
        <v>1061</v>
      </c>
      <c r="C73" s="176" t="s">
        <v>69</v>
      </c>
      <c r="D73" s="177" t="s">
        <v>494</v>
      </c>
      <c r="E73" s="178">
        <v>2398310.04</v>
      </c>
      <c r="F73" s="178">
        <v>0</v>
      </c>
      <c r="G73" s="178">
        <v>2582.52</v>
      </c>
      <c r="H73" s="178">
        <v>2582.52</v>
      </c>
      <c r="I73" s="178">
        <v>8128.92</v>
      </c>
      <c r="J73" s="178">
        <v>5441.94</v>
      </c>
      <c r="K73" s="178">
        <v>184016.58</v>
      </c>
      <c r="L73" s="179">
        <f t="shared" si="2"/>
        <v>2601062.52</v>
      </c>
      <c r="M73" s="178">
        <v>2300891.14</v>
      </c>
      <c r="N73" s="178">
        <v>0</v>
      </c>
      <c r="O73" s="178">
        <v>2492.0100000000002</v>
      </c>
      <c r="P73" s="178">
        <v>2491.96</v>
      </c>
      <c r="Q73" s="178">
        <v>7850.5599999999995</v>
      </c>
      <c r="R73" s="178">
        <v>5251.97</v>
      </c>
      <c r="S73" s="178">
        <v>175460.1</v>
      </c>
      <c r="T73" s="179">
        <f t="shared" si="3"/>
        <v>2494437.7400000002</v>
      </c>
    </row>
    <row r="74" spans="1:20" ht="12" customHeight="1" x14ac:dyDescent="0.25">
      <c r="A74" s="175">
        <v>71</v>
      </c>
      <c r="B74" s="175" t="s">
        <v>1061</v>
      </c>
      <c r="C74" s="176" t="s">
        <v>70</v>
      </c>
      <c r="D74" s="177" t="s">
        <v>494</v>
      </c>
      <c r="E74" s="178">
        <v>856599.41999999993</v>
      </c>
      <c r="F74" s="178">
        <v>0</v>
      </c>
      <c r="G74" s="178">
        <v>674.21999999999991</v>
      </c>
      <c r="H74" s="178">
        <v>674.21999999999991</v>
      </c>
      <c r="I74" s="178">
        <v>2124.4500000000003</v>
      </c>
      <c r="J74" s="178">
        <v>1421.06</v>
      </c>
      <c r="K74" s="178">
        <v>12181.199999999999</v>
      </c>
      <c r="L74" s="179">
        <f t="shared" si="2"/>
        <v>873674.56999999983</v>
      </c>
      <c r="M74" s="178">
        <v>841135.32000000007</v>
      </c>
      <c r="N74" s="178">
        <v>0</v>
      </c>
      <c r="O74" s="178">
        <v>683.16000000000008</v>
      </c>
      <c r="P74" s="178">
        <v>682.99</v>
      </c>
      <c r="Q74" s="178">
        <v>2150.38</v>
      </c>
      <c r="R74" s="178">
        <v>1438.69</v>
      </c>
      <c r="S74" s="178">
        <v>11902.62</v>
      </c>
      <c r="T74" s="179">
        <f t="shared" si="3"/>
        <v>857993.16</v>
      </c>
    </row>
    <row r="75" spans="1:20" ht="12" customHeight="1" x14ac:dyDescent="0.25">
      <c r="A75" s="175">
        <v>72</v>
      </c>
      <c r="B75" s="175" t="s">
        <v>1061</v>
      </c>
      <c r="C75" s="176" t="s">
        <v>71</v>
      </c>
      <c r="D75" s="177" t="s">
        <v>494</v>
      </c>
      <c r="E75" s="178">
        <v>1022419.56</v>
      </c>
      <c r="F75" s="178">
        <v>0</v>
      </c>
      <c r="G75" s="178">
        <v>734.83999999999992</v>
      </c>
      <c r="H75" s="178">
        <v>734.83999999999992</v>
      </c>
      <c r="I75" s="178">
        <v>2314.36</v>
      </c>
      <c r="J75" s="178">
        <v>1548.08</v>
      </c>
      <c r="K75" s="178">
        <v>15615.84</v>
      </c>
      <c r="L75" s="179">
        <f t="shared" si="2"/>
        <v>1043367.5199999999</v>
      </c>
      <c r="M75" s="178">
        <v>964380.72000000009</v>
      </c>
      <c r="N75" s="178">
        <v>0</v>
      </c>
      <c r="O75" s="178">
        <v>732.76</v>
      </c>
      <c r="P75" s="178">
        <v>732.74</v>
      </c>
      <c r="Q75" s="178">
        <v>2305.7700000000004</v>
      </c>
      <c r="R75" s="178">
        <v>1544.8000000000002</v>
      </c>
      <c r="S75" s="178">
        <v>14679.02</v>
      </c>
      <c r="T75" s="179">
        <f t="shared" si="3"/>
        <v>984375.81000000017</v>
      </c>
    </row>
    <row r="76" spans="1:20" ht="12" customHeight="1" x14ac:dyDescent="0.25">
      <c r="A76" s="175">
        <v>73</v>
      </c>
      <c r="B76" s="175" t="s">
        <v>1061</v>
      </c>
      <c r="C76" s="176" t="s">
        <v>72</v>
      </c>
      <c r="D76" s="177" t="s">
        <v>494</v>
      </c>
      <c r="E76" s="178">
        <v>4514722.75</v>
      </c>
      <c r="F76" s="178">
        <v>0</v>
      </c>
      <c r="G76" s="178">
        <v>3470.95</v>
      </c>
      <c r="H76" s="178">
        <v>3470.94</v>
      </c>
      <c r="I76" s="178">
        <v>10931.44</v>
      </c>
      <c r="J76" s="178">
        <v>7346.33</v>
      </c>
      <c r="K76" s="178">
        <v>290686.58</v>
      </c>
      <c r="L76" s="179">
        <f t="shared" si="2"/>
        <v>4830628.9900000012</v>
      </c>
      <c r="M76" s="178">
        <v>4656053.43</v>
      </c>
      <c r="N76" s="178">
        <v>0</v>
      </c>
      <c r="O76" s="178">
        <v>3381.16</v>
      </c>
      <c r="P76" s="178">
        <v>3381</v>
      </c>
      <c r="Q76" s="178">
        <v>10641.95</v>
      </c>
      <c r="R76" s="178">
        <v>7128.3000000000011</v>
      </c>
      <c r="S76" s="178">
        <v>291121.12999999995</v>
      </c>
      <c r="T76" s="179">
        <f t="shared" si="3"/>
        <v>4971706.97</v>
      </c>
    </row>
    <row r="77" spans="1:20" ht="12" customHeight="1" x14ac:dyDescent="0.25">
      <c r="A77" s="175">
        <v>74</v>
      </c>
      <c r="B77" s="175" t="s">
        <v>1061</v>
      </c>
      <c r="C77" s="176" t="s">
        <v>73</v>
      </c>
      <c r="D77" s="177" t="s">
        <v>494</v>
      </c>
      <c r="E77" s="178">
        <v>9743420.290000001</v>
      </c>
      <c r="F77" s="178">
        <v>0</v>
      </c>
      <c r="G77" s="178">
        <v>13736.59</v>
      </c>
      <c r="H77" s="178">
        <v>13735.11</v>
      </c>
      <c r="I77" s="178">
        <v>39924.839999999997</v>
      </c>
      <c r="J77" s="178">
        <v>26776.400000000001</v>
      </c>
      <c r="K77" s="178">
        <v>1170347.6299999999</v>
      </c>
      <c r="L77" s="179">
        <f t="shared" si="2"/>
        <v>11007940.859999999</v>
      </c>
      <c r="M77" s="178">
        <v>9491447.6600000001</v>
      </c>
      <c r="N77" s="178">
        <v>0</v>
      </c>
      <c r="O77" s="178">
        <v>13018.570000000002</v>
      </c>
      <c r="P77" s="178">
        <v>13029.73</v>
      </c>
      <c r="Q77" s="178">
        <v>38538.539999999994</v>
      </c>
      <c r="R77" s="178">
        <v>25971.960000000003</v>
      </c>
      <c r="S77" s="178">
        <v>1133139.98</v>
      </c>
      <c r="T77" s="179">
        <f t="shared" si="3"/>
        <v>10715146.440000001</v>
      </c>
    </row>
    <row r="78" spans="1:20" ht="12" customHeight="1" x14ac:dyDescent="0.25">
      <c r="A78" s="175">
        <v>75</v>
      </c>
      <c r="B78" s="175" t="s">
        <v>1061</v>
      </c>
      <c r="C78" s="176" t="s">
        <v>74</v>
      </c>
      <c r="D78" s="177" t="s">
        <v>494</v>
      </c>
      <c r="E78" s="178">
        <v>1135912.1100000001</v>
      </c>
      <c r="F78" s="178">
        <v>0</v>
      </c>
      <c r="G78" s="178">
        <v>742.8599999999999</v>
      </c>
      <c r="H78" s="178">
        <v>716.1</v>
      </c>
      <c r="I78" s="178">
        <v>2256</v>
      </c>
      <c r="J78" s="178">
        <v>1466.88</v>
      </c>
      <c r="K78" s="178">
        <v>15682.5</v>
      </c>
      <c r="L78" s="179">
        <f t="shared" si="2"/>
        <v>1156776.4500000002</v>
      </c>
      <c r="M78" s="178">
        <v>1138047.1500000001</v>
      </c>
      <c r="N78" s="178">
        <v>0</v>
      </c>
      <c r="O78" s="178">
        <v>741.16</v>
      </c>
      <c r="P78" s="178">
        <v>714.46</v>
      </c>
      <c r="Q78" s="178">
        <v>2248.8200000000002</v>
      </c>
      <c r="R78" s="178">
        <v>1464.24</v>
      </c>
      <c r="S78" s="178">
        <v>12815.439999999999</v>
      </c>
      <c r="T78" s="179">
        <f t="shared" si="3"/>
        <v>1156031.27</v>
      </c>
    </row>
    <row r="79" spans="1:20" ht="12" customHeight="1" x14ac:dyDescent="0.25">
      <c r="A79" s="175">
        <v>76</v>
      </c>
      <c r="B79" s="175" t="s">
        <v>1061</v>
      </c>
      <c r="C79" s="176" t="s">
        <v>75</v>
      </c>
      <c r="D79" s="177" t="s">
        <v>494</v>
      </c>
      <c r="E79" s="178">
        <v>1130203.5</v>
      </c>
      <c r="F79" s="178">
        <v>0</v>
      </c>
      <c r="G79" s="178">
        <v>643.38</v>
      </c>
      <c r="H79" s="178">
        <v>643.3900000000001</v>
      </c>
      <c r="I79" s="178">
        <v>2027.0300000000002</v>
      </c>
      <c r="J79" s="178">
        <v>1355.32</v>
      </c>
      <c r="K79" s="178">
        <v>14979.420000000002</v>
      </c>
      <c r="L79" s="179">
        <f t="shared" si="2"/>
        <v>1149852.0399999998</v>
      </c>
      <c r="M79" s="178">
        <v>1025992.7500000001</v>
      </c>
      <c r="N79" s="178">
        <v>0</v>
      </c>
      <c r="O79" s="178">
        <v>601.77</v>
      </c>
      <c r="P79" s="178">
        <v>601.74999999999989</v>
      </c>
      <c r="Q79" s="178">
        <v>1894.73</v>
      </c>
      <c r="R79" s="178">
        <v>1268.3699999999999</v>
      </c>
      <c r="S79" s="178">
        <v>13462.580000000002</v>
      </c>
      <c r="T79" s="179">
        <f t="shared" si="3"/>
        <v>1043821.9500000001</v>
      </c>
    </row>
    <row r="80" spans="1:20" ht="12" customHeight="1" x14ac:dyDescent="0.25">
      <c r="A80" s="175">
        <v>77</v>
      </c>
      <c r="B80" s="175" t="s">
        <v>1061</v>
      </c>
      <c r="C80" s="176" t="s">
        <v>76</v>
      </c>
      <c r="D80" s="177" t="s">
        <v>494</v>
      </c>
      <c r="E80" s="178">
        <v>1119125.78</v>
      </c>
      <c r="F80" s="178">
        <v>0</v>
      </c>
      <c r="G80" s="178">
        <v>826.87999999999988</v>
      </c>
      <c r="H80" s="178">
        <v>802.9</v>
      </c>
      <c r="I80" s="178">
        <v>2529.1999999999998</v>
      </c>
      <c r="J80" s="178">
        <v>1691.28</v>
      </c>
      <c r="K80" s="178">
        <v>17373.32</v>
      </c>
      <c r="L80" s="179">
        <f t="shared" si="2"/>
        <v>1142349.3599999999</v>
      </c>
      <c r="M80" s="178">
        <v>1035409.44</v>
      </c>
      <c r="N80" s="178">
        <v>0</v>
      </c>
      <c r="O80" s="178">
        <v>-148.60000000000005</v>
      </c>
      <c r="P80" s="178">
        <v>-174.30999999999997</v>
      </c>
      <c r="Q80" s="178">
        <v>1691.87</v>
      </c>
      <c r="R80" s="178">
        <v>790.35</v>
      </c>
      <c r="S80" s="178">
        <v>15605.400000000001</v>
      </c>
      <c r="T80" s="179">
        <f t="shared" si="3"/>
        <v>1053174.1499999999</v>
      </c>
    </row>
    <row r="81" spans="1:20" ht="12" customHeight="1" x14ac:dyDescent="0.25">
      <c r="A81" s="175">
        <v>78</v>
      </c>
      <c r="B81" s="175" t="s">
        <v>1061</v>
      </c>
      <c r="C81" s="176" t="s">
        <v>77</v>
      </c>
      <c r="D81" s="177" t="s">
        <v>494</v>
      </c>
      <c r="E81" s="178">
        <v>2858733.1499999994</v>
      </c>
      <c r="F81" s="178">
        <v>0</v>
      </c>
      <c r="G81" s="178">
        <v>1856.53</v>
      </c>
      <c r="H81" s="178">
        <v>1856.53</v>
      </c>
      <c r="I81" s="178">
        <v>5843.55</v>
      </c>
      <c r="J81" s="178">
        <v>3911.84</v>
      </c>
      <c r="K81" s="178">
        <v>153230.91</v>
      </c>
      <c r="L81" s="179">
        <f t="shared" si="2"/>
        <v>3025432.5099999988</v>
      </c>
      <c r="M81" s="178">
        <v>2776058.63</v>
      </c>
      <c r="N81" s="178">
        <v>0</v>
      </c>
      <c r="O81" s="178">
        <v>1497.38</v>
      </c>
      <c r="P81" s="178">
        <v>1497.21</v>
      </c>
      <c r="Q81" s="178">
        <v>5452.24</v>
      </c>
      <c r="R81" s="178">
        <v>3539.9</v>
      </c>
      <c r="S81" s="178">
        <v>148165.73000000001</v>
      </c>
      <c r="T81" s="179">
        <f t="shared" si="3"/>
        <v>2936211.09</v>
      </c>
    </row>
    <row r="82" spans="1:20" ht="12" customHeight="1" x14ac:dyDescent="0.25">
      <c r="A82" s="175">
        <v>79</v>
      </c>
      <c r="B82" s="175" t="s">
        <v>1061</v>
      </c>
      <c r="C82" s="176" t="s">
        <v>78</v>
      </c>
      <c r="D82" s="177" t="s">
        <v>494</v>
      </c>
      <c r="E82" s="178">
        <v>4206282.57</v>
      </c>
      <c r="F82" s="178">
        <v>0</v>
      </c>
      <c r="G82" s="178">
        <v>1905.19</v>
      </c>
      <c r="H82" s="178">
        <v>1905.19</v>
      </c>
      <c r="I82" s="178">
        <v>5998.6100000000006</v>
      </c>
      <c r="J82" s="178">
        <v>4015.13</v>
      </c>
      <c r="K82" s="178">
        <v>188865.66</v>
      </c>
      <c r="L82" s="179">
        <f t="shared" si="2"/>
        <v>4408972.3500000015</v>
      </c>
      <c r="M82" s="178">
        <v>4185163.8400000003</v>
      </c>
      <c r="N82" s="178">
        <v>0</v>
      </c>
      <c r="O82" s="178">
        <v>1888.6999999999998</v>
      </c>
      <c r="P82" s="178">
        <v>1888.6299999999999</v>
      </c>
      <c r="Q82" s="178">
        <v>5954.0900000000011</v>
      </c>
      <c r="R82" s="178">
        <v>3973.94</v>
      </c>
      <c r="S82" s="178">
        <v>185267.24000000002</v>
      </c>
      <c r="T82" s="179">
        <f t="shared" si="3"/>
        <v>4384136.4400000013</v>
      </c>
    </row>
    <row r="83" spans="1:20" ht="12" customHeight="1" x14ac:dyDescent="0.25">
      <c r="A83" s="175">
        <v>80</v>
      </c>
      <c r="B83" s="175" t="s">
        <v>1061</v>
      </c>
      <c r="C83" s="176" t="s">
        <v>79</v>
      </c>
      <c r="D83" s="177" t="s">
        <v>494</v>
      </c>
      <c r="E83" s="178">
        <v>815845.65</v>
      </c>
      <c r="F83" s="178">
        <v>0</v>
      </c>
      <c r="G83" s="178">
        <v>423.36</v>
      </c>
      <c r="H83" s="178">
        <v>423.36</v>
      </c>
      <c r="I83" s="178">
        <v>1333.6200000000001</v>
      </c>
      <c r="J83" s="178">
        <v>892.02</v>
      </c>
      <c r="K83" s="178">
        <v>11902.560000000001</v>
      </c>
      <c r="L83" s="179">
        <f t="shared" si="2"/>
        <v>830820.57000000007</v>
      </c>
      <c r="M83" s="178">
        <v>834681.95999999985</v>
      </c>
      <c r="N83" s="178">
        <v>0</v>
      </c>
      <c r="O83" s="178">
        <v>407.16</v>
      </c>
      <c r="P83" s="178">
        <v>407.12</v>
      </c>
      <c r="Q83" s="178">
        <v>1281.2700000000002</v>
      </c>
      <c r="R83" s="178">
        <v>858.41000000000008</v>
      </c>
      <c r="S83" s="178">
        <v>11960.419999999998</v>
      </c>
      <c r="T83" s="179">
        <f t="shared" si="3"/>
        <v>849596.34</v>
      </c>
    </row>
    <row r="84" spans="1:20" ht="12" customHeight="1" x14ac:dyDescent="0.25">
      <c r="A84" s="175">
        <v>81</v>
      </c>
      <c r="B84" s="175" t="s">
        <v>1061</v>
      </c>
      <c r="C84" s="176" t="s">
        <v>80</v>
      </c>
      <c r="D84" s="177" t="s">
        <v>494</v>
      </c>
      <c r="E84" s="178">
        <v>1117992.18</v>
      </c>
      <c r="F84" s="178">
        <v>0</v>
      </c>
      <c r="G84" s="178">
        <v>691.74</v>
      </c>
      <c r="H84" s="178">
        <v>691.74</v>
      </c>
      <c r="I84" s="178">
        <v>2178.8399999999997</v>
      </c>
      <c r="J84" s="178">
        <v>1412.28</v>
      </c>
      <c r="K84" s="178">
        <v>15558.3</v>
      </c>
      <c r="L84" s="179">
        <f t="shared" si="2"/>
        <v>1138525.08</v>
      </c>
      <c r="M84" s="178">
        <v>1092638.5</v>
      </c>
      <c r="N84" s="178">
        <v>0</v>
      </c>
      <c r="O84" s="178">
        <v>712.27999999999975</v>
      </c>
      <c r="P84" s="178">
        <v>712.24999999999977</v>
      </c>
      <c r="Q84" s="178">
        <v>2241.13</v>
      </c>
      <c r="R84" s="178">
        <v>1456.4199999999998</v>
      </c>
      <c r="S84" s="178">
        <v>14708.79</v>
      </c>
      <c r="T84" s="179">
        <f t="shared" si="3"/>
        <v>1112469.3699999999</v>
      </c>
    </row>
    <row r="85" spans="1:20" ht="12" customHeight="1" x14ac:dyDescent="0.25">
      <c r="A85" s="175">
        <v>82</v>
      </c>
      <c r="B85" s="175" t="s">
        <v>1061</v>
      </c>
      <c r="C85" s="176" t="s">
        <v>81</v>
      </c>
      <c r="D85" s="177" t="s">
        <v>494</v>
      </c>
      <c r="E85" s="178">
        <v>1120277.6399999999</v>
      </c>
      <c r="F85" s="178">
        <v>0</v>
      </c>
      <c r="G85" s="178">
        <v>763.98</v>
      </c>
      <c r="H85" s="178">
        <v>763.98</v>
      </c>
      <c r="I85" s="178">
        <v>2406.54</v>
      </c>
      <c r="J85" s="178">
        <v>1609.5</v>
      </c>
      <c r="K85" s="178">
        <v>14703.3</v>
      </c>
      <c r="L85" s="179">
        <f t="shared" si="2"/>
        <v>1140524.94</v>
      </c>
      <c r="M85" s="178">
        <v>1087493.3600000001</v>
      </c>
      <c r="N85" s="178">
        <v>0</v>
      </c>
      <c r="O85" s="178">
        <v>647.54</v>
      </c>
      <c r="P85" s="178">
        <v>647.41999999999996</v>
      </c>
      <c r="Q85" s="178">
        <v>2239.77</v>
      </c>
      <c r="R85" s="178">
        <v>1465.85</v>
      </c>
      <c r="S85" s="178">
        <v>10637.75</v>
      </c>
      <c r="T85" s="179">
        <f t="shared" si="3"/>
        <v>1103131.6900000002</v>
      </c>
    </row>
    <row r="86" spans="1:20" ht="12" customHeight="1" x14ac:dyDescent="0.25">
      <c r="A86" s="175">
        <v>83</v>
      </c>
      <c r="B86" s="175" t="s">
        <v>1061</v>
      </c>
      <c r="C86" s="176" t="s">
        <v>82</v>
      </c>
      <c r="D86" s="177" t="s">
        <v>494</v>
      </c>
      <c r="E86" s="178">
        <v>1127241.58</v>
      </c>
      <c r="F86" s="178">
        <v>0</v>
      </c>
      <c r="G86" s="178">
        <v>732.61</v>
      </c>
      <c r="H86" s="178">
        <v>732.61</v>
      </c>
      <c r="I86" s="178">
        <v>2307.13</v>
      </c>
      <c r="J86" s="178">
        <v>1543.35</v>
      </c>
      <c r="K86" s="178">
        <v>14417.32</v>
      </c>
      <c r="L86" s="179">
        <f t="shared" si="2"/>
        <v>1146974.6000000003</v>
      </c>
      <c r="M86" s="178">
        <v>1158620.2500000002</v>
      </c>
      <c r="N86" s="178">
        <v>0</v>
      </c>
      <c r="O86" s="178">
        <v>724.29000000000008</v>
      </c>
      <c r="P86" s="178">
        <v>724.29000000000008</v>
      </c>
      <c r="Q86" s="178">
        <v>2279.44</v>
      </c>
      <c r="R86" s="178">
        <v>1526.7099999999998</v>
      </c>
      <c r="S86" s="178">
        <v>14673.18</v>
      </c>
      <c r="T86" s="179">
        <f t="shared" si="3"/>
        <v>1178548.1600000001</v>
      </c>
    </row>
    <row r="87" spans="1:20" ht="12" customHeight="1" x14ac:dyDescent="0.25">
      <c r="A87" s="175">
        <v>84</v>
      </c>
      <c r="B87" s="175" t="s">
        <v>1061</v>
      </c>
      <c r="C87" s="176" t="s">
        <v>83</v>
      </c>
      <c r="D87" s="177" t="s">
        <v>494</v>
      </c>
      <c r="E87" s="178">
        <v>1622868.6600000001</v>
      </c>
      <c r="F87" s="178">
        <v>0</v>
      </c>
      <c r="G87" s="178">
        <v>715.26</v>
      </c>
      <c r="H87" s="178">
        <v>715.26</v>
      </c>
      <c r="I87" s="178">
        <v>2253.7200000000003</v>
      </c>
      <c r="J87" s="178">
        <v>1506.7199999999998</v>
      </c>
      <c r="K87" s="178">
        <v>93416.709999999992</v>
      </c>
      <c r="L87" s="179">
        <f t="shared" si="2"/>
        <v>1721476.33</v>
      </c>
      <c r="M87" s="178">
        <v>1585154.35</v>
      </c>
      <c r="N87" s="178">
        <v>0</v>
      </c>
      <c r="O87" s="178">
        <v>699.06</v>
      </c>
      <c r="P87" s="178">
        <v>699.02</v>
      </c>
      <c r="Q87" s="178">
        <v>2201.1799999999998</v>
      </c>
      <c r="R87" s="178">
        <v>1473.3200000000002</v>
      </c>
      <c r="S87" s="178">
        <v>90760.110000000015</v>
      </c>
      <c r="T87" s="179">
        <f t="shared" si="3"/>
        <v>1680987.0400000003</v>
      </c>
    </row>
    <row r="88" spans="1:20" ht="12" customHeight="1" x14ac:dyDescent="0.25">
      <c r="A88" s="175">
        <v>85</v>
      </c>
      <c r="B88" s="175" t="s">
        <v>1061</v>
      </c>
      <c r="C88" s="176" t="s">
        <v>84</v>
      </c>
      <c r="D88" s="177" t="s">
        <v>494</v>
      </c>
      <c r="E88" s="178">
        <v>1704871.0999999999</v>
      </c>
      <c r="F88" s="178">
        <v>0</v>
      </c>
      <c r="G88" s="178">
        <v>898.54000000000008</v>
      </c>
      <c r="H88" s="178">
        <v>898.54000000000008</v>
      </c>
      <c r="I88" s="178">
        <v>2832.8799999999997</v>
      </c>
      <c r="J88" s="178">
        <v>1893.52</v>
      </c>
      <c r="K88" s="178">
        <v>99675.14</v>
      </c>
      <c r="L88" s="179">
        <f t="shared" si="2"/>
        <v>1811069.7199999997</v>
      </c>
      <c r="M88" s="178">
        <v>1738975.94</v>
      </c>
      <c r="N88" s="178">
        <v>0</v>
      </c>
      <c r="O88" s="178">
        <v>898.1400000000001</v>
      </c>
      <c r="P88" s="178">
        <v>898.11000000000013</v>
      </c>
      <c r="Q88" s="178">
        <v>2827.67</v>
      </c>
      <c r="R88" s="178">
        <v>1887.86</v>
      </c>
      <c r="S88" s="178">
        <v>100804</v>
      </c>
      <c r="T88" s="179">
        <f t="shared" si="3"/>
        <v>1846291.72</v>
      </c>
    </row>
    <row r="89" spans="1:20" ht="12" customHeight="1" x14ac:dyDescent="0.25">
      <c r="A89" s="175">
        <v>86</v>
      </c>
      <c r="B89" s="175" t="s">
        <v>1061</v>
      </c>
      <c r="C89" s="176" t="s">
        <v>85</v>
      </c>
      <c r="D89" s="177" t="s">
        <v>494</v>
      </c>
      <c r="E89" s="178">
        <v>4201104.7300000004</v>
      </c>
      <c r="F89" s="178">
        <v>0</v>
      </c>
      <c r="G89" s="178">
        <v>2260.5100000000002</v>
      </c>
      <c r="H89" s="178">
        <v>2260.5100000000002</v>
      </c>
      <c r="I89" s="178">
        <v>7113.24</v>
      </c>
      <c r="J89" s="178">
        <v>4762.25</v>
      </c>
      <c r="K89" s="178">
        <v>205158.58000000002</v>
      </c>
      <c r="L89" s="179">
        <f t="shared" si="2"/>
        <v>4422659.82</v>
      </c>
      <c r="M89" s="178">
        <v>4135892.1300000004</v>
      </c>
      <c r="N89" s="178">
        <v>0</v>
      </c>
      <c r="O89" s="178">
        <v>2243.3300000000004</v>
      </c>
      <c r="P89" s="178">
        <v>2243.19</v>
      </c>
      <c r="Q89" s="178">
        <v>7054.73</v>
      </c>
      <c r="R89" s="178">
        <v>4731.1000000000004</v>
      </c>
      <c r="S89" s="178">
        <v>200561.85000000006</v>
      </c>
      <c r="T89" s="179">
        <f t="shared" si="3"/>
        <v>4352726.33</v>
      </c>
    </row>
    <row r="90" spans="1:20" ht="12" customHeight="1" x14ac:dyDescent="0.25">
      <c r="A90" s="175">
        <v>87</v>
      </c>
      <c r="B90" s="175" t="s">
        <v>1061</v>
      </c>
      <c r="C90" s="176" t="s">
        <v>86</v>
      </c>
      <c r="D90" s="177" t="s">
        <v>494</v>
      </c>
      <c r="E90" s="178">
        <v>3177701.5999999996</v>
      </c>
      <c r="F90" s="178">
        <v>0</v>
      </c>
      <c r="G90" s="178">
        <v>871.81000000000006</v>
      </c>
      <c r="H90" s="178">
        <v>879.16000000000008</v>
      </c>
      <c r="I90" s="178">
        <v>2746.7799999999997</v>
      </c>
      <c r="J90" s="178">
        <v>1836.22</v>
      </c>
      <c r="K90" s="178">
        <v>154941.47</v>
      </c>
      <c r="L90" s="179">
        <f t="shared" si="2"/>
        <v>3338977.04</v>
      </c>
      <c r="M90" s="178">
        <v>3115199.1099999994</v>
      </c>
      <c r="N90" s="178">
        <v>0</v>
      </c>
      <c r="O90" s="178">
        <v>839.99</v>
      </c>
      <c r="P90" s="178">
        <v>854.92000000000007</v>
      </c>
      <c r="Q90" s="178">
        <v>2642.8599999999997</v>
      </c>
      <c r="R90" s="178">
        <v>1769.47</v>
      </c>
      <c r="S90" s="178">
        <v>151210.78000000003</v>
      </c>
      <c r="T90" s="179">
        <f t="shared" si="3"/>
        <v>3272517.13</v>
      </c>
    </row>
    <row r="91" spans="1:20" ht="12" customHeight="1" x14ac:dyDescent="0.25">
      <c r="A91" s="175">
        <v>88</v>
      </c>
      <c r="B91" s="175" t="s">
        <v>1061</v>
      </c>
      <c r="C91" s="176" t="s">
        <v>87</v>
      </c>
      <c r="D91" s="177" t="s">
        <v>494</v>
      </c>
      <c r="E91" s="178">
        <v>2358013.35</v>
      </c>
      <c r="F91" s="178">
        <v>0</v>
      </c>
      <c r="G91" s="178">
        <v>1369.8</v>
      </c>
      <c r="H91" s="178">
        <v>1369.8</v>
      </c>
      <c r="I91" s="178">
        <v>4318.05</v>
      </c>
      <c r="J91" s="178">
        <v>2886.9</v>
      </c>
      <c r="K91" s="178">
        <v>169694.28</v>
      </c>
      <c r="L91" s="179">
        <f t="shared" si="2"/>
        <v>2537652.1799999992</v>
      </c>
      <c r="M91" s="178">
        <v>2380995.3600000003</v>
      </c>
      <c r="N91" s="178">
        <v>0</v>
      </c>
      <c r="O91" s="178">
        <v>1340.7700000000002</v>
      </c>
      <c r="P91" s="178">
        <v>1340.7200000000003</v>
      </c>
      <c r="Q91" s="178">
        <v>4222.2100000000009</v>
      </c>
      <c r="R91" s="178">
        <v>2823.6800000000003</v>
      </c>
      <c r="S91" s="178">
        <v>166952.05999999997</v>
      </c>
      <c r="T91" s="179">
        <f t="shared" si="3"/>
        <v>2557674.8000000007</v>
      </c>
    </row>
    <row r="92" spans="1:20" ht="12" customHeight="1" x14ac:dyDescent="0.25">
      <c r="A92" s="175">
        <v>89</v>
      </c>
      <c r="B92" s="175" t="s">
        <v>1061</v>
      </c>
      <c r="C92" s="176" t="s">
        <v>88</v>
      </c>
      <c r="D92" s="177" t="s">
        <v>494</v>
      </c>
      <c r="E92" s="178">
        <v>2349206.6399999997</v>
      </c>
      <c r="F92" s="178">
        <v>0</v>
      </c>
      <c r="G92" s="178">
        <v>1803.66</v>
      </c>
      <c r="H92" s="178">
        <v>1803.66</v>
      </c>
      <c r="I92" s="178">
        <v>5684.85</v>
      </c>
      <c r="J92" s="178">
        <v>3800.3399999999997</v>
      </c>
      <c r="K92" s="178">
        <v>206458.38</v>
      </c>
      <c r="L92" s="179">
        <f t="shared" si="2"/>
        <v>2568757.5299999998</v>
      </c>
      <c r="M92" s="178">
        <v>2326537.59</v>
      </c>
      <c r="N92" s="178">
        <v>0</v>
      </c>
      <c r="O92" s="178">
        <v>1799.6399999999999</v>
      </c>
      <c r="P92" s="178">
        <v>1799.5300000000002</v>
      </c>
      <c r="Q92" s="178">
        <v>5668.4699999999993</v>
      </c>
      <c r="R92" s="178">
        <v>3793.99</v>
      </c>
      <c r="S92" s="178">
        <v>204076.30000000002</v>
      </c>
      <c r="T92" s="179">
        <f t="shared" si="3"/>
        <v>2543675.52</v>
      </c>
    </row>
    <row r="93" spans="1:20" ht="12" customHeight="1" x14ac:dyDescent="0.25">
      <c r="A93" s="175">
        <v>90</v>
      </c>
      <c r="B93" s="175" t="s">
        <v>1061</v>
      </c>
      <c r="C93" s="176" t="s">
        <v>89</v>
      </c>
      <c r="D93" s="177" t="s">
        <v>494</v>
      </c>
      <c r="E93" s="178">
        <v>2622329.88</v>
      </c>
      <c r="F93" s="178">
        <v>0</v>
      </c>
      <c r="G93" s="178">
        <v>6264.84</v>
      </c>
      <c r="H93" s="178">
        <v>6264.84</v>
      </c>
      <c r="I93" s="178">
        <v>0</v>
      </c>
      <c r="J93" s="178">
        <v>13202.650000000001</v>
      </c>
      <c r="K93" s="178">
        <v>229013.16</v>
      </c>
      <c r="L93" s="179">
        <f t="shared" si="2"/>
        <v>2877075.3699999996</v>
      </c>
      <c r="M93" s="178">
        <v>2615896.54</v>
      </c>
      <c r="N93" s="178">
        <v>0</v>
      </c>
      <c r="O93" s="178">
        <v>1740.5600000000002</v>
      </c>
      <c r="P93" s="178">
        <v>1686.8799999999999</v>
      </c>
      <c r="Q93" s="178">
        <v>565.4</v>
      </c>
      <c r="R93" s="178">
        <v>8601.9900000000016</v>
      </c>
      <c r="S93" s="178">
        <v>223796.89</v>
      </c>
      <c r="T93" s="179">
        <f t="shared" si="3"/>
        <v>2852288.2600000002</v>
      </c>
    </row>
    <row r="94" spans="1:20" ht="12" customHeight="1" x14ac:dyDescent="0.25">
      <c r="A94" s="175">
        <v>91</v>
      </c>
      <c r="B94" s="175" t="s">
        <v>1061</v>
      </c>
      <c r="C94" s="176" t="s">
        <v>90</v>
      </c>
      <c r="D94" s="177" t="s">
        <v>494</v>
      </c>
      <c r="E94" s="178">
        <v>1083860.1499999999</v>
      </c>
      <c r="F94" s="178">
        <v>0</v>
      </c>
      <c r="G94" s="178">
        <v>1113.29</v>
      </c>
      <c r="H94" s="178">
        <v>1113.29</v>
      </c>
      <c r="I94" s="178">
        <v>3506.89</v>
      </c>
      <c r="J94" s="178">
        <v>2346.0300000000002</v>
      </c>
      <c r="K94" s="178">
        <v>15945.119999999999</v>
      </c>
      <c r="L94" s="179">
        <f t="shared" si="2"/>
        <v>1107884.77</v>
      </c>
      <c r="M94" s="178">
        <v>1006545.95</v>
      </c>
      <c r="N94" s="178">
        <v>0</v>
      </c>
      <c r="O94" s="178">
        <v>1095.1400000000001</v>
      </c>
      <c r="P94" s="178">
        <v>1095.0600000000002</v>
      </c>
      <c r="Q94" s="178">
        <v>3447.4100000000003</v>
      </c>
      <c r="R94" s="178">
        <v>2308.7599999999998</v>
      </c>
      <c r="S94" s="178">
        <v>14768.620000000003</v>
      </c>
      <c r="T94" s="179">
        <f t="shared" si="3"/>
        <v>1029260.9400000001</v>
      </c>
    </row>
    <row r="95" spans="1:20" ht="12" customHeight="1" x14ac:dyDescent="0.25">
      <c r="A95" s="175">
        <v>92</v>
      </c>
      <c r="B95" s="175" t="s">
        <v>1061</v>
      </c>
      <c r="C95" s="176" t="s">
        <v>91</v>
      </c>
      <c r="D95" s="177" t="s">
        <v>494</v>
      </c>
      <c r="E95" s="178">
        <v>2848888.9600000004</v>
      </c>
      <c r="F95" s="178">
        <v>0</v>
      </c>
      <c r="G95" s="178">
        <v>2332.88</v>
      </c>
      <c r="H95" s="178">
        <v>2332.88</v>
      </c>
      <c r="I95" s="178">
        <v>7341.2200000000012</v>
      </c>
      <c r="J95" s="178">
        <v>4914.9800000000005</v>
      </c>
      <c r="K95" s="178">
        <v>247822.25999999998</v>
      </c>
      <c r="L95" s="179">
        <f t="shared" si="2"/>
        <v>3113633.18</v>
      </c>
      <c r="M95" s="178">
        <v>2764002.75</v>
      </c>
      <c r="N95" s="178">
        <v>0</v>
      </c>
      <c r="O95" s="178">
        <v>2301.4700000000003</v>
      </c>
      <c r="P95" s="178">
        <v>2301.1</v>
      </c>
      <c r="Q95" s="178">
        <v>7236.7399999999989</v>
      </c>
      <c r="R95" s="178">
        <v>4848.6400000000003</v>
      </c>
      <c r="S95" s="178">
        <v>239184.52</v>
      </c>
      <c r="T95" s="179">
        <f t="shared" si="3"/>
        <v>3019875.2200000007</v>
      </c>
    </row>
    <row r="96" spans="1:20" ht="12" customHeight="1" x14ac:dyDescent="0.25">
      <c r="A96" s="175">
        <v>93</v>
      </c>
      <c r="B96" s="175" t="s">
        <v>1061</v>
      </c>
      <c r="C96" s="176" t="s">
        <v>92</v>
      </c>
      <c r="D96" s="177" t="s">
        <v>494</v>
      </c>
      <c r="E96" s="178">
        <v>1347281.88</v>
      </c>
      <c r="F96" s="178">
        <v>0</v>
      </c>
      <c r="G96" s="178">
        <v>1202.52</v>
      </c>
      <c r="H96" s="178">
        <v>1202.52</v>
      </c>
      <c r="I96" s="178">
        <v>3787.62</v>
      </c>
      <c r="J96" s="178">
        <v>2472.54</v>
      </c>
      <c r="K96" s="178">
        <v>25366.87</v>
      </c>
      <c r="L96" s="179">
        <f t="shared" si="2"/>
        <v>1381313.9500000002</v>
      </c>
      <c r="M96" s="178">
        <v>1266555.9600000002</v>
      </c>
      <c r="N96" s="178">
        <v>0</v>
      </c>
      <c r="O96" s="178">
        <v>1139.1200000000001</v>
      </c>
      <c r="P96" s="178">
        <v>1139.06</v>
      </c>
      <c r="Q96" s="178">
        <v>3585.44</v>
      </c>
      <c r="R96" s="178">
        <v>2340.3399999999997</v>
      </c>
      <c r="S96" s="178">
        <v>23781.35</v>
      </c>
      <c r="T96" s="179">
        <f t="shared" si="3"/>
        <v>1298541.2700000005</v>
      </c>
    </row>
    <row r="97" spans="1:20" ht="12" customHeight="1" x14ac:dyDescent="0.25">
      <c r="A97" s="175">
        <v>94</v>
      </c>
      <c r="B97" s="175" t="s">
        <v>1061</v>
      </c>
      <c r="C97" s="176" t="s">
        <v>93</v>
      </c>
      <c r="D97" s="177" t="s">
        <v>494</v>
      </c>
      <c r="E97" s="178">
        <v>1448577</v>
      </c>
      <c r="F97" s="178">
        <v>0</v>
      </c>
      <c r="G97" s="178">
        <v>1680.3000000000002</v>
      </c>
      <c r="H97" s="178">
        <v>1680.3000000000002</v>
      </c>
      <c r="I97" s="178">
        <v>5292.1</v>
      </c>
      <c r="J97" s="178">
        <v>3539.59</v>
      </c>
      <c r="K97" s="178">
        <v>27308.340000000004</v>
      </c>
      <c r="L97" s="179">
        <f t="shared" si="2"/>
        <v>1488077.6300000004</v>
      </c>
      <c r="M97" s="178">
        <v>1409850.2600000002</v>
      </c>
      <c r="N97" s="178">
        <v>0</v>
      </c>
      <c r="O97" s="178">
        <v>1676.93</v>
      </c>
      <c r="P97" s="178">
        <v>1676.82</v>
      </c>
      <c r="Q97" s="178">
        <v>5311.77</v>
      </c>
      <c r="R97" s="178">
        <v>3532.7600000000007</v>
      </c>
      <c r="S97" s="178">
        <v>26346.520000000004</v>
      </c>
      <c r="T97" s="179">
        <f t="shared" si="3"/>
        <v>1448395.0600000003</v>
      </c>
    </row>
    <row r="98" spans="1:20" ht="12" customHeight="1" x14ac:dyDescent="0.25">
      <c r="A98" s="175">
        <v>95</v>
      </c>
      <c r="B98" s="175" t="s">
        <v>1061</v>
      </c>
      <c r="C98" s="176" t="s">
        <v>94</v>
      </c>
      <c r="D98" s="177" t="s">
        <v>494</v>
      </c>
      <c r="E98" s="178">
        <v>2208809.34</v>
      </c>
      <c r="F98" s="178">
        <v>0</v>
      </c>
      <c r="G98" s="178">
        <v>1229.28</v>
      </c>
      <c r="H98" s="178">
        <v>1229.28</v>
      </c>
      <c r="I98" s="178">
        <v>3871.3199999999997</v>
      </c>
      <c r="J98" s="178">
        <v>2540.46</v>
      </c>
      <c r="K98" s="178">
        <v>33755.39</v>
      </c>
      <c r="L98" s="179">
        <f t="shared" si="2"/>
        <v>2251435.0699999994</v>
      </c>
      <c r="M98" s="178">
        <v>2167017.11</v>
      </c>
      <c r="N98" s="178">
        <v>0</v>
      </c>
      <c r="O98" s="178">
        <v>1224.6899999999998</v>
      </c>
      <c r="P98" s="178">
        <v>1223.83</v>
      </c>
      <c r="Q98" s="178">
        <v>3847.8499999999995</v>
      </c>
      <c r="R98" s="178">
        <v>2524.6699999999996</v>
      </c>
      <c r="S98" s="178">
        <v>32772.76</v>
      </c>
      <c r="T98" s="179">
        <f t="shared" si="3"/>
        <v>2208610.9099999997</v>
      </c>
    </row>
    <row r="99" spans="1:20" ht="12" customHeight="1" x14ac:dyDescent="0.25">
      <c r="A99" s="175">
        <v>96</v>
      </c>
      <c r="B99" s="175" t="s">
        <v>1061</v>
      </c>
      <c r="C99" s="176" t="s">
        <v>95</v>
      </c>
      <c r="D99" s="177" t="s">
        <v>494</v>
      </c>
      <c r="E99" s="178">
        <v>1473267.1800000002</v>
      </c>
      <c r="F99" s="178">
        <v>0</v>
      </c>
      <c r="G99" s="178">
        <v>1533.12</v>
      </c>
      <c r="H99" s="178">
        <v>1533.12</v>
      </c>
      <c r="I99" s="178">
        <v>4829.1000000000004</v>
      </c>
      <c r="J99" s="178">
        <v>3230.64</v>
      </c>
      <c r="K99" s="178">
        <v>27034.68</v>
      </c>
      <c r="L99" s="179">
        <f t="shared" si="2"/>
        <v>1511427.8400000003</v>
      </c>
      <c r="M99" s="178">
        <v>1407860.12</v>
      </c>
      <c r="N99" s="178">
        <v>0</v>
      </c>
      <c r="O99" s="178">
        <v>1488.71</v>
      </c>
      <c r="P99" s="178">
        <v>1488.68</v>
      </c>
      <c r="Q99" s="178">
        <v>4685.26</v>
      </c>
      <c r="R99" s="178">
        <v>3139.5699999999997</v>
      </c>
      <c r="S99" s="178">
        <v>25790.139999999996</v>
      </c>
      <c r="T99" s="179">
        <f t="shared" si="3"/>
        <v>1444452.48</v>
      </c>
    </row>
    <row r="100" spans="1:20" ht="12" customHeight="1" x14ac:dyDescent="0.25">
      <c r="A100" s="175">
        <v>97</v>
      </c>
      <c r="B100" s="175" t="s">
        <v>1061</v>
      </c>
      <c r="C100" s="176" t="s">
        <v>96</v>
      </c>
      <c r="D100" s="177" t="s">
        <v>494</v>
      </c>
      <c r="E100" s="178">
        <v>1132059.3600000001</v>
      </c>
      <c r="F100" s="178">
        <v>0</v>
      </c>
      <c r="G100" s="178">
        <v>903.12</v>
      </c>
      <c r="H100" s="178">
        <v>903.12</v>
      </c>
      <c r="I100" s="178">
        <v>2844.9000000000005</v>
      </c>
      <c r="J100" s="178">
        <v>1902.86</v>
      </c>
      <c r="K100" s="178">
        <v>16877.400000000001</v>
      </c>
      <c r="L100" s="179">
        <f t="shared" si="2"/>
        <v>1155490.7600000002</v>
      </c>
      <c r="M100" s="178">
        <v>1085001.9100000001</v>
      </c>
      <c r="N100" s="178">
        <v>0</v>
      </c>
      <c r="O100" s="178">
        <v>874.57999999999993</v>
      </c>
      <c r="P100" s="178">
        <v>874.56</v>
      </c>
      <c r="Q100" s="178">
        <v>2753.19</v>
      </c>
      <c r="R100" s="178">
        <v>1844.1399999999999</v>
      </c>
      <c r="S100" s="178">
        <v>16055.760000000002</v>
      </c>
      <c r="T100" s="179">
        <f t="shared" si="3"/>
        <v>1107404.1400000001</v>
      </c>
    </row>
    <row r="101" spans="1:20" ht="12" customHeight="1" x14ac:dyDescent="0.25">
      <c r="A101" s="175">
        <v>98</v>
      </c>
      <c r="B101" s="175" t="s">
        <v>1061</v>
      </c>
      <c r="C101" s="176" t="s">
        <v>97</v>
      </c>
      <c r="D101" s="177" t="s">
        <v>494</v>
      </c>
      <c r="E101" s="178">
        <v>876083.91999999993</v>
      </c>
      <c r="F101" s="178">
        <v>0</v>
      </c>
      <c r="G101" s="178">
        <v>1147.5</v>
      </c>
      <c r="H101" s="178">
        <v>1147.5</v>
      </c>
      <c r="I101" s="178">
        <v>3614.4599999999996</v>
      </c>
      <c r="J101" s="178">
        <v>2418</v>
      </c>
      <c r="K101" s="178">
        <v>16962.419999999998</v>
      </c>
      <c r="L101" s="179">
        <f t="shared" si="2"/>
        <v>901373.79999999993</v>
      </c>
      <c r="M101" s="178">
        <v>879462.54</v>
      </c>
      <c r="N101" s="178">
        <v>0</v>
      </c>
      <c r="O101" s="178">
        <v>1125.24</v>
      </c>
      <c r="P101" s="178">
        <v>1125.0999999999999</v>
      </c>
      <c r="Q101" s="178">
        <v>3539.42</v>
      </c>
      <c r="R101" s="178">
        <v>2372.37</v>
      </c>
      <c r="S101" s="178">
        <v>16849.5</v>
      </c>
      <c r="T101" s="179">
        <f t="shared" si="3"/>
        <v>904474.17</v>
      </c>
    </row>
    <row r="102" spans="1:20" ht="12" customHeight="1" x14ac:dyDescent="0.25">
      <c r="A102" s="175">
        <v>99</v>
      </c>
      <c r="B102" s="175" t="s">
        <v>1061</v>
      </c>
      <c r="C102" s="176" t="s">
        <v>98</v>
      </c>
      <c r="D102" s="177" t="s">
        <v>494</v>
      </c>
      <c r="E102" s="178">
        <v>1127295.0699999998</v>
      </c>
      <c r="F102" s="178">
        <v>0</v>
      </c>
      <c r="G102" s="178">
        <v>683.28</v>
      </c>
      <c r="H102" s="178">
        <v>683.28</v>
      </c>
      <c r="I102" s="178">
        <v>2152.8599999999997</v>
      </c>
      <c r="J102" s="178">
        <v>1440.24</v>
      </c>
      <c r="K102" s="178">
        <v>16876.86</v>
      </c>
      <c r="L102" s="179">
        <f t="shared" si="2"/>
        <v>1149131.5900000001</v>
      </c>
      <c r="M102" s="178">
        <v>890883.23</v>
      </c>
      <c r="N102" s="178">
        <v>0</v>
      </c>
      <c r="O102" s="178">
        <v>535.66999999999996</v>
      </c>
      <c r="P102" s="178">
        <v>535.66</v>
      </c>
      <c r="Q102" s="178">
        <v>1857.1299999999999</v>
      </c>
      <c r="R102" s="178">
        <v>1243.4000000000001</v>
      </c>
      <c r="S102" s="178">
        <v>14631.55</v>
      </c>
      <c r="T102" s="179">
        <f t="shared" si="3"/>
        <v>909686.64000000013</v>
      </c>
    </row>
    <row r="103" spans="1:20" ht="12" customHeight="1" x14ac:dyDescent="0.25">
      <c r="A103" s="175">
        <v>100</v>
      </c>
      <c r="B103" s="175" t="s">
        <v>1061</v>
      </c>
      <c r="C103" s="176" t="s">
        <v>99</v>
      </c>
      <c r="D103" s="177" t="s">
        <v>494</v>
      </c>
      <c r="E103" s="178">
        <v>1105081.6300000001</v>
      </c>
      <c r="F103" s="178">
        <v>0</v>
      </c>
      <c r="G103" s="178">
        <v>562.26</v>
      </c>
      <c r="H103" s="178">
        <v>562.26</v>
      </c>
      <c r="I103" s="178">
        <v>1837.98</v>
      </c>
      <c r="J103" s="178">
        <v>1152</v>
      </c>
      <c r="K103" s="178">
        <v>305.72000000000003</v>
      </c>
      <c r="L103" s="179">
        <f t="shared" si="2"/>
        <v>1109501.8500000001</v>
      </c>
      <c r="M103" s="178">
        <v>1180239.28</v>
      </c>
      <c r="N103" s="178">
        <v>0</v>
      </c>
      <c r="O103" s="178">
        <v>558.64</v>
      </c>
      <c r="P103" s="178">
        <v>558.6099999999999</v>
      </c>
      <c r="Q103" s="178">
        <v>1825.11</v>
      </c>
      <c r="R103" s="178">
        <v>1145.17</v>
      </c>
      <c r="S103" s="178">
        <v>457.32000000000005</v>
      </c>
      <c r="T103" s="179">
        <f t="shared" si="3"/>
        <v>1184784.1300000001</v>
      </c>
    </row>
    <row r="104" spans="1:20" ht="12" customHeight="1" x14ac:dyDescent="0.25">
      <c r="A104" s="175">
        <v>101</v>
      </c>
      <c r="B104" s="175" t="s">
        <v>1061</v>
      </c>
      <c r="C104" s="176" t="s">
        <v>100</v>
      </c>
      <c r="D104" s="177" t="s">
        <v>494</v>
      </c>
      <c r="E104" s="178">
        <v>1121787.3199999998</v>
      </c>
      <c r="F104" s="178">
        <v>0</v>
      </c>
      <c r="G104" s="178">
        <v>563.36</v>
      </c>
      <c r="H104" s="178">
        <v>563.39</v>
      </c>
      <c r="I104" s="178">
        <v>1775.4299999999998</v>
      </c>
      <c r="J104" s="178">
        <v>1187.7600000000002</v>
      </c>
      <c r="K104" s="178">
        <v>13934</v>
      </c>
      <c r="L104" s="179">
        <f t="shared" si="2"/>
        <v>1139811.2599999998</v>
      </c>
      <c r="M104" s="178">
        <v>1117324.9099999999</v>
      </c>
      <c r="N104" s="178">
        <v>0</v>
      </c>
      <c r="O104" s="178">
        <v>557.92000000000007</v>
      </c>
      <c r="P104" s="178">
        <v>557.92000000000007</v>
      </c>
      <c r="Q104" s="178">
        <v>1757.1600000000003</v>
      </c>
      <c r="R104" s="178">
        <v>1176.8500000000001</v>
      </c>
      <c r="S104" s="178">
        <v>13649.32</v>
      </c>
      <c r="T104" s="179">
        <f t="shared" si="3"/>
        <v>1135024.0799999998</v>
      </c>
    </row>
    <row r="105" spans="1:20" ht="12" customHeight="1" x14ac:dyDescent="0.25">
      <c r="A105" s="175">
        <v>102</v>
      </c>
      <c r="B105" s="175" t="s">
        <v>1061</v>
      </c>
      <c r="C105" s="176" t="s">
        <v>101</v>
      </c>
      <c r="D105" s="177" t="s">
        <v>494</v>
      </c>
      <c r="E105" s="178">
        <v>2678167.98</v>
      </c>
      <c r="F105" s="178">
        <v>0</v>
      </c>
      <c r="G105" s="178">
        <v>1620.2399999999998</v>
      </c>
      <c r="H105" s="178">
        <v>1620.33</v>
      </c>
      <c r="I105" s="178">
        <v>5100.05</v>
      </c>
      <c r="J105" s="178">
        <v>3414.6</v>
      </c>
      <c r="K105" s="178">
        <v>135065.02000000002</v>
      </c>
      <c r="L105" s="179">
        <f t="shared" si="2"/>
        <v>2824988.22</v>
      </c>
      <c r="M105" s="178">
        <v>2628463.7199999997</v>
      </c>
      <c r="N105" s="178">
        <v>0</v>
      </c>
      <c r="O105" s="178">
        <v>1533.6599999999999</v>
      </c>
      <c r="P105" s="178">
        <v>1533.7399999999998</v>
      </c>
      <c r="Q105" s="178">
        <v>4901.66</v>
      </c>
      <c r="R105" s="178">
        <v>3273.9599999999996</v>
      </c>
      <c r="S105" s="178">
        <v>132316.76</v>
      </c>
      <c r="T105" s="179">
        <f t="shared" si="3"/>
        <v>2772023.5</v>
      </c>
    </row>
    <row r="106" spans="1:20" ht="12" customHeight="1" x14ac:dyDescent="0.25">
      <c r="A106" s="175">
        <v>103</v>
      </c>
      <c r="B106" s="175" t="s">
        <v>1061</v>
      </c>
      <c r="C106" s="176" t="s">
        <v>102</v>
      </c>
      <c r="D106" s="177" t="s">
        <v>494</v>
      </c>
      <c r="E106" s="178">
        <v>2827223.01</v>
      </c>
      <c r="F106" s="178">
        <v>0</v>
      </c>
      <c r="G106" s="178">
        <v>1768.62</v>
      </c>
      <c r="H106" s="178">
        <v>1768.92</v>
      </c>
      <c r="I106" s="178">
        <v>5565.4400000000005</v>
      </c>
      <c r="J106" s="178">
        <v>3726.24</v>
      </c>
      <c r="K106" s="178">
        <v>146872.28</v>
      </c>
      <c r="L106" s="179">
        <f t="shared" si="2"/>
        <v>2986924.51</v>
      </c>
      <c r="M106" s="178">
        <v>2670714.8400000003</v>
      </c>
      <c r="N106" s="178">
        <v>0</v>
      </c>
      <c r="O106" s="178">
        <v>1684.7900000000002</v>
      </c>
      <c r="P106" s="178">
        <v>1684.9700000000003</v>
      </c>
      <c r="Q106" s="178">
        <v>5299.39</v>
      </c>
      <c r="R106" s="178">
        <v>3551.84</v>
      </c>
      <c r="S106" s="178">
        <v>138218.15</v>
      </c>
      <c r="T106" s="179">
        <f t="shared" si="3"/>
        <v>2821153.9800000004</v>
      </c>
    </row>
    <row r="107" spans="1:20" ht="12" customHeight="1" x14ac:dyDescent="0.25">
      <c r="A107" s="175">
        <v>104</v>
      </c>
      <c r="B107" s="175" t="s">
        <v>1061</v>
      </c>
      <c r="C107" s="176" t="s">
        <v>103</v>
      </c>
      <c r="D107" s="177" t="s">
        <v>494</v>
      </c>
      <c r="E107" s="178">
        <v>3188939.88</v>
      </c>
      <c r="F107" s="178">
        <v>0</v>
      </c>
      <c r="G107" s="178">
        <v>985.43000000000006</v>
      </c>
      <c r="H107" s="178">
        <v>965.35000000000014</v>
      </c>
      <c r="I107" s="178">
        <v>3039.04</v>
      </c>
      <c r="J107" s="178">
        <v>2033.81</v>
      </c>
      <c r="K107" s="178">
        <v>124848.38</v>
      </c>
      <c r="L107" s="179">
        <f t="shared" si="2"/>
        <v>3320811.89</v>
      </c>
      <c r="M107" s="178">
        <v>3068329.1099999994</v>
      </c>
      <c r="N107" s="178">
        <v>0</v>
      </c>
      <c r="O107" s="178">
        <v>973.71</v>
      </c>
      <c r="P107" s="178">
        <v>953.53</v>
      </c>
      <c r="Q107" s="178">
        <v>2999.7699999999995</v>
      </c>
      <c r="R107" s="178">
        <v>2010.03</v>
      </c>
      <c r="S107" s="178">
        <v>119658.11000000002</v>
      </c>
      <c r="T107" s="179">
        <f t="shared" si="3"/>
        <v>3194924.2599999988</v>
      </c>
    </row>
    <row r="108" spans="1:20" ht="12" customHeight="1" x14ac:dyDescent="0.25">
      <c r="A108" s="175">
        <v>105</v>
      </c>
      <c r="B108" s="175" t="s">
        <v>1061</v>
      </c>
      <c r="C108" s="176" t="s">
        <v>104</v>
      </c>
      <c r="D108" s="177" t="s">
        <v>494</v>
      </c>
      <c r="E108" s="178">
        <v>1114998.6000000001</v>
      </c>
      <c r="F108" s="178">
        <v>0</v>
      </c>
      <c r="G108" s="178">
        <v>540.84</v>
      </c>
      <c r="H108" s="178">
        <v>540.84</v>
      </c>
      <c r="I108" s="178">
        <v>1703.76</v>
      </c>
      <c r="J108" s="178">
        <v>1181.67</v>
      </c>
      <c r="K108" s="178">
        <v>14296.32</v>
      </c>
      <c r="L108" s="179">
        <f t="shared" si="2"/>
        <v>1133262.0300000003</v>
      </c>
      <c r="M108" s="178">
        <v>1045538.5899999999</v>
      </c>
      <c r="N108" s="178">
        <v>0</v>
      </c>
      <c r="O108" s="178">
        <v>508.61</v>
      </c>
      <c r="P108" s="178">
        <v>508.58000000000004</v>
      </c>
      <c r="Q108" s="178">
        <v>1601.03</v>
      </c>
      <c r="R108" s="178">
        <v>1110.73</v>
      </c>
      <c r="S108" s="178">
        <v>13365.949999999997</v>
      </c>
      <c r="T108" s="179">
        <f t="shared" si="3"/>
        <v>1062633.4899999998</v>
      </c>
    </row>
    <row r="109" spans="1:20" ht="12" customHeight="1" x14ac:dyDescent="0.25">
      <c r="A109" s="175">
        <v>106</v>
      </c>
      <c r="B109" s="175" t="s">
        <v>1061</v>
      </c>
      <c r="C109" s="176" t="s">
        <v>105</v>
      </c>
      <c r="D109" s="177" t="s">
        <v>494</v>
      </c>
      <c r="E109" s="178">
        <v>1126128.28</v>
      </c>
      <c r="F109" s="178">
        <v>0</v>
      </c>
      <c r="G109" s="178">
        <v>759.0200000000001</v>
      </c>
      <c r="H109" s="178">
        <v>759.0200000000001</v>
      </c>
      <c r="I109" s="178">
        <v>2390.6</v>
      </c>
      <c r="J109" s="178">
        <v>1599.2000000000003</v>
      </c>
      <c r="K109" s="178">
        <v>23079.030000000002</v>
      </c>
      <c r="L109" s="179">
        <f t="shared" si="2"/>
        <v>1154715.1500000001</v>
      </c>
      <c r="M109" s="178">
        <v>1048590.05</v>
      </c>
      <c r="N109" s="178">
        <v>0</v>
      </c>
      <c r="O109" s="178">
        <v>724.17999999999984</v>
      </c>
      <c r="P109" s="178">
        <v>723.61999999999989</v>
      </c>
      <c r="Q109" s="178">
        <v>2282.19</v>
      </c>
      <c r="R109" s="178">
        <v>1523.6499999999999</v>
      </c>
      <c r="S109" s="178">
        <v>21320.63</v>
      </c>
      <c r="T109" s="179">
        <f t="shared" si="3"/>
        <v>1075164.3199999998</v>
      </c>
    </row>
    <row r="110" spans="1:20" ht="12" customHeight="1" x14ac:dyDescent="0.25">
      <c r="A110" s="175">
        <v>107</v>
      </c>
      <c r="B110" s="175" t="s">
        <v>1061</v>
      </c>
      <c r="C110" s="176" t="s">
        <v>106</v>
      </c>
      <c r="D110" s="177" t="s">
        <v>494</v>
      </c>
      <c r="E110" s="178">
        <v>2259170.88</v>
      </c>
      <c r="F110" s="178">
        <v>0</v>
      </c>
      <c r="G110" s="178">
        <v>2227.61</v>
      </c>
      <c r="H110" s="178">
        <v>2227.61</v>
      </c>
      <c r="I110" s="178">
        <v>7016.3</v>
      </c>
      <c r="J110" s="178">
        <v>4694.1100000000006</v>
      </c>
      <c r="K110" s="178">
        <v>46999.62</v>
      </c>
      <c r="L110" s="179">
        <f t="shared" si="2"/>
        <v>2322336.1299999994</v>
      </c>
      <c r="M110" s="178">
        <v>2226720.6599999997</v>
      </c>
      <c r="N110" s="178">
        <v>0</v>
      </c>
      <c r="O110" s="178">
        <v>2208.52</v>
      </c>
      <c r="P110" s="178">
        <v>2208.4299999999998</v>
      </c>
      <c r="Q110" s="178">
        <v>6890.7400000000016</v>
      </c>
      <c r="R110" s="178">
        <v>4629.1099999999997</v>
      </c>
      <c r="S110" s="178">
        <v>46036.499999999993</v>
      </c>
      <c r="T110" s="179">
        <f t="shared" si="3"/>
        <v>2288693.96</v>
      </c>
    </row>
    <row r="111" spans="1:20" ht="12" customHeight="1" x14ac:dyDescent="0.25">
      <c r="A111" s="175">
        <v>108</v>
      </c>
      <c r="B111" s="175" t="s">
        <v>1061</v>
      </c>
      <c r="C111" s="176" t="s">
        <v>107</v>
      </c>
      <c r="D111" s="177" t="s">
        <v>494</v>
      </c>
      <c r="E111" s="178">
        <v>1133668.6200000001</v>
      </c>
      <c r="F111" s="178">
        <v>0</v>
      </c>
      <c r="G111" s="178">
        <v>1230.56</v>
      </c>
      <c r="H111" s="178">
        <v>1230.56</v>
      </c>
      <c r="I111" s="178">
        <v>3834.8999999999996</v>
      </c>
      <c r="J111" s="178">
        <v>2565.4799999999996</v>
      </c>
      <c r="K111" s="178">
        <v>23499.54</v>
      </c>
      <c r="L111" s="179">
        <f t="shared" si="2"/>
        <v>1166029.6600000001</v>
      </c>
      <c r="M111" s="178">
        <v>1058164.3700000001</v>
      </c>
      <c r="N111" s="178">
        <v>0</v>
      </c>
      <c r="O111" s="178">
        <v>1224.48</v>
      </c>
      <c r="P111" s="178">
        <v>1224.4499999999998</v>
      </c>
      <c r="Q111" s="178">
        <v>3753.26</v>
      </c>
      <c r="R111" s="178">
        <v>2513.75</v>
      </c>
      <c r="S111" s="178">
        <v>21841.279999999999</v>
      </c>
      <c r="T111" s="179">
        <f t="shared" si="3"/>
        <v>1088721.5900000001</v>
      </c>
    </row>
    <row r="112" spans="1:20" ht="12" customHeight="1" x14ac:dyDescent="0.25">
      <c r="A112" s="175">
        <v>109</v>
      </c>
      <c r="B112" s="175" t="s">
        <v>1061</v>
      </c>
      <c r="C112" s="176" t="s">
        <v>108</v>
      </c>
      <c r="D112" s="177" t="s">
        <v>494</v>
      </c>
      <c r="E112" s="178">
        <v>1139559.72</v>
      </c>
      <c r="F112" s="178">
        <v>0</v>
      </c>
      <c r="G112" s="178">
        <v>778.15</v>
      </c>
      <c r="H112" s="178">
        <v>778.15</v>
      </c>
      <c r="I112" s="178">
        <v>2451.48</v>
      </c>
      <c r="J112" s="178">
        <v>1640.3399999999997</v>
      </c>
      <c r="K112" s="178">
        <v>15175.15</v>
      </c>
      <c r="L112" s="179">
        <f t="shared" si="2"/>
        <v>1160382.9899999998</v>
      </c>
      <c r="M112" s="178">
        <v>1069900.72</v>
      </c>
      <c r="N112" s="178">
        <v>0</v>
      </c>
      <c r="O112" s="178">
        <v>727.21</v>
      </c>
      <c r="P112" s="178">
        <v>727.16000000000008</v>
      </c>
      <c r="Q112" s="178">
        <v>2289.6499999999996</v>
      </c>
      <c r="R112" s="178">
        <v>1533.78</v>
      </c>
      <c r="S112" s="178">
        <v>14210.03</v>
      </c>
      <c r="T112" s="179">
        <f t="shared" si="3"/>
        <v>1089388.5499999998</v>
      </c>
    </row>
    <row r="113" spans="1:20" ht="12" customHeight="1" x14ac:dyDescent="0.25">
      <c r="A113" s="175">
        <v>110</v>
      </c>
      <c r="B113" s="175" t="s">
        <v>1061</v>
      </c>
      <c r="C113" s="176" t="s">
        <v>109</v>
      </c>
      <c r="D113" s="177" t="s">
        <v>494</v>
      </c>
      <c r="E113" s="178">
        <v>1073463.3999999999</v>
      </c>
      <c r="F113" s="178">
        <v>0</v>
      </c>
      <c r="G113" s="178">
        <v>947.65</v>
      </c>
      <c r="H113" s="178">
        <v>947.62</v>
      </c>
      <c r="I113" s="178">
        <v>2984.5600000000004</v>
      </c>
      <c r="J113" s="178">
        <v>1996.4299999999998</v>
      </c>
      <c r="K113" s="178">
        <v>15629.72</v>
      </c>
      <c r="L113" s="179">
        <f t="shared" si="2"/>
        <v>1095969.3799999999</v>
      </c>
      <c r="M113" s="178">
        <v>1004728.2300000001</v>
      </c>
      <c r="N113" s="178">
        <v>0</v>
      </c>
      <c r="O113" s="178">
        <v>945.21000000000015</v>
      </c>
      <c r="P113" s="178">
        <v>945.17000000000007</v>
      </c>
      <c r="Q113" s="178">
        <v>2973.72</v>
      </c>
      <c r="R113" s="178">
        <v>1991.42</v>
      </c>
      <c r="S113" s="178">
        <v>14560.180000000002</v>
      </c>
      <c r="T113" s="179">
        <f t="shared" si="3"/>
        <v>1026143.9300000002</v>
      </c>
    </row>
    <row r="114" spans="1:20" ht="12" customHeight="1" x14ac:dyDescent="0.25">
      <c r="A114" s="175">
        <v>111</v>
      </c>
      <c r="B114" s="175" t="s">
        <v>1061</v>
      </c>
      <c r="C114" s="176" t="s">
        <v>110</v>
      </c>
      <c r="D114" s="177" t="s">
        <v>494</v>
      </c>
      <c r="E114" s="178">
        <v>1025319.46</v>
      </c>
      <c r="F114" s="178">
        <v>0</v>
      </c>
      <c r="G114" s="178">
        <v>690.39999999999986</v>
      </c>
      <c r="H114" s="178">
        <v>690.40999999999985</v>
      </c>
      <c r="I114" s="178">
        <v>2175.08</v>
      </c>
      <c r="J114" s="178">
        <v>1454.79</v>
      </c>
      <c r="K114" s="178">
        <v>12208.51</v>
      </c>
      <c r="L114" s="179">
        <f t="shared" si="2"/>
        <v>1042538.65</v>
      </c>
      <c r="M114" s="178">
        <v>932861.41999999993</v>
      </c>
      <c r="N114" s="178">
        <v>0</v>
      </c>
      <c r="O114" s="178">
        <v>659</v>
      </c>
      <c r="P114" s="178">
        <v>658.95999999999992</v>
      </c>
      <c r="Q114" s="178">
        <v>2072.89</v>
      </c>
      <c r="R114" s="178">
        <v>1389.0100000000002</v>
      </c>
      <c r="S114" s="178">
        <v>11034.240000000002</v>
      </c>
      <c r="T114" s="179">
        <f t="shared" si="3"/>
        <v>948675.5199999999</v>
      </c>
    </row>
    <row r="115" spans="1:20" ht="12" customHeight="1" x14ac:dyDescent="0.25">
      <c r="A115" s="175">
        <v>112</v>
      </c>
      <c r="B115" s="175" t="s">
        <v>1061</v>
      </c>
      <c r="C115" s="176" t="s">
        <v>111</v>
      </c>
      <c r="D115" s="177" t="s">
        <v>494</v>
      </c>
      <c r="E115" s="178">
        <v>2355414.1799999997</v>
      </c>
      <c r="F115" s="178">
        <v>0</v>
      </c>
      <c r="G115" s="178">
        <v>1563.9599999999998</v>
      </c>
      <c r="H115" s="178">
        <v>1563.9599999999998</v>
      </c>
      <c r="I115" s="178">
        <v>4930.62</v>
      </c>
      <c r="J115" s="178">
        <v>3295.86</v>
      </c>
      <c r="K115" s="178">
        <v>151010.64000000001</v>
      </c>
      <c r="L115" s="179">
        <f t="shared" si="2"/>
        <v>2517779.2199999997</v>
      </c>
      <c r="M115" s="178">
        <v>2310763.69</v>
      </c>
      <c r="N115" s="178">
        <v>0</v>
      </c>
      <c r="O115" s="178">
        <v>1555.34</v>
      </c>
      <c r="P115" s="178">
        <v>1555.3199999999997</v>
      </c>
      <c r="Q115" s="178">
        <v>4899.7599999999993</v>
      </c>
      <c r="R115" s="178">
        <v>3279.28</v>
      </c>
      <c r="S115" s="178">
        <v>148789.16</v>
      </c>
      <c r="T115" s="179">
        <f t="shared" si="3"/>
        <v>2470842.5499999993</v>
      </c>
    </row>
    <row r="116" spans="1:20" ht="12" customHeight="1" x14ac:dyDescent="0.25">
      <c r="A116" s="175">
        <v>113</v>
      </c>
      <c r="B116" s="175" t="s">
        <v>1061</v>
      </c>
      <c r="C116" s="176" t="s">
        <v>112</v>
      </c>
      <c r="D116" s="177" t="s">
        <v>494</v>
      </c>
      <c r="E116" s="178">
        <v>1126313.28</v>
      </c>
      <c r="F116" s="178">
        <v>0</v>
      </c>
      <c r="G116" s="178">
        <v>603.30999999999995</v>
      </c>
      <c r="H116" s="178">
        <v>695.65000000000009</v>
      </c>
      <c r="I116" s="178">
        <v>167.38</v>
      </c>
      <c r="J116" s="178">
        <v>1271.96</v>
      </c>
      <c r="K116" s="178">
        <v>18348.36</v>
      </c>
      <c r="L116" s="179">
        <f t="shared" si="2"/>
        <v>1147399.94</v>
      </c>
      <c r="M116" s="178">
        <v>1100654.6300000001</v>
      </c>
      <c r="N116" s="178">
        <v>0</v>
      </c>
      <c r="O116" s="178">
        <v>-1800.7299999999998</v>
      </c>
      <c r="P116" s="178">
        <v>-1710.52</v>
      </c>
      <c r="Q116" s="178">
        <v>127.74999999999999</v>
      </c>
      <c r="R116" s="178">
        <v>464.72</v>
      </c>
      <c r="S116" s="178">
        <v>16037.23</v>
      </c>
      <c r="T116" s="179">
        <f t="shared" si="3"/>
        <v>1113773.08</v>
      </c>
    </row>
    <row r="117" spans="1:20" ht="12" customHeight="1" x14ac:dyDescent="0.25">
      <c r="A117" s="175">
        <v>114</v>
      </c>
      <c r="B117" s="175" t="s">
        <v>1061</v>
      </c>
      <c r="C117" s="176" t="s">
        <v>113</v>
      </c>
      <c r="D117" s="177" t="s">
        <v>494</v>
      </c>
      <c r="E117" s="178">
        <v>1018020.8600000001</v>
      </c>
      <c r="F117" s="178">
        <v>0</v>
      </c>
      <c r="G117" s="178">
        <v>747.71</v>
      </c>
      <c r="H117" s="178">
        <v>747.71</v>
      </c>
      <c r="I117" s="178">
        <v>2354.62</v>
      </c>
      <c r="J117" s="178">
        <v>1575.1599999999999</v>
      </c>
      <c r="K117" s="178">
        <v>14219.98</v>
      </c>
      <c r="L117" s="179">
        <f t="shared" si="2"/>
        <v>1037666.04</v>
      </c>
      <c r="M117" s="178">
        <v>935133.41</v>
      </c>
      <c r="N117" s="178">
        <v>0</v>
      </c>
      <c r="O117" s="178">
        <v>749.97</v>
      </c>
      <c r="P117" s="178">
        <v>749.97000000000025</v>
      </c>
      <c r="Q117" s="178">
        <v>2365.41</v>
      </c>
      <c r="R117" s="178">
        <v>1584.15</v>
      </c>
      <c r="S117" s="178">
        <v>13026.89</v>
      </c>
      <c r="T117" s="179">
        <f t="shared" si="3"/>
        <v>953609.8</v>
      </c>
    </row>
    <row r="118" spans="1:20" ht="12" customHeight="1" x14ac:dyDescent="0.25">
      <c r="A118" s="175">
        <v>115</v>
      </c>
      <c r="B118" s="175" t="s">
        <v>1061</v>
      </c>
      <c r="C118" s="176" t="s">
        <v>114</v>
      </c>
      <c r="D118" s="177" t="s">
        <v>494</v>
      </c>
      <c r="E118" s="178">
        <v>1140603.1200000001</v>
      </c>
      <c r="F118" s="178">
        <v>0</v>
      </c>
      <c r="G118" s="178">
        <v>403.78000000000003</v>
      </c>
      <c r="H118" s="178">
        <v>813.59999999999991</v>
      </c>
      <c r="I118" s="178">
        <v>2561.98</v>
      </c>
      <c r="J118" s="178">
        <v>1713.71</v>
      </c>
      <c r="K118" s="178">
        <v>14812.39</v>
      </c>
      <c r="L118" s="179">
        <f t="shared" si="2"/>
        <v>1160908.58</v>
      </c>
      <c r="M118" s="178">
        <v>1070126.9600000002</v>
      </c>
      <c r="N118" s="178">
        <v>0</v>
      </c>
      <c r="O118" s="178">
        <v>369.03</v>
      </c>
      <c r="P118" s="178">
        <v>749.49</v>
      </c>
      <c r="Q118" s="178">
        <v>2361.3999999999996</v>
      </c>
      <c r="R118" s="178">
        <v>1580.52</v>
      </c>
      <c r="S118" s="178">
        <v>9964.9399999999987</v>
      </c>
      <c r="T118" s="179">
        <f t="shared" si="3"/>
        <v>1085152.3400000001</v>
      </c>
    </row>
    <row r="119" spans="1:20" ht="12" customHeight="1" x14ac:dyDescent="0.25">
      <c r="A119" s="175">
        <v>116</v>
      </c>
      <c r="B119" s="175" t="s">
        <v>1061</v>
      </c>
      <c r="C119" s="176" t="s">
        <v>115</v>
      </c>
      <c r="D119" s="177" t="s">
        <v>493</v>
      </c>
      <c r="E119" s="178">
        <v>1072757.3299999998</v>
      </c>
      <c r="F119" s="178">
        <v>0</v>
      </c>
      <c r="G119" s="178">
        <v>661.05</v>
      </c>
      <c r="H119" s="178">
        <v>661.05</v>
      </c>
      <c r="I119" s="178">
        <v>2082.3000000000002</v>
      </c>
      <c r="J119" s="178">
        <v>1392.94</v>
      </c>
      <c r="K119" s="178">
        <v>11721.02</v>
      </c>
      <c r="L119" s="179">
        <f t="shared" si="2"/>
        <v>1089275.69</v>
      </c>
      <c r="M119" s="178">
        <v>1064390.0899999999</v>
      </c>
      <c r="N119" s="178">
        <v>0</v>
      </c>
      <c r="O119" s="178">
        <v>646.41999999999996</v>
      </c>
      <c r="P119" s="178">
        <v>646.3599999999999</v>
      </c>
      <c r="Q119" s="178">
        <v>2034.4699999999998</v>
      </c>
      <c r="R119" s="178">
        <v>1363.06</v>
      </c>
      <c r="S119" s="178">
        <v>11487.41</v>
      </c>
      <c r="T119" s="179">
        <f t="shared" si="3"/>
        <v>1080567.8099999998</v>
      </c>
    </row>
    <row r="120" spans="1:20" ht="12" customHeight="1" x14ac:dyDescent="0.25">
      <c r="A120" s="175">
        <v>117</v>
      </c>
      <c r="B120" s="175" t="s">
        <v>1061</v>
      </c>
      <c r="C120" s="176" t="s">
        <v>116</v>
      </c>
      <c r="D120" s="177" t="s">
        <v>493</v>
      </c>
      <c r="E120" s="178">
        <v>1081327.8</v>
      </c>
      <c r="F120" s="178">
        <v>0</v>
      </c>
      <c r="G120" s="178">
        <v>1380.17</v>
      </c>
      <c r="H120" s="178">
        <v>1380.17</v>
      </c>
      <c r="I120" s="178">
        <v>4347</v>
      </c>
      <c r="J120" s="178">
        <v>2907.9</v>
      </c>
      <c r="K120" s="178">
        <v>18291.240000000002</v>
      </c>
      <c r="L120" s="179">
        <f t="shared" si="2"/>
        <v>1109634.2799999998</v>
      </c>
      <c r="M120" s="178">
        <v>1129668.81</v>
      </c>
      <c r="N120" s="178">
        <v>0</v>
      </c>
      <c r="O120" s="178">
        <v>1356.8000000000002</v>
      </c>
      <c r="P120" s="178">
        <v>1356.65</v>
      </c>
      <c r="Q120" s="178">
        <v>4268.67</v>
      </c>
      <c r="R120" s="178">
        <v>2860.07</v>
      </c>
      <c r="S120" s="178">
        <v>18705.87</v>
      </c>
      <c r="T120" s="179">
        <f t="shared" si="3"/>
        <v>1158216.8700000001</v>
      </c>
    </row>
    <row r="121" spans="1:20" ht="12" customHeight="1" x14ac:dyDescent="0.25">
      <c r="A121" s="175">
        <v>118</v>
      </c>
      <c r="B121" s="175" t="s">
        <v>1061</v>
      </c>
      <c r="C121" s="176" t="s">
        <v>117</v>
      </c>
      <c r="D121" s="177" t="s">
        <v>493</v>
      </c>
      <c r="E121" s="178">
        <v>2993722.7399999998</v>
      </c>
      <c r="F121" s="178">
        <v>0</v>
      </c>
      <c r="G121" s="178">
        <v>4889.46</v>
      </c>
      <c r="H121" s="178">
        <v>4889.4399999999996</v>
      </c>
      <c r="I121" s="178">
        <v>15388.399999999998</v>
      </c>
      <c r="J121" s="178">
        <v>10302.07</v>
      </c>
      <c r="K121" s="178">
        <v>367294.5</v>
      </c>
      <c r="L121" s="179">
        <f t="shared" si="2"/>
        <v>3396486.6099999994</v>
      </c>
      <c r="M121" s="178">
        <v>2846563.8099999996</v>
      </c>
      <c r="N121" s="178">
        <v>0</v>
      </c>
      <c r="O121" s="178">
        <v>4936</v>
      </c>
      <c r="P121" s="178">
        <v>4932.6500000000005</v>
      </c>
      <c r="Q121" s="178">
        <v>15500.34</v>
      </c>
      <c r="R121" s="178">
        <v>10368</v>
      </c>
      <c r="S121" s="178">
        <v>346573.52</v>
      </c>
      <c r="T121" s="179">
        <f t="shared" si="3"/>
        <v>3228874.3199999994</v>
      </c>
    </row>
    <row r="122" spans="1:20" ht="12" customHeight="1" x14ac:dyDescent="0.25">
      <c r="A122" s="175">
        <v>119</v>
      </c>
      <c r="B122" s="175" t="s">
        <v>1061</v>
      </c>
      <c r="C122" s="176" t="s">
        <v>118</v>
      </c>
      <c r="D122" s="177" t="s">
        <v>493</v>
      </c>
      <c r="E122" s="178">
        <v>1628857.02</v>
      </c>
      <c r="F122" s="178">
        <v>0</v>
      </c>
      <c r="G122" s="178">
        <v>571.79999999999995</v>
      </c>
      <c r="H122" s="178">
        <v>571.79999999999995</v>
      </c>
      <c r="I122" s="178">
        <v>1800.84</v>
      </c>
      <c r="J122" s="178">
        <v>1204.1999999999998</v>
      </c>
      <c r="K122" s="178">
        <v>80201.58</v>
      </c>
      <c r="L122" s="179">
        <f t="shared" si="2"/>
        <v>1713207.2400000002</v>
      </c>
      <c r="M122" s="178">
        <v>1642913.6399999997</v>
      </c>
      <c r="N122" s="178">
        <v>0</v>
      </c>
      <c r="O122" s="178">
        <v>571.23</v>
      </c>
      <c r="P122" s="178">
        <v>571.14</v>
      </c>
      <c r="Q122" s="178">
        <v>1795.7199999999998</v>
      </c>
      <c r="R122" s="178">
        <v>1203.3399999999999</v>
      </c>
      <c r="S122" s="178">
        <v>80092.320000000007</v>
      </c>
      <c r="T122" s="179">
        <f t="shared" si="3"/>
        <v>1727147.3899999997</v>
      </c>
    </row>
    <row r="123" spans="1:20" ht="12" customHeight="1" x14ac:dyDescent="0.25">
      <c r="A123" s="175">
        <v>120</v>
      </c>
      <c r="B123" s="175" t="s">
        <v>1061</v>
      </c>
      <c r="C123" s="176" t="s">
        <v>119</v>
      </c>
      <c r="D123" s="177" t="s">
        <v>493</v>
      </c>
      <c r="E123" s="178">
        <v>2058968.2200000002</v>
      </c>
      <c r="F123" s="178">
        <v>0</v>
      </c>
      <c r="G123" s="178">
        <v>1564.12</v>
      </c>
      <c r="H123" s="178">
        <v>1564.12</v>
      </c>
      <c r="I123" s="178">
        <v>4926.92</v>
      </c>
      <c r="J123" s="178">
        <v>3295.4500000000003</v>
      </c>
      <c r="K123" s="178">
        <v>31268.309999999998</v>
      </c>
      <c r="L123" s="179">
        <f t="shared" si="2"/>
        <v>2101587.14</v>
      </c>
      <c r="M123" s="178">
        <v>2010221.21</v>
      </c>
      <c r="N123" s="178">
        <v>0</v>
      </c>
      <c r="O123" s="178">
        <v>1593.59</v>
      </c>
      <c r="P123" s="178">
        <v>1589.87</v>
      </c>
      <c r="Q123" s="178">
        <v>4992.24</v>
      </c>
      <c r="R123" s="178">
        <v>3330.97</v>
      </c>
      <c r="S123" s="178">
        <v>30398.080000000002</v>
      </c>
      <c r="T123" s="179">
        <f t="shared" si="3"/>
        <v>2052125.9600000002</v>
      </c>
    </row>
    <row r="124" spans="1:20" ht="12" customHeight="1" x14ac:dyDescent="0.25">
      <c r="A124" s="175">
        <v>121</v>
      </c>
      <c r="B124" s="175" t="s">
        <v>1061</v>
      </c>
      <c r="C124" s="176" t="s">
        <v>120</v>
      </c>
      <c r="D124" s="177" t="s">
        <v>493</v>
      </c>
      <c r="E124" s="178">
        <v>1603688.28</v>
      </c>
      <c r="F124" s="178">
        <v>0</v>
      </c>
      <c r="G124" s="178">
        <v>791.64999999999986</v>
      </c>
      <c r="H124" s="178">
        <v>791.64999999999986</v>
      </c>
      <c r="I124" s="178">
        <v>2494.12</v>
      </c>
      <c r="J124" s="178">
        <v>1668.0800000000002</v>
      </c>
      <c r="K124" s="178">
        <v>103416.36</v>
      </c>
      <c r="L124" s="179">
        <f t="shared" si="2"/>
        <v>1712850.1400000001</v>
      </c>
      <c r="M124" s="178">
        <v>1547747.9800000002</v>
      </c>
      <c r="N124" s="178">
        <v>0</v>
      </c>
      <c r="O124" s="178">
        <v>744.50999999999988</v>
      </c>
      <c r="P124" s="178">
        <v>744.4799999999999</v>
      </c>
      <c r="Q124" s="178">
        <v>2343.81</v>
      </c>
      <c r="R124" s="178">
        <v>1569.26</v>
      </c>
      <c r="S124" s="178">
        <v>99005.890000000014</v>
      </c>
      <c r="T124" s="179">
        <f t="shared" si="3"/>
        <v>1652155.9300000002</v>
      </c>
    </row>
    <row r="125" spans="1:20" ht="12" customHeight="1" x14ac:dyDescent="0.25">
      <c r="A125" s="175">
        <v>122</v>
      </c>
      <c r="B125" s="175" t="s">
        <v>1061</v>
      </c>
      <c r="C125" s="176" t="s">
        <v>121</v>
      </c>
      <c r="D125" s="177" t="s">
        <v>494</v>
      </c>
      <c r="E125" s="178">
        <v>1124902.8500000001</v>
      </c>
      <c r="F125" s="178">
        <v>0</v>
      </c>
      <c r="G125" s="178">
        <v>839.96999999999991</v>
      </c>
      <c r="H125" s="178">
        <v>839.96999999999991</v>
      </c>
      <c r="I125" s="178">
        <v>2645.92</v>
      </c>
      <c r="J125" s="178">
        <v>1770.1</v>
      </c>
      <c r="K125" s="178">
        <v>18787.89</v>
      </c>
      <c r="L125" s="179">
        <f t="shared" si="2"/>
        <v>1149786.7</v>
      </c>
      <c r="M125" s="178">
        <v>1095008.5</v>
      </c>
      <c r="N125" s="178">
        <v>0</v>
      </c>
      <c r="O125" s="178">
        <v>828.33</v>
      </c>
      <c r="P125" s="178">
        <v>828.32</v>
      </c>
      <c r="Q125" s="178">
        <v>2605.3599999999997</v>
      </c>
      <c r="R125" s="178">
        <v>1746.28</v>
      </c>
      <c r="S125" s="178">
        <v>18218.23</v>
      </c>
      <c r="T125" s="179">
        <f t="shared" si="3"/>
        <v>1119235.0200000003</v>
      </c>
    </row>
    <row r="126" spans="1:20" ht="12" customHeight="1" x14ac:dyDescent="0.25">
      <c r="A126" s="175">
        <v>123</v>
      </c>
      <c r="B126" s="175" t="s">
        <v>1061</v>
      </c>
      <c r="C126" s="176" t="s">
        <v>122</v>
      </c>
      <c r="D126" s="177" t="s">
        <v>493</v>
      </c>
      <c r="E126" s="178">
        <v>3561780.3600000003</v>
      </c>
      <c r="F126" s="178">
        <v>0</v>
      </c>
      <c r="G126" s="178">
        <v>2702.8599999999997</v>
      </c>
      <c r="H126" s="178">
        <v>2702.8599999999997</v>
      </c>
      <c r="I126" s="178">
        <v>8520.2799999999988</v>
      </c>
      <c r="J126" s="178">
        <v>5695.62</v>
      </c>
      <c r="K126" s="178">
        <v>437795.97</v>
      </c>
      <c r="L126" s="179">
        <f t="shared" si="2"/>
        <v>4019197.95</v>
      </c>
      <c r="M126" s="178">
        <v>3462771.1499999994</v>
      </c>
      <c r="N126" s="178">
        <v>0</v>
      </c>
      <c r="O126" s="178">
        <v>2730.48</v>
      </c>
      <c r="P126" s="178">
        <v>2730.3300000000004</v>
      </c>
      <c r="Q126" s="178">
        <v>8592.66</v>
      </c>
      <c r="R126" s="178">
        <v>5723.7100000000009</v>
      </c>
      <c r="S126" s="178">
        <v>421741.57</v>
      </c>
      <c r="T126" s="179">
        <f t="shared" si="3"/>
        <v>3904289.8999999994</v>
      </c>
    </row>
    <row r="127" spans="1:20" ht="12" customHeight="1" x14ac:dyDescent="0.25">
      <c r="A127" s="175">
        <v>124</v>
      </c>
      <c r="B127" s="175" t="s">
        <v>1061</v>
      </c>
      <c r="C127" s="176" t="s">
        <v>123</v>
      </c>
      <c r="D127" s="177" t="s">
        <v>493</v>
      </c>
      <c r="E127" s="178">
        <v>2333637.54</v>
      </c>
      <c r="F127" s="178">
        <v>0</v>
      </c>
      <c r="G127" s="178">
        <v>1251.6600000000001</v>
      </c>
      <c r="H127" s="178">
        <v>1251.6600000000001</v>
      </c>
      <c r="I127" s="178">
        <v>3945.54</v>
      </c>
      <c r="J127" s="178">
        <v>2637.36</v>
      </c>
      <c r="K127" s="178">
        <v>138462.96000000002</v>
      </c>
      <c r="L127" s="179">
        <f t="shared" si="2"/>
        <v>2481186.7200000002</v>
      </c>
      <c r="M127" s="178">
        <v>2293024.86</v>
      </c>
      <c r="N127" s="178">
        <v>0</v>
      </c>
      <c r="O127" s="178">
        <v>1250.54</v>
      </c>
      <c r="P127" s="178">
        <v>1250.4799999999998</v>
      </c>
      <c r="Q127" s="178">
        <v>3938.0000000000005</v>
      </c>
      <c r="R127" s="178">
        <v>2636.37</v>
      </c>
      <c r="S127" s="178">
        <v>135229.76000000001</v>
      </c>
      <c r="T127" s="179">
        <f t="shared" si="3"/>
        <v>2437330.0099999998</v>
      </c>
    </row>
    <row r="128" spans="1:20" ht="12" customHeight="1" x14ac:dyDescent="0.25">
      <c r="A128" s="175">
        <v>125</v>
      </c>
      <c r="B128" s="175" t="s">
        <v>1061</v>
      </c>
      <c r="C128" s="176" t="s">
        <v>124</v>
      </c>
      <c r="D128" s="177" t="s">
        <v>493</v>
      </c>
      <c r="E128" s="178">
        <v>4447980.88</v>
      </c>
      <c r="F128" s="178">
        <v>0</v>
      </c>
      <c r="G128" s="178">
        <v>2434.17</v>
      </c>
      <c r="H128" s="178">
        <v>2434.12</v>
      </c>
      <c r="I128" s="178">
        <v>7667.5</v>
      </c>
      <c r="J128" s="178">
        <v>5131.7800000000007</v>
      </c>
      <c r="K128" s="178">
        <v>347220.68999999994</v>
      </c>
      <c r="L128" s="179">
        <f t="shared" si="2"/>
        <v>4812869.1400000006</v>
      </c>
      <c r="M128" s="178">
        <v>4317339.51</v>
      </c>
      <c r="N128" s="178">
        <v>0</v>
      </c>
      <c r="O128" s="178">
        <v>2496.1200000000003</v>
      </c>
      <c r="P128" s="178">
        <v>2483.6400000000003</v>
      </c>
      <c r="Q128" s="178">
        <v>7816.49</v>
      </c>
      <c r="R128" s="178">
        <v>5174.2000000000007</v>
      </c>
      <c r="S128" s="178">
        <v>339819.21</v>
      </c>
      <c r="T128" s="179">
        <f t="shared" si="3"/>
        <v>4675129.17</v>
      </c>
    </row>
    <row r="129" spans="1:20" ht="12" customHeight="1" x14ac:dyDescent="0.25">
      <c r="A129" s="175">
        <v>126</v>
      </c>
      <c r="B129" s="175" t="s">
        <v>1061</v>
      </c>
      <c r="C129" s="176" t="s">
        <v>125</v>
      </c>
      <c r="D129" s="177" t="s">
        <v>493</v>
      </c>
      <c r="E129" s="178">
        <v>1420396.08</v>
      </c>
      <c r="F129" s="178">
        <v>0</v>
      </c>
      <c r="G129" s="178">
        <v>1329.72</v>
      </c>
      <c r="H129" s="178">
        <v>1329.72</v>
      </c>
      <c r="I129" s="178">
        <v>4185.84</v>
      </c>
      <c r="J129" s="178">
        <v>2802.3</v>
      </c>
      <c r="K129" s="178">
        <v>112533.35999999999</v>
      </c>
      <c r="L129" s="179">
        <f t="shared" si="2"/>
        <v>1542577.02</v>
      </c>
      <c r="M129" s="178">
        <v>1380264.1800000002</v>
      </c>
      <c r="N129" s="178">
        <v>0</v>
      </c>
      <c r="O129" s="178">
        <v>1302.33</v>
      </c>
      <c r="P129" s="178">
        <v>1302.31</v>
      </c>
      <c r="Q129" s="178">
        <v>4096.8</v>
      </c>
      <c r="R129" s="178">
        <v>2746.3600000000006</v>
      </c>
      <c r="S129" s="178">
        <v>109026.05999999998</v>
      </c>
      <c r="T129" s="179">
        <f t="shared" si="3"/>
        <v>1498738.0400000005</v>
      </c>
    </row>
    <row r="130" spans="1:20" ht="12" customHeight="1" x14ac:dyDescent="0.25">
      <c r="A130" s="175">
        <v>127</v>
      </c>
      <c r="B130" s="175" t="s">
        <v>1061</v>
      </c>
      <c r="C130" s="176" t="s">
        <v>126</v>
      </c>
      <c r="D130" s="177" t="s">
        <v>493</v>
      </c>
      <c r="E130" s="178">
        <v>1420910.7</v>
      </c>
      <c r="F130" s="178">
        <v>0</v>
      </c>
      <c r="G130" s="178">
        <v>1454.6999999999998</v>
      </c>
      <c r="H130" s="178">
        <v>1454.6999999999998</v>
      </c>
      <c r="I130" s="178">
        <v>4579.2599999999993</v>
      </c>
      <c r="J130" s="178">
        <v>3065.6900000000005</v>
      </c>
      <c r="K130" s="178">
        <v>110680.92</v>
      </c>
      <c r="L130" s="179">
        <f t="shared" si="2"/>
        <v>1542145.9699999997</v>
      </c>
      <c r="M130" s="178">
        <v>1391930.61</v>
      </c>
      <c r="N130" s="178">
        <v>0</v>
      </c>
      <c r="O130" s="178">
        <v>1432.51</v>
      </c>
      <c r="P130" s="178">
        <v>1432.4499999999998</v>
      </c>
      <c r="Q130" s="178">
        <v>4506.22</v>
      </c>
      <c r="R130" s="178">
        <v>3020.6000000000004</v>
      </c>
      <c r="S130" s="178">
        <v>108167.46</v>
      </c>
      <c r="T130" s="179">
        <f t="shared" si="3"/>
        <v>1510489.85</v>
      </c>
    </row>
    <row r="131" spans="1:20" ht="12" customHeight="1" x14ac:dyDescent="0.25">
      <c r="A131" s="175">
        <v>128</v>
      </c>
      <c r="B131" s="175" t="s">
        <v>1061</v>
      </c>
      <c r="C131" s="176" t="s">
        <v>127</v>
      </c>
      <c r="D131" s="177" t="s">
        <v>493</v>
      </c>
      <c r="E131" s="178">
        <v>880661.97</v>
      </c>
      <c r="F131" s="178">
        <v>0</v>
      </c>
      <c r="G131" s="178">
        <v>1136.6199999999999</v>
      </c>
      <c r="H131" s="178">
        <v>1137.04</v>
      </c>
      <c r="I131" s="178">
        <v>3581.46</v>
      </c>
      <c r="J131" s="178">
        <v>2395.4100000000003</v>
      </c>
      <c r="K131" s="178">
        <v>16928.73</v>
      </c>
      <c r="L131" s="179">
        <f t="shared" si="2"/>
        <v>905841.23</v>
      </c>
      <c r="M131" s="178">
        <v>891706.84</v>
      </c>
      <c r="N131" s="178">
        <v>0</v>
      </c>
      <c r="O131" s="178">
        <v>1158.26</v>
      </c>
      <c r="P131" s="178">
        <v>1158.58</v>
      </c>
      <c r="Q131" s="178">
        <v>3645.68</v>
      </c>
      <c r="R131" s="178">
        <v>2441.9800000000005</v>
      </c>
      <c r="S131" s="178">
        <v>17092.420000000002</v>
      </c>
      <c r="T131" s="179">
        <f t="shared" si="3"/>
        <v>917203.76</v>
      </c>
    </row>
    <row r="132" spans="1:20" ht="12" customHeight="1" x14ac:dyDescent="0.25">
      <c r="A132" s="175">
        <v>129</v>
      </c>
      <c r="B132" s="175" t="s">
        <v>1061</v>
      </c>
      <c r="C132" s="176" t="s">
        <v>128</v>
      </c>
      <c r="D132" s="177" t="s">
        <v>493</v>
      </c>
      <c r="E132" s="178">
        <v>1404772.8</v>
      </c>
      <c r="F132" s="178">
        <v>0</v>
      </c>
      <c r="G132" s="178">
        <v>1080.8599999999999</v>
      </c>
      <c r="H132" s="178">
        <v>1080.9099999999999</v>
      </c>
      <c r="I132" s="178">
        <v>3401.46</v>
      </c>
      <c r="J132" s="178">
        <v>2277.5</v>
      </c>
      <c r="K132" s="178">
        <v>116758.95000000001</v>
      </c>
      <c r="L132" s="179">
        <f t="shared" ref="L132:L195" si="4">SUM(E132:K132)</f>
        <v>1529372.48</v>
      </c>
      <c r="M132" s="178">
        <v>1391830.17</v>
      </c>
      <c r="N132" s="178">
        <v>0</v>
      </c>
      <c r="O132" s="178">
        <v>1109.2600000000002</v>
      </c>
      <c r="P132" s="178">
        <v>1109.1200000000001</v>
      </c>
      <c r="Q132" s="178">
        <v>3487.25</v>
      </c>
      <c r="R132" s="178">
        <v>2338.6800000000003</v>
      </c>
      <c r="S132" s="178">
        <v>114410.51000000001</v>
      </c>
      <c r="T132" s="179">
        <f t="shared" ref="T132:T195" si="5">SUM(M132:S132)</f>
        <v>1514284.99</v>
      </c>
    </row>
    <row r="133" spans="1:20" ht="12" customHeight="1" x14ac:dyDescent="0.25">
      <c r="A133" s="175">
        <v>130</v>
      </c>
      <c r="B133" s="175" t="s">
        <v>1061</v>
      </c>
      <c r="C133" s="176" t="s">
        <v>129</v>
      </c>
      <c r="D133" s="177" t="s">
        <v>493</v>
      </c>
      <c r="E133" s="178">
        <v>3272394.1</v>
      </c>
      <c r="F133" s="178">
        <v>0</v>
      </c>
      <c r="G133" s="178">
        <v>3525.6400000000003</v>
      </c>
      <c r="H133" s="178">
        <v>3525.6400000000003</v>
      </c>
      <c r="I133" s="178">
        <v>11096.67</v>
      </c>
      <c r="J133" s="178">
        <v>7301.24</v>
      </c>
      <c r="K133" s="178">
        <v>291795</v>
      </c>
      <c r="L133" s="179">
        <f t="shared" si="4"/>
        <v>3589638.2900000005</v>
      </c>
      <c r="M133" s="178">
        <v>3189332.3600000003</v>
      </c>
      <c r="N133" s="178">
        <v>0</v>
      </c>
      <c r="O133" s="178">
        <v>3525.51</v>
      </c>
      <c r="P133" s="178">
        <v>3525.3</v>
      </c>
      <c r="Q133" s="178">
        <v>11085.3</v>
      </c>
      <c r="R133" s="178">
        <v>7292.8399999999992</v>
      </c>
      <c r="S133" s="178">
        <v>275017.56</v>
      </c>
      <c r="T133" s="179">
        <f t="shared" si="5"/>
        <v>3489778.8699999996</v>
      </c>
    </row>
    <row r="134" spans="1:20" ht="12" customHeight="1" x14ac:dyDescent="0.25">
      <c r="A134" s="175">
        <v>131</v>
      </c>
      <c r="B134" s="175" t="s">
        <v>1061</v>
      </c>
      <c r="C134" s="176" t="s">
        <v>130</v>
      </c>
      <c r="D134" s="177" t="s">
        <v>493</v>
      </c>
      <c r="E134" s="178">
        <v>1550449.98</v>
      </c>
      <c r="F134" s="178">
        <v>0</v>
      </c>
      <c r="G134" s="178">
        <v>1874.8799999999999</v>
      </c>
      <c r="H134" s="178">
        <v>1874.8799999999999</v>
      </c>
      <c r="I134" s="178">
        <v>5909.4600000000009</v>
      </c>
      <c r="J134" s="178">
        <v>3950.7000000000003</v>
      </c>
      <c r="K134" s="178">
        <v>190968.36000000002</v>
      </c>
      <c r="L134" s="179">
        <f t="shared" si="4"/>
        <v>1755028.2599999998</v>
      </c>
      <c r="M134" s="178">
        <v>1482867.2600000002</v>
      </c>
      <c r="N134" s="178">
        <v>0</v>
      </c>
      <c r="O134" s="178">
        <v>1846.5</v>
      </c>
      <c r="P134" s="178">
        <v>1846.34</v>
      </c>
      <c r="Q134" s="178">
        <v>5815.3</v>
      </c>
      <c r="R134" s="178">
        <v>3893.2999999999997</v>
      </c>
      <c r="S134" s="178">
        <v>186287.16000000003</v>
      </c>
      <c r="T134" s="179">
        <f t="shared" si="5"/>
        <v>1682555.8600000003</v>
      </c>
    </row>
    <row r="135" spans="1:20" ht="12" customHeight="1" x14ac:dyDescent="0.25">
      <c r="A135" s="175">
        <v>132</v>
      </c>
      <c r="B135" s="175" t="s">
        <v>1061</v>
      </c>
      <c r="C135" s="176" t="s">
        <v>131</v>
      </c>
      <c r="D135" s="177" t="s">
        <v>493</v>
      </c>
      <c r="E135" s="178">
        <v>3306741.48</v>
      </c>
      <c r="F135" s="178">
        <v>0</v>
      </c>
      <c r="G135" s="178">
        <v>5440.92</v>
      </c>
      <c r="H135" s="178">
        <v>5440.92</v>
      </c>
      <c r="I135" s="178">
        <v>17126.760000000002</v>
      </c>
      <c r="J135" s="178">
        <v>11466.119999999999</v>
      </c>
      <c r="K135" s="178">
        <v>391539.36</v>
      </c>
      <c r="L135" s="179">
        <f t="shared" si="4"/>
        <v>3737755.5599999996</v>
      </c>
      <c r="M135" s="178">
        <v>3269707.84</v>
      </c>
      <c r="N135" s="178">
        <v>0</v>
      </c>
      <c r="O135" s="178">
        <v>5382.43</v>
      </c>
      <c r="P135" s="178">
        <v>5381.93</v>
      </c>
      <c r="Q135" s="178">
        <v>16926.7</v>
      </c>
      <c r="R135" s="178">
        <v>11348.7</v>
      </c>
      <c r="S135" s="178">
        <v>385700.01</v>
      </c>
      <c r="T135" s="179">
        <f t="shared" si="5"/>
        <v>3694447.6100000003</v>
      </c>
    </row>
    <row r="136" spans="1:20" ht="12" customHeight="1" x14ac:dyDescent="0.25">
      <c r="A136" s="175">
        <v>133</v>
      </c>
      <c r="B136" s="175" t="s">
        <v>1061</v>
      </c>
      <c r="C136" s="176" t="s">
        <v>132</v>
      </c>
      <c r="D136" s="177" t="s">
        <v>493</v>
      </c>
      <c r="E136" s="178">
        <v>3253095.83</v>
      </c>
      <c r="F136" s="178">
        <v>0</v>
      </c>
      <c r="G136" s="178">
        <v>3790.38</v>
      </c>
      <c r="H136" s="178">
        <v>3790.38</v>
      </c>
      <c r="I136" s="178">
        <v>11930.43</v>
      </c>
      <c r="J136" s="178">
        <v>7987.1200000000008</v>
      </c>
      <c r="K136" s="178">
        <v>292904.46999999997</v>
      </c>
      <c r="L136" s="179">
        <f t="shared" si="4"/>
        <v>3573498.6100000003</v>
      </c>
      <c r="M136" s="178">
        <v>3182527.93</v>
      </c>
      <c r="N136" s="178">
        <v>0</v>
      </c>
      <c r="O136" s="178">
        <v>3693.91</v>
      </c>
      <c r="P136" s="178">
        <v>3693.6099999999997</v>
      </c>
      <c r="Q136" s="178">
        <v>11625.630000000001</v>
      </c>
      <c r="R136" s="178">
        <v>7795.59</v>
      </c>
      <c r="S136" s="178">
        <v>285130.53999999998</v>
      </c>
      <c r="T136" s="179">
        <f t="shared" si="5"/>
        <v>3494467.21</v>
      </c>
    </row>
    <row r="137" spans="1:20" ht="12" customHeight="1" x14ac:dyDescent="0.25">
      <c r="A137" s="175">
        <v>134</v>
      </c>
      <c r="B137" s="175" t="s">
        <v>1061</v>
      </c>
      <c r="C137" s="176" t="s">
        <v>133</v>
      </c>
      <c r="D137" s="177" t="s">
        <v>493</v>
      </c>
      <c r="E137" s="178">
        <v>1043847.54</v>
      </c>
      <c r="F137" s="178">
        <v>0</v>
      </c>
      <c r="G137" s="178">
        <v>1067.76</v>
      </c>
      <c r="H137" s="178">
        <v>1067.76</v>
      </c>
      <c r="I137" s="178">
        <v>3361.6800000000003</v>
      </c>
      <c r="J137" s="178">
        <v>2250.36</v>
      </c>
      <c r="K137" s="178">
        <v>109753.85999999999</v>
      </c>
      <c r="L137" s="179">
        <f t="shared" si="4"/>
        <v>1161348.96</v>
      </c>
      <c r="M137" s="178">
        <v>990907.29000000027</v>
      </c>
      <c r="N137" s="178">
        <v>0</v>
      </c>
      <c r="O137" s="178">
        <v>1052.6799999999998</v>
      </c>
      <c r="P137" s="178">
        <v>1052.6499999999999</v>
      </c>
      <c r="Q137" s="178">
        <v>3312.0800000000004</v>
      </c>
      <c r="R137" s="178">
        <v>2219.7400000000002</v>
      </c>
      <c r="S137" s="178">
        <v>103896.57000000002</v>
      </c>
      <c r="T137" s="179">
        <f t="shared" si="5"/>
        <v>1102441.0100000002</v>
      </c>
    </row>
    <row r="138" spans="1:20" ht="12" customHeight="1" x14ac:dyDescent="0.25">
      <c r="A138" s="175">
        <v>135</v>
      </c>
      <c r="B138" s="175" t="s">
        <v>1061</v>
      </c>
      <c r="C138" s="176" t="s">
        <v>134</v>
      </c>
      <c r="D138" s="177" t="s">
        <v>493</v>
      </c>
      <c r="E138" s="178">
        <v>1098742.44</v>
      </c>
      <c r="F138" s="178">
        <v>0</v>
      </c>
      <c r="G138" s="178">
        <v>558.54</v>
      </c>
      <c r="H138" s="178">
        <v>558.54</v>
      </c>
      <c r="I138" s="178">
        <v>1758.96</v>
      </c>
      <c r="J138" s="178">
        <v>1176.96</v>
      </c>
      <c r="K138" s="178">
        <v>10448.459999999999</v>
      </c>
      <c r="L138" s="179">
        <f t="shared" si="4"/>
        <v>1113243.8999999999</v>
      </c>
      <c r="M138" s="178">
        <v>1047678.3</v>
      </c>
      <c r="N138" s="178">
        <v>0</v>
      </c>
      <c r="O138" s="178">
        <v>547.45000000000005</v>
      </c>
      <c r="P138" s="178">
        <v>547.34</v>
      </c>
      <c r="Q138" s="178">
        <v>1721.49</v>
      </c>
      <c r="R138" s="178">
        <v>1154.18</v>
      </c>
      <c r="S138" s="178">
        <v>9885.6899999999987</v>
      </c>
      <c r="T138" s="179">
        <f t="shared" si="5"/>
        <v>1061534.45</v>
      </c>
    </row>
    <row r="139" spans="1:20" ht="12" customHeight="1" x14ac:dyDescent="0.25">
      <c r="A139" s="175">
        <v>136</v>
      </c>
      <c r="B139" s="175" t="s">
        <v>1061</v>
      </c>
      <c r="C139" s="176" t="s">
        <v>135</v>
      </c>
      <c r="D139" s="177" t="s">
        <v>493</v>
      </c>
      <c r="E139" s="178">
        <v>1586002.9200000004</v>
      </c>
      <c r="F139" s="178">
        <v>0</v>
      </c>
      <c r="G139" s="178">
        <v>1232.8600000000001</v>
      </c>
      <c r="H139" s="178">
        <v>1232.8600000000001</v>
      </c>
      <c r="I139" s="178">
        <v>3882.7599999999998</v>
      </c>
      <c r="J139" s="178">
        <v>2597.5299999999997</v>
      </c>
      <c r="K139" s="178">
        <v>20862.12</v>
      </c>
      <c r="L139" s="179">
        <f t="shared" si="4"/>
        <v>1615811.0500000007</v>
      </c>
      <c r="M139" s="178">
        <v>1531561.7299999997</v>
      </c>
      <c r="N139" s="178">
        <v>0</v>
      </c>
      <c r="O139" s="178">
        <v>1159.7699999999998</v>
      </c>
      <c r="P139" s="178">
        <v>1159.6899999999998</v>
      </c>
      <c r="Q139" s="178">
        <v>3751.6999999999994</v>
      </c>
      <c r="R139" s="178">
        <v>2498.21</v>
      </c>
      <c r="S139" s="178">
        <v>19498.810000000001</v>
      </c>
      <c r="T139" s="179">
        <f t="shared" si="5"/>
        <v>1559629.9099999997</v>
      </c>
    </row>
    <row r="140" spans="1:20" ht="12" customHeight="1" x14ac:dyDescent="0.25">
      <c r="A140" s="175">
        <v>137</v>
      </c>
      <c r="B140" s="175" t="s">
        <v>1061</v>
      </c>
      <c r="C140" s="176" t="s">
        <v>136</v>
      </c>
      <c r="D140" s="177" t="s">
        <v>493</v>
      </c>
      <c r="E140" s="178">
        <v>1583581.3699999999</v>
      </c>
      <c r="F140" s="178">
        <v>0</v>
      </c>
      <c r="G140" s="178">
        <v>1129.8799999999999</v>
      </c>
      <c r="H140" s="178">
        <v>1130.02</v>
      </c>
      <c r="I140" s="178">
        <v>3559.66</v>
      </c>
      <c r="J140" s="178">
        <v>2381.3100000000004</v>
      </c>
      <c r="K140" s="178">
        <v>21621.339999999997</v>
      </c>
      <c r="L140" s="179">
        <f t="shared" si="4"/>
        <v>1613403.5799999998</v>
      </c>
      <c r="M140" s="178">
        <v>1534207.81</v>
      </c>
      <c r="N140" s="178">
        <v>0</v>
      </c>
      <c r="O140" s="178">
        <v>1110.42</v>
      </c>
      <c r="P140" s="178">
        <v>1110.48</v>
      </c>
      <c r="Q140" s="178">
        <v>3494.37</v>
      </c>
      <c r="R140" s="178">
        <v>2341.42</v>
      </c>
      <c r="S140" s="178">
        <v>20758.120000000003</v>
      </c>
      <c r="T140" s="179">
        <f t="shared" si="5"/>
        <v>1563022.62</v>
      </c>
    </row>
    <row r="141" spans="1:20" ht="12" customHeight="1" x14ac:dyDescent="0.25">
      <c r="A141" s="175">
        <v>138</v>
      </c>
      <c r="B141" s="175" t="s">
        <v>1061</v>
      </c>
      <c r="C141" s="176" t="s">
        <v>137</v>
      </c>
      <c r="D141" s="177" t="s">
        <v>493</v>
      </c>
      <c r="E141" s="178">
        <v>1112806.32</v>
      </c>
      <c r="F141" s="178">
        <v>0</v>
      </c>
      <c r="G141" s="178">
        <v>1139.1600000000001</v>
      </c>
      <c r="H141" s="178">
        <v>1139.1600000000001</v>
      </c>
      <c r="I141" s="178">
        <v>3588.12</v>
      </c>
      <c r="J141" s="178">
        <v>2400.3000000000002</v>
      </c>
      <c r="K141" s="178">
        <v>29575.86</v>
      </c>
      <c r="L141" s="179">
        <f t="shared" si="4"/>
        <v>1150648.9200000002</v>
      </c>
      <c r="M141" s="178">
        <v>1040710.5700000002</v>
      </c>
      <c r="N141" s="178">
        <v>0</v>
      </c>
      <c r="O141" s="178">
        <v>1145.83</v>
      </c>
      <c r="P141" s="178">
        <v>1145.8</v>
      </c>
      <c r="Q141" s="178">
        <v>3606.71</v>
      </c>
      <c r="R141" s="178">
        <v>2415.88</v>
      </c>
      <c r="S141" s="178">
        <v>27543.34</v>
      </c>
      <c r="T141" s="179">
        <f t="shared" si="5"/>
        <v>1076568.1300000001</v>
      </c>
    </row>
    <row r="142" spans="1:20" ht="12" customHeight="1" x14ac:dyDescent="0.25">
      <c r="A142" s="175">
        <v>139</v>
      </c>
      <c r="B142" s="175" t="s">
        <v>1061</v>
      </c>
      <c r="C142" s="176" t="s">
        <v>138</v>
      </c>
      <c r="D142" s="177" t="s">
        <v>493</v>
      </c>
      <c r="E142" s="178">
        <v>1121468.76</v>
      </c>
      <c r="F142" s="178">
        <v>0</v>
      </c>
      <c r="G142" s="178">
        <v>1091.58</v>
      </c>
      <c r="H142" s="178">
        <v>1091.58</v>
      </c>
      <c r="I142" s="178">
        <v>3438.1800000000003</v>
      </c>
      <c r="J142" s="178">
        <v>2299.62</v>
      </c>
      <c r="K142" s="178">
        <v>21306.899999999998</v>
      </c>
      <c r="L142" s="179">
        <f t="shared" si="4"/>
        <v>1150696.6200000001</v>
      </c>
      <c r="M142" s="178">
        <v>1070909.4400000002</v>
      </c>
      <c r="N142" s="178">
        <v>0</v>
      </c>
      <c r="O142" s="178">
        <v>-176.62</v>
      </c>
      <c r="P142" s="178">
        <v>-176.65000000000009</v>
      </c>
      <c r="Q142" s="178">
        <v>2168.77</v>
      </c>
      <c r="R142" s="178">
        <v>1034.69</v>
      </c>
      <c r="S142" s="178">
        <v>14199.379999999997</v>
      </c>
      <c r="T142" s="179">
        <f t="shared" si="5"/>
        <v>1087959.01</v>
      </c>
    </row>
    <row r="143" spans="1:20" ht="12" customHeight="1" x14ac:dyDescent="0.25">
      <c r="A143" s="175">
        <v>140</v>
      </c>
      <c r="B143" s="175" t="s">
        <v>1061</v>
      </c>
      <c r="C143" s="176" t="s">
        <v>139</v>
      </c>
      <c r="D143" s="177" t="s">
        <v>493</v>
      </c>
      <c r="E143" s="178">
        <v>1593605.4100000001</v>
      </c>
      <c r="F143" s="178">
        <v>0</v>
      </c>
      <c r="G143" s="178">
        <v>1231.8799999999999</v>
      </c>
      <c r="H143" s="178">
        <v>1231.8799999999999</v>
      </c>
      <c r="I143" s="178">
        <v>3854.7700000000004</v>
      </c>
      <c r="J143" s="178">
        <v>2535.2400000000002</v>
      </c>
      <c r="K143" s="178">
        <v>21788.77</v>
      </c>
      <c r="L143" s="179">
        <f t="shared" si="4"/>
        <v>1624247.95</v>
      </c>
      <c r="M143" s="178">
        <v>1520060.5000000002</v>
      </c>
      <c r="N143" s="178">
        <v>0</v>
      </c>
      <c r="O143" s="178">
        <v>1185.8399999999999</v>
      </c>
      <c r="P143" s="178">
        <v>1185.81</v>
      </c>
      <c r="Q143" s="178">
        <v>3687.66</v>
      </c>
      <c r="R143" s="178">
        <v>2424.6999999999998</v>
      </c>
      <c r="S143" s="178">
        <v>20682.740000000002</v>
      </c>
      <c r="T143" s="179">
        <f t="shared" si="5"/>
        <v>1549227.2500000002</v>
      </c>
    </row>
    <row r="144" spans="1:20" ht="12" customHeight="1" x14ac:dyDescent="0.25">
      <c r="A144" s="175">
        <v>141</v>
      </c>
      <c r="B144" s="175" t="s">
        <v>1061</v>
      </c>
      <c r="C144" s="176" t="s">
        <v>140</v>
      </c>
      <c r="D144" s="177" t="s">
        <v>493</v>
      </c>
      <c r="E144" s="178">
        <v>1585166.33</v>
      </c>
      <c r="F144" s="178">
        <v>0</v>
      </c>
      <c r="G144" s="178">
        <v>2315.89</v>
      </c>
      <c r="H144" s="178">
        <v>2315.89</v>
      </c>
      <c r="I144" s="178">
        <v>7295.4599999999991</v>
      </c>
      <c r="J144" s="178">
        <v>4880.7100000000009</v>
      </c>
      <c r="K144" s="178">
        <v>34231.910000000003</v>
      </c>
      <c r="L144" s="179">
        <f t="shared" si="4"/>
        <v>1636206.1899999997</v>
      </c>
      <c r="M144" s="178">
        <v>1632985.6999999997</v>
      </c>
      <c r="N144" s="178">
        <v>0</v>
      </c>
      <c r="O144" s="178">
        <v>2318.2400000000002</v>
      </c>
      <c r="P144" s="178">
        <v>2318.17</v>
      </c>
      <c r="Q144" s="178">
        <v>7292.0000000000009</v>
      </c>
      <c r="R144" s="178">
        <v>4886.5600000000004</v>
      </c>
      <c r="S144" s="178">
        <v>33143.47</v>
      </c>
      <c r="T144" s="179">
        <f t="shared" si="5"/>
        <v>1682944.1399999997</v>
      </c>
    </row>
    <row r="145" spans="1:20" ht="12" customHeight="1" x14ac:dyDescent="0.25">
      <c r="A145" s="175">
        <v>142</v>
      </c>
      <c r="B145" s="175" t="s">
        <v>1061</v>
      </c>
      <c r="C145" s="176" t="s">
        <v>141</v>
      </c>
      <c r="D145" s="177" t="s">
        <v>493</v>
      </c>
      <c r="E145" s="178">
        <v>978203.39999999991</v>
      </c>
      <c r="F145" s="178">
        <v>0</v>
      </c>
      <c r="G145" s="178">
        <v>1007.46</v>
      </c>
      <c r="H145" s="178">
        <v>1007.46</v>
      </c>
      <c r="I145" s="178">
        <v>3173.58</v>
      </c>
      <c r="J145" s="178">
        <v>2122.7999999999997</v>
      </c>
      <c r="K145" s="178">
        <v>14769.060000000001</v>
      </c>
      <c r="L145" s="179">
        <f t="shared" si="4"/>
        <v>1000283.7599999999</v>
      </c>
      <c r="M145" s="178">
        <v>944807.27999999991</v>
      </c>
      <c r="N145" s="178">
        <v>0</v>
      </c>
      <c r="O145" s="178">
        <v>975.89</v>
      </c>
      <c r="P145" s="178">
        <v>975.84999999999991</v>
      </c>
      <c r="Q145" s="178">
        <v>3072.92</v>
      </c>
      <c r="R145" s="178">
        <v>2057.9499999999998</v>
      </c>
      <c r="S145" s="178">
        <v>14120.54</v>
      </c>
      <c r="T145" s="179">
        <f t="shared" si="5"/>
        <v>966010.42999999993</v>
      </c>
    </row>
    <row r="146" spans="1:20" ht="12" customHeight="1" x14ac:dyDescent="0.25">
      <c r="A146" s="175">
        <v>143</v>
      </c>
      <c r="B146" s="175" t="s">
        <v>1061</v>
      </c>
      <c r="C146" s="176" t="s">
        <v>142</v>
      </c>
      <c r="D146" s="177" t="s">
        <v>493</v>
      </c>
      <c r="E146" s="178">
        <v>985156.4</v>
      </c>
      <c r="F146" s="178">
        <v>0</v>
      </c>
      <c r="G146" s="178">
        <v>817.08999999999992</v>
      </c>
      <c r="H146" s="178">
        <v>817.08999999999992</v>
      </c>
      <c r="I146" s="178">
        <v>2571.65</v>
      </c>
      <c r="J146" s="178">
        <v>1722.75</v>
      </c>
      <c r="K146" s="178">
        <v>20592.36</v>
      </c>
      <c r="L146" s="179">
        <f t="shared" si="4"/>
        <v>1011677.34</v>
      </c>
      <c r="M146" s="178">
        <v>982484.68000000017</v>
      </c>
      <c r="N146" s="178">
        <v>0</v>
      </c>
      <c r="O146" s="178">
        <v>832.68000000000006</v>
      </c>
      <c r="P146" s="178">
        <v>832.58999999999992</v>
      </c>
      <c r="Q146" s="178">
        <v>2618.61</v>
      </c>
      <c r="R146" s="178">
        <v>1756.76</v>
      </c>
      <c r="S146" s="178">
        <v>20877.830000000002</v>
      </c>
      <c r="T146" s="179">
        <f t="shared" si="5"/>
        <v>1009403.1500000001</v>
      </c>
    </row>
    <row r="147" spans="1:20" ht="12" customHeight="1" x14ac:dyDescent="0.25">
      <c r="A147" s="175">
        <v>144</v>
      </c>
      <c r="B147" s="175" t="s">
        <v>1061</v>
      </c>
      <c r="C147" s="176" t="s">
        <v>143</v>
      </c>
      <c r="D147" s="177" t="s">
        <v>493</v>
      </c>
      <c r="E147" s="178">
        <v>987649.32000000007</v>
      </c>
      <c r="F147" s="178">
        <v>0</v>
      </c>
      <c r="G147" s="178">
        <v>284.58999999999997</v>
      </c>
      <c r="H147" s="178">
        <v>284.58999999999997</v>
      </c>
      <c r="I147" s="178">
        <v>896.53000000000009</v>
      </c>
      <c r="J147" s="178">
        <v>599.64</v>
      </c>
      <c r="K147" s="178">
        <v>14086.539999999999</v>
      </c>
      <c r="L147" s="179">
        <f t="shared" si="4"/>
        <v>1003801.2100000001</v>
      </c>
      <c r="M147" s="178">
        <v>938633.85000000009</v>
      </c>
      <c r="N147" s="178">
        <v>0</v>
      </c>
      <c r="O147" s="178">
        <v>259.67</v>
      </c>
      <c r="P147" s="178">
        <v>259.48</v>
      </c>
      <c r="Q147" s="178">
        <v>816.27</v>
      </c>
      <c r="R147" s="178">
        <v>545.27</v>
      </c>
      <c r="S147" s="178">
        <v>13294.6</v>
      </c>
      <c r="T147" s="179">
        <f t="shared" si="5"/>
        <v>953809.14000000013</v>
      </c>
    </row>
    <row r="148" spans="1:20" ht="12" customHeight="1" x14ac:dyDescent="0.25">
      <c r="A148" s="175">
        <v>145</v>
      </c>
      <c r="B148" s="175" t="s">
        <v>1061</v>
      </c>
      <c r="C148" s="176" t="s">
        <v>144</v>
      </c>
      <c r="D148" s="177" t="s">
        <v>493</v>
      </c>
      <c r="E148" s="178">
        <v>1087154.04</v>
      </c>
      <c r="F148" s="178">
        <v>0</v>
      </c>
      <c r="G148" s="178">
        <v>596.92000000000007</v>
      </c>
      <c r="H148" s="178">
        <v>596.92000000000007</v>
      </c>
      <c r="I148" s="178">
        <v>1879.88</v>
      </c>
      <c r="J148" s="178">
        <v>1257.42</v>
      </c>
      <c r="K148" s="178">
        <v>14230.08</v>
      </c>
      <c r="L148" s="179">
        <f t="shared" si="4"/>
        <v>1105715.2599999998</v>
      </c>
      <c r="M148" s="178">
        <v>1027544.2400000001</v>
      </c>
      <c r="N148" s="178">
        <v>0</v>
      </c>
      <c r="O148" s="178">
        <v>540.76</v>
      </c>
      <c r="P148" s="178">
        <v>540.72</v>
      </c>
      <c r="Q148" s="178">
        <v>1701.6399999999999</v>
      </c>
      <c r="R148" s="178">
        <v>1139.99</v>
      </c>
      <c r="S148" s="178">
        <v>13288.66</v>
      </c>
      <c r="T148" s="179">
        <f t="shared" si="5"/>
        <v>1044756.0100000001</v>
      </c>
    </row>
    <row r="149" spans="1:20" ht="12" customHeight="1" x14ac:dyDescent="0.25">
      <c r="A149" s="175">
        <v>146</v>
      </c>
      <c r="B149" s="175" t="s">
        <v>1061</v>
      </c>
      <c r="C149" s="176" t="s">
        <v>145</v>
      </c>
      <c r="D149" s="177" t="s">
        <v>493</v>
      </c>
      <c r="E149" s="178">
        <v>1078784.6400000001</v>
      </c>
      <c r="F149" s="178">
        <v>0</v>
      </c>
      <c r="G149" s="178">
        <v>539.34</v>
      </c>
      <c r="H149" s="178">
        <v>543.54000000000008</v>
      </c>
      <c r="I149" s="178">
        <v>1769.52</v>
      </c>
      <c r="J149" s="178">
        <v>1108.6199999999999</v>
      </c>
      <c r="K149" s="178">
        <v>13341.18</v>
      </c>
      <c r="L149" s="179">
        <f t="shared" si="4"/>
        <v>1096086.8400000003</v>
      </c>
      <c r="M149" s="178">
        <v>1060696.9099999999</v>
      </c>
      <c r="N149" s="178">
        <v>0</v>
      </c>
      <c r="O149" s="178">
        <v>543.32000000000005</v>
      </c>
      <c r="P149" s="178">
        <v>547.04</v>
      </c>
      <c r="Q149" s="178">
        <v>1786.63</v>
      </c>
      <c r="R149" s="178">
        <v>1117.6300000000001</v>
      </c>
      <c r="S149" s="178">
        <v>12976.18</v>
      </c>
      <c r="T149" s="179">
        <f t="shared" si="5"/>
        <v>1077667.7099999997</v>
      </c>
    </row>
    <row r="150" spans="1:20" ht="12" customHeight="1" x14ac:dyDescent="0.25">
      <c r="A150" s="175">
        <v>147</v>
      </c>
      <c r="B150" s="175" t="s">
        <v>1061</v>
      </c>
      <c r="C150" s="176" t="s">
        <v>146</v>
      </c>
      <c r="D150" s="177" t="s">
        <v>493</v>
      </c>
      <c r="E150" s="178">
        <v>1080641.3800000001</v>
      </c>
      <c r="F150" s="178">
        <v>0</v>
      </c>
      <c r="G150" s="178">
        <v>641.49</v>
      </c>
      <c r="H150" s="178">
        <v>594.51</v>
      </c>
      <c r="I150" s="178">
        <v>1936.71</v>
      </c>
      <c r="J150" s="178">
        <v>1213</v>
      </c>
      <c r="K150" s="178">
        <v>13340.73</v>
      </c>
      <c r="L150" s="179">
        <f t="shared" si="4"/>
        <v>1098367.82</v>
      </c>
      <c r="M150" s="178">
        <v>1034237.6</v>
      </c>
      <c r="N150" s="178">
        <v>0</v>
      </c>
      <c r="O150" s="178">
        <v>596.44000000000005</v>
      </c>
      <c r="P150" s="178">
        <v>574.6400000000001</v>
      </c>
      <c r="Q150" s="178">
        <v>1885.4499999999998</v>
      </c>
      <c r="R150" s="178">
        <v>1173.5999999999999</v>
      </c>
      <c r="S150" s="178">
        <v>10362.449999999999</v>
      </c>
      <c r="T150" s="179">
        <f t="shared" si="5"/>
        <v>1048830.18</v>
      </c>
    </row>
    <row r="151" spans="1:20" ht="12" customHeight="1" x14ac:dyDescent="0.25">
      <c r="A151" s="175">
        <v>148</v>
      </c>
      <c r="B151" s="175" t="s">
        <v>1061</v>
      </c>
      <c r="C151" s="176" t="s">
        <v>147</v>
      </c>
      <c r="D151" s="177" t="s">
        <v>493</v>
      </c>
      <c r="E151" s="178">
        <v>2158761.36</v>
      </c>
      <c r="F151" s="178">
        <v>0</v>
      </c>
      <c r="G151" s="178">
        <v>847.66</v>
      </c>
      <c r="H151" s="178">
        <v>875.34</v>
      </c>
      <c r="I151" s="178">
        <v>2848.86</v>
      </c>
      <c r="J151" s="178">
        <v>1786.06</v>
      </c>
      <c r="K151" s="178">
        <v>57266.939999999995</v>
      </c>
      <c r="L151" s="179">
        <f t="shared" si="4"/>
        <v>2222386.2199999997</v>
      </c>
      <c r="M151" s="178">
        <v>2067439.04</v>
      </c>
      <c r="N151" s="178">
        <v>0</v>
      </c>
      <c r="O151" s="178">
        <v>813.0200000000001</v>
      </c>
      <c r="P151" s="178">
        <v>831.17</v>
      </c>
      <c r="Q151" s="178">
        <v>2726.9300000000003</v>
      </c>
      <c r="R151" s="178">
        <v>1695.3899999999999</v>
      </c>
      <c r="S151" s="178">
        <v>54887.159999999996</v>
      </c>
      <c r="T151" s="179">
        <f t="shared" si="5"/>
        <v>2128392.71</v>
      </c>
    </row>
    <row r="152" spans="1:20" ht="12" customHeight="1" x14ac:dyDescent="0.25">
      <c r="A152" s="175">
        <v>149</v>
      </c>
      <c r="B152" s="175" t="s">
        <v>1061</v>
      </c>
      <c r="C152" s="176" t="s">
        <v>148</v>
      </c>
      <c r="D152" s="177" t="s">
        <v>493</v>
      </c>
      <c r="E152" s="178">
        <v>790973.70000000007</v>
      </c>
      <c r="F152" s="178">
        <v>0</v>
      </c>
      <c r="G152" s="178">
        <v>537.05999999999995</v>
      </c>
      <c r="H152" s="178">
        <v>546.91000000000008</v>
      </c>
      <c r="I152" s="178">
        <v>1691.6399999999999</v>
      </c>
      <c r="J152" s="178">
        <v>1131.54</v>
      </c>
      <c r="K152" s="178">
        <v>13561.02</v>
      </c>
      <c r="L152" s="179">
        <f t="shared" si="4"/>
        <v>808441.87000000023</v>
      </c>
      <c r="M152" s="178">
        <v>792379.57000000007</v>
      </c>
      <c r="N152" s="178">
        <v>0</v>
      </c>
      <c r="O152" s="178">
        <v>533.83999999999992</v>
      </c>
      <c r="P152" s="178">
        <v>553.44000000000005</v>
      </c>
      <c r="Q152" s="178">
        <v>1680.0500000000002</v>
      </c>
      <c r="R152" s="178">
        <v>1125.6599999999999</v>
      </c>
      <c r="S152" s="178">
        <v>13494.03</v>
      </c>
      <c r="T152" s="179">
        <f t="shared" si="5"/>
        <v>809766.59000000008</v>
      </c>
    </row>
    <row r="153" spans="1:20" ht="12" customHeight="1" x14ac:dyDescent="0.25">
      <c r="A153" s="175">
        <v>150</v>
      </c>
      <c r="B153" s="175" t="s">
        <v>1061</v>
      </c>
      <c r="C153" s="176" t="s">
        <v>149</v>
      </c>
      <c r="D153" s="177" t="s">
        <v>493</v>
      </c>
      <c r="E153" s="178">
        <v>637952.16</v>
      </c>
      <c r="F153" s="178">
        <v>0</v>
      </c>
      <c r="G153" s="178">
        <v>338.28</v>
      </c>
      <c r="H153" s="178">
        <v>338.28</v>
      </c>
      <c r="I153" s="178">
        <v>1065.42</v>
      </c>
      <c r="J153" s="178">
        <v>712.86</v>
      </c>
      <c r="K153" s="178">
        <v>8874.7199999999993</v>
      </c>
      <c r="L153" s="179">
        <f t="shared" si="4"/>
        <v>649281.72000000009</v>
      </c>
      <c r="M153" s="178">
        <v>638577.72999999986</v>
      </c>
      <c r="N153" s="178">
        <v>0</v>
      </c>
      <c r="O153" s="178">
        <v>339.45</v>
      </c>
      <c r="P153" s="178">
        <v>339.45</v>
      </c>
      <c r="Q153" s="178">
        <v>1068.5300000000002</v>
      </c>
      <c r="R153" s="178">
        <v>715.77</v>
      </c>
      <c r="S153" s="178">
        <v>8822.2699999999986</v>
      </c>
      <c r="T153" s="179">
        <f t="shared" si="5"/>
        <v>649863.19999999984</v>
      </c>
    </row>
    <row r="154" spans="1:20" ht="12" customHeight="1" x14ac:dyDescent="0.25">
      <c r="A154" s="175">
        <v>151</v>
      </c>
      <c r="B154" s="175" t="s">
        <v>1061</v>
      </c>
      <c r="C154" s="176" t="s">
        <v>150</v>
      </c>
      <c r="D154" s="177" t="s">
        <v>493</v>
      </c>
      <c r="E154" s="178">
        <v>866406.68</v>
      </c>
      <c r="F154" s="178">
        <v>0</v>
      </c>
      <c r="G154" s="178">
        <v>647.76</v>
      </c>
      <c r="H154" s="178">
        <v>647.76</v>
      </c>
      <c r="I154" s="178">
        <v>2040.4</v>
      </c>
      <c r="J154" s="178">
        <v>1364.58</v>
      </c>
      <c r="K154" s="178">
        <v>13762.880000000001</v>
      </c>
      <c r="L154" s="179">
        <f t="shared" si="4"/>
        <v>884870.06</v>
      </c>
      <c r="M154" s="178">
        <v>841158.89999999991</v>
      </c>
      <c r="N154" s="178">
        <v>0</v>
      </c>
      <c r="O154" s="178">
        <v>630.79000000000008</v>
      </c>
      <c r="P154" s="178">
        <v>630.72000000000014</v>
      </c>
      <c r="Q154" s="178">
        <v>1985.1599999999999</v>
      </c>
      <c r="R154" s="178">
        <v>1329.76</v>
      </c>
      <c r="S154" s="178">
        <v>13252.42</v>
      </c>
      <c r="T154" s="179">
        <f t="shared" si="5"/>
        <v>858987.75</v>
      </c>
    </row>
    <row r="155" spans="1:20" ht="12" customHeight="1" x14ac:dyDescent="0.25">
      <c r="A155" s="175">
        <v>152</v>
      </c>
      <c r="B155" s="175" t="s">
        <v>1061</v>
      </c>
      <c r="C155" s="176" t="s">
        <v>151</v>
      </c>
      <c r="D155" s="177" t="s">
        <v>493</v>
      </c>
      <c r="E155" s="178">
        <v>1574418.07</v>
      </c>
      <c r="F155" s="178">
        <v>0</v>
      </c>
      <c r="G155" s="178">
        <v>1272.0700000000002</v>
      </c>
      <c r="H155" s="178">
        <v>1272.0700000000002</v>
      </c>
      <c r="I155" s="178">
        <v>4006.71</v>
      </c>
      <c r="J155" s="178">
        <v>2680.55</v>
      </c>
      <c r="K155" s="178">
        <v>23290.25</v>
      </c>
      <c r="L155" s="179">
        <f t="shared" si="4"/>
        <v>1606939.7200000002</v>
      </c>
      <c r="M155" s="178">
        <v>1551576.5</v>
      </c>
      <c r="N155" s="178">
        <v>0</v>
      </c>
      <c r="O155" s="178">
        <v>1261.18</v>
      </c>
      <c r="P155" s="178">
        <v>1261.1000000000001</v>
      </c>
      <c r="Q155" s="178">
        <v>3986.8399999999997</v>
      </c>
      <c r="R155" s="178">
        <v>2659.2799999999997</v>
      </c>
      <c r="S155" s="178">
        <v>21951.579999999998</v>
      </c>
      <c r="T155" s="179">
        <f t="shared" si="5"/>
        <v>1582696.4800000002</v>
      </c>
    </row>
    <row r="156" spans="1:20" ht="12" customHeight="1" x14ac:dyDescent="0.25">
      <c r="A156" s="175">
        <v>153</v>
      </c>
      <c r="B156" s="175" t="s">
        <v>1061</v>
      </c>
      <c r="C156" s="176" t="s">
        <v>152</v>
      </c>
      <c r="D156" s="177" t="s">
        <v>493</v>
      </c>
      <c r="E156" s="178">
        <v>1572943.86</v>
      </c>
      <c r="F156" s="178">
        <v>0</v>
      </c>
      <c r="G156" s="178">
        <v>918.44999999999993</v>
      </c>
      <c r="H156" s="178">
        <v>918.43999999999994</v>
      </c>
      <c r="I156" s="178">
        <v>2892.36</v>
      </c>
      <c r="J156" s="178">
        <v>1934.8899999999999</v>
      </c>
      <c r="K156" s="178">
        <v>21573.599999999999</v>
      </c>
      <c r="L156" s="179">
        <f t="shared" si="4"/>
        <v>1601181.6</v>
      </c>
      <c r="M156" s="178">
        <v>1542194.3199999998</v>
      </c>
      <c r="N156" s="178">
        <v>0</v>
      </c>
      <c r="O156" s="178">
        <v>897.28000000000009</v>
      </c>
      <c r="P156" s="178">
        <v>897.2</v>
      </c>
      <c r="Q156" s="178">
        <v>2822.8900000000003</v>
      </c>
      <c r="R156" s="178">
        <v>1891.4700000000003</v>
      </c>
      <c r="S156" s="178">
        <v>21026.25</v>
      </c>
      <c r="T156" s="179">
        <f t="shared" si="5"/>
        <v>1569729.4099999997</v>
      </c>
    </row>
    <row r="157" spans="1:20" ht="12" customHeight="1" x14ac:dyDescent="0.25">
      <c r="A157" s="175">
        <v>154</v>
      </c>
      <c r="B157" s="175" t="s">
        <v>1061</v>
      </c>
      <c r="C157" s="176" t="s">
        <v>153</v>
      </c>
      <c r="D157" s="177" t="s">
        <v>493</v>
      </c>
      <c r="E157" s="178">
        <v>152655.6</v>
      </c>
      <c r="F157" s="178">
        <v>0</v>
      </c>
      <c r="G157" s="178">
        <v>13.2</v>
      </c>
      <c r="H157" s="178">
        <v>0</v>
      </c>
      <c r="I157" s="178">
        <v>0</v>
      </c>
      <c r="J157" s="178">
        <v>0</v>
      </c>
      <c r="K157" s="178">
        <v>3402.18</v>
      </c>
      <c r="L157" s="179">
        <f t="shared" si="4"/>
        <v>156070.98000000001</v>
      </c>
      <c r="M157" s="178">
        <v>144712.32999999999</v>
      </c>
      <c r="N157" s="178">
        <v>0</v>
      </c>
      <c r="O157" s="178">
        <v>0</v>
      </c>
      <c r="P157" s="178">
        <v>0</v>
      </c>
      <c r="Q157" s="178">
        <v>0</v>
      </c>
      <c r="R157" s="178">
        <v>0</v>
      </c>
      <c r="S157" s="178">
        <v>3123.79</v>
      </c>
      <c r="T157" s="179">
        <f t="shared" si="5"/>
        <v>147836.12</v>
      </c>
    </row>
    <row r="158" spans="1:20" ht="12" customHeight="1" x14ac:dyDescent="0.25">
      <c r="A158" s="175">
        <v>155</v>
      </c>
      <c r="B158" s="175" t="s">
        <v>1061</v>
      </c>
      <c r="C158" s="176" t="s">
        <v>154</v>
      </c>
      <c r="D158" s="177" t="s">
        <v>493</v>
      </c>
      <c r="E158" s="178">
        <v>1795247.41</v>
      </c>
      <c r="F158" s="178">
        <v>0</v>
      </c>
      <c r="G158" s="178">
        <v>1142.2999999999997</v>
      </c>
      <c r="H158" s="178">
        <v>1142.2999999999997</v>
      </c>
      <c r="I158" s="178">
        <v>3601.1899999999996</v>
      </c>
      <c r="J158" s="178">
        <v>2407.2199999999998</v>
      </c>
      <c r="K158" s="178">
        <v>109573.68000000001</v>
      </c>
      <c r="L158" s="179">
        <f t="shared" si="4"/>
        <v>1913114.0999999999</v>
      </c>
      <c r="M158" s="178">
        <v>1736131.8900000001</v>
      </c>
      <c r="N158" s="178">
        <v>0</v>
      </c>
      <c r="O158" s="178">
        <v>1152.9100000000001</v>
      </c>
      <c r="P158" s="178">
        <v>1152.8600000000001</v>
      </c>
      <c r="Q158" s="178">
        <v>3635.5999999999995</v>
      </c>
      <c r="R158" s="178">
        <v>2433.6099999999997</v>
      </c>
      <c r="S158" s="178">
        <v>105279.95999999999</v>
      </c>
      <c r="T158" s="179">
        <f t="shared" si="5"/>
        <v>1849786.8300000003</v>
      </c>
    </row>
    <row r="159" spans="1:20" ht="12" customHeight="1" x14ac:dyDescent="0.25">
      <c r="A159" s="175">
        <v>156</v>
      </c>
      <c r="B159" s="175" t="s">
        <v>1061</v>
      </c>
      <c r="C159" s="176" t="s">
        <v>155</v>
      </c>
      <c r="D159" s="177" t="s">
        <v>493</v>
      </c>
      <c r="E159" s="178">
        <v>1784933.27</v>
      </c>
      <c r="F159" s="178">
        <v>0</v>
      </c>
      <c r="G159" s="178">
        <v>1010.77</v>
      </c>
      <c r="H159" s="178">
        <v>993.73</v>
      </c>
      <c r="I159" s="178">
        <v>3186.1</v>
      </c>
      <c r="J159" s="178">
        <v>2129.6499999999996</v>
      </c>
      <c r="K159" s="178">
        <v>161070.14000000001</v>
      </c>
      <c r="L159" s="179">
        <f t="shared" si="4"/>
        <v>1953323.6600000001</v>
      </c>
      <c r="M159" s="178">
        <v>1911715.42</v>
      </c>
      <c r="N159" s="178">
        <v>0</v>
      </c>
      <c r="O159" s="178">
        <v>993.99999999999989</v>
      </c>
      <c r="P159" s="178">
        <v>973.82999999999993</v>
      </c>
      <c r="Q159" s="178">
        <v>3129.73</v>
      </c>
      <c r="R159" s="178">
        <v>2095.17</v>
      </c>
      <c r="S159" s="178">
        <v>167734.61000000002</v>
      </c>
      <c r="T159" s="179">
        <f t="shared" si="5"/>
        <v>2086642.76</v>
      </c>
    </row>
    <row r="160" spans="1:20" ht="12" customHeight="1" x14ac:dyDescent="0.25">
      <c r="A160" s="175">
        <v>157</v>
      </c>
      <c r="B160" s="175" t="s">
        <v>1061</v>
      </c>
      <c r="C160" s="176" t="s">
        <v>156</v>
      </c>
      <c r="D160" s="177" t="s">
        <v>493</v>
      </c>
      <c r="E160" s="178">
        <v>1719215.42</v>
      </c>
      <c r="F160" s="178">
        <v>0</v>
      </c>
      <c r="G160" s="178">
        <v>953.54000000000008</v>
      </c>
      <c r="H160" s="178">
        <v>953.54000000000008</v>
      </c>
      <c r="I160" s="178">
        <v>3005.64</v>
      </c>
      <c r="J160" s="178">
        <v>2009.2599999999998</v>
      </c>
      <c r="K160" s="178">
        <v>150191.56</v>
      </c>
      <c r="L160" s="179">
        <f t="shared" si="4"/>
        <v>1876328.96</v>
      </c>
      <c r="M160" s="178">
        <v>1619429.1400000001</v>
      </c>
      <c r="N160" s="178">
        <v>0</v>
      </c>
      <c r="O160" s="178">
        <v>923.8</v>
      </c>
      <c r="P160" s="178">
        <v>923.76</v>
      </c>
      <c r="Q160" s="178">
        <v>2915.2500000000005</v>
      </c>
      <c r="R160" s="178">
        <v>1951.4700000000003</v>
      </c>
      <c r="S160" s="178">
        <v>141015.62</v>
      </c>
      <c r="T160" s="179">
        <f t="shared" si="5"/>
        <v>1767159.04</v>
      </c>
    </row>
    <row r="161" spans="1:20" ht="12" customHeight="1" x14ac:dyDescent="0.25">
      <c r="A161" s="175">
        <v>158</v>
      </c>
      <c r="B161" s="175" t="s">
        <v>1061</v>
      </c>
      <c r="C161" s="176" t="s">
        <v>157</v>
      </c>
      <c r="D161" s="177" t="s">
        <v>493</v>
      </c>
      <c r="E161" s="178">
        <v>4403512</v>
      </c>
      <c r="F161" s="178">
        <v>0</v>
      </c>
      <c r="G161" s="178">
        <v>1924.3700000000001</v>
      </c>
      <c r="H161" s="178">
        <v>1924.3700000000001</v>
      </c>
      <c r="I161" s="178">
        <v>6066.4500000000007</v>
      </c>
      <c r="J161" s="178">
        <v>4018.01</v>
      </c>
      <c r="K161" s="178">
        <v>153286.85999999999</v>
      </c>
      <c r="L161" s="179">
        <f t="shared" si="4"/>
        <v>4570732.0600000005</v>
      </c>
      <c r="M161" s="178">
        <v>4240494.1100000003</v>
      </c>
      <c r="N161" s="178">
        <v>0</v>
      </c>
      <c r="O161" s="178">
        <v>999.92000000000007</v>
      </c>
      <c r="P161" s="178">
        <v>999.85</v>
      </c>
      <c r="Q161" s="178">
        <v>5051.67</v>
      </c>
      <c r="R161" s="178">
        <v>3059.82</v>
      </c>
      <c r="S161" s="178">
        <v>146574.27000000002</v>
      </c>
      <c r="T161" s="179">
        <f t="shared" si="5"/>
        <v>4397179.6400000006</v>
      </c>
    </row>
    <row r="162" spans="1:20" ht="12" customHeight="1" x14ac:dyDescent="0.25">
      <c r="A162" s="175">
        <v>159</v>
      </c>
      <c r="B162" s="175" t="s">
        <v>1061</v>
      </c>
      <c r="C162" s="176" t="s">
        <v>158</v>
      </c>
      <c r="D162" s="177" t="s">
        <v>494</v>
      </c>
      <c r="E162" s="178">
        <v>1180452.8399999999</v>
      </c>
      <c r="F162" s="178">
        <v>0</v>
      </c>
      <c r="G162" s="178">
        <v>3669.95</v>
      </c>
      <c r="H162" s="178">
        <v>3670</v>
      </c>
      <c r="I162" s="178">
        <v>11560.59</v>
      </c>
      <c r="J162" s="178">
        <v>7733.37</v>
      </c>
      <c r="K162" s="178">
        <v>41714.58</v>
      </c>
      <c r="L162" s="179">
        <f t="shared" si="4"/>
        <v>1248801.33</v>
      </c>
      <c r="M162" s="178">
        <v>823838.32</v>
      </c>
      <c r="N162" s="178">
        <v>0</v>
      </c>
      <c r="O162" s="178">
        <v>3177.1499999999996</v>
      </c>
      <c r="P162" s="178">
        <v>3177.2099999999996</v>
      </c>
      <c r="Q162" s="178">
        <v>10001.979999999998</v>
      </c>
      <c r="R162" s="178">
        <v>6685.8799999999992</v>
      </c>
      <c r="S162" s="178">
        <v>35630.230000000003</v>
      </c>
      <c r="T162" s="179">
        <f t="shared" si="5"/>
        <v>882510.7699999999</v>
      </c>
    </row>
    <row r="163" spans="1:20" ht="12" customHeight="1" x14ac:dyDescent="0.25">
      <c r="A163" s="175">
        <v>160</v>
      </c>
      <c r="B163" s="175" t="s">
        <v>1061</v>
      </c>
      <c r="C163" s="176" t="s">
        <v>159</v>
      </c>
      <c r="D163" s="177" t="s">
        <v>494</v>
      </c>
      <c r="E163" s="178">
        <v>1119424.8599999999</v>
      </c>
      <c r="F163" s="178">
        <v>0</v>
      </c>
      <c r="G163" s="178">
        <v>3491.88</v>
      </c>
      <c r="H163" s="178">
        <v>3491.88</v>
      </c>
      <c r="I163" s="178">
        <v>10999.14</v>
      </c>
      <c r="J163" s="178">
        <v>7357.92</v>
      </c>
      <c r="K163" s="178">
        <v>37188.660000000003</v>
      </c>
      <c r="L163" s="179">
        <f t="shared" si="4"/>
        <v>1181954.3399999994</v>
      </c>
      <c r="M163" s="178">
        <v>831072.46</v>
      </c>
      <c r="N163" s="178">
        <v>0</v>
      </c>
      <c r="O163" s="178">
        <v>3026.37</v>
      </c>
      <c r="P163" s="178">
        <v>3028.45</v>
      </c>
      <c r="Q163" s="178">
        <v>9544.82</v>
      </c>
      <c r="R163" s="178">
        <v>6392.15</v>
      </c>
      <c r="S163" s="178">
        <v>32536.26</v>
      </c>
      <c r="T163" s="179">
        <f t="shared" si="5"/>
        <v>885600.50999999989</v>
      </c>
    </row>
    <row r="164" spans="1:20" ht="12" customHeight="1" x14ac:dyDescent="0.25">
      <c r="A164" s="175">
        <v>161</v>
      </c>
      <c r="B164" s="175" t="s">
        <v>1061</v>
      </c>
      <c r="C164" s="176" t="s">
        <v>160</v>
      </c>
      <c r="D164" s="177" t="s">
        <v>494</v>
      </c>
      <c r="E164" s="178">
        <v>1808333.3599999999</v>
      </c>
      <c r="F164" s="178">
        <v>0</v>
      </c>
      <c r="G164" s="178">
        <v>1400.56</v>
      </c>
      <c r="H164" s="178">
        <v>1400.56</v>
      </c>
      <c r="I164" s="178">
        <v>4414.49</v>
      </c>
      <c r="J164" s="178">
        <v>2950.88</v>
      </c>
      <c r="K164" s="178">
        <v>171783.18</v>
      </c>
      <c r="L164" s="179">
        <f t="shared" si="4"/>
        <v>1990283.0299999998</v>
      </c>
      <c r="M164" s="178">
        <v>1795806.5</v>
      </c>
      <c r="N164" s="178">
        <v>0</v>
      </c>
      <c r="O164" s="178">
        <v>1392.1000000000001</v>
      </c>
      <c r="P164" s="178">
        <v>1385.8700000000001</v>
      </c>
      <c r="Q164" s="178">
        <v>4369.16</v>
      </c>
      <c r="R164" s="178">
        <v>2894.14</v>
      </c>
      <c r="S164" s="178">
        <v>168761.68</v>
      </c>
      <c r="T164" s="179">
        <f t="shared" si="5"/>
        <v>1974609.45</v>
      </c>
    </row>
    <row r="165" spans="1:20" ht="12" customHeight="1" x14ac:dyDescent="0.25">
      <c r="A165" s="175">
        <v>162</v>
      </c>
      <c r="B165" s="175" t="s">
        <v>1061</v>
      </c>
      <c r="C165" s="176" t="s">
        <v>161</v>
      </c>
      <c r="D165" s="177" t="s">
        <v>494</v>
      </c>
      <c r="E165" s="178">
        <v>1820850.54</v>
      </c>
      <c r="F165" s="178">
        <v>0</v>
      </c>
      <c r="G165" s="178">
        <v>1331.88</v>
      </c>
      <c r="H165" s="178">
        <v>1331.88</v>
      </c>
      <c r="I165" s="178">
        <v>4196.88</v>
      </c>
      <c r="J165" s="178">
        <v>2805.84</v>
      </c>
      <c r="K165" s="178">
        <v>180189</v>
      </c>
      <c r="L165" s="179">
        <f t="shared" si="4"/>
        <v>2010706.0199999998</v>
      </c>
      <c r="M165" s="178">
        <v>1786338.5300000003</v>
      </c>
      <c r="N165" s="178">
        <v>0</v>
      </c>
      <c r="O165" s="178">
        <v>1313.6399999999999</v>
      </c>
      <c r="P165" s="178">
        <v>1313.55</v>
      </c>
      <c r="Q165" s="178">
        <v>4135.04</v>
      </c>
      <c r="R165" s="178">
        <v>2768.8</v>
      </c>
      <c r="S165" s="178">
        <v>175963.32</v>
      </c>
      <c r="T165" s="179">
        <f t="shared" si="5"/>
        <v>1971832.8800000004</v>
      </c>
    </row>
    <row r="166" spans="1:20" ht="12" customHeight="1" x14ac:dyDescent="0.25">
      <c r="A166" s="175">
        <v>163</v>
      </c>
      <c r="B166" s="175" t="s">
        <v>1061</v>
      </c>
      <c r="C166" s="176" t="s">
        <v>162</v>
      </c>
      <c r="D166" s="177" t="s">
        <v>453</v>
      </c>
      <c r="E166" s="178">
        <v>6176909.1599999992</v>
      </c>
      <c r="F166" s="178">
        <v>0</v>
      </c>
      <c r="G166" s="178">
        <v>3029.7000000000003</v>
      </c>
      <c r="H166" s="178">
        <v>3039.25</v>
      </c>
      <c r="I166" s="178">
        <v>9388.9</v>
      </c>
      <c r="J166" s="178">
        <v>6384.33</v>
      </c>
      <c r="K166" s="178">
        <v>405326.82000000007</v>
      </c>
      <c r="L166" s="179">
        <f t="shared" si="4"/>
        <v>6604078.1600000001</v>
      </c>
      <c r="M166" s="178">
        <v>6159303.2699999996</v>
      </c>
      <c r="N166" s="178">
        <v>0</v>
      </c>
      <c r="O166" s="178">
        <v>3003.12</v>
      </c>
      <c r="P166" s="178">
        <v>3026.8899999999994</v>
      </c>
      <c r="Q166" s="178">
        <v>9310.02</v>
      </c>
      <c r="R166" s="178">
        <v>6332.8200000000006</v>
      </c>
      <c r="S166" s="178">
        <v>402255.33999999997</v>
      </c>
      <c r="T166" s="179">
        <f t="shared" si="5"/>
        <v>6583231.459999999</v>
      </c>
    </row>
    <row r="167" spans="1:20" ht="12" customHeight="1" x14ac:dyDescent="0.25">
      <c r="A167" s="175">
        <v>164</v>
      </c>
      <c r="B167" s="175" t="s">
        <v>1061</v>
      </c>
      <c r="C167" s="176" t="s">
        <v>163</v>
      </c>
      <c r="D167" s="177" t="s">
        <v>453</v>
      </c>
      <c r="E167" s="178">
        <v>3598261.33</v>
      </c>
      <c r="F167" s="178">
        <v>0</v>
      </c>
      <c r="G167" s="178">
        <v>1542.3600000000001</v>
      </c>
      <c r="H167" s="178">
        <v>1542.3600000000001</v>
      </c>
      <c r="I167" s="178">
        <v>4861.26</v>
      </c>
      <c r="J167" s="178">
        <v>3249.96</v>
      </c>
      <c r="K167" s="178">
        <v>187392.90000000002</v>
      </c>
      <c r="L167" s="179">
        <f t="shared" si="4"/>
        <v>3796850.1699999995</v>
      </c>
      <c r="M167" s="178">
        <v>3521674.7200000007</v>
      </c>
      <c r="N167" s="178">
        <v>0</v>
      </c>
      <c r="O167" s="178">
        <v>1558.5300000000002</v>
      </c>
      <c r="P167" s="178">
        <v>1558.4500000000003</v>
      </c>
      <c r="Q167" s="178">
        <v>4908.5</v>
      </c>
      <c r="R167" s="178">
        <v>3285.67</v>
      </c>
      <c r="S167" s="178">
        <v>182083.58000000002</v>
      </c>
      <c r="T167" s="179">
        <f t="shared" si="5"/>
        <v>3715069.4500000007</v>
      </c>
    </row>
    <row r="168" spans="1:20" ht="12" customHeight="1" x14ac:dyDescent="0.25">
      <c r="A168" s="175">
        <v>165</v>
      </c>
      <c r="B168" s="175" t="s">
        <v>1061</v>
      </c>
      <c r="C168" s="176" t="s">
        <v>164</v>
      </c>
      <c r="D168" s="177" t="s">
        <v>453</v>
      </c>
      <c r="E168" s="178">
        <v>3608658.0200000005</v>
      </c>
      <c r="F168" s="178">
        <v>0</v>
      </c>
      <c r="G168" s="178">
        <v>2594.69</v>
      </c>
      <c r="H168" s="178">
        <v>2594.69</v>
      </c>
      <c r="I168" s="178">
        <v>8180.5999999999995</v>
      </c>
      <c r="J168" s="178">
        <v>5467.84</v>
      </c>
      <c r="K168" s="178">
        <v>247130.94</v>
      </c>
      <c r="L168" s="179">
        <f t="shared" si="4"/>
        <v>3874626.7800000003</v>
      </c>
      <c r="M168" s="178">
        <v>3599909.8</v>
      </c>
      <c r="N168" s="178">
        <v>0</v>
      </c>
      <c r="O168" s="178">
        <v>2541.7400000000002</v>
      </c>
      <c r="P168" s="178">
        <v>2541.67</v>
      </c>
      <c r="Q168" s="178">
        <v>8042.96</v>
      </c>
      <c r="R168" s="178">
        <v>5377.6200000000008</v>
      </c>
      <c r="S168" s="178">
        <v>245059.61000000002</v>
      </c>
      <c r="T168" s="179">
        <f t="shared" si="5"/>
        <v>3863473.4</v>
      </c>
    </row>
    <row r="169" spans="1:20" ht="12" customHeight="1" x14ac:dyDescent="0.25">
      <c r="A169" s="175">
        <v>166</v>
      </c>
      <c r="B169" s="175" t="s">
        <v>1061</v>
      </c>
      <c r="C169" s="176" t="s">
        <v>165</v>
      </c>
      <c r="D169" s="177" t="s">
        <v>453</v>
      </c>
      <c r="E169" s="178">
        <v>3589400.95</v>
      </c>
      <c r="F169" s="178">
        <v>0</v>
      </c>
      <c r="G169" s="178">
        <v>2231.6899999999996</v>
      </c>
      <c r="H169" s="178">
        <v>2231.6899999999996</v>
      </c>
      <c r="I169" s="178">
        <v>7033.9599999999991</v>
      </c>
      <c r="J169" s="178">
        <v>4701.6900000000005</v>
      </c>
      <c r="K169" s="178">
        <v>230940.97000000003</v>
      </c>
      <c r="L169" s="179">
        <f t="shared" si="4"/>
        <v>3836540.95</v>
      </c>
      <c r="M169" s="178">
        <v>3578659.3299999996</v>
      </c>
      <c r="N169" s="178">
        <v>0</v>
      </c>
      <c r="O169" s="178">
        <v>2224.06</v>
      </c>
      <c r="P169" s="178">
        <v>2223.36</v>
      </c>
      <c r="Q169" s="178">
        <v>7001.369999999999</v>
      </c>
      <c r="R169" s="178">
        <v>4683.6400000000003</v>
      </c>
      <c r="S169" s="178">
        <v>227569.66</v>
      </c>
      <c r="T169" s="179">
        <f t="shared" si="5"/>
        <v>3822361.42</v>
      </c>
    </row>
    <row r="170" spans="1:20" ht="12" customHeight="1" x14ac:dyDescent="0.25">
      <c r="A170" s="175">
        <v>167</v>
      </c>
      <c r="B170" s="175" t="s">
        <v>1061</v>
      </c>
      <c r="C170" s="176" t="s">
        <v>166</v>
      </c>
      <c r="D170" s="177" t="s">
        <v>494</v>
      </c>
      <c r="E170" s="178">
        <v>7365820.9199999999</v>
      </c>
      <c r="F170" s="178">
        <v>0</v>
      </c>
      <c r="G170" s="178">
        <v>9951.06</v>
      </c>
      <c r="H170" s="178">
        <v>9764.2199999999993</v>
      </c>
      <c r="I170" s="178">
        <v>30795.5</v>
      </c>
      <c r="J170" s="178">
        <v>20886.11</v>
      </c>
      <c r="K170" s="178">
        <v>731015.65</v>
      </c>
      <c r="L170" s="179">
        <f t="shared" si="4"/>
        <v>8168233.46</v>
      </c>
      <c r="M170" s="178">
        <v>7161098.9600000009</v>
      </c>
      <c r="N170" s="178">
        <v>0</v>
      </c>
      <c r="O170" s="178">
        <v>8980.7900000000009</v>
      </c>
      <c r="P170" s="178">
        <v>8731.91</v>
      </c>
      <c r="Q170" s="178">
        <v>29260.53</v>
      </c>
      <c r="R170" s="178">
        <v>20292.160000000003</v>
      </c>
      <c r="S170" s="178">
        <v>701224.63</v>
      </c>
      <c r="T170" s="179">
        <f t="shared" si="5"/>
        <v>7929588.9800000014</v>
      </c>
    </row>
    <row r="171" spans="1:20" ht="12" customHeight="1" x14ac:dyDescent="0.25">
      <c r="A171" s="175">
        <v>168</v>
      </c>
      <c r="B171" s="175" t="s">
        <v>1061</v>
      </c>
      <c r="C171" s="176" t="s">
        <v>167</v>
      </c>
      <c r="D171" s="177" t="s">
        <v>494</v>
      </c>
      <c r="E171" s="178">
        <v>12143727.92</v>
      </c>
      <c r="F171" s="178">
        <v>0</v>
      </c>
      <c r="G171" s="178">
        <v>7838.2800000000007</v>
      </c>
      <c r="H171" s="178">
        <v>7839.4</v>
      </c>
      <c r="I171" s="178">
        <v>24730.639999999999</v>
      </c>
      <c r="J171" s="178">
        <v>16479.769999999997</v>
      </c>
      <c r="K171" s="178">
        <v>700225.16999999993</v>
      </c>
      <c r="L171" s="179">
        <f t="shared" si="4"/>
        <v>12900841.18</v>
      </c>
      <c r="M171" s="178">
        <v>11758210.699999999</v>
      </c>
      <c r="N171" s="178">
        <v>0</v>
      </c>
      <c r="O171" s="178">
        <v>7720.9899999999989</v>
      </c>
      <c r="P171" s="178">
        <v>7717.5099999999993</v>
      </c>
      <c r="Q171" s="178">
        <v>24324.530000000002</v>
      </c>
      <c r="R171" s="178">
        <v>16195.890000000003</v>
      </c>
      <c r="S171" s="178">
        <v>671594.64</v>
      </c>
      <c r="T171" s="179">
        <f t="shared" si="5"/>
        <v>12485764.26</v>
      </c>
    </row>
    <row r="172" spans="1:20" ht="12" customHeight="1" x14ac:dyDescent="0.25">
      <c r="A172" s="175">
        <v>169</v>
      </c>
      <c r="B172" s="175" t="s">
        <v>1061</v>
      </c>
      <c r="C172" s="176" t="s">
        <v>168</v>
      </c>
      <c r="D172" s="177" t="s">
        <v>494</v>
      </c>
      <c r="E172" s="178">
        <v>1605372.7999999998</v>
      </c>
      <c r="F172" s="178">
        <v>0</v>
      </c>
      <c r="G172" s="178">
        <v>612.96</v>
      </c>
      <c r="H172" s="178">
        <v>832.08</v>
      </c>
      <c r="I172" s="178">
        <v>1932.4799999999998</v>
      </c>
      <c r="J172" s="178">
        <v>1494.4199999999998</v>
      </c>
      <c r="K172" s="178">
        <v>88026.72</v>
      </c>
      <c r="L172" s="179">
        <f t="shared" si="4"/>
        <v>1698271.4599999997</v>
      </c>
      <c r="M172" s="178">
        <v>1585239.37</v>
      </c>
      <c r="N172" s="178">
        <v>0</v>
      </c>
      <c r="O172" s="178">
        <v>594.17999999999995</v>
      </c>
      <c r="P172" s="178">
        <v>806.44</v>
      </c>
      <c r="Q172" s="178">
        <v>1873.57</v>
      </c>
      <c r="R172" s="178">
        <v>1471.49</v>
      </c>
      <c r="S172" s="178">
        <v>85381.949999999983</v>
      </c>
      <c r="T172" s="179">
        <f t="shared" si="5"/>
        <v>1675367</v>
      </c>
    </row>
    <row r="173" spans="1:20" ht="12" customHeight="1" x14ac:dyDescent="0.25">
      <c r="A173" s="175">
        <v>170</v>
      </c>
      <c r="B173" s="175" t="s">
        <v>1061</v>
      </c>
      <c r="C173" s="176" t="s">
        <v>169</v>
      </c>
      <c r="D173" s="177" t="s">
        <v>494</v>
      </c>
      <c r="E173" s="178">
        <v>1670949.71</v>
      </c>
      <c r="F173" s="178">
        <v>0</v>
      </c>
      <c r="G173" s="178">
        <v>945.8</v>
      </c>
      <c r="H173" s="178">
        <v>945.8</v>
      </c>
      <c r="I173" s="178">
        <v>2980.76</v>
      </c>
      <c r="J173" s="178">
        <v>1992.52</v>
      </c>
      <c r="K173" s="178">
        <v>129203.25</v>
      </c>
      <c r="L173" s="179">
        <f t="shared" si="4"/>
        <v>1807017.84</v>
      </c>
      <c r="M173" s="178">
        <v>1509948.52</v>
      </c>
      <c r="N173" s="178">
        <v>0</v>
      </c>
      <c r="O173" s="178">
        <v>135.76</v>
      </c>
      <c r="P173" s="178">
        <v>135.72000000000003</v>
      </c>
      <c r="Q173" s="178">
        <v>2196.81</v>
      </c>
      <c r="R173" s="178">
        <v>1900.6800000000003</v>
      </c>
      <c r="S173" s="178">
        <v>119154.83</v>
      </c>
      <c r="T173" s="179">
        <f t="shared" si="5"/>
        <v>1633472.32</v>
      </c>
    </row>
    <row r="174" spans="1:20" ht="12" customHeight="1" x14ac:dyDescent="0.25">
      <c r="A174" s="175">
        <v>171</v>
      </c>
      <c r="B174" s="175" t="s">
        <v>1061</v>
      </c>
      <c r="C174" s="176" t="s">
        <v>170</v>
      </c>
      <c r="D174" s="177" t="s">
        <v>494</v>
      </c>
      <c r="E174" s="178">
        <v>2435089.0200000005</v>
      </c>
      <c r="F174" s="178">
        <v>0</v>
      </c>
      <c r="G174" s="178">
        <v>1756.7999999999997</v>
      </c>
      <c r="H174" s="178">
        <v>1756.7999999999997</v>
      </c>
      <c r="I174" s="178">
        <v>5537.16</v>
      </c>
      <c r="J174" s="178">
        <v>3702.24</v>
      </c>
      <c r="K174" s="178">
        <v>164874.53999999998</v>
      </c>
      <c r="L174" s="179">
        <f t="shared" si="4"/>
        <v>2612716.5600000005</v>
      </c>
      <c r="M174" s="178">
        <v>2442852.38</v>
      </c>
      <c r="N174" s="178">
        <v>0</v>
      </c>
      <c r="O174" s="178">
        <v>1741.1900000000003</v>
      </c>
      <c r="P174" s="178">
        <v>1741.0400000000002</v>
      </c>
      <c r="Q174" s="178">
        <v>5482.6399999999994</v>
      </c>
      <c r="R174" s="178">
        <v>3671.7799999999997</v>
      </c>
      <c r="S174" s="178">
        <v>163782.91</v>
      </c>
      <c r="T174" s="179">
        <f t="shared" si="5"/>
        <v>2619271.94</v>
      </c>
    </row>
    <row r="175" spans="1:20" ht="12" customHeight="1" x14ac:dyDescent="0.25">
      <c r="A175" s="175">
        <v>172</v>
      </c>
      <c r="B175" s="175" t="s">
        <v>1061</v>
      </c>
      <c r="C175" s="176" t="s">
        <v>171</v>
      </c>
      <c r="D175" s="177" t="s">
        <v>494</v>
      </c>
      <c r="E175" s="178">
        <v>1957522.1400000001</v>
      </c>
      <c r="F175" s="178">
        <v>0</v>
      </c>
      <c r="G175" s="178">
        <v>1260.6399999999999</v>
      </c>
      <c r="H175" s="178">
        <v>1260.6399999999999</v>
      </c>
      <c r="I175" s="178">
        <v>3974.51</v>
      </c>
      <c r="J175" s="178">
        <v>2656.77</v>
      </c>
      <c r="K175" s="178">
        <v>161094.57</v>
      </c>
      <c r="L175" s="179">
        <f t="shared" si="4"/>
        <v>2127769.27</v>
      </c>
      <c r="M175" s="178">
        <v>1895043.66</v>
      </c>
      <c r="N175" s="178">
        <v>0</v>
      </c>
      <c r="O175" s="178">
        <v>1234.19</v>
      </c>
      <c r="P175" s="178">
        <v>1234.1500000000001</v>
      </c>
      <c r="Q175" s="178">
        <v>3891.9800000000005</v>
      </c>
      <c r="R175" s="178">
        <v>2604.9900000000002</v>
      </c>
      <c r="S175" s="178">
        <v>155510.67000000001</v>
      </c>
      <c r="T175" s="179">
        <f t="shared" si="5"/>
        <v>2059519.6399999997</v>
      </c>
    </row>
    <row r="176" spans="1:20" ht="12" customHeight="1" x14ac:dyDescent="0.25">
      <c r="A176" s="175">
        <v>173</v>
      </c>
      <c r="B176" s="175" t="s">
        <v>1061</v>
      </c>
      <c r="C176" s="176" t="s">
        <v>172</v>
      </c>
      <c r="D176" s="177" t="s">
        <v>494</v>
      </c>
      <c r="E176" s="178">
        <v>1673720.52</v>
      </c>
      <c r="F176" s="178">
        <v>0</v>
      </c>
      <c r="G176" s="178">
        <v>837.01</v>
      </c>
      <c r="H176" s="178">
        <v>837.01</v>
      </c>
      <c r="I176" s="178">
        <v>2639.02</v>
      </c>
      <c r="J176" s="178">
        <v>1726.67</v>
      </c>
      <c r="K176" s="178">
        <v>130588.31999999999</v>
      </c>
      <c r="L176" s="179">
        <f t="shared" si="4"/>
        <v>1810348.55</v>
      </c>
      <c r="M176" s="178">
        <v>1622143.8199999998</v>
      </c>
      <c r="N176" s="178">
        <v>0</v>
      </c>
      <c r="O176" s="178">
        <v>819.23</v>
      </c>
      <c r="P176" s="178">
        <v>819.19</v>
      </c>
      <c r="Q176" s="178">
        <v>2579.4700000000007</v>
      </c>
      <c r="R176" s="178">
        <v>1690.5299999999995</v>
      </c>
      <c r="S176" s="178">
        <v>125854.9</v>
      </c>
      <c r="T176" s="179">
        <f t="shared" si="5"/>
        <v>1753907.1399999997</v>
      </c>
    </row>
    <row r="177" spans="1:20" ht="12" customHeight="1" x14ac:dyDescent="0.25">
      <c r="A177" s="175">
        <v>174</v>
      </c>
      <c r="B177" s="175" t="s">
        <v>1061</v>
      </c>
      <c r="C177" s="176" t="s">
        <v>173</v>
      </c>
      <c r="D177" s="177" t="s">
        <v>494</v>
      </c>
      <c r="E177" s="178">
        <v>1988736.47</v>
      </c>
      <c r="F177" s="178">
        <v>0</v>
      </c>
      <c r="G177" s="178">
        <v>1127.2199999999998</v>
      </c>
      <c r="H177" s="178">
        <v>1127.2199999999998</v>
      </c>
      <c r="I177" s="178">
        <v>3553.92</v>
      </c>
      <c r="J177" s="178">
        <v>2375.7599999999998</v>
      </c>
      <c r="K177" s="178">
        <v>161889.32</v>
      </c>
      <c r="L177" s="179">
        <f t="shared" si="4"/>
        <v>2158809.9099999997</v>
      </c>
      <c r="M177" s="178">
        <v>1950938.8900000001</v>
      </c>
      <c r="N177" s="178">
        <v>0</v>
      </c>
      <c r="O177" s="178">
        <v>1084.1600000000001</v>
      </c>
      <c r="P177" s="178">
        <v>1084.06</v>
      </c>
      <c r="Q177" s="178">
        <v>3415.2299999999996</v>
      </c>
      <c r="R177" s="178">
        <v>2286.7000000000003</v>
      </c>
      <c r="S177" s="178">
        <v>157361.43999999997</v>
      </c>
      <c r="T177" s="179">
        <f t="shared" si="5"/>
        <v>2116170.48</v>
      </c>
    </row>
    <row r="178" spans="1:20" ht="12" customHeight="1" x14ac:dyDescent="0.25">
      <c r="A178" s="175">
        <v>175</v>
      </c>
      <c r="B178" s="175" t="s">
        <v>1061</v>
      </c>
      <c r="C178" s="176" t="s">
        <v>174</v>
      </c>
      <c r="D178" s="177" t="s">
        <v>494</v>
      </c>
      <c r="E178" s="178">
        <v>2542452.36</v>
      </c>
      <c r="F178" s="178">
        <v>0</v>
      </c>
      <c r="G178" s="178">
        <v>2269.62</v>
      </c>
      <c r="H178" s="178">
        <v>2269.62</v>
      </c>
      <c r="I178" s="178">
        <v>7152.72</v>
      </c>
      <c r="J178" s="178">
        <v>4781.43</v>
      </c>
      <c r="K178" s="178">
        <v>275699.61</v>
      </c>
      <c r="L178" s="179">
        <f t="shared" si="4"/>
        <v>2834625.3600000003</v>
      </c>
      <c r="M178" s="178">
        <v>2429352.33</v>
      </c>
      <c r="N178" s="178">
        <v>0</v>
      </c>
      <c r="O178" s="178">
        <v>2117.79</v>
      </c>
      <c r="P178" s="178">
        <v>2117.67</v>
      </c>
      <c r="Q178" s="178">
        <v>6668.65</v>
      </c>
      <c r="R178" s="178">
        <v>4464.37</v>
      </c>
      <c r="S178" s="178">
        <v>261630.88999999998</v>
      </c>
      <c r="T178" s="179">
        <f t="shared" si="5"/>
        <v>2706351.7</v>
      </c>
    </row>
    <row r="179" spans="1:20" ht="12" customHeight="1" x14ac:dyDescent="0.25">
      <c r="A179" s="175">
        <v>176</v>
      </c>
      <c r="B179" s="175" t="s">
        <v>1061</v>
      </c>
      <c r="C179" s="176" t="s">
        <v>175</v>
      </c>
      <c r="D179" s="177" t="s">
        <v>494</v>
      </c>
      <c r="E179" s="178">
        <v>1947719.14</v>
      </c>
      <c r="F179" s="178">
        <v>0</v>
      </c>
      <c r="G179" s="178">
        <v>2024.16</v>
      </c>
      <c r="H179" s="178">
        <v>2024.3200000000002</v>
      </c>
      <c r="I179" s="178">
        <v>6379.66</v>
      </c>
      <c r="J179" s="178">
        <v>4265.5599999999995</v>
      </c>
      <c r="K179" s="178">
        <v>263165.65000000002</v>
      </c>
      <c r="L179" s="179">
        <f t="shared" si="4"/>
        <v>2225578.4899999998</v>
      </c>
      <c r="M179" s="178">
        <v>1881401.9500000002</v>
      </c>
      <c r="N179" s="178">
        <v>0</v>
      </c>
      <c r="O179" s="178">
        <v>1956.31</v>
      </c>
      <c r="P179" s="178">
        <v>1956.33</v>
      </c>
      <c r="Q179" s="178">
        <v>6161.91</v>
      </c>
      <c r="R179" s="178">
        <v>4126.7099999999991</v>
      </c>
      <c r="S179" s="178">
        <v>253659.44</v>
      </c>
      <c r="T179" s="179">
        <f t="shared" si="5"/>
        <v>2149262.6500000004</v>
      </c>
    </row>
    <row r="180" spans="1:20" ht="12" customHeight="1" x14ac:dyDescent="0.25">
      <c r="A180" s="175">
        <v>177</v>
      </c>
      <c r="B180" s="175" t="s">
        <v>1061</v>
      </c>
      <c r="C180" s="176" t="s">
        <v>176</v>
      </c>
      <c r="D180" s="177" t="s">
        <v>494</v>
      </c>
      <c r="E180" s="178">
        <v>1957734.9599999997</v>
      </c>
      <c r="F180" s="178">
        <v>0</v>
      </c>
      <c r="G180" s="178">
        <v>1806.06</v>
      </c>
      <c r="H180" s="178">
        <v>1806.06</v>
      </c>
      <c r="I180" s="178">
        <v>5692.8000000000011</v>
      </c>
      <c r="J180" s="178">
        <v>3805.6800000000003</v>
      </c>
      <c r="K180" s="178">
        <v>248658</v>
      </c>
      <c r="L180" s="179">
        <f t="shared" si="4"/>
        <v>2219503.5599999996</v>
      </c>
      <c r="M180" s="178">
        <v>1837282.7399999998</v>
      </c>
      <c r="N180" s="178">
        <v>0</v>
      </c>
      <c r="O180" s="178">
        <v>1700.0600000000002</v>
      </c>
      <c r="P180" s="178">
        <v>1699.9999999999998</v>
      </c>
      <c r="Q180" s="178">
        <v>5353.7499999999991</v>
      </c>
      <c r="R180" s="178">
        <v>3584.9</v>
      </c>
      <c r="S180" s="178">
        <v>232486.38</v>
      </c>
      <c r="T180" s="179">
        <f t="shared" si="5"/>
        <v>2082107.8299999996</v>
      </c>
    </row>
    <row r="181" spans="1:20" ht="12" customHeight="1" x14ac:dyDescent="0.25">
      <c r="A181" s="175">
        <v>178</v>
      </c>
      <c r="B181" s="175" t="s">
        <v>1061</v>
      </c>
      <c r="C181" s="176" t="s">
        <v>177</v>
      </c>
      <c r="D181" s="177" t="s">
        <v>494</v>
      </c>
      <c r="E181" s="178">
        <v>2516451.79</v>
      </c>
      <c r="F181" s="178">
        <v>0</v>
      </c>
      <c r="G181" s="178">
        <v>1932.37</v>
      </c>
      <c r="H181" s="178">
        <v>1932.37</v>
      </c>
      <c r="I181" s="178">
        <v>6091.0700000000006</v>
      </c>
      <c r="J181" s="178">
        <v>4072.28</v>
      </c>
      <c r="K181" s="178">
        <v>277100.41000000003</v>
      </c>
      <c r="L181" s="179">
        <f t="shared" si="4"/>
        <v>2807580.29</v>
      </c>
      <c r="M181" s="178">
        <v>2370412.8599999994</v>
      </c>
      <c r="N181" s="178">
        <v>0</v>
      </c>
      <c r="O181" s="178">
        <v>1800.37</v>
      </c>
      <c r="P181" s="178">
        <v>1800.2999999999997</v>
      </c>
      <c r="Q181" s="178">
        <v>5670.6799999999994</v>
      </c>
      <c r="R181" s="178">
        <v>3796.4900000000002</v>
      </c>
      <c r="S181" s="178">
        <v>260473.86000000004</v>
      </c>
      <c r="T181" s="179">
        <f t="shared" si="5"/>
        <v>2643954.5599999996</v>
      </c>
    </row>
    <row r="182" spans="1:20" ht="12" customHeight="1" x14ac:dyDescent="0.25">
      <c r="A182" s="175">
        <v>179</v>
      </c>
      <c r="B182" s="175" t="s">
        <v>1061</v>
      </c>
      <c r="C182" s="176" t="s">
        <v>178</v>
      </c>
      <c r="D182" s="177" t="s">
        <v>494</v>
      </c>
      <c r="E182" s="178">
        <v>2506193.7400000002</v>
      </c>
      <c r="F182" s="178">
        <v>0</v>
      </c>
      <c r="G182" s="178">
        <v>1679.41</v>
      </c>
      <c r="H182" s="178">
        <v>1679.41</v>
      </c>
      <c r="I182" s="178">
        <v>5294.48</v>
      </c>
      <c r="J182" s="178">
        <v>3468.8700000000003</v>
      </c>
      <c r="K182" s="178">
        <v>274939.04000000004</v>
      </c>
      <c r="L182" s="179">
        <f t="shared" si="4"/>
        <v>2793254.9500000007</v>
      </c>
      <c r="M182" s="178">
        <v>2424451.8400000003</v>
      </c>
      <c r="N182" s="178">
        <v>0</v>
      </c>
      <c r="O182" s="178">
        <v>1650.6</v>
      </c>
      <c r="P182" s="178">
        <v>1650.4899999999998</v>
      </c>
      <c r="Q182" s="178">
        <v>5199.1000000000004</v>
      </c>
      <c r="R182" s="178">
        <v>3409.7400000000002</v>
      </c>
      <c r="S182" s="178">
        <v>265041.5</v>
      </c>
      <c r="T182" s="179">
        <f t="shared" si="5"/>
        <v>2701403.2700000009</v>
      </c>
    </row>
    <row r="183" spans="1:20" ht="12" customHeight="1" x14ac:dyDescent="0.25">
      <c r="A183" s="175">
        <v>180</v>
      </c>
      <c r="B183" s="175" t="s">
        <v>1061</v>
      </c>
      <c r="C183" s="176" t="s">
        <v>179</v>
      </c>
      <c r="D183" s="177" t="s">
        <v>494</v>
      </c>
      <c r="E183" s="178">
        <v>2515329.63</v>
      </c>
      <c r="F183" s="178">
        <v>0</v>
      </c>
      <c r="G183" s="178">
        <v>2751.84</v>
      </c>
      <c r="H183" s="178">
        <v>2752</v>
      </c>
      <c r="I183" s="178">
        <v>8675.119999999999</v>
      </c>
      <c r="J183" s="178">
        <v>5799.18</v>
      </c>
      <c r="K183" s="178">
        <v>456130.70999999996</v>
      </c>
      <c r="L183" s="179">
        <f t="shared" si="4"/>
        <v>2991438.48</v>
      </c>
      <c r="M183" s="178">
        <v>2436018.8400000003</v>
      </c>
      <c r="N183" s="178">
        <v>0</v>
      </c>
      <c r="O183" s="178">
        <v>2634.9599999999996</v>
      </c>
      <c r="P183" s="178">
        <v>2634.9599999999996</v>
      </c>
      <c r="Q183" s="178">
        <v>8298.619999999999</v>
      </c>
      <c r="R183" s="178">
        <v>5556.7800000000007</v>
      </c>
      <c r="S183" s="178">
        <v>438557.39000000007</v>
      </c>
      <c r="T183" s="179">
        <f t="shared" si="5"/>
        <v>2893701.5500000003</v>
      </c>
    </row>
    <row r="184" spans="1:20" ht="12" customHeight="1" x14ac:dyDescent="0.25">
      <c r="A184" s="175">
        <v>181</v>
      </c>
      <c r="B184" s="175" t="s">
        <v>1061</v>
      </c>
      <c r="C184" s="176" t="s">
        <v>180</v>
      </c>
      <c r="D184" s="177" t="s">
        <v>494</v>
      </c>
      <c r="E184" s="178">
        <v>1969713.1500000001</v>
      </c>
      <c r="F184" s="178">
        <v>0</v>
      </c>
      <c r="G184" s="178">
        <v>2297.16</v>
      </c>
      <c r="H184" s="178">
        <v>2297.16</v>
      </c>
      <c r="I184" s="178">
        <v>7240.130000000001</v>
      </c>
      <c r="J184" s="178">
        <v>4839.82</v>
      </c>
      <c r="K184" s="178">
        <v>261086.88</v>
      </c>
      <c r="L184" s="179">
        <f t="shared" si="4"/>
        <v>2247474.2999999998</v>
      </c>
      <c r="M184" s="178">
        <v>1841352.75</v>
      </c>
      <c r="N184" s="178">
        <v>0</v>
      </c>
      <c r="O184" s="178">
        <v>2262.4299999999998</v>
      </c>
      <c r="P184" s="178">
        <v>2262.2399999999998</v>
      </c>
      <c r="Q184" s="178">
        <v>7116.87</v>
      </c>
      <c r="R184" s="178">
        <v>4734.8499999999985</v>
      </c>
      <c r="S184" s="178">
        <v>240834.30000000002</v>
      </c>
      <c r="T184" s="179">
        <f t="shared" si="5"/>
        <v>2098563.44</v>
      </c>
    </row>
    <row r="185" spans="1:20" ht="12" customHeight="1" x14ac:dyDescent="0.25">
      <c r="A185" s="175">
        <v>182</v>
      </c>
      <c r="B185" s="175" t="s">
        <v>1061</v>
      </c>
      <c r="C185" s="176" t="s">
        <v>181</v>
      </c>
      <c r="D185" s="177" t="s">
        <v>494</v>
      </c>
      <c r="E185" s="178">
        <v>2936428.05</v>
      </c>
      <c r="F185" s="178">
        <v>0</v>
      </c>
      <c r="G185" s="178">
        <v>2531.2800000000002</v>
      </c>
      <c r="H185" s="178">
        <v>2531.2800000000002</v>
      </c>
      <c r="I185" s="178">
        <v>7976.99</v>
      </c>
      <c r="J185" s="178">
        <v>5332.49</v>
      </c>
      <c r="K185" s="178">
        <v>228638.30999999997</v>
      </c>
      <c r="L185" s="179">
        <f t="shared" si="4"/>
        <v>3183438.4</v>
      </c>
      <c r="M185" s="178">
        <v>3146372.36</v>
      </c>
      <c r="N185" s="178">
        <v>0</v>
      </c>
      <c r="O185" s="178">
        <v>2432.4600000000005</v>
      </c>
      <c r="P185" s="178">
        <v>2432.2200000000003</v>
      </c>
      <c r="Q185" s="178">
        <v>7659.0500000000011</v>
      </c>
      <c r="R185" s="178">
        <v>5127.97</v>
      </c>
      <c r="S185" s="178">
        <v>240345.14000000004</v>
      </c>
      <c r="T185" s="179">
        <f t="shared" si="5"/>
        <v>3404369.2</v>
      </c>
    </row>
    <row r="186" spans="1:20" ht="12" customHeight="1" x14ac:dyDescent="0.25">
      <c r="A186" s="175">
        <v>183</v>
      </c>
      <c r="B186" s="175" t="s">
        <v>1061</v>
      </c>
      <c r="C186" s="176" t="s">
        <v>182</v>
      </c>
      <c r="D186" s="177" t="s">
        <v>494</v>
      </c>
      <c r="E186" s="178">
        <v>10821121.16</v>
      </c>
      <c r="F186" s="178">
        <v>0</v>
      </c>
      <c r="G186" s="178">
        <v>8117.65</v>
      </c>
      <c r="H186" s="178">
        <v>8089.6500000000005</v>
      </c>
      <c r="I186" s="178">
        <v>25377.739999999998</v>
      </c>
      <c r="J186" s="178">
        <v>17068.669999999998</v>
      </c>
      <c r="K186" s="178">
        <v>602792.05000000005</v>
      </c>
      <c r="L186" s="179">
        <f t="shared" si="4"/>
        <v>11482566.920000002</v>
      </c>
      <c r="M186" s="178">
        <v>10536370.739999998</v>
      </c>
      <c r="N186" s="178">
        <v>0</v>
      </c>
      <c r="O186" s="178">
        <v>8045.0300000000007</v>
      </c>
      <c r="P186" s="178">
        <v>8028.7400000000007</v>
      </c>
      <c r="Q186" s="178">
        <v>25102.71</v>
      </c>
      <c r="R186" s="178">
        <v>16952.77</v>
      </c>
      <c r="S186" s="178">
        <v>580433.38</v>
      </c>
      <c r="T186" s="179">
        <f t="shared" si="5"/>
        <v>11174933.369999999</v>
      </c>
    </row>
    <row r="187" spans="1:20" ht="12" customHeight="1" x14ac:dyDescent="0.25">
      <c r="A187" s="175">
        <v>184</v>
      </c>
      <c r="B187" s="175" t="s">
        <v>1061</v>
      </c>
      <c r="C187" s="176" t="s">
        <v>183</v>
      </c>
      <c r="D187" s="177" t="s">
        <v>494</v>
      </c>
      <c r="E187" s="178">
        <v>1137473.6399999999</v>
      </c>
      <c r="F187" s="178">
        <v>0</v>
      </c>
      <c r="G187" s="178">
        <v>1046.46</v>
      </c>
      <c r="H187" s="178">
        <v>1046.46</v>
      </c>
      <c r="I187" s="178">
        <v>3295.98</v>
      </c>
      <c r="J187" s="178">
        <v>2205.06</v>
      </c>
      <c r="K187" s="178">
        <v>28478.52</v>
      </c>
      <c r="L187" s="179">
        <f t="shared" si="4"/>
        <v>1173546.1199999999</v>
      </c>
      <c r="M187" s="178">
        <v>1075692.8700000001</v>
      </c>
      <c r="N187" s="178">
        <v>0</v>
      </c>
      <c r="O187" s="178">
        <v>1020.73</v>
      </c>
      <c r="P187" s="178">
        <v>1019.48</v>
      </c>
      <c r="Q187" s="178">
        <v>3212.02</v>
      </c>
      <c r="R187" s="178">
        <v>2152.69</v>
      </c>
      <c r="S187" s="178">
        <v>26874.530000000006</v>
      </c>
      <c r="T187" s="179">
        <f t="shared" si="5"/>
        <v>1109972.32</v>
      </c>
    </row>
    <row r="188" spans="1:20" ht="12" customHeight="1" x14ac:dyDescent="0.25">
      <c r="A188" s="175">
        <v>185</v>
      </c>
      <c r="B188" s="175" t="s">
        <v>1061</v>
      </c>
      <c r="C188" s="176" t="s">
        <v>184</v>
      </c>
      <c r="D188" s="177" t="s">
        <v>494</v>
      </c>
      <c r="E188" s="178">
        <v>2229242.7399999998</v>
      </c>
      <c r="F188" s="178">
        <v>0</v>
      </c>
      <c r="G188" s="178">
        <v>1317.62</v>
      </c>
      <c r="H188" s="178">
        <v>1317.62</v>
      </c>
      <c r="I188" s="178">
        <v>4151.6099999999997</v>
      </c>
      <c r="J188" s="178">
        <v>2777.13</v>
      </c>
      <c r="K188" s="178">
        <v>30109.83</v>
      </c>
      <c r="L188" s="179">
        <f t="shared" si="4"/>
        <v>2268916.5499999998</v>
      </c>
      <c r="M188" s="178">
        <v>2176520.48</v>
      </c>
      <c r="N188" s="178">
        <v>0</v>
      </c>
      <c r="O188" s="178">
        <v>1268.8800000000001</v>
      </c>
      <c r="P188" s="178">
        <v>1268.83</v>
      </c>
      <c r="Q188" s="178">
        <v>3994.3099999999995</v>
      </c>
      <c r="R188" s="178">
        <v>2676.5600000000009</v>
      </c>
      <c r="S188" s="178">
        <v>29201.69</v>
      </c>
      <c r="T188" s="179">
        <f t="shared" si="5"/>
        <v>2214930.75</v>
      </c>
    </row>
    <row r="189" spans="1:20" ht="12" customHeight="1" x14ac:dyDescent="0.25">
      <c r="A189" s="175">
        <v>186</v>
      </c>
      <c r="B189" s="175" t="s">
        <v>1061</v>
      </c>
      <c r="C189" s="176" t="s">
        <v>185</v>
      </c>
      <c r="D189" s="177" t="s">
        <v>494</v>
      </c>
      <c r="E189" s="178">
        <v>1126281</v>
      </c>
      <c r="F189" s="178">
        <v>0</v>
      </c>
      <c r="G189" s="178">
        <v>488.22</v>
      </c>
      <c r="H189" s="178">
        <v>488.22</v>
      </c>
      <c r="I189" s="178">
        <v>1538.04</v>
      </c>
      <c r="J189" s="178">
        <v>989.88</v>
      </c>
      <c r="K189" s="178">
        <v>14372.939999999999</v>
      </c>
      <c r="L189" s="179">
        <f t="shared" si="4"/>
        <v>1144158.2999999998</v>
      </c>
      <c r="M189" s="178">
        <v>1064605.04</v>
      </c>
      <c r="N189" s="178">
        <v>0</v>
      </c>
      <c r="O189" s="178">
        <v>467.42</v>
      </c>
      <c r="P189" s="178">
        <v>467.40000000000003</v>
      </c>
      <c r="Q189" s="178">
        <v>1471.7400000000002</v>
      </c>
      <c r="R189" s="178">
        <v>946.78000000000009</v>
      </c>
      <c r="S189" s="178">
        <v>13473.509999999998</v>
      </c>
      <c r="T189" s="179">
        <f t="shared" si="5"/>
        <v>1081431.8899999999</v>
      </c>
    </row>
    <row r="190" spans="1:20" ht="12" customHeight="1" x14ac:dyDescent="0.25">
      <c r="A190" s="175">
        <v>187</v>
      </c>
      <c r="B190" s="175" t="s">
        <v>1061</v>
      </c>
      <c r="C190" s="176" t="s">
        <v>186</v>
      </c>
      <c r="D190" s="177" t="s">
        <v>494</v>
      </c>
      <c r="E190" s="178">
        <v>1127101.8600000001</v>
      </c>
      <c r="F190" s="178">
        <v>0</v>
      </c>
      <c r="G190" s="178">
        <v>534.54000000000008</v>
      </c>
      <c r="H190" s="178">
        <v>534.54000000000008</v>
      </c>
      <c r="I190" s="178">
        <v>1684.3199999999997</v>
      </c>
      <c r="J190" s="178">
        <v>1126.8</v>
      </c>
      <c r="K190" s="178">
        <v>14334.96</v>
      </c>
      <c r="L190" s="179">
        <f t="shared" si="4"/>
        <v>1145317.0200000003</v>
      </c>
      <c r="M190" s="178">
        <v>1073377.4600000002</v>
      </c>
      <c r="N190" s="178">
        <v>0</v>
      </c>
      <c r="O190" s="178">
        <v>518.64</v>
      </c>
      <c r="P190" s="178">
        <v>518.61</v>
      </c>
      <c r="Q190" s="178">
        <v>1632.82</v>
      </c>
      <c r="R190" s="178">
        <v>1093.96</v>
      </c>
      <c r="S190" s="178">
        <v>13492.510000000002</v>
      </c>
      <c r="T190" s="179">
        <f t="shared" si="5"/>
        <v>1090634.0000000002</v>
      </c>
    </row>
    <row r="191" spans="1:20" ht="12" customHeight="1" x14ac:dyDescent="0.25">
      <c r="A191" s="175">
        <v>188</v>
      </c>
      <c r="B191" s="175" t="s">
        <v>1061</v>
      </c>
      <c r="C191" s="176" t="s">
        <v>187</v>
      </c>
      <c r="D191" s="177" t="s">
        <v>494</v>
      </c>
      <c r="E191" s="178">
        <v>1131190.29</v>
      </c>
      <c r="F191" s="178">
        <v>0</v>
      </c>
      <c r="G191" s="178">
        <v>555.29999999999995</v>
      </c>
      <c r="H191" s="178">
        <v>555.29999999999995</v>
      </c>
      <c r="I191" s="178">
        <v>1750.1</v>
      </c>
      <c r="J191" s="178">
        <v>1170.56</v>
      </c>
      <c r="K191" s="178">
        <v>14320.14</v>
      </c>
      <c r="L191" s="179">
        <f t="shared" si="4"/>
        <v>1149541.6900000002</v>
      </c>
      <c r="M191" s="178">
        <v>1077782.4000000001</v>
      </c>
      <c r="N191" s="178">
        <v>0</v>
      </c>
      <c r="O191" s="178">
        <v>506.53000000000003</v>
      </c>
      <c r="P191" s="178">
        <v>506.53000000000003</v>
      </c>
      <c r="Q191" s="178">
        <v>1594.52</v>
      </c>
      <c r="R191" s="178">
        <v>1067.54</v>
      </c>
      <c r="S191" s="178">
        <v>13529.56</v>
      </c>
      <c r="T191" s="179">
        <f t="shared" si="5"/>
        <v>1094987.0800000003</v>
      </c>
    </row>
    <row r="192" spans="1:20" ht="12" customHeight="1" x14ac:dyDescent="0.25">
      <c r="A192" s="175">
        <v>189</v>
      </c>
      <c r="B192" s="175" t="s">
        <v>1061</v>
      </c>
      <c r="C192" s="176" t="s">
        <v>188</v>
      </c>
      <c r="D192" s="177" t="s">
        <v>494</v>
      </c>
      <c r="E192" s="178">
        <v>1120479.72</v>
      </c>
      <c r="F192" s="178">
        <v>0</v>
      </c>
      <c r="G192" s="178">
        <v>573.86</v>
      </c>
      <c r="H192" s="178">
        <v>573.83000000000004</v>
      </c>
      <c r="I192" s="178">
        <v>1807.98</v>
      </c>
      <c r="J192" s="178">
        <v>1209.74</v>
      </c>
      <c r="K192" s="178">
        <v>14536.140000000001</v>
      </c>
      <c r="L192" s="179">
        <f t="shared" si="4"/>
        <v>1139181.27</v>
      </c>
      <c r="M192" s="178">
        <v>1075149.02</v>
      </c>
      <c r="N192" s="178">
        <v>0</v>
      </c>
      <c r="O192" s="178">
        <v>561.88</v>
      </c>
      <c r="P192" s="178">
        <v>561.80999999999995</v>
      </c>
      <c r="Q192" s="178">
        <v>1768.1399999999999</v>
      </c>
      <c r="R192" s="178">
        <v>1185.17</v>
      </c>
      <c r="S192" s="178">
        <v>13965.4</v>
      </c>
      <c r="T192" s="179">
        <f t="shared" si="5"/>
        <v>1093191.4199999997</v>
      </c>
    </row>
    <row r="193" spans="1:20" ht="12" customHeight="1" x14ac:dyDescent="0.25">
      <c r="A193" s="175">
        <v>190</v>
      </c>
      <c r="B193" s="175" t="s">
        <v>1061</v>
      </c>
      <c r="C193" s="176" t="s">
        <v>189</v>
      </c>
      <c r="D193" s="177" t="s">
        <v>494</v>
      </c>
      <c r="E193" s="178">
        <v>2243108.21</v>
      </c>
      <c r="F193" s="178">
        <v>0</v>
      </c>
      <c r="G193" s="178">
        <v>1426.98</v>
      </c>
      <c r="H193" s="178">
        <v>1426.98</v>
      </c>
      <c r="I193" s="178">
        <v>4495.3899999999994</v>
      </c>
      <c r="J193" s="178">
        <v>3023.38</v>
      </c>
      <c r="K193" s="178">
        <v>29075.73</v>
      </c>
      <c r="L193" s="179">
        <f t="shared" si="4"/>
        <v>2282556.67</v>
      </c>
      <c r="M193" s="178">
        <v>2142076.6300000004</v>
      </c>
      <c r="N193" s="178">
        <v>0</v>
      </c>
      <c r="O193" s="178">
        <v>1373.6200000000001</v>
      </c>
      <c r="P193" s="178">
        <v>1373.52</v>
      </c>
      <c r="Q193" s="178">
        <v>4321.7700000000004</v>
      </c>
      <c r="R193" s="178">
        <v>2914</v>
      </c>
      <c r="S193" s="178">
        <v>27594.890000000003</v>
      </c>
      <c r="T193" s="179">
        <f t="shared" si="5"/>
        <v>2179654.4300000006</v>
      </c>
    </row>
    <row r="194" spans="1:20" ht="12" customHeight="1" x14ac:dyDescent="0.25">
      <c r="A194" s="175">
        <v>191</v>
      </c>
      <c r="B194" s="175" t="s">
        <v>1061</v>
      </c>
      <c r="C194" s="176" t="s">
        <v>190</v>
      </c>
      <c r="D194" s="177" t="s">
        <v>494</v>
      </c>
      <c r="E194" s="178">
        <v>2844976.66</v>
      </c>
      <c r="F194" s="178">
        <v>0</v>
      </c>
      <c r="G194" s="178">
        <v>1914.06</v>
      </c>
      <c r="H194" s="178">
        <v>1914.06</v>
      </c>
      <c r="I194" s="178">
        <v>6024.66</v>
      </c>
      <c r="J194" s="178">
        <v>4033.0499999999997</v>
      </c>
      <c r="K194" s="178">
        <v>161253.21</v>
      </c>
      <c r="L194" s="179">
        <f t="shared" si="4"/>
        <v>3020115.7</v>
      </c>
      <c r="M194" s="178">
        <v>2788367.47</v>
      </c>
      <c r="N194" s="178">
        <v>0</v>
      </c>
      <c r="O194" s="178">
        <v>1874.94</v>
      </c>
      <c r="P194" s="178">
        <v>1874.8100000000002</v>
      </c>
      <c r="Q194" s="178">
        <v>5896.66</v>
      </c>
      <c r="R194" s="178">
        <v>3953.0200000000004</v>
      </c>
      <c r="S194" s="178">
        <v>157626.21</v>
      </c>
      <c r="T194" s="179">
        <f t="shared" si="5"/>
        <v>2959593.1100000003</v>
      </c>
    </row>
    <row r="195" spans="1:20" ht="12" customHeight="1" x14ac:dyDescent="0.25">
      <c r="A195" s="175">
        <v>192</v>
      </c>
      <c r="B195" s="175" t="s">
        <v>1061</v>
      </c>
      <c r="C195" s="176" t="s">
        <v>191</v>
      </c>
      <c r="D195" s="177" t="s">
        <v>494</v>
      </c>
      <c r="E195" s="178">
        <v>2250292.8200000003</v>
      </c>
      <c r="F195" s="178">
        <v>0</v>
      </c>
      <c r="G195" s="178">
        <v>1365.8999999999999</v>
      </c>
      <c r="H195" s="178">
        <v>1340.8200000000002</v>
      </c>
      <c r="I195" s="178">
        <v>4302.8999999999996</v>
      </c>
      <c r="J195" s="178">
        <v>2878.12</v>
      </c>
      <c r="K195" s="178">
        <v>29601.439999999999</v>
      </c>
      <c r="L195" s="179">
        <f t="shared" si="4"/>
        <v>2289782</v>
      </c>
      <c r="M195" s="178">
        <v>2226949.7599999998</v>
      </c>
      <c r="N195" s="178">
        <v>0</v>
      </c>
      <c r="O195" s="178">
        <v>1373.3199999999997</v>
      </c>
      <c r="P195" s="178">
        <v>1348.0099999999998</v>
      </c>
      <c r="Q195" s="178">
        <v>4322.84</v>
      </c>
      <c r="R195" s="178">
        <v>2895.4</v>
      </c>
      <c r="S195" s="178">
        <v>29188.23</v>
      </c>
      <c r="T195" s="179">
        <f t="shared" si="5"/>
        <v>2266077.5599999991</v>
      </c>
    </row>
    <row r="196" spans="1:20" ht="12" customHeight="1" x14ac:dyDescent="0.25">
      <c r="A196" s="175">
        <v>193</v>
      </c>
      <c r="B196" s="175" t="s">
        <v>1061</v>
      </c>
      <c r="C196" s="180" t="s">
        <v>192</v>
      </c>
      <c r="D196" s="181" t="s">
        <v>493</v>
      </c>
      <c r="E196" s="178">
        <v>3565557.68</v>
      </c>
      <c r="F196" s="178">
        <v>0</v>
      </c>
      <c r="G196" s="178">
        <v>7579.15</v>
      </c>
      <c r="H196" s="178">
        <v>7545.6100000000006</v>
      </c>
      <c r="I196" s="178">
        <v>23780.71</v>
      </c>
      <c r="J196" s="178">
        <v>15769.82</v>
      </c>
      <c r="K196" s="178">
        <v>738846.16</v>
      </c>
      <c r="L196" s="179">
        <f t="shared" ref="L196:L238" si="6">SUM(E196:K196)</f>
        <v>4359079.13</v>
      </c>
      <c r="M196" s="178">
        <v>3565260.0100000002</v>
      </c>
      <c r="N196" s="178">
        <v>0</v>
      </c>
      <c r="O196" s="178">
        <v>7483.4100000000008</v>
      </c>
      <c r="P196" s="178">
        <v>7447.8499999999995</v>
      </c>
      <c r="Q196" s="178">
        <v>23441.019999999997</v>
      </c>
      <c r="R196" s="178">
        <v>15556.829999999996</v>
      </c>
      <c r="S196" s="178">
        <v>736087.57000000007</v>
      </c>
      <c r="T196" s="179">
        <f t="shared" ref="T196:T238" si="7">SUM(M196:S196)</f>
        <v>4355276.6900000004</v>
      </c>
    </row>
    <row r="197" spans="1:20" ht="12" customHeight="1" x14ac:dyDescent="0.25">
      <c r="A197" s="175">
        <v>194</v>
      </c>
      <c r="B197" s="175" t="s">
        <v>1061</v>
      </c>
      <c r="C197" s="176" t="s">
        <v>193</v>
      </c>
      <c r="D197" s="177" t="s">
        <v>496</v>
      </c>
      <c r="E197" s="178">
        <v>0</v>
      </c>
      <c r="F197" s="178">
        <v>0</v>
      </c>
      <c r="G197" s="178">
        <v>0</v>
      </c>
      <c r="H197" s="178">
        <v>0</v>
      </c>
      <c r="I197" s="178">
        <v>0</v>
      </c>
      <c r="J197" s="178">
        <v>0</v>
      </c>
      <c r="K197" s="178">
        <v>0</v>
      </c>
      <c r="L197" s="179">
        <f t="shared" si="6"/>
        <v>0</v>
      </c>
      <c r="M197" s="178">
        <v>0</v>
      </c>
      <c r="N197" s="178">
        <v>0</v>
      </c>
      <c r="O197" s="178">
        <v>0</v>
      </c>
      <c r="P197" s="178">
        <v>0</v>
      </c>
      <c r="Q197" s="178">
        <v>0</v>
      </c>
      <c r="R197" s="178">
        <v>0</v>
      </c>
      <c r="S197" s="178">
        <v>0</v>
      </c>
      <c r="T197" s="179">
        <f t="shared" si="7"/>
        <v>0</v>
      </c>
    </row>
    <row r="198" spans="1:20" ht="12" customHeight="1" x14ac:dyDescent="0.25">
      <c r="A198" s="175">
        <v>195</v>
      </c>
      <c r="B198" s="175" t="s">
        <v>1061</v>
      </c>
      <c r="C198" s="176" t="s">
        <v>194</v>
      </c>
      <c r="D198" s="177" t="s">
        <v>496</v>
      </c>
      <c r="E198" s="178">
        <v>0</v>
      </c>
      <c r="F198" s="178">
        <v>750355.44000000006</v>
      </c>
      <c r="G198" s="178">
        <v>1147.8</v>
      </c>
      <c r="H198" s="178">
        <v>1147.8</v>
      </c>
      <c r="I198" s="178">
        <v>4372.8</v>
      </c>
      <c r="J198" s="178">
        <v>617.97</v>
      </c>
      <c r="K198" s="178">
        <v>10550.099999999999</v>
      </c>
      <c r="L198" s="179">
        <f t="shared" si="6"/>
        <v>768191.91000000015</v>
      </c>
      <c r="M198" s="178">
        <v>0</v>
      </c>
      <c r="N198" s="178">
        <v>661720.19000000006</v>
      </c>
      <c r="O198" s="178">
        <v>1018.27</v>
      </c>
      <c r="P198" s="178">
        <v>1018.27</v>
      </c>
      <c r="Q198" s="178">
        <v>3872.35</v>
      </c>
      <c r="R198" s="178">
        <v>675.26</v>
      </c>
      <c r="S198" s="178">
        <v>9293.7999999999993</v>
      </c>
      <c r="T198" s="179">
        <f t="shared" si="7"/>
        <v>677598.14000000013</v>
      </c>
    </row>
    <row r="199" spans="1:20" ht="12" customHeight="1" x14ac:dyDescent="0.25">
      <c r="A199" s="175">
        <v>196</v>
      </c>
      <c r="B199" s="175" t="s">
        <v>1061</v>
      </c>
      <c r="C199" s="176" t="s">
        <v>195</v>
      </c>
      <c r="D199" s="177" t="s">
        <v>496</v>
      </c>
      <c r="E199" s="178">
        <v>191890.44</v>
      </c>
      <c r="F199" s="178">
        <v>0</v>
      </c>
      <c r="G199" s="178">
        <v>0</v>
      </c>
      <c r="H199" s="178">
        <v>0</v>
      </c>
      <c r="I199" s="178">
        <v>0</v>
      </c>
      <c r="J199" s="178">
        <v>0</v>
      </c>
      <c r="K199" s="178">
        <v>1973.3400000000001</v>
      </c>
      <c r="L199" s="179">
        <f t="shared" si="6"/>
        <v>193863.78</v>
      </c>
      <c r="M199" s="178">
        <v>191834.58000000005</v>
      </c>
      <c r="N199" s="178">
        <v>0</v>
      </c>
      <c r="O199" s="178">
        <v>0</v>
      </c>
      <c r="P199" s="178">
        <v>0</v>
      </c>
      <c r="Q199" s="178">
        <v>0</v>
      </c>
      <c r="R199" s="178">
        <v>0</v>
      </c>
      <c r="S199" s="178">
        <v>1953.63</v>
      </c>
      <c r="T199" s="179">
        <f t="shared" si="7"/>
        <v>193788.21000000005</v>
      </c>
    </row>
    <row r="200" spans="1:20" ht="12" customHeight="1" x14ac:dyDescent="0.25">
      <c r="A200" s="175">
        <v>197</v>
      </c>
      <c r="B200" s="175" t="s">
        <v>1061</v>
      </c>
      <c r="C200" s="176" t="s">
        <v>196</v>
      </c>
      <c r="D200" s="177" t="s">
        <v>496</v>
      </c>
      <c r="E200" s="178">
        <v>197838.84</v>
      </c>
      <c r="F200" s="178">
        <v>0</v>
      </c>
      <c r="G200" s="178">
        <v>59.22</v>
      </c>
      <c r="H200" s="178">
        <v>59.22</v>
      </c>
      <c r="I200" s="178">
        <v>186.48000000000002</v>
      </c>
      <c r="J200" s="178">
        <v>588.12</v>
      </c>
      <c r="K200" s="178">
        <v>2565.9</v>
      </c>
      <c r="L200" s="179">
        <f t="shared" si="6"/>
        <v>201297.78</v>
      </c>
      <c r="M200" s="178">
        <v>164747.68</v>
      </c>
      <c r="N200" s="178">
        <v>0</v>
      </c>
      <c r="O200" s="178">
        <v>56.71</v>
      </c>
      <c r="P200" s="178">
        <v>56.71</v>
      </c>
      <c r="Q200" s="178">
        <v>178.45</v>
      </c>
      <c r="R200" s="178">
        <v>488.04</v>
      </c>
      <c r="S200" s="178">
        <v>2122.87</v>
      </c>
      <c r="T200" s="179">
        <f t="shared" si="7"/>
        <v>167650.46</v>
      </c>
    </row>
    <row r="201" spans="1:20" ht="12" customHeight="1" x14ac:dyDescent="0.25">
      <c r="A201" s="175">
        <v>198</v>
      </c>
      <c r="B201" s="175" t="s">
        <v>1061</v>
      </c>
      <c r="C201" s="176" t="s">
        <v>197</v>
      </c>
      <c r="D201" s="177" t="s">
        <v>496</v>
      </c>
      <c r="E201" s="178">
        <v>194086.29</v>
      </c>
      <c r="F201" s="178">
        <v>0</v>
      </c>
      <c r="G201" s="178">
        <v>43.319999999999993</v>
      </c>
      <c r="H201" s="178">
        <v>43.319999999999993</v>
      </c>
      <c r="I201" s="178">
        <v>136.37</v>
      </c>
      <c r="J201" s="178">
        <v>588.03</v>
      </c>
      <c r="K201" s="178">
        <v>2566.0299999999997</v>
      </c>
      <c r="L201" s="179">
        <f t="shared" si="6"/>
        <v>197463.36000000002</v>
      </c>
      <c r="M201" s="178">
        <v>191988.48000000001</v>
      </c>
      <c r="N201" s="178">
        <v>0</v>
      </c>
      <c r="O201" s="178">
        <v>38.11</v>
      </c>
      <c r="P201" s="178">
        <v>38.11</v>
      </c>
      <c r="Q201" s="178">
        <v>119.78000000000002</v>
      </c>
      <c r="R201" s="178">
        <v>579.20000000000005</v>
      </c>
      <c r="S201" s="178">
        <v>2514.0599999999995</v>
      </c>
      <c r="T201" s="179">
        <f t="shared" si="7"/>
        <v>195277.74</v>
      </c>
    </row>
    <row r="202" spans="1:20" ht="12" customHeight="1" x14ac:dyDescent="0.25">
      <c r="A202" s="175">
        <v>199</v>
      </c>
      <c r="B202" s="175" t="s">
        <v>1061</v>
      </c>
      <c r="C202" s="176" t="s">
        <v>198</v>
      </c>
      <c r="D202" s="177" t="s">
        <v>496</v>
      </c>
      <c r="E202" s="178">
        <v>1241415.25</v>
      </c>
      <c r="F202" s="178">
        <v>0</v>
      </c>
      <c r="G202" s="178">
        <v>1624.02</v>
      </c>
      <c r="H202" s="178">
        <v>1624.02</v>
      </c>
      <c r="I202" s="178">
        <v>5115.72</v>
      </c>
      <c r="J202" s="178">
        <v>3422.05</v>
      </c>
      <c r="K202" s="178">
        <v>14932.56</v>
      </c>
      <c r="L202" s="179">
        <f t="shared" si="6"/>
        <v>1268133.6200000001</v>
      </c>
      <c r="M202" s="178">
        <v>1202824.08</v>
      </c>
      <c r="N202" s="178">
        <v>0</v>
      </c>
      <c r="O202" s="178">
        <v>1568.78</v>
      </c>
      <c r="P202" s="178">
        <v>1568.72</v>
      </c>
      <c r="Q202" s="178">
        <v>4937.6900000000005</v>
      </c>
      <c r="R202" s="178">
        <v>3307.5599999999995</v>
      </c>
      <c r="S202" s="178">
        <v>14414.04</v>
      </c>
      <c r="T202" s="179">
        <f t="shared" si="7"/>
        <v>1228620.8700000001</v>
      </c>
    </row>
    <row r="203" spans="1:20" ht="12" customHeight="1" x14ac:dyDescent="0.25">
      <c r="A203" s="175">
        <v>200</v>
      </c>
      <c r="B203" s="175" t="s">
        <v>1061</v>
      </c>
      <c r="C203" s="176" t="s">
        <v>199</v>
      </c>
      <c r="D203" s="177" t="s">
        <v>496</v>
      </c>
      <c r="E203" s="178">
        <v>193529.16</v>
      </c>
      <c r="F203" s="178">
        <v>0</v>
      </c>
      <c r="G203" s="178">
        <v>98.28</v>
      </c>
      <c r="H203" s="178">
        <v>106.62</v>
      </c>
      <c r="I203" s="178">
        <v>335.46</v>
      </c>
      <c r="J203" s="178">
        <v>589.68000000000006</v>
      </c>
      <c r="K203" s="178">
        <v>2675.88</v>
      </c>
      <c r="L203" s="179">
        <f t="shared" si="6"/>
        <v>197335.08</v>
      </c>
      <c r="M203" s="178">
        <v>175171.09999999998</v>
      </c>
      <c r="N203" s="178">
        <v>0</v>
      </c>
      <c r="O203" s="178">
        <v>100.93</v>
      </c>
      <c r="P203" s="178">
        <v>109.47</v>
      </c>
      <c r="Q203" s="178">
        <v>344.25</v>
      </c>
      <c r="R203" s="178">
        <v>532.05999999999995</v>
      </c>
      <c r="S203" s="178">
        <v>2410.3300000000004</v>
      </c>
      <c r="T203" s="179">
        <f t="shared" si="7"/>
        <v>178668.13999999996</v>
      </c>
    </row>
    <row r="204" spans="1:20" ht="12" customHeight="1" x14ac:dyDescent="0.25">
      <c r="A204" s="175">
        <v>201</v>
      </c>
      <c r="B204" s="175" t="s">
        <v>1061</v>
      </c>
      <c r="C204" s="176" t="s">
        <v>200</v>
      </c>
      <c r="D204" s="177" t="s">
        <v>496</v>
      </c>
      <c r="E204" s="178">
        <v>198840.48</v>
      </c>
      <c r="F204" s="178">
        <v>0</v>
      </c>
      <c r="G204" s="178">
        <v>39.9</v>
      </c>
      <c r="H204" s="178">
        <v>43.319999999999993</v>
      </c>
      <c r="I204" s="178">
        <v>136.32</v>
      </c>
      <c r="J204" s="178">
        <v>589.79999999999995</v>
      </c>
      <c r="K204" s="178">
        <v>2676.12</v>
      </c>
      <c r="L204" s="179">
        <f t="shared" si="6"/>
        <v>202325.94</v>
      </c>
      <c r="M204" s="178">
        <v>193861.87</v>
      </c>
      <c r="N204" s="178">
        <v>0</v>
      </c>
      <c r="O204" s="178">
        <v>39.710000000000008</v>
      </c>
      <c r="P204" s="178">
        <v>43.11</v>
      </c>
      <c r="Q204" s="178">
        <v>135.54</v>
      </c>
      <c r="R204" s="178">
        <v>572.83999999999992</v>
      </c>
      <c r="S204" s="178">
        <v>2595.1900000000005</v>
      </c>
      <c r="T204" s="179">
        <f t="shared" si="7"/>
        <v>197248.25999999998</v>
      </c>
    </row>
    <row r="205" spans="1:20" ht="12" customHeight="1" x14ac:dyDescent="0.25">
      <c r="A205" s="175">
        <v>202</v>
      </c>
      <c r="B205" s="175" t="s">
        <v>1061</v>
      </c>
      <c r="C205" s="176" t="s">
        <v>201</v>
      </c>
      <c r="D205" s="177" t="s">
        <v>496</v>
      </c>
      <c r="E205" s="178">
        <v>43869.120000000003</v>
      </c>
      <c r="F205" s="178">
        <v>0</v>
      </c>
      <c r="G205" s="178">
        <v>0</v>
      </c>
      <c r="H205" s="178">
        <v>0</v>
      </c>
      <c r="I205" s="178">
        <v>0</v>
      </c>
      <c r="J205" s="178">
        <v>0</v>
      </c>
      <c r="K205" s="178">
        <v>0</v>
      </c>
      <c r="L205" s="179">
        <f t="shared" si="6"/>
        <v>43869.120000000003</v>
      </c>
      <c r="M205" s="178">
        <v>44727.189999999995</v>
      </c>
      <c r="N205" s="178">
        <v>0</v>
      </c>
      <c r="O205" s="178">
        <v>0</v>
      </c>
      <c r="P205" s="178">
        <v>0</v>
      </c>
      <c r="Q205" s="178">
        <v>0</v>
      </c>
      <c r="R205" s="178">
        <v>0</v>
      </c>
      <c r="S205" s="178">
        <v>0</v>
      </c>
      <c r="T205" s="179">
        <f t="shared" si="7"/>
        <v>44727.189999999995</v>
      </c>
    </row>
    <row r="206" spans="1:20" ht="12" customHeight="1" x14ac:dyDescent="0.25">
      <c r="A206" s="175">
        <v>203</v>
      </c>
      <c r="B206" s="175" t="s">
        <v>1061</v>
      </c>
      <c r="C206" s="176" t="s">
        <v>202</v>
      </c>
      <c r="D206" s="177" t="s">
        <v>496</v>
      </c>
      <c r="E206" s="178">
        <v>2029131.84</v>
      </c>
      <c r="F206" s="178">
        <v>0</v>
      </c>
      <c r="G206" s="178">
        <v>2352.84</v>
      </c>
      <c r="H206" s="178">
        <v>2326.14</v>
      </c>
      <c r="I206" s="178">
        <v>7332.1900000000005</v>
      </c>
      <c r="J206" s="178">
        <v>4957.8</v>
      </c>
      <c r="K206" s="178">
        <v>258149.82</v>
      </c>
      <c r="L206" s="179">
        <f t="shared" si="6"/>
        <v>2304250.63</v>
      </c>
      <c r="M206" s="178">
        <v>1841665.0000000002</v>
      </c>
      <c r="N206" s="178">
        <v>0</v>
      </c>
      <c r="O206" s="178">
        <v>2271.75</v>
      </c>
      <c r="P206" s="178">
        <v>2245.21</v>
      </c>
      <c r="Q206" s="178">
        <v>7072.11</v>
      </c>
      <c r="R206" s="178">
        <v>4789.8500000000004</v>
      </c>
      <c r="S206" s="178">
        <v>233578.88</v>
      </c>
      <c r="T206" s="179">
        <f t="shared" si="7"/>
        <v>2091622.8000000003</v>
      </c>
    </row>
    <row r="207" spans="1:20" ht="12" customHeight="1" x14ac:dyDescent="0.25">
      <c r="A207" s="175">
        <v>204</v>
      </c>
      <c r="B207" s="175" t="s">
        <v>1061</v>
      </c>
      <c r="C207" s="176" t="s">
        <v>203</v>
      </c>
      <c r="D207" s="177" t="s">
        <v>496</v>
      </c>
      <c r="E207" s="178">
        <v>420085.74</v>
      </c>
      <c r="F207" s="178">
        <v>0</v>
      </c>
      <c r="G207" s="178">
        <v>241.41</v>
      </c>
      <c r="H207" s="178">
        <v>241.41</v>
      </c>
      <c r="I207" s="178">
        <v>756.36</v>
      </c>
      <c r="J207" s="178">
        <v>511.53</v>
      </c>
      <c r="K207" s="178">
        <v>24843.149999999998</v>
      </c>
      <c r="L207" s="179">
        <f t="shared" si="6"/>
        <v>446679.6</v>
      </c>
      <c r="M207" s="178">
        <v>486913.18</v>
      </c>
      <c r="N207" s="178">
        <v>0</v>
      </c>
      <c r="O207" s="178">
        <v>286.05999999999995</v>
      </c>
      <c r="P207" s="178">
        <v>286.03999999999996</v>
      </c>
      <c r="Q207" s="178">
        <v>896.70000000000016</v>
      </c>
      <c r="R207" s="178">
        <v>606.74999999999977</v>
      </c>
      <c r="S207" s="178">
        <v>28660.18</v>
      </c>
      <c r="T207" s="179">
        <f t="shared" si="7"/>
        <v>517648.91</v>
      </c>
    </row>
    <row r="208" spans="1:20" ht="12" customHeight="1" x14ac:dyDescent="0.25">
      <c r="A208" s="175">
        <v>205</v>
      </c>
      <c r="B208" s="175" t="s">
        <v>1061</v>
      </c>
      <c r="C208" s="176" t="s">
        <v>204</v>
      </c>
      <c r="D208" s="177" t="s">
        <v>496</v>
      </c>
      <c r="E208" s="178">
        <v>2901226.26</v>
      </c>
      <c r="F208" s="178">
        <v>0</v>
      </c>
      <c r="G208" s="178">
        <v>1708.49</v>
      </c>
      <c r="H208" s="178">
        <v>1708.49</v>
      </c>
      <c r="I208" s="178">
        <v>5384.55</v>
      </c>
      <c r="J208" s="178">
        <v>3599.58</v>
      </c>
      <c r="K208" s="178">
        <v>148000.99999999997</v>
      </c>
      <c r="L208" s="179">
        <f t="shared" si="6"/>
        <v>3061628.37</v>
      </c>
      <c r="M208" s="178">
        <v>2901807.6200000006</v>
      </c>
      <c r="N208" s="178">
        <v>0</v>
      </c>
      <c r="O208" s="178">
        <v>1672.9299999999998</v>
      </c>
      <c r="P208" s="178">
        <v>1672.86</v>
      </c>
      <c r="Q208" s="178">
        <v>5267.63</v>
      </c>
      <c r="R208" s="178">
        <v>3527.1099999999997</v>
      </c>
      <c r="S208" s="178">
        <v>146620.10999999999</v>
      </c>
      <c r="T208" s="179">
        <f t="shared" si="7"/>
        <v>3060568.2600000002</v>
      </c>
    </row>
    <row r="209" spans="1:20" ht="12" customHeight="1" x14ac:dyDescent="0.25">
      <c r="A209" s="175">
        <v>206</v>
      </c>
      <c r="B209" s="175" t="s">
        <v>1061</v>
      </c>
      <c r="C209" s="176" t="s">
        <v>205</v>
      </c>
      <c r="D209" s="177" t="s">
        <v>496</v>
      </c>
      <c r="E209" s="178">
        <v>3089665.1</v>
      </c>
      <c r="F209" s="178">
        <v>0</v>
      </c>
      <c r="G209" s="178">
        <v>4764.5600000000004</v>
      </c>
      <c r="H209" s="178">
        <v>4764.5600000000004</v>
      </c>
      <c r="I209" s="178">
        <v>18095.580000000002</v>
      </c>
      <c r="J209" s="178">
        <v>165.51999999999998</v>
      </c>
      <c r="K209" s="178">
        <v>225638.76</v>
      </c>
      <c r="L209" s="179">
        <f t="shared" si="6"/>
        <v>3343094.08</v>
      </c>
      <c r="M209" s="178">
        <v>3019303.5400000005</v>
      </c>
      <c r="N209" s="178">
        <v>0</v>
      </c>
      <c r="O209" s="178">
        <v>4777.3900000000003</v>
      </c>
      <c r="P209" s="178">
        <v>4777.92</v>
      </c>
      <c r="Q209" s="178">
        <v>18061.460000000003</v>
      </c>
      <c r="R209" s="178">
        <v>543.47</v>
      </c>
      <c r="S209" s="178">
        <v>220505.16</v>
      </c>
      <c r="T209" s="179">
        <f t="shared" si="7"/>
        <v>3267968.9400000009</v>
      </c>
    </row>
    <row r="210" spans="1:20" ht="12" customHeight="1" x14ac:dyDescent="0.25">
      <c r="A210" s="175">
        <v>207</v>
      </c>
      <c r="B210" s="175" t="s">
        <v>1061</v>
      </c>
      <c r="C210" s="176" t="s">
        <v>206</v>
      </c>
      <c r="D210" s="177" t="s">
        <v>496</v>
      </c>
      <c r="E210" s="178">
        <v>7322790.6100000013</v>
      </c>
      <c r="F210" s="178">
        <v>0</v>
      </c>
      <c r="G210" s="178">
        <v>9543.7200000000012</v>
      </c>
      <c r="H210" s="178">
        <v>9543.7200000000012</v>
      </c>
      <c r="I210" s="178">
        <v>35091.550000000003</v>
      </c>
      <c r="J210" s="178">
        <v>20107.27</v>
      </c>
      <c r="K210" s="178">
        <v>690389.05999999994</v>
      </c>
      <c r="L210" s="179">
        <f t="shared" si="6"/>
        <v>8087465.9299999997</v>
      </c>
      <c r="M210" s="178">
        <v>7187184.4900000002</v>
      </c>
      <c r="N210" s="178">
        <v>0</v>
      </c>
      <c r="O210" s="178">
        <v>9351.7999999999993</v>
      </c>
      <c r="P210" s="178">
        <v>9351.2100000000009</v>
      </c>
      <c r="Q210" s="178">
        <v>34356.46</v>
      </c>
      <c r="R210" s="178">
        <v>19713.22</v>
      </c>
      <c r="S210" s="178">
        <v>671799.83</v>
      </c>
      <c r="T210" s="179">
        <f t="shared" si="7"/>
        <v>7931757.0099999998</v>
      </c>
    </row>
    <row r="211" spans="1:20" ht="12" customHeight="1" x14ac:dyDescent="0.25">
      <c r="A211" s="175">
        <v>208</v>
      </c>
      <c r="B211" s="175" t="s">
        <v>1061</v>
      </c>
      <c r="C211" s="176" t="s">
        <v>207</v>
      </c>
      <c r="D211" s="177" t="s">
        <v>496</v>
      </c>
      <c r="E211" s="178">
        <v>3851321.75</v>
      </c>
      <c r="F211" s="178">
        <v>0</v>
      </c>
      <c r="G211" s="178">
        <v>3166.4300000000003</v>
      </c>
      <c r="H211" s="178">
        <v>3088.1</v>
      </c>
      <c r="I211" s="178">
        <v>9734.52</v>
      </c>
      <c r="J211" s="178">
        <v>6671.579999999999</v>
      </c>
      <c r="K211" s="178">
        <v>466380.52999999997</v>
      </c>
      <c r="L211" s="179">
        <f t="shared" si="6"/>
        <v>4340362.91</v>
      </c>
      <c r="M211" s="178">
        <v>3641766.81</v>
      </c>
      <c r="N211" s="178">
        <v>0</v>
      </c>
      <c r="O211" s="178">
        <v>3032.02</v>
      </c>
      <c r="P211" s="178">
        <v>2957.6499999999996</v>
      </c>
      <c r="Q211" s="178">
        <v>9316.43</v>
      </c>
      <c r="R211" s="178">
        <v>6392.5300000000007</v>
      </c>
      <c r="S211" s="178">
        <v>438188.04</v>
      </c>
      <c r="T211" s="179">
        <f t="shared" si="7"/>
        <v>4101653.48</v>
      </c>
    </row>
    <row r="212" spans="1:20" ht="12" customHeight="1" x14ac:dyDescent="0.25">
      <c r="A212" s="175">
        <v>209</v>
      </c>
      <c r="B212" s="175" t="s">
        <v>1061</v>
      </c>
      <c r="C212" s="176" t="s">
        <v>208</v>
      </c>
      <c r="D212" s="177" t="s">
        <v>496</v>
      </c>
      <c r="E212" s="178">
        <v>3880631.88</v>
      </c>
      <c r="F212" s="178">
        <v>0</v>
      </c>
      <c r="G212" s="178">
        <v>3180.8299999999995</v>
      </c>
      <c r="H212" s="178">
        <v>3082.49</v>
      </c>
      <c r="I212" s="178">
        <v>9714.15</v>
      </c>
      <c r="J212" s="178">
        <v>6702.8600000000006</v>
      </c>
      <c r="K212" s="178">
        <v>283644.18000000005</v>
      </c>
      <c r="L212" s="179">
        <f t="shared" si="6"/>
        <v>4186956.39</v>
      </c>
      <c r="M212" s="178">
        <v>3739646.45</v>
      </c>
      <c r="N212" s="178">
        <v>0</v>
      </c>
      <c r="O212" s="178">
        <v>3151.91</v>
      </c>
      <c r="P212" s="178">
        <v>3046.7</v>
      </c>
      <c r="Q212" s="178">
        <v>9597.7900000000009</v>
      </c>
      <c r="R212" s="178">
        <v>6647.3499999999995</v>
      </c>
      <c r="S212" s="178">
        <v>271090.13</v>
      </c>
      <c r="T212" s="179">
        <f t="shared" si="7"/>
        <v>4033180.3300000005</v>
      </c>
    </row>
    <row r="213" spans="1:20" ht="12" customHeight="1" x14ac:dyDescent="0.25">
      <c r="A213" s="175">
        <v>210</v>
      </c>
      <c r="B213" s="175" t="s">
        <v>1061</v>
      </c>
      <c r="C213" s="176" t="s">
        <v>209</v>
      </c>
      <c r="D213" s="177" t="s">
        <v>496</v>
      </c>
      <c r="E213" s="178">
        <v>1027233.66</v>
      </c>
      <c r="F213" s="178">
        <v>0</v>
      </c>
      <c r="G213" s="178">
        <v>1615.2099999999998</v>
      </c>
      <c r="H213" s="178">
        <v>1615.2099999999998</v>
      </c>
      <c r="I213" s="178">
        <v>5087.95</v>
      </c>
      <c r="J213" s="178">
        <v>3403.62</v>
      </c>
      <c r="K213" s="178">
        <v>14850.989999999998</v>
      </c>
      <c r="L213" s="179">
        <f t="shared" si="6"/>
        <v>1053806.6399999999</v>
      </c>
      <c r="M213" s="178">
        <v>962157.92999999993</v>
      </c>
      <c r="N213" s="178">
        <v>0</v>
      </c>
      <c r="O213" s="178">
        <v>1504.9999999999998</v>
      </c>
      <c r="P213" s="178">
        <v>1504.8799999999997</v>
      </c>
      <c r="Q213" s="178">
        <v>4735.01</v>
      </c>
      <c r="R213" s="178">
        <v>3174.04</v>
      </c>
      <c r="S213" s="178">
        <v>13776.66</v>
      </c>
      <c r="T213" s="179">
        <f t="shared" si="7"/>
        <v>986853.52</v>
      </c>
    </row>
    <row r="214" spans="1:20" ht="12" customHeight="1" x14ac:dyDescent="0.25">
      <c r="A214" s="175">
        <v>211</v>
      </c>
      <c r="B214" s="175" t="s">
        <v>1061</v>
      </c>
      <c r="C214" s="176" t="s">
        <v>210</v>
      </c>
      <c r="D214" s="177" t="s">
        <v>496</v>
      </c>
      <c r="E214" s="178">
        <v>2318287.44</v>
      </c>
      <c r="F214" s="178">
        <v>0</v>
      </c>
      <c r="G214" s="178">
        <v>1747.9099999999999</v>
      </c>
      <c r="H214" s="178">
        <v>1747.9099999999999</v>
      </c>
      <c r="I214" s="178">
        <v>5509.07</v>
      </c>
      <c r="J214" s="178">
        <v>6007.3499999999995</v>
      </c>
      <c r="K214" s="178">
        <v>163444.32</v>
      </c>
      <c r="L214" s="179">
        <f t="shared" si="6"/>
        <v>2496744</v>
      </c>
      <c r="M214" s="178">
        <v>2251567.77</v>
      </c>
      <c r="N214" s="178">
        <v>0</v>
      </c>
      <c r="O214" s="178">
        <v>1736.0800000000002</v>
      </c>
      <c r="P214" s="178">
        <v>1736.0300000000002</v>
      </c>
      <c r="Q214" s="178">
        <v>5468.26</v>
      </c>
      <c r="R214" s="178">
        <v>5840.22</v>
      </c>
      <c r="S214" s="178">
        <v>157612.57</v>
      </c>
      <c r="T214" s="179">
        <f t="shared" si="7"/>
        <v>2423960.9299999997</v>
      </c>
    </row>
    <row r="215" spans="1:20" ht="12" customHeight="1" x14ac:dyDescent="0.25">
      <c r="A215" s="175">
        <v>212</v>
      </c>
      <c r="B215" s="175" t="s">
        <v>1061</v>
      </c>
      <c r="C215" s="176" t="s">
        <v>211</v>
      </c>
      <c r="D215" s="177" t="s">
        <v>496</v>
      </c>
      <c r="E215" s="178">
        <v>764431.28</v>
      </c>
      <c r="F215" s="178">
        <v>0</v>
      </c>
      <c r="G215" s="178">
        <v>522.4</v>
      </c>
      <c r="H215" s="178">
        <v>522.4</v>
      </c>
      <c r="I215" s="178">
        <v>1636.44</v>
      </c>
      <c r="J215" s="178">
        <v>1523</v>
      </c>
      <c r="K215" s="178">
        <v>40450.199999999997</v>
      </c>
      <c r="L215" s="179">
        <f t="shared" si="6"/>
        <v>809085.72</v>
      </c>
      <c r="M215" s="178">
        <v>879039.28999999992</v>
      </c>
      <c r="N215" s="178">
        <v>0</v>
      </c>
      <c r="O215" s="178">
        <v>600.32999999999993</v>
      </c>
      <c r="P215" s="178">
        <v>600.28</v>
      </c>
      <c r="Q215" s="178">
        <v>1880.4299999999998</v>
      </c>
      <c r="R215" s="178">
        <v>1754.8700000000003</v>
      </c>
      <c r="S215" s="178">
        <v>46210.400000000001</v>
      </c>
      <c r="T215" s="179">
        <f t="shared" si="7"/>
        <v>930085.6</v>
      </c>
    </row>
    <row r="216" spans="1:20" ht="12" customHeight="1" x14ac:dyDescent="0.25">
      <c r="A216" s="175">
        <v>213</v>
      </c>
      <c r="B216" s="175" t="s">
        <v>1061</v>
      </c>
      <c r="C216" s="176" t="s">
        <v>213</v>
      </c>
      <c r="D216" s="177" t="s">
        <v>496</v>
      </c>
      <c r="E216" s="178">
        <v>2333239.92</v>
      </c>
      <c r="F216" s="178">
        <v>0</v>
      </c>
      <c r="G216" s="178">
        <v>1845.0699999999997</v>
      </c>
      <c r="H216" s="178">
        <v>1845.06</v>
      </c>
      <c r="I216" s="178">
        <v>5787.32</v>
      </c>
      <c r="J216" s="178">
        <v>3887.46</v>
      </c>
      <c r="K216" s="178">
        <v>163202.34</v>
      </c>
      <c r="L216" s="179">
        <f t="shared" si="6"/>
        <v>2509807.1699999995</v>
      </c>
      <c r="M216" s="178">
        <v>2252170.11</v>
      </c>
      <c r="N216" s="178">
        <v>0</v>
      </c>
      <c r="O216" s="178">
        <v>1806.32</v>
      </c>
      <c r="P216" s="178">
        <v>1806.2700000000002</v>
      </c>
      <c r="Q216" s="178">
        <v>5658</v>
      </c>
      <c r="R216" s="178">
        <v>3808.7499999999991</v>
      </c>
      <c r="S216" s="178">
        <v>156128.69000000003</v>
      </c>
      <c r="T216" s="179">
        <f t="shared" si="7"/>
        <v>2421378.1399999997</v>
      </c>
    </row>
    <row r="217" spans="1:20" ht="12" customHeight="1" x14ac:dyDescent="0.25">
      <c r="A217" s="175">
        <v>214</v>
      </c>
      <c r="B217" s="175" t="s">
        <v>1061</v>
      </c>
      <c r="C217" s="176" t="s">
        <v>214</v>
      </c>
      <c r="D217" s="177" t="s">
        <v>495</v>
      </c>
      <c r="E217" s="178">
        <v>10310.56</v>
      </c>
      <c r="F217" s="178">
        <v>0</v>
      </c>
      <c r="G217" s="178">
        <v>0</v>
      </c>
      <c r="H217" s="178">
        <v>0</v>
      </c>
      <c r="I217" s="178">
        <v>0</v>
      </c>
      <c r="J217" s="178">
        <v>0</v>
      </c>
      <c r="K217" s="178">
        <v>0</v>
      </c>
      <c r="L217" s="179">
        <f t="shared" si="6"/>
        <v>10310.56</v>
      </c>
      <c r="M217" s="178">
        <v>13566.66</v>
      </c>
      <c r="N217" s="178">
        <v>0</v>
      </c>
      <c r="O217" s="178">
        <v>0</v>
      </c>
      <c r="P217" s="178">
        <v>0</v>
      </c>
      <c r="Q217" s="178">
        <v>0</v>
      </c>
      <c r="R217" s="178">
        <v>0</v>
      </c>
      <c r="S217" s="178">
        <v>0</v>
      </c>
      <c r="T217" s="179">
        <f t="shared" si="7"/>
        <v>13566.66</v>
      </c>
    </row>
    <row r="218" spans="1:20" ht="12" customHeight="1" x14ac:dyDescent="0.25">
      <c r="A218" s="175">
        <v>215</v>
      </c>
      <c r="B218" s="175" t="s">
        <v>1061</v>
      </c>
      <c r="C218" s="176" t="s">
        <v>215</v>
      </c>
      <c r="D218" s="177" t="s">
        <v>453</v>
      </c>
      <c r="E218" s="178">
        <v>1716260.86</v>
      </c>
      <c r="F218" s="178">
        <v>0</v>
      </c>
      <c r="G218" s="178">
        <v>1345.3899999999999</v>
      </c>
      <c r="H218" s="178">
        <v>1345.15</v>
      </c>
      <c r="I218" s="178">
        <v>4240.67</v>
      </c>
      <c r="J218" s="178">
        <v>2625.73</v>
      </c>
      <c r="K218" s="178">
        <v>163668.66</v>
      </c>
      <c r="L218" s="179">
        <f t="shared" si="6"/>
        <v>1889486.4599999997</v>
      </c>
      <c r="M218" s="178">
        <v>1638773.9</v>
      </c>
      <c r="N218" s="178">
        <v>0</v>
      </c>
      <c r="O218" s="178">
        <v>1294.7999999999997</v>
      </c>
      <c r="P218" s="178">
        <v>1294.5099999999998</v>
      </c>
      <c r="Q218" s="178">
        <v>4077.9200000000005</v>
      </c>
      <c r="R218" s="178">
        <v>2517.96</v>
      </c>
      <c r="S218" s="178">
        <v>156653.56999999998</v>
      </c>
      <c r="T218" s="179">
        <f t="shared" si="7"/>
        <v>1804612.66</v>
      </c>
    </row>
    <row r="219" spans="1:20" ht="12" customHeight="1" x14ac:dyDescent="0.25">
      <c r="A219" s="175">
        <v>216</v>
      </c>
      <c r="B219" s="175" t="s">
        <v>1062</v>
      </c>
      <c r="C219" s="176" t="s">
        <v>216</v>
      </c>
      <c r="D219" s="177" t="s">
        <v>456</v>
      </c>
      <c r="E219" s="178">
        <v>487464.36</v>
      </c>
      <c r="F219" s="178">
        <v>0</v>
      </c>
      <c r="G219" s="178">
        <v>55.08</v>
      </c>
      <c r="H219" s="178">
        <v>55.08</v>
      </c>
      <c r="I219" s="178">
        <v>172.32000000000002</v>
      </c>
      <c r="J219" s="178">
        <v>126.17999999999999</v>
      </c>
      <c r="K219" s="178">
        <v>8617.2000000000007</v>
      </c>
      <c r="L219" s="179">
        <f t="shared" si="6"/>
        <v>496490.22000000003</v>
      </c>
      <c r="M219" s="178">
        <v>455615.36000000004</v>
      </c>
      <c r="N219" s="178">
        <v>0</v>
      </c>
      <c r="O219" s="178">
        <v>50.75</v>
      </c>
      <c r="P219" s="178">
        <v>50.75</v>
      </c>
      <c r="Q219" s="178">
        <v>158.79</v>
      </c>
      <c r="R219" s="178">
        <v>115.43</v>
      </c>
      <c r="S219" s="178">
        <v>7997.9300000000012</v>
      </c>
      <c r="T219" s="179">
        <f t="shared" si="7"/>
        <v>463989.01</v>
      </c>
    </row>
    <row r="220" spans="1:20" ht="12" customHeight="1" x14ac:dyDescent="0.25">
      <c r="A220" s="175">
        <v>217</v>
      </c>
      <c r="B220" s="175" t="s">
        <v>1062</v>
      </c>
      <c r="C220" s="176" t="s">
        <v>217</v>
      </c>
      <c r="D220" s="177" t="s">
        <v>456</v>
      </c>
      <c r="E220" s="178">
        <v>795472.72</v>
      </c>
      <c r="F220" s="178">
        <v>0</v>
      </c>
      <c r="G220" s="178">
        <v>913.69999999999993</v>
      </c>
      <c r="H220" s="178">
        <v>918.68000000000006</v>
      </c>
      <c r="I220" s="178">
        <v>2872.14</v>
      </c>
      <c r="J220" s="178">
        <v>2132.02</v>
      </c>
      <c r="K220" s="178">
        <v>10072.32</v>
      </c>
      <c r="L220" s="179">
        <f t="shared" si="6"/>
        <v>812381.58</v>
      </c>
      <c r="M220" s="178">
        <v>740435.56</v>
      </c>
      <c r="N220" s="178">
        <v>0</v>
      </c>
      <c r="O220" s="178">
        <v>674.55</v>
      </c>
      <c r="P220" s="178">
        <v>687.18000000000006</v>
      </c>
      <c r="Q220" s="178">
        <v>2534.4699999999993</v>
      </c>
      <c r="R220" s="178">
        <v>1829.3099999999997</v>
      </c>
      <c r="S220" s="178">
        <v>9168.869999999999</v>
      </c>
      <c r="T220" s="179">
        <f t="shared" si="7"/>
        <v>755329.94000000018</v>
      </c>
    </row>
    <row r="221" spans="1:20" ht="12" customHeight="1" x14ac:dyDescent="0.25">
      <c r="A221" s="175">
        <v>218</v>
      </c>
      <c r="B221" s="175" t="s">
        <v>1062</v>
      </c>
      <c r="C221" s="176" t="s">
        <v>218</v>
      </c>
      <c r="D221" s="177" t="s">
        <v>456</v>
      </c>
      <c r="E221" s="178">
        <v>1442292.4699999997</v>
      </c>
      <c r="F221" s="178">
        <v>0</v>
      </c>
      <c r="G221" s="178">
        <v>1541.7199999999998</v>
      </c>
      <c r="H221" s="178">
        <v>1541.12</v>
      </c>
      <c r="I221" s="178">
        <v>4852.05</v>
      </c>
      <c r="J221" s="178">
        <v>3247.91</v>
      </c>
      <c r="K221" s="178">
        <v>75282.37</v>
      </c>
      <c r="L221" s="179">
        <f t="shared" si="6"/>
        <v>1528757.6399999997</v>
      </c>
      <c r="M221" s="178">
        <v>1428450.54</v>
      </c>
      <c r="N221" s="178">
        <v>0</v>
      </c>
      <c r="O221" s="178">
        <v>1531.06</v>
      </c>
      <c r="P221" s="178">
        <v>1531.58</v>
      </c>
      <c r="Q221" s="178">
        <v>4818.3099999999995</v>
      </c>
      <c r="R221" s="178">
        <v>3235.31</v>
      </c>
      <c r="S221" s="178">
        <v>74042.780000000013</v>
      </c>
      <c r="T221" s="179">
        <f t="shared" si="7"/>
        <v>1513609.5800000003</v>
      </c>
    </row>
    <row r="222" spans="1:20" ht="12" customHeight="1" x14ac:dyDescent="0.25">
      <c r="A222" s="175">
        <v>219</v>
      </c>
      <c r="B222" s="175" t="s">
        <v>1062</v>
      </c>
      <c r="C222" s="176" t="s">
        <v>219</v>
      </c>
      <c r="D222" s="177" t="s">
        <v>456</v>
      </c>
      <c r="E222" s="178">
        <v>179118.48</v>
      </c>
      <c r="F222" s="178">
        <v>0</v>
      </c>
      <c r="G222" s="178">
        <v>0</v>
      </c>
      <c r="H222" s="178">
        <v>0</v>
      </c>
      <c r="I222" s="178">
        <v>0</v>
      </c>
      <c r="J222" s="178">
        <v>0</v>
      </c>
      <c r="K222" s="178">
        <v>4999.2</v>
      </c>
      <c r="L222" s="179">
        <f t="shared" si="6"/>
        <v>184117.68000000002</v>
      </c>
      <c r="M222" s="178">
        <v>148044.74</v>
      </c>
      <c r="N222" s="178">
        <v>0</v>
      </c>
      <c r="O222" s="178">
        <v>0</v>
      </c>
      <c r="P222" s="178">
        <v>0</v>
      </c>
      <c r="Q222" s="178">
        <v>0</v>
      </c>
      <c r="R222" s="178">
        <v>0</v>
      </c>
      <c r="S222" s="178">
        <v>4069.5900000000006</v>
      </c>
      <c r="T222" s="179">
        <f t="shared" si="7"/>
        <v>152114.32999999999</v>
      </c>
    </row>
    <row r="223" spans="1:20" ht="12" customHeight="1" x14ac:dyDescent="0.25">
      <c r="A223" s="175">
        <v>220</v>
      </c>
      <c r="B223" s="175" t="s">
        <v>1062</v>
      </c>
      <c r="C223" s="176" t="s">
        <v>220</v>
      </c>
      <c r="D223" s="177" t="s">
        <v>456</v>
      </c>
      <c r="E223" s="178">
        <v>178809.12</v>
      </c>
      <c r="F223" s="178">
        <v>0</v>
      </c>
      <c r="G223" s="178">
        <v>340.39</v>
      </c>
      <c r="H223" s="178">
        <v>0</v>
      </c>
      <c r="I223" s="178">
        <v>0</v>
      </c>
      <c r="J223" s="178">
        <v>358.44</v>
      </c>
      <c r="K223" s="178">
        <v>4233.55</v>
      </c>
      <c r="L223" s="179">
        <f t="shared" si="6"/>
        <v>183741.5</v>
      </c>
      <c r="M223" s="178">
        <v>155351.00999999998</v>
      </c>
      <c r="N223" s="178">
        <v>0</v>
      </c>
      <c r="O223" s="178">
        <v>319.63</v>
      </c>
      <c r="P223" s="178">
        <v>0</v>
      </c>
      <c r="Q223" s="178">
        <v>0</v>
      </c>
      <c r="R223" s="178">
        <v>337.94999999999993</v>
      </c>
      <c r="S223" s="178">
        <v>3579.31</v>
      </c>
      <c r="T223" s="179">
        <f t="shared" si="7"/>
        <v>159587.9</v>
      </c>
    </row>
    <row r="224" spans="1:20" ht="12" customHeight="1" x14ac:dyDescent="0.25">
      <c r="A224" s="175">
        <v>221</v>
      </c>
      <c r="B224" s="175" t="s">
        <v>1062</v>
      </c>
      <c r="C224" s="176" t="s">
        <v>221</v>
      </c>
      <c r="D224" s="177" t="s">
        <v>456</v>
      </c>
      <c r="E224" s="178">
        <v>207947.76</v>
      </c>
      <c r="F224" s="178">
        <v>0</v>
      </c>
      <c r="G224" s="178">
        <v>164.26000000000002</v>
      </c>
      <c r="H224" s="178">
        <v>0</v>
      </c>
      <c r="I224" s="178">
        <v>0</v>
      </c>
      <c r="J224" s="178">
        <v>173.12</v>
      </c>
      <c r="K224" s="178">
        <v>4343.7599999999993</v>
      </c>
      <c r="L224" s="179">
        <f t="shared" si="6"/>
        <v>212628.90000000002</v>
      </c>
      <c r="M224" s="178">
        <v>162980.09999999998</v>
      </c>
      <c r="N224" s="178">
        <v>0</v>
      </c>
      <c r="O224" s="178">
        <v>155.82</v>
      </c>
      <c r="P224" s="178">
        <v>0</v>
      </c>
      <c r="Q224" s="178">
        <v>0</v>
      </c>
      <c r="R224" s="178">
        <v>165.59</v>
      </c>
      <c r="S224" s="178">
        <v>3405.4900000000007</v>
      </c>
      <c r="T224" s="179">
        <f t="shared" si="7"/>
        <v>166706.99999999997</v>
      </c>
    </row>
    <row r="225" spans="1:20" ht="12" customHeight="1" x14ac:dyDescent="0.25">
      <c r="A225" s="175">
        <v>222</v>
      </c>
      <c r="B225" s="175" t="s">
        <v>1062</v>
      </c>
      <c r="C225" s="176" t="s">
        <v>222</v>
      </c>
      <c r="D225" s="177" t="s">
        <v>456</v>
      </c>
      <c r="E225" s="178">
        <v>2204263.88</v>
      </c>
      <c r="F225" s="178">
        <v>0</v>
      </c>
      <c r="G225" s="178">
        <v>5604.5599999999995</v>
      </c>
      <c r="H225" s="178">
        <v>5602.12</v>
      </c>
      <c r="I225" s="178">
        <v>17639.84</v>
      </c>
      <c r="J225" s="178">
        <v>11808.45</v>
      </c>
      <c r="K225" s="178">
        <v>244970.65000000002</v>
      </c>
      <c r="L225" s="179">
        <f t="shared" si="6"/>
        <v>2489889.5</v>
      </c>
      <c r="M225" s="178">
        <v>2112198.16</v>
      </c>
      <c r="N225" s="178">
        <v>0</v>
      </c>
      <c r="O225" s="178">
        <v>5295.7</v>
      </c>
      <c r="P225" s="178">
        <v>5298.52</v>
      </c>
      <c r="Q225" s="178">
        <v>16696.04</v>
      </c>
      <c r="R225" s="178">
        <v>11205</v>
      </c>
      <c r="S225" s="178">
        <v>231894.08000000002</v>
      </c>
      <c r="T225" s="179">
        <f t="shared" si="7"/>
        <v>2382587.5000000005</v>
      </c>
    </row>
    <row r="226" spans="1:20" ht="12" customHeight="1" x14ac:dyDescent="0.25">
      <c r="A226" s="175">
        <v>223</v>
      </c>
      <c r="B226" s="175" t="s">
        <v>1062</v>
      </c>
      <c r="C226" s="176" t="s">
        <v>223</v>
      </c>
      <c r="D226" s="177" t="s">
        <v>456</v>
      </c>
      <c r="E226" s="178">
        <v>697845.48</v>
      </c>
      <c r="F226" s="178">
        <v>0</v>
      </c>
      <c r="G226" s="178">
        <v>670.82999999999993</v>
      </c>
      <c r="H226" s="178">
        <v>670.65</v>
      </c>
      <c r="I226" s="178">
        <v>2114.16</v>
      </c>
      <c r="J226" s="178">
        <v>1413.9299999999998</v>
      </c>
      <c r="K226" s="178">
        <v>8527.02</v>
      </c>
      <c r="L226" s="179">
        <f t="shared" si="6"/>
        <v>711242.07000000007</v>
      </c>
      <c r="M226" s="178">
        <v>661626.42999999993</v>
      </c>
      <c r="N226" s="178">
        <v>0</v>
      </c>
      <c r="O226" s="178">
        <v>653.33999999999992</v>
      </c>
      <c r="P226" s="178">
        <v>653.89</v>
      </c>
      <c r="Q226" s="178">
        <v>2058.8100000000004</v>
      </c>
      <c r="R226" s="178">
        <v>1382.5699999999997</v>
      </c>
      <c r="S226" s="178">
        <v>8027.5299999999988</v>
      </c>
      <c r="T226" s="179">
        <f t="shared" si="7"/>
        <v>674402.57</v>
      </c>
    </row>
    <row r="227" spans="1:20" ht="12" customHeight="1" x14ac:dyDescent="0.25">
      <c r="A227" s="175">
        <v>224</v>
      </c>
      <c r="B227" s="175" t="s">
        <v>1062</v>
      </c>
      <c r="C227" s="176" t="s">
        <v>224</v>
      </c>
      <c r="D227" s="177" t="s">
        <v>456</v>
      </c>
      <c r="E227" s="178">
        <v>711831</v>
      </c>
      <c r="F227" s="178">
        <v>0</v>
      </c>
      <c r="G227" s="178">
        <v>499.86</v>
      </c>
      <c r="H227" s="178">
        <v>482.58000000000004</v>
      </c>
      <c r="I227" s="178">
        <v>1520.58</v>
      </c>
      <c r="J227" s="178">
        <v>1053.48</v>
      </c>
      <c r="K227" s="178">
        <v>6884.28</v>
      </c>
      <c r="L227" s="179">
        <f t="shared" si="6"/>
        <v>722271.77999999991</v>
      </c>
      <c r="M227" s="178">
        <v>684092.22</v>
      </c>
      <c r="N227" s="178">
        <v>0</v>
      </c>
      <c r="O227" s="178">
        <v>479.83000000000004</v>
      </c>
      <c r="P227" s="178">
        <v>462.94</v>
      </c>
      <c r="Q227" s="178">
        <v>1457.5000000000002</v>
      </c>
      <c r="R227" s="178">
        <v>1014.13</v>
      </c>
      <c r="S227" s="178">
        <v>6577.54</v>
      </c>
      <c r="T227" s="179">
        <f t="shared" si="7"/>
        <v>694084.15999999992</v>
      </c>
    </row>
    <row r="228" spans="1:20" ht="12" customHeight="1" x14ac:dyDescent="0.25">
      <c r="A228" s="175">
        <v>225</v>
      </c>
      <c r="B228" s="175" t="s">
        <v>1062</v>
      </c>
      <c r="C228" s="176" t="s">
        <v>225</v>
      </c>
      <c r="D228" s="177" t="s">
        <v>456</v>
      </c>
      <c r="E228" s="178">
        <v>1132084.44</v>
      </c>
      <c r="F228" s="178">
        <v>0</v>
      </c>
      <c r="G228" s="178">
        <v>2718.48</v>
      </c>
      <c r="H228" s="178">
        <v>2717.4</v>
      </c>
      <c r="I228" s="178">
        <v>8556.24</v>
      </c>
      <c r="J228" s="178">
        <v>5727.48</v>
      </c>
      <c r="K228" s="178">
        <v>111756</v>
      </c>
      <c r="L228" s="179">
        <f t="shared" si="6"/>
        <v>1263560.0399999998</v>
      </c>
      <c r="M228" s="178">
        <v>1160278.07</v>
      </c>
      <c r="N228" s="178">
        <v>0</v>
      </c>
      <c r="O228" s="178">
        <v>2755.7</v>
      </c>
      <c r="P228" s="178">
        <v>2756.95</v>
      </c>
      <c r="Q228" s="178">
        <v>8671.85</v>
      </c>
      <c r="R228" s="178">
        <v>5826.29</v>
      </c>
      <c r="S228" s="178">
        <v>113551.87</v>
      </c>
      <c r="T228" s="179">
        <f t="shared" si="7"/>
        <v>1293840.73</v>
      </c>
    </row>
    <row r="229" spans="1:20" ht="12" customHeight="1" x14ac:dyDescent="0.25">
      <c r="A229" s="175">
        <v>226</v>
      </c>
      <c r="B229" s="175" t="s">
        <v>1062</v>
      </c>
      <c r="C229" s="176" t="s">
        <v>226</v>
      </c>
      <c r="D229" s="177" t="s">
        <v>456</v>
      </c>
      <c r="E229" s="178">
        <v>873242.04</v>
      </c>
      <c r="F229" s="178">
        <v>0</v>
      </c>
      <c r="G229" s="178">
        <v>801.6</v>
      </c>
      <c r="H229" s="178">
        <v>801.42000000000007</v>
      </c>
      <c r="I229" s="178">
        <v>2524.92</v>
      </c>
      <c r="J229" s="178">
        <v>1688.82</v>
      </c>
      <c r="K229" s="178">
        <v>10499.94</v>
      </c>
      <c r="L229" s="179">
        <f t="shared" si="6"/>
        <v>889558.74</v>
      </c>
      <c r="M229" s="178">
        <v>893419.05</v>
      </c>
      <c r="N229" s="178">
        <v>0</v>
      </c>
      <c r="O229" s="178">
        <v>786.14</v>
      </c>
      <c r="P229" s="178">
        <v>786.44999999999993</v>
      </c>
      <c r="Q229" s="178">
        <v>2479.09</v>
      </c>
      <c r="R229" s="178">
        <v>1660.9399999999998</v>
      </c>
      <c r="S229" s="178">
        <v>10643.35</v>
      </c>
      <c r="T229" s="179">
        <f t="shared" si="7"/>
        <v>909775.0199999999</v>
      </c>
    </row>
    <row r="230" spans="1:20" ht="12" customHeight="1" x14ac:dyDescent="0.25">
      <c r="A230" s="175">
        <v>227</v>
      </c>
      <c r="B230" s="175" t="s">
        <v>1062</v>
      </c>
      <c r="C230" s="180" t="s">
        <v>227</v>
      </c>
      <c r="D230" s="181" t="s">
        <v>456</v>
      </c>
      <c r="E230" s="178">
        <v>354586.52</v>
      </c>
      <c r="F230" s="178">
        <v>0</v>
      </c>
      <c r="G230" s="178">
        <v>0</v>
      </c>
      <c r="H230" s="178">
        <v>0</v>
      </c>
      <c r="I230" s="178">
        <v>0</v>
      </c>
      <c r="J230" s="178">
        <v>0</v>
      </c>
      <c r="K230" s="178">
        <v>0</v>
      </c>
      <c r="L230" s="179">
        <f t="shared" si="6"/>
        <v>354586.52</v>
      </c>
      <c r="M230" s="178">
        <v>35689.300000000003</v>
      </c>
      <c r="N230" s="178">
        <v>0</v>
      </c>
      <c r="O230" s="178">
        <v>0</v>
      </c>
      <c r="P230" s="178">
        <v>0</v>
      </c>
      <c r="Q230" s="178">
        <v>0</v>
      </c>
      <c r="R230" s="178">
        <v>0</v>
      </c>
      <c r="S230" s="178">
        <v>0</v>
      </c>
      <c r="T230" s="179">
        <f t="shared" si="7"/>
        <v>35689.300000000003</v>
      </c>
    </row>
    <row r="231" spans="1:20" ht="12" customHeight="1" x14ac:dyDescent="0.25">
      <c r="A231" s="175">
        <v>228</v>
      </c>
      <c r="B231" s="175" t="s">
        <v>1062</v>
      </c>
      <c r="C231" s="180" t="s">
        <v>228</v>
      </c>
      <c r="D231" s="181" t="s">
        <v>456</v>
      </c>
      <c r="E231" s="178">
        <v>96741.48</v>
      </c>
      <c r="F231" s="178">
        <v>0</v>
      </c>
      <c r="G231" s="178">
        <v>0</v>
      </c>
      <c r="H231" s="178">
        <v>0</v>
      </c>
      <c r="I231" s="178">
        <v>0</v>
      </c>
      <c r="J231" s="178">
        <v>0</v>
      </c>
      <c r="K231" s="178">
        <v>0</v>
      </c>
      <c r="L231" s="179">
        <f t="shared" si="6"/>
        <v>96741.48</v>
      </c>
      <c r="M231" s="178">
        <v>66111.55</v>
      </c>
      <c r="N231" s="178">
        <v>0</v>
      </c>
      <c r="O231" s="178">
        <v>0</v>
      </c>
      <c r="P231" s="178">
        <v>0</v>
      </c>
      <c r="Q231" s="178">
        <v>0</v>
      </c>
      <c r="R231" s="178">
        <v>0</v>
      </c>
      <c r="S231" s="178">
        <v>0</v>
      </c>
      <c r="T231" s="179">
        <f t="shared" si="7"/>
        <v>66111.55</v>
      </c>
    </row>
    <row r="232" spans="1:20" ht="12" customHeight="1" x14ac:dyDescent="0.25">
      <c r="A232" s="175">
        <v>229</v>
      </c>
      <c r="B232" s="175" t="s">
        <v>1063</v>
      </c>
      <c r="C232" s="180" t="s">
        <v>229</v>
      </c>
      <c r="D232" s="181" t="s">
        <v>495</v>
      </c>
      <c r="E232" s="178">
        <v>86778</v>
      </c>
      <c r="F232" s="178">
        <v>0</v>
      </c>
      <c r="G232" s="178">
        <v>0</v>
      </c>
      <c r="H232" s="178">
        <v>0</v>
      </c>
      <c r="I232" s="178">
        <v>0</v>
      </c>
      <c r="J232" s="178">
        <v>0</v>
      </c>
      <c r="K232" s="178">
        <v>0</v>
      </c>
      <c r="L232" s="179">
        <f t="shared" si="6"/>
        <v>86778</v>
      </c>
      <c r="M232" s="178">
        <v>91325.039999999979</v>
      </c>
      <c r="N232" s="178">
        <v>0</v>
      </c>
      <c r="O232" s="178">
        <v>0</v>
      </c>
      <c r="P232" s="178">
        <v>0</v>
      </c>
      <c r="Q232" s="178">
        <v>0</v>
      </c>
      <c r="R232" s="178">
        <v>0</v>
      </c>
      <c r="S232" s="178">
        <v>0</v>
      </c>
      <c r="T232" s="179">
        <f t="shared" si="7"/>
        <v>91325.039999999979</v>
      </c>
    </row>
    <row r="233" spans="1:20" ht="12" customHeight="1" x14ac:dyDescent="0.25">
      <c r="A233" s="175">
        <v>230</v>
      </c>
      <c r="B233" s="175" t="s">
        <v>1064</v>
      </c>
      <c r="C233" s="180" t="s">
        <v>230</v>
      </c>
      <c r="D233" s="181" t="s">
        <v>495</v>
      </c>
      <c r="E233" s="178">
        <v>59724.78</v>
      </c>
      <c r="F233" s="178">
        <v>0</v>
      </c>
      <c r="G233" s="178">
        <v>0</v>
      </c>
      <c r="H233" s="178">
        <v>0</v>
      </c>
      <c r="I233" s="178">
        <v>0</v>
      </c>
      <c r="J233" s="178">
        <v>0</v>
      </c>
      <c r="K233" s="178">
        <v>0</v>
      </c>
      <c r="L233" s="179">
        <f t="shared" si="6"/>
        <v>59724.78</v>
      </c>
      <c r="M233" s="178">
        <v>64704.069999999992</v>
      </c>
      <c r="N233" s="178">
        <v>0</v>
      </c>
      <c r="O233" s="178">
        <v>0</v>
      </c>
      <c r="P233" s="178">
        <v>0</v>
      </c>
      <c r="Q233" s="178">
        <v>0</v>
      </c>
      <c r="R233" s="178">
        <v>0</v>
      </c>
      <c r="S233" s="178">
        <v>0</v>
      </c>
      <c r="T233" s="179">
        <f t="shared" si="7"/>
        <v>64704.069999999992</v>
      </c>
    </row>
    <row r="234" spans="1:20" ht="12" customHeight="1" x14ac:dyDescent="0.25">
      <c r="A234" s="175">
        <v>231</v>
      </c>
      <c r="B234" s="175" t="s">
        <v>1064</v>
      </c>
      <c r="C234" s="180" t="s">
        <v>231</v>
      </c>
      <c r="D234" s="181" t="s">
        <v>495</v>
      </c>
      <c r="E234" s="178">
        <v>36388.350000000006</v>
      </c>
      <c r="F234" s="178">
        <v>0</v>
      </c>
      <c r="G234" s="178">
        <v>0</v>
      </c>
      <c r="H234" s="178">
        <v>0</v>
      </c>
      <c r="I234" s="178">
        <v>0</v>
      </c>
      <c r="J234" s="178">
        <v>0</v>
      </c>
      <c r="K234" s="178">
        <v>0</v>
      </c>
      <c r="L234" s="179">
        <f t="shared" si="6"/>
        <v>36388.350000000006</v>
      </c>
      <c r="M234" s="178">
        <v>25019.88</v>
      </c>
      <c r="N234" s="178">
        <v>0</v>
      </c>
      <c r="O234" s="178">
        <v>0</v>
      </c>
      <c r="P234" s="178">
        <v>0</v>
      </c>
      <c r="Q234" s="178">
        <v>0</v>
      </c>
      <c r="R234" s="178">
        <v>0</v>
      </c>
      <c r="S234" s="178">
        <v>0</v>
      </c>
      <c r="T234" s="179">
        <f t="shared" si="7"/>
        <v>25019.88</v>
      </c>
    </row>
    <row r="235" spans="1:20" ht="12" customHeight="1" x14ac:dyDescent="0.25">
      <c r="A235" s="175">
        <v>232</v>
      </c>
      <c r="B235" s="175" t="s">
        <v>1061</v>
      </c>
      <c r="C235" s="182" t="s">
        <v>353</v>
      </c>
      <c r="D235" s="181" t="s">
        <v>495</v>
      </c>
      <c r="E235" s="178">
        <v>3706</v>
      </c>
      <c r="F235" s="178">
        <v>0</v>
      </c>
      <c r="G235" s="178">
        <v>0</v>
      </c>
      <c r="H235" s="178">
        <v>0</v>
      </c>
      <c r="I235" s="178">
        <v>0</v>
      </c>
      <c r="J235" s="178">
        <v>0</v>
      </c>
      <c r="K235" s="178">
        <v>0</v>
      </c>
      <c r="L235" s="179">
        <f t="shared" si="6"/>
        <v>3706</v>
      </c>
      <c r="M235" s="178">
        <v>2779.5</v>
      </c>
      <c r="N235" s="178">
        <v>0</v>
      </c>
      <c r="O235" s="178">
        <v>0</v>
      </c>
      <c r="P235" s="178">
        <v>0</v>
      </c>
      <c r="Q235" s="178">
        <v>0</v>
      </c>
      <c r="R235" s="178">
        <v>0</v>
      </c>
      <c r="S235" s="178">
        <v>0</v>
      </c>
      <c r="T235" s="179">
        <f t="shared" si="7"/>
        <v>2779.5</v>
      </c>
    </row>
    <row r="236" spans="1:20" ht="12" customHeight="1" x14ac:dyDescent="0.25">
      <c r="A236" s="175">
        <v>233</v>
      </c>
      <c r="B236" s="175" t="s">
        <v>1061</v>
      </c>
      <c r="C236" s="182" t="s">
        <v>354</v>
      </c>
      <c r="D236" s="181" t="s">
        <v>495</v>
      </c>
      <c r="E236" s="178">
        <v>49507.360000000001</v>
      </c>
      <c r="F236" s="178">
        <v>0</v>
      </c>
      <c r="G236" s="178">
        <v>0</v>
      </c>
      <c r="H236" s="178">
        <v>0</v>
      </c>
      <c r="I236" s="178">
        <v>0</v>
      </c>
      <c r="J236" s="178">
        <v>0</v>
      </c>
      <c r="K236" s="178">
        <v>0</v>
      </c>
      <c r="L236" s="179">
        <f t="shared" si="6"/>
        <v>49507.360000000001</v>
      </c>
      <c r="M236" s="178">
        <v>45927.340000000011</v>
      </c>
      <c r="N236" s="178">
        <v>0</v>
      </c>
      <c r="O236" s="178">
        <v>0</v>
      </c>
      <c r="P236" s="178">
        <v>0</v>
      </c>
      <c r="Q236" s="178">
        <v>0</v>
      </c>
      <c r="R236" s="178">
        <v>0</v>
      </c>
      <c r="S236" s="178">
        <v>0</v>
      </c>
      <c r="T236" s="179">
        <f t="shared" si="7"/>
        <v>45927.340000000011</v>
      </c>
    </row>
    <row r="237" spans="1:20" ht="12" customHeight="1" x14ac:dyDescent="0.25">
      <c r="A237" s="175">
        <v>234</v>
      </c>
      <c r="B237" s="175" t="s">
        <v>1061</v>
      </c>
      <c r="C237" s="182" t="s">
        <v>360</v>
      </c>
      <c r="D237" s="181" t="s">
        <v>495</v>
      </c>
      <c r="E237" s="178">
        <v>7030.26</v>
      </c>
      <c r="F237" s="178">
        <v>0</v>
      </c>
      <c r="G237" s="178">
        <v>0</v>
      </c>
      <c r="H237" s="178">
        <v>0</v>
      </c>
      <c r="I237" s="178">
        <v>0</v>
      </c>
      <c r="J237" s="178">
        <v>0</v>
      </c>
      <c r="K237" s="178">
        <v>0</v>
      </c>
      <c r="L237" s="179">
        <f t="shared" si="6"/>
        <v>7030.26</v>
      </c>
      <c r="M237" s="178">
        <v>0</v>
      </c>
      <c r="N237" s="178">
        <v>0</v>
      </c>
      <c r="O237" s="178">
        <v>0</v>
      </c>
      <c r="P237" s="178">
        <v>0</v>
      </c>
      <c r="Q237" s="178">
        <v>0</v>
      </c>
      <c r="R237" s="178">
        <v>0</v>
      </c>
      <c r="S237" s="178">
        <v>0</v>
      </c>
      <c r="T237" s="179">
        <f t="shared" si="7"/>
        <v>0</v>
      </c>
    </row>
    <row r="238" spans="1:20" ht="12" customHeight="1" x14ac:dyDescent="0.25">
      <c r="A238" s="175">
        <v>235</v>
      </c>
      <c r="B238" s="175" t="s">
        <v>1061</v>
      </c>
      <c r="C238" s="183" t="s">
        <v>247</v>
      </c>
      <c r="D238" s="181" t="s">
        <v>495</v>
      </c>
      <c r="E238" s="178">
        <v>2932.52</v>
      </c>
      <c r="F238" s="178">
        <v>0</v>
      </c>
      <c r="G238" s="178">
        <v>0</v>
      </c>
      <c r="H238" s="178">
        <v>0</v>
      </c>
      <c r="I238" s="178">
        <v>0</v>
      </c>
      <c r="J238" s="178">
        <v>0</v>
      </c>
      <c r="K238" s="178">
        <v>0</v>
      </c>
      <c r="L238" s="179">
        <f t="shared" si="6"/>
        <v>2932.52</v>
      </c>
      <c r="M238" s="178">
        <v>0</v>
      </c>
      <c r="N238" s="178">
        <v>0</v>
      </c>
      <c r="O238" s="178">
        <v>0</v>
      </c>
      <c r="P238" s="178">
        <v>0</v>
      </c>
      <c r="Q238" s="178">
        <v>0</v>
      </c>
      <c r="R238" s="178">
        <v>0</v>
      </c>
      <c r="S238" s="178">
        <v>0</v>
      </c>
      <c r="T238" s="179">
        <f t="shared" si="7"/>
        <v>0</v>
      </c>
    </row>
    <row r="239" spans="1:20" ht="12" customHeight="1" x14ac:dyDescent="0.25">
      <c r="A239" s="347" t="s">
        <v>391</v>
      </c>
      <c r="B239" s="347"/>
      <c r="C239" s="347"/>
      <c r="D239" s="347"/>
      <c r="E239" s="184">
        <f t="shared" ref="E239:T239" si="8">SUM(E4:E238)</f>
        <v>420204973.62000024</v>
      </c>
      <c r="F239" s="184">
        <f t="shared" si="8"/>
        <v>1280469.7000000002</v>
      </c>
      <c r="G239" s="184">
        <f t="shared" si="8"/>
        <v>353183.28999999986</v>
      </c>
      <c r="H239" s="184">
        <f t="shared" si="8"/>
        <v>351207.05</v>
      </c>
      <c r="I239" s="184">
        <f t="shared" si="8"/>
        <v>1089995.5899999994</v>
      </c>
      <c r="J239" s="184">
        <f t="shared" si="8"/>
        <v>748488.11000000057</v>
      </c>
      <c r="K239" s="184">
        <f t="shared" si="8"/>
        <v>26880801.759999998</v>
      </c>
      <c r="L239" s="184">
        <f t="shared" si="8"/>
        <v>450909119.11999989</v>
      </c>
      <c r="M239" s="184">
        <f t="shared" si="8"/>
        <v>408412514.84000003</v>
      </c>
      <c r="N239" s="184">
        <f t="shared" si="8"/>
        <v>1123097.71</v>
      </c>
      <c r="O239" s="184">
        <f t="shared" si="8"/>
        <v>331934.60000000021</v>
      </c>
      <c r="P239" s="184">
        <f t="shared" si="8"/>
        <v>329983.70000000024</v>
      </c>
      <c r="Q239" s="184">
        <f t="shared" si="8"/>
        <v>1059586.5900000003</v>
      </c>
      <c r="R239" s="184">
        <f t="shared" si="8"/>
        <v>722536.94000000029</v>
      </c>
      <c r="S239" s="184">
        <f t="shared" si="8"/>
        <v>26001931.459999993</v>
      </c>
      <c r="T239" s="184">
        <f t="shared" si="8"/>
        <v>437981585.83999985</v>
      </c>
    </row>
    <row r="240" spans="1:20" ht="12" customHeight="1" outlineLevel="1" x14ac:dyDescent="0.25">
      <c r="A240" s="175"/>
      <c r="B240" s="175" t="s">
        <v>1061</v>
      </c>
      <c r="C240" s="183" t="s">
        <v>1065</v>
      </c>
      <c r="D240" s="176"/>
      <c r="E240" s="178">
        <v>0</v>
      </c>
      <c r="F240" s="178">
        <v>0</v>
      </c>
      <c r="G240" s="178">
        <v>0</v>
      </c>
      <c r="H240" s="178">
        <v>0</v>
      </c>
      <c r="I240" s="178">
        <v>0</v>
      </c>
      <c r="J240" s="178">
        <v>0</v>
      </c>
      <c r="K240" s="178">
        <v>0</v>
      </c>
      <c r="L240" s="179">
        <f t="shared" ref="L240:L303" si="9">SUM(E240:K240)</f>
        <v>0</v>
      </c>
      <c r="M240" s="178">
        <v>0</v>
      </c>
      <c r="N240" s="178">
        <v>0</v>
      </c>
      <c r="O240" s="178">
        <v>0</v>
      </c>
      <c r="P240" s="178">
        <v>0</v>
      </c>
      <c r="Q240" s="178">
        <v>0</v>
      </c>
      <c r="R240" s="178">
        <v>0</v>
      </c>
      <c r="S240" s="178">
        <v>0</v>
      </c>
      <c r="T240" s="179">
        <f t="shared" ref="T240:T303" si="10">SUM(M240:S240)</f>
        <v>0</v>
      </c>
    </row>
    <row r="241" spans="1:20" ht="12" customHeight="1" outlineLevel="1" x14ac:dyDescent="0.25">
      <c r="A241" s="175"/>
      <c r="B241" s="175" t="s">
        <v>1061</v>
      </c>
      <c r="C241" s="183" t="s">
        <v>237</v>
      </c>
      <c r="D241" s="176"/>
      <c r="E241" s="178">
        <v>-2194296.44</v>
      </c>
      <c r="F241" s="178">
        <v>2194296.4399999995</v>
      </c>
      <c r="G241" s="178">
        <v>-8.1854523159563541E-12</v>
      </c>
      <c r="H241" s="178">
        <v>-7.2759576141834259E-12</v>
      </c>
      <c r="I241" s="178">
        <v>0</v>
      </c>
      <c r="J241" s="178">
        <v>0</v>
      </c>
      <c r="K241" s="178">
        <v>0</v>
      </c>
      <c r="L241" s="179">
        <f t="shared" si="9"/>
        <v>-4.8112269723787904E-10</v>
      </c>
      <c r="M241" s="178">
        <v>18830.179999999997</v>
      </c>
      <c r="N241" s="178">
        <v>0</v>
      </c>
      <c r="O241" s="178">
        <v>10</v>
      </c>
      <c r="P241" s="178">
        <v>6.62</v>
      </c>
      <c r="Q241" s="178">
        <v>16.32</v>
      </c>
      <c r="R241" s="178">
        <v>0.03</v>
      </c>
      <c r="S241" s="178">
        <v>572.54999999999995</v>
      </c>
      <c r="T241" s="179">
        <f t="shared" si="10"/>
        <v>19435.699999999993</v>
      </c>
    </row>
    <row r="242" spans="1:20" ht="12" customHeight="1" outlineLevel="1" x14ac:dyDescent="0.25">
      <c r="A242" s="175"/>
      <c r="B242" s="175" t="s">
        <v>1061</v>
      </c>
      <c r="C242" s="183" t="s">
        <v>238</v>
      </c>
      <c r="D242" s="176"/>
      <c r="E242" s="178">
        <v>-440648.48</v>
      </c>
      <c r="F242" s="178">
        <v>440648.4800000001</v>
      </c>
      <c r="G242" s="178">
        <v>0</v>
      </c>
      <c r="H242" s="178">
        <v>0</v>
      </c>
      <c r="I242" s="178">
        <v>0</v>
      </c>
      <c r="J242" s="178">
        <v>0</v>
      </c>
      <c r="K242" s="178">
        <v>0</v>
      </c>
      <c r="L242" s="179">
        <f t="shared" si="9"/>
        <v>1.1641532182693481E-10</v>
      </c>
      <c r="M242" s="178">
        <v>19300.39</v>
      </c>
      <c r="N242" s="178">
        <v>0</v>
      </c>
      <c r="O242" s="178">
        <v>17.27</v>
      </c>
      <c r="P242" s="178">
        <v>12.24</v>
      </c>
      <c r="Q242" s="178">
        <v>44.539999999999992</v>
      </c>
      <c r="R242" s="178">
        <v>0</v>
      </c>
      <c r="S242" s="178">
        <v>1304.3</v>
      </c>
      <c r="T242" s="179">
        <f t="shared" si="10"/>
        <v>20678.740000000002</v>
      </c>
    </row>
    <row r="243" spans="1:20" ht="12" customHeight="1" outlineLevel="1" x14ac:dyDescent="0.25">
      <c r="A243" s="175"/>
      <c r="B243" s="175" t="s">
        <v>1061</v>
      </c>
      <c r="C243" s="183" t="s">
        <v>235</v>
      </c>
      <c r="D243" s="176"/>
      <c r="E243" s="178">
        <v>-734801.11</v>
      </c>
      <c r="F243" s="178">
        <v>734801.11000000034</v>
      </c>
      <c r="G243" s="178">
        <v>0</v>
      </c>
      <c r="H243" s="178">
        <v>0</v>
      </c>
      <c r="I243" s="178">
        <v>0</v>
      </c>
      <c r="J243" s="178">
        <v>0</v>
      </c>
      <c r="K243" s="178">
        <v>0</v>
      </c>
      <c r="L243" s="179">
        <f t="shared" si="9"/>
        <v>3.4924596548080444E-10</v>
      </c>
      <c r="M243" s="178">
        <v>0</v>
      </c>
      <c r="N243" s="178">
        <v>0</v>
      </c>
      <c r="O243" s="178">
        <v>0</v>
      </c>
      <c r="P243" s="178">
        <v>0</v>
      </c>
      <c r="Q243" s="178">
        <v>0</v>
      </c>
      <c r="R243" s="178">
        <v>0</v>
      </c>
      <c r="S243" s="178">
        <v>0</v>
      </c>
      <c r="T243" s="179">
        <f t="shared" si="10"/>
        <v>0</v>
      </c>
    </row>
    <row r="244" spans="1:20" ht="12" customHeight="1" outlineLevel="1" x14ac:dyDescent="0.25">
      <c r="A244" s="175"/>
      <c r="B244" s="175" t="s">
        <v>1061</v>
      </c>
      <c r="C244" s="183" t="s">
        <v>236</v>
      </c>
      <c r="D244" s="176"/>
      <c r="E244" s="178">
        <v>-1448437.88</v>
      </c>
      <c r="F244" s="178">
        <v>1448437.8799999992</v>
      </c>
      <c r="G244" s="178">
        <v>0</v>
      </c>
      <c r="H244" s="178">
        <v>0</v>
      </c>
      <c r="I244" s="178">
        <v>-2.5011104298755527E-12</v>
      </c>
      <c r="J244" s="178">
        <v>4.5474735088646412E-13</v>
      </c>
      <c r="K244" s="178">
        <v>0</v>
      </c>
      <c r="L244" s="179">
        <f t="shared" si="9"/>
        <v>-7.0053829404059798E-10</v>
      </c>
      <c r="M244" s="178">
        <v>-5707.1900000000005</v>
      </c>
      <c r="N244" s="178">
        <v>0</v>
      </c>
      <c r="O244" s="178">
        <v>-3.88</v>
      </c>
      <c r="P244" s="178">
        <v>-3.88</v>
      </c>
      <c r="Q244" s="178">
        <v>-11</v>
      </c>
      <c r="R244" s="178">
        <v>-8.120000000000001</v>
      </c>
      <c r="S244" s="178">
        <v>-103.06</v>
      </c>
      <c r="T244" s="179">
        <f t="shared" si="10"/>
        <v>-5837.130000000001</v>
      </c>
    </row>
    <row r="245" spans="1:20" ht="12" customHeight="1" outlineLevel="1" x14ac:dyDescent="0.25">
      <c r="A245" s="175"/>
      <c r="B245" s="175" t="s">
        <v>1061</v>
      </c>
      <c r="C245" s="183" t="s">
        <v>1066</v>
      </c>
      <c r="D245" s="176"/>
      <c r="E245" s="178">
        <v>0</v>
      </c>
      <c r="F245" s="178">
        <v>0</v>
      </c>
      <c r="G245" s="178">
        <v>0</v>
      </c>
      <c r="H245" s="178">
        <v>0</v>
      </c>
      <c r="I245" s="178">
        <v>0</v>
      </c>
      <c r="J245" s="178">
        <v>0</v>
      </c>
      <c r="K245" s="178">
        <v>0</v>
      </c>
      <c r="L245" s="179">
        <f t="shared" si="9"/>
        <v>0</v>
      </c>
      <c r="M245" s="178">
        <v>0</v>
      </c>
      <c r="N245" s="178">
        <v>0</v>
      </c>
      <c r="O245" s="178">
        <v>0</v>
      </c>
      <c r="P245" s="178">
        <v>0</v>
      </c>
      <c r="Q245" s="178">
        <v>0</v>
      </c>
      <c r="R245" s="178">
        <v>0</v>
      </c>
      <c r="S245" s="178">
        <v>0</v>
      </c>
      <c r="T245" s="179">
        <f t="shared" si="10"/>
        <v>0</v>
      </c>
    </row>
    <row r="246" spans="1:20" ht="12" customHeight="1" outlineLevel="1" x14ac:dyDescent="0.25">
      <c r="A246" s="175"/>
      <c r="B246" s="175" t="s">
        <v>1061</v>
      </c>
      <c r="C246" s="183" t="s">
        <v>1067</v>
      </c>
      <c r="D246" s="176"/>
      <c r="E246" s="178">
        <v>0</v>
      </c>
      <c r="F246" s="178">
        <v>0</v>
      </c>
      <c r="G246" s="178">
        <v>0</v>
      </c>
      <c r="H246" s="178">
        <v>0</v>
      </c>
      <c r="I246" s="178">
        <v>0</v>
      </c>
      <c r="J246" s="178">
        <v>0</v>
      </c>
      <c r="K246" s="178">
        <v>0</v>
      </c>
      <c r="L246" s="179">
        <f t="shared" si="9"/>
        <v>0</v>
      </c>
      <c r="M246" s="178">
        <v>0</v>
      </c>
      <c r="N246" s="178">
        <v>0</v>
      </c>
      <c r="O246" s="178">
        <v>0</v>
      </c>
      <c r="P246" s="178">
        <v>0</v>
      </c>
      <c r="Q246" s="178">
        <v>0</v>
      </c>
      <c r="R246" s="178">
        <v>0</v>
      </c>
      <c r="S246" s="178">
        <v>0</v>
      </c>
      <c r="T246" s="179">
        <f t="shared" si="10"/>
        <v>0</v>
      </c>
    </row>
    <row r="247" spans="1:20" ht="12" customHeight="1" outlineLevel="1" x14ac:dyDescent="0.25">
      <c r="A247" s="175"/>
      <c r="B247" s="175" t="s">
        <v>1061</v>
      </c>
      <c r="C247" s="183" t="s">
        <v>1068</v>
      </c>
      <c r="D247" s="176"/>
      <c r="E247" s="178">
        <v>0</v>
      </c>
      <c r="F247" s="178">
        <v>0</v>
      </c>
      <c r="G247" s="178">
        <v>0</v>
      </c>
      <c r="H247" s="178">
        <v>0</v>
      </c>
      <c r="I247" s="178">
        <v>0</v>
      </c>
      <c r="J247" s="178">
        <v>0</v>
      </c>
      <c r="K247" s="178">
        <v>0</v>
      </c>
      <c r="L247" s="179">
        <f t="shared" si="9"/>
        <v>0</v>
      </c>
      <c r="M247" s="178">
        <v>0</v>
      </c>
      <c r="N247" s="178">
        <v>0</v>
      </c>
      <c r="O247" s="178">
        <v>0</v>
      </c>
      <c r="P247" s="178">
        <v>0</v>
      </c>
      <c r="Q247" s="178">
        <v>0</v>
      </c>
      <c r="R247" s="178">
        <v>0</v>
      </c>
      <c r="S247" s="178">
        <v>0</v>
      </c>
      <c r="T247" s="179">
        <f t="shared" si="10"/>
        <v>0</v>
      </c>
    </row>
    <row r="248" spans="1:20" ht="12" customHeight="1" outlineLevel="1" x14ac:dyDescent="0.25">
      <c r="A248" s="175"/>
      <c r="B248" s="175" t="s">
        <v>1061</v>
      </c>
      <c r="C248" s="183" t="s">
        <v>241</v>
      </c>
      <c r="D248" s="176"/>
      <c r="E248" s="178">
        <v>0</v>
      </c>
      <c r="F248" s="178">
        <v>0</v>
      </c>
      <c r="G248" s="178">
        <v>0</v>
      </c>
      <c r="H248" s="178">
        <v>0</v>
      </c>
      <c r="I248" s="178">
        <v>0</v>
      </c>
      <c r="J248" s="178">
        <v>0</v>
      </c>
      <c r="K248" s="178">
        <v>0</v>
      </c>
      <c r="L248" s="179">
        <f t="shared" si="9"/>
        <v>0</v>
      </c>
      <c r="M248" s="178">
        <v>0</v>
      </c>
      <c r="N248" s="178">
        <v>0</v>
      </c>
      <c r="O248" s="178">
        <v>0</v>
      </c>
      <c r="P248" s="178">
        <v>0</v>
      </c>
      <c r="Q248" s="178">
        <v>0</v>
      </c>
      <c r="R248" s="178">
        <v>0</v>
      </c>
      <c r="S248" s="178">
        <v>0</v>
      </c>
      <c r="T248" s="179">
        <f t="shared" si="10"/>
        <v>0</v>
      </c>
    </row>
    <row r="249" spans="1:20" ht="12" customHeight="1" outlineLevel="1" x14ac:dyDescent="0.25">
      <c r="A249" s="175"/>
      <c r="B249" s="175" t="s">
        <v>1061</v>
      </c>
      <c r="C249" s="183" t="s">
        <v>239</v>
      </c>
      <c r="D249" s="176"/>
      <c r="E249" s="178">
        <v>0</v>
      </c>
      <c r="F249" s="178">
        <v>0</v>
      </c>
      <c r="G249" s="178">
        <v>0</v>
      </c>
      <c r="H249" s="178">
        <v>0</v>
      </c>
      <c r="I249" s="178">
        <v>0</v>
      </c>
      <c r="J249" s="178">
        <v>0</v>
      </c>
      <c r="K249" s="178">
        <v>0</v>
      </c>
      <c r="L249" s="179">
        <f t="shared" si="9"/>
        <v>0</v>
      </c>
      <c r="M249" s="178">
        <v>0</v>
      </c>
      <c r="N249" s="178">
        <v>0</v>
      </c>
      <c r="O249" s="178">
        <v>0</v>
      </c>
      <c r="P249" s="178">
        <v>0</v>
      </c>
      <c r="Q249" s="178">
        <v>0</v>
      </c>
      <c r="R249" s="178">
        <v>0</v>
      </c>
      <c r="S249" s="178">
        <v>0</v>
      </c>
      <c r="T249" s="179">
        <f t="shared" si="10"/>
        <v>0</v>
      </c>
    </row>
    <row r="250" spans="1:20" ht="12" customHeight="1" outlineLevel="1" x14ac:dyDescent="0.25">
      <c r="A250" s="175"/>
      <c r="B250" s="175" t="s">
        <v>1061</v>
      </c>
      <c r="C250" s="183" t="s">
        <v>240</v>
      </c>
      <c r="D250" s="176"/>
      <c r="E250" s="178">
        <v>0</v>
      </c>
      <c r="F250" s="178">
        <v>0</v>
      </c>
      <c r="G250" s="178">
        <v>0</v>
      </c>
      <c r="H250" s="178">
        <v>0</v>
      </c>
      <c r="I250" s="178">
        <v>0</v>
      </c>
      <c r="J250" s="178">
        <v>0</v>
      </c>
      <c r="K250" s="178">
        <v>0</v>
      </c>
      <c r="L250" s="179">
        <f t="shared" si="9"/>
        <v>0</v>
      </c>
      <c r="M250" s="178">
        <v>0</v>
      </c>
      <c r="N250" s="178">
        <v>0</v>
      </c>
      <c r="O250" s="178">
        <v>0</v>
      </c>
      <c r="P250" s="178">
        <v>0</v>
      </c>
      <c r="Q250" s="178">
        <v>0</v>
      </c>
      <c r="R250" s="178">
        <v>0</v>
      </c>
      <c r="S250" s="178">
        <v>0</v>
      </c>
      <c r="T250" s="179">
        <f t="shared" si="10"/>
        <v>0</v>
      </c>
    </row>
    <row r="251" spans="1:20" ht="12" customHeight="1" outlineLevel="1" x14ac:dyDescent="0.25">
      <c r="A251" s="175"/>
      <c r="B251" s="175" t="s">
        <v>1061</v>
      </c>
      <c r="C251" s="183" t="s">
        <v>1069</v>
      </c>
      <c r="D251" s="176"/>
      <c r="E251" s="178">
        <v>0</v>
      </c>
      <c r="F251" s="178">
        <v>0</v>
      </c>
      <c r="G251" s="178">
        <v>0</v>
      </c>
      <c r="H251" s="178">
        <v>0</v>
      </c>
      <c r="I251" s="178">
        <v>0</v>
      </c>
      <c r="J251" s="178">
        <v>0</v>
      </c>
      <c r="K251" s="178">
        <v>0</v>
      </c>
      <c r="L251" s="179">
        <f t="shared" si="9"/>
        <v>0</v>
      </c>
      <c r="M251" s="178">
        <v>0</v>
      </c>
      <c r="N251" s="178">
        <v>0</v>
      </c>
      <c r="O251" s="178">
        <v>0</v>
      </c>
      <c r="P251" s="178">
        <v>0</v>
      </c>
      <c r="Q251" s="178">
        <v>0</v>
      </c>
      <c r="R251" s="178">
        <v>0</v>
      </c>
      <c r="S251" s="178">
        <v>0</v>
      </c>
      <c r="T251" s="179">
        <f t="shared" si="10"/>
        <v>0</v>
      </c>
    </row>
    <row r="252" spans="1:20" ht="12" customHeight="1" outlineLevel="1" x14ac:dyDescent="0.25">
      <c r="A252" s="175"/>
      <c r="B252" s="175" t="s">
        <v>1061</v>
      </c>
      <c r="C252" s="183" t="s">
        <v>1070</v>
      </c>
      <c r="D252" s="176"/>
      <c r="E252" s="178">
        <v>0</v>
      </c>
      <c r="F252" s="178">
        <v>0</v>
      </c>
      <c r="G252" s="178">
        <v>0</v>
      </c>
      <c r="H252" s="178">
        <v>0</v>
      </c>
      <c r="I252" s="178">
        <v>0</v>
      </c>
      <c r="J252" s="178">
        <v>0</v>
      </c>
      <c r="K252" s="178">
        <v>0</v>
      </c>
      <c r="L252" s="179">
        <f t="shared" si="9"/>
        <v>0</v>
      </c>
      <c r="M252" s="178">
        <v>0</v>
      </c>
      <c r="N252" s="178">
        <v>0</v>
      </c>
      <c r="O252" s="178">
        <v>0</v>
      </c>
      <c r="P252" s="178">
        <v>0</v>
      </c>
      <c r="Q252" s="178">
        <v>0</v>
      </c>
      <c r="R252" s="178">
        <v>0</v>
      </c>
      <c r="S252" s="178">
        <v>0</v>
      </c>
      <c r="T252" s="179">
        <f t="shared" si="10"/>
        <v>0</v>
      </c>
    </row>
    <row r="253" spans="1:20" ht="12" customHeight="1" outlineLevel="1" x14ac:dyDescent="0.25">
      <c r="A253" s="175"/>
      <c r="B253" s="175" t="s">
        <v>1061</v>
      </c>
      <c r="C253" s="183" t="s">
        <v>242</v>
      </c>
      <c r="D253" s="176"/>
      <c r="E253" s="178">
        <v>0</v>
      </c>
      <c r="F253" s="178">
        <v>0</v>
      </c>
      <c r="G253" s="178">
        <v>0</v>
      </c>
      <c r="H253" s="178">
        <v>0</v>
      </c>
      <c r="I253" s="178">
        <v>0</v>
      </c>
      <c r="J253" s="178">
        <v>0</v>
      </c>
      <c r="K253" s="178">
        <v>0</v>
      </c>
      <c r="L253" s="179">
        <f t="shared" si="9"/>
        <v>0</v>
      </c>
      <c r="M253" s="178">
        <v>0</v>
      </c>
      <c r="N253" s="178">
        <v>0</v>
      </c>
      <c r="O253" s="178">
        <v>0</v>
      </c>
      <c r="P253" s="178">
        <v>0</v>
      </c>
      <c r="Q253" s="178">
        <v>0</v>
      </c>
      <c r="R253" s="178">
        <v>0</v>
      </c>
      <c r="S253" s="178">
        <v>0</v>
      </c>
      <c r="T253" s="179">
        <f t="shared" si="10"/>
        <v>0</v>
      </c>
    </row>
    <row r="254" spans="1:20" ht="12" customHeight="1" outlineLevel="1" x14ac:dyDescent="0.25">
      <c r="A254" s="175"/>
      <c r="B254" s="175" t="s">
        <v>1061</v>
      </c>
      <c r="C254" s="183" t="s">
        <v>243</v>
      </c>
      <c r="D254" s="176"/>
      <c r="E254" s="178">
        <v>1925.5</v>
      </c>
      <c r="F254" s="178">
        <v>-1925.5</v>
      </c>
      <c r="G254" s="178">
        <v>0</v>
      </c>
      <c r="H254" s="178">
        <v>0</v>
      </c>
      <c r="I254" s="178">
        <v>0</v>
      </c>
      <c r="J254" s="178">
        <v>0</v>
      </c>
      <c r="K254" s="178">
        <v>0</v>
      </c>
      <c r="L254" s="179">
        <f t="shared" si="9"/>
        <v>0</v>
      </c>
      <c r="M254" s="178">
        <v>0</v>
      </c>
      <c r="N254" s="178">
        <v>0</v>
      </c>
      <c r="O254" s="178">
        <v>0</v>
      </c>
      <c r="P254" s="178">
        <v>0</v>
      </c>
      <c r="Q254" s="178">
        <v>0</v>
      </c>
      <c r="R254" s="178">
        <v>0</v>
      </c>
      <c r="S254" s="178">
        <v>0</v>
      </c>
      <c r="T254" s="179">
        <f t="shared" si="10"/>
        <v>0</v>
      </c>
    </row>
    <row r="255" spans="1:20" ht="12" customHeight="1" outlineLevel="1" x14ac:dyDescent="0.25">
      <c r="A255" s="175"/>
      <c r="B255" s="175" t="s">
        <v>1061</v>
      </c>
      <c r="C255" s="183" t="s">
        <v>244</v>
      </c>
      <c r="D255" s="176"/>
      <c r="E255" s="178">
        <v>0</v>
      </c>
      <c r="F255" s="178">
        <v>0</v>
      </c>
      <c r="G255" s="178">
        <v>0</v>
      </c>
      <c r="H255" s="178">
        <v>0</v>
      </c>
      <c r="I255" s="178">
        <v>0</v>
      </c>
      <c r="J255" s="178">
        <v>0</v>
      </c>
      <c r="K255" s="178">
        <v>0</v>
      </c>
      <c r="L255" s="179">
        <f t="shared" si="9"/>
        <v>0</v>
      </c>
      <c r="M255" s="178">
        <v>2143.1799999999998</v>
      </c>
      <c r="N255" s="178">
        <v>0</v>
      </c>
      <c r="O255" s="178">
        <v>1</v>
      </c>
      <c r="P255" s="178">
        <v>1</v>
      </c>
      <c r="Q255" s="178">
        <v>2.96</v>
      </c>
      <c r="R255" s="178">
        <v>0.36</v>
      </c>
      <c r="S255" s="178">
        <v>195.79000000000002</v>
      </c>
      <c r="T255" s="179">
        <f t="shared" si="10"/>
        <v>2344.29</v>
      </c>
    </row>
    <row r="256" spans="1:20" ht="12" customHeight="1" outlineLevel="1" x14ac:dyDescent="0.25">
      <c r="A256" s="175"/>
      <c r="B256" s="175" t="s">
        <v>1061</v>
      </c>
      <c r="C256" s="183" t="s">
        <v>245</v>
      </c>
      <c r="D256" s="176"/>
      <c r="E256" s="178">
        <v>0</v>
      </c>
      <c r="F256" s="178">
        <v>0</v>
      </c>
      <c r="G256" s="178">
        <v>0</v>
      </c>
      <c r="H256" s="178">
        <v>0</v>
      </c>
      <c r="I256" s="178">
        <v>0</v>
      </c>
      <c r="J256" s="178">
        <v>0</v>
      </c>
      <c r="K256" s="178">
        <v>0</v>
      </c>
      <c r="L256" s="179">
        <f t="shared" si="9"/>
        <v>0</v>
      </c>
      <c r="M256" s="178">
        <v>24454.7</v>
      </c>
      <c r="N256" s="178">
        <v>0</v>
      </c>
      <c r="O256" s="178">
        <v>7.14</v>
      </c>
      <c r="P256" s="178">
        <v>7.14</v>
      </c>
      <c r="Q256" s="178">
        <v>21.139999999999997</v>
      </c>
      <c r="R256" s="178">
        <v>0</v>
      </c>
      <c r="S256" s="178">
        <v>3262.9000000000005</v>
      </c>
      <c r="T256" s="179">
        <f t="shared" si="10"/>
        <v>27753.02</v>
      </c>
    </row>
    <row r="257" spans="1:20" ht="12" customHeight="1" outlineLevel="1" x14ac:dyDescent="0.25">
      <c r="A257" s="175"/>
      <c r="B257" s="175" t="s">
        <v>1061</v>
      </c>
      <c r="C257" s="183" t="s">
        <v>246</v>
      </c>
      <c r="D257" s="176"/>
      <c r="E257" s="178">
        <v>-143641.21</v>
      </c>
      <c r="F257" s="178">
        <v>143641.21000000002</v>
      </c>
      <c r="G257" s="178">
        <v>0</v>
      </c>
      <c r="H257" s="178">
        <v>0</v>
      </c>
      <c r="I257" s="178">
        <v>0</v>
      </c>
      <c r="J257" s="178">
        <v>0</v>
      </c>
      <c r="K257" s="178">
        <v>0</v>
      </c>
      <c r="L257" s="179">
        <f t="shared" si="9"/>
        <v>2.9103830456733704E-11</v>
      </c>
      <c r="M257" s="178">
        <v>0</v>
      </c>
      <c r="N257" s="178">
        <v>0</v>
      </c>
      <c r="O257" s="178">
        <v>0</v>
      </c>
      <c r="P257" s="178">
        <v>0</v>
      </c>
      <c r="Q257" s="178">
        <v>0</v>
      </c>
      <c r="R257" s="178">
        <v>0</v>
      </c>
      <c r="S257" s="178">
        <v>0</v>
      </c>
      <c r="T257" s="179">
        <f t="shared" si="10"/>
        <v>0</v>
      </c>
    </row>
    <row r="258" spans="1:20" ht="12" customHeight="1" outlineLevel="1" x14ac:dyDescent="0.25">
      <c r="A258" s="175"/>
      <c r="B258" s="175" t="s">
        <v>1061</v>
      </c>
      <c r="C258" s="183" t="s">
        <v>1071</v>
      </c>
      <c r="D258" s="176"/>
      <c r="E258" s="178">
        <v>663.15</v>
      </c>
      <c r="F258" s="178">
        <v>-663.15</v>
      </c>
      <c r="G258" s="178">
        <v>0</v>
      </c>
      <c r="H258" s="178">
        <v>0</v>
      </c>
      <c r="I258" s="178">
        <v>0</v>
      </c>
      <c r="J258" s="178">
        <v>0</v>
      </c>
      <c r="K258" s="178">
        <v>0</v>
      </c>
      <c r="L258" s="179">
        <f t="shared" si="9"/>
        <v>0</v>
      </c>
      <c r="M258" s="178">
        <v>0</v>
      </c>
      <c r="N258" s="178">
        <v>0</v>
      </c>
      <c r="O258" s="178">
        <v>0</v>
      </c>
      <c r="P258" s="178">
        <v>0</v>
      </c>
      <c r="Q258" s="178">
        <v>0</v>
      </c>
      <c r="R258" s="178">
        <v>0</v>
      </c>
      <c r="S258" s="178">
        <v>0</v>
      </c>
      <c r="T258" s="179">
        <f t="shared" si="10"/>
        <v>0</v>
      </c>
    </row>
    <row r="259" spans="1:20" ht="12" customHeight="1" outlineLevel="1" x14ac:dyDescent="0.25">
      <c r="A259" s="175"/>
      <c r="B259" s="175" t="s">
        <v>1061</v>
      </c>
      <c r="C259" s="183" t="s">
        <v>1072</v>
      </c>
      <c r="D259" s="176"/>
      <c r="E259" s="178">
        <v>-11443.97</v>
      </c>
      <c r="F259" s="178">
        <v>11443.97</v>
      </c>
      <c r="G259" s="178">
        <v>0</v>
      </c>
      <c r="H259" s="178">
        <v>0</v>
      </c>
      <c r="I259" s="178">
        <v>0</v>
      </c>
      <c r="J259" s="178">
        <v>0</v>
      </c>
      <c r="K259" s="178">
        <v>0</v>
      </c>
      <c r="L259" s="179">
        <f t="shared" si="9"/>
        <v>0</v>
      </c>
      <c r="M259" s="178">
        <v>0</v>
      </c>
      <c r="N259" s="178">
        <v>0</v>
      </c>
      <c r="O259" s="178">
        <v>0</v>
      </c>
      <c r="P259" s="178">
        <v>0</v>
      </c>
      <c r="Q259" s="178">
        <v>0</v>
      </c>
      <c r="R259" s="178">
        <v>0</v>
      </c>
      <c r="S259" s="178">
        <v>0</v>
      </c>
      <c r="T259" s="179">
        <f t="shared" si="10"/>
        <v>0</v>
      </c>
    </row>
    <row r="260" spans="1:20" ht="12" customHeight="1" outlineLevel="1" x14ac:dyDescent="0.25">
      <c r="A260" s="175"/>
      <c r="B260" s="175" t="s">
        <v>1061</v>
      </c>
      <c r="C260" s="183" t="s">
        <v>1073</v>
      </c>
      <c r="D260" s="176"/>
      <c r="E260" s="178">
        <v>-29129.3</v>
      </c>
      <c r="F260" s="178">
        <v>29129.300000000003</v>
      </c>
      <c r="G260" s="178">
        <v>0</v>
      </c>
      <c r="H260" s="178">
        <v>0</v>
      </c>
      <c r="I260" s="178">
        <v>0</v>
      </c>
      <c r="J260" s="178">
        <v>0</v>
      </c>
      <c r="K260" s="178">
        <v>0</v>
      </c>
      <c r="L260" s="179">
        <f t="shared" si="9"/>
        <v>3.637978807091713E-12</v>
      </c>
      <c r="M260" s="178">
        <v>0</v>
      </c>
      <c r="N260" s="178">
        <v>0</v>
      </c>
      <c r="O260" s="178">
        <v>0</v>
      </c>
      <c r="P260" s="178">
        <v>0</v>
      </c>
      <c r="Q260" s="178">
        <v>0</v>
      </c>
      <c r="R260" s="178">
        <v>0</v>
      </c>
      <c r="S260" s="178">
        <v>0</v>
      </c>
      <c r="T260" s="179">
        <f t="shared" si="10"/>
        <v>0</v>
      </c>
    </row>
    <row r="261" spans="1:20" ht="12" customHeight="1" outlineLevel="1" x14ac:dyDescent="0.25">
      <c r="A261" s="175"/>
      <c r="B261" s="175" t="s">
        <v>1061</v>
      </c>
      <c r="C261" s="183" t="s">
        <v>1074</v>
      </c>
      <c r="D261" s="176"/>
      <c r="E261" s="178">
        <v>0</v>
      </c>
      <c r="F261" s="178">
        <v>0</v>
      </c>
      <c r="G261" s="178">
        <v>0</v>
      </c>
      <c r="H261" s="178">
        <v>0</v>
      </c>
      <c r="I261" s="178">
        <v>0</v>
      </c>
      <c r="J261" s="178">
        <v>0</v>
      </c>
      <c r="K261" s="178">
        <v>0</v>
      </c>
      <c r="L261" s="179">
        <f t="shared" si="9"/>
        <v>0</v>
      </c>
      <c r="M261" s="178">
        <v>0</v>
      </c>
      <c r="N261" s="178">
        <v>0</v>
      </c>
      <c r="O261" s="178">
        <v>0</v>
      </c>
      <c r="P261" s="178">
        <v>0</v>
      </c>
      <c r="Q261" s="178">
        <v>0</v>
      </c>
      <c r="R261" s="178">
        <v>0</v>
      </c>
      <c r="S261" s="178">
        <v>0</v>
      </c>
      <c r="T261" s="179">
        <f t="shared" si="10"/>
        <v>0</v>
      </c>
    </row>
    <row r="262" spans="1:20" ht="12" customHeight="1" outlineLevel="1" x14ac:dyDescent="0.25">
      <c r="A262" s="175"/>
      <c r="B262" s="175" t="s">
        <v>1061</v>
      </c>
      <c r="C262" s="183" t="s">
        <v>1075</v>
      </c>
      <c r="D262" s="176"/>
      <c r="E262" s="178">
        <v>-459.29</v>
      </c>
      <c r="F262" s="178">
        <v>459.28999999999996</v>
      </c>
      <c r="G262" s="178">
        <v>0</v>
      </c>
      <c r="H262" s="178">
        <v>0</v>
      </c>
      <c r="I262" s="178">
        <v>0</v>
      </c>
      <c r="J262" s="178">
        <v>0</v>
      </c>
      <c r="K262" s="178">
        <v>0</v>
      </c>
      <c r="L262" s="179">
        <f t="shared" si="9"/>
        <v>-5.6843418860808015E-14</v>
      </c>
      <c r="M262" s="178">
        <v>0</v>
      </c>
      <c r="N262" s="178">
        <v>0</v>
      </c>
      <c r="O262" s="178">
        <v>0</v>
      </c>
      <c r="P262" s="178">
        <v>0</v>
      </c>
      <c r="Q262" s="178">
        <v>0</v>
      </c>
      <c r="R262" s="178">
        <v>0</v>
      </c>
      <c r="S262" s="178">
        <v>0</v>
      </c>
      <c r="T262" s="179">
        <f t="shared" si="10"/>
        <v>0</v>
      </c>
    </row>
    <row r="263" spans="1:20" ht="12" customHeight="1" outlineLevel="1" x14ac:dyDescent="0.25">
      <c r="A263" s="175"/>
      <c r="B263" s="175" t="s">
        <v>1061</v>
      </c>
      <c r="C263" s="183" t="s">
        <v>1076</v>
      </c>
      <c r="D263" s="176"/>
      <c r="E263" s="178">
        <v>0</v>
      </c>
      <c r="F263" s="178">
        <v>0</v>
      </c>
      <c r="G263" s="178">
        <v>0</v>
      </c>
      <c r="H263" s="178">
        <v>0</v>
      </c>
      <c r="I263" s="178">
        <v>0</v>
      </c>
      <c r="J263" s="178">
        <v>0</v>
      </c>
      <c r="K263" s="178">
        <v>0</v>
      </c>
      <c r="L263" s="179">
        <f t="shared" si="9"/>
        <v>0</v>
      </c>
      <c r="M263" s="178">
        <v>0</v>
      </c>
      <c r="N263" s="178">
        <v>0</v>
      </c>
      <c r="O263" s="178">
        <v>0</v>
      </c>
      <c r="P263" s="178">
        <v>0</v>
      </c>
      <c r="Q263" s="178">
        <v>0</v>
      </c>
      <c r="R263" s="178">
        <v>0</v>
      </c>
      <c r="S263" s="178">
        <v>0</v>
      </c>
      <c r="T263" s="179">
        <f t="shared" si="10"/>
        <v>0</v>
      </c>
    </row>
    <row r="264" spans="1:20" ht="12" customHeight="1" outlineLevel="1" x14ac:dyDescent="0.25">
      <c r="A264" s="175"/>
      <c r="B264" s="175" t="s">
        <v>1061</v>
      </c>
      <c r="C264" s="183" t="s">
        <v>1077</v>
      </c>
      <c r="D264" s="176"/>
      <c r="E264" s="178">
        <v>-8502.18</v>
      </c>
      <c r="F264" s="178">
        <v>8502.18</v>
      </c>
      <c r="G264" s="178">
        <v>0</v>
      </c>
      <c r="H264" s="178">
        <v>0</v>
      </c>
      <c r="I264" s="178">
        <v>0</v>
      </c>
      <c r="J264" s="178">
        <v>0</v>
      </c>
      <c r="K264" s="178">
        <v>0</v>
      </c>
      <c r="L264" s="179">
        <f t="shared" si="9"/>
        <v>0</v>
      </c>
      <c r="M264" s="178">
        <v>0</v>
      </c>
      <c r="N264" s="178">
        <v>0</v>
      </c>
      <c r="O264" s="178">
        <v>0</v>
      </c>
      <c r="P264" s="178">
        <v>0</v>
      </c>
      <c r="Q264" s="178">
        <v>0</v>
      </c>
      <c r="R264" s="178">
        <v>0</v>
      </c>
      <c r="S264" s="178">
        <v>0</v>
      </c>
      <c r="T264" s="179">
        <f t="shared" si="10"/>
        <v>0</v>
      </c>
    </row>
    <row r="265" spans="1:20" ht="12" customHeight="1" outlineLevel="1" x14ac:dyDescent="0.25">
      <c r="A265" s="175"/>
      <c r="B265" s="175" t="s">
        <v>1061</v>
      </c>
      <c r="C265" s="183" t="s">
        <v>248</v>
      </c>
      <c r="D265" s="176"/>
      <c r="E265" s="178">
        <v>0</v>
      </c>
      <c r="F265" s="178">
        <v>0</v>
      </c>
      <c r="G265" s="178">
        <v>0</v>
      </c>
      <c r="H265" s="178">
        <v>0</v>
      </c>
      <c r="I265" s="178">
        <v>0</v>
      </c>
      <c r="J265" s="178">
        <v>0</v>
      </c>
      <c r="K265" s="178">
        <v>0</v>
      </c>
      <c r="L265" s="179">
        <f t="shared" si="9"/>
        <v>0</v>
      </c>
      <c r="M265" s="178">
        <v>0</v>
      </c>
      <c r="N265" s="178">
        <v>0</v>
      </c>
      <c r="O265" s="178">
        <v>0</v>
      </c>
      <c r="P265" s="178">
        <v>0</v>
      </c>
      <c r="Q265" s="178">
        <v>0</v>
      </c>
      <c r="R265" s="178">
        <v>0</v>
      </c>
      <c r="S265" s="178">
        <v>0</v>
      </c>
      <c r="T265" s="179">
        <f t="shared" si="10"/>
        <v>0</v>
      </c>
    </row>
    <row r="266" spans="1:20" ht="12" customHeight="1" outlineLevel="1" x14ac:dyDescent="0.25">
      <c r="A266" s="175"/>
      <c r="B266" s="175" t="s">
        <v>1061</v>
      </c>
      <c r="C266" s="183" t="s">
        <v>249</v>
      </c>
      <c r="D266" s="176"/>
      <c r="E266" s="178">
        <v>0</v>
      </c>
      <c r="F266" s="178">
        <v>0</v>
      </c>
      <c r="G266" s="178">
        <v>0</v>
      </c>
      <c r="H266" s="178">
        <v>0</v>
      </c>
      <c r="I266" s="178">
        <v>0</v>
      </c>
      <c r="J266" s="178">
        <v>0</v>
      </c>
      <c r="K266" s="178">
        <v>0</v>
      </c>
      <c r="L266" s="179">
        <f t="shared" si="9"/>
        <v>0</v>
      </c>
      <c r="M266" s="178">
        <v>0</v>
      </c>
      <c r="N266" s="178">
        <v>0</v>
      </c>
      <c r="O266" s="178">
        <v>0</v>
      </c>
      <c r="P266" s="178">
        <v>0</v>
      </c>
      <c r="Q266" s="178">
        <v>0</v>
      </c>
      <c r="R266" s="178">
        <v>0</v>
      </c>
      <c r="S266" s="178">
        <v>0</v>
      </c>
      <c r="T266" s="179">
        <f t="shared" si="10"/>
        <v>0</v>
      </c>
    </row>
    <row r="267" spans="1:20" ht="12" customHeight="1" outlineLevel="1" x14ac:dyDescent="0.25">
      <c r="A267" s="175"/>
      <c r="B267" s="175" t="s">
        <v>1061</v>
      </c>
      <c r="C267" s="183" t="s">
        <v>253</v>
      </c>
      <c r="D267" s="176"/>
      <c r="E267" s="178">
        <v>179851.4</v>
      </c>
      <c r="F267" s="178">
        <v>0</v>
      </c>
      <c r="G267" s="178">
        <v>297.60000000000002</v>
      </c>
      <c r="H267" s="178">
        <v>0</v>
      </c>
      <c r="I267" s="178">
        <v>0</v>
      </c>
      <c r="J267" s="178">
        <v>312.95</v>
      </c>
      <c r="K267" s="178">
        <v>3548.29</v>
      </c>
      <c r="L267" s="179">
        <f t="shared" si="9"/>
        <v>184010.24000000002</v>
      </c>
      <c r="M267" s="178">
        <v>164370.29999999999</v>
      </c>
      <c r="N267" s="178">
        <v>0</v>
      </c>
      <c r="O267" s="178">
        <v>271.52</v>
      </c>
      <c r="P267" s="178">
        <v>0</v>
      </c>
      <c r="Q267" s="178">
        <v>0</v>
      </c>
      <c r="R267" s="178">
        <v>285.64</v>
      </c>
      <c r="S267" s="178">
        <v>3239.79</v>
      </c>
      <c r="T267" s="179">
        <f t="shared" si="10"/>
        <v>168167.25</v>
      </c>
    </row>
    <row r="268" spans="1:20" ht="12" customHeight="1" outlineLevel="1" x14ac:dyDescent="0.25">
      <c r="A268" s="175"/>
      <c r="B268" s="175" t="s">
        <v>1061</v>
      </c>
      <c r="C268" s="183" t="s">
        <v>250</v>
      </c>
      <c r="D268" s="176"/>
      <c r="E268" s="178">
        <v>181227.40000000002</v>
      </c>
      <c r="F268" s="178">
        <v>0</v>
      </c>
      <c r="G268" s="178">
        <v>299.84000000000003</v>
      </c>
      <c r="H268" s="178">
        <v>0</v>
      </c>
      <c r="I268" s="178">
        <v>0</v>
      </c>
      <c r="J268" s="178">
        <v>315.5</v>
      </c>
      <c r="K268" s="178">
        <v>3575.8199999999997</v>
      </c>
      <c r="L268" s="179">
        <f t="shared" si="9"/>
        <v>185418.56000000003</v>
      </c>
      <c r="M268" s="178">
        <v>149810.01999999999</v>
      </c>
      <c r="N268" s="178">
        <v>0</v>
      </c>
      <c r="O268" s="178">
        <v>247.54000000000002</v>
      </c>
      <c r="P268" s="178">
        <v>0</v>
      </c>
      <c r="Q268" s="178">
        <v>0</v>
      </c>
      <c r="R268" s="178">
        <v>260.55</v>
      </c>
      <c r="S268" s="178">
        <v>2953.48</v>
      </c>
      <c r="T268" s="179">
        <f t="shared" si="10"/>
        <v>153271.59</v>
      </c>
    </row>
    <row r="269" spans="1:20" ht="12" customHeight="1" outlineLevel="1" x14ac:dyDescent="0.25">
      <c r="A269" s="175"/>
      <c r="B269" s="175" t="s">
        <v>1061</v>
      </c>
      <c r="C269" s="183" t="s">
        <v>251</v>
      </c>
      <c r="D269" s="176"/>
      <c r="E269" s="178">
        <v>0</v>
      </c>
      <c r="F269" s="178">
        <v>0</v>
      </c>
      <c r="G269" s="178">
        <v>0</v>
      </c>
      <c r="H269" s="178">
        <v>0</v>
      </c>
      <c r="I269" s="178">
        <v>0</v>
      </c>
      <c r="J269" s="178">
        <v>0</v>
      </c>
      <c r="K269" s="178">
        <v>0</v>
      </c>
      <c r="L269" s="179">
        <f t="shared" si="9"/>
        <v>0</v>
      </c>
      <c r="M269" s="178">
        <v>0</v>
      </c>
      <c r="N269" s="178">
        <v>0</v>
      </c>
      <c r="O269" s="178">
        <v>0</v>
      </c>
      <c r="P269" s="178">
        <v>0</v>
      </c>
      <c r="Q269" s="178">
        <v>0</v>
      </c>
      <c r="R269" s="178">
        <v>0</v>
      </c>
      <c r="S269" s="178">
        <v>0</v>
      </c>
      <c r="T269" s="179">
        <f t="shared" si="10"/>
        <v>0</v>
      </c>
    </row>
    <row r="270" spans="1:20" ht="12" customHeight="1" outlineLevel="1" x14ac:dyDescent="0.25">
      <c r="A270" s="175"/>
      <c r="B270" s="175" t="s">
        <v>1061</v>
      </c>
      <c r="C270" s="183" t="s">
        <v>252</v>
      </c>
      <c r="D270" s="176"/>
      <c r="E270" s="178">
        <v>102747.7</v>
      </c>
      <c r="F270" s="178">
        <v>0</v>
      </c>
      <c r="G270" s="178">
        <v>218.45999999999998</v>
      </c>
      <c r="H270" s="178">
        <v>0</v>
      </c>
      <c r="I270" s="178">
        <v>0</v>
      </c>
      <c r="J270" s="178">
        <v>229.79999999999998</v>
      </c>
      <c r="K270" s="178">
        <v>2605.16</v>
      </c>
      <c r="L270" s="179">
        <f t="shared" si="9"/>
        <v>105801.12000000001</v>
      </c>
      <c r="M270" s="178">
        <v>88299.810000000012</v>
      </c>
      <c r="N270" s="178">
        <v>0</v>
      </c>
      <c r="O270" s="178">
        <v>187.32999999999998</v>
      </c>
      <c r="P270" s="178">
        <v>0</v>
      </c>
      <c r="Q270" s="178">
        <v>0</v>
      </c>
      <c r="R270" s="178">
        <v>197.10999999999999</v>
      </c>
      <c r="S270" s="178">
        <v>2235.9</v>
      </c>
      <c r="T270" s="179">
        <f t="shared" si="10"/>
        <v>90920.150000000009</v>
      </c>
    </row>
    <row r="271" spans="1:20" ht="12" customHeight="1" outlineLevel="1" x14ac:dyDescent="0.25">
      <c r="A271" s="175"/>
      <c r="B271" s="175" t="s">
        <v>1061</v>
      </c>
      <c r="C271" s="183" t="s">
        <v>255</v>
      </c>
      <c r="D271" s="176"/>
      <c r="E271" s="178">
        <v>-26148.61</v>
      </c>
      <c r="F271" s="178">
        <v>26148.610000000004</v>
      </c>
      <c r="G271" s="178">
        <v>0</v>
      </c>
      <c r="H271" s="178">
        <v>0</v>
      </c>
      <c r="I271" s="178">
        <v>0</v>
      </c>
      <c r="J271" s="178">
        <v>0</v>
      </c>
      <c r="K271" s="178">
        <v>0</v>
      </c>
      <c r="L271" s="179">
        <f t="shared" si="9"/>
        <v>3.637978807091713E-12</v>
      </c>
      <c r="M271" s="178">
        <v>0</v>
      </c>
      <c r="N271" s="178">
        <v>0</v>
      </c>
      <c r="O271" s="178">
        <v>0</v>
      </c>
      <c r="P271" s="178">
        <v>0</v>
      </c>
      <c r="Q271" s="178">
        <v>0</v>
      </c>
      <c r="R271" s="178">
        <v>0</v>
      </c>
      <c r="S271" s="178">
        <v>0</v>
      </c>
      <c r="T271" s="179">
        <f t="shared" si="10"/>
        <v>0</v>
      </c>
    </row>
    <row r="272" spans="1:20" ht="12" customHeight="1" outlineLevel="1" x14ac:dyDescent="0.25">
      <c r="A272" s="175"/>
      <c r="B272" s="175" t="s">
        <v>1061</v>
      </c>
      <c r="C272" s="183" t="s">
        <v>256</v>
      </c>
      <c r="D272" s="176"/>
      <c r="E272" s="178">
        <v>-24987.46</v>
      </c>
      <c r="F272" s="178">
        <v>24801.040000000001</v>
      </c>
      <c r="G272" s="178">
        <v>0</v>
      </c>
      <c r="H272" s="178">
        <v>0</v>
      </c>
      <c r="I272" s="178">
        <v>0</v>
      </c>
      <c r="J272" s="178">
        <v>0</v>
      </c>
      <c r="K272" s="178">
        <v>0</v>
      </c>
      <c r="L272" s="179">
        <f t="shared" si="9"/>
        <v>-186.41999999999825</v>
      </c>
      <c r="M272" s="178">
        <v>0</v>
      </c>
      <c r="N272" s="178">
        <v>0</v>
      </c>
      <c r="O272" s="178">
        <v>0</v>
      </c>
      <c r="P272" s="178">
        <v>0</v>
      </c>
      <c r="Q272" s="178">
        <v>0</v>
      </c>
      <c r="R272" s="178">
        <v>0</v>
      </c>
      <c r="S272" s="178">
        <v>0</v>
      </c>
      <c r="T272" s="179">
        <f t="shared" si="10"/>
        <v>0</v>
      </c>
    </row>
    <row r="273" spans="1:20" ht="12" customHeight="1" outlineLevel="1" x14ac:dyDescent="0.25">
      <c r="A273" s="175"/>
      <c r="B273" s="175" t="s">
        <v>1061</v>
      </c>
      <c r="C273" s="183" t="s">
        <v>259</v>
      </c>
      <c r="D273" s="176"/>
      <c r="E273" s="178">
        <v>-24951.52</v>
      </c>
      <c r="F273" s="178">
        <v>24951.519999999997</v>
      </c>
      <c r="G273" s="178">
        <v>0</v>
      </c>
      <c r="H273" s="178">
        <v>0</v>
      </c>
      <c r="I273" s="178">
        <v>0</v>
      </c>
      <c r="J273" s="178">
        <v>0</v>
      </c>
      <c r="K273" s="178">
        <v>0</v>
      </c>
      <c r="L273" s="179">
        <f t="shared" si="9"/>
        <v>-3.637978807091713E-12</v>
      </c>
      <c r="M273" s="178">
        <v>0</v>
      </c>
      <c r="N273" s="178">
        <v>0</v>
      </c>
      <c r="O273" s="178">
        <v>0</v>
      </c>
      <c r="P273" s="178">
        <v>0</v>
      </c>
      <c r="Q273" s="178">
        <v>-14.24</v>
      </c>
      <c r="R273" s="178">
        <v>0</v>
      </c>
      <c r="S273" s="178">
        <v>0</v>
      </c>
      <c r="T273" s="179">
        <f t="shared" si="10"/>
        <v>-14.24</v>
      </c>
    </row>
    <row r="274" spans="1:20" ht="12" customHeight="1" outlineLevel="1" x14ac:dyDescent="0.25">
      <c r="A274" s="175"/>
      <c r="B274" s="175" t="s">
        <v>1061</v>
      </c>
      <c r="C274" s="183" t="s">
        <v>254</v>
      </c>
      <c r="D274" s="176"/>
      <c r="E274" s="178">
        <v>-45708.28</v>
      </c>
      <c r="F274" s="178">
        <v>45708.28</v>
      </c>
      <c r="G274" s="178">
        <v>0</v>
      </c>
      <c r="H274" s="178">
        <v>0</v>
      </c>
      <c r="I274" s="178">
        <v>0</v>
      </c>
      <c r="J274" s="178">
        <v>0</v>
      </c>
      <c r="K274" s="178">
        <v>0</v>
      </c>
      <c r="L274" s="179">
        <f t="shared" si="9"/>
        <v>0</v>
      </c>
      <c r="M274" s="178">
        <v>0</v>
      </c>
      <c r="N274" s="178">
        <v>0</v>
      </c>
      <c r="O274" s="178">
        <v>0</v>
      </c>
      <c r="P274" s="178">
        <v>0</v>
      </c>
      <c r="Q274" s="178">
        <v>0</v>
      </c>
      <c r="R274" s="178">
        <v>0</v>
      </c>
      <c r="S274" s="178">
        <v>0</v>
      </c>
      <c r="T274" s="179">
        <f t="shared" si="10"/>
        <v>0</v>
      </c>
    </row>
    <row r="275" spans="1:20" ht="12" customHeight="1" outlineLevel="1" x14ac:dyDescent="0.25">
      <c r="A275" s="175"/>
      <c r="B275" s="175" t="s">
        <v>1061</v>
      </c>
      <c r="C275" s="183" t="s">
        <v>257</v>
      </c>
      <c r="D275" s="176"/>
      <c r="E275" s="178">
        <v>-86757.39</v>
      </c>
      <c r="F275" s="178">
        <v>86757.39</v>
      </c>
      <c r="G275" s="178">
        <v>0</v>
      </c>
      <c r="H275" s="178">
        <v>0</v>
      </c>
      <c r="I275" s="178">
        <v>0</v>
      </c>
      <c r="J275" s="178">
        <v>0</v>
      </c>
      <c r="K275" s="178">
        <v>0</v>
      </c>
      <c r="L275" s="179">
        <f t="shared" si="9"/>
        <v>0</v>
      </c>
      <c r="M275" s="178">
        <v>0</v>
      </c>
      <c r="N275" s="178">
        <v>0</v>
      </c>
      <c r="O275" s="178">
        <v>0</v>
      </c>
      <c r="P275" s="178">
        <v>0</v>
      </c>
      <c r="Q275" s="178">
        <v>0</v>
      </c>
      <c r="R275" s="178">
        <v>0</v>
      </c>
      <c r="S275" s="178">
        <v>0</v>
      </c>
      <c r="T275" s="179">
        <f t="shared" si="10"/>
        <v>0</v>
      </c>
    </row>
    <row r="276" spans="1:20" ht="12" customHeight="1" outlineLevel="1" x14ac:dyDescent="0.25">
      <c r="A276" s="175"/>
      <c r="B276" s="175" t="s">
        <v>1061</v>
      </c>
      <c r="C276" s="183" t="s">
        <v>258</v>
      </c>
      <c r="D276" s="176"/>
      <c r="E276" s="178">
        <v>-64579.96</v>
      </c>
      <c r="F276" s="178">
        <v>64579.960000000006</v>
      </c>
      <c r="G276" s="178">
        <v>0</v>
      </c>
      <c r="H276" s="178">
        <v>0</v>
      </c>
      <c r="I276" s="178">
        <v>0</v>
      </c>
      <c r="J276" s="178">
        <v>0</v>
      </c>
      <c r="K276" s="178">
        <v>0</v>
      </c>
      <c r="L276" s="179">
        <f t="shared" si="9"/>
        <v>7.2759576141834259E-12</v>
      </c>
      <c r="M276" s="178">
        <v>0</v>
      </c>
      <c r="N276" s="178">
        <v>0</v>
      </c>
      <c r="O276" s="178">
        <v>0</v>
      </c>
      <c r="P276" s="178">
        <v>0</v>
      </c>
      <c r="Q276" s="178">
        <v>0</v>
      </c>
      <c r="R276" s="178">
        <v>0</v>
      </c>
      <c r="S276" s="178">
        <v>0</v>
      </c>
      <c r="T276" s="179">
        <f t="shared" si="10"/>
        <v>0</v>
      </c>
    </row>
    <row r="277" spans="1:20" ht="12" customHeight="1" outlineLevel="1" x14ac:dyDescent="0.25">
      <c r="A277" s="175"/>
      <c r="B277" s="175" t="s">
        <v>1061</v>
      </c>
      <c r="C277" s="183" t="s">
        <v>1078</v>
      </c>
      <c r="D277" s="176"/>
      <c r="E277" s="178">
        <v>0</v>
      </c>
      <c r="F277" s="178">
        <v>0</v>
      </c>
      <c r="G277" s="178">
        <v>0</v>
      </c>
      <c r="H277" s="178">
        <v>0</v>
      </c>
      <c r="I277" s="178">
        <v>0</v>
      </c>
      <c r="J277" s="178">
        <v>0</v>
      </c>
      <c r="K277" s="178">
        <v>0</v>
      </c>
      <c r="L277" s="179">
        <f t="shared" si="9"/>
        <v>0</v>
      </c>
      <c r="M277" s="178">
        <v>0</v>
      </c>
      <c r="N277" s="178">
        <v>0</v>
      </c>
      <c r="O277" s="178">
        <v>0</v>
      </c>
      <c r="P277" s="178">
        <v>0</v>
      </c>
      <c r="Q277" s="178">
        <v>0</v>
      </c>
      <c r="R277" s="178">
        <v>0</v>
      </c>
      <c r="S277" s="178">
        <v>0</v>
      </c>
      <c r="T277" s="179">
        <f t="shared" si="10"/>
        <v>0</v>
      </c>
    </row>
    <row r="278" spans="1:20" ht="12" customHeight="1" outlineLevel="1" x14ac:dyDescent="0.25">
      <c r="A278" s="175"/>
      <c r="B278" s="175" t="s">
        <v>1061</v>
      </c>
      <c r="C278" s="183" t="s">
        <v>264</v>
      </c>
      <c r="D278" s="176"/>
      <c r="E278" s="178">
        <v>0</v>
      </c>
      <c r="F278" s="178">
        <v>0</v>
      </c>
      <c r="G278" s="178">
        <v>0</v>
      </c>
      <c r="H278" s="178">
        <v>0</v>
      </c>
      <c r="I278" s="178">
        <v>0</v>
      </c>
      <c r="J278" s="178">
        <v>0</v>
      </c>
      <c r="K278" s="178">
        <v>0</v>
      </c>
      <c r="L278" s="179">
        <f t="shared" si="9"/>
        <v>0</v>
      </c>
      <c r="M278" s="178">
        <v>0</v>
      </c>
      <c r="N278" s="178">
        <v>0</v>
      </c>
      <c r="O278" s="178">
        <v>0</v>
      </c>
      <c r="P278" s="178">
        <v>0</v>
      </c>
      <c r="Q278" s="178">
        <v>0</v>
      </c>
      <c r="R278" s="178">
        <v>0</v>
      </c>
      <c r="S278" s="178">
        <v>0</v>
      </c>
      <c r="T278" s="179">
        <f t="shared" si="10"/>
        <v>0</v>
      </c>
    </row>
    <row r="279" spans="1:20" ht="12" customHeight="1" outlineLevel="1" x14ac:dyDescent="0.25">
      <c r="A279" s="175"/>
      <c r="B279" s="175" t="s">
        <v>1061</v>
      </c>
      <c r="C279" s="183" t="s">
        <v>260</v>
      </c>
      <c r="D279" s="176"/>
      <c r="E279" s="178">
        <v>0</v>
      </c>
      <c r="F279" s="178">
        <v>0</v>
      </c>
      <c r="G279" s="178">
        <v>0</v>
      </c>
      <c r="H279" s="178">
        <v>0</v>
      </c>
      <c r="I279" s="178">
        <v>0</v>
      </c>
      <c r="J279" s="178">
        <v>0</v>
      </c>
      <c r="K279" s="178">
        <v>0</v>
      </c>
      <c r="L279" s="179">
        <f t="shared" si="9"/>
        <v>0</v>
      </c>
      <c r="M279" s="178">
        <v>0</v>
      </c>
      <c r="N279" s="178">
        <v>0</v>
      </c>
      <c r="O279" s="178">
        <v>0</v>
      </c>
      <c r="P279" s="178">
        <v>0</v>
      </c>
      <c r="Q279" s="178">
        <v>0</v>
      </c>
      <c r="R279" s="178">
        <v>0</v>
      </c>
      <c r="S279" s="178">
        <v>0</v>
      </c>
      <c r="T279" s="179">
        <f t="shared" si="10"/>
        <v>0</v>
      </c>
    </row>
    <row r="280" spans="1:20" ht="12" customHeight="1" outlineLevel="1" x14ac:dyDescent="0.25">
      <c r="A280" s="175"/>
      <c r="B280" s="175" t="s">
        <v>1061</v>
      </c>
      <c r="C280" s="183" t="s">
        <v>261</v>
      </c>
      <c r="D280" s="176"/>
      <c r="E280" s="178">
        <v>0</v>
      </c>
      <c r="F280" s="178">
        <v>0</v>
      </c>
      <c r="G280" s="178">
        <v>17.78</v>
      </c>
      <c r="H280" s="178">
        <v>21.32</v>
      </c>
      <c r="I280" s="178">
        <v>66.679999999999993</v>
      </c>
      <c r="J280" s="178">
        <v>37.660000000000011</v>
      </c>
      <c r="K280" s="178">
        <v>0</v>
      </c>
      <c r="L280" s="179">
        <f t="shared" si="9"/>
        <v>143.44</v>
      </c>
      <c r="M280" s="178">
        <v>0</v>
      </c>
      <c r="N280" s="178">
        <v>0</v>
      </c>
      <c r="O280" s="178">
        <v>43.560000000000009</v>
      </c>
      <c r="P280" s="178">
        <v>43.560000000000009</v>
      </c>
      <c r="Q280" s="178">
        <v>86.759999999999991</v>
      </c>
      <c r="R280" s="178">
        <v>91.909999999999982</v>
      </c>
      <c r="S280" s="178">
        <v>0</v>
      </c>
      <c r="T280" s="179">
        <f t="shared" si="10"/>
        <v>265.78999999999996</v>
      </c>
    </row>
    <row r="281" spans="1:20" ht="12" customHeight="1" outlineLevel="1" x14ac:dyDescent="0.25">
      <c r="A281" s="175"/>
      <c r="B281" s="175" t="s">
        <v>1061</v>
      </c>
      <c r="C281" s="183" t="s">
        <v>262</v>
      </c>
      <c r="D281" s="176"/>
      <c r="E281" s="178">
        <v>0</v>
      </c>
      <c r="F281" s="178">
        <v>0</v>
      </c>
      <c r="G281" s="178">
        <v>0</v>
      </c>
      <c r="H281" s="178">
        <v>0</v>
      </c>
      <c r="I281" s="178">
        <v>0</v>
      </c>
      <c r="J281" s="178">
        <v>0</v>
      </c>
      <c r="K281" s="178">
        <v>0</v>
      </c>
      <c r="L281" s="179">
        <f t="shared" si="9"/>
        <v>0</v>
      </c>
      <c r="M281" s="178">
        <v>0</v>
      </c>
      <c r="N281" s="178">
        <v>0</v>
      </c>
      <c r="O281" s="178">
        <v>0</v>
      </c>
      <c r="P281" s="178">
        <v>0</v>
      </c>
      <c r="Q281" s="178">
        <v>0</v>
      </c>
      <c r="R281" s="178">
        <v>0</v>
      </c>
      <c r="S281" s="178">
        <v>0</v>
      </c>
      <c r="T281" s="179">
        <f t="shared" si="10"/>
        <v>0</v>
      </c>
    </row>
    <row r="282" spans="1:20" ht="12" customHeight="1" outlineLevel="1" x14ac:dyDescent="0.25">
      <c r="A282" s="175"/>
      <c r="B282" s="175" t="s">
        <v>1061</v>
      </c>
      <c r="C282" s="183" t="s">
        <v>263</v>
      </c>
      <c r="D282" s="176"/>
      <c r="E282" s="178">
        <v>0</v>
      </c>
      <c r="F282" s="178">
        <v>0</v>
      </c>
      <c r="G282" s="178">
        <v>9.1499999999999986</v>
      </c>
      <c r="H282" s="178">
        <v>10.979999999999999</v>
      </c>
      <c r="I282" s="178">
        <v>34.380000000000003</v>
      </c>
      <c r="J282" s="178">
        <v>19.399999999999999</v>
      </c>
      <c r="K282" s="178">
        <v>0</v>
      </c>
      <c r="L282" s="179">
        <f t="shared" si="9"/>
        <v>73.91</v>
      </c>
      <c r="M282" s="178">
        <v>0</v>
      </c>
      <c r="N282" s="178">
        <v>0</v>
      </c>
      <c r="O282" s="178">
        <v>20.63</v>
      </c>
      <c r="P282" s="178">
        <v>20.63</v>
      </c>
      <c r="Q282" s="178">
        <v>43.72999999999999</v>
      </c>
      <c r="R282" s="178">
        <v>43.529999999999994</v>
      </c>
      <c r="S282" s="178">
        <v>0</v>
      </c>
      <c r="T282" s="179">
        <f t="shared" si="10"/>
        <v>128.51999999999998</v>
      </c>
    </row>
    <row r="283" spans="1:20" ht="12" customHeight="1" outlineLevel="1" x14ac:dyDescent="0.25">
      <c r="A283" s="175"/>
      <c r="B283" s="175" t="s">
        <v>1061</v>
      </c>
      <c r="C283" s="183" t="s">
        <v>265</v>
      </c>
      <c r="D283" s="176"/>
      <c r="E283" s="178">
        <v>0</v>
      </c>
      <c r="F283" s="178">
        <v>0</v>
      </c>
      <c r="G283" s="178">
        <v>0</v>
      </c>
      <c r="H283" s="178">
        <v>0</v>
      </c>
      <c r="I283" s="178">
        <v>0</v>
      </c>
      <c r="J283" s="178">
        <v>0</v>
      </c>
      <c r="K283" s="178">
        <v>0</v>
      </c>
      <c r="L283" s="179">
        <f t="shared" si="9"/>
        <v>0</v>
      </c>
      <c r="M283" s="178">
        <v>0</v>
      </c>
      <c r="N283" s="178">
        <v>0</v>
      </c>
      <c r="O283" s="178">
        <v>0</v>
      </c>
      <c r="P283" s="178">
        <v>0</v>
      </c>
      <c r="Q283" s="178">
        <v>0</v>
      </c>
      <c r="R283" s="178">
        <v>0</v>
      </c>
      <c r="S283" s="178">
        <v>0</v>
      </c>
      <c r="T283" s="179">
        <f t="shared" si="10"/>
        <v>0</v>
      </c>
    </row>
    <row r="284" spans="1:20" ht="12" customHeight="1" outlineLevel="1" x14ac:dyDescent="0.25">
      <c r="A284" s="175"/>
      <c r="B284" s="175" t="s">
        <v>1061</v>
      </c>
      <c r="C284" s="183" t="s">
        <v>266</v>
      </c>
      <c r="D284" s="176"/>
      <c r="E284" s="178">
        <v>0</v>
      </c>
      <c r="F284" s="178">
        <v>0</v>
      </c>
      <c r="G284" s="178">
        <v>0</v>
      </c>
      <c r="H284" s="178">
        <v>0</v>
      </c>
      <c r="I284" s="178">
        <v>0</v>
      </c>
      <c r="J284" s="178">
        <v>0</v>
      </c>
      <c r="K284" s="178">
        <v>0</v>
      </c>
      <c r="L284" s="179">
        <f t="shared" si="9"/>
        <v>0</v>
      </c>
      <c r="M284" s="178">
        <v>0</v>
      </c>
      <c r="N284" s="178">
        <v>0</v>
      </c>
      <c r="O284" s="178">
        <v>0</v>
      </c>
      <c r="P284" s="178">
        <v>0</v>
      </c>
      <c r="Q284" s="178">
        <v>0</v>
      </c>
      <c r="R284" s="178">
        <v>0</v>
      </c>
      <c r="S284" s="178">
        <v>0</v>
      </c>
      <c r="T284" s="179">
        <f t="shared" si="10"/>
        <v>0</v>
      </c>
    </row>
    <row r="285" spans="1:20" ht="12" customHeight="1" outlineLevel="1" x14ac:dyDescent="0.25">
      <c r="A285" s="175"/>
      <c r="B285" s="175" t="s">
        <v>1061</v>
      </c>
      <c r="C285" s="183" t="s">
        <v>269</v>
      </c>
      <c r="D285" s="176"/>
      <c r="E285" s="178">
        <v>0</v>
      </c>
      <c r="F285" s="178">
        <v>0</v>
      </c>
      <c r="G285" s="178">
        <v>0</v>
      </c>
      <c r="H285" s="178">
        <v>0</v>
      </c>
      <c r="I285" s="178">
        <v>0</v>
      </c>
      <c r="J285" s="178">
        <v>0</v>
      </c>
      <c r="K285" s="178">
        <v>0</v>
      </c>
      <c r="L285" s="179">
        <f t="shared" si="9"/>
        <v>0</v>
      </c>
      <c r="M285" s="178">
        <v>0</v>
      </c>
      <c r="N285" s="178">
        <v>0</v>
      </c>
      <c r="O285" s="178">
        <v>0</v>
      </c>
      <c r="P285" s="178">
        <v>0</v>
      </c>
      <c r="Q285" s="178">
        <v>0</v>
      </c>
      <c r="R285" s="178">
        <v>0</v>
      </c>
      <c r="S285" s="178">
        <v>0</v>
      </c>
      <c r="T285" s="179">
        <f t="shared" si="10"/>
        <v>0</v>
      </c>
    </row>
    <row r="286" spans="1:20" ht="12" customHeight="1" outlineLevel="1" x14ac:dyDescent="0.25">
      <c r="A286" s="175"/>
      <c r="B286" s="175" t="s">
        <v>1061</v>
      </c>
      <c r="C286" s="183" t="s">
        <v>273</v>
      </c>
      <c r="D286" s="176"/>
      <c r="E286" s="178">
        <v>0</v>
      </c>
      <c r="F286" s="178">
        <v>0</v>
      </c>
      <c r="G286" s="178">
        <v>0</v>
      </c>
      <c r="H286" s="178">
        <v>0</v>
      </c>
      <c r="I286" s="178">
        <v>0</v>
      </c>
      <c r="J286" s="178">
        <v>0</v>
      </c>
      <c r="K286" s="178">
        <v>0</v>
      </c>
      <c r="L286" s="179">
        <f t="shared" si="9"/>
        <v>0</v>
      </c>
      <c r="M286" s="178">
        <v>0</v>
      </c>
      <c r="N286" s="178">
        <v>0</v>
      </c>
      <c r="O286" s="178">
        <v>0</v>
      </c>
      <c r="P286" s="178">
        <v>0</v>
      </c>
      <c r="Q286" s="178">
        <v>0</v>
      </c>
      <c r="R286" s="178">
        <v>0</v>
      </c>
      <c r="S286" s="178">
        <v>0</v>
      </c>
      <c r="T286" s="179">
        <f t="shared" si="10"/>
        <v>0</v>
      </c>
    </row>
    <row r="287" spans="1:20" ht="12" customHeight="1" outlineLevel="1" x14ac:dyDescent="0.25">
      <c r="A287" s="175"/>
      <c r="B287" s="175" t="s">
        <v>1061</v>
      </c>
      <c r="C287" s="183" t="s">
        <v>274</v>
      </c>
      <c r="D287" s="176"/>
      <c r="E287" s="178">
        <v>0</v>
      </c>
      <c r="F287" s="178">
        <v>0</v>
      </c>
      <c r="G287" s="178">
        <v>0</v>
      </c>
      <c r="H287" s="178">
        <v>0</v>
      </c>
      <c r="I287" s="178">
        <v>0</v>
      </c>
      <c r="J287" s="178">
        <v>0</v>
      </c>
      <c r="K287" s="178">
        <v>0</v>
      </c>
      <c r="L287" s="179">
        <f t="shared" si="9"/>
        <v>0</v>
      </c>
      <c r="M287" s="178">
        <v>0</v>
      </c>
      <c r="N287" s="178">
        <v>0</v>
      </c>
      <c r="O287" s="178">
        <v>0</v>
      </c>
      <c r="P287" s="178">
        <v>0</v>
      </c>
      <c r="Q287" s="178">
        <v>0</v>
      </c>
      <c r="R287" s="178">
        <v>0</v>
      </c>
      <c r="S287" s="178">
        <v>0</v>
      </c>
      <c r="T287" s="179">
        <f t="shared" si="10"/>
        <v>0</v>
      </c>
    </row>
    <row r="288" spans="1:20" ht="12" customHeight="1" outlineLevel="1" x14ac:dyDescent="0.25">
      <c r="A288" s="175"/>
      <c r="B288" s="175" t="s">
        <v>1061</v>
      </c>
      <c r="C288" s="183" t="s">
        <v>1079</v>
      </c>
      <c r="D288" s="176"/>
      <c r="E288" s="178">
        <v>0</v>
      </c>
      <c r="F288" s="178">
        <v>0</v>
      </c>
      <c r="G288" s="178">
        <v>0</v>
      </c>
      <c r="H288" s="178">
        <v>0</v>
      </c>
      <c r="I288" s="178">
        <v>0</v>
      </c>
      <c r="J288" s="178">
        <v>0</v>
      </c>
      <c r="K288" s="178">
        <v>0</v>
      </c>
      <c r="L288" s="179">
        <f t="shared" si="9"/>
        <v>0</v>
      </c>
      <c r="M288" s="178">
        <v>0</v>
      </c>
      <c r="N288" s="178">
        <v>0</v>
      </c>
      <c r="O288" s="178">
        <v>0</v>
      </c>
      <c r="P288" s="178">
        <v>0</v>
      </c>
      <c r="Q288" s="178">
        <v>0</v>
      </c>
      <c r="R288" s="178">
        <v>0</v>
      </c>
      <c r="S288" s="178">
        <v>0</v>
      </c>
      <c r="T288" s="179">
        <f t="shared" si="10"/>
        <v>0</v>
      </c>
    </row>
    <row r="289" spans="1:20" ht="12" customHeight="1" outlineLevel="1" x14ac:dyDescent="0.25">
      <c r="A289" s="175"/>
      <c r="B289" s="175" t="s">
        <v>1061</v>
      </c>
      <c r="C289" s="183" t="s">
        <v>1080</v>
      </c>
      <c r="D289" s="176"/>
      <c r="E289" s="178">
        <v>0</v>
      </c>
      <c r="F289" s="178">
        <v>0</v>
      </c>
      <c r="G289" s="178">
        <v>0</v>
      </c>
      <c r="H289" s="178">
        <v>0</v>
      </c>
      <c r="I289" s="178">
        <v>0</v>
      </c>
      <c r="J289" s="178">
        <v>0</v>
      </c>
      <c r="K289" s="178">
        <v>0</v>
      </c>
      <c r="L289" s="179">
        <f t="shared" si="9"/>
        <v>0</v>
      </c>
      <c r="M289" s="178">
        <v>0</v>
      </c>
      <c r="N289" s="178">
        <v>0</v>
      </c>
      <c r="O289" s="178">
        <v>0</v>
      </c>
      <c r="P289" s="178">
        <v>0</v>
      </c>
      <c r="Q289" s="178">
        <v>0</v>
      </c>
      <c r="R289" s="178">
        <v>0</v>
      </c>
      <c r="S289" s="178">
        <v>0</v>
      </c>
      <c r="T289" s="179">
        <f t="shared" si="10"/>
        <v>0</v>
      </c>
    </row>
    <row r="290" spans="1:20" ht="12" customHeight="1" outlineLevel="1" x14ac:dyDescent="0.25">
      <c r="A290" s="175"/>
      <c r="B290" s="175" t="s">
        <v>1061</v>
      </c>
      <c r="C290" s="183" t="s">
        <v>1081</v>
      </c>
      <c r="D290" s="176"/>
      <c r="E290" s="178">
        <v>0</v>
      </c>
      <c r="F290" s="178">
        <v>0</v>
      </c>
      <c r="G290" s="178">
        <v>0</v>
      </c>
      <c r="H290" s="178">
        <v>0</v>
      </c>
      <c r="I290" s="178">
        <v>0</v>
      </c>
      <c r="J290" s="178">
        <v>0</v>
      </c>
      <c r="K290" s="178">
        <v>0</v>
      </c>
      <c r="L290" s="179">
        <f t="shared" si="9"/>
        <v>0</v>
      </c>
      <c r="M290" s="178">
        <v>0</v>
      </c>
      <c r="N290" s="178">
        <v>0</v>
      </c>
      <c r="O290" s="178">
        <v>0</v>
      </c>
      <c r="P290" s="178">
        <v>0</v>
      </c>
      <c r="Q290" s="178">
        <v>0</v>
      </c>
      <c r="R290" s="178">
        <v>0</v>
      </c>
      <c r="S290" s="178">
        <v>0</v>
      </c>
      <c r="T290" s="179">
        <f t="shared" si="10"/>
        <v>0</v>
      </c>
    </row>
    <row r="291" spans="1:20" ht="12" customHeight="1" outlineLevel="1" x14ac:dyDescent="0.25">
      <c r="A291" s="175"/>
      <c r="B291" s="175" t="s">
        <v>1061</v>
      </c>
      <c r="C291" s="183" t="s">
        <v>1082</v>
      </c>
      <c r="D291" s="176"/>
      <c r="E291" s="178">
        <v>0</v>
      </c>
      <c r="F291" s="178">
        <v>0</v>
      </c>
      <c r="G291" s="178">
        <v>0</v>
      </c>
      <c r="H291" s="178">
        <v>0</v>
      </c>
      <c r="I291" s="178">
        <v>0</v>
      </c>
      <c r="J291" s="178">
        <v>0</v>
      </c>
      <c r="K291" s="178">
        <v>0</v>
      </c>
      <c r="L291" s="179">
        <f t="shared" si="9"/>
        <v>0</v>
      </c>
      <c r="M291" s="178">
        <v>0</v>
      </c>
      <c r="N291" s="178">
        <v>0</v>
      </c>
      <c r="O291" s="178">
        <v>0</v>
      </c>
      <c r="P291" s="178">
        <v>0</v>
      </c>
      <c r="Q291" s="178">
        <v>0</v>
      </c>
      <c r="R291" s="178">
        <v>0</v>
      </c>
      <c r="S291" s="178">
        <v>0</v>
      </c>
      <c r="T291" s="179">
        <f t="shared" si="10"/>
        <v>0</v>
      </c>
    </row>
    <row r="292" spans="1:20" ht="12" customHeight="1" outlineLevel="1" x14ac:dyDescent="0.25">
      <c r="A292" s="175"/>
      <c r="B292" s="175" t="s">
        <v>1061</v>
      </c>
      <c r="C292" s="183" t="s">
        <v>1083</v>
      </c>
      <c r="D292" s="176"/>
      <c r="E292" s="178">
        <v>0</v>
      </c>
      <c r="F292" s="178">
        <v>0</v>
      </c>
      <c r="G292" s="178">
        <v>0</v>
      </c>
      <c r="H292" s="178">
        <v>0</v>
      </c>
      <c r="I292" s="178">
        <v>0</v>
      </c>
      <c r="J292" s="178">
        <v>0</v>
      </c>
      <c r="K292" s="178">
        <v>0</v>
      </c>
      <c r="L292" s="179">
        <f t="shared" si="9"/>
        <v>0</v>
      </c>
      <c r="M292" s="178">
        <v>0</v>
      </c>
      <c r="N292" s="178">
        <v>0</v>
      </c>
      <c r="O292" s="178">
        <v>0</v>
      </c>
      <c r="P292" s="178">
        <v>0</v>
      </c>
      <c r="Q292" s="178">
        <v>0</v>
      </c>
      <c r="R292" s="178">
        <v>0</v>
      </c>
      <c r="S292" s="178">
        <v>0</v>
      </c>
      <c r="T292" s="179">
        <f t="shared" si="10"/>
        <v>0</v>
      </c>
    </row>
    <row r="293" spans="1:20" ht="12" customHeight="1" outlineLevel="1" x14ac:dyDescent="0.25">
      <c r="A293" s="175"/>
      <c r="B293" s="175" t="s">
        <v>1061</v>
      </c>
      <c r="C293" s="183" t="s">
        <v>1084</v>
      </c>
      <c r="D293" s="176"/>
      <c r="E293" s="178">
        <v>0</v>
      </c>
      <c r="F293" s="178">
        <v>0</v>
      </c>
      <c r="G293" s="178">
        <v>0</v>
      </c>
      <c r="H293" s="178">
        <v>0</v>
      </c>
      <c r="I293" s="178">
        <v>0</v>
      </c>
      <c r="J293" s="178">
        <v>0</v>
      </c>
      <c r="K293" s="178">
        <v>0</v>
      </c>
      <c r="L293" s="179">
        <f t="shared" si="9"/>
        <v>0</v>
      </c>
      <c r="M293" s="178">
        <v>0</v>
      </c>
      <c r="N293" s="178">
        <v>0</v>
      </c>
      <c r="O293" s="178">
        <v>0</v>
      </c>
      <c r="P293" s="178">
        <v>0</v>
      </c>
      <c r="Q293" s="178">
        <v>0</v>
      </c>
      <c r="R293" s="178">
        <v>0</v>
      </c>
      <c r="S293" s="178">
        <v>0</v>
      </c>
      <c r="T293" s="179">
        <f t="shared" si="10"/>
        <v>0</v>
      </c>
    </row>
    <row r="294" spans="1:20" ht="12" customHeight="1" outlineLevel="1" x14ac:dyDescent="0.25">
      <c r="A294" s="175"/>
      <c r="B294" s="175" t="s">
        <v>1061</v>
      </c>
      <c r="C294" s="183" t="s">
        <v>267</v>
      </c>
      <c r="D294" s="176"/>
      <c r="E294" s="178">
        <v>0</v>
      </c>
      <c r="F294" s="178">
        <v>0</v>
      </c>
      <c r="G294" s="178">
        <v>0</v>
      </c>
      <c r="H294" s="178">
        <v>0</v>
      </c>
      <c r="I294" s="178">
        <v>0</v>
      </c>
      <c r="J294" s="178">
        <v>0</v>
      </c>
      <c r="K294" s="178">
        <v>0</v>
      </c>
      <c r="L294" s="179">
        <f t="shared" si="9"/>
        <v>0</v>
      </c>
      <c r="M294" s="178">
        <v>0</v>
      </c>
      <c r="N294" s="178">
        <v>0</v>
      </c>
      <c r="O294" s="178">
        <v>0</v>
      </c>
      <c r="P294" s="178">
        <v>0</v>
      </c>
      <c r="Q294" s="178">
        <v>0</v>
      </c>
      <c r="R294" s="178">
        <v>0</v>
      </c>
      <c r="S294" s="178">
        <v>0</v>
      </c>
      <c r="T294" s="179">
        <f t="shared" si="10"/>
        <v>0</v>
      </c>
    </row>
    <row r="295" spans="1:20" ht="12" customHeight="1" outlineLevel="1" x14ac:dyDescent="0.25">
      <c r="A295" s="175"/>
      <c r="B295" s="175" t="s">
        <v>1061</v>
      </c>
      <c r="C295" s="183" t="s">
        <v>268</v>
      </c>
      <c r="D295" s="176"/>
      <c r="E295" s="178">
        <v>0</v>
      </c>
      <c r="F295" s="178">
        <v>0</v>
      </c>
      <c r="G295" s="178">
        <v>0</v>
      </c>
      <c r="H295" s="178">
        <v>0</v>
      </c>
      <c r="I295" s="178">
        <v>0</v>
      </c>
      <c r="J295" s="178">
        <v>0</v>
      </c>
      <c r="K295" s="178">
        <v>0</v>
      </c>
      <c r="L295" s="179">
        <f t="shared" si="9"/>
        <v>0</v>
      </c>
      <c r="M295" s="178">
        <v>0</v>
      </c>
      <c r="N295" s="178">
        <v>0</v>
      </c>
      <c r="O295" s="178">
        <v>0</v>
      </c>
      <c r="P295" s="178">
        <v>0</v>
      </c>
      <c r="Q295" s="178">
        <v>0</v>
      </c>
      <c r="R295" s="178">
        <v>0</v>
      </c>
      <c r="S295" s="178">
        <v>0</v>
      </c>
      <c r="T295" s="179">
        <f t="shared" si="10"/>
        <v>0</v>
      </c>
    </row>
    <row r="296" spans="1:20" ht="12" customHeight="1" outlineLevel="1" x14ac:dyDescent="0.25">
      <c r="A296" s="175"/>
      <c r="B296" s="175" t="s">
        <v>1061</v>
      </c>
      <c r="C296" s="183" t="s">
        <v>1085</v>
      </c>
      <c r="D296" s="176"/>
      <c r="E296" s="178">
        <v>0</v>
      </c>
      <c r="F296" s="178">
        <v>0</v>
      </c>
      <c r="G296" s="178">
        <v>0</v>
      </c>
      <c r="H296" s="178">
        <v>0</v>
      </c>
      <c r="I296" s="178">
        <v>0</v>
      </c>
      <c r="J296" s="178">
        <v>0</v>
      </c>
      <c r="K296" s="178">
        <v>0</v>
      </c>
      <c r="L296" s="179">
        <f t="shared" si="9"/>
        <v>0</v>
      </c>
      <c r="M296" s="178">
        <v>0</v>
      </c>
      <c r="N296" s="178">
        <v>0</v>
      </c>
      <c r="O296" s="178">
        <v>0</v>
      </c>
      <c r="P296" s="178">
        <v>0</v>
      </c>
      <c r="Q296" s="178">
        <v>0</v>
      </c>
      <c r="R296" s="178">
        <v>0</v>
      </c>
      <c r="S296" s="178">
        <v>0</v>
      </c>
      <c r="T296" s="179">
        <f t="shared" si="10"/>
        <v>0</v>
      </c>
    </row>
    <row r="297" spans="1:20" ht="12" customHeight="1" outlineLevel="1" x14ac:dyDescent="0.25">
      <c r="A297" s="175"/>
      <c r="B297" s="175" t="s">
        <v>1061</v>
      </c>
      <c r="C297" s="183" t="s">
        <v>270</v>
      </c>
      <c r="D297" s="176"/>
      <c r="E297" s="178">
        <v>0</v>
      </c>
      <c r="F297" s="178">
        <v>0</v>
      </c>
      <c r="G297" s="178">
        <v>0</v>
      </c>
      <c r="H297" s="178">
        <v>0</v>
      </c>
      <c r="I297" s="178">
        <v>0</v>
      </c>
      <c r="J297" s="178">
        <v>0</v>
      </c>
      <c r="K297" s="178">
        <v>0</v>
      </c>
      <c r="L297" s="179">
        <f t="shared" si="9"/>
        <v>0</v>
      </c>
      <c r="M297" s="178">
        <v>0</v>
      </c>
      <c r="N297" s="178">
        <v>0</v>
      </c>
      <c r="O297" s="178">
        <v>0</v>
      </c>
      <c r="P297" s="178">
        <v>0</v>
      </c>
      <c r="Q297" s="178">
        <v>0</v>
      </c>
      <c r="R297" s="178">
        <v>0</v>
      </c>
      <c r="S297" s="178">
        <v>0</v>
      </c>
      <c r="T297" s="179">
        <f t="shared" si="10"/>
        <v>0</v>
      </c>
    </row>
    <row r="298" spans="1:20" ht="12" customHeight="1" outlineLevel="1" x14ac:dyDescent="0.25">
      <c r="A298" s="175"/>
      <c r="B298" s="175" t="s">
        <v>1061</v>
      </c>
      <c r="C298" s="183" t="s">
        <v>271</v>
      </c>
      <c r="D298" s="176"/>
      <c r="E298" s="178">
        <v>0</v>
      </c>
      <c r="F298" s="178">
        <v>0</v>
      </c>
      <c r="G298" s="178">
        <v>0</v>
      </c>
      <c r="H298" s="178">
        <v>0</v>
      </c>
      <c r="I298" s="178">
        <v>0</v>
      </c>
      <c r="J298" s="178">
        <v>0</v>
      </c>
      <c r="K298" s="178">
        <v>0</v>
      </c>
      <c r="L298" s="179">
        <f t="shared" si="9"/>
        <v>0</v>
      </c>
      <c r="M298" s="178">
        <v>0</v>
      </c>
      <c r="N298" s="178">
        <v>0</v>
      </c>
      <c r="O298" s="178">
        <v>0</v>
      </c>
      <c r="P298" s="178">
        <v>0</v>
      </c>
      <c r="Q298" s="178">
        <v>0</v>
      </c>
      <c r="R298" s="178">
        <v>0</v>
      </c>
      <c r="S298" s="178">
        <v>0</v>
      </c>
      <c r="T298" s="179">
        <f t="shared" si="10"/>
        <v>0</v>
      </c>
    </row>
    <row r="299" spans="1:20" ht="12" customHeight="1" outlineLevel="1" x14ac:dyDescent="0.25">
      <c r="A299" s="175"/>
      <c r="B299" s="175" t="s">
        <v>1061</v>
      </c>
      <c r="C299" s="183" t="s">
        <v>272</v>
      </c>
      <c r="D299" s="176"/>
      <c r="E299" s="178">
        <v>0</v>
      </c>
      <c r="F299" s="178">
        <v>0</v>
      </c>
      <c r="G299" s="178">
        <v>0</v>
      </c>
      <c r="H299" s="178">
        <v>0</v>
      </c>
      <c r="I299" s="178">
        <v>0</v>
      </c>
      <c r="J299" s="178">
        <v>0</v>
      </c>
      <c r="K299" s="178">
        <v>0</v>
      </c>
      <c r="L299" s="179">
        <f t="shared" si="9"/>
        <v>0</v>
      </c>
      <c r="M299" s="178">
        <v>0</v>
      </c>
      <c r="N299" s="178">
        <v>0</v>
      </c>
      <c r="O299" s="178">
        <v>0</v>
      </c>
      <c r="P299" s="178">
        <v>0</v>
      </c>
      <c r="Q299" s="178">
        <v>0</v>
      </c>
      <c r="R299" s="178">
        <v>0</v>
      </c>
      <c r="S299" s="178">
        <v>0</v>
      </c>
      <c r="T299" s="179">
        <f t="shared" si="10"/>
        <v>0</v>
      </c>
    </row>
    <row r="300" spans="1:20" ht="12" customHeight="1" outlineLevel="1" x14ac:dyDescent="0.25">
      <c r="A300" s="175"/>
      <c r="B300" s="175" t="s">
        <v>1061</v>
      </c>
      <c r="C300" s="183" t="s">
        <v>1086</v>
      </c>
      <c r="D300" s="176"/>
      <c r="E300" s="178">
        <v>0</v>
      </c>
      <c r="F300" s="178">
        <v>0</v>
      </c>
      <c r="G300" s="178">
        <v>0</v>
      </c>
      <c r="H300" s="178">
        <v>0</v>
      </c>
      <c r="I300" s="178">
        <v>0</v>
      </c>
      <c r="J300" s="178">
        <v>0</v>
      </c>
      <c r="K300" s="178">
        <v>0</v>
      </c>
      <c r="L300" s="179">
        <f t="shared" si="9"/>
        <v>0</v>
      </c>
      <c r="M300" s="178">
        <v>0</v>
      </c>
      <c r="N300" s="178">
        <v>0</v>
      </c>
      <c r="O300" s="178">
        <v>0</v>
      </c>
      <c r="P300" s="178">
        <v>0</v>
      </c>
      <c r="Q300" s="178">
        <v>0</v>
      </c>
      <c r="R300" s="178">
        <v>0</v>
      </c>
      <c r="S300" s="178">
        <v>0</v>
      </c>
      <c r="T300" s="179">
        <f t="shared" si="10"/>
        <v>0</v>
      </c>
    </row>
    <row r="301" spans="1:20" ht="12" customHeight="1" outlineLevel="1" x14ac:dyDescent="0.25">
      <c r="A301" s="175"/>
      <c r="B301" s="175" t="s">
        <v>1061</v>
      </c>
      <c r="C301" s="183" t="s">
        <v>1087</v>
      </c>
      <c r="D301" s="176"/>
      <c r="E301" s="178">
        <v>0</v>
      </c>
      <c r="F301" s="178">
        <v>0</v>
      </c>
      <c r="G301" s="178">
        <v>0</v>
      </c>
      <c r="H301" s="178">
        <v>0</v>
      </c>
      <c r="I301" s="178">
        <v>0</v>
      </c>
      <c r="J301" s="178">
        <v>0</v>
      </c>
      <c r="K301" s="178">
        <v>0</v>
      </c>
      <c r="L301" s="179">
        <f t="shared" si="9"/>
        <v>0</v>
      </c>
      <c r="M301" s="178">
        <v>0</v>
      </c>
      <c r="N301" s="178">
        <v>0</v>
      </c>
      <c r="O301" s="178">
        <v>0</v>
      </c>
      <c r="P301" s="178">
        <v>0</v>
      </c>
      <c r="Q301" s="178">
        <v>0</v>
      </c>
      <c r="R301" s="178">
        <v>0</v>
      </c>
      <c r="S301" s="178">
        <v>0</v>
      </c>
      <c r="T301" s="179">
        <f t="shared" si="10"/>
        <v>0</v>
      </c>
    </row>
    <row r="302" spans="1:20" ht="12" customHeight="1" outlineLevel="1" x14ac:dyDescent="0.25">
      <c r="A302" s="175"/>
      <c r="B302" s="175" t="s">
        <v>1061</v>
      </c>
      <c r="C302" s="183" t="s">
        <v>1088</v>
      </c>
      <c r="D302" s="176"/>
      <c r="E302" s="178">
        <v>0</v>
      </c>
      <c r="F302" s="178">
        <v>0</v>
      </c>
      <c r="G302" s="178">
        <v>0</v>
      </c>
      <c r="H302" s="178">
        <v>0</v>
      </c>
      <c r="I302" s="178">
        <v>0</v>
      </c>
      <c r="J302" s="178">
        <v>0</v>
      </c>
      <c r="K302" s="178">
        <v>0</v>
      </c>
      <c r="L302" s="179">
        <f t="shared" si="9"/>
        <v>0</v>
      </c>
      <c r="M302" s="178">
        <v>0</v>
      </c>
      <c r="N302" s="178">
        <v>0</v>
      </c>
      <c r="O302" s="178">
        <v>0</v>
      </c>
      <c r="P302" s="178">
        <v>0</v>
      </c>
      <c r="Q302" s="178">
        <v>0</v>
      </c>
      <c r="R302" s="178">
        <v>0</v>
      </c>
      <c r="S302" s="178">
        <v>0</v>
      </c>
      <c r="T302" s="179">
        <f t="shared" si="10"/>
        <v>0</v>
      </c>
    </row>
    <row r="303" spans="1:20" ht="12" customHeight="1" outlineLevel="1" x14ac:dyDescent="0.25">
      <c r="A303" s="175"/>
      <c r="B303" s="175" t="s">
        <v>1061</v>
      </c>
      <c r="C303" s="183" t="s">
        <v>275</v>
      </c>
      <c r="D303" s="176"/>
      <c r="E303" s="178">
        <v>0</v>
      </c>
      <c r="F303" s="178">
        <v>0</v>
      </c>
      <c r="G303" s="178">
        <v>0</v>
      </c>
      <c r="H303" s="178">
        <v>0</v>
      </c>
      <c r="I303" s="178">
        <v>0</v>
      </c>
      <c r="J303" s="178">
        <v>0</v>
      </c>
      <c r="K303" s="178">
        <v>0</v>
      </c>
      <c r="L303" s="179">
        <f t="shared" si="9"/>
        <v>0</v>
      </c>
      <c r="M303" s="178">
        <v>0</v>
      </c>
      <c r="N303" s="178">
        <v>0</v>
      </c>
      <c r="O303" s="178">
        <v>0</v>
      </c>
      <c r="P303" s="178">
        <v>0</v>
      </c>
      <c r="Q303" s="178">
        <v>0</v>
      </c>
      <c r="R303" s="178">
        <v>0</v>
      </c>
      <c r="S303" s="178">
        <v>0</v>
      </c>
      <c r="T303" s="179">
        <f t="shared" si="10"/>
        <v>0</v>
      </c>
    </row>
    <row r="304" spans="1:20" ht="12" customHeight="1" outlineLevel="1" x14ac:dyDescent="0.25">
      <c r="A304" s="175"/>
      <c r="B304" s="175" t="s">
        <v>1061</v>
      </c>
      <c r="C304" s="183" t="s">
        <v>276</v>
      </c>
      <c r="D304" s="176"/>
      <c r="E304" s="178">
        <v>0</v>
      </c>
      <c r="F304" s="178">
        <v>0</v>
      </c>
      <c r="G304" s="178">
        <v>0</v>
      </c>
      <c r="H304" s="178">
        <v>0</v>
      </c>
      <c r="I304" s="178">
        <v>0</v>
      </c>
      <c r="J304" s="178">
        <v>0</v>
      </c>
      <c r="K304" s="178">
        <v>0</v>
      </c>
      <c r="L304" s="179">
        <f t="shared" ref="L304:L367" si="11">SUM(E304:K304)</f>
        <v>0</v>
      </c>
      <c r="M304" s="178">
        <v>0</v>
      </c>
      <c r="N304" s="178">
        <v>0</v>
      </c>
      <c r="O304" s="178">
        <v>0</v>
      </c>
      <c r="P304" s="178">
        <v>0</v>
      </c>
      <c r="Q304" s="178">
        <v>0</v>
      </c>
      <c r="R304" s="178">
        <v>0</v>
      </c>
      <c r="S304" s="178">
        <v>0</v>
      </c>
      <c r="T304" s="179">
        <f t="shared" ref="T304:T367" si="12">SUM(M304:S304)</f>
        <v>0</v>
      </c>
    </row>
    <row r="305" spans="1:20" ht="12" customHeight="1" outlineLevel="1" x14ac:dyDescent="0.25">
      <c r="A305" s="175"/>
      <c r="B305" s="175" t="s">
        <v>1061</v>
      </c>
      <c r="C305" s="183" t="s">
        <v>277</v>
      </c>
      <c r="D305" s="176"/>
      <c r="E305" s="178">
        <v>0</v>
      </c>
      <c r="F305" s="178">
        <v>0</v>
      </c>
      <c r="G305" s="178">
        <v>0</v>
      </c>
      <c r="H305" s="178">
        <v>0</v>
      </c>
      <c r="I305" s="178">
        <v>0</v>
      </c>
      <c r="J305" s="178">
        <v>0</v>
      </c>
      <c r="K305" s="178">
        <v>0</v>
      </c>
      <c r="L305" s="179">
        <f t="shared" si="11"/>
        <v>0</v>
      </c>
      <c r="M305" s="178">
        <v>0</v>
      </c>
      <c r="N305" s="178">
        <v>0</v>
      </c>
      <c r="O305" s="178">
        <v>0</v>
      </c>
      <c r="P305" s="178">
        <v>0</v>
      </c>
      <c r="Q305" s="178">
        <v>0</v>
      </c>
      <c r="R305" s="178">
        <v>0</v>
      </c>
      <c r="S305" s="178">
        <v>0</v>
      </c>
      <c r="T305" s="179">
        <f t="shared" si="12"/>
        <v>0</v>
      </c>
    </row>
    <row r="306" spans="1:20" ht="12" customHeight="1" outlineLevel="1" x14ac:dyDescent="0.25">
      <c r="A306" s="175"/>
      <c r="B306" s="175" t="s">
        <v>1061</v>
      </c>
      <c r="C306" s="183" t="s">
        <v>1089</v>
      </c>
      <c r="D306" s="176"/>
      <c r="E306" s="178">
        <v>0</v>
      </c>
      <c r="F306" s="178">
        <v>0</v>
      </c>
      <c r="G306" s="178">
        <v>0</v>
      </c>
      <c r="H306" s="178">
        <v>0</v>
      </c>
      <c r="I306" s="178">
        <v>0</v>
      </c>
      <c r="J306" s="178">
        <v>0</v>
      </c>
      <c r="K306" s="178">
        <v>0</v>
      </c>
      <c r="L306" s="179">
        <f t="shared" si="11"/>
        <v>0</v>
      </c>
      <c r="M306" s="178">
        <v>0</v>
      </c>
      <c r="N306" s="178">
        <v>0</v>
      </c>
      <c r="O306" s="178">
        <v>0</v>
      </c>
      <c r="P306" s="178">
        <v>0</v>
      </c>
      <c r="Q306" s="178">
        <v>0</v>
      </c>
      <c r="R306" s="178">
        <v>0</v>
      </c>
      <c r="S306" s="178">
        <v>0</v>
      </c>
      <c r="T306" s="179">
        <f t="shared" si="12"/>
        <v>0</v>
      </c>
    </row>
    <row r="307" spans="1:20" ht="12" customHeight="1" outlineLevel="1" x14ac:dyDescent="0.25">
      <c r="A307" s="175"/>
      <c r="B307" s="175" t="s">
        <v>1061</v>
      </c>
      <c r="C307" s="183" t="s">
        <v>1090</v>
      </c>
      <c r="D307" s="176"/>
      <c r="E307" s="178">
        <v>0</v>
      </c>
      <c r="F307" s="178">
        <v>0</v>
      </c>
      <c r="G307" s="178">
        <v>0</v>
      </c>
      <c r="H307" s="178">
        <v>0</v>
      </c>
      <c r="I307" s="178">
        <v>0</v>
      </c>
      <c r="J307" s="178">
        <v>0</v>
      </c>
      <c r="K307" s="178">
        <v>0</v>
      </c>
      <c r="L307" s="179">
        <f t="shared" si="11"/>
        <v>0</v>
      </c>
      <c r="M307" s="178">
        <v>0</v>
      </c>
      <c r="N307" s="178">
        <v>0</v>
      </c>
      <c r="O307" s="178">
        <v>0</v>
      </c>
      <c r="P307" s="178">
        <v>0</v>
      </c>
      <c r="Q307" s="178">
        <v>0</v>
      </c>
      <c r="R307" s="178">
        <v>0</v>
      </c>
      <c r="S307" s="178">
        <v>0</v>
      </c>
      <c r="T307" s="179">
        <f t="shared" si="12"/>
        <v>0</v>
      </c>
    </row>
    <row r="308" spans="1:20" ht="12" customHeight="1" outlineLevel="1" x14ac:dyDescent="0.25">
      <c r="A308" s="175"/>
      <c r="B308" s="175" t="s">
        <v>1061</v>
      </c>
      <c r="C308" s="183" t="s">
        <v>1091</v>
      </c>
      <c r="D308" s="176"/>
      <c r="E308" s="178">
        <v>0</v>
      </c>
      <c r="F308" s="178">
        <v>0</v>
      </c>
      <c r="G308" s="178">
        <v>0</v>
      </c>
      <c r="H308" s="178">
        <v>0</v>
      </c>
      <c r="I308" s="178">
        <v>0</v>
      </c>
      <c r="J308" s="178">
        <v>0</v>
      </c>
      <c r="K308" s="178">
        <v>0</v>
      </c>
      <c r="L308" s="179">
        <f t="shared" si="11"/>
        <v>0</v>
      </c>
      <c r="M308" s="178">
        <v>0</v>
      </c>
      <c r="N308" s="178">
        <v>0</v>
      </c>
      <c r="O308" s="178">
        <v>0</v>
      </c>
      <c r="P308" s="178">
        <v>0</v>
      </c>
      <c r="Q308" s="178">
        <v>0</v>
      </c>
      <c r="R308" s="178">
        <v>0</v>
      </c>
      <c r="S308" s="178">
        <v>0</v>
      </c>
      <c r="T308" s="179">
        <f t="shared" si="12"/>
        <v>0</v>
      </c>
    </row>
    <row r="309" spans="1:20" ht="12" customHeight="1" outlineLevel="1" x14ac:dyDescent="0.25">
      <c r="A309" s="175"/>
      <c r="B309" s="175" t="s">
        <v>1061</v>
      </c>
      <c r="C309" s="183" t="s">
        <v>1092</v>
      </c>
      <c r="D309" s="176"/>
      <c r="E309" s="178">
        <v>0</v>
      </c>
      <c r="F309" s="178">
        <v>0</v>
      </c>
      <c r="G309" s="178">
        <v>0</v>
      </c>
      <c r="H309" s="178">
        <v>0</v>
      </c>
      <c r="I309" s="178">
        <v>0</v>
      </c>
      <c r="J309" s="178">
        <v>0</v>
      </c>
      <c r="K309" s="178">
        <v>0</v>
      </c>
      <c r="L309" s="179">
        <f t="shared" si="11"/>
        <v>0</v>
      </c>
      <c r="M309" s="178">
        <v>0</v>
      </c>
      <c r="N309" s="178">
        <v>0</v>
      </c>
      <c r="O309" s="178">
        <v>0</v>
      </c>
      <c r="P309" s="178">
        <v>0</v>
      </c>
      <c r="Q309" s="178">
        <v>0</v>
      </c>
      <c r="R309" s="178">
        <v>0</v>
      </c>
      <c r="S309" s="178">
        <v>0</v>
      </c>
      <c r="T309" s="179">
        <f t="shared" si="12"/>
        <v>0</v>
      </c>
    </row>
    <row r="310" spans="1:20" ht="12" customHeight="1" outlineLevel="1" x14ac:dyDescent="0.25">
      <c r="A310" s="175"/>
      <c r="B310" s="175" t="s">
        <v>1061</v>
      </c>
      <c r="C310" s="183" t="s">
        <v>1093</v>
      </c>
      <c r="D310" s="176"/>
      <c r="E310" s="178">
        <v>-1342.93</v>
      </c>
      <c r="F310" s="178">
        <v>1342.93</v>
      </c>
      <c r="G310" s="178">
        <v>0</v>
      </c>
      <c r="H310" s="178">
        <v>0</v>
      </c>
      <c r="I310" s="178">
        <v>0</v>
      </c>
      <c r="J310" s="178">
        <v>0</v>
      </c>
      <c r="K310" s="178">
        <v>0</v>
      </c>
      <c r="L310" s="179">
        <f t="shared" si="11"/>
        <v>0</v>
      </c>
      <c r="M310" s="178">
        <v>0</v>
      </c>
      <c r="N310" s="178">
        <v>0</v>
      </c>
      <c r="O310" s="178">
        <v>0</v>
      </c>
      <c r="P310" s="178">
        <v>0</v>
      </c>
      <c r="Q310" s="178">
        <v>0</v>
      </c>
      <c r="R310" s="178">
        <v>0</v>
      </c>
      <c r="S310" s="178">
        <v>0</v>
      </c>
      <c r="T310" s="179">
        <f t="shared" si="12"/>
        <v>0</v>
      </c>
    </row>
    <row r="311" spans="1:20" ht="12" customHeight="1" outlineLevel="1" x14ac:dyDescent="0.25">
      <c r="A311" s="175"/>
      <c r="B311" s="175" t="s">
        <v>1061</v>
      </c>
      <c r="C311" s="183" t="s">
        <v>1094</v>
      </c>
      <c r="D311" s="176"/>
      <c r="E311" s="178">
        <v>2908.48</v>
      </c>
      <c r="F311" s="178">
        <v>-2908.48</v>
      </c>
      <c r="G311" s="178">
        <v>0</v>
      </c>
      <c r="H311" s="178">
        <v>0</v>
      </c>
      <c r="I311" s="178">
        <v>0</v>
      </c>
      <c r="J311" s="178">
        <v>0</v>
      </c>
      <c r="K311" s="178">
        <v>0</v>
      </c>
      <c r="L311" s="179">
        <f t="shared" si="11"/>
        <v>0</v>
      </c>
      <c r="M311" s="178">
        <v>0</v>
      </c>
      <c r="N311" s="178">
        <v>0</v>
      </c>
      <c r="O311" s="178">
        <v>0</v>
      </c>
      <c r="P311" s="178">
        <v>0</v>
      </c>
      <c r="Q311" s="178">
        <v>0</v>
      </c>
      <c r="R311" s="178">
        <v>0</v>
      </c>
      <c r="S311" s="178">
        <v>0</v>
      </c>
      <c r="T311" s="179">
        <f t="shared" si="12"/>
        <v>0</v>
      </c>
    </row>
    <row r="312" spans="1:20" ht="12" customHeight="1" outlineLevel="1" x14ac:dyDescent="0.25">
      <c r="A312" s="175"/>
      <c r="B312" s="175" t="s">
        <v>1061</v>
      </c>
      <c r="C312" s="183" t="s">
        <v>282</v>
      </c>
      <c r="D312" s="176"/>
      <c r="E312" s="178">
        <v>-3066.72</v>
      </c>
      <c r="F312" s="178">
        <v>3066.72</v>
      </c>
      <c r="G312" s="178">
        <v>0</v>
      </c>
      <c r="H312" s="178">
        <v>0</v>
      </c>
      <c r="I312" s="178">
        <v>0</v>
      </c>
      <c r="J312" s="178">
        <v>0</v>
      </c>
      <c r="K312" s="178">
        <v>0</v>
      </c>
      <c r="L312" s="179">
        <f t="shared" si="11"/>
        <v>0</v>
      </c>
      <c r="M312" s="178">
        <v>0</v>
      </c>
      <c r="N312" s="178">
        <v>0</v>
      </c>
      <c r="O312" s="178">
        <v>0</v>
      </c>
      <c r="P312" s="178">
        <v>0</v>
      </c>
      <c r="Q312" s="178">
        <v>0</v>
      </c>
      <c r="R312" s="178">
        <v>0</v>
      </c>
      <c r="S312" s="178">
        <v>0</v>
      </c>
      <c r="T312" s="179">
        <f t="shared" si="12"/>
        <v>0</v>
      </c>
    </row>
    <row r="313" spans="1:20" ht="12" customHeight="1" outlineLevel="1" x14ac:dyDescent="0.25">
      <c r="A313" s="175"/>
      <c r="B313" s="175" t="s">
        <v>1061</v>
      </c>
      <c r="C313" s="183" t="s">
        <v>1095</v>
      </c>
      <c r="D313" s="176"/>
      <c r="E313" s="178">
        <v>-3764.78</v>
      </c>
      <c r="F313" s="178">
        <v>0</v>
      </c>
      <c r="G313" s="178">
        <v>0</v>
      </c>
      <c r="H313" s="178">
        <v>0</v>
      </c>
      <c r="I313" s="178">
        <v>0</v>
      </c>
      <c r="J313" s="178">
        <v>0</v>
      </c>
      <c r="K313" s="178">
        <v>0</v>
      </c>
      <c r="L313" s="179">
        <f t="shared" si="11"/>
        <v>-3764.78</v>
      </c>
      <c r="M313" s="178">
        <v>0</v>
      </c>
      <c r="N313" s="178">
        <v>0</v>
      </c>
      <c r="O313" s="178">
        <v>0</v>
      </c>
      <c r="P313" s="178">
        <v>0</v>
      </c>
      <c r="Q313" s="178">
        <v>0</v>
      </c>
      <c r="R313" s="178">
        <v>0</v>
      </c>
      <c r="S313" s="178">
        <v>0</v>
      </c>
      <c r="T313" s="179">
        <f t="shared" si="12"/>
        <v>0</v>
      </c>
    </row>
    <row r="314" spans="1:20" ht="12" customHeight="1" outlineLevel="1" x14ac:dyDescent="0.25">
      <c r="A314" s="175"/>
      <c r="B314" s="175" t="s">
        <v>1061</v>
      </c>
      <c r="C314" s="183" t="s">
        <v>281</v>
      </c>
      <c r="D314" s="176"/>
      <c r="E314" s="178">
        <v>-3215.4</v>
      </c>
      <c r="F314" s="178">
        <v>3215.4</v>
      </c>
      <c r="G314" s="178">
        <v>0</v>
      </c>
      <c r="H314" s="178">
        <v>0</v>
      </c>
      <c r="I314" s="178">
        <v>0</v>
      </c>
      <c r="J314" s="178">
        <v>0</v>
      </c>
      <c r="K314" s="178">
        <v>0</v>
      </c>
      <c r="L314" s="179">
        <f t="shared" si="11"/>
        <v>0</v>
      </c>
      <c r="M314" s="178">
        <v>0</v>
      </c>
      <c r="N314" s="178">
        <v>0</v>
      </c>
      <c r="O314" s="178">
        <v>0</v>
      </c>
      <c r="P314" s="178">
        <v>0</v>
      </c>
      <c r="Q314" s="178">
        <v>0</v>
      </c>
      <c r="R314" s="178">
        <v>0</v>
      </c>
      <c r="S314" s="178">
        <v>0</v>
      </c>
      <c r="T314" s="179">
        <f t="shared" si="12"/>
        <v>0</v>
      </c>
    </row>
    <row r="315" spans="1:20" ht="12" customHeight="1" outlineLevel="1" x14ac:dyDescent="0.25">
      <c r="A315" s="175"/>
      <c r="B315" s="175" t="s">
        <v>1061</v>
      </c>
      <c r="C315" s="183" t="s">
        <v>1096</v>
      </c>
      <c r="D315" s="176"/>
      <c r="E315" s="178">
        <v>0</v>
      </c>
      <c r="F315" s="178">
        <v>0</v>
      </c>
      <c r="G315" s="178">
        <v>0</v>
      </c>
      <c r="H315" s="178">
        <v>0</v>
      </c>
      <c r="I315" s="178">
        <v>0</v>
      </c>
      <c r="J315" s="178">
        <v>0</v>
      </c>
      <c r="K315" s="178">
        <v>0</v>
      </c>
      <c r="L315" s="179">
        <f t="shared" si="11"/>
        <v>0</v>
      </c>
      <c r="M315" s="178">
        <v>0</v>
      </c>
      <c r="N315" s="178">
        <v>0</v>
      </c>
      <c r="O315" s="178">
        <v>0</v>
      </c>
      <c r="P315" s="178">
        <v>0</v>
      </c>
      <c r="Q315" s="178">
        <v>0</v>
      </c>
      <c r="R315" s="178">
        <v>0</v>
      </c>
      <c r="S315" s="178">
        <v>0</v>
      </c>
      <c r="T315" s="179">
        <f t="shared" si="12"/>
        <v>0</v>
      </c>
    </row>
    <row r="316" spans="1:20" ht="12" customHeight="1" outlineLevel="1" x14ac:dyDescent="0.25">
      <c r="A316" s="175"/>
      <c r="B316" s="175" t="s">
        <v>1061</v>
      </c>
      <c r="C316" s="183" t="s">
        <v>278</v>
      </c>
      <c r="D316" s="176"/>
      <c r="E316" s="178">
        <v>0</v>
      </c>
      <c r="F316" s="178">
        <v>0</v>
      </c>
      <c r="G316" s="178">
        <v>0</v>
      </c>
      <c r="H316" s="178">
        <v>0</v>
      </c>
      <c r="I316" s="178">
        <v>0</v>
      </c>
      <c r="J316" s="178">
        <v>0</v>
      </c>
      <c r="K316" s="178">
        <v>0</v>
      </c>
      <c r="L316" s="179">
        <f t="shared" si="11"/>
        <v>0</v>
      </c>
      <c r="M316" s="178">
        <v>0</v>
      </c>
      <c r="N316" s="178">
        <v>0</v>
      </c>
      <c r="O316" s="178">
        <v>0</v>
      </c>
      <c r="P316" s="178">
        <v>0</v>
      </c>
      <c r="Q316" s="178">
        <v>0</v>
      </c>
      <c r="R316" s="178">
        <v>0</v>
      </c>
      <c r="S316" s="178">
        <v>0</v>
      </c>
      <c r="T316" s="179">
        <f t="shared" si="12"/>
        <v>0</v>
      </c>
    </row>
    <row r="317" spans="1:20" ht="12" customHeight="1" outlineLevel="1" x14ac:dyDescent="0.25">
      <c r="A317" s="175"/>
      <c r="B317" s="175" t="s">
        <v>1061</v>
      </c>
      <c r="C317" s="183" t="s">
        <v>279</v>
      </c>
      <c r="D317" s="176"/>
      <c r="E317" s="178">
        <v>0</v>
      </c>
      <c r="F317" s="178">
        <v>0</v>
      </c>
      <c r="G317" s="178">
        <v>0</v>
      </c>
      <c r="H317" s="178">
        <v>0</v>
      </c>
      <c r="I317" s="178">
        <v>0</v>
      </c>
      <c r="J317" s="178">
        <v>0</v>
      </c>
      <c r="K317" s="178">
        <v>0</v>
      </c>
      <c r="L317" s="179">
        <f t="shared" si="11"/>
        <v>0</v>
      </c>
      <c r="M317" s="178">
        <v>0</v>
      </c>
      <c r="N317" s="178">
        <v>0</v>
      </c>
      <c r="O317" s="178">
        <v>0</v>
      </c>
      <c r="P317" s="178">
        <v>0</v>
      </c>
      <c r="Q317" s="178">
        <v>0</v>
      </c>
      <c r="R317" s="178">
        <v>0</v>
      </c>
      <c r="S317" s="178">
        <v>0</v>
      </c>
      <c r="T317" s="179">
        <f t="shared" si="12"/>
        <v>0</v>
      </c>
    </row>
    <row r="318" spans="1:20" ht="12" customHeight="1" outlineLevel="1" x14ac:dyDescent="0.25">
      <c r="A318" s="175"/>
      <c r="B318" s="175" t="s">
        <v>1061</v>
      </c>
      <c r="C318" s="183" t="s">
        <v>280</v>
      </c>
      <c r="D318" s="176"/>
      <c r="E318" s="178">
        <v>0</v>
      </c>
      <c r="F318" s="178">
        <v>0</v>
      </c>
      <c r="G318" s="178">
        <v>0</v>
      </c>
      <c r="H318" s="178">
        <v>0</v>
      </c>
      <c r="I318" s="178">
        <v>0</v>
      </c>
      <c r="J318" s="178">
        <v>0</v>
      </c>
      <c r="K318" s="178">
        <v>0</v>
      </c>
      <c r="L318" s="179">
        <f t="shared" si="11"/>
        <v>0</v>
      </c>
      <c r="M318" s="178">
        <v>0</v>
      </c>
      <c r="N318" s="178">
        <v>0</v>
      </c>
      <c r="O318" s="178">
        <v>0</v>
      </c>
      <c r="P318" s="178">
        <v>0</v>
      </c>
      <c r="Q318" s="178">
        <v>0</v>
      </c>
      <c r="R318" s="178">
        <v>0</v>
      </c>
      <c r="S318" s="178">
        <v>0</v>
      </c>
      <c r="T318" s="179">
        <f t="shared" si="12"/>
        <v>0</v>
      </c>
    </row>
    <row r="319" spans="1:20" ht="12" customHeight="1" outlineLevel="1" x14ac:dyDescent="0.25">
      <c r="A319" s="175"/>
      <c r="B319" s="175" t="s">
        <v>1061</v>
      </c>
      <c r="C319" s="183" t="s">
        <v>285</v>
      </c>
      <c r="D319" s="176"/>
      <c r="E319" s="178">
        <v>0</v>
      </c>
      <c r="F319" s="178">
        <v>0</v>
      </c>
      <c r="G319" s="178">
        <v>0</v>
      </c>
      <c r="H319" s="178">
        <v>0</v>
      </c>
      <c r="I319" s="178">
        <v>0</v>
      </c>
      <c r="J319" s="178">
        <v>0</v>
      </c>
      <c r="K319" s="178">
        <v>0</v>
      </c>
      <c r="L319" s="179">
        <f t="shared" si="11"/>
        <v>0</v>
      </c>
      <c r="M319" s="178">
        <v>0</v>
      </c>
      <c r="N319" s="178">
        <v>0</v>
      </c>
      <c r="O319" s="178">
        <v>0</v>
      </c>
      <c r="P319" s="178">
        <v>0</v>
      </c>
      <c r="Q319" s="178">
        <v>0</v>
      </c>
      <c r="R319" s="178">
        <v>0</v>
      </c>
      <c r="S319" s="178">
        <v>0</v>
      </c>
      <c r="T319" s="179">
        <f t="shared" si="12"/>
        <v>0</v>
      </c>
    </row>
    <row r="320" spans="1:20" ht="12" customHeight="1" outlineLevel="1" x14ac:dyDescent="0.25">
      <c r="A320" s="175"/>
      <c r="B320" s="175" t="s">
        <v>1061</v>
      </c>
      <c r="C320" s="183" t="s">
        <v>283</v>
      </c>
      <c r="D320" s="176"/>
      <c r="E320" s="178">
        <v>0</v>
      </c>
      <c r="F320" s="178">
        <v>0</v>
      </c>
      <c r="G320" s="178">
        <v>0</v>
      </c>
      <c r="H320" s="178">
        <v>4.68</v>
      </c>
      <c r="I320" s="178">
        <v>0</v>
      </c>
      <c r="J320" s="178">
        <v>0</v>
      </c>
      <c r="K320" s="178">
        <v>0</v>
      </c>
      <c r="L320" s="179">
        <f t="shared" si="11"/>
        <v>4.68</v>
      </c>
      <c r="M320" s="178">
        <v>-5117.49</v>
      </c>
      <c r="N320" s="178">
        <v>0</v>
      </c>
      <c r="O320" s="178">
        <v>-3</v>
      </c>
      <c r="P320" s="178">
        <v>6.5600000000000005</v>
      </c>
      <c r="Q320" s="178">
        <v>-9.15</v>
      </c>
      <c r="R320" s="178">
        <v>-9.33</v>
      </c>
      <c r="S320" s="178">
        <v>-143.83000000000001</v>
      </c>
      <c r="T320" s="179">
        <f t="shared" si="12"/>
        <v>-5276.2399999999989</v>
      </c>
    </row>
    <row r="321" spans="1:20" ht="12" customHeight="1" outlineLevel="1" x14ac:dyDescent="0.25">
      <c r="A321" s="175"/>
      <c r="B321" s="175" t="s">
        <v>1061</v>
      </c>
      <c r="C321" s="183" t="s">
        <v>284</v>
      </c>
      <c r="D321" s="176"/>
      <c r="E321" s="178">
        <v>0</v>
      </c>
      <c r="F321" s="178">
        <v>0</v>
      </c>
      <c r="G321" s="178">
        <v>10.600000000000001</v>
      </c>
      <c r="H321" s="178">
        <v>12.720000000000002</v>
      </c>
      <c r="I321" s="178">
        <v>39.839999999999996</v>
      </c>
      <c r="J321" s="178">
        <v>22.5</v>
      </c>
      <c r="K321" s="178">
        <v>0</v>
      </c>
      <c r="L321" s="179">
        <f t="shared" si="11"/>
        <v>85.66</v>
      </c>
      <c r="M321" s="178">
        <v>0</v>
      </c>
      <c r="N321" s="178">
        <v>0</v>
      </c>
      <c r="O321" s="178">
        <v>24.350000000000009</v>
      </c>
      <c r="P321" s="178">
        <v>24.350000000000009</v>
      </c>
      <c r="Q321" s="178">
        <v>44.97999999999999</v>
      </c>
      <c r="R321" s="178">
        <v>51.410000000000011</v>
      </c>
      <c r="S321" s="178">
        <v>0</v>
      </c>
      <c r="T321" s="179">
        <f t="shared" si="12"/>
        <v>145.09000000000003</v>
      </c>
    </row>
    <row r="322" spans="1:20" ht="12" customHeight="1" outlineLevel="1" x14ac:dyDescent="0.25">
      <c r="A322" s="175"/>
      <c r="B322" s="175" t="s">
        <v>1061</v>
      </c>
      <c r="C322" s="183" t="s">
        <v>286</v>
      </c>
      <c r="D322" s="176"/>
      <c r="E322" s="178">
        <v>0</v>
      </c>
      <c r="F322" s="178">
        <v>0</v>
      </c>
      <c r="G322" s="178">
        <v>0</v>
      </c>
      <c r="H322" s="178">
        <v>0</v>
      </c>
      <c r="I322" s="178">
        <v>0</v>
      </c>
      <c r="J322" s="178">
        <v>0</v>
      </c>
      <c r="K322" s="178">
        <v>0</v>
      </c>
      <c r="L322" s="179">
        <f t="shared" si="11"/>
        <v>0</v>
      </c>
      <c r="M322" s="178">
        <v>0</v>
      </c>
      <c r="N322" s="178">
        <v>0</v>
      </c>
      <c r="O322" s="178">
        <v>0</v>
      </c>
      <c r="P322" s="178">
        <v>0</v>
      </c>
      <c r="Q322" s="178">
        <v>0</v>
      </c>
      <c r="R322" s="178">
        <v>0</v>
      </c>
      <c r="S322" s="178">
        <v>0</v>
      </c>
      <c r="T322" s="179">
        <f t="shared" si="12"/>
        <v>0</v>
      </c>
    </row>
    <row r="323" spans="1:20" ht="12" customHeight="1" outlineLevel="1" x14ac:dyDescent="0.25">
      <c r="A323" s="175"/>
      <c r="B323" s="175" t="s">
        <v>1061</v>
      </c>
      <c r="C323" s="183" t="s">
        <v>287</v>
      </c>
      <c r="D323" s="176"/>
      <c r="E323" s="178">
        <v>0</v>
      </c>
      <c r="F323" s="178">
        <v>0</v>
      </c>
      <c r="G323" s="178">
        <v>0</v>
      </c>
      <c r="H323" s="178">
        <v>0</v>
      </c>
      <c r="I323" s="178">
        <v>0</v>
      </c>
      <c r="J323" s="178">
        <v>0</v>
      </c>
      <c r="K323" s="178">
        <v>0</v>
      </c>
      <c r="L323" s="179">
        <f t="shared" si="11"/>
        <v>0</v>
      </c>
      <c r="M323" s="178">
        <v>0</v>
      </c>
      <c r="N323" s="178">
        <v>0</v>
      </c>
      <c r="O323" s="178">
        <v>0</v>
      </c>
      <c r="P323" s="178">
        <v>0</v>
      </c>
      <c r="Q323" s="178">
        <v>0</v>
      </c>
      <c r="R323" s="178">
        <v>0</v>
      </c>
      <c r="S323" s="178">
        <v>0</v>
      </c>
      <c r="T323" s="179">
        <f t="shared" si="12"/>
        <v>0</v>
      </c>
    </row>
    <row r="324" spans="1:20" ht="12" customHeight="1" outlineLevel="1" x14ac:dyDescent="0.25">
      <c r="A324" s="175"/>
      <c r="B324" s="175" t="s">
        <v>1061</v>
      </c>
      <c r="C324" s="183" t="s">
        <v>288</v>
      </c>
      <c r="D324" s="176"/>
      <c r="E324" s="178">
        <v>0</v>
      </c>
      <c r="F324" s="178">
        <v>0</v>
      </c>
      <c r="G324" s="178">
        <v>0</v>
      </c>
      <c r="H324" s="178">
        <v>0</v>
      </c>
      <c r="I324" s="178">
        <v>0</v>
      </c>
      <c r="J324" s="178">
        <v>0</v>
      </c>
      <c r="K324" s="178">
        <v>0</v>
      </c>
      <c r="L324" s="179">
        <f t="shared" si="11"/>
        <v>0</v>
      </c>
      <c r="M324" s="178">
        <v>0</v>
      </c>
      <c r="N324" s="178">
        <v>0</v>
      </c>
      <c r="O324" s="178">
        <v>0</v>
      </c>
      <c r="P324" s="178">
        <v>0</v>
      </c>
      <c r="Q324" s="178">
        <v>0</v>
      </c>
      <c r="R324" s="178">
        <v>0</v>
      </c>
      <c r="S324" s="178">
        <v>0</v>
      </c>
      <c r="T324" s="179">
        <f t="shared" si="12"/>
        <v>0</v>
      </c>
    </row>
    <row r="325" spans="1:20" ht="12" customHeight="1" outlineLevel="1" x14ac:dyDescent="0.25">
      <c r="A325" s="175"/>
      <c r="B325" s="175" t="s">
        <v>1061</v>
      </c>
      <c r="C325" s="183" t="s">
        <v>289</v>
      </c>
      <c r="D325" s="176"/>
      <c r="E325" s="178">
        <v>0</v>
      </c>
      <c r="F325" s="178">
        <v>0</v>
      </c>
      <c r="G325" s="178">
        <v>0</v>
      </c>
      <c r="H325" s="178">
        <v>0</v>
      </c>
      <c r="I325" s="178">
        <v>0</v>
      </c>
      <c r="J325" s="178">
        <v>0</v>
      </c>
      <c r="K325" s="178">
        <v>0</v>
      </c>
      <c r="L325" s="179">
        <f t="shared" si="11"/>
        <v>0</v>
      </c>
      <c r="M325" s="178">
        <v>0</v>
      </c>
      <c r="N325" s="178">
        <v>0</v>
      </c>
      <c r="O325" s="178">
        <v>0</v>
      </c>
      <c r="P325" s="178">
        <v>0</v>
      </c>
      <c r="Q325" s="178">
        <v>0</v>
      </c>
      <c r="R325" s="178">
        <v>0</v>
      </c>
      <c r="S325" s="178">
        <v>0</v>
      </c>
      <c r="T325" s="179">
        <f t="shared" si="12"/>
        <v>0</v>
      </c>
    </row>
    <row r="326" spans="1:20" ht="12" customHeight="1" outlineLevel="1" x14ac:dyDescent="0.25">
      <c r="A326" s="175"/>
      <c r="B326" s="175" t="s">
        <v>1061</v>
      </c>
      <c r="C326" s="183" t="s">
        <v>290</v>
      </c>
      <c r="D326" s="176"/>
      <c r="E326" s="178">
        <v>0</v>
      </c>
      <c r="F326" s="178">
        <v>0</v>
      </c>
      <c r="G326" s="178">
        <v>0</v>
      </c>
      <c r="H326" s="178">
        <v>0</v>
      </c>
      <c r="I326" s="178">
        <v>0</v>
      </c>
      <c r="J326" s="178">
        <v>0</v>
      </c>
      <c r="K326" s="178">
        <v>0</v>
      </c>
      <c r="L326" s="179">
        <f t="shared" si="11"/>
        <v>0</v>
      </c>
      <c r="M326" s="178">
        <v>4325.83</v>
      </c>
      <c r="N326" s="178">
        <v>0</v>
      </c>
      <c r="O326" s="178">
        <v>7.62</v>
      </c>
      <c r="P326" s="178">
        <v>4.62</v>
      </c>
      <c r="Q326" s="178">
        <v>1.33</v>
      </c>
      <c r="R326" s="178">
        <v>0</v>
      </c>
      <c r="S326" s="178">
        <v>335.25</v>
      </c>
      <c r="T326" s="179">
        <f t="shared" si="12"/>
        <v>4674.6499999999996</v>
      </c>
    </row>
    <row r="327" spans="1:20" ht="12" customHeight="1" outlineLevel="1" x14ac:dyDescent="0.25">
      <c r="A327" s="175"/>
      <c r="B327" s="175" t="s">
        <v>1061</v>
      </c>
      <c r="C327" s="183" t="s">
        <v>291</v>
      </c>
      <c r="D327" s="176"/>
      <c r="E327" s="178">
        <v>0</v>
      </c>
      <c r="F327" s="178">
        <v>0</v>
      </c>
      <c r="G327" s="178">
        <v>0</v>
      </c>
      <c r="H327" s="178">
        <v>0</v>
      </c>
      <c r="I327" s="178">
        <v>0</v>
      </c>
      <c r="J327" s="178">
        <v>0</v>
      </c>
      <c r="K327" s="178">
        <v>0</v>
      </c>
      <c r="L327" s="179">
        <f t="shared" si="11"/>
        <v>0</v>
      </c>
      <c r="M327" s="178">
        <v>0</v>
      </c>
      <c r="N327" s="178">
        <v>0</v>
      </c>
      <c r="O327" s="178">
        <v>0</v>
      </c>
      <c r="P327" s="178">
        <v>0</v>
      </c>
      <c r="Q327" s="178">
        <v>0</v>
      </c>
      <c r="R327" s="178">
        <v>0</v>
      </c>
      <c r="S327" s="178">
        <v>0</v>
      </c>
      <c r="T327" s="179">
        <f t="shared" si="12"/>
        <v>0</v>
      </c>
    </row>
    <row r="328" spans="1:20" ht="12" customHeight="1" outlineLevel="1" x14ac:dyDescent="0.25">
      <c r="A328" s="175"/>
      <c r="B328" s="175" t="s">
        <v>1061</v>
      </c>
      <c r="C328" s="183" t="s">
        <v>292</v>
      </c>
      <c r="D328" s="176"/>
      <c r="E328" s="178">
        <v>-48477.16</v>
      </c>
      <c r="F328" s="178">
        <v>0</v>
      </c>
      <c r="G328" s="178">
        <v>-84.86</v>
      </c>
      <c r="H328" s="178">
        <v>-51.5</v>
      </c>
      <c r="I328" s="178">
        <v>-23.56</v>
      </c>
      <c r="J328" s="178">
        <v>0</v>
      </c>
      <c r="K328" s="178">
        <v>-3737.8</v>
      </c>
      <c r="L328" s="179">
        <f t="shared" si="11"/>
        <v>-52374.880000000005</v>
      </c>
      <c r="M328" s="178">
        <v>7280.0999999999995</v>
      </c>
      <c r="N328" s="178">
        <v>0</v>
      </c>
      <c r="O328" s="178">
        <v>4.9800000000000004</v>
      </c>
      <c r="P328" s="178">
        <v>3.02</v>
      </c>
      <c r="Q328" s="178">
        <v>1.24</v>
      </c>
      <c r="R328" s="178">
        <v>0</v>
      </c>
      <c r="S328" s="178">
        <v>219.2</v>
      </c>
      <c r="T328" s="179">
        <f t="shared" si="12"/>
        <v>7508.5399999999991</v>
      </c>
    </row>
    <row r="329" spans="1:20" ht="12" customHeight="1" outlineLevel="1" x14ac:dyDescent="0.25">
      <c r="A329" s="175"/>
      <c r="B329" s="175" t="s">
        <v>1061</v>
      </c>
      <c r="C329" s="183" t="s">
        <v>293</v>
      </c>
      <c r="D329" s="176"/>
      <c r="E329" s="178">
        <v>-742910.37</v>
      </c>
      <c r="F329" s="178">
        <v>0</v>
      </c>
      <c r="G329" s="178">
        <v>-259</v>
      </c>
      <c r="H329" s="178">
        <v>-259</v>
      </c>
      <c r="I329" s="178">
        <v>-794.11</v>
      </c>
      <c r="J329" s="178">
        <v>-540.13</v>
      </c>
      <c r="K329" s="178">
        <v>-9809.6299999999992</v>
      </c>
      <c r="L329" s="179">
        <f t="shared" si="11"/>
        <v>-754572.24</v>
      </c>
      <c r="M329" s="178">
        <v>0</v>
      </c>
      <c r="N329" s="178">
        <v>0</v>
      </c>
      <c r="O329" s="178">
        <v>0</v>
      </c>
      <c r="P329" s="178">
        <v>0</v>
      </c>
      <c r="Q329" s="178">
        <v>0</v>
      </c>
      <c r="R329" s="178">
        <v>0</v>
      </c>
      <c r="S329" s="178">
        <v>0</v>
      </c>
      <c r="T329" s="179">
        <f t="shared" si="12"/>
        <v>0</v>
      </c>
    </row>
    <row r="330" spans="1:20" ht="12" customHeight="1" outlineLevel="1" x14ac:dyDescent="0.25">
      <c r="A330" s="175"/>
      <c r="B330" s="175" t="s">
        <v>1061</v>
      </c>
      <c r="C330" s="183" t="s">
        <v>1097</v>
      </c>
      <c r="D330" s="176"/>
      <c r="E330" s="178">
        <v>0</v>
      </c>
      <c r="F330" s="178">
        <v>0</v>
      </c>
      <c r="G330" s="178">
        <v>0</v>
      </c>
      <c r="H330" s="178">
        <v>0</v>
      </c>
      <c r="I330" s="178">
        <v>0</v>
      </c>
      <c r="J330" s="178">
        <v>0</v>
      </c>
      <c r="K330" s="178">
        <v>0</v>
      </c>
      <c r="L330" s="179">
        <f t="shared" si="11"/>
        <v>0</v>
      </c>
      <c r="M330" s="178">
        <v>0</v>
      </c>
      <c r="N330" s="178">
        <v>0</v>
      </c>
      <c r="O330" s="178">
        <v>0</v>
      </c>
      <c r="P330" s="178">
        <v>0</v>
      </c>
      <c r="Q330" s="178">
        <v>0</v>
      </c>
      <c r="R330" s="178">
        <v>0</v>
      </c>
      <c r="S330" s="178">
        <v>0</v>
      </c>
      <c r="T330" s="179">
        <f t="shared" si="12"/>
        <v>0</v>
      </c>
    </row>
    <row r="331" spans="1:20" ht="12" customHeight="1" outlineLevel="1" x14ac:dyDescent="0.25">
      <c r="A331" s="175"/>
      <c r="B331" s="175" t="s">
        <v>1061</v>
      </c>
      <c r="C331" s="183" t="s">
        <v>1098</v>
      </c>
      <c r="D331" s="176"/>
      <c r="E331" s="178">
        <v>215.44</v>
      </c>
      <c r="F331" s="178">
        <v>-215.44</v>
      </c>
      <c r="G331" s="178">
        <v>0</v>
      </c>
      <c r="H331" s="178">
        <v>0</v>
      </c>
      <c r="I331" s="178">
        <v>0</v>
      </c>
      <c r="J331" s="178">
        <v>0</v>
      </c>
      <c r="K331" s="178">
        <v>0</v>
      </c>
      <c r="L331" s="179">
        <f t="shared" si="11"/>
        <v>0</v>
      </c>
      <c r="M331" s="178">
        <v>0</v>
      </c>
      <c r="N331" s="178">
        <v>0</v>
      </c>
      <c r="O331" s="178">
        <v>0</v>
      </c>
      <c r="P331" s="178">
        <v>0</v>
      </c>
      <c r="Q331" s="178">
        <v>0</v>
      </c>
      <c r="R331" s="178">
        <v>0</v>
      </c>
      <c r="S331" s="178">
        <v>0</v>
      </c>
      <c r="T331" s="179">
        <f t="shared" si="12"/>
        <v>0</v>
      </c>
    </row>
    <row r="332" spans="1:20" ht="12" customHeight="1" outlineLevel="1" x14ac:dyDescent="0.25">
      <c r="A332" s="175"/>
      <c r="B332" s="175" t="s">
        <v>1061</v>
      </c>
      <c r="C332" s="183" t="s">
        <v>1099</v>
      </c>
      <c r="D332" s="176"/>
      <c r="E332" s="178">
        <v>0</v>
      </c>
      <c r="F332" s="178">
        <v>0</v>
      </c>
      <c r="G332" s="178">
        <v>0</v>
      </c>
      <c r="H332" s="178">
        <v>0</v>
      </c>
      <c r="I332" s="178">
        <v>0</v>
      </c>
      <c r="J332" s="178">
        <v>0</v>
      </c>
      <c r="K332" s="178">
        <v>0</v>
      </c>
      <c r="L332" s="179">
        <f t="shared" si="11"/>
        <v>0</v>
      </c>
      <c r="M332" s="178">
        <v>0</v>
      </c>
      <c r="N332" s="178">
        <v>0</v>
      </c>
      <c r="O332" s="178">
        <v>0</v>
      </c>
      <c r="P332" s="178">
        <v>0</v>
      </c>
      <c r="Q332" s="178">
        <v>0</v>
      </c>
      <c r="R332" s="178">
        <v>0</v>
      </c>
      <c r="S332" s="178">
        <v>0</v>
      </c>
      <c r="T332" s="179">
        <f t="shared" si="12"/>
        <v>0</v>
      </c>
    </row>
    <row r="333" spans="1:20" ht="12" customHeight="1" outlineLevel="1" x14ac:dyDescent="0.25">
      <c r="A333" s="175"/>
      <c r="B333" s="175" t="s">
        <v>1061</v>
      </c>
      <c r="C333" s="183" t="s">
        <v>1100</v>
      </c>
      <c r="D333" s="176"/>
      <c r="E333" s="178">
        <v>-5078.08</v>
      </c>
      <c r="F333" s="178">
        <v>5078.08</v>
      </c>
      <c r="G333" s="178">
        <v>0</v>
      </c>
      <c r="H333" s="178">
        <v>0</v>
      </c>
      <c r="I333" s="178">
        <v>0</v>
      </c>
      <c r="J333" s="178">
        <v>0</v>
      </c>
      <c r="K333" s="178">
        <v>0</v>
      </c>
      <c r="L333" s="179">
        <f t="shared" si="11"/>
        <v>0</v>
      </c>
      <c r="M333" s="178">
        <v>0</v>
      </c>
      <c r="N333" s="178">
        <v>0</v>
      </c>
      <c r="O333" s="178">
        <v>0</v>
      </c>
      <c r="P333" s="178">
        <v>0</v>
      </c>
      <c r="Q333" s="178">
        <v>0</v>
      </c>
      <c r="R333" s="178">
        <v>0</v>
      </c>
      <c r="S333" s="178">
        <v>0</v>
      </c>
      <c r="T333" s="179">
        <f t="shared" si="12"/>
        <v>0</v>
      </c>
    </row>
    <row r="334" spans="1:20" ht="12" customHeight="1" outlineLevel="1" x14ac:dyDescent="0.25">
      <c r="A334" s="175"/>
      <c r="B334" s="175" t="s">
        <v>1061</v>
      </c>
      <c r="C334" s="183" t="s">
        <v>1101</v>
      </c>
      <c r="D334" s="176"/>
      <c r="E334" s="178">
        <v>1196.31</v>
      </c>
      <c r="F334" s="178">
        <v>-1196.31</v>
      </c>
      <c r="G334" s="178">
        <v>0</v>
      </c>
      <c r="H334" s="178">
        <v>0</v>
      </c>
      <c r="I334" s="178">
        <v>0</v>
      </c>
      <c r="J334" s="178">
        <v>0</v>
      </c>
      <c r="K334" s="178">
        <v>0</v>
      </c>
      <c r="L334" s="179">
        <f t="shared" si="11"/>
        <v>0</v>
      </c>
      <c r="M334" s="178">
        <v>0</v>
      </c>
      <c r="N334" s="178">
        <v>0</v>
      </c>
      <c r="O334" s="178">
        <v>0</v>
      </c>
      <c r="P334" s="178">
        <v>0</v>
      </c>
      <c r="Q334" s="178">
        <v>0</v>
      </c>
      <c r="R334" s="178">
        <v>0</v>
      </c>
      <c r="S334" s="178">
        <v>0</v>
      </c>
      <c r="T334" s="179">
        <f t="shared" si="12"/>
        <v>0</v>
      </c>
    </row>
    <row r="335" spans="1:20" ht="12" customHeight="1" outlineLevel="1" x14ac:dyDescent="0.25">
      <c r="A335" s="175"/>
      <c r="B335" s="175" t="s">
        <v>1061</v>
      </c>
      <c r="C335" s="183" t="s">
        <v>1102</v>
      </c>
      <c r="D335" s="176"/>
      <c r="E335" s="178">
        <v>79.989999999999995</v>
      </c>
      <c r="F335" s="178">
        <v>-79.989999999999995</v>
      </c>
      <c r="G335" s="178">
        <v>0</v>
      </c>
      <c r="H335" s="178">
        <v>0</v>
      </c>
      <c r="I335" s="178">
        <v>0</v>
      </c>
      <c r="J335" s="178">
        <v>0</v>
      </c>
      <c r="K335" s="178">
        <v>0</v>
      </c>
      <c r="L335" s="179">
        <f t="shared" si="11"/>
        <v>0</v>
      </c>
      <c r="M335" s="178">
        <v>0</v>
      </c>
      <c r="N335" s="178">
        <v>0</v>
      </c>
      <c r="O335" s="178">
        <v>0</v>
      </c>
      <c r="P335" s="178">
        <v>0</v>
      </c>
      <c r="Q335" s="178">
        <v>0</v>
      </c>
      <c r="R335" s="178">
        <v>0</v>
      </c>
      <c r="S335" s="178">
        <v>0</v>
      </c>
      <c r="T335" s="179">
        <f t="shared" si="12"/>
        <v>0</v>
      </c>
    </row>
    <row r="336" spans="1:20" ht="12" customHeight="1" outlineLevel="1" x14ac:dyDescent="0.25">
      <c r="A336" s="175"/>
      <c r="B336" s="175" t="s">
        <v>1061</v>
      </c>
      <c r="C336" s="183" t="s">
        <v>1103</v>
      </c>
      <c r="D336" s="176"/>
      <c r="E336" s="178">
        <v>0</v>
      </c>
      <c r="F336" s="178">
        <v>0</v>
      </c>
      <c r="G336" s="178">
        <v>0</v>
      </c>
      <c r="H336" s="178">
        <v>0</v>
      </c>
      <c r="I336" s="178">
        <v>0</v>
      </c>
      <c r="J336" s="178">
        <v>0</v>
      </c>
      <c r="K336" s="178">
        <v>0</v>
      </c>
      <c r="L336" s="179">
        <f t="shared" si="11"/>
        <v>0</v>
      </c>
      <c r="M336" s="178">
        <v>0</v>
      </c>
      <c r="N336" s="178">
        <v>0</v>
      </c>
      <c r="O336" s="178">
        <v>0</v>
      </c>
      <c r="P336" s="178">
        <v>0</v>
      </c>
      <c r="Q336" s="178">
        <v>0</v>
      </c>
      <c r="R336" s="178">
        <v>0</v>
      </c>
      <c r="S336" s="178">
        <v>0</v>
      </c>
      <c r="T336" s="179">
        <f t="shared" si="12"/>
        <v>0</v>
      </c>
    </row>
    <row r="337" spans="1:20" ht="12" customHeight="1" outlineLevel="1" x14ac:dyDescent="0.25">
      <c r="A337" s="175"/>
      <c r="B337" s="175" t="s">
        <v>1061</v>
      </c>
      <c r="C337" s="183" t="s">
        <v>1104</v>
      </c>
      <c r="D337" s="176"/>
      <c r="E337" s="178">
        <v>11.61</v>
      </c>
      <c r="F337" s="178">
        <v>-11.61</v>
      </c>
      <c r="G337" s="178">
        <v>0</v>
      </c>
      <c r="H337" s="178">
        <v>0</v>
      </c>
      <c r="I337" s="178">
        <v>0</v>
      </c>
      <c r="J337" s="178">
        <v>0</v>
      </c>
      <c r="K337" s="178">
        <v>0</v>
      </c>
      <c r="L337" s="179">
        <f t="shared" si="11"/>
        <v>0</v>
      </c>
      <c r="M337" s="178">
        <v>0</v>
      </c>
      <c r="N337" s="178">
        <v>0</v>
      </c>
      <c r="O337" s="178">
        <v>0</v>
      </c>
      <c r="P337" s="178">
        <v>0</v>
      </c>
      <c r="Q337" s="178">
        <v>0</v>
      </c>
      <c r="R337" s="178">
        <v>0</v>
      </c>
      <c r="S337" s="178">
        <v>0</v>
      </c>
      <c r="T337" s="179">
        <f t="shared" si="12"/>
        <v>0</v>
      </c>
    </row>
    <row r="338" spans="1:20" ht="12" customHeight="1" outlineLevel="1" x14ac:dyDescent="0.25">
      <c r="A338" s="175"/>
      <c r="B338" s="175" t="s">
        <v>1061</v>
      </c>
      <c r="C338" s="183" t="s">
        <v>1105</v>
      </c>
      <c r="D338" s="176"/>
      <c r="E338" s="178">
        <v>0</v>
      </c>
      <c r="F338" s="178">
        <v>0</v>
      </c>
      <c r="G338" s="178">
        <v>0</v>
      </c>
      <c r="H338" s="178">
        <v>0</v>
      </c>
      <c r="I338" s="178">
        <v>0</v>
      </c>
      <c r="J338" s="178">
        <v>0</v>
      </c>
      <c r="K338" s="178">
        <v>0</v>
      </c>
      <c r="L338" s="179">
        <f t="shared" si="11"/>
        <v>0</v>
      </c>
      <c r="M338" s="178">
        <v>0</v>
      </c>
      <c r="N338" s="178">
        <v>0</v>
      </c>
      <c r="O338" s="178">
        <v>0</v>
      </c>
      <c r="P338" s="178">
        <v>0</v>
      </c>
      <c r="Q338" s="178">
        <v>0</v>
      </c>
      <c r="R338" s="178">
        <v>0</v>
      </c>
      <c r="S338" s="178">
        <v>0</v>
      </c>
      <c r="T338" s="179">
        <f t="shared" si="12"/>
        <v>0</v>
      </c>
    </row>
    <row r="339" spans="1:20" ht="12" customHeight="1" outlineLevel="1" x14ac:dyDescent="0.25">
      <c r="A339" s="175"/>
      <c r="B339" s="175" t="s">
        <v>1061</v>
      </c>
      <c r="C339" s="183" t="s">
        <v>1106</v>
      </c>
      <c r="D339" s="176"/>
      <c r="E339" s="178">
        <v>0</v>
      </c>
      <c r="F339" s="178">
        <v>0</v>
      </c>
      <c r="G339" s="178">
        <v>0</v>
      </c>
      <c r="H339" s="178">
        <v>0</v>
      </c>
      <c r="I339" s="178">
        <v>0</v>
      </c>
      <c r="J339" s="178">
        <v>0</v>
      </c>
      <c r="K339" s="178">
        <v>0</v>
      </c>
      <c r="L339" s="179">
        <f t="shared" si="11"/>
        <v>0</v>
      </c>
      <c r="M339" s="178">
        <v>0</v>
      </c>
      <c r="N339" s="178">
        <v>0</v>
      </c>
      <c r="O339" s="178">
        <v>0</v>
      </c>
      <c r="P339" s="178">
        <v>0</v>
      </c>
      <c r="Q339" s="178">
        <v>0</v>
      </c>
      <c r="R339" s="178">
        <v>0</v>
      </c>
      <c r="S339" s="178">
        <v>0</v>
      </c>
      <c r="T339" s="179">
        <f t="shared" si="12"/>
        <v>0</v>
      </c>
    </row>
    <row r="340" spans="1:20" ht="12" customHeight="1" outlineLevel="1" x14ac:dyDescent="0.25">
      <c r="A340" s="175"/>
      <c r="B340" s="175" t="s">
        <v>1061</v>
      </c>
      <c r="C340" s="183" t="s">
        <v>1107</v>
      </c>
      <c r="D340" s="176"/>
      <c r="E340" s="178">
        <v>0</v>
      </c>
      <c r="F340" s="178">
        <v>0</v>
      </c>
      <c r="G340" s="178">
        <v>0</v>
      </c>
      <c r="H340" s="178">
        <v>0</v>
      </c>
      <c r="I340" s="178">
        <v>0</v>
      </c>
      <c r="J340" s="178">
        <v>0</v>
      </c>
      <c r="K340" s="178">
        <v>0</v>
      </c>
      <c r="L340" s="179">
        <f t="shared" si="11"/>
        <v>0</v>
      </c>
      <c r="M340" s="178">
        <v>0</v>
      </c>
      <c r="N340" s="178">
        <v>0</v>
      </c>
      <c r="O340" s="178">
        <v>0</v>
      </c>
      <c r="P340" s="178">
        <v>0</v>
      </c>
      <c r="Q340" s="178">
        <v>0</v>
      </c>
      <c r="R340" s="178">
        <v>0</v>
      </c>
      <c r="S340" s="178">
        <v>0</v>
      </c>
      <c r="T340" s="179">
        <f t="shared" si="12"/>
        <v>0</v>
      </c>
    </row>
    <row r="341" spans="1:20" ht="12" customHeight="1" outlineLevel="1" x14ac:dyDescent="0.25">
      <c r="A341" s="175"/>
      <c r="B341" s="175" t="s">
        <v>1061</v>
      </c>
      <c r="C341" s="183" t="s">
        <v>1108</v>
      </c>
      <c r="D341" s="176"/>
      <c r="E341" s="178">
        <v>0</v>
      </c>
      <c r="F341" s="178">
        <v>0</v>
      </c>
      <c r="G341" s="178">
        <v>0</v>
      </c>
      <c r="H341" s="178">
        <v>0</v>
      </c>
      <c r="I341" s="178">
        <v>0</v>
      </c>
      <c r="J341" s="178">
        <v>0</v>
      </c>
      <c r="K341" s="178">
        <v>0</v>
      </c>
      <c r="L341" s="179">
        <f t="shared" si="11"/>
        <v>0</v>
      </c>
      <c r="M341" s="178">
        <v>0</v>
      </c>
      <c r="N341" s="178">
        <v>0</v>
      </c>
      <c r="O341" s="178">
        <v>0</v>
      </c>
      <c r="P341" s="178">
        <v>0</v>
      </c>
      <c r="Q341" s="178">
        <v>0</v>
      </c>
      <c r="R341" s="178">
        <v>0</v>
      </c>
      <c r="S341" s="178">
        <v>0</v>
      </c>
      <c r="T341" s="179">
        <f t="shared" si="12"/>
        <v>0</v>
      </c>
    </row>
    <row r="342" spans="1:20" ht="12" customHeight="1" outlineLevel="1" x14ac:dyDescent="0.25">
      <c r="A342" s="175"/>
      <c r="B342" s="175" t="s">
        <v>1061</v>
      </c>
      <c r="C342" s="183" t="s">
        <v>1109</v>
      </c>
      <c r="D342" s="176"/>
      <c r="E342" s="178">
        <v>0</v>
      </c>
      <c r="F342" s="178">
        <v>0</v>
      </c>
      <c r="G342" s="178">
        <v>0</v>
      </c>
      <c r="H342" s="178">
        <v>0</v>
      </c>
      <c r="I342" s="178">
        <v>0</v>
      </c>
      <c r="J342" s="178">
        <v>0</v>
      </c>
      <c r="K342" s="178">
        <v>0</v>
      </c>
      <c r="L342" s="179">
        <f t="shared" si="11"/>
        <v>0</v>
      </c>
      <c r="M342" s="178">
        <v>0</v>
      </c>
      <c r="N342" s="178">
        <v>0</v>
      </c>
      <c r="O342" s="178">
        <v>0</v>
      </c>
      <c r="P342" s="178">
        <v>0</v>
      </c>
      <c r="Q342" s="178">
        <v>0</v>
      </c>
      <c r="R342" s="178">
        <v>0</v>
      </c>
      <c r="S342" s="178">
        <v>0</v>
      </c>
      <c r="T342" s="179">
        <f t="shared" si="12"/>
        <v>0</v>
      </c>
    </row>
    <row r="343" spans="1:20" ht="12" customHeight="1" outlineLevel="1" x14ac:dyDescent="0.25">
      <c r="A343" s="175"/>
      <c r="B343" s="175" t="s">
        <v>1061</v>
      </c>
      <c r="C343" s="183" t="s">
        <v>1110</v>
      </c>
      <c r="D343" s="176"/>
      <c r="E343" s="178">
        <v>0</v>
      </c>
      <c r="F343" s="178">
        <v>0</v>
      </c>
      <c r="G343" s="178">
        <v>0</v>
      </c>
      <c r="H343" s="178">
        <v>0</v>
      </c>
      <c r="I343" s="178">
        <v>0</v>
      </c>
      <c r="J343" s="178">
        <v>0</v>
      </c>
      <c r="K343" s="178">
        <v>0</v>
      </c>
      <c r="L343" s="179">
        <f t="shared" si="11"/>
        <v>0</v>
      </c>
      <c r="M343" s="178">
        <v>0</v>
      </c>
      <c r="N343" s="178">
        <v>0</v>
      </c>
      <c r="O343" s="178">
        <v>0</v>
      </c>
      <c r="P343" s="178">
        <v>0</v>
      </c>
      <c r="Q343" s="178">
        <v>0</v>
      </c>
      <c r="R343" s="178">
        <v>0</v>
      </c>
      <c r="S343" s="178">
        <v>0</v>
      </c>
      <c r="T343" s="179">
        <f t="shared" si="12"/>
        <v>0</v>
      </c>
    </row>
    <row r="344" spans="1:20" ht="12" customHeight="1" outlineLevel="1" x14ac:dyDescent="0.25">
      <c r="A344" s="175"/>
      <c r="B344" s="175" t="s">
        <v>1061</v>
      </c>
      <c r="C344" s="183" t="s">
        <v>1111</v>
      </c>
      <c r="D344" s="176"/>
      <c r="E344" s="178">
        <v>0</v>
      </c>
      <c r="F344" s="178">
        <v>0</v>
      </c>
      <c r="G344" s="178">
        <v>0</v>
      </c>
      <c r="H344" s="178">
        <v>0</v>
      </c>
      <c r="I344" s="178">
        <v>0</v>
      </c>
      <c r="J344" s="178">
        <v>0</v>
      </c>
      <c r="K344" s="178">
        <v>0</v>
      </c>
      <c r="L344" s="179">
        <f t="shared" si="11"/>
        <v>0</v>
      </c>
      <c r="M344" s="178">
        <v>0</v>
      </c>
      <c r="N344" s="178">
        <v>0</v>
      </c>
      <c r="O344" s="178">
        <v>0</v>
      </c>
      <c r="P344" s="178">
        <v>0</v>
      </c>
      <c r="Q344" s="178">
        <v>0</v>
      </c>
      <c r="R344" s="178">
        <v>0</v>
      </c>
      <c r="S344" s="178">
        <v>0</v>
      </c>
      <c r="T344" s="179">
        <f t="shared" si="12"/>
        <v>0</v>
      </c>
    </row>
    <row r="345" spans="1:20" ht="12" customHeight="1" outlineLevel="1" x14ac:dyDescent="0.25">
      <c r="A345" s="175"/>
      <c r="B345" s="175" t="s">
        <v>1061</v>
      </c>
      <c r="C345" s="183" t="s">
        <v>1112</v>
      </c>
      <c r="D345" s="176"/>
      <c r="E345" s="178">
        <v>-13274.16</v>
      </c>
      <c r="F345" s="178">
        <v>13274.16</v>
      </c>
      <c r="G345" s="178">
        <v>0</v>
      </c>
      <c r="H345" s="178">
        <v>0</v>
      </c>
      <c r="I345" s="178">
        <v>0</v>
      </c>
      <c r="J345" s="178">
        <v>0</v>
      </c>
      <c r="K345" s="178">
        <v>0</v>
      </c>
      <c r="L345" s="179">
        <f t="shared" si="11"/>
        <v>0</v>
      </c>
      <c r="M345" s="178">
        <v>0</v>
      </c>
      <c r="N345" s="178">
        <v>0</v>
      </c>
      <c r="O345" s="178">
        <v>0</v>
      </c>
      <c r="P345" s="178">
        <v>0</v>
      </c>
      <c r="Q345" s="178">
        <v>0</v>
      </c>
      <c r="R345" s="178">
        <v>0</v>
      </c>
      <c r="S345" s="178">
        <v>0</v>
      </c>
      <c r="T345" s="179">
        <f t="shared" si="12"/>
        <v>0</v>
      </c>
    </row>
    <row r="346" spans="1:20" ht="12" customHeight="1" outlineLevel="1" x14ac:dyDescent="0.25">
      <c r="A346" s="175"/>
      <c r="B346" s="175" t="s">
        <v>1061</v>
      </c>
      <c r="C346" s="183" t="s">
        <v>1113</v>
      </c>
      <c r="D346" s="176"/>
      <c r="E346" s="178">
        <v>-13344.04</v>
      </c>
      <c r="F346" s="178">
        <v>13344.04</v>
      </c>
      <c r="G346" s="178">
        <v>0</v>
      </c>
      <c r="H346" s="178">
        <v>0</v>
      </c>
      <c r="I346" s="178">
        <v>0</v>
      </c>
      <c r="J346" s="178">
        <v>0</v>
      </c>
      <c r="K346" s="178">
        <v>0</v>
      </c>
      <c r="L346" s="179">
        <f t="shared" si="11"/>
        <v>0</v>
      </c>
      <c r="M346" s="178">
        <v>0</v>
      </c>
      <c r="N346" s="178">
        <v>0</v>
      </c>
      <c r="O346" s="178">
        <v>0</v>
      </c>
      <c r="P346" s="178">
        <v>0</v>
      </c>
      <c r="Q346" s="178">
        <v>0</v>
      </c>
      <c r="R346" s="178">
        <v>0</v>
      </c>
      <c r="S346" s="178">
        <v>0</v>
      </c>
      <c r="T346" s="179">
        <f t="shared" si="12"/>
        <v>0</v>
      </c>
    </row>
    <row r="347" spans="1:20" ht="12" customHeight="1" outlineLevel="1" x14ac:dyDescent="0.25">
      <c r="A347" s="175"/>
      <c r="B347" s="175" t="s">
        <v>1061</v>
      </c>
      <c r="C347" s="183" t="s">
        <v>1114</v>
      </c>
      <c r="D347" s="176"/>
      <c r="E347" s="178">
        <v>0</v>
      </c>
      <c r="F347" s="178">
        <v>0</v>
      </c>
      <c r="G347" s="178">
        <v>0</v>
      </c>
      <c r="H347" s="178">
        <v>0</v>
      </c>
      <c r="I347" s="178">
        <v>0</v>
      </c>
      <c r="J347" s="178">
        <v>0</v>
      </c>
      <c r="K347" s="178">
        <v>0</v>
      </c>
      <c r="L347" s="179">
        <f t="shared" si="11"/>
        <v>0</v>
      </c>
      <c r="M347" s="178">
        <v>0</v>
      </c>
      <c r="N347" s="178">
        <v>0</v>
      </c>
      <c r="O347" s="178">
        <v>0</v>
      </c>
      <c r="P347" s="178">
        <v>0</v>
      </c>
      <c r="Q347" s="178">
        <v>0</v>
      </c>
      <c r="R347" s="178">
        <v>0</v>
      </c>
      <c r="S347" s="178">
        <v>0</v>
      </c>
      <c r="T347" s="179">
        <f t="shared" si="12"/>
        <v>0</v>
      </c>
    </row>
    <row r="348" spans="1:20" ht="12" customHeight="1" outlineLevel="1" x14ac:dyDescent="0.25">
      <c r="A348" s="175"/>
      <c r="B348" s="175" t="s">
        <v>1061</v>
      </c>
      <c r="C348" s="183" t="s">
        <v>1115</v>
      </c>
      <c r="D348" s="176"/>
      <c r="E348" s="178">
        <v>0</v>
      </c>
      <c r="F348" s="178">
        <v>0</v>
      </c>
      <c r="G348" s="178">
        <v>0</v>
      </c>
      <c r="H348" s="178">
        <v>0</v>
      </c>
      <c r="I348" s="178">
        <v>0</v>
      </c>
      <c r="J348" s="178">
        <v>0</v>
      </c>
      <c r="K348" s="178">
        <v>0</v>
      </c>
      <c r="L348" s="179">
        <f t="shared" si="11"/>
        <v>0</v>
      </c>
      <c r="M348" s="178">
        <v>0</v>
      </c>
      <c r="N348" s="178">
        <v>0</v>
      </c>
      <c r="O348" s="178">
        <v>0</v>
      </c>
      <c r="P348" s="178">
        <v>0</v>
      </c>
      <c r="Q348" s="178">
        <v>0</v>
      </c>
      <c r="R348" s="178">
        <v>0</v>
      </c>
      <c r="S348" s="178">
        <v>0</v>
      </c>
      <c r="T348" s="179">
        <f t="shared" si="12"/>
        <v>0</v>
      </c>
    </row>
    <row r="349" spans="1:20" ht="12" customHeight="1" outlineLevel="1" x14ac:dyDescent="0.25">
      <c r="A349" s="175"/>
      <c r="B349" s="175" t="s">
        <v>1061</v>
      </c>
      <c r="C349" s="183" t="s">
        <v>1116</v>
      </c>
      <c r="D349" s="176"/>
      <c r="E349" s="178">
        <v>1255.58</v>
      </c>
      <c r="F349" s="178">
        <v>-1255.58</v>
      </c>
      <c r="G349" s="178">
        <v>0</v>
      </c>
      <c r="H349" s="178">
        <v>0</v>
      </c>
      <c r="I349" s="178">
        <v>0</v>
      </c>
      <c r="J349" s="178">
        <v>0</v>
      </c>
      <c r="K349" s="178">
        <v>0</v>
      </c>
      <c r="L349" s="179">
        <f t="shared" si="11"/>
        <v>0</v>
      </c>
      <c r="M349" s="178">
        <v>0</v>
      </c>
      <c r="N349" s="178">
        <v>0</v>
      </c>
      <c r="O349" s="178">
        <v>0</v>
      </c>
      <c r="P349" s="178">
        <v>0</v>
      </c>
      <c r="Q349" s="178">
        <v>0</v>
      </c>
      <c r="R349" s="178">
        <v>0</v>
      </c>
      <c r="S349" s="178">
        <v>0</v>
      </c>
      <c r="T349" s="179">
        <f t="shared" si="12"/>
        <v>0</v>
      </c>
    </row>
    <row r="350" spans="1:20" ht="12" customHeight="1" outlineLevel="1" x14ac:dyDescent="0.25">
      <c r="A350" s="175"/>
      <c r="B350" s="175" t="s">
        <v>1061</v>
      </c>
      <c r="C350" s="183" t="s">
        <v>1117</v>
      </c>
      <c r="D350" s="176"/>
      <c r="E350" s="178">
        <v>0</v>
      </c>
      <c r="F350" s="178">
        <v>0</v>
      </c>
      <c r="G350" s="178">
        <v>0</v>
      </c>
      <c r="H350" s="178">
        <v>0</v>
      </c>
      <c r="I350" s="178">
        <v>0</v>
      </c>
      <c r="J350" s="178">
        <v>0</v>
      </c>
      <c r="K350" s="178">
        <v>0</v>
      </c>
      <c r="L350" s="179">
        <f t="shared" si="11"/>
        <v>0</v>
      </c>
      <c r="M350" s="178">
        <v>0</v>
      </c>
      <c r="N350" s="178">
        <v>0</v>
      </c>
      <c r="O350" s="178">
        <v>0</v>
      </c>
      <c r="P350" s="178">
        <v>0</v>
      </c>
      <c r="Q350" s="178">
        <v>0</v>
      </c>
      <c r="R350" s="178">
        <v>0</v>
      </c>
      <c r="S350" s="178">
        <v>0</v>
      </c>
      <c r="T350" s="179">
        <f t="shared" si="12"/>
        <v>0</v>
      </c>
    </row>
    <row r="351" spans="1:20" ht="12" customHeight="1" outlineLevel="1" x14ac:dyDescent="0.25">
      <c r="A351" s="175"/>
      <c r="B351" s="175" t="s">
        <v>1061</v>
      </c>
      <c r="C351" s="183" t="s">
        <v>1118</v>
      </c>
      <c r="D351" s="176"/>
      <c r="E351" s="178">
        <v>0</v>
      </c>
      <c r="F351" s="178">
        <v>0</v>
      </c>
      <c r="G351" s="178">
        <v>0</v>
      </c>
      <c r="H351" s="178">
        <v>0</v>
      </c>
      <c r="I351" s="178">
        <v>0</v>
      </c>
      <c r="J351" s="178">
        <v>0</v>
      </c>
      <c r="K351" s="178">
        <v>0</v>
      </c>
      <c r="L351" s="179">
        <f t="shared" si="11"/>
        <v>0</v>
      </c>
      <c r="M351" s="178">
        <v>0</v>
      </c>
      <c r="N351" s="178">
        <v>0</v>
      </c>
      <c r="O351" s="178">
        <v>0</v>
      </c>
      <c r="P351" s="178">
        <v>0</v>
      </c>
      <c r="Q351" s="178">
        <v>0</v>
      </c>
      <c r="R351" s="178">
        <v>0</v>
      </c>
      <c r="S351" s="178">
        <v>0</v>
      </c>
      <c r="T351" s="179">
        <f t="shared" si="12"/>
        <v>0</v>
      </c>
    </row>
    <row r="352" spans="1:20" ht="12" customHeight="1" outlineLevel="1" x14ac:dyDescent="0.25">
      <c r="A352" s="175"/>
      <c r="B352" s="175" t="s">
        <v>1061</v>
      </c>
      <c r="C352" s="183" t="s">
        <v>1119</v>
      </c>
      <c r="D352" s="176"/>
      <c r="E352" s="178">
        <v>0</v>
      </c>
      <c r="F352" s="178">
        <v>0</v>
      </c>
      <c r="G352" s="178">
        <v>0</v>
      </c>
      <c r="H352" s="178">
        <v>0</v>
      </c>
      <c r="I352" s="178">
        <v>0</v>
      </c>
      <c r="J352" s="178">
        <v>0</v>
      </c>
      <c r="K352" s="178">
        <v>0</v>
      </c>
      <c r="L352" s="179">
        <f t="shared" si="11"/>
        <v>0</v>
      </c>
      <c r="M352" s="178">
        <v>0</v>
      </c>
      <c r="N352" s="178">
        <v>0</v>
      </c>
      <c r="O352" s="178">
        <v>0</v>
      </c>
      <c r="P352" s="178">
        <v>0</v>
      </c>
      <c r="Q352" s="178">
        <v>0</v>
      </c>
      <c r="R352" s="178">
        <v>0</v>
      </c>
      <c r="S352" s="178">
        <v>0</v>
      </c>
      <c r="T352" s="179">
        <f t="shared" si="12"/>
        <v>0</v>
      </c>
    </row>
    <row r="353" spans="1:20" ht="12" customHeight="1" outlineLevel="1" x14ac:dyDescent="0.25">
      <c r="A353" s="175"/>
      <c r="B353" s="175" t="s">
        <v>1061</v>
      </c>
      <c r="C353" s="183" t="s">
        <v>1120</v>
      </c>
      <c r="D353" s="176"/>
      <c r="E353" s="178">
        <v>0</v>
      </c>
      <c r="F353" s="178">
        <v>0</v>
      </c>
      <c r="G353" s="178">
        <v>0</v>
      </c>
      <c r="H353" s="178">
        <v>0</v>
      </c>
      <c r="I353" s="178">
        <v>0</v>
      </c>
      <c r="J353" s="178">
        <v>0</v>
      </c>
      <c r="K353" s="178">
        <v>0</v>
      </c>
      <c r="L353" s="179">
        <f t="shared" si="11"/>
        <v>0</v>
      </c>
      <c r="M353" s="178">
        <v>0</v>
      </c>
      <c r="N353" s="178">
        <v>0</v>
      </c>
      <c r="O353" s="178">
        <v>0</v>
      </c>
      <c r="P353" s="178">
        <v>0</v>
      </c>
      <c r="Q353" s="178">
        <v>0</v>
      </c>
      <c r="R353" s="178">
        <v>0</v>
      </c>
      <c r="S353" s="178">
        <v>0</v>
      </c>
      <c r="T353" s="179">
        <f t="shared" si="12"/>
        <v>0</v>
      </c>
    </row>
    <row r="354" spans="1:20" ht="12" customHeight="1" outlineLevel="1" x14ac:dyDescent="0.25">
      <c r="A354" s="175"/>
      <c r="B354" s="175" t="s">
        <v>1061</v>
      </c>
      <c r="C354" s="183" t="s">
        <v>1121</v>
      </c>
      <c r="D354" s="176"/>
      <c r="E354" s="178">
        <v>0</v>
      </c>
      <c r="F354" s="178">
        <v>0</v>
      </c>
      <c r="G354" s="178">
        <v>0</v>
      </c>
      <c r="H354" s="178">
        <v>0</v>
      </c>
      <c r="I354" s="178">
        <v>0</v>
      </c>
      <c r="J354" s="178">
        <v>0</v>
      </c>
      <c r="K354" s="178">
        <v>0</v>
      </c>
      <c r="L354" s="179">
        <f t="shared" si="11"/>
        <v>0</v>
      </c>
      <c r="M354" s="178">
        <v>0</v>
      </c>
      <c r="N354" s="178">
        <v>0</v>
      </c>
      <c r="O354" s="178">
        <v>0</v>
      </c>
      <c r="P354" s="178">
        <v>0</v>
      </c>
      <c r="Q354" s="178">
        <v>0</v>
      </c>
      <c r="R354" s="178">
        <v>0</v>
      </c>
      <c r="S354" s="178">
        <v>0</v>
      </c>
      <c r="T354" s="179">
        <f t="shared" si="12"/>
        <v>0</v>
      </c>
    </row>
    <row r="355" spans="1:20" ht="12" customHeight="1" outlineLevel="1" x14ac:dyDescent="0.25">
      <c r="A355" s="175"/>
      <c r="B355" s="175" t="s">
        <v>1061</v>
      </c>
      <c r="C355" s="183" t="s">
        <v>1122</v>
      </c>
      <c r="D355" s="176"/>
      <c r="E355" s="178">
        <v>-10025.52</v>
      </c>
      <c r="F355" s="178">
        <v>10025.52</v>
      </c>
      <c r="G355" s="178">
        <v>0</v>
      </c>
      <c r="H355" s="178">
        <v>0</v>
      </c>
      <c r="I355" s="178">
        <v>0</v>
      </c>
      <c r="J355" s="178">
        <v>0</v>
      </c>
      <c r="K355" s="178">
        <v>0</v>
      </c>
      <c r="L355" s="179">
        <f t="shared" si="11"/>
        <v>0</v>
      </c>
      <c r="M355" s="178">
        <v>0</v>
      </c>
      <c r="N355" s="178">
        <v>0</v>
      </c>
      <c r="O355" s="178">
        <v>0</v>
      </c>
      <c r="P355" s="178">
        <v>0</v>
      </c>
      <c r="Q355" s="178">
        <v>0</v>
      </c>
      <c r="R355" s="178">
        <v>0</v>
      </c>
      <c r="S355" s="178">
        <v>0</v>
      </c>
      <c r="T355" s="179">
        <f t="shared" si="12"/>
        <v>0</v>
      </c>
    </row>
    <row r="356" spans="1:20" ht="12" customHeight="1" outlineLevel="1" x14ac:dyDescent="0.25">
      <c r="A356" s="175"/>
      <c r="B356" s="175" t="s">
        <v>1061</v>
      </c>
      <c r="C356" s="183" t="s">
        <v>1123</v>
      </c>
      <c r="D356" s="176"/>
      <c r="E356" s="178">
        <v>0</v>
      </c>
      <c r="F356" s="178">
        <v>0</v>
      </c>
      <c r="G356" s="178">
        <v>0</v>
      </c>
      <c r="H356" s="178">
        <v>0</v>
      </c>
      <c r="I356" s="178">
        <v>0</v>
      </c>
      <c r="J356" s="178">
        <v>0</v>
      </c>
      <c r="K356" s="178">
        <v>0</v>
      </c>
      <c r="L356" s="179">
        <f t="shared" si="11"/>
        <v>0</v>
      </c>
      <c r="M356" s="178">
        <v>0</v>
      </c>
      <c r="N356" s="178">
        <v>0</v>
      </c>
      <c r="O356" s="178">
        <v>0</v>
      </c>
      <c r="P356" s="178">
        <v>0</v>
      </c>
      <c r="Q356" s="178">
        <v>0</v>
      </c>
      <c r="R356" s="178">
        <v>0</v>
      </c>
      <c r="S356" s="178">
        <v>0</v>
      </c>
      <c r="T356" s="179">
        <f t="shared" si="12"/>
        <v>0</v>
      </c>
    </row>
    <row r="357" spans="1:20" ht="12" customHeight="1" outlineLevel="1" x14ac:dyDescent="0.25">
      <c r="A357" s="175"/>
      <c r="B357" s="175" t="s">
        <v>1061</v>
      </c>
      <c r="C357" s="183" t="s">
        <v>1124</v>
      </c>
      <c r="D357" s="176"/>
      <c r="E357" s="178">
        <v>2935.65</v>
      </c>
      <c r="F357" s="178">
        <v>-2935.65</v>
      </c>
      <c r="G357" s="178">
        <v>0</v>
      </c>
      <c r="H357" s="178">
        <v>0</v>
      </c>
      <c r="I357" s="178">
        <v>0</v>
      </c>
      <c r="J357" s="178">
        <v>0</v>
      </c>
      <c r="K357" s="178">
        <v>0</v>
      </c>
      <c r="L357" s="179">
        <f t="shared" si="11"/>
        <v>0</v>
      </c>
      <c r="M357" s="178">
        <v>0</v>
      </c>
      <c r="N357" s="178">
        <v>0</v>
      </c>
      <c r="O357" s="178">
        <v>0</v>
      </c>
      <c r="P357" s="178">
        <v>0</v>
      </c>
      <c r="Q357" s="178">
        <v>0</v>
      </c>
      <c r="R357" s="178">
        <v>0</v>
      </c>
      <c r="S357" s="178">
        <v>0</v>
      </c>
      <c r="T357" s="179">
        <f t="shared" si="12"/>
        <v>0</v>
      </c>
    </row>
    <row r="358" spans="1:20" ht="12" customHeight="1" outlineLevel="1" x14ac:dyDescent="0.25">
      <c r="A358" s="175"/>
      <c r="B358" s="175" t="s">
        <v>1061</v>
      </c>
      <c r="C358" s="183" t="s">
        <v>1125</v>
      </c>
      <c r="D358" s="176"/>
      <c r="E358" s="178">
        <v>0.09</v>
      </c>
      <c r="F358" s="178">
        <v>-0.09</v>
      </c>
      <c r="G358" s="178">
        <v>0</v>
      </c>
      <c r="H358" s="178">
        <v>0</v>
      </c>
      <c r="I358" s="178">
        <v>0</v>
      </c>
      <c r="J358" s="178">
        <v>0</v>
      </c>
      <c r="K358" s="178">
        <v>0</v>
      </c>
      <c r="L358" s="179">
        <f t="shared" si="11"/>
        <v>0</v>
      </c>
      <c r="M358" s="178">
        <v>0</v>
      </c>
      <c r="N358" s="178">
        <v>0</v>
      </c>
      <c r="O358" s="178">
        <v>0</v>
      </c>
      <c r="P358" s="178">
        <v>0</v>
      </c>
      <c r="Q358" s="178">
        <v>0</v>
      </c>
      <c r="R358" s="178">
        <v>0</v>
      </c>
      <c r="S358" s="178">
        <v>0</v>
      </c>
      <c r="T358" s="179">
        <f t="shared" si="12"/>
        <v>0</v>
      </c>
    </row>
    <row r="359" spans="1:20" ht="12" customHeight="1" outlineLevel="1" x14ac:dyDescent="0.25">
      <c r="A359" s="175"/>
      <c r="B359" s="175" t="s">
        <v>1061</v>
      </c>
      <c r="C359" s="183" t="s">
        <v>1126</v>
      </c>
      <c r="D359" s="176"/>
      <c r="E359" s="178">
        <v>1640.49</v>
      </c>
      <c r="F359" s="178">
        <v>-1640.49</v>
      </c>
      <c r="G359" s="178">
        <v>0</v>
      </c>
      <c r="H359" s="178">
        <v>0</v>
      </c>
      <c r="I359" s="178">
        <v>0</v>
      </c>
      <c r="J359" s="178">
        <v>0</v>
      </c>
      <c r="K359" s="178">
        <v>0</v>
      </c>
      <c r="L359" s="179">
        <f t="shared" si="11"/>
        <v>0</v>
      </c>
      <c r="M359" s="178">
        <v>0</v>
      </c>
      <c r="N359" s="178">
        <v>0</v>
      </c>
      <c r="O359" s="178">
        <v>0</v>
      </c>
      <c r="P359" s="178">
        <v>0</v>
      </c>
      <c r="Q359" s="178">
        <v>0</v>
      </c>
      <c r="R359" s="178">
        <v>0</v>
      </c>
      <c r="S359" s="178">
        <v>0</v>
      </c>
      <c r="T359" s="179">
        <f t="shared" si="12"/>
        <v>0</v>
      </c>
    </row>
    <row r="360" spans="1:20" ht="12" customHeight="1" outlineLevel="1" x14ac:dyDescent="0.25">
      <c r="A360" s="175"/>
      <c r="B360" s="175" t="s">
        <v>1061</v>
      </c>
      <c r="C360" s="183" t="s">
        <v>1127</v>
      </c>
      <c r="D360" s="176"/>
      <c r="E360" s="178">
        <v>1436.2</v>
      </c>
      <c r="F360" s="178">
        <v>-1436.2</v>
      </c>
      <c r="G360" s="178">
        <v>0</v>
      </c>
      <c r="H360" s="178">
        <v>0</v>
      </c>
      <c r="I360" s="178">
        <v>0</v>
      </c>
      <c r="J360" s="178">
        <v>0</v>
      </c>
      <c r="K360" s="178">
        <v>0</v>
      </c>
      <c r="L360" s="179">
        <f t="shared" si="11"/>
        <v>0</v>
      </c>
      <c r="M360" s="178">
        <v>0</v>
      </c>
      <c r="N360" s="178">
        <v>0</v>
      </c>
      <c r="O360" s="178">
        <v>0</v>
      </c>
      <c r="P360" s="178">
        <v>0</v>
      </c>
      <c r="Q360" s="178">
        <v>0</v>
      </c>
      <c r="R360" s="178">
        <v>0</v>
      </c>
      <c r="S360" s="178">
        <v>0</v>
      </c>
      <c r="T360" s="179">
        <f t="shared" si="12"/>
        <v>0</v>
      </c>
    </row>
    <row r="361" spans="1:20" ht="12" customHeight="1" outlineLevel="1" x14ac:dyDescent="0.25">
      <c r="A361" s="175"/>
      <c r="B361" s="175" t="s">
        <v>1061</v>
      </c>
      <c r="C361" s="183" t="s">
        <v>1128</v>
      </c>
      <c r="D361" s="176"/>
      <c r="E361" s="178">
        <v>0.25</v>
      </c>
      <c r="F361" s="178">
        <v>-0.25</v>
      </c>
      <c r="G361" s="178">
        <v>0</v>
      </c>
      <c r="H361" s="178">
        <v>0</v>
      </c>
      <c r="I361" s="178">
        <v>0</v>
      </c>
      <c r="J361" s="178">
        <v>0</v>
      </c>
      <c r="K361" s="178">
        <v>0</v>
      </c>
      <c r="L361" s="179">
        <f t="shared" si="11"/>
        <v>0</v>
      </c>
      <c r="M361" s="178">
        <v>0</v>
      </c>
      <c r="N361" s="178">
        <v>0</v>
      </c>
      <c r="O361" s="178">
        <v>0</v>
      </c>
      <c r="P361" s="178">
        <v>0</v>
      </c>
      <c r="Q361" s="178">
        <v>0</v>
      </c>
      <c r="R361" s="178">
        <v>0</v>
      </c>
      <c r="S361" s="178">
        <v>0</v>
      </c>
      <c r="T361" s="179">
        <f t="shared" si="12"/>
        <v>0</v>
      </c>
    </row>
    <row r="362" spans="1:20" ht="12" customHeight="1" outlineLevel="1" x14ac:dyDescent="0.25">
      <c r="A362" s="175"/>
      <c r="B362" s="175" t="s">
        <v>1061</v>
      </c>
      <c r="C362" s="183" t="s">
        <v>1129</v>
      </c>
      <c r="D362" s="176"/>
      <c r="E362" s="178">
        <v>0</v>
      </c>
      <c r="F362" s="178">
        <v>0</v>
      </c>
      <c r="G362" s="178">
        <v>0</v>
      </c>
      <c r="H362" s="178">
        <v>0</v>
      </c>
      <c r="I362" s="178">
        <v>0</v>
      </c>
      <c r="J362" s="178">
        <v>0</v>
      </c>
      <c r="K362" s="178">
        <v>0</v>
      </c>
      <c r="L362" s="179">
        <f t="shared" si="11"/>
        <v>0</v>
      </c>
      <c r="M362" s="178">
        <v>0</v>
      </c>
      <c r="N362" s="178">
        <v>0</v>
      </c>
      <c r="O362" s="178">
        <v>0</v>
      </c>
      <c r="P362" s="178">
        <v>0</v>
      </c>
      <c r="Q362" s="178">
        <v>0</v>
      </c>
      <c r="R362" s="178">
        <v>0</v>
      </c>
      <c r="S362" s="178">
        <v>0</v>
      </c>
      <c r="T362" s="179">
        <f t="shared" si="12"/>
        <v>0</v>
      </c>
    </row>
    <row r="363" spans="1:20" ht="12" customHeight="1" outlineLevel="1" x14ac:dyDescent="0.25">
      <c r="A363" s="175"/>
      <c r="B363" s="175" t="s">
        <v>1061</v>
      </c>
      <c r="C363" s="183" t="s">
        <v>1130</v>
      </c>
      <c r="D363" s="176"/>
      <c r="E363" s="178">
        <v>-9047.44</v>
      </c>
      <c r="F363" s="178">
        <v>9047.44</v>
      </c>
      <c r="G363" s="178">
        <v>0</v>
      </c>
      <c r="H363" s="178">
        <v>0</v>
      </c>
      <c r="I363" s="178">
        <v>0</v>
      </c>
      <c r="J363" s="178">
        <v>0</v>
      </c>
      <c r="K363" s="178">
        <v>0</v>
      </c>
      <c r="L363" s="179">
        <f t="shared" si="11"/>
        <v>0</v>
      </c>
      <c r="M363" s="178">
        <v>0</v>
      </c>
      <c r="N363" s="178">
        <v>0</v>
      </c>
      <c r="O363" s="178">
        <v>0</v>
      </c>
      <c r="P363" s="178">
        <v>0</v>
      </c>
      <c r="Q363" s="178">
        <v>0</v>
      </c>
      <c r="R363" s="178">
        <v>0</v>
      </c>
      <c r="S363" s="178">
        <v>0</v>
      </c>
      <c r="T363" s="179">
        <f t="shared" si="12"/>
        <v>0</v>
      </c>
    </row>
    <row r="364" spans="1:20" ht="12" customHeight="1" outlineLevel="1" x14ac:dyDescent="0.25">
      <c r="A364" s="175"/>
      <c r="B364" s="175" t="s">
        <v>1061</v>
      </c>
      <c r="C364" s="183" t="s">
        <v>1131</v>
      </c>
      <c r="D364" s="176"/>
      <c r="E364" s="178">
        <v>0</v>
      </c>
      <c r="F364" s="178">
        <v>0</v>
      </c>
      <c r="G364" s="178">
        <v>0</v>
      </c>
      <c r="H364" s="178">
        <v>0</v>
      </c>
      <c r="I364" s="178">
        <v>0</v>
      </c>
      <c r="J364" s="178">
        <v>0</v>
      </c>
      <c r="K364" s="178">
        <v>0</v>
      </c>
      <c r="L364" s="179">
        <f t="shared" si="11"/>
        <v>0</v>
      </c>
      <c r="M364" s="178">
        <v>0</v>
      </c>
      <c r="N364" s="178">
        <v>0</v>
      </c>
      <c r="O364" s="178">
        <v>0</v>
      </c>
      <c r="P364" s="178">
        <v>0</v>
      </c>
      <c r="Q364" s="178">
        <v>0</v>
      </c>
      <c r="R364" s="178">
        <v>0</v>
      </c>
      <c r="S364" s="178">
        <v>0</v>
      </c>
      <c r="T364" s="179">
        <f t="shared" si="12"/>
        <v>0</v>
      </c>
    </row>
    <row r="365" spans="1:20" ht="12" customHeight="1" outlineLevel="1" x14ac:dyDescent="0.25">
      <c r="A365" s="175"/>
      <c r="B365" s="175" t="s">
        <v>1061</v>
      </c>
      <c r="C365" s="183" t="s">
        <v>1132</v>
      </c>
      <c r="D365" s="176"/>
      <c r="E365" s="178">
        <v>0</v>
      </c>
      <c r="F365" s="178">
        <v>0</v>
      </c>
      <c r="G365" s="178">
        <v>0</v>
      </c>
      <c r="H365" s="178">
        <v>0</v>
      </c>
      <c r="I365" s="178">
        <v>0</v>
      </c>
      <c r="J365" s="178">
        <v>0</v>
      </c>
      <c r="K365" s="178">
        <v>0</v>
      </c>
      <c r="L365" s="179">
        <f t="shared" si="11"/>
        <v>0</v>
      </c>
      <c r="M365" s="178">
        <v>0</v>
      </c>
      <c r="N365" s="178">
        <v>0</v>
      </c>
      <c r="O365" s="178">
        <v>0</v>
      </c>
      <c r="P365" s="178">
        <v>0</v>
      </c>
      <c r="Q365" s="178">
        <v>0</v>
      </c>
      <c r="R365" s="178">
        <v>0</v>
      </c>
      <c r="S365" s="178">
        <v>0</v>
      </c>
      <c r="T365" s="179">
        <f t="shared" si="12"/>
        <v>0</v>
      </c>
    </row>
    <row r="366" spans="1:20" ht="12" customHeight="1" outlineLevel="1" x14ac:dyDescent="0.25">
      <c r="A366" s="175"/>
      <c r="B366" s="175" t="s">
        <v>1061</v>
      </c>
      <c r="C366" s="183" t="s">
        <v>1133</v>
      </c>
      <c r="D366" s="176"/>
      <c r="E366" s="178">
        <v>-8830.2000000000007</v>
      </c>
      <c r="F366" s="178">
        <v>8830.2000000000007</v>
      </c>
      <c r="G366" s="178">
        <v>0</v>
      </c>
      <c r="H366" s="178">
        <v>0</v>
      </c>
      <c r="I366" s="178">
        <v>0</v>
      </c>
      <c r="J366" s="178">
        <v>0</v>
      </c>
      <c r="K366" s="178">
        <v>0</v>
      </c>
      <c r="L366" s="179">
        <f t="shared" si="11"/>
        <v>0</v>
      </c>
      <c r="M366" s="178">
        <v>0</v>
      </c>
      <c r="N366" s="178">
        <v>0</v>
      </c>
      <c r="O366" s="178">
        <v>0</v>
      </c>
      <c r="P366" s="178">
        <v>0</v>
      </c>
      <c r="Q366" s="178">
        <v>0</v>
      </c>
      <c r="R366" s="178">
        <v>0</v>
      </c>
      <c r="S366" s="178">
        <v>0</v>
      </c>
      <c r="T366" s="179">
        <f t="shared" si="12"/>
        <v>0</v>
      </c>
    </row>
    <row r="367" spans="1:20" ht="12" customHeight="1" outlineLevel="1" x14ac:dyDescent="0.25">
      <c r="A367" s="175"/>
      <c r="B367" s="175" t="s">
        <v>1061</v>
      </c>
      <c r="C367" s="183" t="s">
        <v>1134</v>
      </c>
      <c r="D367" s="176"/>
      <c r="E367" s="178">
        <v>708.68</v>
      </c>
      <c r="F367" s="178">
        <v>-708.68</v>
      </c>
      <c r="G367" s="178">
        <v>0</v>
      </c>
      <c r="H367" s="178">
        <v>0</v>
      </c>
      <c r="I367" s="178">
        <v>0</v>
      </c>
      <c r="J367" s="178">
        <v>0</v>
      </c>
      <c r="K367" s="178">
        <v>0</v>
      </c>
      <c r="L367" s="179">
        <f t="shared" si="11"/>
        <v>0</v>
      </c>
      <c r="M367" s="178">
        <v>0</v>
      </c>
      <c r="N367" s="178">
        <v>0</v>
      </c>
      <c r="O367" s="178">
        <v>0</v>
      </c>
      <c r="P367" s="178">
        <v>0</v>
      </c>
      <c r="Q367" s="178">
        <v>0</v>
      </c>
      <c r="R367" s="178">
        <v>0</v>
      </c>
      <c r="S367" s="178">
        <v>0</v>
      </c>
      <c r="T367" s="179">
        <f t="shared" si="12"/>
        <v>0</v>
      </c>
    </row>
    <row r="368" spans="1:20" ht="12" customHeight="1" outlineLevel="1" x14ac:dyDescent="0.25">
      <c r="A368" s="175"/>
      <c r="B368" s="175" t="s">
        <v>1061</v>
      </c>
      <c r="C368" s="183" t="s">
        <v>1135</v>
      </c>
      <c r="D368" s="176"/>
      <c r="E368" s="178">
        <v>0</v>
      </c>
      <c r="F368" s="178">
        <v>0</v>
      </c>
      <c r="G368" s="178">
        <v>0</v>
      </c>
      <c r="H368" s="178">
        <v>0</v>
      </c>
      <c r="I368" s="178">
        <v>0</v>
      </c>
      <c r="J368" s="178">
        <v>0</v>
      </c>
      <c r="K368" s="178">
        <v>0</v>
      </c>
      <c r="L368" s="179">
        <f t="shared" ref="L368:L431" si="13">SUM(E368:K368)</f>
        <v>0</v>
      </c>
      <c r="M368" s="178">
        <v>0</v>
      </c>
      <c r="N368" s="178">
        <v>0</v>
      </c>
      <c r="O368" s="178">
        <v>0</v>
      </c>
      <c r="P368" s="178">
        <v>0</v>
      </c>
      <c r="Q368" s="178">
        <v>0</v>
      </c>
      <c r="R368" s="178">
        <v>0</v>
      </c>
      <c r="S368" s="178">
        <v>0</v>
      </c>
      <c r="T368" s="179">
        <f t="shared" ref="T368:T431" si="14">SUM(M368:S368)</f>
        <v>0</v>
      </c>
    </row>
    <row r="369" spans="1:20" ht="12" customHeight="1" outlineLevel="1" x14ac:dyDescent="0.25">
      <c r="A369" s="175"/>
      <c r="B369" s="175" t="s">
        <v>1061</v>
      </c>
      <c r="C369" s="183" t="s">
        <v>1136</v>
      </c>
      <c r="D369" s="176"/>
      <c r="E369" s="178">
        <v>-5519.24</v>
      </c>
      <c r="F369" s="178">
        <v>5519.24</v>
      </c>
      <c r="G369" s="178">
        <v>0</v>
      </c>
      <c r="H369" s="178">
        <v>0</v>
      </c>
      <c r="I369" s="178">
        <v>0</v>
      </c>
      <c r="J369" s="178">
        <v>0</v>
      </c>
      <c r="K369" s="178">
        <v>0</v>
      </c>
      <c r="L369" s="179">
        <f t="shared" si="13"/>
        <v>0</v>
      </c>
      <c r="M369" s="178">
        <v>0</v>
      </c>
      <c r="N369" s="178">
        <v>0</v>
      </c>
      <c r="O369" s="178">
        <v>0</v>
      </c>
      <c r="P369" s="178">
        <v>0</v>
      </c>
      <c r="Q369" s="178">
        <v>0</v>
      </c>
      <c r="R369" s="178">
        <v>0</v>
      </c>
      <c r="S369" s="178">
        <v>0</v>
      </c>
      <c r="T369" s="179">
        <f t="shared" si="14"/>
        <v>0</v>
      </c>
    </row>
    <row r="370" spans="1:20" ht="12" customHeight="1" outlineLevel="1" x14ac:dyDescent="0.25">
      <c r="A370" s="175"/>
      <c r="B370" s="175" t="s">
        <v>1061</v>
      </c>
      <c r="C370" s="183" t="s">
        <v>1137</v>
      </c>
      <c r="D370" s="176"/>
      <c r="E370" s="178">
        <v>1533.86</v>
      </c>
      <c r="F370" s="178">
        <v>-1533.86</v>
      </c>
      <c r="G370" s="178">
        <v>0</v>
      </c>
      <c r="H370" s="178">
        <v>0</v>
      </c>
      <c r="I370" s="178">
        <v>0</v>
      </c>
      <c r="J370" s="178">
        <v>0</v>
      </c>
      <c r="K370" s="178">
        <v>0</v>
      </c>
      <c r="L370" s="179">
        <f t="shared" si="13"/>
        <v>0</v>
      </c>
      <c r="M370" s="178">
        <v>0</v>
      </c>
      <c r="N370" s="178">
        <v>0</v>
      </c>
      <c r="O370" s="178">
        <v>0</v>
      </c>
      <c r="P370" s="178">
        <v>0</v>
      </c>
      <c r="Q370" s="178">
        <v>0</v>
      </c>
      <c r="R370" s="178">
        <v>0</v>
      </c>
      <c r="S370" s="178">
        <v>0</v>
      </c>
      <c r="T370" s="179">
        <f t="shared" si="14"/>
        <v>0</v>
      </c>
    </row>
    <row r="371" spans="1:20" ht="12" customHeight="1" outlineLevel="1" x14ac:dyDescent="0.25">
      <c r="A371" s="175"/>
      <c r="B371" s="175" t="s">
        <v>1061</v>
      </c>
      <c r="C371" s="183" t="s">
        <v>1138</v>
      </c>
      <c r="D371" s="176"/>
      <c r="E371" s="178">
        <v>6590.35</v>
      </c>
      <c r="F371" s="178">
        <v>-6590.35</v>
      </c>
      <c r="G371" s="178">
        <v>0</v>
      </c>
      <c r="H371" s="178">
        <v>0</v>
      </c>
      <c r="I371" s="178">
        <v>0</v>
      </c>
      <c r="J371" s="178">
        <v>0</v>
      </c>
      <c r="K371" s="178">
        <v>0</v>
      </c>
      <c r="L371" s="179">
        <f t="shared" si="13"/>
        <v>0</v>
      </c>
      <c r="M371" s="178">
        <v>0</v>
      </c>
      <c r="N371" s="178">
        <v>0</v>
      </c>
      <c r="O371" s="178">
        <v>0</v>
      </c>
      <c r="P371" s="178">
        <v>0</v>
      </c>
      <c r="Q371" s="178">
        <v>0</v>
      </c>
      <c r="R371" s="178">
        <v>0</v>
      </c>
      <c r="S371" s="178">
        <v>0</v>
      </c>
      <c r="T371" s="179">
        <f t="shared" si="14"/>
        <v>0</v>
      </c>
    </row>
    <row r="372" spans="1:20" ht="12" customHeight="1" outlineLevel="1" x14ac:dyDescent="0.25">
      <c r="A372" s="175"/>
      <c r="B372" s="175" t="s">
        <v>1061</v>
      </c>
      <c r="C372" s="183" t="s">
        <v>1139</v>
      </c>
      <c r="D372" s="176"/>
      <c r="E372" s="178">
        <v>0</v>
      </c>
      <c r="F372" s="178">
        <v>0</v>
      </c>
      <c r="G372" s="178">
        <v>0</v>
      </c>
      <c r="H372" s="178">
        <v>0</v>
      </c>
      <c r="I372" s="178">
        <v>0</v>
      </c>
      <c r="J372" s="178">
        <v>0</v>
      </c>
      <c r="K372" s="178">
        <v>0</v>
      </c>
      <c r="L372" s="179">
        <f t="shared" si="13"/>
        <v>0</v>
      </c>
      <c r="M372" s="178">
        <v>0</v>
      </c>
      <c r="N372" s="178">
        <v>0</v>
      </c>
      <c r="O372" s="178">
        <v>0</v>
      </c>
      <c r="P372" s="178">
        <v>0</v>
      </c>
      <c r="Q372" s="178">
        <v>0</v>
      </c>
      <c r="R372" s="178">
        <v>0</v>
      </c>
      <c r="S372" s="178">
        <v>0</v>
      </c>
      <c r="T372" s="179">
        <f t="shared" si="14"/>
        <v>0</v>
      </c>
    </row>
    <row r="373" spans="1:20" ht="12" customHeight="1" outlineLevel="1" x14ac:dyDescent="0.25">
      <c r="A373" s="175"/>
      <c r="B373" s="175" t="s">
        <v>1061</v>
      </c>
      <c r="C373" s="183" t="s">
        <v>1140</v>
      </c>
      <c r="D373" s="176"/>
      <c r="E373" s="178">
        <v>0</v>
      </c>
      <c r="F373" s="178">
        <v>0</v>
      </c>
      <c r="G373" s="178">
        <v>0</v>
      </c>
      <c r="H373" s="178">
        <v>0</v>
      </c>
      <c r="I373" s="178">
        <v>0</v>
      </c>
      <c r="J373" s="178">
        <v>0</v>
      </c>
      <c r="K373" s="178">
        <v>0</v>
      </c>
      <c r="L373" s="179">
        <f t="shared" si="13"/>
        <v>0</v>
      </c>
      <c r="M373" s="178">
        <v>0</v>
      </c>
      <c r="N373" s="178">
        <v>0</v>
      </c>
      <c r="O373" s="178">
        <v>0</v>
      </c>
      <c r="P373" s="178">
        <v>0</v>
      </c>
      <c r="Q373" s="178">
        <v>0</v>
      </c>
      <c r="R373" s="178">
        <v>0</v>
      </c>
      <c r="S373" s="178">
        <v>0</v>
      </c>
      <c r="T373" s="179">
        <f t="shared" si="14"/>
        <v>0</v>
      </c>
    </row>
    <row r="374" spans="1:20" ht="12" customHeight="1" outlineLevel="1" x14ac:dyDescent="0.25">
      <c r="A374" s="175"/>
      <c r="B374" s="175" t="s">
        <v>1061</v>
      </c>
      <c r="C374" s="183" t="s">
        <v>1141</v>
      </c>
      <c r="D374" s="176"/>
      <c r="E374" s="178">
        <v>-8326.4500000000007</v>
      </c>
      <c r="F374" s="178">
        <v>8326.4500000000007</v>
      </c>
      <c r="G374" s="178">
        <v>0</v>
      </c>
      <c r="H374" s="178">
        <v>0</v>
      </c>
      <c r="I374" s="178">
        <v>0</v>
      </c>
      <c r="J374" s="178">
        <v>0</v>
      </c>
      <c r="K374" s="178">
        <v>0</v>
      </c>
      <c r="L374" s="179">
        <f t="shared" si="13"/>
        <v>0</v>
      </c>
      <c r="M374" s="178">
        <v>0</v>
      </c>
      <c r="N374" s="178">
        <v>0</v>
      </c>
      <c r="O374" s="178">
        <v>0</v>
      </c>
      <c r="P374" s="178">
        <v>0</v>
      </c>
      <c r="Q374" s="178">
        <v>0</v>
      </c>
      <c r="R374" s="178">
        <v>0</v>
      </c>
      <c r="S374" s="178">
        <v>0</v>
      </c>
      <c r="T374" s="179">
        <f t="shared" si="14"/>
        <v>0</v>
      </c>
    </row>
    <row r="375" spans="1:20" ht="12" customHeight="1" outlineLevel="1" x14ac:dyDescent="0.25">
      <c r="A375" s="175"/>
      <c r="B375" s="175" t="s">
        <v>1061</v>
      </c>
      <c r="C375" s="183" t="s">
        <v>1142</v>
      </c>
      <c r="D375" s="176"/>
      <c r="E375" s="178">
        <v>0</v>
      </c>
      <c r="F375" s="178">
        <v>0</v>
      </c>
      <c r="G375" s="178">
        <v>0</v>
      </c>
      <c r="H375" s="178">
        <v>0</v>
      </c>
      <c r="I375" s="178">
        <v>0</v>
      </c>
      <c r="J375" s="178">
        <v>0</v>
      </c>
      <c r="K375" s="178">
        <v>0</v>
      </c>
      <c r="L375" s="179">
        <f t="shared" si="13"/>
        <v>0</v>
      </c>
      <c r="M375" s="178">
        <v>0</v>
      </c>
      <c r="N375" s="178">
        <v>0</v>
      </c>
      <c r="O375" s="178">
        <v>0</v>
      </c>
      <c r="P375" s="178">
        <v>0</v>
      </c>
      <c r="Q375" s="178">
        <v>0</v>
      </c>
      <c r="R375" s="178">
        <v>0</v>
      </c>
      <c r="S375" s="178">
        <v>0</v>
      </c>
      <c r="T375" s="179">
        <f t="shared" si="14"/>
        <v>0</v>
      </c>
    </row>
    <row r="376" spans="1:20" ht="12" customHeight="1" outlineLevel="1" x14ac:dyDescent="0.25">
      <c r="A376" s="175"/>
      <c r="B376" s="175" t="s">
        <v>1061</v>
      </c>
      <c r="C376" s="183" t="s">
        <v>1143</v>
      </c>
      <c r="D376" s="176"/>
      <c r="E376" s="178">
        <v>0</v>
      </c>
      <c r="F376" s="178">
        <v>0</v>
      </c>
      <c r="G376" s="178">
        <v>0</v>
      </c>
      <c r="H376" s="178">
        <v>0</v>
      </c>
      <c r="I376" s="178">
        <v>0</v>
      </c>
      <c r="J376" s="178">
        <v>0</v>
      </c>
      <c r="K376" s="178">
        <v>0</v>
      </c>
      <c r="L376" s="179">
        <f t="shared" si="13"/>
        <v>0</v>
      </c>
      <c r="M376" s="178">
        <v>0</v>
      </c>
      <c r="N376" s="178">
        <v>0</v>
      </c>
      <c r="O376" s="178">
        <v>0</v>
      </c>
      <c r="P376" s="178">
        <v>0</v>
      </c>
      <c r="Q376" s="178">
        <v>0</v>
      </c>
      <c r="R376" s="178">
        <v>0</v>
      </c>
      <c r="S376" s="178">
        <v>0</v>
      </c>
      <c r="T376" s="179">
        <f t="shared" si="14"/>
        <v>0</v>
      </c>
    </row>
    <row r="377" spans="1:20" ht="12" customHeight="1" outlineLevel="1" x14ac:dyDescent="0.25">
      <c r="A377" s="175"/>
      <c r="B377" s="175" t="s">
        <v>1061</v>
      </c>
      <c r="C377" s="183" t="s">
        <v>1144</v>
      </c>
      <c r="D377" s="176"/>
      <c r="E377" s="178">
        <v>-27858.66</v>
      </c>
      <c r="F377" s="178">
        <v>27858.659999999996</v>
      </c>
      <c r="G377" s="178">
        <v>0</v>
      </c>
      <c r="H377" s="178">
        <v>0</v>
      </c>
      <c r="I377" s="178">
        <v>0</v>
      </c>
      <c r="J377" s="178">
        <v>0</v>
      </c>
      <c r="K377" s="178">
        <v>0</v>
      </c>
      <c r="L377" s="179">
        <f t="shared" si="13"/>
        <v>-3.637978807091713E-12</v>
      </c>
      <c r="M377" s="178">
        <v>0</v>
      </c>
      <c r="N377" s="178">
        <v>0</v>
      </c>
      <c r="O377" s="178">
        <v>0</v>
      </c>
      <c r="P377" s="178">
        <v>0</v>
      </c>
      <c r="Q377" s="178">
        <v>0</v>
      </c>
      <c r="R377" s="178">
        <v>0</v>
      </c>
      <c r="S377" s="178">
        <v>0</v>
      </c>
      <c r="T377" s="179">
        <f t="shared" si="14"/>
        <v>0</v>
      </c>
    </row>
    <row r="378" spans="1:20" ht="12" customHeight="1" outlineLevel="1" x14ac:dyDescent="0.25">
      <c r="A378" s="175"/>
      <c r="B378" s="175" t="s">
        <v>1061</v>
      </c>
      <c r="C378" s="183" t="s">
        <v>1145</v>
      </c>
      <c r="D378" s="176"/>
      <c r="E378" s="178">
        <v>0</v>
      </c>
      <c r="F378" s="178">
        <v>0</v>
      </c>
      <c r="G378" s="178">
        <v>0</v>
      </c>
      <c r="H378" s="178">
        <v>0</v>
      </c>
      <c r="I378" s="178">
        <v>0</v>
      </c>
      <c r="J378" s="178">
        <v>0</v>
      </c>
      <c r="K378" s="178">
        <v>0</v>
      </c>
      <c r="L378" s="179">
        <f t="shared" si="13"/>
        <v>0</v>
      </c>
      <c r="M378" s="178">
        <v>0</v>
      </c>
      <c r="N378" s="178">
        <v>0</v>
      </c>
      <c r="O378" s="178">
        <v>0</v>
      </c>
      <c r="P378" s="178">
        <v>0</v>
      </c>
      <c r="Q378" s="178">
        <v>0</v>
      </c>
      <c r="R378" s="178">
        <v>0</v>
      </c>
      <c r="S378" s="178">
        <v>0</v>
      </c>
      <c r="T378" s="179">
        <f t="shared" si="14"/>
        <v>0</v>
      </c>
    </row>
    <row r="379" spans="1:20" ht="12" customHeight="1" outlineLevel="1" x14ac:dyDescent="0.25">
      <c r="A379" s="175"/>
      <c r="B379" s="175" t="s">
        <v>1061</v>
      </c>
      <c r="C379" s="183" t="s">
        <v>297</v>
      </c>
      <c r="D379" s="176"/>
      <c r="E379" s="178">
        <v>0</v>
      </c>
      <c r="F379" s="178">
        <v>0</v>
      </c>
      <c r="G379" s="178">
        <v>0</v>
      </c>
      <c r="H379" s="178">
        <v>0</v>
      </c>
      <c r="I379" s="178">
        <v>0</v>
      </c>
      <c r="J379" s="178">
        <v>0</v>
      </c>
      <c r="K379" s="178">
        <v>0</v>
      </c>
      <c r="L379" s="179">
        <f t="shared" si="13"/>
        <v>0</v>
      </c>
      <c r="M379" s="178">
        <v>0</v>
      </c>
      <c r="N379" s="178">
        <v>0</v>
      </c>
      <c r="O379" s="178">
        <v>0</v>
      </c>
      <c r="P379" s="178">
        <v>0</v>
      </c>
      <c r="Q379" s="178">
        <v>0</v>
      </c>
      <c r="R379" s="178">
        <v>0</v>
      </c>
      <c r="S379" s="178">
        <v>0</v>
      </c>
      <c r="T379" s="179">
        <f t="shared" si="14"/>
        <v>0</v>
      </c>
    </row>
    <row r="380" spans="1:20" ht="12" customHeight="1" outlineLevel="1" x14ac:dyDescent="0.25">
      <c r="A380" s="175"/>
      <c r="B380" s="175" t="s">
        <v>1061</v>
      </c>
      <c r="C380" s="183" t="s">
        <v>294</v>
      </c>
      <c r="D380" s="176"/>
      <c r="E380" s="178">
        <v>-886.95</v>
      </c>
      <c r="F380" s="178">
        <v>886.94999999999993</v>
      </c>
      <c r="G380" s="178">
        <v>0</v>
      </c>
      <c r="H380" s="178">
        <v>0</v>
      </c>
      <c r="I380" s="178">
        <v>0</v>
      </c>
      <c r="J380" s="178">
        <v>0</v>
      </c>
      <c r="K380" s="178">
        <v>0</v>
      </c>
      <c r="L380" s="179">
        <f t="shared" si="13"/>
        <v>-1.1368683772161603E-13</v>
      </c>
      <c r="M380" s="178">
        <v>0</v>
      </c>
      <c r="N380" s="178">
        <v>0</v>
      </c>
      <c r="O380" s="178">
        <v>0</v>
      </c>
      <c r="P380" s="178">
        <v>0</v>
      </c>
      <c r="Q380" s="178">
        <v>0</v>
      </c>
      <c r="R380" s="178">
        <v>0</v>
      </c>
      <c r="S380" s="178">
        <v>0</v>
      </c>
      <c r="T380" s="179">
        <f t="shared" si="14"/>
        <v>0</v>
      </c>
    </row>
    <row r="381" spans="1:20" ht="12" customHeight="1" outlineLevel="1" x14ac:dyDescent="0.25">
      <c r="A381" s="175"/>
      <c r="B381" s="175" t="s">
        <v>1061</v>
      </c>
      <c r="C381" s="183" t="s">
        <v>295</v>
      </c>
      <c r="D381" s="176"/>
      <c r="E381" s="178">
        <v>37.61</v>
      </c>
      <c r="F381" s="178">
        <v>-37.61</v>
      </c>
      <c r="G381" s="178">
        <v>0</v>
      </c>
      <c r="H381" s="178">
        <v>0</v>
      </c>
      <c r="I381" s="178">
        <v>0</v>
      </c>
      <c r="J381" s="178">
        <v>0</v>
      </c>
      <c r="K381" s="178">
        <v>0</v>
      </c>
      <c r="L381" s="179">
        <f t="shared" si="13"/>
        <v>0</v>
      </c>
      <c r="M381" s="178">
        <v>0</v>
      </c>
      <c r="N381" s="178">
        <v>0</v>
      </c>
      <c r="O381" s="178">
        <v>0</v>
      </c>
      <c r="P381" s="178">
        <v>0</v>
      </c>
      <c r="Q381" s="178">
        <v>0</v>
      </c>
      <c r="R381" s="178">
        <v>0</v>
      </c>
      <c r="S381" s="178">
        <v>0</v>
      </c>
      <c r="T381" s="179">
        <f t="shared" si="14"/>
        <v>0</v>
      </c>
    </row>
    <row r="382" spans="1:20" ht="12" customHeight="1" outlineLevel="1" x14ac:dyDescent="0.25">
      <c r="A382" s="175"/>
      <c r="B382" s="175" t="s">
        <v>1061</v>
      </c>
      <c r="C382" s="183" t="s">
        <v>296</v>
      </c>
      <c r="D382" s="176"/>
      <c r="E382" s="178">
        <v>0</v>
      </c>
      <c r="F382" s="178">
        <v>0</v>
      </c>
      <c r="G382" s="178">
        <v>0</v>
      </c>
      <c r="H382" s="178">
        <v>0</v>
      </c>
      <c r="I382" s="178">
        <v>0</v>
      </c>
      <c r="J382" s="178">
        <v>0</v>
      </c>
      <c r="K382" s="178">
        <v>0</v>
      </c>
      <c r="L382" s="179">
        <f t="shared" si="13"/>
        <v>0</v>
      </c>
      <c r="M382" s="178">
        <v>0</v>
      </c>
      <c r="N382" s="178">
        <v>0</v>
      </c>
      <c r="O382" s="178">
        <v>0</v>
      </c>
      <c r="P382" s="178">
        <v>0</v>
      </c>
      <c r="Q382" s="178">
        <v>0</v>
      </c>
      <c r="R382" s="178">
        <v>0</v>
      </c>
      <c r="S382" s="178">
        <v>0</v>
      </c>
      <c r="T382" s="179">
        <f t="shared" si="14"/>
        <v>0</v>
      </c>
    </row>
    <row r="383" spans="1:20" ht="12" customHeight="1" outlineLevel="1" x14ac:dyDescent="0.25">
      <c r="A383" s="175"/>
      <c r="B383" s="175" t="s">
        <v>1061</v>
      </c>
      <c r="C383" s="183" t="s">
        <v>298</v>
      </c>
      <c r="D383" s="176"/>
      <c r="E383" s="178">
        <v>-21302.01</v>
      </c>
      <c r="F383" s="178">
        <v>21302.01</v>
      </c>
      <c r="G383" s="178">
        <v>0</v>
      </c>
      <c r="H383" s="178">
        <v>0</v>
      </c>
      <c r="I383" s="178">
        <v>0</v>
      </c>
      <c r="J383" s="178">
        <v>0</v>
      </c>
      <c r="K383" s="178">
        <v>0</v>
      </c>
      <c r="L383" s="179">
        <f t="shared" si="13"/>
        <v>0</v>
      </c>
      <c r="M383" s="178">
        <v>0</v>
      </c>
      <c r="N383" s="178">
        <v>0</v>
      </c>
      <c r="O383" s="178">
        <v>0</v>
      </c>
      <c r="P383" s="178">
        <v>0</v>
      </c>
      <c r="Q383" s="178">
        <v>0</v>
      </c>
      <c r="R383" s="178">
        <v>0</v>
      </c>
      <c r="S383" s="178">
        <v>0</v>
      </c>
      <c r="T383" s="179">
        <f t="shared" si="14"/>
        <v>0</v>
      </c>
    </row>
    <row r="384" spans="1:20" ht="12" customHeight="1" outlineLevel="1" x14ac:dyDescent="0.25">
      <c r="A384" s="175"/>
      <c r="B384" s="175" t="s">
        <v>1061</v>
      </c>
      <c r="C384" s="183" t="s">
        <v>299</v>
      </c>
      <c r="D384" s="176"/>
      <c r="E384" s="178">
        <v>-6683.9</v>
      </c>
      <c r="F384" s="178">
        <v>6683.9000000000005</v>
      </c>
      <c r="G384" s="178">
        <v>0</v>
      </c>
      <c r="H384" s="178">
        <v>0</v>
      </c>
      <c r="I384" s="178">
        <v>0</v>
      </c>
      <c r="J384" s="178">
        <v>0</v>
      </c>
      <c r="K384" s="178">
        <v>0</v>
      </c>
      <c r="L384" s="179">
        <f t="shared" si="13"/>
        <v>9.0949470177292824E-13</v>
      </c>
      <c r="M384" s="178">
        <v>0</v>
      </c>
      <c r="N384" s="178">
        <v>0</v>
      </c>
      <c r="O384" s="178">
        <v>0</v>
      </c>
      <c r="P384" s="178">
        <v>0</v>
      </c>
      <c r="Q384" s="178">
        <v>0</v>
      </c>
      <c r="R384" s="178">
        <v>0</v>
      </c>
      <c r="S384" s="178">
        <v>0</v>
      </c>
      <c r="T384" s="179">
        <f t="shared" si="14"/>
        <v>0</v>
      </c>
    </row>
    <row r="385" spans="1:20" ht="12" customHeight="1" outlineLevel="1" x14ac:dyDescent="0.25">
      <c r="A385" s="175"/>
      <c r="B385" s="175" t="s">
        <v>1061</v>
      </c>
      <c r="C385" s="183" t="s">
        <v>300</v>
      </c>
      <c r="D385" s="176"/>
      <c r="E385" s="178">
        <v>-1888.38</v>
      </c>
      <c r="F385" s="178">
        <v>1888.3800000000003</v>
      </c>
      <c r="G385" s="178">
        <v>0</v>
      </c>
      <c r="H385" s="178">
        <v>0</v>
      </c>
      <c r="I385" s="178">
        <v>0</v>
      </c>
      <c r="J385" s="178">
        <v>0</v>
      </c>
      <c r="K385" s="178">
        <v>0</v>
      </c>
      <c r="L385" s="179">
        <f t="shared" si="13"/>
        <v>2.2737367544323206E-13</v>
      </c>
      <c r="M385" s="178">
        <v>0</v>
      </c>
      <c r="N385" s="178">
        <v>0</v>
      </c>
      <c r="O385" s="178">
        <v>0</v>
      </c>
      <c r="P385" s="178">
        <v>0</v>
      </c>
      <c r="Q385" s="178">
        <v>0</v>
      </c>
      <c r="R385" s="178">
        <v>0</v>
      </c>
      <c r="S385" s="178">
        <v>0</v>
      </c>
      <c r="T385" s="179">
        <f t="shared" si="14"/>
        <v>0</v>
      </c>
    </row>
    <row r="386" spans="1:20" ht="12" customHeight="1" outlineLevel="1" x14ac:dyDescent="0.25">
      <c r="A386" s="175"/>
      <c r="B386" s="175" t="s">
        <v>1061</v>
      </c>
      <c r="C386" s="183" t="s">
        <v>301</v>
      </c>
      <c r="D386" s="176"/>
      <c r="E386" s="178">
        <v>-14433.96</v>
      </c>
      <c r="F386" s="178">
        <v>14433.960000000001</v>
      </c>
      <c r="G386" s="178">
        <v>0</v>
      </c>
      <c r="H386" s="178">
        <v>0</v>
      </c>
      <c r="I386" s="178">
        <v>0</v>
      </c>
      <c r="J386" s="178">
        <v>0</v>
      </c>
      <c r="K386" s="178">
        <v>0</v>
      </c>
      <c r="L386" s="179">
        <f t="shared" si="13"/>
        <v>1.8189894035458565E-12</v>
      </c>
      <c r="M386" s="178">
        <v>0</v>
      </c>
      <c r="N386" s="178">
        <v>0</v>
      </c>
      <c r="O386" s="178">
        <v>0</v>
      </c>
      <c r="P386" s="178">
        <v>0</v>
      </c>
      <c r="Q386" s="178">
        <v>0</v>
      </c>
      <c r="R386" s="178">
        <v>0</v>
      </c>
      <c r="S386" s="178">
        <v>0</v>
      </c>
      <c r="T386" s="179">
        <f t="shared" si="14"/>
        <v>0</v>
      </c>
    </row>
    <row r="387" spans="1:20" ht="12" customHeight="1" outlineLevel="1" x14ac:dyDescent="0.25">
      <c r="A387" s="175"/>
      <c r="B387" s="175" t="s">
        <v>1061</v>
      </c>
      <c r="C387" s="183" t="s">
        <v>302</v>
      </c>
      <c r="D387" s="176"/>
      <c r="E387" s="178">
        <v>3996.94</v>
      </c>
      <c r="F387" s="178">
        <v>-3996.9400000000014</v>
      </c>
      <c r="G387" s="178">
        <v>0</v>
      </c>
      <c r="H387" s="178">
        <v>0</v>
      </c>
      <c r="I387" s="178">
        <v>0</v>
      </c>
      <c r="J387" s="178">
        <v>0</v>
      </c>
      <c r="K387" s="178">
        <v>0</v>
      </c>
      <c r="L387" s="179">
        <f t="shared" si="13"/>
        <v>-1.3642420526593924E-12</v>
      </c>
      <c r="M387" s="178">
        <v>0</v>
      </c>
      <c r="N387" s="178">
        <v>0</v>
      </c>
      <c r="O387" s="178">
        <v>0</v>
      </c>
      <c r="P387" s="178">
        <v>0</v>
      </c>
      <c r="Q387" s="178">
        <v>0</v>
      </c>
      <c r="R387" s="178">
        <v>0</v>
      </c>
      <c r="S387" s="178">
        <v>0</v>
      </c>
      <c r="T387" s="179">
        <f t="shared" si="14"/>
        <v>0</v>
      </c>
    </row>
    <row r="388" spans="1:20" ht="12" customHeight="1" outlineLevel="1" x14ac:dyDescent="0.25">
      <c r="A388" s="175"/>
      <c r="B388" s="175" t="s">
        <v>1061</v>
      </c>
      <c r="C388" s="183" t="s">
        <v>303</v>
      </c>
      <c r="D388" s="176"/>
      <c r="E388" s="178">
        <v>-2330.85</v>
      </c>
      <c r="F388" s="178">
        <v>2330.85</v>
      </c>
      <c r="G388" s="178">
        <v>0</v>
      </c>
      <c r="H388" s="178">
        <v>0</v>
      </c>
      <c r="I388" s="178">
        <v>0</v>
      </c>
      <c r="J388" s="178">
        <v>0</v>
      </c>
      <c r="K388" s="178">
        <v>0</v>
      </c>
      <c r="L388" s="179">
        <f t="shared" si="13"/>
        <v>0</v>
      </c>
      <c r="M388" s="178">
        <v>0</v>
      </c>
      <c r="N388" s="178">
        <v>0</v>
      </c>
      <c r="O388" s="178">
        <v>0</v>
      </c>
      <c r="P388" s="178">
        <v>0</v>
      </c>
      <c r="Q388" s="178">
        <v>0</v>
      </c>
      <c r="R388" s="178">
        <v>0</v>
      </c>
      <c r="S388" s="178">
        <v>0</v>
      </c>
      <c r="T388" s="179">
        <f t="shared" si="14"/>
        <v>0</v>
      </c>
    </row>
    <row r="389" spans="1:20" ht="12" customHeight="1" outlineLevel="1" x14ac:dyDescent="0.25">
      <c r="A389" s="175"/>
      <c r="B389" s="175" t="s">
        <v>1061</v>
      </c>
      <c r="C389" s="183" t="s">
        <v>304</v>
      </c>
      <c r="D389" s="176"/>
      <c r="E389" s="178">
        <v>-33045.46</v>
      </c>
      <c r="F389" s="178">
        <v>33045.459999999992</v>
      </c>
      <c r="G389" s="178">
        <v>0</v>
      </c>
      <c r="H389" s="178">
        <v>0</v>
      </c>
      <c r="I389" s="178">
        <v>0</v>
      </c>
      <c r="J389" s="178">
        <v>0</v>
      </c>
      <c r="K389" s="178">
        <v>0</v>
      </c>
      <c r="L389" s="179">
        <f t="shared" si="13"/>
        <v>-7.2759576141834259E-12</v>
      </c>
      <c r="M389" s="178">
        <v>0</v>
      </c>
      <c r="N389" s="178">
        <v>0</v>
      </c>
      <c r="O389" s="178">
        <v>0</v>
      </c>
      <c r="P389" s="178">
        <v>0</v>
      </c>
      <c r="Q389" s="178">
        <v>0</v>
      </c>
      <c r="R389" s="178">
        <v>0</v>
      </c>
      <c r="S389" s="178">
        <v>0</v>
      </c>
      <c r="T389" s="179">
        <f t="shared" si="14"/>
        <v>0</v>
      </c>
    </row>
    <row r="390" spans="1:20" ht="12" customHeight="1" outlineLevel="1" x14ac:dyDescent="0.25">
      <c r="A390" s="175"/>
      <c r="B390" s="175" t="s">
        <v>1061</v>
      </c>
      <c r="C390" s="183" t="s">
        <v>305</v>
      </c>
      <c r="D390" s="176"/>
      <c r="E390" s="178">
        <v>-21158.41</v>
      </c>
      <c r="F390" s="178">
        <v>21158.41</v>
      </c>
      <c r="G390" s="178">
        <v>0</v>
      </c>
      <c r="H390" s="178">
        <v>0</v>
      </c>
      <c r="I390" s="178">
        <v>0</v>
      </c>
      <c r="J390" s="178">
        <v>0</v>
      </c>
      <c r="K390" s="178">
        <v>0</v>
      </c>
      <c r="L390" s="179">
        <f t="shared" si="13"/>
        <v>0</v>
      </c>
      <c r="M390" s="178">
        <v>0</v>
      </c>
      <c r="N390" s="178">
        <v>0</v>
      </c>
      <c r="O390" s="178">
        <v>0</v>
      </c>
      <c r="P390" s="178">
        <v>0</v>
      </c>
      <c r="Q390" s="178">
        <v>0</v>
      </c>
      <c r="R390" s="178">
        <v>0</v>
      </c>
      <c r="S390" s="178">
        <v>0</v>
      </c>
      <c r="T390" s="179">
        <f t="shared" si="14"/>
        <v>0</v>
      </c>
    </row>
    <row r="391" spans="1:20" ht="12" customHeight="1" outlineLevel="1" x14ac:dyDescent="0.25">
      <c r="A391" s="175"/>
      <c r="B391" s="175" t="s">
        <v>1061</v>
      </c>
      <c r="C391" s="183" t="s">
        <v>383</v>
      </c>
      <c r="D391" s="176"/>
      <c r="E391" s="178">
        <v>0</v>
      </c>
      <c r="F391" s="178">
        <v>0</v>
      </c>
      <c r="G391" s="178">
        <v>0</v>
      </c>
      <c r="H391" s="178">
        <v>0</v>
      </c>
      <c r="I391" s="178">
        <v>0</v>
      </c>
      <c r="J391" s="178">
        <v>0</v>
      </c>
      <c r="K391" s="178">
        <v>0</v>
      </c>
      <c r="L391" s="179">
        <f t="shared" si="13"/>
        <v>0</v>
      </c>
      <c r="M391" s="178">
        <v>0</v>
      </c>
      <c r="N391" s="178">
        <v>0</v>
      </c>
      <c r="O391" s="178">
        <v>0</v>
      </c>
      <c r="P391" s="178">
        <v>0</v>
      </c>
      <c r="Q391" s="178">
        <v>0</v>
      </c>
      <c r="R391" s="178">
        <v>0</v>
      </c>
      <c r="S391" s="178">
        <v>0</v>
      </c>
      <c r="T391" s="179">
        <f t="shared" si="14"/>
        <v>0</v>
      </c>
    </row>
    <row r="392" spans="1:20" ht="12" customHeight="1" outlineLevel="1" x14ac:dyDescent="0.25">
      <c r="A392" s="175"/>
      <c r="B392" s="175" t="s">
        <v>1061</v>
      </c>
      <c r="C392" s="183" t="s">
        <v>306</v>
      </c>
      <c r="D392" s="176"/>
      <c r="E392" s="178">
        <v>-10283.379999999999</v>
      </c>
      <c r="F392" s="178">
        <v>10283.380000000001</v>
      </c>
      <c r="G392" s="178">
        <v>0</v>
      </c>
      <c r="H392" s="178">
        <v>0</v>
      </c>
      <c r="I392" s="178">
        <v>0</v>
      </c>
      <c r="J392" s="178">
        <v>0</v>
      </c>
      <c r="K392" s="178">
        <v>0</v>
      </c>
      <c r="L392" s="179">
        <f t="shared" si="13"/>
        <v>1.8189894035458565E-12</v>
      </c>
      <c r="M392" s="178">
        <v>0</v>
      </c>
      <c r="N392" s="178">
        <v>0</v>
      </c>
      <c r="O392" s="178">
        <v>0</v>
      </c>
      <c r="P392" s="178">
        <v>0</v>
      </c>
      <c r="Q392" s="178">
        <v>0</v>
      </c>
      <c r="R392" s="178">
        <v>0</v>
      </c>
      <c r="S392" s="178">
        <v>0</v>
      </c>
      <c r="T392" s="179">
        <f t="shared" si="14"/>
        <v>0</v>
      </c>
    </row>
    <row r="393" spans="1:20" ht="12" customHeight="1" outlineLevel="1" x14ac:dyDescent="0.25">
      <c r="A393" s="175"/>
      <c r="B393" s="175" t="s">
        <v>1061</v>
      </c>
      <c r="C393" s="183" t="s">
        <v>307</v>
      </c>
      <c r="D393" s="176"/>
      <c r="E393" s="178">
        <v>15</v>
      </c>
      <c r="F393" s="178">
        <v>-15</v>
      </c>
      <c r="G393" s="178">
        <v>0</v>
      </c>
      <c r="H393" s="178">
        <v>0</v>
      </c>
      <c r="I393" s="178">
        <v>0</v>
      </c>
      <c r="J393" s="178">
        <v>0</v>
      </c>
      <c r="K393" s="178">
        <v>0</v>
      </c>
      <c r="L393" s="179">
        <f t="shared" si="13"/>
        <v>0</v>
      </c>
      <c r="M393" s="178">
        <v>0</v>
      </c>
      <c r="N393" s="178">
        <v>0</v>
      </c>
      <c r="O393" s="178">
        <v>0</v>
      </c>
      <c r="P393" s="178">
        <v>0</v>
      </c>
      <c r="Q393" s="178">
        <v>0</v>
      </c>
      <c r="R393" s="178">
        <v>0</v>
      </c>
      <c r="S393" s="178">
        <v>0</v>
      </c>
      <c r="T393" s="179">
        <f t="shared" si="14"/>
        <v>0</v>
      </c>
    </row>
    <row r="394" spans="1:20" ht="12" customHeight="1" outlineLevel="1" x14ac:dyDescent="0.25">
      <c r="A394" s="175"/>
      <c r="B394" s="175" t="s">
        <v>1061</v>
      </c>
      <c r="C394" s="183" t="s">
        <v>308</v>
      </c>
      <c r="D394" s="176"/>
      <c r="E394" s="178">
        <v>-22502.28</v>
      </c>
      <c r="F394" s="178">
        <v>22502.28</v>
      </c>
      <c r="G394" s="178">
        <v>0</v>
      </c>
      <c r="H394" s="178">
        <v>0</v>
      </c>
      <c r="I394" s="178">
        <v>0</v>
      </c>
      <c r="J394" s="178">
        <v>0</v>
      </c>
      <c r="K394" s="178">
        <v>0</v>
      </c>
      <c r="L394" s="179">
        <f t="shared" si="13"/>
        <v>0</v>
      </c>
      <c r="M394" s="178">
        <v>0</v>
      </c>
      <c r="N394" s="178">
        <v>0</v>
      </c>
      <c r="O394" s="178">
        <v>0</v>
      </c>
      <c r="P394" s="178">
        <v>0</v>
      </c>
      <c r="Q394" s="178">
        <v>0</v>
      </c>
      <c r="R394" s="178">
        <v>0</v>
      </c>
      <c r="S394" s="178">
        <v>0</v>
      </c>
      <c r="T394" s="179">
        <f t="shared" si="14"/>
        <v>0</v>
      </c>
    </row>
    <row r="395" spans="1:20" ht="12" customHeight="1" outlineLevel="1" x14ac:dyDescent="0.25">
      <c r="A395" s="175"/>
      <c r="B395" s="175" t="s">
        <v>1061</v>
      </c>
      <c r="C395" s="183" t="s">
        <v>309</v>
      </c>
      <c r="D395" s="176"/>
      <c r="E395" s="178">
        <v>-471.36</v>
      </c>
      <c r="F395" s="178">
        <v>471.36</v>
      </c>
      <c r="G395" s="178">
        <v>0</v>
      </c>
      <c r="H395" s="178">
        <v>0</v>
      </c>
      <c r="I395" s="178">
        <v>0</v>
      </c>
      <c r="J395" s="178">
        <v>0</v>
      </c>
      <c r="K395" s="178">
        <v>0</v>
      </c>
      <c r="L395" s="179">
        <f t="shared" si="13"/>
        <v>0</v>
      </c>
      <c r="M395" s="178">
        <v>0</v>
      </c>
      <c r="N395" s="178">
        <v>0</v>
      </c>
      <c r="O395" s="178">
        <v>0</v>
      </c>
      <c r="P395" s="178">
        <v>0</v>
      </c>
      <c r="Q395" s="178">
        <v>0</v>
      </c>
      <c r="R395" s="178">
        <v>0</v>
      </c>
      <c r="S395" s="178">
        <v>0</v>
      </c>
      <c r="T395" s="179">
        <f t="shared" si="14"/>
        <v>0</v>
      </c>
    </row>
    <row r="396" spans="1:20" ht="12" customHeight="1" outlineLevel="1" x14ac:dyDescent="0.25">
      <c r="A396" s="175"/>
      <c r="B396" s="175" t="s">
        <v>1061</v>
      </c>
      <c r="C396" s="183" t="s">
        <v>310</v>
      </c>
      <c r="D396" s="176"/>
      <c r="E396" s="178">
        <v>0</v>
      </c>
      <c r="F396" s="178">
        <v>0</v>
      </c>
      <c r="G396" s="178">
        <v>0</v>
      </c>
      <c r="H396" s="178">
        <v>0</v>
      </c>
      <c r="I396" s="178">
        <v>0</v>
      </c>
      <c r="J396" s="178">
        <v>0</v>
      </c>
      <c r="K396" s="178">
        <v>0</v>
      </c>
      <c r="L396" s="179">
        <f t="shared" si="13"/>
        <v>0</v>
      </c>
      <c r="M396" s="178">
        <v>0</v>
      </c>
      <c r="N396" s="178">
        <v>0</v>
      </c>
      <c r="O396" s="178">
        <v>0</v>
      </c>
      <c r="P396" s="178">
        <v>0</v>
      </c>
      <c r="Q396" s="178">
        <v>0</v>
      </c>
      <c r="R396" s="178">
        <v>0</v>
      </c>
      <c r="S396" s="178">
        <v>0</v>
      </c>
      <c r="T396" s="179">
        <f t="shared" si="14"/>
        <v>0</v>
      </c>
    </row>
    <row r="397" spans="1:20" ht="12" customHeight="1" outlineLevel="1" x14ac:dyDescent="0.25">
      <c r="A397" s="175"/>
      <c r="B397" s="175" t="s">
        <v>1061</v>
      </c>
      <c r="C397" s="183" t="s">
        <v>311</v>
      </c>
      <c r="D397" s="176"/>
      <c r="E397" s="178">
        <v>-40322.26</v>
      </c>
      <c r="F397" s="178">
        <v>40322.259999999995</v>
      </c>
      <c r="G397" s="178">
        <v>0</v>
      </c>
      <c r="H397" s="178">
        <v>0</v>
      </c>
      <c r="I397" s="178">
        <v>0</v>
      </c>
      <c r="J397" s="178">
        <v>0</v>
      </c>
      <c r="K397" s="178">
        <v>0</v>
      </c>
      <c r="L397" s="179">
        <f t="shared" si="13"/>
        <v>-7.2759576141834259E-12</v>
      </c>
      <c r="M397" s="178">
        <v>0</v>
      </c>
      <c r="N397" s="178">
        <v>0</v>
      </c>
      <c r="O397" s="178">
        <v>0</v>
      </c>
      <c r="P397" s="178">
        <v>0</v>
      </c>
      <c r="Q397" s="178">
        <v>0</v>
      </c>
      <c r="R397" s="178">
        <v>0</v>
      </c>
      <c r="S397" s="178">
        <v>0</v>
      </c>
      <c r="T397" s="179">
        <f t="shared" si="14"/>
        <v>0</v>
      </c>
    </row>
    <row r="398" spans="1:20" ht="12" customHeight="1" outlineLevel="1" x14ac:dyDescent="0.25">
      <c r="A398" s="175"/>
      <c r="B398" s="175" t="s">
        <v>1061</v>
      </c>
      <c r="C398" s="183" t="s">
        <v>312</v>
      </c>
      <c r="D398" s="176"/>
      <c r="E398" s="178">
        <v>-10117.89</v>
      </c>
      <c r="F398" s="178">
        <v>10117.890000000001</v>
      </c>
      <c r="G398" s="178">
        <v>0</v>
      </c>
      <c r="H398" s="178">
        <v>0</v>
      </c>
      <c r="I398" s="178">
        <v>0</v>
      </c>
      <c r="J398" s="178">
        <v>0</v>
      </c>
      <c r="K398" s="178">
        <v>0</v>
      </c>
      <c r="L398" s="179">
        <f t="shared" si="13"/>
        <v>1.8189894035458565E-12</v>
      </c>
      <c r="M398" s="178">
        <v>0</v>
      </c>
      <c r="N398" s="178">
        <v>0</v>
      </c>
      <c r="O398" s="178">
        <v>0</v>
      </c>
      <c r="P398" s="178">
        <v>0</v>
      </c>
      <c r="Q398" s="178">
        <v>0</v>
      </c>
      <c r="R398" s="178">
        <v>0</v>
      </c>
      <c r="S398" s="178">
        <v>0</v>
      </c>
      <c r="T398" s="179">
        <f t="shared" si="14"/>
        <v>0</v>
      </c>
    </row>
    <row r="399" spans="1:20" ht="12" customHeight="1" outlineLevel="1" x14ac:dyDescent="0.25">
      <c r="A399" s="175"/>
      <c r="B399" s="175" t="s">
        <v>1061</v>
      </c>
      <c r="C399" s="183" t="s">
        <v>313</v>
      </c>
      <c r="D399" s="176"/>
      <c r="E399" s="178">
        <v>-52675.64</v>
      </c>
      <c r="F399" s="178">
        <v>52675.640000000007</v>
      </c>
      <c r="G399" s="178">
        <v>0</v>
      </c>
      <c r="H399" s="178">
        <v>0</v>
      </c>
      <c r="I399" s="178">
        <v>0</v>
      </c>
      <c r="J399" s="178">
        <v>0</v>
      </c>
      <c r="K399" s="178">
        <v>0</v>
      </c>
      <c r="L399" s="179">
        <f t="shared" si="13"/>
        <v>7.2759576141834259E-12</v>
      </c>
      <c r="M399" s="178">
        <v>0</v>
      </c>
      <c r="N399" s="178">
        <v>0</v>
      </c>
      <c r="O399" s="178">
        <v>0</v>
      </c>
      <c r="P399" s="178">
        <v>0</v>
      </c>
      <c r="Q399" s="178">
        <v>0</v>
      </c>
      <c r="R399" s="178">
        <v>0</v>
      </c>
      <c r="S399" s="178">
        <v>0</v>
      </c>
      <c r="T399" s="179">
        <f t="shared" si="14"/>
        <v>0</v>
      </c>
    </row>
    <row r="400" spans="1:20" ht="12" customHeight="1" outlineLevel="1" x14ac:dyDescent="0.25">
      <c r="A400" s="175"/>
      <c r="B400" s="175" t="s">
        <v>1061</v>
      </c>
      <c r="C400" s="183" t="s">
        <v>314</v>
      </c>
      <c r="D400" s="176"/>
      <c r="E400" s="178">
        <v>-82069.75</v>
      </c>
      <c r="F400" s="178">
        <v>82069.750000000029</v>
      </c>
      <c r="G400" s="178">
        <v>0</v>
      </c>
      <c r="H400" s="178">
        <v>0</v>
      </c>
      <c r="I400" s="178">
        <v>0</v>
      </c>
      <c r="J400" s="178">
        <v>0</v>
      </c>
      <c r="K400" s="178">
        <v>0</v>
      </c>
      <c r="L400" s="179">
        <f t="shared" si="13"/>
        <v>2.9103830456733704E-11</v>
      </c>
      <c r="M400" s="178">
        <v>0</v>
      </c>
      <c r="N400" s="178">
        <v>0</v>
      </c>
      <c r="O400" s="178">
        <v>0</v>
      </c>
      <c r="P400" s="178">
        <v>0</v>
      </c>
      <c r="Q400" s="178">
        <v>0</v>
      </c>
      <c r="R400" s="178">
        <v>0</v>
      </c>
      <c r="S400" s="178">
        <v>0</v>
      </c>
      <c r="T400" s="179">
        <f t="shared" si="14"/>
        <v>0</v>
      </c>
    </row>
    <row r="401" spans="1:20" ht="12" customHeight="1" outlineLevel="1" x14ac:dyDescent="0.25">
      <c r="A401" s="175"/>
      <c r="B401" s="175" t="s">
        <v>1061</v>
      </c>
      <c r="C401" s="183" t="s">
        <v>315</v>
      </c>
      <c r="D401" s="176"/>
      <c r="E401" s="178">
        <v>-100748.87</v>
      </c>
      <c r="F401" s="178">
        <v>100748.87</v>
      </c>
      <c r="G401" s="178">
        <v>0</v>
      </c>
      <c r="H401" s="178">
        <v>0</v>
      </c>
      <c r="I401" s="178">
        <v>0</v>
      </c>
      <c r="J401" s="178">
        <v>0</v>
      </c>
      <c r="K401" s="178">
        <v>0</v>
      </c>
      <c r="L401" s="179">
        <f t="shared" si="13"/>
        <v>0</v>
      </c>
      <c r="M401" s="178">
        <v>0</v>
      </c>
      <c r="N401" s="178">
        <v>0</v>
      </c>
      <c r="O401" s="178">
        <v>0</v>
      </c>
      <c r="P401" s="178">
        <v>0</v>
      </c>
      <c r="Q401" s="178">
        <v>0</v>
      </c>
      <c r="R401" s="178">
        <v>0</v>
      </c>
      <c r="S401" s="178">
        <v>0</v>
      </c>
      <c r="T401" s="179">
        <f t="shared" si="14"/>
        <v>0</v>
      </c>
    </row>
    <row r="402" spans="1:20" ht="12" customHeight="1" outlineLevel="1" x14ac:dyDescent="0.25">
      <c r="A402" s="175"/>
      <c r="B402" s="175" t="s">
        <v>1061</v>
      </c>
      <c r="C402" s="183" t="s">
        <v>316</v>
      </c>
      <c r="D402" s="176"/>
      <c r="E402" s="178">
        <v>-36649.18</v>
      </c>
      <c r="F402" s="178">
        <v>36649.180000000008</v>
      </c>
      <c r="G402" s="178">
        <v>0</v>
      </c>
      <c r="H402" s="178">
        <v>0</v>
      </c>
      <c r="I402" s="178">
        <v>0</v>
      </c>
      <c r="J402" s="178">
        <v>0</v>
      </c>
      <c r="K402" s="178">
        <v>0</v>
      </c>
      <c r="L402" s="179">
        <f t="shared" si="13"/>
        <v>7.2759576141834259E-12</v>
      </c>
      <c r="M402" s="178">
        <v>0</v>
      </c>
      <c r="N402" s="178">
        <v>0</v>
      </c>
      <c r="O402" s="178">
        <v>0</v>
      </c>
      <c r="P402" s="178">
        <v>0</v>
      </c>
      <c r="Q402" s="178">
        <v>0</v>
      </c>
      <c r="R402" s="178">
        <v>0</v>
      </c>
      <c r="S402" s="178">
        <v>0</v>
      </c>
      <c r="T402" s="179">
        <f t="shared" si="14"/>
        <v>0</v>
      </c>
    </row>
    <row r="403" spans="1:20" ht="12" customHeight="1" outlineLevel="1" x14ac:dyDescent="0.25">
      <c r="A403" s="175"/>
      <c r="B403" s="175" t="s">
        <v>1061</v>
      </c>
      <c r="C403" s="183" t="s">
        <v>317</v>
      </c>
      <c r="D403" s="176"/>
      <c r="E403" s="178">
        <v>-1714.48</v>
      </c>
      <c r="F403" s="178">
        <v>1714.48</v>
      </c>
      <c r="G403" s="178">
        <v>0</v>
      </c>
      <c r="H403" s="178">
        <v>0</v>
      </c>
      <c r="I403" s="178">
        <v>0</v>
      </c>
      <c r="J403" s="178">
        <v>0</v>
      </c>
      <c r="K403" s="178">
        <v>0</v>
      </c>
      <c r="L403" s="179">
        <f t="shared" si="13"/>
        <v>0</v>
      </c>
      <c r="M403" s="178">
        <v>0</v>
      </c>
      <c r="N403" s="178">
        <v>0</v>
      </c>
      <c r="O403" s="178">
        <v>0</v>
      </c>
      <c r="P403" s="178">
        <v>0</v>
      </c>
      <c r="Q403" s="178">
        <v>0</v>
      </c>
      <c r="R403" s="178">
        <v>0</v>
      </c>
      <c r="S403" s="178">
        <v>0</v>
      </c>
      <c r="T403" s="179">
        <f t="shared" si="14"/>
        <v>0</v>
      </c>
    </row>
    <row r="404" spans="1:20" ht="12" customHeight="1" outlineLevel="1" x14ac:dyDescent="0.25">
      <c r="A404" s="175"/>
      <c r="B404" s="175" t="s">
        <v>1061</v>
      </c>
      <c r="C404" s="183" t="s">
        <v>318</v>
      </c>
      <c r="D404" s="176"/>
      <c r="E404" s="178">
        <v>-442.41</v>
      </c>
      <c r="F404" s="178">
        <v>442.40999999999985</v>
      </c>
      <c r="G404" s="178">
        <v>0</v>
      </c>
      <c r="H404" s="178">
        <v>0</v>
      </c>
      <c r="I404" s="178">
        <v>0</v>
      </c>
      <c r="J404" s="178">
        <v>0</v>
      </c>
      <c r="K404" s="178">
        <v>0</v>
      </c>
      <c r="L404" s="179">
        <f t="shared" si="13"/>
        <v>-1.7053025658242404E-13</v>
      </c>
      <c r="M404" s="178">
        <v>0</v>
      </c>
      <c r="N404" s="178">
        <v>0</v>
      </c>
      <c r="O404" s="178">
        <v>0</v>
      </c>
      <c r="P404" s="178">
        <v>0</v>
      </c>
      <c r="Q404" s="178">
        <v>0</v>
      </c>
      <c r="R404" s="178">
        <v>0</v>
      </c>
      <c r="S404" s="178">
        <v>0</v>
      </c>
      <c r="T404" s="179">
        <f t="shared" si="14"/>
        <v>0</v>
      </c>
    </row>
    <row r="405" spans="1:20" ht="12" customHeight="1" outlineLevel="1" x14ac:dyDescent="0.25">
      <c r="A405" s="175"/>
      <c r="B405" s="175" t="s">
        <v>1061</v>
      </c>
      <c r="C405" s="183" t="s">
        <v>319</v>
      </c>
      <c r="D405" s="176"/>
      <c r="E405" s="178">
        <v>-6890.74</v>
      </c>
      <c r="F405" s="178">
        <v>6890.74</v>
      </c>
      <c r="G405" s="178">
        <v>0</v>
      </c>
      <c r="H405" s="178">
        <v>0</v>
      </c>
      <c r="I405" s="178">
        <v>0</v>
      </c>
      <c r="J405" s="178">
        <v>0</v>
      </c>
      <c r="K405" s="178">
        <v>0</v>
      </c>
      <c r="L405" s="179">
        <f t="shared" si="13"/>
        <v>0</v>
      </c>
      <c r="M405" s="178">
        <v>0</v>
      </c>
      <c r="N405" s="178">
        <v>0</v>
      </c>
      <c r="O405" s="178">
        <v>0</v>
      </c>
      <c r="P405" s="178">
        <v>0</v>
      </c>
      <c r="Q405" s="178">
        <v>0</v>
      </c>
      <c r="R405" s="178">
        <v>0</v>
      </c>
      <c r="S405" s="178">
        <v>0</v>
      </c>
      <c r="T405" s="179">
        <f t="shared" si="14"/>
        <v>0</v>
      </c>
    </row>
    <row r="406" spans="1:20" ht="12" customHeight="1" outlineLevel="1" x14ac:dyDescent="0.25">
      <c r="A406" s="175"/>
      <c r="B406" s="175" t="s">
        <v>1061</v>
      </c>
      <c r="C406" s="183" t="s">
        <v>320</v>
      </c>
      <c r="D406" s="176"/>
      <c r="E406" s="178">
        <v>-91245.95</v>
      </c>
      <c r="F406" s="178">
        <v>91245.950000000012</v>
      </c>
      <c r="G406" s="178">
        <v>0</v>
      </c>
      <c r="H406" s="178">
        <v>0</v>
      </c>
      <c r="I406" s="178">
        <v>0</v>
      </c>
      <c r="J406" s="178">
        <v>0</v>
      </c>
      <c r="K406" s="178">
        <v>0</v>
      </c>
      <c r="L406" s="179">
        <f t="shared" si="13"/>
        <v>1.4551915228366852E-11</v>
      </c>
      <c r="M406" s="178">
        <v>0</v>
      </c>
      <c r="N406" s="178">
        <v>0</v>
      </c>
      <c r="O406" s="178">
        <v>0</v>
      </c>
      <c r="P406" s="178">
        <v>0</v>
      </c>
      <c r="Q406" s="178">
        <v>0</v>
      </c>
      <c r="R406" s="178">
        <v>0</v>
      </c>
      <c r="S406" s="178">
        <v>0</v>
      </c>
      <c r="T406" s="179">
        <f t="shared" si="14"/>
        <v>0</v>
      </c>
    </row>
    <row r="407" spans="1:20" ht="12" customHeight="1" outlineLevel="1" x14ac:dyDescent="0.25">
      <c r="A407" s="175"/>
      <c r="B407" s="175" t="s">
        <v>1061</v>
      </c>
      <c r="C407" s="183" t="s">
        <v>321</v>
      </c>
      <c r="D407" s="176"/>
      <c r="E407" s="178">
        <v>-8036.3</v>
      </c>
      <c r="F407" s="178">
        <v>8036.2999999999993</v>
      </c>
      <c r="G407" s="178">
        <v>0</v>
      </c>
      <c r="H407" s="178">
        <v>0</v>
      </c>
      <c r="I407" s="178">
        <v>0</v>
      </c>
      <c r="J407" s="178">
        <v>0</v>
      </c>
      <c r="K407" s="178">
        <v>0</v>
      </c>
      <c r="L407" s="179">
        <f t="shared" si="13"/>
        <v>-9.0949470177292824E-13</v>
      </c>
      <c r="M407" s="178">
        <v>0</v>
      </c>
      <c r="N407" s="178">
        <v>0</v>
      </c>
      <c r="O407" s="178">
        <v>0</v>
      </c>
      <c r="P407" s="178">
        <v>0</v>
      </c>
      <c r="Q407" s="178">
        <v>0</v>
      </c>
      <c r="R407" s="178">
        <v>0</v>
      </c>
      <c r="S407" s="178">
        <v>0</v>
      </c>
      <c r="T407" s="179">
        <f t="shared" si="14"/>
        <v>0</v>
      </c>
    </row>
    <row r="408" spans="1:20" ht="12" customHeight="1" outlineLevel="1" x14ac:dyDescent="0.25">
      <c r="A408" s="175"/>
      <c r="B408" s="175" t="s">
        <v>1061</v>
      </c>
      <c r="C408" s="183" t="s">
        <v>322</v>
      </c>
      <c r="D408" s="176"/>
      <c r="E408" s="178">
        <v>-15753.2</v>
      </c>
      <c r="F408" s="178">
        <v>15753.2</v>
      </c>
      <c r="G408" s="178">
        <v>0</v>
      </c>
      <c r="H408" s="178">
        <v>0</v>
      </c>
      <c r="I408" s="178">
        <v>0</v>
      </c>
      <c r="J408" s="178">
        <v>0</v>
      </c>
      <c r="K408" s="178">
        <v>0</v>
      </c>
      <c r="L408" s="179">
        <f t="shared" si="13"/>
        <v>0</v>
      </c>
      <c r="M408" s="178">
        <v>0</v>
      </c>
      <c r="N408" s="178">
        <v>0</v>
      </c>
      <c r="O408" s="178">
        <v>0</v>
      </c>
      <c r="P408" s="178">
        <v>0</v>
      </c>
      <c r="Q408" s="178">
        <v>0</v>
      </c>
      <c r="R408" s="178">
        <v>0</v>
      </c>
      <c r="S408" s="178">
        <v>0</v>
      </c>
      <c r="T408" s="179">
        <f t="shared" si="14"/>
        <v>0</v>
      </c>
    </row>
    <row r="409" spans="1:20" ht="12" customHeight="1" outlineLevel="1" x14ac:dyDescent="0.25">
      <c r="A409" s="175"/>
      <c r="B409" s="175" t="s">
        <v>1061</v>
      </c>
      <c r="C409" s="183" t="s">
        <v>323</v>
      </c>
      <c r="D409" s="176"/>
      <c r="E409" s="178">
        <v>-1423.78</v>
      </c>
      <c r="F409" s="178">
        <v>1423.78</v>
      </c>
      <c r="G409" s="178">
        <v>0</v>
      </c>
      <c r="H409" s="178">
        <v>0</v>
      </c>
      <c r="I409" s="178">
        <v>0</v>
      </c>
      <c r="J409" s="178">
        <v>0</v>
      </c>
      <c r="K409" s="178">
        <v>0</v>
      </c>
      <c r="L409" s="179">
        <f t="shared" si="13"/>
        <v>0</v>
      </c>
      <c r="M409" s="178">
        <v>0</v>
      </c>
      <c r="N409" s="178">
        <v>0</v>
      </c>
      <c r="O409" s="178">
        <v>0</v>
      </c>
      <c r="P409" s="178">
        <v>0</v>
      </c>
      <c r="Q409" s="178">
        <v>0</v>
      </c>
      <c r="R409" s="178">
        <v>0</v>
      </c>
      <c r="S409" s="178">
        <v>0</v>
      </c>
      <c r="T409" s="179">
        <f t="shared" si="14"/>
        <v>0</v>
      </c>
    </row>
    <row r="410" spans="1:20" ht="12" customHeight="1" outlineLevel="1" x14ac:dyDescent="0.25">
      <c r="A410" s="175"/>
      <c r="B410" s="175" t="s">
        <v>1061</v>
      </c>
      <c r="C410" s="183" t="s">
        <v>1146</v>
      </c>
      <c r="D410" s="176"/>
      <c r="E410" s="178">
        <v>-676416.21</v>
      </c>
      <c r="F410" s="178">
        <v>671704.35000000009</v>
      </c>
      <c r="G410" s="178">
        <v>0</v>
      </c>
      <c r="H410" s="178">
        <v>0</v>
      </c>
      <c r="I410" s="178">
        <v>0</v>
      </c>
      <c r="J410" s="178">
        <v>0</v>
      </c>
      <c r="K410" s="178">
        <v>0</v>
      </c>
      <c r="L410" s="179">
        <f t="shared" si="13"/>
        <v>-4711.8599999998696</v>
      </c>
      <c r="M410" s="178">
        <v>50869.43</v>
      </c>
      <c r="N410" s="178">
        <v>0</v>
      </c>
      <c r="O410" s="178">
        <v>0</v>
      </c>
      <c r="P410" s="178">
        <v>0</v>
      </c>
      <c r="Q410" s="178">
        <v>0</v>
      </c>
      <c r="R410" s="178">
        <v>0</v>
      </c>
      <c r="S410" s="178">
        <v>0</v>
      </c>
      <c r="T410" s="179">
        <f t="shared" si="14"/>
        <v>50869.43</v>
      </c>
    </row>
    <row r="411" spans="1:20" ht="12" customHeight="1" outlineLevel="1" x14ac:dyDescent="0.25">
      <c r="A411" s="175"/>
      <c r="B411" s="175" t="s">
        <v>1061</v>
      </c>
      <c r="C411" s="183" t="s">
        <v>1147</v>
      </c>
      <c r="D411" s="176"/>
      <c r="E411" s="178">
        <v>-850468.61</v>
      </c>
      <c r="F411" s="178">
        <v>850468.61000000092</v>
      </c>
      <c r="G411" s="178">
        <v>0</v>
      </c>
      <c r="H411" s="178">
        <v>0</v>
      </c>
      <c r="I411" s="178">
        <v>0</v>
      </c>
      <c r="J411" s="178">
        <v>0</v>
      </c>
      <c r="K411" s="178">
        <v>0</v>
      </c>
      <c r="L411" s="179">
        <f t="shared" si="13"/>
        <v>9.3132257461547852E-10</v>
      </c>
      <c r="M411" s="178">
        <v>0</v>
      </c>
      <c r="N411" s="178">
        <v>0</v>
      </c>
      <c r="O411" s="178">
        <v>0</v>
      </c>
      <c r="P411" s="178">
        <v>0</v>
      </c>
      <c r="Q411" s="178">
        <v>0</v>
      </c>
      <c r="R411" s="178">
        <v>0</v>
      </c>
      <c r="S411" s="178">
        <v>0</v>
      </c>
      <c r="T411" s="179">
        <f t="shared" si="14"/>
        <v>0</v>
      </c>
    </row>
    <row r="412" spans="1:20" ht="12" customHeight="1" outlineLevel="1" x14ac:dyDescent="0.25">
      <c r="A412" s="175"/>
      <c r="B412" s="175" t="s">
        <v>1061</v>
      </c>
      <c r="C412" s="183" t="s">
        <v>324</v>
      </c>
      <c r="D412" s="176"/>
      <c r="E412" s="178">
        <v>0</v>
      </c>
      <c r="F412" s="178">
        <v>-57822.400000000001</v>
      </c>
      <c r="G412" s="178">
        <v>0</v>
      </c>
      <c r="H412" s="178">
        <v>0</v>
      </c>
      <c r="I412" s="178">
        <v>0</v>
      </c>
      <c r="J412" s="178">
        <v>0</v>
      </c>
      <c r="K412" s="178">
        <v>0</v>
      </c>
      <c r="L412" s="179">
        <f t="shared" si="13"/>
        <v>-57822.400000000001</v>
      </c>
      <c r="M412" s="178">
        <v>0</v>
      </c>
      <c r="N412" s="178">
        <v>33121.310000000005</v>
      </c>
      <c r="O412" s="178">
        <v>0</v>
      </c>
      <c r="P412" s="178">
        <v>0</v>
      </c>
      <c r="Q412" s="178">
        <v>0</v>
      </c>
      <c r="R412" s="178">
        <v>0</v>
      </c>
      <c r="S412" s="178">
        <v>0</v>
      </c>
      <c r="T412" s="179">
        <f t="shared" si="14"/>
        <v>33121.310000000005</v>
      </c>
    </row>
    <row r="413" spans="1:20" ht="12" customHeight="1" outlineLevel="1" x14ac:dyDescent="0.25">
      <c r="A413" s="175"/>
      <c r="B413" s="175" t="s">
        <v>1061</v>
      </c>
      <c r="C413" s="176" t="s">
        <v>1148</v>
      </c>
      <c r="D413" s="176"/>
      <c r="E413" s="178">
        <v>0</v>
      </c>
      <c r="F413" s="178">
        <v>0</v>
      </c>
      <c r="G413" s="178">
        <v>0</v>
      </c>
      <c r="H413" s="178">
        <v>0</v>
      </c>
      <c r="I413" s="178">
        <v>0</v>
      </c>
      <c r="J413" s="178">
        <v>0</v>
      </c>
      <c r="K413" s="178">
        <v>0</v>
      </c>
      <c r="L413" s="179">
        <f t="shared" si="13"/>
        <v>0</v>
      </c>
      <c r="M413" s="178">
        <v>0</v>
      </c>
      <c r="N413" s="178">
        <v>0</v>
      </c>
      <c r="O413" s="178">
        <v>0</v>
      </c>
      <c r="P413" s="178">
        <v>0</v>
      </c>
      <c r="Q413" s="178">
        <v>0</v>
      </c>
      <c r="R413" s="178">
        <v>0</v>
      </c>
      <c r="S413" s="178">
        <v>0</v>
      </c>
      <c r="T413" s="179">
        <f t="shared" si="14"/>
        <v>0</v>
      </c>
    </row>
    <row r="414" spans="1:20" ht="12" customHeight="1" outlineLevel="1" x14ac:dyDescent="0.25">
      <c r="A414" s="175"/>
      <c r="B414" s="175" t="s">
        <v>1061</v>
      </c>
      <c r="C414" s="183" t="s">
        <v>1149</v>
      </c>
      <c r="D414" s="176"/>
      <c r="E414" s="178">
        <v>0</v>
      </c>
      <c r="F414" s="178">
        <v>0</v>
      </c>
      <c r="G414" s="178">
        <v>0</v>
      </c>
      <c r="H414" s="178">
        <v>0</v>
      </c>
      <c r="I414" s="178">
        <v>0</v>
      </c>
      <c r="J414" s="178">
        <v>0</v>
      </c>
      <c r="K414" s="178">
        <v>0</v>
      </c>
      <c r="L414" s="179">
        <f t="shared" si="13"/>
        <v>0</v>
      </c>
      <c r="M414" s="178">
        <v>0</v>
      </c>
      <c r="N414" s="178">
        <v>0</v>
      </c>
      <c r="O414" s="178">
        <v>0</v>
      </c>
      <c r="P414" s="178">
        <v>0</v>
      </c>
      <c r="Q414" s="178">
        <v>0</v>
      </c>
      <c r="R414" s="178">
        <v>0</v>
      </c>
      <c r="S414" s="178">
        <v>0</v>
      </c>
      <c r="T414" s="179">
        <f t="shared" si="14"/>
        <v>0</v>
      </c>
    </row>
    <row r="415" spans="1:20" ht="12" customHeight="1" outlineLevel="1" x14ac:dyDescent="0.25">
      <c r="A415" s="175"/>
      <c r="B415" s="175" t="s">
        <v>1061</v>
      </c>
      <c r="C415" s="183" t="s">
        <v>1150</v>
      </c>
      <c r="D415" s="176"/>
      <c r="E415" s="178">
        <v>0</v>
      </c>
      <c r="F415" s="178">
        <v>0</v>
      </c>
      <c r="G415" s="178">
        <v>0</v>
      </c>
      <c r="H415" s="178">
        <v>0</v>
      </c>
      <c r="I415" s="178">
        <v>0</v>
      </c>
      <c r="J415" s="178">
        <v>0</v>
      </c>
      <c r="K415" s="178">
        <v>0</v>
      </c>
      <c r="L415" s="179">
        <f t="shared" si="13"/>
        <v>0</v>
      </c>
      <c r="M415" s="178">
        <v>1493.9299999999998</v>
      </c>
      <c r="N415" s="178">
        <v>0</v>
      </c>
      <c r="O415" s="178">
        <v>0</v>
      </c>
      <c r="P415" s="178">
        <v>0</v>
      </c>
      <c r="Q415" s="178">
        <v>0</v>
      </c>
      <c r="R415" s="178">
        <v>0</v>
      </c>
      <c r="S415" s="178">
        <v>19.579999999999998</v>
      </c>
      <c r="T415" s="179">
        <f t="shared" si="14"/>
        <v>1513.5099999999998</v>
      </c>
    </row>
    <row r="416" spans="1:20" ht="12" customHeight="1" outlineLevel="1" x14ac:dyDescent="0.25">
      <c r="A416" s="175"/>
      <c r="B416" s="175" t="s">
        <v>1061</v>
      </c>
      <c r="C416" s="183" t="s">
        <v>325</v>
      </c>
      <c r="D416" s="176"/>
      <c r="E416" s="178">
        <v>-38607.43</v>
      </c>
      <c r="F416" s="178">
        <v>35599.61</v>
      </c>
      <c r="G416" s="178">
        <v>0</v>
      </c>
      <c r="H416" s="178">
        <v>0</v>
      </c>
      <c r="I416" s="178">
        <v>0</v>
      </c>
      <c r="J416" s="178">
        <v>0</v>
      </c>
      <c r="K416" s="178">
        <v>0</v>
      </c>
      <c r="L416" s="179">
        <f t="shared" si="13"/>
        <v>-3007.8199999999997</v>
      </c>
      <c r="M416" s="178">
        <v>14705.789999999997</v>
      </c>
      <c r="N416" s="178">
        <v>0</v>
      </c>
      <c r="O416" s="178">
        <v>0</v>
      </c>
      <c r="P416" s="178">
        <v>0</v>
      </c>
      <c r="Q416" s="178">
        <v>0</v>
      </c>
      <c r="R416" s="178">
        <v>0</v>
      </c>
      <c r="S416" s="178">
        <v>0</v>
      </c>
      <c r="T416" s="179">
        <f t="shared" si="14"/>
        <v>14705.789999999997</v>
      </c>
    </row>
    <row r="417" spans="1:20" ht="12" customHeight="1" outlineLevel="1" x14ac:dyDescent="0.25">
      <c r="A417" s="175"/>
      <c r="B417" s="175" t="s">
        <v>1061</v>
      </c>
      <c r="C417" s="183" t="s">
        <v>326</v>
      </c>
      <c r="D417" s="176"/>
      <c r="E417" s="178">
        <v>-52796.2</v>
      </c>
      <c r="F417" s="178">
        <v>52796.19999999999</v>
      </c>
      <c r="G417" s="178">
        <v>0</v>
      </c>
      <c r="H417" s="178">
        <v>0</v>
      </c>
      <c r="I417" s="178">
        <v>0</v>
      </c>
      <c r="J417" s="178">
        <v>0</v>
      </c>
      <c r="K417" s="178">
        <v>0</v>
      </c>
      <c r="L417" s="179">
        <f t="shared" si="13"/>
        <v>-7.2759576141834259E-12</v>
      </c>
      <c r="M417" s="178">
        <v>21867.200000000004</v>
      </c>
      <c r="N417" s="178">
        <v>0</v>
      </c>
      <c r="O417" s="178">
        <v>0</v>
      </c>
      <c r="P417" s="178">
        <v>0</v>
      </c>
      <c r="Q417" s="178">
        <v>0</v>
      </c>
      <c r="R417" s="178">
        <v>0</v>
      </c>
      <c r="S417" s="178">
        <v>0</v>
      </c>
      <c r="T417" s="179">
        <f t="shared" si="14"/>
        <v>21867.200000000004</v>
      </c>
    </row>
    <row r="418" spans="1:20" ht="12" customHeight="1" outlineLevel="1" x14ac:dyDescent="0.25">
      <c r="A418" s="175"/>
      <c r="B418" s="175" t="s">
        <v>1061</v>
      </c>
      <c r="C418" s="183" t="s">
        <v>327</v>
      </c>
      <c r="D418" s="176"/>
      <c r="E418" s="178">
        <v>-84689.279999999999</v>
      </c>
      <c r="F418" s="178">
        <v>80824.650000000009</v>
      </c>
      <c r="G418" s="178">
        <v>0</v>
      </c>
      <c r="H418" s="178">
        <v>0</v>
      </c>
      <c r="I418" s="178">
        <v>0</v>
      </c>
      <c r="J418" s="178">
        <v>0</v>
      </c>
      <c r="K418" s="178">
        <v>0</v>
      </c>
      <c r="L418" s="179">
        <f t="shared" si="13"/>
        <v>-3864.6299999999901</v>
      </c>
      <c r="M418" s="178">
        <v>22991.439999999999</v>
      </c>
      <c r="N418" s="178">
        <v>0</v>
      </c>
      <c r="O418" s="178">
        <v>0</v>
      </c>
      <c r="P418" s="178">
        <v>0</v>
      </c>
      <c r="Q418" s="178">
        <v>0</v>
      </c>
      <c r="R418" s="178">
        <v>0</v>
      </c>
      <c r="S418" s="178">
        <v>0</v>
      </c>
      <c r="T418" s="179">
        <f t="shared" si="14"/>
        <v>22991.439999999999</v>
      </c>
    </row>
    <row r="419" spans="1:20" ht="12" customHeight="1" outlineLevel="1" x14ac:dyDescent="0.25">
      <c r="A419" s="175"/>
      <c r="B419" s="175" t="s">
        <v>1061</v>
      </c>
      <c r="C419" s="183" t="s">
        <v>330</v>
      </c>
      <c r="D419" s="176"/>
      <c r="E419" s="178">
        <v>192952.56</v>
      </c>
      <c r="F419" s="178">
        <v>0</v>
      </c>
      <c r="G419" s="178">
        <v>147.6</v>
      </c>
      <c r="H419" s="178">
        <v>143.39999999999998</v>
      </c>
      <c r="I419" s="178">
        <v>463.20000000000005</v>
      </c>
      <c r="J419" s="178">
        <v>812.52</v>
      </c>
      <c r="K419" s="178">
        <v>3545.58</v>
      </c>
      <c r="L419" s="179">
        <f t="shared" si="13"/>
        <v>198064.86</v>
      </c>
      <c r="M419" s="178">
        <v>159025.20000000001</v>
      </c>
      <c r="N419" s="178">
        <v>0</v>
      </c>
      <c r="O419" s="178">
        <v>145.50000000000003</v>
      </c>
      <c r="P419" s="178">
        <v>141.97</v>
      </c>
      <c r="Q419" s="178">
        <v>455.93</v>
      </c>
      <c r="R419" s="178">
        <v>666.91</v>
      </c>
      <c r="S419" s="178">
        <v>2899.48</v>
      </c>
      <c r="T419" s="179">
        <f t="shared" si="14"/>
        <v>163334.99000000002</v>
      </c>
    </row>
    <row r="420" spans="1:20" ht="12" customHeight="1" outlineLevel="1" x14ac:dyDescent="0.25">
      <c r="A420" s="175"/>
      <c r="B420" s="175" t="s">
        <v>1061</v>
      </c>
      <c r="C420" s="183" t="s">
        <v>331</v>
      </c>
      <c r="D420" s="176"/>
      <c r="E420" s="178">
        <v>0</v>
      </c>
      <c r="F420" s="178">
        <v>0</v>
      </c>
      <c r="G420" s="178">
        <v>0</v>
      </c>
      <c r="H420" s="178">
        <v>0</v>
      </c>
      <c r="I420" s="178">
        <v>0</v>
      </c>
      <c r="J420" s="178">
        <v>0</v>
      </c>
      <c r="K420" s="178">
        <v>0</v>
      </c>
      <c r="L420" s="179">
        <f t="shared" si="13"/>
        <v>0</v>
      </c>
      <c r="M420" s="178">
        <v>0</v>
      </c>
      <c r="N420" s="178">
        <v>0</v>
      </c>
      <c r="O420" s="178">
        <v>0</v>
      </c>
      <c r="P420" s="178">
        <v>0</v>
      </c>
      <c r="Q420" s="178">
        <v>0</v>
      </c>
      <c r="R420" s="178">
        <v>0</v>
      </c>
      <c r="S420" s="178">
        <v>0</v>
      </c>
      <c r="T420" s="179">
        <f t="shared" si="14"/>
        <v>0</v>
      </c>
    </row>
    <row r="421" spans="1:20" ht="12" customHeight="1" outlineLevel="1" x14ac:dyDescent="0.25">
      <c r="A421" s="175"/>
      <c r="B421" s="175" t="s">
        <v>1061</v>
      </c>
      <c r="C421" s="183" t="s">
        <v>332</v>
      </c>
      <c r="D421" s="176"/>
      <c r="E421" s="178">
        <v>0</v>
      </c>
      <c r="F421" s="178">
        <v>0</v>
      </c>
      <c r="G421" s="178">
        <v>18.660000000000004</v>
      </c>
      <c r="H421" s="178">
        <v>18.660000000000004</v>
      </c>
      <c r="I421" s="178">
        <v>58.860000000000007</v>
      </c>
      <c r="J421" s="178">
        <v>39.419999999999995</v>
      </c>
      <c r="K421" s="178">
        <v>0</v>
      </c>
      <c r="L421" s="179">
        <f t="shared" si="13"/>
        <v>135.6</v>
      </c>
      <c r="M421" s="178">
        <v>0</v>
      </c>
      <c r="N421" s="178">
        <v>0</v>
      </c>
      <c r="O421" s="178">
        <v>18.57</v>
      </c>
      <c r="P421" s="178">
        <v>18.57</v>
      </c>
      <c r="Q421" s="178">
        <v>58.530000000000008</v>
      </c>
      <c r="R421" s="178">
        <v>39.270000000000003</v>
      </c>
      <c r="S421" s="178">
        <v>0</v>
      </c>
      <c r="T421" s="179">
        <f t="shared" si="14"/>
        <v>134.94000000000003</v>
      </c>
    </row>
    <row r="422" spans="1:20" ht="12" customHeight="1" outlineLevel="1" x14ac:dyDescent="0.25">
      <c r="A422" s="175"/>
      <c r="B422" s="175" t="s">
        <v>1061</v>
      </c>
      <c r="C422" s="183" t="s">
        <v>328</v>
      </c>
      <c r="D422" s="176"/>
      <c r="E422" s="178">
        <v>0</v>
      </c>
      <c r="F422" s="178">
        <v>0</v>
      </c>
      <c r="G422" s="178">
        <v>0</v>
      </c>
      <c r="H422" s="178">
        <v>0</v>
      </c>
      <c r="I422" s="178">
        <v>0</v>
      </c>
      <c r="J422" s="178">
        <v>0</v>
      </c>
      <c r="K422" s="178">
        <v>0</v>
      </c>
      <c r="L422" s="179">
        <f t="shared" si="13"/>
        <v>0</v>
      </c>
      <c r="M422" s="178">
        <v>0</v>
      </c>
      <c r="N422" s="178">
        <v>0</v>
      </c>
      <c r="O422" s="178">
        <v>0</v>
      </c>
      <c r="P422" s="178">
        <v>0</v>
      </c>
      <c r="Q422" s="178">
        <v>0</v>
      </c>
      <c r="R422" s="178">
        <v>0</v>
      </c>
      <c r="S422" s="178">
        <v>0</v>
      </c>
      <c r="T422" s="179">
        <f t="shared" si="14"/>
        <v>0</v>
      </c>
    </row>
    <row r="423" spans="1:20" ht="12" customHeight="1" outlineLevel="1" x14ac:dyDescent="0.25">
      <c r="A423" s="175"/>
      <c r="B423" s="175" t="s">
        <v>1061</v>
      </c>
      <c r="C423" s="183" t="s">
        <v>329</v>
      </c>
      <c r="D423" s="176"/>
      <c r="E423" s="178">
        <v>0</v>
      </c>
      <c r="F423" s="178">
        <v>0</v>
      </c>
      <c r="G423" s="178">
        <v>0</v>
      </c>
      <c r="H423" s="178">
        <v>0</v>
      </c>
      <c r="I423" s="178">
        <v>0</v>
      </c>
      <c r="J423" s="178">
        <v>0</v>
      </c>
      <c r="K423" s="178">
        <v>0</v>
      </c>
      <c r="L423" s="179">
        <f t="shared" si="13"/>
        <v>0</v>
      </c>
      <c r="M423" s="178">
        <v>0</v>
      </c>
      <c r="N423" s="178">
        <v>0</v>
      </c>
      <c r="O423" s="178">
        <v>0</v>
      </c>
      <c r="P423" s="178">
        <v>0</v>
      </c>
      <c r="Q423" s="178">
        <v>0</v>
      </c>
      <c r="R423" s="178">
        <v>0</v>
      </c>
      <c r="S423" s="178">
        <v>0</v>
      </c>
      <c r="T423" s="179">
        <f t="shared" si="14"/>
        <v>0</v>
      </c>
    </row>
    <row r="424" spans="1:20" ht="12" customHeight="1" outlineLevel="1" x14ac:dyDescent="0.25">
      <c r="A424" s="175"/>
      <c r="B424" s="175" t="s">
        <v>1061</v>
      </c>
      <c r="C424" s="183" t="s">
        <v>333</v>
      </c>
      <c r="D424" s="176"/>
      <c r="E424" s="178">
        <v>0</v>
      </c>
      <c r="F424" s="178">
        <v>0</v>
      </c>
      <c r="G424" s="178">
        <v>0</v>
      </c>
      <c r="H424" s="178">
        <v>0</v>
      </c>
      <c r="I424" s="178">
        <v>0</v>
      </c>
      <c r="J424" s="178">
        <v>0</v>
      </c>
      <c r="K424" s="178">
        <v>0</v>
      </c>
      <c r="L424" s="179">
        <f t="shared" si="13"/>
        <v>0</v>
      </c>
      <c r="M424" s="178">
        <v>0</v>
      </c>
      <c r="N424" s="178">
        <v>0</v>
      </c>
      <c r="O424" s="178">
        <v>0</v>
      </c>
      <c r="P424" s="178">
        <v>0</v>
      </c>
      <c r="Q424" s="178">
        <v>0</v>
      </c>
      <c r="R424" s="178">
        <v>0</v>
      </c>
      <c r="S424" s="178">
        <v>0</v>
      </c>
      <c r="T424" s="179">
        <f t="shared" si="14"/>
        <v>0</v>
      </c>
    </row>
    <row r="425" spans="1:20" ht="12" customHeight="1" outlineLevel="1" x14ac:dyDescent="0.25">
      <c r="A425" s="175"/>
      <c r="B425" s="175" t="s">
        <v>1061</v>
      </c>
      <c r="C425" s="183" t="s">
        <v>334</v>
      </c>
      <c r="D425" s="176"/>
      <c r="E425" s="178">
        <v>0</v>
      </c>
      <c r="F425" s="178">
        <v>0</v>
      </c>
      <c r="G425" s="178">
        <v>0</v>
      </c>
      <c r="H425" s="178">
        <v>0</v>
      </c>
      <c r="I425" s="178">
        <v>0</v>
      </c>
      <c r="J425" s="178">
        <v>0</v>
      </c>
      <c r="K425" s="178">
        <v>0</v>
      </c>
      <c r="L425" s="179">
        <f t="shared" si="13"/>
        <v>0</v>
      </c>
      <c r="M425" s="178">
        <v>0</v>
      </c>
      <c r="N425" s="178">
        <v>0</v>
      </c>
      <c r="O425" s="178">
        <v>0</v>
      </c>
      <c r="P425" s="178">
        <v>0</v>
      </c>
      <c r="Q425" s="178">
        <v>0</v>
      </c>
      <c r="R425" s="178">
        <v>0</v>
      </c>
      <c r="S425" s="178">
        <v>0</v>
      </c>
      <c r="T425" s="179">
        <f t="shared" si="14"/>
        <v>0</v>
      </c>
    </row>
    <row r="426" spans="1:20" ht="12" customHeight="1" outlineLevel="1" x14ac:dyDescent="0.25">
      <c r="A426" s="175"/>
      <c r="B426" s="175" t="s">
        <v>1061</v>
      </c>
      <c r="C426" s="183" t="s">
        <v>335</v>
      </c>
      <c r="D426" s="176"/>
      <c r="E426" s="178">
        <v>0</v>
      </c>
      <c r="F426" s="178">
        <v>0</v>
      </c>
      <c r="G426" s="178">
        <v>0</v>
      </c>
      <c r="H426" s="178">
        <v>0</v>
      </c>
      <c r="I426" s="178">
        <v>19.440000000000001</v>
      </c>
      <c r="J426" s="178">
        <v>0</v>
      </c>
      <c r="K426" s="178">
        <v>0</v>
      </c>
      <c r="L426" s="179">
        <f t="shared" si="13"/>
        <v>19.440000000000001</v>
      </c>
      <c r="M426" s="178">
        <v>0</v>
      </c>
      <c r="N426" s="178">
        <v>0</v>
      </c>
      <c r="O426" s="178">
        <v>0</v>
      </c>
      <c r="P426" s="178">
        <v>0</v>
      </c>
      <c r="Q426" s="178">
        <v>22.139999999999993</v>
      </c>
      <c r="R426" s="178">
        <v>0</v>
      </c>
      <c r="S426" s="178">
        <v>0</v>
      </c>
      <c r="T426" s="179">
        <f t="shared" si="14"/>
        <v>22.139999999999993</v>
      </c>
    </row>
    <row r="427" spans="1:20" ht="12" customHeight="1" outlineLevel="1" x14ac:dyDescent="0.25">
      <c r="A427" s="175"/>
      <c r="B427" s="175" t="s">
        <v>1061</v>
      </c>
      <c r="C427" s="183" t="s">
        <v>336</v>
      </c>
      <c r="D427" s="176"/>
      <c r="E427" s="178">
        <v>0</v>
      </c>
      <c r="F427" s="178">
        <v>0</v>
      </c>
      <c r="G427" s="178">
        <v>0</v>
      </c>
      <c r="H427" s="178">
        <v>0</v>
      </c>
      <c r="I427" s="178">
        <v>0</v>
      </c>
      <c r="J427" s="178">
        <v>0</v>
      </c>
      <c r="K427" s="178">
        <v>0</v>
      </c>
      <c r="L427" s="179">
        <f t="shared" si="13"/>
        <v>0</v>
      </c>
      <c r="M427" s="178">
        <v>0</v>
      </c>
      <c r="N427" s="178">
        <v>0</v>
      </c>
      <c r="O427" s="178">
        <v>0</v>
      </c>
      <c r="P427" s="178">
        <v>0</v>
      </c>
      <c r="Q427" s="178">
        <v>0</v>
      </c>
      <c r="R427" s="178">
        <v>0</v>
      </c>
      <c r="S427" s="178">
        <v>0</v>
      </c>
      <c r="T427" s="179">
        <f t="shared" si="14"/>
        <v>0</v>
      </c>
    </row>
    <row r="428" spans="1:20" ht="12" customHeight="1" outlineLevel="1" x14ac:dyDescent="0.25">
      <c r="A428" s="175"/>
      <c r="B428" s="175" t="s">
        <v>1061</v>
      </c>
      <c r="C428" s="183" t="s">
        <v>337</v>
      </c>
      <c r="D428" s="176"/>
      <c r="E428" s="178">
        <v>0</v>
      </c>
      <c r="F428" s="178">
        <v>0</v>
      </c>
      <c r="G428" s="178">
        <v>0</v>
      </c>
      <c r="H428" s="178">
        <v>0</v>
      </c>
      <c r="I428" s="178">
        <v>0</v>
      </c>
      <c r="J428" s="178">
        <v>0</v>
      </c>
      <c r="K428" s="178">
        <v>0</v>
      </c>
      <c r="L428" s="179">
        <f t="shared" si="13"/>
        <v>0</v>
      </c>
      <c r="M428" s="178">
        <v>0</v>
      </c>
      <c r="N428" s="178">
        <v>289.25</v>
      </c>
      <c r="O428" s="178">
        <v>0</v>
      </c>
      <c r="P428" s="178">
        <v>0</v>
      </c>
      <c r="Q428" s="178">
        <v>0</v>
      </c>
      <c r="R428" s="178">
        <v>0</v>
      </c>
      <c r="S428" s="178">
        <v>0</v>
      </c>
      <c r="T428" s="179">
        <f t="shared" si="14"/>
        <v>289.25</v>
      </c>
    </row>
    <row r="429" spans="1:20" ht="12" customHeight="1" outlineLevel="1" x14ac:dyDescent="0.25">
      <c r="A429" s="175"/>
      <c r="B429" s="175" t="s">
        <v>1061</v>
      </c>
      <c r="C429" s="183" t="s">
        <v>338</v>
      </c>
      <c r="D429" s="176"/>
      <c r="E429" s="178">
        <v>0</v>
      </c>
      <c r="F429" s="178">
        <v>0</v>
      </c>
      <c r="G429" s="178">
        <v>0</v>
      </c>
      <c r="H429" s="178">
        <v>0</v>
      </c>
      <c r="I429" s="178">
        <v>0</v>
      </c>
      <c r="J429" s="178">
        <v>0</v>
      </c>
      <c r="K429" s="178">
        <v>0</v>
      </c>
      <c r="L429" s="179">
        <f t="shared" si="13"/>
        <v>0</v>
      </c>
      <c r="M429" s="178">
        <v>0</v>
      </c>
      <c r="N429" s="178">
        <v>0</v>
      </c>
      <c r="O429" s="178">
        <v>0</v>
      </c>
      <c r="P429" s="178">
        <v>0</v>
      </c>
      <c r="Q429" s="178">
        <v>0</v>
      </c>
      <c r="R429" s="178">
        <v>0</v>
      </c>
      <c r="S429" s="178">
        <v>0</v>
      </c>
      <c r="T429" s="179">
        <f t="shared" si="14"/>
        <v>0</v>
      </c>
    </row>
    <row r="430" spans="1:20" ht="12" customHeight="1" outlineLevel="1" x14ac:dyDescent="0.25">
      <c r="A430" s="175"/>
      <c r="B430" s="175" t="s">
        <v>1061</v>
      </c>
      <c r="C430" s="183" t="s">
        <v>340</v>
      </c>
      <c r="D430" s="176"/>
      <c r="E430" s="178">
        <v>0</v>
      </c>
      <c r="F430" s="178">
        <v>0</v>
      </c>
      <c r="G430" s="178">
        <v>0</v>
      </c>
      <c r="H430" s="178">
        <v>0</v>
      </c>
      <c r="I430" s="178">
        <v>0</v>
      </c>
      <c r="J430" s="178">
        <v>0</v>
      </c>
      <c r="K430" s="178">
        <v>0</v>
      </c>
      <c r="L430" s="179">
        <f t="shared" si="13"/>
        <v>0</v>
      </c>
      <c r="M430" s="178">
        <v>0</v>
      </c>
      <c r="N430" s="178">
        <v>0</v>
      </c>
      <c r="O430" s="178">
        <v>0</v>
      </c>
      <c r="P430" s="178">
        <v>0</v>
      </c>
      <c r="Q430" s="178">
        <v>0</v>
      </c>
      <c r="R430" s="178">
        <v>0</v>
      </c>
      <c r="S430" s="178">
        <v>0</v>
      </c>
      <c r="T430" s="179">
        <f t="shared" si="14"/>
        <v>0</v>
      </c>
    </row>
    <row r="431" spans="1:20" ht="12" customHeight="1" outlineLevel="1" x14ac:dyDescent="0.25">
      <c r="A431" s="175"/>
      <c r="B431" s="175" t="s">
        <v>1061</v>
      </c>
      <c r="C431" s="183" t="s">
        <v>341</v>
      </c>
      <c r="D431" s="176"/>
      <c r="E431" s="178">
        <v>0</v>
      </c>
      <c r="F431" s="178">
        <v>0</v>
      </c>
      <c r="G431" s="178">
        <v>0</v>
      </c>
      <c r="H431" s="178">
        <v>0</v>
      </c>
      <c r="I431" s="178">
        <v>0</v>
      </c>
      <c r="J431" s="178">
        <v>0</v>
      </c>
      <c r="K431" s="178">
        <v>0</v>
      </c>
      <c r="L431" s="179">
        <f t="shared" si="13"/>
        <v>0</v>
      </c>
      <c r="M431" s="178">
        <v>0</v>
      </c>
      <c r="N431" s="178">
        <v>0</v>
      </c>
      <c r="O431" s="178">
        <v>0</v>
      </c>
      <c r="P431" s="178">
        <v>0</v>
      </c>
      <c r="Q431" s="178">
        <v>0</v>
      </c>
      <c r="R431" s="178">
        <v>0</v>
      </c>
      <c r="S431" s="178">
        <v>0</v>
      </c>
      <c r="T431" s="179">
        <f t="shared" si="14"/>
        <v>0</v>
      </c>
    </row>
    <row r="432" spans="1:20" ht="12" customHeight="1" outlineLevel="1" x14ac:dyDescent="0.25">
      <c r="A432" s="175"/>
      <c r="B432" s="175" t="s">
        <v>1061</v>
      </c>
      <c r="C432" s="183" t="s">
        <v>339</v>
      </c>
      <c r="D432" s="176"/>
      <c r="E432" s="178">
        <v>0</v>
      </c>
      <c r="F432" s="178">
        <v>0</v>
      </c>
      <c r="G432" s="178">
        <v>0</v>
      </c>
      <c r="H432" s="178">
        <v>0</v>
      </c>
      <c r="I432" s="178">
        <v>0</v>
      </c>
      <c r="J432" s="178">
        <v>0</v>
      </c>
      <c r="K432" s="178">
        <v>0</v>
      </c>
      <c r="L432" s="179">
        <f t="shared" ref="L432:L483" si="15">SUM(E432:K432)</f>
        <v>0</v>
      </c>
      <c r="M432" s="178">
        <v>0</v>
      </c>
      <c r="N432" s="178">
        <v>0</v>
      </c>
      <c r="O432" s="178">
        <v>0</v>
      </c>
      <c r="P432" s="178">
        <v>0</v>
      </c>
      <c r="Q432" s="178">
        <v>0</v>
      </c>
      <c r="R432" s="178">
        <v>0</v>
      </c>
      <c r="S432" s="178">
        <v>0</v>
      </c>
      <c r="T432" s="179">
        <f t="shared" ref="T432:T483" si="16">SUM(M432:S432)</f>
        <v>0</v>
      </c>
    </row>
    <row r="433" spans="1:20" ht="12" customHeight="1" outlineLevel="1" x14ac:dyDescent="0.25">
      <c r="A433" s="175"/>
      <c r="B433" s="175" t="s">
        <v>1061</v>
      </c>
      <c r="C433" s="183" t="s">
        <v>212</v>
      </c>
      <c r="D433" s="176"/>
      <c r="E433" s="178">
        <v>0</v>
      </c>
      <c r="F433" s="178">
        <v>0</v>
      </c>
      <c r="G433" s="178">
        <v>0</v>
      </c>
      <c r="H433" s="178">
        <v>0</v>
      </c>
      <c r="I433" s="178">
        <v>0</v>
      </c>
      <c r="J433" s="178">
        <v>0</v>
      </c>
      <c r="K433" s="178">
        <v>0</v>
      </c>
      <c r="L433" s="179">
        <f t="shared" si="15"/>
        <v>0</v>
      </c>
      <c r="M433" s="178">
        <v>0</v>
      </c>
      <c r="N433" s="178">
        <v>0</v>
      </c>
      <c r="O433" s="178">
        <v>0</v>
      </c>
      <c r="P433" s="178">
        <v>0</v>
      </c>
      <c r="Q433" s="178">
        <v>0</v>
      </c>
      <c r="R433" s="178">
        <v>0</v>
      </c>
      <c r="S433" s="178">
        <v>0</v>
      </c>
      <c r="T433" s="179">
        <f t="shared" si="16"/>
        <v>0</v>
      </c>
    </row>
    <row r="434" spans="1:20" ht="12" customHeight="1" outlineLevel="1" x14ac:dyDescent="0.25">
      <c r="A434" s="175"/>
      <c r="B434" s="175" t="s">
        <v>1061</v>
      </c>
      <c r="C434" s="183" t="s">
        <v>1151</v>
      </c>
      <c r="D434" s="176"/>
      <c r="E434" s="178">
        <v>0</v>
      </c>
      <c r="F434" s="178">
        <v>0</v>
      </c>
      <c r="G434" s="178">
        <v>0</v>
      </c>
      <c r="H434" s="178">
        <v>0</v>
      </c>
      <c r="I434" s="178">
        <v>0</v>
      </c>
      <c r="J434" s="178">
        <v>0</v>
      </c>
      <c r="K434" s="178">
        <v>0</v>
      </c>
      <c r="L434" s="179">
        <f t="shared" si="15"/>
        <v>0</v>
      </c>
      <c r="M434" s="178">
        <v>0</v>
      </c>
      <c r="N434" s="178">
        <v>0</v>
      </c>
      <c r="O434" s="178">
        <v>0</v>
      </c>
      <c r="P434" s="178">
        <v>0</v>
      </c>
      <c r="Q434" s="178">
        <v>0</v>
      </c>
      <c r="R434" s="178">
        <v>0</v>
      </c>
      <c r="S434" s="178">
        <v>0</v>
      </c>
      <c r="T434" s="179">
        <f t="shared" si="16"/>
        <v>0</v>
      </c>
    </row>
    <row r="435" spans="1:20" ht="12" customHeight="1" outlineLevel="1" x14ac:dyDescent="0.25">
      <c r="A435" s="175"/>
      <c r="B435" s="175" t="s">
        <v>1061</v>
      </c>
      <c r="C435" s="183" t="s">
        <v>1152</v>
      </c>
      <c r="D435" s="176"/>
      <c r="E435" s="178">
        <v>0</v>
      </c>
      <c r="F435" s="178">
        <v>0</v>
      </c>
      <c r="G435" s="178">
        <v>0</v>
      </c>
      <c r="H435" s="178">
        <v>0</v>
      </c>
      <c r="I435" s="178">
        <v>0</v>
      </c>
      <c r="J435" s="178">
        <v>0</v>
      </c>
      <c r="K435" s="178">
        <v>0</v>
      </c>
      <c r="L435" s="179">
        <f t="shared" si="15"/>
        <v>0</v>
      </c>
      <c r="M435" s="178">
        <v>0</v>
      </c>
      <c r="N435" s="178">
        <v>0</v>
      </c>
      <c r="O435" s="178">
        <v>0</v>
      </c>
      <c r="P435" s="178">
        <v>0</v>
      </c>
      <c r="Q435" s="178">
        <v>0</v>
      </c>
      <c r="R435" s="178">
        <v>0</v>
      </c>
      <c r="S435" s="178">
        <v>0</v>
      </c>
      <c r="T435" s="179">
        <f t="shared" si="16"/>
        <v>0</v>
      </c>
    </row>
    <row r="436" spans="1:20" ht="12" customHeight="1" outlineLevel="1" x14ac:dyDescent="0.25">
      <c r="A436" s="175"/>
      <c r="B436" s="175" t="s">
        <v>1061</v>
      </c>
      <c r="C436" s="183" t="s">
        <v>342</v>
      </c>
      <c r="D436" s="176"/>
      <c r="E436" s="178">
        <v>-17341.53</v>
      </c>
      <c r="F436" s="178">
        <v>17341.53</v>
      </c>
      <c r="G436" s="178">
        <v>0</v>
      </c>
      <c r="H436" s="178">
        <v>0</v>
      </c>
      <c r="I436" s="178">
        <v>0</v>
      </c>
      <c r="J436" s="178">
        <v>0</v>
      </c>
      <c r="K436" s="178">
        <v>0</v>
      </c>
      <c r="L436" s="179">
        <f t="shared" si="15"/>
        <v>0</v>
      </c>
      <c r="M436" s="178">
        <v>0</v>
      </c>
      <c r="N436" s="178">
        <v>0</v>
      </c>
      <c r="O436" s="178">
        <v>0</v>
      </c>
      <c r="P436" s="178">
        <v>0</v>
      </c>
      <c r="Q436" s="178">
        <v>0</v>
      </c>
      <c r="R436" s="178">
        <v>0</v>
      </c>
      <c r="S436" s="178">
        <v>0</v>
      </c>
      <c r="T436" s="179">
        <f t="shared" si="16"/>
        <v>0</v>
      </c>
    </row>
    <row r="437" spans="1:20" ht="12" customHeight="1" outlineLevel="1" x14ac:dyDescent="0.25">
      <c r="A437" s="175"/>
      <c r="B437" s="175" t="s">
        <v>1061</v>
      </c>
      <c r="C437" s="183" t="s">
        <v>343</v>
      </c>
      <c r="D437" s="176"/>
      <c r="E437" s="178">
        <v>423.68</v>
      </c>
      <c r="F437" s="178">
        <v>-423.68</v>
      </c>
      <c r="G437" s="178">
        <v>0</v>
      </c>
      <c r="H437" s="178">
        <v>0</v>
      </c>
      <c r="I437" s="178">
        <v>0</v>
      </c>
      <c r="J437" s="178">
        <v>0</v>
      </c>
      <c r="K437" s="178">
        <v>0</v>
      </c>
      <c r="L437" s="179">
        <f t="shared" si="15"/>
        <v>0</v>
      </c>
      <c r="M437" s="178">
        <v>0</v>
      </c>
      <c r="N437" s="178">
        <v>0</v>
      </c>
      <c r="O437" s="178">
        <v>0</v>
      </c>
      <c r="P437" s="178">
        <v>0</v>
      </c>
      <c r="Q437" s="178">
        <v>0</v>
      </c>
      <c r="R437" s="178">
        <v>0</v>
      </c>
      <c r="S437" s="178">
        <v>0</v>
      </c>
      <c r="T437" s="179">
        <f t="shared" si="16"/>
        <v>0</v>
      </c>
    </row>
    <row r="438" spans="1:20" ht="12" customHeight="1" outlineLevel="1" x14ac:dyDescent="0.25">
      <c r="A438" s="175"/>
      <c r="B438" s="175" t="s">
        <v>1061</v>
      </c>
      <c r="C438" s="183" t="s">
        <v>1153</v>
      </c>
      <c r="D438" s="176"/>
      <c r="E438" s="178">
        <v>0</v>
      </c>
      <c r="F438" s="178">
        <v>0</v>
      </c>
      <c r="G438" s="178">
        <v>0</v>
      </c>
      <c r="H438" s="178">
        <v>0</v>
      </c>
      <c r="I438" s="178">
        <v>0</v>
      </c>
      <c r="J438" s="178">
        <v>0</v>
      </c>
      <c r="K438" s="178">
        <v>0</v>
      </c>
      <c r="L438" s="179">
        <f t="shared" si="15"/>
        <v>0</v>
      </c>
      <c r="M438" s="178">
        <v>0</v>
      </c>
      <c r="N438" s="178">
        <v>0</v>
      </c>
      <c r="O438" s="178">
        <v>0</v>
      </c>
      <c r="P438" s="178">
        <v>0</v>
      </c>
      <c r="Q438" s="178">
        <v>0</v>
      </c>
      <c r="R438" s="178">
        <v>0</v>
      </c>
      <c r="S438" s="178">
        <v>0</v>
      </c>
      <c r="T438" s="179">
        <f t="shared" si="16"/>
        <v>0</v>
      </c>
    </row>
    <row r="439" spans="1:20" ht="12" customHeight="1" outlineLevel="1" x14ac:dyDescent="0.25">
      <c r="A439" s="175"/>
      <c r="B439" s="175" t="s">
        <v>1061</v>
      </c>
      <c r="C439" s="183" t="s">
        <v>344</v>
      </c>
      <c r="D439" s="176"/>
      <c r="E439" s="178">
        <v>0</v>
      </c>
      <c r="F439" s="178">
        <v>0</v>
      </c>
      <c r="G439" s="178">
        <v>0</v>
      </c>
      <c r="H439" s="178">
        <v>0</v>
      </c>
      <c r="I439" s="178">
        <v>0</v>
      </c>
      <c r="J439" s="178">
        <v>0</v>
      </c>
      <c r="K439" s="178">
        <v>0</v>
      </c>
      <c r="L439" s="179">
        <f t="shared" si="15"/>
        <v>0</v>
      </c>
      <c r="M439" s="178">
        <v>0</v>
      </c>
      <c r="N439" s="178">
        <v>0</v>
      </c>
      <c r="O439" s="178">
        <v>0</v>
      </c>
      <c r="P439" s="178">
        <v>0</v>
      </c>
      <c r="Q439" s="178">
        <v>0</v>
      </c>
      <c r="R439" s="178">
        <v>0</v>
      </c>
      <c r="S439" s="178">
        <v>0</v>
      </c>
      <c r="T439" s="179">
        <f t="shared" si="16"/>
        <v>0</v>
      </c>
    </row>
    <row r="440" spans="1:20" ht="12" customHeight="1" outlineLevel="1" x14ac:dyDescent="0.25">
      <c r="A440" s="175"/>
      <c r="B440" s="175" t="s">
        <v>1061</v>
      </c>
      <c r="C440" s="183" t="s">
        <v>345</v>
      </c>
      <c r="D440" s="176"/>
      <c r="E440" s="178">
        <v>0</v>
      </c>
      <c r="F440" s="178">
        <v>0</v>
      </c>
      <c r="G440" s="178">
        <v>0</v>
      </c>
      <c r="H440" s="178">
        <v>0</v>
      </c>
      <c r="I440" s="178">
        <v>0</v>
      </c>
      <c r="J440" s="178">
        <v>0</v>
      </c>
      <c r="K440" s="178">
        <v>0</v>
      </c>
      <c r="L440" s="179">
        <f t="shared" si="15"/>
        <v>0</v>
      </c>
      <c r="M440" s="178">
        <v>0</v>
      </c>
      <c r="N440" s="178">
        <v>0</v>
      </c>
      <c r="O440" s="178">
        <v>0</v>
      </c>
      <c r="P440" s="178">
        <v>0</v>
      </c>
      <c r="Q440" s="178">
        <v>0</v>
      </c>
      <c r="R440" s="178">
        <v>0</v>
      </c>
      <c r="S440" s="178">
        <v>0</v>
      </c>
      <c r="T440" s="179">
        <f t="shared" si="16"/>
        <v>0</v>
      </c>
    </row>
    <row r="441" spans="1:20" ht="12" customHeight="1" outlineLevel="1" x14ac:dyDescent="0.25">
      <c r="A441" s="175"/>
      <c r="B441" s="175" t="s">
        <v>1061</v>
      </c>
      <c r="C441" s="183" t="s">
        <v>346</v>
      </c>
      <c r="D441" s="176"/>
      <c r="E441" s="178">
        <v>0</v>
      </c>
      <c r="F441" s="178">
        <v>0</v>
      </c>
      <c r="G441" s="178">
        <v>0</v>
      </c>
      <c r="H441" s="178">
        <v>0</v>
      </c>
      <c r="I441" s="178">
        <v>0</v>
      </c>
      <c r="J441" s="178">
        <v>0</v>
      </c>
      <c r="K441" s="178">
        <v>0</v>
      </c>
      <c r="L441" s="179">
        <f t="shared" si="15"/>
        <v>0</v>
      </c>
      <c r="M441" s="178">
        <v>0</v>
      </c>
      <c r="N441" s="178">
        <v>0</v>
      </c>
      <c r="O441" s="178">
        <v>0</v>
      </c>
      <c r="P441" s="178">
        <v>0</v>
      </c>
      <c r="Q441" s="178">
        <v>0</v>
      </c>
      <c r="R441" s="178">
        <v>0</v>
      </c>
      <c r="S441" s="178">
        <v>0</v>
      </c>
      <c r="T441" s="179">
        <f t="shared" si="16"/>
        <v>0</v>
      </c>
    </row>
    <row r="442" spans="1:20" ht="12" customHeight="1" outlineLevel="1" x14ac:dyDescent="0.25">
      <c r="A442" s="175"/>
      <c r="B442" s="175" t="s">
        <v>1061</v>
      </c>
      <c r="C442" s="183" t="s">
        <v>347</v>
      </c>
      <c r="D442" s="176"/>
      <c r="E442" s="178">
        <v>0</v>
      </c>
      <c r="F442" s="178">
        <v>0</v>
      </c>
      <c r="G442" s="178">
        <v>0</v>
      </c>
      <c r="H442" s="178">
        <v>0</v>
      </c>
      <c r="I442" s="178">
        <v>0</v>
      </c>
      <c r="J442" s="178">
        <v>0</v>
      </c>
      <c r="K442" s="178">
        <v>0</v>
      </c>
      <c r="L442" s="179">
        <f t="shared" si="15"/>
        <v>0</v>
      </c>
      <c r="M442" s="178">
        <v>0</v>
      </c>
      <c r="N442" s="178">
        <v>0</v>
      </c>
      <c r="O442" s="178">
        <v>0</v>
      </c>
      <c r="P442" s="178">
        <v>0</v>
      </c>
      <c r="Q442" s="178">
        <v>0</v>
      </c>
      <c r="R442" s="178">
        <v>0</v>
      </c>
      <c r="S442" s="178">
        <v>0</v>
      </c>
      <c r="T442" s="179">
        <f t="shared" si="16"/>
        <v>0</v>
      </c>
    </row>
    <row r="443" spans="1:20" ht="12" customHeight="1" outlineLevel="1" x14ac:dyDescent="0.25">
      <c r="A443" s="175"/>
      <c r="B443" s="175" t="s">
        <v>1061</v>
      </c>
      <c r="C443" s="183" t="s">
        <v>1154</v>
      </c>
      <c r="D443" s="176"/>
      <c r="E443" s="178">
        <v>0</v>
      </c>
      <c r="F443" s="178">
        <v>0</v>
      </c>
      <c r="G443" s="178">
        <v>0</v>
      </c>
      <c r="H443" s="178">
        <v>0</v>
      </c>
      <c r="I443" s="178">
        <v>0</v>
      </c>
      <c r="J443" s="178">
        <v>0</v>
      </c>
      <c r="K443" s="178">
        <v>0</v>
      </c>
      <c r="L443" s="179">
        <f t="shared" si="15"/>
        <v>0</v>
      </c>
      <c r="M443" s="178">
        <v>0</v>
      </c>
      <c r="N443" s="178">
        <v>0</v>
      </c>
      <c r="O443" s="178">
        <v>0</v>
      </c>
      <c r="P443" s="178">
        <v>0</v>
      </c>
      <c r="Q443" s="178">
        <v>0</v>
      </c>
      <c r="R443" s="178">
        <v>0</v>
      </c>
      <c r="S443" s="178">
        <v>0</v>
      </c>
      <c r="T443" s="179">
        <f t="shared" si="16"/>
        <v>0</v>
      </c>
    </row>
    <row r="444" spans="1:20" ht="12" customHeight="1" outlineLevel="1" x14ac:dyDescent="0.25">
      <c r="A444" s="175"/>
      <c r="B444" s="175" t="s">
        <v>1061</v>
      </c>
      <c r="C444" s="183" t="s">
        <v>1155</v>
      </c>
      <c r="D444" s="176"/>
      <c r="E444" s="178">
        <v>0</v>
      </c>
      <c r="F444" s="178">
        <v>0</v>
      </c>
      <c r="G444" s="178">
        <v>0</v>
      </c>
      <c r="H444" s="178">
        <v>0</v>
      </c>
      <c r="I444" s="178">
        <v>0</v>
      </c>
      <c r="J444" s="178">
        <v>0</v>
      </c>
      <c r="K444" s="178">
        <v>0</v>
      </c>
      <c r="L444" s="179">
        <f t="shared" si="15"/>
        <v>0</v>
      </c>
      <c r="M444" s="178">
        <v>0</v>
      </c>
      <c r="N444" s="178">
        <v>0</v>
      </c>
      <c r="O444" s="178">
        <v>0</v>
      </c>
      <c r="P444" s="178">
        <v>0</v>
      </c>
      <c r="Q444" s="178">
        <v>0</v>
      </c>
      <c r="R444" s="178">
        <v>0</v>
      </c>
      <c r="S444" s="178">
        <v>0</v>
      </c>
      <c r="T444" s="179">
        <f t="shared" si="16"/>
        <v>0</v>
      </c>
    </row>
    <row r="445" spans="1:20" ht="12" customHeight="1" outlineLevel="1" x14ac:dyDescent="0.25">
      <c r="A445" s="175"/>
      <c r="B445" s="175" t="s">
        <v>1061</v>
      </c>
      <c r="C445" s="183" t="s">
        <v>1156</v>
      </c>
      <c r="D445" s="176"/>
      <c r="E445" s="178">
        <v>0</v>
      </c>
      <c r="F445" s="178">
        <v>0</v>
      </c>
      <c r="G445" s="178">
        <v>0</v>
      </c>
      <c r="H445" s="178">
        <v>0</v>
      </c>
      <c r="I445" s="178">
        <v>0</v>
      </c>
      <c r="J445" s="178">
        <v>0</v>
      </c>
      <c r="K445" s="178">
        <v>0</v>
      </c>
      <c r="L445" s="179">
        <f t="shared" si="15"/>
        <v>0</v>
      </c>
      <c r="M445" s="178">
        <v>0</v>
      </c>
      <c r="N445" s="178">
        <v>0</v>
      </c>
      <c r="O445" s="178">
        <v>0</v>
      </c>
      <c r="P445" s="178">
        <v>0</v>
      </c>
      <c r="Q445" s="178">
        <v>0</v>
      </c>
      <c r="R445" s="178">
        <v>0</v>
      </c>
      <c r="S445" s="178">
        <v>0</v>
      </c>
      <c r="T445" s="179">
        <f t="shared" si="16"/>
        <v>0</v>
      </c>
    </row>
    <row r="446" spans="1:20" ht="12" customHeight="1" outlineLevel="1" x14ac:dyDescent="0.25">
      <c r="A446" s="175"/>
      <c r="B446" s="175" t="s">
        <v>1061</v>
      </c>
      <c r="C446" s="183" t="s">
        <v>384</v>
      </c>
      <c r="D446" s="176"/>
      <c r="E446" s="178">
        <v>0</v>
      </c>
      <c r="F446" s="178">
        <v>0</v>
      </c>
      <c r="G446" s="178">
        <v>0</v>
      </c>
      <c r="H446" s="178">
        <v>0</v>
      </c>
      <c r="I446" s="178">
        <v>0</v>
      </c>
      <c r="J446" s="178">
        <v>0</v>
      </c>
      <c r="K446" s="178">
        <v>0</v>
      </c>
      <c r="L446" s="179">
        <f t="shared" si="15"/>
        <v>0</v>
      </c>
      <c r="M446" s="178">
        <v>0</v>
      </c>
      <c r="N446" s="178">
        <v>0</v>
      </c>
      <c r="O446" s="178">
        <v>0</v>
      </c>
      <c r="P446" s="178">
        <v>0</v>
      </c>
      <c r="Q446" s="178">
        <v>0</v>
      </c>
      <c r="R446" s="178">
        <v>0</v>
      </c>
      <c r="S446" s="178">
        <v>0</v>
      </c>
      <c r="T446" s="179">
        <f t="shared" si="16"/>
        <v>0</v>
      </c>
    </row>
    <row r="447" spans="1:20" ht="12" customHeight="1" outlineLevel="1" x14ac:dyDescent="0.25">
      <c r="A447" s="175"/>
      <c r="B447" s="175" t="s">
        <v>1061</v>
      </c>
      <c r="C447" s="183" t="s">
        <v>385</v>
      </c>
      <c r="D447" s="176"/>
      <c r="E447" s="178">
        <v>0</v>
      </c>
      <c r="F447" s="178">
        <v>0</v>
      </c>
      <c r="G447" s="178">
        <v>0</v>
      </c>
      <c r="H447" s="178">
        <v>0</v>
      </c>
      <c r="I447" s="178">
        <v>0</v>
      </c>
      <c r="J447" s="178">
        <v>0</v>
      </c>
      <c r="K447" s="178">
        <v>0</v>
      </c>
      <c r="L447" s="179">
        <f t="shared" si="15"/>
        <v>0</v>
      </c>
      <c r="M447" s="178">
        <v>0</v>
      </c>
      <c r="N447" s="178">
        <v>0</v>
      </c>
      <c r="O447" s="178">
        <v>0</v>
      </c>
      <c r="P447" s="178">
        <v>0</v>
      </c>
      <c r="Q447" s="178">
        <v>0</v>
      </c>
      <c r="R447" s="178">
        <v>0</v>
      </c>
      <c r="S447" s="178">
        <v>0</v>
      </c>
      <c r="T447" s="179">
        <f t="shared" si="16"/>
        <v>0</v>
      </c>
    </row>
    <row r="448" spans="1:20" ht="12" customHeight="1" outlineLevel="1" x14ac:dyDescent="0.25">
      <c r="A448" s="175"/>
      <c r="B448" s="175" t="s">
        <v>1061</v>
      </c>
      <c r="C448" s="183" t="s">
        <v>1157</v>
      </c>
      <c r="D448" s="176"/>
      <c r="E448" s="178">
        <v>0</v>
      </c>
      <c r="F448" s="178">
        <v>0</v>
      </c>
      <c r="G448" s="178">
        <v>0</v>
      </c>
      <c r="H448" s="178">
        <v>0</v>
      </c>
      <c r="I448" s="178">
        <v>0</v>
      </c>
      <c r="J448" s="178">
        <v>0</v>
      </c>
      <c r="K448" s="178">
        <v>0</v>
      </c>
      <c r="L448" s="179">
        <f t="shared" si="15"/>
        <v>0</v>
      </c>
      <c r="M448" s="178">
        <v>0</v>
      </c>
      <c r="N448" s="178">
        <v>0</v>
      </c>
      <c r="O448" s="178">
        <v>0</v>
      </c>
      <c r="P448" s="178">
        <v>0</v>
      </c>
      <c r="Q448" s="178">
        <v>0</v>
      </c>
      <c r="R448" s="178">
        <v>0</v>
      </c>
      <c r="S448" s="178">
        <v>0</v>
      </c>
      <c r="T448" s="179">
        <f t="shared" si="16"/>
        <v>0</v>
      </c>
    </row>
    <row r="449" spans="1:20" ht="12" customHeight="1" outlineLevel="1" x14ac:dyDescent="0.25">
      <c r="A449" s="175"/>
      <c r="B449" s="175" t="s">
        <v>1061</v>
      </c>
      <c r="C449" s="183" t="s">
        <v>348</v>
      </c>
      <c r="D449" s="176"/>
      <c r="E449" s="178">
        <v>0</v>
      </c>
      <c r="F449" s="178">
        <v>0</v>
      </c>
      <c r="G449" s="178">
        <v>0</v>
      </c>
      <c r="H449" s="178">
        <v>0</v>
      </c>
      <c r="I449" s="178">
        <v>0</v>
      </c>
      <c r="J449" s="178">
        <v>0</v>
      </c>
      <c r="K449" s="178">
        <v>0</v>
      </c>
      <c r="L449" s="179">
        <f t="shared" si="15"/>
        <v>0</v>
      </c>
      <c r="M449" s="178">
        <v>0</v>
      </c>
      <c r="N449" s="178">
        <v>0</v>
      </c>
      <c r="O449" s="178">
        <v>0</v>
      </c>
      <c r="P449" s="178">
        <v>0</v>
      </c>
      <c r="Q449" s="178">
        <v>0</v>
      </c>
      <c r="R449" s="178">
        <v>0</v>
      </c>
      <c r="S449" s="178">
        <v>0</v>
      </c>
      <c r="T449" s="179">
        <f t="shared" si="16"/>
        <v>0</v>
      </c>
    </row>
    <row r="450" spans="1:20" ht="12" customHeight="1" outlineLevel="1" x14ac:dyDescent="0.25">
      <c r="A450" s="175"/>
      <c r="B450" s="175" t="s">
        <v>1061</v>
      </c>
      <c r="C450" s="183" t="s">
        <v>1158</v>
      </c>
      <c r="D450" s="176"/>
      <c r="E450" s="178">
        <v>0</v>
      </c>
      <c r="F450" s="178">
        <v>0</v>
      </c>
      <c r="G450" s="178">
        <v>0</v>
      </c>
      <c r="H450" s="178">
        <v>0</v>
      </c>
      <c r="I450" s="178">
        <v>0</v>
      </c>
      <c r="J450" s="178">
        <v>0</v>
      </c>
      <c r="K450" s="178">
        <v>0</v>
      </c>
      <c r="L450" s="179">
        <f t="shared" si="15"/>
        <v>0</v>
      </c>
      <c r="M450" s="178">
        <v>0</v>
      </c>
      <c r="N450" s="178">
        <v>0</v>
      </c>
      <c r="O450" s="178">
        <v>0</v>
      </c>
      <c r="P450" s="178">
        <v>0</v>
      </c>
      <c r="Q450" s="178">
        <v>0</v>
      </c>
      <c r="R450" s="178">
        <v>0</v>
      </c>
      <c r="S450" s="178">
        <v>0</v>
      </c>
      <c r="T450" s="179">
        <f t="shared" si="16"/>
        <v>0</v>
      </c>
    </row>
    <row r="451" spans="1:20" ht="12" customHeight="1" outlineLevel="1" x14ac:dyDescent="0.25">
      <c r="A451" s="175"/>
      <c r="B451" s="175" t="s">
        <v>1061</v>
      </c>
      <c r="C451" s="183" t="s">
        <v>1159</v>
      </c>
      <c r="D451" s="176"/>
      <c r="E451" s="178">
        <v>0</v>
      </c>
      <c r="F451" s="178">
        <v>0</v>
      </c>
      <c r="G451" s="178">
        <v>0</v>
      </c>
      <c r="H451" s="178">
        <v>0</v>
      </c>
      <c r="I451" s="178">
        <v>0</v>
      </c>
      <c r="J451" s="178">
        <v>0</v>
      </c>
      <c r="K451" s="178">
        <v>0</v>
      </c>
      <c r="L451" s="179">
        <f t="shared" si="15"/>
        <v>0</v>
      </c>
      <c r="M451" s="178">
        <v>0</v>
      </c>
      <c r="N451" s="178">
        <v>0</v>
      </c>
      <c r="O451" s="178">
        <v>0</v>
      </c>
      <c r="P451" s="178">
        <v>0</v>
      </c>
      <c r="Q451" s="178">
        <v>0</v>
      </c>
      <c r="R451" s="178">
        <v>0</v>
      </c>
      <c r="S451" s="178">
        <v>0</v>
      </c>
      <c r="T451" s="179">
        <f t="shared" si="16"/>
        <v>0</v>
      </c>
    </row>
    <row r="452" spans="1:20" ht="12" customHeight="1" outlineLevel="1" x14ac:dyDescent="0.25">
      <c r="A452" s="175"/>
      <c r="B452" s="175" t="s">
        <v>1061</v>
      </c>
      <c r="C452" s="183" t="s">
        <v>1160</v>
      </c>
      <c r="D452" s="176"/>
      <c r="E452" s="178">
        <v>0</v>
      </c>
      <c r="F452" s="178">
        <v>0</v>
      </c>
      <c r="G452" s="178">
        <v>0</v>
      </c>
      <c r="H452" s="178">
        <v>0</v>
      </c>
      <c r="I452" s="178">
        <v>0</v>
      </c>
      <c r="J452" s="178">
        <v>0</v>
      </c>
      <c r="K452" s="178">
        <v>0</v>
      </c>
      <c r="L452" s="179">
        <f t="shared" si="15"/>
        <v>0</v>
      </c>
      <c r="M452" s="178">
        <v>0</v>
      </c>
      <c r="N452" s="178">
        <v>0</v>
      </c>
      <c r="O452" s="178">
        <v>0</v>
      </c>
      <c r="P452" s="178">
        <v>0</v>
      </c>
      <c r="Q452" s="178">
        <v>0</v>
      </c>
      <c r="R452" s="178">
        <v>0</v>
      </c>
      <c r="S452" s="178">
        <v>0</v>
      </c>
      <c r="T452" s="179">
        <f t="shared" si="16"/>
        <v>0</v>
      </c>
    </row>
    <row r="453" spans="1:20" ht="12" customHeight="1" outlineLevel="1" x14ac:dyDescent="0.25">
      <c r="A453" s="175"/>
      <c r="B453" s="175" t="s">
        <v>1061</v>
      </c>
      <c r="C453" s="183" t="s">
        <v>1161</v>
      </c>
      <c r="D453" s="176"/>
      <c r="E453" s="178">
        <v>0</v>
      </c>
      <c r="F453" s="178">
        <v>0</v>
      </c>
      <c r="G453" s="178">
        <v>0</v>
      </c>
      <c r="H453" s="178">
        <v>0</v>
      </c>
      <c r="I453" s="178">
        <v>0</v>
      </c>
      <c r="J453" s="178">
        <v>0</v>
      </c>
      <c r="K453" s="178">
        <v>0</v>
      </c>
      <c r="L453" s="179">
        <f t="shared" si="15"/>
        <v>0</v>
      </c>
      <c r="M453" s="178">
        <v>0</v>
      </c>
      <c r="N453" s="178">
        <v>0</v>
      </c>
      <c r="O453" s="178">
        <v>0</v>
      </c>
      <c r="P453" s="178">
        <v>0</v>
      </c>
      <c r="Q453" s="178">
        <v>0</v>
      </c>
      <c r="R453" s="178">
        <v>0</v>
      </c>
      <c r="S453" s="178">
        <v>0</v>
      </c>
      <c r="T453" s="179">
        <f t="shared" si="16"/>
        <v>0</v>
      </c>
    </row>
    <row r="454" spans="1:20" ht="12" customHeight="1" outlineLevel="1" x14ac:dyDescent="0.25">
      <c r="A454" s="175"/>
      <c r="B454" s="175" t="s">
        <v>1061</v>
      </c>
      <c r="C454" s="182" t="s">
        <v>1162</v>
      </c>
      <c r="D454" s="176"/>
      <c r="E454" s="178">
        <v>0</v>
      </c>
      <c r="F454" s="178">
        <v>-718.49</v>
      </c>
      <c r="G454" s="178">
        <v>0</v>
      </c>
      <c r="H454" s="178">
        <v>0</v>
      </c>
      <c r="I454" s="178">
        <v>0</v>
      </c>
      <c r="J454" s="178">
        <v>0</v>
      </c>
      <c r="K454" s="178">
        <v>0</v>
      </c>
      <c r="L454" s="179">
        <f t="shared" si="15"/>
        <v>-718.49</v>
      </c>
      <c r="M454" s="178">
        <v>0</v>
      </c>
      <c r="N454" s="178">
        <v>0</v>
      </c>
      <c r="O454" s="178">
        <v>0</v>
      </c>
      <c r="P454" s="178">
        <v>0</v>
      </c>
      <c r="Q454" s="178">
        <v>0</v>
      </c>
      <c r="R454" s="178">
        <v>0</v>
      </c>
      <c r="S454" s="178">
        <v>0</v>
      </c>
      <c r="T454" s="179">
        <f t="shared" si="16"/>
        <v>0</v>
      </c>
    </row>
    <row r="455" spans="1:20" ht="12" customHeight="1" outlineLevel="1" x14ac:dyDescent="0.25">
      <c r="A455" s="175"/>
      <c r="B455" s="175" t="s">
        <v>1061</v>
      </c>
      <c r="C455" s="182" t="s">
        <v>1163</v>
      </c>
      <c r="D455" s="176"/>
      <c r="E455" s="178">
        <v>-6058.78</v>
      </c>
      <c r="F455" s="178">
        <v>6058.78</v>
      </c>
      <c r="G455" s="178">
        <v>0</v>
      </c>
      <c r="H455" s="178">
        <v>0</v>
      </c>
      <c r="I455" s="178">
        <v>0</v>
      </c>
      <c r="J455" s="178">
        <v>0</v>
      </c>
      <c r="K455" s="178">
        <v>0</v>
      </c>
      <c r="L455" s="179">
        <f t="shared" si="15"/>
        <v>0</v>
      </c>
      <c r="M455" s="178">
        <v>0</v>
      </c>
      <c r="N455" s="178">
        <v>0</v>
      </c>
      <c r="O455" s="178">
        <v>0</v>
      </c>
      <c r="P455" s="178">
        <v>0</v>
      </c>
      <c r="Q455" s="178">
        <v>0</v>
      </c>
      <c r="R455" s="178">
        <v>0</v>
      </c>
      <c r="S455" s="178">
        <v>0</v>
      </c>
      <c r="T455" s="179">
        <f t="shared" si="16"/>
        <v>0</v>
      </c>
    </row>
    <row r="456" spans="1:20" ht="12" customHeight="1" outlineLevel="1" x14ac:dyDescent="0.25">
      <c r="A456" s="175"/>
      <c r="B456" s="175" t="s">
        <v>1061</v>
      </c>
      <c r="C456" s="182" t="s">
        <v>1164</v>
      </c>
      <c r="D456" s="176"/>
      <c r="E456" s="178">
        <v>-29974.23</v>
      </c>
      <c r="F456" s="178">
        <v>29974.23</v>
      </c>
      <c r="G456" s="178">
        <v>0</v>
      </c>
      <c r="H456" s="178">
        <v>0</v>
      </c>
      <c r="I456" s="178">
        <v>0</v>
      </c>
      <c r="J456" s="178">
        <v>0</v>
      </c>
      <c r="K456" s="178">
        <v>0</v>
      </c>
      <c r="L456" s="179">
        <f t="shared" si="15"/>
        <v>0</v>
      </c>
      <c r="M456" s="178">
        <v>0</v>
      </c>
      <c r="N456" s="178">
        <v>0</v>
      </c>
      <c r="O456" s="178">
        <v>0</v>
      </c>
      <c r="P456" s="178">
        <v>0</v>
      </c>
      <c r="Q456" s="178">
        <v>0</v>
      </c>
      <c r="R456" s="178">
        <v>0</v>
      </c>
      <c r="S456" s="178">
        <v>0</v>
      </c>
      <c r="T456" s="179">
        <f t="shared" si="16"/>
        <v>0</v>
      </c>
    </row>
    <row r="457" spans="1:20" ht="12" customHeight="1" outlineLevel="1" x14ac:dyDescent="0.25">
      <c r="A457" s="175"/>
      <c r="B457" s="175" t="s">
        <v>1061</v>
      </c>
      <c r="C457" s="182" t="s">
        <v>355</v>
      </c>
      <c r="D457" s="176"/>
      <c r="E457" s="178">
        <v>-40530.879999999997</v>
      </c>
      <c r="F457" s="178">
        <v>40530.879999999997</v>
      </c>
      <c r="G457" s="178">
        <v>0</v>
      </c>
      <c r="H457" s="178">
        <v>0</v>
      </c>
      <c r="I457" s="178">
        <v>0</v>
      </c>
      <c r="J457" s="178">
        <v>0</v>
      </c>
      <c r="K457" s="178">
        <v>0</v>
      </c>
      <c r="L457" s="179">
        <f t="shared" si="15"/>
        <v>0</v>
      </c>
      <c r="M457" s="178">
        <v>0</v>
      </c>
      <c r="N457" s="178">
        <v>0</v>
      </c>
      <c r="O457" s="178">
        <v>0</v>
      </c>
      <c r="P457" s="178">
        <v>0</v>
      </c>
      <c r="Q457" s="178">
        <v>0</v>
      </c>
      <c r="R457" s="178">
        <v>0</v>
      </c>
      <c r="S457" s="178">
        <v>0</v>
      </c>
      <c r="T457" s="179">
        <f t="shared" si="16"/>
        <v>0</v>
      </c>
    </row>
    <row r="458" spans="1:20" ht="12" customHeight="1" outlineLevel="1" x14ac:dyDescent="0.25">
      <c r="A458" s="175"/>
      <c r="B458" s="175" t="s">
        <v>1061</v>
      </c>
      <c r="C458" s="182" t="s">
        <v>359</v>
      </c>
      <c r="D458" s="176"/>
      <c r="E458" s="178">
        <v>0</v>
      </c>
      <c r="F458" s="178">
        <v>0</v>
      </c>
      <c r="G458" s="178">
        <v>0</v>
      </c>
      <c r="H458" s="178">
        <v>0</v>
      </c>
      <c r="I458" s="178">
        <v>0</v>
      </c>
      <c r="J458" s="178">
        <v>0</v>
      </c>
      <c r="K458" s="178">
        <v>0</v>
      </c>
      <c r="L458" s="179">
        <f t="shared" si="15"/>
        <v>0</v>
      </c>
      <c r="M458" s="178">
        <v>0</v>
      </c>
      <c r="N458" s="178">
        <v>0</v>
      </c>
      <c r="O458" s="178">
        <v>0</v>
      </c>
      <c r="P458" s="178">
        <v>0</v>
      </c>
      <c r="Q458" s="178">
        <v>0</v>
      </c>
      <c r="R458" s="178">
        <v>0</v>
      </c>
      <c r="S458" s="178">
        <v>0</v>
      </c>
      <c r="T458" s="179">
        <f t="shared" si="16"/>
        <v>0</v>
      </c>
    </row>
    <row r="459" spans="1:20" ht="12" customHeight="1" outlineLevel="1" x14ac:dyDescent="0.25">
      <c r="A459" s="175"/>
      <c r="B459" s="175" t="s">
        <v>1061</v>
      </c>
      <c r="C459" s="182" t="s">
        <v>1165</v>
      </c>
      <c r="D459" s="176"/>
      <c r="E459" s="178">
        <v>0</v>
      </c>
      <c r="F459" s="178">
        <v>0</v>
      </c>
      <c r="G459" s="178">
        <v>0</v>
      </c>
      <c r="H459" s="178">
        <v>0</v>
      </c>
      <c r="I459" s="178">
        <v>0</v>
      </c>
      <c r="J459" s="178">
        <v>0</v>
      </c>
      <c r="K459" s="178">
        <v>0</v>
      </c>
      <c r="L459" s="179">
        <f t="shared" si="15"/>
        <v>0</v>
      </c>
      <c r="M459" s="178">
        <v>0</v>
      </c>
      <c r="N459" s="178">
        <v>0</v>
      </c>
      <c r="O459" s="178">
        <v>0</v>
      </c>
      <c r="P459" s="178">
        <v>0</v>
      </c>
      <c r="Q459" s="178">
        <v>0</v>
      </c>
      <c r="R459" s="178">
        <v>0</v>
      </c>
      <c r="S459" s="178">
        <v>0</v>
      </c>
      <c r="T459" s="179">
        <f t="shared" si="16"/>
        <v>0</v>
      </c>
    </row>
    <row r="460" spans="1:20" ht="12" customHeight="1" outlineLevel="1" x14ac:dyDescent="0.25">
      <c r="A460" s="175"/>
      <c r="B460" s="175" t="s">
        <v>1061</v>
      </c>
      <c r="C460" s="182" t="s">
        <v>356</v>
      </c>
      <c r="D460" s="176"/>
      <c r="E460" s="178">
        <v>0</v>
      </c>
      <c r="F460" s="178">
        <v>0</v>
      </c>
      <c r="G460" s="178">
        <v>0</v>
      </c>
      <c r="H460" s="178">
        <v>0</v>
      </c>
      <c r="I460" s="178">
        <v>0</v>
      </c>
      <c r="J460" s="178">
        <v>0</v>
      </c>
      <c r="K460" s="178">
        <v>0</v>
      </c>
      <c r="L460" s="179">
        <f t="shared" si="15"/>
        <v>0</v>
      </c>
      <c r="M460" s="178">
        <v>0</v>
      </c>
      <c r="N460" s="178">
        <v>0</v>
      </c>
      <c r="O460" s="178">
        <v>0</v>
      </c>
      <c r="P460" s="178">
        <v>0</v>
      </c>
      <c r="Q460" s="178">
        <v>0</v>
      </c>
      <c r="R460" s="178">
        <v>0</v>
      </c>
      <c r="S460" s="178">
        <v>0</v>
      </c>
      <c r="T460" s="179">
        <f t="shared" si="16"/>
        <v>0</v>
      </c>
    </row>
    <row r="461" spans="1:20" ht="12" customHeight="1" outlineLevel="1" x14ac:dyDescent="0.25">
      <c r="A461" s="175"/>
      <c r="B461" s="175" t="s">
        <v>1061</v>
      </c>
      <c r="C461" s="182" t="s">
        <v>1166</v>
      </c>
      <c r="D461" s="176"/>
      <c r="E461" s="178">
        <v>30</v>
      </c>
      <c r="F461" s="178">
        <v>-30</v>
      </c>
      <c r="G461" s="178">
        <v>0</v>
      </c>
      <c r="H461" s="178">
        <v>0</v>
      </c>
      <c r="I461" s="178">
        <v>0</v>
      </c>
      <c r="J461" s="178">
        <v>0</v>
      </c>
      <c r="K461" s="178">
        <v>0</v>
      </c>
      <c r="L461" s="179">
        <f t="shared" si="15"/>
        <v>0</v>
      </c>
      <c r="M461" s="178">
        <v>0</v>
      </c>
      <c r="N461" s="178">
        <v>0</v>
      </c>
      <c r="O461" s="178">
        <v>0</v>
      </c>
      <c r="P461" s="178">
        <v>0</v>
      </c>
      <c r="Q461" s="178">
        <v>0</v>
      </c>
      <c r="R461" s="178">
        <v>0</v>
      </c>
      <c r="S461" s="178">
        <v>0</v>
      </c>
      <c r="T461" s="179">
        <f t="shared" si="16"/>
        <v>0</v>
      </c>
    </row>
    <row r="462" spans="1:20" ht="12" customHeight="1" outlineLevel="1" x14ac:dyDescent="0.25">
      <c r="A462" s="175"/>
      <c r="B462" s="175" t="s">
        <v>1061</v>
      </c>
      <c r="C462" s="182" t="s">
        <v>357</v>
      </c>
      <c r="D462" s="176"/>
      <c r="E462" s="178">
        <v>-13780.32</v>
      </c>
      <c r="F462" s="178">
        <v>13780.32</v>
      </c>
      <c r="G462" s="178">
        <v>0</v>
      </c>
      <c r="H462" s="178">
        <v>0</v>
      </c>
      <c r="I462" s="178">
        <v>0</v>
      </c>
      <c r="J462" s="178">
        <v>0</v>
      </c>
      <c r="K462" s="178">
        <v>0</v>
      </c>
      <c r="L462" s="179">
        <f t="shared" si="15"/>
        <v>0</v>
      </c>
      <c r="M462" s="178">
        <v>861.31</v>
      </c>
      <c r="N462" s="178">
        <v>0</v>
      </c>
      <c r="O462" s="178">
        <v>0</v>
      </c>
      <c r="P462" s="178">
        <v>0</v>
      </c>
      <c r="Q462" s="178">
        <v>0</v>
      </c>
      <c r="R462" s="178">
        <v>0</v>
      </c>
      <c r="S462" s="178">
        <v>0</v>
      </c>
      <c r="T462" s="179">
        <f t="shared" si="16"/>
        <v>861.31</v>
      </c>
    </row>
    <row r="463" spans="1:20" ht="12" customHeight="1" outlineLevel="1" x14ac:dyDescent="0.25">
      <c r="A463" s="175"/>
      <c r="B463" s="175" t="s">
        <v>1061</v>
      </c>
      <c r="C463" s="182" t="s">
        <v>358</v>
      </c>
      <c r="D463" s="176"/>
      <c r="E463" s="178">
        <v>-20490.48</v>
      </c>
      <c r="F463" s="178">
        <v>20490.48</v>
      </c>
      <c r="G463" s="178">
        <v>0</v>
      </c>
      <c r="H463" s="178">
        <v>0</v>
      </c>
      <c r="I463" s="178">
        <v>0</v>
      </c>
      <c r="J463" s="178">
        <v>0</v>
      </c>
      <c r="K463" s="178">
        <v>0</v>
      </c>
      <c r="L463" s="179">
        <f t="shared" si="15"/>
        <v>0</v>
      </c>
      <c r="M463" s="178">
        <v>0</v>
      </c>
      <c r="N463" s="178">
        <v>0</v>
      </c>
      <c r="O463" s="178">
        <v>0</v>
      </c>
      <c r="P463" s="178">
        <v>0</v>
      </c>
      <c r="Q463" s="178">
        <v>0</v>
      </c>
      <c r="R463" s="178">
        <v>0</v>
      </c>
      <c r="S463" s="178">
        <v>0</v>
      </c>
      <c r="T463" s="179">
        <f t="shared" si="16"/>
        <v>0</v>
      </c>
    </row>
    <row r="464" spans="1:20" ht="12" customHeight="1" outlineLevel="1" x14ac:dyDescent="0.25">
      <c r="A464" s="175"/>
      <c r="B464" s="175" t="s">
        <v>1061</v>
      </c>
      <c r="C464" s="182" t="s">
        <v>1167</v>
      </c>
      <c r="D464" s="176"/>
      <c r="E464" s="178">
        <v>0</v>
      </c>
      <c r="F464" s="178">
        <v>0</v>
      </c>
      <c r="G464" s="178">
        <v>0</v>
      </c>
      <c r="H464" s="178">
        <v>0</v>
      </c>
      <c r="I464" s="178">
        <v>0</v>
      </c>
      <c r="J464" s="178">
        <v>0</v>
      </c>
      <c r="K464" s="178">
        <v>0</v>
      </c>
      <c r="L464" s="179">
        <f t="shared" si="15"/>
        <v>0</v>
      </c>
      <c r="M464" s="178">
        <v>0</v>
      </c>
      <c r="N464" s="178">
        <v>0</v>
      </c>
      <c r="O464" s="178">
        <v>0</v>
      </c>
      <c r="P464" s="178">
        <v>0</v>
      </c>
      <c r="Q464" s="178">
        <v>0</v>
      </c>
      <c r="R464" s="178">
        <v>0</v>
      </c>
      <c r="S464" s="178">
        <v>0</v>
      </c>
      <c r="T464" s="179">
        <f t="shared" si="16"/>
        <v>0</v>
      </c>
    </row>
    <row r="465" spans="1:20" ht="12" customHeight="1" outlineLevel="1" x14ac:dyDescent="0.25">
      <c r="A465" s="175"/>
      <c r="B465" s="175" t="s">
        <v>1061</v>
      </c>
      <c r="C465" s="182" t="s">
        <v>1168</v>
      </c>
      <c r="D465" s="176"/>
      <c r="E465" s="178">
        <v>-16578.71</v>
      </c>
      <c r="F465" s="178">
        <v>16578.71</v>
      </c>
      <c r="G465" s="178">
        <v>0</v>
      </c>
      <c r="H465" s="178">
        <v>0</v>
      </c>
      <c r="I465" s="178">
        <v>0</v>
      </c>
      <c r="J465" s="178">
        <v>0</v>
      </c>
      <c r="K465" s="178">
        <v>0</v>
      </c>
      <c r="L465" s="179">
        <f t="shared" si="15"/>
        <v>0</v>
      </c>
      <c r="M465" s="178">
        <v>0</v>
      </c>
      <c r="N465" s="178">
        <v>0</v>
      </c>
      <c r="O465" s="178">
        <v>0</v>
      </c>
      <c r="P465" s="178">
        <v>0</v>
      </c>
      <c r="Q465" s="178">
        <v>0</v>
      </c>
      <c r="R465" s="178">
        <v>0</v>
      </c>
      <c r="S465" s="178">
        <v>0</v>
      </c>
      <c r="T465" s="179">
        <f t="shared" si="16"/>
        <v>0</v>
      </c>
    </row>
    <row r="466" spans="1:20" ht="12" customHeight="1" outlineLevel="1" x14ac:dyDescent="0.25">
      <c r="A466" s="175"/>
      <c r="B466" s="175" t="s">
        <v>1061</v>
      </c>
      <c r="C466" s="182" t="s">
        <v>1169</v>
      </c>
      <c r="D466" s="176"/>
      <c r="E466" s="178">
        <v>0</v>
      </c>
      <c r="F466" s="178">
        <v>0</v>
      </c>
      <c r="G466" s="178">
        <v>0</v>
      </c>
      <c r="H466" s="178">
        <v>0</v>
      </c>
      <c r="I466" s="178">
        <v>0</v>
      </c>
      <c r="J466" s="178">
        <v>0</v>
      </c>
      <c r="K466" s="178">
        <v>0</v>
      </c>
      <c r="L466" s="179">
        <f t="shared" si="15"/>
        <v>0</v>
      </c>
      <c r="M466" s="178">
        <v>0</v>
      </c>
      <c r="N466" s="178">
        <v>0</v>
      </c>
      <c r="O466" s="178">
        <v>0</v>
      </c>
      <c r="P466" s="178">
        <v>0</v>
      </c>
      <c r="Q466" s="178">
        <v>0</v>
      </c>
      <c r="R466" s="178">
        <v>0</v>
      </c>
      <c r="S466" s="178">
        <v>0</v>
      </c>
      <c r="T466" s="179">
        <f t="shared" si="16"/>
        <v>0</v>
      </c>
    </row>
    <row r="467" spans="1:20" ht="12" customHeight="1" outlineLevel="1" x14ac:dyDescent="0.25">
      <c r="A467" s="175"/>
      <c r="B467" s="175" t="s">
        <v>1170</v>
      </c>
      <c r="C467" s="182" t="s">
        <v>1171</v>
      </c>
      <c r="D467" s="176"/>
      <c r="E467" s="178">
        <v>0</v>
      </c>
      <c r="F467" s="178">
        <v>0</v>
      </c>
      <c r="G467" s="178">
        <v>0</v>
      </c>
      <c r="H467" s="178">
        <v>0</v>
      </c>
      <c r="I467" s="178">
        <v>0</v>
      </c>
      <c r="J467" s="178">
        <v>0</v>
      </c>
      <c r="K467" s="178">
        <v>0</v>
      </c>
      <c r="L467" s="179">
        <f t="shared" si="15"/>
        <v>0</v>
      </c>
      <c r="M467" s="178">
        <v>0</v>
      </c>
      <c r="N467" s="178">
        <v>0</v>
      </c>
      <c r="O467" s="178">
        <v>0</v>
      </c>
      <c r="P467" s="178">
        <v>0</v>
      </c>
      <c r="Q467" s="178">
        <v>0</v>
      </c>
      <c r="R467" s="178">
        <v>0</v>
      </c>
      <c r="S467" s="178">
        <v>0</v>
      </c>
      <c r="T467" s="179">
        <f t="shared" si="16"/>
        <v>0</v>
      </c>
    </row>
    <row r="468" spans="1:20" ht="12" customHeight="1" outlineLevel="1" x14ac:dyDescent="0.25">
      <c r="A468" s="175"/>
      <c r="B468" s="175" t="s">
        <v>1170</v>
      </c>
      <c r="C468" s="182" t="s">
        <v>1172</v>
      </c>
      <c r="D468" s="176"/>
      <c r="E468" s="178">
        <v>0</v>
      </c>
      <c r="F468" s="178">
        <v>0</v>
      </c>
      <c r="G468" s="178">
        <v>0</v>
      </c>
      <c r="H468" s="178">
        <v>0</v>
      </c>
      <c r="I468" s="178">
        <v>0</v>
      </c>
      <c r="J468" s="178">
        <v>0</v>
      </c>
      <c r="K468" s="178">
        <v>0</v>
      </c>
      <c r="L468" s="179">
        <f t="shared" si="15"/>
        <v>0</v>
      </c>
      <c r="M468" s="178">
        <v>16.02</v>
      </c>
      <c r="N468" s="178">
        <v>0</v>
      </c>
      <c r="O468" s="178">
        <v>0</v>
      </c>
      <c r="P468" s="178">
        <v>0</v>
      </c>
      <c r="Q468" s="178">
        <v>0</v>
      </c>
      <c r="R468" s="178">
        <v>0</v>
      </c>
      <c r="S468" s="178">
        <v>0</v>
      </c>
      <c r="T468" s="179">
        <f t="shared" si="16"/>
        <v>16.02</v>
      </c>
    </row>
    <row r="469" spans="1:20" ht="12" customHeight="1" outlineLevel="1" x14ac:dyDescent="0.25">
      <c r="A469" s="175"/>
      <c r="B469" s="175" t="s">
        <v>1170</v>
      </c>
      <c r="C469" s="182" t="s">
        <v>1173</v>
      </c>
      <c r="D469" s="176"/>
      <c r="E469" s="178">
        <v>0</v>
      </c>
      <c r="F469" s="178">
        <v>0</v>
      </c>
      <c r="G469" s="178">
        <v>0</v>
      </c>
      <c r="H469" s="178">
        <v>0</v>
      </c>
      <c r="I469" s="178">
        <v>0</v>
      </c>
      <c r="J469" s="178">
        <v>0</v>
      </c>
      <c r="K469" s="178">
        <v>0</v>
      </c>
      <c r="L469" s="179">
        <f t="shared" si="15"/>
        <v>0</v>
      </c>
      <c r="M469" s="178">
        <v>0</v>
      </c>
      <c r="N469" s="178">
        <v>0</v>
      </c>
      <c r="O469" s="178">
        <v>0</v>
      </c>
      <c r="P469" s="178">
        <v>0</v>
      </c>
      <c r="Q469" s="178">
        <v>0</v>
      </c>
      <c r="R469" s="178">
        <v>0</v>
      </c>
      <c r="S469" s="178">
        <v>0</v>
      </c>
      <c r="T469" s="179">
        <f t="shared" si="16"/>
        <v>0</v>
      </c>
    </row>
    <row r="470" spans="1:20" ht="12" customHeight="1" outlineLevel="1" x14ac:dyDescent="0.25">
      <c r="A470" s="175"/>
      <c r="B470" s="175" t="s">
        <v>1170</v>
      </c>
      <c r="C470" s="182" t="s">
        <v>1174</v>
      </c>
      <c r="D470" s="176"/>
      <c r="E470" s="178">
        <v>0</v>
      </c>
      <c r="F470" s="178">
        <v>0</v>
      </c>
      <c r="G470" s="178">
        <v>0</v>
      </c>
      <c r="H470" s="178">
        <v>0</v>
      </c>
      <c r="I470" s="178">
        <v>0</v>
      </c>
      <c r="J470" s="178">
        <v>0</v>
      </c>
      <c r="K470" s="178">
        <v>0</v>
      </c>
      <c r="L470" s="179">
        <f t="shared" si="15"/>
        <v>0</v>
      </c>
      <c r="M470" s="178">
        <v>0</v>
      </c>
      <c r="N470" s="178">
        <v>0</v>
      </c>
      <c r="O470" s="178">
        <v>0</v>
      </c>
      <c r="P470" s="178">
        <v>0</v>
      </c>
      <c r="Q470" s="178">
        <v>0</v>
      </c>
      <c r="R470" s="178">
        <v>0</v>
      </c>
      <c r="S470" s="178">
        <v>0</v>
      </c>
      <c r="T470" s="179">
        <f t="shared" si="16"/>
        <v>0</v>
      </c>
    </row>
    <row r="471" spans="1:20" ht="12" customHeight="1" outlineLevel="1" x14ac:dyDescent="0.25">
      <c r="A471" s="175"/>
      <c r="B471" s="175" t="s">
        <v>1170</v>
      </c>
      <c r="C471" s="182" t="s">
        <v>1175</v>
      </c>
      <c r="D471" s="176"/>
      <c r="E471" s="178">
        <v>0</v>
      </c>
      <c r="F471" s="178">
        <v>0</v>
      </c>
      <c r="G471" s="178">
        <v>0</v>
      </c>
      <c r="H471" s="178">
        <v>0</v>
      </c>
      <c r="I471" s="178">
        <v>0</v>
      </c>
      <c r="J471" s="178">
        <v>0</v>
      </c>
      <c r="K471" s="178">
        <v>0</v>
      </c>
      <c r="L471" s="179">
        <f t="shared" si="15"/>
        <v>0</v>
      </c>
      <c r="M471" s="178">
        <v>0</v>
      </c>
      <c r="N471" s="178">
        <v>0</v>
      </c>
      <c r="O471" s="178">
        <v>0</v>
      </c>
      <c r="P471" s="178">
        <v>0</v>
      </c>
      <c r="Q471" s="178">
        <v>0</v>
      </c>
      <c r="R471" s="178">
        <v>0</v>
      </c>
      <c r="S471" s="178">
        <v>0</v>
      </c>
      <c r="T471" s="179">
        <f t="shared" si="16"/>
        <v>0</v>
      </c>
    </row>
    <row r="472" spans="1:20" ht="12" customHeight="1" outlineLevel="1" x14ac:dyDescent="0.25">
      <c r="A472" s="175"/>
      <c r="B472" s="175" t="s">
        <v>1170</v>
      </c>
      <c r="C472" s="182" t="s">
        <v>1176</v>
      </c>
      <c r="D472" s="176"/>
      <c r="E472" s="178">
        <v>0</v>
      </c>
      <c r="F472" s="178">
        <v>0</v>
      </c>
      <c r="G472" s="178">
        <v>0</v>
      </c>
      <c r="H472" s="178">
        <v>0</v>
      </c>
      <c r="I472" s="178">
        <v>0</v>
      </c>
      <c r="J472" s="178">
        <v>0</v>
      </c>
      <c r="K472" s="178">
        <v>0</v>
      </c>
      <c r="L472" s="179">
        <f t="shared" si="15"/>
        <v>0</v>
      </c>
      <c r="M472" s="178">
        <v>0</v>
      </c>
      <c r="N472" s="178">
        <v>0</v>
      </c>
      <c r="O472" s="178">
        <v>0</v>
      </c>
      <c r="P472" s="178">
        <v>0</v>
      </c>
      <c r="Q472" s="178">
        <v>0</v>
      </c>
      <c r="R472" s="178">
        <v>0</v>
      </c>
      <c r="S472" s="178">
        <v>0</v>
      </c>
      <c r="T472" s="179">
        <f t="shared" si="16"/>
        <v>0</v>
      </c>
    </row>
    <row r="473" spans="1:20" ht="12" customHeight="1" outlineLevel="1" x14ac:dyDescent="0.25">
      <c r="A473" s="175"/>
      <c r="B473" s="175" t="s">
        <v>1170</v>
      </c>
      <c r="C473" s="182" t="s">
        <v>1177</v>
      </c>
      <c r="D473" s="176"/>
      <c r="E473" s="178">
        <v>0</v>
      </c>
      <c r="F473" s="178">
        <v>0</v>
      </c>
      <c r="G473" s="178">
        <v>0</v>
      </c>
      <c r="H473" s="178">
        <v>0</v>
      </c>
      <c r="I473" s="178">
        <v>0</v>
      </c>
      <c r="J473" s="178">
        <v>0</v>
      </c>
      <c r="K473" s="178">
        <v>0</v>
      </c>
      <c r="L473" s="179">
        <f t="shared" si="15"/>
        <v>0</v>
      </c>
      <c r="M473" s="178">
        <v>0</v>
      </c>
      <c r="N473" s="178">
        <v>0</v>
      </c>
      <c r="O473" s="178">
        <v>0</v>
      </c>
      <c r="P473" s="178">
        <v>0</v>
      </c>
      <c r="Q473" s="178">
        <v>0</v>
      </c>
      <c r="R473" s="178">
        <v>0</v>
      </c>
      <c r="S473" s="178">
        <v>0</v>
      </c>
      <c r="T473" s="179">
        <f t="shared" si="16"/>
        <v>0</v>
      </c>
    </row>
    <row r="474" spans="1:20" ht="12" customHeight="1" outlineLevel="1" x14ac:dyDescent="0.25">
      <c r="A474" s="175"/>
      <c r="B474" s="175" t="s">
        <v>1170</v>
      </c>
      <c r="C474" s="182" t="s">
        <v>1178</v>
      </c>
      <c r="D474" s="176"/>
      <c r="E474" s="178">
        <v>0</v>
      </c>
      <c r="F474" s="178">
        <v>0</v>
      </c>
      <c r="G474" s="178">
        <v>0</v>
      </c>
      <c r="H474" s="178">
        <v>0</v>
      </c>
      <c r="I474" s="178">
        <v>0</v>
      </c>
      <c r="J474" s="178">
        <v>0</v>
      </c>
      <c r="K474" s="178">
        <v>0</v>
      </c>
      <c r="L474" s="179">
        <f t="shared" si="15"/>
        <v>0</v>
      </c>
      <c r="M474" s="178">
        <v>0</v>
      </c>
      <c r="N474" s="178">
        <v>0</v>
      </c>
      <c r="O474" s="178">
        <v>0</v>
      </c>
      <c r="P474" s="178">
        <v>0</v>
      </c>
      <c r="Q474" s="178">
        <v>0</v>
      </c>
      <c r="R474" s="178">
        <v>0</v>
      </c>
      <c r="S474" s="178">
        <v>0</v>
      </c>
      <c r="T474" s="179">
        <f t="shared" si="16"/>
        <v>0</v>
      </c>
    </row>
    <row r="475" spans="1:20" ht="12" customHeight="1" outlineLevel="1" x14ac:dyDescent="0.25">
      <c r="A475" s="175"/>
      <c r="B475" s="175" t="s">
        <v>1179</v>
      </c>
      <c r="C475" s="182" t="s">
        <v>1180</v>
      </c>
      <c r="D475" s="176"/>
      <c r="E475" s="178">
        <v>0</v>
      </c>
      <c r="F475" s="178">
        <v>0</v>
      </c>
      <c r="G475" s="178">
        <v>0</v>
      </c>
      <c r="H475" s="178">
        <v>0</v>
      </c>
      <c r="I475" s="178">
        <v>0</v>
      </c>
      <c r="J475" s="178">
        <v>0</v>
      </c>
      <c r="K475" s="178">
        <v>0</v>
      </c>
      <c r="L475" s="179">
        <f t="shared" si="15"/>
        <v>0</v>
      </c>
      <c r="M475" s="178">
        <v>0</v>
      </c>
      <c r="N475" s="178">
        <v>0</v>
      </c>
      <c r="O475" s="178">
        <v>0</v>
      </c>
      <c r="P475" s="178">
        <v>0</v>
      </c>
      <c r="Q475" s="178">
        <v>0</v>
      </c>
      <c r="R475" s="178">
        <v>0</v>
      </c>
      <c r="S475" s="178">
        <v>0</v>
      </c>
      <c r="T475" s="179">
        <f t="shared" si="16"/>
        <v>0</v>
      </c>
    </row>
    <row r="476" spans="1:20" ht="12" customHeight="1" outlineLevel="1" x14ac:dyDescent="0.25">
      <c r="A476" s="175"/>
      <c r="B476" s="175" t="s">
        <v>1179</v>
      </c>
      <c r="C476" s="182" t="s">
        <v>1181</v>
      </c>
      <c r="D476" s="176"/>
      <c r="E476" s="178">
        <v>0</v>
      </c>
      <c r="F476" s="178">
        <v>0</v>
      </c>
      <c r="G476" s="178">
        <v>0</v>
      </c>
      <c r="H476" s="178">
        <v>0</v>
      </c>
      <c r="I476" s="178">
        <v>0</v>
      </c>
      <c r="J476" s="178">
        <v>0</v>
      </c>
      <c r="K476" s="178">
        <v>0</v>
      </c>
      <c r="L476" s="179">
        <f t="shared" si="15"/>
        <v>0</v>
      </c>
      <c r="M476" s="178">
        <v>0</v>
      </c>
      <c r="N476" s="178">
        <v>0</v>
      </c>
      <c r="O476" s="178">
        <v>0</v>
      </c>
      <c r="P476" s="178">
        <v>0</v>
      </c>
      <c r="Q476" s="178">
        <v>0</v>
      </c>
      <c r="R476" s="178">
        <v>0</v>
      </c>
      <c r="S476" s="178">
        <v>0</v>
      </c>
      <c r="T476" s="179">
        <f t="shared" si="16"/>
        <v>0</v>
      </c>
    </row>
    <row r="477" spans="1:20" ht="12" customHeight="1" outlineLevel="1" x14ac:dyDescent="0.25">
      <c r="A477" s="175"/>
      <c r="B477" s="175" t="s">
        <v>1179</v>
      </c>
      <c r="C477" s="182" t="s">
        <v>1182</v>
      </c>
      <c r="D477" s="176"/>
      <c r="E477" s="178">
        <v>0</v>
      </c>
      <c r="F477" s="178">
        <v>0</v>
      </c>
      <c r="G477" s="178">
        <v>0</v>
      </c>
      <c r="H477" s="178">
        <v>0</v>
      </c>
      <c r="I477" s="178">
        <v>0</v>
      </c>
      <c r="J477" s="178">
        <v>0</v>
      </c>
      <c r="K477" s="178">
        <v>0</v>
      </c>
      <c r="L477" s="179">
        <f t="shared" si="15"/>
        <v>0</v>
      </c>
      <c r="M477" s="178">
        <v>0</v>
      </c>
      <c r="N477" s="178">
        <v>0</v>
      </c>
      <c r="O477" s="178">
        <v>0</v>
      </c>
      <c r="P477" s="178">
        <v>0</v>
      </c>
      <c r="Q477" s="178">
        <v>0</v>
      </c>
      <c r="R477" s="178">
        <v>0</v>
      </c>
      <c r="S477" s="178">
        <v>0</v>
      </c>
      <c r="T477" s="179">
        <f t="shared" si="16"/>
        <v>0</v>
      </c>
    </row>
    <row r="478" spans="1:20" ht="12" customHeight="1" outlineLevel="1" x14ac:dyDescent="0.25">
      <c r="A478" s="175"/>
      <c r="B478" s="175" t="s">
        <v>1179</v>
      </c>
      <c r="C478" s="182" t="s">
        <v>349</v>
      </c>
      <c r="D478" s="176"/>
      <c r="E478" s="178">
        <v>0</v>
      </c>
      <c r="F478" s="178">
        <v>0</v>
      </c>
      <c r="G478" s="178">
        <v>0</v>
      </c>
      <c r="H478" s="178">
        <v>0</v>
      </c>
      <c r="I478" s="178">
        <v>0</v>
      </c>
      <c r="J478" s="178">
        <v>0</v>
      </c>
      <c r="K478" s="178">
        <v>0</v>
      </c>
      <c r="L478" s="179">
        <f t="shared" si="15"/>
        <v>0</v>
      </c>
      <c r="M478" s="178">
        <v>0</v>
      </c>
      <c r="N478" s="178">
        <v>0</v>
      </c>
      <c r="O478" s="178">
        <v>0</v>
      </c>
      <c r="P478" s="178">
        <v>0</v>
      </c>
      <c r="Q478" s="178">
        <v>0</v>
      </c>
      <c r="R478" s="178">
        <v>0</v>
      </c>
      <c r="S478" s="178">
        <v>0</v>
      </c>
      <c r="T478" s="179">
        <f t="shared" si="16"/>
        <v>0</v>
      </c>
    </row>
    <row r="479" spans="1:20" ht="12" customHeight="1" outlineLevel="1" x14ac:dyDescent="0.25">
      <c r="A479" s="175"/>
      <c r="B479" s="175" t="s">
        <v>1179</v>
      </c>
      <c r="C479" s="182" t="s">
        <v>350</v>
      </c>
      <c r="D479" s="176"/>
      <c r="E479" s="178">
        <v>0</v>
      </c>
      <c r="F479" s="178">
        <v>0</v>
      </c>
      <c r="G479" s="178">
        <v>0</v>
      </c>
      <c r="H479" s="178">
        <v>0</v>
      </c>
      <c r="I479" s="178">
        <v>0</v>
      </c>
      <c r="J479" s="178">
        <v>0</v>
      </c>
      <c r="K479" s="178">
        <v>0</v>
      </c>
      <c r="L479" s="179">
        <f t="shared" si="15"/>
        <v>0</v>
      </c>
      <c r="M479" s="178">
        <v>0</v>
      </c>
      <c r="N479" s="178">
        <v>0</v>
      </c>
      <c r="O479" s="178">
        <v>0</v>
      </c>
      <c r="P479" s="178">
        <v>0</v>
      </c>
      <c r="Q479" s="178">
        <v>0</v>
      </c>
      <c r="R479" s="178">
        <v>0</v>
      </c>
      <c r="S479" s="178">
        <v>0</v>
      </c>
      <c r="T479" s="179">
        <f t="shared" si="16"/>
        <v>0</v>
      </c>
    </row>
    <row r="480" spans="1:20" ht="12" customHeight="1" outlineLevel="1" x14ac:dyDescent="0.25">
      <c r="A480" s="175"/>
      <c r="B480" s="175" t="s">
        <v>1063</v>
      </c>
      <c r="C480" s="182" t="s">
        <v>352</v>
      </c>
      <c r="D480" s="176"/>
      <c r="E480" s="178">
        <v>0</v>
      </c>
      <c r="F480" s="178">
        <v>0</v>
      </c>
      <c r="G480" s="178">
        <v>0</v>
      </c>
      <c r="H480" s="178">
        <v>0</v>
      </c>
      <c r="I480" s="178">
        <v>0</v>
      </c>
      <c r="J480" s="178">
        <v>0</v>
      </c>
      <c r="K480" s="178">
        <v>0</v>
      </c>
      <c r="L480" s="179">
        <f t="shared" si="15"/>
        <v>0</v>
      </c>
      <c r="M480" s="178">
        <v>0</v>
      </c>
      <c r="N480" s="178">
        <v>0</v>
      </c>
      <c r="O480" s="178">
        <v>0</v>
      </c>
      <c r="P480" s="178">
        <v>0</v>
      </c>
      <c r="Q480" s="178">
        <v>0</v>
      </c>
      <c r="R480" s="178">
        <v>0</v>
      </c>
      <c r="S480" s="178">
        <v>0</v>
      </c>
      <c r="T480" s="179">
        <f t="shared" si="16"/>
        <v>0</v>
      </c>
    </row>
    <row r="481" spans="1:20" ht="12" customHeight="1" outlineLevel="1" x14ac:dyDescent="0.25">
      <c r="A481" s="175"/>
      <c r="B481" s="175" t="s">
        <v>1063</v>
      </c>
      <c r="C481" s="182" t="s">
        <v>1183</v>
      </c>
      <c r="D481" s="176"/>
      <c r="E481" s="178">
        <v>9845.7999999999993</v>
      </c>
      <c r="F481" s="178">
        <v>0</v>
      </c>
      <c r="G481" s="178">
        <v>0</v>
      </c>
      <c r="H481" s="178">
        <v>0</v>
      </c>
      <c r="I481" s="178">
        <v>0</v>
      </c>
      <c r="J481" s="178">
        <v>0</v>
      </c>
      <c r="K481" s="178">
        <v>0</v>
      </c>
      <c r="L481" s="179">
        <f t="shared" si="15"/>
        <v>9845.7999999999993</v>
      </c>
      <c r="M481" s="178">
        <v>0</v>
      </c>
      <c r="N481" s="178">
        <v>0</v>
      </c>
      <c r="O481" s="178">
        <v>0</v>
      </c>
      <c r="P481" s="178">
        <v>0</v>
      </c>
      <c r="Q481" s="178">
        <v>0</v>
      </c>
      <c r="R481" s="178">
        <v>0</v>
      </c>
      <c r="S481" s="178">
        <v>0</v>
      </c>
      <c r="T481" s="179">
        <f t="shared" si="16"/>
        <v>0</v>
      </c>
    </row>
    <row r="482" spans="1:20" ht="12" customHeight="1" outlineLevel="1" x14ac:dyDescent="0.25">
      <c r="A482" s="175"/>
      <c r="B482" s="175" t="s">
        <v>1063</v>
      </c>
      <c r="C482" s="176" t="s">
        <v>351</v>
      </c>
      <c r="D482" s="176"/>
      <c r="E482" s="178">
        <v>-9845.7999999999993</v>
      </c>
      <c r="F482" s="178">
        <v>0</v>
      </c>
      <c r="G482" s="178">
        <v>0</v>
      </c>
      <c r="H482" s="178">
        <v>0</v>
      </c>
      <c r="I482" s="178">
        <v>0</v>
      </c>
      <c r="J482" s="178">
        <v>0</v>
      </c>
      <c r="K482" s="178">
        <v>0</v>
      </c>
      <c r="L482" s="179">
        <f t="shared" si="15"/>
        <v>-9845.7999999999993</v>
      </c>
      <c r="M482" s="178">
        <v>0</v>
      </c>
      <c r="N482" s="178">
        <v>0</v>
      </c>
      <c r="O482" s="178">
        <v>0</v>
      </c>
      <c r="P482" s="178">
        <v>0</v>
      </c>
      <c r="Q482" s="178">
        <v>0</v>
      </c>
      <c r="R482" s="178">
        <v>0</v>
      </c>
      <c r="S482" s="178">
        <v>0</v>
      </c>
      <c r="T482" s="179">
        <f t="shared" si="16"/>
        <v>0</v>
      </c>
    </row>
    <row r="483" spans="1:20" ht="12" customHeight="1" outlineLevel="1" x14ac:dyDescent="0.25">
      <c r="A483" s="175"/>
      <c r="B483" s="175" t="s">
        <v>1063</v>
      </c>
      <c r="C483" s="182" t="s">
        <v>361</v>
      </c>
      <c r="D483" s="176"/>
      <c r="E483" s="178">
        <v>0</v>
      </c>
      <c r="F483" s="178">
        <v>0</v>
      </c>
      <c r="G483" s="178">
        <v>0</v>
      </c>
      <c r="H483" s="178">
        <v>0</v>
      </c>
      <c r="I483" s="178">
        <v>0</v>
      </c>
      <c r="J483" s="178">
        <v>0</v>
      </c>
      <c r="K483" s="178">
        <v>0</v>
      </c>
      <c r="L483" s="179">
        <f t="shared" si="15"/>
        <v>0</v>
      </c>
      <c r="M483" s="178">
        <v>0</v>
      </c>
      <c r="N483" s="178">
        <v>0</v>
      </c>
      <c r="O483" s="178">
        <v>0</v>
      </c>
      <c r="P483" s="178">
        <v>0</v>
      </c>
      <c r="Q483" s="178">
        <v>0</v>
      </c>
      <c r="R483" s="178">
        <v>0</v>
      </c>
      <c r="S483" s="178">
        <v>0</v>
      </c>
      <c r="T483" s="179">
        <f t="shared" si="16"/>
        <v>0</v>
      </c>
    </row>
    <row r="484" spans="1:20" ht="12" customHeight="1" outlineLevel="1" x14ac:dyDescent="0.25">
      <c r="A484" s="347" t="s">
        <v>391</v>
      </c>
      <c r="B484" s="347"/>
      <c r="C484" s="347"/>
      <c r="D484" s="347"/>
      <c r="E484" s="184">
        <f t="shared" ref="E484:T484" si="17">SUM(E240:E483)</f>
        <v>-7935000.3600000003</v>
      </c>
      <c r="F484" s="184">
        <f t="shared" si="17"/>
        <v>7726315.4900000002</v>
      </c>
      <c r="G484" s="184">
        <f t="shared" si="17"/>
        <v>675.82999999999186</v>
      </c>
      <c r="H484" s="184">
        <f t="shared" si="17"/>
        <v>-98.740000000007313</v>
      </c>
      <c r="I484" s="184">
        <f t="shared" si="17"/>
        <v>-135.27000000000243</v>
      </c>
      <c r="J484" s="184">
        <f t="shared" si="17"/>
        <v>1249.6200000000003</v>
      </c>
      <c r="K484" s="184">
        <f t="shared" si="17"/>
        <v>-272.57999999999902</v>
      </c>
      <c r="L484" s="184">
        <f t="shared" si="17"/>
        <v>-207266.00999999963</v>
      </c>
      <c r="M484" s="184">
        <f t="shared" si="17"/>
        <v>739820.14999999991</v>
      </c>
      <c r="N484" s="184">
        <f t="shared" si="17"/>
        <v>33410.560000000005</v>
      </c>
      <c r="O484" s="184">
        <f t="shared" si="17"/>
        <v>1000.13</v>
      </c>
      <c r="P484" s="184">
        <f t="shared" si="17"/>
        <v>286.40000000000003</v>
      </c>
      <c r="Q484" s="184">
        <f t="shared" si="17"/>
        <v>765.20999999999992</v>
      </c>
      <c r="R484" s="184">
        <f t="shared" si="17"/>
        <v>1619.27</v>
      </c>
      <c r="S484" s="184">
        <f t="shared" si="17"/>
        <v>16991.330000000002</v>
      </c>
      <c r="T484" s="184">
        <f t="shared" si="17"/>
        <v>793893.05</v>
      </c>
    </row>
    <row r="485" spans="1:20" ht="12" customHeight="1" x14ac:dyDescent="0.25">
      <c r="A485" s="347" t="s">
        <v>1184</v>
      </c>
      <c r="B485" s="347"/>
      <c r="C485" s="347"/>
      <c r="D485" s="347"/>
      <c r="E485" s="184">
        <f t="shared" ref="E485:T485" si="18">E239+E484</f>
        <v>412269973.26000023</v>
      </c>
      <c r="F485" s="184">
        <f t="shared" si="18"/>
        <v>9006785.1900000013</v>
      </c>
      <c r="G485" s="184">
        <f t="shared" si="18"/>
        <v>353859.11999999988</v>
      </c>
      <c r="H485" s="184">
        <f t="shared" si="18"/>
        <v>351108.31</v>
      </c>
      <c r="I485" s="184">
        <f t="shared" si="18"/>
        <v>1089860.3199999994</v>
      </c>
      <c r="J485" s="184">
        <f t="shared" si="18"/>
        <v>749737.73000000056</v>
      </c>
      <c r="K485" s="184">
        <f t="shared" si="18"/>
        <v>26880529.18</v>
      </c>
      <c r="L485" s="184">
        <f t="shared" si="18"/>
        <v>450701853.1099999</v>
      </c>
      <c r="M485" s="184">
        <f t="shared" si="18"/>
        <v>409152334.99000001</v>
      </c>
      <c r="N485" s="184">
        <f t="shared" si="18"/>
        <v>1156508.27</v>
      </c>
      <c r="O485" s="184">
        <f t="shared" si="18"/>
        <v>332934.73000000021</v>
      </c>
      <c r="P485" s="184">
        <f t="shared" si="18"/>
        <v>330270.10000000027</v>
      </c>
      <c r="Q485" s="184">
        <f t="shared" si="18"/>
        <v>1060351.8000000003</v>
      </c>
      <c r="R485" s="184">
        <f t="shared" si="18"/>
        <v>724156.21000000031</v>
      </c>
      <c r="S485" s="184">
        <f t="shared" si="18"/>
        <v>26018922.789999992</v>
      </c>
      <c r="T485" s="184">
        <f t="shared" si="18"/>
        <v>438775478.88999987</v>
      </c>
    </row>
    <row r="491" spans="1:20" ht="12" customHeight="1" x14ac:dyDescent="0.25">
      <c r="B491" s="185"/>
    </row>
    <row r="492" spans="1:20" ht="12" customHeight="1" x14ac:dyDescent="0.25">
      <c r="B492" s="185"/>
    </row>
    <row r="493" spans="1:20" ht="12" customHeight="1" x14ac:dyDescent="0.25">
      <c r="B493" s="185"/>
    </row>
    <row r="494" spans="1:20" ht="12" customHeight="1" x14ac:dyDescent="0.25">
      <c r="B494" s="185"/>
    </row>
    <row r="495" spans="1:20" ht="12" customHeight="1" x14ac:dyDescent="0.25">
      <c r="B495" s="185"/>
    </row>
    <row r="496" spans="1:20" ht="12" customHeight="1" x14ac:dyDescent="0.25">
      <c r="B496" s="185"/>
    </row>
    <row r="497" spans="2:2" ht="12" customHeight="1" x14ac:dyDescent="0.25">
      <c r="B497" s="185"/>
    </row>
    <row r="498" spans="2:2" ht="12" customHeight="1" x14ac:dyDescent="0.25">
      <c r="B498" s="185"/>
    </row>
    <row r="499" spans="2:2" ht="12" customHeight="1" x14ac:dyDescent="0.25">
      <c r="B499" s="185"/>
    </row>
    <row r="500" spans="2:2" ht="12" customHeight="1" x14ac:dyDescent="0.25">
      <c r="B500" s="185"/>
    </row>
    <row r="501" spans="2:2" ht="12" customHeight="1" x14ac:dyDescent="0.25">
      <c r="B501" s="185"/>
    </row>
    <row r="502" spans="2:2" ht="12" customHeight="1" x14ac:dyDescent="0.25">
      <c r="B502" s="185"/>
    </row>
    <row r="503" spans="2:2" ht="12" customHeight="1" x14ac:dyDescent="0.25">
      <c r="B503" s="185"/>
    </row>
  </sheetData>
  <autoFilter ref="A3:K486"/>
  <mergeCells count="5">
    <mergeCell ref="A1:T1"/>
    <mergeCell ref="B2:T2"/>
    <mergeCell ref="A239:D239"/>
    <mergeCell ref="A484:D484"/>
    <mergeCell ref="A485:D485"/>
  </mergeCells>
  <pageMargins left="0.25" right="0.25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P60"/>
  <sheetViews>
    <sheetView workbookViewId="0"/>
  </sheetViews>
  <sheetFormatPr defaultColWidth="9" defaultRowHeight="11.45" customHeight="1" x14ac:dyDescent="0.2"/>
  <cols>
    <col min="1" max="1" width="2" style="151" customWidth="1"/>
    <col min="2" max="2" width="8" style="151" customWidth="1"/>
    <col min="3" max="3" width="28.28515625" style="151" customWidth="1"/>
    <col min="4" max="4" width="1.7109375" style="151" customWidth="1"/>
    <col min="5" max="5" width="10.42578125" style="151" customWidth="1"/>
    <col min="6" max="6" width="5.5703125" style="151" customWidth="1"/>
    <col min="7" max="7" width="13.5703125" style="151" customWidth="1"/>
    <col min="8" max="8" width="2.28515625" style="151" customWidth="1"/>
    <col min="9" max="9" width="0.28515625" style="151" customWidth="1"/>
    <col min="10" max="10" width="8" style="151" customWidth="1"/>
    <col min="11" max="11" width="27.5703125" style="151" customWidth="1"/>
    <col min="12" max="12" width="2.5703125" style="151" customWidth="1"/>
    <col min="13" max="13" width="9.5703125" style="151" customWidth="1"/>
    <col min="14" max="14" width="6.5703125" style="151" customWidth="1"/>
    <col min="15" max="15" width="15.85546875" style="151" customWidth="1"/>
    <col min="16" max="16" width="0.140625" style="151" customWidth="1"/>
    <col min="17" max="16384" width="9" style="150"/>
  </cols>
  <sheetData>
    <row r="1" spans="2:16" s="151" customFormat="1" ht="11.1" customHeight="1" x14ac:dyDescent="0.2"/>
    <row r="2" spans="2:16" s="151" customFormat="1" ht="18.95" customHeight="1" x14ac:dyDescent="0.2">
      <c r="B2" s="348" t="s">
        <v>1041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</row>
    <row r="3" spans="2:16" s="151" customFormat="1" ht="38.1" customHeight="1" x14ac:dyDescent="0.2">
      <c r="B3" s="349" t="s">
        <v>1040</v>
      </c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</row>
    <row r="4" spans="2:16" s="151" customFormat="1" ht="18" customHeight="1" x14ac:dyDescent="0.2"/>
    <row r="5" spans="2:16" s="151" customFormat="1" ht="38.1" customHeight="1" x14ac:dyDescent="0.2">
      <c r="B5" s="350" t="s">
        <v>1039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</row>
    <row r="6" spans="2:16" s="151" customFormat="1" ht="6" customHeight="1" x14ac:dyDescent="0.2"/>
    <row r="7" spans="2:16" s="151" customFormat="1" ht="11.1" customHeight="1" x14ac:dyDescent="0.2">
      <c r="B7" s="351" t="s">
        <v>1038</v>
      </c>
      <c r="C7" s="351"/>
      <c r="D7" s="351"/>
      <c r="E7" s="351"/>
      <c r="F7" s="351"/>
      <c r="G7" s="351"/>
      <c r="H7" s="351"/>
      <c r="I7" s="351"/>
      <c r="J7" s="351" t="s">
        <v>1037</v>
      </c>
      <c r="K7" s="351"/>
      <c r="L7" s="351"/>
      <c r="M7" s="351"/>
      <c r="N7" s="351"/>
      <c r="O7" s="351"/>
      <c r="P7" s="351"/>
    </row>
    <row r="8" spans="2:16" s="151" customFormat="1" ht="11.1" customHeight="1" x14ac:dyDescent="0.2">
      <c r="B8" s="164" t="s">
        <v>1036</v>
      </c>
      <c r="C8" s="352" t="s">
        <v>1035</v>
      </c>
      <c r="D8" s="352"/>
      <c r="E8" s="352" t="s">
        <v>479</v>
      </c>
      <c r="F8" s="352"/>
      <c r="G8" s="352" t="s">
        <v>478</v>
      </c>
      <c r="H8" s="352"/>
      <c r="I8" s="352"/>
      <c r="J8" s="164" t="s">
        <v>1036</v>
      </c>
      <c r="K8" s="352" t="s">
        <v>1035</v>
      </c>
      <c r="L8" s="352"/>
      <c r="M8" s="352" t="s">
        <v>479</v>
      </c>
      <c r="N8" s="352"/>
      <c r="O8" s="352" t="s">
        <v>478</v>
      </c>
      <c r="P8" s="352"/>
    </row>
    <row r="9" spans="2:16" s="151" customFormat="1" ht="11.1" customHeight="1" x14ac:dyDescent="0.2">
      <c r="B9" s="353" t="s">
        <v>1034</v>
      </c>
      <c r="C9" s="353"/>
      <c r="D9" s="353"/>
      <c r="E9" s="154"/>
      <c r="F9" s="153"/>
      <c r="G9" s="154"/>
      <c r="H9" s="155"/>
      <c r="I9" s="153"/>
      <c r="J9" s="353" t="s">
        <v>1034</v>
      </c>
      <c r="K9" s="353"/>
      <c r="L9" s="353"/>
      <c r="M9" s="154"/>
      <c r="N9" s="153"/>
      <c r="O9" s="154"/>
      <c r="P9" s="153"/>
    </row>
    <row r="10" spans="2:16" s="151" customFormat="1" ht="11.1" customHeight="1" x14ac:dyDescent="0.2">
      <c r="B10" s="160" t="s">
        <v>1033</v>
      </c>
      <c r="C10" s="354" t="s">
        <v>1032</v>
      </c>
      <c r="D10" s="354"/>
      <c r="E10" s="163"/>
      <c r="F10" s="161"/>
      <c r="G10" s="355">
        <v>28280</v>
      </c>
      <c r="H10" s="355"/>
      <c r="I10" s="355"/>
      <c r="J10" s="160"/>
      <c r="K10" s="159"/>
      <c r="L10" s="158"/>
      <c r="M10" s="157"/>
      <c r="N10" s="156"/>
      <c r="O10" s="157"/>
      <c r="P10" s="156"/>
    </row>
    <row r="11" spans="2:16" s="151" customFormat="1" ht="11.1" customHeight="1" x14ac:dyDescent="0.2">
      <c r="B11" s="160" t="s">
        <v>1030</v>
      </c>
      <c r="C11" s="354" t="s">
        <v>1031</v>
      </c>
      <c r="D11" s="354"/>
      <c r="E11" s="355">
        <v>28280</v>
      </c>
      <c r="F11" s="355"/>
      <c r="G11" s="163"/>
      <c r="H11" s="162"/>
      <c r="I11" s="161"/>
      <c r="J11" s="160"/>
      <c r="K11" s="159"/>
      <c r="L11" s="158"/>
      <c r="M11" s="157"/>
      <c r="N11" s="156"/>
      <c r="O11" s="157"/>
      <c r="P11" s="156"/>
    </row>
    <row r="12" spans="2:16" s="151" customFormat="1" ht="11.1" customHeight="1" x14ac:dyDescent="0.2">
      <c r="B12" s="160" t="s">
        <v>1030</v>
      </c>
      <c r="C12" s="354" t="s">
        <v>1029</v>
      </c>
      <c r="D12" s="354"/>
      <c r="E12" s="355">
        <v>28280</v>
      </c>
      <c r="F12" s="355"/>
      <c r="G12" s="163"/>
      <c r="H12" s="162"/>
      <c r="I12" s="161"/>
      <c r="J12" s="160"/>
      <c r="K12" s="159"/>
      <c r="L12" s="158"/>
      <c r="M12" s="157"/>
      <c r="N12" s="156"/>
      <c r="O12" s="157"/>
      <c r="P12" s="156"/>
    </row>
    <row r="13" spans="2:16" s="151" customFormat="1" ht="11.1" customHeight="1" x14ac:dyDescent="0.2">
      <c r="B13" s="160" t="s">
        <v>1028</v>
      </c>
      <c r="C13" s="354" t="s">
        <v>1027</v>
      </c>
      <c r="D13" s="354"/>
      <c r="E13" s="163"/>
      <c r="F13" s="161"/>
      <c r="G13" s="355">
        <v>28280</v>
      </c>
      <c r="H13" s="355"/>
      <c r="I13" s="355"/>
      <c r="J13" s="160"/>
      <c r="K13" s="159"/>
      <c r="L13" s="158"/>
      <c r="M13" s="157"/>
      <c r="N13" s="156"/>
      <c r="O13" s="157"/>
      <c r="P13" s="156"/>
    </row>
    <row r="14" spans="2:16" s="151" customFormat="1" ht="11.1" customHeight="1" x14ac:dyDescent="0.2">
      <c r="B14" s="160" t="s">
        <v>1026</v>
      </c>
      <c r="C14" s="354" t="s">
        <v>1025</v>
      </c>
      <c r="D14" s="354"/>
      <c r="E14" s="355">
        <v>28280</v>
      </c>
      <c r="F14" s="355"/>
      <c r="G14" s="163"/>
      <c r="H14" s="162"/>
      <c r="I14" s="161"/>
      <c r="J14" s="160"/>
      <c r="K14" s="159"/>
      <c r="L14" s="158"/>
      <c r="M14" s="157"/>
      <c r="N14" s="156"/>
      <c r="O14" s="157"/>
      <c r="P14" s="156"/>
    </row>
    <row r="15" spans="2:16" s="151" customFormat="1" ht="11.1" customHeight="1" x14ac:dyDescent="0.2">
      <c r="B15" s="160" t="s">
        <v>1024</v>
      </c>
      <c r="C15" s="354" t="s">
        <v>1023</v>
      </c>
      <c r="D15" s="354"/>
      <c r="E15" s="163"/>
      <c r="F15" s="161"/>
      <c r="G15" s="355">
        <v>28280</v>
      </c>
      <c r="H15" s="355"/>
      <c r="I15" s="355"/>
      <c r="J15" s="160"/>
      <c r="K15" s="159"/>
      <c r="L15" s="158"/>
      <c r="M15" s="157"/>
      <c r="N15" s="156"/>
      <c r="O15" s="157"/>
      <c r="P15" s="156"/>
    </row>
    <row r="16" spans="2:16" s="151" customFormat="1" ht="11.1" customHeight="1" x14ac:dyDescent="0.2">
      <c r="B16" s="160" t="s">
        <v>1022</v>
      </c>
      <c r="C16" s="354" t="s">
        <v>1021</v>
      </c>
      <c r="D16" s="354"/>
      <c r="E16" s="355">
        <v>30800</v>
      </c>
      <c r="F16" s="355"/>
      <c r="G16" s="163"/>
      <c r="H16" s="162"/>
      <c r="I16" s="161"/>
      <c r="J16" s="160"/>
      <c r="K16" s="159"/>
      <c r="L16" s="158"/>
      <c r="M16" s="157"/>
      <c r="N16" s="156"/>
      <c r="O16" s="157"/>
      <c r="P16" s="156"/>
    </row>
    <row r="17" spans="2:16" s="151" customFormat="1" ht="11.1" customHeight="1" x14ac:dyDescent="0.2">
      <c r="B17" s="160" t="s">
        <v>1019</v>
      </c>
      <c r="C17" s="354" t="s">
        <v>1020</v>
      </c>
      <c r="D17" s="354"/>
      <c r="E17" s="163"/>
      <c r="F17" s="161"/>
      <c r="G17" s="355">
        <v>28280</v>
      </c>
      <c r="H17" s="355"/>
      <c r="I17" s="355"/>
      <c r="J17" s="160"/>
      <c r="K17" s="159"/>
      <c r="L17" s="158"/>
      <c r="M17" s="157"/>
      <c r="N17" s="156"/>
      <c r="O17" s="157"/>
      <c r="P17" s="156"/>
    </row>
    <row r="18" spans="2:16" s="151" customFormat="1" ht="11.1" customHeight="1" x14ac:dyDescent="0.2">
      <c r="B18" s="160" t="s">
        <v>1019</v>
      </c>
      <c r="C18" s="354" t="s">
        <v>1018</v>
      </c>
      <c r="D18" s="354"/>
      <c r="E18" s="163"/>
      <c r="F18" s="161"/>
      <c r="G18" s="355">
        <v>30800</v>
      </c>
      <c r="H18" s="355"/>
      <c r="I18" s="355"/>
      <c r="J18" s="160"/>
      <c r="K18" s="159"/>
      <c r="L18" s="158"/>
      <c r="M18" s="157"/>
      <c r="N18" s="156"/>
      <c r="O18" s="157"/>
      <c r="P18" s="156"/>
    </row>
    <row r="19" spans="2:16" s="151" customFormat="1" ht="11.1" customHeight="1" x14ac:dyDescent="0.2">
      <c r="B19" s="160" t="s">
        <v>1016</v>
      </c>
      <c r="C19" s="354" t="s">
        <v>1017</v>
      </c>
      <c r="D19" s="354"/>
      <c r="E19" s="355">
        <v>28280</v>
      </c>
      <c r="F19" s="355"/>
      <c r="G19" s="163"/>
      <c r="H19" s="162"/>
      <c r="I19" s="161"/>
      <c r="J19" s="160"/>
      <c r="K19" s="159"/>
      <c r="L19" s="158"/>
      <c r="M19" s="157"/>
      <c r="N19" s="156"/>
      <c r="O19" s="157"/>
      <c r="P19" s="156"/>
    </row>
    <row r="20" spans="2:16" s="151" customFormat="1" ht="11.1" customHeight="1" x14ac:dyDescent="0.2">
      <c r="B20" s="160" t="s">
        <v>1016</v>
      </c>
      <c r="C20" s="354" t="s">
        <v>1015</v>
      </c>
      <c r="D20" s="354"/>
      <c r="E20" s="355">
        <v>30800</v>
      </c>
      <c r="F20" s="355"/>
      <c r="G20" s="163"/>
      <c r="H20" s="162"/>
      <c r="I20" s="161"/>
      <c r="J20" s="160"/>
      <c r="K20" s="159"/>
      <c r="L20" s="158"/>
      <c r="M20" s="157"/>
      <c r="N20" s="156"/>
      <c r="O20" s="157"/>
      <c r="P20" s="156"/>
    </row>
    <row r="21" spans="2:16" s="151" customFormat="1" ht="11.1" customHeight="1" x14ac:dyDescent="0.2">
      <c r="B21" s="160" t="s">
        <v>1014</v>
      </c>
      <c r="C21" s="354" t="s">
        <v>1013</v>
      </c>
      <c r="D21" s="354"/>
      <c r="E21" s="163"/>
      <c r="F21" s="161"/>
      <c r="G21" s="355">
        <v>30800</v>
      </c>
      <c r="H21" s="355"/>
      <c r="I21" s="355"/>
      <c r="J21" s="160"/>
      <c r="K21" s="159"/>
      <c r="L21" s="158"/>
      <c r="M21" s="157"/>
      <c r="N21" s="156"/>
      <c r="O21" s="157"/>
      <c r="P21" s="156"/>
    </row>
    <row r="22" spans="2:16" s="151" customFormat="1" ht="11.1" customHeight="1" x14ac:dyDescent="0.2">
      <c r="B22" s="160" t="s">
        <v>1012</v>
      </c>
      <c r="C22" s="354" t="s">
        <v>1011</v>
      </c>
      <c r="D22" s="354"/>
      <c r="E22" s="355">
        <v>30660</v>
      </c>
      <c r="F22" s="355"/>
      <c r="G22" s="163"/>
      <c r="H22" s="162"/>
      <c r="I22" s="161"/>
      <c r="J22" s="160"/>
      <c r="K22" s="159"/>
      <c r="L22" s="158"/>
      <c r="M22" s="157"/>
      <c r="N22" s="156"/>
      <c r="O22" s="157"/>
      <c r="P22" s="156"/>
    </row>
    <row r="23" spans="2:16" s="151" customFormat="1" ht="11.1" customHeight="1" x14ac:dyDescent="0.2">
      <c r="B23" s="160" t="s">
        <v>1010</v>
      </c>
      <c r="C23" s="354" t="s">
        <v>1009</v>
      </c>
      <c r="D23" s="354"/>
      <c r="E23" s="163"/>
      <c r="F23" s="161"/>
      <c r="G23" s="355">
        <v>30800</v>
      </c>
      <c r="H23" s="355"/>
      <c r="I23" s="355"/>
      <c r="J23" s="160"/>
      <c r="K23" s="159"/>
      <c r="L23" s="158"/>
      <c r="M23" s="157"/>
      <c r="N23" s="156"/>
      <c r="O23" s="157"/>
      <c r="P23" s="156"/>
    </row>
    <row r="24" spans="2:16" s="151" customFormat="1" ht="11.1" customHeight="1" x14ac:dyDescent="0.2">
      <c r="B24" s="160" t="s">
        <v>1008</v>
      </c>
      <c r="C24" s="354" t="s">
        <v>1007</v>
      </c>
      <c r="D24" s="354"/>
      <c r="E24" s="355">
        <v>30660</v>
      </c>
      <c r="F24" s="355"/>
      <c r="G24" s="163"/>
      <c r="H24" s="162"/>
      <c r="I24" s="161"/>
      <c r="J24" s="160"/>
      <c r="K24" s="159"/>
      <c r="L24" s="158"/>
      <c r="M24" s="157"/>
      <c r="N24" s="156"/>
      <c r="O24" s="157"/>
      <c r="P24" s="156"/>
    </row>
    <row r="25" spans="2:16" s="151" customFormat="1" ht="11.1" customHeight="1" x14ac:dyDescent="0.2">
      <c r="B25" s="160" t="s">
        <v>1006</v>
      </c>
      <c r="C25" s="354" t="s">
        <v>1005</v>
      </c>
      <c r="D25" s="354"/>
      <c r="E25" s="163"/>
      <c r="F25" s="161"/>
      <c r="G25" s="355">
        <v>30800</v>
      </c>
      <c r="H25" s="355"/>
      <c r="I25" s="355"/>
      <c r="J25" s="160"/>
      <c r="K25" s="159"/>
      <c r="L25" s="158"/>
      <c r="M25" s="157"/>
      <c r="N25" s="156"/>
      <c r="O25" s="157"/>
      <c r="P25" s="156"/>
    </row>
    <row r="26" spans="2:16" s="151" customFormat="1" ht="11.1" customHeight="1" x14ac:dyDescent="0.2">
      <c r="B26" s="160" t="s">
        <v>1004</v>
      </c>
      <c r="C26" s="354" t="s">
        <v>1003</v>
      </c>
      <c r="D26" s="354"/>
      <c r="E26" s="355">
        <v>30660</v>
      </c>
      <c r="F26" s="355"/>
      <c r="G26" s="163"/>
      <c r="H26" s="162"/>
      <c r="I26" s="161"/>
      <c r="J26" s="160"/>
      <c r="K26" s="159"/>
      <c r="L26" s="158"/>
      <c r="M26" s="157"/>
      <c r="N26" s="156"/>
      <c r="O26" s="157"/>
      <c r="P26" s="156"/>
    </row>
    <row r="27" spans="2:16" s="151" customFormat="1" ht="11.1" customHeight="1" x14ac:dyDescent="0.2">
      <c r="B27" s="160" t="s">
        <v>1002</v>
      </c>
      <c r="C27" s="354" t="s">
        <v>1001</v>
      </c>
      <c r="D27" s="354"/>
      <c r="E27" s="163"/>
      <c r="F27" s="161"/>
      <c r="G27" s="355">
        <v>30660</v>
      </c>
      <c r="H27" s="355"/>
      <c r="I27" s="355"/>
      <c r="J27" s="160"/>
      <c r="K27" s="159"/>
      <c r="L27" s="158"/>
      <c r="M27" s="157"/>
      <c r="N27" s="156"/>
      <c r="O27" s="157"/>
      <c r="P27" s="156"/>
    </row>
    <row r="28" spans="2:16" s="151" customFormat="1" ht="11.1" customHeight="1" x14ac:dyDescent="0.2">
      <c r="B28" s="160" t="s">
        <v>1000</v>
      </c>
      <c r="C28" s="354" t="s">
        <v>999</v>
      </c>
      <c r="D28" s="354"/>
      <c r="E28" s="355">
        <v>30660</v>
      </c>
      <c r="F28" s="355"/>
      <c r="G28" s="163"/>
      <c r="H28" s="162"/>
      <c r="I28" s="161"/>
      <c r="J28" s="160"/>
      <c r="K28" s="159"/>
      <c r="L28" s="158"/>
      <c r="M28" s="157"/>
      <c r="N28" s="156"/>
      <c r="O28" s="157"/>
      <c r="P28" s="156"/>
    </row>
    <row r="29" spans="2:16" s="151" customFormat="1" ht="11.1" customHeight="1" x14ac:dyDescent="0.2">
      <c r="B29" s="160" t="s">
        <v>998</v>
      </c>
      <c r="C29" s="354" t="s">
        <v>997</v>
      </c>
      <c r="D29" s="354"/>
      <c r="E29" s="163"/>
      <c r="F29" s="161"/>
      <c r="G29" s="355">
        <v>30660</v>
      </c>
      <c r="H29" s="355"/>
      <c r="I29" s="355"/>
      <c r="J29" s="160"/>
      <c r="K29" s="159"/>
      <c r="L29" s="158"/>
      <c r="M29" s="157"/>
      <c r="N29" s="156"/>
      <c r="O29" s="157"/>
      <c r="P29" s="156"/>
    </row>
    <row r="30" spans="2:16" s="151" customFormat="1" ht="11.1" customHeight="1" x14ac:dyDescent="0.2">
      <c r="B30" s="160" t="s">
        <v>996</v>
      </c>
      <c r="C30" s="354" t="s">
        <v>995</v>
      </c>
      <c r="D30" s="354"/>
      <c r="E30" s="355">
        <v>30660</v>
      </c>
      <c r="F30" s="355"/>
      <c r="G30" s="163"/>
      <c r="H30" s="162"/>
      <c r="I30" s="161"/>
      <c r="J30" s="160"/>
      <c r="K30" s="159"/>
      <c r="L30" s="158"/>
      <c r="M30" s="157"/>
      <c r="N30" s="156"/>
      <c r="O30" s="157"/>
      <c r="P30" s="156"/>
    </row>
    <row r="31" spans="2:16" s="151" customFormat="1" ht="11.1" customHeight="1" x14ac:dyDescent="0.2">
      <c r="B31" s="160" t="s">
        <v>994</v>
      </c>
      <c r="C31" s="354" t="s">
        <v>993</v>
      </c>
      <c r="D31" s="354"/>
      <c r="E31" s="163"/>
      <c r="F31" s="161"/>
      <c r="G31" s="355">
        <v>30660</v>
      </c>
      <c r="H31" s="355"/>
      <c r="I31" s="355"/>
      <c r="J31" s="160"/>
      <c r="K31" s="159"/>
      <c r="L31" s="158"/>
      <c r="M31" s="157"/>
      <c r="N31" s="156"/>
      <c r="O31" s="157"/>
      <c r="P31" s="156"/>
    </row>
    <row r="32" spans="2:16" s="151" customFormat="1" ht="11.1" customHeight="1" x14ac:dyDescent="0.2">
      <c r="B32" s="160" t="s">
        <v>992</v>
      </c>
      <c r="C32" s="354" t="s">
        <v>991</v>
      </c>
      <c r="D32" s="354"/>
      <c r="E32" s="355">
        <v>30660</v>
      </c>
      <c r="F32" s="355"/>
      <c r="G32" s="163"/>
      <c r="H32" s="162"/>
      <c r="I32" s="161"/>
      <c r="J32" s="160"/>
      <c r="K32" s="159"/>
      <c r="L32" s="158"/>
      <c r="M32" s="157"/>
      <c r="N32" s="156"/>
      <c r="O32" s="157"/>
      <c r="P32" s="156"/>
    </row>
    <row r="33" spans="2:16" s="151" customFormat="1" ht="11.1" customHeight="1" x14ac:dyDescent="0.2">
      <c r="B33" s="160" t="s">
        <v>990</v>
      </c>
      <c r="C33" s="354" t="s">
        <v>989</v>
      </c>
      <c r="D33" s="354"/>
      <c r="E33" s="163"/>
      <c r="F33" s="161"/>
      <c r="G33" s="355">
        <v>30660</v>
      </c>
      <c r="H33" s="355"/>
      <c r="I33" s="355"/>
      <c r="J33" s="160"/>
      <c r="K33" s="159"/>
      <c r="L33" s="158"/>
      <c r="M33" s="157"/>
      <c r="N33" s="156"/>
      <c r="O33" s="157"/>
      <c r="P33" s="156"/>
    </row>
    <row r="34" spans="2:16" s="151" customFormat="1" ht="11.1" customHeight="1" x14ac:dyDescent="0.2">
      <c r="B34" s="160" t="s">
        <v>988</v>
      </c>
      <c r="C34" s="354" t="s">
        <v>987</v>
      </c>
      <c r="D34" s="354"/>
      <c r="E34" s="355">
        <v>30660</v>
      </c>
      <c r="F34" s="355"/>
      <c r="G34" s="163"/>
      <c r="H34" s="162"/>
      <c r="I34" s="161"/>
      <c r="J34" s="160"/>
      <c r="K34" s="159"/>
      <c r="L34" s="158"/>
      <c r="M34" s="157"/>
      <c r="N34" s="156"/>
      <c r="O34" s="157"/>
      <c r="P34" s="156"/>
    </row>
    <row r="35" spans="2:16" s="151" customFormat="1" ht="11.1" customHeight="1" x14ac:dyDescent="0.2">
      <c r="B35" s="160" t="s">
        <v>986</v>
      </c>
      <c r="C35" s="354" t="s">
        <v>985</v>
      </c>
      <c r="D35" s="354"/>
      <c r="E35" s="163"/>
      <c r="F35" s="161"/>
      <c r="G35" s="355">
        <v>30660</v>
      </c>
      <c r="H35" s="355"/>
      <c r="I35" s="355"/>
      <c r="J35" s="160"/>
      <c r="K35" s="159"/>
      <c r="L35" s="158"/>
      <c r="M35" s="157"/>
      <c r="N35" s="156"/>
      <c r="O35" s="157"/>
      <c r="P35" s="156"/>
    </row>
    <row r="36" spans="2:16" s="151" customFormat="1" ht="11.1" customHeight="1" x14ac:dyDescent="0.2">
      <c r="B36" s="160" t="s">
        <v>984</v>
      </c>
      <c r="C36" s="354" t="s">
        <v>983</v>
      </c>
      <c r="D36" s="354"/>
      <c r="E36" s="355">
        <v>30660</v>
      </c>
      <c r="F36" s="355"/>
      <c r="G36" s="163"/>
      <c r="H36" s="162"/>
      <c r="I36" s="161"/>
      <c r="J36" s="160"/>
      <c r="K36" s="159"/>
      <c r="L36" s="158"/>
      <c r="M36" s="157"/>
      <c r="N36" s="156"/>
      <c r="O36" s="157"/>
      <c r="P36" s="156"/>
    </row>
    <row r="37" spans="2:16" s="151" customFormat="1" ht="11.1" customHeight="1" x14ac:dyDescent="0.2">
      <c r="B37" s="353" t="s">
        <v>482</v>
      </c>
      <c r="C37" s="353"/>
      <c r="D37" s="353"/>
      <c r="E37" s="356">
        <v>420000</v>
      </c>
      <c r="F37" s="356"/>
      <c r="G37" s="356">
        <v>389620</v>
      </c>
      <c r="H37" s="356"/>
      <c r="I37" s="356"/>
      <c r="J37" s="353" t="s">
        <v>482</v>
      </c>
      <c r="K37" s="353"/>
      <c r="L37" s="353"/>
      <c r="M37" s="154"/>
      <c r="N37" s="153"/>
      <c r="O37" s="154"/>
      <c r="P37" s="153"/>
    </row>
    <row r="38" spans="2:16" s="151" customFormat="1" ht="11.1" customHeight="1" x14ac:dyDescent="0.2">
      <c r="B38" s="353" t="s">
        <v>982</v>
      </c>
      <c r="C38" s="353"/>
      <c r="D38" s="353"/>
      <c r="E38" s="356">
        <v>30380</v>
      </c>
      <c r="F38" s="356"/>
      <c r="G38" s="154"/>
      <c r="H38" s="155"/>
      <c r="I38" s="153"/>
      <c r="J38" s="353" t="s">
        <v>982</v>
      </c>
      <c r="K38" s="353"/>
      <c r="L38" s="353"/>
      <c r="M38" s="154"/>
      <c r="N38" s="153"/>
      <c r="O38" s="154"/>
      <c r="P38" s="153"/>
    </row>
    <row r="39" spans="2:16" s="151" customFormat="1" ht="11.1" customHeight="1" x14ac:dyDescent="0.2"/>
    <row r="40" spans="2:16" s="151" customFormat="1" ht="11.1" customHeight="1" x14ac:dyDescent="0.2">
      <c r="B40" s="357" t="s">
        <v>981</v>
      </c>
      <c r="C40" s="357"/>
      <c r="D40" s="357"/>
      <c r="E40" s="357"/>
      <c r="F40" s="357"/>
      <c r="G40" s="357"/>
      <c r="I40" s="357" t="s">
        <v>980</v>
      </c>
      <c r="J40" s="357"/>
      <c r="K40" s="357"/>
      <c r="L40" s="357"/>
      <c r="M40" s="357"/>
      <c r="N40" s="357"/>
      <c r="O40" s="357"/>
    </row>
    <row r="41" spans="2:16" s="151" customFormat="1" ht="21.95" customHeight="1" x14ac:dyDescent="0.2">
      <c r="B41" s="359" t="s">
        <v>979</v>
      </c>
      <c r="C41" s="359"/>
      <c r="D41" s="359"/>
      <c r="E41" s="359"/>
      <c r="F41" s="359"/>
      <c r="G41" s="359"/>
    </row>
    <row r="42" spans="2:16" s="151" customFormat="1" ht="12.95" customHeight="1" x14ac:dyDescent="0.2"/>
    <row r="43" spans="2:16" s="151" customFormat="1" ht="11.1" customHeight="1" x14ac:dyDescent="0.2">
      <c r="B43" s="357" t="s">
        <v>978</v>
      </c>
      <c r="C43" s="357"/>
      <c r="D43" s="357"/>
      <c r="E43" s="357"/>
      <c r="F43" s="357"/>
      <c r="G43" s="357"/>
      <c r="I43" s="357" t="s">
        <v>977</v>
      </c>
      <c r="J43" s="357"/>
      <c r="K43" s="357"/>
      <c r="L43" s="357"/>
      <c r="M43" s="357"/>
      <c r="N43" s="357"/>
      <c r="O43" s="357"/>
    </row>
    <row r="44" spans="2:16" s="151" customFormat="1" ht="11.1" customHeight="1" x14ac:dyDescent="0.2"/>
    <row r="45" spans="2:16" s="151" customFormat="1" ht="11.1" customHeight="1" x14ac:dyDescent="0.2">
      <c r="B45" s="357" t="s">
        <v>976</v>
      </c>
      <c r="C45" s="357"/>
      <c r="D45" s="357"/>
      <c r="E45" s="357"/>
      <c r="F45" s="357"/>
      <c r="G45" s="357"/>
      <c r="I45" s="357" t="s">
        <v>975</v>
      </c>
      <c r="J45" s="357"/>
      <c r="K45" s="357"/>
      <c r="L45" s="357"/>
      <c r="M45" s="357"/>
      <c r="N45" s="357"/>
      <c r="O45" s="357"/>
    </row>
    <row r="46" spans="2:16" s="151" customFormat="1" ht="11.1" customHeight="1" x14ac:dyDescent="0.2"/>
    <row r="47" spans="2:16" s="151" customFormat="1" ht="11.1" customHeight="1" x14ac:dyDescent="0.2">
      <c r="B47" s="152"/>
      <c r="C47" s="152"/>
      <c r="D47" s="357" t="s">
        <v>974</v>
      </c>
      <c r="E47" s="357"/>
      <c r="F47" s="357"/>
      <c r="G47" s="357"/>
      <c r="I47" s="152"/>
      <c r="J47" s="152"/>
      <c r="K47" s="152"/>
      <c r="L47" s="358" t="s">
        <v>973</v>
      </c>
      <c r="M47" s="358"/>
      <c r="N47" s="358"/>
      <c r="O47" s="358"/>
    </row>
    <row r="48" spans="2:16" s="151" customFormat="1" ht="11.1" customHeight="1" x14ac:dyDescent="0.2"/>
    <row r="49" spans="2:9" s="151" customFormat="1" ht="11.1" customHeight="1" x14ac:dyDescent="0.2">
      <c r="B49" s="151" t="s">
        <v>972</v>
      </c>
      <c r="I49" s="151" t="s">
        <v>972</v>
      </c>
    </row>
    <row r="60" spans="2:9" ht="11.1" customHeight="1" x14ac:dyDescent="0.2"/>
  </sheetData>
  <mergeCells count="83">
    <mergeCell ref="D47:G47"/>
    <mergeCell ref="L47:O47"/>
    <mergeCell ref="B41:G41"/>
    <mergeCell ref="B43:G43"/>
    <mergeCell ref="I43:O43"/>
    <mergeCell ref="B45:G45"/>
    <mergeCell ref="I45:O45"/>
    <mergeCell ref="J37:L37"/>
    <mergeCell ref="B38:D38"/>
    <mergeCell ref="E38:F38"/>
    <mergeCell ref="J38:L38"/>
    <mergeCell ref="B40:G40"/>
    <mergeCell ref="I40:O40"/>
    <mergeCell ref="C36:D36"/>
    <mergeCell ref="E36:F36"/>
    <mergeCell ref="B37:D37"/>
    <mergeCell ref="E37:F37"/>
    <mergeCell ref="G37:I37"/>
    <mergeCell ref="G35:I35"/>
    <mergeCell ref="C30:D30"/>
    <mergeCell ref="E30:F30"/>
    <mergeCell ref="C31:D31"/>
    <mergeCell ref="G31:I31"/>
    <mergeCell ref="C32:D32"/>
    <mergeCell ref="E32:F32"/>
    <mergeCell ref="C33:D33"/>
    <mergeCell ref="G33:I33"/>
    <mergeCell ref="C34:D34"/>
    <mergeCell ref="E34:F34"/>
    <mergeCell ref="C35:D35"/>
    <mergeCell ref="C27:D27"/>
    <mergeCell ref="G27:I27"/>
    <mergeCell ref="C28:D28"/>
    <mergeCell ref="E28:F28"/>
    <mergeCell ref="C29:D29"/>
    <mergeCell ref="G29:I29"/>
    <mergeCell ref="C24:D24"/>
    <mergeCell ref="E24:F24"/>
    <mergeCell ref="C25:D25"/>
    <mergeCell ref="G25:I25"/>
    <mergeCell ref="C26:D26"/>
    <mergeCell ref="E26:F26"/>
    <mergeCell ref="C19:D19"/>
    <mergeCell ref="E19:F19"/>
    <mergeCell ref="C20:D20"/>
    <mergeCell ref="E20:F20"/>
    <mergeCell ref="C21:D21"/>
    <mergeCell ref="G21:I21"/>
    <mergeCell ref="C22:D22"/>
    <mergeCell ref="E22:F22"/>
    <mergeCell ref="C23:D23"/>
    <mergeCell ref="G23:I23"/>
    <mergeCell ref="C16:D16"/>
    <mergeCell ref="E16:F16"/>
    <mergeCell ref="C17:D17"/>
    <mergeCell ref="G17:I17"/>
    <mergeCell ref="C18:D18"/>
    <mergeCell ref="G18:I18"/>
    <mergeCell ref="C11:D11"/>
    <mergeCell ref="E11:F11"/>
    <mergeCell ref="C12:D12"/>
    <mergeCell ref="E12:F12"/>
    <mergeCell ref="C13:D13"/>
    <mergeCell ref="G13:I13"/>
    <mergeCell ref="C14:D14"/>
    <mergeCell ref="E14:F14"/>
    <mergeCell ref="C15:D15"/>
    <mergeCell ref="G15:I15"/>
    <mergeCell ref="O8:P8"/>
    <mergeCell ref="B9:D9"/>
    <mergeCell ref="J9:L9"/>
    <mergeCell ref="C10:D10"/>
    <mergeCell ref="G10:I10"/>
    <mergeCell ref="C8:D8"/>
    <mergeCell ref="E8:F8"/>
    <mergeCell ref="G8:I8"/>
    <mergeCell ref="K8:L8"/>
    <mergeCell ref="M8:N8"/>
    <mergeCell ref="B2:P2"/>
    <mergeCell ref="B3:P3"/>
    <mergeCell ref="B5:P5"/>
    <mergeCell ref="B7:I7"/>
    <mergeCell ref="J7:P7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BL2963"/>
  <sheetViews>
    <sheetView zoomScaleNormal="10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sqref="A1:H1"/>
    </sheetView>
  </sheetViews>
  <sheetFormatPr defaultRowHeight="11.25" outlineLevelRow="4" outlineLevelCol="1" x14ac:dyDescent="0.2"/>
  <cols>
    <col min="1" max="1" width="16" style="41" customWidth="1"/>
    <col min="2" max="2" width="14" style="41" customWidth="1" collapsed="1"/>
    <col min="3" max="4" width="16" style="41" hidden="1" customWidth="1" outlineLevel="1"/>
    <col min="5" max="5" width="16" style="41" customWidth="1"/>
    <col min="6" max="6" width="16" style="41" customWidth="1" collapsed="1"/>
    <col min="7" max="7" width="16" style="41" hidden="1" customWidth="1" outlineLevel="1"/>
    <col min="8" max="8" width="1.42578125" style="41" hidden="1" customWidth="1" outlineLevel="1"/>
    <col min="9" max="9" width="14.5703125" style="41" hidden="1" customWidth="1" outlineLevel="1"/>
    <col min="10" max="63" width="9.140625" style="97" customWidth="1"/>
    <col min="64" max="298" width="9.140625" style="41" customWidth="1"/>
    <col min="299" max="16384" width="9.140625" style="41"/>
  </cols>
  <sheetData>
    <row r="1" spans="1:62" ht="12.75" customHeight="1" x14ac:dyDescent="0.2">
      <c r="A1" s="363" t="s">
        <v>488</v>
      </c>
      <c r="B1" s="363"/>
      <c r="C1" s="363"/>
      <c r="D1" s="363"/>
      <c r="E1" s="363"/>
      <c r="F1" s="363"/>
      <c r="G1" s="363"/>
      <c r="H1" s="363"/>
      <c r="J1" s="98"/>
      <c r="K1" s="97" t="s">
        <v>859</v>
      </c>
    </row>
    <row r="2" spans="1:62" ht="15.75" customHeight="1" x14ac:dyDescent="0.25">
      <c r="A2" s="364" t="s">
        <v>858</v>
      </c>
      <c r="B2" s="364"/>
      <c r="C2" s="364"/>
      <c r="D2" s="364"/>
      <c r="E2" s="364"/>
      <c r="F2" s="364"/>
      <c r="G2" s="364"/>
      <c r="H2" s="364"/>
    </row>
    <row r="3" spans="1:62" ht="2.1" customHeight="1" x14ac:dyDescent="0.2"/>
    <row r="4" spans="1:62" ht="11.25" customHeight="1" x14ac:dyDescent="0.2">
      <c r="A4" s="85" t="s">
        <v>486</v>
      </c>
      <c r="B4" s="365" t="s">
        <v>485</v>
      </c>
      <c r="C4" s="365"/>
      <c r="D4" s="365"/>
      <c r="E4" s="365"/>
      <c r="F4" s="365"/>
      <c r="G4" s="365"/>
      <c r="H4" s="365"/>
    </row>
    <row r="5" spans="1:62" ht="2.1" customHeight="1" x14ac:dyDescent="0.2"/>
    <row r="6" spans="1:62" ht="12.75" customHeight="1" x14ac:dyDescent="0.2">
      <c r="A6" s="366" t="s">
        <v>484</v>
      </c>
      <c r="B6" s="366"/>
      <c r="C6" s="367" t="s">
        <v>483</v>
      </c>
      <c r="D6" s="367"/>
      <c r="E6" s="367" t="s">
        <v>482</v>
      </c>
      <c r="F6" s="367"/>
      <c r="G6" s="367" t="s">
        <v>481</v>
      </c>
      <c r="H6" s="367"/>
      <c r="I6" s="367"/>
    </row>
    <row r="7" spans="1:62" ht="12.75" customHeight="1" x14ac:dyDescent="0.2">
      <c r="A7" s="366" t="s">
        <v>480</v>
      </c>
      <c r="B7" s="366"/>
      <c r="C7" s="360" t="s">
        <v>479</v>
      </c>
      <c r="D7" s="360" t="s">
        <v>478</v>
      </c>
      <c r="E7" s="360" t="s">
        <v>479</v>
      </c>
      <c r="F7" s="360" t="s">
        <v>478</v>
      </c>
      <c r="G7" s="360" t="s">
        <v>479</v>
      </c>
      <c r="H7" s="360" t="s">
        <v>478</v>
      </c>
      <c r="I7" s="360"/>
    </row>
    <row r="8" spans="1:62" ht="12.75" customHeight="1" x14ac:dyDescent="0.2">
      <c r="A8" s="366" t="s">
        <v>857</v>
      </c>
      <c r="B8" s="366"/>
      <c r="C8" s="361"/>
      <c r="D8" s="361"/>
      <c r="E8" s="361"/>
      <c r="F8" s="361"/>
      <c r="G8" s="361"/>
      <c r="H8" s="368"/>
      <c r="I8" s="369"/>
    </row>
    <row r="9" spans="1:62" ht="12.75" customHeight="1" x14ac:dyDescent="0.2">
      <c r="A9" s="366" t="s">
        <v>477</v>
      </c>
      <c r="B9" s="366"/>
      <c r="C9" s="361"/>
      <c r="D9" s="361"/>
      <c r="E9" s="361"/>
      <c r="F9" s="361"/>
      <c r="G9" s="361"/>
      <c r="H9" s="368"/>
      <c r="I9" s="369"/>
    </row>
    <row r="10" spans="1:62" ht="12.75" customHeight="1" x14ac:dyDescent="0.2">
      <c r="A10" s="366" t="s">
        <v>856</v>
      </c>
      <c r="B10" s="366"/>
      <c r="C10" s="362"/>
      <c r="D10" s="362"/>
      <c r="E10" s="362"/>
      <c r="F10" s="362"/>
      <c r="G10" s="362"/>
      <c r="H10" s="370"/>
      <c r="I10" s="371"/>
      <c r="J10" s="99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</row>
    <row r="11" spans="1:62" ht="12.75" customHeight="1" x14ac:dyDescent="0.2">
      <c r="A11" s="372" t="s">
        <v>855</v>
      </c>
      <c r="B11" s="372"/>
      <c r="C11" s="83"/>
      <c r="D11" s="83"/>
      <c r="E11" s="84"/>
      <c r="F11" s="84"/>
      <c r="G11" s="83"/>
      <c r="H11" s="82"/>
      <c r="I11" s="81"/>
      <c r="J11" s="109" t="s">
        <v>364</v>
      </c>
      <c r="K11" s="110" t="s">
        <v>497</v>
      </c>
      <c r="L11" s="110" t="s">
        <v>862</v>
      </c>
      <c r="M11" s="110" t="s">
        <v>863</v>
      </c>
      <c r="N11" s="110" t="s">
        <v>864</v>
      </c>
      <c r="O11" s="110" t="s">
        <v>865</v>
      </c>
      <c r="P11" s="110" t="s">
        <v>838</v>
      </c>
      <c r="Q11" s="110" t="s">
        <v>837</v>
      </c>
      <c r="R11" s="110" t="s">
        <v>836</v>
      </c>
      <c r="S11" s="110" t="s">
        <v>835</v>
      </c>
      <c r="T11" s="110" t="s">
        <v>832</v>
      </c>
      <c r="U11" s="110" t="s">
        <v>827</v>
      </c>
      <c r="V11" s="110" t="s">
        <v>882</v>
      </c>
      <c r="W11" s="110" t="s">
        <v>871</v>
      </c>
      <c r="X11" s="110" t="s">
        <v>820</v>
      </c>
      <c r="Y11" s="110" t="s">
        <v>818</v>
      </c>
      <c r="Z11" s="110" t="s">
        <v>786</v>
      </c>
      <c r="AA11" s="110" t="s">
        <v>874</v>
      </c>
      <c r="AB11" s="110" t="s">
        <v>816</v>
      </c>
      <c r="AC11" s="110" t="s">
        <v>815</v>
      </c>
      <c r="AD11" s="110" t="s">
        <v>814</v>
      </c>
      <c r="AE11" s="110" t="s">
        <v>875</v>
      </c>
      <c r="AF11" s="110" t="s">
        <v>811</v>
      </c>
      <c r="AG11" s="110" t="s">
        <v>876</v>
      </c>
      <c r="AH11" s="110" t="s">
        <v>877</v>
      </c>
      <c r="AI11" s="110" t="s">
        <v>808</v>
      </c>
      <c r="AJ11" s="110" t="s">
        <v>807</v>
      </c>
      <c r="AK11" s="110" t="s">
        <v>806</v>
      </c>
      <c r="AL11" s="110" t="s">
        <v>878</v>
      </c>
      <c r="AM11" s="110" t="s">
        <v>802</v>
      </c>
      <c r="AN11" s="110" t="s">
        <v>801</v>
      </c>
      <c r="AO11" s="110" t="s">
        <v>800</v>
      </c>
      <c r="AP11" s="110" t="s">
        <v>799</v>
      </c>
      <c r="AQ11" s="110" t="s">
        <v>797</v>
      </c>
      <c r="AR11" s="110" t="s">
        <v>784</v>
      </c>
      <c r="AS11" s="110" t="s">
        <v>783</v>
      </c>
      <c r="AT11" s="110" t="s">
        <v>782</v>
      </c>
      <c r="AU11" s="109" t="s">
        <v>365</v>
      </c>
      <c r="AV11" s="110" t="s">
        <v>498</v>
      </c>
      <c r="AW11" s="110" t="s">
        <v>839</v>
      </c>
      <c r="AX11" s="110" t="s">
        <v>867</v>
      </c>
      <c r="AY11" s="110" t="s">
        <v>870</v>
      </c>
      <c r="AZ11" s="110" t="s">
        <v>824</v>
      </c>
      <c r="BA11" s="110" t="s">
        <v>795</v>
      </c>
      <c r="BB11" s="110" t="s">
        <v>787</v>
      </c>
      <c r="BC11" s="109" t="s">
        <v>363</v>
      </c>
      <c r="BD11" s="109" t="s">
        <v>879</v>
      </c>
      <c r="BE11" s="109" t="s">
        <v>369</v>
      </c>
      <c r="BF11" s="110" t="s">
        <v>868</v>
      </c>
      <c r="BG11" s="109" t="s">
        <v>371</v>
      </c>
      <c r="BH11" s="110" t="s">
        <v>794</v>
      </c>
    </row>
    <row r="12" spans="1:62" ht="12" customHeight="1" outlineLevel="1" collapsed="1" x14ac:dyDescent="0.2">
      <c r="A12" s="373" t="s">
        <v>475</v>
      </c>
      <c r="B12" s="373"/>
      <c r="C12" s="79"/>
      <c r="D12" s="79"/>
      <c r="E12" s="87">
        <v>304593.39</v>
      </c>
      <c r="F12" s="80">
        <v>304593.39</v>
      </c>
      <c r="G12" s="79"/>
      <c r="H12" s="78"/>
      <c r="I12" s="77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 t="s">
        <v>860</v>
      </c>
    </row>
    <row r="13" spans="1:62" ht="12" hidden="1" customHeight="1" outlineLevel="2" x14ac:dyDescent="0.2">
      <c r="A13" s="374" t="s">
        <v>392</v>
      </c>
      <c r="B13" s="374"/>
      <c r="C13" s="73"/>
      <c r="D13" s="73"/>
      <c r="E13" s="74">
        <v>13558.44</v>
      </c>
      <c r="F13" s="74">
        <v>13558.44</v>
      </c>
      <c r="G13" s="73"/>
      <c r="H13" s="72"/>
      <c r="I13" s="71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</row>
    <row r="14" spans="1:62" ht="12" hidden="1" customHeight="1" outlineLevel="3" x14ac:dyDescent="0.2">
      <c r="A14" s="375" t="s">
        <v>499</v>
      </c>
      <c r="B14" s="375"/>
      <c r="C14" s="69"/>
      <c r="D14" s="69"/>
      <c r="E14" s="69"/>
      <c r="F14" s="70">
        <v>13558.44</v>
      </c>
      <c r="G14" s="69"/>
      <c r="H14" s="68"/>
      <c r="I14" s="67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</row>
    <row r="15" spans="1:62" ht="12" hidden="1" customHeight="1" outlineLevel="4" x14ac:dyDescent="0.2">
      <c r="A15" s="376" t="s">
        <v>499</v>
      </c>
      <c r="B15" s="376"/>
      <c r="C15" s="69"/>
      <c r="D15" s="69"/>
      <c r="E15" s="69"/>
      <c r="F15" s="70">
        <v>13558.44</v>
      </c>
      <c r="G15" s="69"/>
      <c r="H15" s="68"/>
      <c r="I15" s="67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</row>
    <row r="16" spans="1:62" ht="23.25" hidden="1" customHeight="1" outlineLevel="3" x14ac:dyDescent="0.2">
      <c r="A16" s="375" t="s">
        <v>440</v>
      </c>
      <c r="B16" s="375"/>
      <c r="C16" s="69"/>
      <c r="D16" s="69"/>
      <c r="E16" s="70">
        <v>10434.379999999999</v>
      </c>
      <c r="F16" s="69"/>
      <c r="G16" s="69"/>
      <c r="H16" s="68"/>
      <c r="I16" s="67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</row>
    <row r="17" spans="1:62" ht="12" hidden="1" customHeight="1" outlineLevel="4" x14ac:dyDescent="0.2">
      <c r="A17" s="376" t="s">
        <v>499</v>
      </c>
      <c r="B17" s="376"/>
      <c r="C17" s="69"/>
      <c r="D17" s="69"/>
      <c r="E17" s="70">
        <v>10434.379999999999</v>
      </c>
      <c r="F17" s="69"/>
      <c r="G17" s="69"/>
      <c r="H17" s="68"/>
      <c r="I17" s="67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</row>
    <row r="18" spans="1:62" ht="12" hidden="1" customHeight="1" outlineLevel="3" x14ac:dyDescent="0.2">
      <c r="A18" s="375" t="s">
        <v>442</v>
      </c>
      <c r="B18" s="375"/>
      <c r="C18" s="69"/>
      <c r="D18" s="69"/>
      <c r="E18" s="70">
        <v>3124.06</v>
      </c>
      <c r="F18" s="69"/>
      <c r="G18" s="69"/>
      <c r="H18" s="68"/>
      <c r="I18" s="67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</row>
    <row r="19" spans="1:62" ht="12" hidden="1" customHeight="1" outlineLevel="4" x14ac:dyDescent="0.2">
      <c r="A19" s="376" t="s">
        <v>499</v>
      </c>
      <c r="B19" s="376"/>
      <c r="C19" s="69"/>
      <c r="D19" s="69"/>
      <c r="E19" s="70">
        <v>3124.06</v>
      </c>
      <c r="F19" s="69"/>
      <c r="G19" s="69"/>
      <c r="H19" s="68"/>
      <c r="I19" s="67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</row>
    <row r="20" spans="1:62" ht="12" hidden="1" customHeight="1" outlineLevel="2" x14ac:dyDescent="0.2">
      <c r="A20" s="374" t="s">
        <v>506</v>
      </c>
      <c r="B20" s="374"/>
      <c r="C20" s="73"/>
      <c r="D20" s="73"/>
      <c r="E20" s="74">
        <v>27110.15</v>
      </c>
      <c r="F20" s="74">
        <v>27110.15</v>
      </c>
      <c r="G20" s="73"/>
      <c r="H20" s="72"/>
      <c r="I20" s="71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</row>
    <row r="21" spans="1:62" ht="12" hidden="1" customHeight="1" outlineLevel="3" x14ac:dyDescent="0.2">
      <c r="A21" s="375" t="s">
        <v>499</v>
      </c>
      <c r="B21" s="375"/>
      <c r="C21" s="69"/>
      <c r="D21" s="69"/>
      <c r="E21" s="69"/>
      <c r="F21" s="70">
        <v>27110.15</v>
      </c>
      <c r="G21" s="69"/>
      <c r="H21" s="68"/>
      <c r="I21" s="67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</row>
    <row r="22" spans="1:62" ht="12" hidden="1" customHeight="1" outlineLevel="4" x14ac:dyDescent="0.2">
      <c r="A22" s="376" t="s">
        <v>499</v>
      </c>
      <c r="B22" s="376"/>
      <c r="C22" s="69"/>
      <c r="D22" s="69"/>
      <c r="E22" s="69"/>
      <c r="F22" s="70">
        <v>27110.15</v>
      </c>
      <c r="G22" s="69"/>
      <c r="H22" s="68"/>
      <c r="I22" s="67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</row>
    <row r="23" spans="1:62" ht="23.25" hidden="1" customHeight="1" outlineLevel="3" x14ac:dyDescent="0.2">
      <c r="A23" s="375" t="s">
        <v>440</v>
      </c>
      <c r="B23" s="375"/>
      <c r="C23" s="69"/>
      <c r="D23" s="69"/>
      <c r="E23" s="70">
        <v>20863.57</v>
      </c>
      <c r="F23" s="69"/>
      <c r="G23" s="69"/>
      <c r="H23" s="68"/>
      <c r="I23" s="67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</row>
    <row r="24" spans="1:62" ht="12" hidden="1" customHeight="1" outlineLevel="4" x14ac:dyDescent="0.2">
      <c r="A24" s="376" t="s">
        <v>499</v>
      </c>
      <c r="B24" s="376"/>
      <c r="C24" s="69"/>
      <c r="D24" s="69"/>
      <c r="E24" s="70">
        <v>20863.57</v>
      </c>
      <c r="F24" s="69"/>
      <c r="G24" s="69"/>
      <c r="H24" s="68"/>
      <c r="I24" s="67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</row>
    <row r="25" spans="1:62" ht="12" hidden="1" customHeight="1" outlineLevel="3" x14ac:dyDescent="0.2">
      <c r="A25" s="375" t="s">
        <v>442</v>
      </c>
      <c r="B25" s="375"/>
      <c r="C25" s="69"/>
      <c r="D25" s="69"/>
      <c r="E25" s="70">
        <v>6246.58</v>
      </c>
      <c r="F25" s="69"/>
      <c r="G25" s="69"/>
      <c r="H25" s="68"/>
      <c r="I25" s="67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</row>
    <row r="26" spans="1:62" ht="12" hidden="1" customHeight="1" outlineLevel="4" x14ac:dyDescent="0.2">
      <c r="A26" s="376" t="s">
        <v>499</v>
      </c>
      <c r="B26" s="376"/>
      <c r="C26" s="69"/>
      <c r="D26" s="69"/>
      <c r="E26" s="70">
        <v>6246.58</v>
      </c>
      <c r="F26" s="69"/>
      <c r="G26" s="69"/>
      <c r="H26" s="68"/>
      <c r="I26" s="67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</row>
    <row r="27" spans="1:62" ht="12" hidden="1" customHeight="1" outlineLevel="2" x14ac:dyDescent="0.2">
      <c r="A27" s="374" t="s">
        <v>505</v>
      </c>
      <c r="B27" s="374"/>
      <c r="C27" s="73"/>
      <c r="D27" s="73"/>
      <c r="E27" s="76">
        <v>4.57</v>
      </c>
      <c r="F27" s="76">
        <v>4.57</v>
      </c>
      <c r="G27" s="73"/>
      <c r="H27" s="72"/>
      <c r="I27" s="71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</row>
    <row r="28" spans="1:62" ht="12" hidden="1" customHeight="1" outlineLevel="3" x14ac:dyDescent="0.2">
      <c r="A28" s="375" t="s">
        <v>499</v>
      </c>
      <c r="B28" s="375"/>
      <c r="C28" s="69"/>
      <c r="D28" s="69"/>
      <c r="E28" s="69"/>
      <c r="F28" s="75">
        <v>4.57</v>
      </c>
      <c r="G28" s="69"/>
      <c r="H28" s="68"/>
      <c r="I28" s="67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</row>
    <row r="29" spans="1:62" ht="12" hidden="1" customHeight="1" outlineLevel="4" x14ac:dyDescent="0.2">
      <c r="A29" s="376" t="s">
        <v>499</v>
      </c>
      <c r="B29" s="376"/>
      <c r="C29" s="69"/>
      <c r="D29" s="69"/>
      <c r="E29" s="69"/>
      <c r="F29" s="75">
        <v>4.57</v>
      </c>
      <c r="G29" s="69"/>
      <c r="H29" s="68"/>
      <c r="I29" s="67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</row>
    <row r="30" spans="1:62" ht="23.25" hidden="1" customHeight="1" outlineLevel="3" x14ac:dyDescent="0.2">
      <c r="A30" s="375" t="s">
        <v>440</v>
      </c>
      <c r="B30" s="375"/>
      <c r="C30" s="69"/>
      <c r="D30" s="69"/>
      <c r="E30" s="75">
        <v>3.52</v>
      </c>
      <c r="F30" s="69"/>
      <c r="G30" s="69"/>
      <c r="H30" s="68"/>
      <c r="I30" s="67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</row>
    <row r="31" spans="1:62" ht="12" hidden="1" customHeight="1" outlineLevel="4" x14ac:dyDescent="0.2">
      <c r="A31" s="376" t="s">
        <v>499</v>
      </c>
      <c r="B31" s="376"/>
      <c r="C31" s="69"/>
      <c r="D31" s="69"/>
      <c r="E31" s="75">
        <v>3.52</v>
      </c>
      <c r="F31" s="69"/>
      <c r="G31" s="69"/>
      <c r="H31" s="68"/>
      <c r="I31" s="67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</row>
    <row r="32" spans="1:62" ht="12" hidden="1" customHeight="1" outlineLevel="3" x14ac:dyDescent="0.2">
      <c r="A32" s="375" t="s">
        <v>442</v>
      </c>
      <c r="B32" s="375"/>
      <c r="C32" s="69"/>
      <c r="D32" s="69"/>
      <c r="E32" s="75">
        <v>1.05</v>
      </c>
      <c r="F32" s="69"/>
      <c r="G32" s="69"/>
      <c r="H32" s="68"/>
      <c r="I32" s="67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</row>
    <row r="33" spans="1:62" ht="12" hidden="1" customHeight="1" outlineLevel="4" x14ac:dyDescent="0.2">
      <c r="A33" s="376" t="s">
        <v>499</v>
      </c>
      <c r="B33" s="376"/>
      <c r="C33" s="69"/>
      <c r="D33" s="69"/>
      <c r="E33" s="75">
        <v>1.05</v>
      </c>
      <c r="F33" s="69"/>
      <c r="G33" s="69"/>
      <c r="H33" s="68"/>
      <c r="I33" s="67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</row>
    <row r="34" spans="1:62" ht="12" hidden="1" customHeight="1" outlineLevel="2" x14ac:dyDescent="0.2">
      <c r="A34" s="374" t="s">
        <v>503</v>
      </c>
      <c r="B34" s="374"/>
      <c r="C34" s="73"/>
      <c r="D34" s="73"/>
      <c r="E34" s="74">
        <v>79353.17</v>
      </c>
      <c r="F34" s="74">
        <v>79353.17</v>
      </c>
      <c r="G34" s="73"/>
      <c r="H34" s="72"/>
      <c r="I34" s="71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</row>
    <row r="35" spans="1:62" ht="12" hidden="1" customHeight="1" outlineLevel="3" x14ac:dyDescent="0.2">
      <c r="A35" s="375" t="s">
        <v>499</v>
      </c>
      <c r="B35" s="375"/>
      <c r="C35" s="69"/>
      <c r="D35" s="69"/>
      <c r="E35" s="69"/>
      <c r="F35" s="70">
        <v>79353.17</v>
      </c>
      <c r="G35" s="69"/>
      <c r="H35" s="68"/>
      <c r="I35" s="67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</row>
    <row r="36" spans="1:62" ht="12" hidden="1" customHeight="1" outlineLevel="4" x14ac:dyDescent="0.2">
      <c r="A36" s="376" t="s">
        <v>499</v>
      </c>
      <c r="B36" s="376"/>
      <c r="C36" s="69"/>
      <c r="D36" s="69"/>
      <c r="E36" s="69"/>
      <c r="F36" s="70">
        <v>79353.17</v>
      </c>
      <c r="G36" s="69"/>
      <c r="H36" s="68"/>
      <c r="I36" s="67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</row>
    <row r="37" spans="1:62" ht="23.25" hidden="1" customHeight="1" outlineLevel="3" x14ac:dyDescent="0.2">
      <c r="A37" s="375" t="s">
        <v>440</v>
      </c>
      <c r="B37" s="375"/>
      <c r="C37" s="69"/>
      <c r="D37" s="69"/>
      <c r="E37" s="70">
        <v>61069.03</v>
      </c>
      <c r="F37" s="69"/>
      <c r="G37" s="69"/>
      <c r="H37" s="68"/>
      <c r="I37" s="67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</row>
    <row r="38" spans="1:62" ht="12" hidden="1" customHeight="1" outlineLevel="4" x14ac:dyDescent="0.2">
      <c r="A38" s="376" t="s">
        <v>499</v>
      </c>
      <c r="B38" s="376"/>
      <c r="C38" s="69"/>
      <c r="D38" s="69"/>
      <c r="E38" s="70">
        <v>61069.03</v>
      </c>
      <c r="F38" s="69"/>
      <c r="G38" s="69"/>
      <c r="H38" s="68"/>
      <c r="I38" s="67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</row>
    <row r="39" spans="1:62" ht="12" hidden="1" customHeight="1" outlineLevel="3" x14ac:dyDescent="0.2">
      <c r="A39" s="375" t="s">
        <v>442</v>
      </c>
      <c r="B39" s="375"/>
      <c r="C39" s="69"/>
      <c r="D39" s="69"/>
      <c r="E39" s="70">
        <v>18284.14</v>
      </c>
      <c r="F39" s="69"/>
      <c r="G39" s="69"/>
      <c r="H39" s="68"/>
      <c r="I39" s="67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</row>
    <row r="40" spans="1:62" ht="12" hidden="1" customHeight="1" outlineLevel="4" x14ac:dyDescent="0.2">
      <c r="A40" s="376" t="s">
        <v>499</v>
      </c>
      <c r="B40" s="376"/>
      <c r="C40" s="69"/>
      <c r="D40" s="69"/>
      <c r="E40" s="70">
        <v>18284.14</v>
      </c>
      <c r="F40" s="69"/>
      <c r="G40" s="69"/>
      <c r="H40" s="68"/>
      <c r="I40" s="67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</row>
    <row r="41" spans="1:62" ht="12" hidden="1" customHeight="1" outlineLevel="2" x14ac:dyDescent="0.2">
      <c r="A41" s="374" t="s">
        <v>502</v>
      </c>
      <c r="B41" s="374"/>
      <c r="C41" s="73"/>
      <c r="D41" s="73"/>
      <c r="E41" s="74">
        <v>170762.76</v>
      </c>
      <c r="F41" s="74">
        <v>170762.76</v>
      </c>
      <c r="G41" s="73"/>
      <c r="H41" s="72"/>
      <c r="I41" s="71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</row>
    <row r="42" spans="1:62" ht="12" hidden="1" customHeight="1" outlineLevel="3" x14ac:dyDescent="0.2">
      <c r="A42" s="375" t="s">
        <v>499</v>
      </c>
      <c r="B42" s="375"/>
      <c r="C42" s="69"/>
      <c r="D42" s="69"/>
      <c r="E42" s="69"/>
      <c r="F42" s="70">
        <v>170762.76</v>
      </c>
      <c r="G42" s="69"/>
      <c r="H42" s="68"/>
      <c r="I42" s="67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</row>
    <row r="43" spans="1:62" ht="12" hidden="1" customHeight="1" outlineLevel="4" x14ac:dyDescent="0.2">
      <c r="A43" s="376" t="s">
        <v>499</v>
      </c>
      <c r="B43" s="376"/>
      <c r="C43" s="69"/>
      <c r="D43" s="69"/>
      <c r="E43" s="69"/>
      <c r="F43" s="70">
        <v>170762.76</v>
      </c>
      <c r="G43" s="69"/>
      <c r="H43" s="68"/>
      <c r="I43" s="67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</row>
    <row r="44" spans="1:62" ht="23.25" hidden="1" customHeight="1" outlineLevel="3" x14ac:dyDescent="0.2">
      <c r="A44" s="375" t="s">
        <v>440</v>
      </c>
      <c r="B44" s="375"/>
      <c r="C44" s="69"/>
      <c r="D44" s="69"/>
      <c r="E44" s="70">
        <v>131416.51</v>
      </c>
      <c r="F44" s="69"/>
      <c r="G44" s="69"/>
      <c r="H44" s="68"/>
      <c r="I44" s="67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</row>
    <row r="45" spans="1:62" ht="12" hidden="1" customHeight="1" outlineLevel="4" x14ac:dyDescent="0.2">
      <c r="A45" s="376" t="s">
        <v>499</v>
      </c>
      <c r="B45" s="376"/>
      <c r="C45" s="69"/>
      <c r="D45" s="69"/>
      <c r="E45" s="70">
        <v>131416.51</v>
      </c>
      <c r="F45" s="69"/>
      <c r="G45" s="69"/>
      <c r="H45" s="68"/>
      <c r="I45" s="67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</row>
    <row r="46" spans="1:62" ht="12" hidden="1" customHeight="1" outlineLevel="3" x14ac:dyDescent="0.2">
      <c r="A46" s="375" t="s">
        <v>442</v>
      </c>
      <c r="B46" s="375"/>
      <c r="C46" s="69"/>
      <c r="D46" s="69"/>
      <c r="E46" s="70">
        <v>39346.25</v>
      </c>
      <c r="F46" s="69"/>
      <c r="G46" s="69"/>
      <c r="H46" s="68"/>
      <c r="I46" s="67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</row>
    <row r="47" spans="1:62" ht="12" hidden="1" customHeight="1" outlineLevel="4" x14ac:dyDescent="0.2">
      <c r="A47" s="376" t="s">
        <v>499</v>
      </c>
      <c r="B47" s="376"/>
      <c r="C47" s="69"/>
      <c r="D47" s="69"/>
      <c r="E47" s="70">
        <v>39346.25</v>
      </c>
      <c r="F47" s="69"/>
      <c r="G47" s="69"/>
      <c r="H47" s="68"/>
      <c r="I47" s="67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</row>
    <row r="48" spans="1:62" ht="12" hidden="1" customHeight="1" outlineLevel="2" x14ac:dyDescent="0.2">
      <c r="A48" s="374" t="s">
        <v>501</v>
      </c>
      <c r="B48" s="374"/>
      <c r="C48" s="73"/>
      <c r="D48" s="73"/>
      <c r="E48" s="74">
        <v>7661.35</v>
      </c>
      <c r="F48" s="74">
        <v>7661.35</v>
      </c>
      <c r="G48" s="73"/>
      <c r="H48" s="72"/>
      <c r="I48" s="71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</row>
    <row r="49" spans="1:63" ht="12" hidden="1" customHeight="1" outlineLevel="3" x14ac:dyDescent="0.2">
      <c r="A49" s="375" t="s">
        <v>499</v>
      </c>
      <c r="B49" s="375"/>
      <c r="C49" s="69"/>
      <c r="D49" s="69"/>
      <c r="E49" s="69"/>
      <c r="F49" s="70">
        <v>7661.35</v>
      </c>
      <c r="G49" s="69"/>
      <c r="H49" s="68"/>
      <c r="I49" s="67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</row>
    <row r="50" spans="1:63" ht="12" hidden="1" customHeight="1" outlineLevel="4" x14ac:dyDescent="0.2">
      <c r="A50" s="376" t="s">
        <v>499</v>
      </c>
      <c r="B50" s="376"/>
      <c r="C50" s="69"/>
      <c r="D50" s="69"/>
      <c r="E50" s="69"/>
      <c r="F50" s="70">
        <v>7661.35</v>
      </c>
      <c r="G50" s="69"/>
      <c r="H50" s="68"/>
      <c r="I50" s="67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</row>
    <row r="51" spans="1:63" ht="23.25" hidden="1" customHeight="1" outlineLevel="3" x14ac:dyDescent="0.2">
      <c r="A51" s="375" t="s">
        <v>440</v>
      </c>
      <c r="B51" s="375"/>
      <c r="C51" s="69"/>
      <c r="D51" s="69"/>
      <c r="E51" s="70">
        <v>5896.06</v>
      </c>
      <c r="F51" s="69"/>
      <c r="G51" s="69"/>
      <c r="H51" s="68"/>
      <c r="I51" s="67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</row>
    <row r="52" spans="1:63" ht="12" hidden="1" customHeight="1" outlineLevel="4" x14ac:dyDescent="0.2">
      <c r="A52" s="376" t="s">
        <v>499</v>
      </c>
      <c r="B52" s="376"/>
      <c r="C52" s="69"/>
      <c r="D52" s="69"/>
      <c r="E52" s="70">
        <v>5896.06</v>
      </c>
      <c r="F52" s="69"/>
      <c r="G52" s="69"/>
      <c r="H52" s="68"/>
      <c r="I52" s="67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</row>
    <row r="53" spans="1:63" ht="12" hidden="1" customHeight="1" outlineLevel="3" x14ac:dyDescent="0.2">
      <c r="A53" s="375" t="s">
        <v>442</v>
      </c>
      <c r="B53" s="375"/>
      <c r="C53" s="69"/>
      <c r="D53" s="69"/>
      <c r="E53" s="70">
        <v>1765.29</v>
      </c>
      <c r="F53" s="69"/>
      <c r="G53" s="69"/>
      <c r="H53" s="68"/>
      <c r="I53" s="67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</row>
    <row r="54" spans="1:63" ht="12" hidden="1" customHeight="1" outlineLevel="4" x14ac:dyDescent="0.2">
      <c r="A54" s="376" t="s">
        <v>499</v>
      </c>
      <c r="B54" s="376"/>
      <c r="C54" s="69"/>
      <c r="D54" s="69"/>
      <c r="E54" s="70">
        <v>1765.29</v>
      </c>
      <c r="F54" s="69"/>
      <c r="G54" s="69"/>
      <c r="H54" s="68"/>
      <c r="I54" s="67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</row>
    <row r="55" spans="1:63" ht="12" hidden="1" customHeight="1" outlineLevel="2" x14ac:dyDescent="0.2">
      <c r="A55" s="374" t="s">
        <v>500</v>
      </c>
      <c r="B55" s="374"/>
      <c r="C55" s="73"/>
      <c r="D55" s="73"/>
      <c r="E55" s="74">
        <v>6142.95</v>
      </c>
      <c r="F55" s="74">
        <v>6142.95</v>
      </c>
      <c r="G55" s="73"/>
      <c r="H55" s="72"/>
      <c r="I55" s="71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</row>
    <row r="56" spans="1:63" ht="12" hidden="1" customHeight="1" outlineLevel="3" x14ac:dyDescent="0.2">
      <c r="A56" s="375" t="s">
        <v>499</v>
      </c>
      <c r="B56" s="375"/>
      <c r="C56" s="69"/>
      <c r="D56" s="69"/>
      <c r="E56" s="69"/>
      <c r="F56" s="70">
        <v>6142.95</v>
      </c>
      <c r="G56" s="69"/>
      <c r="H56" s="68"/>
      <c r="I56" s="67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</row>
    <row r="57" spans="1:63" ht="12" hidden="1" customHeight="1" outlineLevel="4" x14ac:dyDescent="0.2">
      <c r="A57" s="376" t="s">
        <v>499</v>
      </c>
      <c r="B57" s="376"/>
      <c r="C57" s="69"/>
      <c r="D57" s="69"/>
      <c r="E57" s="69"/>
      <c r="F57" s="70">
        <v>6142.95</v>
      </c>
      <c r="G57" s="69"/>
      <c r="H57" s="68"/>
      <c r="I57" s="67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</row>
    <row r="58" spans="1:63" ht="23.25" hidden="1" customHeight="1" outlineLevel="3" x14ac:dyDescent="0.2">
      <c r="A58" s="375" t="s">
        <v>440</v>
      </c>
      <c r="B58" s="375"/>
      <c r="C58" s="69"/>
      <c r="D58" s="69"/>
      <c r="E58" s="70">
        <v>4727.5200000000004</v>
      </c>
      <c r="F58" s="69"/>
      <c r="G58" s="69"/>
      <c r="H58" s="68"/>
      <c r="I58" s="67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</row>
    <row r="59" spans="1:63" ht="12" hidden="1" customHeight="1" outlineLevel="4" x14ac:dyDescent="0.2">
      <c r="A59" s="376" t="s">
        <v>499</v>
      </c>
      <c r="B59" s="376"/>
      <c r="C59" s="69"/>
      <c r="D59" s="69"/>
      <c r="E59" s="70">
        <v>4727.5200000000004</v>
      </c>
      <c r="F59" s="69"/>
      <c r="G59" s="69"/>
      <c r="H59" s="68"/>
      <c r="I59" s="67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</row>
    <row r="60" spans="1:63" ht="12" hidden="1" customHeight="1" outlineLevel="3" x14ac:dyDescent="0.2">
      <c r="A60" s="375" t="s">
        <v>442</v>
      </c>
      <c r="B60" s="375"/>
      <c r="C60" s="69"/>
      <c r="D60" s="69"/>
      <c r="E60" s="70">
        <v>1415.43</v>
      </c>
      <c r="F60" s="69"/>
      <c r="G60" s="69"/>
      <c r="H60" s="68"/>
      <c r="I60" s="67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</row>
    <row r="61" spans="1:63" ht="12" hidden="1" customHeight="1" outlineLevel="4" x14ac:dyDescent="0.2">
      <c r="A61" s="376" t="s">
        <v>499</v>
      </c>
      <c r="B61" s="376"/>
      <c r="C61" s="69"/>
      <c r="D61" s="69"/>
      <c r="E61" s="70">
        <v>1415.43</v>
      </c>
      <c r="F61" s="69"/>
      <c r="G61" s="69"/>
      <c r="H61" s="68"/>
      <c r="I61" s="67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</row>
    <row r="62" spans="1:63" ht="12" customHeight="1" outlineLevel="1" collapsed="1" x14ac:dyDescent="0.2">
      <c r="A62" s="373" t="s">
        <v>475</v>
      </c>
      <c r="B62" s="373"/>
      <c r="C62" s="79"/>
      <c r="D62" s="79"/>
      <c r="E62" s="87">
        <v>2791402.25</v>
      </c>
      <c r="F62" s="80">
        <v>2791402.25</v>
      </c>
      <c r="G62" s="79"/>
      <c r="H62" s="78"/>
      <c r="I62" s="77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 t="s">
        <v>860</v>
      </c>
      <c r="BK62" s="90"/>
    </row>
    <row r="63" spans="1:63" ht="12" hidden="1" customHeight="1" outlineLevel="2" x14ac:dyDescent="0.2">
      <c r="A63" s="374" t="s">
        <v>507</v>
      </c>
      <c r="B63" s="374"/>
      <c r="C63" s="73"/>
      <c r="D63" s="73"/>
      <c r="E63" s="76">
        <v>445.45</v>
      </c>
      <c r="F63" s="76">
        <v>445.45</v>
      </c>
      <c r="G63" s="73"/>
      <c r="H63" s="72"/>
      <c r="I63" s="71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</row>
    <row r="64" spans="1:63" ht="12" hidden="1" customHeight="1" outlineLevel="3" x14ac:dyDescent="0.2">
      <c r="A64" s="375" t="s">
        <v>499</v>
      </c>
      <c r="B64" s="375"/>
      <c r="C64" s="69"/>
      <c r="D64" s="69"/>
      <c r="E64" s="69"/>
      <c r="F64" s="75">
        <v>445.45</v>
      </c>
      <c r="G64" s="69"/>
      <c r="H64" s="68"/>
      <c r="I64" s="67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</row>
    <row r="65" spans="1:63" ht="12" hidden="1" customHeight="1" outlineLevel="4" x14ac:dyDescent="0.2">
      <c r="A65" s="376" t="s">
        <v>499</v>
      </c>
      <c r="B65" s="376"/>
      <c r="C65" s="69"/>
      <c r="D65" s="69"/>
      <c r="E65" s="69"/>
      <c r="F65" s="75">
        <v>445.45</v>
      </c>
      <c r="G65" s="69"/>
      <c r="H65" s="68"/>
      <c r="I65" s="67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</row>
    <row r="66" spans="1:63" ht="23.25" hidden="1" customHeight="1" outlineLevel="3" x14ac:dyDescent="0.2">
      <c r="A66" s="375" t="s">
        <v>440</v>
      </c>
      <c r="B66" s="375"/>
      <c r="C66" s="69"/>
      <c r="D66" s="69"/>
      <c r="E66" s="75">
        <v>445.45</v>
      </c>
      <c r="F66" s="69"/>
      <c r="G66" s="69"/>
      <c r="H66" s="68"/>
      <c r="I66" s="67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</row>
    <row r="67" spans="1:63" ht="12" hidden="1" customHeight="1" outlineLevel="4" x14ac:dyDescent="0.2">
      <c r="A67" s="376" t="s">
        <v>499</v>
      </c>
      <c r="B67" s="376"/>
      <c r="C67" s="69"/>
      <c r="D67" s="69"/>
      <c r="E67" s="75">
        <v>445.45</v>
      </c>
      <c r="F67" s="69"/>
      <c r="G67" s="69"/>
      <c r="H67" s="68"/>
      <c r="I67" s="6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</row>
    <row r="68" spans="1:63" ht="12" hidden="1" customHeight="1" outlineLevel="2" x14ac:dyDescent="0.2">
      <c r="A68" s="374" t="s">
        <v>392</v>
      </c>
      <c r="B68" s="374"/>
      <c r="C68" s="73"/>
      <c r="D68" s="73"/>
      <c r="E68" s="74">
        <v>115073.62</v>
      </c>
      <c r="F68" s="74">
        <v>115073.62</v>
      </c>
      <c r="G68" s="73"/>
      <c r="H68" s="72"/>
      <c r="I68" s="71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</row>
    <row r="69" spans="1:63" ht="12" hidden="1" customHeight="1" outlineLevel="3" x14ac:dyDescent="0.2">
      <c r="A69" s="375" t="s">
        <v>499</v>
      </c>
      <c r="B69" s="375"/>
      <c r="C69" s="69"/>
      <c r="D69" s="69"/>
      <c r="E69" s="69"/>
      <c r="F69" s="70">
        <v>115073.62</v>
      </c>
      <c r="G69" s="69"/>
      <c r="H69" s="68"/>
      <c r="I69" s="67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</row>
    <row r="70" spans="1:63" ht="12" hidden="1" customHeight="1" outlineLevel="4" x14ac:dyDescent="0.2">
      <c r="A70" s="376" t="s">
        <v>499</v>
      </c>
      <c r="B70" s="376"/>
      <c r="C70" s="69"/>
      <c r="D70" s="69"/>
      <c r="E70" s="69"/>
      <c r="F70" s="70">
        <v>115073.62</v>
      </c>
      <c r="G70" s="69"/>
      <c r="H70" s="68"/>
      <c r="I70" s="67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</row>
    <row r="71" spans="1:63" ht="23.25" hidden="1" customHeight="1" outlineLevel="3" x14ac:dyDescent="0.2">
      <c r="A71" s="375" t="s">
        <v>440</v>
      </c>
      <c r="B71" s="375"/>
      <c r="C71" s="69"/>
      <c r="D71" s="69"/>
      <c r="E71" s="70">
        <v>115073.62</v>
      </c>
      <c r="F71" s="69"/>
      <c r="G71" s="69"/>
      <c r="H71" s="68"/>
      <c r="I71" s="67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</row>
    <row r="72" spans="1:63" ht="12" hidden="1" customHeight="1" outlineLevel="4" x14ac:dyDescent="0.2">
      <c r="A72" s="376" t="s">
        <v>499</v>
      </c>
      <c r="B72" s="376"/>
      <c r="C72" s="69"/>
      <c r="D72" s="69"/>
      <c r="E72" s="70">
        <v>115073.62</v>
      </c>
      <c r="F72" s="69"/>
      <c r="G72" s="69"/>
      <c r="H72" s="68"/>
      <c r="I72" s="67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</row>
    <row r="73" spans="1:63" ht="12" hidden="1" customHeight="1" outlineLevel="2" x14ac:dyDescent="0.2">
      <c r="A73" s="374" t="s">
        <v>506</v>
      </c>
      <c r="B73" s="374"/>
      <c r="C73" s="73"/>
      <c r="D73" s="73"/>
      <c r="E73" s="74">
        <v>231405.26</v>
      </c>
      <c r="F73" s="74">
        <v>231405.26</v>
      </c>
      <c r="G73" s="73"/>
      <c r="H73" s="72"/>
      <c r="I73" s="71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</row>
    <row r="74" spans="1:63" ht="12" hidden="1" customHeight="1" outlineLevel="3" x14ac:dyDescent="0.2">
      <c r="A74" s="375" t="s">
        <v>499</v>
      </c>
      <c r="B74" s="375"/>
      <c r="C74" s="69"/>
      <c r="D74" s="69"/>
      <c r="E74" s="69"/>
      <c r="F74" s="70">
        <v>231405.26</v>
      </c>
      <c r="G74" s="69"/>
      <c r="H74" s="68"/>
      <c r="I74" s="67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</row>
    <row r="75" spans="1:63" ht="12" hidden="1" customHeight="1" outlineLevel="4" x14ac:dyDescent="0.2">
      <c r="A75" s="376" t="s">
        <v>499</v>
      </c>
      <c r="B75" s="376"/>
      <c r="C75" s="69"/>
      <c r="D75" s="69"/>
      <c r="E75" s="69"/>
      <c r="F75" s="70">
        <v>231405.26</v>
      </c>
      <c r="G75" s="69"/>
      <c r="H75" s="68"/>
      <c r="I75" s="67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</row>
    <row r="76" spans="1:63" ht="23.25" hidden="1" customHeight="1" outlineLevel="3" x14ac:dyDescent="0.2">
      <c r="A76" s="375" t="s">
        <v>440</v>
      </c>
      <c r="B76" s="375"/>
      <c r="C76" s="69"/>
      <c r="D76" s="69"/>
      <c r="E76" s="70">
        <v>231405.26</v>
      </c>
      <c r="F76" s="69"/>
      <c r="G76" s="69"/>
      <c r="H76" s="68"/>
      <c r="I76" s="67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</row>
    <row r="77" spans="1:63" ht="12" hidden="1" customHeight="1" outlineLevel="4" x14ac:dyDescent="0.2">
      <c r="A77" s="376" t="s">
        <v>499</v>
      </c>
      <c r="B77" s="376"/>
      <c r="C77" s="69"/>
      <c r="D77" s="69"/>
      <c r="E77" s="70">
        <v>231405.26</v>
      </c>
      <c r="F77" s="69"/>
      <c r="G77" s="69"/>
      <c r="H77" s="68"/>
      <c r="I77" s="67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</row>
    <row r="78" spans="1:63" ht="12" hidden="1" customHeight="1" outlineLevel="2" x14ac:dyDescent="0.2">
      <c r="A78" s="374" t="s">
        <v>505</v>
      </c>
      <c r="B78" s="374"/>
      <c r="C78" s="73"/>
      <c r="D78" s="73"/>
      <c r="E78" s="76">
        <v>37.85</v>
      </c>
      <c r="F78" s="76">
        <v>37.85</v>
      </c>
      <c r="G78" s="73"/>
      <c r="H78" s="72"/>
      <c r="I78" s="71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</row>
    <row r="79" spans="1:63" ht="12" hidden="1" customHeight="1" outlineLevel="3" x14ac:dyDescent="0.2">
      <c r="A79" s="375" t="s">
        <v>499</v>
      </c>
      <c r="B79" s="375"/>
      <c r="C79" s="69"/>
      <c r="D79" s="69"/>
      <c r="E79" s="69"/>
      <c r="F79" s="75">
        <v>37.85</v>
      </c>
      <c r="G79" s="69"/>
      <c r="H79" s="68"/>
      <c r="I79" s="67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</row>
    <row r="80" spans="1:63" ht="12" hidden="1" customHeight="1" outlineLevel="4" x14ac:dyDescent="0.2">
      <c r="A80" s="376" t="s">
        <v>499</v>
      </c>
      <c r="B80" s="376"/>
      <c r="C80" s="69"/>
      <c r="D80" s="69"/>
      <c r="E80" s="69"/>
      <c r="F80" s="75">
        <v>37.85</v>
      </c>
      <c r="G80" s="69"/>
      <c r="H80" s="68"/>
      <c r="I80" s="67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</row>
    <row r="81" spans="1:63" ht="23.25" hidden="1" customHeight="1" outlineLevel="3" x14ac:dyDescent="0.2">
      <c r="A81" s="375" t="s">
        <v>440</v>
      </c>
      <c r="B81" s="375"/>
      <c r="C81" s="69"/>
      <c r="D81" s="69"/>
      <c r="E81" s="75">
        <v>37.85</v>
      </c>
      <c r="F81" s="69"/>
      <c r="G81" s="69"/>
      <c r="H81" s="68"/>
      <c r="I81" s="67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</row>
    <row r="82" spans="1:63" ht="12" hidden="1" customHeight="1" outlineLevel="4" x14ac:dyDescent="0.2">
      <c r="A82" s="376" t="s">
        <v>499</v>
      </c>
      <c r="B82" s="376"/>
      <c r="C82" s="69"/>
      <c r="D82" s="69"/>
      <c r="E82" s="75">
        <v>37.85</v>
      </c>
      <c r="F82" s="69"/>
      <c r="G82" s="69"/>
      <c r="H82" s="68"/>
      <c r="I82" s="67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</row>
    <row r="83" spans="1:63" ht="12" hidden="1" customHeight="1" outlineLevel="2" x14ac:dyDescent="0.2">
      <c r="A83" s="374" t="s">
        <v>504</v>
      </c>
      <c r="B83" s="374"/>
      <c r="C83" s="73"/>
      <c r="D83" s="73"/>
      <c r="E83" s="74">
        <v>1629.56</v>
      </c>
      <c r="F83" s="74">
        <v>1629.56</v>
      </c>
      <c r="G83" s="73"/>
      <c r="H83" s="72"/>
      <c r="I83" s="71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</row>
    <row r="84" spans="1:63" ht="12" hidden="1" customHeight="1" outlineLevel="3" x14ac:dyDescent="0.2">
      <c r="A84" s="375" t="s">
        <v>499</v>
      </c>
      <c r="B84" s="375"/>
      <c r="C84" s="69"/>
      <c r="D84" s="69"/>
      <c r="E84" s="69"/>
      <c r="F84" s="70">
        <v>1629.56</v>
      </c>
      <c r="G84" s="69"/>
      <c r="H84" s="68"/>
      <c r="I84" s="67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</row>
    <row r="85" spans="1:63" ht="12" hidden="1" customHeight="1" outlineLevel="4" x14ac:dyDescent="0.2">
      <c r="A85" s="376" t="s">
        <v>499</v>
      </c>
      <c r="B85" s="376"/>
      <c r="C85" s="69"/>
      <c r="D85" s="69"/>
      <c r="E85" s="69"/>
      <c r="F85" s="70">
        <v>1629.56</v>
      </c>
      <c r="G85" s="69"/>
      <c r="H85" s="68"/>
      <c r="I85" s="67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</row>
    <row r="86" spans="1:63" ht="23.25" hidden="1" customHeight="1" outlineLevel="3" x14ac:dyDescent="0.2">
      <c r="A86" s="375" t="s">
        <v>440</v>
      </c>
      <c r="B86" s="375"/>
      <c r="C86" s="69"/>
      <c r="D86" s="69"/>
      <c r="E86" s="70">
        <v>1629.56</v>
      </c>
      <c r="F86" s="69"/>
      <c r="G86" s="69"/>
      <c r="H86" s="68"/>
      <c r="I86" s="67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</row>
    <row r="87" spans="1:63" ht="12" hidden="1" customHeight="1" outlineLevel="4" x14ac:dyDescent="0.2">
      <c r="A87" s="376" t="s">
        <v>499</v>
      </c>
      <c r="B87" s="376"/>
      <c r="C87" s="69"/>
      <c r="D87" s="69"/>
      <c r="E87" s="70">
        <v>1629.56</v>
      </c>
      <c r="F87" s="69"/>
      <c r="G87" s="69"/>
      <c r="H87" s="68"/>
      <c r="I87" s="67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</row>
    <row r="88" spans="1:63" ht="12" hidden="1" customHeight="1" outlineLevel="2" x14ac:dyDescent="0.2">
      <c r="A88" s="374" t="s">
        <v>503</v>
      </c>
      <c r="B88" s="374"/>
      <c r="C88" s="73"/>
      <c r="D88" s="73"/>
      <c r="E88" s="74">
        <v>564238.15</v>
      </c>
      <c r="F88" s="74">
        <v>564238.15</v>
      </c>
      <c r="G88" s="73"/>
      <c r="H88" s="72"/>
      <c r="I88" s="71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</row>
    <row r="89" spans="1:63" ht="12" hidden="1" customHeight="1" outlineLevel="3" x14ac:dyDescent="0.2">
      <c r="A89" s="375" t="s">
        <v>499</v>
      </c>
      <c r="B89" s="375"/>
      <c r="C89" s="69"/>
      <c r="D89" s="69"/>
      <c r="E89" s="69"/>
      <c r="F89" s="70">
        <v>564238.15</v>
      </c>
      <c r="G89" s="69"/>
      <c r="H89" s="68"/>
      <c r="I89" s="67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</row>
    <row r="90" spans="1:63" ht="12" hidden="1" customHeight="1" outlineLevel="4" x14ac:dyDescent="0.2">
      <c r="A90" s="376" t="s">
        <v>499</v>
      </c>
      <c r="B90" s="376"/>
      <c r="C90" s="69"/>
      <c r="D90" s="69"/>
      <c r="E90" s="69"/>
      <c r="F90" s="70">
        <v>564238.15</v>
      </c>
      <c r="G90" s="69"/>
      <c r="H90" s="68"/>
      <c r="I90" s="67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</row>
    <row r="91" spans="1:63" ht="23.25" hidden="1" customHeight="1" outlineLevel="3" x14ac:dyDescent="0.2">
      <c r="A91" s="375" t="s">
        <v>440</v>
      </c>
      <c r="B91" s="375"/>
      <c r="C91" s="69"/>
      <c r="D91" s="69"/>
      <c r="E91" s="70">
        <v>564238.15</v>
      </c>
      <c r="F91" s="69"/>
      <c r="G91" s="69"/>
      <c r="H91" s="68"/>
      <c r="I91" s="67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</row>
    <row r="92" spans="1:63" ht="12" hidden="1" customHeight="1" outlineLevel="4" x14ac:dyDescent="0.2">
      <c r="A92" s="376" t="s">
        <v>499</v>
      </c>
      <c r="B92" s="376"/>
      <c r="C92" s="69"/>
      <c r="D92" s="69"/>
      <c r="E92" s="70">
        <v>564238.15</v>
      </c>
      <c r="F92" s="69"/>
      <c r="G92" s="69"/>
      <c r="H92" s="68"/>
      <c r="I92" s="67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</row>
    <row r="93" spans="1:63" ht="12" hidden="1" customHeight="1" outlineLevel="2" x14ac:dyDescent="0.2">
      <c r="A93" s="374" t="s">
        <v>502</v>
      </c>
      <c r="B93" s="374"/>
      <c r="C93" s="73"/>
      <c r="D93" s="73"/>
      <c r="E93" s="74">
        <v>1762729.33</v>
      </c>
      <c r="F93" s="74">
        <v>1762729.33</v>
      </c>
      <c r="G93" s="73"/>
      <c r="H93" s="72"/>
      <c r="I93" s="71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</row>
    <row r="94" spans="1:63" ht="12" hidden="1" customHeight="1" outlineLevel="3" x14ac:dyDescent="0.2">
      <c r="A94" s="375" t="s">
        <v>499</v>
      </c>
      <c r="B94" s="375"/>
      <c r="C94" s="69"/>
      <c r="D94" s="69"/>
      <c r="E94" s="70">
        <v>962690.49</v>
      </c>
      <c r="F94" s="70">
        <v>1762729.33</v>
      </c>
      <c r="G94" s="69"/>
      <c r="H94" s="68"/>
      <c r="I94" s="67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</row>
    <row r="95" spans="1:63" ht="12" hidden="1" customHeight="1" outlineLevel="4" x14ac:dyDescent="0.2">
      <c r="A95" s="376" t="s">
        <v>499</v>
      </c>
      <c r="B95" s="376"/>
      <c r="C95" s="69"/>
      <c r="D95" s="69"/>
      <c r="E95" s="70">
        <v>962690.49</v>
      </c>
      <c r="F95" s="70">
        <v>1762729.33</v>
      </c>
      <c r="G95" s="69"/>
      <c r="H95" s="68"/>
      <c r="I95" s="67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</row>
    <row r="96" spans="1:63" ht="23.25" hidden="1" customHeight="1" outlineLevel="3" x14ac:dyDescent="0.2">
      <c r="A96" s="375" t="s">
        <v>440</v>
      </c>
      <c r="B96" s="375"/>
      <c r="C96" s="69"/>
      <c r="D96" s="69"/>
      <c r="E96" s="70">
        <v>800038.84</v>
      </c>
      <c r="F96" s="69"/>
      <c r="G96" s="69"/>
      <c r="H96" s="68"/>
      <c r="I96" s="67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</row>
    <row r="97" spans="1:63" ht="12" hidden="1" customHeight="1" outlineLevel="4" x14ac:dyDescent="0.2">
      <c r="A97" s="376" t="s">
        <v>499</v>
      </c>
      <c r="B97" s="376"/>
      <c r="C97" s="69"/>
      <c r="D97" s="69"/>
      <c r="E97" s="70">
        <v>800038.84</v>
      </c>
      <c r="F97" s="69"/>
      <c r="G97" s="69"/>
      <c r="H97" s="68"/>
      <c r="I97" s="67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</row>
    <row r="98" spans="1:63" ht="12" hidden="1" customHeight="1" outlineLevel="2" x14ac:dyDescent="0.2">
      <c r="A98" s="374" t="s">
        <v>501</v>
      </c>
      <c r="B98" s="374"/>
      <c r="C98" s="73"/>
      <c r="D98" s="73"/>
      <c r="E98" s="74">
        <v>64457.88</v>
      </c>
      <c r="F98" s="74">
        <v>64457.88</v>
      </c>
      <c r="G98" s="73"/>
      <c r="H98" s="72"/>
      <c r="I98" s="71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</row>
    <row r="99" spans="1:63" ht="12" hidden="1" customHeight="1" outlineLevel="3" x14ac:dyDescent="0.2">
      <c r="A99" s="375" t="s">
        <v>499</v>
      </c>
      <c r="B99" s="375"/>
      <c r="C99" s="69"/>
      <c r="D99" s="69"/>
      <c r="E99" s="69"/>
      <c r="F99" s="70">
        <v>64457.88</v>
      </c>
      <c r="G99" s="69"/>
      <c r="H99" s="68"/>
      <c r="I99" s="67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</row>
    <row r="100" spans="1:63" ht="12" hidden="1" customHeight="1" outlineLevel="4" x14ac:dyDescent="0.2">
      <c r="A100" s="376" t="s">
        <v>499</v>
      </c>
      <c r="B100" s="376"/>
      <c r="C100" s="69"/>
      <c r="D100" s="69"/>
      <c r="E100" s="69"/>
      <c r="F100" s="70">
        <v>64457.88</v>
      </c>
      <c r="G100" s="69"/>
      <c r="H100" s="68"/>
      <c r="I100" s="67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</row>
    <row r="101" spans="1:63" ht="23.25" hidden="1" customHeight="1" outlineLevel="3" x14ac:dyDescent="0.2">
      <c r="A101" s="375" t="s">
        <v>440</v>
      </c>
      <c r="B101" s="375"/>
      <c r="C101" s="69"/>
      <c r="D101" s="69"/>
      <c r="E101" s="70">
        <v>64457.88</v>
      </c>
      <c r="F101" s="69"/>
      <c r="G101" s="69"/>
      <c r="H101" s="68"/>
      <c r="I101" s="67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</row>
    <row r="102" spans="1:63" ht="12" hidden="1" customHeight="1" outlineLevel="4" x14ac:dyDescent="0.2">
      <c r="A102" s="376" t="s">
        <v>499</v>
      </c>
      <c r="B102" s="376"/>
      <c r="C102" s="69"/>
      <c r="D102" s="69"/>
      <c r="E102" s="70">
        <v>64457.88</v>
      </c>
      <c r="F102" s="69"/>
      <c r="G102" s="69"/>
      <c r="H102" s="68"/>
      <c r="I102" s="67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</row>
    <row r="103" spans="1:63" ht="12" hidden="1" customHeight="1" outlineLevel="2" x14ac:dyDescent="0.2">
      <c r="A103" s="374" t="s">
        <v>500</v>
      </c>
      <c r="B103" s="374"/>
      <c r="C103" s="73"/>
      <c r="D103" s="73"/>
      <c r="E103" s="74">
        <v>51385.15</v>
      </c>
      <c r="F103" s="74">
        <v>51385.15</v>
      </c>
      <c r="G103" s="73"/>
      <c r="H103" s="72"/>
      <c r="I103" s="71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</row>
    <row r="104" spans="1:63" ht="12" hidden="1" customHeight="1" outlineLevel="3" x14ac:dyDescent="0.2">
      <c r="A104" s="375" t="s">
        <v>499</v>
      </c>
      <c r="B104" s="375"/>
      <c r="C104" s="69"/>
      <c r="D104" s="69"/>
      <c r="E104" s="69"/>
      <c r="F104" s="70">
        <v>51385.15</v>
      </c>
      <c r="G104" s="69"/>
      <c r="H104" s="68"/>
      <c r="I104" s="67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</row>
    <row r="105" spans="1:63" ht="12" hidden="1" customHeight="1" outlineLevel="4" x14ac:dyDescent="0.2">
      <c r="A105" s="376" t="s">
        <v>499</v>
      </c>
      <c r="B105" s="376"/>
      <c r="C105" s="69"/>
      <c r="D105" s="69"/>
      <c r="E105" s="69"/>
      <c r="F105" s="70">
        <v>51385.15</v>
      </c>
      <c r="G105" s="69"/>
      <c r="H105" s="68"/>
      <c r="I105" s="67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</row>
    <row r="106" spans="1:63" ht="23.25" hidden="1" customHeight="1" outlineLevel="3" x14ac:dyDescent="0.2">
      <c r="A106" s="375" t="s">
        <v>440</v>
      </c>
      <c r="B106" s="375"/>
      <c r="C106" s="69"/>
      <c r="D106" s="69"/>
      <c r="E106" s="70">
        <v>51385.15</v>
      </c>
      <c r="F106" s="69"/>
      <c r="G106" s="69"/>
      <c r="H106" s="68"/>
      <c r="I106" s="67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</row>
    <row r="107" spans="1:63" ht="12" hidden="1" customHeight="1" outlineLevel="4" x14ac:dyDescent="0.2">
      <c r="A107" s="376" t="s">
        <v>499</v>
      </c>
      <c r="B107" s="376"/>
      <c r="C107" s="69"/>
      <c r="D107" s="69"/>
      <c r="E107" s="70">
        <v>51385.15</v>
      </c>
      <c r="F107" s="69"/>
      <c r="G107" s="69"/>
      <c r="H107" s="68"/>
      <c r="I107" s="67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</row>
    <row r="108" spans="1:63" ht="23.25" customHeight="1" outlineLevel="1" collapsed="1" x14ac:dyDescent="0.2">
      <c r="A108" s="373" t="s">
        <v>854</v>
      </c>
      <c r="B108" s="373"/>
      <c r="C108" s="79"/>
      <c r="D108" s="79"/>
      <c r="E108" s="80">
        <v>221061.11</v>
      </c>
      <c r="F108" s="80">
        <v>221061.11</v>
      </c>
      <c r="G108" s="79"/>
      <c r="H108" s="78"/>
      <c r="I108" s="77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 t="s">
        <v>491</v>
      </c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</row>
    <row r="109" spans="1:63" ht="12" hidden="1" customHeight="1" outlineLevel="2" x14ac:dyDescent="0.2">
      <c r="A109" s="374" t="s">
        <v>502</v>
      </c>
      <c r="B109" s="374"/>
      <c r="C109" s="73"/>
      <c r="D109" s="73"/>
      <c r="E109" s="74">
        <v>221061.11</v>
      </c>
      <c r="F109" s="74">
        <v>221061.11</v>
      </c>
      <c r="G109" s="73"/>
      <c r="H109" s="72"/>
      <c r="I109" s="71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</row>
    <row r="110" spans="1:63" ht="12" hidden="1" customHeight="1" outlineLevel="3" x14ac:dyDescent="0.2">
      <c r="A110" s="375" t="s">
        <v>499</v>
      </c>
      <c r="B110" s="375"/>
      <c r="C110" s="69"/>
      <c r="D110" s="69"/>
      <c r="E110" s="69"/>
      <c r="F110" s="70">
        <v>221061.11</v>
      </c>
      <c r="G110" s="69"/>
      <c r="H110" s="68"/>
      <c r="I110" s="67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</row>
    <row r="111" spans="1:63" ht="12" hidden="1" customHeight="1" outlineLevel="4" x14ac:dyDescent="0.2">
      <c r="A111" s="376" t="s">
        <v>499</v>
      </c>
      <c r="B111" s="376"/>
      <c r="C111" s="69"/>
      <c r="D111" s="69"/>
      <c r="E111" s="69"/>
      <c r="F111" s="70">
        <v>221061.11</v>
      </c>
      <c r="G111" s="69"/>
      <c r="H111" s="68"/>
      <c r="I111" s="67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</row>
    <row r="112" spans="1:63" ht="12" hidden="1" customHeight="1" outlineLevel="3" x14ac:dyDescent="0.2">
      <c r="A112" s="375" t="s">
        <v>608</v>
      </c>
      <c r="B112" s="375"/>
      <c r="C112" s="69"/>
      <c r="D112" s="69"/>
      <c r="E112" s="70">
        <v>170125.37</v>
      </c>
      <c r="F112" s="69"/>
      <c r="G112" s="69"/>
      <c r="H112" s="68"/>
      <c r="I112" s="67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</row>
    <row r="113" spans="1:63" ht="12" hidden="1" customHeight="1" outlineLevel="4" x14ac:dyDescent="0.2">
      <c r="A113" s="376" t="s">
        <v>499</v>
      </c>
      <c r="B113" s="376"/>
      <c r="C113" s="69"/>
      <c r="D113" s="69"/>
      <c r="E113" s="70">
        <v>170125.37</v>
      </c>
      <c r="F113" s="69"/>
      <c r="G113" s="69"/>
      <c r="H113" s="68"/>
      <c r="I113" s="67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</row>
    <row r="114" spans="1:63" ht="12" hidden="1" customHeight="1" outlineLevel="3" x14ac:dyDescent="0.2">
      <c r="A114" s="375" t="s">
        <v>442</v>
      </c>
      <c r="B114" s="375"/>
      <c r="C114" s="69"/>
      <c r="D114" s="69"/>
      <c r="E114" s="70">
        <v>50935.74</v>
      </c>
      <c r="F114" s="69"/>
      <c r="G114" s="69"/>
      <c r="H114" s="68"/>
      <c r="I114" s="67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</row>
    <row r="115" spans="1:63" ht="12" hidden="1" customHeight="1" outlineLevel="4" x14ac:dyDescent="0.2">
      <c r="A115" s="376" t="s">
        <v>499</v>
      </c>
      <c r="B115" s="376"/>
      <c r="C115" s="69"/>
      <c r="D115" s="69"/>
      <c r="E115" s="70">
        <v>50935.74</v>
      </c>
      <c r="F115" s="69"/>
      <c r="G115" s="69"/>
      <c r="H115" s="68"/>
      <c r="I115" s="67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</row>
    <row r="116" spans="1:63" ht="23.25" customHeight="1" outlineLevel="1" collapsed="1" x14ac:dyDescent="0.2">
      <c r="A116" s="373" t="s">
        <v>854</v>
      </c>
      <c r="B116" s="373"/>
      <c r="C116" s="79"/>
      <c r="D116" s="79"/>
      <c r="E116" s="80">
        <v>2250465.87</v>
      </c>
      <c r="F116" s="80">
        <v>2250465.87</v>
      </c>
      <c r="G116" s="79"/>
      <c r="H116" s="78"/>
      <c r="I116" s="77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 t="s">
        <v>491</v>
      </c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</row>
    <row r="117" spans="1:63" ht="12" hidden="1" customHeight="1" outlineLevel="2" x14ac:dyDescent="0.2">
      <c r="A117" s="374" t="s">
        <v>502</v>
      </c>
      <c r="B117" s="374"/>
      <c r="C117" s="73"/>
      <c r="D117" s="73"/>
      <c r="E117" s="74">
        <v>2250465.87</v>
      </c>
      <c r="F117" s="74">
        <v>2250465.87</v>
      </c>
      <c r="G117" s="73"/>
      <c r="H117" s="72"/>
      <c r="I117" s="71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</row>
    <row r="118" spans="1:63" ht="12" hidden="1" customHeight="1" outlineLevel="3" x14ac:dyDescent="0.2">
      <c r="A118" s="375" t="s">
        <v>499</v>
      </c>
      <c r="B118" s="375"/>
      <c r="C118" s="69"/>
      <c r="D118" s="69"/>
      <c r="E118" s="69"/>
      <c r="F118" s="70">
        <v>2250465.87</v>
      </c>
      <c r="G118" s="69"/>
      <c r="H118" s="68"/>
      <c r="I118" s="67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</row>
    <row r="119" spans="1:63" ht="12" hidden="1" customHeight="1" outlineLevel="4" x14ac:dyDescent="0.2">
      <c r="A119" s="376" t="s">
        <v>499</v>
      </c>
      <c r="B119" s="376"/>
      <c r="C119" s="69"/>
      <c r="D119" s="69"/>
      <c r="E119" s="69"/>
      <c r="F119" s="70">
        <v>2250465.87</v>
      </c>
      <c r="G119" s="69"/>
      <c r="H119" s="68"/>
      <c r="I119" s="67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</row>
    <row r="120" spans="1:63" ht="12" hidden="1" customHeight="1" outlineLevel="3" x14ac:dyDescent="0.2">
      <c r="A120" s="375" t="s">
        <v>550</v>
      </c>
      <c r="B120" s="375"/>
      <c r="C120" s="69"/>
      <c r="D120" s="69"/>
      <c r="E120" s="70">
        <v>2250465.87</v>
      </c>
      <c r="F120" s="69"/>
      <c r="G120" s="69"/>
      <c r="H120" s="68"/>
      <c r="I120" s="67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</row>
    <row r="121" spans="1:63" ht="12" hidden="1" customHeight="1" outlineLevel="4" x14ac:dyDescent="0.2">
      <c r="A121" s="376" t="s">
        <v>499</v>
      </c>
      <c r="B121" s="376"/>
      <c r="C121" s="69"/>
      <c r="D121" s="69"/>
      <c r="E121" s="70">
        <v>2250465.87</v>
      </c>
      <c r="F121" s="69"/>
      <c r="G121" s="69"/>
      <c r="H121" s="68"/>
      <c r="I121" s="67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</row>
    <row r="122" spans="1:63" ht="12" customHeight="1" outlineLevel="1" collapsed="1" x14ac:dyDescent="0.2">
      <c r="A122" s="373" t="s">
        <v>474</v>
      </c>
      <c r="B122" s="373"/>
      <c r="C122" s="79"/>
      <c r="D122" s="79"/>
      <c r="E122" s="87">
        <v>348230.23</v>
      </c>
      <c r="F122" s="80">
        <v>348230.23</v>
      </c>
      <c r="G122" s="79"/>
      <c r="H122" s="78"/>
      <c r="I122" s="77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 t="s">
        <v>860</v>
      </c>
      <c r="BK122" s="90"/>
    </row>
    <row r="123" spans="1:63" ht="12" hidden="1" customHeight="1" outlineLevel="2" x14ac:dyDescent="0.2">
      <c r="A123" s="374" t="s">
        <v>507</v>
      </c>
      <c r="B123" s="374"/>
      <c r="C123" s="73"/>
      <c r="D123" s="73"/>
      <c r="E123" s="76">
        <v>46.01</v>
      </c>
      <c r="F123" s="76">
        <v>46.01</v>
      </c>
      <c r="G123" s="73"/>
      <c r="H123" s="72"/>
      <c r="I123" s="71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</row>
    <row r="124" spans="1:63" ht="12" hidden="1" customHeight="1" outlineLevel="3" x14ac:dyDescent="0.2">
      <c r="A124" s="375" t="s">
        <v>499</v>
      </c>
      <c r="B124" s="375"/>
      <c r="C124" s="69"/>
      <c r="D124" s="69"/>
      <c r="E124" s="69"/>
      <c r="F124" s="75">
        <v>46.01</v>
      </c>
      <c r="G124" s="69"/>
      <c r="H124" s="68"/>
      <c r="I124" s="67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</row>
    <row r="125" spans="1:63" ht="12" hidden="1" customHeight="1" outlineLevel="4" x14ac:dyDescent="0.2">
      <c r="A125" s="376" t="s">
        <v>499</v>
      </c>
      <c r="B125" s="376"/>
      <c r="C125" s="69"/>
      <c r="D125" s="69"/>
      <c r="E125" s="69"/>
      <c r="F125" s="75">
        <v>46.01</v>
      </c>
      <c r="G125" s="69"/>
      <c r="H125" s="68"/>
      <c r="I125" s="67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</row>
    <row r="126" spans="1:63" ht="12" hidden="1" customHeight="1" outlineLevel="3" x14ac:dyDescent="0.2">
      <c r="A126" s="375" t="s">
        <v>448</v>
      </c>
      <c r="B126" s="375"/>
      <c r="C126" s="69"/>
      <c r="D126" s="69"/>
      <c r="E126" s="75">
        <v>45.39</v>
      </c>
      <c r="F126" s="69"/>
      <c r="G126" s="69"/>
      <c r="H126" s="68"/>
      <c r="I126" s="67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</row>
    <row r="127" spans="1:63" ht="12" hidden="1" customHeight="1" outlineLevel="4" x14ac:dyDescent="0.2">
      <c r="A127" s="376" t="s">
        <v>499</v>
      </c>
      <c r="B127" s="376"/>
      <c r="C127" s="69"/>
      <c r="D127" s="69"/>
      <c r="E127" s="75">
        <v>45.39</v>
      </c>
      <c r="F127" s="69"/>
      <c r="G127" s="69"/>
      <c r="H127" s="68"/>
      <c r="I127" s="67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</row>
    <row r="128" spans="1:63" ht="23.25" hidden="1" customHeight="1" outlineLevel="3" x14ac:dyDescent="0.2">
      <c r="A128" s="375" t="s">
        <v>438</v>
      </c>
      <c r="B128" s="375"/>
      <c r="C128" s="69"/>
      <c r="D128" s="69"/>
      <c r="E128" s="75">
        <v>0.62</v>
      </c>
      <c r="F128" s="69"/>
      <c r="G128" s="69"/>
      <c r="H128" s="68"/>
      <c r="I128" s="67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</row>
    <row r="129" spans="1:63" ht="12" hidden="1" customHeight="1" outlineLevel="4" x14ac:dyDescent="0.2">
      <c r="A129" s="376" t="s">
        <v>499</v>
      </c>
      <c r="B129" s="376"/>
      <c r="C129" s="69"/>
      <c r="D129" s="69"/>
      <c r="E129" s="75">
        <v>0.62</v>
      </c>
      <c r="F129" s="69"/>
      <c r="G129" s="69"/>
      <c r="H129" s="68"/>
      <c r="I129" s="67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</row>
    <row r="130" spans="1:63" ht="12" hidden="1" customHeight="1" outlineLevel="2" x14ac:dyDescent="0.2">
      <c r="A130" s="374" t="s">
        <v>392</v>
      </c>
      <c r="B130" s="374"/>
      <c r="C130" s="73"/>
      <c r="D130" s="73"/>
      <c r="E130" s="74">
        <v>13758.98</v>
      </c>
      <c r="F130" s="74">
        <v>13758.98</v>
      </c>
      <c r="G130" s="73"/>
      <c r="H130" s="72"/>
      <c r="I130" s="71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</row>
    <row r="131" spans="1:63" ht="12" hidden="1" customHeight="1" outlineLevel="3" x14ac:dyDescent="0.2">
      <c r="A131" s="375" t="s">
        <v>499</v>
      </c>
      <c r="B131" s="375"/>
      <c r="C131" s="69"/>
      <c r="D131" s="69"/>
      <c r="E131" s="69"/>
      <c r="F131" s="70">
        <v>13758.98</v>
      </c>
      <c r="G131" s="69"/>
      <c r="H131" s="68"/>
      <c r="I131" s="67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</row>
    <row r="132" spans="1:63" ht="12" hidden="1" customHeight="1" outlineLevel="4" x14ac:dyDescent="0.2">
      <c r="A132" s="376" t="s">
        <v>499</v>
      </c>
      <c r="B132" s="376"/>
      <c r="C132" s="69"/>
      <c r="D132" s="69"/>
      <c r="E132" s="69"/>
      <c r="F132" s="70">
        <v>13758.98</v>
      </c>
      <c r="G132" s="69"/>
      <c r="H132" s="68"/>
      <c r="I132" s="67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</row>
    <row r="133" spans="1:63" ht="12" hidden="1" customHeight="1" outlineLevel="3" x14ac:dyDescent="0.2">
      <c r="A133" s="375" t="s">
        <v>448</v>
      </c>
      <c r="B133" s="375"/>
      <c r="C133" s="69"/>
      <c r="D133" s="69"/>
      <c r="E133" s="70">
        <v>12753.86</v>
      </c>
      <c r="F133" s="69"/>
      <c r="G133" s="69"/>
      <c r="H133" s="68"/>
      <c r="I133" s="67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</row>
    <row r="134" spans="1:63" ht="12" hidden="1" customHeight="1" outlineLevel="4" x14ac:dyDescent="0.2">
      <c r="A134" s="376" t="s">
        <v>499</v>
      </c>
      <c r="B134" s="376"/>
      <c r="C134" s="69"/>
      <c r="D134" s="69"/>
      <c r="E134" s="70">
        <v>12753.86</v>
      </c>
      <c r="F134" s="69"/>
      <c r="G134" s="69"/>
      <c r="H134" s="68"/>
      <c r="I134" s="67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</row>
    <row r="135" spans="1:63" ht="23.25" hidden="1" customHeight="1" outlineLevel="3" x14ac:dyDescent="0.2">
      <c r="A135" s="375" t="s">
        <v>438</v>
      </c>
      <c r="B135" s="375"/>
      <c r="C135" s="69"/>
      <c r="D135" s="69"/>
      <c r="E135" s="70">
        <v>1005.12</v>
      </c>
      <c r="F135" s="69"/>
      <c r="G135" s="69"/>
      <c r="H135" s="68"/>
      <c r="I135" s="67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</row>
    <row r="136" spans="1:63" ht="12" hidden="1" customHeight="1" outlineLevel="4" x14ac:dyDescent="0.2">
      <c r="A136" s="376" t="s">
        <v>499</v>
      </c>
      <c r="B136" s="376"/>
      <c r="C136" s="69"/>
      <c r="D136" s="69"/>
      <c r="E136" s="70">
        <v>1005.12</v>
      </c>
      <c r="F136" s="69"/>
      <c r="G136" s="69"/>
      <c r="H136" s="68"/>
      <c r="I136" s="67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</row>
    <row r="137" spans="1:63" ht="12" hidden="1" customHeight="1" outlineLevel="2" x14ac:dyDescent="0.2">
      <c r="A137" s="374" t="s">
        <v>506</v>
      </c>
      <c r="B137" s="374"/>
      <c r="C137" s="73"/>
      <c r="D137" s="73"/>
      <c r="E137" s="74">
        <v>27633.02</v>
      </c>
      <c r="F137" s="74">
        <v>27633.02</v>
      </c>
      <c r="G137" s="73"/>
      <c r="H137" s="72"/>
      <c r="I137" s="71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</row>
    <row r="138" spans="1:63" ht="12" hidden="1" customHeight="1" outlineLevel="3" x14ac:dyDescent="0.2">
      <c r="A138" s="375" t="s">
        <v>499</v>
      </c>
      <c r="B138" s="375"/>
      <c r="C138" s="69"/>
      <c r="D138" s="69"/>
      <c r="E138" s="69"/>
      <c r="F138" s="70">
        <v>27633.02</v>
      </c>
      <c r="G138" s="69"/>
      <c r="H138" s="68"/>
      <c r="I138" s="67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</row>
    <row r="139" spans="1:63" ht="12" hidden="1" customHeight="1" outlineLevel="4" x14ac:dyDescent="0.2">
      <c r="A139" s="376" t="s">
        <v>499</v>
      </c>
      <c r="B139" s="376"/>
      <c r="C139" s="69"/>
      <c r="D139" s="69"/>
      <c r="E139" s="69"/>
      <c r="F139" s="70">
        <v>27633.02</v>
      </c>
      <c r="G139" s="69"/>
      <c r="H139" s="68"/>
      <c r="I139" s="67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</row>
    <row r="140" spans="1:63" ht="12" hidden="1" customHeight="1" outlineLevel="3" x14ac:dyDescent="0.2">
      <c r="A140" s="375" t="s">
        <v>448</v>
      </c>
      <c r="B140" s="375"/>
      <c r="C140" s="69"/>
      <c r="D140" s="69"/>
      <c r="E140" s="70">
        <v>25607.119999999999</v>
      </c>
      <c r="F140" s="69"/>
      <c r="G140" s="69"/>
      <c r="H140" s="68"/>
      <c r="I140" s="67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</row>
    <row r="141" spans="1:63" ht="12" hidden="1" customHeight="1" outlineLevel="4" x14ac:dyDescent="0.2">
      <c r="A141" s="376" t="s">
        <v>499</v>
      </c>
      <c r="B141" s="376"/>
      <c r="C141" s="69"/>
      <c r="D141" s="69"/>
      <c r="E141" s="70">
        <v>25607.119999999999</v>
      </c>
      <c r="F141" s="69"/>
      <c r="G141" s="69"/>
      <c r="H141" s="68"/>
      <c r="I141" s="67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</row>
    <row r="142" spans="1:63" ht="23.25" hidden="1" customHeight="1" outlineLevel="3" x14ac:dyDescent="0.2">
      <c r="A142" s="375" t="s">
        <v>438</v>
      </c>
      <c r="B142" s="375"/>
      <c r="C142" s="69"/>
      <c r="D142" s="69"/>
      <c r="E142" s="70">
        <v>2025.9</v>
      </c>
      <c r="F142" s="69"/>
      <c r="G142" s="69"/>
      <c r="H142" s="68"/>
      <c r="I142" s="67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</row>
    <row r="143" spans="1:63" ht="12" hidden="1" customHeight="1" outlineLevel="4" x14ac:dyDescent="0.2">
      <c r="A143" s="376" t="s">
        <v>499</v>
      </c>
      <c r="B143" s="376"/>
      <c r="C143" s="69"/>
      <c r="D143" s="69"/>
      <c r="E143" s="70">
        <v>2025.9</v>
      </c>
      <c r="F143" s="69"/>
      <c r="G143" s="69"/>
      <c r="H143" s="68"/>
      <c r="I143" s="67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</row>
    <row r="144" spans="1:63" ht="12" hidden="1" customHeight="1" outlineLevel="2" x14ac:dyDescent="0.2">
      <c r="A144" s="374" t="s">
        <v>505</v>
      </c>
      <c r="B144" s="374"/>
      <c r="C144" s="73"/>
      <c r="D144" s="73"/>
      <c r="E144" s="76">
        <v>4.49</v>
      </c>
      <c r="F144" s="76">
        <v>4.49</v>
      </c>
      <c r="G144" s="73"/>
      <c r="H144" s="72"/>
      <c r="I144" s="71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</row>
    <row r="145" spans="1:63" ht="12" hidden="1" customHeight="1" outlineLevel="3" x14ac:dyDescent="0.2">
      <c r="A145" s="375" t="s">
        <v>499</v>
      </c>
      <c r="B145" s="375"/>
      <c r="C145" s="69"/>
      <c r="D145" s="69"/>
      <c r="E145" s="69"/>
      <c r="F145" s="75">
        <v>4.49</v>
      </c>
      <c r="G145" s="69"/>
      <c r="H145" s="68"/>
      <c r="I145" s="67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</row>
    <row r="146" spans="1:63" ht="12" hidden="1" customHeight="1" outlineLevel="4" x14ac:dyDescent="0.2">
      <c r="A146" s="376" t="s">
        <v>499</v>
      </c>
      <c r="B146" s="376"/>
      <c r="C146" s="69"/>
      <c r="D146" s="69"/>
      <c r="E146" s="69"/>
      <c r="F146" s="75">
        <v>4.49</v>
      </c>
      <c r="G146" s="69"/>
      <c r="H146" s="68"/>
      <c r="I146" s="67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</row>
    <row r="147" spans="1:63" ht="12" hidden="1" customHeight="1" outlineLevel="3" x14ac:dyDescent="0.2">
      <c r="A147" s="375" t="s">
        <v>448</v>
      </c>
      <c r="B147" s="375"/>
      <c r="C147" s="69"/>
      <c r="D147" s="69"/>
      <c r="E147" s="75">
        <v>4.17</v>
      </c>
      <c r="F147" s="69"/>
      <c r="G147" s="69"/>
      <c r="H147" s="68"/>
      <c r="I147" s="67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</row>
    <row r="148" spans="1:63" ht="12" hidden="1" customHeight="1" outlineLevel="4" x14ac:dyDescent="0.2">
      <c r="A148" s="376" t="s">
        <v>499</v>
      </c>
      <c r="B148" s="376"/>
      <c r="C148" s="69"/>
      <c r="D148" s="69"/>
      <c r="E148" s="75">
        <v>4.17</v>
      </c>
      <c r="F148" s="69"/>
      <c r="G148" s="69"/>
      <c r="H148" s="68"/>
      <c r="I148" s="67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</row>
    <row r="149" spans="1:63" ht="23.25" hidden="1" customHeight="1" outlineLevel="3" x14ac:dyDescent="0.2">
      <c r="A149" s="375" t="s">
        <v>438</v>
      </c>
      <c r="B149" s="375"/>
      <c r="C149" s="69"/>
      <c r="D149" s="69"/>
      <c r="E149" s="75">
        <v>0.32</v>
      </c>
      <c r="F149" s="69"/>
      <c r="G149" s="69"/>
      <c r="H149" s="68"/>
      <c r="I149" s="67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</row>
    <row r="150" spans="1:63" ht="12" hidden="1" customHeight="1" outlineLevel="4" x14ac:dyDescent="0.2">
      <c r="A150" s="376" t="s">
        <v>499</v>
      </c>
      <c r="B150" s="376"/>
      <c r="C150" s="69"/>
      <c r="D150" s="69"/>
      <c r="E150" s="75">
        <v>0.32</v>
      </c>
      <c r="F150" s="69"/>
      <c r="G150" s="69"/>
      <c r="H150" s="68"/>
      <c r="I150" s="67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</row>
    <row r="151" spans="1:63" ht="12" hidden="1" customHeight="1" outlineLevel="2" x14ac:dyDescent="0.2">
      <c r="A151" s="374" t="s">
        <v>504</v>
      </c>
      <c r="B151" s="374"/>
      <c r="C151" s="73"/>
      <c r="D151" s="73"/>
      <c r="E151" s="76">
        <v>171.26</v>
      </c>
      <c r="F151" s="76">
        <v>171.26</v>
      </c>
      <c r="G151" s="73"/>
      <c r="H151" s="72"/>
      <c r="I151" s="71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</row>
    <row r="152" spans="1:63" ht="12" hidden="1" customHeight="1" outlineLevel="3" x14ac:dyDescent="0.2">
      <c r="A152" s="375" t="s">
        <v>499</v>
      </c>
      <c r="B152" s="375"/>
      <c r="C152" s="69"/>
      <c r="D152" s="69"/>
      <c r="E152" s="69"/>
      <c r="F152" s="75">
        <v>171.26</v>
      </c>
      <c r="G152" s="69"/>
      <c r="H152" s="68"/>
      <c r="I152" s="67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</row>
    <row r="153" spans="1:63" ht="12" hidden="1" customHeight="1" outlineLevel="4" x14ac:dyDescent="0.2">
      <c r="A153" s="376" t="s">
        <v>499</v>
      </c>
      <c r="B153" s="376"/>
      <c r="C153" s="69"/>
      <c r="D153" s="69"/>
      <c r="E153" s="69"/>
      <c r="F153" s="75">
        <v>171.26</v>
      </c>
      <c r="G153" s="69"/>
      <c r="H153" s="68"/>
      <c r="I153" s="67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</row>
    <row r="154" spans="1:63" ht="12" hidden="1" customHeight="1" outlineLevel="3" x14ac:dyDescent="0.2">
      <c r="A154" s="375" t="s">
        <v>448</v>
      </c>
      <c r="B154" s="375"/>
      <c r="C154" s="69"/>
      <c r="D154" s="69"/>
      <c r="E154" s="75">
        <v>166.4</v>
      </c>
      <c r="F154" s="69"/>
      <c r="G154" s="69"/>
      <c r="H154" s="68"/>
      <c r="I154" s="67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</row>
    <row r="155" spans="1:63" ht="12" hidden="1" customHeight="1" outlineLevel="4" x14ac:dyDescent="0.2">
      <c r="A155" s="376" t="s">
        <v>499</v>
      </c>
      <c r="B155" s="376"/>
      <c r="C155" s="69"/>
      <c r="D155" s="69"/>
      <c r="E155" s="75">
        <v>166.4</v>
      </c>
      <c r="F155" s="69"/>
      <c r="G155" s="69"/>
      <c r="H155" s="68"/>
      <c r="I155" s="67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</row>
    <row r="156" spans="1:63" ht="23.25" hidden="1" customHeight="1" outlineLevel="3" x14ac:dyDescent="0.2">
      <c r="A156" s="375" t="s">
        <v>438</v>
      </c>
      <c r="B156" s="375"/>
      <c r="C156" s="69"/>
      <c r="D156" s="69"/>
      <c r="E156" s="75">
        <v>4.8600000000000003</v>
      </c>
      <c r="F156" s="69"/>
      <c r="G156" s="69"/>
      <c r="H156" s="68"/>
      <c r="I156" s="67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</row>
    <row r="157" spans="1:63" ht="12" hidden="1" customHeight="1" outlineLevel="4" x14ac:dyDescent="0.2">
      <c r="A157" s="376" t="s">
        <v>499</v>
      </c>
      <c r="B157" s="376"/>
      <c r="C157" s="69"/>
      <c r="D157" s="69"/>
      <c r="E157" s="75">
        <v>4.8600000000000003</v>
      </c>
      <c r="F157" s="69"/>
      <c r="G157" s="69"/>
      <c r="H157" s="68"/>
      <c r="I157" s="67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</row>
    <row r="158" spans="1:63" ht="12" hidden="1" customHeight="1" outlineLevel="2" x14ac:dyDescent="0.2">
      <c r="A158" s="374" t="s">
        <v>503</v>
      </c>
      <c r="B158" s="374"/>
      <c r="C158" s="73"/>
      <c r="D158" s="73"/>
      <c r="E158" s="74">
        <v>69631.679999999993</v>
      </c>
      <c r="F158" s="74">
        <v>69631.679999999993</v>
      </c>
      <c r="G158" s="73"/>
      <c r="H158" s="72"/>
      <c r="I158" s="71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</row>
    <row r="159" spans="1:63" ht="12" hidden="1" customHeight="1" outlineLevel="3" x14ac:dyDescent="0.2">
      <c r="A159" s="375" t="s">
        <v>499</v>
      </c>
      <c r="B159" s="375"/>
      <c r="C159" s="69"/>
      <c r="D159" s="69"/>
      <c r="E159" s="69"/>
      <c r="F159" s="70">
        <v>69631.679999999993</v>
      </c>
      <c r="G159" s="69"/>
      <c r="H159" s="68"/>
      <c r="I159" s="67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</row>
    <row r="160" spans="1:63" ht="12" hidden="1" customHeight="1" outlineLevel="4" x14ac:dyDescent="0.2">
      <c r="A160" s="376" t="s">
        <v>499</v>
      </c>
      <c r="B160" s="376"/>
      <c r="C160" s="69"/>
      <c r="D160" s="69"/>
      <c r="E160" s="69"/>
      <c r="F160" s="70">
        <v>69631.679999999993</v>
      </c>
      <c r="G160" s="69"/>
      <c r="H160" s="68"/>
      <c r="I160" s="67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</row>
    <row r="161" spans="1:63" ht="12" hidden="1" customHeight="1" outlineLevel="3" x14ac:dyDescent="0.2">
      <c r="A161" s="375" t="s">
        <v>448</v>
      </c>
      <c r="B161" s="375"/>
      <c r="C161" s="69"/>
      <c r="D161" s="69"/>
      <c r="E161" s="70">
        <v>63908.45</v>
      </c>
      <c r="F161" s="69"/>
      <c r="G161" s="69"/>
      <c r="H161" s="68"/>
      <c r="I161" s="67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</row>
    <row r="162" spans="1:63" ht="12" hidden="1" customHeight="1" outlineLevel="4" x14ac:dyDescent="0.2">
      <c r="A162" s="376" t="s">
        <v>499</v>
      </c>
      <c r="B162" s="376"/>
      <c r="C162" s="69"/>
      <c r="D162" s="69"/>
      <c r="E162" s="70">
        <v>63908.45</v>
      </c>
      <c r="F162" s="69"/>
      <c r="G162" s="69"/>
      <c r="H162" s="68"/>
      <c r="I162" s="67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</row>
    <row r="163" spans="1:63" ht="23.25" hidden="1" customHeight="1" outlineLevel="3" x14ac:dyDescent="0.2">
      <c r="A163" s="375" t="s">
        <v>438</v>
      </c>
      <c r="B163" s="375"/>
      <c r="C163" s="69"/>
      <c r="D163" s="69"/>
      <c r="E163" s="70">
        <v>5723.23</v>
      </c>
      <c r="F163" s="69"/>
      <c r="G163" s="69"/>
      <c r="H163" s="68"/>
      <c r="I163" s="67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</row>
    <row r="164" spans="1:63" ht="12" hidden="1" customHeight="1" outlineLevel="4" x14ac:dyDescent="0.2">
      <c r="A164" s="376" t="s">
        <v>499</v>
      </c>
      <c r="B164" s="376"/>
      <c r="C164" s="69"/>
      <c r="D164" s="69"/>
      <c r="E164" s="70">
        <v>5723.23</v>
      </c>
      <c r="F164" s="69"/>
      <c r="G164" s="69"/>
      <c r="H164" s="68"/>
      <c r="I164" s="67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</row>
    <row r="165" spans="1:63" ht="12" hidden="1" customHeight="1" outlineLevel="2" x14ac:dyDescent="0.2">
      <c r="A165" s="374" t="s">
        <v>502</v>
      </c>
      <c r="B165" s="374"/>
      <c r="C165" s="73"/>
      <c r="D165" s="73"/>
      <c r="E165" s="74">
        <v>223116.55</v>
      </c>
      <c r="F165" s="74">
        <v>223116.55</v>
      </c>
      <c r="G165" s="73"/>
      <c r="H165" s="72"/>
      <c r="I165" s="71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</row>
    <row r="166" spans="1:63" ht="12" hidden="1" customHeight="1" outlineLevel="3" x14ac:dyDescent="0.2">
      <c r="A166" s="375" t="s">
        <v>499</v>
      </c>
      <c r="B166" s="375"/>
      <c r="C166" s="69"/>
      <c r="D166" s="69"/>
      <c r="E166" s="70">
        <v>119798.68</v>
      </c>
      <c r="F166" s="70">
        <v>223116.55</v>
      </c>
      <c r="G166" s="69"/>
      <c r="H166" s="68"/>
      <c r="I166" s="67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</row>
    <row r="167" spans="1:63" ht="12" hidden="1" customHeight="1" outlineLevel="4" x14ac:dyDescent="0.2">
      <c r="A167" s="376" t="s">
        <v>499</v>
      </c>
      <c r="B167" s="376"/>
      <c r="C167" s="69"/>
      <c r="D167" s="69"/>
      <c r="E167" s="70">
        <v>119798.68</v>
      </c>
      <c r="F167" s="70">
        <v>223116.55</v>
      </c>
      <c r="G167" s="69"/>
      <c r="H167" s="68"/>
      <c r="I167" s="67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</row>
    <row r="168" spans="1:63" ht="12" hidden="1" customHeight="1" outlineLevel="3" x14ac:dyDescent="0.2">
      <c r="A168" s="375" t="s">
        <v>448</v>
      </c>
      <c r="B168" s="375"/>
      <c r="C168" s="69"/>
      <c r="D168" s="69"/>
      <c r="E168" s="70">
        <v>95651.59</v>
      </c>
      <c r="F168" s="69"/>
      <c r="G168" s="69"/>
      <c r="H168" s="68"/>
      <c r="I168" s="67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</row>
    <row r="169" spans="1:63" ht="12" hidden="1" customHeight="1" outlineLevel="4" x14ac:dyDescent="0.2">
      <c r="A169" s="376" t="s">
        <v>499</v>
      </c>
      <c r="B169" s="376"/>
      <c r="C169" s="69"/>
      <c r="D169" s="69"/>
      <c r="E169" s="70">
        <v>95651.59</v>
      </c>
      <c r="F169" s="69"/>
      <c r="G169" s="69"/>
      <c r="H169" s="68"/>
      <c r="I169" s="67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</row>
    <row r="170" spans="1:63" ht="23.25" hidden="1" customHeight="1" outlineLevel="3" x14ac:dyDescent="0.2">
      <c r="A170" s="375" t="s">
        <v>438</v>
      </c>
      <c r="B170" s="375"/>
      <c r="C170" s="69"/>
      <c r="D170" s="69"/>
      <c r="E170" s="70">
        <v>7666.28</v>
      </c>
      <c r="F170" s="69"/>
      <c r="G170" s="69"/>
      <c r="H170" s="68"/>
      <c r="I170" s="67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</row>
    <row r="171" spans="1:63" ht="12" hidden="1" customHeight="1" outlineLevel="4" x14ac:dyDescent="0.2">
      <c r="A171" s="376" t="s">
        <v>499</v>
      </c>
      <c r="B171" s="376"/>
      <c r="C171" s="69"/>
      <c r="D171" s="69"/>
      <c r="E171" s="70">
        <v>7666.28</v>
      </c>
      <c r="F171" s="69"/>
      <c r="G171" s="69"/>
      <c r="H171" s="68"/>
      <c r="I171" s="67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</row>
    <row r="172" spans="1:63" ht="12" hidden="1" customHeight="1" outlineLevel="2" x14ac:dyDescent="0.2">
      <c r="A172" s="374" t="s">
        <v>501</v>
      </c>
      <c r="B172" s="374"/>
      <c r="C172" s="73"/>
      <c r="D172" s="73"/>
      <c r="E172" s="74">
        <v>7713.91</v>
      </c>
      <c r="F172" s="74">
        <v>7713.91</v>
      </c>
      <c r="G172" s="73"/>
      <c r="H172" s="72"/>
      <c r="I172" s="71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</row>
    <row r="173" spans="1:63" ht="12" hidden="1" customHeight="1" outlineLevel="3" x14ac:dyDescent="0.2">
      <c r="A173" s="375" t="s">
        <v>499</v>
      </c>
      <c r="B173" s="375"/>
      <c r="C173" s="69"/>
      <c r="D173" s="69"/>
      <c r="E173" s="69"/>
      <c r="F173" s="70">
        <v>7713.91</v>
      </c>
      <c r="G173" s="69"/>
      <c r="H173" s="68"/>
      <c r="I173" s="67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</row>
    <row r="174" spans="1:63" ht="12" hidden="1" customHeight="1" outlineLevel="4" x14ac:dyDescent="0.2">
      <c r="A174" s="376" t="s">
        <v>499</v>
      </c>
      <c r="B174" s="376"/>
      <c r="C174" s="69"/>
      <c r="D174" s="69"/>
      <c r="E174" s="69"/>
      <c r="F174" s="70">
        <v>7713.91</v>
      </c>
      <c r="G174" s="69"/>
      <c r="H174" s="68"/>
      <c r="I174" s="67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</row>
    <row r="175" spans="1:63" ht="12" hidden="1" customHeight="1" outlineLevel="3" x14ac:dyDescent="0.2">
      <c r="A175" s="375" t="s">
        <v>448</v>
      </c>
      <c r="B175" s="375"/>
      <c r="C175" s="69"/>
      <c r="D175" s="69"/>
      <c r="E175" s="70">
        <v>7151.72</v>
      </c>
      <c r="F175" s="69"/>
      <c r="G175" s="69"/>
      <c r="H175" s="68"/>
      <c r="I175" s="67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</row>
    <row r="176" spans="1:63" ht="12" hidden="1" customHeight="1" outlineLevel="4" x14ac:dyDescent="0.2">
      <c r="A176" s="376" t="s">
        <v>499</v>
      </c>
      <c r="B176" s="376"/>
      <c r="C176" s="69"/>
      <c r="D176" s="69"/>
      <c r="E176" s="70">
        <v>7151.72</v>
      </c>
      <c r="F176" s="69"/>
      <c r="G176" s="69"/>
      <c r="H176" s="68"/>
      <c r="I176" s="67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</row>
    <row r="177" spans="1:63" ht="23.25" hidden="1" customHeight="1" outlineLevel="3" x14ac:dyDescent="0.2">
      <c r="A177" s="375" t="s">
        <v>438</v>
      </c>
      <c r="B177" s="375"/>
      <c r="C177" s="69"/>
      <c r="D177" s="69"/>
      <c r="E177" s="75">
        <v>562.19000000000005</v>
      </c>
      <c r="F177" s="69"/>
      <c r="G177" s="69"/>
      <c r="H177" s="68"/>
      <c r="I177" s="67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</row>
    <row r="178" spans="1:63" ht="12" hidden="1" customHeight="1" outlineLevel="4" x14ac:dyDescent="0.2">
      <c r="A178" s="376" t="s">
        <v>499</v>
      </c>
      <c r="B178" s="376"/>
      <c r="C178" s="69"/>
      <c r="D178" s="69"/>
      <c r="E178" s="75">
        <v>562.19000000000005</v>
      </c>
      <c r="F178" s="69"/>
      <c r="G178" s="69"/>
      <c r="H178" s="68"/>
      <c r="I178" s="67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</row>
    <row r="179" spans="1:63" ht="12" hidden="1" customHeight="1" outlineLevel="2" x14ac:dyDescent="0.2">
      <c r="A179" s="374" t="s">
        <v>500</v>
      </c>
      <c r="B179" s="374"/>
      <c r="C179" s="73"/>
      <c r="D179" s="73"/>
      <c r="E179" s="74">
        <v>6154.33</v>
      </c>
      <c r="F179" s="74">
        <v>6154.33</v>
      </c>
      <c r="G179" s="73"/>
      <c r="H179" s="72"/>
      <c r="I179" s="71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</row>
    <row r="180" spans="1:63" ht="12" hidden="1" customHeight="1" outlineLevel="3" x14ac:dyDescent="0.2">
      <c r="A180" s="375" t="s">
        <v>499</v>
      </c>
      <c r="B180" s="375"/>
      <c r="C180" s="69"/>
      <c r="D180" s="69"/>
      <c r="E180" s="69"/>
      <c r="F180" s="70">
        <v>6154.33</v>
      </c>
      <c r="G180" s="69"/>
      <c r="H180" s="68"/>
      <c r="I180" s="67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</row>
    <row r="181" spans="1:63" ht="12" hidden="1" customHeight="1" outlineLevel="4" x14ac:dyDescent="0.2">
      <c r="A181" s="376" t="s">
        <v>499</v>
      </c>
      <c r="B181" s="376"/>
      <c r="C181" s="69"/>
      <c r="D181" s="69"/>
      <c r="E181" s="69"/>
      <c r="F181" s="70">
        <v>6154.33</v>
      </c>
      <c r="G181" s="69"/>
      <c r="H181" s="68"/>
      <c r="I181" s="67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</row>
    <row r="182" spans="1:63" ht="12" hidden="1" customHeight="1" outlineLevel="3" x14ac:dyDescent="0.2">
      <c r="A182" s="375" t="s">
        <v>448</v>
      </c>
      <c r="B182" s="375"/>
      <c r="C182" s="69"/>
      <c r="D182" s="69"/>
      <c r="E182" s="70">
        <v>5705.14</v>
      </c>
      <c r="F182" s="69"/>
      <c r="G182" s="69"/>
      <c r="H182" s="68"/>
      <c r="I182" s="67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</row>
    <row r="183" spans="1:63" ht="12" hidden="1" customHeight="1" outlineLevel="4" x14ac:dyDescent="0.2">
      <c r="A183" s="376" t="s">
        <v>499</v>
      </c>
      <c r="B183" s="376"/>
      <c r="C183" s="69"/>
      <c r="D183" s="69"/>
      <c r="E183" s="70">
        <v>5705.14</v>
      </c>
      <c r="F183" s="69"/>
      <c r="G183" s="69"/>
      <c r="H183" s="68"/>
      <c r="I183" s="67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</row>
    <row r="184" spans="1:63" ht="23.25" hidden="1" customHeight="1" outlineLevel="3" x14ac:dyDescent="0.2">
      <c r="A184" s="375" t="s">
        <v>438</v>
      </c>
      <c r="B184" s="375"/>
      <c r="C184" s="69"/>
      <c r="D184" s="69"/>
      <c r="E184" s="75">
        <v>449.19</v>
      </c>
      <c r="F184" s="69"/>
      <c r="G184" s="69"/>
      <c r="H184" s="68"/>
      <c r="I184" s="67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</row>
    <row r="185" spans="1:63" ht="12" hidden="1" customHeight="1" outlineLevel="4" x14ac:dyDescent="0.2">
      <c r="A185" s="376" t="s">
        <v>499</v>
      </c>
      <c r="B185" s="376"/>
      <c r="C185" s="69"/>
      <c r="D185" s="69"/>
      <c r="E185" s="75">
        <v>449.19</v>
      </c>
      <c r="F185" s="69"/>
      <c r="G185" s="69"/>
      <c r="H185" s="68"/>
      <c r="I185" s="67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</row>
    <row r="186" spans="1:63" ht="12" customHeight="1" outlineLevel="1" collapsed="1" x14ac:dyDescent="0.2">
      <c r="A186" s="373" t="s">
        <v>473</v>
      </c>
      <c r="B186" s="373"/>
      <c r="C186" s="79"/>
      <c r="D186" s="79"/>
      <c r="E186" s="87">
        <v>4408411.92</v>
      </c>
      <c r="F186" s="80">
        <v>4408411.92</v>
      </c>
      <c r="G186" s="79"/>
      <c r="H186" s="78"/>
      <c r="I186" s="77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 t="s">
        <v>861</v>
      </c>
      <c r="BK186" s="90"/>
    </row>
    <row r="187" spans="1:63" ht="12" hidden="1" customHeight="1" outlineLevel="2" x14ac:dyDescent="0.2">
      <c r="A187" s="374" t="s">
        <v>507</v>
      </c>
      <c r="B187" s="374"/>
      <c r="C187" s="73"/>
      <c r="D187" s="73"/>
      <c r="E187" s="76">
        <v>617.6</v>
      </c>
      <c r="F187" s="76">
        <v>617.6</v>
      </c>
      <c r="G187" s="73"/>
      <c r="H187" s="72"/>
      <c r="I187" s="71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</row>
    <row r="188" spans="1:63" ht="12" hidden="1" customHeight="1" outlineLevel="3" x14ac:dyDescent="0.2">
      <c r="A188" s="375" t="s">
        <v>499</v>
      </c>
      <c r="B188" s="375"/>
      <c r="C188" s="69"/>
      <c r="D188" s="69"/>
      <c r="E188" s="69"/>
      <c r="F188" s="75">
        <v>617.6</v>
      </c>
      <c r="G188" s="69"/>
      <c r="H188" s="68"/>
      <c r="I188" s="67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</row>
    <row r="189" spans="1:63" ht="12" hidden="1" customHeight="1" outlineLevel="4" x14ac:dyDescent="0.2">
      <c r="A189" s="376" t="s">
        <v>499</v>
      </c>
      <c r="B189" s="376"/>
      <c r="C189" s="69"/>
      <c r="D189" s="69"/>
      <c r="E189" s="69"/>
      <c r="F189" s="75">
        <v>617.6</v>
      </c>
      <c r="G189" s="69"/>
      <c r="H189" s="68"/>
      <c r="I189" s="67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</row>
    <row r="190" spans="1:63" ht="12" hidden="1" customHeight="1" outlineLevel="3" x14ac:dyDescent="0.2">
      <c r="A190" s="375" t="s">
        <v>448</v>
      </c>
      <c r="B190" s="375"/>
      <c r="C190" s="69"/>
      <c r="D190" s="69"/>
      <c r="E190" s="75">
        <v>612.22</v>
      </c>
      <c r="F190" s="69"/>
      <c r="G190" s="69"/>
      <c r="H190" s="68"/>
      <c r="I190" s="67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</row>
    <row r="191" spans="1:63" ht="12" hidden="1" customHeight="1" outlineLevel="4" x14ac:dyDescent="0.2">
      <c r="A191" s="376" t="s">
        <v>499</v>
      </c>
      <c r="B191" s="376"/>
      <c r="C191" s="69"/>
      <c r="D191" s="69"/>
      <c r="E191" s="75">
        <v>612.22</v>
      </c>
      <c r="F191" s="69"/>
      <c r="G191" s="69"/>
      <c r="H191" s="68"/>
      <c r="I191" s="67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</row>
    <row r="192" spans="1:63" ht="23.25" hidden="1" customHeight="1" outlineLevel="3" x14ac:dyDescent="0.2">
      <c r="A192" s="375" t="s">
        <v>467</v>
      </c>
      <c r="B192" s="375"/>
      <c r="C192" s="69"/>
      <c r="D192" s="69"/>
      <c r="E192" s="75">
        <v>5.38</v>
      </c>
      <c r="F192" s="69"/>
      <c r="G192" s="69"/>
      <c r="H192" s="68"/>
      <c r="I192" s="67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</row>
    <row r="193" spans="1:63" ht="12" hidden="1" customHeight="1" outlineLevel="4" x14ac:dyDescent="0.2">
      <c r="A193" s="376" t="s">
        <v>499</v>
      </c>
      <c r="B193" s="376"/>
      <c r="C193" s="69"/>
      <c r="D193" s="69"/>
      <c r="E193" s="75">
        <v>5.38</v>
      </c>
      <c r="F193" s="69"/>
      <c r="G193" s="69"/>
      <c r="H193" s="68"/>
      <c r="I193" s="67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</row>
    <row r="194" spans="1:63" ht="12" hidden="1" customHeight="1" outlineLevel="2" x14ac:dyDescent="0.2">
      <c r="A194" s="374" t="s">
        <v>392</v>
      </c>
      <c r="B194" s="374"/>
      <c r="C194" s="73"/>
      <c r="D194" s="73"/>
      <c r="E194" s="74">
        <v>173544.89</v>
      </c>
      <c r="F194" s="74">
        <v>173544.89</v>
      </c>
      <c r="G194" s="73"/>
      <c r="H194" s="72"/>
      <c r="I194" s="71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</row>
    <row r="195" spans="1:63" ht="12" hidden="1" customHeight="1" outlineLevel="3" x14ac:dyDescent="0.2">
      <c r="A195" s="375" t="s">
        <v>499</v>
      </c>
      <c r="B195" s="375"/>
      <c r="C195" s="69"/>
      <c r="D195" s="69"/>
      <c r="E195" s="69"/>
      <c r="F195" s="70">
        <v>173544.89</v>
      </c>
      <c r="G195" s="69"/>
      <c r="H195" s="68"/>
      <c r="I195" s="67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</row>
    <row r="196" spans="1:63" ht="12" hidden="1" customHeight="1" outlineLevel="4" x14ac:dyDescent="0.2">
      <c r="A196" s="376" t="s">
        <v>499</v>
      </c>
      <c r="B196" s="376"/>
      <c r="C196" s="69"/>
      <c r="D196" s="69"/>
      <c r="E196" s="69"/>
      <c r="F196" s="70">
        <v>173544.89</v>
      </c>
      <c r="G196" s="69"/>
      <c r="H196" s="68"/>
      <c r="I196" s="67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</row>
    <row r="197" spans="1:63" ht="12" hidden="1" customHeight="1" outlineLevel="3" x14ac:dyDescent="0.2">
      <c r="A197" s="375" t="s">
        <v>448</v>
      </c>
      <c r="B197" s="375"/>
      <c r="C197" s="69"/>
      <c r="D197" s="69"/>
      <c r="E197" s="70">
        <v>172033.72</v>
      </c>
      <c r="F197" s="69"/>
      <c r="G197" s="69"/>
      <c r="H197" s="68"/>
      <c r="I197" s="67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</row>
    <row r="198" spans="1:63" ht="12" hidden="1" customHeight="1" outlineLevel="4" x14ac:dyDescent="0.2">
      <c r="A198" s="376" t="s">
        <v>499</v>
      </c>
      <c r="B198" s="376"/>
      <c r="C198" s="69"/>
      <c r="D198" s="69"/>
      <c r="E198" s="70">
        <v>172033.72</v>
      </c>
      <c r="F198" s="69"/>
      <c r="G198" s="69"/>
      <c r="H198" s="68"/>
      <c r="I198" s="67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</row>
    <row r="199" spans="1:63" ht="23.25" hidden="1" customHeight="1" outlineLevel="3" x14ac:dyDescent="0.2">
      <c r="A199" s="375" t="s">
        <v>467</v>
      </c>
      <c r="B199" s="375"/>
      <c r="C199" s="69"/>
      <c r="D199" s="69"/>
      <c r="E199" s="70">
        <v>1511.17</v>
      </c>
      <c r="F199" s="69"/>
      <c r="G199" s="69"/>
      <c r="H199" s="68"/>
      <c r="I199" s="67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</row>
    <row r="200" spans="1:63" ht="12" hidden="1" customHeight="1" outlineLevel="4" x14ac:dyDescent="0.2">
      <c r="A200" s="376" t="s">
        <v>499</v>
      </c>
      <c r="B200" s="376"/>
      <c r="C200" s="69"/>
      <c r="D200" s="69"/>
      <c r="E200" s="70">
        <v>1511.17</v>
      </c>
      <c r="F200" s="69"/>
      <c r="G200" s="69"/>
      <c r="H200" s="68"/>
      <c r="I200" s="67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</row>
    <row r="201" spans="1:63" ht="12" hidden="1" customHeight="1" outlineLevel="2" x14ac:dyDescent="0.2">
      <c r="A201" s="374" t="s">
        <v>506</v>
      </c>
      <c r="B201" s="374"/>
      <c r="C201" s="73"/>
      <c r="D201" s="73"/>
      <c r="E201" s="74">
        <v>348442.03</v>
      </c>
      <c r="F201" s="74">
        <v>348442.03</v>
      </c>
      <c r="G201" s="73"/>
      <c r="H201" s="72"/>
      <c r="I201" s="71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</row>
    <row r="202" spans="1:63" ht="12" hidden="1" customHeight="1" outlineLevel="3" x14ac:dyDescent="0.2">
      <c r="A202" s="375" t="s">
        <v>499</v>
      </c>
      <c r="B202" s="375"/>
      <c r="C202" s="69"/>
      <c r="D202" s="69"/>
      <c r="E202" s="69"/>
      <c r="F202" s="70">
        <v>348442.03</v>
      </c>
      <c r="G202" s="69"/>
      <c r="H202" s="68"/>
      <c r="I202" s="67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</row>
    <row r="203" spans="1:63" ht="12" hidden="1" customHeight="1" outlineLevel="4" x14ac:dyDescent="0.2">
      <c r="A203" s="376" t="s">
        <v>499</v>
      </c>
      <c r="B203" s="376"/>
      <c r="C203" s="69"/>
      <c r="D203" s="69"/>
      <c r="E203" s="69"/>
      <c r="F203" s="70">
        <v>348442.03</v>
      </c>
      <c r="G203" s="69"/>
      <c r="H203" s="68"/>
      <c r="I203" s="67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</row>
    <row r="204" spans="1:63" ht="12" hidden="1" customHeight="1" outlineLevel="3" x14ac:dyDescent="0.2">
      <c r="A204" s="375" t="s">
        <v>448</v>
      </c>
      <c r="B204" s="375"/>
      <c r="C204" s="69"/>
      <c r="D204" s="69"/>
      <c r="E204" s="70">
        <v>345407.92</v>
      </c>
      <c r="F204" s="69"/>
      <c r="G204" s="69"/>
      <c r="H204" s="68"/>
      <c r="I204" s="67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</row>
    <row r="205" spans="1:63" ht="12" hidden="1" customHeight="1" outlineLevel="4" x14ac:dyDescent="0.2">
      <c r="A205" s="376" t="s">
        <v>499</v>
      </c>
      <c r="B205" s="376"/>
      <c r="C205" s="69"/>
      <c r="D205" s="69"/>
      <c r="E205" s="70">
        <v>345407.92</v>
      </c>
      <c r="F205" s="69"/>
      <c r="G205" s="69"/>
      <c r="H205" s="68"/>
      <c r="I205" s="67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</row>
    <row r="206" spans="1:63" ht="23.25" hidden="1" customHeight="1" outlineLevel="3" x14ac:dyDescent="0.2">
      <c r="A206" s="375" t="s">
        <v>467</v>
      </c>
      <c r="B206" s="375"/>
      <c r="C206" s="69"/>
      <c r="D206" s="69"/>
      <c r="E206" s="70">
        <v>3034.11</v>
      </c>
      <c r="F206" s="69"/>
      <c r="G206" s="69"/>
      <c r="H206" s="68"/>
      <c r="I206" s="67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</row>
    <row r="207" spans="1:63" ht="12" hidden="1" customHeight="1" outlineLevel="4" x14ac:dyDescent="0.2">
      <c r="A207" s="376" t="s">
        <v>499</v>
      </c>
      <c r="B207" s="376"/>
      <c r="C207" s="69"/>
      <c r="D207" s="69"/>
      <c r="E207" s="70">
        <v>3034.11</v>
      </c>
      <c r="F207" s="69"/>
      <c r="G207" s="69"/>
      <c r="H207" s="68"/>
      <c r="I207" s="67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</row>
    <row r="208" spans="1:63" ht="12" hidden="1" customHeight="1" outlineLevel="2" x14ac:dyDescent="0.2">
      <c r="A208" s="374" t="s">
        <v>505</v>
      </c>
      <c r="B208" s="374"/>
      <c r="C208" s="73"/>
      <c r="D208" s="73"/>
      <c r="E208" s="76">
        <v>56.83</v>
      </c>
      <c r="F208" s="76">
        <v>56.83</v>
      </c>
      <c r="G208" s="73"/>
      <c r="H208" s="72"/>
      <c r="I208" s="71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</row>
    <row r="209" spans="1:63" ht="12" hidden="1" customHeight="1" outlineLevel="3" x14ac:dyDescent="0.2">
      <c r="A209" s="375" t="s">
        <v>499</v>
      </c>
      <c r="B209" s="375"/>
      <c r="C209" s="69"/>
      <c r="D209" s="69"/>
      <c r="E209" s="69"/>
      <c r="F209" s="75">
        <v>56.83</v>
      </c>
      <c r="G209" s="69"/>
      <c r="H209" s="68"/>
      <c r="I209" s="67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</row>
    <row r="210" spans="1:63" ht="12" hidden="1" customHeight="1" outlineLevel="4" x14ac:dyDescent="0.2">
      <c r="A210" s="376" t="s">
        <v>499</v>
      </c>
      <c r="B210" s="376"/>
      <c r="C210" s="69"/>
      <c r="D210" s="69"/>
      <c r="E210" s="69"/>
      <c r="F210" s="75">
        <v>56.83</v>
      </c>
      <c r="G210" s="69"/>
      <c r="H210" s="68"/>
      <c r="I210" s="67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</row>
    <row r="211" spans="1:63" ht="12" hidden="1" customHeight="1" outlineLevel="3" x14ac:dyDescent="0.2">
      <c r="A211" s="375" t="s">
        <v>448</v>
      </c>
      <c r="B211" s="375"/>
      <c r="C211" s="69"/>
      <c r="D211" s="69"/>
      <c r="E211" s="75">
        <v>56.33</v>
      </c>
      <c r="F211" s="69"/>
      <c r="G211" s="69"/>
      <c r="H211" s="68"/>
      <c r="I211" s="67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</row>
    <row r="212" spans="1:63" ht="12" hidden="1" customHeight="1" outlineLevel="4" x14ac:dyDescent="0.2">
      <c r="A212" s="376" t="s">
        <v>499</v>
      </c>
      <c r="B212" s="376"/>
      <c r="C212" s="69"/>
      <c r="D212" s="69"/>
      <c r="E212" s="75">
        <v>56.33</v>
      </c>
      <c r="F212" s="69"/>
      <c r="G212" s="69"/>
      <c r="H212" s="68"/>
      <c r="I212" s="67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</row>
    <row r="213" spans="1:63" ht="23.25" hidden="1" customHeight="1" outlineLevel="3" x14ac:dyDescent="0.2">
      <c r="A213" s="375" t="s">
        <v>467</v>
      </c>
      <c r="B213" s="375"/>
      <c r="C213" s="69"/>
      <c r="D213" s="69"/>
      <c r="E213" s="75">
        <v>0.5</v>
      </c>
      <c r="F213" s="69"/>
      <c r="G213" s="69"/>
      <c r="H213" s="68"/>
      <c r="I213" s="67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</row>
    <row r="214" spans="1:63" ht="12" hidden="1" customHeight="1" outlineLevel="4" x14ac:dyDescent="0.2">
      <c r="A214" s="376" t="s">
        <v>499</v>
      </c>
      <c r="B214" s="376"/>
      <c r="C214" s="69"/>
      <c r="D214" s="69"/>
      <c r="E214" s="75">
        <v>0.5</v>
      </c>
      <c r="F214" s="69"/>
      <c r="G214" s="69"/>
      <c r="H214" s="68"/>
      <c r="I214" s="67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</row>
    <row r="215" spans="1:63" ht="12" hidden="1" customHeight="1" outlineLevel="2" x14ac:dyDescent="0.2">
      <c r="A215" s="374" t="s">
        <v>504</v>
      </c>
      <c r="B215" s="374"/>
      <c r="C215" s="73"/>
      <c r="D215" s="73"/>
      <c r="E215" s="74">
        <v>2264.19</v>
      </c>
      <c r="F215" s="74">
        <v>2264.19</v>
      </c>
      <c r="G215" s="73"/>
      <c r="H215" s="72"/>
      <c r="I215" s="71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</row>
    <row r="216" spans="1:63" ht="12" hidden="1" customHeight="1" outlineLevel="3" x14ac:dyDescent="0.2">
      <c r="A216" s="375" t="s">
        <v>499</v>
      </c>
      <c r="B216" s="375"/>
      <c r="C216" s="69"/>
      <c r="D216" s="69"/>
      <c r="E216" s="69"/>
      <c r="F216" s="70">
        <v>2264.19</v>
      </c>
      <c r="G216" s="69"/>
      <c r="H216" s="68"/>
      <c r="I216" s="67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</row>
    <row r="217" spans="1:63" ht="12" hidden="1" customHeight="1" outlineLevel="4" x14ac:dyDescent="0.2">
      <c r="A217" s="376" t="s">
        <v>499</v>
      </c>
      <c r="B217" s="376"/>
      <c r="C217" s="69"/>
      <c r="D217" s="69"/>
      <c r="E217" s="69"/>
      <c r="F217" s="70">
        <v>2264.19</v>
      </c>
      <c r="G217" s="69"/>
      <c r="H217" s="68"/>
      <c r="I217" s="67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</row>
    <row r="218" spans="1:63" ht="12" hidden="1" customHeight="1" outlineLevel="3" x14ac:dyDescent="0.2">
      <c r="A218" s="375" t="s">
        <v>448</v>
      </c>
      <c r="B218" s="375"/>
      <c r="C218" s="69"/>
      <c r="D218" s="69"/>
      <c r="E218" s="70">
        <v>2244.48</v>
      </c>
      <c r="F218" s="69"/>
      <c r="G218" s="69"/>
      <c r="H218" s="68"/>
      <c r="I218" s="67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</row>
    <row r="219" spans="1:63" ht="12" hidden="1" customHeight="1" outlineLevel="4" x14ac:dyDescent="0.2">
      <c r="A219" s="376" t="s">
        <v>499</v>
      </c>
      <c r="B219" s="376"/>
      <c r="C219" s="69"/>
      <c r="D219" s="69"/>
      <c r="E219" s="70">
        <v>2244.48</v>
      </c>
      <c r="F219" s="69"/>
      <c r="G219" s="69"/>
      <c r="H219" s="68"/>
      <c r="I219" s="67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</row>
    <row r="220" spans="1:63" ht="23.25" hidden="1" customHeight="1" outlineLevel="3" x14ac:dyDescent="0.2">
      <c r="A220" s="375" t="s">
        <v>467</v>
      </c>
      <c r="B220" s="375"/>
      <c r="C220" s="69"/>
      <c r="D220" s="69"/>
      <c r="E220" s="75">
        <v>19.71</v>
      </c>
      <c r="F220" s="69"/>
      <c r="G220" s="69"/>
      <c r="H220" s="68"/>
      <c r="I220" s="67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</row>
    <row r="221" spans="1:63" ht="12" hidden="1" customHeight="1" outlineLevel="4" x14ac:dyDescent="0.2">
      <c r="A221" s="376" t="s">
        <v>499</v>
      </c>
      <c r="B221" s="376"/>
      <c r="C221" s="69"/>
      <c r="D221" s="69"/>
      <c r="E221" s="75">
        <v>19.71</v>
      </c>
      <c r="F221" s="69"/>
      <c r="G221" s="69"/>
      <c r="H221" s="68"/>
      <c r="I221" s="67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</row>
    <row r="222" spans="1:63" ht="12" hidden="1" customHeight="1" outlineLevel="2" x14ac:dyDescent="0.2">
      <c r="A222" s="374" t="s">
        <v>503</v>
      </c>
      <c r="B222" s="374"/>
      <c r="C222" s="73"/>
      <c r="D222" s="73"/>
      <c r="E222" s="74">
        <v>869616.61</v>
      </c>
      <c r="F222" s="74">
        <v>869616.61</v>
      </c>
      <c r="G222" s="73"/>
      <c r="H222" s="72"/>
      <c r="I222" s="71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</row>
    <row r="223" spans="1:63" ht="12" hidden="1" customHeight="1" outlineLevel="3" x14ac:dyDescent="0.2">
      <c r="A223" s="375" t="s">
        <v>499</v>
      </c>
      <c r="B223" s="375"/>
      <c r="C223" s="69"/>
      <c r="D223" s="69"/>
      <c r="E223" s="69"/>
      <c r="F223" s="70">
        <v>869616.61</v>
      </c>
      <c r="G223" s="69"/>
      <c r="H223" s="68"/>
      <c r="I223" s="67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</row>
    <row r="224" spans="1:63" ht="12" hidden="1" customHeight="1" outlineLevel="4" x14ac:dyDescent="0.2">
      <c r="A224" s="376" t="s">
        <v>499</v>
      </c>
      <c r="B224" s="376"/>
      <c r="C224" s="69"/>
      <c r="D224" s="69"/>
      <c r="E224" s="69"/>
      <c r="F224" s="70">
        <v>869616.61</v>
      </c>
      <c r="G224" s="69"/>
      <c r="H224" s="68"/>
      <c r="I224" s="67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</row>
    <row r="225" spans="1:63" ht="12" hidden="1" customHeight="1" outlineLevel="3" x14ac:dyDescent="0.2">
      <c r="A225" s="375" t="s">
        <v>448</v>
      </c>
      <c r="B225" s="375"/>
      <c r="C225" s="69"/>
      <c r="D225" s="69"/>
      <c r="E225" s="70">
        <v>862044.3</v>
      </c>
      <c r="F225" s="69"/>
      <c r="G225" s="69"/>
      <c r="H225" s="68"/>
      <c r="I225" s="67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</row>
    <row r="226" spans="1:63" ht="12" hidden="1" customHeight="1" outlineLevel="4" x14ac:dyDescent="0.2">
      <c r="A226" s="376" t="s">
        <v>499</v>
      </c>
      <c r="B226" s="376"/>
      <c r="C226" s="69"/>
      <c r="D226" s="69"/>
      <c r="E226" s="70">
        <v>862044.3</v>
      </c>
      <c r="F226" s="69"/>
      <c r="G226" s="69"/>
      <c r="H226" s="68"/>
      <c r="I226" s="67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</row>
    <row r="227" spans="1:63" ht="23.25" hidden="1" customHeight="1" outlineLevel="3" x14ac:dyDescent="0.2">
      <c r="A227" s="375" t="s">
        <v>467</v>
      </c>
      <c r="B227" s="375"/>
      <c r="C227" s="69"/>
      <c r="D227" s="69"/>
      <c r="E227" s="70">
        <v>7572.31</v>
      </c>
      <c r="F227" s="69"/>
      <c r="G227" s="69"/>
      <c r="H227" s="68"/>
      <c r="I227" s="67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</row>
    <row r="228" spans="1:63" ht="12" hidden="1" customHeight="1" outlineLevel="4" x14ac:dyDescent="0.2">
      <c r="A228" s="376" t="s">
        <v>499</v>
      </c>
      <c r="B228" s="376"/>
      <c r="C228" s="69"/>
      <c r="D228" s="69"/>
      <c r="E228" s="70">
        <v>7572.31</v>
      </c>
      <c r="F228" s="69"/>
      <c r="G228" s="69"/>
      <c r="H228" s="68"/>
      <c r="I228" s="67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</row>
    <row r="229" spans="1:63" ht="12" hidden="1" customHeight="1" outlineLevel="2" x14ac:dyDescent="0.2">
      <c r="A229" s="374" t="s">
        <v>502</v>
      </c>
      <c r="B229" s="374"/>
      <c r="C229" s="73"/>
      <c r="D229" s="73"/>
      <c r="E229" s="74">
        <v>2838923.69</v>
      </c>
      <c r="F229" s="74">
        <v>2838923.69</v>
      </c>
      <c r="G229" s="73"/>
      <c r="H229" s="72"/>
      <c r="I229" s="71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</row>
    <row r="230" spans="1:63" ht="12" hidden="1" customHeight="1" outlineLevel="3" x14ac:dyDescent="0.2">
      <c r="A230" s="375" t="s">
        <v>499</v>
      </c>
      <c r="B230" s="375"/>
      <c r="C230" s="69"/>
      <c r="D230" s="69"/>
      <c r="E230" s="70">
        <v>1535420.64</v>
      </c>
      <c r="F230" s="70">
        <v>2838923.69</v>
      </c>
      <c r="G230" s="69"/>
      <c r="H230" s="68"/>
      <c r="I230" s="67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</row>
    <row r="231" spans="1:63" ht="12" hidden="1" customHeight="1" outlineLevel="4" x14ac:dyDescent="0.2">
      <c r="A231" s="376" t="s">
        <v>499</v>
      </c>
      <c r="B231" s="376"/>
      <c r="C231" s="69"/>
      <c r="D231" s="69"/>
      <c r="E231" s="70">
        <v>1535420.64</v>
      </c>
      <c r="F231" s="70">
        <v>2838923.69</v>
      </c>
      <c r="G231" s="69"/>
      <c r="H231" s="68"/>
      <c r="I231" s="67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</row>
    <row r="232" spans="1:63" ht="12" hidden="1" customHeight="1" outlineLevel="3" x14ac:dyDescent="0.2">
      <c r="A232" s="375" t="s">
        <v>853</v>
      </c>
      <c r="B232" s="375"/>
      <c r="C232" s="69"/>
      <c r="D232" s="69"/>
      <c r="E232" s="70">
        <v>1950</v>
      </c>
      <c r="F232" s="69"/>
      <c r="G232" s="69"/>
      <c r="H232" s="68"/>
      <c r="I232" s="67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 t="s">
        <v>492</v>
      </c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</row>
    <row r="233" spans="1:63" ht="12" hidden="1" customHeight="1" outlineLevel="4" x14ac:dyDescent="0.2">
      <c r="A233" s="376" t="s">
        <v>499</v>
      </c>
      <c r="B233" s="376"/>
      <c r="C233" s="69"/>
      <c r="D233" s="69"/>
      <c r="E233" s="70">
        <v>1950</v>
      </c>
      <c r="F233" s="69"/>
      <c r="G233" s="69"/>
      <c r="H233" s="68"/>
      <c r="I233" s="67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</row>
    <row r="234" spans="1:63" ht="12" hidden="1" customHeight="1" outlineLevel="3" x14ac:dyDescent="0.2">
      <c r="A234" s="375" t="s">
        <v>448</v>
      </c>
      <c r="B234" s="375"/>
      <c r="C234" s="69"/>
      <c r="D234" s="69"/>
      <c r="E234" s="70">
        <v>1290219.5900000001</v>
      </c>
      <c r="F234" s="69"/>
      <c r="G234" s="69"/>
      <c r="H234" s="68"/>
      <c r="I234" s="67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</row>
    <row r="235" spans="1:63" ht="12" hidden="1" customHeight="1" outlineLevel="4" x14ac:dyDescent="0.2">
      <c r="A235" s="376" t="s">
        <v>499</v>
      </c>
      <c r="B235" s="376"/>
      <c r="C235" s="69"/>
      <c r="D235" s="69"/>
      <c r="E235" s="70">
        <v>1290219.5900000001</v>
      </c>
      <c r="F235" s="69"/>
      <c r="G235" s="69"/>
      <c r="H235" s="68"/>
      <c r="I235" s="67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</row>
    <row r="236" spans="1:63" ht="23.25" hidden="1" customHeight="1" outlineLevel="3" x14ac:dyDescent="0.2">
      <c r="A236" s="375" t="s">
        <v>467</v>
      </c>
      <c r="B236" s="375"/>
      <c r="C236" s="69"/>
      <c r="D236" s="69"/>
      <c r="E236" s="70">
        <v>11333.46</v>
      </c>
      <c r="F236" s="69"/>
      <c r="G236" s="69"/>
      <c r="H236" s="68"/>
      <c r="I236" s="67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</row>
    <row r="237" spans="1:63" ht="12" hidden="1" customHeight="1" outlineLevel="4" x14ac:dyDescent="0.2">
      <c r="A237" s="376" t="s">
        <v>499</v>
      </c>
      <c r="B237" s="376"/>
      <c r="C237" s="69"/>
      <c r="D237" s="69"/>
      <c r="E237" s="70">
        <v>11333.46</v>
      </c>
      <c r="F237" s="69"/>
      <c r="G237" s="69"/>
      <c r="H237" s="68"/>
      <c r="I237" s="67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</row>
    <row r="238" spans="1:63" ht="12" hidden="1" customHeight="1" outlineLevel="2" x14ac:dyDescent="0.2">
      <c r="A238" s="374" t="s">
        <v>501</v>
      </c>
      <c r="B238" s="374"/>
      <c r="C238" s="73"/>
      <c r="D238" s="73"/>
      <c r="E238" s="74">
        <v>97315.05</v>
      </c>
      <c r="F238" s="74">
        <v>97315.05</v>
      </c>
      <c r="G238" s="73"/>
      <c r="H238" s="72"/>
      <c r="I238" s="71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</row>
    <row r="239" spans="1:63" ht="12" hidden="1" customHeight="1" outlineLevel="3" x14ac:dyDescent="0.2">
      <c r="A239" s="375" t="s">
        <v>499</v>
      </c>
      <c r="B239" s="375"/>
      <c r="C239" s="69"/>
      <c r="D239" s="69"/>
      <c r="E239" s="69"/>
      <c r="F239" s="70">
        <v>97315.05</v>
      </c>
      <c r="G239" s="69"/>
      <c r="H239" s="68"/>
      <c r="I239" s="67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</row>
    <row r="240" spans="1:63" ht="12" hidden="1" customHeight="1" outlineLevel="4" x14ac:dyDescent="0.2">
      <c r="A240" s="376" t="s">
        <v>499</v>
      </c>
      <c r="B240" s="376"/>
      <c r="C240" s="69"/>
      <c r="D240" s="69"/>
      <c r="E240" s="69"/>
      <c r="F240" s="70">
        <v>97315.05</v>
      </c>
      <c r="G240" s="69"/>
      <c r="H240" s="68"/>
      <c r="I240" s="67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</row>
    <row r="241" spans="1:63" ht="12" hidden="1" customHeight="1" outlineLevel="3" x14ac:dyDescent="0.2">
      <c r="A241" s="375" t="s">
        <v>448</v>
      </c>
      <c r="B241" s="375"/>
      <c r="C241" s="69"/>
      <c r="D241" s="69"/>
      <c r="E241" s="70">
        <v>96467.67</v>
      </c>
      <c r="F241" s="69"/>
      <c r="G241" s="69"/>
      <c r="H241" s="68"/>
      <c r="I241" s="67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</row>
    <row r="242" spans="1:63" ht="12" hidden="1" customHeight="1" outlineLevel="4" x14ac:dyDescent="0.2">
      <c r="A242" s="376" t="s">
        <v>499</v>
      </c>
      <c r="B242" s="376"/>
      <c r="C242" s="69"/>
      <c r="D242" s="69"/>
      <c r="E242" s="70">
        <v>96467.67</v>
      </c>
      <c r="F242" s="69"/>
      <c r="G242" s="69"/>
      <c r="H242" s="68"/>
      <c r="I242" s="67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</row>
    <row r="243" spans="1:63" ht="23.25" hidden="1" customHeight="1" outlineLevel="3" x14ac:dyDescent="0.2">
      <c r="A243" s="375" t="s">
        <v>467</v>
      </c>
      <c r="B243" s="375"/>
      <c r="C243" s="69"/>
      <c r="D243" s="69"/>
      <c r="E243" s="75">
        <v>847.38</v>
      </c>
      <c r="F243" s="69"/>
      <c r="G243" s="69"/>
      <c r="H243" s="68"/>
      <c r="I243" s="67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</row>
    <row r="244" spans="1:63" ht="12" hidden="1" customHeight="1" outlineLevel="4" x14ac:dyDescent="0.2">
      <c r="A244" s="376" t="s">
        <v>499</v>
      </c>
      <c r="B244" s="376"/>
      <c r="C244" s="69"/>
      <c r="D244" s="69"/>
      <c r="E244" s="75">
        <v>847.38</v>
      </c>
      <c r="F244" s="69"/>
      <c r="G244" s="69"/>
      <c r="H244" s="68"/>
      <c r="I244" s="67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</row>
    <row r="245" spans="1:63" ht="12" hidden="1" customHeight="1" outlineLevel="2" x14ac:dyDescent="0.2">
      <c r="A245" s="374" t="s">
        <v>500</v>
      </c>
      <c r="B245" s="374"/>
      <c r="C245" s="73"/>
      <c r="D245" s="73"/>
      <c r="E245" s="74">
        <v>77631.03</v>
      </c>
      <c r="F245" s="74">
        <v>77631.03</v>
      </c>
      <c r="G245" s="73"/>
      <c r="H245" s="72"/>
      <c r="I245" s="71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</row>
    <row r="246" spans="1:63" ht="12" hidden="1" customHeight="1" outlineLevel="3" x14ac:dyDescent="0.2">
      <c r="A246" s="375" t="s">
        <v>499</v>
      </c>
      <c r="B246" s="375"/>
      <c r="C246" s="69"/>
      <c r="D246" s="69"/>
      <c r="E246" s="69"/>
      <c r="F246" s="70">
        <v>77631.03</v>
      </c>
      <c r="G246" s="69"/>
      <c r="H246" s="68"/>
      <c r="I246" s="67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</row>
    <row r="247" spans="1:63" ht="12" hidden="1" customHeight="1" outlineLevel="4" x14ac:dyDescent="0.2">
      <c r="A247" s="376" t="s">
        <v>499</v>
      </c>
      <c r="B247" s="376"/>
      <c r="C247" s="69"/>
      <c r="D247" s="69"/>
      <c r="E247" s="69"/>
      <c r="F247" s="70">
        <v>77631.03</v>
      </c>
      <c r="G247" s="69"/>
      <c r="H247" s="68"/>
      <c r="I247" s="67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</row>
    <row r="248" spans="1:63" ht="12" hidden="1" customHeight="1" outlineLevel="3" x14ac:dyDescent="0.2">
      <c r="A248" s="375" t="s">
        <v>448</v>
      </c>
      <c r="B248" s="375"/>
      <c r="C248" s="69"/>
      <c r="D248" s="69"/>
      <c r="E248" s="70">
        <v>76955.05</v>
      </c>
      <c r="F248" s="69"/>
      <c r="G248" s="69"/>
      <c r="H248" s="68"/>
      <c r="I248" s="67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</row>
    <row r="249" spans="1:63" ht="12" hidden="1" customHeight="1" outlineLevel="4" x14ac:dyDescent="0.2">
      <c r="A249" s="376" t="s">
        <v>499</v>
      </c>
      <c r="B249" s="376"/>
      <c r="C249" s="69"/>
      <c r="D249" s="69"/>
      <c r="E249" s="70">
        <v>76955.05</v>
      </c>
      <c r="F249" s="69"/>
      <c r="G249" s="69"/>
      <c r="H249" s="68"/>
      <c r="I249" s="67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</row>
    <row r="250" spans="1:63" ht="23.25" hidden="1" customHeight="1" outlineLevel="3" x14ac:dyDescent="0.2">
      <c r="A250" s="375" t="s">
        <v>467</v>
      </c>
      <c r="B250" s="375"/>
      <c r="C250" s="69"/>
      <c r="D250" s="69"/>
      <c r="E250" s="75">
        <v>675.98</v>
      </c>
      <c r="F250" s="69"/>
      <c r="G250" s="69"/>
      <c r="H250" s="68"/>
      <c r="I250" s="67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</row>
    <row r="251" spans="1:63" ht="12" hidden="1" customHeight="1" outlineLevel="4" x14ac:dyDescent="0.2">
      <c r="A251" s="376" t="s">
        <v>499</v>
      </c>
      <c r="B251" s="376"/>
      <c r="C251" s="69"/>
      <c r="D251" s="69"/>
      <c r="E251" s="75">
        <v>675.98</v>
      </c>
      <c r="F251" s="69"/>
      <c r="G251" s="69"/>
      <c r="H251" s="68"/>
      <c r="I251" s="67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</row>
    <row r="252" spans="1:63" ht="12" customHeight="1" outlineLevel="1" collapsed="1" x14ac:dyDescent="0.2">
      <c r="A252" s="373" t="s">
        <v>471</v>
      </c>
      <c r="B252" s="373"/>
      <c r="C252" s="79"/>
      <c r="D252" s="79"/>
      <c r="E252" s="87">
        <v>703062.03</v>
      </c>
      <c r="F252" s="80">
        <v>703062.03</v>
      </c>
      <c r="G252" s="79"/>
      <c r="H252" s="78"/>
      <c r="I252" s="77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</row>
    <row r="253" spans="1:63" ht="12" hidden="1" customHeight="1" outlineLevel="2" x14ac:dyDescent="0.2">
      <c r="A253" s="374" t="s">
        <v>507</v>
      </c>
      <c r="B253" s="374"/>
      <c r="C253" s="73"/>
      <c r="D253" s="73"/>
      <c r="E253" s="76">
        <v>88.62</v>
      </c>
      <c r="F253" s="76">
        <v>88.62</v>
      </c>
      <c r="G253" s="73"/>
      <c r="H253" s="72"/>
      <c r="I253" s="71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</row>
    <row r="254" spans="1:63" ht="12" hidden="1" customHeight="1" outlineLevel="3" x14ac:dyDescent="0.2">
      <c r="A254" s="375" t="s">
        <v>499</v>
      </c>
      <c r="B254" s="375"/>
      <c r="C254" s="69"/>
      <c r="D254" s="69"/>
      <c r="E254" s="69"/>
      <c r="F254" s="75">
        <v>88.62</v>
      </c>
      <c r="G254" s="69"/>
      <c r="H254" s="68"/>
      <c r="I254" s="67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</row>
    <row r="255" spans="1:63" ht="12" hidden="1" customHeight="1" outlineLevel="4" x14ac:dyDescent="0.2">
      <c r="A255" s="376" t="s">
        <v>499</v>
      </c>
      <c r="B255" s="376"/>
      <c r="C255" s="69"/>
      <c r="D255" s="69"/>
      <c r="E255" s="69"/>
      <c r="F255" s="75">
        <v>88.62</v>
      </c>
      <c r="G255" s="69"/>
      <c r="H255" s="68"/>
      <c r="I255" s="67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</row>
    <row r="256" spans="1:63" ht="12" hidden="1" customHeight="1" outlineLevel="3" x14ac:dyDescent="0.2">
      <c r="A256" s="375" t="s">
        <v>470</v>
      </c>
      <c r="B256" s="375"/>
      <c r="C256" s="69"/>
      <c r="D256" s="69"/>
      <c r="E256" s="75">
        <v>88.3</v>
      </c>
      <c r="F256" s="69"/>
      <c r="G256" s="69"/>
      <c r="H256" s="68"/>
      <c r="I256" s="67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</row>
    <row r="257" spans="1:63" ht="12" hidden="1" customHeight="1" outlineLevel="4" x14ac:dyDescent="0.2">
      <c r="A257" s="376" t="s">
        <v>499</v>
      </c>
      <c r="B257" s="376"/>
      <c r="C257" s="69"/>
      <c r="D257" s="69"/>
      <c r="E257" s="75">
        <v>88.3</v>
      </c>
      <c r="F257" s="69"/>
      <c r="G257" s="69"/>
      <c r="H257" s="68"/>
      <c r="I257" s="67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</row>
    <row r="258" spans="1:63" ht="23.25" hidden="1" customHeight="1" outlineLevel="3" x14ac:dyDescent="0.2">
      <c r="A258" s="375" t="s">
        <v>438</v>
      </c>
      <c r="B258" s="375"/>
      <c r="C258" s="69"/>
      <c r="D258" s="69"/>
      <c r="E258" s="75">
        <v>0.32</v>
      </c>
      <c r="F258" s="69"/>
      <c r="G258" s="69"/>
      <c r="H258" s="68"/>
      <c r="I258" s="67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</row>
    <row r="259" spans="1:63" ht="12" hidden="1" customHeight="1" outlineLevel="4" x14ac:dyDescent="0.2">
      <c r="A259" s="376" t="s">
        <v>499</v>
      </c>
      <c r="B259" s="376"/>
      <c r="C259" s="69"/>
      <c r="D259" s="69"/>
      <c r="E259" s="75">
        <v>0.32</v>
      </c>
      <c r="F259" s="69"/>
      <c r="G259" s="69"/>
      <c r="H259" s="68"/>
      <c r="I259" s="67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</row>
    <row r="260" spans="1:63" ht="12" hidden="1" customHeight="1" outlineLevel="2" x14ac:dyDescent="0.2">
      <c r="A260" s="374" t="s">
        <v>392</v>
      </c>
      <c r="B260" s="374"/>
      <c r="C260" s="73"/>
      <c r="D260" s="73"/>
      <c r="E260" s="74">
        <v>28246.5</v>
      </c>
      <c r="F260" s="74">
        <v>28246.5</v>
      </c>
      <c r="G260" s="73"/>
      <c r="H260" s="72"/>
      <c r="I260" s="71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</row>
    <row r="261" spans="1:63" ht="12" hidden="1" customHeight="1" outlineLevel="3" x14ac:dyDescent="0.2">
      <c r="A261" s="375" t="s">
        <v>499</v>
      </c>
      <c r="B261" s="375"/>
      <c r="C261" s="69"/>
      <c r="D261" s="69"/>
      <c r="E261" s="69"/>
      <c r="F261" s="70">
        <v>28246.5</v>
      </c>
      <c r="G261" s="69"/>
      <c r="H261" s="68"/>
      <c r="I261" s="67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</row>
    <row r="262" spans="1:63" ht="12" hidden="1" customHeight="1" outlineLevel="4" x14ac:dyDescent="0.2">
      <c r="A262" s="376" t="s">
        <v>499</v>
      </c>
      <c r="B262" s="376"/>
      <c r="C262" s="69"/>
      <c r="D262" s="69"/>
      <c r="E262" s="69"/>
      <c r="F262" s="70">
        <v>28246.5</v>
      </c>
      <c r="G262" s="69"/>
      <c r="H262" s="68"/>
      <c r="I262" s="67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</row>
    <row r="263" spans="1:63" ht="12" hidden="1" customHeight="1" outlineLevel="3" x14ac:dyDescent="0.2">
      <c r="A263" s="375" t="s">
        <v>470</v>
      </c>
      <c r="B263" s="375"/>
      <c r="C263" s="69"/>
      <c r="D263" s="69"/>
      <c r="E263" s="70">
        <v>27171.77</v>
      </c>
      <c r="F263" s="69"/>
      <c r="G263" s="69"/>
      <c r="H263" s="68"/>
      <c r="I263" s="67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</row>
    <row r="264" spans="1:63" ht="12" hidden="1" customHeight="1" outlineLevel="4" x14ac:dyDescent="0.2">
      <c r="A264" s="376" t="s">
        <v>499</v>
      </c>
      <c r="B264" s="376"/>
      <c r="C264" s="69"/>
      <c r="D264" s="69"/>
      <c r="E264" s="70">
        <v>27171.77</v>
      </c>
      <c r="F264" s="69"/>
      <c r="G264" s="69"/>
      <c r="H264" s="68"/>
      <c r="I264" s="67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</row>
    <row r="265" spans="1:63" ht="23.25" hidden="1" customHeight="1" outlineLevel="3" x14ac:dyDescent="0.2">
      <c r="A265" s="375" t="s">
        <v>438</v>
      </c>
      <c r="B265" s="375"/>
      <c r="C265" s="69"/>
      <c r="D265" s="69"/>
      <c r="E265" s="70">
        <v>1074.73</v>
      </c>
      <c r="F265" s="69"/>
      <c r="G265" s="69"/>
      <c r="H265" s="68"/>
      <c r="I265" s="67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</row>
    <row r="266" spans="1:63" ht="12" hidden="1" customHeight="1" outlineLevel="4" x14ac:dyDescent="0.2">
      <c r="A266" s="376" t="s">
        <v>499</v>
      </c>
      <c r="B266" s="376"/>
      <c r="C266" s="69"/>
      <c r="D266" s="69"/>
      <c r="E266" s="70">
        <v>1074.73</v>
      </c>
      <c r="F266" s="69"/>
      <c r="G266" s="69"/>
      <c r="H266" s="68"/>
      <c r="I266" s="67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</row>
    <row r="267" spans="1:63" ht="12" hidden="1" customHeight="1" outlineLevel="2" x14ac:dyDescent="0.2">
      <c r="A267" s="374" t="s">
        <v>506</v>
      </c>
      <c r="B267" s="374"/>
      <c r="C267" s="73"/>
      <c r="D267" s="73"/>
      <c r="E267" s="74">
        <v>56717.57</v>
      </c>
      <c r="F267" s="74">
        <v>56717.57</v>
      </c>
      <c r="G267" s="73"/>
      <c r="H267" s="72"/>
      <c r="I267" s="71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</row>
    <row r="268" spans="1:63" ht="12" hidden="1" customHeight="1" outlineLevel="3" x14ac:dyDescent="0.2">
      <c r="A268" s="375" t="s">
        <v>499</v>
      </c>
      <c r="B268" s="375"/>
      <c r="C268" s="69"/>
      <c r="D268" s="69"/>
      <c r="E268" s="69"/>
      <c r="F268" s="70">
        <v>56717.57</v>
      </c>
      <c r="G268" s="69"/>
      <c r="H268" s="68"/>
      <c r="I268" s="67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</row>
    <row r="269" spans="1:63" ht="12" hidden="1" customHeight="1" outlineLevel="4" x14ac:dyDescent="0.2">
      <c r="A269" s="376" t="s">
        <v>499</v>
      </c>
      <c r="B269" s="376"/>
      <c r="C269" s="69"/>
      <c r="D269" s="69"/>
      <c r="E269" s="69"/>
      <c r="F269" s="70">
        <v>56717.57</v>
      </c>
      <c r="G269" s="69"/>
      <c r="H269" s="68"/>
      <c r="I269" s="67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</row>
    <row r="270" spans="1:63" ht="12" hidden="1" customHeight="1" outlineLevel="3" x14ac:dyDescent="0.2">
      <c r="A270" s="375" t="s">
        <v>470</v>
      </c>
      <c r="B270" s="375"/>
      <c r="C270" s="69"/>
      <c r="D270" s="69"/>
      <c r="E270" s="70">
        <v>54561.55</v>
      </c>
      <c r="F270" s="69"/>
      <c r="G270" s="69"/>
      <c r="H270" s="68"/>
      <c r="I270" s="67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</row>
    <row r="271" spans="1:63" ht="12" hidden="1" customHeight="1" outlineLevel="4" x14ac:dyDescent="0.2">
      <c r="A271" s="376" t="s">
        <v>499</v>
      </c>
      <c r="B271" s="376"/>
      <c r="C271" s="69"/>
      <c r="D271" s="69"/>
      <c r="E271" s="70">
        <v>54561.55</v>
      </c>
      <c r="F271" s="69"/>
      <c r="G271" s="69"/>
      <c r="H271" s="68"/>
      <c r="I271" s="67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</row>
    <row r="272" spans="1:63" ht="23.25" hidden="1" customHeight="1" outlineLevel="3" x14ac:dyDescent="0.2">
      <c r="A272" s="375" t="s">
        <v>438</v>
      </c>
      <c r="B272" s="375"/>
      <c r="C272" s="69"/>
      <c r="D272" s="69"/>
      <c r="E272" s="70">
        <v>2156.02</v>
      </c>
      <c r="F272" s="69"/>
      <c r="G272" s="69"/>
      <c r="H272" s="68"/>
      <c r="I272" s="67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</row>
    <row r="273" spans="1:63" ht="12" hidden="1" customHeight="1" outlineLevel="4" x14ac:dyDescent="0.2">
      <c r="A273" s="376" t="s">
        <v>499</v>
      </c>
      <c r="B273" s="376"/>
      <c r="C273" s="69"/>
      <c r="D273" s="69"/>
      <c r="E273" s="70">
        <v>2156.02</v>
      </c>
      <c r="F273" s="69"/>
      <c r="G273" s="69"/>
      <c r="H273" s="68"/>
      <c r="I273" s="67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</row>
    <row r="274" spans="1:63" ht="12" hidden="1" customHeight="1" outlineLevel="2" x14ac:dyDescent="0.2">
      <c r="A274" s="374" t="s">
        <v>505</v>
      </c>
      <c r="B274" s="374"/>
      <c r="C274" s="73"/>
      <c r="D274" s="73"/>
      <c r="E274" s="76">
        <v>9.23</v>
      </c>
      <c r="F274" s="76">
        <v>9.23</v>
      </c>
      <c r="G274" s="73"/>
      <c r="H274" s="72"/>
      <c r="I274" s="71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</row>
    <row r="275" spans="1:63" ht="12" hidden="1" customHeight="1" outlineLevel="3" x14ac:dyDescent="0.2">
      <c r="A275" s="375" t="s">
        <v>499</v>
      </c>
      <c r="B275" s="375"/>
      <c r="C275" s="69"/>
      <c r="D275" s="69"/>
      <c r="E275" s="69"/>
      <c r="F275" s="75">
        <v>9.23</v>
      </c>
      <c r="G275" s="69"/>
      <c r="H275" s="68"/>
      <c r="I275" s="67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</row>
    <row r="276" spans="1:63" ht="12" hidden="1" customHeight="1" outlineLevel="4" x14ac:dyDescent="0.2">
      <c r="A276" s="376" t="s">
        <v>499</v>
      </c>
      <c r="B276" s="376"/>
      <c r="C276" s="69"/>
      <c r="D276" s="69"/>
      <c r="E276" s="69"/>
      <c r="F276" s="75">
        <v>9.23</v>
      </c>
      <c r="G276" s="69"/>
      <c r="H276" s="68"/>
      <c r="I276" s="67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</row>
    <row r="277" spans="1:63" ht="12" hidden="1" customHeight="1" outlineLevel="3" x14ac:dyDescent="0.2">
      <c r="A277" s="375" t="s">
        <v>470</v>
      </c>
      <c r="B277" s="375"/>
      <c r="C277" s="69"/>
      <c r="D277" s="69"/>
      <c r="E277" s="75">
        <v>8.8699999999999992</v>
      </c>
      <c r="F277" s="69"/>
      <c r="G277" s="69"/>
      <c r="H277" s="68"/>
      <c r="I277" s="67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</row>
    <row r="278" spans="1:63" ht="12" hidden="1" customHeight="1" outlineLevel="4" x14ac:dyDescent="0.2">
      <c r="A278" s="376" t="s">
        <v>499</v>
      </c>
      <c r="B278" s="376"/>
      <c r="C278" s="69"/>
      <c r="D278" s="69"/>
      <c r="E278" s="75">
        <v>8.8699999999999992</v>
      </c>
      <c r="F278" s="69"/>
      <c r="G278" s="69"/>
      <c r="H278" s="68"/>
      <c r="I278" s="67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</row>
    <row r="279" spans="1:63" ht="23.25" hidden="1" customHeight="1" outlineLevel="3" x14ac:dyDescent="0.2">
      <c r="A279" s="375" t="s">
        <v>438</v>
      </c>
      <c r="B279" s="375"/>
      <c r="C279" s="69"/>
      <c r="D279" s="69"/>
      <c r="E279" s="75">
        <v>0.36</v>
      </c>
      <c r="F279" s="69"/>
      <c r="G279" s="69"/>
      <c r="H279" s="68"/>
      <c r="I279" s="67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</row>
    <row r="280" spans="1:63" ht="12" hidden="1" customHeight="1" outlineLevel="4" x14ac:dyDescent="0.2">
      <c r="A280" s="376" t="s">
        <v>499</v>
      </c>
      <c r="B280" s="376"/>
      <c r="C280" s="69"/>
      <c r="D280" s="69"/>
      <c r="E280" s="75">
        <v>0.36</v>
      </c>
      <c r="F280" s="69"/>
      <c r="G280" s="69"/>
      <c r="H280" s="68"/>
      <c r="I280" s="67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</row>
    <row r="281" spans="1:63" ht="12" hidden="1" customHeight="1" outlineLevel="2" x14ac:dyDescent="0.2">
      <c r="A281" s="374" t="s">
        <v>504</v>
      </c>
      <c r="B281" s="374"/>
      <c r="C281" s="73"/>
      <c r="D281" s="73"/>
      <c r="E281" s="76">
        <v>332.55</v>
      </c>
      <c r="F281" s="76">
        <v>332.55</v>
      </c>
      <c r="G281" s="73"/>
      <c r="H281" s="72"/>
      <c r="I281" s="71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</row>
    <row r="282" spans="1:63" ht="12" hidden="1" customHeight="1" outlineLevel="3" x14ac:dyDescent="0.2">
      <c r="A282" s="375" t="s">
        <v>499</v>
      </c>
      <c r="B282" s="375"/>
      <c r="C282" s="69"/>
      <c r="D282" s="69"/>
      <c r="E282" s="69"/>
      <c r="F282" s="75">
        <v>332.55</v>
      </c>
      <c r="G282" s="69"/>
      <c r="H282" s="68"/>
      <c r="I282" s="67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</row>
    <row r="283" spans="1:63" ht="12" hidden="1" customHeight="1" outlineLevel="4" x14ac:dyDescent="0.2">
      <c r="A283" s="376" t="s">
        <v>499</v>
      </c>
      <c r="B283" s="376"/>
      <c r="C283" s="69"/>
      <c r="D283" s="69"/>
      <c r="E283" s="69"/>
      <c r="F283" s="75">
        <v>332.55</v>
      </c>
      <c r="G283" s="69"/>
      <c r="H283" s="68"/>
      <c r="I283" s="67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</row>
    <row r="284" spans="1:63" ht="12" hidden="1" customHeight="1" outlineLevel="3" x14ac:dyDescent="0.2">
      <c r="A284" s="375" t="s">
        <v>470</v>
      </c>
      <c r="B284" s="375"/>
      <c r="C284" s="69"/>
      <c r="D284" s="69"/>
      <c r="E284" s="75">
        <v>330.01</v>
      </c>
      <c r="F284" s="69"/>
      <c r="G284" s="69"/>
      <c r="H284" s="68"/>
      <c r="I284" s="67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</row>
    <row r="285" spans="1:63" ht="12" hidden="1" customHeight="1" outlineLevel="4" x14ac:dyDescent="0.2">
      <c r="A285" s="376" t="s">
        <v>499</v>
      </c>
      <c r="B285" s="376"/>
      <c r="C285" s="69"/>
      <c r="D285" s="69"/>
      <c r="E285" s="75">
        <v>330.01</v>
      </c>
      <c r="F285" s="69"/>
      <c r="G285" s="69"/>
      <c r="H285" s="68"/>
      <c r="I285" s="67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</row>
    <row r="286" spans="1:63" ht="23.25" hidden="1" customHeight="1" outlineLevel="3" x14ac:dyDescent="0.2">
      <c r="A286" s="375" t="s">
        <v>438</v>
      </c>
      <c r="B286" s="375"/>
      <c r="C286" s="69"/>
      <c r="D286" s="69"/>
      <c r="E286" s="75">
        <v>2.54</v>
      </c>
      <c r="F286" s="69"/>
      <c r="G286" s="69"/>
      <c r="H286" s="68"/>
      <c r="I286" s="67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</row>
    <row r="287" spans="1:63" ht="12" hidden="1" customHeight="1" outlineLevel="4" x14ac:dyDescent="0.2">
      <c r="A287" s="376" t="s">
        <v>499</v>
      </c>
      <c r="B287" s="376"/>
      <c r="C287" s="69"/>
      <c r="D287" s="69"/>
      <c r="E287" s="75">
        <v>2.54</v>
      </c>
      <c r="F287" s="69"/>
      <c r="G287" s="69"/>
      <c r="H287" s="68"/>
      <c r="I287" s="67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</row>
    <row r="288" spans="1:63" ht="12" hidden="1" customHeight="1" outlineLevel="2" x14ac:dyDescent="0.2">
      <c r="A288" s="374" t="s">
        <v>503</v>
      </c>
      <c r="B288" s="374"/>
      <c r="C288" s="73"/>
      <c r="D288" s="73"/>
      <c r="E288" s="74">
        <v>142637.9</v>
      </c>
      <c r="F288" s="74">
        <v>142637.9</v>
      </c>
      <c r="G288" s="73"/>
      <c r="H288" s="72"/>
      <c r="I288" s="71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</row>
    <row r="289" spans="1:63" ht="12" hidden="1" customHeight="1" outlineLevel="3" x14ac:dyDescent="0.2">
      <c r="A289" s="375" t="s">
        <v>499</v>
      </c>
      <c r="B289" s="375"/>
      <c r="C289" s="69"/>
      <c r="D289" s="69"/>
      <c r="E289" s="69"/>
      <c r="F289" s="70">
        <v>142637.9</v>
      </c>
      <c r="G289" s="69"/>
      <c r="H289" s="68"/>
      <c r="I289" s="67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</row>
    <row r="290" spans="1:63" ht="12" hidden="1" customHeight="1" outlineLevel="4" x14ac:dyDescent="0.2">
      <c r="A290" s="376" t="s">
        <v>499</v>
      </c>
      <c r="B290" s="376"/>
      <c r="C290" s="69"/>
      <c r="D290" s="69"/>
      <c r="E290" s="69"/>
      <c r="F290" s="70">
        <v>142637.9</v>
      </c>
      <c r="G290" s="69"/>
      <c r="H290" s="68"/>
      <c r="I290" s="67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</row>
    <row r="291" spans="1:63" ht="12" hidden="1" customHeight="1" outlineLevel="3" x14ac:dyDescent="0.2">
      <c r="A291" s="375" t="s">
        <v>470</v>
      </c>
      <c r="B291" s="375"/>
      <c r="C291" s="69"/>
      <c r="D291" s="69"/>
      <c r="E291" s="70">
        <v>136485.15</v>
      </c>
      <c r="F291" s="69"/>
      <c r="G291" s="69"/>
      <c r="H291" s="68"/>
      <c r="I291" s="67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</row>
    <row r="292" spans="1:63" ht="12" hidden="1" customHeight="1" outlineLevel="4" x14ac:dyDescent="0.2">
      <c r="A292" s="376" t="s">
        <v>499</v>
      </c>
      <c r="B292" s="376"/>
      <c r="C292" s="69"/>
      <c r="D292" s="69"/>
      <c r="E292" s="70">
        <v>136485.15</v>
      </c>
      <c r="F292" s="69"/>
      <c r="G292" s="69"/>
      <c r="H292" s="68"/>
      <c r="I292" s="67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</row>
    <row r="293" spans="1:63" ht="23.25" hidden="1" customHeight="1" outlineLevel="3" x14ac:dyDescent="0.2">
      <c r="A293" s="375" t="s">
        <v>438</v>
      </c>
      <c r="B293" s="375"/>
      <c r="C293" s="69"/>
      <c r="D293" s="69"/>
      <c r="E293" s="70">
        <v>6152.75</v>
      </c>
      <c r="F293" s="69"/>
      <c r="G293" s="69"/>
      <c r="H293" s="68"/>
      <c r="I293" s="67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</row>
    <row r="294" spans="1:63" ht="12" hidden="1" customHeight="1" outlineLevel="4" x14ac:dyDescent="0.2">
      <c r="A294" s="376" t="s">
        <v>499</v>
      </c>
      <c r="B294" s="376"/>
      <c r="C294" s="69"/>
      <c r="D294" s="69"/>
      <c r="E294" s="70">
        <v>6152.75</v>
      </c>
      <c r="F294" s="69"/>
      <c r="G294" s="69"/>
      <c r="H294" s="68"/>
      <c r="I294" s="67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</row>
    <row r="295" spans="1:63" ht="12" hidden="1" customHeight="1" outlineLevel="2" x14ac:dyDescent="0.2">
      <c r="A295" s="374" t="s">
        <v>502</v>
      </c>
      <c r="B295" s="374"/>
      <c r="C295" s="73"/>
      <c r="D295" s="73"/>
      <c r="E295" s="74">
        <v>446517.49</v>
      </c>
      <c r="F295" s="74">
        <v>446517.49</v>
      </c>
      <c r="G295" s="73"/>
      <c r="H295" s="72"/>
      <c r="I295" s="71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</row>
    <row r="296" spans="1:63" ht="12" hidden="1" customHeight="1" outlineLevel="3" x14ac:dyDescent="0.2">
      <c r="A296" s="375" t="s">
        <v>499</v>
      </c>
      <c r="B296" s="375"/>
      <c r="C296" s="69"/>
      <c r="D296" s="69"/>
      <c r="E296" s="70">
        <v>228255.02</v>
      </c>
      <c r="F296" s="70">
        <v>446517.49</v>
      </c>
      <c r="G296" s="69"/>
      <c r="H296" s="68"/>
      <c r="I296" s="67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</row>
    <row r="297" spans="1:63" ht="12" hidden="1" customHeight="1" outlineLevel="4" x14ac:dyDescent="0.2">
      <c r="A297" s="376" t="s">
        <v>499</v>
      </c>
      <c r="B297" s="376"/>
      <c r="C297" s="69"/>
      <c r="D297" s="69"/>
      <c r="E297" s="70">
        <v>228255.02</v>
      </c>
      <c r="F297" s="70">
        <v>446517.49</v>
      </c>
      <c r="G297" s="69"/>
      <c r="H297" s="68"/>
      <c r="I297" s="67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</row>
    <row r="298" spans="1:63" ht="12" hidden="1" customHeight="1" outlineLevel="3" x14ac:dyDescent="0.2">
      <c r="A298" s="375" t="s">
        <v>470</v>
      </c>
      <c r="B298" s="375"/>
      <c r="C298" s="69"/>
      <c r="D298" s="69"/>
      <c r="E298" s="70">
        <v>207056.44</v>
      </c>
      <c r="F298" s="69"/>
      <c r="G298" s="69"/>
      <c r="H298" s="68"/>
      <c r="I298" s="67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</row>
    <row r="299" spans="1:63" ht="12" hidden="1" customHeight="1" outlineLevel="4" x14ac:dyDescent="0.2">
      <c r="A299" s="376" t="s">
        <v>499</v>
      </c>
      <c r="B299" s="376"/>
      <c r="C299" s="69"/>
      <c r="D299" s="69"/>
      <c r="E299" s="70">
        <v>207056.44</v>
      </c>
      <c r="F299" s="69"/>
      <c r="G299" s="69"/>
      <c r="H299" s="68"/>
      <c r="I299" s="67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</row>
    <row r="300" spans="1:63" ht="23.25" hidden="1" customHeight="1" outlineLevel="3" x14ac:dyDescent="0.2">
      <c r="A300" s="375" t="s">
        <v>438</v>
      </c>
      <c r="B300" s="375"/>
      <c r="C300" s="69"/>
      <c r="D300" s="69"/>
      <c r="E300" s="70">
        <v>11206.03</v>
      </c>
      <c r="F300" s="69"/>
      <c r="G300" s="69"/>
      <c r="H300" s="68"/>
      <c r="I300" s="67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</row>
    <row r="301" spans="1:63" ht="12" hidden="1" customHeight="1" outlineLevel="4" x14ac:dyDescent="0.2">
      <c r="A301" s="376" t="s">
        <v>499</v>
      </c>
      <c r="B301" s="376"/>
      <c r="C301" s="69"/>
      <c r="D301" s="69"/>
      <c r="E301" s="70">
        <v>11206.03</v>
      </c>
      <c r="F301" s="69"/>
      <c r="G301" s="69"/>
      <c r="H301" s="68"/>
      <c r="I301" s="67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</row>
    <row r="302" spans="1:63" ht="12" hidden="1" customHeight="1" outlineLevel="2" x14ac:dyDescent="0.2">
      <c r="A302" s="374" t="s">
        <v>501</v>
      </c>
      <c r="B302" s="374"/>
      <c r="C302" s="73"/>
      <c r="D302" s="73"/>
      <c r="E302" s="74">
        <v>15872.86</v>
      </c>
      <c r="F302" s="74">
        <v>15872.86</v>
      </c>
      <c r="G302" s="73"/>
      <c r="H302" s="72"/>
      <c r="I302" s="71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</row>
    <row r="303" spans="1:63" ht="12" hidden="1" customHeight="1" outlineLevel="3" x14ac:dyDescent="0.2">
      <c r="A303" s="375" t="s">
        <v>499</v>
      </c>
      <c r="B303" s="375"/>
      <c r="C303" s="69"/>
      <c r="D303" s="69"/>
      <c r="E303" s="69"/>
      <c r="F303" s="70">
        <v>15872.86</v>
      </c>
      <c r="G303" s="69"/>
      <c r="H303" s="68"/>
      <c r="I303" s="67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</row>
    <row r="304" spans="1:63" ht="12" hidden="1" customHeight="1" outlineLevel="4" x14ac:dyDescent="0.2">
      <c r="A304" s="376" t="s">
        <v>499</v>
      </c>
      <c r="B304" s="376"/>
      <c r="C304" s="69"/>
      <c r="D304" s="69"/>
      <c r="E304" s="69"/>
      <c r="F304" s="70">
        <v>15872.86</v>
      </c>
      <c r="G304" s="69"/>
      <c r="H304" s="68"/>
      <c r="I304" s="67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</row>
    <row r="305" spans="1:63" ht="12" hidden="1" customHeight="1" outlineLevel="3" x14ac:dyDescent="0.2">
      <c r="A305" s="375" t="s">
        <v>470</v>
      </c>
      <c r="B305" s="375"/>
      <c r="C305" s="69"/>
      <c r="D305" s="69"/>
      <c r="E305" s="70">
        <v>15268.7</v>
      </c>
      <c r="F305" s="69"/>
      <c r="G305" s="69"/>
      <c r="H305" s="68"/>
      <c r="I305" s="67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</row>
    <row r="306" spans="1:63" ht="12" hidden="1" customHeight="1" outlineLevel="4" x14ac:dyDescent="0.2">
      <c r="A306" s="376" t="s">
        <v>499</v>
      </c>
      <c r="B306" s="376"/>
      <c r="C306" s="69"/>
      <c r="D306" s="69"/>
      <c r="E306" s="70">
        <v>15268.7</v>
      </c>
      <c r="F306" s="69"/>
      <c r="G306" s="69"/>
      <c r="H306" s="68"/>
      <c r="I306" s="67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</row>
    <row r="307" spans="1:63" ht="23.25" hidden="1" customHeight="1" outlineLevel="3" x14ac:dyDescent="0.2">
      <c r="A307" s="375" t="s">
        <v>438</v>
      </c>
      <c r="B307" s="375"/>
      <c r="C307" s="69"/>
      <c r="D307" s="69"/>
      <c r="E307" s="75">
        <v>604.16</v>
      </c>
      <c r="F307" s="69"/>
      <c r="G307" s="69"/>
      <c r="H307" s="68"/>
      <c r="I307" s="67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</row>
    <row r="308" spans="1:63" ht="12" hidden="1" customHeight="1" outlineLevel="4" x14ac:dyDescent="0.2">
      <c r="A308" s="376" t="s">
        <v>499</v>
      </c>
      <c r="B308" s="376"/>
      <c r="C308" s="69"/>
      <c r="D308" s="69"/>
      <c r="E308" s="75">
        <v>604.16</v>
      </c>
      <c r="F308" s="69"/>
      <c r="G308" s="69"/>
      <c r="H308" s="68"/>
      <c r="I308" s="67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</row>
    <row r="309" spans="1:63" ht="12" hidden="1" customHeight="1" outlineLevel="2" x14ac:dyDescent="0.2">
      <c r="A309" s="374" t="s">
        <v>500</v>
      </c>
      <c r="B309" s="374"/>
      <c r="C309" s="73"/>
      <c r="D309" s="73"/>
      <c r="E309" s="74">
        <v>12639.31</v>
      </c>
      <c r="F309" s="74">
        <v>12639.31</v>
      </c>
      <c r="G309" s="73"/>
      <c r="H309" s="72"/>
      <c r="I309" s="71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</row>
    <row r="310" spans="1:63" ht="12" hidden="1" customHeight="1" outlineLevel="3" x14ac:dyDescent="0.2">
      <c r="A310" s="375" t="s">
        <v>499</v>
      </c>
      <c r="B310" s="375"/>
      <c r="C310" s="69"/>
      <c r="D310" s="69"/>
      <c r="E310" s="69"/>
      <c r="F310" s="70">
        <v>12639.31</v>
      </c>
      <c r="G310" s="69"/>
      <c r="H310" s="68"/>
      <c r="I310" s="67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</row>
    <row r="311" spans="1:63" ht="12" hidden="1" customHeight="1" outlineLevel="4" x14ac:dyDescent="0.2">
      <c r="A311" s="376" t="s">
        <v>499</v>
      </c>
      <c r="B311" s="376"/>
      <c r="C311" s="69"/>
      <c r="D311" s="69"/>
      <c r="E311" s="69"/>
      <c r="F311" s="70">
        <v>12639.31</v>
      </c>
      <c r="G311" s="69"/>
      <c r="H311" s="68"/>
      <c r="I311" s="67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</row>
    <row r="312" spans="1:63" ht="12" hidden="1" customHeight="1" outlineLevel="3" x14ac:dyDescent="0.2">
      <c r="A312" s="375" t="s">
        <v>470</v>
      </c>
      <c r="B312" s="375"/>
      <c r="C312" s="69"/>
      <c r="D312" s="69"/>
      <c r="E312" s="70">
        <v>12156.61</v>
      </c>
      <c r="F312" s="69"/>
      <c r="G312" s="69"/>
      <c r="H312" s="68"/>
      <c r="I312" s="67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</row>
    <row r="313" spans="1:63" ht="12" hidden="1" customHeight="1" outlineLevel="4" x14ac:dyDescent="0.2">
      <c r="A313" s="376" t="s">
        <v>499</v>
      </c>
      <c r="B313" s="376"/>
      <c r="C313" s="69"/>
      <c r="D313" s="69"/>
      <c r="E313" s="70">
        <v>12156.61</v>
      </c>
      <c r="F313" s="69"/>
      <c r="G313" s="69"/>
      <c r="H313" s="68"/>
      <c r="I313" s="67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</row>
    <row r="314" spans="1:63" ht="23.25" hidden="1" customHeight="1" outlineLevel="3" x14ac:dyDescent="0.2">
      <c r="A314" s="375" t="s">
        <v>438</v>
      </c>
      <c r="B314" s="375"/>
      <c r="C314" s="69"/>
      <c r="D314" s="69"/>
      <c r="E314" s="75">
        <v>482.7</v>
      </c>
      <c r="F314" s="69"/>
      <c r="G314" s="69"/>
      <c r="H314" s="68"/>
      <c r="I314" s="67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</row>
    <row r="315" spans="1:63" ht="12" hidden="1" customHeight="1" outlineLevel="4" x14ac:dyDescent="0.2">
      <c r="A315" s="376" t="s">
        <v>499</v>
      </c>
      <c r="B315" s="376"/>
      <c r="C315" s="69"/>
      <c r="D315" s="69"/>
      <c r="E315" s="75">
        <v>482.7</v>
      </c>
      <c r="F315" s="69"/>
      <c r="G315" s="69"/>
      <c r="H315" s="68"/>
      <c r="I315" s="67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</row>
    <row r="316" spans="1:63" ht="12" customHeight="1" outlineLevel="1" collapsed="1" x14ac:dyDescent="0.2">
      <c r="A316" s="373" t="s">
        <v>469</v>
      </c>
      <c r="B316" s="373"/>
      <c r="C316" s="79"/>
      <c r="D316" s="79"/>
      <c r="E316" s="87">
        <v>80255.38</v>
      </c>
      <c r="F316" s="80">
        <v>80255.38</v>
      </c>
      <c r="G316" s="79"/>
      <c r="H316" s="78"/>
      <c r="I316" s="77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</row>
    <row r="317" spans="1:63" ht="12" hidden="1" customHeight="1" outlineLevel="2" x14ac:dyDescent="0.2">
      <c r="A317" s="374" t="s">
        <v>507</v>
      </c>
      <c r="B317" s="374"/>
      <c r="C317" s="73"/>
      <c r="D317" s="73"/>
      <c r="E317" s="76">
        <v>20.37</v>
      </c>
      <c r="F317" s="76">
        <v>20.37</v>
      </c>
      <c r="G317" s="73"/>
      <c r="H317" s="72"/>
      <c r="I317" s="71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</row>
    <row r="318" spans="1:63" ht="12" hidden="1" customHeight="1" outlineLevel="3" x14ac:dyDescent="0.2">
      <c r="A318" s="375" t="s">
        <v>499</v>
      </c>
      <c r="B318" s="375"/>
      <c r="C318" s="69"/>
      <c r="D318" s="69"/>
      <c r="E318" s="69"/>
      <c r="F318" s="75">
        <v>20.37</v>
      </c>
      <c r="G318" s="69"/>
      <c r="H318" s="68"/>
      <c r="I318" s="67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</row>
    <row r="319" spans="1:63" ht="12" hidden="1" customHeight="1" outlineLevel="4" x14ac:dyDescent="0.2">
      <c r="A319" s="376" t="s">
        <v>499</v>
      </c>
      <c r="B319" s="376"/>
      <c r="C319" s="69"/>
      <c r="D319" s="69"/>
      <c r="E319" s="69"/>
      <c r="F319" s="75">
        <v>20.37</v>
      </c>
      <c r="G319" s="69"/>
      <c r="H319" s="68"/>
      <c r="I319" s="67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</row>
    <row r="320" spans="1:63" ht="12" hidden="1" customHeight="1" outlineLevel="3" x14ac:dyDescent="0.2">
      <c r="A320" s="375" t="s">
        <v>468</v>
      </c>
      <c r="B320" s="375"/>
      <c r="C320" s="69"/>
      <c r="D320" s="69"/>
      <c r="E320" s="75">
        <v>14.66</v>
      </c>
      <c r="F320" s="69"/>
      <c r="G320" s="69"/>
      <c r="H320" s="68"/>
      <c r="I320" s="67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</row>
    <row r="321" spans="1:63" ht="12" hidden="1" customHeight="1" outlineLevel="4" x14ac:dyDescent="0.2">
      <c r="A321" s="376" t="s">
        <v>499</v>
      </c>
      <c r="B321" s="376"/>
      <c r="C321" s="69"/>
      <c r="D321" s="69"/>
      <c r="E321" s="75">
        <v>14.66</v>
      </c>
      <c r="F321" s="69"/>
      <c r="G321" s="69"/>
      <c r="H321" s="68"/>
      <c r="I321" s="67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</row>
    <row r="322" spans="1:63" ht="23.25" hidden="1" customHeight="1" outlineLevel="3" x14ac:dyDescent="0.2">
      <c r="A322" s="375" t="s">
        <v>467</v>
      </c>
      <c r="B322" s="375"/>
      <c r="C322" s="69"/>
      <c r="D322" s="69"/>
      <c r="E322" s="75">
        <v>5.71</v>
      </c>
      <c r="F322" s="69"/>
      <c r="G322" s="69"/>
      <c r="H322" s="68"/>
      <c r="I322" s="67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</row>
    <row r="323" spans="1:63" ht="12" hidden="1" customHeight="1" outlineLevel="4" x14ac:dyDescent="0.2">
      <c r="A323" s="376" t="s">
        <v>499</v>
      </c>
      <c r="B323" s="376"/>
      <c r="C323" s="69"/>
      <c r="D323" s="69"/>
      <c r="E323" s="75">
        <v>5.71</v>
      </c>
      <c r="F323" s="69"/>
      <c r="G323" s="69"/>
      <c r="H323" s="68"/>
      <c r="I323" s="67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</row>
    <row r="324" spans="1:63" ht="12" hidden="1" customHeight="1" outlineLevel="2" x14ac:dyDescent="0.2">
      <c r="A324" s="374" t="s">
        <v>392</v>
      </c>
      <c r="B324" s="374"/>
      <c r="C324" s="73"/>
      <c r="D324" s="73"/>
      <c r="E324" s="74">
        <v>3050.51</v>
      </c>
      <c r="F324" s="74">
        <v>3050.51</v>
      </c>
      <c r="G324" s="73"/>
      <c r="H324" s="72"/>
      <c r="I324" s="71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</row>
    <row r="325" spans="1:63" ht="12" hidden="1" customHeight="1" outlineLevel="3" x14ac:dyDescent="0.2">
      <c r="A325" s="375" t="s">
        <v>499</v>
      </c>
      <c r="B325" s="375"/>
      <c r="C325" s="69"/>
      <c r="D325" s="69"/>
      <c r="E325" s="69"/>
      <c r="F325" s="70">
        <v>3050.51</v>
      </c>
      <c r="G325" s="69"/>
      <c r="H325" s="68"/>
      <c r="I325" s="67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</row>
    <row r="326" spans="1:63" ht="12" hidden="1" customHeight="1" outlineLevel="4" x14ac:dyDescent="0.2">
      <c r="A326" s="376" t="s">
        <v>499</v>
      </c>
      <c r="B326" s="376"/>
      <c r="C326" s="69"/>
      <c r="D326" s="69"/>
      <c r="E326" s="69"/>
      <c r="F326" s="70">
        <v>3050.51</v>
      </c>
      <c r="G326" s="69"/>
      <c r="H326" s="68"/>
      <c r="I326" s="67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</row>
    <row r="327" spans="1:63" ht="12" hidden="1" customHeight="1" outlineLevel="3" x14ac:dyDescent="0.2">
      <c r="A327" s="375" t="s">
        <v>468</v>
      </c>
      <c r="B327" s="375"/>
      <c r="C327" s="69"/>
      <c r="D327" s="69"/>
      <c r="E327" s="70">
        <v>1721.63</v>
      </c>
      <c r="F327" s="69"/>
      <c r="G327" s="69"/>
      <c r="H327" s="68"/>
      <c r="I327" s="67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</row>
    <row r="328" spans="1:63" ht="12" hidden="1" customHeight="1" outlineLevel="4" x14ac:dyDescent="0.2">
      <c r="A328" s="376" t="s">
        <v>499</v>
      </c>
      <c r="B328" s="376"/>
      <c r="C328" s="69"/>
      <c r="D328" s="69"/>
      <c r="E328" s="70">
        <v>1721.63</v>
      </c>
      <c r="F328" s="69"/>
      <c r="G328" s="69"/>
      <c r="H328" s="68"/>
      <c r="I328" s="67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</row>
    <row r="329" spans="1:63" ht="23.25" hidden="1" customHeight="1" outlineLevel="3" x14ac:dyDescent="0.2">
      <c r="A329" s="375" t="s">
        <v>467</v>
      </c>
      <c r="B329" s="375"/>
      <c r="C329" s="69"/>
      <c r="D329" s="69"/>
      <c r="E329" s="70">
        <v>1328.88</v>
      </c>
      <c r="F329" s="69"/>
      <c r="G329" s="69"/>
      <c r="H329" s="68"/>
      <c r="I329" s="67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</row>
    <row r="330" spans="1:63" ht="12" hidden="1" customHeight="1" outlineLevel="4" x14ac:dyDescent="0.2">
      <c r="A330" s="376" t="s">
        <v>499</v>
      </c>
      <c r="B330" s="376"/>
      <c r="C330" s="69"/>
      <c r="D330" s="69"/>
      <c r="E330" s="70">
        <v>1328.88</v>
      </c>
      <c r="F330" s="69"/>
      <c r="G330" s="69"/>
      <c r="H330" s="68"/>
      <c r="I330" s="67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</row>
    <row r="331" spans="1:63" ht="12" hidden="1" customHeight="1" outlineLevel="2" x14ac:dyDescent="0.2">
      <c r="A331" s="374" t="s">
        <v>506</v>
      </c>
      <c r="B331" s="374"/>
      <c r="C331" s="73"/>
      <c r="D331" s="73"/>
      <c r="E331" s="74">
        <v>6174.47</v>
      </c>
      <c r="F331" s="74">
        <v>6174.47</v>
      </c>
      <c r="G331" s="73"/>
      <c r="H331" s="72"/>
      <c r="I331" s="71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</row>
    <row r="332" spans="1:63" ht="12" hidden="1" customHeight="1" outlineLevel="3" x14ac:dyDescent="0.2">
      <c r="A332" s="375" t="s">
        <v>499</v>
      </c>
      <c r="B332" s="375"/>
      <c r="C332" s="69"/>
      <c r="D332" s="69"/>
      <c r="E332" s="69"/>
      <c r="F332" s="70">
        <v>6174.47</v>
      </c>
      <c r="G332" s="69"/>
      <c r="H332" s="68"/>
      <c r="I332" s="67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</row>
    <row r="333" spans="1:63" ht="12" hidden="1" customHeight="1" outlineLevel="4" x14ac:dyDescent="0.2">
      <c r="A333" s="376" t="s">
        <v>499</v>
      </c>
      <c r="B333" s="376"/>
      <c r="C333" s="69"/>
      <c r="D333" s="69"/>
      <c r="E333" s="69"/>
      <c r="F333" s="70">
        <v>6174.47</v>
      </c>
      <c r="G333" s="69"/>
      <c r="H333" s="68"/>
      <c r="I333" s="67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</row>
    <row r="334" spans="1:63" ht="12" hidden="1" customHeight="1" outlineLevel="3" x14ac:dyDescent="0.2">
      <c r="A334" s="375" t="s">
        <v>468</v>
      </c>
      <c r="B334" s="375"/>
      <c r="C334" s="69"/>
      <c r="D334" s="69"/>
      <c r="E334" s="70">
        <v>3502.62</v>
      </c>
      <c r="F334" s="69"/>
      <c r="G334" s="69"/>
      <c r="H334" s="68"/>
      <c r="I334" s="67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</row>
    <row r="335" spans="1:63" ht="12" hidden="1" customHeight="1" outlineLevel="4" x14ac:dyDescent="0.2">
      <c r="A335" s="376" t="s">
        <v>499</v>
      </c>
      <c r="B335" s="376"/>
      <c r="C335" s="69"/>
      <c r="D335" s="69"/>
      <c r="E335" s="70">
        <v>3502.62</v>
      </c>
      <c r="F335" s="69"/>
      <c r="G335" s="69"/>
      <c r="H335" s="68"/>
      <c r="I335" s="67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</row>
    <row r="336" spans="1:63" ht="23.25" hidden="1" customHeight="1" outlineLevel="3" x14ac:dyDescent="0.2">
      <c r="A336" s="375" t="s">
        <v>467</v>
      </c>
      <c r="B336" s="375"/>
      <c r="C336" s="69"/>
      <c r="D336" s="69"/>
      <c r="E336" s="70">
        <v>2671.85</v>
      </c>
      <c r="F336" s="69"/>
      <c r="G336" s="69"/>
      <c r="H336" s="68"/>
      <c r="I336" s="67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</row>
    <row r="337" spans="1:63" ht="12" hidden="1" customHeight="1" outlineLevel="4" x14ac:dyDescent="0.2">
      <c r="A337" s="376" t="s">
        <v>499</v>
      </c>
      <c r="B337" s="376"/>
      <c r="C337" s="69"/>
      <c r="D337" s="69"/>
      <c r="E337" s="70">
        <v>2671.85</v>
      </c>
      <c r="F337" s="69"/>
      <c r="G337" s="69"/>
      <c r="H337" s="68"/>
      <c r="I337" s="67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</row>
    <row r="338" spans="1:63" ht="12" hidden="1" customHeight="1" outlineLevel="2" x14ac:dyDescent="0.2">
      <c r="A338" s="374" t="s">
        <v>505</v>
      </c>
      <c r="B338" s="374"/>
      <c r="C338" s="73"/>
      <c r="D338" s="73"/>
      <c r="E338" s="76">
        <v>1.02</v>
      </c>
      <c r="F338" s="76">
        <v>1.02</v>
      </c>
      <c r="G338" s="73"/>
      <c r="H338" s="72"/>
      <c r="I338" s="71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</row>
    <row r="339" spans="1:63" ht="12" hidden="1" customHeight="1" outlineLevel="3" x14ac:dyDescent="0.2">
      <c r="A339" s="375" t="s">
        <v>499</v>
      </c>
      <c r="B339" s="375"/>
      <c r="C339" s="69"/>
      <c r="D339" s="69"/>
      <c r="E339" s="69"/>
      <c r="F339" s="75">
        <v>1.02</v>
      </c>
      <c r="G339" s="69"/>
      <c r="H339" s="68"/>
      <c r="I339" s="67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</row>
    <row r="340" spans="1:63" ht="12" hidden="1" customHeight="1" outlineLevel="4" x14ac:dyDescent="0.2">
      <c r="A340" s="376" t="s">
        <v>499</v>
      </c>
      <c r="B340" s="376"/>
      <c r="C340" s="69"/>
      <c r="D340" s="69"/>
      <c r="E340" s="69"/>
      <c r="F340" s="75">
        <v>1.02</v>
      </c>
      <c r="G340" s="69"/>
      <c r="H340" s="68"/>
      <c r="I340" s="67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</row>
    <row r="341" spans="1:63" ht="12" hidden="1" customHeight="1" outlineLevel="3" x14ac:dyDescent="0.2">
      <c r="A341" s="375" t="s">
        <v>468</v>
      </c>
      <c r="B341" s="375"/>
      <c r="C341" s="69"/>
      <c r="D341" s="69"/>
      <c r="E341" s="75">
        <v>0.57999999999999996</v>
      </c>
      <c r="F341" s="69"/>
      <c r="G341" s="69"/>
      <c r="H341" s="68"/>
      <c r="I341" s="67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</row>
    <row r="342" spans="1:63" ht="12" hidden="1" customHeight="1" outlineLevel="4" x14ac:dyDescent="0.2">
      <c r="A342" s="376" t="s">
        <v>499</v>
      </c>
      <c r="B342" s="376"/>
      <c r="C342" s="69"/>
      <c r="D342" s="69"/>
      <c r="E342" s="75">
        <v>0.57999999999999996</v>
      </c>
      <c r="F342" s="69"/>
      <c r="G342" s="69"/>
      <c r="H342" s="68"/>
      <c r="I342" s="67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</row>
    <row r="343" spans="1:63" ht="23.25" hidden="1" customHeight="1" outlineLevel="3" x14ac:dyDescent="0.2">
      <c r="A343" s="375" t="s">
        <v>467</v>
      </c>
      <c r="B343" s="375"/>
      <c r="C343" s="69"/>
      <c r="D343" s="69"/>
      <c r="E343" s="75">
        <v>0.44</v>
      </c>
      <c r="F343" s="69"/>
      <c r="G343" s="69"/>
      <c r="H343" s="68"/>
      <c r="I343" s="67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</row>
    <row r="344" spans="1:63" ht="12" hidden="1" customHeight="1" outlineLevel="4" x14ac:dyDescent="0.2">
      <c r="A344" s="376" t="s">
        <v>499</v>
      </c>
      <c r="B344" s="376"/>
      <c r="C344" s="69"/>
      <c r="D344" s="69"/>
      <c r="E344" s="75">
        <v>0.44</v>
      </c>
      <c r="F344" s="69"/>
      <c r="G344" s="69"/>
      <c r="H344" s="68"/>
      <c r="I344" s="67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</row>
    <row r="345" spans="1:63" ht="12" hidden="1" customHeight="1" outlineLevel="2" x14ac:dyDescent="0.2">
      <c r="A345" s="374" t="s">
        <v>504</v>
      </c>
      <c r="B345" s="374"/>
      <c r="C345" s="73"/>
      <c r="D345" s="73"/>
      <c r="E345" s="76">
        <v>72.88</v>
      </c>
      <c r="F345" s="76">
        <v>72.88</v>
      </c>
      <c r="G345" s="73"/>
      <c r="H345" s="72"/>
      <c r="I345" s="71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</row>
    <row r="346" spans="1:63" ht="12" hidden="1" customHeight="1" outlineLevel="3" x14ac:dyDescent="0.2">
      <c r="A346" s="375" t="s">
        <v>499</v>
      </c>
      <c r="B346" s="375"/>
      <c r="C346" s="69"/>
      <c r="D346" s="69"/>
      <c r="E346" s="69"/>
      <c r="F346" s="75">
        <v>72.88</v>
      </c>
      <c r="G346" s="69"/>
      <c r="H346" s="68"/>
      <c r="I346" s="67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</row>
    <row r="347" spans="1:63" ht="12" hidden="1" customHeight="1" outlineLevel="4" x14ac:dyDescent="0.2">
      <c r="A347" s="376" t="s">
        <v>499</v>
      </c>
      <c r="B347" s="376"/>
      <c r="C347" s="69"/>
      <c r="D347" s="69"/>
      <c r="E347" s="69"/>
      <c r="F347" s="75">
        <v>72.88</v>
      </c>
      <c r="G347" s="69"/>
      <c r="H347" s="68"/>
      <c r="I347" s="67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</row>
    <row r="348" spans="1:63" ht="12" hidden="1" customHeight="1" outlineLevel="3" x14ac:dyDescent="0.2">
      <c r="A348" s="375" t="s">
        <v>468</v>
      </c>
      <c r="B348" s="375"/>
      <c r="C348" s="69"/>
      <c r="D348" s="69"/>
      <c r="E348" s="75">
        <v>52.03</v>
      </c>
      <c r="F348" s="69"/>
      <c r="G348" s="69"/>
      <c r="H348" s="68"/>
      <c r="I348" s="67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</row>
    <row r="349" spans="1:63" ht="12" hidden="1" customHeight="1" outlineLevel="4" x14ac:dyDescent="0.2">
      <c r="A349" s="376" t="s">
        <v>499</v>
      </c>
      <c r="B349" s="376"/>
      <c r="C349" s="69"/>
      <c r="D349" s="69"/>
      <c r="E349" s="75">
        <v>52.03</v>
      </c>
      <c r="F349" s="69"/>
      <c r="G349" s="69"/>
      <c r="H349" s="68"/>
      <c r="I349" s="67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</row>
    <row r="350" spans="1:63" ht="23.25" hidden="1" customHeight="1" outlineLevel="3" x14ac:dyDescent="0.2">
      <c r="A350" s="375" t="s">
        <v>467</v>
      </c>
      <c r="B350" s="375"/>
      <c r="C350" s="69"/>
      <c r="D350" s="69"/>
      <c r="E350" s="75">
        <v>20.85</v>
      </c>
      <c r="F350" s="69"/>
      <c r="G350" s="69"/>
      <c r="H350" s="68"/>
      <c r="I350" s="67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</row>
    <row r="351" spans="1:63" ht="12" hidden="1" customHeight="1" outlineLevel="4" x14ac:dyDescent="0.2">
      <c r="A351" s="376" t="s">
        <v>499</v>
      </c>
      <c r="B351" s="376"/>
      <c r="C351" s="69"/>
      <c r="D351" s="69"/>
      <c r="E351" s="75">
        <v>20.85</v>
      </c>
      <c r="F351" s="69"/>
      <c r="G351" s="69"/>
      <c r="H351" s="68"/>
      <c r="I351" s="67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</row>
    <row r="352" spans="1:63" ht="12" hidden="1" customHeight="1" outlineLevel="2" x14ac:dyDescent="0.2">
      <c r="A352" s="374" t="s">
        <v>503</v>
      </c>
      <c r="B352" s="374"/>
      <c r="C352" s="73"/>
      <c r="D352" s="73"/>
      <c r="E352" s="74">
        <v>14274.07</v>
      </c>
      <c r="F352" s="74">
        <v>14274.07</v>
      </c>
      <c r="G352" s="73"/>
      <c r="H352" s="72"/>
      <c r="I352" s="71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</row>
    <row r="353" spans="1:63" ht="12" hidden="1" customHeight="1" outlineLevel="3" x14ac:dyDescent="0.2">
      <c r="A353" s="375" t="s">
        <v>499</v>
      </c>
      <c r="B353" s="375"/>
      <c r="C353" s="69"/>
      <c r="D353" s="69"/>
      <c r="E353" s="69"/>
      <c r="F353" s="70">
        <v>14274.07</v>
      </c>
      <c r="G353" s="69"/>
      <c r="H353" s="68"/>
      <c r="I353" s="67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</row>
    <row r="354" spans="1:63" ht="12" hidden="1" customHeight="1" outlineLevel="4" x14ac:dyDescent="0.2">
      <c r="A354" s="376" t="s">
        <v>499</v>
      </c>
      <c r="B354" s="376"/>
      <c r="C354" s="69"/>
      <c r="D354" s="69"/>
      <c r="E354" s="69"/>
      <c r="F354" s="70">
        <v>14274.07</v>
      </c>
      <c r="G354" s="69"/>
      <c r="H354" s="68"/>
      <c r="I354" s="67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</row>
    <row r="355" spans="1:63" ht="12" hidden="1" customHeight="1" outlineLevel="3" x14ac:dyDescent="0.2">
      <c r="A355" s="375" t="s">
        <v>468</v>
      </c>
      <c r="B355" s="375"/>
      <c r="C355" s="69"/>
      <c r="D355" s="69"/>
      <c r="E355" s="70">
        <v>7725.9</v>
      </c>
      <c r="F355" s="69"/>
      <c r="G355" s="69"/>
      <c r="H355" s="68"/>
      <c r="I355" s="67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</row>
    <row r="356" spans="1:63" ht="12" hidden="1" customHeight="1" outlineLevel="4" x14ac:dyDescent="0.2">
      <c r="A356" s="376" t="s">
        <v>499</v>
      </c>
      <c r="B356" s="376"/>
      <c r="C356" s="69"/>
      <c r="D356" s="69"/>
      <c r="E356" s="70">
        <v>7725.9</v>
      </c>
      <c r="F356" s="69"/>
      <c r="G356" s="69"/>
      <c r="H356" s="68"/>
      <c r="I356" s="67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</row>
    <row r="357" spans="1:63" ht="23.25" hidden="1" customHeight="1" outlineLevel="3" x14ac:dyDescent="0.2">
      <c r="A357" s="375" t="s">
        <v>467</v>
      </c>
      <c r="B357" s="375"/>
      <c r="C357" s="69"/>
      <c r="D357" s="69"/>
      <c r="E357" s="70">
        <v>6548.17</v>
      </c>
      <c r="F357" s="69"/>
      <c r="G357" s="69"/>
      <c r="H357" s="68"/>
      <c r="I357" s="67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</row>
    <row r="358" spans="1:63" ht="12" hidden="1" customHeight="1" outlineLevel="4" x14ac:dyDescent="0.2">
      <c r="A358" s="376" t="s">
        <v>499</v>
      </c>
      <c r="B358" s="376"/>
      <c r="C358" s="69"/>
      <c r="D358" s="69"/>
      <c r="E358" s="70">
        <v>6548.17</v>
      </c>
      <c r="F358" s="69"/>
      <c r="G358" s="69"/>
      <c r="H358" s="68"/>
      <c r="I358" s="67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</row>
    <row r="359" spans="1:63" ht="12" hidden="1" customHeight="1" outlineLevel="2" x14ac:dyDescent="0.2">
      <c r="A359" s="374" t="s">
        <v>502</v>
      </c>
      <c r="B359" s="374"/>
      <c r="C359" s="73"/>
      <c r="D359" s="73"/>
      <c r="E359" s="74">
        <v>53576.79</v>
      </c>
      <c r="F359" s="74">
        <v>53576.79</v>
      </c>
      <c r="G359" s="73"/>
      <c r="H359" s="72"/>
      <c r="I359" s="71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</row>
    <row r="360" spans="1:63" ht="12" hidden="1" customHeight="1" outlineLevel="3" x14ac:dyDescent="0.2">
      <c r="A360" s="375" t="s">
        <v>499</v>
      </c>
      <c r="B360" s="375"/>
      <c r="C360" s="69"/>
      <c r="D360" s="69"/>
      <c r="E360" s="70">
        <v>31804.16</v>
      </c>
      <c r="F360" s="70">
        <v>53576.79</v>
      </c>
      <c r="G360" s="69"/>
      <c r="H360" s="68"/>
      <c r="I360" s="67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</row>
    <row r="361" spans="1:63" ht="12" hidden="1" customHeight="1" outlineLevel="4" x14ac:dyDescent="0.2">
      <c r="A361" s="376" t="s">
        <v>499</v>
      </c>
      <c r="B361" s="376"/>
      <c r="C361" s="69"/>
      <c r="D361" s="69"/>
      <c r="E361" s="70">
        <v>31804.16</v>
      </c>
      <c r="F361" s="70">
        <v>53576.79</v>
      </c>
      <c r="G361" s="69"/>
      <c r="H361" s="68"/>
      <c r="I361" s="67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</row>
    <row r="362" spans="1:63" ht="12" hidden="1" customHeight="1" outlineLevel="3" x14ac:dyDescent="0.2">
      <c r="A362" s="375" t="s">
        <v>468</v>
      </c>
      <c r="B362" s="375"/>
      <c r="C362" s="69"/>
      <c r="D362" s="69"/>
      <c r="E362" s="70">
        <v>11973.5</v>
      </c>
      <c r="F362" s="69"/>
      <c r="G362" s="69"/>
      <c r="H362" s="68"/>
      <c r="I362" s="67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</row>
    <row r="363" spans="1:63" ht="12" hidden="1" customHeight="1" outlineLevel="4" x14ac:dyDescent="0.2">
      <c r="A363" s="376" t="s">
        <v>499</v>
      </c>
      <c r="B363" s="376"/>
      <c r="C363" s="69"/>
      <c r="D363" s="69"/>
      <c r="E363" s="70">
        <v>11973.5</v>
      </c>
      <c r="F363" s="69"/>
      <c r="G363" s="69"/>
      <c r="H363" s="68"/>
      <c r="I363" s="67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</row>
    <row r="364" spans="1:63" ht="23.25" hidden="1" customHeight="1" outlineLevel="3" x14ac:dyDescent="0.2">
      <c r="A364" s="375" t="s">
        <v>467</v>
      </c>
      <c r="B364" s="375"/>
      <c r="C364" s="69"/>
      <c r="D364" s="69"/>
      <c r="E364" s="70">
        <v>9799.1299999999992</v>
      </c>
      <c r="F364" s="69"/>
      <c r="G364" s="69"/>
      <c r="H364" s="68"/>
      <c r="I364" s="67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</row>
    <row r="365" spans="1:63" ht="12" hidden="1" customHeight="1" outlineLevel="4" x14ac:dyDescent="0.2">
      <c r="A365" s="376" t="s">
        <v>499</v>
      </c>
      <c r="B365" s="376"/>
      <c r="C365" s="69"/>
      <c r="D365" s="69"/>
      <c r="E365" s="70">
        <v>9799.1299999999992</v>
      </c>
      <c r="F365" s="69"/>
      <c r="G365" s="69"/>
      <c r="H365" s="68"/>
      <c r="I365" s="67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</row>
    <row r="366" spans="1:63" ht="12" hidden="1" customHeight="1" outlineLevel="2" x14ac:dyDescent="0.2">
      <c r="A366" s="374" t="s">
        <v>501</v>
      </c>
      <c r="B366" s="374"/>
      <c r="C366" s="73"/>
      <c r="D366" s="73"/>
      <c r="E366" s="74">
        <v>1708.86</v>
      </c>
      <c r="F366" s="74">
        <v>1708.86</v>
      </c>
      <c r="G366" s="73"/>
      <c r="H366" s="72"/>
      <c r="I366" s="71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</row>
    <row r="367" spans="1:63" ht="12" hidden="1" customHeight="1" outlineLevel="3" x14ac:dyDescent="0.2">
      <c r="A367" s="375" t="s">
        <v>499</v>
      </c>
      <c r="B367" s="375"/>
      <c r="C367" s="69"/>
      <c r="D367" s="69"/>
      <c r="E367" s="69"/>
      <c r="F367" s="70">
        <v>1708.86</v>
      </c>
      <c r="G367" s="69"/>
      <c r="H367" s="68"/>
      <c r="I367" s="67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</row>
    <row r="368" spans="1:63" ht="12" hidden="1" customHeight="1" outlineLevel="4" x14ac:dyDescent="0.2">
      <c r="A368" s="376" t="s">
        <v>499</v>
      </c>
      <c r="B368" s="376"/>
      <c r="C368" s="69"/>
      <c r="D368" s="69"/>
      <c r="E368" s="69"/>
      <c r="F368" s="70">
        <v>1708.86</v>
      </c>
      <c r="G368" s="69"/>
      <c r="H368" s="68"/>
      <c r="I368" s="67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</row>
    <row r="369" spans="1:63" ht="12" hidden="1" customHeight="1" outlineLevel="3" x14ac:dyDescent="0.2">
      <c r="A369" s="375" t="s">
        <v>468</v>
      </c>
      <c r="B369" s="375"/>
      <c r="C369" s="69"/>
      <c r="D369" s="69"/>
      <c r="E369" s="75">
        <v>966.44</v>
      </c>
      <c r="F369" s="69"/>
      <c r="G369" s="69"/>
      <c r="H369" s="68"/>
      <c r="I369" s="67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</row>
    <row r="370" spans="1:63" ht="12" hidden="1" customHeight="1" outlineLevel="4" x14ac:dyDescent="0.2">
      <c r="A370" s="376" t="s">
        <v>499</v>
      </c>
      <c r="B370" s="376"/>
      <c r="C370" s="69"/>
      <c r="D370" s="69"/>
      <c r="E370" s="75">
        <v>966.44</v>
      </c>
      <c r="F370" s="69"/>
      <c r="G370" s="69"/>
      <c r="H370" s="68"/>
      <c r="I370" s="67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</row>
    <row r="371" spans="1:63" ht="23.25" hidden="1" customHeight="1" outlineLevel="3" x14ac:dyDescent="0.2">
      <c r="A371" s="375" t="s">
        <v>467</v>
      </c>
      <c r="B371" s="375"/>
      <c r="C371" s="69"/>
      <c r="D371" s="69"/>
      <c r="E371" s="75">
        <v>742.42</v>
      </c>
      <c r="F371" s="69"/>
      <c r="G371" s="69"/>
      <c r="H371" s="68"/>
      <c r="I371" s="67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</row>
    <row r="372" spans="1:63" ht="12" hidden="1" customHeight="1" outlineLevel="4" x14ac:dyDescent="0.2">
      <c r="A372" s="376" t="s">
        <v>499</v>
      </c>
      <c r="B372" s="376"/>
      <c r="C372" s="69"/>
      <c r="D372" s="69"/>
      <c r="E372" s="75">
        <v>742.42</v>
      </c>
      <c r="F372" s="69"/>
      <c r="G372" s="69"/>
      <c r="H372" s="68"/>
      <c r="I372" s="67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</row>
    <row r="373" spans="1:63" ht="12" hidden="1" customHeight="1" outlineLevel="2" x14ac:dyDescent="0.2">
      <c r="A373" s="374" t="s">
        <v>500</v>
      </c>
      <c r="B373" s="374"/>
      <c r="C373" s="73"/>
      <c r="D373" s="73"/>
      <c r="E373" s="74">
        <v>1376.41</v>
      </c>
      <c r="F373" s="74">
        <v>1376.41</v>
      </c>
      <c r="G373" s="73"/>
      <c r="H373" s="72"/>
      <c r="I373" s="71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</row>
    <row r="374" spans="1:63" ht="12" hidden="1" customHeight="1" outlineLevel="3" x14ac:dyDescent="0.2">
      <c r="A374" s="375" t="s">
        <v>499</v>
      </c>
      <c r="B374" s="375"/>
      <c r="C374" s="69"/>
      <c r="D374" s="69"/>
      <c r="E374" s="69"/>
      <c r="F374" s="70">
        <v>1376.41</v>
      </c>
      <c r="G374" s="69"/>
      <c r="H374" s="68"/>
      <c r="I374" s="67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</row>
    <row r="375" spans="1:63" ht="12" hidden="1" customHeight="1" outlineLevel="4" x14ac:dyDescent="0.2">
      <c r="A375" s="376" t="s">
        <v>499</v>
      </c>
      <c r="B375" s="376"/>
      <c r="C375" s="69"/>
      <c r="D375" s="69"/>
      <c r="E375" s="69"/>
      <c r="F375" s="70">
        <v>1376.41</v>
      </c>
      <c r="G375" s="69"/>
      <c r="H375" s="68"/>
      <c r="I375" s="67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</row>
    <row r="376" spans="1:63" ht="12" hidden="1" customHeight="1" outlineLevel="3" x14ac:dyDescent="0.2">
      <c r="A376" s="375" t="s">
        <v>468</v>
      </c>
      <c r="B376" s="375"/>
      <c r="C376" s="69"/>
      <c r="D376" s="69"/>
      <c r="E376" s="75">
        <v>782.64</v>
      </c>
      <c r="F376" s="69"/>
      <c r="G376" s="69"/>
      <c r="H376" s="68"/>
      <c r="I376" s="67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</row>
    <row r="377" spans="1:63" ht="12" hidden="1" customHeight="1" outlineLevel="4" x14ac:dyDescent="0.2">
      <c r="A377" s="376" t="s">
        <v>499</v>
      </c>
      <c r="B377" s="376"/>
      <c r="C377" s="69"/>
      <c r="D377" s="69"/>
      <c r="E377" s="75">
        <v>782.64</v>
      </c>
      <c r="F377" s="69"/>
      <c r="G377" s="69"/>
      <c r="H377" s="68"/>
      <c r="I377" s="67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</row>
    <row r="378" spans="1:63" ht="23.25" hidden="1" customHeight="1" outlineLevel="3" x14ac:dyDescent="0.2">
      <c r="A378" s="375" t="s">
        <v>467</v>
      </c>
      <c r="B378" s="375"/>
      <c r="C378" s="69"/>
      <c r="D378" s="69"/>
      <c r="E378" s="75">
        <v>593.77</v>
      </c>
      <c r="F378" s="69"/>
      <c r="G378" s="69"/>
      <c r="H378" s="68"/>
      <c r="I378" s="67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</row>
    <row r="379" spans="1:63" ht="12" hidden="1" customHeight="1" outlineLevel="4" x14ac:dyDescent="0.2">
      <c r="A379" s="376" t="s">
        <v>499</v>
      </c>
      <c r="B379" s="376"/>
      <c r="C379" s="69"/>
      <c r="D379" s="69"/>
      <c r="E379" s="75">
        <v>593.77</v>
      </c>
      <c r="F379" s="69"/>
      <c r="G379" s="69"/>
      <c r="H379" s="68"/>
      <c r="I379" s="67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</row>
    <row r="380" spans="1:63" ht="12" customHeight="1" outlineLevel="1" collapsed="1" x14ac:dyDescent="0.2">
      <c r="A380" s="373" t="s">
        <v>466</v>
      </c>
      <c r="B380" s="373"/>
      <c r="C380" s="79"/>
      <c r="D380" s="79"/>
      <c r="E380" s="87">
        <v>6371.85</v>
      </c>
      <c r="F380" s="80">
        <v>6371.85</v>
      </c>
      <c r="G380" s="79"/>
      <c r="H380" s="78"/>
      <c r="I380" s="77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</row>
    <row r="381" spans="1:63" ht="12" hidden="1" customHeight="1" outlineLevel="2" x14ac:dyDescent="0.2">
      <c r="A381" s="374" t="s">
        <v>392</v>
      </c>
      <c r="B381" s="374"/>
      <c r="C381" s="73"/>
      <c r="D381" s="73"/>
      <c r="E381" s="76">
        <v>283.63</v>
      </c>
      <c r="F381" s="76">
        <v>283.63</v>
      </c>
      <c r="G381" s="73"/>
      <c r="H381" s="72"/>
      <c r="I381" s="71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</row>
    <row r="382" spans="1:63" ht="12" hidden="1" customHeight="1" outlineLevel="3" x14ac:dyDescent="0.2">
      <c r="A382" s="375" t="s">
        <v>499</v>
      </c>
      <c r="B382" s="375"/>
      <c r="C382" s="69"/>
      <c r="D382" s="69"/>
      <c r="E382" s="69"/>
      <c r="F382" s="75">
        <v>283.63</v>
      </c>
      <c r="G382" s="69"/>
      <c r="H382" s="68"/>
      <c r="I382" s="67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</row>
    <row r="383" spans="1:63" ht="12" hidden="1" customHeight="1" outlineLevel="4" x14ac:dyDescent="0.2">
      <c r="A383" s="376" t="s">
        <v>499</v>
      </c>
      <c r="B383" s="376"/>
      <c r="C383" s="69"/>
      <c r="D383" s="69"/>
      <c r="E383" s="69"/>
      <c r="F383" s="75">
        <v>283.63</v>
      </c>
      <c r="G383" s="69"/>
      <c r="H383" s="68"/>
      <c r="I383" s="67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</row>
    <row r="384" spans="1:63" ht="12" hidden="1" customHeight="1" outlineLevel="3" x14ac:dyDescent="0.2">
      <c r="A384" s="375" t="s">
        <v>465</v>
      </c>
      <c r="B384" s="375"/>
      <c r="C384" s="69"/>
      <c r="D384" s="69"/>
      <c r="E384" s="75">
        <v>283.63</v>
      </c>
      <c r="F384" s="69"/>
      <c r="G384" s="69"/>
      <c r="H384" s="68"/>
      <c r="I384" s="67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</row>
    <row r="385" spans="1:63" ht="12" hidden="1" customHeight="1" outlineLevel="4" x14ac:dyDescent="0.2">
      <c r="A385" s="376" t="s">
        <v>499</v>
      </c>
      <c r="B385" s="376"/>
      <c r="C385" s="69"/>
      <c r="D385" s="69"/>
      <c r="E385" s="75">
        <v>283.63</v>
      </c>
      <c r="F385" s="69"/>
      <c r="G385" s="69"/>
      <c r="H385" s="68"/>
      <c r="I385" s="67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</row>
    <row r="386" spans="1:63" ht="12" hidden="1" customHeight="1" outlineLevel="2" x14ac:dyDescent="0.2">
      <c r="A386" s="374" t="s">
        <v>506</v>
      </c>
      <c r="B386" s="374"/>
      <c r="C386" s="73"/>
      <c r="D386" s="73"/>
      <c r="E386" s="76">
        <v>567.13</v>
      </c>
      <c r="F386" s="76">
        <v>567.13</v>
      </c>
      <c r="G386" s="73"/>
      <c r="H386" s="72"/>
      <c r="I386" s="71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</row>
    <row r="387" spans="1:63" ht="12" hidden="1" customHeight="1" outlineLevel="3" x14ac:dyDescent="0.2">
      <c r="A387" s="375" t="s">
        <v>499</v>
      </c>
      <c r="B387" s="375"/>
      <c r="C387" s="69"/>
      <c r="D387" s="69"/>
      <c r="E387" s="69"/>
      <c r="F387" s="75">
        <v>567.13</v>
      </c>
      <c r="G387" s="69"/>
      <c r="H387" s="68"/>
      <c r="I387" s="67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</row>
    <row r="388" spans="1:63" ht="12" hidden="1" customHeight="1" outlineLevel="4" x14ac:dyDescent="0.2">
      <c r="A388" s="376" t="s">
        <v>499</v>
      </c>
      <c r="B388" s="376"/>
      <c r="C388" s="69"/>
      <c r="D388" s="69"/>
      <c r="E388" s="69"/>
      <c r="F388" s="75">
        <v>567.13</v>
      </c>
      <c r="G388" s="69"/>
      <c r="H388" s="68"/>
      <c r="I388" s="67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</row>
    <row r="389" spans="1:63" ht="12" hidden="1" customHeight="1" outlineLevel="3" x14ac:dyDescent="0.2">
      <c r="A389" s="375" t="s">
        <v>465</v>
      </c>
      <c r="B389" s="375"/>
      <c r="C389" s="69"/>
      <c r="D389" s="69"/>
      <c r="E389" s="75">
        <v>567.13</v>
      </c>
      <c r="F389" s="69"/>
      <c r="G389" s="69"/>
      <c r="H389" s="68"/>
      <c r="I389" s="67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</row>
    <row r="390" spans="1:63" ht="12" hidden="1" customHeight="1" outlineLevel="4" x14ac:dyDescent="0.2">
      <c r="A390" s="376" t="s">
        <v>499</v>
      </c>
      <c r="B390" s="376"/>
      <c r="C390" s="69"/>
      <c r="D390" s="69"/>
      <c r="E390" s="75">
        <v>567.13</v>
      </c>
      <c r="F390" s="69"/>
      <c r="G390" s="69"/>
      <c r="H390" s="68"/>
      <c r="I390" s="67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</row>
    <row r="391" spans="1:63" ht="12" hidden="1" customHeight="1" outlineLevel="2" x14ac:dyDescent="0.2">
      <c r="A391" s="374" t="s">
        <v>505</v>
      </c>
      <c r="B391" s="374"/>
      <c r="C391" s="73"/>
      <c r="D391" s="73"/>
      <c r="E391" s="76">
        <v>0.1</v>
      </c>
      <c r="F391" s="76">
        <v>0.1</v>
      </c>
      <c r="G391" s="73"/>
      <c r="H391" s="72"/>
      <c r="I391" s="71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</row>
    <row r="392" spans="1:63" ht="12" hidden="1" customHeight="1" outlineLevel="3" x14ac:dyDescent="0.2">
      <c r="A392" s="375" t="s">
        <v>499</v>
      </c>
      <c r="B392" s="375"/>
      <c r="C392" s="69"/>
      <c r="D392" s="69"/>
      <c r="E392" s="69"/>
      <c r="F392" s="75">
        <v>0.1</v>
      </c>
      <c r="G392" s="69"/>
      <c r="H392" s="68"/>
      <c r="I392" s="67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</row>
    <row r="393" spans="1:63" ht="12" hidden="1" customHeight="1" outlineLevel="4" x14ac:dyDescent="0.2">
      <c r="A393" s="376" t="s">
        <v>499</v>
      </c>
      <c r="B393" s="376"/>
      <c r="C393" s="69"/>
      <c r="D393" s="69"/>
      <c r="E393" s="69"/>
      <c r="F393" s="75">
        <v>0.1</v>
      </c>
      <c r="G393" s="69"/>
      <c r="H393" s="68"/>
      <c r="I393" s="67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</row>
    <row r="394" spans="1:63" ht="12" hidden="1" customHeight="1" outlineLevel="3" x14ac:dyDescent="0.2">
      <c r="A394" s="375" t="s">
        <v>465</v>
      </c>
      <c r="B394" s="375"/>
      <c r="C394" s="69"/>
      <c r="D394" s="69"/>
      <c r="E394" s="75">
        <v>0.1</v>
      </c>
      <c r="F394" s="69"/>
      <c r="G394" s="69"/>
      <c r="H394" s="68"/>
      <c r="I394" s="67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</row>
    <row r="395" spans="1:63" ht="12" hidden="1" customHeight="1" outlineLevel="4" x14ac:dyDescent="0.2">
      <c r="A395" s="376" t="s">
        <v>499</v>
      </c>
      <c r="B395" s="376"/>
      <c r="C395" s="69"/>
      <c r="D395" s="69"/>
      <c r="E395" s="75">
        <v>0.1</v>
      </c>
      <c r="F395" s="69"/>
      <c r="G395" s="69"/>
      <c r="H395" s="68"/>
      <c r="I395" s="67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</row>
    <row r="396" spans="1:63" ht="12" hidden="1" customHeight="1" outlineLevel="2" x14ac:dyDescent="0.2">
      <c r="A396" s="374" t="s">
        <v>503</v>
      </c>
      <c r="B396" s="374"/>
      <c r="C396" s="73"/>
      <c r="D396" s="73"/>
      <c r="E396" s="74">
        <v>1660</v>
      </c>
      <c r="F396" s="74">
        <v>1660</v>
      </c>
      <c r="G396" s="73"/>
      <c r="H396" s="72"/>
      <c r="I396" s="71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</row>
    <row r="397" spans="1:63" ht="12" hidden="1" customHeight="1" outlineLevel="3" x14ac:dyDescent="0.2">
      <c r="A397" s="375" t="s">
        <v>499</v>
      </c>
      <c r="B397" s="375"/>
      <c r="C397" s="69"/>
      <c r="D397" s="69"/>
      <c r="E397" s="69"/>
      <c r="F397" s="70">
        <v>1660</v>
      </c>
      <c r="G397" s="69"/>
      <c r="H397" s="68"/>
      <c r="I397" s="67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</row>
    <row r="398" spans="1:63" ht="12" hidden="1" customHeight="1" outlineLevel="4" x14ac:dyDescent="0.2">
      <c r="A398" s="376" t="s">
        <v>499</v>
      </c>
      <c r="B398" s="376"/>
      <c r="C398" s="69"/>
      <c r="D398" s="69"/>
      <c r="E398" s="69"/>
      <c r="F398" s="70">
        <v>1660</v>
      </c>
      <c r="G398" s="69"/>
      <c r="H398" s="68"/>
      <c r="I398" s="67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</row>
    <row r="399" spans="1:63" ht="12" hidden="1" customHeight="1" outlineLevel="3" x14ac:dyDescent="0.2">
      <c r="A399" s="375" t="s">
        <v>465</v>
      </c>
      <c r="B399" s="375"/>
      <c r="C399" s="69"/>
      <c r="D399" s="69"/>
      <c r="E399" s="70">
        <v>1660</v>
      </c>
      <c r="F399" s="69"/>
      <c r="G399" s="69"/>
      <c r="H399" s="68"/>
      <c r="I399" s="67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</row>
    <row r="400" spans="1:63" ht="12" hidden="1" customHeight="1" outlineLevel="4" x14ac:dyDescent="0.2">
      <c r="A400" s="376" t="s">
        <v>499</v>
      </c>
      <c r="B400" s="376"/>
      <c r="C400" s="69"/>
      <c r="D400" s="69"/>
      <c r="E400" s="70">
        <v>1660</v>
      </c>
      <c r="F400" s="69"/>
      <c r="G400" s="69"/>
      <c r="H400" s="68"/>
      <c r="I400" s="67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</row>
    <row r="401" spans="1:63" ht="12" hidden="1" customHeight="1" outlineLevel="2" x14ac:dyDescent="0.2">
      <c r="A401" s="374" t="s">
        <v>502</v>
      </c>
      <c r="B401" s="374"/>
      <c r="C401" s="73"/>
      <c r="D401" s="73"/>
      <c r="E401" s="74">
        <v>3572.22</v>
      </c>
      <c r="F401" s="74">
        <v>3572.22</v>
      </c>
      <c r="G401" s="73"/>
      <c r="H401" s="72"/>
      <c r="I401" s="71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</row>
    <row r="402" spans="1:63" ht="12" hidden="1" customHeight="1" outlineLevel="3" x14ac:dyDescent="0.2">
      <c r="A402" s="375" t="s">
        <v>499</v>
      </c>
      <c r="B402" s="375"/>
      <c r="C402" s="69"/>
      <c r="D402" s="69"/>
      <c r="E402" s="69"/>
      <c r="F402" s="70">
        <v>3572.22</v>
      </c>
      <c r="G402" s="69"/>
      <c r="H402" s="68"/>
      <c r="I402" s="67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</row>
    <row r="403" spans="1:63" ht="12" hidden="1" customHeight="1" outlineLevel="4" x14ac:dyDescent="0.2">
      <c r="A403" s="376" t="s">
        <v>499</v>
      </c>
      <c r="B403" s="376"/>
      <c r="C403" s="69"/>
      <c r="D403" s="69"/>
      <c r="E403" s="69"/>
      <c r="F403" s="70">
        <v>3572.22</v>
      </c>
      <c r="G403" s="69"/>
      <c r="H403" s="68"/>
      <c r="I403" s="67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</row>
    <row r="404" spans="1:63" ht="12" hidden="1" customHeight="1" outlineLevel="3" x14ac:dyDescent="0.2">
      <c r="A404" s="375" t="s">
        <v>465</v>
      </c>
      <c r="B404" s="375"/>
      <c r="C404" s="69"/>
      <c r="D404" s="69"/>
      <c r="E404" s="70">
        <v>3572.22</v>
      </c>
      <c r="F404" s="69"/>
      <c r="G404" s="69"/>
      <c r="H404" s="68"/>
      <c r="I404" s="67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</row>
    <row r="405" spans="1:63" ht="12" hidden="1" customHeight="1" outlineLevel="4" x14ac:dyDescent="0.2">
      <c r="A405" s="376" t="s">
        <v>499</v>
      </c>
      <c r="B405" s="376"/>
      <c r="C405" s="69"/>
      <c r="D405" s="69"/>
      <c r="E405" s="70">
        <v>3572.22</v>
      </c>
      <c r="F405" s="69"/>
      <c r="G405" s="69"/>
      <c r="H405" s="68"/>
      <c r="I405" s="67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</row>
    <row r="406" spans="1:63" ht="12" hidden="1" customHeight="1" outlineLevel="2" x14ac:dyDescent="0.2">
      <c r="A406" s="374" t="s">
        <v>501</v>
      </c>
      <c r="B406" s="374"/>
      <c r="C406" s="73"/>
      <c r="D406" s="73"/>
      <c r="E406" s="76">
        <v>160.27000000000001</v>
      </c>
      <c r="F406" s="76">
        <v>160.27000000000001</v>
      </c>
      <c r="G406" s="73"/>
      <c r="H406" s="72"/>
      <c r="I406" s="71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</row>
    <row r="407" spans="1:63" ht="12" hidden="1" customHeight="1" outlineLevel="3" x14ac:dyDescent="0.2">
      <c r="A407" s="375" t="s">
        <v>499</v>
      </c>
      <c r="B407" s="375"/>
      <c r="C407" s="69"/>
      <c r="D407" s="69"/>
      <c r="E407" s="69"/>
      <c r="F407" s="75">
        <v>160.27000000000001</v>
      </c>
      <c r="G407" s="69"/>
      <c r="H407" s="68"/>
      <c r="I407" s="67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</row>
    <row r="408" spans="1:63" ht="12" hidden="1" customHeight="1" outlineLevel="4" x14ac:dyDescent="0.2">
      <c r="A408" s="376" t="s">
        <v>499</v>
      </c>
      <c r="B408" s="376"/>
      <c r="C408" s="69"/>
      <c r="D408" s="69"/>
      <c r="E408" s="69"/>
      <c r="F408" s="75">
        <v>160.27000000000001</v>
      </c>
      <c r="G408" s="69"/>
      <c r="H408" s="68"/>
      <c r="I408" s="67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</row>
    <row r="409" spans="1:63" ht="12" hidden="1" customHeight="1" outlineLevel="3" x14ac:dyDescent="0.2">
      <c r="A409" s="375" t="s">
        <v>465</v>
      </c>
      <c r="B409" s="375"/>
      <c r="C409" s="69"/>
      <c r="D409" s="69"/>
      <c r="E409" s="75">
        <v>160.27000000000001</v>
      </c>
      <c r="F409" s="69"/>
      <c r="G409" s="69"/>
      <c r="H409" s="68"/>
      <c r="I409" s="67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</row>
    <row r="410" spans="1:63" ht="12" hidden="1" customHeight="1" outlineLevel="4" x14ac:dyDescent="0.2">
      <c r="A410" s="376" t="s">
        <v>499</v>
      </c>
      <c r="B410" s="376"/>
      <c r="C410" s="69"/>
      <c r="D410" s="69"/>
      <c r="E410" s="75">
        <v>160.27000000000001</v>
      </c>
      <c r="F410" s="69"/>
      <c r="G410" s="69"/>
      <c r="H410" s="68"/>
      <c r="I410" s="67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</row>
    <row r="411" spans="1:63" ht="12" hidden="1" customHeight="1" outlineLevel="2" x14ac:dyDescent="0.2">
      <c r="A411" s="374" t="s">
        <v>500</v>
      </c>
      <c r="B411" s="374"/>
      <c r="C411" s="73"/>
      <c r="D411" s="73"/>
      <c r="E411" s="76">
        <v>128.5</v>
      </c>
      <c r="F411" s="76">
        <v>128.5</v>
      </c>
      <c r="G411" s="73"/>
      <c r="H411" s="72"/>
      <c r="I411" s="71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</row>
    <row r="412" spans="1:63" ht="12" hidden="1" customHeight="1" outlineLevel="3" x14ac:dyDescent="0.2">
      <c r="A412" s="375" t="s">
        <v>499</v>
      </c>
      <c r="B412" s="375"/>
      <c r="C412" s="69"/>
      <c r="D412" s="69"/>
      <c r="E412" s="69"/>
      <c r="F412" s="75">
        <v>128.5</v>
      </c>
      <c r="G412" s="69"/>
      <c r="H412" s="68"/>
      <c r="I412" s="67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</row>
    <row r="413" spans="1:63" ht="12" hidden="1" customHeight="1" outlineLevel="4" x14ac:dyDescent="0.2">
      <c r="A413" s="376" t="s">
        <v>499</v>
      </c>
      <c r="B413" s="376"/>
      <c r="C413" s="69"/>
      <c r="D413" s="69"/>
      <c r="E413" s="69"/>
      <c r="F413" s="75">
        <v>128.5</v>
      </c>
      <c r="G413" s="69"/>
      <c r="H413" s="68"/>
      <c r="I413" s="67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</row>
    <row r="414" spans="1:63" ht="12" hidden="1" customHeight="1" outlineLevel="3" x14ac:dyDescent="0.2">
      <c r="A414" s="375" t="s">
        <v>465</v>
      </c>
      <c r="B414" s="375"/>
      <c r="C414" s="69"/>
      <c r="D414" s="69"/>
      <c r="E414" s="75">
        <v>128.5</v>
      </c>
      <c r="F414" s="69"/>
      <c r="G414" s="69"/>
      <c r="H414" s="68"/>
      <c r="I414" s="67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</row>
    <row r="415" spans="1:63" ht="12" hidden="1" customHeight="1" outlineLevel="4" x14ac:dyDescent="0.2">
      <c r="A415" s="376" t="s">
        <v>499</v>
      </c>
      <c r="B415" s="376"/>
      <c r="C415" s="69"/>
      <c r="D415" s="69"/>
      <c r="E415" s="75">
        <v>128.5</v>
      </c>
      <c r="F415" s="69"/>
      <c r="G415" s="69"/>
      <c r="H415" s="68"/>
      <c r="I415" s="67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</row>
    <row r="416" spans="1:63" ht="12" customHeight="1" outlineLevel="1" collapsed="1" x14ac:dyDescent="0.2">
      <c r="A416" s="373" t="s">
        <v>852</v>
      </c>
      <c r="B416" s="373"/>
      <c r="C416" s="79"/>
      <c r="D416" s="79"/>
      <c r="E416" s="80">
        <v>30814.57</v>
      </c>
      <c r="F416" s="80">
        <v>30814.57</v>
      </c>
      <c r="G416" s="79"/>
      <c r="H416" s="78"/>
      <c r="I416" s="77"/>
      <c r="K416" s="90" t="s">
        <v>489</v>
      </c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</row>
    <row r="417" spans="1:63" ht="12" hidden="1" customHeight="1" outlineLevel="2" x14ac:dyDescent="0.2">
      <c r="A417" s="374" t="s">
        <v>502</v>
      </c>
      <c r="B417" s="374"/>
      <c r="C417" s="73"/>
      <c r="D417" s="73"/>
      <c r="E417" s="74">
        <v>30814.57</v>
      </c>
      <c r="F417" s="74">
        <v>30814.57</v>
      </c>
      <c r="G417" s="73"/>
      <c r="H417" s="72"/>
      <c r="I417" s="71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</row>
    <row r="418" spans="1:63" ht="12" hidden="1" customHeight="1" outlineLevel="3" x14ac:dyDescent="0.2">
      <c r="A418" s="375" t="s">
        <v>499</v>
      </c>
      <c r="B418" s="375"/>
      <c r="C418" s="69"/>
      <c r="D418" s="69"/>
      <c r="E418" s="69"/>
      <c r="F418" s="70">
        <v>30814.57</v>
      </c>
      <c r="G418" s="69"/>
      <c r="H418" s="68"/>
      <c r="I418" s="67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</row>
    <row r="419" spans="1:63" ht="12" hidden="1" customHeight="1" outlineLevel="4" x14ac:dyDescent="0.2">
      <c r="A419" s="376" t="s">
        <v>499</v>
      </c>
      <c r="B419" s="376"/>
      <c r="C419" s="69"/>
      <c r="D419" s="69"/>
      <c r="E419" s="69"/>
      <c r="F419" s="70">
        <v>30814.57</v>
      </c>
      <c r="G419" s="69"/>
      <c r="H419" s="68"/>
      <c r="I419" s="67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</row>
    <row r="420" spans="1:63" ht="23.25" hidden="1" customHeight="1" outlineLevel="3" x14ac:dyDescent="0.2">
      <c r="A420" s="375" t="s">
        <v>548</v>
      </c>
      <c r="B420" s="375"/>
      <c r="C420" s="69"/>
      <c r="D420" s="69"/>
      <c r="E420" s="70">
        <v>30814.57</v>
      </c>
      <c r="F420" s="69"/>
      <c r="G420" s="69"/>
      <c r="H420" s="68"/>
      <c r="I420" s="67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</row>
    <row r="421" spans="1:63" ht="12" hidden="1" customHeight="1" outlineLevel="4" x14ac:dyDescent="0.2">
      <c r="A421" s="376" t="s">
        <v>514</v>
      </c>
      <c r="B421" s="376"/>
      <c r="C421" s="69"/>
      <c r="D421" s="69"/>
      <c r="E421" s="70">
        <v>30814.57</v>
      </c>
      <c r="F421" s="69"/>
      <c r="G421" s="69"/>
      <c r="H421" s="68"/>
      <c r="I421" s="67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</row>
    <row r="422" spans="1:63" ht="12" customHeight="1" outlineLevel="1" collapsed="1" x14ac:dyDescent="0.2">
      <c r="A422" s="373" t="s">
        <v>851</v>
      </c>
      <c r="B422" s="373"/>
      <c r="C422" s="79"/>
      <c r="D422" s="79"/>
      <c r="E422" s="80">
        <v>648845183.04999995</v>
      </c>
      <c r="F422" s="80">
        <v>648845183.04999995</v>
      </c>
      <c r="G422" s="79"/>
      <c r="H422" s="78"/>
      <c r="I422" s="77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</row>
    <row r="423" spans="1:63" ht="12" hidden="1" customHeight="1" outlineLevel="2" x14ac:dyDescent="0.2">
      <c r="A423" s="374" t="s">
        <v>507</v>
      </c>
      <c r="B423" s="374"/>
      <c r="C423" s="73"/>
      <c r="D423" s="73"/>
      <c r="E423" s="86">
        <v>484067.95</v>
      </c>
      <c r="F423" s="74">
        <v>484067.95</v>
      </c>
      <c r="G423" s="73"/>
      <c r="H423" s="72"/>
      <c r="I423" s="71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</row>
    <row r="424" spans="1:63" ht="12" hidden="1" customHeight="1" outlineLevel="3" x14ac:dyDescent="0.2">
      <c r="A424" s="375" t="s">
        <v>499</v>
      </c>
      <c r="B424" s="375"/>
      <c r="C424" s="69"/>
      <c r="D424" s="69"/>
      <c r="E424" s="69"/>
      <c r="F424" s="70">
        <v>484067.95</v>
      </c>
      <c r="G424" s="69"/>
      <c r="H424" s="68"/>
      <c r="I424" s="67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</row>
    <row r="425" spans="1:63" ht="12" hidden="1" customHeight="1" outlineLevel="4" x14ac:dyDescent="0.2">
      <c r="A425" s="376" t="s">
        <v>499</v>
      </c>
      <c r="B425" s="376"/>
      <c r="C425" s="69"/>
      <c r="D425" s="69"/>
      <c r="E425" s="69"/>
      <c r="F425" s="70">
        <v>484067.95</v>
      </c>
      <c r="G425" s="69"/>
      <c r="H425" s="68"/>
      <c r="I425" s="67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</row>
    <row r="426" spans="1:63" ht="12" hidden="1" customHeight="1" outlineLevel="3" x14ac:dyDescent="0.2">
      <c r="A426" s="375" t="s">
        <v>850</v>
      </c>
      <c r="B426" s="375"/>
      <c r="C426" s="69"/>
      <c r="D426" s="69"/>
      <c r="E426" s="70">
        <v>484067.95</v>
      </c>
      <c r="F426" s="69"/>
      <c r="G426" s="69"/>
      <c r="H426" s="68"/>
      <c r="I426" s="67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</row>
    <row r="427" spans="1:63" ht="23.25" hidden="1" customHeight="1" outlineLevel="4" x14ac:dyDescent="0.2">
      <c r="A427" s="376" t="s">
        <v>616</v>
      </c>
      <c r="B427" s="376"/>
      <c r="C427" s="69"/>
      <c r="D427" s="69"/>
      <c r="E427" s="70">
        <v>484067.95</v>
      </c>
      <c r="F427" s="69"/>
      <c r="G427" s="69"/>
      <c r="H427" s="68"/>
      <c r="I427" s="67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</row>
    <row r="428" spans="1:63" ht="12" hidden="1" customHeight="1" outlineLevel="2" x14ac:dyDescent="0.2">
      <c r="A428" s="374" t="s">
        <v>392</v>
      </c>
      <c r="B428" s="374"/>
      <c r="C428" s="73"/>
      <c r="D428" s="73"/>
      <c r="E428" s="86">
        <v>55022569.549999997</v>
      </c>
      <c r="F428" s="74">
        <v>55022569.549999997</v>
      </c>
      <c r="G428" s="73"/>
      <c r="H428" s="72"/>
      <c r="I428" s="71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</row>
    <row r="429" spans="1:63" ht="12" hidden="1" customHeight="1" outlineLevel="3" x14ac:dyDescent="0.2">
      <c r="A429" s="375" t="s">
        <v>499</v>
      </c>
      <c r="B429" s="375"/>
      <c r="C429" s="69"/>
      <c r="D429" s="69"/>
      <c r="E429" s="69"/>
      <c r="F429" s="70">
        <v>55022569.549999997</v>
      </c>
      <c r="G429" s="69"/>
      <c r="H429" s="68"/>
      <c r="I429" s="67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</row>
    <row r="430" spans="1:63" ht="12" hidden="1" customHeight="1" outlineLevel="4" x14ac:dyDescent="0.2">
      <c r="A430" s="376" t="s">
        <v>499</v>
      </c>
      <c r="B430" s="376"/>
      <c r="C430" s="69"/>
      <c r="D430" s="69"/>
      <c r="E430" s="69"/>
      <c r="F430" s="70">
        <v>55022569.549999997</v>
      </c>
      <c r="G430" s="69"/>
      <c r="H430" s="68"/>
      <c r="I430" s="67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</row>
    <row r="431" spans="1:63" ht="12" hidden="1" customHeight="1" outlineLevel="3" x14ac:dyDescent="0.2">
      <c r="A431" s="375" t="s">
        <v>849</v>
      </c>
      <c r="B431" s="375"/>
      <c r="C431" s="69"/>
      <c r="D431" s="69"/>
      <c r="E431" s="70">
        <v>55022569.549999997</v>
      </c>
      <c r="F431" s="69"/>
      <c r="G431" s="69"/>
      <c r="H431" s="68"/>
      <c r="I431" s="67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</row>
    <row r="432" spans="1:63" ht="12" hidden="1" customHeight="1" outlineLevel="4" x14ac:dyDescent="0.2">
      <c r="A432" s="376" t="s">
        <v>549</v>
      </c>
      <c r="B432" s="376"/>
      <c r="C432" s="69"/>
      <c r="D432" s="69"/>
      <c r="E432" s="70">
        <v>55022569.549999997</v>
      </c>
      <c r="F432" s="69"/>
      <c r="G432" s="69"/>
      <c r="H432" s="68"/>
      <c r="I432" s="67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</row>
    <row r="433" spans="1:63" ht="12" hidden="1" customHeight="1" outlineLevel="2" x14ac:dyDescent="0.2">
      <c r="A433" s="374" t="s">
        <v>506</v>
      </c>
      <c r="B433" s="374"/>
      <c r="C433" s="73"/>
      <c r="D433" s="73"/>
      <c r="E433" s="86">
        <v>109061566.28</v>
      </c>
      <c r="F433" s="74">
        <v>109061566.28</v>
      </c>
      <c r="G433" s="73"/>
      <c r="H433" s="72"/>
      <c r="I433" s="71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</row>
    <row r="434" spans="1:63" ht="12" hidden="1" customHeight="1" outlineLevel="3" x14ac:dyDescent="0.2">
      <c r="A434" s="375" t="s">
        <v>499</v>
      </c>
      <c r="B434" s="375"/>
      <c r="C434" s="69"/>
      <c r="D434" s="69"/>
      <c r="E434" s="69"/>
      <c r="F434" s="70">
        <v>109061566.28</v>
      </c>
      <c r="G434" s="69"/>
      <c r="H434" s="68"/>
      <c r="I434" s="67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</row>
    <row r="435" spans="1:63" ht="12" hidden="1" customHeight="1" outlineLevel="4" x14ac:dyDescent="0.2">
      <c r="A435" s="376" t="s">
        <v>499</v>
      </c>
      <c r="B435" s="376"/>
      <c r="C435" s="69"/>
      <c r="D435" s="69"/>
      <c r="E435" s="69"/>
      <c r="F435" s="70">
        <v>109061566.28</v>
      </c>
      <c r="G435" s="69"/>
      <c r="H435" s="68"/>
      <c r="I435" s="67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</row>
    <row r="436" spans="1:63" ht="12" hidden="1" customHeight="1" outlineLevel="3" x14ac:dyDescent="0.2">
      <c r="A436" s="375" t="s">
        <v>780</v>
      </c>
      <c r="B436" s="375"/>
      <c r="C436" s="69"/>
      <c r="D436" s="69"/>
      <c r="E436" s="70">
        <v>22224464.440000001</v>
      </c>
      <c r="F436" s="69"/>
      <c r="G436" s="69"/>
      <c r="H436" s="68"/>
      <c r="I436" s="67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</row>
    <row r="437" spans="1:63" ht="12" hidden="1" customHeight="1" outlineLevel="4" x14ac:dyDescent="0.2">
      <c r="A437" s="376" t="s">
        <v>549</v>
      </c>
      <c r="B437" s="376"/>
      <c r="C437" s="69"/>
      <c r="D437" s="69"/>
      <c r="E437" s="70">
        <v>22224464.440000001</v>
      </c>
      <c r="F437" s="69"/>
      <c r="G437" s="69"/>
      <c r="H437" s="68"/>
      <c r="I437" s="67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</row>
    <row r="438" spans="1:63" ht="12" hidden="1" customHeight="1" outlineLevel="3" x14ac:dyDescent="0.2">
      <c r="A438" s="375" t="s">
        <v>848</v>
      </c>
      <c r="B438" s="375"/>
      <c r="C438" s="69"/>
      <c r="D438" s="69"/>
      <c r="E438" s="70">
        <v>86837101.840000004</v>
      </c>
      <c r="F438" s="69"/>
      <c r="G438" s="69"/>
      <c r="H438" s="68"/>
      <c r="I438" s="67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</row>
    <row r="439" spans="1:63" ht="12" hidden="1" customHeight="1" outlineLevel="4" x14ac:dyDescent="0.2">
      <c r="A439" s="376" t="s">
        <v>549</v>
      </c>
      <c r="B439" s="376"/>
      <c r="C439" s="69"/>
      <c r="D439" s="69"/>
      <c r="E439" s="70">
        <v>86801126.379999995</v>
      </c>
      <c r="F439" s="69"/>
      <c r="G439" s="69"/>
      <c r="H439" s="68"/>
      <c r="I439" s="67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</row>
    <row r="440" spans="1:63" ht="12" hidden="1" customHeight="1" outlineLevel="4" x14ac:dyDescent="0.2">
      <c r="A440" s="376" t="s">
        <v>624</v>
      </c>
      <c r="B440" s="376"/>
      <c r="C440" s="69"/>
      <c r="D440" s="69"/>
      <c r="E440" s="70">
        <v>35975.46</v>
      </c>
      <c r="F440" s="69"/>
      <c r="G440" s="69"/>
      <c r="H440" s="68"/>
      <c r="I440" s="67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</row>
    <row r="441" spans="1:63" ht="12" hidden="1" customHeight="1" outlineLevel="2" x14ac:dyDescent="0.2">
      <c r="A441" s="374" t="s">
        <v>503</v>
      </c>
      <c r="B441" s="374"/>
      <c r="C441" s="73"/>
      <c r="D441" s="73"/>
      <c r="E441" s="86">
        <v>228969789.30000001</v>
      </c>
      <c r="F441" s="74">
        <v>228969789.30000001</v>
      </c>
      <c r="G441" s="73"/>
      <c r="H441" s="72"/>
      <c r="I441" s="71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</row>
    <row r="442" spans="1:63" ht="12" hidden="1" customHeight="1" outlineLevel="3" x14ac:dyDescent="0.2">
      <c r="A442" s="375" t="s">
        <v>499</v>
      </c>
      <c r="B442" s="375"/>
      <c r="C442" s="69"/>
      <c r="D442" s="69"/>
      <c r="E442" s="69"/>
      <c r="F442" s="70">
        <v>228969789.30000001</v>
      </c>
      <c r="G442" s="69"/>
      <c r="H442" s="68"/>
      <c r="I442" s="67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</row>
    <row r="443" spans="1:63" ht="12" hidden="1" customHeight="1" outlineLevel="4" x14ac:dyDescent="0.2">
      <c r="A443" s="376" t="s">
        <v>499</v>
      </c>
      <c r="B443" s="376"/>
      <c r="C443" s="69"/>
      <c r="D443" s="69"/>
      <c r="E443" s="69"/>
      <c r="F443" s="70">
        <v>228969789.30000001</v>
      </c>
      <c r="G443" s="69"/>
      <c r="H443" s="68"/>
      <c r="I443" s="67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</row>
    <row r="444" spans="1:63" ht="12" hidden="1" customHeight="1" outlineLevel="3" x14ac:dyDescent="0.2">
      <c r="A444" s="375" t="s">
        <v>848</v>
      </c>
      <c r="B444" s="375"/>
      <c r="C444" s="69"/>
      <c r="D444" s="69"/>
      <c r="E444" s="70">
        <v>228969789.30000001</v>
      </c>
      <c r="F444" s="69"/>
      <c r="G444" s="69"/>
      <c r="H444" s="68"/>
      <c r="I444" s="67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</row>
    <row r="445" spans="1:63" ht="12" hidden="1" customHeight="1" outlineLevel="4" x14ac:dyDescent="0.2">
      <c r="A445" s="376" t="s">
        <v>549</v>
      </c>
      <c r="B445" s="376"/>
      <c r="C445" s="69"/>
      <c r="D445" s="69"/>
      <c r="E445" s="70">
        <v>228765941.66</v>
      </c>
      <c r="F445" s="69"/>
      <c r="G445" s="69"/>
      <c r="H445" s="68"/>
      <c r="I445" s="67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</row>
    <row r="446" spans="1:63" ht="12" hidden="1" customHeight="1" outlineLevel="4" x14ac:dyDescent="0.2">
      <c r="A446" s="376" t="s">
        <v>624</v>
      </c>
      <c r="B446" s="376"/>
      <c r="C446" s="69"/>
      <c r="D446" s="69"/>
      <c r="E446" s="70">
        <v>203847.64</v>
      </c>
      <c r="F446" s="69"/>
      <c r="G446" s="69"/>
      <c r="H446" s="68"/>
      <c r="I446" s="67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</row>
    <row r="447" spans="1:63" ht="12" hidden="1" customHeight="1" outlineLevel="2" x14ac:dyDescent="0.2">
      <c r="A447" s="374" t="s">
        <v>502</v>
      </c>
      <c r="B447" s="374"/>
      <c r="C447" s="73"/>
      <c r="D447" s="73"/>
      <c r="E447" s="74">
        <v>201953927.75999999</v>
      </c>
      <c r="F447" s="74">
        <v>201953927.75999999</v>
      </c>
      <c r="G447" s="73"/>
      <c r="H447" s="72"/>
      <c r="I447" s="71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</row>
    <row r="448" spans="1:63" ht="12" hidden="1" customHeight="1" outlineLevel="3" x14ac:dyDescent="0.2">
      <c r="A448" s="375" t="s">
        <v>499</v>
      </c>
      <c r="B448" s="375"/>
      <c r="C448" s="69"/>
      <c r="D448" s="69"/>
      <c r="E448" s="69"/>
      <c r="F448" s="70">
        <v>201953927.75999999</v>
      </c>
      <c r="G448" s="69"/>
      <c r="H448" s="68"/>
      <c r="I448" s="67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</row>
    <row r="449" spans="1:63" ht="12" hidden="1" customHeight="1" outlineLevel="4" x14ac:dyDescent="0.2">
      <c r="A449" s="376" t="s">
        <v>499</v>
      </c>
      <c r="B449" s="376"/>
      <c r="C449" s="69"/>
      <c r="D449" s="69"/>
      <c r="E449" s="69"/>
      <c r="F449" s="70">
        <v>201953927.75999999</v>
      </c>
      <c r="G449" s="69"/>
      <c r="H449" s="68"/>
      <c r="I449" s="67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</row>
    <row r="450" spans="1:63" ht="12" hidden="1" customHeight="1" outlineLevel="3" x14ac:dyDescent="0.2">
      <c r="A450" s="375" t="s">
        <v>847</v>
      </c>
      <c r="B450" s="375"/>
      <c r="C450" s="69"/>
      <c r="D450" s="69"/>
      <c r="E450" s="70">
        <v>17000.759999999998</v>
      </c>
      <c r="F450" s="69"/>
      <c r="G450" s="69"/>
      <c r="H450" s="68"/>
      <c r="I450" s="67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 t="s">
        <v>492</v>
      </c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</row>
    <row r="451" spans="1:63" ht="12" hidden="1" customHeight="1" outlineLevel="4" x14ac:dyDescent="0.2">
      <c r="A451" s="376" t="s">
        <v>499</v>
      </c>
      <c r="B451" s="376"/>
      <c r="C451" s="69"/>
      <c r="D451" s="69"/>
      <c r="E451" s="70">
        <v>17000.759999999998</v>
      </c>
      <c r="F451" s="69"/>
      <c r="G451" s="69"/>
      <c r="H451" s="68"/>
      <c r="I451" s="67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</row>
    <row r="452" spans="1:63" ht="23.25" hidden="1" customHeight="1" outlineLevel="3" x14ac:dyDescent="0.2">
      <c r="A452" s="377" t="s">
        <v>846</v>
      </c>
      <c r="B452" s="375"/>
      <c r="C452" s="69"/>
      <c r="D452" s="69"/>
      <c r="E452" s="70">
        <v>1577831.07</v>
      </c>
      <c r="F452" s="69"/>
      <c r="G452" s="69"/>
      <c r="H452" s="68"/>
      <c r="I452" s="67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</row>
    <row r="453" spans="1:63" ht="12" hidden="1" customHeight="1" outlineLevel="4" x14ac:dyDescent="0.2">
      <c r="A453" s="376" t="s">
        <v>771</v>
      </c>
      <c r="B453" s="376"/>
      <c r="C453" s="69"/>
      <c r="D453" s="69"/>
      <c r="E453" s="70">
        <v>13089.21</v>
      </c>
      <c r="F453" s="69"/>
      <c r="G453" s="69"/>
      <c r="H453" s="68"/>
      <c r="I453" s="67"/>
      <c r="J453" s="90"/>
      <c r="K453" s="90"/>
      <c r="L453" s="93" t="s">
        <v>17</v>
      </c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</row>
    <row r="454" spans="1:63" ht="12" hidden="1" customHeight="1" outlineLevel="4" x14ac:dyDescent="0.2">
      <c r="A454" s="376" t="s">
        <v>709</v>
      </c>
      <c r="B454" s="376"/>
      <c r="C454" s="69"/>
      <c r="D454" s="69"/>
      <c r="E454" s="70">
        <v>20959.099999999999</v>
      </c>
      <c r="F454" s="69"/>
      <c r="G454" s="69"/>
      <c r="H454" s="68"/>
      <c r="I454" s="67"/>
      <c r="J454" s="90"/>
      <c r="K454" s="90"/>
      <c r="L454" s="93" t="s">
        <v>80</v>
      </c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</row>
    <row r="455" spans="1:63" ht="12" hidden="1" customHeight="1" outlineLevel="4" x14ac:dyDescent="0.2">
      <c r="A455" s="376" t="s">
        <v>541</v>
      </c>
      <c r="B455" s="376"/>
      <c r="C455" s="69"/>
      <c r="D455" s="69"/>
      <c r="E455" s="70">
        <v>13952.73</v>
      </c>
      <c r="F455" s="69"/>
      <c r="G455" s="69"/>
      <c r="H455" s="68"/>
      <c r="I455" s="67"/>
      <c r="J455" s="90"/>
      <c r="K455" s="90"/>
      <c r="L455" s="93" t="s">
        <v>73</v>
      </c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</row>
    <row r="456" spans="1:63" ht="12" hidden="1" customHeight="1" outlineLevel="4" x14ac:dyDescent="0.2">
      <c r="A456" s="376" t="s">
        <v>703</v>
      </c>
      <c r="B456" s="376"/>
      <c r="C456" s="69"/>
      <c r="D456" s="69"/>
      <c r="E456" s="70">
        <v>45563.71</v>
      </c>
      <c r="F456" s="69"/>
      <c r="G456" s="69"/>
      <c r="H456" s="68"/>
      <c r="I456" s="67"/>
      <c r="J456" s="90"/>
      <c r="K456" s="90"/>
      <c r="L456" s="93" t="s">
        <v>83</v>
      </c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</row>
    <row r="457" spans="1:63" ht="12" hidden="1" customHeight="1" outlineLevel="4" x14ac:dyDescent="0.2">
      <c r="A457" s="376" t="s">
        <v>702</v>
      </c>
      <c r="B457" s="376"/>
      <c r="C457" s="69"/>
      <c r="D457" s="69"/>
      <c r="E457" s="70">
        <v>2102.6</v>
      </c>
      <c r="F457" s="69"/>
      <c r="G457" s="69"/>
      <c r="H457" s="68"/>
      <c r="I457" s="67"/>
      <c r="J457" s="90"/>
      <c r="K457" s="90"/>
      <c r="L457" s="93" t="s">
        <v>84</v>
      </c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</row>
    <row r="458" spans="1:63" ht="23.25" hidden="1" customHeight="1" outlineLevel="4" x14ac:dyDescent="0.2">
      <c r="A458" s="376" t="s">
        <v>812</v>
      </c>
      <c r="B458" s="376"/>
      <c r="C458" s="69"/>
      <c r="D458" s="69"/>
      <c r="E458" s="70">
        <v>12972.72</v>
      </c>
      <c r="F458" s="69"/>
      <c r="G458" s="69"/>
      <c r="H458" s="68"/>
      <c r="I458" s="67"/>
      <c r="J458" s="90"/>
      <c r="K458" s="90"/>
      <c r="L458" s="93" t="s">
        <v>86</v>
      </c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</row>
    <row r="459" spans="1:63" ht="12" hidden="1" customHeight="1" outlineLevel="4" x14ac:dyDescent="0.2">
      <c r="A459" s="376" t="s">
        <v>845</v>
      </c>
      <c r="B459" s="376"/>
      <c r="C459" s="69"/>
      <c r="D459" s="69"/>
      <c r="E459" s="70">
        <v>8315.73</v>
      </c>
      <c r="F459" s="69"/>
      <c r="G459" s="69"/>
      <c r="H459" s="68"/>
      <c r="I459" s="67"/>
      <c r="J459" s="90"/>
      <c r="K459" s="90"/>
      <c r="L459" s="93" t="s">
        <v>86</v>
      </c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</row>
    <row r="460" spans="1:63" ht="12" hidden="1" customHeight="1" outlineLevel="4" x14ac:dyDescent="0.2">
      <c r="A460" s="376" t="s">
        <v>756</v>
      </c>
      <c r="B460" s="376"/>
      <c r="C460" s="69"/>
      <c r="D460" s="69"/>
      <c r="E460" s="70">
        <v>15256.83</v>
      </c>
      <c r="F460" s="69"/>
      <c r="G460" s="69"/>
      <c r="H460" s="68"/>
      <c r="I460" s="67"/>
      <c r="J460" s="90"/>
      <c r="K460" s="90"/>
      <c r="L460" s="93" t="s">
        <v>37</v>
      </c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</row>
    <row r="461" spans="1:63" ht="12" hidden="1" customHeight="1" outlineLevel="4" x14ac:dyDescent="0.2">
      <c r="A461" s="376" t="s">
        <v>755</v>
      </c>
      <c r="B461" s="376"/>
      <c r="C461" s="69"/>
      <c r="D461" s="69"/>
      <c r="E461" s="70">
        <v>30813.84</v>
      </c>
      <c r="F461" s="69"/>
      <c r="G461" s="69"/>
      <c r="H461" s="68"/>
      <c r="I461" s="67"/>
      <c r="J461" s="90"/>
      <c r="K461" s="90"/>
      <c r="L461" s="93" t="s">
        <v>38</v>
      </c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</row>
    <row r="462" spans="1:63" ht="12" hidden="1" customHeight="1" outlineLevel="4" x14ac:dyDescent="0.2">
      <c r="A462" s="376" t="s">
        <v>754</v>
      </c>
      <c r="B462" s="376"/>
      <c r="C462" s="69"/>
      <c r="D462" s="69"/>
      <c r="E462" s="70">
        <v>15256.83</v>
      </c>
      <c r="F462" s="69"/>
      <c r="G462" s="69"/>
      <c r="H462" s="68"/>
      <c r="I462" s="67"/>
      <c r="J462" s="90"/>
      <c r="K462" s="90"/>
      <c r="L462" s="93" t="s">
        <v>40</v>
      </c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</row>
    <row r="463" spans="1:63" ht="12" hidden="1" customHeight="1" outlineLevel="4" x14ac:dyDescent="0.2">
      <c r="A463" s="376" t="s">
        <v>623</v>
      </c>
      <c r="B463" s="376"/>
      <c r="C463" s="69"/>
      <c r="D463" s="69"/>
      <c r="E463" s="70">
        <v>73328.639999999999</v>
      </c>
      <c r="F463" s="69"/>
      <c r="G463" s="69"/>
      <c r="H463" s="68"/>
      <c r="I463" s="67"/>
      <c r="J463" s="90"/>
      <c r="K463" s="90"/>
      <c r="L463" s="93" t="s">
        <v>47</v>
      </c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</row>
    <row r="464" spans="1:63" ht="12" hidden="1" customHeight="1" outlineLevel="4" x14ac:dyDescent="0.2">
      <c r="A464" s="376" t="s">
        <v>679</v>
      </c>
      <c r="B464" s="376"/>
      <c r="C464" s="69"/>
      <c r="D464" s="69"/>
      <c r="E464" s="70">
        <v>35951.22</v>
      </c>
      <c r="F464" s="69"/>
      <c r="G464" s="69"/>
      <c r="H464" s="68"/>
      <c r="I464" s="67"/>
      <c r="J464" s="90"/>
      <c r="K464" s="90"/>
      <c r="L464" s="93" t="s">
        <v>98</v>
      </c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</row>
    <row r="465" spans="1:63" ht="12" hidden="1" customHeight="1" outlineLevel="4" x14ac:dyDescent="0.2">
      <c r="A465" s="376" t="s">
        <v>528</v>
      </c>
      <c r="B465" s="376"/>
      <c r="C465" s="69"/>
      <c r="D465" s="69"/>
      <c r="E465" s="70">
        <v>19962.45</v>
      </c>
      <c r="F465" s="69"/>
      <c r="G465" s="69"/>
      <c r="H465" s="68"/>
      <c r="I465" s="67"/>
      <c r="J465" s="90"/>
      <c r="K465" s="90"/>
      <c r="L465" s="93" t="s">
        <v>107</v>
      </c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</row>
    <row r="466" spans="1:63" ht="12" hidden="1" customHeight="1" outlineLevel="4" x14ac:dyDescent="0.2">
      <c r="A466" s="376" t="s">
        <v>668</v>
      </c>
      <c r="B466" s="376"/>
      <c r="C466" s="69"/>
      <c r="D466" s="69"/>
      <c r="E466" s="70">
        <v>14539.91</v>
      </c>
      <c r="F466" s="69"/>
      <c r="G466" s="69"/>
      <c r="H466" s="68"/>
      <c r="I466" s="67"/>
      <c r="J466" s="90"/>
      <c r="K466" s="90"/>
      <c r="L466" s="93" t="s">
        <v>111</v>
      </c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</row>
    <row r="467" spans="1:63" ht="23.25" hidden="1" customHeight="1" outlineLevel="4" x14ac:dyDescent="0.2">
      <c r="A467" s="376" t="s">
        <v>587</v>
      </c>
      <c r="B467" s="376"/>
      <c r="C467" s="69"/>
      <c r="D467" s="69"/>
      <c r="E467" s="70">
        <v>25543.51</v>
      </c>
      <c r="F467" s="69"/>
      <c r="G467" s="69"/>
      <c r="H467" s="68"/>
      <c r="I467" s="67"/>
      <c r="J467" s="90"/>
      <c r="K467" s="90"/>
      <c r="L467" s="93" t="s">
        <v>55</v>
      </c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</row>
    <row r="468" spans="1:63" ht="12" hidden="1" customHeight="1" outlineLevel="4" x14ac:dyDescent="0.2">
      <c r="A468" s="376" t="s">
        <v>581</v>
      </c>
      <c r="B468" s="376"/>
      <c r="C468" s="69"/>
      <c r="D468" s="69"/>
      <c r="E468" s="70">
        <v>28615.7</v>
      </c>
      <c r="F468" s="69"/>
      <c r="G468" s="69"/>
      <c r="H468" s="68"/>
      <c r="I468" s="67"/>
      <c r="J468" s="90"/>
      <c r="K468" s="90"/>
      <c r="L468" s="93" t="s">
        <v>54</v>
      </c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</row>
    <row r="469" spans="1:63" ht="12" hidden="1" customHeight="1" outlineLevel="4" x14ac:dyDescent="0.2">
      <c r="A469" s="376" t="s">
        <v>526</v>
      </c>
      <c r="B469" s="376"/>
      <c r="C469" s="69"/>
      <c r="D469" s="69"/>
      <c r="E469" s="70">
        <v>164043.09</v>
      </c>
      <c r="F469" s="69"/>
      <c r="G469" s="69"/>
      <c r="H469" s="68"/>
      <c r="I469" s="67"/>
      <c r="J469" s="90"/>
      <c r="K469" s="90"/>
      <c r="L469" s="93" t="s">
        <v>22</v>
      </c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</row>
    <row r="470" spans="1:63" ht="23.25" hidden="1" customHeight="1" outlineLevel="4" x14ac:dyDescent="0.2">
      <c r="A470" s="376" t="s">
        <v>747</v>
      </c>
      <c r="B470" s="376"/>
      <c r="C470" s="69"/>
      <c r="D470" s="69"/>
      <c r="E470" s="70">
        <v>8432.1</v>
      </c>
      <c r="F470" s="69"/>
      <c r="G470" s="69"/>
      <c r="H470" s="68"/>
      <c r="I470" s="67"/>
      <c r="J470" s="90"/>
      <c r="K470" s="90"/>
      <c r="L470" s="93" t="s">
        <v>148</v>
      </c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</row>
    <row r="471" spans="1:63" ht="23.25" hidden="1" customHeight="1" outlineLevel="4" x14ac:dyDescent="0.2">
      <c r="A471" s="376" t="s">
        <v>742</v>
      </c>
      <c r="B471" s="376"/>
      <c r="C471" s="69"/>
      <c r="D471" s="69"/>
      <c r="E471" s="70">
        <v>6529</v>
      </c>
      <c r="F471" s="69"/>
      <c r="G471" s="69"/>
      <c r="H471" s="68"/>
      <c r="I471" s="67"/>
      <c r="J471" s="90"/>
      <c r="K471" s="90"/>
      <c r="L471" s="93" t="s">
        <v>153</v>
      </c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</row>
    <row r="472" spans="1:63" ht="23.25" hidden="1" customHeight="1" outlineLevel="4" x14ac:dyDescent="0.2">
      <c r="A472" s="376" t="s">
        <v>738</v>
      </c>
      <c r="B472" s="376"/>
      <c r="C472" s="69"/>
      <c r="D472" s="69"/>
      <c r="E472" s="70">
        <v>86735.18</v>
      </c>
      <c r="F472" s="69"/>
      <c r="G472" s="69"/>
      <c r="H472" s="68"/>
      <c r="I472" s="67"/>
      <c r="J472" s="90"/>
      <c r="K472" s="90"/>
      <c r="L472" s="93" t="s">
        <v>157</v>
      </c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</row>
    <row r="473" spans="1:63" ht="23.25" hidden="1" customHeight="1" outlineLevel="4" x14ac:dyDescent="0.2">
      <c r="A473" s="376" t="s">
        <v>737</v>
      </c>
      <c r="B473" s="376"/>
      <c r="C473" s="69"/>
      <c r="D473" s="69"/>
      <c r="E473" s="70">
        <v>9533.81</v>
      </c>
      <c r="F473" s="69"/>
      <c r="G473" s="69"/>
      <c r="H473" s="68"/>
      <c r="I473" s="67"/>
      <c r="J473" s="90"/>
      <c r="K473" s="90"/>
      <c r="L473" s="93" t="s">
        <v>115</v>
      </c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</row>
    <row r="474" spans="1:63" ht="23.25" hidden="1" customHeight="1" outlineLevel="4" x14ac:dyDescent="0.2">
      <c r="A474" s="376" t="s">
        <v>521</v>
      </c>
      <c r="B474" s="376"/>
      <c r="C474" s="69"/>
      <c r="D474" s="69"/>
      <c r="E474" s="70">
        <v>10867.15</v>
      </c>
      <c r="F474" s="69"/>
      <c r="G474" s="69"/>
      <c r="H474" s="68"/>
      <c r="I474" s="67"/>
      <c r="J474" s="90"/>
      <c r="K474" s="90"/>
      <c r="L474" s="93" t="s">
        <v>121</v>
      </c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</row>
    <row r="475" spans="1:63" ht="23.25" hidden="1" customHeight="1" outlineLevel="4" x14ac:dyDescent="0.2">
      <c r="A475" s="376" t="s">
        <v>731</v>
      </c>
      <c r="B475" s="376"/>
      <c r="C475" s="69"/>
      <c r="D475" s="69"/>
      <c r="E475" s="70">
        <v>184257.75</v>
      </c>
      <c r="F475" s="69"/>
      <c r="G475" s="69"/>
      <c r="H475" s="68"/>
      <c r="I475" s="67"/>
      <c r="J475" s="90"/>
      <c r="K475" s="90"/>
      <c r="L475" s="93" t="s">
        <v>123</v>
      </c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</row>
    <row r="476" spans="1:63" ht="23.25" hidden="1" customHeight="1" outlineLevel="4" x14ac:dyDescent="0.2">
      <c r="A476" s="376" t="s">
        <v>730</v>
      </c>
      <c r="B476" s="376"/>
      <c r="C476" s="69"/>
      <c r="D476" s="69"/>
      <c r="E476" s="70">
        <v>16776.89</v>
      </c>
      <c r="F476" s="69"/>
      <c r="G476" s="69"/>
      <c r="H476" s="68"/>
      <c r="I476" s="67"/>
      <c r="J476" s="90"/>
      <c r="K476" s="90"/>
      <c r="L476" s="93" t="s">
        <v>124</v>
      </c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</row>
    <row r="477" spans="1:63" ht="23.25" hidden="1" customHeight="1" outlineLevel="4" x14ac:dyDescent="0.2">
      <c r="A477" s="376" t="s">
        <v>725</v>
      </c>
      <c r="B477" s="376"/>
      <c r="C477" s="69"/>
      <c r="D477" s="69"/>
      <c r="E477" s="70">
        <v>51186.27</v>
      </c>
      <c r="F477" s="69"/>
      <c r="G477" s="69"/>
      <c r="H477" s="68"/>
      <c r="I477" s="67"/>
      <c r="J477" s="90"/>
      <c r="K477" s="90"/>
      <c r="L477" s="93" t="s">
        <v>130</v>
      </c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</row>
    <row r="478" spans="1:63" ht="23.25" hidden="1" customHeight="1" outlineLevel="4" x14ac:dyDescent="0.2">
      <c r="A478" s="376" t="s">
        <v>519</v>
      </c>
      <c r="B478" s="376"/>
      <c r="C478" s="69"/>
      <c r="D478" s="69"/>
      <c r="E478" s="70">
        <v>10802.41</v>
      </c>
      <c r="F478" s="69"/>
      <c r="G478" s="69"/>
      <c r="H478" s="68"/>
      <c r="I478" s="67"/>
      <c r="J478" s="90"/>
      <c r="K478" s="90"/>
      <c r="L478" s="93" t="s">
        <v>131</v>
      </c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</row>
    <row r="479" spans="1:63" ht="12" hidden="1" customHeight="1" outlineLevel="4" x14ac:dyDescent="0.2">
      <c r="A479" s="376" t="s">
        <v>660</v>
      </c>
      <c r="B479" s="376"/>
      <c r="C479" s="69"/>
      <c r="D479" s="69"/>
      <c r="E479" s="70">
        <v>56907.38</v>
      </c>
      <c r="F479" s="69"/>
      <c r="G479" s="69"/>
      <c r="H479" s="68"/>
      <c r="I479" s="67"/>
      <c r="J479" s="90"/>
      <c r="K479" s="90"/>
      <c r="L479" s="93" t="s">
        <v>168</v>
      </c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</row>
    <row r="480" spans="1:63" ht="12" hidden="1" customHeight="1" outlineLevel="4" x14ac:dyDescent="0.2">
      <c r="A480" s="376" t="s">
        <v>659</v>
      </c>
      <c r="B480" s="376"/>
      <c r="C480" s="69"/>
      <c r="D480" s="69"/>
      <c r="E480" s="70">
        <v>63311.86</v>
      </c>
      <c r="F480" s="69"/>
      <c r="G480" s="69"/>
      <c r="H480" s="68"/>
      <c r="I480" s="67"/>
      <c r="J480" s="90"/>
      <c r="K480" s="90"/>
      <c r="L480" s="93" t="s">
        <v>169</v>
      </c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</row>
    <row r="481" spans="1:63" ht="12" hidden="1" customHeight="1" outlineLevel="4" x14ac:dyDescent="0.2">
      <c r="A481" s="376" t="s">
        <v>514</v>
      </c>
      <c r="B481" s="376"/>
      <c r="C481" s="69"/>
      <c r="D481" s="69"/>
      <c r="E481" s="70">
        <v>87915.38</v>
      </c>
      <c r="F481" s="69"/>
      <c r="G481" s="69"/>
      <c r="H481" s="68"/>
      <c r="I481" s="67"/>
      <c r="J481" s="90"/>
      <c r="K481" s="90"/>
      <c r="L481" s="93" t="s">
        <v>180</v>
      </c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</row>
    <row r="482" spans="1:63" ht="12" hidden="1" customHeight="1" outlineLevel="4" x14ac:dyDescent="0.2">
      <c r="A482" s="376" t="s">
        <v>652</v>
      </c>
      <c r="B482" s="376"/>
      <c r="C482" s="69"/>
      <c r="D482" s="69"/>
      <c r="E482" s="70">
        <v>123859.44</v>
      </c>
      <c r="F482" s="69"/>
      <c r="G482" s="69"/>
      <c r="H482" s="68"/>
      <c r="I482" s="67"/>
      <c r="J482" s="90"/>
      <c r="K482" s="90"/>
      <c r="L482" s="93" t="s">
        <v>181</v>
      </c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</row>
    <row r="483" spans="1:63" ht="12" hidden="1" customHeight="1" outlineLevel="4" x14ac:dyDescent="0.2">
      <c r="A483" s="376" t="s">
        <v>648</v>
      </c>
      <c r="B483" s="376"/>
      <c r="C483" s="69"/>
      <c r="D483" s="69"/>
      <c r="E483" s="70">
        <v>42443.81</v>
      </c>
      <c r="F483" s="69"/>
      <c r="G483" s="69"/>
      <c r="H483" s="68"/>
      <c r="I483" s="67"/>
      <c r="J483" s="90"/>
      <c r="K483" s="90"/>
      <c r="L483" s="93" t="s">
        <v>185</v>
      </c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</row>
    <row r="484" spans="1:63" ht="12" hidden="1" customHeight="1" outlineLevel="4" x14ac:dyDescent="0.2">
      <c r="A484" s="376" t="s">
        <v>645</v>
      </c>
      <c r="B484" s="376"/>
      <c r="C484" s="69"/>
      <c r="D484" s="69"/>
      <c r="E484" s="70">
        <v>27720.04</v>
      </c>
      <c r="F484" s="69"/>
      <c r="G484" s="69"/>
      <c r="H484" s="68"/>
      <c r="I484" s="67"/>
      <c r="J484" s="90"/>
      <c r="K484" s="90"/>
      <c r="L484" s="93" t="s">
        <v>188</v>
      </c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</row>
    <row r="485" spans="1:63" ht="12" hidden="1" customHeight="1" outlineLevel="4" x14ac:dyDescent="0.2">
      <c r="A485" s="376" t="s">
        <v>643</v>
      </c>
      <c r="B485" s="376"/>
      <c r="C485" s="69"/>
      <c r="D485" s="69"/>
      <c r="E485" s="70">
        <v>35843.699999999997</v>
      </c>
      <c r="F485" s="69"/>
      <c r="G485" s="69"/>
      <c r="H485" s="68"/>
      <c r="I485" s="67"/>
      <c r="J485" s="90"/>
      <c r="K485" s="90"/>
      <c r="L485" s="93" t="s">
        <v>172</v>
      </c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</row>
    <row r="486" spans="1:63" ht="23.25" hidden="1" customHeight="1" outlineLevel="4" x14ac:dyDescent="0.2">
      <c r="A486" s="376" t="s">
        <v>713</v>
      </c>
      <c r="B486" s="376"/>
      <c r="C486" s="69"/>
      <c r="D486" s="69"/>
      <c r="E486" s="70">
        <v>21250.240000000002</v>
      </c>
      <c r="F486" s="69"/>
      <c r="G486" s="69"/>
      <c r="H486" s="68"/>
      <c r="I486" s="67"/>
      <c r="J486" s="90"/>
      <c r="K486" s="90"/>
      <c r="L486" s="93" t="s">
        <v>330</v>
      </c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</row>
    <row r="487" spans="1:63" ht="12" hidden="1" customHeight="1" outlineLevel="4" x14ac:dyDescent="0.2">
      <c r="A487" s="376" t="s">
        <v>571</v>
      </c>
      <c r="B487" s="376"/>
      <c r="C487" s="69"/>
      <c r="D487" s="69"/>
      <c r="E487" s="70">
        <v>150193.92000000001</v>
      </c>
      <c r="F487" s="69"/>
      <c r="G487" s="69"/>
      <c r="H487" s="68"/>
      <c r="I487" s="67"/>
      <c r="J487" s="90"/>
      <c r="K487" s="90"/>
      <c r="L487" s="93" t="s">
        <v>204</v>
      </c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</row>
    <row r="488" spans="1:63" ht="12" hidden="1" customHeight="1" outlineLevel="4" x14ac:dyDescent="0.2">
      <c r="A488" s="376" t="s">
        <v>568</v>
      </c>
      <c r="B488" s="376"/>
      <c r="C488" s="69"/>
      <c r="D488" s="69"/>
      <c r="E488" s="70">
        <v>14381.22</v>
      </c>
      <c r="F488" s="69"/>
      <c r="G488" s="69"/>
      <c r="H488" s="68"/>
      <c r="I488" s="67"/>
      <c r="J488" s="90"/>
      <c r="K488" s="90"/>
      <c r="L488" s="93" t="s">
        <v>207</v>
      </c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</row>
    <row r="489" spans="1:63" ht="12" hidden="1" customHeight="1" outlineLevel="4" x14ac:dyDescent="0.2">
      <c r="A489" s="376" t="s">
        <v>564</v>
      </c>
      <c r="B489" s="376"/>
      <c r="C489" s="69"/>
      <c r="D489" s="69"/>
      <c r="E489" s="70">
        <v>28615.7</v>
      </c>
      <c r="F489" s="69"/>
      <c r="G489" s="69"/>
      <c r="H489" s="68"/>
      <c r="I489" s="67"/>
      <c r="J489" s="90"/>
      <c r="K489" s="90"/>
      <c r="L489" s="93" t="s">
        <v>210</v>
      </c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</row>
    <row r="490" spans="1:63" ht="23.25" hidden="1" customHeight="1" outlineLevel="3" x14ac:dyDescent="0.2">
      <c r="A490" s="377" t="s">
        <v>844</v>
      </c>
      <c r="B490" s="375"/>
      <c r="C490" s="69"/>
      <c r="D490" s="69"/>
      <c r="E490" s="70">
        <v>4354.6400000000003</v>
      </c>
      <c r="F490" s="69"/>
      <c r="G490" s="69"/>
      <c r="H490" s="68"/>
      <c r="I490" s="67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</row>
    <row r="491" spans="1:63" ht="12" hidden="1" customHeight="1" outlineLevel="4" x14ac:dyDescent="0.2">
      <c r="A491" s="376" t="s">
        <v>623</v>
      </c>
      <c r="B491" s="376"/>
      <c r="C491" s="69"/>
      <c r="D491" s="69"/>
      <c r="E491" s="70">
        <v>4354.6400000000003</v>
      </c>
      <c r="F491" s="69"/>
      <c r="G491" s="69"/>
      <c r="H491" s="68"/>
      <c r="I491" s="67"/>
      <c r="J491" s="90"/>
      <c r="K491" s="90"/>
      <c r="L491" s="90"/>
      <c r="M491" s="93" t="s">
        <v>47</v>
      </c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</row>
    <row r="492" spans="1:63" ht="23.25" hidden="1" customHeight="1" outlineLevel="3" x14ac:dyDescent="0.2">
      <c r="A492" s="377" t="s">
        <v>843</v>
      </c>
      <c r="B492" s="375"/>
      <c r="C492" s="69"/>
      <c r="D492" s="69"/>
      <c r="E492" s="70">
        <v>41017.4</v>
      </c>
      <c r="F492" s="69"/>
      <c r="G492" s="69"/>
      <c r="H492" s="68"/>
      <c r="I492" s="67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</row>
    <row r="493" spans="1:63" ht="12" hidden="1" customHeight="1" outlineLevel="4" x14ac:dyDescent="0.2">
      <c r="A493" s="376" t="s">
        <v>764</v>
      </c>
      <c r="B493" s="376"/>
      <c r="C493" s="69"/>
      <c r="D493" s="69"/>
      <c r="E493" s="70">
        <v>10043.94</v>
      </c>
      <c r="F493" s="69"/>
      <c r="G493" s="69"/>
      <c r="H493" s="68"/>
      <c r="I493" s="67"/>
      <c r="J493" s="90"/>
      <c r="K493" s="90"/>
      <c r="L493" s="90"/>
      <c r="M493" s="90"/>
      <c r="N493" s="93" t="s">
        <v>7</v>
      </c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</row>
    <row r="494" spans="1:63" ht="23.25" hidden="1" customHeight="1" outlineLevel="4" x14ac:dyDescent="0.2">
      <c r="A494" s="376" t="s">
        <v>600</v>
      </c>
      <c r="B494" s="376"/>
      <c r="C494" s="69"/>
      <c r="D494" s="69"/>
      <c r="E494" s="70">
        <v>30973.46</v>
      </c>
      <c r="F494" s="69"/>
      <c r="G494" s="69"/>
      <c r="H494" s="68"/>
      <c r="I494" s="67"/>
      <c r="J494" s="90"/>
      <c r="K494" s="90"/>
      <c r="L494" s="90"/>
      <c r="M494" s="90"/>
      <c r="N494" s="93" t="s">
        <v>29</v>
      </c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</row>
    <row r="495" spans="1:63" ht="23.25" hidden="1" customHeight="1" outlineLevel="3" x14ac:dyDescent="0.2">
      <c r="A495" s="377" t="s">
        <v>842</v>
      </c>
      <c r="B495" s="375"/>
      <c r="C495" s="69"/>
      <c r="D495" s="69"/>
      <c r="E495" s="70">
        <v>14351.2</v>
      </c>
      <c r="F495" s="69"/>
      <c r="G495" s="69"/>
      <c r="H495" s="68"/>
      <c r="I495" s="67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</row>
    <row r="496" spans="1:63" ht="23.25" hidden="1" customHeight="1" outlineLevel="4" x14ac:dyDescent="0.2">
      <c r="A496" s="376" t="s">
        <v>637</v>
      </c>
      <c r="B496" s="376"/>
      <c r="C496" s="69"/>
      <c r="D496" s="69"/>
      <c r="E496" s="70">
        <v>14351.2</v>
      </c>
      <c r="F496" s="69"/>
      <c r="G496" s="69"/>
      <c r="H496" s="68"/>
      <c r="I496" s="67"/>
      <c r="J496" s="90"/>
      <c r="K496" s="90"/>
      <c r="L496" s="90"/>
      <c r="M496" s="90"/>
      <c r="N496" s="90"/>
      <c r="O496" s="93" t="s">
        <v>231</v>
      </c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</row>
    <row r="497" spans="1:63" ht="12" hidden="1" customHeight="1" outlineLevel="3" x14ac:dyDescent="0.2">
      <c r="A497" s="377" t="s">
        <v>841</v>
      </c>
      <c r="B497" s="375"/>
      <c r="C497" s="69"/>
      <c r="D497" s="69"/>
      <c r="E497" s="70">
        <v>16999999.989999998</v>
      </c>
      <c r="F497" s="69"/>
      <c r="G497" s="69"/>
      <c r="H497" s="68"/>
      <c r="I497" s="67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 t="s">
        <v>368</v>
      </c>
      <c r="BE497" s="90"/>
      <c r="BF497" s="90"/>
      <c r="BG497" s="90"/>
      <c r="BH497" s="90"/>
      <c r="BI497" s="90"/>
      <c r="BJ497" s="90"/>
      <c r="BK497" s="90"/>
    </row>
    <row r="498" spans="1:63" ht="12" hidden="1" customHeight="1" outlineLevel="4" x14ac:dyDescent="0.2">
      <c r="A498" s="376" t="s">
        <v>499</v>
      </c>
      <c r="B498" s="376"/>
      <c r="C498" s="69"/>
      <c r="D498" s="69"/>
      <c r="E498" s="70">
        <v>16999999.989999998</v>
      </c>
      <c r="F498" s="69"/>
      <c r="G498" s="69"/>
      <c r="H498" s="68"/>
      <c r="I498" s="67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</row>
    <row r="499" spans="1:63" ht="12" hidden="1" customHeight="1" outlineLevel="3" x14ac:dyDescent="0.2">
      <c r="A499" s="377" t="s">
        <v>840</v>
      </c>
      <c r="B499" s="375"/>
      <c r="C499" s="69"/>
      <c r="D499" s="69"/>
      <c r="E499" s="70">
        <v>16909999.920000002</v>
      </c>
      <c r="F499" s="69"/>
      <c r="G499" s="69"/>
      <c r="H499" s="68"/>
      <c r="I499" s="67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 t="s">
        <v>840</v>
      </c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</row>
    <row r="500" spans="1:63" ht="12" hidden="1" customHeight="1" outlineLevel="4" x14ac:dyDescent="0.2">
      <c r="A500" s="376" t="s">
        <v>549</v>
      </c>
      <c r="B500" s="376"/>
      <c r="C500" s="69"/>
      <c r="D500" s="69"/>
      <c r="E500" s="70">
        <v>16909999.920000002</v>
      </c>
      <c r="F500" s="69"/>
      <c r="G500" s="69"/>
      <c r="H500" s="68"/>
      <c r="I500" s="67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</row>
    <row r="501" spans="1:63" ht="23.25" hidden="1" customHeight="1" outlineLevel="3" x14ac:dyDescent="0.2">
      <c r="A501" s="377" t="s">
        <v>839</v>
      </c>
      <c r="B501" s="375"/>
      <c r="C501" s="69"/>
      <c r="D501" s="69"/>
      <c r="E501" s="70">
        <v>2500</v>
      </c>
      <c r="F501" s="69"/>
      <c r="G501" s="69"/>
      <c r="H501" s="68"/>
      <c r="I501" s="67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</row>
    <row r="502" spans="1:63" ht="12" hidden="1" customHeight="1" outlineLevel="4" x14ac:dyDescent="0.2">
      <c r="A502" s="376" t="s">
        <v>541</v>
      </c>
      <c r="B502" s="376"/>
      <c r="C502" s="69"/>
      <c r="D502" s="69"/>
      <c r="E502" s="70">
        <v>2500</v>
      </c>
      <c r="F502" s="69"/>
      <c r="G502" s="69"/>
      <c r="H502" s="68"/>
      <c r="I502" s="67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3" t="s">
        <v>73</v>
      </c>
      <c r="AX502" s="93"/>
      <c r="AY502" s="93"/>
      <c r="AZ502" s="93"/>
      <c r="BA502" s="93"/>
      <c r="BB502" s="93"/>
      <c r="BC502" s="90"/>
      <c r="BD502" s="90"/>
      <c r="BE502" s="90"/>
      <c r="BF502" s="90"/>
      <c r="BG502" s="90"/>
      <c r="BH502" s="90"/>
      <c r="BI502" s="90"/>
      <c r="BJ502" s="90"/>
      <c r="BK502" s="90"/>
    </row>
    <row r="503" spans="1:63" ht="12" hidden="1" customHeight="1" outlineLevel="3" x14ac:dyDescent="0.2">
      <c r="A503" s="377" t="s">
        <v>838</v>
      </c>
      <c r="B503" s="375"/>
      <c r="C503" s="69"/>
      <c r="D503" s="69"/>
      <c r="E503" s="70">
        <v>747127.08</v>
      </c>
      <c r="F503" s="69"/>
      <c r="G503" s="69"/>
      <c r="H503" s="68"/>
      <c r="I503" s="67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</row>
    <row r="504" spans="1:63" ht="12" hidden="1" customHeight="1" outlineLevel="4" x14ac:dyDescent="0.2">
      <c r="A504" s="376" t="s">
        <v>755</v>
      </c>
      <c r="B504" s="376"/>
      <c r="C504" s="69"/>
      <c r="D504" s="69"/>
      <c r="E504" s="70">
        <v>88962.5</v>
      </c>
      <c r="F504" s="69"/>
      <c r="G504" s="69"/>
      <c r="H504" s="68"/>
      <c r="I504" s="67"/>
      <c r="J504" s="90"/>
      <c r="K504" s="90"/>
      <c r="L504" s="90"/>
      <c r="M504" s="90"/>
      <c r="N504" s="90"/>
      <c r="O504" s="90"/>
      <c r="P504" s="93" t="s">
        <v>38</v>
      </c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</row>
    <row r="505" spans="1:63" ht="12" hidden="1" customHeight="1" outlineLevel="4" x14ac:dyDescent="0.2">
      <c r="A505" s="376" t="s">
        <v>591</v>
      </c>
      <c r="B505" s="376"/>
      <c r="C505" s="69"/>
      <c r="D505" s="69"/>
      <c r="E505" s="70">
        <v>11850</v>
      </c>
      <c r="F505" s="69"/>
      <c r="G505" s="69"/>
      <c r="H505" s="68"/>
      <c r="I505" s="67"/>
      <c r="J505" s="90"/>
      <c r="K505" s="90"/>
      <c r="L505" s="90"/>
      <c r="M505" s="90"/>
      <c r="N505" s="90"/>
      <c r="O505" s="90"/>
      <c r="P505" s="93" t="s">
        <v>41</v>
      </c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</row>
    <row r="506" spans="1:63" ht="23.25" hidden="1" customHeight="1" outlineLevel="4" x14ac:dyDescent="0.2">
      <c r="A506" s="376" t="s">
        <v>738</v>
      </c>
      <c r="B506" s="376"/>
      <c r="C506" s="69"/>
      <c r="D506" s="69"/>
      <c r="E506" s="70">
        <v>449906.25</v>
      </c>
      <c r="F506" s="69"/>
      <c r="G506" s="69"/>
      <c r="H506" s="68"/>
      <c r="I506" s="67"/>
      <c r="J506" s="90"/>
      <c r="K506" s="90"/>
      <c r="L506" s="90"/>
      <c r="M506" s="90"/>
      <c r="N506" s="90"/>
      <c r="O506" s="90"/>
      <c r="P506" s="93" t="s">
        <v>157</v>
      </c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</row>
    <row r="507" spans="1:63" ht="23.25" hidden="1" customHeight="1" outlineLevel="4" x14ac:dyDescent="0.2">
      <c r="A507" s="376" t="s">
        <v>731</v>
      </c>
      <c r="B507" s="376"/>
      <c r="C507" s="69"/>
      <c r="D507" s="69"/>
      <c r="E507" s="70">
        <v>12525</v>
      </c>
      <c r="F507" s="69"/>
      <c r="G507" s="69"/>
      <c r="H507" s="68"/>
      <c r="I507" s="67"/>
      <c r="J507" s="90"/>
      <c r="K507" s="90"/>
      <c r="L507" s="90"/>
      <c r="M507" s="90"/>
      <c r="N507" s="90"/>
      <c r="O507" s="90"/>
      <c r="P507" s="93" t="s">
        <v>123</v>
      </c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</row>
    <row r="508" spans="1:63" ht="23.25" hidden="1" customHeight="1" outlineLevel="4" x14ac:dyDescent="0.2">
      <c r="A508" s="376" t="s">
        <v>725</v>
      </c>
      <c r="B508" s="376"/>
      <c r="C508" s="69"/>
      <c r="D508" s="69"/>
      <c r="E508" s="70">
        <v>94800</v>
      </c>
      <c r="F508" s="69"/>
      <c r="G508" s="69"/>
      <c r="H508" s="68"/>
      <c r="I508" s="67"/>
      <c r="J508" s="90"/>
      <c r="K508" s="90"/>
      <c r="L508" s="90"/>
      <c r="M508" s="90"/>
      <c r="N508" s="90"/>
      <c r="O508" s="90"/>
      <c r="P508" s="93" t="s">
        <v>130</v>
      </c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</row>
    <row r="509" spans="1:63" ht="23.25" hidden="1" customHeight="1" outlineLevel="4" x14ac:dyDescent="0.2">
      <c r="A509" s="376" t="s">
        <v>721</v>
      </c>
      <c r="B509" s="376"/>
      <c r="C509" s="69"/>
      <c r="D509" s="69"/>
      <c r="E509" s="70">
        <v>66108.33</v>
      </c>
      <c r="F509" s="69"/>
      <c r="G509" s="69"/>
      <c r="H509" s="68"/>
      <c r="I509" s="67"/>
      <c r="J509" s="90"/>
      <c r="K509" s="90"/>
      <c r="L509" s="90"/>
      <c r="M509" s="90"/>
      <c r="N509" s="90"/>
      <c r="O509" s="90"/>
      <c r="P509" s="93" t="s">
        <v>136</v>
      </c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</row>
    <row r="510" spans="1:63" ht="12" hidden="1" customHeight="1" outlineLevel="4" x14ac:dyDescent="0.2">
      <c r="A510" s="376" t="s">
        <v>515</v>
      </c>
      <c r="B510" s="376"/>
      <c r="C510" s="69"/>
      <c r="D510" s="69"/>
      <c r="E510" s="70">
        <v>22975</v>
      </c>
      <c r="F510" s="69"/>
      <c r="G510" s="69"/>
      <c r="H510" s="68"/>
      <c r="I510" s="67"/>
      <c r="J510" s="90"/>
      <c r="K510" s="90"/>
      <c r="L510" s="90"/>
      <c r="M510" s="90"/>
      <c r="N510" s="90"/>
      <c r="O510" s="90"/>
      <c r="P510" s="93" t="s">
        <v>177</v>
      </c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</row>
    <row r="511" spans="1:63" ht="12" hidden="1" customHeight="1" outlineLevel="3" x14ac:dyDescent="0.2">
      <c r="A511" s="377" t="s">
        <v>837</v>
      </c>
      <c r="B511" s="375"/>
      <c r="C511" s="69"/>
      <c r="D511" s="69"/>
      <c r="E511" s="70">
        <v>2166.67</v>
      </c>
      <c r="F511" s="69"/>
      <c r="G511" s="69"/>
      <c r="H511" s="68"/>
      <c r="I511" s="67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</row>
    <row r="512" spans="1:63" ht="12" hidden="1" customHeight="1" outlineLevel="4" x14ac:dyDescent="0.2">
      <c r="A512" s="376" t="s">
        <v>566</v>
      </c>
      <c r="B512" s="376"/>
      <c r="C512" s="69"/>
      <c r="D512" s="69"/>
      <c r="E512" s="70">
        <v>2166.67</v>
      </c>
      <c r="F512" s="69"/>
      <c r="G512" s="69"/>
      <c r="H512" s="68"/>
      <c r="I512" s="67"/>
      <c r="J512" s="90"/>
      <c r="K512" s="90"/>
      <c r="L512" s="90"/>
      <c r="M512" s="90"/>
      <c r="N512" s="90"/>
      <c r="O512" s="90"/>
      <c r="P512" s="90"/>
      <c r="Q512" s="93" t="s">
        <v>208</v>
      </c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</row>
    <row r="513" spans="1:63" ht="23.25" hidden="1" customHeight="1" outlineLevel="3" x14ac:dyDescent="0.2">
      <c r="A513" s="377" t="s">
        <v>836</v>
      </c>
      <c r="B513" s="375"/>
      <c r="C513" s="69"/>
      <c r="D513" s="69"/>
      <c r="E513" s="70">
        <v>67176.070000000007</v>
      </c>
      <c r="F513" s="69"/>
      <c r="G513" s="69"/>
      <c r="H513" s="68"/>
      <c r="I513" s="67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</row>
    <row r="514" spans="1:63" ht="23.25" hidden="1" customHeight="1" outlineLevel="4" x14ac:dyDescent="0.2">
      <c r="A514" s="376" t="s">
        <v>523</v>
      </c>
      <c r="B514" s="376"/>
      <c r="C514" s="69"/>
      <c r="D514" s="69"/>
      <c r="E514" s="70">
        <v>33588.03</v>
      </c>
      <c r="F514" s="69"/>
      <c r="G514" s="69"/>
      <c r="H514" s="68"/>
      <c r="I514" s="67"/>
      <c r="J514" s="90"/>
      <c r="K514" s="90"/>
      <c r="L514" s="90"/>
      <c r="M514" s="90"/>
      <c r="N514" s="90"/>
      <c r="O514" s="90"/>
      <c r="P514" s="90"/>
      <c r="Q514" s="90"/>
      <c r="R514" s="93" t="s">
        <v>113</v>
      </c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</row>
    <row r="515" spans="1:63" ht="23.25" hidden="1" customHeight="1" outlineLevel="4" x14ac:dyDescent="0.2">
      <c r="A515" s="376" t="s">
        <v>521</v>
      </c>
      <c r="B515" s="376"/>
      <c r="C515" s="69"/>
      <c r="D515" s="69"/>
      <c r="E515" s="70">
        <v>33588.04</v>
      </c>
      <c r="F515" s="69"/>
      <c r="G515" s="69"/>
      <c r="H515" s="68"/>
      <c r="I515" s="67"/>
      <c r="J515" s="90"/>
      <c r="K515" s="90"/>
      <c r="L515" s="90"/>
      <c r="M515" s="90"/>
      <c r="N515" s="90"/>
      <c r="O515" s="90"/>
      <c r="P515" s="90"/>
      <c r="Q515" s="90"/>
      <c r="R515" s="93" t="s">
        <v>121</v>
      </c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</row>
    <row r="516" spans="1:63" ht="23.25" hidden="1" customHeight="1" outlineLevel="3" x14ac:dyDescent="0.2">
      <c r="A516" s="377" t="s">
        <v>835</v>
      </c>
      <c r="B516" s="375"/>
      <c r="C516" s="69"/>
      <c r="D516" s="69"/>
      <c r="E516" s="70">
        <v>101139.21</v>
      </c>
      <c r="F516" s="69"/>
      <c r="G516" s="69"/>
      <c r="H516" s="68"/>
      <c r="I516" s="67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</row>
    <row r="517" spans="1:63" ht="12" hidden="1" customHeight="1" outlineLevel="4" x14ac:dyDescent="0.2">
      <c r="A517" s="376" t="s">
        <v>541</v>
      </c>
      <c r="B517" s="376"/>
      <c r="C517" s="69"/>
      <c r="D517" s="69"/>
      <c r="E517" s="70">
        <v>101139.21</v>
      </c>
      <c r="F517" s="69"/>
      <c r="G517" s="69"/>
      <c r="H517" s="68"/>
      <c r="I517" s="67"/>
      <c r="J517" s="90"/>
      <c r="K517" s="90"/>
      <c r="L517" s="90"/>
      <c r="M517" s="90"/>
      <c r="N517" s="90"/>
      <c r="O517" s="90"/>
      <c r="P517" s="90"/>
      <c r="Q517" s="90"/>
      <c r="R517" s="90"/>
      <c r="S517" s="90" t="s">
        <v>73</v>
      </c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</row>
    <row r="518" spans="1:63" ht="12" hidden="1" customHeight="1" outlineLevel="3" x14ac:dyDescent="0.2">
      <c r="A518" s="377" t="s">
        <v>834</v>
      </c>
      <c r="B518" s="375"/>
      <c r="C518" s="69"/>
      <c r="D518" s="69"/>
      <c r="E518" s="70">
        <v>2179.15</v>
      </c>
      <c r="F518" s="69"/>
      <c r="G518" s="69"/>
      <c r="H518" s="68"/>
      <c r="I518" s="67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</row>
    <row r="519" spans="1:63" ht="12" hidden="1" customHeight="1" outlineLevel="4" x14ac:dyDescent="0.2">
      <c r="A519" s="376" t="s">
        <v>583</v>
      </c>
      <c r="B519" s="376"/>
      <c r="C519" s="69"/>
      <c r="D519" s="69"/>
      <c r="E519" s="70">
        <v>2179.15</v>
      </c>
      <c r="F519" s="69"/>
      <c r="G519" s="69"/>
      <c r="H519" s="68"/>
      <c r="I519" s="67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  <c r="AL519" s="90"/>
      <c r="AM519" s="90"/>
      <c r="AN519" s="90"/>
      <c r="AO519" s="90" t="s">
        <v>52</v>
      </c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</row>
    <row r="520" spans="1:63" ht="12" hidden="1" customHeight="1" outlineLevel="3" x14ac:dyDescent="0.2">
      <c r="A520" s="375" t="s">
        <v>833</v>
      </c>
      <c r="B520" s="375"/>
      <c r="C520" s="69"/>
      <c r="D520" s="69"/>
      <c r="E520" s="70">
        <v>64859.94</v>
      </c>
      <c r="F520" s="69"/>
      <c r="G520" s="69"/>
      <c r="H520" s="68"/>
      <c r="I520" s="67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</row>
    <row r="521" spans="1:63" ht="12" hidden="1" customHeight="1" outlineLevel="4" x14ac:dyDescent="0.2">
      <c r="A521" s="376" t="s">
        <v>541</v>
      </c>
      <c r="B521" s="376"/>
      <c r="C521" s="69"/>
      <c r="D521" s="69"/>
      <c r="E521" s="70">
        <v>51316.67</v>
      </c>
      <c r="F521" s="69"/>
      <c r="G521" s="69"/>
      <c r="H521" s="68"/>
      <c r="I521" s="67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 t="s">
        <v>73</v>
      </c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</row>
    <row r="522" spans="1:63" ht="12" hidden="1" customHeight="1" outlineLevel="4" x14ac:dyDescent="0.2">
      <c r="A522" s="376" t="s">
        <v>516</v>
      </c>
      <c r="B522" s="376"/>
      <c r="C522" s="69"/>
      <c r="D522" s="69"/>
      <c r="E522" s="70">
        <v>2816.65</v>
      </c>
      <c r="F522" s="69"/>
      <c r="G522" s="69"/>
      <c r="H522" s="68"/>
      <c r="I522" s="67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 t="s">
        <v>167</v>
      </c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</row>
    <row r="523" spans="1:63" ht="12" hidden="1" customHeight="1" outlineLevel="4" x14ac:dyDescent="0.2">
      <c r="A523" s="376" t="s">
        <v>652</v>
      </c>
      <c r="B523" s="376"/>
      <c r="C523" s="69"/>
      <c r="D523" s="69"/>
      <c r="E523" s="70">
        <v>5906.27</v>
      </c>
      <c r="F523" s="69"/>
      <c r="G523" s="69"/>
      <c r="H523" s="68"/>
      <c r="I523" s="67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 t="s">
        <v>181</v>
      </c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</row>
    <row r="524" spans="1:63" ht="12" hidden="1" customHeight="1" outlineLevel="4" x14ac:dyDescent="0.2">
      <c r="A524" s="376" t="s">
        <v>511</v>
      </c>
      <c r="B524" s="376"/>
      <c r="C524" s="69"/>
      <c r="D524" s="69"/>
      <c r="E524" s="70">
        <v>4820.3500000000004</v>
      </c>
      <c r="F524" s="69"/>
      <c r="G524" s="69"/>
      <c r="H524" s="68"/>
      <c r="I524" s="67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 t="s">
        <v>192</v>
      </c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</row>
    <row r="525" spans="1:63" ht="12" hidden="1" customHeight="1" outlineLevel="3" x14ac:dyDescent="0.2">
      <c r="A525" s="375" t="s">
        <v>832</v>
      </c>
      <c r="B525" s="375"/>
      <c r="C525" s="69"/>
      <c r="D525" s="69"/>
      <c r="E525" s="70">
        <v>11120.08</v>
      </c>
      <c r="F525" s="69"/>
      <c r="G525" s="69"/>
      <c r="H525" s="68"/>
      <c r="I525" s="67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</row>
    <row r="526" spans="1:63" ht="23.25" hidden="1" customHeight="1" outlineLevel="4" x14ac:dyDescent="0.2">
      <c r="A526" s="376" t="s">
        <v>519</v>
      </c>
      <c r="B526" s="376"/>
      <c r="C526" s="69"/>
      <c r="D526" s="69"/>
      <c r="E526" s="70">
        <v>2083.33</v>
      </c>
      <c r="F526" s="69"/>
      <c r="G526" s="69"/>
      <c r="H526" s="68"/>
      <c r="I526" s="67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 t="s">
        <v>131</v>
      </c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</row>
    <row r="527" spans="1:63" ht="23.25" hidden="1" customHeight="1" outlineLevel="4" x14ac:dyDescent="0.2">
      <c r="A527" s="376" t="s">
        <v>713</v>
      </c>
      <c r="B527" s="376"/>
      <c r="C527" s="69"/>
      <c r="D527" s="69"/>
      <c r="E527" s="70">
        <v>9036.75</v>
      </c>
      <c r="F527" s="69"/>
      <c r="G527" s="69"/>
      <c r="H527" s="68"/>
      <c r="I527" s="67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 t="s">
        <v>330</v>
      </c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</row>
    <row r="528" spans="1:63" ht="23.25" hidden="1" customHeight="1" outlineLevel="3" x14ac:dyDescent="0.2">
      <c r="A528" s="375" t="s">
        <v>831</v>
      </c>
      <c r="B528" s="375"/>
      <c r="C528" s="69"/>
      <c r="D528" s="69"/>
      <c r="E528" s="70">
        <v>490524.32</v>
      </c>
      <c r="F528" s="69"/>
      <c r="G528" s="69"/>
      <c r="H528" s="68"/>
      <c r="I528" s="67"/>
      <c r="J528" s="90" t="s">
        <v>866</v>
      </c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</row>
    <row r="529" spans="1:63" ht="12" hidden="1" customHeight="1" outlineLevel="4" x14ac:dyDescent="0.2">
      <c r="A529" s="376" t="s">
        <v>549</v>
      </c>
      <c r="B529" s="376"/>
      <c r="C529" s="69"/>
      <c r="D529" s="69"/>
      <c r="E529" s="70">
        <v>490524.32</v>
      </c>
      <c r="F529" s="69"/>
      <c r="G529" s="69"/>
      <c r="H529" s="68"/>
      <c r="I529" s="67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</row>
    <row r="530" spans="1:63" ht="23.25" hidden="1" customHeight="1" outlineLevel="3" x14ac:dyDescent="0.2">
      <c r="A530" s="377" t="s">
        <v>830</v>
      </c>
      <c r="B530" s="375"/>
      <c r="C530" s="69"/>
      <c r="D530" s="69"/>
      <c r="E530" s="70">
        <v>81681.37</v>
      </c>
      <c r="F530" s="69"/>
      <c r="G530" s="69"/>
      <c r="H530" s="68"/>
      <c r="I530" s="67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</row>
    <row r="531" spans="1:63" ht="12" hidden="1" customHeight="1" outlineLevel="4" x14ac:dyDescent="0.2">
      <c r="A531" s="376" t="s">
        <v>541</v>
      </c>
      <c r="B531" s="376"/>
      <c r="C531" s="69"/>
      <c r="D531" s="69"/>
      <c r="E531" s="70">
        <v>81681.37</v>
      </c>
      <c r="F531" s="69"/>
      <c r="G531" s="69"/>
      <c r="H531" s="68"/>
      <c r="I531" s="67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 t="s">
        <v>73</v>
      </c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</row>
    <row r="532" spans="1:63" ht="12" hidden="1" customHeight="1" outlineLevel="3" x14ac:dyDescent="0.2">
      <c r="A532" s="375" t="s">
        <v>829</v>
      </c>
      <c r="B532" s="375"/>
      <c r="C532" s="69"/>
      <c r="D532" s="69"/>
      <c r="E532" s="70">
        <v>27235031.100000001</v>
      </c>
      <c r="F532" s="69"/>
      <c r="G532" s="69"/>
      <c r="H532" s="68"/>
      <c r="I532" s="67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</row>
    <row r="533" spans="1:63" ht="12" hidden="1" customHeight="1" outlineLevel="4" x14ac:dyDescent="0.2">
      <c r="A533" s="376" t="s">
        <v>549</v>
      </c>
      <c r="B533" s="376"/>
      <c r="C533" s="69"/>
      <c r="D533" s="69"/>
      <c r="E533" s="70">
        <v>22996593.260000002</v>
      </c>
      <c r="F533" s="69"/>
      <c r="G533" s="69"/>
      <c r="H533" s="68"/>
      <c r="I533" s="67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 t="s">
        <v>829</v>
      </c>
      <c r="BF533" s="90"/>
      <c r="BG533" s="90"/>
      <c r="BH533" s="90"/>
      <c r="BI533" s="90"/>
      <c r="BJ533" s="90"/>
      <c r="BK533" s="90"/>
    </row>
    <row r="534" spans="1:63" ht="12" hidden="1" customHeight="1" outlineLevel="4" x14ac:dyDescent="0.2">
      <c r="A534" s="376" t="s">
        <v>762</v>
      </c>
      <c r="B534" s="376"/>
      <c r="C534" s="69"/>
      <c r="D534" s="69"/>
      <c r="E534" s="70">
        <v>2163.4499999999998</v>
      </c>
      <c r="F534" s="69"/>
      <c r="G534" s="69"/>
      <c r="H534" s="68"/>
      <c r="I534" s="67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 t="s">
        <v>9</v>
      </c>
      <c r="BG534" s="90"/>
      <c r="BH534" s="90"/>
      <c r="BI534" s="90"/>
      <c r="BJ534" s="90"/>
      <c r="BK534" s="90"/>
    </row>
    <row r="535" spans="1:63" ht="12" hidden="1" customHeight="1" outlineLevel="4" x14ac:dyDescent="0.2">
      <c r="A535" s="376" t="s">
        <v>761</v>
      </c>
      <c r="B535" s="376"/>
      <c r="C535" s="69"/>
      <c r="D535" s="69"/>
      <c r="E535" s="70">
        <v>12842.56</v>
      </c>
      <c r="F535" s="69"/>
      <c r="G535" s="69"/>
      <c r="H535" s="68"/>
      <c r="I535" s="67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 t="s">
        <v>10</v>
      </c>
      <c r="BG535" s="90"/>
      <c r="BH535" s="90"/>
      <c r="BI535" s="90"/>
      <c r="BJ535" s="90"/>
      <c r="BK535" s="90"/>
    </row>
    <row r="536" spans="1:63" ht="12" hidden="1" customHeight="1" outlineLevel="4" x14ac:dyDescent="0.2">
      <c r="A536" s="376" t="s">
        <v>760</v>
      </c>
      <c r="B536" s="376"/>
      <c r="C536" s="69"/>
      <c r="D536" s="69"/>
      <c r="E536" s="70">
        <v>2163.4499999999998</v>
      </c>
      <c r="F536" s="69"/>
      <c r="G536" s="69"/>
      <c r="H536" s="68"/>
      <c r="I536" s="67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 t="s">
        <v>11</v>
      </c>
      <c r="BG536" s="90"/>
      <c r="BH536" s="90"/>
      <c r="BI536" s="90"/>
      <c r="BJ536" s="90"/>
      <c r="BK536" s="90"/>
    </row>
    <row r="537" spans="1:63" ht="12" hidden="1" customHeight="1" outlineLevel="4" x14ac:dyDescent="0.2">
      <c r="A537" s="376" t="s">
        <v>711</v>
      </c>
      <c r="B537" s="376"/>
      <c r="C537" s="69"/>
      <c r="D537" s="69"/>
      <c r="E537" s="70">
        <v>3301.5</v>
      </c>
      <c r="F537" s="69"/>
      <c r="G537" s="69"/>
      <c r="H537" s="68"/>
      <c r="I537" s="67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 t="s">
        <v>77</v>
      </c>
      <c r="BG537" s="90"/>
      <c r="BH537" s="90"/>
      <c r="BI537" s="90"/>
      <c r="BJ537" s="90"/>
      <c r="BK537" s="90"/>
    </row>
    <row r="538" spans="1:63" ht="12" hidden="1" customHeight="1" outlineLevel="4" x14ac:dyDescent="0.2">
      <c r="A538" s="376" t="s">
        <v>542</v>
      </c>
      <c r="B538" s="376"/>
      <c r="C538" s="69"/>
      <c r="D538" s="69"/>
      <c r="E538" s="70">
        <v>12980.7</v>
      </c>
      <c r="F538" s="69"/>
      <c r="G538" s="69"/>
      <c r="H538" s="68"/>
      <c r="I538" s="67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 t="s">
        <v>78</v>
      </c>
      <c r="BG538" s="90"/>
      <c r="BH538" s="90"/>
      <c r="BI538" s="90"/>
      <c r="BJ538" s="90"/>
      <c r="BK538" s="90"/>
    </row>
    <row r="539" spans="1:63" ht="12" hidden="1" customHeight="1" outlineLevel="4" x14ac:dyDescent="0.2">
      <c r="A539" s="376" t="s">
        <v>707</v>
      </c>
      <c r="B539" s="376"/>
      <c r="C539" s="69"/>
      <c r="D539" s="69"/>
      <c r="E539" s="70">
        <v>10817.25</v>
      </c>
      <c r="F539" s="69"/>
      <c r="G539" s="69"/>
      <c r="H539" s="68"/>
      <c r="I539" s="67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 t="s">
        <v>72</v>
      </c>
      <c r="BG539" s="90"/>
      <c r="BH539" s="90"/>
      <c r="BI539" s="90"/>
      <c r="BJ539" s="90"/>
      <c r="BK539" s="90"/>
    </row>
    <row r="540" spans="1:63" ht="12" hidden="1" customHeight="1" outlineLevel="4" x14ac:dyDescent="0.2">
      <c r="A540" s="376" t="s">
        <v>541</v>
      </c>
      <c r="B540" s="376"/>
      <c r="C540" s="69"/>
      <c r="D540" s="69"/>
      <c r="E540" s="70">
        <v>41838.5</v>
      </c>
      <c r="F540" s="69"/>
      <c r="G540" s="69"/>
      <c r="H540" s="68"/>
      <c r="I540" s="67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 t="s">
        <v>73</v>
      </c>
      <c r="BG540" s="90"/>
      <c r="BH540" s="90"/>
      <c r="BI540" s="90"/>
      <c r="BJ540" s="90"/>
      <c r="BK540" s="90"/>
    </row>
    <row r="541" spans="1:63" ht="12" hidden="1" customHeight="1" outlineLevel="4" x14ac:dyDescent="0.2">
      <c r="A541" s="376" t="s">
        <v>703</v>
      </c>
      <c r="B541" s="376"/>
      <c r="C541" s="69"/>
      <c r="D541" s="69"/>
      <c r="E541" s="70">
        <v>5010.5</v>
      </c>
      <c r="F541" s="69"/>
      <c r="G541" s="69"/>
      <c r="H541" s="68"/>
      <c r="I541" s="67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 t="s">
        <v>83</v>
      </c>
      <c r="BG541" s="90"/>
      <c r="BH541" s="90"/>
      <c r="BI541" s="90"/>
      <c r="BJ541" s="90"/>
      <c r="BK541" s="90"/>
    </row>
    <row r="542" spans="1:63" ht="12" hidden="1" customHeight="1" outlineLevel="4" x14ac:dyDescent="0.2">
      <c r="A542" s="376" t="s">
        <v>702</v>
      </c>
      <c r="B542" s="376"/>
      <c r="C542" s="69"/>
      <c r="D542" s="69"/>
      <c r="E542" s="70">
        <v>5010.5</v>
      </c>
      <c r="F542" s="69"/>
      <c r="G542" s="69"/>
      <c r="H542" s="68"/>
      <c r="I542" s="67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 t="s">
        <v>84</v>
      </c>
      <c r="BG542" s="90"/>
      <c r="BH542" s="90"/>
      <c r="BI542" s="90"/>
      <c r="BJ542" s="90"/>
      <c r="BK542" s="90"/>
    </row>
    <row r="543" spans="1:63" ht="12" hidden="1" customHeight="1" outlineLevel="4" x14ac:dyDescent="0.2">
      <c r="A543" s="376" t="s">
        <v>701</v>
      </c>
      <c r="B543" s="376"/>
      <c r="C543" s="69"/>
      <c r="D543" s="69"/>
      <c r="E543" s="70">
        <v>13664.3</v>
      </c>
      <c r="F543" s="69"/>
      <c r="G543" s="69"/>
      <c r="H543" s="68"/>
      <c r="I543" s="67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 t="s">
        <v>85</v>
      </c>
      <c r="BG543" s="90"/>
      <c r="BH543" s="90"/>
      <c r="BI543" s="90"/>
      <c r="BJ543" s="90"/>
      <c r="BK543" s="90"/>
    </row>
    <row r="544" spans="1:63" ht="12" hidden="1" customHeight="1" outlineLevel="4" x14ac:dyDescent="0.2">
      <c r="A544" s="376" t="s">
        <v>700</v>
      </c>
      <c r="B544" s="376"/>
      <c r="C544" s="69"/>
      <c r="D544" s="69"/>
      <c r="E544" s="70">
        <v>13021</v>
      </c>
      <c r="F544" s="69"/>
      <c r="G544" s="69"/>
      <c r="H544" s="68"/>
      <c r="I544" s="67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 t="s">
        <v>86</v>
      </c>
      <c r="BG544" s="90"/>
      <c r="BH544" s="90"/>
      <c r="BI544" s="90"/>
      <c r="BJ544" s="90"/>
      <c r="BK544" s="90"/>
    </row>
    <row r="545" spans="1:63" ht="12" hidden="1" customHeight="1" outlineLevel="4" x14ac:dyDescent="0.2">
      <c r="A545" s="376" t="s">
        <v>540</v>
      </c>
      <c r="B545" s="376"/>
      <c r="C545" s="69"/>
      <c r="D545" s="69"/>
      <c r="E545" s="70">
        <v>8199.36</v>
      </c>
      <c r="F545" s="69"/>
      <c r="G545" s="69"/>
      <c r="H545" s="68"/>
      <c r="I545" s="67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 t="s">
        <v>87</v>
      </c>
      <c r="BG545" s="90"/>
      <c r="BH545" s="90"/>
      <c r="BI545" s="90"/>
      <c r="BJ545" s="90"/>
      <c r="BK545" s="90"/>
    </row>
    <row r="546" spans="1:63" ht="12" hidden="1" customHeight="1" outlineLevel="4" x14ac:dyDescent="0.2">
      <c r="A546" s="376" t="s">
        <v>699</v>
      </c>
      <c r="B546" s="376"/>
      <c r="C546" s="69"/>
      <c r="D546" s="69"/>
      <c r="E546" s="70">
        <v>2733.12</v>
      </c>
      <c r="F546" s="69"/>
      <c r="G546" s="69"/>
      <c r="H546" s="68"/>
      <c r="I546" s="67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 t="s">
        <v>88</v>
      </c>
      <c r="BG546" s="90"/>
      <c r="BH546" s="90"/>
      <c r="BI546" s="90"/>
      <c r="BJ546" s="90"/>
      <c r="BK546" s="90"/>
    </row>
    <row r="547" spans="1:63" ht="23.25" hidden="1" customHeight="1" outlineLevel="4" x14ac:dyDescent="0.2">
      <c r="A547" s="376" t="s">
        <v>695</v>
      </c>
      <c r="B547" s="376"/>
      <c r="C547" s="69"/>
      <c r="D547" s="69"/>
      <c r="E547" s="70">
        <v>4099.04</v>
      </c>
      <c r="F547" s="69"/>
      <c r="G547" s="69"/>
      <c r="H547" s="68"/>
      <c r="I547" s="67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 t="s">
        <v>57</v>
      </c>
      <c r="BG547" s="90"/>
      <c r="BH547" s="90"/>
      <c r="BI547" s="90"/>
      <c r="BJ547" s="90"/>
      <c r="BK547" s="90"/>
    </row>
    <row r="548" spans="1:63" ht="23.25" hidden="1" customHeight="1" outlineLevel="4" x14ac:dyDescent="0.2">
      <c r="A548" s="376" t="s">
        <v>693</v>
      </c>
      <c r="B548" s="376"/>
      <c r="C548" s="69"/>
      <c r="D548" s="69"/>
      <c r="E548" s="70">
        <v>2049.52</v>
      </c>
      <c r="F548" s="69"/>
      <c r="G548" s="69"/>
      <c r="H548" s="68"/>
      <c r="I548" s="67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 t="s">
        <v>65</v>
      </c>
      <c r="BG548" s="90"/>
      <c r="BH548" s="90"/>
      <c r="BI548" s="90"/>
      <c r="BJ548" s="90"/>
      <c r="BK548" s="90"/>
    </row>
    <row r="549" spans="1:63" ht="23.25" hidden="1" customHeight="1" outlineLevel="4" x14ac:dyDescent="0.2">
      <c r="A549" s="376" t="s">
        <v>692</v>
      </c>
      <c r="B549" s="376"/>
      <c r="C549" s="69"/>
      <c r="D549" s="69"/>
      <c r="E549" s="70">
        <v>2049.52</v>
      </c>
      <c r="F549" s="69"/>
      <c r="G549" s="69"/>
      <c r="H549" s="68"/>
      <c r="I549" s="67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 t="s">
        <v>65</v>
      </c>
      <c r="BG549" s="90"/>
      <c r="BH549" s="90"/>
      <c r="BI549" s="90"/>
      <c r="BJ549" s="90"/>
      <c r="BK549" s="90"/>
    </row>
    <row r="550" spans="1:63" ht="23.25" hidden="1" customHeight="1" outlineLevel="4" x14ac:dyDescent="0.2">
      <c r="A550" s="376" t="s">
        <v>691</v>
      </c>
      <c r="B550" s="376"/>
      <c r="C550" s="69"/>
      <c r="D550" s="69"/>
      <c r="E550" s="70">
        <v>4326.8999999999996</v>
      </c>
      <c r="F550" s="69"/>
      <c r="G550" s="69"/>
      <c r="H550" s="68"/>
      <c r="I550" s="67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 t="s">
        <v>66</v>
      </c>
      <c r="BG550" s="90"/>
      <c r="BH550" s="90"/>
      <c r="BI550" s="90"/>
      <c r="BJ550" s="90"/>
      <c r="BK550" s="90"/>
    </row>
    <row r="551" spans="1:63" ht="23.25" hidden="1" customHeight="1" outlineLevel="4" x14ac:dyDescent="0.2">
      <c r="A551" s="376" t="s">
        <v>690</v>
      </c>
      <c r="B551" s="376"/>
      <c r="C551" s="69"/>
      <c r="D551" s="69"/>
      <c r="E551" s="70">
        <v>4099.04</v>
      </c>
      <c r="F551" s="69"/>
      <c r="G551" s="69"/>
      <c r="H551" s="68"/>
      <c r="I551" s="67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 t="s">
        <v>67</v>
      </c>
      <c r="BG551" s="90"/>
      <c r="BH551" s="90"/>
      <c r="BI551" s="90"/>
      <c r="BJ551" s="90"/>
      <c r="BK551" s="90"/>
    </row>
    <row r="552" spans="1:63" ht="23.25" hidden="1" customHeight="1" outlineLevel="4" x14ac:dyDescent="0.2">
      <c r="A552" s="376" t="s">
        <v>538</v>
      </c>
      <c r="B552" s="376"/>
      <c r="C552" s="69"/>
      <c r="D552" s="69"/>
      <c r="E552" s="70">
        <v>6149.84</v>
      </c>
      <c r="F552" s="69"/>
      <c r="G552" s="69"/>
      <c r="H552" s="68"/>
      <c r="I552" s="67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 t="s">
        <v>69</v>
      </c>
      <c r="BG552" s="90"/>
      <c r="BH552" s="90"/>
      <c r="BI552" s="90"/>
      <c r="BJ552" s="90"/>
      <c r="BK552" s="90"/>
    </row>
    <row r="553" spans="1:63" ht="23.25" hidden="1" customHeight="1" outlineLevel="4" x14ac:dyDescent="0.2">
      <c r="A553" s="376" t="s">
        <v>689</v>
      </c>
      <c r="B553" s="376"/>
      <c r="C553" s="69"/>
      <c r="D553" s="69"/>
      <c r="E553" s="70">
        <v>4099.04</v>
      </c>
      <c r="F553" s="69"/>
      <c r="G553" s="69"/>
      <c r="H553" s="68"/>
      <c r="I553" s="67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5" t="s">
        <v>58</v>
      </c>
      <c r="BG553" s="90"/>
      <c r="BH553" s="90"/>
      <c r="BI553" s="90"/>
      <c r="BJ553" s="90"/>
      <c r="BK553" s="90"/>
    </row>
    <row r="554" spans="1:63" ht="23.25" hidden="1" customHeight="1" outlineLevel="4" x14ac:dyDescent="0.2">
      <c r="A554" s="376" t="s">
        <v>688</v>
      </c>
      <c r="B554" s="376"/>
      <c r="C554" s="69"/>
      <c r="D554" s="69"/>
      <c r="E554" s="70">
        <v>64647.95</v>
      </c>
      <c r="F554" s="69"/>
      <c r="G554" s="69"/>
      <c r="H554" s="68"/>
      <c r="I554" s="67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 t="s">
        <v>60</v>
      </c>
      <c r="BG554" s="90"/>
      <c r="BH554" s="90"/>
      <c r="BI554" s="90"/>
      <c r="BJ554" s="90"/>
      <c r="BK554" s="90"/>
    </row>
    <row r="555" spans="1:63" ht="23.25" hidden="1" customHeight="1" outlineLevel="4" x14ac:dyDescent="0.2">
      <c r="A555" s="376" t="s">
        <v>535</v>
      </c>
      <c r="B555" s="376"/>
      <c r="C555" s="69"/>
      <c r="D555" s="69"/>
      <c r="E555" s="70">
        <v>4099.04</v>
      </c>
      <c r="F555" s="69"/>
      <c r="G555" s="69"/>
      <c r="H555" s="68"/>
      <c r="I555" s="67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5" t="s">
        <v>61</v>
      </c>
      <c r="BG555" s="90"/>
      <c r="BH555" s="90"/>
      <c r="BI555" s="90"/>
      <c r="BJ555" s="90"/>
      <c r="BK555" s="90"/>
    </row>
    <row r="556" spans="1:63" ht="23.25" hidden="1" customHeight="1" outlineLevel="4" x14ac:dyDescent="0.2">
      <c r="A556" s="376" t="s">
        <v>687</v>
      </c>
      <c r="B556" s="376"/>
      <c r="C556" s="69"/>
      <c r="D556" s="69"/>
      <c r="E556" s="70">
        <v>10932.48</v>
      </c>
      <c r="F556" s="69"/>
      <c r="G556" s="69"/>
      <c r="H556" s="68"/>
      <c r="I556" s="67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 t="s">
        <v>63</v>
      </c>
      <c r="BG556" s="90"/>
      <c r="BH556" s="90"/>
      <c r="BI556" s="90"/>
      <c r="BJ556" s="90"/>
      <c r="BK556" s="90"/>
    </row>
    <row r="557" spans="1:63" ht="23.25" hidden="1" customHeight="1" outlineLevel="4" x14ac:dyDescent="0.2">
      <c r="A557" s="376" t="s">
        <v>686</v>
      </c>
      <c r="B557" s="376"/>
      <c r="C557" s="69"/>
      <c r="D557" s="69"/>
      <c r="E557" s="70">
        <v>4099.04</v>
      </c>
      <c r="F557" s="69"/>
      <c r="G557" s="69"/>
      <c r="H557" s="68"/>
      <c r="I557" s="67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 t="s">
        <v>64</v>
      </c>
      <c r="BG557" s="90"/>
      <c r="BH557" s="90"/>
      <c r="BI557" s="90"/>
      <c r="BJ557" s="90"/>
      <c r="BK557" s="90"/>
    </row>
    <row r="558" spans="1:63" ht="23.25" hidden="1" customHeight="1" outlineLevel="4" x14ac:dyDescent="0.2">
      <c r="A558" s="376" t="s">
        <v>606</v>
      </c>
      <c r="B558" s="376"/>
      <c r="C558" s="69"/>
      <c r="D558" s="69"/>
      <c r="E558" s="70">
        <v>131010.5</v>
      </c>
      <c r="F558" s="69"/>
      <c r="G558" s="69"/>
      <c r="H558" s="68"/>
      <c r="I558" s="67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 t="s">
        <v>25</v>
      </c>
      <c r="BG558" s="90"/>
      <c r="BH558" s="90"/>
      <c r="BI558" s="90"/>
      <c r="BJ558" s="90"/>
      <c r="BK558" s="90"/>
    </row>
    <row r="559" spans="1:63" ht="23.25" hidden="1" customHeight="1" outlineLevel="4" x14ac:dyDescent="0.2">
      <c r="A559" s="376" t="s">
        <v>605</v>
      </c>
      <c r="B559" s="376"/>
      <c r="C559" s="69"/>
      <c r="D559" s="69"/>
      <c r="E559" s="70">
        <v>131010.5</v>
      </c>
      <c r="F559" s="69"/>
      <c r="G559" s="69"/>
      <c r="H559" s="68"/>
      <c r="I559" s="67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 t="s">
        <v>25</v>
      </c>
      <c r="BG559" s="90"/>
      <c r="BH559" s="90"/>
      <c r="BI559" s="90"/>
      <c r="BJ559" s="90"/>
      <c r="BK559" s="90"/>
    </row>
    <row r="560" spans="1:63" ht="23.25" hidden="1" customHeight="1" outlineLevel="4" x14ac:dyDescent="0.2">
      <c r="A560" s="376" t="s">
        <v>603</v>
      </c>
      <c r="B560" s="376"/>
      <c r="C560" s="69"/>
      <c r="D560" s="69"/>
      <c r="E560" s="70">
        <v>131010.5</v>
      </c>
      <c r="F560" s="69"/>
      <c r="G560" s="69"/>
      <c r="H560" s="68"/>
      <c r="I560" s="67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 t="s">
        <v>26</v>
      </c>
      <c r="BG560" s="90"/>
      <c r="BH560" s="90"/>
      <c r="BI560" s="90"/>
      <c r="BJ560" s="90"/>
      <c r="BK560" s="90"/>
    </row>
    <row r="561" spans="1:63" ht="23.25" hidden="1" customHeight="1" outlineLevel="4" x14ac:dyDescent="0.2">
      <c r="A561" s="376" t="s">
        <v>602</v>
      </c>
      <c r="B561" s="376"/>
      <c r="C561" s="69"/>
      <c r="D561" s="69"/>
      <c r="E561" s="70">
        <v>131010.5</v>
      </c>
      <c r="F561" s="69"/>
      <c r="G561" s="69"/>
      <c r="H561" s="68"/>
      <c r="I561" s="67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 t="s">
        <v>26</v>
      </c>
      <c r="BG561" s="90"/>
      <c r="BH561" s="90"/>
      <c r="BI561" s="90"/>
      <c r="BJ561" s="90"/>
      <c r="BK561" s="90"/>
    </row>
    <row r="562" spans="1:63" ht="23.25" hidden="1" customHeight="1" outlineLevel="4" x14ac:dyDescent="0.2">
      <c r="A562" s="376" t="s">
        <v>599</v>
      </c>
      <c r="B562" s="376"/>
      <c r="C562" s="69"/>
      <c r="D562" s="69"/>
      <c r="E562" s="70">
        <v>5466.24</v>
      </c>
      <c r="F562" s="69"/>
      <c r="G562" s="69"/>
      <c r="H562" s="68"/>
      <c r="I562" s="67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 t="s">
        <v>30</v>
      </c>
      <c r="BG562" s="90"/>
      <c r="BH562" s="90"/>
      <c r="BI562" s="90"/>
      <c r="BJ562" s="90"/>
      <c r="BK562" s="90"/>
    </row>
    <row r="563" spans="1:63" ht="12" hidden="1" customHeight="1" outlineLevel="4" x14ac:dyDescent="0.2">
      <c r="A563" s="376" t="s">
        <v>534</v>
      </c>
      <c r="B563" s="376"/>
      <c r="C563" s="69"/>
      <c r="D563" s="69"/>
      <c r="E563" s="70">
        <v>12980.7</v>
      </c>
      <c r="F563" s="69"/>
      <c r="G563" s="69"/>
      <c r="H563" s="68"/>
      <c r="I563" s="67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 t="s">
        <v>36</v>
      </c>
      <c r="BG563" s="90"/>
      <c r="BH563" s="90"/>
      <c r="BI563" s="90"/>
      <c r="BJ563" s="90"/>
      <c r="BK563" s="90"/>
    </row>
    <row r="564" spans="1:63" ht="12" hidden="1" customHeight="1" outlineLevel="4" x14ac:dyDescent="0.2">
      <c r="A564" s="376" t="s">
        <v>756</v>
      </c>
      <c r="B564" s="376"/>
      <c r="C564" s="69"/>
      <c r="D564" s="69"/>
      <c r="E564" s="70">
        <v>5010.5</v>
      </c>
      <c r="F564" s="69"/>
      <c r="G564" s="69"/>
      <c r="H564" s="68"/>
      <c r="I564" s="67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 t="s">
        <v>37</v>
      </c>
      <c r="BG564" s="90"/>
      <c r="BH564" s="90"/>
      <c r="BI564" s="90"/>
      <c r="BJ564" s="90"/>
      <c r="BK564" s="90"/>
    </row>
    <row r="565" spans="1:63" ht="12" hidden="1" customHeight="1" outlineLevel="4" x14ac:dyDescent="0.2">
      <c r="A565" s="376" t="s">
        <v>755</v>
      </c>
      <c r="B565" s="376"/>
      <c r="C565" s="69"/>
      <c r="D565" s="69"/>
      <c r="E565" s="70">
        <v>4554.76</v>
      </c>
      <c r="F565" s="69"/>
      <c r="G565" s="69"/>
      <c r="H565" s="68"/>
      <c r="I565" s="67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 t="s">
        <v>38</v>
      </c>
      <c r="BG565" s="90"/>
      <c r="BH565" s="90"/>
      <c r="BI565" s="90"/>
      <c r="BJ565" s="90"/>
      <c r="BK565" s="90"/>
    </row>
    <row r="566" spans="1:63" ht="12" hidden="1" customHeight="1" outlineLevel="4" x14ac:dyDescent="0.2">
      <c r="A566" s="376" t="s">
        <v>533</v>
      </c>
      <c r="B566" s="376"/>
      <c r="C566" s="69"/>
      <c r="D566" s="69"/>
      <c r="E566" s="70">
        <v>110767.66</v>
      </c>
      <c r="F566" s="69"/>
      <c r="G566" s="69"/>
      <c r="H566" s="68"/>
      <c r="I566" s="67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 t="s">
        <v>39</v>
      </c>
      <c r="BG566" s="90"/>
      <c r="BH566" s="90"/>
      <c r="BI566" s="90"/>
      <c r="BJ566" s="90"/>
      <c r="BK566" s="90"/>
    </row>
    <row r="567" spans="1:63" ht="12" hidden="1" customHeight="1" outlineLevel="4" x14ac:dyDescent="0.2">
      <c r="A567" s="376" t="s">
        <v>753</v>
      </c>
      <c r="B567" s="376"/>
      <c r="C567" s="69"/>
      <c r="D567" s="69"/>
      <c r="E567" s="70">
        <v>12980.7</v>
      </c>
      <c r="F567" s="69"/>
      <c r="G567" s="69"/>
      <c r="H567" s="68"/>
      <c r="I567" s="67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 t="s">
        <v>34</v>
      </c>
      <c r="BG567" s="90"/>
      <c r="BH567" s="90"/>
      <c r="BI567" s="90"/>
      <c r="BJ567" s="90"/>
      <c r="BK567" s="90"/>
    </row>
    <row r="568" spans="1:63" ht="12" hidden="1" customHeight="1" outlineLevel="4" x14ac:dyDescent="0.2">
      <c r="A568" s="376" t="s">
        <v>532</v>
      </c>
      <c r="B568" s="376"/>
      <c r="C568" s="69"/>
      <c r="D568" s="69"/>
      <c r="E568" s="70">
        <v>12980.7</v>
      </c>
      <c r="F568" s="69"/>
      <c r="G568" s="69"/>
      <c r="H568" s="68"/>
      <c r="I568" s="67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 t="s">
        <v>35</v>
      </c>
      <c r="BG568" s="90"/>
      <c r="BH568" s="90"/>
      <c r="BI568" s="90"/>
      <c r="BJ568" s="90"/>
      <c r="BK568" s="90"/>
    </row>
    <row r="569" spans="1:63" ht="12" hidden="1" customHeight="1" outlineLevel="4" x14ac:dyDescent="0.2">
      <c r="A569" s="376" t="s">
        <v>623</v>
      </c>
      <c r="B569" s="376"/>
      <c r="C569" s="69"/>
      <c r="D569" s="69"/>
      <c r="E569" s="70">
        <v>16398.72</v>
      </c>
      <c r="F569" s="69"/>
      <c r="G569" s="69"/>
      <c r="H569" s="68"/>
      <c r="I569" s="67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 t="s">
        <v>47</v>
      </c>
      <c r="BG569" s="90"/>
      <c r="BH569" s="90"/>
      <c r="BI569" s="90"/>
      <c r="BJ569" s="90"/>
      <c r="BK569" s="90"/>
    </row>
    <row r="570" spans="1:63" ht="12" hidden="1" customHeight="1" outlineLevel="4" x14ac:dyDescent="0.2">
      <c r="A570" s="376" t="s">
        <v>531</v>
      </c>
      <c r="B570" s="376"/>
      <c r="C570" s="69"/>
      <c r="D570" s="69"/>
      <c r="E570" s="70">
        <v>4554.76</v>
      </c>
      <c r="F570" s="69"/>
      <c r="G570" s="69"/>
      <c r="H570" s="68"/>
      <c r="I570" s="67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 t="s">
        <v>48</v>
      </c>
      <c r="BG570" s="90"/>
      <c r="BH570" s="90"/>
      <c r="BI570" s="90"/>
      <c r="BJ570" s="90"/>
      <c r="BK570" s="90"/>
    </row>
    <row r="571" spans="1:63" ht="12" hidden="1" customHeight="1" outlineLevel="4" x14ac:dyDescent="0.2">
      <c r="A571" s="376" t="s">
        <v>622</v>
      </c>
      <c r="B571" s="376"/>
      <c r="C571" s="69"/>
      <c r="D571" s="69"/>
      <c r="E571" s="70">
        <v>2163.4499999999998</v>
      </c>
      <c r="F571" s="69"/>
      <c r="G571" s="69"/>
      <c r="H571" s="68"/>
      <c r="I571" s="67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 t="s">
        <v>46</v>
      </c>
      <c r="BG571" s="90"/>
      <c r="BH571" s="90"/>
      <c r="BI571" s="90"/>
      <c r="BJ571" s="90"/>
      <c r="BK571" s="90"/>
    </row>
    <row r="572" spans="1:63" ht="12" hidden="1" customHeight="1" outlineLevel="4" x14ac:dyDescent="0.2">
      <c r="A572" s="376" t="s">
        <v>621</v>
      </c>
      <c r="B572" s="376"/>
      <c r="C572" s="69"/>
      <c r="D572" s="69"/>
      <c r="E572" s="70">
        <v>6490.35</v>
      </c>
      <c r="F572" s="69"/>
      <c r="G572" s="69"/>
      <c r="H572" s="68"/>
      <c r="I572" s="67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 t="s">
        <v>46</v>
      </c>
      <c r="BG572" s="90"/>
      <c r="BH572" s="90"/>
      <c r="BI572" s="90"/>
      <c r="BJ572" s="90"/>
      <c r="BK572" s="90"/>
    </row>
    <row r="573" spans="1:63" ht="12" hidden="1" customHeight="1" outlineLevel="4" x14ac:dyDescent="0.2">
      <c r="A573" s="376" t="s">
        <v>685</v>
      </c>
      <c r="B573" s="376"/>
      <c r="C573" s="69"/>
      <c r="D573" s="69"/>
      <c r="E573" s="70">
        <v>6490.35</v>
      </c>
      <c r="F573" s="69"/>
      <c r="G573" s="69"/>
      <c r="H573" s="68"/>
      <c r="I573" s="67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 t="s">
        <v>89</v>
      </c>
      <c r="BG573" s="90"/>
      <c r="BH573" s="90"/>
      <c r="BI573" s="90"/>
      <c r="BJ573" s="90"/>
      <c r="BK573" s="90"/>
    </row>
    <row r="574" spans="1:63" ht="12" hidden="1" customHeight="1" outlineLevel="4" x14ac:dyDescent="0.2">
      <c r="A574" s="376" t="s">
        <v>676</v>
      </c>
      <c r="B574" s="376"/>
      <c r="C574" s="69"/>
      <c r="D574" s="69"/>
      <c r="E574" s="70">
        <v>4099.04</v>
      </c>
      <c r="F574" s="69"/>
      <c r="G574" s="69"/>
      <c r="H574" s="68"/>
      <c r="I574" s="67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 t="s">
        <v>101</v>
      </c>
      <c r="BG574" s="90"/>
      <c r="BH574" s="90"/>
      <c r="BI574" s="90"/>
      <c r="BJ574" s="90"/>
      <c r="BK574" s="90"/>
    </row>
    <row r="575" spans="1:63" ht="12" hidden="1" customHeight="1" outlineLevel="4" x14ac:dyDescent="0.2">
      <c r="A575" s="376" t="s">
        <v>675</v>
      </c>
      <c r="B575" s="376"/>
      <c r="C575" s="69"/>
      <c r="D575" s="69"/>
      <c r="E575" s="70">
        <v>4099.04</v>
      </c>
      <c r="F575" s="69"/>
      <c r="G575" s="69"/>
      <c r="H575" s="68"/>
      <c r="I575" s="67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 t="s">
        <v>102</v>
      </c>
      <c r="BG575" s="90"/>
      <c r="BH575" s="90"/>
      <c r="BI575" s="90"/>
      <c r="BJ575" s="90"/>
      <c r="BK575" s="90"/>
    </row>
    <row r="576" spans="1:63" ht="12" hidden="1" customHeight="1" outlineLevel="4" x14ac:dyDescent="0.2">
      <c r="A576" s="376" t="s">
        <v>529</v>
      </c>
      <c r="B576" s="376"/>
      <c r="C576" s="69"/>
      <c r="D576" s="69"/>
      <c r="E576" s="70">
        <v>8653.7999999999993</v>
      </c>
      <c r="F576" s="69"/>
      <c r="G576" s="69"/>
      <c r="H576" s="68"/>
      <c r="I576" s="67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 t="s">
        <v>103</v>
      </c>
      <c r="BG576" s="90"/>
      <c r="BH576" s="90"/>
      <c r="BI576" s="90"/>
      <c r="BJ576" s="90"/>
      <c r="BK576" s="90"/>
    </row>
    <row r="577" spans="1:63" ht="12" hidden="1" customHeight="1" outlineLevel="4" x14ac:dyDescent="0.2">
      <c r="A577" s="376" t="s">
        <v>668</v>
      </c>
      <c r="B577" s="376"/>
      <c r="C577" s="69"/>
      <c r="D577" s="69"/>
      <c r="E577" s="70">
        <v>5921.98</v>
      </c>
      <c r="F577" s="69"/>
      <c r="G577" s="69"/>
      <c r="H577" s="68"/>
      <c r="I577" s="67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 t="s">
        <v>111</v>
      </c>
      <c r="BG577" s="90"/>
      <c r="BH577" s="90"/>
      <c r="BI577" s="90"/>
      <c r="BJ577" s="90"/>
      <c r="BK577" s="90"/>
    </row>
    <row r="578" spans="1:63" ht="12" hidden="1" customHeight="1" outlineLevel="4" x14ac:dyDescent="0.2">
      <c r="A578" s="376" t="s">
        <v>667</v>
      </c>
      <c r="B578" s="376"/>
      <c r="C578" s="69"/>
      <c r="D578" s="69"/>
      <c r="E578" s="70">
        <v>4099.04</v>
      </c>
      <c r="F578" s="69"/>
      <c r="G578" s="69"/>
      <c r="H578" s="68"/>
      <c r="I578" s="67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 t="s">
        <v>91</v>
      </c>
      <c r="BG578" s="90"/>
      <c r="BH578" s="90"/>
      <c r="BI578" s="90"/>
      <c r="BJ578" s="90"/>
      <c r="BK578" s="90"/>
    </row>
    <row r="579" spans="1:63" ht="23.25" hidden="1" customHeight="1" outlineLevel="4" x14ac:dyDescent="0.2">
      <c r="A579" s="376" t="s">
        <v>587</v>
      </c>
      <c r="B579" s="376"/>
      <c r="C579" s="69"/>
      <c r="D579" s="69"/>
      <c r="E579" s="70">
        <v>84000</v>
      </c>
      <c r="F579" s="69"/>
      <c r="G579" s="69"/>
      <c r="H579" s="68"/>
      <c r="I579" s="67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 t="s">
        <v>55</v>
      </c>
      <c r="BG579" s="90"/>
      <c r="BH579" s="90"/>
      <c r="BI579" s="90"/>
      <c r="BJ579" s="90"/>
      <c r="BK579" s="90"/>
    </row>
    <row r="580" spans="1:63" ht="12" hidden="1" customHeight="1" outlineLevel="4" x14ac:dyDescent="0.2">
      <c r="A580" s="376" t="s">
        <v>586</v>
      </c>
      <c r="B580" s="376"/>
      <c r="C580" s="69"/>
      <c r="D580" s="69"/>
      <c r="E580" s="70">
        <v>2049.52</v>
      </c>
      <c r="F580" s="69"/>
      <c r="G580" s="69"/>
      <c r="H580" s="68"/>
      <c r="I580" s="67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 t="s">
        <v>49</v>
      </c>
      <c r="BG580" s="90"/>
      <c r="BH580" s="90"/>
      <c r="BI580" s="90"/>
      <c r="BJ580" s="90"/>
      <c r="BK580" s="90"/>
    </row>
    <row r="581" spans="1:63" ht="12" hidden="1" customHeight="1" outlineLevel="4" x14ac:dyDescent="0.2">
      <c r="A581" s="376" t="s">
        <v>585</v>
      </c>
      <c r="B581" s="376"/>
      <c r="C581" s="69"/>
      <c r="D581" s="69"/>
      <c r="E581" s="70">
        <v>5010.5</v>
      </c>
      <c r="F581" s="69"/>
      <c r="G581" s="69"/>
      <c r="H581" s="68"/>
      <c r="I581" s="67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 t="s">
        <v>50</v>
      </c>
      <c r="BG581" s="90"/>
      <c r="BH581" s="90"/>
      <c r="BI581" s="90"/>
      <c r="BJ581" s="90"/>
      <c r="BK581" s="90"/>
    </row>
    <row r="582" spans="1:63" ht="12" hidden="1" customHeight="1" outlineLevel="4" x14ac:dyDescent="0.2">
      <c r="A582" s="376" t="s">
        <v>584</v>
      </c>
      <c r="B582" s="376"/>
      <c r="C582" s="69"/>
      <c r="D582" s="69"/>
      <c r="E582" s="70">
        <v>8653.7999999999993</v>
      </c>
      <c r="F582" s="69"/>
      <c r="G582" s="69"/>
      <c r="H582" s="68"/>
      <c r="I582" s="67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 t="s">
        <v>51</v>
      </c>
      <c r="BG582" s="90"/>
      <c r="BH582" s="90"/>
      <c r="BI582" s="90"/>
      <c r="BJ582" s="90"/>
      <c r="BK582" s="90"/>
    </row>
    <row r="583" spans="1:63" ht="12" hidden="1" customHeight="1" outlineLevel="4" x14ac:dyDescent="0.2">
      <c r="A583" s="376" t="s">
        <v>583</v>
      </c>
      <c r="B583" s="376"/>
      <c r="C583" s="69"/>
      <c r="D583" s="69"/>
      <c r="E583" s="70">
        <v>127902.63</v>
      </c>
      <c r="F583" s="69"/>
      <c r="G583" s="69"/>
      <c r="H583" s="68"/>
      <c r="I583" s="67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 t="s">
        <v>52</v>
      </c>
      <c r="BG583" s="90"/>
      <c r="BH583" s="90"/>
      <c r="BI583" s="90"/>
      <c r="BJ583" s="90"/>
      <c r="BK583" s="90"/>
    </row>
    <row r="584" spans="1:63" ht="12" hidden="1" customHeight="1" outlineLevel="4" x14ac:dyDescent="0.2">
      <c r="A584" s="376" t="s">
        <v>582</v>
      </c>
      <c r="B584" s="376"/>
      <c r="C584" s="69"/>
      <c r="D584" s="69"/>
      <c r="E584" s="70">
        <v>2960.99</v>
      </c>
      <c r="F584" s="69"/>
      <c r="G584" s="69"/>
      <c r="H584" s="68"/>
      <c r="I584" s="67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 t="s">
        <v>53</v>
      </c>
      <c r="BG584" s="90"/>
      <c r="BH584" s="90"/>
      <c r="BI584" s="90"/>
      <c r="BJ584" s="90"/>
      <c r="BK584" s="90"/>
    </row>
    <row r="585" spans="1:63" ht="12" hidden="1" customHeight="1" outlineLevel="4" x14ac:dyDescent="0.2">
      <c r="A585" s="376" t="s">
        <v>581</v>
      </c>
      <c r="B585" s="376"/>
      <c r="C585" s="69"/>
      <c r="D585" s="69"/>
      <c r="E585" s="70">
        <v>5466.24</v>
      </c>
      <c r="F585" s="69"/>
      <c r="G585" s="69"/>
      <c r="H585" s="68"/>
      <c r="I585" s="67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 t="s">
        <v>54</v>
      </c>
      <c r="BG585" s="90"/>
      <c r="BH585" s="90"/>
      <c r="BI585" s="90"/>
      <c r="BJ585" s="90"/>
      <c r="BK585" s="90"/>
    </row>
    <row r="586" spans="1:63" ht="23.25" hidden="1" customHeight="1" outlineLevel="4" x14ac:dyDescent="0.2">
      <c r="A586" s="376" t="s">
        <v>620</v>
      </c>
      <c r="B586" s="376"/>
      <c r="C586" s="69"/>
      <c r="D586" s="69"/>
      <c r="E586" s="70">
        <v>5921.98</v>
      </c>
      <c r="F586" s="69"/>
      <c r="G586" s="69"/>
      <c r="H586" s="68"/>
      <c r="I586" s="67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 t="s">
        <v>56</v>
      </c>
      <c r="BG586" s="90"/>
      <c r="BH586" s="90"/>
      <c r="BI586" s="90"/>
      <c r="BJ586" s="90"/>
      <c r="BK586" s="90"/>
    </row>
    <row r="587" spans="1:63" ht="12" hidden="1" customHeight="1" outlineLevel="4" x14ac:dyDescent="0.2">
      <c r="A587" s="376" t="s">
        <v>526</v>
      </c>
      <c r="B587" s="376"/>
      <c r="C587" s="69"/>
      <c r="D587" s="69"/>
      <c r="E587" s="70">
        <v>10817.25</v>
      </c>
      <c r="F587" s="69"/>
      <c r="G587" s="69"/>
      <c r="H587" s="68"/>
      <c r="I587" s="67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 t="s">
        <v>22</v>
      </c>
      <c r="BG587" s="90"/>
      <c r="BH587" s="90"/>
      <c r="BI587" s="90"/>
      <c r="BJ587" s="90"/>
      <c r="BK587" s="90"/>
    </row>
    <row r="588" spans="1:63" ht="12" hidden="1" customHeight="1" outlineLevel="4" x14ac:dyDescent="0.2">
      <c r="A588" s="376" t="s">
        <v>618</v>
      </c>
      <c r="B588" s="376"/>
      <c r="C588" s="69"/>
      <c r="D588" s="69"/>
      <c r="E588" s="70">
        <v>9109.52</v>
      </c>
      <c r="F588" s="69"/>
      <c r="G588" s="69"/>
      <c r="H588" s="68"/>
      <c r="I588" s="67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 t="s">
        <v>24</v>
      </c>
      <c r="BG588" s="90"/>
      <c r="BH588" s="90"/>
      <c r="BI588" s="90"/>
      <c r="BJ588" s="90"/>
      <c r="BK588" s="90"/>
    </row>
    <row r="589" spans="1:63" ht="12" hidden="1" customHeight="1" outlineLevel="4" x14ac:dyDescent="0.2">
      <c r="A589" s="376" t="s">
        <v>617</v>
      </c>
      <c r="B589" s="376"/>
      <c r="C589" s="69"/>
      <c r="D589" s="69"/>
      <c r="E589" s="70">
        <v>4326.8999999999996</v>
      </c>
      <c r="F589" s="69"/>
      <c r="G589" s="69"/>
      <c r="H589" s="68"/>
      <c r="I589" s="67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 t="s">
        <v>23</v>
      </c>
      <c r="BG589" s="90"/>
      <c r="BH589" s="90"/>
      <c r="BI589" s="90"/>
      <c r="BJ589" s="90"/>
      <c r="BK589" s="90"/>
    </row>
    <row r="590" spans="1:63" ht="23.25" hidden="1" customHeight="1" outlineLevel="4" x14ac:dyDescent="0.2">
      <c r="A590" s="376" t="s">
        <v>525</v>
      </c>
      <c r="B590" s="376"/>
      <c r="C590" s="69"/>
      <c r="D590" s="69"/>
      <c r="E590" s="70">
        <v>5806.74</v>
      </c>
      <c r="F590" s="69"/>
      <c r="G590" s="69"/>
      <c r="H590" s="68"/>
      <c r="I590" s="67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 t="s">
        <v>147</v>
      </c>
      <c r="BG590" s="90"/>
      <c r="BH590" s="90"/>
      <c r="BI590" s="90"/>
      <c r="BJ590" s="90"/>
      <c r="BK590" s="90"/>
    </row>
    <row r="591" spans="1:63" ht="23.25" hidden="1" customHeight="1" outlineLevel="4" x14ac:dyDescent="0.2">
      <c r="A591" s="376" t="s">
        <v>741</v>
      </c>
      <c r="B591" s="376"/>
      <c r="C591" s="69"/>
      <c r="D591" s="69"/>
      <c r="E591" s="70">
        <v>5010.5</v>
      </c>
      <c r="F591" s="69"/>
      <c r="G591" s="69"/>
      <c r="H591" s="68"/>
      <c r="I591" s="67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 t="s">
        <v>154</v>
      </c>
      <c r="BG591" s="90"/>
      <c r="BH591" s="90"/>
      <c r="BI591" s="90"/>
      <c r="BJ591" s="90"/>
      <c r="BK591" s="90"/>
    </row>
    <row r="592" spans="1:63" ht="23.25" hidden="1" customHeight="1" outlineLevel="4" x14ac:dyDescent="0.2">
      <c r="A592" s="376" t="s">
        <v>740</v>
      </c>
      <c r="B592" s="376"/>
      <c r="C592" s="69"/>
      <c r="D592" s="69"/>
      <c r="E592" s="70">
        <v>6149.84</v>
      </c>
      <c r="F592" s="69"/>
      <c r="G592" s="69"/>
      <c r="H592" s="68"/>
      <c r="I592" s="67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 t="s">
        <v>155</v>
      </c>
      <c r="BG592" s="90"/>
      <c r="BH592" s="90"/>
      <c r="BI592" s="90"/>
      <c r="BJ592" s="90"/>
      <c r="BK592" s="90"/>
    </row>
    <row r="593" spans="1:63" ht="23.25" hidden="1" customHeight="1" outlineLevel="4" x14ac:dyDescent="0.2">
      <c r="A593" s="376" t="s">
        <v>739</v>
      </c>
      <c r="B593" s="376"/>
      <c r="C593" s="69"/>
      <c r="D593" s="69"/>
      <c r="E593" s="70">
        <v>5010.5</v>
      </c>
      <c r="F593" s="69"/>
      <c r="G593" s="69"/>
      <c r="H593" s="68"/>
      <c r="I593" s="67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 t="s">
        <v>156</v>
      </c>
      <c r="BG593" s="90"/>
      <c r="BH593" s="90"/>
      <c r="BI593" s="90"/>
      <c r="BJ593" s="90"/>
      <c r="BK593" s="90"/>
    </row>
    <row r="594" spans="1:63" ht="23.25" hidden="1" customHeight="1" outlineLevel="4" x14ac:dyDescent="0.2">
      <c r="A594" s="376" t="s">
        <v>738</v>
      </c>
      <c r="B594" s="376"/>
      <c r="C594" s="69"/>
      <c r="D594" s="69"/>
      <c r="E594" s="70">
        <v>19586.28</v>
      </c>
      <c r="F594" s="69"/>
      <c r="G594" s="69"/>
      <c r="H594" s="68"/>
      <c r="I594" s="67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 t="s">
        <v>157</v>
      </c>
      <c r="BG594" s="90"/>
      <c r="BH594" s="90"/>
      <c r="BI594" s="90"/>
      <c r="BJ594" s="90"/>
      <c r="BK594" s="90"/>
    </row>
    <row r="595" spans="1:63" ht="23.25" hidden="1" customHeight="1" outlineLevel="4" x14ac:dyDescent="0.2">
      <c r="A595" s="376" t="s">
        <v>735</v>
      </c>
      <c r="B595" s="376"/>
      <c r="C595" s="69"/>
      <c r="D595" s="69"/>
      <c r="E595" s="70">
        <v>4326.8999999999996</v>
      </c>
      <c r="F595" s="69"/>
      <c r="G595" s="69"/>
      <c r="H595" s="68"/>
      <c r="I595" s="67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 t="s">
        <v>117</v>
      </c>
      <c r="BG595" s="90"/>
      <c r="BH595" s="90"/>
      <c r="BI595" s="90"/>
      <c r="BJ595" s="90"/>
      <c r="BK595" s="90"/>
    </row>
    <row r="596" spans="1:63" ht="23.25" hidden="1" customHeight="1" outlineLevel="4" x14ac:dyDescent="0.2">
      <c r="A596" s="376" t="s">
        <v>734</v>
      </c>
      <c r="B596" s="376"/>
      <c r="C596" s="69"/>
      <c r="D596" s="69"/>
      <c r="E596" s="70">
        <v>5010.5</v>
      </c>
      <c r="F596" s="69"/>
      <c r="G596" s="69"/>
      <c r="H596" s="68"/>
      <c r="I596" s="67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 t="s">
        <v>118</v>
      </c>
      <c r="BG596" s="90"/>
      <c r="BH596" s="90"/>
      <c r="BI596" s="90"/>
      <c r="BJ596" s="90"/>
      <c r="BK596" s="90"/>
    </row>
    <row r="597" spans="1:63" ht="23.25" hidden="1" customHeight="1" outlineLevel="4" x14ac:dyDescent="0.2">
      <c r="A597" s="376" t="s">
        <v>733</v>
      </c>
      <c r="B597" s="376"/>
      <c r="C597" s="69"/>
      <c r="D597" s="69"/>
      <c r="E597" s="70">
        <v>5010.5</v>
      </c>
      <c r="F597" s="69"/>
      <c r="G597" s="69"/>
      <c r="H597" s="68"/>
      <c r="I597" s="67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 t="s">
        <v>120</v>
      </c>
      <c r="BG597" s="90"/>
      <c r="BH597" s="90"/>
      <c r="BI597" s="90"/>
      <c r="BJ597" s="90"/>
      <c r="BK597" s="90"/>
    </row>
    <row r="598" spans="1:63" ht="23.25" hidden="1" customHeight="1" outlineLevel="4" x14ac:dyDescent="0.2">
      <c r="A598" s="376" t="s">
        <v>732</v>
      </c>
      <c r="B598" s="376"/>
      <c r="C598" s="69"/>
      <c r="D598" s="69"/>
      <c r="E598" s="70">
        <v>10021</v>
      </c>
      <c r="F598" s="69"/>
      <c r="G598" s="69"/>
      <c r="H598" s="68"/>
      <c r="I598" s="67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 t="s">
        <v>122</v>
      </c>
      <c r="BG598" s="90"/>
      <c r="BH598" s="90"/>
      <c r="BI598" s="90"/>
      <c r="BJ598" s="90"/>
      <c r="BK598" s="90"/>
    </row>
    <row r="599" spans="1:63" ht="23.25" hidden="1" customHeight="1" outlineLevel="4" x14ac:dyDescent="0.2">
      <c r="A599" s="376" t="s">
        <v>731</v>
      </c>
      <c r="B599" s="376"/>
      <c r="C599" s="69"/>
      <c r="D599" s="69"/>
      <c r="E599" s="70">
        <v>50932.480000000003</v>
      </c>
      <c r="F599" s="69"/>
      <c r="G599" s="69"/>
      <c r="H599" s="68"/>
      <c r="I599" s="67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 t="s">
        <v>123</v>
      </c>
      <c r="BG599" s="90"/>
      <c r="BH599" s="90"/>
      <c r="BI599" s="90"/>
      <c r="BJ599" s="90"/>
      <c r="BK599" s="90"/>
    </row>
    <row r="600" spans="1:63" ht="23.25" hidden="1" customHeight="1" outlineLevel="4" x14ac:dyDescent="0.2">
      <c r="A600" s="376" t="s">
        <v>730</v>
      </c>
      <c r="B600" s="376"/>
      <c r="C600" s="69"/>
      <c r="D600" s="69"/>
      <c r="E600" s="70">
        <v>19814.14</v>
      </c>
      <c r="F600" s="69"/>
      <c r="G600" s="69"/>
      <c r="H600" s="68"/>
      <c r="I600" s="67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 t="s">
        <v>124</v>
      </c>
      <c r="BG600" s="90"/>
      <c r="BH600" s="90"/>
      <c r="BI600" s="90"/>
      <c r="BJ600" s="90"/>
      <c r="BK600" s="90"/>
    </row>
    <row r="601" spans="1:63" ht="23.25" hidden="1" customHeight="1" outlineLevel="4" x14ac:dyDescent="0.2">
      <c r="A601" s="376" t="s">
        <v>729</v>
      </c>
      <c r="B601" s="376"/>
      <c r="C601" s="69"/>
      <c r="D601" s="69"/>
      <c r="E601" s="70">
        <v>2163.4499999999998</v>
      </c>
      <c r="F601" s="69"/>
      <c r="G601" s="69"/>
      <c r="H601" s="68"/>
      <c r="I601" s="67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 t="s">
        <v>125</v>
      </c>
      <c r="BG601" s="90"/>
      <c r="BH601" s="90"/>
      <c r="BI601" s="90"/>
      <c r="BJ601" s="90"/>
      <c r="BK601" s="90"/>
    </row>
    <row r="602" spans="1:63" ht="23.25" hidden="1" customHeight="1" outlineLevel="4" x14ac:dyDescent="0.2">
      <c r="A602" s="376" t="s">
        <v>520</v>
      </c>
      <c r="B602" s="376"/>
      <c r="C602" s="69"/>
      <c r="D602" s="69"/>
      <c r="E602" s="70">
        <v>2049.52</v>
      </c>
      <c r="F602" s="69"/>
      <c r="G602" s="69"/>
      <c r="H602" s="68"/>
      <c r="I602" s="67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 t="s">
        <v>126</v>
      </c>
      <c r="BG602" s="90"/>
      <c r="BH602" s="90"/>
      <c r="BI602" s="90"/>
      <c r="BJ602" s="90"/>
      <c r="BK602" s="90"/>
    </row>
    <row r="603" spans="1:63" ht="23.25" hidden="1" customHeight="1" outlineLevel="4" x14ac:dyDescent="0.2">
      <c r="A603" s="376" t="s">
        <v>727</v>
      </c>
      <c r="B603" s="376"/>
      <c r="C603" s="69"/>
      <c r="D603" s="69"/>
      <c r="E603" s="70">
        <v>2163.4499999999998</v>
      </c>
      <c r="F603" s="69"/>
      <c r="G603" s="69"/>
      <c r="H603" s="68"/>
      <c r="I603" s="67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 t="s">
        <v>128</v>
      </c>
      <c r="BG603" s="90"/>
      <c r="BH603" s="90"/>
      <c r="BI603" s="90"/>
      <c r="BJ603" s="90"/>
      <c r="BK603" s="90"/>
    </row>
    <row r="604" spans="1:63" ht="23.25" hidden="1" customHeight="1" outlineLevel="4" x14ac:dyDescent="0.2">
      <c r="A604" s="376" t="s">
        <v>726</v>
      </c>
      <c r="B604" s="376"/>
      <c r="C604" s="69"/>
      <c r="D604" s="69"/>
      <c r="E604" s="70">
        <v>8653.7999999999993</v>
      </c>
      <c r="F604" s="69"/>
      <c r="G604" s="69"/>
      <c r="H604" s="68"/>
      <c r="I604" s="67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 t="s">
        <v>129</v>
      </c>
      <c r="BG604" s="90"/>
      <c r="BH604" s="90"/>
      <c r="BI604" s="90"/>
      <c r="BJ604" s="90"/>
      <c r="BK604" s="90"/>
    </row>
    <row r="605" spans="1:63" ht="23.25" hidden="1" customHeight="1" outlineLevel="4" x14ac:dyDescent="0.2">
      <c r="A605" s="376" t="s">
        <v>725</v>
      </c>
      <c r="B605" s="376"/>
      <c r="C605" s="69"/>
      <c r="D605" s="69"/>
      <c r="E605" s="70">
        <v>4554.76</v>
      </c>
      <c r="F605" s="69"/>
      <c r="G605" s="69"/>
      <c r="H605" s="68"/>
      <c r="I605" s="67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 t="s">
        <v>130</v>
      </c>
      <c r="BG605" s="90"/>
      <c r="BH605" s="90"/>
      <c r="BI605" s="90"/>
      <c r="BJ605" s="90"/>
      <c r="BK605" s="90"/>
    </row>
    <row r="606" spans="1:63" ht="23.25" hidden="1" customHeight="1" outlineLevel="4" x14ac:dyDescent="0.2">
      <c r="A606" s="376" t="s">
        <v>519</v>
      </c>
      <c r="B606" s="376"/>
      <c r="C606" s="69"/>
      <c r="D606" s="69"/>
      <c r="E606" s="70">
        <v>8653.7999999999993</v>
      </c>
      <c r="F606" s="69"/>
      <c r="G606" s="69"/>
      <c r="H606" s="68"/>
      <c r="I606" s="67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 t="s">
        <v>131</v>
      </c>
      <c r="BG606" s="90"/>
      <c r="BH606" s="90"/>
      <c r="BI606" s="90"/>
      <c r="BJ606" s="90"/>
      <c r="BK606" s="90"/>
    </row>
    <row r="607" spans="1:63" ht="23.25" hidden="1" customHeight="1" outlineLevel="4" x14ac:dyDescent="0.2">
      <c r="A607" s="376" t="s">
        <v>724</v>
      </c>
      <c r="B607" s="376"/>
      <c r="C607" s="69"/>
      <c r="D607" s="69"/>
      <c r="E607" s="70">
        <v>8653.7999999999993</v>
      </c>
      <c r="F607" s="69"/>
      <c r="G607" s="69"/>
      <c r="H607" s="68"/>
      <c r="I607" s="67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 t="s">
        <v>132</v>
      </c>
      <c r="BG607" s="90"/>
      <c r="BH607" s="90"/>
      <c r="BI607" s="90"/>
      <c r="BJ607" s="90"/>
      <c r="BK607" s="90"/>
    </row>
    <row r="608" spans="1:63" ht="23.25" hidden="1" customHeight="1" outlineLevel="4" x14ac:dyDescent="0.2">
      <c r="A608" s="376" t="s">
        <v>518</v>
      </c>
      <c r="B608" s="376"/>
      <c r="C608" s="69"/>
      <c r="D608" s="69"/>
      <c r="E608" s="70">
        <v>4326.8999999999996</v>
      </c>
      <c r="F608" s="69"/>
      <c r="G608" s="69"/>
      <c r="H608" s="68"/>
      <c r="I608" s="67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 t="s">
        <v>133</v>
      </c>
      <c r="BG608" s="90"/>
      <c r="BH608" s="90"/>
      <c r="BI608" s="90"/>
      <c r="BJ608" s="90"/>
      <c r="BK608" s="90"/>
    </row>
    <row r="609" spans="1:63" ht="12" hidden="1" customHeight="1" outlineLevel="4" x14ac:dyDescent="0.2">
      <c r="A609" s="376" t="s">
        <v>663</v>
      </c>
      <c r="B609" s="376"/>
      <c r="C609" s="69"/>
      <c r="D609" s="69"/>
      <c r="E609" s="70">
        <v>5010.5</v>
      </c>
      <c r="F609" s="69"/>
      <c r="G609" s="69"/>
      <c r="H609" s="68"/>
      <c r="I609" s="67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 t="s">
        <v>160</v>
      </c>
      <c r="BG609" s="90"/>
      <c r="BH609" s="90"/>
      <c r="BI609" s="90"/>
      <c r="BJ609" s="90"/>
      <c r="BK609" s="90"/>
    </row>
    <row r="610" spans="1:63" ht="12" hidden="1" customHeight="1" outlineLevel="4" x14ac:dyDescent="0.2">
      <c r="A610" s="376" t="s">
        <v>662</v>
      </c>
      <c r="B610" s="376"/>
      <c r="C610" s="69"/>
      <c r="D610" s="69"/>
      <c r="E610" s="70">
        <v>5010.5</v>
      </c>
      <c r="F610" s="69"/>
      <c r="G610" s="69"/>
      <c r="H610" s="68"/>
      <c r="I610" s="67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 t="s">
        <v>161</v>
      </c>
      <c r="BG610" s="90"/>
      <c r="BH610" s="90"/>
      <c r="BI610" s="90"/>
      <c r="BJ610" s="90"/>
      <c r="BK610" s="90"/>
    </row>
    <row r="611" spans="1:63" ht="23.25" hidden="1" customHeight="1" outlineLevel="4" x14ac:dyDescent="0.2">
      <c r="A611" s="376" t="s">
        <v>616</v>
      </c>
      <c r="B611" s="376"/>
      <c r="C611" s="69"/>
      <c r="D611" s="69"/>
      <c r="E611" s="70">
        <v>102092.82</v>
      </c>
      <c r="F611" s="69"/>
      <c r="G611" s="69"/>
      <c r="H611" s="68"/>
      <c r="I611" s="67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 t="s">
        <v>162</v>
      </c>
      <c r="BG611" s="90"/>
      <c r="BH611" s="90"/>
      <c r="BI611" s="90"/>
      <c r="BJ611" s="90"/>
      <c r="BK611" s="90"/>
    </row>
    <row r="612" spans="1:63" ht="23.25" hidden="1" customHeight="1" outlineLevel="4" x14ac:dyDescent="0.2">
      <c r="A612" s="376" t="s">
        <v>615</v>
      </c>
      <c r="B612" s="376"/>
      <c r="C612" s="69"/>
      <c r="D612" s="69"/>
      <c r="E612" s="70">
        <v>5010.5</v>
      </c>
      <c r="F612" s="69"/>
      <c r="G612" s="69"/>
      <c r="H612" s="68"/>
      <c r="I612" s="67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 t="s">
        <v>163</v>
      </c>
      <c r="BG612" s="90"/>
      <c r="BH612" s="90"/>
      <c r="BI612" s="90"/>
      <c r="BJ612" s="90"/>
      <c r="BK612" s="90"/>
    </row>
    <row r="613" spans="1:63" ht="23.25" hidden="1" customHeight="1" outlineLevel="4" x14ac:dyDescent="0.2">
      <c r="A613" s="376" t="s">
        <v>614</v>
      </c>
      <c r="B613" s="376"/>
      <c r="C613" s="69"/>
      <c r="D613" s="69"/>
      <c r="E613" s="70">
        <v>5010.5</v>
      </c>
      <c r="F613" s="69"/>
      <c r="G613" s="69"/>
      <c r="H613" s="68"/>
      <c r="I613" s="67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 t="s">
        <v>163</v>
      </c>
      <c r="BG613" s="90"/>
      <c r="BH613" s="90"/>
      <c r="BI613" s="90"/>
      <c r="BJ613" s="90"/>
      <c r="BK613" s="90"/>
    </row>
    <row r="614" spans="1:63" ht="23.25" hidden="1" customHeight="1" outlineLevel="4" x14ac:dyDescent="0.2">
      <c r="A614" s="376" t="s">
        <v>613</v>
      </c>
      <c r="B614" s="376"/>
      <c r="C614" s="69"/>
      <c r="D614" s="69"/>
      <c r="E614" s="70">
        <v>5010.5</v>
      </c>
      <c r="F614" s="69"/>
      <c r="G614" s="69"/>
      <c r="H614" s="68"/>
      <c r="I614" s="67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 t="s">
        <v>164</v>
      </c>
      <c r="BG614" s="90"/>
      <c r="BH614" s="90"/>
      <c r="BI614" s="90"/>
      <c r="BJ614" s="90"/>
      <c r="BK614" s="90"/>
    </row>
    <row r="615" spans="1:63" ht="23.25" hidden="1" customHeight="1" outlineLevel="4" x14ac:dyDescent="0.2">
      <c r="A615" s="376" t="s">
        <v>612</v>
      </c>
      <c r="B615" s="376"/>
      <c r="C615" s="69"/>
      <c r="D615" s="69"/>
      <c r="E615" s="70">
        <v>5010.5</v>
      </c>
      <c r="F615" s="69"/>
      <c r="G615" s="69"/>
      <c r="H615" s="68"/>
      <c r="I615" s="67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 t="s">
        <v>164</v>
      </c>
      <c r="BG615" s="90"/>
      <c r="BH615" s="90"/>
      <c r="BI615" s="90"/>
      <c r="BJ615" s="90"/>
      <c r="BK615" s="90"/>
    </row>
    <row r="616" spans="1:63" ht="23.25" hidden="1" customHeight="1" outlineLevel="4" x14ac:dyDescent="0.2">
      <c r="A616" s="376" t="s">
        <v>611</v>
      </c>
      <c r="B616" s="376"/>
      <c r="C616" s="69"/>
      <c r="D616" s="69"/>
      <c r="E616" s="70">
        <v>5010.5</v>
      </c>
      <c r="F616" s="69"/>
      <c r="G616" s="69"/>
      <c r="H616" s="68"/>
      <c r="I616" s="67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 t="s">
        <v>165</v>
      </c>
      <c r="BG616" s="90"/>
      <c r="BH616" s="90"/>
      <c r="BI616" s="90"/>
      <c r="BJ616" s="90"/>
      <c r="BK616" s="90"/>
    </row>
    <row r="617" spans="1:63" ht="23.25" hidden="1" customHeight="1" outlineLevel="4" x14ac:dyDescent="0.2">
      <c r="A617" s="376" t="s">
        <v>610</v>
      </c>
      <c r="B617" s="376"/>
      <c r="C617" s="69"/>
      <c r="D617" s="69"/>
      <c r="E617" s="70">
        <v>5010.5</v>
      </c>
      <c r="F617" s="69"/>
      <c r="G617" s="69"/>
      <c r="H617" s="68"/>
      <c r="I617" s="67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 t="s">
        <v>165</v>
      </c>
      <c r="BG617" s="90"/>
      <c r="BH617" s="90"/>
      <c r="BI617" s="90"/>
      <c r="BJ617" s="90"/>
      <c r="BK617" s="90"/>
    </row>
    <row r="618" spans="1:63" ht="12" hidden="1" customHeight="1" outlineLevel="4" x14ac:dyDescent="0.2">
      <c r="A618" s="376" t="s">
        <v>661</v>
      </c>
      <c r="B618" s="376"/>
      <c r="C618" s="69"/>
      <c r="D618" s="69"/>
      <c r="E618" s="70">
        <v>32801.31</v>
      </c>
      <c r="F618" s="69"/>
      <c r="G618" s="69"/>
      <c r="H618" s="68"/>
      <c r="I618" s="67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 t="s">
        <v>166</v>
      </c>
      <c r="BG618" s="90"/>
      <c r="BH618" s="90"/>
      <c r="BI618" s="90"/>
      <c r="BJ618" s="90"/>
      <c r="BK618" s="90"/>
    </row>
    <row r="619" spans="1:63" ht="12" hidden="1" customHeight="1" outlineLevel="4" x14ac:dyDescent="0.2">
      <c r="A619" s="376" t="s">
        <v>516</v>
      </c>
      <c r="B619" s="376"/>
      <c r="C619" s="69"/>
      <c r="D619" s="69"/>
      <c r="E619" s="70">
        <v>39066.39</v>
      </c>
      <c r="F619" s="69"/>
      <c r="G619" s="69"/>
      <c r="H619" s="68"/>
      <c r="I619" s="67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 t="s">
        <v>167</v>
      </c>
      <c r="BG619" s="90"/>
      <c r="BH619" s="90"/>
      <c r="BI619" s="90"/>
      <c r="BJ619" s="90"/>
      <c r="BK619" s="90"/>
    </row>
    <row r="620" spans="1:63" ht="12" hidden="1" customHeight="1" outlineLevel="4" x14ac:dyDescent="0.2">
      <c r="A620" s="376" t="s">
        <v>660</v>
      </c>
      <c r="B620" s="376"/>
      <c r="C620" s="69"/>
      <c r="D620" s="69"/>
      <c r="E620" s="70">
        <v>5010.5</v>
      </c>
      <c r="F620" s="69"/>
      <c r="G620" s="69"/>
      <c r="H620" s="68"/>
      <c r="I620" s="67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 t="s">
        <v>168</v>
      </c>
      <c r="BG620" s="90"/>
      <c r="BH620" s="90"/>
      <c r="BI620" s="90"/>
      <c r="BJ620" s="90"/>
      <c r="BK620" s="90"/>
    </row>
    <row r="621" spans="1:63" ht="12" hidden="1" customHeight="1" outlineLevel="4" x14ac:dyDescent="0.2">
      <c r="A621" s="376" t="s">
        <v>659</v>
      </c>
      <c r="B621" s="376"/>
      <c r="C621" s="69"/>
      <c r="D621" s="69"/>
      <c r="E621" s="70">
        <v>5010.5</v>
      </c>
      <c r="F621" s="69"/>
      <c r="G621" s="69"/>
      <c r="H621" s="68"/>
      <c r="I621" s="67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 t="s">
        <v>169</v>
      </c>
      <c r="BG621" s="90"/>
      <c r="BH621" s="90"/>
      <c r="BI621" s="90"/>
      <c r="BJ621" s="90"/>
      <c r="BK621" s="90"/>
    </row>
    <row r="622" spans="1:63" ht="12" hidden="1" customHeight="1" outlineLevel="4" x14ac:dyDescent="0.2">
      <c r="A622" s="376" t="s">
        <v>658</v>
      </c>
      <c r="B622" s="376"/>
      <c r="C622" s="69"/>
      <c r="D622" s="69"/>
      <c r="E622" s="70">
        <v>5921.98</v>
      </c>
      <c r="F622" s="69"/>
      <c r="G622" s="69"/>
      <c r="H622" s="68"/>
      <c r="I622" s="67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 t="s">
        <v>170</v>
      </c>
      <c r="BG622" s="90"/>
      <c r="BH622" s="90"/>
      <c r="BI622" s="90"/>
      <c r="BJ622" s="90"/>
      <c r="BK622" s="90"/>
    </row>
    <row r="623" spans="1:63" ht="12" hidden="1" customHeight="1" outlineLevel="4" x14ac:dyDescent="0.2">
      <c r="A623" s="376" t="s">
        <v>657</v>
      </c>
      <c r="B623" s="376"/>
      <c r="C623" s="69"/>
      <c r="D623" s="69"/>
      <c r="E623" s="70">
        <v>5466.24</v>
      </c>
      <c r="F623" s="69"/>
      <c r="G623" s="69"/>
      <c r="H623" s="68"/>
      <c r="I623" s="67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 t="s">
        <v>174</v>
      </c>
      <c r="BG623" s="90"/>
      <c r="BH623" s="90"/>
      <c r="BI623" s="90"/>
      <c r="BJ623" s="90"/>
      <c r="BK623" s="90"/>
    </row>
    <row r="624" spans="1:63" ht="12" hidden="1" customHeight="1" outlineLevel="4" x14ac:dyDescent="0.2">
      <c r="A624" s="376" t="s">
        <v>656</v>
      </c>
      <c r="B624" s="376"/>
      <c r="C624" s="69"/>
      <c r="D624" s="69"/>
      <c r="E624" s="70">
        <v>5466.24</v>
      </c>
      <c r="F624" s="69"/>
      <c r="G624" s="69"/>
      <c r="H624" s="68"/>
      <c r="I624" s="67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 t="s">
        <v>175</v>
      </c>
      <c r="BG624" s="90"/>
      <c r="BH624" s="90"/>
      <c r="BI624" s="90"/>
      <c r="BJ624" s="90"/>
      <c r="BK624" s="90"/>
    </row>
    <row r="625" spans="1:63" ht="12" hidden="1" customHeight="1" outlineLevel="4" x14ac:dyDescent="0.2">
      <c r="A625" s="376" t="s">
        <v>655</v>
      </c>
      <c r="B625" s="376"/>
      <c r="C625" s="69"/>
      <c r="D625" s="69"/>
      <c r="E625" s="70">
        <v>5466.24</v>
      </c>
      <c r="F625" s="69"/>
      <c r="G625" s="69"/>
      <c r="H625" s="68"/>
      <c r="I625" s="67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 t="s">
        <v>176</v>
      </c>
      <c r="BG625" s="90"/>
      <c r="BH625" s="90"/>
      <c r="BI625" s="90"/>
      <c r="BJ625" s="90"/>
      <c r="BK625" s="90"/>
    </row>
    <row r="626" spans="1:63" ht="12" hidden="1" customHeight="1" outlineLevel="4" x14ac:dyDescent="0.2">
      <c r="A626" s="376" t="s">
        <v>515</v>
      </c>
      <c r="B626" s="376"/>
      <c r="C626" s="69"/>
      <c r="D626" s="69"/>
      <c r="E626" s="70">
        <v>9338.7000000000007</v>
      </c>
      <c r="F626" s="69"/>
      <c r="G626" s="69"/>
      <c r="H626" s="68"/>
      <c r="I626" s="67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 t="s">
        <v>177</v>
      </c>
      <c r="BG626" s="90"/>
      <c r="BH626" s="90"/>
      <c r="BI626" s="90"/>
      <c r="BJ626" s="90"/>
      <c r="BK626" s="90"/>
    </row>
    <row r="627" spans="1:63" ht="12" hidden="1" customHeight="1" outlineLevel="4" x14ac:dyDescent="0.2">
      <c r="A627" s="376" t="s">
        <v>654</v>
      </c>
      <c r="B627" s="376"/>
      <c r="C627" s="69"/>
      <c r="D627" s="69"/>
      <c r="E627" s="70">
        <v>5466.24</v>
      </c>
      <c r="F627" s="69"/>
      <c r="G627" s="69"/>
      <c r="H627" s="68"/>
      <c r="I627" s="67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 t="s">
        <v>178</v>
      </c>
      <c r="BG627" s="90"/>
      <c r="BH627" s="90"/>
      <c r="BI627" s="90"/>
      <c r="BJ627" s="90"/>
      <c r="BK627" s="90"/>
    </row>
    <row r="628" spans="1:63" ht="12" hidden="1" customHeight="1" outlineLevel="4" x14ac:dyDescent="0.2">
      <c r="A628" s="376" t="s">
        <v>653</v>
      </c>
      <c r="B628" s="376"/>
      <c r="C628" s="69"/>
      <c r="D628" s="69"/>
      <c r="E628" s="70">
        <v>5466.24</v>
      </c>
      <c r="F628" s="69"/>
      <c r="G628" s="69"/>
      <c r="H628" s="68"/>
      <c r="I628" s="67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 t="s">
        <v>179</v>
      </c>
      <c r="BG628" s="90"/>
      <c r="BH628" s="90"/>
      <c r="BI628" s="90"/>
      <c r="BJ628" s="90"/>
      <c r="BK628" s="90"/>
    </row>
    <row r="629" spans="1:63" ht="12" hidden="1" customHeight="1" outlineLevel="4" x14ac:dyDescent="0.2">
      <c r="A629" s="376" t="s">
        <v>514</v>
      </c>
      <c r="B629" s="376"/>
      <c r="C629" s="69"/>
      <c r="D629" s="69"/>
      <c r="E629" s="70">
        <v>5466.24</v>
      </c>
      <c r="F629" s="69"/>
      <c r="G629" s="69"/>
      <c r="H629" s="68"/>
      <c r="I629" s="67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 t="s">
        <v>180</v>
      </c>
      <c r="BG629" s="90"/>
      <c r="BH629" s="90"/>
      <c r="BI629" s="90"/>
      <c r="BJ629" s="90"/>
      <c r="BK629" s="90"/>
    </row>
    <row r="630" spans="1:63" ht="12" hidden="1" customHeight="1" outlineLevel="4" x14ac:dyDescent="0.2">
      <c r="A630" s="376" t="s">
        <v>652</v>
      </c>
      <c r="B630" s="376"/>
      <c r="C630" s="69"/>
      <c r="D630" s="69"/>
      <c r="E630" s="70">
        <v>5466.24</v>
      </c>
      <c r="F630" s="69"/>
      <c r="G630" s="69"/>
      <c r="H630" s="68"/>
      <c r="I630" s="67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 t="s">
        <v>181</v>
      </c>
      <c r="BG630" s="90"/>
      <c r="BH630" s="90"/>
      <c r="BI630" s="90"/>
      <c r="BJ630" s="90"/>
      <c r="BK630" s="90"/>
    </row>
    <row r="631" spans="1:63" ht="12" hidden="1" customHeight="1" outlineLevel="4" x14ac:dyDescent="0.2">
      <c r="A631" s="376" t="s">
        <v>513</v>
      </c>
      <c r="B631" s="376"/>
      <c r="C631" s="69"/>
      <c r="D631" s="69"/>
      <c r="E631" s="70">
        <v>25739.99</v>
      </c>
      <c r="F631" s="69"/>
      <c r="G631" s="69"/>
      <c r="H631" s="68"/>
      <c r="I631" s="67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 t="s">
        <v>182</v>
      </c>
      <c r="BG631" s="90"/>
      <c r="BH631" s="90"/>
      <c r="BI631" s="90"/>
      <c r="BJ631" s="90"/>
      <c r="BK631" s="90"/>
    </row>
    <row r="632" spans="1:63" ht="12" hidden="1" customHeight="1" outlineLevel="4" x14ac:dyDescent="0.2">
      <c r="A632" s="376" t="s">
        <v>651</v>
      </c>
      <c r="B632" s="376"/>
      <c r="C632" s="69"/>
      <c r="D632" s="69"/>
      <c r="E632" s="70">
        <v>5466.24</v>
      </c>
      <c r="F632" s="69"/>
      <c r="G632" s="69"/>
      <c r="H632" s="68"/>
      <c r="I632" s="67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 t="s">
        <v>171</v>
      </c>
      <c r="BG632" s="90"/>
      <c r="BH632" s="90"/>
      <c r="BI632" s="90"/>
      <c r="BJ632" s="90"/>
      <c r="BK632" s="90"/>
    </row>
    <row r="633" spans="1:63" ht="12" hidden="1" customHeight="1" outlineLevel="4" x14ac:dyDescent="0.2">
      <c r="A633" s="376" t="s">
        <v>643</v>
      </c>
      <c r="B633" s="376"/>
      <c r="C633" s="69"/>
      <c r="D633" s="69"/>
      <c r="E633" s="70">
        <v>4326.8999999999996</v>
      </c>
      <c r="F633" s="69"/>
      <c r="G633" s="69"/>
      <c r="H633" s="68"/>
      <c r="I633" s="67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 t="s">
        <v>172</v>
      </c>
      <c r="BG633" s="90"/>
      <c r="BH633" s="90"/>
      <c r="BI633" s="90"/>
      <c r="BJ633" s="90"/>
      <c r="BK633" s="90"/>
    </row>
    <row r="634" spans="1:63" ht="12" hidden="1" customHeight="1" outlineLevel="4" x14ac:dyDescent="0.2">
      <c r="A634" s="376" t="s">
        <v>512</v>
      </c>
      <c r="B634" s="376"/>
      <c r="C634" s="69"/>
      <c r="D634" s="69"/>
      <c r="E634" s="70">
        <v>4099.04</v>
      </c>
      <c r="F634" s="69"/>
      <c r="G634" s="69"/>
      <c r="H634" s="68"/>
      <c r="I634" s="67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 t="s">
        <v>190</v>
      </c>
      <c r="BG634" s="90"/>
      <c r="BH634" s="90"/>
      <c r="BI634" s="90"/>
      <c r="BJ634" s="90"/>
      <c r="BK634" s="90"/>
    </row>
    <row r="635" spans="1:63" ht="12" hidden="1" customHeight="1" outlineLevel="4" x14ac:dyDescent="0.2">
      <c r="A635" s="376" t="s">
        <v>641</v>
      </c>
      <c r="B635" s="376"/>
      <c r="C635" s="69"/>
      <c r="D635" s="69"/>
      <c r="E635" s="70">
        <v>5466.24</v>
      </c>
      <c r="F635" s="69"/>
      <c r="G635" s="69"/>
      <c r="H635" s="68"/>
      <c r="I635" s="67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 t="s">
        <v>173</v>
      </c>
      <c r="BG635" s="90"/>
      <c r="BH635" s="90"/>
      <c r="BI635" s="90"/>
      <c r="BJ635" s="90"/>
      <c r="BK635" s="90"/>
    </row>
    <row r="636" spans="1:63" ht="12" hidden="1" customHeight="1" outlineLevel="4" x14ac:dyDescent="0.2">
      <c r="A636" s="376" t="s">
        <v>511</v>
      </c>
      <c r="B636" s="376"/>
      <c r="C636" s="69"/>
      <c r="D636" s="69"/>
      <c r="E636" s="70">
        <v>8882.9699999999993</v>
      </c>
      <c r="F636" s="69"/>
      <c r="G636" s="69"/>
      <c r="H636" s="68"/>
      <c r="I636" s="67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 t="s">
        <v>192</v>
      </c>
      <c r="BG636" s="90"/>
      <c r="BH636" s="90"/>
      <c r="BI636" s="90"/>
      <c r="BJ636" s="90"/>
      <c r="BK636" s="90"/>
    </row>
    <row r="637" spans="1:63" ht="12" hidden="1" customHeight="1" outlineLevel="4" x14ac:dyDescent="0.2">
      <c r="A637" s="376" t="s">
        <v>510</v>
      </c>
      <c r="B637" s="376"/>
      <c r="C637" s="69"/>
      <c r="D637" s="69"/>
      <c r="E637" s="70">
        <v>131010.5</v>
      </c>
      <c r="F637" s="69"/>
      <c r="G637" s="69"/>
      <c r="H637" s="68"/>
      <c r="I637" s="67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 t="s">
        <v>202</v>
      </c>
      <c r="BG637" s="90"/>
      <c r="BH637" s="90"/>
      <c r="BI637" s="90"/>
      <c r="BJ637" s="90"/>
      <c r="BK637" s="90"/>
    </row>
    <row r="638" spans="1:63" ht="12" hidden="1" customHeight="1" outlineLevel="4" x14ac:dyDescent="0.2">
      <c r="A638" s="376" t="s">
        <v>573</v>
      </c>
      <c r="B638" s="376"/>
      <c r="C638" s="69"/>
      <c r="D638" s="69"/>
      <c r="E638" s="70">
        <v>36510.5</v>
      </c>
      <c r="F638" s="69"/>
      <c r="G638" s="69"/>
      <c r="H638" s="68"/>
      <c r="I638" s="67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 t="s">
        <v>203</v>
      </c>
      <c r="BG638" s="90"/>
      <c r="BH638" s="90"/>
      <c r="BI638" s="90"/>
      <c r="BJ638" s="90"/>
      <c r="BK638" s="90"/>
    </row>
    <row r="639" spans="1:63" ht="12" hidden="1" customHeight="1" outlineLevel="4" x14ac:dyDescent="0.2">
      <c r="A639" s="376" t="s">
        <v>571</v>
      </c>
      <c r="B639" s="376"/>
      <c r="C639" s="69"/>
      <c r="D639" s="69"/>
      <c r="E639" s="70">
        <v>262932.47999999998</v>
      </c>
      <c r="F639" s="69"/>
      <c r="G639" s="69"/>
      <c r="H639" s="68"/>
      <c r="I639" s="67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 t="s">
        <v>204</v>
      </c>
      <c r="BG639" s="90"/>
      <c r="BH639" s="90"/>
      <c r="BI639" s="90"/>
      <c r="BJ639" s="90"/>
      <c r="BK639" s="90"/>
    </row>
    <row r="640" spans="1:63" ht="12" hidden="1" customHeight="1" outlineLevel="4" x14ac:dyDescent="0.2">
      <c r="A640" s="376" t="s">
        <v>568</v>
      </c>
      <c r="B640" s="376"/>
      <c r="C640" s="69"/>
      <c r="D640" s="69"/>
      <c r="E640" s="70">
        <v>262021</v>
      </c>
      <c r="F640" s="69"/>
      <c r="G640" s="69"/>
      <c r="H640" s="68"/>
      <c r="I640" s="67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 t="s">
        <v>207</v>
      </c>
      <c r="BG640" s="90"/>
      <c r="BH640" s="90"/>
      <c r="BI640" s="90"/>
      <c r="BJ640" s="90"/>
      <c r="BK640" s="90"/>
    </row>
    <row r="641" spans="1:63" ht="12" hidden="1" customHeight="1" outlineLevel="4" x14ac:dyDescent="0.2">
      <c r="A641" s="376" t="s">
        <v>567</v>
      </c>
      <c r="B641" s="376"/>
      <c r="C641" s="69"/>
      <c r="D641" s="69"/>
      <c r="E641" s="70">
        <v>252000</v>
      </c>
      <c r="F641" s="69"/>
      <c r="G641" s="69"/>
      <c r="H641" s="68"/>
      <c r="I641" s="67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 t="s">
        <v>205</v>
      </c>
      <c r="BG641" s="90"/>
      <c r="BH641" s="90"/>
      <c r="BI641" s="90"/>
      <c r="BJ641" s="90"/>
      <c r="BK641" s="90"/>
    </row>
    <row r="642" spans="1:63" ht="12" hidden="1" customHeight="1" outlineLevel="4" x14ac:dyDescent="0.2">
      <c r="A642" s="376" t="s">
        <v>566</v>
      </c>
      <c r="B642" s="376"/>
      <c r="C642" s="69"/>
      <c r="D642" s="69"/>
      <c r="E642" s="70">
        <v>392856.5</v>
      </c>
      <c r="F642" s="69"/>
      <c r="G642" s="69"/>
      <c r="H642" s="68"/>
      <c r="I642" s="67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 t="s">
        <v>208</v>
      </c>
      <c r="BG642" s="90"/>
      <c r="BH642" s="90"/>
      <c r="BI642" s="90"/>
      <c r="BJ642" s="90"/>
      <c r="BK642" s="90"/>
    </row>
    <row r="643" spans="1:63" ht="12" hidden="1" customHeight="1" outlineLevel="4" x14ac:dyDescent="0.2">
      <c r="A643" s="376" t="s">
        <v>564</v>
      </c>
      <c r="B643" s="376"/>
      <c r="C643" s="69"/>
      <c r="D643" s="69"/>
      <c r="E643" s="70">
        <v>5921.98</v>
      </c>
      <c r="F643" s="69"/>
      <c r="G643" s="69"/>
      <c r="H643" s="68"/>
      <c r="I643" s="67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 t="s">
        <v>210</v>
      </c>
      <c r="BG643" s="90"/>
      <c r="BH643" s="90"/>
      <c r="BI643" s="90"/>
      <c r="BJ643" s="90"/>
      <c r="BK643" s="90"/>
    </row>
    <row r="644" spans="1:63" ht="12" hidden="1" customHeight="1" outlineLevel="4" x14ac:dyDescent="0.2">
      <c r="A644" s="376" t="s">
        <v>561</v>
      </c>
      <c r="B644" s="376"/>
      <c r="C644" s="69"/>
      <c r="D644" s="69"/>
      <c r="E644" s="70">
        <v>126931.65</v>
      </c>
      <c r="F644" s="69"/>
      <c r="G644" s="69"/>
      <c r="H644" s="68"/>
      <c r="I644" s="67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 t="s">
        <v>213</v>
      </c>
      <c r="BG644" s="90"/>
      <c r="BH644" s="90"/>
      <c r="BI644" s="90"/>
      <c r="BJ644" s="90"/>
      <c r="BK644" s="90"/>
    </row>
    <row r="645" spans="1:63" ht="12" hidden="1" customHeight="1" outlineLevel="4" x14ac:dyDescent="0.2">
      <c r="A645" s="376" t="s">
        <v>509</v>
      </c>
      <c r="B645" s="376"/>
      <c r="C645" s="69"/>
      <c r="D645" s="69"/>
      <c r="E645" s="70">
        <v>527391.29</v>
      </c>
      <c r="F645" s="69"/>
      <c r="G645" s="69"/>
      <c r="H645" s="68"/>
      <c r="I645" s="67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 t="s">
        <v>206</v>
      </c>
      <c r="BG645" s="90"/>
      <c r="BH645" s="90"/>
      <c r="BI645" s="90"/>
      <c r="BJ645" s="90"/>
      <c r="BK645" s="90"/>
    </row>
    <row r="646" spans="1:63" ht="12" hidden="1" customHeight="1" outlineLevel="4" x14ac:dyDescent="0.2">
      <c r="A646" s="376" t="s">
        <v>609</v>
      </c>
      <c r="B646" s="376"/>
      <c r="C646" s="69"/>
      <c r="D646" s="69"/>
      <c r="E646" s="70">
        <v>2505.25</v>
      </c>
      <c r="F646" s="69"/>
      <c r="G646" s="69"/>
      <c r="H646" s="68"/>
      <c r="I646" s="67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 t="s">
        <v>215</v>
      </c>
      <c r="BG646" s="90"/>
      <c r="BH646" s="90"/>
      <c r="BI646" s="90"/>
      <c r="BJ646" s="90"/>
      <c r="BK646" s="90"/>
    </row>
    <row r="647" spans="1:63" ht="12" hidden="1" customHeight="1" outlineLevel="4" x14ac:dyDescent="0.2">
      <c r="A647" s="376" t="s">
        <v>632</v>
      </c>
      <c r="B647" s="376"/>
      <c r="C647" s="69"/>
      <c r="D647" s="69"/>
      <c r="E647" s="70">
        <v>2163.4499999999998</v>
      </c>
      <c r="F647" s="69"/>
      <c r="G647" s="69"/>
      <c r="H647" s="68"/>
      <c r="I647" s="67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 t="s">
        <v>218</v>
      </c>
      <c r="BG647" s="90"/>
      <c r="BH647" s="90"/>
      <c r="BI647" s="90"/>
      <c r="BJ647" s="90"/>
      <c r="BK647" s="90"/>
    </row>
    <row r="648" spans="1:63" ht="12" hidden="1" customHeight="1" outlineLevel="4" x14ac:dyDescent="0.2">
      <c r="A648" s="376" t="s">
        <v>629</v>
      </c>
      <c r="B648" s="376"/>
      <c r="C648" s="69"/>
      <c r="D648" s="69"/>
      <c r="E648" s="70">
        <v>4554.76</v>
      </c>
      <c r="F648" s="69"/>
      <c r="G648" s="69"/>
      <c r="H648" s="68"/>
      <c r="I648" s="67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 t="s">
        <v>225</v>
      </c>
      <c r="BG648" s="90"/>
      <c r="BH648" s="90"/>
      <c r="BI648" s="90"/>
      <c r="BJ648" s="90"/>
      <c r="BK648" s="90"/>
    </row>
    <row r="649" spans="1:63" ht="12" hidden="1" customHeight="1" outlineLevel="4" x14ac:dyDescent="0.2">
      <c r="A649" s="376" t="s">
        <v>828</v>
      </c>
      <c r="B649" s="376"/>
      <c r="C649" s="69"/>
      <c r="D649" s="69"/>
      <c r="E649" s="70">
        <v>452965.5</v>
      </c>
      <c r="F649" s="69"/>
      <c r="G649" s="69"/>
      <c r="H649" s="68"/>
      <c r="I649" s="67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5" t="s">
        <v>869</v>
      </c>
      <c r="BG649" s="90"/>
      <c r="BH649" s="90"/>
      <c r="BI649" s="90"/>
      <c r="BJ649" s="90"/>
      <c r="BK649" s="90"/>
    </row>
    <row r="650" spans="1:63" ht="12" hidden="1" customHeight="1" outlineLevel="4" x14ac:dyDescent="0.2">
      <c r="A650" s="376" t="s">
        <v>624</v>
      </c>
      <c r="B650" s="376"/>
      <c r="C650" s="69"/>
      <c r="D650" s="69"/>
      <c r="E650" s="70">
        <v>6832.14</v>
      </c>
      <c r="F650" s="69"/>
      <c r="G650" s="69"/>
      <c r="H650" s="68"/>
      <c r="I650" s="67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 t="s">
        <v>222</v>
      </c>
      <c r="BG650" s="90"/>
      <c r="BH650" s="90"/>
      <c r="BI650" s="90"/>
      <c r="BJ650" s="90"/>
      <c r="BK650" s="90"/>
    </row>
    <row r="651" spans="1:63" ht="12" hidden="1" customHeight="1" outlineLevel="3" x14ac:dyDescent="0.2">
      <c r="A651" s="375" t="s">
        <v>827</v>
      </c>
      <c r="B651" s="375"/>
      <c r="C651" s="69"/>
      <c r="D651" s="69"/>
      <c r="E651" s="70">
        <v>698944.18</v>
      </c>
      <c r="F651" s="69"/>
      <c r="G651" s="69"/>
      <c r="H651" s="68"/>
      <c r="I651" s="67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</row>
    <row r="652" spans="1:63" ht="12" hidden="1" customHeight="1" outlineLevel="4" x14ac:dyDescent="0.2">
      <c r="A652" s="376" t="s">
        <v>541</v>
      </c>
      <c r="B652" s="376"/>
      <c r="C652" s="69"/>
      <c r="D652" s="69"/>
      <c r="E652" s="70">
        <v>698944.18</v>
      </c>
      <c r="F652" s="69"/>
      <c r="G652" s="69"/>
      <c r="H652" s="68"/>
      <c r="I652" s="67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 t="s">
        <v>73</v>
      </c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</row>
    <row r="653" spans="1:63" ht="23.25" hidden="1" customHeight="1" outlineLevel="3" x14ac:dyDescent="0.2">
      <c r="A653" s="375" t="s">
        <v>826</v>
      </c>
      <c r="B653" s="375"/>
      <c r="C653" s="69"/>
      <c r="D653" s="69"/>
      <c r="E653" s="70">
        <v>83000</v>
      </c>
      <c r="F653" s="69"/>
      <c r="G653" s="69"/>
      <c r="H653" s="68"/>
      <c r="I653" s="67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</row>
    <row r="654" spans="1:63" ht="23.25" hidden="1" customHeight="1" outlineLevel="4" x14ac:dyDescent="0.2">
      <c r="A654" s="376" t="s">
        <v>535</v>
      </c>
      <c r="B654" s="376"/>
      <c r="C654" s="69"/>
      <c r="D654" s="69"/>
      <c r="E654" s="70">
        <v>12000</v>
      </c>
      <c r="F654" s="69"/>
      <c r="G654" s="69"/>
      <c r="H654" s="68"/>
      <c r="I654" s="67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5" t="s">
        <v>61</v>
      </c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</row>
    <row r="655" spans="1:63" ht="23.25" hidden="1" customHeight="1" outlineLevel="4" x14ac:dyDescent="0.2">
      <c r="A655" s="376" t="s">
        <v>606</v>
      </c>
      <c r="B655" s="376"/>
      <c r="C655" s="69"/>
      <c r="D655" s="69"/>
      <c r="E655" s="70">
        <v>12000</v>
      </c>
      <c r="F655" s="69"/>
      <c r="G655" s="69"/>
      <c r="H655" s="68"/>
      <c r="I655" s="67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 t="s">
        <v>25</v>
      </c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</row>
    <row r="656" spans="1:63" ht="12" hidden="1" customHeight="1" outlineLevel="4" x14ac:dyDescent="0.2">
      <c r="A656" s="376" t="s">
        <v>529</v>
      </c>
      <c r="B656" s="376"/>
      <c r="C656" s="69"/>
      <c r="D656" s="69"/>
      <c r="E656" s="70">
        <v>11000</v>
      </c>
      <c r="F656" s="69"/>
      <c r="G656" s="69"/>
      <c r="H656" s="68"/>
      <c r="I656" s="67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 t="s">
        <v>103</v>
      </c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</row>
    <row r="657" spans="1:63" ht="23.25" hidden="1" customHeight="1" outlineLevel="4" x14ac:dyDescent="0.2">
      <c r="A657" s="376" t="s">
        <v>739</v>
      </c>
      <c r="B657" s="376"/>
      <c r="C657" s="69"/>
      <c r="D657" s="69"/>
      <c r="E657" s="70">
        <v>12000</v>
      </c>
      <c r="F657" s="69"/>
      <c r="G657" s="69"/>
      <c r="H657" s="68"/>
      <c r="I657" s="67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 t="s">
        <v>156</v>
      </c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</row>
    <row r="658" spans="1:63" ht="23.25" hidden="1" customHeight="1" outlineLevel="4" x14ac:dyDescent="0.2">
      <c r="A658" s="376" t="s">
        <v>738</v>
      </c>
      <c r="B658" s="376"/>
      <c r="C658" s="69"/>
      <c r="D658" s="69"/>
      <c r="E658" s="70">
        <v>12000</v>
      </c>
      <c r="F658" s="69"/>
      <c r="G658" s="69"/>
      <c r="H658" s="68"/>
      <c r="I658" s="67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 t="s">
        <v>157</v>
      </c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</row>
    <row r="659" spans="1:63" ht="12" hidden="1" customHeight="1" outlineLevel="4" x14ac:dyDescent="0.2">
      <c r="A659" s="376" t="s">
        <v>643</v>
      </c>
      <c r="B659" s="376"/>
      <c r="C659" s="69"/>
      <c r="D659" s="69"/>
      <c r="E659" s="70">
        <v>12000</v>
      </c>
      <c r="F659" s="69"/>
      <c r="G659" s="69"/>
      <c r="H659" s="68"/>
      <c r="I659" s="67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 t="s">
        <v>172</v>
      </c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</row>
    <row r="660" spans="1:63" ht="12" hidden="1" customHeight="1" outlineLevel="4" x14ac:dyDescent="0.2">
      <c r="A660" s="376" t="s">
        <v>509</v>
      </c>
      <c r="B660" s="376"/>
      <c r="C660" s="69"/>
      <c r="D660" s="69"/>
      <c r="E660" s="70">
        <v>12000</v>
      </c>
      <c r="F660" s="69"/>
      <c r="G660" s="69"/>
      <c r="H660" s="68"/>
      <c r="I660" s="67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 t="s">
        <v>206</v>
      </c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</row>
    <row r="661" spans="1:63" ht="23.25" hidden="1" customHeight="1" outlineLevel="3" x14ac:dyDescent="0.2">
      <c r="A661" s="375" t="s">
        <v>825</v>
      </c>
      <c r="B661" s="375"/>
      <c r="C661" s="69"/>
      <c r="D661" s="69"/>
      <c r="E661" s="70">
        <v>78624</v>
      </c>
      <c r="F661" s="69"/>
      <c r="G661" s="69"/>
      <c r="H661" s="68"/>
      <c r="I661" s="67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</row>
    <row r="662" spans="1:63" ht="12" hidden="1" customHeight="1" outlineLevel="4" x14ac:dyDescent="0.2">
      <c r="A662" s="376" t="s">
        <v>563</v>
      </c>
      <c r="B662" s="376"/>
      <c r="C662" s="69"/>
      <c r="D662" s="69"/>
      <c r="E662" s="70">
        <v>78624</v>
      </c>
      <c r="F662" s="69"/>
      <c r="G662" s="69"/>
      <c r="H662" s="68"/>
      <c r="I662" s="67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 t="s">
        <v>211</v>
      </c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</row>
    <row r="663" spans="1:63" ht="23.25" hidden="1" customHeight="1" outlineLevel="3" x14ac:dyDescent="0.2">
      <c r="A663" s="377" t="s">
        <v>824</v>
      </c>
      <c r="B663" s="375"/>
      <c r="C663" s="69"/>
      <c r="D663" s="69"/>
      <c r="E663" s="70">
        <v>3197728.51</v>
      </c>
      <c r="F663" s="69"/>
      <c r="G663" s="69"/>
      <c r="H663" s="68"/>
      <c r="I663" s="67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</row>
    <row r="664" spans="1:63" ht="12" hidden="1" customHeight="1" outlineLevel="4" x14ac:dyDescent="0.2">
      <c r="A664" s="376" t="s">
        <v>776</v>
      </c>
      <c r="B664" s="376"/>
      <c r="C664" s="69"/>
      <c r="D664" s="69"/>
      <c r="E664" s="70">
        <v>2546.5500000000002</v>
      </c>
      <c r="F664" s="69"/>
      <c r="G664" s="69"/>
      <c r="H664" s="68"/>
      <c r="I664" s="67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 t="s">
        <v>12</v>
      </c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</row>
    <row r="665" spans="1:63" ht="12" hidden="1" customHeight="1" outlineLevel="4" x14ac:dyDescent="0.2">
      <c r="A665" s="376" t="s">
        <v>775</v>
      </c>
      <c r="B665" s="376"/>
      <c r="C665" s="69"/>
      <c r="D665" s="69"/>
      <c r="E665" s="70">
        <v>5185.01</v>
      </c>
      <c r="F665" s="69"/>
      <c r="G665" s="69"/>
      <c r="H665" s="68"/>
      <c r="I665" s="67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 t="s">
        <v>13</v>
      </c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</row>
    <row r="666" spans="1:63" ht="12" hidden="1" customHeight="1" outlineLevel="4" x14ac:dyDescent="0.2">
      <c r="A666" s="376" t="s">
        <v>773</v>
      </c>
      <c r="B666" s="376"/>
      <c r="C666" s="69"/>
      <c r="D666" s="69"/>
      <c r="E666" s="70">
        <v>8662.6299999999992</v>
      </c>
      <c r="F666" s="69"/>
      <c r="G666" s="69"/>
      <c r="H666" s="68"/>
      <c r="I666" s="67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 t="s">
        <v>15</v>
      </c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</row>
    <row r="667" spans="1:63" ht="12" hidden="1" customHeight="1" outlineLevel="4" x14ac:dyDescent="0.2">
      <c r="A667" s="376" t="s">
        <v>772</v>
      </c>
      <c r="B667" s="376"/>
      <c r="C667" s="69"/>
      <c r="D667" s="69"/>
      <c r="E667" s="70">
        <v>16649.13</v>
      </c>
      <c r="F667" s="69"/>
      <c r="G667" s="69"/>
      <c r="H667" s="68"/>
      <c r="I667" s="67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 t="s">
        <v>16</v>
      </c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</row>
    <row r="668" spans="1:63" ht="12" hidden="1" customHeight="1" outlineLevel="4" x14ac:dyDescent="0.2">
      <c r="A668" s="376" t="s">
        <v>771</v>
      </c>
      <c r="B668" s="376"/>
      <c r="C668" s="69"/>
      <c r="D668" s="69"/>
      <c r="E668" s="70">
        <v>6901.31</v>
      </c>
      <c r="F668" s="69"/>
      <c r="G668" s="69"/>
      <c r="H668" s="68"/>
      <c r="I668" s="67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 t="s">
        <v>17</v>
      </c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</row>
    <row r="669" spans="1:63" ht="12" hidden="1" customHeight="1" outlineLevel="4" x14ac:dyDescent="0.2">
      <c r="A669" s="376" t="s">
        <v>633</v>
      </c>
      <c r="B669" s="376"/>
      <c r="C669" s="69"/>
      <c r="D669" s="69"/>
      <c r="E669" s="70">
        <v>17128.93</v>
      </c>
      <c r="F669" s="69"/>
      <c r="G669" s="69"/>
      <c r="H669" s="68"/>
      <c r="I669" s="67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 t="s">
        <v>217</v>
      </c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</row>
    <row r="670" spans="1:63" ht="12" hidden="1" customHeight="1" outlineLevel="4" x14ac:dyDescent="0.2">
      <c r="A670" s="376" t="s">
        <v>549</v>
      </c>
      <c r="B670" s="376"/>
      <c r="C670" s="69"/>
      <c r="D670" s="69"/>
      <c r="E670" s="70">
        <v>105033.33</v>
      </c>
      <c r="F670" s="69"/>
      <c r="G670" s="69"/>
      <c r="H670" s="68"/>
      <c r="I670" s="67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5" t="s">
        <v>824</v>
      </c>
      <c r="BA670" s="96"/>
      <c r="BB670" s="96"/>
      <c r="BC670" s="90"/>
      <c r="BD670" s="90"/>
      <c r="BE670" s="90"/>
      <c r="BF670" s="90"/>
      <c r="BG670" s="90"/>
      <c r="BH670" s="90"/>
      <c r="BI670" s="90"/>
      <c r="BJ670" s="90"/>
      <c r="BK670" s="90"/>
    </row>
    <row r="671" spans="1:63" ht="12" hidden="1" customHeight="1" outlineLevel="4" x14ac:dyDescent="0.2">
      <c r="A671" s="376" t="s">
        <v>547</v>
      </c>
      <c r="B671" s="376"/>
      <c r="C671" s="69"/>
      <c r="D671" s="69"/>
      <c r="E671" s="70">
        <v>1636.81</v>
      </c>
      <c r="F671" s="69"/>
      <c r="G671" s="69"/>
      <c r="H671" s="68"/>
      <c r="I671" s="67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 t="s">
        <v>0</v>
      </c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</row>
    <row r="672" spans="1:63" ht="12" hidden="1" customHeight="1" outlineLevel="4" x14ac:dyDescent="0.2">
      <c r="A672" s="376" t="s">
        <v>766</v>
      </c>
      <c r="B672" s="376"/>
      <c r="C672" s="69"/>
      <c r="D672" s="69"/>
      <c r="E672" s="70">
        <v>1479.32</v>
      </c>
      <c r="F672" s="69"/>
      <c r="G672" s="69"/>
      <c r="H672" s="68"/>
      <c r="I672" s="67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 t="s">
        <v>3</v>
      </c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</row>
    <row r="673" spans="1:63" ht="12" hidden="1" customHeight="1" outlineLevel="4" x14ac:dyDescent="0.2">
      <c r="A673" s="376" t="s">
        <v>765</v>
      </c>
      <c r="B673" s="376"/>
      <c r="C673" s="69"/>
      <c r="D673" s="69"/>
      <c r="E673" s="70">
        <v>1636.81</v>
      </c>
      <c r="F673" s="69"/>
      <c r="G673" s="69"/>
      <c r="H673" s="68"/>
      <c r="I673" s="67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 t="s">
        <v>4</v>
      </c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</row>
    <row r="674" spans="1:63" ht="12" hidden="1" customHeight="1" outlineLevel="4" x14ac:dyDescent="0.2">
      <c r="A674" s="376" t="s">
        <v>764</v>
      </c>
      <c r="B674" s="376"/>
      <c r="C674" s="69"/>
      <c r="D674" s="69"/>
      <c r="E674" s="70">
        <v>4029.94</v>
      </c>
      <c r="F674" s="69"/>
      <c r="G674" s="69"/>
      <c r="H674" s="68"/>
      <c r="I674" s="67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 t="s">
        <v>7</v>
      </c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</row>
    <row r="675" spans="1:63" ht="12" hidden="1" customHeight="1" outlineLevel="4" x14ac:dyDescent="0.2">
      <c r="A675" s="376" t="s">
        <v>763</v>
      </c>
      <c r="B675" s="376"/>
      <c r="C675" s="69"/>
      <c r="D675" s="69"/>
      <c r="E675" s="70">
        <v>1636.81</v>
      </c>
      <c r="F675" s="69"/>
      <c r="G675" s="69"/>
      <c r="H675" s="68"/>
      <c r="I675" s="67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 t="s">
        <v>8</v>
      </c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</row>
    <row r="676" spans="1:63" ht="12" hidden="1" customHeight="1" outlineLevel="4" x14ac:dyDescent="0.2">
      <c r="A676" s="376" t="s">
        <v>710</v>
      </c>
      <c r="B676" s="376"/>
      <c r="C676" s="69"/>
      <c r="D676" s="69"/>
      <c r="E676" s="70">
        <v>37712.33</v>
      </c>
      <c r="F676" s="69"/>
      <c r="G676" s="69"/>
      <c r="H676" s="68"/>
      <c r="I676" s="67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 t="s">
        <v>79</v>
      </c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</row>
    <row r="677" spans="1:63" ht="23.25" hidden="1" customHeight="1" outlineLevel="4" x14ac:dyDescent="0.2">
      <c r="A677" s="376" t="s">
        <v>823</v>
      </c>
      <c r="B677" s="376"/>
      <c r="C677" s="69"/>
      <c r="D677" s="69"/>
      <c r="E677" s="70">
        <v>14835.94</v>
      </c>
      <c r="F677" s="69"/>
      <c r="G677" s="69"/>
      <c r="H677" s="68"/>
      <c r="I677" s="67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 t="s">
        <v>79</v>
      </c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</row>
    <row r="678" spans="1:63" ht="12" hidden="1" customHeight="1" outlineLevel="4" x14ac:dyDescent="0.2">
      <c r="A678" s="376" t="s">
        <v>709</v>
      </c>
      <c r="B678" s="376"/>
      <c r="C678" s="69"/>
      <c r="D678" s="69"/>
      <c r="E678" s="70">
        <v>26238.19</v>
      </c>
      <c r="F678" s="69"/>
      <c r="G678" s="69"/>
      <c r="H678" s="68"/>
      <c r="I678" s="67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 t="s">
        <v>80</v>
      </c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</row>
    <row r="679" spans="1:63" ht="12" hidden="1" customHeight="1" outlineLevel="4" x14ac:dyDescent="0.2">
      <c r="A679" s="376" t="s">
        <v>708</v>
      </c>
      <c r="B679" s="376"/>
      <c r="C679" s="69"/>
      <c r="D679" s="69"/>
      <c r="E679" s="70">
        <v>27647.67</v>
      </c>
      <c r="F679" s="69"/>
      <c r="G679" s="69"/>
      <c r="H679" s="68"/>
      <c r="I679" s="67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 t="s">
        <v>81</v>
      </c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</row>
    <row r="680" spans="1:63" ht="12" hidden="1" customHeight="1" outlineLevel="4" x14ac:dyDescent="0.2">
      <c r="A680" s="376" t="s">
        <v>706</v>
      </c>
      <c r="B680" s="376"/>
      <c r="C680" s="69"/>
      <c r="D680" s="69"/>
      <c r="E680" s="70">
        <v>28623.48</v>
      </c>
      <c r="F680" s="69"/>
      <c r="G680" s="69"/>
      <c r="H680" s="68"/>
      <c r="I680" s="67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 t="s">
        <v>82</v>
      </c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</row>
    <row r="681" spans="1:63" ht="12" hidden="1" customHeight="1" outlineLevel="4" x14ac:dyDescent="0.2">
      <c r="A681" s="376" t="s">
        <v>698</v>
      </c>
      <c r="B681" s="376"/>
      <c r="C681" s="69"/>
      <c r="D681" s="69"/>
      <c r="E681" s="70">
        <v>27376.62</v>
      </c>
      <c r="F681" s="69"/>
      <c r="G681" s="69"/>
      <c r="H681" s="68"/>
      <c r="I681" s="67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 t="s">
        <v>74</v>
      </c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</row>
    <row r="682" spans="1:63" ht="12" hidden="1" customHeight="1" outlineLevel="4" x14ac:dyDescent="0.2">
      <c r="A682" s="376" t="s">
        <v>697</v>
      </c>
      <c r="B682" s="376"/>
      <c r="C682" s="69"/>
      <c r="D682" s="69"/>
      <c r="E682" s="70">
        <v>27647.67</v>
      </c>
      <c r="F682" s="69"/>
      <c r="G682" s="69"/>
      <c r="H682" s="68"/>
      <c r="I682" s="67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 t="s">
        <v>75</v>
      </c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</row>
    <row r="683" spans="1:63" ht="12" hidden="1" customHeight="1" outlineLevel="4" x14ac:dyDescent="0.2">
      <c r="A683" s="376" t="s">
        <v>696</v>
      </c>
      <c r="B683" s="376"/>
      <c r="C683" s="69"/>
      <c r="D683" s="69"/>
      <c r="E683" s="70">
        <v>29084.28</v>
      </c>
      <c r="F683" s="69"/>
      <c r="G683" s="69"/>
      <c r="H683" s="68"/>
      <c r="I683" s="67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 t="s">
        <v>76</v>
      </c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</row>
    <row r="684" spans="1:63" ht="23.25" hidden="1" customHeight="1" outlineLevel="4" x14ac:dyDescent="0.2">
      <c r="A684" s="376" t="s">
        <v>539</v>
      </c>
      <c r="B684" s="376"/>
      <c r="C684" s="69"/>
      <c r="D684" s="69"/>
      <c r="E684" s="70">
        <v>57599.31</v>
      </c>
      <c r="F684" s="69"/>
      <c r="G684" s="69"/>
      <c r="H684" s="68"/>
      <c r="I684" s="67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 t="s">
        <v>68</v>
      </c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</row>
    <row r="685" spans="1:63" ht="23.25" hidden="1" customHeight="1" outlineLevel="4" x14ac:dyDescent="0.2">
      <c r="A685" s="376" t="s">
        <v>537</v>
      </c>
      <c r="B685" s="376"/>
      <c r="C685" s="69"/>
      <c r="D685" s="69"/>
      <c r="E685" s="70">
        <v>53922.66</v>
      </c>
      <c r="F685" s="69"/>
      <c r="G685" s="69"/>
      <c r="H685" s="68"/>
      <c r="I685" s="67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 t="s">
        <v>70</v>
      </c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</row>
    <row r="686" spans="1:63" ht="23.25" hidden="1" customHeight="1" outlineLevel="4" x14ac:dyDescent="0.2">
      <c r="A686" s="376" t="s">
        <v>536</v>
      </c>
      <c r="B686" s="376"/>
      <c r="C686" s="69"/>
      <c r="D686" s="69"/>
      <c r="E686" s="70">
        <v>26726.080000000002</v>
      </c>
      <c r="F686" s="69"/>
      <c r="G686" s="69"/>
      <c r="H686" s="68"/>
      <c r="I686" s="67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 t="s">
        <v>71</v>
      </c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</row>
    <row r="687" spans="1:63" ht="23.25" hidden="1" customHeight="1" outlineLevel="4" x14ac:dyDescent="0.2">
      <c r="A687" s="376" t="s">
        <v>688</v>
      </c>
      <c r="B687" s="376"/>
      <c r="C687" s="69"/>
      <c r="D687" s="69"/>
      <c r="E687" s="70">
        <v>1781.72</v>
      </c>
      <c r="F687" s="69"/>
      <c r="G687" s="69"/>
      <c r="H687" s="68"/>
      <c r="I687" s="67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 t="s">
        <v>60</v>
      </c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</row>
    <row r="688" spans="1:63" ht="34.5" hidden="1" customHeight="1" outlineLevel="4" x14ac:dyDescent="0.2">
      <c r="A688" s="376" t="s">
        <v>604</v>
      </c>
      <c r="B688" s="376"/>
      <c r="C688" s="69"/>
      <c r="D688" s="69"/>
      <c r="E688" s="70">
        <v>16905.47</v>
      </c>
      <c r="F688" s="69"/>
      <c r="G688" s="69"/>
      <c r="H688" s="68"/>
      <c r="I688" s="67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 t="s">
        <v>27</v>
      </c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</row>
    <row r="689" spans="1:63" ht="23.25" hidden="1" customHeight="1" outlineLevel="4" x14ac:dyDescent="0.2">
      <c r="A689" s="376" t="s">
        <v>601</v>
      </c>
      <c r="B689" s="376"/>
      <c r="C689" s="69"/>
      <c r="D689" s="69"/>
      <c r="E689" s="70">
        <v>19544.66</v>
      </c>
      <c r="F689" s="69"/>
      <c r="G689" s="69"/>
      <c r="H689" s="68"/>
      <c r="I689" s="67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 t="s">
        <v>28</v>
      </c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</row>
    <row r="690" spans="1:63" ht="23.25" hidden="1" customHeight="1" outlineLevel="4" x14ac:dyDescent="0.2">
      <c r="A690" s="376" t="s">
        <v>600</v>
      </c>
      <c r="B690" s="376"/>
      <c r="C690" s="69"/>
      <c r="D690" s="69"/>
      <c r="E690" s="70">
        <v>45423.040000000001</v>
      </c>
      <c r="F690" s="69"/>
      <c r="G690" s="69"/>
      <c r="H690" s="68"/>
      <c r="I690" s="67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 t="s">
        <v>29</v>
      </c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</row>
    <row r="691" spans="1:63" ht="12" hidden="1" customHeight="1" outlineLevel="4" x14ac:dyDescent="0.2">
      <c r="A691" s="376" t="s">
        <v>594</v>
      </c>
      <c r="B691" s="376"/>
      <c r="C691" s="69"/>
      <c r="D691" s="69"/>
      <c r="E691" s="70">
        <v>13969.05</v>
      </c>
      <c r="F691" s="69"/>
      <c r="G691" s="69"/>
      <c r="H691" s="68"/>
      <c r="I691" s="67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 t="s">
        <v>42</v>
      </c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</row>
    <row r="692" spans="1:63" ht="12" hidden="1" customHeight="1" outlineLevel="4" x14ac:dyDescent="0.2">
      <c r="A692" s="376" t="s">
        <v>593</v>
      </c>
      <c r="B692" s="376"/>
      <c r="C692" s="69"/>
      <c r="D692" s="69"/>
      <c r="E692" s="70">
        <v>30532.75</v>
      </c>
      <c r="F692" s="69"/>
      <c r="G692" s="69"/>
      <c r="H692" s="68"/>
      <c r="I692" s="67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 t="s">
        <v>43</v>
      </c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</row>
    <row r="693" spans="1:63" ht="12" hidden="1" customHeight="1" outlineLevel="4" x14ac:dyDescent="0.2">
      <c r="A693" s="376" t="s">
        <v>591</v>
      </c>
      <c r="B693" s="376"/>
      <c r="C693" s="69"/>
      <c r="D693" s="69"/>
      <c r="E693" s="70">
        <v>24995.47</v>
      </c>
      <c r="F693" s="69"/>
      <c r="G693" s="69"/>
      <c r="H693" s="68"/>
      <c r="I693" s="67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 t="s">
        <v>41</v>
      </c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</row>
    <row r="694" spans="1:63" ht="12" hidden="1" customHeight="1" outlineLevel="4" x14ac:dyDescent="0.2">
      <c r="A694" s="376" t="s">
        <v>590</v>
      </c>
      <c r="B694" s="376"/>
      <c r="C694" s="69"/>
      <c r="D694" s="69"/>
      <c r="E694" s="70">
        <v>37560.33</v>
      </c>
      <c r="F694" s="69"/>
      <c r="G694" s="69"/>
      <c r="H694" s="68"/>
      <c r="I694" s="67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 t="s">
        <v>44</v>
      </c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</row>
    <row r="695" spans="1:63" ht="12" hidden="1" customHeight="1" outlineLevel="4" x14ac:dyDescent="0.2">
      <c r="A695" s="376" t="s">
        <v>589</v>
      </c>
      <c r="B695" s="376"/>
      <c r="C695" s="69"/>
      <c r="D695" s="69"/>
      <c r="E695" s="70">
        <v>15623.36</v>
      </c>
      <c r="F695" s="69"/>
      <c r="G695" s="69"/>
      <c r="H695" s="68"/>
      <c r="I695" s="67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 t="s">
        <v>45</v>
      </c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</row>
    <row r="696" spans="1:63" ht="12" hidden="1" customHeight="1" outlineLevel="4" x14ac:dyDescent="0.2">
      <c r="A696" s="376" t="s">
        <v>684</v>
      </c>
      <c r="B696" s="376"/>
      <c r="C696" s="69"/>
      <c r="D696" s="69"/>
      <c r="E696" s="70">
        <v>99021.74</v>
      </c>
      <c r="F696" s="69"/>
      <c r="G696" s="69"/>
      <c r="H696" s="68"/>
      <c r="I696" s="67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 t="s">
        <v>92</v>
      </c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</row>
    <row r="697" spans="1:63" ht="12" hidden="1" customHeight="1" outlineLevel="4" x14ac:dyDescent="0.2">
      <c r="A697" s="376" t="s">
        <v>683</v>
      </c>
      <c r="B697" s="376"/>
      <c r="C697" s="69"/>
      <c r="D697" s="69"/>
      <c r="E697" s="70">
        <v>74269.2</v>
      </c>
      <c r="F697" s="69"/>
      <c r="G697" s="69"/>
      <c r="H697" s="68"/>
      <c r="I697" s="67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 t="s">
        <v>93</v>
      </c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</row>
    <row r="698" spans="1:63" ht="12" hidden="1" customHeight="1" outlineLevel="4" x14ac:dyDescent="0.2">
      <c r="A698" s="376" t="s">
        <v>530</v>
      </c>
      <c r="B698" s="376"/>
      <c r="C698" s="69"/>
      <c r="D698" s="69"/>
      <c r="E698" s="70">
        <v>57599.31</v>
      </c>
      <c r="F698" s="69"/>
      <c r="G698" s="69"/>
      <c r="H698" s="68"/>
      <c r="I698" s="67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 t="s">
        <v>94</v>
      </c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</row>
    <row r="699" spans="1:63" ht="12" hidden="1" customHeight="1" outlineLevel="4" x14ac:dyDescent="0.2">
      <c r="A699" s="376" t="s">
        <v>682</v>
      </c>
      <c r="B699" s="376"/>
      <c r="C699" s="69"/>
      <c r="D699" s="69"/>
      <c r="E699" s="70">
        <v>36863.58</v>
      </c>
      <c r="F699" s="69"/>
      <c r="G699" s="69"/>
      <c r="H699" s="68"/>
      <c r="I699" s="67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 t="s">
        <v>95</v>
      </c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</row>
    <row r="700" spans="1:63" ht="23.25" hidden="1" customHeight="1" outlineLevel="4" x14ac:dyDescent="0.2">
      <c r="A700" s="376" t="s">
        <v>681</v>
      </c>
      <c r="B700" s="376"/>
      <c r="C700" s="69"/>
      <c r="D700" s="69"/>
      <c r="E700" s="70">
        <v>27241.09</v>
      </c>
      <c r="F700" s="69"/>
      <c r="G700" s="69"/>
      <c r="H700" s="68"/>
      <c r="I700" s="67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 t="s">
        <v>96</v>
      </c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</row>
    <row r="701" spans="1:63" ht="12" hidden="1" customHeight="1" outlineLevel="4" x14ac:dyDescent="0.2">
      <c r="A701" s="376" t="s">
        <v>680</v>
      </c>
      <c r="B701" s="376"/>
      <c r="C701" s="69"/>
      <c r="D701" s="69"/>
      <c r="E701" s="70">
        <v>24937.119999999999</v>
      </c>
      <c r="F701" s="69"/>
      <c r="G701" s="69"/>
      <c r="H701" s="68"/>
      <c r="I701" s="67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 t="s">
        <v>97</v>
      </c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</row>
    <row r="702" spans="1:63" ht="12" hidden="1" customHeight="1" outlineLevel="4" x14ac:dyDescent="0.2">
      <c r="A702" s="376" t="s">
        <v>679</v>
      </c>
      <c r="B702" s="376"/>
      <c r="C702" s="69"/>
      <c r="D702" s="69"/>
      <c r="E702" s="70">
        <v>10580.9</v>
      </c>
      <c r="F702" s="69"/>
      <c r="G702" s="69"/>
      <c r="H702" s="68"/>
      <c r="I702" s="67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 t="s">
        <v>98</v>
      </c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</row>
    <row r="703" spans="1:63" ht="12" hidden="1" customHeight="1" outlineLevel="4" x14ac:dyDescent="0.2">
      <c r="A703" s="376" t="s">
        <v>671</v>
      </c>
      <c r="B703" s="376"/>
      <c r="C703" s="69"/>
      <c r="D703" s="69"/>
      <c r="E703" s="70">
        <v>59726.71</v>
      </c>
      <c r="F703" s="69"/>
      <c r="G703" s="69"/>
      <c r="H703" s="68"/>
      <c r="I703" s="67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 t="s">
        <v>90</v>
      </c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</row>
    <row r="704" spans="1:63" ht="12" hidden="1" customHeight="1" outlineLevel="4" x14ac:dyDescent="0.2">
      <c r="A704" s="376" t="s">
        <v>670</v>
      </c>
      <c r="B704" s="376"/>
      <c r="C704" s="69"/>
      <c r="D704" s="69"/>
      <c r="E704" s="70">
        <v>38240.43</v>
      </c>
      <c r="F704" s="69"/>
      <c r="G704" s="69"/>
      <c r="H704" s="68"/>
      <c r="I704" s="67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 t="s">
        <v>109</v>
      </c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</row>
    <row r="705" spans="1:63" ht="12" hidden="1" customHeight="1" outlineLevel="4" x14ac:dyDescent="0.2">
      <c r="A705" s="376" t="s">
        <v>669</v>
      </c>
      <c r="B705" s="376"/>
      <c r="C705" s="69"/>
      <c r="D705" s="69"/>
      <c r="E705" s="70">
        <v>32815.599999999999</v>
      </c>
      <c r="F705" s="69"/>
      <c r="G705" s="69"/>
      <c r="H705" s="68"/>
      <c r="I705" s="67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 t="s">
        <v>110</v>
      </c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</row>
    <row r="706" spans="1:63" ht="23.25" hidden="1" customHeight="1" outlineLevel="4" x14ac:dyDescent="0.2">
      <c r="A706" s="376" t="s">
        <v>752</v>
      </c>
      <c r="B706" s="376"/>
      <c r="C706" s="69"/>
      <c r="D706" s="69"/>
      <c r="E706" s="70">
        <v>18784.169999999998</v>
      </c>
      <c r="F706" s="69"/>
      <c r="G706" s="69"/>
      <c r="H706" s="68"/>
      <c r="I706" s="67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 t="s">
        <v>142</v>
      </c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</row>
    <row r="707" spans="1:63" ht="23.25" hidden="1" customHeight="1" outlineLevel="4" x14ac:dyDescent="0.2">
      <c r="A707" s="376" t="s">
        <v>751</v>
      </c>
      <c r="B707" s="376"/>
      <c r="C707" s="69"/>
      <c r="D707" s="69"/>
      <c r="E707" s="70">
        <v>18784.169999999998</v>
      </c>
      <c r="F707" s="69"/>
      <c r="G707" s="69"/>
      <c r="H707" s="68"/>
      <c r="I707" s="67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 t="s">
        <v>143</v>
      </c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</row>
    <row r="708" spans="1:63" ht="23.25" hidden="1" customHeight="1" outlineLevel="4" x14ac:dyDescent="0.2">
      <c r="A708" s="376" t="s">
        <v>750</v>
      </c>
      <c r="B708" s="376"/>
      <c r="C708" s="69"/>
      <c r="D708" s="69"/>
      <c r="E708" s="70">
        <v>29002.95</v>
      </c>
      <c r="F708" s="69"/>
      <c r="G708" s="69"/>
      <c r="H708" s="68"/>
      <c r="I708" s="67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 t="s">
        <v>144</v>
      </c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</row>
    <row r="709" spans="1:63" ht="23.25" hidden="1" customHeight="1" outlineLevel="4" x14ac:dyDescent="0.2">
      <c r="A709" s="376" t="s">
        <v>749</v>
      </c>
      <c r="B709" s="376"/>
      <c r="C709" s="69"/>
      <c r="D709" s="69"/>
      <c r="E709" s="70">
        <v>54185.05</v>
      </c>
      <c r="F709" s="69"/>
      <c r="G709" s="69"/>
      <c r="H709" s="68"/>
      <c r="I709" s="67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 t="s">
        <v>145</v>
      </c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</row>
    <row r="710" spans="1:63" ht="23.25" hidden="1" customHeight="1" outlineLevel="4" x14ac:dyDescent="0.2">
      <c r="A710" s="376" t="s">
        <v>748</v>
      </c>
      <c r="B710" s="376"/>
      <c r="C710" s="69"/>
      <c r="D710" s="69"/>
      <c r="E710" s="70">
        <v>54185.05</v>
      </c>
      <c r="F710" s="69"/>
      <c r="G710" s="69"/>
      <c r="H710" s="68"/>
      <c r="I710" s="67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 t="s">
        <v>146</v>
      </c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</row>
    <row r="711" spans="1:63" ht="23.25" hidden="1" customHeight="1" outlineLevel="4" x14ac:dyDescent="0.2">
      <c r="A711" s="376" t="s">
        <v>525</v>
      </c>
      <c r="B711" s="376"/>
      <c r="C711" s="69"/>
      <c r="D711" s="69"/>
      <c r="E711" s="70">
        <v>55752.4</v>
      </c>
      <c r="F711" s="69"/>
      <c r="G711" s="69"/>
      <c r="H711" s="68"/>
      <c r="I711" s="67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 t="s">
        <v>147</v>
      </c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</row>
    <row r="712" spans="1:63" ht="23.25" hidden="1" customHeight="1" outlineLevel="4" x14ac:dyDescent="0.2">
      <c r="A712" s="376" t="s">
        <v>747</v>
      </c>
      <c r="B712" s="376"/>
      <c r="C712" s="69"/>
      <c r="D712" s="69"/>
      <c r="E712" s="70">
        <v>42262.080000000002</v>
      </c>
      <c r="F712" s="69"/>
      <c r="G712" s="69"/>
      <c r="H712" s="68"/>
      <c r="I712" s="67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 t="s">
        <v>148</v>
      </c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</row>
    <row r="713" spans="1:63" ht="23.25" hidden="1" customHeight="1" outlineLevel="4" x14ac:dyDescent="0.2">
      <c r="A713" s="376" t="s">
        <v>746</v>
      </c>
      <c r="B713" s="376"/>
      <c r="C713" s="69"/>
      <c r="D713" s="69"/>
      <c r="E713" s="70">
        <v>43941.4</v>
      </c>
      <c r="F713" s="69"/>
      <c r="G713" s="69"/>
      <c r="H713" s="68"/>
      <c r="I713" s="67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 t="s">
        <v>149</v>
      </c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</row>
    <row r="714" spans="1:63" ht="23.25" hidden="1" customHeight="1" outlineLevel="4" x14ac:dyDescent="0.2">
      <c r="A714" s="376" t="s">
        <v>745</v>
      </c>
      <c r="B714" s="376"/>
      <c r="C714" s="69"/>
      <c r="D714" s="69"/>
      <c r="E714" s="70">
        <v>53625.29</v>
      </c>
      <c r="F714" s="69"/>
      <c r="G714" s="69"/>
      <c r="H714" s="68"/>
      <c r="I714" s="67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 t="s">
        <v>150</v>
      </c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</row>
    <row r="715" spans="1:63" ht="23.25" hidden="1" customHeight="1" outlineLevel="4" x14ac:dyDescent="0.2">
      <c r="A715" s="376" t="s">
        <v>744</v>
      </c>
      <c r="B715" s="376"/>
      <c r="C715" s="69"/>
      <c r="D715" s="69"/>
      <c r="E715" s="70">
        <v>80717.84</v>
      </c>
      <c r="F715" s="69"/>
      <c r="G715" s="69"/>
      <c r="H715" s="68"/>
      <c r="I715" s="67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 t="s">
        <v>151</v>
      </c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</row>
    <row r="716" spans="1:63" ht="23.25" hidden="1" customHeight="1" outlineLevel="4" x14ac:dyDescent="0.2">
      <c r="A716" s="376" t="s">
        <v>743</v>
      </c>
      <c r="B716" s="376"/>
      <c r="C716" s="69"/>
      <c r="D716" s="69"/>
      <c r="E716" s="70">
        <v>81613.429999999993</v>
      </c>
      <c r="F716" s="69"/>
      <c r="G716" s="69"/>
      <c r="H716" s="68"/>
      <c r="I716" s="67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 t="s">
        <v>152</v>
      </c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</row>
    <row r="717" spans="1:63" ht="23.25" hidden="1" customHeight="1" outlineLevel="4" x14ac:dyDescent="0.2">
      <c r="A717" s="376" t="s">
        <v>742</v>
      </c>
      <c r="B717" s="376"/>
      <c r="C717" s="69"/>
      <c r="D717" s="69"/>
      <c r="E717" s="70">
        <v>4842.01</v>
      </c>
      <c r="F717" s="69"/>
      <c r="G717" s="69"/>
      <c r="H717" s="68"/>
      <c r="I717" s="67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 t="s">
        <v>153</v>
      </c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</row>
    <row r="718" spans="1:63" ht="23.25" hidden="1" customHeight="1" outlineLevel="4" x14ac:dyDescent="0.2">
      <c r="A718" s="376" t="s">
        <v>524</v>
      </c>
      <c r="B718" s="376"/>
      <c r="C718" s="69"/>
      <c r="D718" s="69"/>
      <c r="E718" s="70">
        <v>72122.33</v>
      </c>
      <c r="F718" s="69"/>
      <c r="G718" s="69"/>
      <c r="H718" s="68"/>
      <c r="I718" s="67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 t="s">
        <v>112</v>
      </c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</row>
    <row r="719" spans="1:63" ht="23.25" hidden="1" customHeight="1" outlineLevel="4" x14ac:dyDescent="0.2">
      <c r="A719" s="376" t="s">
        <v>523</v>
      </c>
      <c r="B719" s="376"/>
      <c r="C719" s="69"/>
      <c r="D719" s="69"/>
      <c r="E719" s="70">
        <v>96284.25</v>
      </c>
      <c r="F719" s="69"/>
      <c r="G719" s="69"/>
      <c r="H719" s="68"/>
      <c r="I719" s="67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 t="s">
        <v>113</v>
      </c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</row>
    <row r="720" spans="1:63" ht="23.25" hidden="1" customHeight="1" outlineLevel="4" x14ac:dyDescent="0.2">
      <c r="A720" s="376" t="s">
        <v>666</v>
      </c>
      <c r="B720" s="376"/>
      <c r="C720" s="69"/>
      <c r="D720" s="69"/>
      <c r="E720" s="70">
        <v>23382.63</v>
      </c>
      <c r="F720" s="69"/>
      <c r="G720" s="69"/>
      <c r="H720" s="68"/>
      <c r="I720" s="67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 t="s">
        <v>114</v>
      </c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</row>
    <row r="721" spans="1:63" ht="23.25" hidden="1" customHeight="1" outlineLevel="4" x14ac:dyDescent="0.2">
      <c r="A721" s="376" t="s">
        <v>737</v>
      </c>
      <c r="B721" s="376"/>
      <c r="C721" s="69"/>
      <c r="D721" s="69"/>
      <c r="E721" s="70">
        <v>48033.82</v>
      </c>
      <c r="F721" s="69"/>
      <c r="G721" s="69"/>
      <c r="H721" s="68"/>
      <c r="I721" s="67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 t="s">
        <v>115</v>
      </c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</row>
    <row r="722" spans="1:63" ht="23.25" hidden="1" customHeight="1" outlineLevel="4" x14ac:dyDescent="0.2">
      <c r="A722" s="376" t="s">
        <v>736</v>
      </c>
      <c r="B722" s="376"/>
      <c r="C722" s="69"/>
      <c r="D722" s="69"/>
      <c r="E722" s="70">
        <v>46422.52</v>
      </c>
      <c r="F722" s="69"/>
      <c r="G722" s="69"/>
      <c r="H722" s="68"/>
      <c r="I722" s="67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 t="s">
        <v>116</v>
      </c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</row>
    <row r="723" spans="1:63" ht="23.25" hidden="1" customHeight="1" outlineLevel="4" x14ac:dyDescent="0.2">
      <c r="A723" s="376" t="s">
        <v>522</v>
      </c>
      <c r="B723" s="376"/>
      <c r="C723" s="69"/>
      <c r="D723" s="69"/>
      <c r="E723" s="70">
        <v>89053.17</v>
      </c>
      <c r="F723" s="69"/>
      <c r="G723" s="69"/>
      <c r="H723" s="68"/>
      <c r="I723" s="67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 t="s">
        <v>119</v>
      </c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</row>
    <row r="724" spans="1:63" ht="23.25" hidden="1" customHeight="1" outlineLevel="4" x14ac:dyDescent="0.2">
      <c r="A724" s="376" t="s">
        <v>521</v>
      </c>
      <c r="B724" s="376"/>
      <c r="C724" s="69"/>
      <c r="D724" s="69"/>
      <c r="E724" s="70">
        <v>25105.55</v>
      </c>
      <c r="F724" s="69"/>
      <c r="G724" s="69"/>
      <c r="H724" s="68"/>
      <c r="I724" s="67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 t="s">
        <v>121</v>
      </c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</row>
    <row r="725" spans="1:63" ht="23.25" hidden="1" customHeight="1" outlineLevel="4" x14ac:dyDescent="0.2">
      <c r="A725" s="376" t="s">
        <v>728</v>
      </c>
      <c r="B725" s="376"/>
      <c r="C725" s="69"/>
      <c r="D725" s="69"/>
      <c r="E725" s="70">
        <v>30751.83</v>
      </c>
      <c r="F725" s="69"/>
      <c r="G725" s="69"/>
      <c r="H725" s="68"/>
      <c r="I725" s="67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 t="s">
        <v>127</v>
      </c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</row>
    <row r="726" spans="1:63" ht="23.25" hidden="1" customHeight="1" outlineLevel="4" x14ac:dyDescent="0.2">
      <c r="A726" s="376" t="s">
        <v>723</v>
      </c>
      <c r="B726" s="376"/>
      <c r="C726" s="69"/>
      <c r="D726" s="69"/>
      <c r="E726" s="70">
        <v>50219.48</v>
      </c>
      <c r="F726" s="69"/>
      <c r="G726" s="69"/>
      <c r="H726" s="68"/>
      <c r="I726" s="67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 t="s">
        <v>134</v>
      </c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</row>
    <row r="727" spans="1:63" ht="23.25" hidden="1" customHeight="1" outlineLevel="4" x14ac:dyDescent="0.2">
      <c r="A727" s="376" t="s">
        <v>722</v>
      </c>
      <c r="B727" s="376"/>
      <c r="C727" s="69"/>
      <c r="D727" s="69"/>
      <c r="E727" s="70">
        <v>74312.61</v>
      </c>
      <c r="F727" s="69"/>
      <c r="G727" s="69"/>
      <c r="H727" s="68"/>
      <c r="I727" s="67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 t="s">
        <v>135</v>
      </c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</row>
    <row r="728" spans="1:63" ht="23.25" hidden="1" customHeight="1" outlineLevel="4" x14ac:dyDescent="0.2">
      <c r="A728" s="376" t="s">
        <v>721</v>
      </c>
      <c r="B728" s="376"/>
      <c r="C728" s="69"/>
      <c r="D728" s="69"/>
      <c r="E728" s="70">
        <v>74312.61</v>
      </c>
      <c r="F728" s="69"/>
      <c r="G728" s="69"/>
      <c r="H728" s="68"/>
      <c r="I728" s="67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 t="s">
        <v>136</v>
      </c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</row>
    <row r="729" spans="1:63" ht="23.25" hidden="1" customHeight="1" outlineLevel="4" x14ac:dyDescent="0.2">
      <c r="A729" s="376" t="s">
        <v>720</v>
      </c>
      <c r="B729" s="376"/>
      <c r="C729" s="69"/>
      <c r="D729" s="69"/>
      <c r="E729" s="70">
        <v>50846.26</v>
      </c>
      <c r="F729" s="69"/>
      <c r="G729" s="69"/>
      <c r="H729" s="68"/>
      <c r="I729" s="67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 t="s">
        <v>137</v>
      </c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</row>
    <row r="730" spans="1:63" ht="23.25" hidden="1" customHeight="1" outlineLevel="4" x14ac:dyDescent="0.2">
      <c r="A730" s="376" t="s">
        <v>517</v>
      </c>
      <c r="B730" s="376"/>
      <c r="C730" s="69"/>
      <c r="D730" s="69"/>
      <c r="E730" s="70">
        <v>51083.59</v>
      </c>
      <c r="F730" s="69"/>
      <c r="G730" s="69"/>
      <c r="H730" s="68"/>
      <c r="I730" s="67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 t="s">
        <v>138</v>
      </c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</row>
    <row r="731" spans="1:63" ht="23.25" hidden="1" customHeight="1" outlineLevel="4" x14ac:dyDescent="0.2">
      <c r="A731" s="376" t="s">
        <v>719</v>
      </c>
      <c r="B731" s="376"/>
      <c r="C731" s="69"/>
      <c r="D731" s="69"/>
      <c r="E731" s="70">
        <v>73702.69</v>
      </c>
      <c r="F731" s="69"/>
      <c r="G731" s="69"/>
      <c r="H731" s="68"/>
      <c r="I731" s="67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 t="s">
        <v>139</v>
      </c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</row>
    <row r="732" spans="1:63" ht="23.25" hidden="1" customHeight="1" outlineLevel="4" x14ac:dyDescent="0.2">
      <c r="A732" s="376" t="s">
        <v>718</v>
      </c>
      <c r="B732" s="376"/>
      <c r="C732" s="69"/>
      <c r="D732" s="69"/>
      <c r="E732" s="70">
        <v>64402.46</v>
      </c>
      <c r="F732" s="69"/>
      <c r="G732" s="69"/>
      <c r="H732" s="68"/>
      <c r="I732" s="67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 t="s">
        <v>140</v>
      </c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</row>
    <row r="733" spans="1:63" ht="23.25" hidden="1" customHeight="1" outlineLevel="4" x14ac:dyDescent="0.2">
      <c r="A733" s="376" t="s">
        <v>717</v>
      </c>
      <c r="B733" s="376"/>
      <c r="C733" s="69"/>
      <c r="D733" s="69"/>
      <c r="E733" s="70">
        <v>49202.89</v>
      </c>
      <c r="F733" s="69"/>
      <c r="G733" s="69"/>
      <c r="H733" s="68"/>
      <c r="I733" s="67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 t="s">
        <v>141</v>
      </c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</row>
    <row r="734" spans="1:63" ht="12" hidden="1" customHeight="1" outlineLevel="4" x14ac:dyDescent="0.2">
      <c r="A734" s="376" t="s">
        <v>652</v>
      </c>
      <c r="B734" s="376"/>
      <c r="C734" s="69"/>
      <c r="D734" s="69"/>
      <c r="E734" s="70">
        <v>1781.72</v>
      </c>
      <c r="F734" s="69"/>
      <c r="G734" s="69"/>
      <c r="H734" s="68"/>
      <c r="I734" s="67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 t="s">
        <v>181</v>
      </c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</row>
    <row r="735" spans="1:63" ht="12" hidden="1" customHeight="1" outlineLevel="4" x14ac:dyDescent="0.2">
      <c r="A735" s="376" t="s">
        <v>650</v>
      </c>
      <c r="B735" s="376"/>
      <c r="C735" s="69"/>
      <c r="D735" s="69"/>
      <c r="E735" s="70">
        <v>30683.51</v>
      </c>
      <c r="F735" s="69"/>
      <c r="G735" s="69"/>
      <c r="H735" s="68"/>
      <c r="I735" s="67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 t="s">
        <v>183</v>
      </c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</row>
    <row r="736" spans="1:63" ht="12" hidden="1" customHeight="1" outlineLevel="4" x14ac:dyDescent="0.2">
      <c r="A736" s="376" t="s">
        <v>649</v>
      </c>
      <c r="B736" s="376"/>
      <c r="C736" s="69"/>
      <c r="D736" s="69"/>
      <c r="E736" s="70">
        <v>55620.61</v>
      </c>
      <c r="F736" s="69"/>
      <c r="G736" s="69"/>
      <c r="H736" s="68"/>
      <c r="I736" s="67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 t="s">
        <v>184</v>
      </c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</row>
    <row r="737" spans="1:63" ht="12" hidden="1" customHeight="1" outlineLevel="4" x14ac:dyDescent="0.2">
      <c r="A737" s="376" t="s">
        <v>648</v>
      </c>
      <c r="B737" s="376"/>
      <c r="C737" s="69"/>
      <c r="D737" s="69"/>
      <c r="E737" s="70">
        <v>26455.02</v>
      </c>
      <c r="F737" s="69"/>
      <c r="G737" s="69"/>
      <c r="H737" s="68"/>
      <c r="I737" s="67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 t="s">
        <v>185</v>
      </c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</row>
    <row r="738" spans="1:63" ht="12" hidden="1" customHeight="1" outlineLevel="4" x14ac:dyDescent="0.2">
      <c r="A738" s="376" t="s">
        <v>647</v>
      </c>
      <c r="B738" s="376"/>
      <c r="C738" s="69"/>
      <c r="D738" s="69"/>
      <c r="E738" s="70">
        <v>30710.6</v>
      </c>
      <c r="F738" s="69"/>
      <c r="G738" s="69"/>
      <c r="H738" s="68"/>
      <c r="I738" s="67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 t="s">
        <v>186</v>
      </c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</row>
    <row r="739" spans="1:63" ht="12" hidden="1" customHeight="1" outlineLevel="4" x14ac:dyDescent="0.2">
      <c r="A739" s="376" t="s">
        <v>646</v>
      </c>
      <c r="B739" s="376"/>
      <c r="C739" s="69"/>
      <c r="D739" s="69"/>
      <c r="E739" s="70">
        <v>30412.43</v>
      </c>
      <c r="F739" s="69"/>
      <c r="G739" s="69"/>
      <c r="H739" s="68"/>
      <c r="I739" s="67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 t="s">
        <v>187</v>
      </c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</row>
    <row r="740" spans="1:63" ht="12" hidden="1" customHeight="1" outlineLevel="4" x14ac:dyDescent="0.2">
      <c r="A740" s="376" t="s">
        <v>645</v>
      </c>
      <c r="B740" s="376"/>
      <c r="C740" s="69"/>
      <c r="D740" s="69"/>
      <c r="E740" s="70">
        <v>30412.43</v>
      </c>
      <c r="F740" s="69"/>
      <c r="G740" s="69"/>
      <c r="H740" s="68"/>
      <c r="I740" s="67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 t="s">
        <v>188</v>
      </c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</row>
    <row r="741" spans="1:63" ht="12" hidden="1" customHeight="1" outlineLevel="4" x14ac:dyDescent="0.2">
      <c r="A741" s="376" t="s">
        <v>644</v>
      </c>
      <c r="B741" s="376"/>
      <c r="C741" s="69"/>
      <c r="D741" s="69"/>
      <c r="E741" s="70">
        <v>60824.87</v>
      </c>
      <c r="F741" s="69"/>
      <c r="G741" s="69"/>
      <c r="H741" s="68"/>
      <c r="I741" s="67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 t="s">
        <v>189</v>
      </c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</row>
    <row r="742" spans="1:63" ht="12" hidden="1" customHeight="1" outlineLevel="4" x14ac:dyDescent="0.2">
      <c r="A742" s="376" t="s">
        <v>642</v>
      </c>
      <c r="B742" s="376"/>
      <c r="C742" s="69"/>
      <c r="D742" s="69"/>
      <c r="E742" s="70">
        <v>58548.02</v>
      </c>
      <c r="F742" s="69"/>
      <c r="G742" s="69"/>
      <c r="H742" s="68"/>
      <c r="I742" s="67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 t="s">
        <v>191</v>
      </c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</row>
    <row r="743" spans="1:63" ht="12" hidden="1" customHeight="1" outlineLevel="4" x14ac:dyDescent="0.2">
      <c r="A743" s="376" t="s">
        <v>578</v>
      </c>
      <c r="B743" s="376"/>
      <c r="C743" s="69"/>
      <c r="D743" s="69"/>
      <c r="E743" s="70">
        <v>45698.82</v>
      </c>
      <c r="F743" s="69"/>
      <c r="G743" s="69"/>
      <c r="H743" s="68"/>
      <c r="I743" s="67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 t="s">
        <v>194</v>
      </c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</row>
    <row r="744" spans="1:63" ht="12" hidden="1" customHeight="1" outlineLevel="4" x14ac:dyDescent="0.2">
      <c r="A744" s="376" t="s">
        <v>574</v>
      </c>
      <c r="B744" s="376"/>
      <c r="C744" s="69"/>
      <c r="D744" s="69"/>
      <c r="E744" s="70">
        <v>110640.47</v>
      </c>
      <c r="F744" s="69"/>
      <c r="G744" s="69"/>
      <c r="H744" s="68"/>
      <c r="I744" s="67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 t="s">
        <v>198</v>
      </c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</row>
    <row r="745" spans="1:63" ht="12" hidden="1" customHeight="1" outlineLevel="4" x14ac:dyDescent="0.2">
      <c r="A745" s="376" t="s">
        <v>565</v>
      </c>
      <c r="B745" s="376"/>
      <c r="C745" s="69"/>
      <c r="D745" s="69"/>
      <c r="E745" s="70">
        <v>61433.14</v>
      </c>
      <c r="F745" s="69"/>
      <c r="G745" s="69"/>
      <c r="H745" s="68"/>
      <c r="I745" s="67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 t="s">
        <v>209</v>
      </c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</row>
    <row r="746" spans="1:63" ht="12" hidden="1" customHeight="1" outlineLevel="3" x14ac:dyDescent="0.2">
      <c r="A746" s="375" t="s">
        <v>822</v>
      </c>
      <c r="B746" s="375"/>
      <c r="C746" s="69"/>
      <c r="D746" s="69"/>
      <c r="E746" s="70">
        <v>5951</v>
      </c>
      <c r="F746" s="69"/>
      <c r="G746" s="69"/>
      <c r="H746" s="68"/>
      <c r="I746" s="67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</row>
    <row r="747" spans="1:63" ht="12" hidden="1" customHeight="1" outlineLevel="4" x14ac:dyDescent="0.2">
      <c r="A747" s="376" t="s">
        <v>516</v>
      </c>
      <c r="B747" s="376"/>
      <c r="C747" s="69"/>
      <c r="D747" s="69"/>
      <c r="E747" s="70">
        <v>5951</v>
      </c>
      <c r="F747" s="69"/>
      <c r="G747" s="69"/>
      <c r="H747" s="68"/>
      <c r="I747" s="67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 t="s">
        <v>167</v>
      </c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</row>
    <row r="748" spans="1:63" ht="23.25" hidden="1" customHeight="1" outlineLevel="3" x14ac:dyDescent="0.2">
      <c r="A748" s="377" t="s">
        <v>821</v>
      </c>
      <c r="B748" s="375"/>
      <c r="C748" s="69"/>
      <c r="D748" s="69"/>
      <c r="E748" s="70">
        <v>150850</v>
      </c>
      <c r="F748" s="69"/>
      <c r="G748" s="69"/>
      <c r="H748" s="68"/>
      <c r="I748" s="67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 t="s">
        <v>872</v>
      </c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</row>
    <row r="749" spans="1:63" ht="12" hidden="1" customHeight="1" outlineLevel="4" x14ac:dyDescent="0.2">
      <c r="A749" s="376" t="s">
        <v>549</v>
      </c>
      <c r="B749" s="376"/>
      <c r="C749" s="69"/>
      <c r="D749" s="69"/>
      <c r="E749" s="70">
        <v>150850</v>
      </c>
      <c r="F749" s="69"/>
      <c r="G749" s="69"/>
      <c r="H749" s="68"/>
      <c r="I749" s="67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</row>
    <row r="750" spans="1:63" ht="12" hidden="1" customHeight="1" outlineLevel="3" x14ac:dyDescent="0.2">
      <c r="A750" s="377" t="s">
        <v>820</v>
      </c>
      <c r="B750" s="375"/>
      <c r="C750" s="69"/>
      <c r="D750" s="69"/>
      <c r="E750" s="70">
        <v>60263.02</v>
      </c>
      <c r="F750" s="69"/>
      <c r="G750" s="69"/>
      <c r="H750" s="68"/>
      <c r="I750" s="67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</row>
    <row r="751" spans="1:63" ht="12" hidden="1" customHeight="1" outlineLevel="4" x14ac:dyDescent="0.2">
      <c r="A751" s="376" t="s">
        <v>567</v>
      </c>
      <c r="B751" s="376"/>
      <c r="C751" s="69"/>
      <c r="D751" s="69"/>
      <c r="E751" s="70">
        <v>60263.02</v>
      </c>
      <c r="F751" s="69"/>
      <c r="G751" s="69"/>
      <c r="H751" s="68"/>
      <c r="I751" s="67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 t="s">
        <v>205</v>
      </c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  <c r="AN751" s="94"/>
      <c r="AO751" s="94"/>
      <c r="AP751" s="94"/>
      <c r="AQ751" s="94"/>
      <c r="AR751" s="94"/>
      <c r="AS751" s="94"/>
      <c r="AT751" s="94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</row>
    <row r="752" spans="1:63" ht="23.25" hidden="1" customHeight="1" outlineLevel="3" x14ac:dyDescent="0.2">
      <c r="A752" s="377" t="s">
        <v>819</v>
      </c>
      <c r="B752" s="375"/>
      <c r="C752" s="69"/>
      <c r="D752" s="69"/>
      <c r="E752" s="70">
        <v>178855.19</v>
      </c>
      <c r="F752" s="69"/>
      <c r="G752" s="69"/>
      <c r="H752" s="68"/>
      <c r="I752" s="67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</row>
    <row r="753" spans="1:63" ht="12" hidden="1" customHeight="1" outlineLevel="4" x14ac:dyDescent="0.2">
      <c r="A753" s="376" t="s">
        <v>513</v>
      </c>
      <c r="B753" s="376"/>
      <c r="C753" s="69"/>
      <c r="D753" s="69"/>
      <c r="E753" s="70">
        <v>178855.19</v>
      </c>
      <c r="F753" s="69"/>
      <c r="G753" s="69"/>
      <c r="H753" s="68"/>
      <c r="I753" s="67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 t="s">
        <v>182</v>
      </c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</row>
    <row r="754" spans="1:63" ht="23.25" hidden="1" customHeight="1" outlineLevel="3" x14ac:dyDescent="0.2">
      <c r="A754" s="377" t="s">
        <v>818</v>
      </c>
      <c r="B754" s="375"/>
      <c r="C754" s="69"/>
      <c r="D754" s="69"/>
      <c r="E754" s="70">
        <v>628586.46</v>
      </c>
      <c r="F754" s="69"/>
      <c r="G754" s="69"/>
      <c r="H754" s="68"/>
      <c r="I754" s="67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</row>
    <row r="755" spans="1:63" ht="12" hidden="1" customHeight="1" outlineLevel="4" x14ac:dyDescent="0.2">
      <c r="A755" s="376" t="s">
        <v>541</v>
      </c>
      <c r="B755" s="376"/>
      <c r="C755" s="69"/>
      <c r="D755" s="69"/>
      <c r="E755" s="70">
        <v>155390.44</v>
      </c>
      <c r="F755" s="69"/>
      <c r="G755" s="69"/>
      <c r="H755" s="68"/>
      <c r="I755" s="67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 t="s">
        <v>73</v>
      </c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</row>
    <row r="756" spans="1:63" ht="12" hidden="1" customHeight="1" outlineLevel="4" x14ac:dyDescent="0.2">
      <c r="A756" s="376" t="s">
        <v>661</v>
      </c>
      <c r="B756" s="376"/>
      <c r="C756" s="69"/>
      <c r="D756" s="69"/>
      <c r="E756" s="70">
        <v>112580.28</v>
      </c>
      <c r="F756" s="69"/>
      <c r="G756" s="69"/>
      <c r="H756" s="68"/>
      <c r="I756" s="67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 t="s">
        <v>166</v>
      </c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</row>
    <row r="757" spans="1:63" ht="12" hidden="1" customHeight="1" outlineLevel="4" x14ac:dyDescent="0.2">
      <c r="A757" s="376" t="s">
        <v>516</v>
      </c>
      <c r="B757" s="376"/>
      <c r="C757" s="69"/>
      <c r="D757" s="69"/>
      <c r="E757" s="70">
        <v>112580.28</v>
      </c>
      <c r="F757" s="69"/>
      <c r="G757" s="69"/>
      <c r="H757" s="68"/>
      <c r="I757" s="67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 t="s">
        <v>167</v>
      </c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</row>
    <row r="758" spans="1:63" ht="12" hidden="1" customHeight="1" outlineLevel="4" x14ac:dyDescent="0.2">
      <c r="A758" s="376" t="s">
        <v>513</v>
      </c>
      <c r="B758" s="376"/>
      <c r="C758" s="69"/>
      <c r="D758" s="69"/>
      <c r="E758" s="70">
        <v>248035.46</v>
      </c>
      <c r="F758" s="69"/>
      <c r="G758" s="69"/>
      <c r="H758" s="68"/>
      <c r="I758" s="67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 t="s">
        <v>182</v>
      </c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90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</row>
    <row r="759" spans="1:63" ht="12" hidden="1" customHeight="1" outlineLevel="3" x14ac:dyDescent="0.2">
      <c r="A759" s="378" t="s">
        <v>817</v>
      </c>
      <c r="B759" s="378"/>
      <c r="C759" s="69"/>
      <c r="D759" s="69"/>
      <c r="E759" s="70">
        <v>157000</v>
      </c>
      <c r="F759" s="69"/>
      <c r="G759" s="69"/>
      <c r="H759" s="68"/>
      <c r="I759" s="67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90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</row>
    <row r="760" spans="1:63" ht="12" hidden="1" customHeight="1" outlineLevel="4" x14ac:dyDescent="0.2">
      <c r="A760" s="376" t="s">
        <v>542</v>
      </c>
      <c r="B760" s="376"/>
      <c r="C760" s="69"/>
      <c r="D760" s="69"/>
      <c r="E760" s="70">
        <v>39000</v>
      </c>
      <c r="F760" s="69"/>
      <c r="G760" s="69"/>
      <c r="H760" s="68"/>
      <c r="I760" s="67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 t="s">
        <v>78</v>
      </c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</row>
    <row r="761" spans="1:63" ht="12" hidden="1" customHeight="1" outlineLevel="4" x14ac:dyDescent="0.2">
      <c r="A761" s="376" t="s">
        <v>701</v>
      </c>
      <c r="B761" s="376"/>
      <c r="C761" s="69"/>
      <c r="D761" s="69"/>
      <c r="E761" s="70">
        <v>17000</v>
      </c>
      <c r="F761" s="69"/>
      <c r="G761" s="69"/>
      <c r="H761" s="68"/>
      <c r="I761" s="67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 t="s">
        <v>85</v>
      </c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</row>
    <row r="762" spans="1:63" ht="23.25" hidden="1" customHeight="1" outlineLevel="4" x14ac:dyDescent="0.2">
      <c r="A762" s="376" t="s">
        <v>606</v>
      </c>
      <c r="B762" s="376"/>
      <c r="C762" s="69"/>
      <c r="D762" s="69"/>
      <c r="E762" s="70">
        <v>16000</v>
      </c>
      <c r="F762" s="69"/>
      <c r="G762" s="69"/>
      <c r="H762" s="68"/>
      <c r="I762" s="67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 t="s">
        <v>25</v>
      </c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</row>
    <row r="763" spans="1:63" ht="12" hidden="1" customHeight="1" outlineLevel="4" x14ac:dyDescent="0.2">
      <c r="A763" s="376" t="s">
        <v>753</v>
      </c>
      <c r="B763" s="376"/>
      <c r="C763" s="69"/>
      <c r="D763" s="69"/>
      <c r="E763" s="70">
        <v>10000</v>
      </c>
      <c r="F763" s="69"/>
      <c r="G763" s="69"/>
      <c r="H763" s="68"/>
      <c r="I763" s="67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 t="s">
        <v>34</v>
      </c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</row>
    <row r="764" spans="1:63" ht="12" hidden="1" customHeight="1" outlineLevel="4" x14ac:dyDescent="0.2">
      <c r="A764" s="376" t="s">
        <v>667</v>
      </c>
      <c r="B764" s="376"/>
      <c r="C764" s="69"/>
      <c r="D764" s="69"/>
      <c r="E764" s="70">
        <v>39000</v>
      </c>
      <c r="F764" s="69"/>
      <c r="G764" s="69"/>
      <c r="H764" s="68"/>
      <c r="I764" s="67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 t="s">
        <v>91</v>
      </c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</row>
    <row r="765" spans="1:63" ht="23.25" hidden="1" customHeight="1" outlineLevel="4" x14ac:dyDescent="0.2">
      <c r="A765" s="376" t="s">
        <v>520</v>
      </c>
      <c r="B765" s="376"/>
      <c r="C765" s="69"/>
      <c r="D765" s="69"/>
      <c r="E765" s="70">
        <v>10000</v>
      </c>
      <c r="F765" s="69"/>
      <c r="G765" s="69"/>
      <c r="H765" s="68"/>
      <c r="I765" s="67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 t="s">
        <v>126</v>
      </c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</row>
    <row r="766" spans="1:63" ht="12" hidden="1" customHeight="1" outlineLevel="4" x14ac:dyDescent="0.2">
      <c r="A766" s="376" t="s">
        <v>514</v>
      </c>
      <c r="B766" s="376"/>
      <c r="C766" s="69"/>
      <c r="D766" s="69"/>
      <c r="E766" s="70">
        <v>26000</v>
      </c>
      <c r="F766" s="69"/>
      <c r="G766" s="69"/>
      <c r="H766" s="68"/>
      <c r="I766" s="67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 t="s">
        <v>180</v>
      </c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</row>
    <row r="767" spans="1:63" ht="12" hidden="1" customHeight="1" outlineLevel="3" x14ac:dyDescent="0.2">
      <c r="A767" s="378" t="s">
        <v>816</v>
      </c>
      <c r="B767" s="378"/>
      <c r="C767" s="69"/>
      <c r="D767" s="69"/>
      <c r="E767" s="70">
        <v>5908653.5999999996</v>
      </c>
      <c r="F767" s="69"/>
      <c r="G767" s="69"/>
      <c r="H767" s="68"/>
      <c r="I767" s="67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</row>
    <row r="768" spans="1:63" ht="12" hidden="1" customHeight="1" outlineLevel="4" x14ac:dyDescent="0.2">
      <c r="A768" s="376" t="s">
        <v>767</v>
      </c>
      <c r="B768" s="376"/>
      <c r="C768" s="69"/>
      <c r="D768" s="69"/>
      <c r="E768" s="70">
        <v>4363.08</v>
      </c>
      <c r="F768" s="69"/>
      <c r="G768" s="69"/>
      <c r="H768" s="68"/>
      <c r="I768" s="67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 t="s">
        <v>2</v>
      </c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</row>
    <row r="769" spans="1:63" ht="12" hidden="1" customHeight="1" outlineLevel="4" x14ac:dyDescent="0.2">
      <c r="A769" s="376" t="s">
        <v>764</v>
      </c>
      <c r="B769" s="376"/>
      <c r="C769" s="69"/>
      <c r="D769" s="69"/>
      <c r="E769" s="70">
        <v>11743.93</v>
      </c>
      <c r="F769" s="69"/>
      <c r="G769" s="69"/>
      <c r="H769" s="68"/>
      <c r="I769" s="67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 t="s">
        <v>7</v>
      </c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</row>
    <row r="770" spans="1:63" ht="12" hidden="1" customHeight="1" outlineLevel="4" x14ac:dyDescent="0.2">
      <c r="A770" s="376" t="s">
        <v>711</v>
      </c>
      <c r="B770" s="376"/>
      <c r="C770" s="69"/>
      <c r="D770" s="69"/>
      <c r="E770" s="70">
        <v>200592.08</v>
      </c>
      <c r="F770" s="69"/>
      <c r="G770" s="69"/>
      <c r="H770" s="68"/>
      <c r="I770" s="67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 t="s">
        <v>77</v>
      </c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  <c r="AN770" s="94"/>
      <c r="AO770" s="94"/>
      <c r="AP770" s="94"/>
      <c r="AQ770" s="94"/>
      <c r="AR770" s="94"/>
      <c r="AS770" s="94"/>
      <c r="AT770" s="94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</row>
    <row r="771" spans="1:63" ht="12" hidden="1" customHeight="1" outlineLevel="4" x14ac:dyDescent="0.2">
      <c r="A771" s="376" t="s">
        <v>704</v>
      </c>
      <c r="B771" s="376"/>
      <c r="C771" s="69"/>
      <c r="D771" s="69"/>
      <c r="E771" s="70">
        <v>192210.31</v>
      </c>
      <c r="F771" s="69"/>
      <c r="G771" s="69"/>
      <c r="H771" s="68"/>
      <c r="I771" s="67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5" t="s">
        <v>83</v>
      </c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  <c r="AN771" s="94"/>
      <c r="AO771" s="94"/>
      <c r="AP771" s="94"/>
      <c r="AQ771" s="94"/>
      <c r="AR771" s="94"/>
      <c r="AS771" s="94"/>
      <c r="AT771" s="94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</row>
    <row r="772" spans="1:63" ht="12" hidden="1" customHeight="1" outlineLevel="4" x14ac:dyDescent="0.2">
      <c r="A772" s="376" t="s">
        <v>701</v>
      </c>
      <c r="B772" s="376"/>
      <c r="C772" s="69"/>
      <c r="D772" s="69"/>
      <c r="E772" s="70">
        <v>205808.94</v>
      </c>
      <c r="F772" s="69"/>
      <c r="G772" s="69"/>
      <c r="H772" s="68"/>
      <c r="I772" s="67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 t="s">
        <v>85</v>
      </c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4"/>
      <c r="AQ772" s="94"/>
      <c r="AR772" s="94"/>
      <c r="AS772" s="94"/>
      <c r="AT772" s="94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</row>
    <row r="773" spans="1:63" ht="12" hidden="1" customHeight="1" outlineLevel="4" x14ac:dyDescent="0.2">
      <c r="A773" s="376" t="s">
        <v>697</v>
      </c>
      <c r="B773" s="376"/>
      <c r="C773" s="69"/>
      <c r="D773" s="69"/>
      <c r="E773" s="70">
        <v>232326.73</v>
      </c>
      <c r="F773" s="69"/>
      <c r="G773" s="69"/>
      <c r="H773" s="68"/>
      <c r="I773" s="67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 t="s">
        <v>75</v>
      </c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</row>
    <row r="774" spans="1:63" ht="23.25" hidden="1" customHeight="1" outlineLevel="4" x14ac:dyDescent="0.2">
      <c r="A774" s="376" t="s">
        <v>690</v>
      </c>
      <c r="B774" s="376"/>
      <c r="C774" s="69"/>
      <c r="D774" s="69"/>
      <c r="E774" s="70">
        <v>198404.38</v>
      </c>
      <c r="F774" s="69"/>
      <c r="G774" s="69"/>
      <c r="H774" s="68"/>
      <c r="I774" s="67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 t="s">
        <v>67</v>
      </c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</row>
    <row r="775" spans="1:63" ht="23.25" hidden="1" customHeight="1" outlineLevel="4" x14ac:dyDescent="0.2">
      <c r="A775" s="376" t="s">
        <v>689</v>
      </c>
      <c r="B775" s="376"/>
      <c r="C775" s="69"/>
      <c r="D775" s="69"/>
      <c r="E775" s="70">
        <v>200087.59</v>
      </c>
      <c r="F775" s="69"/>
      <c r="G775" s="69"/>
      <c r="H775" s="68"/>
      <c r="I775" s="67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5" t="s">
        <v>58</v>
      </c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  <c r="AN775" s="94"/>
      <c r="AO775" s="94"/>
      <c r="AP775" s="94"/>
      <c r="AQ775" s="94"/>
      <c r="AR775" s="94"/>
      <c r="AS775" s="94"/>
      <c r="AT775" s="94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</row>
    <row r="776" spans="1:63" ht="23.25" hidden="1" customHeight="1" outlineLevel="4" x14ac:dyDescent="0.2">
      <c r="A776" s="376" t="s">
        <v>686</v>
      </c>
      <c r="B776" s="376"/>
      <c r="C776" s="69"/>
      <c r="D776" s="69"/>
      <c r="E776" s="70">
        <v>113324.7</v>
      </c>
      <c r="F776" s="69"/>
      <c r="G776" s="69"/>
      <c r="H776" s="68"/>
      <c r="I776" s="67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 t="s">
        <v>64</v>
      </c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  <c r="AN776" s="94"/>
      <c r="AO776" s="94"/>
      <c r="AP776" s="94"/>
      <c r="AQ776" s="94"/>
      <c r="AR776" s="94"/>
      <c r="AS776" s="94"/>
      <c r="AT776" s="94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</row>
    <row r="777" spans="1:63" ht="23.25" hidden="1" customHeight="1" outlineLevel="4" x14ac:dyDescent="0.2">
      <c r="A777" s="376" t="s">
        <v>605</v>
      </c>
      <c r="B777" s="376"/>
      <c r="C777" s="69"/>
      <c r="D777" s="69"/>
      <c r="E777" s="70">
        <v>255395.79</v>
      </c>
      <c r="F777" s="69"/>
      <c r="G777" s="69"/>
      <c r="H777" s="68"/>
      <c r="I777" s="67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 t="s">
        <v>25</v>
      </c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</row>
    <row r="778" spans="1:63" ht="23.25" hidden="1" customHeight="1" outlineLevel="4" x14ac:dyDescent="0.2">
      <c r="A778" s="376" t="s">
        <v>602</v>
      </c>
      <c r="B778" s="376"/>
      <c r="C778" s="69"/>
      <c r="D778" s="69"/>
      <c r="E778" s="70">
        <v>251234.99</v>
      </c>
      <c r="F778" s="69"/>
      <c r="G778" s="69"/>
      <c r="H778" s="68"/>
      <c r="I778" s="67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 t="s">
        <v>26</v>
      </c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  <c r="AN778" s="94"/>
      <c r="AO778" s="94"/>
      <c r="AP778" s="94"/>
      <c r="AQ778" s="94"/>
      <c r="AR778" s="94"/>
      <c r="AS778" s="94"/>
      <c r="AT778" s="94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</row>
    <row r="779" spans="1:63" ht="12" hidden="1" customHeight="1" outlineLevel="4" x14ac:dyDescent="0.2">
      <c r="A779" s="376" t="s">
        <v>753</v>
      </c>
      <c r="B779" s="376"/>
      <c r="C779" s="69"/>
      <c r="D779" s="69"/>
      <c r="E779" s="70">
        <v>184094.21</v>
      </c>
      <c r="F779" s="69"/>
      <c r="G779" s="69"/>
      <c r="H779" s="68"/>
      <c r="I779" s="67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 t="s">
        <v>34</v>
      </c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</row>
    <row r="780" spans="1:63" ht="12" hidden="1" customHeight="1" outlineLevel="4" x14ac:dyDescent="0.2">
      <c r="A780" s="376" t="s">
        <v>532</v>
      </c>
      <c r="B780" s="376"/>
      <c r="C780" s="69"/>
      <c r="D780" s="69"/>
      <c r="E780" s="70">
        <v>193116.07</v>
      </c>
      <c r="F780" s="69"/>
      <c r="G780" s="69"/>
      <c r="H780" s="68"/>
      <c r="I780" s="67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 t="s">
        <v>35</v>
      </c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</row>
    <row r="781" spans="1:63" ht="12" hidden="1" customHeight="1" outlineLevel="4" x14ac:dyDescent="0.2">
      <c r="A781" s="376" t="s">
        <v>676</v>
      </c>
      <c r="B781" s="376"/>
      <c r="C781" s="69"/>
      <c r="D781" s="69"/>
      <c r="E781" s="70">
        <v>209803.12</v>
      </c>
      <c r="F781" s="69"/>
      <c r="G781" s="69"/>
      <c r="H781" s="68"/>
      <c r="I781" s="67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 t="s">
        <v>101</v>
      </c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</row>
    <row r="782" spans="1:63" ht="12" hidden="1" customHeight="1" outlineLevel="4" x14ac:dyDescent="0.2">
      <c r="A782" s="376" t="s">
        <v>675</v>
      </c>
      <c r="B782" s="376"/>
      <c r="C782" s="69"/>
      <c r="D782" s="69"/>
      <c r="E782" s="70">
        <v>387634.4</v>
      </c>
      <c r="F782" s="69"/>
      <c r="G782" s="69"/>
      <c r="H782" s="68"/>
      <c r="I782" s="67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 t="s">
        <v>102</v>
      </c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  <c r="AN782" s="94"/>
      <c r="AO782" s="94"/>
      <c r="AP782" s="94"/>
      <c r="AQ782" s="94"/>
      <c r="AR782" s="94"/>
      <c r="AS782" s="94"/>
      <c r="AT782" s="94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</row>
    <row r="783" spans="1:63" ht="12" hidden="1" customHeight="1" outlineLevel="4" x14ac:dyDescent="0.2">
      <c r="A783" s="376" t="s">
        <v>528</v>
      </c>
      <c r="B783" s="376"/>
      <c r="C783" s="69"/>
      <c r="D783" s="69"/>
      <c r="E783" s="70">
        <v>80283.460000000006</v>
      </c>
      <c r="F783" s="69"/>
      <c r="G783" s="69"/>
      <c r="H783" s="68"/>
      <c r="I783" s="67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 t="s">
        <v>107</v>
      </c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  <c r="AN783" s="94"/>
      <c r="AO783" s="94"/>
      <c r="AP783" s="94"/>
      <c r="AQ783" s="94"/>
      <c r="AR783" s="94"/>
      <c r="AS783" s="94"/>
      <c r="AT783" s="94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</row>
    <row r="784" spans="1:63" ht="12" hidden="1" customHeight="1" outlineLevel="4" x14ac:dyDescent="0.2">
      <c r="A784" s="376" t="s">
        <v>527</v>
      </c>
      <c r="B784" s="376"/>
      <c r="C784" s="69"/>
      <c r="D784" s="69"/>
      <c r="E784" s="70">
        <v>239713.77</v>
      </c>
      <c r="F784" s="69"/>
      <c r="G784" s="69"/>
      <c r="H784" s="68"/>
      <c r="I784" s="67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 t="s">
        <v>108</v>
      </c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</row>
    <row r="785" spans="1:63" ht="12" hidden="1" customHeight="1" outlineLevel="4" x14ac:dyDescent="0.2">
      <c r="A785" s="376" t="s">
        <v>667</v>
      </c>
      <c r="B785" s="376"/>
      <c r="C785" s="69"/>
      <c r="D785" s="69"/>
      <c r="E785" s="70">
        <v>244393.71</v>
      </c>
      <c r="F785" s="69"/>
      <c r="G785" s="69"/>
      <c r="H785" s="68"/>
      <c r="I785" s="67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 t="s">
        <v>91</v>
      </c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  <c r="AN785" s="94"/>
      <c r="AO785" s="94"/>
      <c r="AP785" s="94"/>
      <c r="AQ785" s="94"/>
      <c r="AR785" s="94"/>
      <c r="AS785" s="94"/>
      <c r="AT785" s="94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</row>
    <row r="786" spans="1:63" ht="23.25" hidden="1" customHeight="1" outlineLevel="4" x14ac:dyDescent="0.2">
      <c r="A786" s="376" t="s">
        <v>750</v>
      </c>
      <c r="B786" s="376"/>
      <c r="C786" s="69"/>
      <c r="D786" s="69"/>
      <c r="E786" s="70">
        <v>244752.9</v>
      </c>
      <c r="F786" s="69"/>
      <c r="G786" s="69"/>
      <c r="H786" s="68"/>
      <c r="I786" s="67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 t="s">
        <v>144</v>
      </c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4"/>
      <c r="AQ786" s="94"/>
      <c r="AR786" s="94"/>
      <c r="AS786" s="94"/>
      <c r="AT786" s="94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</row>
    <row r="787" spans="1:63" ht="23.25" hidden="1" customHeight="1" outlineLevel="4" x14ac:dyDescent="0.2">
      <c r="A787" s="376" t="s">
        <v>748</v>
      </c>
      <c r="B787" s="376"/>
      <c r="C787" s="69"/>
      <c r="D787" s="69"/>
      <c r="E787" s="70">
        <v>236434.87</v>
      </c>
      <c r="F787" s="69"/>
      <c r="G787" s="69"/>
      <c r="H787" s="68"/>
      <c r="I787" s="67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 t="s">
        <v>146</v>
      </c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  <c r="AN787" s="94"/>
      <c r="AO787" s="94"/>
      <c r="AP787" s="94"/>
      <c r="AQ787" s="94"/>
      <c r="AR787" s="94"/>
      <c r="AS787" s="94"/>
      <c r="AT787" s="94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</row>
    <row r="788" spans="1:63" ht="23.25" hidden="1" customHeight="1" outlineLevel="4" x14ac:dyDescent="0.2">
      <c r="A788" s="376" t="s">
        <v>747</v>
      </c>
      <c r="B788" s="376"/>
      <c r="C788" s="69"/>
      <c r="D788" s="69"/>
      <c r="E788" s="70">
        <v>222442.34</v>
      </c>
      <c r="F788" s="69"/>
      <c r="G788" s="69"/>
      <c r="H788" s="68"/>
      <c r="I788" s="67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 t="s">
        <v>148</v>
      </c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  <c r="AN788" s="94"/>
      <c r="AO788" s="94"/>
      <c r="AP788" s="94"/>
      <c r="AQ788" s="94"/>
      <c r="AR788" s="94"/>
      <c r="AS788" s="94"/>
      <c r="AT788" s="94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</row>
    <row r="789" spans="1:63" ht="23.25" hidden="1" customHeight="1" outlineLevel="4" x14ac:dyDescent="0.2">
      <c r="A789" s="376" t="s">
        <v>745</v>
      </c>
      <c r="B789" s="376"/>
      <c r="C789" s="69"/>
      <c r="D789" s="69"/>
      <c r="E789" s="70">
        <v>226910.78</v>
      </c>
      <c r="F789" s="69"/>
      <c r="G789" s="69"/>
      <c r="H789" s="68"/>
      <c r="I789" s="67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 t="s">
        <v>150</v>
      </c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  <c r="AN789" s="94"/>
      <c r="AO789" s="94"/>
      <c r="AP789" s="94"/>
      <c r="AQ789" s="94"/>
      <c r="AR789" s="94"/>
      <c r="AS789" s="94"/>
      <c r="AT789" s="94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</row>
    <row r="790" spans="1:63" ht="23.25" hidden="1" customHeight="1" outlineLevel="4" x14ac:dyDescent="0.2">
      <c r="A790" s="376" t="s">
        <v>744</v>
      </c>
      <c r="B790" s="376"/>
      <c r="C790" s="69"/>
      <c r="D790" s="69"/>
      <c r="E790" s="70">
        <v>446230.25</v>
      </c>
      <c r="F790" s="69"/>
      <c r="G790" s="69"/>
      <c r="H790" s="68"/>
      <c r="I790" s="67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 t="s">
        <v>151</v>
      </c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  <c r="AN790" s="94"/>
      <c r="AO790" s="94"/>
      <c r="AP790" s="94"/>
      <c r="AQ790" s="94"/>
      <c r="AR790" s="94"/>
      <c r="AS790" s="94"/>
      <c r="AT790" s="94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</row>
    <row r="791" spans="1:63" ht="23.25" hidden="1" customHeight="1" outlineLevel="4" x14ac:dyDescent="0.2">
      <c r="A791" s="376" t="s">
        <v>732</v>
      </c>
      <c r="B791" s="376"/>
      <c r="C791" s="69"/>
      <c r="D791" s="69"/>
      <c r="E791" s="70">
        <v>201779.15</v>
      </c>
      <c r="F791" s="69"/>
      <c r="G791" s="69"/>
      <c r="H791" s="68"/>
      <c r="I791" s="67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 t="s">
        <v>122</v>
      </c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</row>
    <row r="792" spans="1:63" ht="23.25" hidden="1" customHeight="1" outlineLevel="4" x14ac:dyDescent="0.2">
      <c r="A792" s="376" t="s">
        <v>723</v>
      </c>
      <c r="B792" s="376"/>
      <c r="C792" s="69"/>
      <c r="D792" s="69"/>
      <c r="E792" s="70">
        <v>247313.97</v>
      </c>
      <c r="F792" s="69"/>
      <c r="G792" s="69"/>
      <c r="H792" s="68"/>
      <c r="I792" s="67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 t="s">
        <v>134</v>
      </c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  <c r="AN792" s="94"/>
      <c r="AO792" s="94"/>
      <c r="AP792" s="94"/>
      <c r="AQ792" s="94"/>
      <c r="AR792" s="94"/>
      <c r="AS792" s="94"/>
      <c r="AT792" s="94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</row>
    <row r="793" spans="1:63" ht="12" hidden="1" customHeight="1" outlineLevel="4" x14ac:dyDescent="0.2">
      <c r="A793" s="376" t="s">
        <v>514</v>
      </c>
      <c r="B793" s="376"/>
      <c r="C793" s="69"/>
      <c r="D793" s="69"/>
      <c r="E793" s="70">
        <v>236912.42</v>
      </c>
      <c r="F793" s="69"/>
      <c r="G793" s="69"/>
      <c r="H793" s="68"/>
      <c r="I793" s="67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 t="s">
        <v>180</v>
      </c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  <c r="AN793" s="94"/>
      <c r="AO793" s="94"/>
      <c r="AP793" s="94"/>
      <c r="AQ793" s="94"/>
      <c r="AR793" s="94"/>
      <c r="AS793" s="94"/>
      <c r="AT793" s="94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</row>
    <row r="794" spans="1:63" ht="12" hidden="1" customHeight="1" outlineLevel="4" x14ac:dyDescent="0.2">
      <c r="A794" s="376" t="s">
        <v>651</v>
      </c>
      <c r="B794" s="376"/>
      <c r="C794" s="69"/>
      <c r="D794" s="69"/>
      <c r="E794" s="70">
        <v>237485.43</v>
      </c>
      <c r="F794" s="69"/>
      <c r="G794" s="69"/>
      <c r="H794" s="68"/>
      <c r="I794" s="67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 t="s">
        <v>171</v>
      </c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4"/>
      <c r="AQ794" s="94"/>
      <c r="AR794" s="94"/>
      <c r="AS794" s="94"/>
      <c r="AT794" s="94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</row>
    <row r="795" spans="1:63" ht="12" hidden="1" customHeight="1" outlineLevel="4" x14ac:dyDescent="0.2">
      <c r="A795" s="376" t="s">
        <v>609</v>
      </c>
      <c r="B795" s="376"/>
      <c r="C795" s="69"/>
      <c r="D795" s="69"/>
      <c r="E795" s="70">
        <v>203860.23</v>
      </c>
      <c r="F795" s="69"/>
      <c r="G795" s="69"/>
      <c r="H795" s="68"/>
      <c r="I795" s="67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 t="s">
        <v>215</v>
      </c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</row>
    <row r="796" spans="1:63" ht="12" hidden="1" customHeight="1" outlineLevel="3" x14ac:dyDescent="0.2">
      <c r="A796" s="379" t="s">
        <v>815</v>
      </c>
      <c r="B796" s="378"/>
      <c r="C796" s="69"/>
      <c r="D796" s="69"/>
      <c r="E796" s="70">
        <v>25627.82</v>
      </c>
      <c r="F796" s="69"/>
      <c r="G796" s="69"/>
      <c r="H796" s="68"/>
      <c r="I796" s="67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</row>
    <row r="797" spans="1:63" ht="12" hidden="1" customHeight="1" outlineLevel="4" x14ac:dyDescent="0.2">
      <c r="A797" s="376" t="s">
        <v>708</v>
      </c>
      <c r="B797" s="376"/>
      <c r="C797" s="69"/>
      <c r="D797" s="69"/>
      <c r="E797" s="70">
        <v>4123.71</v>
      </c>
      <c r="F797" s="69"/>
      <c r="G797" s="69"/>
      <c r="H797" s="68"/>
      <c r="I797" s="67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 t="s">
        <v>81</v>
      </c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  <c r="AN797" s="94"/>
      <c r="AO797" s="94"/>
      <c r="AP797" s="94"/>
      <c r="AQ797" s="94"/>
      <c r="AR797" s="94"/>
      <c r="AS797" s="94"/>
      <c r="AT797" s="94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</row>
    <row r="798" spans="1:63" ht="12" hidden="1" customHeight="1" outlineLevel="4" x14ac:dyDescent="0.2">
      <c r="A798" s="376" t="s">
        <v>706</v>
      </c>
      <c r="B798" s="376"/>
      <c r="C798" s="69"/>
      <c r="D798" s="69"/>
      <c r="E798" s="70">
        <v>4123.71</v>
      </c>
      <c r="F798" s="69"/>
      <c r="G798" s="69"/>
      <c r="H798" s="68"/>
      <c r="I798" s="67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 t="s">
        <v>82</v>
      </c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4"/>
      <c r="AS798" s="94"/>
      <c r="AT798" s="94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</row>
    <row r="799" spans="1:63" ht="12" hidden="1" customHeight="1" outlineLevel="4" x14ac:dyDescent="0.2">
      <c r="A799" s="376" t="s">
        <v>593</v>
      </c>
      <c r="B799" s="376"/>
      <c r="C799" s="69"/>
      <c r="D799" s="69"/>
      <c r="E799" s="70">
        <v>3843.89</v>
      </c>
      <c r="F799" s="69"/>
      <c r="G799" s="69"/>
      <c r="H799" s="68"/>
      <c r="I799" s="67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 t="s">
        <v>43</v>
      </c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</row>
    <row r="800" spans="1:63" ht="23.25" hidden="1" customHeight="1" outlineLevel="4" x14ac:dyDescent="0.2">
      <c r="A800" s="376" t="s">
        <v>719</v>
      </c>
      <c r="B800" s="376"/>
      <c r="C800" s="69"/>
      <c r="D800" s="69"/>
      <c r="E800" s="70">
        <v>4567.26</v>
      </c>
      <c r="F800" s="69"/>
      <c r="G800" s="69"/>
      <c r="H800" s="68"/>
      <c r="I800" s="67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 t="s">
        <v>139</v>
      </c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  <c r="AN800" s="94"/>
      <c r="AO800" s="94"/>
      <c r="AP800" s="94"/>
      <c r="AQ800" s="94"/>
      <c r="AR800" s="94"/>
      <c r="AS800" s="94"/>
      <c r="AT800" s="94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</row>
    <row r="801" spans="1:63" ht="12" hidden="1" customHeight="1" outlineLevel="4" x14ac:dyDescent="0.2">
      <c r="A801" s="376" t="s">
        <v>648</v>
      </c>
      <c r="B801" s="376"/>
      <c r="C801" s="69"/>
      <c r="D801" s="69"/>
      <c r="E801" s="70">
        <v>4845.54</v>
      </c>
      <c r="F801" s="69"/>
      <c r="G801" s="69"/>
      <c r="H801" s="68"/>
      <c r="I801" s="67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 t="s">
        <v>185</v>
      </c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</row>
    <row r="802" spans="1:63" ht="12" hidden="1" customHeight="1" outlineLevel="4" x14ac:dyDescent="0.2">
      <c r="A802" s="376" t="s">
        <v>647</v>
      </c>
      <c r="B802" s="376"/>
      <c r="C802" s="69"/>
      <c r="D802" s="69"/>
      <c r="E802" s="70">
        <v>4123.71</v>
      </c>
      <c r="F802" s="69"/>
      <c r="G802" s="69"/>
      <c r="H802" s="68"/>
      <c r="I802" s="67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 t="s">
        <v>186</v>
      </c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94"/>
      <c r="AS802" s="94"/>
      <c r="AT802" s="94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</row>
    <row r="803" spans="1:63" ht="12" hidden="1" customHeight="1" outlineLevel="3" x14ac:dyDescent="0.2">
      <c r="A803" s="379" t="s">
        <v>814</v>
      </c>
      <c r="B803" s="378"/>
      <c r="C803" s="69"/>
      <c r="D803" s="69"/>
      <c r="E803" s="70">
        <v>2097592.13</v>
      </c>
      <c r="F803" s="69"/>
      <c r="G803" s="69"/>
      <c r="H803" s="68"/>
      <c r="I803" s="67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</row>
    <row r="804" spans="1:63" ht="12" hidden="1" customHeight="1" outlineLevel="4" x14ac:dyDescent="0.2">
      <c r="A804" s="376" t="s">
        <v>633</v>
      </c>
      <c r="B804" s="376"/>
      <c r="C804" s="69"/>
      <c r="D804" s="69"/>
      <c r="E804" s="70">
        <v>40362.51</v>
      </c>
      <c r="F804" s="69"/>
      <c r="G804" s="69"/>
      <c r="H804" s="68"/>
      <c r="I804" s="67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 t="s">
        <v>217</v>
      </c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</row>
    <row r="805" spans="1:63" ht="12" hidden="1" customHeight="1" outlineLevel="4" x14ac:dyDescent="0.2">
      <c r="A805" s="376" t="s">
        <v>541</v>
      </c>
      <c r="B805" s="376"/>
      <c r="C805" s="69"/>
      <c r="D805" s="69"/>
      <c r="E805" s="70">
        <v>68583.39</v>
      </c>
      <c r="F805" s="69"/>
      <c r="G805" s="69"/>
      <c r="H805" s="68"/>
      <c r="I805" s="67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 t="s">
        <v>73</v>
      </c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</row>
    <row r="806" spans="1:63" ht="23.25" hidden="1" customHeight="1" outlineLevel="4" x14ac:dyDescent="0.2">
      <c r="A806" s="376" t="s">
        <v>535</v>
      </c>
      <c r="B806" s="376"/>
      <c r="C806" s="69"/>
      <c r="D806" s="69"/>
      <c r="E806" s="70">
        <v>197675.71</v>
      </c>
      <c r="F806" s="69"/>
      <c r="G806" s="69"/>
      <c r="H806" s="68"/>
      <c r="I806" s="67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5" t="s">
        <v>61</v>
      </c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</row>
    <row r="807" spans="1:63" ht="23.25" hidden="1" customHeight="1" outlineLevel="4" x14ac:dyDescent="0.2">
      <c r="A807" s="376" t="s">
        <v>686</v>
      </c>
      <c r="B807" s="376"/>
      <c r="C807" s="69"/>
      <c r="D807" s="69"/>
      <c r="E807" s="70">
        <v>56580.29</v>
      </c>
      <c r="F807" s="69"/>
      <c r="G807" s="69"/>
      <c r="H807" s="68"/>
      <c r="I807" s="67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 t="s">
        <v>64</v>
      </c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</row>
    <row r="808" spans="1:63" ht="23.25" hidden="1" customHeight="1" outlineLevel="4" x14ac:dyDescent="0.2">
      <c r="A808" s="376" t="s">
        <v>605</v>
      </c>
      <c r="B808" s="376"/>
      <c r="C808" s="69"/>
      <c r="D808" s="69"/>
      <c r="E808" s="70">
        <v>54317.87</v>
      </c>
      <c r="F808" s="69"/>
      <c r="G808" s="69"/>
      <c r="H808" s="68"/>
      <c r="I808" s="67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 t="s">
        <v>25</v>
      </c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</row>
    <row r="809" spans="1:63" ht="12" hidden="1" customHeight="1" outlineLevel="4" x14ac:dyDescent="0.2">
      <c r="A809" s="376" t="s">
        <v>622</v>
      </c>
      <c r="B809" s="376"/>
      <c r="C809" s="69"/>
      <c r="D809" s="69"/>
      <c r="E809" s="70">
        <v>4753.8900000000003</v>
      </c>
      <c r="F809" s="69"/>
      <c r="G809" s="69"/>
      <c r="H809" s="68"/>
      <c r="I809" s="67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 t="s">
        <v>46</v>
      </c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</row>
    <row r="810" spans="1:63" ht="12" hidden="1" customHeight="1" outlineLevel="4" x14ac:dyDescent="0.2">
      <c r="A810" s="376" t="s">
        <v>621</v>
      </c>
      <c r="B810" s="376"/>
      <c r="C810" s="69"/>
      <c r="D810" s="69"/>
      <c r="E810" s="70">
        <v>25165.55</v>
      </c>
      <c r="F810" s="69"/>
      <c r="G810" s="69"/>
      <c r="H810" s="68"/>
      <c r="I810" s="67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 t="s">
        <v>46</v>
      </c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</row>
    <row r="811" spans="1:63" ht="12" hidden="1" customHeight="1" outlineLevel="4" x14ac:dyDescent="0.2">
      <c r="A811" s="376" t="s">
        <v>685</v>
      </c>
      <c r="B811" s="376"/>
      <c r="C811" s="69"/>
      <c r="D811" s="69"/>
      <c r="E811" s="70">
        <v>141807.76</v>
      </c>
      <c r="F811" s="69"/>
      <c r="G811" s="69"/>
      <c r="H811" s="68"/>
      <c r="I811" s="67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 t="s">
        <v>89</v>
      </c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</row>
    <row r="812" spans="1:63" ht="12" hidden="1" customHeight="1" outlineLevel="4" x14ac:dyDescent="0.2">
      <c r="A812" s="376" t="s">
        <v>530</v>
      </c>
      <c r="B812" s="376"/>
      <c r="C812" s="69"/>
      <c r="D812" s="69"/>
      <c r="E812" s="70">
        <v>35430.550000000003</v>
      </c>
      <c r="F812" s="69"/>
      <c r="G812" s="69"/>
      <c r="H812" s="68"/>
      <c r="I812" s="67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 t="s">
        <v>94</v>
      </c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</row>
    <row r="813" spans="1:63" ht="12" hidden="1" customHeight="1" outlineLevel="4" x14ac:dyDescent="0.2">
      <c r="A813" s="376" t="s">
        <v>673</v>
      </c>
      <c r="B813" s="376"/>
      <c r="C813" s="69"/>
      <c r="D813" s="69"/>
      <c r="E813" s="70">
        <v>45172.959999999999</v>
      </c>
      <c r="F813" s="69"/>
      <c r="G813" s="69"/>
      <c r="H813" s="68"/>
      <c r="I813" s="67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 t="s">
        <v>105</v>
      </c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</row>
    <row r="814" spans="1:63" ht="12" hidden="1" customHeight="1" outlineLevel="4" x14ac:dyDescent="0.2">
      <c r="A814" s="376" t="s">
        <v>670</v>
      </c>
      <c r="B814" s="376"/>
      <c r="C814" s="69"/>
      <c r="D814" s="69"/>
      <c r="E814" s="70">
        <v>54063.39</v>
      </c>
      <c r="F814" s="69"/>
      <c r="G814" s="69"/>
      <c r="H814" s="68"/>
      <c r="I814" s="67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 t="s">
        <v>109</v>
      </c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</row>
    <row r="815" spans="1:63" ht="23.25" hidden="1" customHeight="1" outlineLevel="4" x14ac:dyDescent="0.2">
      <c r="A815" s="376" t="s">
        <v>620</v>
      </c>
      <c r="B815" s="376"/>
      <c r="C815" s="69"/>
      <c r="D815" s="69"/>
      <c r="E815" s="70">
        <v>27511</v>
      </c>
      <c r="F815" s="69"/>
      <c r="G815" s="69"/>
      <c r="H815" s="68"/>
      <c r="I815" s="67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 t="s">
        <v>56</v>
      </c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</row>
    <row r="816" spans="1:63" ht="23.25" hidden="1" customHeight="1" outlineLevel="4" x14ac:dyDescent="0.2">
      <c r="A816" s="376" t="s">
        <v>523</v>
      </c>
      <c r="B816" s="376"/>
      <c r="C816" s="69"/>
      <c r="D816" s="69"/>
      <c r="E816" s="70">
        <v>27724.61</v>
      </c>
      <c r="F816" s="69"/>
      <c r="G816" s="69"/>
      <c r="H816" s="68"/>
      <c r="I816" s="67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 t="s">
        <v>113</v>
      </c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</row>
    <row r="817" spans="1:63" ht="12" hidden="1" customHeight="1" outlineLevel="4" x14ac:dyDescent="0.2">
      <c r="A817" s="376" t="s">
        <v>664</v>
      </c>
      <c r="B817" s="376"/>
      <c r="C817" s="69"/>
      <c r="D817" s="69"/>
      <c r="E817" s="70">
        <v>33667.050000000003</v>
      </c>
      <c r="F817" s="69"/>
      <c r="G817" s="69"/>
      <c r="H817" s="68"/>
      <c r="I817" s="67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 t="s">
        <v>159</v>
      </c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</row>
    <row r="818" spans="1:63" ht="12" hidden="1" customHeight="1" outlineLevel="4" x14ac:dyDescent="0.2">
      <c r="A818" s="376" t="s">
        <v>663</v>
      </c>
      <c r="B818" s="376"/>
      <c r="C818" s="69"/>
      <c r="D818" s="69"/>
      <c r="E818" s="70">
        <v>35979.519999999997</v>
      </c>
      <c r="F818" s="69"/>
      <c r="G818" s="69"/>
      <c r="H818" s="68"/>
      <c r="I818" s="67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 t="s">
        <v>160</v>
      </c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</row>
    <row r="819" spans="1:63" ht="12" hidden="1" customHeight="1" outlineLevel="4" x14ac:dyDescent="0.2">
      <c r="A819" s="376" t="s">
        <v>515</v>
      </c>
      <c r="B819" s="376"/>
      <c r="C819" s="69"/>
      <c r="D819" s="69"/>
      <c r="E819" s="70">
        <v>319821.78000000003</v>
      </c>
      <c r="F819" s="69"/>
      <c r="G819" s="69"/>
      <c r="H819" s="68"/>
      <c r="I819" s="67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 t="s">
        <v>177</v>
      </c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</row>
    <row r="820" spans="1:63" ht="12" hidden="1" customHeight="1" outlineLevel="4" x14ac:dyDescent="0.2">
      <c r="A820" s="376" t="s">
        <v>514</v>
      </c>
      <c r="B820" s="376"/>
      <c r="C820" s="69"/>
      <c r="D820" s="69"/>
      <c r="E820" s="70">
        <v>243238.65</v>
      </c>
      <c r="F820" s="69"/>
      <c r="G820" s="69"/>
      <c r="H820" s="68"/>
      <c r="I820" s="67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 t="s">
        <v>180</v>
      </c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</row>
    <row r="821" spans="1:63" ht="12" hidden="1" customHeight="1" outlineLevel="4" x14ac:dyDescent="0.2">
      <c r="A821" s="376" t="s">
        <v>652</v>
      </c>
      <c r="B821" s="376"/>
      <c r="C821" s="69"/>
      <c r="D821" s="69"/>
      <c r="E821" s="70">
        <v>26337.05</v>
      </c>
      <c r="F821" s="69"/>
      <c r="G821" s="69"/>
      <c r="H821" s="68"/>
      <c r="I821" s="67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 t="s">
        <v>181</v>
      </c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</row>
    <row r="822" spans="1:63" ht="12" hidden="1" customHeight="1" outlineLevel="4" x14ac:dyDescent="0.2">
      <c r="A822" s="376" t="s">
        <v>513</v>
      </c>
      <c r="B822" s="376"/>
      <c r="C822" s="69"/>
      <c r="D822" s="69"/>
      <c r="E822" s="70">
        <v>216865.86</v>
      </c>
      <c r="F822" s="69"/>
      <c r="G822" s="69"/>
      <c r="H822" s="68"/>
      <c r="I822" s="67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 t="s">
        <v>182</v>
      </c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</row>
    <row r="823" spans="1:63" ht="12" hidden="1" customHeight="1" outlineLevel="4" x14ac:dyDescent="0.2">
      <c r="A823" s="376" t="s">
        <v>511</v>
      </c>
      <c r="B823" s="376"/>
      <c r="C823" s="69"/>
      <c r="D823" s="69"/>
      <c r="E823" s="70">
        <v>174979.28</v>
      </c>
      <c r="F823" s="69"/>
      <c r="G823" s="69"/>
      <c r="H823" s="68"/>
      <c r="I823" s="67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 t="s">
        <v>192</v>
      </c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</row>
    <row r="824" spans="1:63" ht="12" hidden="1" customHeight="1" outlineLevel="4" x14ac:dyDescent="0.2">
      <c r="A824" s="376" t="s">
        <v>510</v>
      </c>
      <c r="B824" s="376"/>
      <c r="C824" s="69"/>
      <c r="D824" s="69"/>
      <c r="E824" s="70">
        <v>211335.28</v>
      </c>
      <c r="F824" s="69"/>
      <c r="G824" s="69"/>
      <c r="H824" s="68"/>
      <c r="I824" s="67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 t="s">
        <v>202</v>
      </c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</row>
    <row r="825" spans="1:63" ht="12" hidden="1" customHeight="1" outlineLevel="4" x14ac:dyDescent="0.2">
      <c r="A825" s="376" t="s">
        <v>568</v>
      </c>
      <c r="B825" s="376"/>
      <c r="C825" s="69"/>
      <c r="D825" s="69"/>
      <c r="E825" s="70">
        <v>42730.34</v>
      </c>
      <c r="F825" s="69"/>
      <c r="G825" s="69"/>
      <c r="H825" s="68"/>
      <c r="I825" s="67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 t="s">
        <v>207</v>
      </c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90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</row>
    <row r="826" spans="1:63" ht="12" hidden="1" customHeight="1" outlineLevel="4" x14ac:dyDescent="0.2">
      <c r="A826" s="376" t="s">
        <v>567</v>
      </c>
      <c r="B826" s="376"/>
      <c r="C826" s="69"/>
      <c r="D826" s="69"/>
      <c r="E826" s="70">
        <v>13487.84</v>
      </c>
      <c r="F826" s="69"/>
      <c r="G826" s="69"/>
      <c r="H826" s="68"/>
      <c r="I826" s="67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 t="s">
        <v>205</v>
      </c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</row>
    <row r="827" spans="1:63" ht="12" hidden="1" customHeight="1" outlineLevel="3" x14ac:dyDescent="0.2">
      <c r="A827" s="378" t="s">
        <v>813</v>
      </c>
      <c r="B827" s="378"/>
      <c r="C827" s="69"/>
      <c r="D827" s="69"/>
      <c r="E827" s="70">
        <v>1336281.67</v>
      </c>
      <c r="F827" s="69"/>
      <c r="G827" s="69"/>
      <c r="H827" s="68"/>
      <c r="I827" s="67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</row>
    <row r="828" spans="1:63" ht="12" hidden="1" customHeight="1" outlineLevel="4" x14ac:dyDescent="0.2">
      <c r="A828" s="376" t="s">
        <v>770</v>
      </c>
      <c r="B828" s="376"/>
      <c r="C828" s="69"/>
      <c r="D828" s="69"/>
      <c r="E828" s="70">
        <v>4757.24</v>
      </c>
      <c r="F828" s="69"/>
      <c r="G828" s="69"/>
      <c r="H828" s="68"/>
      <c r="I828" s="67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 t="s">
        <v>18</v>
      </c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</row>
    <row r="829" spans="1:63" ht="12" hidden="1" customHeight="1" outlineLevel="4" x14ac:dyDescent="0.2">
      <c r="A829" s="376" t="s">
        <v>545</v>
      </c>
      <c r="B829" s="376"/>
      <c r="C829" s="69"/>
      <c r="D829" s="69"/>
      <c r="E829" s="70">
        <v>6645.7</v>
      </c>
      <c r="F829" s="69"/>
      <c r="G829" s="69"/>
      <c r="H829" s="68"/>
      <c r="I829" s="67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 t="s">
        <v>6</v>
      </c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</row>
    <row r="830" spans="1:63" ht="12" hidden="1" customHeight="1" outlineLevel="4" x14ac:dyDescent="0.2">
      <c r="A830" s="376" t="s">
        <v>761</v>
      </c>
      <c r="B830" s="376"/>
      <c r="C830" s="69"/>
      <c r="D830" s="69"/>
      <c r="E830" s="70">
        <v>48888.66</v>
      </c>
      <c r="F830" s="69"/>
      <c r="G830" s="69"/>
      <c r="H830" s="68"/>
      <c r="I830" s="67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 t="s">
        <v>10</v>
      </c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</row>
    <row r="831" spans="1:63" ht="12" hidden="1" customHeight="1" outlineLevel="4" x14ac:dyDescent="0.2">
      <c r="A831" s="376" t="s">
        <v>707</v>
      </c>
      <c r="B831" s="376"/>
      <c r="C831" s="69"/>
      <c r="D831" s="69"/>
      <c r="E831" s="70">
        <v>1478.68</v>
      </c>
      <c r="F831" s="69"/>
      <c r="G831" s="69"/>
      <c r="H831" s="68"/>
      <c r="I831" s="67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 t="s">
        <v>72</v>
      </c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</row>
    <row r="832" spans="1:63" ht="23.25" hidden="1" customHeight="1" outlineLevel="4" x14ac:dyDescent="0.2">
      <c r="A832" s="376" t="s">
        <v>812</v>
      </c>
      <c r="B832" s="376"/>
      <c r="C832" s="69"/>
      <c r="D832" s="69"/>
      <c r="E832" s="70">
        <v>62395.98</v>
      </c>
      <c r="F832" s="69"/>
      <c r="G832" s="69"/>
      <c r="H832" s="68"/>
      <c r="I832" s="67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 t="s">
        <v>86</v>
      </c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</row>
    <row r="833" spans="1:63" ht="23.25" hidden="1" customHeight="1" outlineLevel="4" x14ac:dyDescent="0.2">
      <c r="A833" s="376" t="s">
        <v>694</v>
      </c>
      <c r="B833" s="376"/>
      <c r="C833" s="69"/>
      <c r="D833" s="69"/>
      <c r="E833" s="70">
        <v>73412.44</v>
      </c>
      <c r="F833" s="69"/>
      <c r="G833" s="69"/>
      <c r="H833" s="68"/>
      <c r="I833" s="67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 t="s">
        <v>65</v>
      </c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</row>
    <row r="834" spans="1:63" ht="23.25" hidden="1" customHeight="1" outlineLevel="4" x14ac:dyDescent="0.2">
      <c r="A834" s="376" t="s">
        <v>536</v>
      </c>
      <c r="B834" s="376"/>
      <c r="C834" s="69"/>
      <c r="D834" s="69"/>
      <c r="E834" s="70">
        <v>48873.36</v>
      </c>
      <c r="F834" s="69"/>
      <c r="G834" s="69"/>
      <c r="H834" s="68"/>
      <c r="I834" s="67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 t="s">
        <v>71</v>
      </c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</row>
    <row r="835" spans="1:63" ht="34.5" hidden="1" customHeight="1" outlineLevel="4" x14ac:dyDescent="0.2">
      <c r="A835" s="376" t="s">
        <v>604</v>
      </c>
      <c r="B835" s="376"/>
      <c r="C835" s="69"/>
      <c r="D835" s="69"/>
      <c r="E835" s="70">
        <v>4593.4399999999996</v>
      </c>
      <c r="F835" s="69"/>
      <c r="G835" s="69"/>
      <c r="H835" s="68"/>
      <c r="I835" s="67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 t="s">
        <v>27</v>
      </c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</row>
    <row r="836" spans="1:63" ht="12" hidden="1" customHeight="1" outlineLevel="4" x14ac:dyDescent="0.2">
      <c r="A836" s="376" t="s">
        <v>534</v>
      </c>
      <c r="B836" s="376"/>
      <c r="C836" s="69"/>
      <c r="D836" s="69"/>
      <c r="E836" s="70">
        <v>130401.93</v>
      </c>
      <c r="F836" s="69"/>
      <c r="G836" s="69"/>
      <c r="H836" s="68"/>
      <c r="I836" s="67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 t="s">
        <v>36</v>
      </c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</row>
    <row r="837" spans="1:63" ht="12" hidden="1" customHeight="1" outlineLevel="4" x14ac:dyDescent="0.2">
      <c r="A837" s="376" t="s">
        <v>594</v>
      </c>
      <c r="B837" s="376"/>
      <c r="C837" s="69"/>
      <c r="D837" s="69"/>
      <c r="E837" s="70">
        <v>3270.37</v>
      </c>
      <c r="F837" s="69"/>
      <c r="G837" s="69"/>
      <c r="H837" s="68"/>
      <c r="I837" s="67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 t="s">
        <v>42</v>
      </c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</row>
    <row r="838" spans="1:63" ht="12" hidden="1" customHeight="1" outlineLevel="4" x14ac:dyDescent="0.2">
      <c r="A838" s="376" t="s">
        <v>684</v>
      </c>
      <c r="B838" s="376"/>
      <c r="C838" s="69"/>
      <c r="D838" s="69"/>
      <c r="E838" s="70">
        <v>129943.67</v>
      </c>
      <c r="F838" s="69"/>
      <c r="G838" s="69"/>
      <c r="H838" s="68"/>
      <c r="I838" s="67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 t="s">
        <v>92</v>
      </c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</row>
    <row r="839" spans="1:63" ht="12" hidden="1" customHeight="1" outlineLevel="4" x14ac:dyDescent="0.2">
      <c r="A839" s="376" t="s">
        <v>528</v>
      </c>
      <c r="B839" s="376"/>
      <c r="C839" s="69"/>
      <c r="D839" s="69"/>
      <c r="E839" s="70">
        <v>44681.02</v>
      </c>
      <c r="F839" s="69"/>
      <c r="G839" s="69"/>
      <c r="H839" s="68"/>
      <c r="I839" s="67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 t="s">
        <v>107</v>
      </c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</row>
    <row r="840" spans="1:63" ht="12" hidden="1" customHeight="1" outlineLevel="4" x14ac:dyDescent="0.2">
      <c r="A840" s="376" t="s">
        <v>526</v>
      </c>
      <c r="B840" s="376"/>
      <c r="C840" s="69"/>
      <c r="D840" s="69"/>
      <c r="E840" s="70">
        <v>119952.16</v>
      </c>
      <c r="F840" s="69"/>
      <c r="G840" s="69"/>
      <c r="H840" s="68"/>
      <c r="I840" s="67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 t="s">
        <v>22</v>
      </c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</row>
    <row r="841" spans="1:63" ht="23.25" hidden="1" customHeight="1" outlineLevel="4" x14ac:dyDescent="0.2">
      <c r="A841" s="376" t="s">
        <v>525</v>
      </c>
      <c r="B841" s="376"/>
      <c r="C841" s="69"/>
      <c r="D841" s="69"/>
      <c r="E841" s="70">
        <v>118603.45</v>
      </c>
      <c r="F841" s="69"/>
      <c r="G841" s="69"/>
      <c r="H841" s="68"/>
      <c r="I841" s="67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 t="s">
        <v>147</v>
      </c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</row>
    <row r="842" spans="1:63" ht="23.25" hidden="1" customHeight="1" outlineLevel="4" x14ac:dyDescent="0.2">
      <c r="A842" s="376" t="s">
        <v>746</v>
      </c>
      <c r="B842" s="376"/>
      <c r="C842" s="69"/>
      <c r="D842" s="69"/>
      <c r="E842" s="70">
        <v>64276.800000000003</v>
      </c>
      <c r="F842" s="69"/>
      <c r="G842" s="69"/>
      <c r="H842" s="68"/>
      <c r="I842" s="67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 t="s">
        <v>149</v>
      </c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</row>
    <row r="843" spans="1:63" ht="12" hidden="1" customHeight="1" outlineLevel="4" x14ac:dyDescent="0.2">
      <c r="A843" s="376" t="s">
        <v>651</v>
      </c>
      <c r="B843" s="376"/>
      <c r="C843" s="69"/>
      <c r="D843" s="69"/>
      <c r="E843" s="70">
        <v>91747.28</v>
      </c>
      <c r="F843" s="69"/>
      <c r="G843" s="69"/>
      <c r="H843" s="68"/>
      <c r="I843" s="67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 t="s">
        <v>171</v>
      </c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</row>
    <row r="844" spans="1:63" ht="12" hidden="1" customHeight="1" outlineLevel="4" x14ac:dyDescent="0.2">
      <c r="A844" s="376" t="s">
        <v>643</v>
      </c>
      <c r="B844" s="376"/>
      <c r="C844" s="69"/>
      <c r="D844" s="69"/>
      <c r="E844" s="70">
        <v>145459.62</v>
      </c>
      <c r="F844" s="69"/>
      <c r="G844" s="69"/>
      <c r="H844" s="68"/>
      <c r="I844" s="67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 t="s">
        <v>172</v>
      </c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</row>
    <row r="845" spans="1:63" ht="12" hidden="1" customHeight="1" outlineLevel="4" x14ac:dyDescent="0.2">
      <c r="A845" s="376" t="s">
        <v>512</v>
      </c>
      <c r="B845" s="376"/>
      <c r="C845" s="69"/>
      <c r="D845" s="69"/>
      <c r="E845" s="70">
        <v>186057.68</v>
      </c>
      <c r="F845" s="69"/>
      <c r="G845" s="69"/>
      <c r="H845" s="68"/>
      <c r="I845" s="67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 t="s">
        <v>190</v>
      </c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</row>
    <row r="846" spans="1:63" ht="12" hidden="1" customHeight="1" outlineLevel="4" x14ac:dyDescent="0.2">
      <c r="A846" s="376" t="s">
        <v>563</v>
      </c>
      <c r="B846" s="376"/>
      <c r="C846" s="69"/>
      <c r="D846" s="69"/>
      <c r="E846" s="70">
        <v>50842.19</v>
      </c>
      <c r="F846" s="69"/>
      <c r="G846" s="69"/>
      <c r="H846" s="68"/>
      <c r="I846" s="67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 t="s">
        <v>211</v>
      </c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</row>
    <row r="847" spans="1:63" ht="12" hidden="1" customHeight="1" outlineLevel="3" x14ac:dyDescent="0.2">
      <c r="A847" s="378" t="s">
        <v>811</v>
      </c>
      <c r="B847" s="378"/>
      <c r="C847" s="69"/>
      <c r="D847" s="69"/>
      <c r="E847" s="70">
        <v>390100.81</v>
      </c>
      <c r="F847" s="69"/>
      <c r="G847" s="69"/>
      <c r="H847" s="68"/>
      <c r="I847" s="67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</row>
    <row r="848" spans="1:63" ht="12" hidden="1" customHeight="1" outlineLevel="4" x14ac:dyDescent="0.2">
      <c r="A848" s="376" t="s">
        <v>697</v>
      </c>
      <c r="B848" s="376"/>
      <c r="C848" s="69"/>
      <c r="D848" s="69"/>
      <c r="E848" s="70">
        <v>11238.18</v>
      </c>
      <c r="F848" s="69"/>
      <c r="G848" s="69"/>
      <c r="H848" s="68"/>
      <c r="I848" s="67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 t="s">
        <v>75</v>
      </c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</row>
    <row r="849" spans="1:63" ht="12" hidden="1" customHeight="1" outlineLevel="4" x14ac:dyDescent="0.2">
      <c r="A849" s="376" t="s">
        <v>696</v>
      </c>
      <c r="B849" s="376"/>
      <c r="C849" s="69"/>
      <c r="D849" s="69"/>
      <c r="E849" s="70">
        <v>33640.639999999999</v>
      </c>
      <c r="F849" s="69"/>
      <c r="G849" s="69"/>
      <c r="H849" s="68"/>
      <c r="I849" s="67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 t="s">
        <v>76</v>
      </c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</row>
    <row r="850" spans="1:63" ht="12" hidden="1" customHeight="1" outlineLevel="4" x14ac:dyDescent="0.2">
      <c r="A850" s="376" t="s">
        <v>755</v>
      </c>
      <c r="B850" s="376"/>
      <c r="C850" s="69"/>
      <c r="D850" s="69"/>
      <c r="E850" s="70">
        <v>164491.06</v>
      </c>
      <c r="F850" s="69"/>
      <c r="G850" s="69"/>
      <c r="H850" s="68"/>
      <c r="I850" s="67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 t="s">
        <v>38</v>
      </c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</row>
    <row r="851" spans="1:63" ht="12" hidden="1" customHeight="1" outlineLevel="4" x14ac:dyDescent="0.2">
      <c r="A851" s="376" t="s">
        <v>673</v>
      </c>
      <c r="B851" s="376"/>
      <c r="C851" s="69"/>
      <c r="D851" s="69"/>
      <c r="E851" s="70">
        <v>22045.19</v>
      </c>
      <c r="F851" s="69"/>
      <c r="G851" s="69"/>
      <c r="H851" s="68"/>
      <c r="I851" s="67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 t="s">
        <v>105</v>
      </c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94"/>
      <c r="AS851" s="94"/>
      <c r="AT851" s="94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</row>
    <row r="852" spans="1:63" ht="12" hidden="1" customHeight="1" outlineLevel="4" x14ac:dyDescent="0.2">
      <c r="A852" s="376" t="s">
        <v>528</v>
      </c>
      <c r="B852" s="376"/>
      <c r="C852" s="69"/>
      <c r="D852" s="69"/>
      <c r="E852" s="70">
        <v>25738.86</v>
      </c>
      <c r="F852" s="69"/>
      <c r="G852" s="69"/>
      <c r="H852" s="68"/>
      <c r="I852" s="67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 t="s">
        <v>107</v>
      </c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</row>
    <row r="853" spans="1:63" ht="23.25" hidden="1" customHeight="1" outlineLevel="4" x14ac:dyDescent="0.2">
      <c r="A853" s="376" t="s">
        <v>525</v>
      </c>
      <c r="B853" s="376"/>
      <c r="C853" s="69"/>
      <c r="D853" s="69"/>
      <c r="E853" s="70">
        <v>36084.620000000003</v>
      </c>
      <c r="F853" s="69"/>
      <c r="G853" s="69"/>
      <c r="H853" s="68"/>
      <c r="I853" s="67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 t="s">
        <v>147</v>
      </c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94"/>
      <c r="AS853" s="94"/>
      <c r="AT853" s="94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</row>
    <row r="854" spans="1:63" ht="12" hidden="1" customHeight="1" outlineLevel="4" x14ac:dyDescent="0.2">
      <c r="A854" s="376" t="s">
        <v>641</v>
      </c>
      <c r="B854" s="376"/>
      <c r="C854" s="69"/>
      <c r="D854" s="69"/>
      <c r="E854" s="70">
        <v>8018.53</v>
      </c>
      <c r="F854" s="69"/>
      <c r="G854" s="69"/>
      <c r="H854" s="68"/>
      <c r="I854" s="67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 t="s">
        <v>173</v>
      </c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94"/>
      <c r="AS854" s="94"/>
      <c r="AT854" s="94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</row>
    <row r="855" spans="1:63" ht="23.25" hidden="1" customHeight="1" outlineLevel="4" x14ac:dyDescent="0.2">
      <c r="A855" s="376" t="s">
        <v>575</v>
      </c>
      <c r="B855" s="376"/>
      <c r="C855" s="69"/>
      <c r="D855" s="69"/>
      <c r="E855" s="70">
        <v>25449.200000000001</v>
      </c>
      <c r="F855" s="69"/>
      <c r="G855" s="69"/>
      <c r="H855" s="68"/>
      <c r="I855" s="67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 t="s">
        <v>197</v>
      </c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</row>
    <row r="856" spans="1:63" ht="12" hidden="1" customHeight="1" outlineLevel="4" x14ac:dyDescent="0.2">
      <c r="A856" s="376" t="s">
        <v>571</v>
      </c>
      <c r="B856" s="376"/>
      <c r="C856" s="69"/>
      <c r="D856" s="69"/>
      <c r="E856" s="70">
        <v>63394.53</v>
      </c>
      <c r="F856" s="69"/>
      <c r="G856" s="69"/>
      <c r="H856" s="68"/>
      <c r="I856" s="67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 t="s">
        <v>204</v>
      </c>
      <c r="AG856" s="94"/>
      <c r="AH856" s="94"/>
      <c r="AI856" s="94"/>
      <c r="AJ856" s="94"/>
      <c r="AK856" s="94"/>
      <c r="AL856" s="94"/>
      <c r="AM856" s="94"/>
      <c r="AN856" s="94"/>
      <c r="AO856" s="94"/>
      <c r="AP856" s="94"/>
      <c r="AQ856" s="94"/>
      <c r="AR856" s="94"/>
      <c r="AS856" s="94"/>
      <c r="AT856" s="94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</row>
    <row r="857" spans="1:63" ht="23.25" hidden="1" customHeight="1" outlineLevel="3" x14ac:dyDescent="0.2">
      <c r="A857" s="378" t="s">
        <v>810</v>
      </c>
      <c r="B857" s="378"/>
      <c r="C857" s="69"/>
      <c r="D857" s="69"/>
      <c r="E857" s="70">
        <v>653400.29</v>
      </c>
      <c r="F857" s="69"/>
      <c r="G857" s="69"/>
      <c r="H857" s="68"/>
      <c r="I857" s="67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</row>
    <row r="858" spans="1:63" ht="12" hidden="1" customHeight="1" outlineLevel="4" x14ac:dyDescent="0.2">
      <c r="A858" s="376" t="s">
        <v>775</v>
      </c>
      <c r="B858" s="376"/>
      <c r="C858" s="69"/>
      <c r="D858" s="69"/>
      <c r="E858" s="70">
        <v>3766.42</v>
      </c>
      <c r="F858" s="69"/>
      <c r="G858" s="69"/>
      <c r="H858" s="68"/>
      <c r="I858" s="67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 t="s">
        <v>13</v>
      </c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94"/>
      <c r="AS858" s="94"/>
      <c r="AT858" s="94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</row>
    <row r="859" spans="1:63" ht="12" hidden="1" customHeight="1" outlineLevel="4" x14ac:dyDescent="0.2">
      <c r="A859" s="376" t="s">
        <v>773</v>
      </c>
      <c r="B859" s="376"/>
      <c r="C859" s="69"/>
      <c r="D859" s="69"/>
      <c r="E859" s="70">
        <v>88022.88</v>
      </c>
      <c r="F859" s="69"/>
      <c r="G859" s="69"/>
      <c r="H859" s="68"/>
      <c r="I859" s="67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 t="s">
        <v>15</v>
      </c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</row>
    <row r="860" spans="1:63" ht="12" hidden="1" customHeight="1" outlineLevel="4" x14ac:dyDescent="0.2">
      <c r="A860" s="376" t="s">
        <v>772</v>
      </c>
      <c r="B860" s="376"/>
      <c r="C860" s="69"/>
      <c r="D860" s="69"/>
      <c r="E860" s="70">
        <v>3628.12</v>
      </c>
      <c r="F860" s="69"/>
      <c r="G860" s="69"/>
      <c r="H860" s="68"/>
      <c r="I860" s="67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 t="s">
        <v>16</v>
      </c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94"/>
      <c r="AS860" s="94"/>
      <c r="AT860" s="94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</row>
    <row r="861" spans="1:63" ht="12" hidden="1" customHeight="1" outlineLevel="4" x14ac:dyDescent="0.2">
      <c r="A861" s="376" t="s">
        <v>633</v>
      </c>
      <c r="B861" s="376"/>
      <c r="C861" s="69"/>
      <c r="D861" s="69"/>
      <c r="E861" s="70">
        <v>15745.57</v>
      </c>
      <c r="F861" s="69"/>
      <c r="G861" s="69"/>
      <c r="H861" s="68"/>
      <c r="I861" s="67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 t="s">
        <v>217</v>
      </c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94"/>
      <c r="AS861" s="94"/>
      <c r="AT861" s="94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</row>
    <row r="862" spans="1:63" ht="23.25" hidden="1" customHeight="1" outlineLevel="4" x14ac:dyDescent="0.2">
      <c r="A862" s="376" t="s">
        <v>688</v>
      </c>
      <c r="B862" s="376"/>
      <c r="C862" s="69"/>
      <c r="D862" s="69"/>
      <c r="E862" s="70">
        <v>14045.29</v>
      </c>
      <c r="F862" s="69"/>
      <c r="G862" s="69"/>
      <c r="H862" s="68"/>
      <c r="I862" s="67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 t="s">
        <v>60</v>
      </c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94"/>
      <c r="AS862" s="94"/>
      <c r="AT862" s="94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</row>
    <row r="863" spans="1:63" ht="34.5" hidden="1" customHeight="1" outlineLevel="4" x14ac:dyDescent="0.2">
      <c r="A863" s="376" t="s">
        <v>604</v>
      </c>
      <c r="B863" s="376"/>
      <c r="C863" s="69"/>
      <c r="D863" s="69"/>
      <c r="E863" s="70">
        <v>12578.94</v>
      </c>
      <c r="F863" s="69"/>
      <c r="G863" s="69"/>
      <c r="H863" s="68"/>
      <c r="I863" s="67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 t="s">
        <v>27</v>
      </c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94"/>
      <c r="AS863" s="94"/>
      <c r="AT863" s="94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</row>
    <row r="864" spans="1:63" ht="12" hidden="1" customHeight="1" outlineLevel="4" x14ac:dyDescent="0.2">
      <c r="A864" s="376" t="s">
        <v>593</v>
      </c>
      <c r="B864" s="376"/>
      <c r="C864" s="69"/>
      <c r="D864" s="69"/>
      <c r="E864" s="70">
        <v>82206.17</v>
      </c>
      <c r="F864" s="69"/>
      <c r="G864" s="69"/>
      <c r="H864" s="68"/>
      <c r="I864" s="67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 t="s">
        <v>43</v>
      </c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94"/>
      <c r="AS864" s="94"/>
      <c r="AT864" s="94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</row>
    <row r="865" spans="1:63" ht="12" hidden="1" customHeight="1" outlineLevel="4" x14ac:dyDescent="0.2">
      <c r="A865" s="376" t="s">
        <v>669</v>
      </c>
      <c r="B865" s="376"/>
      <c r="C865" s="69"/>
      <c r="D865" s="69"/>
      <c r="E865" s="70">
        <v>36655.69</v>
      </c>
      <c r="F865" s="69"/>
      <c r="G865" s="69"/>
      <c r="H865" s="68"/>
      <c r="I865" s="67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 t="s">
        <v>110</v>
      </c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94"/>
      <c r="AS865" s="94"/>
      <c r="AT865" s="94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</row>
    <row r="866" spans="1:63" ht="23.25" hidden="1" customHeight="1" outlineLevel="4" x14ac:dyDescent="0.2">
      <c r="A866" s="376" t="s">
        <v>752</v>
      </c>
      <c r="B866" s="376"/>
      <c r="C866" s="69"/>
      <c r="D866" s="69"/>
      <c r="E866" s="70">
        <v>28911.31</v>
      </c>
      <c r="F866" s="69"/>
      <c r="G866" s="69"/>
      <c r="H866" s="68"/>
      <c r="I866" s="67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 t="s">
        <v>142</v>
      </c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  <c r="AR866" s="94"/>
      <c r="AS866" s="94"/>
      <c r="AT866" s="94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</row>
    <row r="867" spans="1:63" ht="23.25" hidden="1" customHeight="1" outlineLevel="4" x14ac:dyDescent="0.2">
      <c r="A867" s="376" t="s">
        <v>751</v>
      </c>
      <c r="B867" s="376"/>
      <c r="C867" s="69"/>
      <c r="D867" s="69"/>
      <c r="E867" s="70">
        <v>56290.62</v>
      </c>
      <c r="F867" s="69"/>
      <c r="G867" s="69"/>
      <c r="H867" s="68"/>
      <c r="I867" s="67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 t="s">
        <v>143</v>
      </c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</row>
    <row r="868" spans="1:63" ht="23.25" hidden="1" customHeight="1" outlineLevel="4" x14ac:dyDescent="0.2">
      <c r="A868" s="376" t="s">
        <v>749</v>
      </c>
      <c r="B868" s="376"/>
      <c r="C868" s="69"/>
      <c r="D868" s="69"/>
      <c r="E868" s="70">
        <v>54164.29</v>
      </c>
      <c r="F868" s="69"/>
      <c r="G868" s="69"/>
      <c r="H868" s="68"/>
      <c r="I868" s="67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 t="s">
        <v>145</v>
      </c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  <c r="AR868" s="94"/>
      <c r="AS868" s="94"/>
      <c r="AT868" s="94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</row>
    <row r="869" spans="1:63" ht="23.25" hidden="1" customHeight="1" outlineLevel="4" x14ac:dyDescent="0.2">
      <c r="A869" s="376" t="s">
        <v>747</v>
      </c>
      <c r="B869" s="376"/>
      <c r="C869" s="69"/>
      <c r="D869" s="69"/>
      <c r="E869" s="70">
        <v>6875.04</v>
      </c>
      <c r="F869" s="69"/>
      <c r="G869" s="69"/>
      <c r="H869" s="68"/>
      <c r="I869" s="67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 t="s">
        <v>148</v>
      </c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94"/>
      <c r="AS869" s="94"/>
      <c r="AT869" s="94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</row>
    <row r="870" spans="1:63" ht="23.25" hidden="1" customHeight="1" outlineLevel="4" x14ac:dyDescent="0.2">
      <c r="A870" s="376" t="s">
        <v>746</v>
      </c>
      <c r="B870" s="376"/>
      <c r="C870" s="69"/>
      <c r="D870" s="69"/>
      <c r="E870" s="70">
        <v>19695.509999999998</v>
      </c>
      <c r="F870" s="69"/>
      <c r="G870" s="69"/>
      <c r="H870" s="68"/>
      <c r="I870" s="67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 t="s">
        <v>149</v>
      </c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94"/>
      <c r="AS870" s="94"/>
      <c r="AT870" s="94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</row>
    <row r="871" spans="1:63" ht="23.25" hidden="1" customHeight="1" outlineLevel="4" x14ac:dyDescent="0.2">
      <c r="A871" s="376" t="s">
        <v>745</v>
      </c>
      <c r="B871" s="376"/>
      <c r="C871" s="69"/>
      <c r="D871" s="69"/>
      <c r="E871" s="70">
        <v>25617.72</v>
      </c>
      <c r="F871" s="69"/>
      <c r="G871" s="69"/>
      <c r="H871" s="68"/>
      <c r="I871" s="67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 t="s">
        <v>150</v>
      </c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94"/>
      <c r="AS871" s="94"/>
      <c r="AT871" s="94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</row>
    <row r="872" spans="1:63" ht="23.25" hidden="1" customHeight="1" outlineLevel="4" x14ac:dyDescent="0.2">
      <c r="A872" s="376" t="s">
        <v>737</v>
      </c>
      <c r="B872" s="376"/>
      <c r="C872" s="69"/>
      <c r="D872" s="69"/>
      <c r="E872" s="70">
        <v>32976.800000000003</v>
      </c>
      <c r="F872" s="69"/>
      <c r="G872" s="69"/>
      <c r="H872" s="68"/>
      <c r="I872" s="67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 t="s">
        <v>115</v>
      </c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94"/>
      <c r="AS872" s="94"/>
      <c r="AT872" s="94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</row>
    <row r="873" spans="1:63" ht="12" hidden="1" customHeight="1" outlineLevel="4" x14ac:dyDescent="0.2">
      <c r="A873" s="376" t="s">
        <v>653</v>
      </c>
      <c r="B873" s="376"/>
      <c r="C873" s="69"/>
      <c r="D873" s="69"/>
      <c r="E873" s="70">
        <v>74751.73</v>
      </c>
      <c r="F873" s="69"/>
      <c r="G873" s="69"/>
      <c r="H873" s="68"/>
      <c r="I873" s="67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 t="s">
        <v>179</v>
      </c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94"/>
      <c r="AS873" s="94"/>
      <c r="AT873" s="94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</row>
    <row r="874" spans="1:63" ht="12" hidden="1" customHeight="1" outlineLevel="4" x14ac:dyDescent="0.2">
      <c r="A874" s="376" t="s">
        <v>652</v>
      </c>
      <c r="B874" s="376"/>
      <c r="C874" s="69"/>
      <c r="D874" s="69"/>
      <c r="E874" s="70">
        <v>12878.46</v>
      </c>
      <c r="F874" s="69"/>
      <c r="G874" s="69"/>
      <c r="H874" s="68"/>
      <c r="I874" s="67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 t="s">
        <v>181</v>
      </c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94"/>
      <c r="AS874" s="94"/>
      <c r="AT874" s="94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</row>
    <row r="875" spans="1:63" ht="12" hidden="1" customHeight="1" outlineLevel="4" x14ac:dyDescent="0.2">
      <c r="A875" s="376" t="s">
        <v>648</v>
      </c>
      <c r="B875" s="376"/>
      <c r="C875" s="69"/>
      <c r="D875" s="69"/>
      <c r="E875" s="70">
        <v>31890.74</v>
      </c>
      <c r="F875" s="69"/>
      <c r="G875" s="69"/>
      <c r="H875" s="68"/>
      <c r="I875" s="67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 t="s">
        <v>185</v>
      </c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94"/>
      <c r="AS875" s="94"/>
      <c r="AT875" s="94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</row>
    <row r="876" spans="1:63" ht="23.25" hidden="1" customHeight="1" outlineLevel="4" x14ac:dyDescent="0.2">
      <c r="A876" s="376" t="s">
        <v>713</v>
      </c>
      <c r="B876" s="376"/>
      <c r="C876" s="69"/>
      <c r="D876" s="69"/>
      <c r="E876" s="70">
        <v>52698.99</v>
      </c>
      <c r="F876" s="69"/>
      <c r="G876" s="69"/>
      <c r="H876" s="68"/>
      <c r="I876" s="67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 t="s">
        <v>330</v>
      </c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</row>
    <row r="877" spans="1:63" ht="12" hidden="1" customHeight="1" outlineLevel="3" x14ac:dyDescent="0.2">
      <c r="A877" s="378" t="s">
        <v>809</v>
      </c>
      <c r="B877" s="378"/>
      <c r="C877" s="69"/>
      <c r="D877" s="69"/>
      <c r="E877" s="70">
        <v>88713.08</v>
      </c>
      <c r="F877" s="69"/>
      <c r="G877" s="69"/>
      <c r="H877" s="68"/>
      <c r="I877" s="67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</row>
    <row r="878" spans="1:63" ht="12" hidden="1" customHeight="1" outlineLevel="4" x14ac:dyDescent="0.2">
      <c r="A878" s="376" t="s">
        <v>541</v>
      </c>
      <c r="B878" s="376"/>
      <c r="C878" s="69"/>
      <c r="D878" s="69"/>
      <c r="E878" s="70">
        <v>88713.08</v>
      </c>
      <c r="F878" s="69"/>
      <c r="G878" s="69"/>
      <c r="H878" s="68"/>
      <c r="I878" s="67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 t="s">
        <v>73</v>
      </c>
      <c r="AI878" s="90"/>
      <c r="AJ878" s="90"/>
      <c r="AK878" s="90"/>
      <c r="AL878" s="90"/>
      <c r="AM878" s="90"/>
      <c r="AN878" s="90"/>
      <c r="AO878" s="90"/>
      <c r="AP878" s="90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</row>
    <row r="879" spans="1:63" ht="12" hidden="1" customHeight="1" outlineLevel="3" x14ac:dyDescent="0.2">
      <c r="A879" s="378" t="s">
        <v>808</v>
      </c>
      <c r="B879" s="378"/>
      <c r="C879" s="69"/>
      <c r="D879" s="69"/>
      <c r="E879" s="70">
        <v>58307.25</v>
      </c>
      <c r="F879" s="69"/>
      <c r="G879" s="69"/>
      <c r="H879" s="68"/>
      <c r="I879" s="67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</row>
    <row r="880" spans="1:63" ht="23.25" hidden="1" customHeight="1" outlineLevel="4" x14ac:dyDescent="0.2">
      <c r="A880" s="376" t="s">
        <v>538</v>
      </c>
      <c r="B880" s="376"/>
      <c r="C880" s="69"/>
      <c r="D880" s="69"/>
      <c r="E880" s="70">
        <v>58307.25</v>
      </c>
      <c r="F880" s="69"/>
      <c r="G880" s="69"/>
      <c r="H880" s="68"/>
      <c r="I880" s="67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 t="s">
        <v>69</v>
      </c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</row>
    <row r="881" spans="1:63" ht="12" hidden="1" customHeight="1" outlineLevel="3" x14ac:dyDescent="0.2">
      <c r="A881" s="378" t="s">
        <v>807</v>
      </c>
      <c r="B881" s="378"/>
      <c r="C881" s="69"/>
      <c r="D881" s="69"/>
      <c r="E881" s="70">
        <v>2251875.66</v>
      </c>
      <c r="F881" s="69"/>
      <c r="G881" s="69"/>
      <c r="H881" s="68"/>
      <c r="I881" s="67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</row>
    <row r="882" spans="1:63" ht="12" hidden="1" customHeight="1" outlineLevel="4" x14ac:dyDescent="0.2">
      <c r="A882" s="376" t="s">
        <v>541</v>
      </c>
      <c r="B882" s="376"/>
      <c r="C882" s="69"/>
      <c r="D882" s="69"/>
      <c r="E882" s="70">
        <v>243590.35</v>
      </c>
      <c r="F882" s="69"/>
      <c r="G882" s="69"/>
      <c r="H882" s="68"/>
      <c r="I882" s="67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 t="s">
        <v>73</v>
      </c>
      <c r="AK882" s="94"/>
      <c r="AL882" s="94"/>
      <c r="AM882" s="94"/>
      <c r="AN882" s="94"/>
      <c r="AO882" s="94"/>
      <c r="AP882" s="94"/>
      <c r="AQ882" s="94"/>
      <c r="AR882" s="94"/>
      <c r="AS882" s="94"/>
      <c r="AT882" s="94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</row>
    <row r="883" spans="1:63" ht="12" hidden="1" customHeight="1" outlineLevel="4" x14ac:dyDescent="0.2">
      <c r="A883" s="376" t="s">
        <v>701</v>
      </c>
      <c r="B883" s="376"/>
      <c r="C883" s="69"/>
      <c r="D883" s="69"/>
      <c r="E883" s="70">
        <v>32350.799999999999</v>
      </c>
      <c r="F883" s="69"/>
      <c r="G883" s="69"/>
      <c r="H883" s="68"/>
      <c r="I883" s="67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 t="s">
        <v>85</v>
      </c>
      <c r="AK883" s="94"/>
      <c r="AL883" s="94"/>
      <c r="AM883" s="94"/>
      <c r="AN883" s="94"/>
      <c r="AO883" s="94"/>
      <c r="AP883" s="94"/>
      <c r="AQ883" s="94"/>
      <c r="AR883" s="94"/>
      <c r="AS883" s="94"/>
      <c r="AT883" s="94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</row>
    <row r="884" spans="1:63" ht="12" hidden="1" customHeight="1" outlineLevel="4" x14ac:dyDescent="0.2">
      <c r="A884" s="376" t="s">
        <v>540</v>
      </c>
      <c r="B884" s="376"/>
      <c r="C884" s="69"/>
      <c r="D884" s="69"/>
      <c r="E884" s="70">
        <v>170587.46</v>
      </c>
      <c r="F884" s="69"/>
      <c r="G884" s="69"/>
      <c r="H884" s="68"/>
      <c r="I884" s="67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5" t="s">
        <v>87</v>
      </c>
      <c r="AK884" s="94"/>
      <c r="AL884" s="94"/>
      <c r="AM884" s="94"/>
      <c r="AN884" s="94"/>
      <c r="AO884" s="94"/>
      <c r="AP884" s="94"/>
      <c r="AQ884" s="94"/>
      <c r="AR884" s="94"/>
      <c r="AS884" s="94"/>
      <c r="AT884" s="94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</row>
    <row r="885" spans="1:63" ht="23.25" hidden="1" customHeight="1" outlineLevel="4" x14ac:dyDescent="0.2">
      <c r="A885" s="376" t="s">
        <v>689</v>
      </c>
      <c r="B885" s="376"/>
      <c r="C885" s="69"/>
      <c r="D885" s="69"/>
      <c r="E885" s="70">
        <v>136535.14000000001</v>
      </c>
      <c r="F885" s="69"/>
      <c r="G885" s="69"/>
      <c r="H885" s="68"/>
      <c r="I885" s="67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5" t="s">
        <v>58</v>
      </c>
      <c r="AK885" s="94"/>
      <c r="AL885" s="94"/>
      <c r="AM885" s="94"/>
      <c r="AN885" s="94"/>
      <c r="AO885" s="94"/>
      <c r="AP885" s="94"/>
      <c r="AQ885" s="94"/>
      <c r="AR885" s="94"/>
      <c r="AS885" s="94"/>
      <c r="AT885" s="94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</row>
    <row r="886" spans="1:63" ht="12" hidden="1" customHeight="1" outlineLevel="4" x14ac:dyDescent="0.2">
      <c r="A886" s="376" t="s">
        <v>623</v>
      </c>
      <c r="B886" s="376"/>
      <c r="C886" s="69"/>
      <c r="D886" s="69"/>
      <c r="E886" s="70">
        <v>97283.62</v>
      </c>
      <c r="F886" s="69"/>
      <c r="G886" s="69"/>
      <c r="H886" s="68"/>
      <c r="I886" s="67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 t="s">
        <v>47</v>
      </c>
      <c r="AK886" s="94"/>
      <c r="AL886" s="94"/>
      <c r="AM886" s="94"/>
      <c r="AN886" s="94"/>
      <c r="AO886" s="94"/>
      <c r="AP886" s="94"/>
      <c r="AQ886" s="94"/>
      <c r="AR886" s="94"/>
      <c r="AS886" s="94"/>
      <c r="AT886" s="94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</row>
    <row r="887" spans="1:63" ht="12" hidden="1" customHeight="1" outlineLevel="4" x14ac:dyDescent="0.2">
      <c r="A887" s="376" t="s">
        <v>668</v>
      </c>
      <c r="B887" s="376"/>
      <c r="C887" s="69"/>
      <c r="D887" s="69"/>
      <c r="E887" s="70">
        <v>118306.21</v>
      </c>
      <c r="F887" s="69"/>
      <c r="G887" s="69"/>
      <c r="H887" s="68"/>
      <c r="I887" s="67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 t="s">
        <v>111</v>
      </c>
      <c r="AK887" s="94"/>
      <c r="AL887" s="94"/>
      <c r="AM887" s="94"/>
      <c r="AN887" s="94"/>
      <c r="AO887" s="94"/>
      <c r="AP887" s="94"/>
      <c r="AQ887" s="94"/>
      <c r="AR887" s="94"/>
      <c r="AS887" s="94"/>
      <c r="AT887" s="94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</row>
    <row r="888" spans="1:63" ht="12" hidden="1" customHeight="1" outlineLevel="4" x14ac:dyDescent="0.2">
      <c r="A888" s="376" t="s">
        <v>585</v>
      </c>
      <c r="B888" s="376"/>
      <c r="C888" s="69"/>
      <c r="D888" s="69"/>
      <c r="E888" s="70">
        <v>69809.14</v>
      </c>
      <c r="F888" s="69"/>
      <c r="G888" s="69"/>
      <c r="H888" s="68"/>
      <c r="I888" s="67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 t="s">
        <v>50</v>
      </c>
      <c r="AK888" s="94"/>
      <c r="AL888" s="94"/>
      <c r="AM888" s="94"/>
      <c r="AN888" s="94"/>
      <c r="AO888" s="94"/>
      <c r="AP888" s="94"/>
      <c r="AQ888" s="94"/>
      <c r="AR888" s="94"/>
      <c r="AS888" s="94"/>
      <c r="AT888" s="94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</row>
    <row r="889" spans="1:63" ht="12" hidden="1" customHeight="1" outlineLevel="4" x14ac:dyDescent="0.2">
      <c r="A889" s="376" t="s">
        <v>583</v>
      </c>
      <c r="B889" s="376"/>
      <c r="C889" s="69"/>
      <c r="D889" s="69"/>
      <c r="E889" s="70">
        <v>233441.27</v>
      </c>
      <c r="F889" s="69"/>
      <c r="G889" s="69"/>
      <c r="H889" s="68"/>
      <c r="I889" s="67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 t="s">
        <v>52</v>
      </c>
      <c r="AK889" s="94"/>
      <c r="AL889" s="94"/>
      <c r="AM889" s="94"/>
      <c r="AN889" s="94"/>
      <c r="AO889" s="94"/>
      <c r="AP889" s="94"/>
      <c r="AQ889" s="94"/>
      <c r="AR889" s="94"/>
      <c r="AS889" s="94"/>
      <c r="AT889" s="94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</row>
    <row r="890" spans="1:63" ht="23.25" hidden="1" customHeight="1" outlineLevel="4" x14ac:dyDescent="0.2">
      <c r="A890" s="376" t="s">
        <v>748</v>
      </c>
      <c r="B890" s="376"/>
      <c r="C890" s="69"/>
      <c r="D890" s="69"/>
      <c r="E890" s="70">
        <v>114539.25</v>
      </c>
      <c r="F890" s="69"/>
      <c r="G890" s="69"/>
      <c r="H890" s="68"/>
      <c r="I890" s="67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 t="s">
        <v>146</v>
      </c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</row>
    <row r="891" spans="1:63" ht="23.25" hidden="1" customHeight="1" outlineLevel="4" x14ac:dyDescent="0.2">
      <c r="A891" s="376" t="s">
        <v>524</v>
      </c>
      <c r="B891" s="376"/>
      <c r="C891" s="69"/>
      <c r="D891" s="69"/>
      <c r="E891" s="70">
        <v>160946.07999999999</v>
      </c>
      <c r="F891" s="69"/>
      <c r="G891" s="69"/>
      <c r="H891" s="68"/>
      <c r="I891" s="67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 t="s">
        <v>112</v>
      </c>
      <c r="AK891" s="94"/>
      <c r="AL891" s="94"/>
      <c r="AM891" s="94"/>
      <c r="AN891" s="94"/>
      <c r="AO891" s="94"/>
      <c r="AP891" s="94"/>
      <c r="AQ891" s="94"/>
      <c r="AR891" s="94"/>
      <c r="AS891" s="94"/>
      <c r="AT891" s="94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</row>
    <row r="892" spans="1:63" ht="23.25" hidden="1" customHeight="1" outlineLevel="4" x14ac:dyDescent="0.2">
      <c r="A892" s="376" t="s">
        <v>724</v>
      </c>
      <c r="B892" s="376"/>
      <c r="C892" s="69"/>
      <c r="D892" s="69"/>
      <c r="E892" s="70">
        <v>29033.96</v>
      </c>
      <c r="F892" s="69"/>
      <c r="G892" s="69"/>
      <c r="H892" s="68"/>
      <c r="I892" s="67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 t="s">
        <v>132</v>
      </c>
      <c r="AK892" s="94"/>
      <c r="AL892" s="94"/>
      <c r="AM892" s="94"/>
      <c r="AN892" s="94"/>
      <c r="AO892" s="94"/>
      <c r="AP892" s="94"/>
      <c r="AQ892" s="94"/>
      <c r="AR892" s="94"/>
      <c r="AS892" s="94"/>
      <c r="AT892" s="94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</row>
    <row r="893" spans="1:63" ht="12" hidden="1" customHeight="1" outlineLevel="4" x14ac:dyDescent="0.2">
      <c r="A893" s="376" t="s">
        <v>516</v>
      </c>
      <c r="B893" s="376"/>
      <c r="C893" s="69"/>
      <c r="D893" s="69"/>
      <c r="E893" s="70">
        <v>62165.88</v>
      </c>
      <c r="F893" s="69"/>
      <c r="G893" s="69"/>
      <c r="H893" s="68"/>
      <c r="I893" s="67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 t="s">
        <v>167</v>
      </c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</row>
    <row r="894" spans="1:63" ht="12" hidden="1" customHeight="1" outlineLevel="4" x14ac:dyDescent="0.2">
      <c r="A894" s="376" t="s">
        <v>513</v>
      </c>
      <c r="B894" s="376"/>
      <c r="C894" s="69"/>
      <c r="D894" s="69"/>
      <c r="E894" s="70">
        <v>585578.48</v>
      </c>
      <c r="F894" s="69"/>
      <c r="G894" s="69"/>
      <c r="H894" s="68"/>
      <c r="I894" s="67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 t="s">
        <v>182</v>
      </c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</row>
    <row r="895" spans="1:63" ht="12" hidden="1" customHeight="1" outlineLevel="4" x14ac:dyDescent="0.2">
      <c r="A895" s="376" t="s">
        <v>509</v>
      </c>
      <c r="B895" s="376"/>
      <c r="C895" s="69"/>
      <c r="D895" s="69"/>
      <c r="E895" s="70">
        <v>197708.02</v>
      </c>
      <c r="F895" s="69"/>
      <c r="G895" s="69"/>
      <c r="H895" s="68"/>
      <c r="I895" s="67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 t="s">
        <v>206</v>
      </c>
      <c r="AK895" s="94"/>
      <c r="AL895" s="94"/>
      <c r="AM895" s="94"/>
      <c r="AN895" s="94"/>
      <c r="AO895" s="94"/>
      <c r="AP895" s="94"/>
      <c r="AQ895" s="94"/>
      <c r="AR895" s="94"/>
      <c r="AS895" s="94"/>
      <c r="AT895" s="94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</row>
    <row r="896" spans="1:63" ht="12" hidden="1" customHeight="1" outlineLevel="3" x14ac:dyDescent="0.2">
      <c r="A896" s="378" t="s">
        <v>806</v>
      </c>
      <c r="B896" s="378"/>
      <c r="C896" s="69"/>
      <c r="D896" s="69"/>
      <c r="E896" s="70">
        <v>94330.83</v>
      </c>
      <c r="F896" s="69"/>
      <c r="G896" s="69"/>
      <c r="H896" s="68"/>
      <c r="I896" s="67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</row>
    <row r="897" spans="1:63" ht="23.25" hidden="1" customHeight="1" outlineLevel="4" x14ac:dyDescent="0.2">
      <c r="A897" s="376" t="s">
        <v>724</v>
      </c>
      <c r="B897" s="376"/>
      <c r="C897" s="69"/>
      <c r="D897" s="69"/>
      <c r="E897" s="70">
        <v>94330.83</v>
      </c>
      <c r="F897" s="69"/>
      <c r="G897" s="69"/>
      <c r="H897" s="68"/>
      <c r="I897" s="67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 t="s">
        <v>132</v>
      </c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</row>
    <row r="898" spans="1:63" ht="12" hidden="1" customHeight="1" outlineLevel="3" x14ac:dyDescent="0.2">
      <c r="A898" s="380" t="s">
        <v>805</v>
      </c>
      <c r="B898" s="380"/>
      <c r="C898" s="69"/>
      <c r="D898" s="69"/>
      <c r="E898" s="70">
        <v>30163.94</v>
      </c>
      <c r="F898" s="69"/>
      <c r="G898" s="69"/>
      <c r="H898" s="68"/>
      <c r="I898" s="67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5" t="s">
        <v>55</v>
      </c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</row>
    <row r="899" spans="1:63" ht="23.25" hidden="1" customHeight="1" outlineLevel="4" x14ac:dyDescent="0.2">
      <c r="A899" s="381" t="s">
        <v>804</v>
      </c>
      <c r="B899" s="381"/>
      <c r="C899" s="69"/>
      <c r="D899" s="69"/>
      <c r="E899" s="70">
        <v>30163.94</v>
      </c>
      <c r="F899" s="69"/>
      <c r="G899" s="69"/>
      <c r="H899" s="68"/>
      <c r="I899" s="67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</row>
    <row r="900" spans="1:63" ht="12" hidden="1" customHeight="1" outlineLevel="3" x14ac:dyDescent="0.2">
      <c r="A900" s="378" t="s">
        <v>803</v>
      </c>
      <c r="B900" s="378"/>
      <c r="C900" s="69"/>
      <c r="D900" s="69"/>
      <c r="E900" s="70">
        <v>19473270.649999999</v>
      </c>
      <c r="F900" s="69"/>
      <c r="G900" s="69"/>
      <c r="H900" s="68"/>
      <c r="I900" s="67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</row>
    <row r="901" spans="1:63" ht="12" hidden="1" customHeight="1" outlineLevel="4" x14ac:dyDescent="0.2">
      <c r="A901" s="376" t="s">
        <v>772</v>
      </c>
      <c r="B901" s="376"/>
      <c r="C901" s="69"/>
      <c r="D901" s="69"/>
      <c r="E901" s="70">
        <v>236427.73</v>
      </c>
      <c r="F901" s="69"/>
      <c r="G901" s="69"/>
      <c r="H901" s="68"/>
      <c r="I901" s="67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 t="s">
        <v>16</v>
      </c>
      <c r="AM901" s="94"/>
      <c r="AN901" s="94"/>
      <c r="AO901" s="94"/>
      <c r="AP901" s="94"/>
      <c r="AQ901" s="94"/>
      <c r="AR901" s="94"/>
      <c r="AS901" s="94"/>
      <c r="AT901" s="94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</row>
    <row r="902" spans="1:63" ht="12" hidden="1" customHeight="1" outlineLevel="4" x14ac:dyDescent="0.2">
      <c r="A902" s="376" t="s">
        <v>771</v>
      </c>
      <c r="B902" s="376"/>
      <c r="C902" s="69"/>
      <c r="D902" s="69"/>
      <c r="E902" s="70">
        <v>251826.05</v>
      </c>
      <c r="F902" s="69"/>
      <c r="G902" s="69"/>
      <c r="H902" s="68"/>
      <c r="I902" s="67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 t="s">
        <v>17</v>
      </c>
      <c r="AM902" s="94"/>
      <c r="AN902" s="94"/>
      <c r="AO902" s="94"/>
      <c r="AP902" s="94"/>
      <c r="AQ902" s="94"/>
      <c r="AR902" s="94"/>
      <c r="AS902" s="94"/>
      <c r="AT902" s="94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</row>
    <row r="903" spans="1:63" ht="12" hidden="1" customHeight="1" outlineLevel="4" x14ac:dyDescent="0.2">
      <c r="A903" s="376" t="s">
        <v>770</v>
      </c>
      <c r="B903" s="376"/>
      <c r="C903" s="69"/>
      <c r="D903" s="69"/>
      <c r="E903" s="70">
        <v>350230.55</v>
      </c>
      <c r="F903" s="69"/>
      <c r="G903" s="69"/>
      <c r="H903" s="68"/>
      <c r="I903" s="67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 t="s">
        <v>18</v>
      </c>
      <c r="AM903" s="94"/>
      <c r="AN903" s="94"/>
      <c r="AO903" s="94"/>
      <c r="AP903" s="94"/>
      <c r="AQ903" s="94"/>
      <c r="AR903" s="94"/>
      <c r="AS903" s="94"/>
      <c r="AT903" s="94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</row>
    <row r="904" spans="1:63" ht="12" hidden="1" customHeight="1" outlineLevel="4" x14ac:dyDescent="0.2">
      <c r="A904" s="376" t="s">
        <v>769</v>
      </c>
      <c r="B904" s="376"/>
      <c r="C904" s="69"/>
      <c r="D904" s="69"/>
      <c r="E904" s="70">
        <v>256964.25</v>
      </c>
      <c r="F904" s="69"/>
      <c r="G904" s="69"/>
      <c r="H904" s="68"/>
      <c r="I904" s="67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 t="s">
        <v>1</v>
      </c>
      <c r="AM904" s="94"/>
      <c r="AN904" s="94"/>
      <c r="AO904" s="94"/>
      <c r="AP904" s="94"/>
      <c r="AQ904" s="94"/>
      <c r="AR904" s="94"/>
      <c r="AS904" s="94"/>
      <c r="AT904" s="94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</row>
    <row r="905" spans="1:63" ht="12" hidden="1" customHeight="1" outlineLevel="4" x14ac:dyDescent="0.2">
      <c r="A905" s="376" t="s">
        <v>767</v>
      </c>
      <c r="B905" s="376"/>
      <c r="C905" s="69"/>
      <c r="D905" s="69"/>
      <c r="E905" s="70">
        <v>274898.44</v>
      </c>
      <c r="F905" s="69"/>
      <c r="G905" s="69"/>
      <c r="H905" s="68"/>
      <c r="I905" s="67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 t="s">
        <v>2</v>
      </c>
      <c r="AM905" s="94"/>
      <c r="AN905" s="94"/>
      <c r="AO905" s="94"/>
      <c r="AP905" s="94"/>
      <c r="AQ905" s="94"/>
      <c r="AR905" s="94"/>
      <c r="AS905" s="94"/>
      <c r="AT905" s="94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</row>
    <row r="906" spans="1:63" ht="12" hidden="1" customHeight="1" outlineLevel="4" x14ac:dyDescent="0.2">
      <c r="A906" s="376" t="s">
        <v>766</v>
      </c>
      <c r="B906" s="376"/>
      <c r="C906" s="69"/>
      <c r="D906" s="69"/>
      <c r="E906" s="70">
        <v>502227.95</v>
      </c>
      <c r="F906" s="69"/>
      <c r="G906" s="69"/>
      <c r="H906" s="68"/>
      <c r="I906" s="67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 t="s">
        <v>3</v>
      </c>
      <c r="AM906" s="94"/>
      <c r="AN906" s="94"/>
      <c r="AO906" s="94"/>
      <c r="AP906" s="94"/>
      <c r="AQ906" s="94"/>
      <c r="AR906" s="94"/>
      <c r="AS906" s="94"/>
      <c r="AT906" s="94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</row>
    <row r="907" spans="1:63" ht="12" hidden="1" customHeight="1" outlineLevel="4" x14ac:dyDescent="0.2">
      <c r="A907" s="376" t="s">
        <v>765</v>
      </c>
      <c r="B907" s="376"/>
      <c r="C907" s="69"/>
      <c r="D907" s="69"/>
      <c r="E907" s="70">
        <v>275183.83</v>
      </c>
      <c r="F907" s="69"/>
      <c r="G907" s="69"/>
      <c r="H907" s="68"/>
      <c r="I907" s="67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 t="s">
        <v>4</v>
      </c>
      <c r="AM907" s="94"/>
      <c r="AN907" s="94"/>
      <c r="AO907" s="94"/>
      <c r="AP907" s="94"/>
      <c r="AQ907" s="94"/>
      <c r="AR907" s="94"/>
      <c r="AS907" s="94"/>
      <c r="AT907" s="94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</row>
    <row r="908" spans="1:63" ht="12" hidden="1" customHeight="1" outlineLevel="4" x14ac:dyDescent="0.2">
      <c r="A908" s="376" t="s">
        <v>546</v>
      </c>
      <c r="B908" s="376"/>
      <c r="C908" s="69"/>
      <c r="D908" s="69"/>
      <c r="E908" s="70">
        <v>175621.5</v>
      </c>
      <c r="F908" s="69"/>
      <c r="G908" s="69"/>
      <c r="H908" s="68"/>
      <c r="I908" s="67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 t="s">
        <v>5</v>
      </c>
      <c r="AM908" s="94"/>
      <c r="AN908" s="94"/>
      <c r="AO908" s="94"/>
      <c r="AP908" s="94"/>
      <c r="AQ908" s="94"/>
      <c r="AR908" s="94"/>
      <c r="AS908" s="94"/>
      <c r="AT908" s="94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</row>
    <row r="909" spans="1:63" ht="12" hidden="1" customHeight="1" outlineLevel="4" x14ac:dyDescent="0.2">
      <c r="A909" s="376" t="s">
        <v>545</v>
      </c>
      <c r="B909" s="376"/>
      <c r="C909" s="69"/>
      <c r="D909" s="69"/>
      <c r="E909" s="70">
        <v>325307.11</v>
      </c>
      <c r="F909" s="69"/>
      <c r="G909" s="69"/>
      <c r="H909" s="68"/>
      <c r="I909" s="67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 t="s">
        <v>6</v>
      </c>
      <c r="AM909" s="94"/>
      <c r="AN909" s="94"/>
      <c r="AO909" s="94"/>
      <c r="AP909" s="94"/>
      <c r="AQ909" s="94"/>
      <c r="AR909" s="94"/>
      <c r="AS909" s="94"/>
      <c r="AT909" s="94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</row>
    <row r="910" spans="1:63" ht="12" hidden="1" customHeight="1" outlineLevel="4" x14ac:dyDescent="0.2">
      <c r="A910" s="376" t="s">
        <v>764</v>
      </c>
      <c r="B910" s="376"/>
      <c r="C910" s="69"/>
      <c r="D910" s="69"/>
      <c r="E910" s="70">
        <v>284416.94</v>
      </c>
      <c r="F910" s="69"/>
      <c r="G910" s="69"/>
      <c r="H910" s="68"/>
      <c r="I910" s="67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 t="s">
        <v>7</v>
      </c>
      <c r="AM910" s="94"/>
      <c r="AN910" s="94"/>
      <c r="AO910" s="94"/>
      <c r="AP910" s="94"/>
      <c r="AQ910" s="94"/>
      <c r="AR910" s="94"/>
      <c r="AS910" s="94"/>
      <c r="AT910" s="94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</row>
    <row r="911" spans="1:63" ht="12" hidden="1" customHeight="1" outlineLevel="4" x14ac:dyDescent="0.2">
      <c r="A911" s="376" t="s">
        <v>709</v>
      </c>
      <c r="B911" s="376"/>
      <c r="C911" s="69"/>
      <c r="D911" s="69"/>
      <c r="E911" s="70">
        <v>480709.93</v>
      </c>
      <c r="F911" s="69"/>
      <c r="G911" s="69"/>
      <c r="H911" s="68"/>
      <c r="I911" s="67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 t="s">
        <v>80</v>
      </c>
      <c r="AM911" s="94"/>
      <c r="AN911" s="94"/>
      <c r="AO911" s="94"/>
      <c r="AP911" s="94"/>
      <c r="AQ911" s="94"/>
      <c r="AR911" s="94"/>
      <c r="AS911" s="94"/>
      <c r="AT911" s="94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</row>
    <row r="912" spans="1:63" ht="12" hidden="1" customHeight="1" outlineLevel="4" x14ac:dyDescent="0.2">
      <c r="A912" s="376" t="s">
        <v>701</v>
      </c>
      <c r="B912" s="376"/>
      <c r="C912" s="69"/>
      <c r="D912" s="69"/>
      <c r="E912" s="70">
        <v>1436773.24</v>
      </c>
      <c r="F912" s="69"/>
      <c r="G912" s="69"/>
      <c r="H912" s="68"/>
      <c r="I912" s="67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 t="s">
        <v>85</v>
      </c>
      <c r="AM912" s="94"/>
      <c r="AN912" s="94"/>
      <c r="AO912" s="94"/>
      <c r="AP912" s="94"/>
      <c r="AQ912" s="94"/>
      <c r="AR912" s="94"/>
      <c r="AS912" s="94"/>
      <c r="AT912" s="94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</row>
    <row r="913" spans="1:63" ht="12" hidden="1" customHeight="1" outlineLevel="4" x14ac:dyDescent="0.2">
      <c r="A913" s="376" t="s">
        <v>697</v>
      </c>
      <c r="B913" s="376"/>
      <c r="C913" s="69"/>
      <c r="D913" s="69"/>
      <c r="E913" s="70">
        <v>613831.11</v>
      </c>
      <c r="F913" s="69"/>
      <c r="G913" s="69"/>
      <c r="H913" s="68"/>
      <c r="I913" s="67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 t="s">
        <v>75</v>
      </c>
      <c r="AM913" s="94"/>
      <c r="AN913" s="94"/>
      <c r="AO913" s="94"/>
      <c r="AP913" s="94"/>
      <c r="AQ913" s="94"/>
      <c r="AR913" s="94"/>
      <c r="AS913" s="94"/>
      <c r="AT913" s="94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</row>
    <row r="914" spans="1:63" ht="12" hidden="1" customHeight="1" outlineLevel="4" x14ac:dyDescent="0.2">
      <c r="A914" s="376" t="s">
        <v>696</v>
      </c>
      <c r="B914" s="376"/>
      <c r="C914" s="69"/>
      <c r="D914" s="69"/>
      <c r="E914" s="70">
        <v>610241.26</v>
      </c>
      <c r="F914" s="69"/>
      <c r="G914" s="69"/>
      <c r="H914" s="68"/>
      <c r="I914" s="67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 t="s">
        <v>76</v>
      </c>
      <c r="AM914" s="94"/>
      <c r="AN914" s="94"/>
      <c r="AO914" s="94"/>
      <c r="AP914" s="94"/>
      <c r="AQ914" s="94"/>
      <c r="AR914" s="94"/>
      <c r="AS914" s="94"/>
      <c r="AT914" s="94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</row>
    <row r="915" spans="1:63" ht="23.25" hidden="1" customHeight="1" outlineLevel="4" x14ac:dyDescent="0.2">
      <c r="A915" s="376" t="s">
        <v>537</v>
      </c>
      <c r="B915" s="376"/>
      <c r="C915" s="69"/>
      <c r="D915" s="69"/>
      <c r="E915" s="70">
        <v>700583.21</v>
      </c>
      <c r="F915" s="69"/>
      <c r="G915" s="69"/>
      <c r="H915" s="68"/>
      <c r="I915" s="67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 t="s">
        <v>70</v>
      </c>
      <c r="AM915" s="94"/>
      <c r="AN915" s="94"/>
      <c r="AO915" s="94"/>
      <c r="AP915" s="94"/>
      <c r="AQ915" s="94"/>
      <c r="AR915" s="94"/>
      <c r="AS915" s="94"/>
      <c r="AT915" s="94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</row>
    <row r="916" spans="1:63" ht="23.25" hidden="1" customHeight="1" outlineLevel="4" x14ac:dyDescent="0.2">
      <c r="A916" s="376" t="s">
        <v>536</v>
      </c>
      <c r="B916" s="376"/>
      <c r="C916" s="69"/>
      <c r="D916" s="69"/>
      <c r="E916" s="70">
        <v>788055.43</v>
      </c>
      <c r="F916" s="69"/>
      <c r="G916" s="69"/>
      <c r="H916" s="68"/>
      <c r="I916" s="67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 t="s">
        <v>71</v>
      </c>
      <c r="AM916" s="94"/>
      <c r="AN916" s="94"/>
      <c r="AO916" s="94"/>
      <c r="AP916" s="94"/>
      <c r="AQ916" s="94"/>
      <c r="AR916" s="94"/>
      <c r="AS916" s="94"/>
      <c r="AT916" s="94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</row>
    <row r="917" spans="1:63" ht="23.25" hidden="1" customHeight="1" outlineLevel="4" x14ac:dyDescent="0.2">
      <c r="A917" s="376" t="s">
        <v>535</v>
      </c>
      <c r="B917" s="376"/>
      <c r="C917" s="69"/>
      <c r="D917" s="69"/>
      <c r="E917" s="70">
        <v>449892.84</v>
      </c>
      <c r="F917" s="69"/>
      <c r="G917" s="69"/>
      <c r="H917" s="68"/>
      <c r="I917" s="67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5" t="s">
        <v>61</v>
      </c>
      <c r="AM917" s="94"/>
      <c r="AN917" s="94"/>
      <c r="AO917" s="94"/>
      <c r="AP917" s="94"/>
      <c r="AQ917" s="94"/>
      <c r="AR917" s="94"/>
      <c r="AS917" s="94"/>
      <c r="AT917" s="94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</row>
    <row r="918" spans="1:63" ht="23.25" hidden="1" customHeight="1" outlineLevel="4" x14ac:dyDescent="0.2">
      <c r="A918" s="376" t="s">
        <v>606</v>
      </c>
      <c r="B918" s="376"/>
      <c r="C918" s="69"/>
      <c r="D918" s="69"/>
      <c r="E918" s="70">
        <v>180557.28</v>
      </c>
      <c r="F918" s="69"/>
      <c r="G918" s="69"/>
      <c r="H918" s="68"/>
      <c r="I918" s="67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 t="s">
        <v>25</v>
      </c>
      <c r="AM918" s="94"/>
      <c r="AN918" s="94"/>
      <c r="AO918" s="94"/>
      <c r="AP918" s="94"/>
      <c r="AQ918" s="94"/>
      <c r="AR918" s="94"/>
      <c r="AS918" s="94"/>
      <c r="AT918" s="94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</row>
    <row r="919" spans="1:63" ht="23.25" hidden="1" customHeight="1" outlineLevel="4" x14ac:dyDescent="0.2">
      <c r="A919" s="376" t="s">
        <v>605</v>
      </c>
      <c r="B919" s="376"/>
      <c r="C919" s="69"/>
      <c r="D919" s="69"/>
      <c r="E919" s="70">
        <v>271458.42</v>
      </c>
      <c r="F919" s="69"/>
      <c r="G919" s="69"/>
      <c r="H919" s="68"/>
      <c r="I919" s="67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 t="s">
        <v>25</v>
      </c>
      <c r="AM919" s="94"/>
      <c r="AN919" s="94"/>
      <c r="AO919" s="94"/>
      <c r="AP919" s="94"/>
      <c r="AQ919" s="94"/>
      <c r="AR919" s="94"/>
      <c r="AS919" s="94"/>
      <c r="AT919" s="94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</row>
    <row r="920" spans="1:63" ht="23.25" hidden="1" customHeight="1" outlineLevel="4" x14ac:dyDescent="0.2">
      <c r="A920" s="376" t="s">
        <v>603</v>
      </c>
      <c r="B920" s="376"/>
      <c r="C920" s="69"/>
      <c r="D920" s="69"/>
      <c r="E920" s="70">
        <v>873353.95</v>
      </c>
      <c r="F920" s="69"/>
      <c r="G920" s="69"/>
      <c r="H920" s="68"/>
      <c r="I920" s="67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 t="s">
        <v>26</v>
      </c>
      <c r="AM920" s="94"/>
      <c r="AN920" s="94"/>
      <c r="AO920" s="94"/>
      <c r="AP920" s="94"/>
      <c r="AQ920" s="94"/>
      <c r="AR920" s="94"/>
      <c r="AS920" s="94"/>
      <c r="AT920" s="94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</row>
    <row r="921" spans="1:63" ht="12" hidden="1" customHeight="1" outlineLevel="4" x14ac:dyDescent="0.2">
      <c r="A921" s="376" t="s">
        <v>754</v>
      </c>
      <c r="B921" s="376"/>
      <c r="C921" s="69"/>
      <c r="D921" s="69"/>
      <c r="E921" s="70">
        <v>341312.83</v>
      </c>
      <c r="F921" s="69"/>
      <c r="G921" s="69"/>
      <c r="H921" s="68"/>
      <c r="I921" s="67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 t="s">
        <v>40</v>
      </c>
      <c r="AM921" s="94"/>
      <c r="AN921" s="94"/>
      <c r="AO921" s="94"/>
      <c r="AP921" s="94"/>
      <c r="AQ921" s="94"/>
      <c r="AR921" s="94"/>
      <c r="AS921" s="94"/>
      <c r="AT921" s="94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</row>
    <row r="922" spans="1:63" ht="12" hidden="1" customHeight="1" outlineLevel="4" x14ac:dyDescent="0.2">
      <c r="A922" s="376" t="s">
        <v>680</v>
      </c>
      <c r="B922" s="376"/>
      <c r="C922" s="69"/>
      <c r="D922" s="69"/>
      <c r="E922" s="70">
        <v>519610.08</v>
      </c>
      <c r="F922" s="69"/>
      <c r="G922" s="69"/>
      <c r="H922" s="68"/>
      <c r="I922" s="67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 t="s">
        <v>97</v>
      </c>
      <c r="AM922" s="94"/>
      <c r="AN922" s="94"/>
      <c r="AO922" s="94"/>
      <c r="AP922" s="94"/>
      <c r="AQ922" s="94"/>
      <c r="AR922" s="94"/>
      <c r="AS922" s="94"/>
      <c r="AT922" s="94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</row>
    <row r="923" spans="1:63" ht="12" hidden="1" customHeight="1" outlineLevel="4" x14ac:dyDescent="0.2">
      <c r="A923" s="376" t="s">
        <v>671</v>
      </c>
      <c r="B923" s="376"/>
      <c r="C923" s="69"/>
      <c r="D923" s="69"/>
      <c r="E923" s="70">
        <v>149753.57999999999</v>
      </c>
      <c r="F923" s="69"/>
      <c r="G923" s="69"/>
      <c r="H923" s="68"/>
      <c r="I923" s="67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 t="s">
        <v>90</v>
      </c>
      <c r="AM923" s="94"/>
      <c r="AN923" s="94"/>
      <c r="AO923" s="94"/>
      <c r="AP923" s="94"/>
      <c r="AQ923" s="94"/>
      <c r="AR923" s="94"/>
      <c r="AS923" s="94"/>
      <c r="AT923" s="94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</row>
    <row r="924" spans="1:63" ht="12" hidden="1" customHeight="1" outlineLevel="4" x14ac:dyDescent="0.2">
      <c r="A924" s="376" t="s">
        <v>586</v>
      </c>
      <c r="B924" s="376"/>
      <c r="C924" s="69"/>
      <c r="D924" s="69"/>
      <c r="E924" s="70">
        <v>13076.06</v>
      </c>
      <c r="F924" s="69"/>
      <c r="G924" s="69"/>
      <c r="H924" s="68"/>
      <c r="I924" s="67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 t="s">
        <v>49</v>
      </c>
      <c r="AM924" s="94"/>
      <c r="AN924" s="94"/>
      <c r="AO924" s="94"/>
      <c r="AP924" s="94"/>
      <c r="AQ924" s="94"/>
      <c r="AR924" s="94"/>
      <c r="AS924" s="94"/>
      <c r="AT924" s="94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</row>
    <row r="925" spans="1:63" ht="23.25" hidden="1" customHeight="1" outlineLevel="4" x14ac:dyDescent="0.2">
      <c r="A925" s="376" t="s">
        <v>740</v>
      </c>
      <c r="B925" s="376"/>
      <c r="C925" s="69"/>
      <c r="D925" s="69"/>
      <c r="E925" s="70">
        <v>224877.45</v>
      </c>
      <c r="F925" s="69"/>
      <c r="G925" s="69"/>
      <c r="H925" s="68"/>
      <c r="I925" s="67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 t="s">
        <v>155</v>
      </c>
      <c r="AM925" s="94"/>
      <c r="AN925" s="94"/>
      <c r="AO925" s="94"/>
      <c r="AP925" s="94"/>
      <c r="AQ925" s="94"/>
      <c r="AR925" s="94"/>
      <c r="AS925" s="94"/>
      <c r="AT925" s="94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</row>
    <row r="926" spans="1:63" ht="23.25" hidden="1" customHeight="1" outlineLevel="4" x14ac:dyDescent="0.2">
      <c r="A926" s="376" t="s">
        <v>738</v>
      </c>
      <c r="B926" s="376"/>
      <c r="C926" s="69"/>
      <c r="D926" s="69"/>
      <c r="E926" s="70">
        <v>2083374.85</v>
      </c>
      <c r="F926" s="69"/>
      <c r="G926" s="69"/>
      <c r="H926" s="68"/>
      <c r="I926" s="67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 t="s">
        <v>157</v>
      </c>
      <c r="AM926" s="94"/>
      <c r="AN926" s="94"/>
      <c r="AO926" s="94"/>
      <c r="AP926" s="94"/>
      <c r="AQ926" s="94"/>
      <c r="AR926" s="94"/>
      <c r="AS926" s="94"/>
      <c r="AT926" s="94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</row>
    <row r="927" spans="1:63" ht="23.25" hidden="1" customHeight="1" outlineLevel="4" x14ac:dyDescent="0.2">
      <c r="A927" s="376" t="s">
        <v>524</v>
      </c>
      <c r="B927" s="376"/>
      <c r="C927" s="69"/>
      <c r="D927" s="69"/>
      <c r="E927" s="70">
        <v>752817.8</v>
      </c>
      <c r="F927" s="69"/>
      <c r="G927" s="69"/>
      <c r="H927" s="68"/>
      <c r="I927" s="67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 t="s">
        <v>112</v>
      </c>
      <c r="AM927" s="94"/>
      <c r="AN927" s="94"/>
      <c r="AO927" s="94"/>
      <c r="AP927" s="94"/>
      <c r="AQ927" s="94"/>
      <c r="AR927" s="94"/>
      <c r="AS927" s="94"/>
      <c r="AT927" s="94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</row>
    <row r="928" spans="1:63" ht="23.25" hidden="1" customHeight="1" outlineLevel="4" x14ac:dyDescent="0.2">
      <c r="A928" s="376" t="s">
        <v>523</v>
      </c>
      <c r="B928" s="376"/>
      <c r="C928" s="69"/>
      <c r="D928" s="69"/>
      <c r="E928" s="70">
        <v>457435.75</v>
      </c>
      <c r="F928" s="69"/>
      <c r="G928" s="69"/>
      <c r="H928" s="68"/>
      <c r="I928" s="67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 t="s">
        <v>113</v>
      </c>
      <c r="AM928" s="94"/>
      <c r="AN928" s="94"/>
      <c r="AO928" s="94"/>
      <c r="AP928" s="94"/>
      <c r="AQ928" s="94"/>
      <c r="AR928" s="94"/>
      <c r="AS928" s="94"/>
      <c r="AT928" s="94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</row>
    <row r="929" spans="1:63" ht="23.25" hidden="1" customHeight="1" outlineLevel="4" x14ac:dyDescent="0.2">
      <c r="A929" s="376" t="s">
        <v>521</v>
      </c>
      <c r="B929" s="376"/>
      <c r="C929" s="69"/>
      <c r="D929" s="69"/>
      <c r="E929" s="70">
        <v>474278.98</v>
      </c>
      <c r="F929" s="69"/>
      <c r="G929" s="69"/>
      <c r="H929" s="68"/>
      <c r="I929" s="67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 t="s">
        <v>121</v>
      </c>
      <c r="AM929" s="94"/>
      <c r="AN929" s="94"/>
      <c r="AO929" s="94"/>
      <c r="AP929" s="94"/>
      <c r="AQ929" s="94"/>
      <c r="AR929" s="94"/>
      <c r="AS929" s="94"/>
      <c r="AT929" s="94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</row>
    <row r="930" spans="1:63" ht="23.25" hidden="1" customHeight="1" outlineLevel="4" x14ac:dyDescent="0.2">
      <c r="A930" s="376" t="s">
        <v>724</v>
      </c>
      <c r="B930" s="376"/>
      <c r="C930" s="69"/>
      <c r="D930" s="69"/>
      <c r="E930" s="70">
        <v>1048516.67</v>
      </c>
      <c r="F930" s="69"/>
      <c r="G930" s="69"/>
      <c r="H930" s="68"/>
      <c r="I930" s="67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 t="s">
        <v>132</v>
      </c>
      <c r="AM930" s="94"/>
      <c r="AN930" s="94"/>
      <c r="AO930" s="94"/>
      <c r="AP930" s="94"/>
      <c r="AQ930" s="94"/>
      <c r="AR930" s="94"/>
      <c r="AS930" s="94"/>
      <c r="AT930" s="94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</row>
    <row r="931" spans="1:63" ht="23.25" hidden="1" customHeight="1" outlineLevel="4" x14ac:dyDescent="0.2">
      <c r="A931" s="376" t="s">
        <v>518</v>
      </c>
      <c r="B931" s="376"/>
      <c r="C931" s="69"/>
      <c r="D931" s="69"/>
      <c r="E931" s="70">
        <v>492363.57</v>
      </c>
      <c r="F931" s="69"/>
      <c r="G931" s="69"/>
      <c r="H931" s="68"/>
      <c r="I931" s="67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 t="s">
        <v>133</v>
      </c>
      <c r="AM931" s="94"/>
      <c r="AN931" s="94"/>
      <c r="AO931" s="94"/>
      <c r="AP931" s="94"/>
      <c r="AQ931" s="94"/>
      <c r="AR931" s="94"/>
      <c r="AS931" s="94"/>
      <c r="AT931" s="94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</row>
    <row r="932" spans="1:63" ht="23.25" hidden="1" customHeight="1" outlineLevel="4" x14ac:dyDescent="0.2">
      <c r="A932" s="376" t="s">
        <v>722</v>
      </c>
      <c r="B932" s="376"/>
      <c r="C932" s="69"/>
      <c r="D932" s="69"/>
      <c r="E932" s="70">
        <v>232678.15</v>
      </c>
      <c r="F932" s="69"/>
      <c r="G932" s="69"/>
      <c r="H932" s="68"/>
      <c r="I932" s="67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 t="s">
        <v>135</v>
      </c>
      <c r="AM932" s="94"/>
      <c r="AN932" s="94"/>
      <c r="AO932" s="94"/>
      <c r="AP932" s="94"/>
      <c r="AQ932" s="94"/>
      <c r="AR932" s="94"/>
      <c r="AS932" s="94"/>
      <c r="AT932" s="94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</row>
    <row r="933" spans="1:63" ht="12" hidden="1" customHeight="1" outlineLevel="4" x14ac:dyDescent="0.2">
      <c r="A933" s="376" t="s">
        <v>516</v>
      </c>
      <c r="B933" s="376"/>
      <c r="C933" s="69"/>
      <c r="D933" s="69"/>
      <c r="E933" s="70">
        <v>50536.78</v>
      </c>
      <c r="F933" s="69"/>
      <c r="G933" s="69"/>
      <c r="H933" s="68"/>
      <c r="I933" s="67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 t="s">
        <v>167</v>
      </c>
      <c r="AM933" s="94"/>
      <c r="AN933" s="94"/>
      <c r="AO933" s="94"/>
      <c r="AP933" s="94"/>
      <c r="AQ933" s="94"/>
      <c r="AR933" s="94"/>
      <c r="AS933" s="94"/>
      <c r="AT933" s="94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</row>
    <row r="934" spans="1:63" ht="12" hidden="1" customHeight="1" outlineLevel="4" x14ac:dyDescent="0.2">
      <c r="A934" s="376" t="s">
        <v>515</v>
      </c>
      <c r="B934" s="376"/>
      <c r="C934" s="69"/>
      <c r="D934" s="69"/>
      <c r="E934" s="70">
        <v>769110.34</v>
      </c>
      <c r="F934" s="69"/>
      <c r="G934" s="69"/>
      <c r="H934" s="68"/>
      <c r="I934" s="67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 t="s">
        <v>177</v>
      </c>
      <c r="AM934" s="94"/>
      <c r="AN934" s="94"/>
      <c r="AO934" s="94"/>
      <c r="AP934" s="94"/>
      <c r="AQ934" s="94"/>
      <c r="AR934" s="94"/>
      <c r="AS934" s="94"/>
      <c r="AT934" s="94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</row>
    <row r="935" spans="1:63" ht="12" hidden="1" customHeight="1" outlineLevel="4" x14ac:dyDescent="0.2">
      <c r="A935" s="376" t="s">
        <v>653</v>
      </c>
      <c r="B935" s="376"/>
      <c r="C935" s="69"/>
      <c r="D935" s="69"/>
      <c r="E935" s="70">
        <v>154424.89000000001</v>
      </c>
      <c r="F935" s="69"/>
      <c r="G935" s="69"/>
      <c r="H935" s="68"/>
      <c r="I935" s="67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 t="s">
        <v>179</v>
      </c>
      <c r="AM935" s="94"/>
      <c r="AN935" s="94"/>
      <c r="AO935" s="94"/>
      <c r="AP935" s="94"/>
      <c r="AQ935" s="94"/>
      <c r="AR935" s="94"/>
      <c r="AS935" s="94"/>
      <c r="AT935" s="94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</row>
    <row r="936" spans="1:63" ht="12" hidden="1" customHeight="1" outlineLevel="4" x14ac:dyDescent="0.2">
      <c r="A936" s="376" t="s">
        <v>514</v>
      </c>
      <c r="B936" s="376"/>
      <c r="C936" s="69"/>
      <c r="D936" s="69"/>
      <c r="E936" s="70">
        <v>334846.57</v>
      </c>
      <c r="F936" s="69"/>
      <c r="G936" s="69"/>
      <c r="H936" s="68"/>
      <c r="I936" s="67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 t="s">
        <v>180</v>
      </c>
      <c r="AM936" s="94"/>
      <c r="AN936" s="94"/>
      <c r="AO936" s="94"/>
      <c r="AP936" s="94"/>
      <c r="AQ936" s="94"/>
      <c r="AR936" s="94"/>
      <c r="AS936" s="94"/>
      <c r="AT936" s="94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</row>
    <row r="937" spans="1:63" ht="12" hidden="1" customHeight="1" outlineLevel="4" x14ac:dyDescent="0.2">
      <c r="A937" s="376" t="s">
        <v>513</v>
      </c>
      <c r="B937" s="376"/>
      <c r="C937" s="69"/>
      <c r="D937" s="69"/>
      <c r="E937" s="70">
        <v>191177.77</v>
      </c>
      <c r="F937" s="69"/>
      <c r="G937" s="69"/>
      <c r="H937" s="68"/>
      <c r="I937" s="67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 t="s">
        <v>182</v>
      </c>
      <c r="AM937" s="94"/>
      <c r="AN937" s="94"/>
      <c r="AO937" s="94"/>
      <c r="AP937" s="94"/>
      <c r="AQ937" s="94"/>
      <c r="AR937" s="94"/>
      <c r="AS937" s="94"/>
      <c r="AT937" s="94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</row>
    <row r="938" spans="1:63" ht="12" hidden="1" customHeight="1" outlineLevel="4" x14ac:dyDescent="0.2">
      <c r="A938" s="376" t="s">
        <v>644</v>
      </c>
      <c r="B938" s="376"/>
      <c r="C938" s="69"/>
      <c r="D938" s="69"/>
      <c r="E938" s="70">
        <v>1587221.71</v>
      </c>
      <c r="F938" s="69"/>
      <c r="G938" s="69"/>
      <c r="H938" s="68"/>
      <c r="I938" s="67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 t="s">
        <v>189</v>
      </c>
      <c r="AM938" s="94"/>
      <c r="AN938" s="94"/>
      <c r="AO938" s="94"/>
      <c r="AP938" s="94"/>
      <c r="AQ938" s="94"/>
      <c r="AR938" s="94"/>
      <c r="AS938" s="94"/>
      <c r="AT938" s="94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</row>
    <row r="939" spans="1:63" ht="12" hidden="1" customHeight="1" outlineLevel="4" x14ac:dyDescent="0.2">
      <c r="A939" s="376" t="s">
        <v>510</v>
      </c>
      <c r="B939" s="376"/>
      <c r="C939" s="69"/>
      <c r="D939" s="69"/>
      <c r="E939" s="70">
        <v>257295.8</v>
      </c>
      <c r="F939" s="69"/>
      <c r="G939" s="69"/>
      <c r="H939" s="68"/>
      <c r="I939" s="67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 t="s">
        <v>202</v>
      </c>
      <c r="AM939" s="94"/>
      <c r="AN939" s="94"/>
      <c r="AO939" s="94"/>
      <c r="AP939" s="94"/>
      <c r="AQ939" s="94"/>
      <c r="AR939" s="94"/>
      <c r="AS939" s="94"/>
      <c r="AT939" s="94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</row>
    <row r="940" spans="1:63" ht="12" hidden="1" customHeight="1" outlineLevel="3" x14ac:dyDescent="0.2">
      <c r="A940" s="378" t="s">
        <v>802</v>
      </c>
      <c r="B940" s="378"/>
      <c r="C940" s="69"/>
      <c r="D940" s="69"/>
      <c r="E940" s="70">
        <v>56943.7</v>
      </c>
      <c r="F940" s="69"/>
      <c r="G940" s="69"/>
      <c r="H940" s="68"/>
      <c r="I940" s="67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90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</row>
    <row r="941" spans="1:63" ht="12" hidden="1" customHeight="1" outlineLevel="4" x14ac:dyDescent="0.2">
      <c r="A941" s="376" t="s">
        <v>515</v>
      </c>
      <c r="B941" s="376"/>
      <c r="C941" s="69"/>
      <c r="D941" s="69"/>
      <c r="E941" s="70">
        <v>56943.7</v>
      </c>
      <c r="F941" s="69"/>
      <c r="G941" s="69"/>
      <c r="H941" s="68"/>
      <c r="I941" s="67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 t="s">
        <v>177</v>
      </c>
      <c r="AN941" s="90"/>
      <c r="AO941" s="90"/>
      <c r="AP941" s="90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</row>
    <row r="942" spans="1:63" ht="12" hidden="1" customHeight="1" outlineLevel="3" x14ac:dyDescent="0.2">
      <c r="A942" s="378" t="s">
        <v>801</v>
      </c>
      <c r="B942" s="378"/>
      <c r="C942" s="69"/>
      <c r="D942" s="69"/>
      <c r="E942" s="70">
        <v>165544.43</v>
      </c>
      <c r="F942" s="69"/>
      <c r="G942" s="69"/>
      <c r="H942" s="68"/>
      <c r="I942" s="67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90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</row>
    <row r="943" spans="1:63" ht="12" hidden="1" customHeight="1" outlineLevel="4" x14ac:dyDescent="0.2">
      <c r="A943" s="376" t="s">
        <v>567</v>
      </c>
      <c r="B943" s="376"/>
      <c r="C943" s="69"/>
      <c r="D943" s="69"/>
      <c r="E943" s="70">
        <v>165544.43</v>
      </c>
      <c r="F943" s="69"/>
      <c r="G943" s="69"/>
      <c r="H943" s="68"/>
      <c r="I943" s="67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 t="s">
        <v>205</v>
      </c>
      <c r="AO943" s="90"/>
      <c r="AP943" s="90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</row>
    <row r="944" spans="1:63" ht="12" hidden="1" customHeight="1" outlineLevel="3" x14ac:dyDescent="0.2">
      <c r="A944" s="378" t="s">
        <v>800</v>
      </c>
      <c r="B944" s="378"/>
      <c r="C944" s="69"/>
      <c r="D944" s="69"/>
      <c r="E944" s="70">
        <v>611433.01</v>
      </c>
      <c r="F944" s="69"/>
      <c r="G944" s="69"/>
      <c r="H944" s="68"/>
      <c r="I944" s="67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</row>
    <row r="945" spans="1:63" ht="12" hidden="1" customHeight="1" outlineLevel="4" x14ac:dyDescent="0.2">
      <c r="A945" s="376" t="s">
        <v>541</v>
      </c>
      <c r="B945" s="376"/>
      <c r="C945" s="69"/>
      <c r="D945" s="69"/>
      <c r="E945" s="70">
        <v>2378.6</v>
      </c>
      <c r="F945" s="69"/>
      <c r="G945" s="69"/>
      <c r="H945" s="68"/>
      <c r="I945" s="67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 t="s">
        <v>73</v>
      </c>
      <c r="AP945" s="90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</row>
    <row r="946" spans="1:63" ht="12" hidden="1" customHeight="1" outlineLevel="4" x14ac:dyDescent="0.2">
      <c r="A946" s="376" t="s">
        <v>533</v>
      </c>
      <c r="B946" s="376"/>
      <c r="C946" s="69"/>
      <c r="D946" s="69"/>
      <c r="E946" s="70">
        <v>9070.8700000000008</v>
      </c>
      <c r="F946" s="69"/>
      <c r="G946" s="69"/>
      <c r="H946" s="68"/>
      <c r="I946" s="67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 t="s">
        <v>39</v>
      </c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</row>
    <row r="947" spans="1:63" ht="12" hidden="1" customHeight="1" outlineLevel="4" x14ac:dyDescent="0.2">
      <c r="A947" s="376" t="s">
        <v>622</v>
      </c>
      <c r="B947" s="376"/>
      <c r="C947" s="69"/>
      <c r="D947" s="69"/>
      <c r="E947" s="70">
        <v>96979.99</v>
      </c>
      <c r="F947" s="69"/>
      <c r="G947" s="69"/>
      <c r="H947" s="68"/>
      <c r="I947" s="67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 t="s">
        <v>46</v>
      </c>
      <c r="AP947" s="90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</row>
    <row r="948" spans="1:63" ht="12" hidden="1" customHeight="1" outlineLevel="4" x14ac:dyDescent="0.2">
      <c r="A948" s="376" t="s">
        <v>675</v>
      </c>
      <c r="B948" s="376"/>
      <c r="C948" s="69"/>
      <c r="D948" s="69"/>
      <c r="E948" s="70">
        <v>3194.11</v>
      </c>
      <c r="F948" s="69"/>
      <c r="G948" s="69"/>
      <c r="H948" s="68"/>
      <c r="I948" s="67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 t="s">
        <v>102</v>
      </c>
      <c r="AP948" s="90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</row>
    <row r="949" spans="1:63" ht="12" hidden="1" customHeight="1" outlineLevel="4" x14ac:dyDescent="0.2">
      <c r="A949" s="376" t="s">
        <v>668</v>
      </c>
      <c r="B949" s="376"/>
      <c r="C949" s="69"/>
      <c r="D949" s="69"/>
      <c r="E949" s="70">
        <v>229118.45</v>
      </c>
      <c r="F949" s="69"/>
      <c r="G949" s="69"/>
      <c r="H949" s="68"/>
      <c r="I949" s="67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 t="s">
        <v>111</v>
      </c>
      <c r="AP949" s="90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</row>
    <row r="950" spans="1:63" ht="12" hidden="1" customHeight="1" outlineLevel="4" x14ac:dyDescent="0.2">
      <c r="A950" s="376" t="s">
        <v>574</v>
      </c>
      <c r="B950" s="376"/>
      <c r="C950" s="69"/>
      <c r="D950" s="69"/>
      <c r="E950" s="70">
        <v>5097.6499999999996</v>
      </c>
      <c r="F950" s="69"/>
      <c r="G950" s="69"/>
      <c r="H950" s="68"/>
      <c r="I950" s="67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 t="s">
        <v>198</v>
      </c>
      <c r="AP950" s="90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</row>
    <row r="951" spans="1:63" ht="12" hidden="1" customHeight="1" outlineLevel="4" x14ac:dyDescent="0.2">
      <c r="A951" s="376" t="s">
        <v>509</v>
      </c>
      <c r="B951" s="376"/>
      <c r="C951" s="69"/>
      <c r="D951" s="69"/>
      <c r="E951" s="70">
        <v>33289.620000000003</v>
      </c>
      <c r="F951" s="69"/>
      <c r="G951" s="69"/>
      <c r="H951" s="68"/>
      <c r="I951" s="67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 t="s">
        <v>206</v>
      </c>
      <c r="AP951" s="90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</row>
    <row r="952" spans="1:63" ht="12" hidden="1" customHeight="1" outlineLevel="4" x14ac:dyDescent="0.2">
      <c r="A952" s="376" t="s">
        <v>630</v>
      </c>
      <c r="B952" s="376"/>
      <c r="C952" s="69"/>
      <c r="D952" s="69"/>
      <c r="E952" s="70">
        <v>232303.72</v>
      </c>
      <c r="F952" s="69"/>
      <c r="G952" s="69"/>
      <c r="H952" s="68"/>
      <c r="I952" s="67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 t="s">
        <v>224</v>
      </c>
      <c r="AP952" s="90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</row>
    <row r="953" spans="1:63" ht="12" hidden="1" customHeight="1" outlineLevel="3" x14ac:dyDescent="0.2">
      <c r="A953" s="378" t="s">
        <v>799</v>
      </c>
      <c r="B953" s="378"/>
      <c r="C953" s="69"/>
      <c r="D953" s="69"/>
      <c r="E953" s="70">
        <v>581759.98</v>
      </c>
      <c r="F953" s="69"/>
      <c r="G953" s="69"/>
      <c r="H953" s="68"/>
      <c r="I953" s="67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90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</row>
    <row r="954" spans="1:63" ht="12" hidden="1" customHeight="1" outlineLevel="4" x14ac:dyDescent="0.2">
      <c r="A954" s="376" t="s">
        <v>696</v>
      </c>
      <c r="B954" s="376"/>
      <c r="C954" s="69"/>
      <c r="D954" s="69"/>
      <c r="E954" s="70">
        <v>117854.63</v>
      </c>
      <c r="F954" s="69"/>
      <c r="G954" s="69"/>
      <c r="H954" s="68"/>
      <c r="I954" s="67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90" t="s">
        <v>76</v>
      </c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</row>
    <row r="955" spans="1:63" ht="12" hidden="1" customHeight="1" outlineLevel="4" x14ac:dyDescent="0.2">
      <c r="A955" s="376" t="s">
        <v>684</v>
      </c>
      <c r="B955" s="376"/>
      <c r="C955" s="69"/>
      <c r="D955" s="69"/>
      <c r="E955" s="70">
        <v>184652.16</v>
      </c>
      <c r="F955" s="69"/>
      <c r="G955" s="69"/>
      <c r="H955" s="68"/>
      <c r="I955" s="67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90" t="s">
        <v>92</v>
      </c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</row>
    <row r="956" spans="1:63" ht="23.25" hidden="1" customHeight="1" outlineLevel="4" x14ac:dyDescent="0.2">
      <c r="A956" s="376" t="s">
        <v>750</v>
      </c>
      <c r="B956" s="376"/>
      <c r="C956" s="69"/>
      <c r="D956" s="69"/>
      <c r="E956" s="70">
        <v>91783.57</v>
      </c>
      <c r="F956" s="69"/>
      <c r="G956" s="69"/>
      <c r="H956" s="68"/>
      <c r="I956" s="67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90" t="s">
        <v>144</v>
      </c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</row>
    <row r="957" spans="1:63" ht="23.25" hidden="1" customHeight="1" outlineLevel="4" x14ac:dyDescent="0.2">
      <c r="A957" s="376" t="s">
        <v>748</v>
      </c>
      <c r="B957" s="376"/>
      <c r="C957" s="69"/>
      <c r="D957" s="69"/>
      <c r="E957" s="70">
        <v>124885.79</v>
      </c>
      <c r="F957" s="69"/>
      <c r="G957" s="69"/>
      <c r="H957" s="68"/>
      <c r="I957" s="67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90" t="s">
        <v>146</v>
      </c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</row>
    <row r="958" spans="1:63" ht="23.25" hidden="1" customHeight="1" outlineLevel="4" x14ac:dyDescent="0.2">
      <c r="A958" s="376" t="s">
        <v>525</v>
      </c>
      <c r="B958" s="376"/>
      <c r="C958" s="69"/>
      <c r="D958" s="69"/>
      <c r="E958" s="70">
        <v>62583.83</v>
      </c>
      <c r="F958" s="69"/>
      <c r="G958" s="69"/>
      <c r="H958" s="68"/>
      <c r="I958" s="67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 t="s">
        <v>147</v>
      </c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</row>
    <row r="959" spans="1:63" ht="45.75" hidden="1" customHeight="1" outlineLevel="3" x14ac:dyDescent="0.2">
      <c r="A959" s="378" t="s">
        <v>798</v>
      </c>
      <c r="B959" s="378"/>
      <c r="C959" s="69"/>
      <c r="D959" s="69"/>
      <c r="E959" s="70">
        <v>80715975.299999997</v>
      </c>
      <c r="F959" s="69"/>
      <c r="G959" s="69"/>
      <c r="H959" s="68"/>
      <c r="I959" s="67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90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 t="s">
        <v>879</v>
      </c>
      <c r="BE959" s="90"/>
      <c r="BF959" s="90"/>
      <c r="BG959" s="90"/>
      <c r="BH959" s="90"/>
      <c r="BI959" s="90"/>
      <c r="BJ959" s="90"/>
      <c r="BK959" s="90"/>
    </row>
    <row r="960" spans="1:63" ht="12" hidden="1" customHeight="1" outlineLevel="4" x14ac:dyDescent="0.2">
      <c r="A960" s="376" t="s">
        <v>549</v>
      </c>
      <c r="B960" s="376"/>
      <c r="C960" s="69"/>
      <c r="D960" s="69"/>
      <c r="E960" s="70">
        <v>80715975.299999997</v>
      </c>
      <c r="F960" s="69"/>
      <c r="G960" s="69"/>
      <c r="H960" s="68"/>
      <c r="I960" s="67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90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E960" s="90"/>
      <c r="BF960" s="90"/>
      <c r="BG960" s="90"/>
      <c r="BH960" s="90"/>
      <c r="BI960" s="90"/>
      <c r="BJ960" s="90"/>
      <c r="BK960" s="90"/>
    </row>
    <row r="961" spans="1:64" ht="12" hidden="1" customHeight="1" outlineLevel="3" x14ac:dyDescent="0.2">
      <c r="A961" s="378" t="s">
        <v>797</v>
      </c>
      <c r="B961" s="378"/>
      <c r="C961" s="69"/>
      <c r="D961" s="69"/>
      <c r="E961" s="70">
        <v>14004.67</v>
      </c>
      <c r="F961" s="69"/>
      <c r="G961" s="69"/>
      <c r="H961" s="68"/>
      <c r="I961" s="67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90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</row>
    <row r="962" spans="1:64" ht="23.25" hidden="1" customHeight="1" outlineLevel="4" x14ac:dyDescent="0.2">
      <c r="A962" s="376" t="s">
        <v>536</v>
      </c>
      <c r="B962" s="376"/>
      <c r="C962" s="69"/>
      <c r="D962" s="69"/>
      <c r="E962" s="70">
        <v>8305.69</v>
      </c>
      <c r="F962" s="69"/>
      <c r="G962" s="69"/>
      <c r="H962" s="68"/>
      <c r="I962" s="67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90"/>
      <c r="AQ962" s="90" t="s">
        <v>71</v>
      </c>
      <c r="AR962" s="94"/>
      <c r="AS962" s="94"/>
      <c r="AT962" s="94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</row>
    <row r="963" spans="1:64" ht="12" hidden="1" customHeight="1" outlineLevel="4" x14ac:dyDescent="0.2">
      <c r="A963" s="376" t="s">
        <v>642</v>
      </c>
      <c r="B963" s="376"/>
      <c r="C963" s="69"/>
      <c r="D963" s="69"/>
      <c r="E963" s="70">
        <v>5698.98</v>
      </c>
      <c r="F963" s="69"/>
      <c r="G963" s="69"/>
      <c r="H963" s="68"/>
      <c r="I963" s="67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90"/>
      <c r="AQ963" s="90" t="s">
        <v>191</v>
      </c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</row>
    <row r="964" spans="1:64" ht="12" hidden="1" customHeight="1" outlineLevel="3" x14ac:dyDescent="0.2">
      <c r="A964" s="378" t="s">
        <v>796</v>
      </c>
      <c r="B964" s="378"/>
      <c r="C964" s="69"/>
      <c r="D964" s="69"/>
      <c r="E964" s="70">
        <v>13613688.67</v>
      </c>
      <c r="F964" s="69"/>
      <c r="G964" s="69"/>
      <c r="H964" s="68"/>
      <c r="I964" s="67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90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 t="s">
        <v>928</v>
      </c>
      <c r="BD964" s="90"/>
      <c r="BE964" s="90"/>
      <c r="BF964" s="90"/>
      <c r="BG964" s="90"/>
      <c r="BH964" s="90"/>
      <c r="BI964" s="90"/>
      <c r="BJ964" s="90"/>
      <c r="BK964" s="90"/>
      <c r="BL964" s="90"/>
    </row>
    <row r="965" spans="1:64" ht="12" hidden="1" customHeight="1" outlineLevel="4" x14ac:dyDescent="0.2">
      <c r="A965" s="376" t="s">
        <v>549</v>
      </c>
      <c r="B965" s="376"/>
      <c r="C965" s="69"/>
      <c r="D965" s="69"/>
      <c r="E965" s="70">
        <v>13613688.67</v>
      </c>
      <c r="F965" s="69"/>
      <c r="G965" s="69"/>
      <c r="H965" s="68"/>
      <c r="I965" s="67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90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D965" s="90"/>
      <c r="BE965" s="90"/>
      <c r="BF965" s="90"/>
      <c r="BG965" s="90"/>
      <c r="BH965" s="90"/>
      <c r="BI965" s="90"/>
      <c r="BJ965" s="90"/>
      <c r="BK965" s="90"/>
      <c r="BL965" s="90"/>
    </row>
    <row r="966" spans="1:64" ht="45.75" hidden="1" customHeight="1" outlineLevel="3" x14ac:dyDescent="0.2">
      <c r="A966" s="379" t="s">
        <v>795</v>
      </c>
      <c r="B966" s="378"/>
      <c r="C966" s="69"/>
      <c r="D966" s="69"/>
      <c r="E966" s="70">
        <v>17000</v>
      </c>
      <c r="F966" s="69"/>
      <c r="G966" s="69"/>
      <c r="H966" s="68"/>
      <c r="I966" s="67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</row>
    <row r="967" spans="1:64" ht="12" hidden="1" customHeight="1" outlineLevel="4" x14ac:dyDescent="0.2">
      <c r="A967" s="376" t="s">
        <v>585</v>
      </c>
      <c r="B967" s="376"/>
      <c r="C967" s="69"/>
      <c r="D967" s="69"/>
      <c r="E967" s="70">
        <v>8500</v>
      </c>
      <c r="F967" s="69"/>
      <c r="G967" s="69"/>
      <c r="H967" s="68"/>
      <c r="I967" s="67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90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 t="s">
        <v>50</v>
      </c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</row>
    <row r="968" spans="1:64" ht="12" hidden="1" customHeight="1" outlineLevel="4" x14ac:dyDescent="0.2">
      <c r="A968" s="376" t="s">
        <v>526</v>
      </c>
      <c r="B968" s="376"/>
      <c r="C968" s="69"/>
      <c r="D968" s="69"/>
      <c r="E968" s="70">
        <v>8500</v>
      </c>
      <c r="F968" s="69"/>
      <c r="G968" s="69"/>
      <c r="H968" s="68"/>
      <c r="I968" s="67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90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 t="s">
        <v>22</v>
      </c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</row>
    <row r="969" spans="1:64" ht="12" hidden="1" customHeight="1" outlineLevel="3" x14ac:dyDescent="0.2">
      <c r="A969" s="378" t="s">
        <v>794</v>
      </c>
      <c r="B969" s="378"/>
      <c r="C969" s="69"/>
      <c r="D969" s="69"/>
      <c r="E969" s="70">
        <v>887895</v>
      </c>
      <c r="F969" s="69"/>
      <c r="G969" s="69"/>
      <c r="H969" s="68"/>
      <c r="I969" s="67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90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</row>
    <row r="970" spans="1:64" ht="23.25" hidden="1" customHeight="1" outlineLevel="4" x14ac:dyDescent="0.2">
      <c r="A970" s="376" t="s">
        <v>640</v>
      </c>
      <c r="B970" s="376"/>
      <c r="C970" s="69"/>
      <c r="D970" s="69"/>
      <c r="E970" s="70">
        <v>1236.8</v>
      </c>
      <c r="F970" s="69"/>
      <c r="G970" s="69"/>
      <c r="H970" s="68"/>
      <c r="I970" s="67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 t="s">
        <v>390</v>
      </c>
      <c r="BI970" s="90"/>
      <c r="BJ970" s="90"/>
      <c r="BK970" s="90"/>
      <c r="BL970" s="90"/>
    </row>
    <row r="971" spans="1:64" ht="23.25" hidden="1" customHeight="1" outlineLevel="4" x14ac:dyDescent="0.2">
      <c r="A971" s="376" t="s">
        <v>639</v>
      </c>
      <c r="B971" s="376"/>
      <c r="C971" s="69"/>
      <c r="D971" s="69"/>
      <c r="E971" s="70">
        <v>1236.8</v>
      </c>
      <c r="F971" s="69"/>
      <c r="G971" s="69"/>
      <c r="H971" s="68"/>
      <c r="I971" s="67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90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 t="s">
        <v>389</v>
      </c>
      <c r="BI971" s="90"/>
      <c r="BJ971" s="90"/>
      <c r="BK971" s="90"/>
      <c r="BL971" s="90"/>
    </row>
    <row r="972" spans="1:64" ht="12" hidden="1" customHeight="1" outlineLevel="4" x14ac:dyDescent="0.2">
      <c r="A972" s="376" t="s">
        <v>776</v>
      </c>
      <c r="B972" s="376"/>
      <c r="C972" s="69"/>
      <c r="D972" s="69"/>
      <c r="E972" s="70">
        <v>1046.8</v>
      </c>
      <c r="F972" s="69"/>
      <c r="G972" s="69"/>
      <c r="H972" s="68"/>
      <c r="I972" s="67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90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 t="s">
        <v>12</v>
      </c>
      <c r="BI972" s="90"/>
      <c r="BJ972" s="90"/>
      <c r="BK972" s="90"/>
      <c r="BL972" s="90"/>
    </row>
    <row r="973" spans="1:64" ht="12" hidden="1" customHeight="1" outlineLevel="4" x14ac:dyDescent="0.2">
      <c r="A973" s="376" t="s">
        <v>775</v>
      </c>
      <c r="B973" s="376"/>
      <c r="C973" s="69"/>
      <c r="D973" s="69"/>
      <c r="E973" s="70">
        <v>1046.8</v>
      </c>
      <c r="F973" s="69"/>
      <c r="G973" s="69"/>
      <c r="H973" s="68"/>
      <c r="I973" s="67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 t="s">
        <v>13</v>
      </c>
      <c r="BI973" s="90"/>
      <c r="BJ973" s="90"/>
      <c r="BK973" s="90"/>
      <c r="BL973" s="90"/>
    </row>
    <row r="974" spans="1:64" ht="12" hidden="1" customHeight="1" outlineLevel="4" x14ac:dyDescent="0.2">
      <c r="A974" s="376" t="s">
        <v>774</v>
      </c>
      <c r="B974" s="376"/>
      <c r="C974" s="69"/>
      <c r="D974" s="69"/>
      <c r="E974" s="70">
        <v>1806.8</v>
      </c>
      <c r="F974" s="69"/>
      <c r="G974" s="69"/>
      <c r="H974" s="68"/>
      <c r="I974" s="67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 t="s">
        <v>14</v>
      </c>
      <c r="BI974" s="90"/>
      <c r="BJ974" s="90"/>
      <c r="BK974" s="90"/>
      <c r="BL974" s="90"/>
    </row>
    <row r="975" spans="1:64" ht="12" hidden="1" customHeight="1" outlineLevel="4" x14ac:dyDescent="0.2">
      <c r="A975" s="376" t="s">
        <v>773</v>
      </c>
      <c r="B975" s="376"/>
      <c r="C975" s="69"/>
      <c r="D975" s="69"/>
      <c r="E975" s="70">
        <v>1806.8</v>
      </c>
      <c r="F975" s="69"/>
      <c r="G975" s="69"/>
      <c r="H975" s="68"/>
      <c r="I975" s="67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90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 t="s">
        <v>15</v>
      </c>
      <c r="BI975" s="90"/>
      <c r="BJ975" s="90"/>
      <c r="BK975" s="90"/>
      <c r="BL975" s="90"/>
    </row>
    <row r="976" spans="1:64" ht="12" hidden="1" customHeight="1" outlineLevel="4" x14ac:dyDescent="0.2">
      <c r="A976" s="376" t="s">
        <v>772</v>
      </c>
      <c r="B976" s="376"/>
      <c r="C976" s="69"/>
      <c r="D976" s="69"/>
      <c r="E976" s="70">
        <v>201806.8</v>
      </c>
      <c r="F976" s="69"/>
      <c r="G976" s="69"/>
      <c r="H976" s="68"/>
      <c r="I976" s="67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 t="s">
        <v>16</v>
      </c>
      <c r="BI976" s="90"/>
      <c r="BJ976" s="90"/>
      <c r="BK976" s="90"/>
      <c r="BL976" s="90"/>
    </row>
    <row r="977" spans="1:64" ht="12" hidden="1" customHeight="1" outlineLevel="4" x14ac:dyDescent="0.2">
      <c r="A977" s="376" t="s">
        <v>771</v>
      </c>
      <c r="B977" s="376"/>
      <c r="C977" s="69"/>
      <c r="D977" s="69"/>
      <c r="E977" s="70">
        <v>1806.8</v>
      </c>
      <c r="F977" s="69"/>
      <c r="G977" s="69"/>
      <c r="H977" s="68"/>
      <c r="I977" s="67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90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 t="s">
        <v>17</v>
      </c>
      <c r="BI977" s="90"/>
      <c r="BJ977" s="90"/>
      <c r="BK977" s="90"/>
      <c r="BL977" s="90"/>
    </row>
    <row r="978" spans="1:64" ht="12" hidden="1" customHeight="1" outlineLevel="4" x14ac:dyDescent="0.2">
      <c r="A978" s="376" t="s">
        <v>770</v>
      </c>
      <c r="B978" s="376"/>
      <c r="C978" s="69"/>
      <c r="D978" s="69"/>
      <c r="E978" s="70">
        <v>1426.8</v>
      </c>
      <c r="F978" s="69"/>
      <c r="G978" s="69"/>
      <c r="H978" s="68"/>
      <c r="I978" s="67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90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 t="s">
        <v>18</v>
      </c>
      <c r="BI978" s="90"/>
      <c r="BJ978" s="90"/>
      <c r="BK978" s="90"/>
      <c r="BL978" s="90"/>
    </row>
    <row r="979" spans="1:64" ht="12" hidden="1" customHeight="1" outlineLevel="4" x14ac:dyDescent="0.2">
      <c r="A979" s="376" t="s">
        <v>636</v>
      </c>
      <c r="B979" s="376"/>
      <c r="C979" s="69"/>
      <c r="D979" s="69"/>
      <c r="E979" s="70">
        <v>1046.8</v>
      </c>
      <c r="F979" s="69"/>
      <c r="G979" s="69"/>
      <c r="H979" s="68"/>
      <c r="I979" s="67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90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 t="s">
        <v>229</v>
      </c>
      <c r="BI979" s="90"/>
      <c r="BJ979" s="90"/>
      <c r="BK979" s="90"/>
      <c r="BL979" s="90"/>
    </row>
    <row r="980" spans="1:64" ht="12" hidden="1" customHeight="1" outlineLevel="4" x14ac:dyDescent="0.2">
      <c r="A980" s="376" t="s">
        <v>635</v>
      </c>
      <c r="B980" s="376"/>
      <c r="C980" s="69"/>
      <c r="D980" s="69"/>
      <c r="E980" s="75">
        <v>571.79999999999995</v>
      </c>
      <c r="F980" s="69"/>
      <c r="G980" s="69"/>
      <c r="H980" s="68"/>
      <c r="I980" s="67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90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 t="s">
        <v>354</v>
      </c>
      <c r="BI980" s="90"/>
      <c r="BJ980" s="90"/>
      <c r="BK980" s="90"/>
      <c r="BL980" s="90"/>
    </row>
    <row r="981" spans="1:64" ht="12" hidden="1" customHeight="1" outlineLevel="4" x14ac:dyDescent="0.2">
      <c r="A981" s="376" t="s">
        <v>634</v>
      </c>
      <c r="B981" s="376"/>
      <c r="C981" s="69"/>
      <c r="D981" s="69"/>
      <c r="E981" s="70">
        <v>7600</v>
      </c>
      <c r="F981" s="69"/>
      <c r="G981" s="69"/>
      <c r="H981" s="68"/>
      <c r="I981" s="67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90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 t="s">
        <v>216</v>
      </c>
      <c r="BI981" s="90"/>
      <c r="BJ981" s="90"/>
      <c r="BK981" s="90"/>
      <c r="BL981" s="90"/>
    </row>
    <row r="982" spans="1:64" ht="12" hidden="1" customHeight="1" outlineLevel="4" x14ac:dyDescent="0.2">
      <c r="A982" s="376" t="s">
        <v>633</v>
      </c>
      <c r="B982" s="376"/>
      <c r="C982" s="69"/>
      <c r="D982" s="69"/>
      <c r="E982" s="70">
        <v>7600</v>
      </c>
      <c r="F982" s="69"/>
      <c r="G982" s="69"/>
      <c r="H982" s="68"/>
      <c r="I982" s="67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90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 t="s">
        <v>217</v>
      </c>
      <c r="BI982" s="90"/>
      <c r="BJ982" s="90"/>
      <c r="BK982" s="90"/>
      <c r="BL982" s="90"/>
    </row>
    <row r="983" spans="1:64" ht="12" hidden="1" customHeight="1" outlineLevel="4" x14ac:dyDescent="0.2">
      <c r="A983" s="376" t="s">
        <v>547</v>
      </c>
      <c r="B983" s="376"/>
      <c r="C983" s="69"/>
      <c r="D983" s="69"/>
      <c r="E983" s="70">
        <v>1806.8</v>
      </c>
      <c r="F983" s="69"/>
      <c r="G983" s="69"/>
      <c r="H983" s="68"/>
      <c r="I983" s="67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90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 t="s">
        <v>0</v>
      </c>
      <c r="BI983" s="90"/>
      <c r="BJ983" s="90"/>
      <c r="BK983" s="90"/>
      <c r="BL983" s="90"/>
    </row>
    <row r="984" spans="1:64" ht="12" hidden="1" customHeight="1" outlineLevel="4" x14ac:dyDescent="0.2">
      <c r="A984" s="376" t="s">
        <v>769</v>
      </c>
      <c r="B984" s="376"/>
      <c r="C984" s="69"/>
      <c r="D984" s="69"/>
      <c r="E984" s="70">
        <v>1046.8</v>
      </c>
      <c r="F984" s="69"/>
      <c r="G984" s="69"/>
      <c r="H984" s="68"/>
      <c r="I984" s="67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 t="s">
        <v>1</v>
      </c>
      <c r="BI984" s="90"/>
      <c r="BJ984" s="90"/>
      <c r="BK984" s="90"/>
      <c r="BL984" s="90"/>
    </row>
    <row r="985" spans="1:64" ht="12" hidden="1" customHeight="1" outlineLevel="4" x14ac:dyDescent="0.2">
      <c r="A985" s="376" t="s">
        <v>767</v>
      </c>
      <c r="B985" s="376"/>
      <c r="C985" s="69"/>
      <c r="D985" s="69"/>
      <c r="E985" s="70">
        <v>1046.8</v>
      </c>
      <c r="F985" s="69"/>
      <c r="G985" s="69"/>
      <c r="H985" s="68"/>
      <c r="I985" s="67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90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 t="s">
        <v>2</v>
      </c>
      <c r="BI985" s="90"/>
      <c r="BJ985" s="90"/>
      <c r="BK985" s="90"/>
      <c r="BL985" s="90"/>
    </row>
    <row r="986" spans="1:64" ht="12" hidden="1" customHeight="1" outlineLevel="4" x14ac:dyDescent="0.2">
      <c r="A986" s="376" t="s">
        <v>766</v>
      </c>
      <c r="B986" s="376"/>
      <c r="C986" s="69"/>
      <c r="D986" s="69"/>
      <c r="E986" s="70">
        <v>2186.8000000000002</v>
      </c>
      <c r="F986" s="69"/>
      <c r="G986" s="69"/>
      <c r="H986" s="68"/>
      <c r="I986" s="67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90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 t="s">
        <v>3</v>
      </c>
      <c r="BI986" s="90"/>
      <c r="BJ986" s="90"/>
      <c r="BK986" s="90"/>
      <c r="BL986" s="90"/>
    </row>
    <row r="987" spans="1:64" ht="12" hidden="1" customHeight="1" outlineLevel="4" x14ac:dyDescent="0.2">
      <c r="A987" s="376" t="s">
        <v>765</v>
      </c>
      <c r="B987" s="376"/>
      <c r="C987" s="69"/>
      <c r="D987" s="69"/>
      <c r="E987" s="70">
        <v>1426.8</v>
      </c>
      <c r="F987" s="69"/>
      <c r="G987" s="69"/>
      <c r="H987" s="68"/>
      <c r="I987" s="67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90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 t="s">
        <v>4</v>
      </c>
      <c r="BI987" s="90"/>
      <c r="BJ987" s="90"/>
      <c r="BK987" s="90"/>
      <c r="BL987" s="90"/>
    </row>
    <row r="988" spans="1:64" ht="12" hidden="1" customHeight="1" outlineLevel="4" x14ac:dyDescent="0.2">
      <c r="A988" s="376" t="s">
        <v>546</v>
      </c>
      <c r="B988" s="376"/>
      <c r="C988" s="69"/>
      <c r="D988" s="69"/>
      <c r="E988" s="70">
        <v>1331.8</v>
      </c>
      <c r="F988" s="69"/>
      <c r="G988" s="69"/>
      <c r="H988" s="68"/>
      <c r="I988" s="67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90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 t="s">
        <v>5</v>
      </c>
      <c r="BI988" s="90"/>
      <c r="BJ988" s="90"/>
      <c r="BK988" s="90"/>
      <c r="BL988" s="90"/>
    </row>
    <row r="989" spans="1:64" ht="12" hidden="1" customHeight="1" outlineLevel="4" x14ac:dyDescent="0.2">
      <c r="A989" s="376" t="s">
        <v>545</v>
      </c>
      <c r="B989" s="376"/>
      <c r="C989" s="69"/>
      <c r="D989" s="69"/>
      <c r="E989" s="70">
        <v>1996.8</v>
      </c>
      <c r="F989" s="69"/>
      <c r="G989" s="69"/>
      <c r="H989" s="68"/>
      <c r="I989" s="67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90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 t="s">
        <v>6</v>
      </c>
      <c r="BI989" s="90"/>
      <c r="BJ989" s="90"/>
      <c r="BK989" s="90"/>
      <c r="BL989" s="90"/>
    </row>
    <row r="990" spans="1:64" ht="12" hidden="1" customHeight="1" outlineLevel="4" x14ac:dyDescent="0.2">
      <c r="A990" s="376" t="s">
        <v>764</v>
      </c>
      <c r="B990" s="376"/>
      <c r="C990" s="69"/>
      <c r="D990" s="69"/>
      <c r="E990" s="70">
        <v>2186.8000000000002</v>
      </c>
      <c r="F990" s="69"/>
      <c r="G990" s="69"/>
      <c r="H990" s="68"/>
      <c r="I990" s="67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90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 t="s">
        <v>7</v>
      </c>
      <c r="BI990" s="90"/>
      <c r="BJ990" s="90"/>
      <c r="BK990" s="90"/>
      <c r="BL990" s="90"/>
    </row>
    <row r="991" spans="1:64" ht="12" hidden="1" customHeight="1" outlineLevel="4" x14ac:dyDescent="0.2">
      <c r="A991" s="376" t="s">
        <v>763</v>
      </c>
      <c r="B991" s="376"/>
      <c r="C991" s="69"/>
      <c r="D991" s="69"/>
      <c r="E991" s="70">
        <v>1426.8</v>
      </c>
      <c r="F991" s="69"/>
      <c r="G991" s="69"/>
      <c r="H991" s="68"/>
      <c r="I991" s="67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90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 t="s">
        <v>8</v>
      </c>
      <c r="BI991" s="90"/>
      <c r="BJ991" s="90"/>
      <c r="BK991" s="90"/>
      <c r="BL991" s="90"/>
    </row>
    <row r="992" spans="1:64" ht="12" hidden="1" customHeight="1" outlineLevel="4" x14ac:dyDescent="0.2">
      <c r="A992" s="376" t="s">
        <v>762</v>
      </c>
      <c r="B992" s="376"/>
      <c r="C992" s="69"/>
      <c r="D992" s="69"/>
      <c r="E992" s="70">
        <v>5416.8</v>
      </c>
      <c r="F992" s="69"/>
      <c r="G992" s="69"/>
      <c r="H992" s="68"/>
      <c r="I992" s="67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90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 t="s">
        <v>9</v>
      </c>
      <c r="BI992" s="90"/>
      <c r="BJ992" s="90"/>
      <c r="BK992" s="90"/>
      <c r="BL992" s="90"/>
    </row>
    <row r="993" spans="1:64" ht="12" hidden="1" customHeight="1" outlineLevel="4" x14ac:dyDescent="0.2">
      <c r="A993" s="376" t="s">
        <v>761</v>
      </c>
      <c r="B993" s="376"/>
      <c r="C993" s="69"/>
      <c r="D993" s="69"/>
      <c r="E993" s="70">
        <v>5416.8</v>
      </c>
      <c r="F993" s="69"/>
      <c r="G993" s="69"/>
      <c r="H993" s="68"/>
      <c r="I993" s="67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90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 t="s">
        <v>10</v>
      </c>
      <c r="BI993" s="90"/>
      <c r="BJ993" s="90"/>
      <c r="BK993" s="90"/>
      <c r="BL993" s="90"/>
    </row>
    <row r="994" spans="1:64" ht="12" hidden="1" customHeight="1" outlineLevel="4" x14ac:dyDescent="0.2">
      <c r="A994" s="376" t="s">
        <v>760</v>
      </c>
      <c r="B994" s="376"/>
      <c r="C994" s="69"/>
      <c r="D994" s="69"/>
      <c r="E994" s="70">
        <v>5416.8</v>
      </c>
      <c r="F994" s="69"/>
      <c r="G994" s="69"/>
      <c r="H994" s="68"/>
      <c r="I994" s="67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90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 t="s">
        <v>11</v>
      </c>
      <c r="BI994" s="90"/>
      <c r="BJ994" s="90"/>
      <c r="BK994" s="90"/>
      <c r="BL994" s="90"/>
    </row>
    <row r="995" spans="1:64" ht="23.25" hidden="1" customHeight="1" outlineLevel="4" x14ac:dyDescent="0.2">
      <c r="A995" s="376" t="s">
        <v>606</v>
      </c>
      <c r="B995" s="376"/>
      <c r="C995" s="69"/>
      <c r="D995" s="69"/>
      <c r="E995" s="70">
        <v>7980</v>
      </c>
      <c r="F995" s="69"/>
      <c r="G995" s="69"/>
      <c r="H995" s="68"/>
      <c r="I995" s="67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90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 t="s">
        <v>25</v>
      </c>
      <c r="BI995" s="90"/>
      <c r="BJ995" s="90"/>
      <c r="BK995" s="90"/>
      <c r="BL995" s="90"/>
    </row>
    <row r="996" spans="1:64" ht="23.25" hidden="1" customHeight="1" outlineLevel="4" x14ac:dyDescent="0.2">
      <c r="A996" s="376" t="s">
        <v>605</v>
      </c>
      <c r="B996" s="376"/>
      <c r="C996" s="69"/>
      <c r="D996" s="69"/>
      <c r="E996" s="70">
        <v>7980</v>
      </c>
      <c r="F996" s="69"/>
      <c r="G996" s="69"/>
      <c r="H996" s="68"/>
      <c r="I996" s="67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90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 t="s">
        <v>25</v>
      </c>
      <c r="BI996" s="90"/>
      <c r="BJ996" s="90"/>
      <c r="BK996" s="90"/>
      <c r="BL996" s="90"/>
    </row>
    <row r="997" spans="1:64" ht="34.5" hidden="1" customHeight="1" outlineLevel="4" x14ac:dyDescent="0.2">
      <c r="A997" s="376" t="s">
        <v>604</v>
      </c>
      <c r="B997" s="376"/>
      <c r="C997" s="69"/>
      <c r="D997" s="69"/>
      <c r="E997" s="70">
        <v>3800</v>
      </c>
      <c r="F997" s="69"/>
      <c r="G997" s="69"/>
      <c r="H997" s="68"/>
      <c r="I997" s="67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 t="s">
        <v>27</v>
      </c>
      <c r="BI997" s="90"/>
      <c r="BJ997" s="90"/>
      <c r="BK997" s="90"/>
      <c r="BL997" s="90"/>
    </row>
    <row r="998" spans="1:64" ht="23.25" hidden="1" customHeight="1" outlineLevel="4" x14ac:dyDescent="0.2">
      <c r="A998" s="376" t="s">
        <v>601</v>
      </c>
      <c r="B998" s="376"/>
      <c r="C998" s="69"/>
      <c r="D998" s="69"/>
      <c r="E998" s="70">
        <v>6080</v>
      </c>
      <c r="F998" s="69"/>
      <c r="G998" s="69"/>
      <c r="H998" s="68"/>
      <c r="I998" s="67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 t="s">
        <v>28</v>
      </c>
      <c r="BI998" s="90"/>
      <c r="BJ998" s="90"/>
      <c r="BK998" s="90"/>
      <c r="BL998" s="90"/>
    </row>
    <row r="999" spans="1:64" ht="23.25" hidden="1" customHeight="1" outlineLevel="4" x14ac:dyDescent="0.2">
      <c r="A999" s="376" t="s">
        <v>600</v>
      </c>
      <c r="B999" s="376"/>
      <c r="C999" s="69"/>
      <c r="D999" s="69"/>
      <c r="E999" s="70">
        <v>1140</v>
      </c>
      <c r="F999" s="69"/>
      <c r="G999" s="69"/>
      <c r="H999" s="68"/>
      <c r="I999" s="67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 t="s">
        <v>29</v>
      </c>
      <c r="BI999" s="90"/>
      <c r="BJ999" s="90"/>
      <c r="BK999" s="90"/>
      <c r="BL999" s="90"/>
    </row>
    <row r="1000" spans="1:64" ht="23.25" hidden="1" customHeight="1" outlineLevel="4" x14ac:dyDescent="0.2">
      <c r="A1000" s="376" t="s">
        <v>597</v>
      </c>
      <c r="B1000" s="376"/>
      <c r="C1000" s="69"/>
      <c r="D1000" s="69"/>
      <c r="E1000" s="75">
        <v>380</v>
      </c>
      <c r="F1000" s="69"/>
      <c r="G1000" s="69"/>
      <c r="H1000" s="68"/>
      <c r="I1000" s="67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90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 t="s">
        <v>32</v>
      </c>
      <c r="BI1000" s="90"/>
      <c r="BJ1000" s="90"/>
      <c r="BK1000" s="90"/>
      <c r="BL1000" s="90"/>
    </row>
    <row r="1001" spans="1:64" ht="23.25" hidden="1" customHeight="1" outlineLevel="4" x14ac:dyDescent="0.2">
      <c r="A1001" s="376" t="s">
        <v>596</v>
      </c>
      <c r="B1001" s="376"/>
      <c r="C1001" s="69"/>
      <c r="D1001" s="69"/>
      <c r="E1001" s="75">
        <v>380</v>
      </c>
      <c r="F1001" s="69"/>
      <c r="G1001" s="69"/>
      <c r="H1001" s="68"/>
      <c r="I1001" s="67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  <c r="W1001" s="90"/>
      <c r="X1001" s="90"/>
      <c r="Y1001" s="90"/>
      <c r="Z1001" s="90"/>
      <c r="AA1001" s="90"/>
      <c r="AB1001" s="90"/>
      <c r="AC1001" s="90"/>
      <c r="AD1001" s="90"/>
      <c r="AE1001" s="90"/>
      <c r="AF1001" s="90"/>
      <c r="AG1001" s="90"/>
      <c r="AH1001" s="90"/>
      <c r="AI1001" s="90"/>
      <c r="AJ1001" s="90"/>
      <c r="AK1001" s="90"/>
      <c r="AL1001" s="90"/>
      <c r="AM1001" s="90"/>
      <c r="AN1001" s="90"/>
      <c r="AO1001" s="90"/>
      <c r="AP1001" s="90"/>
      <c r="AQ1001" s="90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 t="s">
        <v>33</v>
      </c>
      <c r="BI1001" s="90"/>
      <c r="BJ1001" s="90"/>
      <c r="BK1001" s="90"/>
      <c r="BL1001" s="90"/>
    </row>
    <row r="1002" spans="1:64" ht="12" hidden="1" customHeight="1" outlineLevel="4" x14ac:dyDescent="0.2">
      <c r="A1002" s="376" t="s">
        <v>534</v>
      </c>
      <c r="B1002" s="376"/>
      <c r="C1002" s="69"/>
      <c r="D1002" s="69"/>
      <c r="E1002" s="70">
        <v>20520</v>
      </c>
      <c r="F1002" s="69"/>
      <c r="G1002" s="69"/>
      <c r="H1002" s="68"/>
      <c r="I1002" s="67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0"/>
      <c r="AA1002" s="90"/>
      <c r="AB1002" s="90"/>
      <c r="AC1002" s="90"/>
      <c r="AD1002" s="90"/>
      <c r="AE1002" s="90"/>
      <c r="AF1002" s="90"/>
      <c r="AG1002" s="90"/>
      <c r="AH1002" s="90"/>
      <c r="AI1002" s="90"/>
      <c r="AJ1002" s="90"/>
      <c r="AK1002" s="90"/>
      <c r="AL1002" s="90"/>
      <c r="AM1002" s="90"/>
      <c r="AN1002" s="90"/>
      <c r="AO1002" s="90"/>
      <c r="AP1002" s="90"/>
      <c r="AQ1002" s="90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 t="s">
        <v>36</v>
      </c>
      <c r="BI1002" s="90"/>
      <c r="BJ1002" s="90"/>
      <c r="BK1002" s="90"/>
      <c r="BL1002" s="90"/>
    </row>
    <row r="1003" spans="1:64" ht="12" hidden="1" customHeight="1" outlineLevel="4" x14ac:dyDescent="0.2">
      <c r="A1003" s="376" t="s">
        <v>756</v>
      </c>
      <c r="B1003" s="376"/>
      <c r="C1003" s="69"/>
      <c r="D1003" s="69"/>
      <c r="E1003" s="70">
        <v>7886.8</v>
      </c>
      <c r="F1003" s="69"/>
      <c r="G1003" s="69"/>
      <c r="H1003" s="68"/>
      <c r="I1003" s="67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0"/>
      <c r="AA1003" s="90"/>
      <c r="AB1003" s="90"/>
      <c r="AC1003" s="90"/>
      <c r="AD1003" s="90"/>
      <c r="AE1003" s="90"/>
      <c r="AF1003" s="90"/>
      <c r="AG1003" s="90"/>
      <c r="AH1003" s="90"/>
      <c r="AI1003" s="90"/>
      <c r="AJ1003" s="90"/>
      <c r="AK1003" s="90"/>
      <c r="AL1003" s="90"/>
      <c r="AM1003" s="90"/>
      <c r="AN1003" s="90"/>
      <c r="AO1003" s="90"/>
      <c r="AP1003" s="90"/>
      <c r="AQ1003" s="90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 t="s">
        <v>37</v>
      </c>
      <c r="BI1003" s="90"/>
      <c r="BJ1003" s="90"/>
      <c r="BK1003" s="90"/>
      <c r="BL1003" s="90"/>
    </row>
    <row r="1004" spans="1:64" ht="12" hidden="1" customHeight="1" outlineLevel="4" x14ac:dyDescent="0.2">
      <c r="A1004" s="376" t="s">
        <v>755</v>
      </c>
      <c r="B1004" s="376"/>
      <c r="C1004" s="69"/>
      <c r="D1004" s="69"/>
      <c r="E1004" s="70">
        <v>7696.8</v>
      </c>
      <c r="F1004" s="69"/>
      <c r="G1004" s="69"/>
      <c r="H1004" s="68"/>
      <c r="I1004" s="67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0"/>
      <c r="AA1004" s="90"/>
      <c r="AB1004" s="90"/>
      <c r="AC1004" s="90"/>
      <c r="AD1004" s="90"/>
      <c r="AE1004" s="90"/>
      <c r="AF1004" s="90"/>
      <c r="AG1004" s="90"/>
      <c r="AH1004" s="90"/>
      <c r="AI1004" s="90"/>
      <c r="AJ1004" s="90"/>
      <c r="AK1004" s="90"/>
      <c r="AL1004" s="90"/>
      <c r="AM1004" s="90"/>
      <c r="AN1004" s="90"/>
      <c r="AO1004" s="90"/>
      <c r="AP1004" s="90"/>
      <c r="AQ1004" s="90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 t="s">
        <v>38</v>
      </c>
      <c r="BI1004" s="90"/>
      <c r="BJ1004" s="90"/>
      <c r="BK1004" s="90"/>
      <c r="BL1004" s="90"/>
    </row>
    <row r="1005" spans="1:64" ht="12" hidden="1" customHeight="1" outlineLevel="4" x14ac:dyDescent="0.2">
      <c r="A1005" s="376" t="s">
        <v>754</v>
      </c>
      <c r="B1005" s="376"/>
      <c r="C1005" s="69"/>
      <c r="D1005" s="69"/>
      <c r="E1005" s="70">
        <v>1520</v>
      </c>
      <c r="F1005" s="69"/>
      <c r="G1005" s="69"/>
      <c r="H1005" s="68"/>
      <c r="I1005" s="67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0"/>
      <c r="AA1005" s="90"/>
      <c r="AB1005" s="90"/>
      <c r="AC1005" s="90"/>
      <c r="AD1005" s="90"/>
      <c r="AE1005" s="90"/>
      <c r="AF1005" s="90"/>
      <c r="AG1005" s="90"/>
      <c r="AH1005" s="90"/>
      <c r="AI1005" s="90"/>
      <c r="AJ1005" s="90"/>
      <c r="AK1005" s="90"/>
      <c r="AL1005" s="90"/>
      <c r="AM1005" s="90"/>
      <c r="AN1005" s="90"/>
      <c r="AO1005" s="90"/>
      <c r="AP1005" s="90"/>
      <c r="AQ1005" s="90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 t="s">
        <v>40</v>
      </c>
      <c r="BI1005" s="90"/>
      <c r="BJ1005" s="90"/>
      <c r="BK1005" s="90"/>
      <c r="BL1005" s="90"/>
    </row>
    <row r="1006" spans="1:64" ht="12" hidden="1" customHeight="1" outlineLevel="4" x14ac:dyDescent="0.2">
      <c r="A1006" s="376" t="s">
        <v>753</v>
      </c>
      <c r="B1006" s="376"/>
      <c r="C1006" s="69"/>
      <c r="D1006" s="69"/>
      <c r="E1006" s="70">
        <v>20806.8</v>
      </c>
      <c r="F1006" s="69"/>
      <c r="G1006" s="69"/>
      <c r="H1006" s="68"/>
      <c r="I1006" s="67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0"/>
      <c r="AA1006" s="90"/>
      <c r="AB1006" s="90"/>
      <c r="AC1006" s="90"/>
      <c r="AD1006" s="90"/>
      <c r="AE1006" s="90"/>
      <c r="AF1006" s="90"/>
      <c r="AG1006" s="90"/>
      <c r="AH1006" s="90"/>
      <c r="AI1006" s="90"/>
      <c r="AJ1006" s="90"/>
      <c r="AK1006" s="90"/>
      <c r="AL1006" s="90"/>
      <c r="AM1006" s="90"/>
      <c r="AN1006" s="90"/>
      <c r="AO1006" s="90"/>
      <c r="AP1006" s="90"/>
      <c r="AQ1006" s="90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 t="s">
        <v>34</v>
      </c>
      <c r="BI1006" s="90"/>
      <c r="BJ1006" s="90"/>
      <c r="BK1006" s="90"/>
      <c r="BL1006" s="90"/>
    </row>
    <row r="1007" spans="1:64" ht="12" hidden="1" customHeight="1" outlineLevel="4" x14ac:dyDescent="0.2">
      <c r="A1007" s="376" t="s">
        <v>532</v>
      </c>
      <c r="B1007" s="376"/>
      <c r="C1007" s="69"/>
      <c r="D1007" s="69"/>
      <c r="E1007" s="70">
        <v>20520</v>
      </c>
      <c r="F1007" s="69"/>
      <c r="G1007" s="69"/>
      <c r="H1007" s="68"/>
      <c r="I1007" s="67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  <c r="W1007" s="90"/>
      <c r="X1007" s="90"/>
      <c r="Y1007" s="90"/>
      <c r="Z1007" s="90"/>
      <c r="AA1007" s="90"/>
      <c r="AB1007" s="90"/>
      <c r="AC1007" s="90"/>
      <c r="AD1007" s="90"/>
      <c r="AE1007" s="90"/>
      <c r="AF1007" s="90"/>
      <c r="AG1007" s="90"/>
      <c r="AH1007" s="90"/>
      <c r="AI1007" s="90"/>
      <c r="AJ1007" s="90"/>
      <c r="AK1007" s="90"/>
      <c r="AL1007" s="90"/>
      <c r="AM1007" s="90"/>
      <c r="AN1007" s="90"/>
      <c r="AO1007" s="90"/>
      <c r="AP1007" s="90"/>
      <c r="AQ1007" s="90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 t="s">
        <v>35</v>
      </c>
      <c r="BI1007" s="90"/>
      <c r="BJ1007" s="90"/>
      <c r="BK1007" s="90"/>
      <c r="BL1007" s="90"/>
    </row>
    <row r="1008" spans="1:64" ht="12" hidden="1" customHeight="1" outlineLevel="4" x14ac:dyDescent="0.2">
      <c r="A1008" s="376" t="s">
        <v>594</v>
      </c>
      <c r="B1008" s="376"/>
      <c r="C1008" s="69"/>
      <c r="D1008" s="69"/>
      <c r="E1008" s="70">
        <v>1710</v>
      </c>
      <c r="F1008" s="69"/>
      <c r="G1008" s="69"/>
      <c r="H1008" s="68"/>
      <c r="I1008" s="67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  <c r="W1008" s="90"/>
      <c r="X1008" s="90"/>
      <c r="Y1008" s="90"/>
      <c r="Z1008" s="90"/>
      <c r="AA1008" s="90"/>
      <c r="AB1008" s="90"/>
      <c r="AC1008" s="90"/>
      <c r="AD1008" s="90"/>
      <c r="AE1008" s="90"/>
      <c r="AF1008" s="90"/>
      <c r="AG1008" s="90"/>
      <c r="AH1008" s="90"/>
      <c r="AI1008" s="90"/>
      <c r="AJ1008" s="90"/>
      <c r="AK1008" s="90"/>
      <c r="AL1008" s="90"/>
      <c r="AM1008" s="90"/>
      <c r="AN1008" s="90"/>
      <c r="AO1008" s="90"/>
      <c r="AP1008" s="90"/>
      <c r="AQ1008" s="90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 t="s">
        <v>42</v>
      </c>
      <c r="BI1008" s="90"/>
      <c r="BJ1008" s="90"/>
      <c r="BK1008" s="90"/>
      <c r="BL1008" s="90"/>
    </row>
    <row r="1009" spans="1:64" ht="12" hidden="1" customHeight="1" outlineLevel="4" x14ac:dyDescent="0.2">
      <c r="A1009" s="376" t="s">
        <v>593</v>
      </c>
      <c r="B1009" s="376"/>
      <c r="C1009" s="69"/>
      <c r="D1009" s="69"/>
      <c r="E1009" s="70">
        <v>2565</v>
      </c>
      <c r="F1009" s="69"/>
      <c r="G1009" s="69"/>
      <c r="H1009" s="68"/>
      <c r="I1009" s="67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  <c r="W1009" s="90"/>
      <c r="X1009" s="90"/>
      <c r="Y1009" s="90"/>
      <c r="Z1009" s="90"/>
      <c r="AA1009" s="90"/>
      <c r="AB1009" s="90"/>
      <c r="AC1009" s="90"/>
      <c r="AD1009" s="90"/>
      <c r="AE1009" s="90"/>
      <c r="AF1009" s="90"/>
      <c r="AG1009" s="90"/>
      <c r="AH1009" s="90"/>
      <c r="AI1009" s="90"/>
      <c r="AJ1009" s="90"/>
      <c r="AK1009" s="90"/>
      <c r="AL1009" s="90"/>
      <c r="AM1009" s="90"/>
      <c r="AN1009" s="90"/>
      <c r="AO1009" s="90"/>
      <c r="AP1009" s="90"/>
      <c r="AQ1009" s="90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 t="s">
        <v>43</v>
      </c>
      <c r="BI1009" s="90"/>
      <c r="BJ1009" s="90"/>
      <c r="BK1009" s="90"/>
      <c r="BL1009" s="90"/>
    </row>
    <row r="1010" spans="1:64" ht="12" hidden="1" customHeight="1" outlineLevel="4" x14ac:dyDescent="0.2">
      <c r="A1010" s="376" t="s">
        <v>591</v>
      </c>
      <c r="B1010" s="376"/>
      <c r="C1010" s="69"/>
      <c r="D1010" s="69"/>
      <c r="E1010" s="70">
        <v>2565</v>
      </c>
      <c r="F1010" s="69"/>
      <c r="G1010" s="69"/>
      <c r="H1010" s="68"/>
      <c r="I1010" s="67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  <c r="W1010" s="90"/>
      <c r="X1010" s="90"/>
      <c r="Y1010" s="90"/>
      <c r="Z1010" s="90"/>
      <c r="AA1010" s="90"/>
      <c r="AB1010" s="90"/>
      <c r="AC1010" s="90"/>
      <c r="AD1010" s="90"/>
      <c r="AE1010" s="90"/>
      <c r="AF1010" s="90"/>
      <c r="AG1010" s="90"/>
      <c r="AH1010" s="90"/>
      <c r="AI1010" s="90"/>
      <c r="AJ1010" s="90"/>
      <c r="AK1010" s="90"/>
      <c r="AL1010" s="90"/>
      <c r="AM1010" s="90"/>
      <c r="AN1010" s="90"/>
      <c r="AO1010" s="90"/>
      <c r="AP1010" s="90"/>
      <c r="AQ1010" s="90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 t="s">
        <v>41</v>
      </c>
      <c r="BI1010" s="90"/>
      <c r="BJ1010" s="90"/>
      <c r="BK1010" s="90"/>
      <c r="BL1010" s="90"/>
    </row>
    <row r="1011" spans="1:64" ht="12" hidden="1" customHeight="1" outlineLevel="4" x14ac:dyDescent="0.2">
      <c r="A1011" s="376" t="s">
        <v>590</v>
      </c>
      <c r="B1011" s="376"/>
      <c r="C1011" s="69"/>
      <c r="D1011" s="69"/>
      <c r="E1011" s="75">
        <v>570</v>
      </c>
      <c r="F1011" s="69"/>
      <c r="G1011" s="69"/>
      <c r="H1011" s="68"/>
      <c r="I1011" s="67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  <c r="W1011" s="90"/>
      <c r="X1011" s="90"/>
      <c r="Y1011" s="90"/>
      <c r="Z1011" s="90"/>
      <c r="AA1011" s="90"/>
      <c r="AB1011" s="90"/>
      <c r="AC1011" s="90"/>
      <c r="AD1011" s="90"/>
      <c r="AE1011" s="90"/>
      <c r="AF1011" s="90"/>
      <c r="AG1011" s="90"/>
      <c r="AH1011" s="90"/>
      <c r="AI1011" s="90"/>
      <c r="AJ1011" s="90"/>
      <c r="AK1011" s="90"/>
      <c r="AL1011" s="90"/>
      <c r="AM1011" s="90"/>
      <c r="AN1011" s="90"/>
      <c r="AO1011" s="90"/>
      <c r="AP1011" s="90"/>
      <c r="AQ1011" s="90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 t="s">
        <v>44</v>
      </c>
      <c r="BI1011" s="90"/>
      <c r="BJ1011" s="90"/>
      <c r="BK1011" s="90"/>
      <c r="BL1011" s="90"/>
    </row>
    <row r="1012" spans="1:64" ht="12" hidden="1" customHeight="1" outlineLevel="4" x14ac:dyDescent="0.2">
      <c r="A1012" s="376" t="s">
        <v>589</v>
      </c>
      <c r="B1012" s="376"/>
      <c r="C1012" s="69"/>
      <c r="D1012" s="69"/>
      <c r="E1012" s="70">
        <v>1140</v>
      </c>
      <c r="F1012" s="69"/>
      <c r="G1012" s="69"/>
      <c r="H1012" s="68"/>
      <c r="I1012" s="67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  <c r="W1012" s="90"/>
      <c r="X1012" s="90"/>
      <c r="Y1012" s="90"/>
      <c r="Z1012" s="90"/>
      <c r="AA1012" s="90"/>
      <c r="AB1012" s="90"/>
      <c r="AC1012" s="90"/>
      <c r="AD1012" s="90"/>
      <c r="AE1012" s="90"/>
      <c r="AF1012" s="90"/>
      <c r="AG1012" s="90"/>
      <c r="AH1012" s="90"/>
      <c r="AI1012" s="90"/>
      <c r="AJ1012" s="90"/>
      <c r="AK1012" s="90"/>
      <c r="AL1012" s="90"/>
      <c r="AM1012" s="90"/>
      <c r="AN1012" s="90"/>
      <c r="AO1012" s="90"/>
      <c r="AP1012" s="90"/>
      <c r="AQ1012" s="90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 t="s">
        <v>45</v>
      </c>
      <c r="BI1012" s="90"/>
      <c r="BJ1012" s="90"/>
      <c r="BK1012" s="90"/>
      <c r="BL1012" s="90"/>
    </row>
    <row r="1013" spans="1:64" ht="12" hidden="1" customHeight="1" outlineLevel="4" x14ac:dyDescent="0.2">
      <c r="A1013" s="376" t="s">
        <v>622</v>
      </c>
      <c r="B1013" s="376"/>
      <c r="C1013" s="69"/>
      <c r="D1013" s="69"/>
      <c r="E1013" s="70">
        <v>9975</v>
      </c>
      <c r="F1013" s="69"/>
      <c r="G1013" s="69"/>
      <c r="H1013" s="68"/>
      <c r="I1013" s="67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  <c r="W1013" s="90"/>
      <c r="X1013" s="90"/>
      <c r="Y1013" s="90"/>
      <c r="Z1013" s="90"/>
      <c r="AA1013" s="90"/>
      <c r="AB1013" s="90"/>
      <c r="AC1013" s="90"/>
      <c r="AD1013" s="90"/>
      <c r="AE1013" s="90"/>
      <c r="AF1013" s="90"/>
      <c r="AG1013" s="90"/>
      <c r="AH1013" s="90"/>
      <c r="AI1013" s="90"/>
      <c r="AJ1013" s="90"/>
      <c r="AK1013" s="90"/>
      <c r="AL1013" s="90"/>
      <c r="AM1013" s="90"/>
      <c r="AN1013" s="90"/>
      <c r="AO1013" s="90"/>
      <c r="AP1013" s="90"/>
      <c r="AQ1013" s="90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 t="s">
        <v>46</v>
      </c>
      <c r="BI1013" s="90"/>
      <c r="BJ1013" s="90"/>
      <c r="BK1013" s="90"/>
      <c r="BL1013" s="90"/>
    </row>
    <row r="1014" spans="1:64" ht="12" hidden="1" customHeight="1" outlineLevel="4" x14ac:dyDescent="0.2">
      <c r="A1014" s="376" t="s">
        <v>621</v>
      </c>
      <c r="B1014" s="376"/>
      <c r="C1014" s="69"/>
      <c r="D1014" s="69"/>
      <c r="E1014" s="70">
        <v>10070</v>
      </c>
      <c r="F1014" s="69"/>
      <c r="G1014" s="69"/>
      <c r="H1014" s="68"/>
      <c r="I1014" s="67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  <c r="W1014" s="90"/>
      <c r="X1014" s="90"/>
      <c r="Y1014" s="90"/>
      <c r="Z1014" s="90"/>
      <c r="AA1014" s="90"/>
      <c r="AB1014" s="90"/>
      <c r="AC1014" s="90"/>
      <c r="AD1014" s="90"/>
      <c r="AE1014" s="90"/>
      <c r="AF1014" s="90"/>
      <c r="AG1014" s="90"/>
      <c r="AH1014" s="90"/>
      <c r="AI1014" s="90"/>
      <c r="AJ1014" s="90"/>
      <c r="AK1014" s="90"/>
      <c r="AL1014" s="90"/>
      <c r="AM1014" s="90"/>
      <c r="AN1014" s="90"/>
      <c r="AO1014" s="90"/>
      <c r="AP1014" s="90"/>
      <c r="AQ1014" s="90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 t="s">
        <v>46</v>
      </c>
      <c r="BI1014" s="90"/>
      <c r="BJ1014" s="90"/>
      <c r="BK1014" s="90"/>
      <c r="BL1014" s="90"/>
    </row>
    <row r="1015" spans="1:64" ht="12" hidden="1" customHeight="1" outlineLevel="4" x14ac:dyDescent="0.2">
      <c r="A1015" s="376" t="s">
        <v>586</v>
      </c>
      <c r="B1015" s="376"/>
      <c r="C1015" s="69"/>
      <c r="D1015" s="69"/>
      <c r="E1015" s="70">
        <v>6840</v>
      </c>
      <c r="F1015" s="69"/>
      <c r="G1015" s="69"/>
      <c r="H1015" s="68"/>
      <c r="I1015" s="67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  <c r="W1015" s="90"/>
      <c r="X1015" s="90"/>
      <c r="Y1015" s="90"/>
      <c r="Z1015" s="90"/>
      <c r="AA1015" s="90"/>
      <c r="AB1015" s="90"/>
      <c r="AC1015" s="90"/>
      <c r="AD1015" s="90"/>
      <c r="AE1015" s="90"/>
      <c r="AF1015" s="90"/>
      <c r="AG1015" s="90"/>
      <c r="AH1015" s="90"/>
      <c r="AI1015" s="90"/>
      <c r="AJ1015" s="90"/>
      <c r="AK1015" s="90"/>
      <c r="AL1015" s="90"/>
      <c r="AM1015" s="90"/>
      <c r="AN1015" s="90"/>
      <c r="AO1015" s="90"/>
      <c r="AP1015" s="90"/>
      <c r="AQ1015" s="90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 t="s">
        <v>49</v>
      </c>
      <c r="BI1015" s="90"/>
      <c r="BJ1015" s="90"/>
      <c r="BK1015" s="90"/>
      <c r="BL1015" s="90"/>
    </row>
    <row r="1016" spans="1:64" ht="12" hidden="1" customHeight="1" outlineLevel="4" x14ac:dyDescent="0.2">
      <c r="A1016" s="376" t="s">
        <v>584</v>
      </c>
      <c r="B1016" s="376"/>
      <c r="C1016" s="69"/>
      <c r="D1016" s="69"/>
      <c r="E1016" s="70">
        <v>15580</v>
      </c>
      <c r="F1016" s="69"/>
      <c r="G1016" s="69"/>
      <c r="H1016" s="68"/>
      <c r="I1016" s="67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  <c r="W1016" s="90"/>
      <c r="X1016" s="90"/>
      <c r="Y1016" s="90"/>
      <c r="Z1016" s="90"/>
      <c r="AA1016" s="90"/>
      <c r="AB1016" s="90"/>
      <c r="AC1016" s="90"/>
      <c r="AD1016" s="90"/>
      <c r="AE1016" s="90"/>
      <c r="AF1016" s="90"/>
      <c r="AG1016" s="90"/>
      <c r="AH1016" s="90"/>
      <c r="AI1016" s="90"/>
      <c r="AJ1016" s="90"/>
      <c r="AK1016" s="90"/>
      <c r="AL1016" s="90"/>
      <c r="AM1016" s="90"/>
      <c r="AN1016" s="90"/>
      <c r="AO1016" s="90"/>
      <c r="AP1016" s="90"/>
      <c r="AQ1016" s="90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 t="s">
        <v>51</v>
      </c>
      <c r="BI1016" s="90"/>
      <c r="BJ1016" s="90"/>
      <c r="BK1016" s="90"/>
      <c r="BL1016" s="90"/>
    </row>
    <row r="1017" spans="1:64" ht="12" hidden="1" customHeight="1" outlineLevel="4" x14ac:dyDescent="0.2">
      <c r="A1017" s="376" t="s">
        <v>526</v>
      </c>
      <c r="B1017" s="376"/>
      <c r="C1017" s="69"/>
      <c r="D1017" s="69"/>
      <c r="E1017" s="70">
        <v>17100</v>
      </c>
      <c r="F1017" s="69"/>
      <c r="G1017" s="69"/>
      <c r="H1017" s="68"/>
      <c r="I1017" s="67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  <c r="W1017" s="90"/>
      <c r="X1017" s="90"/>
      <c r="Y1017" s="90"/>
      <c r="Z1017" s="90"/>
      <c r="AA1017" s="90"/>
      <c r="AB1017" s="90"/>
      <c r="AC1017" s="90"/>
      <c r="AD1017" s="90"/>
      <c r="AE1017" s="90"/>
      <c r="AF1017" s="90"/>
      <c r="AG1017" s="90"/>
      <c r="AH1017" s="90"/>
      <c r="AI1017" s="90"/>
      <c r="AJ1017" s="90"/>
      <c r="AK1017" s="90"/>
      <c r="AL1017" s="90"/>
      <c r="AM1017" s="90"/>
      <c r="AN1017" s="90"/>
      <c r="AO1017" s="90"/>
      <c r="AP1017" s="90"/>
      <c r="AQ1017" s="90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 t="s">
        <v>22</v>
      </c>
      <c r="BI1017" s="90"/>
      <c r="BJ1017" s="90"/>
      <c r="BK1017" s="90"/>
      <c r="BL1017" s="90"/>
    </row>
    <row r="1018" spans="1:64" ht="12" hidden="1" customHeight="1" outlineLevel="4" x14ac:dyDescent="0.2">
      <c r="A1018" s="376" t="s">
        <v>617</v>
      </c>
      <c r="B1018" s="376"/>
      <c r="C1018" s="69"/>
      <c r="D1018" s="69"/>
      <c r="E1018" s="70">
        <v>6460</v>
      </c>
      <c r="F1018" s="69"/>
      <c r="G1018" s="69"/>
      <c r="H1018" s="68"/>
      <c r="I1018" s="67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  <c r="W1018" s="90"/>
      <c r="X1018" s="90"/>
      <c r="Y1018" s="90"/>
      <c r="Z1018" s="90"/>
      <c r="AA1018" s="90"/>
      <c r="AB1018" s="90"/>
      <c r="AC1018" s="90"/>
      <c r="AD1018" s="90"/>
      <c r="AE1018" s="90"/>
      <c r="AF1018" s="90"/>
      <c r="AG1018" s="90"/>
      <c r="AH1018" s="90"/>
      <c r="AI1018" s="90"/>
      <c r="AJ1018" s="90"/>
      <c r="AK1018" s="90"/>
      <c r="AL1018" s="90"/>
      <c r="AM1018" s="90"/>
      <c r="AN1018" s="90"/>
      <c r="AO1018" s="90"/>
      <c r="AP1018" s="90"/>
      <c r="AQ1018" s="90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 t="s">
        <v>23</v>
      </c>
      <c r="BI1018" s="90"/>
      <c r="BJ1018" s="90"/>
      <c r="BK1018" s="90"/>
      <c r="BL1018" s="90"/>
    </row>
    <row r="1019" spans="1:64" ht="23.25" hidden="1" customHeight="1" outlineLevel="4" x14ac:dyDescent="0.2">
      <c r="A1019" s="376" t="s">
        <v>752</v>
      </c>
      <c r="B1019" s="376"/>
      <c r="C1019" s="69"/>
      <c r="D1019" s="69"/>
      <c r="E1019" s="70">
        <v>5986.8</v>
      </c>
      <c r="F1019" s="69"/>
      <c r="G1019" s="69"/>
      <c r="H1019" s="68"/>
      <c r="I1019" s="67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  <c r="W1019" s="90"/>
      <c r="X1019" s="90"/>
      <c r="Y1019" s="90"/>
      <c r="Z1019" s="90"/>
      <c r="AA1019" s="90"/>
      <c r="AB1019" s="90"/>
      <c r="AC1019" s="90"/>
      <c r="AD1019" s="90"/>
      <c r="AE1019" s="90"/>
      <c r="AF1019" s="90"/>
      <c r="AG1019" s="90"/>
      <c r="AH1019" s="90"/>
      <c r="AI1019" s="90"/>
      <c r="AJ1019" s="90"/>
      <c r="AK1019" s="90"/>
      <c r="AL1019" s="90"/>
      <c r="AM1019" s="90"/>
      <c r="AN1019" s="90"/>
      <c r="AO1019" s="90"/>
      <c r="AP1019" s="90"/>
      <c r="AQ1019" s="90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 t="s">
        <v>142</v>
      </c>
      <c r="BI1019" s="90"/>
      <c r="BJ1019" s="90"/>
      <c r="BK1019" s="90"/>
      <c r="BL1019" s="90"/>
    </row>
    <row r="1020" spans="1:64" ht="23.25" hidden="1" customHeight="1" outlineLevel="4" x14ac:dyDescent="0.2">
      <c r="A1020" s="376" t="s">
        <v>751</v>
      </c>
      <c r="B1020" s="376"/>
      <c r="C1020" s="69"/>
      <c r="D1020" s="69"/>
      <c r="E1020" s="70">
        <v>5986.8</v>
      </c>
      <c r="F1020" s="69"/>
      <c r="G1020" s="69"/>
      <c r="H1020" s="68"/>
      <c r="I1020" s="67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  <c r="W1020" s="90"/>
      <c r="X1020" s="90"/>
      <c r="Y1020" s="90"/>
      <c r="Z1020" s="90"/>
      <c r="AA1020" s="90"/>
      <c r="AB1020" s="90"/>
      <c r="AC1020" s="90"/>
      <c r="AD1020" s="90"/>
      <c r="AE1020" s="90"/>
      <c r="AF1020" s="90"/>
      <c r="AG1020" s="90"/>
      <c r="AH1020" s="90"/>
      <c r="AI1020" s="90"/>
      <c r="AJ1020" s="90"/>
      <c r="AK1020" s="90"/>
      <c r="AL1020" s="90"/>
      <c r="AM1020" s="90"/>
      <c r="AN1020" s="90"/>
      <c r="AO1020" s="90"/>
      <c r="AP1020" s="90"/>
      <c r="AQ1020" s="90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 t="s">
        <v>143</v>
      </c>
      <c r="BI1020" s="90"/>
      <c r="BJ1020" s="90"/>
      <c r="BK1020" s="90"/>
      <c r="BL1020" s="90"/>
    </row>
    <row r="1021" spans="1:64" ht="23.25" hidden="1" customHeight="1" outlineLevel="4" x14ac:dyDescent="0.2">
      <c r="A1021" s="376" t="s">
        <v>750</v>
      </c>
      <c r="B1021" s="376"/>
      <c r="C1021" s="69"/>
      <c r="D1021" s="69"/>
      <c r="E1021" s="70">
        <v>7886.8</v>
      </c>
      <c r="F1021" s="69"/>
      <c r="G1021" s="69"/>
      <c r="H1021" s="68"/>
      <c r="I1021" s="67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  <c r="W1021" s="90"/>
      <c r="X1021" s="90"/>
      <c r="Y1021" s="90"/>
      <c r="Z1021" s="90"/>
      <c r="AA1021" s="90"/>
      <c r="AB1021" s="90"/>
      <c r="AC1021" s="90"/>
      <c r="AD1021" s="90"/>
      <c r="AE1021" s="90"/>
      <c r="AF1021" s="90"/>
      <c r="AG1021" s="90"/>
      <c r="AH1021" s="90"/>
      <c r="AI1021" s="90"/>
      <c r="AJ1021" s="90"/>
      <c r="AK1021" s="90"/>
      <c r="AL1021" s="90"/>
      <c r="AM1021" s="90"/>
      <c r="AN1021" s="90"/>
      <c r="AO1021" s="90"/>
      <c r="AP1021" s="90"/>
      <c r="AQ1021" s="90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 t="s">
        <v>144</v>
      </c>
      <c r="BI1021" s="90"/>
      <c r="BJ1021" s="90"/>
      <c r="BK1021" s="90"/>
      <c r="BL1021" s="90"/>
    </row>
    <row r="1022" spans="1:64" ht="23.25" hidden="1" customHeight="1" outlineLevel="4" x14ac:dyDescent="0.2">
      <c r="A1022" s="376" t="s">
        <v>749</v>
      </c>
      <c r="B1022" s="376"/>
      <c r="C1022" s="69"/>
      <c r="D1022" s="69"/>
      <c r="E1022" s="70">
        <v>6936.8</v>
      </c>
      <c r="F1022" s="69"/>
      <c r="G1022" s="69"/>
      <c r="H1022" s="68"/>
      <c r="I1022" s="67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  <c r="W1022" s="90"/>
      <c r="X1022" s="90"/>
      <c r="Y1022" s="90"/>
      <c r="Z1022" s="90"/>
      <c r="AA1022" s="90"/>
      <c r="AB1022" s="90"/>
      <c r="AC1022" s="90"/>
      <c r="AD1022" s="90"/>
      <c r="AE1022" s="90"/>
      <c r="AF1022" s="90"/>
      <c r="AG1022" s="90"/>
      <c r="AH1022" s="90"/>
      <c r="AI1022" s="90"/>
      <c r="AJ1022" s="90"/>
      <c r="AK1022" s="90"/>
      <c r="AL1022" s="90"/>
      <c r="AM1022" s="90"/>
      <c r="AN1022" s="90"/>
      <c r="AO1022" s="90"/>
      <c r="AP1022" s="90"/>
      <c r="AQ1022" s="90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 t="s">
        <v>145</v>
      </c>
      <c r="BI1022" s="90"/>
      <c r="BJ1022" s="90"/>
      <c r="BK1022" s="90"/>
      <c r="BL1022" s="90"/>
    </row>
    <row r="1023" spans="1:64" ht="23.25" hidden="1" customHeight="1" outlineLevel="4" x14ac:dyDescent="0.2">
      <c r="A1023" s="376" t="s">
        <v>748</v>
      </c>
      <c r="B1023" s="376"/>
      <c r="C1023" s="69"/>
      <c r="D1023" s="69"/>
      <c r="E1023" s="70">
        <v>6936.8</v>
      </c>
      <c r="F1023" s="69"/>
      <c r="G1023" s="69"/>
      <c r="H1023" s="68"/>
      <c r="I1023" s="67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  <c r="W1023" s="90"/>
      <c r="X1023" s="90"/>
      <c r="Y1023" s="90"/>
      <c r="Z1023" s="90"/>
      <c r="AA1023" s="90"/>
      <c r="AB1023" s="90"/>
      <c r="AC1023" s="90"/>
      <c r="AD1023" s="90"/>
      <c r="AE1023" s="90"/>
      <c r="AF1023" s="90"/>
      <c r="AG1023" s="90"/>
      <c r="AH1023" s="90"/>
      <c r="AI1023" s="90"/>
      <c r="AJ1023" s="90"/>
      <c r="AK1023" s="90"/>
      <c r="AL1023" s="90"/>
      <c r="AM1023" s="90"/>
      <c r="AN1023" s="90"/>
      <c r="AO1023" s="90"/>
      <c r="AP1023" s="90"/>
      <c r="AQ1023" s="90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 t="s">
        <v>146</v>
      </c>
      <c r="BI1023" s="90"/>
      <c r="BJ1023" s="90"/>
      <c r="BK1023" s="90"/>
      <c r="BL1023" s="90"/>
    </row>
    <row r="1024" spans="1:64" ht="23.25" hidden="1" customHeight="1" outlineLevel="4" x14ac:dyDescent="0.2">
      <c r="A1024" s="376" t="s">
        <v>747</v>
      </c>
      <c r="B1024" s="376"/>
      <c r="C1024" s="69"/>
      <c r="D1024" s="69"/>
      <c r="E1024" s="70">
        <v>5986.8</v>
      </c>
      <c r="F1024" s="69"/>
      <c r="G1024" s="69"/>
      <c r="H1024" s="68"/>
      <c r="I1024" s="67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  <c r="W1024" s="90"/>
      <c r="X1024" s="90"/>
      <c r="Y1024" s="90"/>
      <c r="Z1024" s="90"/>
      <c r="AA1024" s="90"/>
      <c r="AB1024" s="90"/>
      <c r="AC1024" s="90"/>
      <c r="AD1024" s="90"/>
      <c r="AE1024" s="90"/>
      <c r="AF1024" s="90"/>
      <c r="AG1024" s="90"/>
      <c r="AH1024" s="90"/>
      <c r="AI1024" s="90"/>
      <c r="AJ1024" s="90"/>
      <c r="AK1024" s="90"/>
      <c r="AL1024" s="90"/>
      <c r="AM1024" s="90"/>
      <c r="AN1024" s="90"/>
      <c r="AO1024" s="90"/>
      <c r="AP1024" s="90"/>
      <c r="AQ1024" s="90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 t="s">
        <v>148</v>
      </c>
      <c r="BI1024" s="90"/>
      <c r="BJ1024" s="90"/>
      <c r="BK1024" s="90"/>
      <c r="BL1024" s="90"/>
    </row>
    <row r="1025" spans="1:64" ht="23.25" hidden="1" customHeight="1" outlineLevel="4" x14ac:dyDescent="0.2">
      <c r="A1025" s="376" t="s">
        <v>746</v>
      </c>
      <c r="B1025" s="376"/>
      <c r="C1025" s="69"/>
      <c r="D1025" s="69"/>
      <c r="E1025" s="70">
        <v>4846.8</v>
      </c>
      <c r="F1025" s="69"/>
      <c r="G1025" s="69"/>
      <c r="H1025" s="68"/>
      <c r="I1025" s="67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  <c r="W1025" s="90"/>
      <c r="X1025" s="90"/>
      <c r="Y1025" s="90"/>
      <c r="Z1025" s="90"/>
      <c r="AA1025" s="90"/>
      <c r="AB1025" s="90"/>
      <c r="AC1025" s="90"/>
      <c r="AD1025" s="90"/>
      <c r="AE1025" s="90"/>
      <c r="AF1025" s="90"/>
      <c r="AG1025" s="90"/>
      <c r="AH1025" s="90"/>
      <c r="AI1025" s="90"/>
      <c r="AJ1025" s="90"/>
      <c r="AK1025" s="90"/>
      <c r="AL1025" s="90"/>
      <c r="AM1025" s="90"/>
      <c r="AN1025" s="90"/>
      <c r="AO1025" s="90"/>
      <c r="AP1025" s="90"/>
      <c r="AQ1025" s="90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 t="s">
        <v>149</v>
      </c>
      <c r="BI1025" s="90"/>
      <c r="BJ1025" s="90"/>
      <c r="BK1025" s="90"/>
      <c r="BL1025" s="90"/>
    </row>
    <row r="1026" spans="1:64" ht="23.25" hidden="1" customHeight="1" outlineLevel="4" x14ac:dyDescent="0.2">
      <c r="A1026" s="376" t="s">
        <v>745</v>
      </c>
      <c r="B1026" s="376"/>
      <c r="C1026" s="69"/>
      <c r="D1026" s="69"/>
      <c r="E1026" s="70">
        <v>6366.8</v>
      </c>
      <c r="F1026" s="69"/>
      <c r="G1026" s="69"/>
      <c r="H1026" s="68"/>
      <c r="I1026" s="67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  <c r="W1026" s="90"/>
      <c r="X1026" s="90"/>
      <c r="Y1026" s="90"/>
      <c r="Z1026" s="90"/>
      <c r="AA1026" s="90"/>
      <c r="AB1026" s="90"/>
      <c r="AC1026" s="90"/>
      <c r="AD1026" s="90"/>
      <c r="AE1026" s="90"/>
      <c r="AF1026" s="90"/>
      <c r="AG1026" s="90"/>
      <c r="AH1026" s="90"/>
      <c r="AI1026" s="90"/>
      <c r="AJ1026" s="90"/>
      <c r="AK1026" s="90"/>
      <c r="AL1026" s="90"/>
      <c r="AM1026" s="90"/>
      <c r="AN1026" s="90"/>
      <c r="AO1026" s="90"/>
      <c r="AP1026" s="90"/>
      <c r="AQ1026" s="90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 t="s">
        <v>150</v>
      </c>
      <c r="BI1026" s="90"/>
      <c r="BJ1026" s="90"/>
      <c r="BK1026" s="90"/>
      <c r="BL1026" s="90"/>
    </row>
    <row r="1027" spans="1:64" ht="23.25" hidden="1" customHeight="1" outlineLevel="4" x14ac:dyDescent="0.2">
      <c r="A1027" s="376" t="s">
        <v>744</v>
      </c>
      <c r="B1027" s="376"/>
      <c r="C1027" s="69"/>
      <c r="D1027" s="69"/>
      <c r="E1027" s="70">
        <v>11305</v>
      </c>
      <c r="F1027" s="69"/>
      <c r="G1027" s="69"/>
      <c r="H1027" s="68"/>
      <c r="I1027" s="67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  <c r="W1027" s="90"/>
      <c r="X1027" s="90"/>
      <c r="Y1027" s="90"/>
      <c r="Z1027" s="90"/>
      <c r="AA1027" s="90"/>
      <c r="AB1027" s="90"/>
      <c r="AC1027" s="90"/>
      <c r="AD1027" s="90"/>
      <c r="AE1027" s="90"/>
      <c r="AF1027" s="90"/>
      <c r="AG1027" s="90"/>
      <c r="AH1027" s="90"/>
      <c r="AI1027" s="90"/>
      <c r="AJ1027" s="90"/>
      <c r="AK1027" s="90"/>
      <c r="AL1027" s="90"/>
      <c r="AM1027" s="90"/>
      <c r="AN1027" s="90"/>
      <c r="AO1027" s="90"/>
      <c r="AP1027" s="90"/>
      <c r="AQ1027" s="90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 t="s">
        <v>151</v>
      </c>
      <c r="BI1027" s="90"/>
      <c r="BJ1027" s="90"/>
      <c r="BK1027" s="90"/>
      <c r="BL1027" s="90"/>
    </row>
    <row r="1028" spans="1:64" ht="23.25" hidden="1" customHeight="1" outlineLevel="4" x14ac:dyDescent="0.2">
      <c r="A1028" s="376" t="s">
        <v>743</v>
      </c>
      <c r="B1028" s="376"/>
      <c r="C1028" s="69"/>
      <c r="D1028" s="69"/>
      <c r="E1028" s="70">
        <v>11305</v>
      </c>
      <c r="F1028" s="69"/>
      <c r="G1028" s="69"/>
      <c r="H1028" s="68"/>
      <c r="I1028" s="67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  <c r="W1028" s="90"/>
      <c r="X1028" s="90"/>
      <c r="Y1028" s="90"/>
      <c r="Z1028" s="90"/>
      <c r="AA1028" s="90"/>
      <c r="AB1028" s="90"/>
      <c r="AC1028" s="90"/>
      <c r="AD1028" s="90"/>
      <c r="AE1028" s="90"/>
      <c r="AF1028" s="90"/>
      <c r="AG1028" s="90"/>
      <c r="AH1028" s="90"/>
      <c r="AI1028" s="90"/>
      <c r="AJ1028" s="90"/>
      <c r="AK1028" s="90"/>
      <c r="AL1028" s="90"/>
      <c r="AM1028" s="90"/>
      <c r="AN1028" s="90"/>
      <c r="AO1028" s="90"/>
      <c r="AP1028" s="90"/>
      <c r="AQ1028" s="90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 t="s">
        <v>152</v>
      </c>
      <c r="BI1028" s="90"/>
      <c r="BJ1028" s="90"/>
      <c r="BK1028" s="90"/>
      <c r="BL1028" s="90"/>
    </row>
    <row r="1029" spans="1:64" ht="23.25" hidden="1" customHeight="1" outlineLevel="4" x14ac:dyDescent="0.2">
      <c r="A1029" s="376" t="s">
        <v>742</v>
      </c>
      <c r="B1029" s="376"/>
      <c r="C1029" s="69"/>
      <c r="D1029" s="69"/>
      <c r="E1029" s="75">
        <v>760</v>
      </c>
      <c r="F1029" s="69"/>
      <c r="G1029" s="69"/>
      <c r="H1029" s="68"/>
      <c r="I1029" s="67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  <c r="W1029" s="90"/>
      <c r="X1029" s="90"/>
      <c r="Y1029" s="90"/>
      <c r="Z1029" s="90"/>
      <c r="AA1029" s="90"/>
      <c r="AB1029" s="90"/>
      <c r="AC1029" s="90"/>
      <c r="AD1029" s="90"/>
      <c r="AE1029" s="90"/>
      <c r="AF1029" s="90"/>
      <c r="AG1029" s="90"/>
      <c r="AH1029" s="90"/>
      <c r="AI1029" s="90"/>
      <c r="AJ1029" s="90"/>
      <c r="AK1029" s="90"/>
      <c r="AL1029" s="90"/>
      <c r="AM1029" s="90"/>
      <c r="AN1029" s="90"/>
      <c r="AO1029" s="90"/>
      <c r="AP1029" s="90"/>
      <c r="AQ1029" s="90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 t="s">
        <v>153</v>
      </c>
      <c r="BI1029" s="90"/>
      <c r="BJ1029" s="90"/>
      <c r="BK1029" s="90"/>
      <c r="BL1029" s="90"/>
    </row>
    <row r="1030" spans="1:64" ht="23.25" hidden="1" customHeight="1" outlineLevel="4" x14ac:dyDescent="0.2">
      <c r="A1030" s="376" t="s">
        <v>740</v>
      </c>
      <c r="B1030" s="376"/>
      <c r="C1030" s="69"/>
      <c r="D1030" s="69"/>
      <c r="E1030" s="70">
        <v>8266.7999999999993</v>
      </c>
      <c r="F1030" s="69"/>
      <c r="G1030" s="69"/>
      <c r="H1030" s="68"/>
      <c r="I1030" s="67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  <c r="W1030" s="90"/>
      <c r="X1030" s="90"/>
      <c r="Y1030" s="90"/>
      <c r="Z1030" s="90"/>
      <c r="AA1030" s="90"/>
      <c r="AB1030" s="90"/>
      <c r="AC1030" s="90"/>
      <c r="AD1030" s="90"/>
      <c r="AE1030" s="90"/>
      <c r="AF1030" s="90"/>
      <c r="AG1030" s="90"/>
      <c r="AH1030" s="90"/>
      <c r="AI1030" s="90"/>
      <c r="AJ1030" s="90"/>
      <c r="AK1030" s="90"/>
      <c r="AL1030" s="90"/>
      <c r="AM1030" s="90"/>
      <c r="AN1030" s="90"/>
      <c r="AO1030" s="90"/>
      <c r="AP1030" s="90"/>
      <c r="AQ1030" s="90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 t="s">
        <v>155</v>
      </c>
      <c r="BI1030" s="90"/>
      <c r="BJ1030" s="90"/>
      <c r="BK1030" s="90"/>
      <c r="BL1030" s="90"/>
    </row>
    <row r="1031" spans="1:64" ht="23.25" hidden="1" customHeight="1" outlineLevel="4" x14ac:dyDescent="0.2">
      <c r="A1031" s="376" t="s">
        <v>739</v>
      </c>
      <c r="B1031" s="376"/>
      <c r="C1031" s="69"/>
      <c r="D1031" s="69"/>
      <c r="E1031" s="70">
        <v>7791.8</v>
      </c>
      <c r="F1031" s="69"/>
      <c r="G1031" s="69"/>
      <c r="H1031" s="68"/>
      <c r="I1031" s="67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90"/>
      <c r="AE1031" s="90"/>
      <c r="AF1031" s="90"/>
      <c r="AG1031" s="90"/>
      <c r="AH1031" s="90"/>
      <c r="AI1031" s="90"/>
      <c r="AJ1031" s="90"/>
      <c r="AK1031" s="90"/>
      <c r="AL1031" s="90"/>
      <c r="AM1031" s="90"/>
      <c r="AN1031" s="90"/>
      <c r="AO1031" s="90"/>
      <c r="AP1031" s="90"/>
      <c r="AQ1031" s="90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 t="s">
        <v>156</v>
      </c>
      <c r="BI1031" s="90"/>
      <c r="BJ1031" s="90"/>
      <c r="BK1031" s="90"/>
      <c r="BL1031" s="90"/>
    </row>
    <row r="1032" spans="1:64" ht="23.25" hidden="1" customHeight="1" outlineLevel="4" x14ac:dyDescent="0.2">
      <c r="A1032" s="376" t="s">
        <v>737</v>
      </c>
      <c r="B1032" s="376"/>
      <c r="C1032" s="69"/>
      <c r="D1032" s="69"/>
      <c r="E1032" s="70">
        <v>7600</v>
      </c>
      <c r="F1032" s="69"/>
      <c r="G1032" s="69"/>
      <c r="H1032" s="68"/>
      <c r="I1032" s="67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90"/>
      <c r="AE1032" s="90"/>
      <c r="AF1032" s="90"/>
      <c r="AG1032" s="90"/>
      <c r="AH1032" s="90"/>
      <c r="AI1032" s="90"/>
      <c r="AJ1032" s="90"/>
      <c r="AK1032" s="90"/>
      <c r="AL1032" s="90"/>
      <c r="AM1032" s="90"/>
      <c r="AN1032" s="90"/>
      <c r="AO1032" s="90"/>
      <c r="AP1032" s="90"/>
      <c r="AQ1032" s="90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 t="s">
        <v>115</v>
      </c>
      <c r="BI1032" s="90"/>
      <c r="BJ1032" s="90"/>
      <c r="BK1032" s="90"/>
      <c r="BL1032" s="90"/>
    </row>
    <row r="1033" spans="1:64" ht="23.25" hidden="1" customHeight="1" outlineLevel="4" x14ac:dyDescent="0.2">
      <c r="A1033" s="376" t="s">
        <v>736</v>
      </c>
      <c r="B1033" s="376"/>
      <c r="C1033" s="69"/>
      <c r="D1033" s="69"/>
      <c r="E1033" s="70">
        <v>6936.8</v>
      </c>
      <c r="F1033" s="69"/>
      <c r="G1033" s="69"/>
      <c r="H1033" s="68"/>
      <c r="I1033" s="67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90"/>
      <c r="AE1033" s="90"/>
      <c r="AF1033" s="90"/>
      <c r="AG1033" s="90"/>
      <c r="AH1033" s="90"/>
      <c r="AI1033" s="90"/>
      <c r="AJ1033" s="90"/>
      <c r="AK1033" s="90"/>
      <c r="AL1033" s="90"/>
      <c r="AM1033" s="90"/>
      <c r="AN1033" s="90"/>
      <c r="AO1033" s="90"/>
      <c r="AP1033" s="90"/>
      <c r="AQ1033" s="90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 t="s">
        <v>116</v>
      </c>
      <c r="BI1033" s="90"/>
      <c r="BJ1033" s="90"/>
      <c r="BK1033" s="90"/>
      <c r="BL1033" s="90"/>
    </row>
    <row r="1034" spans="1:64" ht="23.25" hidden="1" customHeight="1" outlineLevel="4" x14ac:dyDescent="0.2">
      <c r="A1034" s="376" t="s">
        <v>735</v>
      </c>
      <c r="B1034" s="376"/>
      <c r="C1034" s="69"/>
      <c r="D1034" s="69"/>
      <c r="E1034" s="70">
        <v>11970</v>
      </c>
      <c r="F1034" s="69"/>
      <c r="G1034" s="69"/>
      <c r="H1034" s="68"/>
      <c r="I1034" s="67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90"/>
      <c r="AE1034" s="90"/>
      <c r="AF1034" s="90"/>
      <c r="AG1034" s="90"/>
      <c r="AH1034" s="90"/>
      <c r="AI1034" s="90"/>
      <c r="AJ1034" s="90"/>
      <c r="AK1034" s="90"/>
      <c r="AL1034" s="90"/>
      <c r="AM1034" s="90"/>
      <c r="AN1034" s="90"/>
      <c r="AO1034" s="90"/>
      <c r="AP1034" s="90"/>
      <c r="AQ1034" s="90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 t="s">
        <v>117</v>
      </c>
      <c r="BI1034" s="90"/>
      <c r="BJ1034" s="90"/>
      <c r="BK1034" s="90"/>
      <c r="BL1034" s="90"/>
    </row>
    <row r="1035" spans="1:64" ht="23.25" hidden="1" customHeight="1" outlineLevel="4" x14ac:dyDescent="0.2">
      <c r="A1035" s="376" t="s">
        <v>734</v>
      </c>
      <c r="B1035" s="376"/>
      <c r="C1035" s="69"/>
      <c r="D1035" s="69"/>
      <c r="E1035" s="70">
        <v>7886.8</v>
      </c>
      <c r="F1035" s="69"/>
      <c r="G1035" s="69"/>
      <c r="H1035" s="68"/>
      <c r="I1035" s="67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90"/>
      <c r="AE1035" s="90"/>
      <c r="AF1035" s="90"/>
      <c r="AG1035" s="90"/>
      <c r="AH1035" s="90"/>
      <c r="AI1035" s="90"/>
      <c r="AJ1035" s="90"/>
      <c r="AK1035" s="90"/>
      <c r="AL1035" s="90"/>
      <c r="AM1035" s="90"/>
      <c r="AN1035" s="90"/>
      <c r="AO1035" s="90"/>
      <c r="AP1035" s="90"/>
      <c r="AQ1035" s="90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 t="s">
        <v>118</v>
      </c>
      <c r="BI1035" s="90"/>
      <c r="BJ1035" s="90"/>
      <c r="BK1035" s="90"/>
      <c r="BL1035" s="90"/>
    </row>
    <row r="1036" spans="1:64" ht="23.25" hidden="1" customHeight="1" outlineLevel="4" x14ac:dyDescent="0.2">
      <c r="A1036" s="376" t="s">
        <v>522</v>
      </c>
      <c r="B1036" s="376"/>
      <c r="C1036" s="69"/>
      <c r="D1036" s="69"/>
      <c r="E1036" s="70">
        <v>14726.8</v>
      </c>
      <c r="F1036" s="69"/>
      <c r="G1036" s="69"/>
      <c r="H1036" s="68"/>
      <c r="I1036" s="67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90"/>
      <c r="AE1036" s="90"/>
      <c r="AF1036" s="90"/>
      <c r="AG1036" s="90"/>
      <c r="AH1036" s="90"/>
      <c r="AI1036" s="90"/>
      <c r="AJ1036" s="90"/>
      <c r="AK1036" s="90"/>
      <c r="AL1036" s="90"/>
      <c r="AM1036" s="90"/>
      <c r="AN1036" s="90"/>
      <c r="AO1036" s="90"/>
      <c r="AP1036" s="90"/>
      <c r="AQ1036" s="90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 t="s">
        <v>119</v>
      </c>
      <c r="BI1036" s="90"/>
      <c r="BJ1036" s="90"/>
      <c r="BK1036" s="90"/>
      <c r="BL1036" s="90"/>
    </row>
    <row r="1037" spans="1:64" ht="23.25" hidden="1" customHeight="1" outlineLevel="4" x14ac:dyDescent="0.2">
      <c r="A1037" s="376" t="s">
        <v>733</v>
      </c>
      <c r="B1037" s="376"/>
      <c r="C1037" s="69"/>
      <c r="D1037" s="69"/>
      <c r="E1037" s="70">
        <v>7600</v>
      </c>
      <c r="F1037" s="69"/>
      <c r="G1037" s="69"/>
      <c r="H1037" s="68"/>
      <c r="I1037" s="67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90"/>
      <c r="AE1037" s="90"/>
      <c r="AF1037" s="90"/>
      <c r="AG1037" s="90"/>
      <c r="AH1037" s="90"/>
      <c r="AI1037" s="90"/>
      <c r="AJ1037" s="90"/>
      <c r="AK1037" s="90"/>
      <c r="AL1037" s="90"/>
      <c r="AM1037" s="90"/>
      <c r="AN1037" s="90"/>
      <c r="AO1037" s="90"/>
      <c r="AP1037" s="90"/>
      <c r="AQ1037" s="90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 t="s">
        <v>120</v>
      </c>
      <c r="BI1037" s="90"/>
      <c r="BJ1037" s="90"/>
      <c r="BK1037" s="90"/>
      <c r="BL1037" s="90"/>
    </row>
    <row r="1038" spans="1:64" ht="23.25" hidden="1" customHeight="1" outlineLevel="4" x14ac:dyDescent="0.2">
      <c r="A1038" s="376" t="s">
        <v>732</v>
      </c>
      <c r="B1038" s="376"/>
      <c r="C1038" s="69"/>
      <c r="D1038" s="69"/>
      <c r="E1038" s="70">
        <v>15960</v>
      </c>
      <c r="F1038" s="69"/>
      <c r="G1038" s="69"/>
      <c r="H1038" s="68"/>
      <c r="I1038" s="67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90"/>
      <c r="AE1038" s="90"/>
      <c r="AF1038" s="90"/>
      <c r="AG1038" s="90"/>
      <c r="AH1038" s="90"/>
      <c r="AI1038" s="90"/>
      <c r="AJ1038" s="90"/>
      <c r="AK1038" s="90"/>
      <c r="AL1038" s="90"/>
      <c r="AM1038" s="90"/>
      <c r="AN1038" s="90"/>
      <c r="AO1038" s="90"/>
      <c r="AP1038" s="90"/>
      <c r="AQ1038" s="90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 t="s">
        <v>122</v>
      </c>
      <c r="BI1038" s="90"/>
      <c r="BJ1038" s="90"/>
      <c r="BK1038" s="90"/>
      <c r="BL1038" s="90"/>
    </row>
    <row r="1039" spans="1:64" ht="23.25" hidden="1" customHeight="1" outlineLevel="4" x14ac:dyDescent="0.2">
      <c r="A1039" s="376" t="s">
        <v>730</v>
      </c>
      <c r="B1039" s="376"/>
      <c r="C1039" s="69"/>
      <c r="D1039" s="69"/>
      <c r="E1039" s="70">
        <v>18050</v>
      </c>
      <c r="F1039" s="69"/>
      <c r="G1039" s="69"/>
      <c r="H1039" s="68"/>
      <c r="I1039" s="67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90"/>
      <c r="AE1039" s="90"/>
      <c r="AF1039" s="90"/>
      <c r="AG1039" s="90"/>
      <c r="AH1039" s="90"/>
      <c r="AI1039" s="90"/>
      <c r="AJ1039" s="90"/>
      <c r="AK1039" s="90"/>
      <c r="AL1039" s="90"/>
      <c r="AM1039" s="90"/>
      <c r="AN1039" s="90"/>
      <c r="AO1039" s="90"/>
      <c r="AP1039" s="90"/>
      <c r="AQ1039" s="90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 t="s">
        <v>124</v>
      </c>
      <c r="BI1039" s="90"/>
      <c r="BJ1039" s="90"/>
      <c r="BK1039" s="90"/>
      <c r="BL1039" s="90"/>
    </row>
    <row r="1040" spans="1:64" ht="23.25" hidden="1" customHeight="1" outlineLevel="4" x14ac:dyDescent="0.2">
      <c r="A1040" s="376" t="s">
        <v>729</v>
      </c>
      <c r="B1040" s="376"/>
      <c r="C1040" s="69"/>
      <c r="D1040" s="69"/>
      <c r="E1040" s="70">
        <v>7126.8</v>
      </c>
      <c r="F1040" s="69"/>
      <c r="G1040" s="69"/>
      <c r="H1040" s="68"/>
      <c r="I1040" s="67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90"/>
      <c r="AE1040" s="90"/>
      <c r="AF1040" s="90"/>
      <c r="AG1040" s="90"/>
      <c r="AH1040" s="90"/>
      <c r="AI1040" s="90"/>
      <c r="AJ1040" s="90"/>
      <c r="AK1040" s="90"/>
      <c r="AL1040" s="90"/>
      <c r="AM1040" s="90"/>
      <c r="AN1040" s="90"/>
      <c r="AO1040" s="90"/>
      <c r="AP1040" s="90"/>
      <c r="AQ1040" s="90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 t="s">
        <v>125</v>
      </c>
      <c r="BI1040" s="90"/>
      <c r="BJ1040" s="90"/>
      <c r="BK1040" s="90"/>
      <c r="BL1040" s="90"/>
    </row>
    <row r="1041" spans="1:64" ht="23.25" hidden="1" customHeight="1" outlineLevel="4" x14ac:dyDescent="0.2">
      <c r="A1041" s="376" t="s">
        <v>520</v>
      </c>
      <c r="B1041" s="376"/>
      <c r="C1041" s="69"/>
      <c r="D1041" s="69"/>
      <c r="E1041" s="70">
        <v>7126.8</v>
      </c>
      <c r="F1041" s="69"/>
      <c r="G1041" s="69"/>
      <c r="H1041" s="68"/>
      <c r="I1041" s="67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90"/>
      <c r="AE1041" s="90"/>
      <c r="AF1041" s="90"/>
      <c r="AG1041" s="90"/>
      <c r="AH1041" s="90"/>
      <c r="AI1041" s="90"/>
      <c r="AJ1041" s="90"/>
      <c r="AK1041" s="90"/>
      <c r="AL1041" s="90"/>
      <c r="AM1041" s="90"/>
      <c r="AN1041" s="90"/>
      <c r="AO1041" s="90"/>
      <c r="AP1041" s="90"/>
      <c r="AQ1041" s="90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 t="s">
        <v>126</v>
      </c>
      <c r="BI1041" s="90"/>
      <c r="BJ1041" s="90"/>
      <c r="BK1041" s="90"/>
      <c r="BL1041" s="90"/>
    </row>
    <row r="1042" spans="1:64" ht="23.25" hidden="1" customHeight="1" outlineLevel="4" x14ac:dyDescent="0.2">
      <c r="A1042" s="376" t="s">
        <v>728</v>
      </c>
      <c r="B1042" s="376"/>
      <c r="C1042" s="69"/>
      <c r="D1042" s="69"/>
      <c r="E1042" s="70">
        <v>5986.8</v>
      </c>
      <c r="F1042" s="69"/>
      <c r="G1042" s="69"/>
      <c r="H1042" s="68"/>
      <c r="I1042" s="67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90"/>
      <c r="AE1042" s="90"/>
      <c r="AF1042" s="90"/>
      <c r="AG1042" s="90"/>
      <c r="AH1042" s="90"/>
      <c r="AI1042" s="90"/>
      <c r="AJ1042" s="90"/>
      <c r="AK1042" s="90"/>
      <c r="AL1042" s="90"/>
      <c r="AM1042" s="90"/>
      <c r="AN1042" s="90"/>
      <c r="AO1042" s="90"/>
      <c r="AP1042" s="90"/>
      <c r="AQ1042" s="90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 t="s">
        <v>127</v>
      </c>
      <c r="BI1042" s="90"/>
      <c r="BJ1042" s="90"/>
      <c r="BK1042" s="90"/>
      <c r="BL1042" s="90"/>
    </row>
    <row r="1043" spans="1:64" ht="23.25" hidden="1" customHeight="1" outlineLevel="4" x14ac:dyDescent="0.2">
      <c r="A1043" s="376" t="s">
        <v>727</v>
      </c>
      <c r="B1043" s="376"/>
      <c r="C1043" s="69"/>
      <c r="D1043" s="69"/>
      <c r="E1043" s="70">
        <v>7126.8</v>
      </c>
      <c r="F1043" s="69"/>
      <c r="G1043" s="69"/>
      <c r="H1043" s="68"/>
      <c r="I1043" s="67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90"/>
      <c r="AE1043" s="90"/>
      <c r="AF1043" s="90"/>
      <c r="AG1043" s="90"/>
      <c r="AH1043" s="90"/>
      <c r="AI1043" s="90"/>
      <c r="AJ1043" s="90"/>
      <c r="AK1043" s="90"/>
      <c r="AL1043" s="90"/>
      <c r="AM1043" s="90"/>
      <c r="AN1043" s="90"/>
      <c r="AO1043" s="90"/>
      <c r="AP1043" s="90"/>
      <c r="AQ1043" s="90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 t="s">
        <v>128</v>
      </c>
      <c r="BI1043" s="90"/>
      <c r="BJ1043" s="90"/>
      <c r="BK1043" s="90"/>
      <c r="BL1043" s="90"/>
    </row>
    <row r="1044" spans="1:64" ht="23.25" hidden="1" customHeight="1" outlineLevel="4" x14ac:dyDescent="0.2">
      <c r="A1044" s="376" t="s">
        <v>726</v>
      </c>
      <c r="B1044" s="376"/>
      <c r="C1044" s="69"/>
      <c r="D1044" s="69"/>
      <c r="E1044" s="70">
        <v>13490</v>
      </c>
      <c r="F1044" s="69"/>
      <c r="G1044" s="69"/>
      <c r="H1044" s="68"/>
      <c r="I1044" s="67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90"/>
      <c r="AE1044" s="90"/>
      <c r="AF1044" s="90"/>
      <c r="AG1044" s="90"/>
      <c r="AH1044" s="90"/>
      <c r="AI1044" s="90"/>
      <c r="AJ1044" s="90"/>
      <c r="AK1044" s="90"/>
      <c r="AL1044" s="90"/>
      <c r="AM1044" s="90"/>
      <c r="AN1044" s="90"/>
      <c r="AO1044" s="90"/>
      <c r="AP1044" s="90"/>
      <c r="AQ1044" s="90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 t="s">
        <v>129</v>
      </c>
      <c r="BI1044" s="90"/>
      <c r="BJ1044" s="90"/>
      <c r="BK1044" s="90"/>
      <c r="BL1044" s="90"/>
    </row>
    <row r="1045" spans="1:64" ht="23.25" hidden="1" customHeight="1" outlineLevel="4" x14ac:dyDescent="0.2">
      <c r="A1045" s="376" t="s">
        <v>725</v>
      </c>
      <c r="B1045" s="376"/>
      <c r="C1045" s="69"/>
      <c r="D1045" s="69"/>
      <c r="E1045" s="70">
        <v>6555</v>
      </c>
      <c r="F1045" s="69"/>
      <c r="G1045" s="69"/>
      <c r="H1045" s="68"/>
      <c r="I1045" s="67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90"/>
      <c r="AE1045" s="90"/>
      <c r="AF1045" s="90"/>
      <c r="AG1045" s="90"/>
      <c r="AH1045" s="90"/>
      <c r="AI1045" s="90"/>
      <c r="AJ1045" s="90"/>
      <c r="AK1045" s="90"/>
      <c r="AL1045" s="90"/>
      <c r="AM1045" s="90"/>
      <c r="AN1045" s="90"/>
      <c r="AO1045" s="90"/>
      <c r="AP1045" s="90"/>
      <c r="AQ1045" s="90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 t="s">
        <v>130</v>
      </c>
      <c r="BI1045" s="90"/>
      <c r="BJ1045" s="90"/>
      <c r="BK1045" s="90"/>
      <c r="BL1045" s="90"/>
    </row>
    <row r="1046" spans="1:64" ht="23.25" hidden="1" customHeight="1" outlineLevel="4" x14ac:dyDescent="0.2">
      <c r="A1046" s="376" t="s">
        <v>519</v>
      </c>
      <c r="B1046" s="376"/>
      <c r="C1046" s="69"/>
      <c r="D1046" s="69"/>
      <c r="E1046" s="70">
        <v>13680</v>
      </c>
      <c r="F1046" s="69"/>
      <c r="G1046" s="69"/>
      <c r="H1046" s="68"/>
      <c r="I1046" s="67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90"/>
      <c r="AE1046" s="90"/>
      <c r="AF1046" s="90"/>
      <c r="AG1046" s="90"/>
      <c r="AH1046" s="90"/>
      <c r="AI1046" s="90"/>
      <c r="AJ1046" s="90"/>
      <c r="AK1046" s="90"/>
      <c r="AL1046" s="90"/>
      <c r="AM1046" s="90"/>
      <c r="AN1046" s="90"/>
      <c r="AO1046" s="90"/>
      <c r="AP1046" s="90"/>
      <c r="AQ1046" s="90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 t="s">
        <v>131</v>
      </c>
      <c r="BI1046" s="90"/>
      <c r="BJ1046" s="90"/>
      <c r="BK1046" s="90"/>
      <c r="BL1046" s="90"/>
    </row>
    <row r="1047" spans="1:64" ht="23.25" hidden="1" customHeight="1" outlineLevel="4" x14ac:dyDescent="0.2">
      <c r="A1047" s="376" t="s">
        <v>724</v>
      </c>
      <c r="B1047" s="376"/>
      <c r="C1047" s="69"/>
      <c r="D1047" s="69"/>
      <c r="E1047" s="70">
        <v>13585</v>
      </c>
      <c r="F1047" s="69"/>
      <c r="G1047" s="69"/>
      <c r="H1047" s="68"/>
      <c r="I1047" s="67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90"/>
      <c r="AE1047" s="90"/>
      <c r="AF1047" s="90"/>
      <c r="AG1047" s="90"/>
      <c r="AH1047" s="90"/>
      <c r="AI1047" s="90"/>
      <c r="AJ1047" s="90"/>
      <c r="AK1047" s="90"/>
      <c r="AL1047" s="90"/>
      <c r="AM1047" s="90"/>
      <c r="AN1047" s="90"/>
      <c r="AO1047" s="90"/>
      <c r="AP1047" s="90"/>
      <c r="AQ1047" s="90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 t="s">
        <v>132</v>
      </c>
      <c r="BI1047" s="90"/>
      <c r="BJ1047" s="90"/>
      <c r="BK1047" s="90"/>
      <c r="BL1047" s="90"/>
    </row>
    <row r="1048" spans="1:64" ht="23.25" hidden="1" customHeight="1" outlineLevel="4" x14ac:dyDescent="0.2">
      <c r="A1048" s="376" t="s">
        <v>518</v>
      </c>
      <c r="B1048" s="376"/>
      <c r="C1048" s="69"/>
      <c r="D1048" s="69"/>
      <c r="E1048" s="70">
        <v>5416.8</v>
      </c>
      <c r="F1048" s="69"/>
      <c r="G1048" s="69"/>
      <c r="H1048" s="68"/>
      <c r="I1048" s="67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90"/>
      <c r="AE1048" s="90"/>
      <c r="AF1048" s="90"/>
      <c r="AG1048" s="90"/>
      <c r="AH1048" s="90"/>
      <c r="AI1048" s="90"/>
      <c r="AJ1048" s="90"/>
      <c r="AK1048" s="90"/>
      <c r="AL1048" s="90"/>
      <c r="AM1048" s="90"/>
      <c r="AN1048" s="90"/>
      <c r="AO1048" s="90"/>
      <c r="AP1048" s="90"/>
      <c r="AQ1048" s="90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 t="s">
        <v>133</v>
      </c>
      <c r="BI1048" s="90"/>
      <c r="BJ1048" s="90"/>
      <c r="BK1048" s="90"/>
      <c r="BL1048" s="90"/>
    </row>
    <row r="1049" spans="1:64" ht="23.25" hidden="1" customHeight="1" outlineLevel="4" x14ac:dyDescent="0.2">
      <c r="A1049" s="376" t="s">
        <v>723</v>
      </c>
      <c r="B1049" s="376"/>
      <c r="C1049" s="69"/>
      <c r="D1049" s="69"/>
      <c r="E1049" s="70">
        <v>7791.8</v>
      </c>
      <c r="F1049" s="69"/>
      <c r="G1049" s="69"/>
      <c r="H1049" s="68"/>
      <c r="I1049" s="67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90"/>
      <c r="AE1049" s="90"/>
      <c r="AF1049" s="90"/>
      <c r="AG1049" s="90"/>
      <c r="AH1049" s="90"/>
      <c r="AI1049" s="90"/>
      <c r="AJ1049" s="90"/>
      <c r="AK1049" s="90"/>
      <c r="AL1049" s="90"/>
      <c r="AM1049" s="90"/>
      <c r="AN1049" s="90"/>
      <c r="AO1049" s="90"/>
      <c r="AP1049" s="90"/>
      <c r="AQ1049" s="90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 t="s">
        <v>134</v>
      </c>
      <c r="BI1049" s="90"/>
      <c r="BJ1049" s="90"/>
      <c r="BK1049" s="90"/>
      <c r="BL1049" s="90"/>
    </row>
    <row r="1050" spans="1:64" ht="23.25" hidden="1" customHeight="1" outlineLevel="4" x14ac:dyDescent="0.2">
      <c r="A1050" s="376" t="s">
        <v>722</v>
      </c>
      <c r="B1050" s="376"/>
      <c r="C1050" s="69"/>
      <c r="D1050" s="69"/>
      <c r="E1050" s="70">
        <v>11591.8</v>
      </c>
      <c r="F1050" s="69"/>
      <c r="G1050" s="69"/>
      <c r="H1050" s="68"/>
      <c r="I1050" s="67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90"/>
      <c r="AE1050" s="90"/>
      <c r="AF1050" s="90"/>
      <c r="AG1050" s="90"/>
      <c r="AH1050" s="90"/>
      <c r="AI1050" s="90"/>
      <c r="AJ1050" s="90"/>
      <c r="AK1050" s="90"/>
      <c r="AL1050" s="90"/>
      <c r="AM1050" s="90"/>
      <c r="AN1050" s="90"/>
      <c r="AO1050" s="90"/>
      <c r="AP1050" s="90"/>
      <c r="AQ1050" s="90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 t="s">
        <v>135</v>
      </c>
      <c r="BI1050" s="90"/>
      <c r="BJ1050" s="90"/>
      <c r="BK1050" s="90"/>
      <c r="BL1050" s="90"/>
    </row>
    <row r="1051" spans="1:64" ht="23.25" hidden="1" customHeight="1" outlineLevel="4" x14ac:dyDescent="0.2">
      <c r="A1051" s="376" t="s">
        <v>721</v>
      </c>
      <c r="B1051" s="376"/>
      <c r="C1051" s="69"/>
      <c r="D1051" s="69"/>
      <c r="E1051" s="70">
        <v>11591.8</v>
      </c>
      <c r="F1051" s="69"/>
      <c r="G1051" s="69"/>
      <c r="H1051" s="68"/>
      <c r="I1051" s="67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90"/>
      <c r="AE1051" s="90"/>
      <c r="AF1051" s="90"/>
      <c r="AG1051" s="90"/>
      <c r="AH1051" s="90"/>
      <c r="AI1051" s="90"/>
      <c r="AJ1051" s="90"/>
      <c r="AK1051" s="90"/>
      <c r="AL1051" s="90"/>
      <c r="AM1051" s="90"/>
      <c r="AN1051" s="90"/>
      <c r="AO1051" s="90"/>
      <c r="AP1051" s="90"/>
      <c r="AQ1051" s="90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 t="s">
        <v>136</v>
      </c>
      <c r="BI1051" s="90"/>
      <c r="BJ1051" s="90"/>
      <c r="BK1051" s="90"/>
      <c r="BL1051" s="90"/>
    </row>
    <row r="1052" spans="1:64" ht="23.25" hidden="1" customHeight="1" outlineLevel="4" x14ac:dyDescent="0.2">
      <c r="A1052" s="376" t="s">
        <v>720</v>
      </c>
      <c r="B1052" s="376"/>
      <c r="C1052" s="69"/>
      <c r="D1052" s="69"/>
      <c r="E1052" s="70">
        <v>7791.8</v>
      </c>
      <c r="F1052" s="69"/>
      <c r="G1052" s="69"/>
      <c r="H1052" s="68"/>
      <c r="I1052" s="67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90"/>
      <c r="AE1052" s="90"/>
      <c r="AF1052" s="90"/>
      <c r="AG1052" s="90"/>
      <c r="AH1052" s="90"/>
      <c r="AI1052" s="90"/>
      <c r="AJ1052" s="90"/>
      <c r="AK1052" s="90"/>
      <c r="AL1052" s="90"/>
      <c r="AM1052" s="90"/>
      <c r="AN1052" s="90"/>
      <c r="AO1052" s="90"/>
      <c r="AP1052" s="90"/>
      <c r="AQ1052" s="90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 t="s">
        <v>137</v>
      </c>
      <c r="BI1052" s="90"/>
      <c r="BJ1052" s="90"/>
      <c r="BK1052" s="90"/>
      <c r="BL1052" s="90"/>
    </row>
    <row r="1053" spans="1:64" ht="23.25" hidden="1" customHeight="1" outlineLevel="4" x14ac:dyDescent="0.2">
      <c r="A1053" s="376" t="s">
        <v>517</v>
      </c>
      <c r="B1053" s="376"/>
      <c r="C1053" s="69"/>
      <c r="D1053" s="69"/>
      <c r="E1053" s="70">
        <v>7886.8</v>
      </c>
      <c r="F1053" s="69"/>
      <c r="G1053" s="69"/>
      <c r="H1053" s="68"/>
      <c r="I1053" s="67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90"/>
      <c r="AE1053" s="90"/>
      <c r="AF1053" s="90"/>
      <c r="AG1053" s="90"/>
      <c r="AH1053" s="90"/>
      <c r="AI1053" s="90"/>
      <c r="AJ1053" s="90"/>
      <c r="AK1053" s="90"/>
      <c r="AL1053" s="90"/>
      <c r="AM1053" s="90"/>
      <c r="AN1053" s="90"/>
      <c r="AO1053" s="90"/>
      <c r="AP1053" s="90"/>
      <c r="AQ1053" s="90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 t="s">
        <v>138</v>
      </c>
      <c r="BI1053" s="90"/>
      <c r="BJ1053" s="90"/>
      <c r="BK1053" s="90"/>
      <c r="BL1053" s="90"/>
    </row>
    <row r="1054" spans="1:64" ht="23.25" hidden="1" customHeight="1" outlineLevel="4" x14ac:dyDescent="0.2">
      <c r="A1054" s="376" t="s">
        <v>719</v>
      </c>
      <c r="B1054" s="376"/>
      <c r="C1054" s="69"/>
      <c r="D1054" s="69"/>
      <c r="E1054" s="70">
        <v>11591.8</v>
      </c>
      <c r="F1054" s="69"/>
      <c r="G1054" s="69"/>
      <c r="H1054" s="68"/>
      <c r="I1054" s="67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90"/>
      <c r="AE1054" s="90"/>
      <c r="AF1054" s="90"/>
      <c r="AG1054" s="90"/>
      <c r="AH1054" s="90"/>
      <c r="AI1054" s="90"/>
      <c r="AJ1054" s="90"/>
      <c r="AK1054" s="90"/>
      <c r="AL1054" s="90"/>
      <c r="AM1054" s="90"/>
      <c r="AN1054" s="90"/>
      <c r="AO1054" s="90"/>
      <c r="AP1054" s="90"/>
      <c r="AQ1054" s="90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 t="s">
        <v>139</v>
      </c>
      <c r="BI1054" s="90"/>
      <c r="BJ1054" s="90"/>
      <c r="BK1054" s="90"/>
      <c r="BL1054" s="90"/>
    </row>
    <row r="1055" spans="1:64" ht="23.25" hidden="1" customHeight="1" outlineLevel="4" x14ac:dyDescent="0.2">
      <c r="A1055" s="376" t="s">
        <v>718</v>
      </c>
      <c r="B1055" s="376"/>
      <c r="C1055" s="69"/>
      <c r="D1055" s="69"/>
      <c r="E1055" s="70">
        <v>11591.8</v>
      </c>
      <c r="F1055" s="69"/>
      <c r="G1055" s="69"/>
      <c r="H1055" s="68"/>
      <c r="I1055" s="67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90"/>
      <c r="AE1055" s="90"/>
      <c r="AF1055" s="90"/>
      <c r="AG1055" s="90"/>
      <c r="AH1055" s="90"/>
      <c r="AI1055" s="90"/>
      <c r="AJ1055" s="90"/>
      <c r="AK1055" s="90"/>
      <c r="AL1055" s="90"/>
      <c r="AM1055" s="90"/>
      <c r="AN1055" s="90"/>
      <c r="AO1055" s="90"/>
      <c r="AP1055" s="90"/>
      <c r="AQ1055" s="90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 t="s">
        <v>140</v>
      </c>
      <c r="BI1055" s="90"/>
      <c r="BJ1055" s="90"/>
      <c r="BK1055" s="90"/>
      <c r="BL1055" s="90"/>
    </row>
    <row r="1056" spans="1:64" ht="23.25" hidden="1" customHeight="1" outlineLevel="4" x14ac:dyDescent="0.2">
      <c r="A1056" s="376" t="s">
        <v>717</v>
      </c>
      <c r="B1056" s="376"/>
      <c r="C1056" s="69"/>
      <c r="D1056" s="69"/>
      <c r="E1056" s="70">
        <v>6556.8</v>
      </c>
      <c r="F1056" s="69"/>
      <c r="G1056" s="69"/>
      <c r="H1056" s="68"/>
      <c r="I1056" s="67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90"/>
      <c r="AE1056" s="90"/>
      <c r="AF1056" s="90"/>
      <c r="AG1056" s="90"/>
      <c r="AH1056" s="90"/>
      <c r="AI1056" s="90"/>
      <c r="AJ1056" s="90"/>
      <c r="AK1056" s="90"/>
      <c r="AL1056" s="90"/>
      <c r="AM1056" s="90"/>
      <c r="AN1056" s="90"/>
      <c r="AO1056" s="90"/>
      <c r="AP1056" s="90"/>
      <c r="AQ1056" s="90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 t="s">
        <v>141</v>
      </c>
      <c r="BI1056" s="90"/>
      <c r="BJ1056" s="90"/>
      <c r="BK1056" s="90"/>
      <c r="BL1056" s="90"/>
    </row>
    <row r="1057" spans="1:64" ht="12" hidden="1" customHeight="1" outlineLevel="4" x14ac:dyDescent="0.2">
      <c r="A1057" s="376" t="s">
        <v>793</v>
      </c>
      <c r="B1057" s="376"/>
      <c r="C1057" s="69"/>
      <c r="D1057" s="69"/>
      <c r="E1057" s="70">
        <v>1900</v>
      </c>
      <c r="F1057" s="69"/>
      <c r="G1057" s="69"/>
      <c r="H1057" s="68"/>
      <c r="I1057" s="67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90"/>
      <c r="AE1057" s="90"/>
      <c r="AF1057" s="90"/>
      <c r="AG1057" s="90"/>
      <c r="AH1057" s="90"/>
      <c r="AI1057" s="90"/>
      <c r="AJ1057" s="90"/>
      <c r="AK1057" s="90"/>
      <c r="AL1057" s="90"/>
      <c r="AM1057" s="90"/>
      <c r="AN1057" s="90"/>
      <c r="AO1057" s="90"/>
      <c r="AP1057" s="90"/>
      <c r="AQ1057" s="90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 t="s">
        <v>199</v>
      </c>
      <c r="BI1057" s="90"/>
      <c r="BJ1057" s="90"/>
      <c r="BK1057" s="90"/>
      <c r="BL1057" s="90"/>
    </row>
    <row r="1058" spans="1:64" ht="12" hidden="1" customHeight="1" outlineLevel="4" x14ac:dyDescent="0.2">
      <c r="A1058" s="376" t="s">
        <v>792</v>
      </c>
      <c r="B1058" s="376"/>
      <c r="C1058" s="69"/>
      <c r="D1058" s="69"/>
      <c r="E1058" s="70">
        <v>1900</v>
      </c>
      <c r="F1058" s="69"/>
      <c r="G1058" s="69"/>
      <c r="H1058" s="68"/>
      <c r="I1058" s="67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90"/>
      <c r="AE1058" s="90"/>
      <c r="AF1058" s="90"/>
      <c r="AG1058" s="90"/>
      <c r="AH1058" s="90"/>
      <c r="AI1058" s="90"/>
      <c r="AJ1058" s="90"/>
      <c r="AK1058" s="90"/>
      <c r="AL1058" s="90"/>
      <c r="AM1058" s="90"/>
      <c r="AN1058" s="90"/>
      <c r="AO1058" s="90"/>
      <c r="AP1058" s="90"/>
      <c r="AQ1058" s="90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 t="s">
        <v>200</v>
      </c>
      <c r="BI1058" s="90"/>
      <c r="BJ1058" s="90"/>
      <c r="BK1058" s="90"/>
      <c r="BL1058" s="90"/>
    </row>
    <row r="1059" spans="1:64" ht="23.25" hidden="1" customHeight="1" outlineLevel="4" x14ac:dyDescent="0.2">
      <c r="A1059" s="376" t="s">
        <v>713</v>
      </c>
      <c r="B1059" s="376"/>
      <c r="C1059" s="69"/>
      <c r="D1059" s="69"/>
      <c r="E1059" s="70">
        <v>1520</v>
      </c>
      <c r="F1059" s="69"/>
      <c r="G1059" s="69"/>
      <c r="H1059" s="68"/>
      <c r="I1059" s="67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90"/>
      <c r="AE1059" s="90"/>
      <c r="AF1059" s="90"/>
      <c r="AG1059" s="90"/>
      <c r="AH1059" s="90"/>
      <c r="AI1059" s="90"/>
      <c r="AJ1059" s="90"/>
      <c r="AK1059" s="90"/>
      <c r="AL1059" s="90"/>
      <c r="AM1059" s="90"/>
      <c r="AN1059" s="90"/>
      <c r="AO1059" s="90"/>
      <c r="AP1059" s="90"/>
      <c r="AQ1059" s="90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 t="s">
        <v>330</v>
      </c>
      <c r="BI1059" s="90"/>
      <c r="BJ1059" s="90"/>
      <c r="BK1059" s="90"/>
      <c r="BL1059" s="90"/>
    </row>
    <row r="1060" spans="1:64" ht="12" hidden="1" customHeight="1" outlineLevel="4" x14ac:dyDescent="0.2">
      <c r="A1060" s="376" t="s">
        <v>578</v>
      </c>
      <c r="B1060" s="376"/>
      <c r="C1060" s="69"/>
      <c r="D1060" s="69"/>
      <c r="E1060" s="70">
        <v>5700</v>
      </c>
      <c r="F1060" s="69"/>
      <c r="G1060" s="69"/>
      <c r="H1060" s="68"/>
      <c r="I1060" s="67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90"/>
      <c r="AE1060" s="90"/>
      <c r="AF1060" s="90"/>
      <c r="AG1060" s="90"/>
      <c r="AH1060" s="90"/>
      <c r="AI1060" s="90"/>
      <c r="AJ1060" s="90"/>
      <c r="AK1060" s="90"/>
      <c r="AL1060" s="90"/>
      <c r="AM1060" s="90"/>
      <c r="AN1060" s="90"/>
      <c r="AO1060" s="90"/>
      <c r="AP1060" s="90"/>
      <c r="AQ1060" s="90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 t="s">
        <v>194</v>
      </c>
      <c r="BI1060" s="90"/>
      <c r="BJ1060" s="90"/>
      <c r="BK1060" s="90"/>
      <c r="BL1060" s="90"/>
    </row>
    <row r="1061" spans="1:64" ht="12" hidden="1" customHeight="1" outlineLevel="4" x14ac:dyDescent="0.2">
      <c r="A1061" s="376" t="s">
        <v>577</v>
      </c>
      <c r="B1061" s="376"/>
      <c r="C1061" s="69"/>
      <c r="D1061" s="69"/>
      <c r="E1061" s="70">
        <v>1710</v>
      </c>
      <c r="F1061" s="69"/>
      <c r="G1061" s="69"/>
      <c r="H1061" s="68"/>
      <c r="I1061" s="67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90"/>
      <c r="AE1061" s="90"/>
      <c r="AF1061" s="90"/>
      <c r="AG1061" s="90"/>
      <c r="AH1061" s="90"/>
      <c r="AI1061" s="90"/>
      <c r="AJ1061" s="90"/>
      <c r="AK1061" s="90"/>
      <c r="AL1061" s="90"/>
      <c r="AM1061" s="90"/>
      <c r="AN1061" s="90"/>
      <c r="AO1061" s="90"/>
      <c r="AP1061" s="90"/>
      <c r="AQ1061" s="90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 t="s">
        <v>195</v>
      </c>
      <c r="BI1061" s="90"/>
      <c r="BJ1061" s="90"/>
      <c r="BK1061" s="90"/>
      <c r="BL1061" s="90"/>
    </row>
    <row r="1062" spans="1:64" ht="12" hidden="1" customHeight="1" outlineLevel="4" x14ac:dyDescent="0.2">
      <c r="A1062" s="376" t="s">
        <v>576</v>
      </c>
      <c r="B1062" s="376"/>
      <c r="C1062" s="69"/>
      <c r="D1062" s="69"/>
      <c r="E1062" s="70">
        <v>1900</v>
      </c>
      <c r="F1062" s="69"/>
      <c r="G1062" s="69"/>
      <c r="H1062" s="68"/>
      <c r="I1062" s="67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90"/>
      <c r="AE1062" s="90"/>
      <c r="AF1062" s="90"/>
      <c r="AG1062" s="90"/>
      <c r="AH1062" s="90"/>
      <c r="AI1062" s="90"/>
      <c r="AJ1062" s="90"/>
      <c r="AK1062" s="90"/>
      <c r="AL1062" s="90"/>
      <c r="AM1062" s="90"/>
      <c r="AN1062" s="90"/>
      <c r="AO1062" s="90"/>
      <c r="AP1062" s="90"/>
      <c r="AQ1062" s="90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 t="s">
        <v>196</v>
      </c>
      <c r="BI1062" s="90"/>
      <c r="BJ1062" s="90"/>
      <c r="BK1062" s="90"/>
      <c r="BL1062" s="90"/>
    </row>
    <row r="1063" spans="1:64" ht="23.25" hidden="1" customHeight="1" outlineLevel="4" x14ac:dyDescent="0.2">
      <c r="A1063" s="376" t="s">
        <v>575</v>
      </c>
      <c r="B1063" s="376"/>
      <c r="C1063" s="69"/>
      <c r="D1063" s="69"/>
      <c r="E1063" s="70">
        <v>1900</v>
      </c>
      <c r="F1063" s="69"/>
      <c r="G1063" s="69"/>
      <c r="H1063" s="68"/>
      <c r="I1063" s="67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90"/>
      <c r="AE1063" s="90"/>
      <c r="AF1063" s="90"/>
      <c r="AG1063" s="90"/>
      <c r="AH1063" s="90"/>
      <c r="AI1063" s="90"/>
      <c r="AJ1063" s="90"/>
      <c r="AK1063" s="90"/>
      <c r="AL1063" s="90"/>
      <c r="AM1063" s="90"/>
      <c r="AN1063" s="90"/>
      <c r="AO1063" s="90"/>
      <c r="AP1063" s="90"/>
      <c r="AQ1063" s="90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 t="s">
        <v>197</v>
      </c>
      <c r="BI1063" s="90"/>
      <c r="BJ1063" s="90"/>
      <c r="BK1063" s="90"/>
      <c r="BL1063" s="90"/>
    </row>
    <row r="1064" spans="1:64" ht="12" hidden="1" customHeight="1" outlineLevel="4" x14ac:dyDescent="0.2">
      <c r="A1064" s="376" t="s">
        <v>574</v>
      </c>
      <c r="B1064" s="376"/>
      <c r="C1064" s="69"/>
      <c r="D1064" s="69"/>
      <c r="E1064" s="70">
        <v>8360</v>
      </c>
      <c r="F1064" s="69"/>
      <c r="G1064" s="69"/>
      <c r="H1064" s="68"/>
      <c r="I1064" s="67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90"/>
      <c r="AE1064" s="90"/>
      <c r="AF1064" s="90"/>
      <c r="AG1064" s="90"/>
      <c r="AH1064" s="90"/>
      <c r="AI1064" s="90"/>
      <c r="AJ1064" s="90"/>
      <c r="AK1064" s="90"/>
      <c r="AL1064" s="90"/>
      <c r="AM1064" s="90"/>
      <c r="AN1064" s="90"/>
      <c r="AO1064" s="90"/>
      <c r="AP1064" s="90"/>
      <c r="AQ1064" s="90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 t="s">
        <v>198</v>
      </c>
      <c r="BI1064" s="90"/>
      <c r="BJ1064" s="90"/>
      <c r="BK1064" s="90"/>
      <c r="BL1064" s="90"/>
    </row>
    <row r="1065" spans="1:64" ht="12" hidden="1" customHeight="1" outlineLevel="4" x14ac:dyDescent="0.2">
      <c r="A1065" s="376" t="s">
        <v>510</v>
      </c>
      <c r="B1065" s="376"/>
      <c r="C1065" s="69"/>
      <c r="D1065" s="69"/>
      <c r="E1065" s="70">
        <v>9120</v>
      </c>
      <c r="F1065" s="69"/>
      <c r="G1065" s="69"/>
      <c r="H1065" s="68"/>
      <c r="I1065" s="67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90"/>
      <c r="AE1065" s="90"/>
      <c r="AF1065" s="90"/>
      <c r="AG1065" s="90"/>
      <c r="AH1065" s="90"/>
      <c r="AI1065" s="90"/>
      <c r="AJ1065" s="90"/>
      <c r="AK1065" s="90"/>
      <c r="AL1065" s="90"/>
      <c r="AM1065" s="90"/>
      <c r="AN1065" s="90"/>
      <c r="AO1065" s="90"/>
      <c r="AP1065" s="90"/>
      <c r="AQ1065" s="90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 t="s">
        <v>202</v>
      </c>
      <c r="BI1065" s="90"/>
      <c r="BJ1065" s="90"/>
      <c r="BK1065" s="90"/>
      <c r="BL1065" s="90"/>
    </row>
    <row r="1066" spans="1:64" ht="12" hidden="1" customHeight="1" outlineLevel="4" x14ac:dyDescent="0.2">
      <c r="A1066" s="376" t="s">
        <v>568</v>
      </c>
      <c r="B1066" s="376"/>
      <c r="C1066" s="69"/>
      <c r="D1066" s="69"/>
      <c r="E1066" s="70">
        <v>20330</v>
      </c>
      <c r="F1066" s="69"/>
      <c r="G1066" s="69"/>
      <c r="H1066" s="68"/>
      <c r="I1066" s="67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90"/>
      <c r="AE1066" s="90"/>
      <c r="AF1066" s="90"/>
      <c r="AG1066" s="90"/>
      <c r="AH1066" s="90"/>
      <c r="AI1066" s="90"/>
      <c r="AJ1066" s="90"/>
      <c r="AK1066" s="90"/>
      <c r="AL1066" s="90"/>
      <c r="AM1066" s="90"/>
      <c r="AN1066" s="90"/>
      <c r="AO1066" s="90"/>
      <c r="AP1066" s="90"/>
      <c r="AQ1066" s="90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 t="s">
        <v>207</v>
      </c>
      <c r="BI1066" s="90"/>
      <c r="BJ1066" s="90"/>
      <c r="BK1066" s="90"/>
      <c r="BL1066" s="90"/>
    </row>
    <row r="1067" spans="1:64" ht="12" hidden="1" customHeight="1" outlineLevel="4" x14ac:dyDescent="0.2">
      <c r="A1067" s="376" t="s">
        <v>567</v>
      </c>
      <c r="B1067" s="376"/>
      <c r="C1067" s="69"/>
      <c r="D1067" s="69"/>
      <c r="E1067" s="70">
        <v>20616.400000000001</v>
      </c>
      <c r="F1067" s="69"/>
      <c r="G1067" s="69"/>
      <c r="H1067" s="68"/>
      <c r="I1067" s="67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90"/>
      <c r="AE1067" s="90"/>
      <c r="AF1067" s="90"/>
      <c r="AG1067" s="90"/>
      <c r="AH1067" s="90"/>
      <c r="AI1067" s="90"/>
      <c r="AJ1067" s="90"/>
      <c r="AK1067" s="90"/>
      <c r="AL1067" s="90"/>
      <c r="AM1067" s="90"/>
      <c r="AN1067" s="90"/>
      <c r="AO1067" s="90"/>
      <c r="AP1067" s="90"/>
      <c r="AQ1067" s="90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 t="s">
        <v>205</v>
      </c>
      <c r="BI1067" s="90"/>
      <c r="BJ1067" s="90"/>
      <c r="BK1067" s="90"/>
      <c r="BL1067" s="90"/>
    </row>
    <row r="1068" spans="1:64" ht="12" hidden="1" customHeight="1" outlineLevel="4" x14ac:dyDescent="0.2">
      <c r="A1068" s="376" t="s">
        <v>565</v>
      </c>
      <c r="B1068" s="376"/>
      <c r="C1068" s="69"/>
      <c r="D1068" s="69"/>
      <c r="E1068" s="70">
        <v>7600</v>
      </c>
      <c r="F1068" s="69"/>
      <c r="G1068" s="69"/>
      <c r="H1068" s="68"/>
      <c r="I1068" s="67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90"/>
      <c r="AE1068" s="90"/>
      <c r="AF1068" s="90"/>
      <c r="AG1068" s="90"/>
      <c r="AH1068" s="90"/>
      <c r="AI1068" s="90"/>
      <c r="AJ1068" s="90"/>
      <c r="AK1068" s="90"/>
      <c r="AL1068" s="90"/>
      <c r="AM1068" s="90"/>
      <c r="AN1068" s="90"/>
      <c r="AO1068" s="90"/>
      <c r="AP1068" s="90"/>
      <c r="AQ1068" s="90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 t="s">
        <v>209</v>
      </c>
      <c r="BI1068" s="90"/>
      <c r="BJ1068" s="90"/>
      <c r="BK1068" s="90"/>
      <c r="BL1068" s="90"/>
    </row>
    <row r="1069" spans="1:64" ht="12" hidden="1" customHeight="1" outlineLevel="4" x14ac:dyDescent="0.2">
      <c r="A1069" s="376" t="s">
        <v>631</v>
      </c>
      <c r="B1069" s="376"/>
      <c r="C1069" s="69"/>
      <c r="D1069" s="69"/>
      <c r="E1069" s="70">
        <v>5700</v>
      </c>
      <c r="F1069" s="69"/>
      <c r="G1069" s="69"/>
      <c r="H1069" s="68"/>
      <c r="I1069" s="67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90"/>
      <c r="AE1069" s="90"/>
      <c r="AF1069" s="90"/>
      <c r="AG1069" s="90"/>
      <c r="AH1069" s="90"/>
      <c r="AI1069" s="90"/>
      <c r="AJ1069" s="90"/>
      <c r="AK1069" s="90"/>
      <c r="AL1069" s="90"/>
      <c r="AM1069" s="90"/>
      <c r="AN1069" s="90"/>
      <c r="AO1069" s="90"/>
      <c r="AP1069" s="90"/>
      <c r="AQ1069" s="90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 t="s">
        <v>223</v>
      </c>
      <c r="BI1069" s="90"/>
      <c r="BJ1069" s="90"/>
      <c r="BK1069" s="90"/>
      <c r="BL1069" s="90"/>
    </row>
    <row r="1070" spans="1:64" ht="12" hidden="1" customHeight="1" outlineLevel="4" x14ac:dyDescent="0.2">
      <c r="A1070" s="376" t="s">
        <v>630</v>
      </c>
      <c r="B1070" s="376"/>
      <c r="C1070" s="69"/>
      <c r="D1070" s="69"/>
      <c r="E1070" s="70">
        <v>5700</v>
      </c>
      <c r="F1070" s="69"/>
      <c r="G1070" s="69"/>
      <c r="H1070" s="68"/>
      <c r="I1070" s="67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90"/>
      <c r="AE1070" s="90"/>
      <c r="AF1070" s="90"/>
      <c r="AG1070" s="90"/>
      <c r="AH1070" s="90"/>
      <c r="AI1070" s="90"/>
      <c r="AJ1070" s="90"/>
      <c r="AK1070" s="90"/>
      <c r="AL1070" s="90"/>
      <c r="AM1070" s="90"/>
      <c r="AN1070" s="90"/>
      <c r="AO1070" s="90"/>
      <c r="AP1070" s="90"/>
      <c r="AQ1070" s="90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 t="s">
        <v>224</v>
      </c>
      <c r="BI1070" s="90"/>
      <c r="BJ1070" s="90"/>
      <c r="BK1070" s="90"/>
      <c r="BL1070" s="90"/>
    </row>
    <row r="1071" spans="1:64" ht="12" hidden="1" customHeight="1" outlineLevel="4" x14ac:dyDescent="0.2">
      <c r="A1071" s="376" t="s">
        <v>628</v>
      </c>
      <c r="B1071" s="376"/>
      <c r="C1071" s="69"/>
      <c r="D1071" s="69"/>
      <c r="E1071" s="70">
        <v>6555</v>
      </c>
      <c r="F1071" s="69"/>
      <c r="G1071" s="69"/>
      <c r="H1071" s="68"/>
      <c r="I1071" s="67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90"/>
      <c r="AE1071" s="90"/>
      <c r="AF1071" s="90"/>
      <c r="AG1071" s="90"/>
      <c r="AH1071" s="90"/>
      <c r="AI1071" s="90"/>
      <c r="AJ1071" s="90"/>
      <c r="AK1071" s="90"/>
      <c r="AL1071" s="90"/>
      <c r="AM1071" s="90"/>
      <c r="AN1071" s="90"/>
      <c r="AO1071" s="90"/>
      <c r="AP1071" s="90"/>
      <c r="AQ1071" s="90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 t="s">
        <v>226</v>
      </c>
      <c r="BI1071" s="90"/>
      <c r="BJ1071" s="90"/>
      <c r="BK1071" s="90"/>
      <c r="BL1071" s="90"/>
    </row>
    <row r="1072" spans="1:64" ht="12" hidden="1" customHeight="1" outlineLevel="4" x14ac:dyDescent="0.2">
      <c r="A1072" s="376" t="s">
        <v>627</v>
      </c>
      <c r="B1072" s="376"/>
      <c r="C1072" s="69"/>
      <c r="D1072" s="69"/>
      <c r="E1072" s="70">
        <v>3800</v>
      </c>
      <c r="F1072" s="69"/>
      <c r="G1072" s="69"/>
      <c r="H1072" s="68"/>
      <c r="I1072" s="67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90"/>
      <c r="AE1072" s="90"/>
      <c r="AF1072" s="90"/>
      <c r="AG1072" s="90"/>
      <c r="AH1072" s="90"/>
      <c r="AI1072" s="90"/>
      <c r="AJ1072" s="90"/>
      <c r="AK1072" s="90"/>
      <c r="AL1072" s="90"/>
      <c r="AM1072" s="90"/>
      <c r="AN1072" s="90"/>
      <c r="AO1072" s="90"/>
      <c r="AP1072" s="90"/>
      <c r="AQ1072" s="90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 t="s">
        <v>219</v>
      </c>
      <c r="BI1072" s="90"/>
      <c r="BJ1072" s="90"/>
      <c r="BK1072" s="90"/>
      <c r="BL1072" s="90"/>
    </row>
    <row r="1073" spans="1:64" ht="12" hidden="1" customHeight="1" outlineLevel="4" x14ac:dyDescent="0.2">
      <c r="A1073" s="376" t="s">
        <v>626</v>
      </c>
      <c r="B1073" s="376"/>
      <c r="C1073" s="69"/>
      <c r="D1073" s="69"/>
      <c r="E1073" s="70">
        <v>1710</v>
      </c>
      <c r="F1073" s="69"/>
      <c r="G1073" s="69"/>
      <c r="H1073" s="68"/>
      <c r="I1073" s="67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90"/>
      <c r="AE1073" s="90"/>
      <c r="AF1073" s="90"/>
      <c r="AG1073" s="90"/>
      <c r="AH1073" s="90"/>
      <c r="AI1073" s="90"/>
      <c r="AJ1073" s="90"/>
      <c r="AK1073" s="90"/>
      <c r="AL1073" s="90"/>
      <c r="AM1073" s="90"/>
      <c r="AN1073" s="90"/>
      <c r="AO1073" s="90"/>
      <c r="AP1073" s="90"/>
      <c r="AQ1073" s="90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 t="s">
        <v>220</v>
      </c>
      <c r="BI1073" s="90"/>
      <c r="BJ1073" s="90"/>
      <c r="BK1073" s="90"/>
      <c r="BL1073" s="90"/>
    </row>
    <row r="1074" spans="1:64" ht="12" hidden="1" customHeight="1" outlineLevel="4" x14ac:dyDescent="0.2">
      <c r="A1074" s="376" t="s">
        <v>625</v>
      </c>
      <c r="B1074" s="376"/>
      <c r="C1074" s="69"/>
      <c r="D1074" s="69"/>
      <c r="E1074" s="70">
        <v>1140</v>
      </c>
      <c r="F1074" s="69"/>
      <c r="G1074" s="69"/>
      <c r="H1074" s="68"/>
      <c r="I1074" s="67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90"/>
      <c r="AE1074" s="90"/>
      <c r="AF1074" s="90"/>
      <c r="AG1074" s="90"/>
      <c r="AH1074" s="90"/>
      <c r="AI1074" s="90"/>
      <c r="AJ1074" s="90"/>
      <c r="AK1074" s="90"/>
      <c r="AL1074" s="90"/>
      <c r="AM1074" s="90"/>
      <c r="AN1074" s="90"/>
      <c r="AO1074" s="90"/>
      <c r="AP1074" s="90"/>
      <c r="AQ1074" s="90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 t="s">
        <v>221</v>
      </c>
      <c r="BI1074" s="90"/>
      <c r="BJ1074" s="90"/>
      <c r="BK1074" s="90"/>
      <c r="BL1074" s="90"/>
    </row>
    <row r="1075" spans="1:64" ht="12" hidden="1" customHeight="1" outlineLevel="4" x14ac:dyDescent="0.2">
      <c r="A1075" s="376" t="s">
        <v>791</v>
      </c>
      <c r="B1075" s="376"/>
      <c r="C1075" s="69"/>
      <c r="D1075" s="69"/>
      <c r="E1075" s="75">
        <v>380</v>
      </c>
      <c r="F1075" s="69"/>
      <c r="G1075" s="69"/>
      <c r="H1075" s="68"/>
      <c r="I1075" s="67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90"/>
      <c r="AE1075" s="90"/>
      <c r="AF1075" s="90"/>
      <c r="AG1075" s="90"/>
      <c r="AH1075" s="90"/>
      <c r="AI1075" s="90"/>
      <c r="AJ1075" s="90"/>
      <c r="AK1075" s="90"/>
      <c r="AL1075" s="90"/>
      <c r="AM1075" s="90"/>
      <c r="AN1075" s="90"/>
      <c r="AO1075" s="90"/>
      <c r="AP1075" s="90"/>
      <c r="AQ1075" s="90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 t="s">
        <v>227</v>
      </c>
      <c r="BI1075" s="90"/>
      <c r="BJ1075" s="90"/>
      <c r="BK1075" s="90"/>
      <c r="BL1075" s="90"/>
    </row>
    <row r="1076" spans="1:64" ht="12" hidden="1" customHeight="1" outlineLevel="4" x14ac:dyDescent="0.2">
      <c r="A1076" s="376" t="s">
        <v>508</v>
      </c>
      <c r="B1076" s="376"/>
      <c r="C1076" s="69"/>
      <c r="D1076" s="69"/>
      <c r="E1076" s="75">
        <v>760</v>
      </c>
      <c r="F1076" s="69"/>
      <c r="G1076" s="69"/>
      <c r="H1076" s="68"/>
      <c r="I1076" s="67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90"/>
      <c r="AE1076" s="90"/>
      <c r="AF1076" s="90"/>
      <c r="AG1076" s="90"/>
      <c r="AH1076" s="90"/>
      <c r="AI1076" s="90"/>
      <c r="AJ1076" s="90"/>
      <c r="AK1076" s="90"/>
      <c r="AL1076" s="90"/>
      <c r="AM1076" s="90"/>
      <c r="AN1076" s="90"/>
      <c r="AO1076" s="90"/>
      <c r="AP1076" s="90"/>
      <c r="AQ1076" s="90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 t="s">
        <v>228</v>
      </c>
      <c r="BI1076" s="90"/>
      <c r="BJ1076" s="90"/>
      <c r="BK1076" s="90"/>
      <c r="BL1076" s="90"/>
    </row>
    <row r="1077" spans="1:64" ht="23.25" hidden="1" customHeight="1" outlineLevel="3" x14ac:dyDescent="0.2">
      <c r="A1077" s="378" t="s">
        <v>790</v>
      </c>
      <c r="B1077" s="378"/>
      <c r="C1077" s="69"/>
      <c r="D1077" s="69"/>
      <c r="E1077" s="70">
        <v>748944</v>
      </c>
      <c r="F1077" s="69"/>
      <c r="G1077" s="69"/>
      <c r="H1077" s="68"/>
      <c r="I1077" s="67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90"/>
      <c r="AE1077" s="90"/>
      <c r="AF1077" s="90"/>
      <c r="AG1077" s="90"/>
      <c r="AH1077" s="90"/>
      <c r="AI1077" s="90"/>
      <c r="AJ1077" s="90"/>
      <c r="AK1077" s="90"/>
      <c r="AL1077" s="90"/>
      <c r="AM1077" s="90"/>
      <c r="AN1077" s="90"/>
      <c r="AO1077" s="90"/>
      <c r="AP1077" s="90"/>
      <c r="AQ1077" s="90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 t="s">
        <v>790</v>
      </c>
      <c r="BD1077" s="90"/>
      <c r="BE1077" s="90"/>
      <c r="BF1077" s="90"/>
      <c r="BG1077" s="90"/>
      <c r="BH1077" s="90"/>
      <c r="BI1077" s="90"/>
      <c r="BJ1077" s="90"/>
      <c r="BK1077" s="90"/>
      <c r="BL1077" s="90"/>
    </row>
    <row r="1078" spans="1:64" ht="12" hidden="1" customHeight="1" outlineLevel="4" x14ac:dyDescent="0.2">
      <c r="A1078" s="376" t="s">
        <v>549</v>
      </c>
      <c r="B1078" s="376"/>
      <c r="C1078" s="69"/>
      <c r="D1078" s="69"/>
      <c r="E1078" s="70">
        <v>748944</v>
      </c>
      <c r="F1078" s="69"/>
      <c r="G1078" s="69"/>
      <c r="H1078" s="68"/>
      <c r="I1078" s="67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90"/>
      <c r="AE1078" s="90"/>
      <c r="AF1078" s="90"/>
      <c r="AG1078" s="90"/>
      <c r="AH1078" s="90"/>
      <c r="AI1078" s="90"/>
      <c r="AJ1078" s="90"/>
      <c r="AK1078" s="90"/>
      <c r="AL1078" s="90"/>
      <c r="AM1078" s="90"/>
      <c r="AN1078" s="90"/>
      <c r="AO1078" s="90"/>
      <c r="AP1078" s="90"/>
      <c r="AQ1078" s="90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</row>
    <row r="1079" spans="1:64" ht="23.25" hidden="1" customHeight="1" outlineLevel="3" x14ac:dyDescent="0.2">
      <c r="A1079" s="379" t="s">
        <v>789</v>
      </c>
      <c r="B1079" s="378"/>
      <c r="C1079" s="69"/>
      <c r="D1079" s="69"/>
      <c r="E1079" s="70">
        <v>59113.599999999999</v>
      </c>
      <c r="F1079" s="69"/>
      <c r="G1079" s="69"/>
      <c r="H1079" s="68"/>
      <c r="I1079" s="67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90"/>
      <c r="AE1079" s="90"/>
      <c r="AF1079" s="90"/>
      <c r="AG1079" s="90"/>
      <c r="AH1079" s="90"/>
      <c r="AI1079" s="90"/>
      <c r="AJ1079" s="90"/>
      <c r="AK1079" s="90"/>
      <c r="AL1079" s="90"/>
      <c r="AM1079" s="90"/>
      <c r="AN1079" s="90"/>
      <c r="AO1079" s="90"/>
      <c r="AP1079" s="90"/>
      <c r="AQ1079" s="90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 t="s">
        <v>789</v>
      </c>
      <c r="BD1079" s="90"/>
      <c r="BE1079" s="90"/>
      <c r="BF1079" s="90"/>
      <c r="BG1079" s="90"/>
      <c r="BH1079" s="90"/>
      <c r="BI1079" s="90"/>
      <c r="BJ1079" s="90"/>
      <c r="BK1079" s="90"/>
      <c r="BL1079" s="90"/>
    </row>
    <row r="1080" spans="1:64" ht="12" hidden="1" customHeight="1" outlineLevel="4" x14ac:dyDescent="0.2">
      <c r="A1080" s="376" t="s">
        <v>549</v>
      </c>
      <c r="B1080" s="376"/>
      <c r="C1080" s="69"/>
      <c r="D1080" s="69"/>
      <c r="E1080" s="70">
        <v>59113.599999999999</v>
      </c>
      <c r="F1080" s="69"/>
      <c r="G1080" s="69"/>
      <c r="H1080" s="68"/>
      <c r="I1080" s="67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90"/>
      <c r="AE1080" s="90"/>
      <c r="AF1080" s="90"/>
      <c r="AG1080" s="90"/>
      <c r="AH1080" s="90"/>
      <c r="AI1080" s="90"/>
      <c r="AJ1080" s="90"/>
      <c r="AK1080" s="90"/>
      <c r="AL1080" s="90"/>
      <c r="AM1080" s="90"/>
      <c r="AN1080" s="90"/>
      <c r="AO1080" s="90"/>
      <c r="AP1080" s="90"/>
      <c r="AQ1080" s="90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</row>
    <row r="1081" spans="1:64" ht="23.25" hidden="1" customHeight="1" outlineLevel="3" x14ac:dyDescent="0.2">
      <c r="A1081" s="379" t="s">
        <v>788</v>
      </c>
      <c r="B1081" s="378"/>
      <c r="C1081" s="69"/>
      <c r="D1081" s="69"/>
      <c r="E1081" s="70">
        <v>756187.6</v>
      </c>
      <c r="F1081" s="69"/>
      <c r="G1081" s="69"/>
      <c r="H1081" s="68"/>
      <c r="I1081" s="67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90"/>
      <c r="AE1081" s="90"/>
      <c r="AF1081" s="90"/>
      <c r="AG1081" s="90"/>
      <c r="AH1081" s="90"/>
      <c r="AI1081" s="90"/>
      <c r="AJ1081" s="90"/>
      <c r="AK1081" s="90"/>
      <c r="AL1081" s="90"/>
      <c r="AM1081" s="90"/>
      <c r="AN1081" s="90"/>
      <c r="AO1081" s="90"/>
      <c r="AP1081" s="90"/>
      <c r="AQ1081" s="90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 t="s">
        <v>880</v>
      </c>
      <c r="BD1081" s="90"/>
      <c r="BE1081" s="90"/>
      <c r="BF1081" s="90"/>
      <c r="BG1081" s="90"/>
      <c r="BH1081" s="90"/>
      <c r="BI1081" s="90"/>
      <c r="BJ1081" s="90"/>
      <c r="BK1081" s="90"/>
      <c r="BL1081" s="90"/>
    </row>
    <row r="1082" spans="1:64" ht="12" hidden="1" customHeight="1" outlineLevel="4" x14ac:dyDescent="0.2">
      <c r="A1082" s="376" t="s">
        <v>549</v>
      </c>
      <c r="B1082" s="376"/>
      <c r="C1082" s="69"/>
      <c r="D1082" s="69"/>
      <c r="E1082" s="70">
        <v>756187.6</v>
      </c>
      <c r="F1082" s="69"/>
      <c r="G1082" s="69"/>
      <c r="H1082" s="68"/>
      <c r="I1082" s="67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90"/>
      <c r="AE1082" s="90"/>
      <c r="AF1082" s="90"/>
      <c r="AG1082" s="90"/>
      <c r="AH1082" s="90"/>
      <c r="AI1082" s="90"/>
      <c r="AJ1082" s="90"/>
      <c r="AK1082" s="90"/>
      <c r="AL1082" s="90"/>
      <c r="AM1082" s="90"/>
      <c r="AN1082" s="90"/>
      <c r="AO1082" s="90"/>
      <c r="AP1082" s="90"/>
      <c r="AQ1082" s="90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</row>
    <row r="1083" spans="1:64" ht="34.5" hidden="1" customHeight="1" outlineLevel="3" x14ac:dyDescent="0.2">
      <c r="A1083" s="379" t="s">
        <v>787</v>
      </c>
      <c r="B1083" s="378"/>
      <c r="C1083" s="69"/>
      <c r="D1083" s="69"/>
      <c r="E1083" s="70">
        <v>151000</v>
      </c>
      <c r="F1083" s="69"/>
      <c r="G1083" s="69"/>
      <c r="H1083" s="68"/>
      <c r="I1083" s="67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90"/>
      <c r="AE1083" s="90"/>
      <c r="AF1083" s="90"/>
      <c r="AG1083" s="90"/>
      <c r="AH1083" s="90"/>
      <c r="AI1083" s="90"/>
      <c r="AJ1083" s="90"/>
      <c r="AK1083" s="90"/>
      <c r="AL1083" s="90"/>
      <c r="AM1083" s="90"/>
      <c r="AN1083" s="90"/>
      <c r="AO1083" s="90"/>
      <c r="AP1083" s="90"/>
      <c r="AQ1083" s="90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 t="s">
        <v>787</v>
      </c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</row>
    <row r="1084" spans="1:64" ht="12" hidden="1" customHeight="1" outlineLevel="4" x14ac:dyDescent="0.2">
      <c r="A1084" s="376" t="s">
        <v>549</v>
      </c>
      <c r="B1084" s="376"/>
      <c r="C1084" s="69"/>
      <c r="D1084" s="69"/>
      <c r="E1084" s="70">
        <v>151000</v>
      </c>
      <c r="F1084" s="69"/>
      <c r="G1084" s="69"/>
      <c r="H1084" s="68"/>
      <c r="I1084" s="67"/>
    </row>
    <row r="1085" spans="1:64" ht="12" hidden="1" customHeight="1" outlineLevel="3" x14ac:dyDescent="0.2">
      <c r="A1085" s="378" t="s">
        <v>786</v>
      </c>
      <c r="B1085" s="378"/>
      <c r="C1085" s="69"/>
      <c r="D1085" s="69"/>
      <c r="E1085" s="70">
        <v>162025</v>
      </c>
      <c r="F1085" s="69"/>
      <c r="G1085" s="69"/>
      <c r="H1085" s="68"/>
      <c r="I1085" s="67"/>
      <c r="J1085" s="91"/>
      <c r="K1085" s="91"/>
      <c r="L1085" s="91"/>
      <c r="M1085" s="91"/>
      <c r="N1085" s="91"/>
      <c r="O1085" s="91"/>
      <c r="P1085" s="91"/>
      <c r="Q1085" s="91"/>
      <c r="R1085" s="91"/>
      <c r="S1085" s="91"/>
      <c r="T1085" s="91"/>
      <c r="U1085" s="91"/>
      <c r="V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</row>
    <row r="1086" spans="1:64" ht="12" hidden="1" customHeight="1" outlineLevel="4" x14ac:dyDescent="0.2">
      <c r="A1086" s="376" t="s">
        <v>785</v>
      </c>
      <c r="B1086" s="376"/>
      <c r="C1086" s="69"/>
      <c r="D1086" s="69"/>
      <c r="E1086" s="70">
        <v>47666.67</v>
      </c>
      <c r="F1086" s="69"/>
      <c r="G1086" s="69"/>
      <c r="H1086" s="68"/>
      <c r="I1086" s="67"/>
      <c r="J1086" s="91"/>
      <c r="K1086" s="91"/>
      <c r="L1086" s="91"/>
      <c r="M1086" s="91"/>
      <c r="N1086" s="91"/>
      <c r="O1086" s="91"/>
      <c r="P1086" s="91"/>
      <c r="Q1086" s="91"/>
      <c r="R1086" s="91"/>
      <c r="S1086" s="91"/>
      <c r="T1086" s="91"/>
      <c r="U1086" s="91"/>
      <c r="V1086" s="91"/>
      <c r="W1086" s="91"/>
      <c r="X1086" s="91"/>
      <c r="Y1086" s="91"/>
      <c r="Z1086" s="134" t="s">
        <v>786</v>
      </c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</row>
    <row r="1087" spans="1:64" ht="12" hidden="1" customHeight="1" outlineLevel="4" x14ac:dyDescent="0.2">
      <c r="A1087" s="376" t="s">
        <v>703</v>
      </c>
      <c r="B1087" s="376"/>
      <c r="C1087" s="69"/>
      <c r="D1087" s="69"/>
      <c r="E1087" s="70">
        <v>12916.67</v>
      </c>
      <c r="F1087" s="69"/>
      <c r="G1087" s="69"/>
      <c r="H1087" s="68"/>
      <c r="I1087" s="67"/>
      <c r="J1087" s="91"/>
      <c r="K1087" s="91"/>
      <c r="L1087" s="91"/>
      <c r="M1087" s="91"/>
      <c r="N1087" s="91"/>
      <c r="O1087" s="91"/>
      <c r="P1087" s="91"/>
      <c r="Q1087" s="91"/>
      <c r="R1087" s="91"/>
      <c r="S1087" s="91"/>
      <c r="T1087" s="91"/>
      <c r="U1087" s="91"/>
      <c r="V1087" s="91"/>
      <c r="W1087" s="91"/>
      <c r="X1087" s="91"/>
      <c r="Y1087" s="91"/>
      <c r="Z1087" s="91" t="s">
        <v>83</v>
      </c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</row>
    <row r="1088" spans="1:64" ht="12" hidden="1" customHeight="1" outlineLevel="4" x14ac:dyDescent="0.2">
      <c r="A1088" s="376" t="s">
        <v>702</v>
      </c>
      <c r="B1088" s="376"/>
      <c r="C1088" s="69"/>
      <c r="D1088" s="69"/>
      <c r="E1088" s="70">
        <v>12333.33</v>
      </c>
      <c r="F1088" s="69"/>
      <c r="G1088" s="69"/>
      <c r="H1088" s="68"/>
      <c r="I1088" s="67"/>
      <c r="J1088" s="91"/>
      <c r="K1088" s="91"/>
      <c r="L1088" s="91"/>
      <c r="M1088" s="91"/>
      <c r="N1088" s="91"/>
      <c r="O1088" s="91"/>
      <c r="P1088" s="91"/>
      <c r="Q1088" s="91"/>
      <c r="R1088" s="91"/>
      <c r="S1088" s="91"/>
      <c r="T1088" s="91"/>
      <c r="U1088" s="91"/>
      <c r="V1088" s="91"/>
      <c r="W1088" s="91"/>
      <c r="X1088" s="91"/>
      <c r="Y1088" s="91"/>
      <c r="Z1088" s="91" t="s">
        <v>84</v>
      </c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</row>
    <row r="1089" spans="1:61" ht="12" hidden="1" customHeight="1" outlineLevel="4" x14ac:dyDescent="0.2">
      <c r="A1089" s="376" t="s">
        <v>623</v>
      </c>
      <c r="B1089" s="376"/>
      <c r="C1089" s="69"/>
      <c r="D1089" s="69"/>
      <c r="E1089" s="70">
        <v>25000</v>
      </c>
      <c r="F1089" s="69"/>
      <c r="G1089" s="69"/>
      <c r="H1089" s="68"/>
      <c r="I1089" s="67"/>
      <c r="J1089" s="91"/>
      <c r="K1089" s="91"/>
      <c r="L1089" s="91"/>
      <c r="M1089" s="91"/>
      <c r="N1089" s="91"/>
      <c r="O1089" s="91"/>
      <c r="P1089" s="91"/>
      <c r="Q1089" s="91"/>
      <c r="R1089" s="91"/>
      <c r="S1089" s="91"/>
      <c r="T1089" s="91"/>
      <c r="U1089" s="91"/>
      <c r="V1089" s="91"/>
      <c r="W1089" s="91"/>
      <c r="X1089" s="91"/>
      <c r="Y1089" s="91"/>
      <c r="Z1089" s="91" t="s">
        <v>47</v>
      </c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</row>
    <row r="1090" spans="1:61" ht="12" hidden="1" customHeight="1" outlineLevel="4" x14ac:dyDescent="0.2">
      <c r="A1090" s="376" t="s">
        <v>671</v>
      </c>
      <c r="B1090" s="376"/>
      <c r="C1090" s="69"/>
      <c r="D1090" s="69"/>
      <c r="E1090" s="70">
        <v>29150</v>
      </c>
      <c r="F1090" s="69"/>
      <c r="G1090" s="69"/>
      <c r="H1090" s="68"/>
      <c r="I1090" s="67"/>
      <c r="J1090" s="91"/>
      <c r="K1090" s="91"/>
      <c r="L1090" s="91"/>
      <c r="M1090" s="91"/>
      <c r="N1090" s="91"/>
      <c r="O1090" s="91"/>
      <c r="P1090" s="91"/>
      <c r="Q1090" s="91"/>
      <c r="R1090" s="91"/>
      <c r="S1090" s="91"/>
      <c r="T1090" s="91"/>
      <c r="U1090" s="91"/>
      <c r="V1090" s="91"/>
      <c r="W1090" s="91"/>
      <c r="X1090" s="91"/>
      <c r="Y1090" s="91"/>
      <c r="Z1090" s="91" t="s">
        <v>90</v>
      </c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</row>
    <row r="1091" spans="1:61" ht="12" hidden="1" customHeight="1" outlineLevel="4" x14ac:dyDescent="0.2">
      <c r="A1091" s="376" t="s">
        <v>647</v>
      </c>
      <c r="B1091" s="376"/>
      <c r="C1091" s="69"/>
      <c r="D1091" s="69"/>
      <c r="E1091" s="70">
        <v>34958.33</v>
      </c>
      <c r="F1091" s="69"/>
      <c r="G1091" s="69"/>
      <c r="H1091" s="68"/>
      <c r="I1091" s="67"/>
      <c r="J1091" s="91"/>
      <c r="K1091" s="91"/>
      <c r="L1091" s="91"/>
      <c r="M1091" s="91"/>
      <c r="N1091" s="91"/>
      <c r="O1091" s="91"/>
      <c r="P1091" s="91"/>
      <c r="Q1091" s="91"/>
      <c r="R1091" s="91"/>
      <c r="S1091" s="91"/>
      <c r="T1091" s="91"/>
      <c r="U1091" s="91"/>
      <c r="V1091" s="91"/>
      <c r="W1091" s="91"/>
      <c r="X1091" s="91"/>
      <c r="Y1091" s="91"/>
      <c r="Z1091" s="91" t="s">
        <v>186</v>
      </c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</row>
    <row r="1092" spans="1:61" ht="12" hidden="1" customHeight="1" outlineLevel="3" x14ac:dyDescent="0.2">
      <c r="A1092" s="379" t="s">
        <v>784</v>
      </c>
      <c r="B1092" s="378"/>
      <c r="C1092" s="69"/>
      <c r="D1092" s="69"/>
      <c r="E1092" s="70">
        <v>22347.49</v>
      </c>
      <c r="F1092" s="69"/>
      <c r="G1092" s="69"/>
      <c r="H1092" s="68"/>
      <c r="I1092" s="67"/>
      <c r="J1092" s="91"/>
      <c r="K1092" s="91"/>
      <c r="L1092" s="91"/>
      <c r="M1092" s="91"/>
      <c r="N1092" s="91"/>
      <c r="O1092" s="91"/>
      <c r="P1092" s="91"/>
      <c r="Q1092" s="91"/>
      <c r="R1092" s="91"/>
      <c r="S1092" s="91"/>
      <c r="T1092" s="91"/>
      <c r="U1092" s="91"/>
      <c r="V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</row>
    <row r="1093" spans="1:61" ht="12" hidden="1" customHeight="1" outlineLevel="4" x14ac:dyDescent="0.2">
      <c r="A1093" s="376" t="s">
        <v>541</v>
      </c>
      <c r="B1093" s="376"/>
      <c r="C1093" s="69"/>
      <c r="D1093" s="69"/>
      <c r="E1093" s="70">
        <v>17163.330000000002</v>
      </c>
      <c r="F1093" s="69"/>
      <c r="G1093" s="69"/>
      <c r="H1093" s="68"/>
      <c r="I1093" s="67"/>
      <c r="J1093" s="91"/>
      <c r="K1093" s="91"/>
      <c r="L1093" s="91"/>
      <c r="M1093" s="91"/>
      <c r="N1093" s="91"/>
      <c r="O1093" s="91"/>
      <c r="P1093" s="91"/>
      <c r="Q1093" s="91"/>
      <c r="R1093" s="91"/>
      <c r="S1093" s="91"/>
      <c r="T1093" s="91"/>
      <c r="U1093" s="91"/>
      <c r="V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  <c r="AN1093" s="91"/>
      <c r="AO1093" s="91"/>
      <c r="AP1093" s="91"/>
      <c r="AQ1093" s="91"/>
      <c r="AR1093" s="91" t="s">
        <v>73</v>
      </c>
      <c r="AS1093" s="100"/>
      <c r="AT1093" s="100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</row>
    <row r="1094" spans="1:61" ht="23.25" hidden="1" customHeight="1" outlineLevel="4" x14ac:dyDescent="0.2">
      <c r="A1094" s="376" t="s">
        <v>726</v>
      </c>
      <c r="B1094" s="376"/>
      <c r="C1094" s="69"/>
      <c r="D1094" s="69"/>
      <c r="E1094" s="75">
        <v>833.33</v>
      </c>
      <c r="F1094" s="69"/>
      <c r="G1094" s="69"/>
      <c r="H1094" s="68"/>
      <c r="I1094" s="67"/>
      <c r="J1094" s="91"/>
      <c r="K1094" s="91"/>
      <c r="L1094" s="91"/>
      <c r="M1094" s="91"/>
      <c r="N1094" s="91"/>
      <c r="O1094" s="91"/>
      <c r="P1094" s="91"/>
      <c r="Q1094" s="91"/>
      <c r="R1094" s="91"/>
      <c r="S1094" s="91"/>
      <c r="T1094" s="91"/>
      <c r="U1094" s="91"/>
      <c r="V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  <c r="AN1094" s="91"/>
      <c r="AO1094" s="91"/>
      <c r="AP1094" s="91"/>
      <c r="AQ1094" s="91"/>
      <c r="AR1094" s="91" t="s">
        <v>129</v>
      </c>
      <c r="AS1094" s="100"/>
      <c r="AT1094" s="100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</row>
    <row r="1095" spans="1:61" ht="23.25" hidden="1" customHeight="1" outlineLevel="4" x14ac:dyDescent="0.2">
      <c r="A1095" s="376" t="s">
        <v>519</v>
      </c>
      <c r="B1095" s="376"/>
      <c r="C1095" s="69"/>
      <c r="D1095" s="69"/>
      <c r="E1095" s="70">
        <v>4350.83</v>
      </c>
      <c r="F1095" s="69"/>
      <c r="G1095" s="69"/>
      <c r="H1095" s="68"/>
      <c r="I1095" s="67"/>
      <c r="J1095" s="91"/>
      <c r="K1095" s="91"/>
      <c r="L1095" s="91"/>
      <c r="M1095" s="91"/>
      <c r="N1095" s="91"/>
      <c r="O1095" s="91"/>
      <c r="P1095" s="91"/>
      <c r="Q1095" s="91"/>
      <c r="R1095" s="91"/>
      <c r="S1095" s="91"/>
      <c r="T1095" s="91"/>
      <c r="U1095" s="91"/>
      <c r="V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  <c r="AN1095" s="91"/>
      <c r="AO1095" s="91"/>
      <c r="AP1095" s="91"/>
      <c r="AQ1095" s="91"/>
      <c r="AR1095" s="91" t="s">
        <v>131</v>
      </c>
      <c r="AS1095" s="100"/>
      <c r="AT1095" s="100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</row>
    <row r="1096" spans="1:61" ht="23.25" hidden="1" customHeight="1" outlineLevel="3" x14ac:dyDescent="0.2">
      <c r="A1096" s="378" t="s">
        <v>783</v>
      </c>
      <c r="B1096" s="378"/>
      <c r="C1096" s="69"/>
      <c r="D1096" s="69"/>
      <c r="E1096" s="70">
        <v>69386.509999999995</v>
      </c>
      <c r="F1096" s="69"/>
      <c r="G1096" s="69"/>
      <c r="H1096" s="68"/>
      <c r="I1096" s="67"/>
      <c r="J1096" s="91"/>
      <c r="K1096" s="91"/>
      <c r="L1096" s="91"/>
      <c r="M1096" s="91"/>
      <c r="N1096" s="91"/>
      <c r="O1096" s="91"/>
      <c r="P1096" s="91"/>
      <c r="Q1096" s="91"/>
      <c r="R1096" s="91"/>
      <c r="S1096" s="91"/>
      <c r="T1096" s="91"/>
      <c r="U1096" s="91"/>
      <c r="V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</row>
    <row r="1097" spans="1:61" ht="12" hidden="1" customHeight="1" outlineLevel="4" x14ac:dyDescent="0.2">
      <c r="A1097" s="376" t="s">
        <v>541</v>
      </c>
      <c r="B1097" s="376"/>
      <c r="C1097" s="69"/>
      <c r="D1097" s="69"/>
      <c r="E1097" s="70">
        <v>45911.8</v>
      </c>
      <c r="F1097" s="69"/>
      <c r="G1097" s="69"/>
      <c r="H1097" s="68"/>
      <c r="I1097" s="67"/>
      <c r="J1097" s="91"/>
      <c r="K1097" s="91"/>
      <c r="L1097" s="91"/>
      <c r="M1097" s="91"/>
      <c r="N1097" s="91"/>
      <c r="O1097" s="91"/>
      <c r="P1097" s="91"/>
      <c r="Q1097" s="91"/>
      <c r="R1097" s="91"/>
      <c r="S1097" s="91"/>
      <c r="T1097" s="91"/>
      <c r="U1097" s="91"/>
      <c r="V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 t="s">
        <v>73</v>
      </c>
      <c r="AT1097" s="100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</row>
    <row r="1098" spans="1:61" ht="12" hidden="1" customHeight="1" outlineLevel="4" x14ac:dyDescent="0.2">
      <c r="A1098" s="376" t="s">
        <v>513</v>
      </c>
      <c r="B1098" s="376"/>
      <c r="C1098" s="69"/>
      <c r="D1098" s="69"/>
      <c r="E1098" s="70">
        <v>23474.71</v>
      </c>
      <c r="F1098" s="69"/>
      <c r="G1098" s="69"/>
      <c r="H1098" s="68"/>
      <c r="I1098" s="67"/>
      <c r="J1098" s="91"/>
      <c r="K1098" s="91"/>
      <c r="L1098" s="91"/>
      <c r="M1098" s="91"/>
      <c r="N1098" s="91"/>
      <c r="O1098" s="91"/>
      <c r="P1098" s="91"/>
      <c r="Q1098" s="91"/>
      <c r="R1098" s="91"/>
      <c r="S1098" s="91"/>
      <c r="T1098" s="91"/>
      <c r="U1098" s="91"/>
      <c r="V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 t="s">
        <v>182</v>
      </c>
      <c r="AT1098" s="100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</row>
    <row r="1099" spans="1:61" ht="12" hidden="1" customHeight="1" outlineLevel="3" x14ac:dyDescent="0.2">
      <c r="A1099" s="378" t="s">
        <v>782</v>
      </c>
      <c r="B1099" s="378"/>
      <c r="C1099" s="69"/>
      <c r="D1099" s="69"/>
      <c r="E1099" s="70">
        <v>744898.74</v>
      </c>
      <c r="F1099" s="69"/>
      <c r="G1099" s="69"/>
      <c r="H1099" s="68"/>
      <c r="I1099" s="67"/>
      <c r="J1099" s="91"/>
      <c r="K1099" s="91"/>
      <c r="L1099" s="91"/>
      <c r="M1099" s="91"/>
      <c r="N1099" s="91"/>
      <c r="O1099" s="91"/>
      <c r="P1099" s="91"/>
      <c r="Q1099" s="91"/>
      <c r="R1099" s="91"/>
      <c r="S1099" s="91"/>
      <c r="T1099" s="91"/>
      <c r="U1099" s="91"/>
      <c r="V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</row>
    <row r="1100" spans="1:61" ht="23.25" hidden="1" customHeight="1" outlineLevel="4" x14ac:dyDescent="0.2">
      <c r="A1100" s="376" t="s">
        <v>587</v>
      </c>
      <c r="B1100" s="376"/>
      <c r="C1100" s="69"/>
      <c r="D1100" s="69"/>
      <c r="E1100" s="70">
        <v>195812.66</v>
      </c>
      <c r="F1100" s="69"/>
      <c r="G1100" s="69"/>
      <c r="H1100" s="68"/>
      <c r="I1100" s="67"/>
      <c r="J1100" s="91"/>
      <c r="K1100" s="91"/>
      <c r="L1100" s="91"/>
      <c r="M1100" s="91"/>
      <c r="N1100" s="91"/>
      <c r="O1100" s="91"/>
      <c r="P1100" s="91"/>
      <c r="Q1100" s="91"/>
      <c r="R1100" s="91"/>
      <c r="S1100" s="91"/>
      <c r="T1100" s="91"/>
      <c r="U1100" s="91"/>
      <c r="V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1" t="s">
        <v>55</v>
      </c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</row>
    <row r="1101" spans="1:61" ht="12" hidden="1" customHeight="1" outlineLevel="4" x14ac:dyDescent="0.2">
      <c r="A1101" s="376" t="s">
        <v>573</v>
      </c>
      <c r="B1101" s="376"/>
      <c r="C1101" s="69"/>
      <c r="D1101" s="69"/>
      <c r="E1101" s="70">
        <v>216514.7</v>
      </c>
      <c r="F1101" s="69"/>
      <c r="G1101" s="69"/>
      <c r="H1101" s="68"/>
      <c r="I1101" s="67"/>
      <c r="J1101" s="91"/>
      <c r="K1101" s="91"/>
      <c r="L1101" s="91"/>
      <c r="M1101" s="91"/>
      <c r="N1101" s="91"/>
      <c r="O1101" s="91"/>
      <c r="P1101" s="91"/>
      <c r="Q1101" s="91"/>
      <c r="R1101" s="91"/>
      <c r="S1101" s="91"/>
      <c r="T1101" s="91"/>
      <c r="U1101" s="91"/>
      <c r="V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1" t="s">
        <v>203</v>
      </c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</row>
    <row r="1102" spans="1:61" ht="12" hidden="1" customHeight="1" outlineLevel="4" x14ac:dyDescent="0.2">
      <c r="A1102" s="376" t="s">
        <v>567</v>
      </c>
      <c r="B1102" s="376"/>
      <c r="C1102" s="69"/>
      <c r="D1102" s="69"/>
      <c r="E1102" s="70">
        <v>162578.19</v>
      </c>
      <c r="F1102" s="69"/>
      <c r="G1102" s="69"/>
      <c r="H1102" s="68"/>
      <c r="I1102" s="67"/>
      <c r="J1102" s="91"/>
      <c r="K1102" s="91"/>
      <c r="L1102" s="91"/>
      <c r="M1102" s="91"/>
      <c r="N1102" s="91"/>
      <c r="O1102" s="91"/>
      <c r="P1102" s="91"/>
      <c r="Q1102" s="91"/>
      <c r="R1102" s="91"/>
      <c r="S1102" s="91"/>
      <c r="T1102" s="91"/>
      <c r="U1102" s="91"/>
      <c r="V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1" t="s">
        <v>205</v>
      </c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</row>
    <row r="1103" spans="1:61" ht="12" hidden="1" customHeight="1" outlineLevel="4" x14ac:dyDescent="0.2">
      <c r="A1103" s="376" t="s">
        <v>563</v>
      </c>
      <c r="B1103" s="376"/>
      <c r="C1103" s="69"/>
      <c r="D1103" s="69"/>
      <c r="E1103" s="70">
        <v>169993.19</v>
      </c>
      <c r="F1103" s="69"/>
      <c r="G1103" s="69"/>
      <c r="H1103" s="68"/>
      <c r="I1103" s="67"/>
      <c r="J1103" s="91"/>
      <c r="K1103" s="91"/>
      <c r="L1103" s="91"/>
      <c r="M1103" s="91"/>
      <c r="N1103" s="91"/>
      <c r="O1103" s="91"/>
      <c r="P1103" s="91"/>
      <c r="Q1103" s="91"/>
      <c r="R1103" s="91"/>
      <c r="S1103" s="91"/>
      <c r="T1103" s="91"/>
      <c r="U1103" s="91"/>
      <c r="V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 t="s">
        <v>211</v>
      </c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</row>
    <row r="1104" spans="1:61" ht="12" hidden="1" customHeight="1" outlineLevel="3" x14ac:dyDescent="0.2">
      <c r="A1104" s="378" t="s">
        <v>781</v>
      </c>
      <c r="B1104" s="378"/>
      <c r="C1104" s="69"/>
      <c r="D1104" s="69"/>
      <c r="E1104" s="70">
        <v>557600</v>
      </c>
      <c r="F1104" s="69"/>
      <c r="G1104" s="69"/>
      <c r="H1104" s="68"/>
      <c r="I1104" s="67"/>
      <c r="J1104" s="91"/>
      <c r="K1104" s="91"/>
      <c r="L1104" s="91"/>
      <c r="M1104" s="91"/>
      <c r="N1104" s="91"/>
      <c r="O1104" s="91"/>
      <c r="P1104" s="91"/>
      <c r="Q1104" s="91"/>
      <c r="R1104" s="91"/>
      <c r="S1104" s="91"/>
      <c r="T1104" s="91"/>
      <c r="U1104" s="91"/>
      <c r="V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 t="s">
        <v>881</v>
      </c>
      <c r="BD1104" s="91"/>
      <c r="BE1104" s="91"/>
      <c r="BF1104" s="91"/>
      <c r="BG1104" s="91"/>
      <c r="BH1104" s="91"/>
      <c r="BI1104" s="91"/>
    </row>
    <row r="1105" spans="1:62" ht="12" hidden="1" customHeight="1" outlineLevel="4" x14ac:dyDescent="0.2">
      <c r="A1105" s="376" t="s">
        <v>549</v>
      </c>
      <c r="B1105" s="376"/>
      <c r="C1105" s="69"/>
      <c r="D1105" s="69"/>
      <c r="E1105" s="70">
        <v>557600</v>
      </c>
      <c r="F1105" s="69"/>
      <c r="G1105" s="69"/>
      <c r="H1105" s="68"/>
      <c r="I1105" s="67"/>
      <c r="J1105" s="91"/>
      <c r="K1105" s="91"/>
      <c r="L1105" s="91"/>
      <c r="M1105" s="91"/>
      <c r="N1105" s="91"/>
      <c r="O1105" s="91"/>
      <c r="P1105" s="91"/>
      <c r="Q1105" s="91"/>
      <c r="R1105" s="91"/>
      <c r="S1105" s="91"/>
      <c r="T1105" s="91"/>
      <c r="U1105" s="91"/>
      <c r="V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D1105" s="91"/>
      <c r="BE1105" s="91"/>
      <c r="BF1105" s="91"/>
      <c r="BG1105" s="91"/>
      <c r="BH1105" s="91"/>
      <c r="BI1105" s="91"/>
    </row>
    <row r="1106" spans="1:62" ht="12" hidden="1" customHeight="1" outlineLevel="2" x14ac:dyDescent="0.2">
      <c r="A1106" s="374" t="s">
        <v>501</v>
      </c>
      <c r="B1106" s="374"/>
      <c r="C1106" s="73"/>
      <c r="D1106" s="73"/>
      <c r="E1106" s="86">
        <v>31847473.649999999</v>
      </c>
      <c r="F1106" s="74">
        <v>31847473.649999999</v>
      </c>
      <c r="G1106" s="73"/>
      <c r="H1106" s="72"/>
      <c r="I1106" s="71"/>
      <c r="J1106" s="91"/>
      <c r="K1106" s="91"/>
      <c r="L1106" s="91"/>
      <c r="M1106" s="91"/>
      <c r="N1106" s="91"/>
      <c r="O1106" s="91"/>
      <c r="P1106" s="91"/>
      <c r="Q1106" s="91"/>
      <c r="R1106" s="91"/>
      <c r="S1106" s="91"/>
      <c r="T1106" s="91"/>
      <c r="U1106" s="91"/>
      <c r="V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</row>
    <row r="1107" spans="1:62" ht="12" hidden="1" customHeight="1" outlineLevel="3" x14ac:dyDescent="0.2">
      <c r="A1107" s="375" t="s">
        <v>499</v>
      </c>
      <c r="B1107" s="375"/>
      <c r="C1107" s="69"/>
      <c r="D1107" s="69"/>
      <c r="E1107" s="69"/>
      <c r="F1107" s="70">
        <v>31847473.649999999</v>
      </c>
      <c r="G1107" s="69"/>
      <c r="H1107" s="68"/>
      <c r="I1107" s="67"/>
      <c r="J1107" s="91"/>
      <c r="K1107" s="91"/>
      <c r="L1107" s="91"/>
      <c r="M1107" s="91"/>
      <c r="N1107" s="91"/>
      <c r="O1107" s="91"/>
      <c r="P1107" s="91"/>
      <c r="Q1107" s="91"/>
      <c r="R1107" s="91"/>
      <c r="S1107" s="91"/>
      <c r="T1107" s="91"/>
      <c r="U1107" s="91"/>
      <c r="V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</row>
    <row r="1108" spans="1:62" ht="12" hidden="1" customHeight="1" outlineLevel="4" x14ac:dyDescent="0.2">
      <c r="A1108" s="376" t="s">
        <v>499</v>
      </c>
      <c r="B1108" s="376"/>
      <c r="C1108" s="69"/>
      <c r="D1108" s="69"/>
      <c r="E1108" s="69"/>
      <c r="F1108" s="70">
        <v>31847473.649999999</v>
      </c>
      <c r="G1108" s="69"/>
      <c r="H1108" s="68"/>
      <c r="I1108" s="67"/>
      <c r="J1108" s="91"/>
      <c r="K1108" s="91"/>
      <c r="L1108" s="91"/>
      <c r="M1108" s="91"/>
      <c r="N1108" s="91"/>
      <c r="O1108" s="91"/>
      <c r="P1108" s="91"/>
      <c r="Q1108" s="91"/>
      <c r="R1108" s="91"/>
      <c r="S1108" s="91"/>
      <c r="T1108" s="91"/>
      <c r="U1108" s="91"/>
      <c r="V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</row>
    <row r="1109" spans="1:62" ht="12" hidden="1" customHeight="1" outlineLevel="3" x14ac:dyDescent="0.2">
      <c r="A1109" s="375" t="s">
        <v>780</v>
      </c>
      <c r="B1109" s="375"/>
      <c r="C1109" s="69"/>
      <c r="D1109" s="69"/>
      <c r="E1109" s="70">
        <v>31847473.649999999</v>
      </c>
      <c r="F1109" s="69"/>
      <c r="G1109" s="69"/>
      <c r="H1109" s="68"/>
      <c r="I1109" s="67"/>
      <c r="J1109" s="91"/>
      <c r="K1109" s="91"/>
      <c r="L1109" s="91"/>
      <c r="M1109" s="91"/>
      <c r="N1109" s="91"/>
      <c r="O1109" s="91"/>
      <c r="P1109" s="91"/>
      <c r="Q1109" s="91"/>
      <c r="R1109" s="91"/>
      <c r="S1109" s="91"/>
      <c r="T1109" s="91"/>
      <c r="U1109" s="91"/>
      <c r="V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</row>
    <row r="1110" spans="1:62" ht="12" hidden="1" customHeight="1" outlineLevel="4" x14ac:dyDescent="0.2">
      <c r="A1110" s="376" t="s">
        <v>549</v>
      </c>
      <c r="B1110" s="376"/>
      <c r="C1110" s="69"/>
      <c r="D1110" s="69"/>
      <c r="E1110" s="70">
        <v>31847473.649999999</v>
      </c>
      <c r="F1110" s="69"/>
      <c r="G1110" s="69"/>
      <c r="H1110" s="68"/>
      <c r="I1110" s="67"/>
      <c r="J1110" s="91"/>
      <c r="K1110" s="91"/>
      <c r="L1110" s="91"/>
      <c r="M1110" s="91"/>
      <c r="N1110" s="91"/>
      <c r="O1110" s="91"/>
      <c r="P1110" s="91"/>
      <c r="Q1110" s="91"/>
      <c r="R1110" s="91"/>
      <c r="S1110" s="91"/>
      <c r="T1110" s="91"/>
      <c r="U1110" s="91"/>
      <c r="V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</row>
    <row r="1111" spans="1:62" ht="12" hidden="1" customHeight="1" outlineLevel="2" x14ac:dyDescent="0.2">
      <c r="A1111" s="374" t="s">
        <v>500</v>
      </c>
      <c r="B1111" s="374"/>
      <c r="C1111" s="73"/>
      <c r="D1111" s="73"/>
      <c r="E1111" s="86">
        <v>21505788.559999999</v>
      </c>
      <c r="F1111" s="74">
        <v>21505788.559999999</v>
      </c>
      <c r="G1111" s="73"/>
      <c r="H1111" s="72"/>
      <c r="I1111" s="71"/>
      <c r="J1111" s="91"/>
      <c r="K1111" s="91"/>
      <c r="L1111" s="91"/>
      <c r="M1111" s="91"/>
      <c r="N1111" s="91"/>
      <c r="O1111" s="91"/>
      <c r="P1111" s="91"/>
      <c r="Q1111" s="91"/>
      <c r="R1111" s="91"/>
      <c r="S1111" s="91"/>
      <c r="T1111" s="91"/>
      <c r="U1111" s="91"/>
      <c r="V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</row>
    <row r="1112" spans="1:62" ht="12" hidden="1" customHeight="1" outlineLevel="3" x14ac:dyDescent="0.2">
      <c r="A1112" s="375" t="s">
        <v>499</v>
      </c>
      <c r="B1112" s="375"/>
      <c r="C1112" s="69"/>
      <c r="D1112" s="69"/>
      <c r="E1112" s="69"/>
      <c r="F1112" s="70">
        <v>21505788.559999999</v>
      </c>
      <c r="G1112" s="69"/>
      <c r="H1112" s="68"/>
      <c r="I1112" s="67"/>
      <c r="J1112" s="91"/>
      <c r="K1112" s="91"/>
      <c r="L1112" s="91"/>
      <c r="M1112" s="91"/>
      <c r="N1112" s="91"/>
      <c r="O1112" s="91"/>
      <c r="P1112" s="91"/>
      <c r="Q1112" s="91"/>
      <c r="R1112" s="91"/>
      <c r="S1112" s="91"/>
      <c r="T1112" s="91"/>
      <c r="U1112" s="91"/>
      <c r="V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</row>
    <row r="1113" spans="1:62" ht="12" hidden="1" customHeight="1" outlineLevel="4" x14ac:dyDescent="0.2">
      <c r="A1113" s="376" t="s">
        <v>499</v>
      </c>
      <c r="B1113" s="376"/>
      <c r="C1113" s="69"/>
      <c r="D1113" s="69"/>
      <c r="E1113" s="69"/>
      <c r="F1113" s="70">
        <v>21505788.559999999</v>
      </c>
      <c r="G1113" s="69"/>
      <c r="H1113" s="68"/>
      <c r="I1113" s="67"/>
      <c r="J1113" s="91"/>
      <c r="K1113" s="91"/>
      <c r="L1113" s="91"/>
      <c r="M1113" s="91"/>
      <c r="N1113" s="91"/>
      <c r="O1113" s="91"/>
      <c r="P1113" s="91"/>
      <c r="Q1113" s="91"/>
      <c r="R1113" s="91"/>
      <c r="S1113" s="91"/>
      <c r="T1113" s="91"/>
      <c r="U1113" s="91"/>
      <c r="V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</row>
    <row r="1114" spans="1:62" ht="12" hidden="1" customHeight="1" outlineLevel="3" x14ac:dyDescent="0.2">
      <c r="A1114" s="375" t="s">
        <v>779</v>
      </c>
      <c r="B1114" s="375"/>
      <c r="C1114" s="69"/>
      <c r="D1114" s="69"/>
      <c r="E1114" s="70">
        <v>21505788.559999999</v>
      </c>
      <c r="F1114" s="69"/>
      <c r="G1114" s="69"/>
      <c r="H1114" s="68"/>
      <c r="I1114" s="67"/>
      <c r="J1114" s="91"/>
      <c r="K1114" s="91"/>
      <c r="L1114" s="91"/>
      <c r="M1114" s="91"/>
      <c r="N1114" s="91"/>
      <c r="O1114" s="91"/>
      <c r="P1114" s="91"/>
      <c r="Q1114" s="91"/>
      <c r="R1114" s="91"/>
      <c r="S1114" s="91"/>
      <c r="T1114" s="91"/>
      <c r="U1114" s="91"/>
      <c r="V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</row>
    <row r="1115" spans="1:62" ht="12" hidden="1" customHeight="1" outlineLevel="4" x14ac:dyDescent="0.2">
      <c r="A1115" s="376" t="s">
        <v>549</v>
      </c>
      <c r="B1115" s="376"/>
      <c r="C1115" s="69"/>
      <c r="D1115" s="69"/>
      <c r="E1115" s="70">
        <v>21505788.559999999</v>
      </c>
      <c r="F1115" s="69"/>
      <c r="G1115" s="69"/>
      <c r="H1115" s="68"/>
      <c r="I1115" s="67"/>
      <c r="J1115" s="91"/>
      <c r="K1115" s="91"/>
      <c r="L1115" s="91"/>
      <c r="M1115" s="91"/>
      <c r="N1115" s="91"/>
      <c r="O1115" s="91"/>
      <c r="P1115" s="91"/>
      <c r="Q1115" s="91"/>
      <c r="R1115" s="91"/>
      <c r="S1115" s="91"/>
      <c r="T1115" s="91"/>
      <c r="U1115" s="91"/>
      <c r="V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</row>
    <row r="1116" spans="1:62" s="97" customFormat="1" ht="12" customHeight="1" outlineLevel="1" collapsed="1" x14ac:dyDescent="0.2">
      <c r="A1116" s="373" t="s">
        <v>464</v>
      </c>
      <c r="B1116" s="373"/>
      <c r="C1116" s="101"/>
      <c r="D1116" s="101"/>
      <c r="E1116" s="102">
        <v>9892193.9700000007</v>
      </c>
      <c r="F1116" s="80">
        <v>9892193.9700000007</v>
      </c>
      <c r="G1116" s="101"/>
      <c r="H1116" s="103"/>
      <c r="I1116" s="104"/>
      <c r="BJ1116" s="90" t="s">
        <v>873</v>
      </c>
    </row>
    <row r="1117" spans="1:62" ht="12" hidden="1" customHeight="1" outlineLevel="2" x14ac:dyDescent="0.2">
      <c r="A1117" s="374" t="s">
        <v>507</v>
      </c>
      <c r="B1117" s="374"/>
      <c r="C1117" s="73"/>
      <c r="D1117" s="73"/>
      <c r="E1117" s="74">
        <v>1379.41</v>
      </c>
      <c r="F1117" s="74">
        <v>1379.41</v>
      </c>
      <c r="G1117" s="73"/>
      <c r="H1117" s="72"/>
      <c r="I1117" s="71"/>
    </row>
    <row r="1118" spans="1:62" ht="12" hidden="1" customHeight="1" outlineLevel="3" x14ac:dyDescent="0.2">
      <c r="A1118" s="375" t="s">
        <v>499</v>
      </c>
      <c r="B1118" s="375"/>
      <c r="C1118" s="69"/>
      <c r="D1118" s="69"/>
      <c r="E1118" s="69"/>
      <c r="F1118" s="70">
        <v>1379.41</v>
      </c>
      <c r="G1118" s="69"/>
      <c r="H1118" s="68"/>
      <c r="I1118" s="67"/>
    </row>
    <row r="1119" spans="1:62" ht="12" hidden="1" customHeight="1" outlineLevel="4" x14ac:dyDescent="0.2">
      <c r="A1119" s="376" t="s">
        <v>499</v>
      </c>
      <c r="B1119" s="376"/>
      <c r="C1119" s="69"/>
      <c r="D1119" s="69"/>
      <c r="E1119" s="69"/>
      <c r="F1119" s="70">
        <v>1379.41</v>
      </c>
      <c r="G1119" s="69"/>
      <c r="H1119" s="68"/>
      <c r="I1119" s="67"/>
    </row>
    <row r="1120" spans="1:62" ht="12" hidden="1" customHeight="1" outlineLevel="3" x14ac:dyDescent="0.2">
      <c r="A1120" s="375" t="s">
        <v>448</v>
      </c>
      <c r="B1120" s="375"/>
      <c r="C1120" s="69"/>
      <c r="D1120" s="69"/>
      <c r="E1120" s="75">
        <v>76.510000000000005</v>
      </c>
      <c r="F1120" s="69"/>
      <c r="G1120" s="69"/>
      <c r="H1120" s="68"/>
      <c r="I1120" s="67"/>
    </row>
    <row r="1121" spans="1:9" ht="12" hidden="1" customHeight="1" outlineLevel="4" x14ac:dyDescent="0.2">
      <c r="A1121" s="376" t="s">
        <v>499</v>
      </c>
      <c r="B1121" s="376"/>
      <c r="C1121" s="69"/>
      <c r="D1121" s="69"/>
      <c r="E1121" s="75">
        <v>76.510000000000005</v>
      </c>
      <c r="F1121" s="69"/>
      <c r="G1121" s="69"/>
      <c r="H1121" s="68"/>
      <c r="I1121" s="67"/>
    </row>
    <row r="1122" spans="1:9" ht="23.25" hidden="1" customHeight="1" outlineLevel="3" x14ac:dyDescent="0.2">
      <c r="A1122" s="375" t="s">
        <v>440</v>
      </c>
      <c r="B1122" s="375"/>
      <c r="C1122" s="69"/>
      <c r="D1122" s="69"/>
      <c r="E1122" s="70">
        <v>1302.9000000000001</v>
      </c>
      <c r="F1122" s="69"/>
      <c r="G1122" s="69"/>
      <c r="H1122" s="68"/>
      <c r="I1122" s="67"/>
    </row>
    <row r="1123" spans="1:9" ht="12" hidden="1" customHeight="1" outlineLevel="4" x14ac:dyDescent="0.2">
      <c r="A1123" s="376" t="s">
        <v>499</v>
      </c>
      <c r="B1123" s="376"/>
      <c r="C1123" s="69"/>
      <c r="D1123" s="69"/>
      <c r="E1123" s="70">
        <v>1302.9000000000001</v>
      </c>
      <c r="F1123" s="69"/>
      <c r="G1123" s="69"/>
      <c r="H1123" s="68"/>
      <c r="I1123" s="67"/>
    </row>
    <row r="1124" spans="1:9" ht="12" hidden="1" customHeight="1" outlineLevel="2" x14ac:dyDescent="0.2">
      <c r="A1124" s="374" t="s">
        <v>392</v>
      </c>
      <c r="B1124" s="374"/>
      <c r="C1124" s="73"/>
      <c r="D1124" s="73"/>
      <c r="E1124" s="74">
        <v>385935.91</v>
      </c>
      <c r="F1124" s="74">
        <v>385935.91</v>
      </c>
      <c r="G1124" s="73"/>
      <c r="H1124" s="72"/>
      <c r="I1124" s="71"/>
    </row>
    <row r="1125" spans="1:9" ht="12" hidden="1" customHeight="1" outlineLevel="3" x14ac:dyDescent="0.2">
      <c r="A1125" s="375" t="s">
        <v>499</v>
      </c>
      <c r="B1125" s="375"/>
      <c r="C1125" s="69"/>
      <c r="D1125" s="69"/>
      <c r="E1125" s="69"/>
      <c r="F1125" s="70">
        <v>385935.91</v>
      </c>
      <c r="G1125" s="69"/>
      <c r="H1125" s="68"/>
      <c r="I1125" s="67"/>
    </row>
    <row r="1126" spans="1:9" ht="12" hidden="1" customHeight="1" outlineLevel="4" x14ac:dyDescent="0.2">
      <c r="A1126" s="376" t="s">
        <v>499</v>
      </c>
      <c r="B1126" s="376"/>
      <c r="C1126" s="69"/>
      <c r="D1126" s="69"/>
      <c r="E1126" s="69"/>
      <c r="F1126" s="70">
        <v>385935.91</v>
      </c>
      <c r="G1126" s="69"/>
      <c r="H1126" s="68"/>
      <c r="I1126" s="67"/>
    </row>
    <row r="1127" spans="1:9" ht="12" hidden="1" customHeight="1" outlineLevel="3" x14ac:dyDescent="0.2">
      <c r="A1127" s="375" t="s">
        <v>448</v>
      </c>
      <c r="B1127" s="375"/>
      <c r="C1127" s="69"/>
      <c r="D1127" s="69"/>
      <c r="E1127" s="70">
        <v>38553.660000000003</v>
      </c>
      <c r="F1127" s="69"/>
      <c r="G1127" s="69"/>
      <c r="H1127" s="68"/>
      <c r="I1127" s="67"/>
    </row>
    <row r="1128" spans="1:9" ht="12" hidden="1" customHeight="1" outlineLevel="4" x14ac:dyDescent="0.2">
      <c r="A1128" s="376" t="s">
        <v>499</v>
      </c>
      <c r="B1128" s="376"/>
      <c r="C1128" s="69"/>
      <c r="D1128" s="69"/>
      <c r="E1128" s="70">
        <v>38553.660000000003</v>
      </c>
      <c r="F1128" s="69"/>
      <c r="G1128" s="69"/>
      <c r="H1128" s="68"/>
      <c r="I1128" s="67"/>
    </row>
    <row r="1129" spans="1:9" ht="23.25" hidden="1" customHeight="1" outlineLevel="3" x14ac:dyDescent="0.2">
      <c r="A1129" s="375" t="s">
        <v>440</v>
      </c>
      <c r="B1129" s="375"/>
      <c r="C1129" s="69"/>
      <c r="D1129" s="69"/>
      <c r="E1129" s="70">
        <v>339990.06</v>
      </c>
      <c r="F1129" s="69"/>
      <c r="G1129" s="69"/>
      <c r="H1129" s="68"/>
      <c r="I1129" s="67"/>
    </row>
    <row r="1130" spans="1:9" ht="12" hidden="1" customHeight="1" outlineLevel="4" x14ac:dyDescent="0.2">
      <c r="A1130" s="376" t="s">
        <v>499</v>
      </c>
      <c r="B1130" s="376"/>
      <c r="C1130" s="69"/>
      <c r="D1130" s="69"/>
      <c r="E1130" s="70">
        <v>339990.06</v>
      </c>
      <c r="F1130" s="69"/>
      <c r="G1130" s="69"/>
      <c r="H1130" s="68"/>
      <c r="I1130" s="67"/>
    </row>
    <row r="1131" spans="1:9" ht="12" hidden="1" customHeight="1" outlineLevel="3" x14ac:dyDescent="0.2">
      <c r="A1131" s="375" t="s">
        <v>442</v>
      </c>
      <c r="B1131" s="375"/>
      <c r="C1131" s="69"/>
      <c r="D1131" s="69"/>
      <c r="E1131" s="70">
        <v>7392.19</v>
      </c>
      <c r="F1131" s="69"/>
      <c r="G1131" s="69"/>
      <c r="H1131" s="68"/>
      <c r="I1131" s="67"/>
    </row>
    <row r="1132" spans="1:9" ht="12" hidden="1" customHeight="1" outlineLevel="4" x14ac:dyDescent="0.2">
      <c r="A1132" s="376" t="s">
        <v>499</v>
      </c>
      <c r="B1132" s="376"/>
      <c r="C1132" s="69"/>
      <c r="D1132" s="69"/>
      <c r="E1132" s="70">
        <v>7392.19</v>
      </c>
      <c r="F1132" s="69"/>
      <c r="G1132" s="69"/>
      <c r="H1132" s="68"/>
      <c r="I1132" s="67"/>
    </row>
    <row r="1133" spans="1:9" ht="12" hidden="1" customHeight="1" outlineLevel="2" x14ac:dyDescent="0.2">
      <c r="A1133" s="374" t="s">
        <v>506</v>
      </c>
      <c r="B1133" s="374"/>
      <c r="C1133" s="73"/>
      <c r="D1133" s="73"/>
      <c r="E1133" s="74">
        <v>775867.15</v>
      </c>
      <c r="F1133" s="74">
        <v>775867.15</v>
      </c>
      <c r="G1133" s="73"/>
      <c r="H1133" s="72"/>
      <c r="I1133" s="71"/>
    </row>
    <row r="1134" spans="1:9" ht="12" hidden="1" customHeight="1" outlineLevel="3" x14ac:dyDescent="0.2">
      <c r="A1134" s="375" t="s">
        <v>499</v>
      </c>
      <c r="B1134" s="375"/>
      <c r="C1134" s="69"/>
      <c r="D1134" s="69"/>
      <c r="E1134" s="69"/>
      <c r="F1134" s="70">
        <v>775867.15</v>
      </c>
      <c r="G1134" s="69"/>
      <c r="H1134" s="68"/>
      <c r="I1134" s="67"/>
    </row>
    <row r="1135" spans="1:9" ht="12" hidden="1" customHeight="1" outlineLevel="4" x14ac:dyDescent="0.2">
      <c r="A1135" s="376" t="s">
        <v>499</v>
      </c>
      <c r="B1135" s="376"/>
      <c r="C1135" s="69"/>
      <c r="D1135" s="69"/>
      <c r="E1135" s="69"/>
      <c r="F1135" s="70">
        <v>775867.15</v>
      </c>
      <c r="G1135" s="69"/>
      <c r="H1135" s="68"/>
      <c r="I1135" s="67"/>
    </row>
    <row r="1136" spans="1:9" ht="12" hidden="1" customHeight="1" outlineLevel="3" x14ac:dyDescent="0.2">
      <c r="A1136" s="375" t="s">
        <v>448</v>
      </c>
      <c r="B1136" s="375"/>
      <c r="C1136" s="69"/>
      <c r="D1136" s="69"/>
      <c r="E1136" s="70">
        <v>77289</v>
      </c>
      <c r="F1136" s="69"/>
      <c r="G1136" s="69"/>
      <c r="H1136" s="68"/>
      <c r="I1136" s="67"/>
    </row>
    <row r="1137" spans="1:9" ht="12" hidden="1" customHeight="1" outlineLevel="4" x14ac:dyDescent="0.2">
      <c r="A1137" s="376" t="s">
        <v>499</v>
      </c>
      <c r="B1137" s="376"/>
      <c r="C1137" s="69"/>
      <c r="D1137" s="69"/>
      <c r="E1137" s="70">
        <v>77289</v>
      </c>
      <c r="F1137" s="69"/>
      <c r="G1137" s="69"/>
      <c r="H1137" s="68"/>
      <c r="I1137" s="67"/>
    </row>
    <row r="1138" spans="1:9" ht="23.25" hidden="1" customHeight="1" outlineLevel="3" x14ac:dyDescent="0.2">
      <c r="A1138" s="375" t="s">
        <v>440</v>
      </c>
      <c r="B1138" s="375"/>
      <c r="C1138" s="69"/>
      <c r="D1138" s="69"/>
      <c r="E1138" s="70">
        <v>683797.43</v>
      </c>
      <c r="F1138" s="69"/>
      <c r="G1138" s="69"/>
      <c r="H1138" s="68"/>
      <c r="I1138" s="67"/>
    </row>
    <row r="1139" spans="1:9" ht="12" hidden="1" customHeight="1" outlineLevel="4" x14ac:dyDescent="0.2">
      <c r="A1139" s="376" t="s">
        <v>499</v>
      </c>
      <c r="B1139" s="376"/>
      <c r="C1139" s="69"/>
      <c r="D1139" s="69"/>
      <c r="E1139" s="70">
        <v>683797.43</v>
      </c>
      <c r="F1139" s="69"/>
      <c r="G1139" s="69"/>
      <c r="H1139" s="68"/>
      <c r="I1139" s="67"/>
    </row>
    <row r="1140" spans="1:9" ht="12" hidden="1" customHeight="1" outlineLevel="3" x14ac:dyDescent="0.2">
      <c r="A1140" s="375" t="s">
        <v>442</v>
      </c>
      <c r="B1140" s="375"/>
      <c r="C1140" s="69"/>
      <c r="D1140" s="69"/>
      <c r="E1140" s="70">
        <v>14780.72</v>
      </c>
      <c r="F1140" s="69"/>
      <c r="G1140" s="69"/>
      <c r="H1140" s="68"/>
      <c r="I1140" s="67"/>
    </row>
    <row r="1141" spans="1:9" ht="12" hidden="1" customHeight="1" outlineLevel="4" x14ac:dyDescent="0.2">
      <c r="A1141" s="376" t="s">
        <v>499</v>
      </c>
      <c r="B1141" s="376"/>
      <c r="C1141" s="69"/>
      <c r="D1141" s="69"/>
      <c r="E1141" s="70">
        <v>14780.72</v>
      </c>
      <c r="F1141" s="69"/>
      <c r="G1141" s="69"/>
      <c r="H1141" s="68"/>
      <c r="I1141" s="67"/>
    </row>
    <row r="1142" spans="1:9" ht="12" hidden="1" customHeight="1" outlineLevel="2" x14ac:dyDescent="0.2">
      <c r="A1142" s="374" t="s">
        <v>505</v>
      </c>
      <c r="B1142" s="374"/>
      <c r="C1142" s="73"/>
      <c r="D1142" s="73"/>
      <c r="E1142" s="76">
        <v>126.49</v>
      </c>
      <c r="F1142" s="76">
        <v>126.49</v>
      </c>
      <c r="G1142" s="73"/>
      <c r="H1142" s="72"/>
      <c r="I1142" s="71"/>
    </row>
    <row r="1143" spans="1:9" ht="12" hidden="1" customHeight="1" outlineLevel="3" x14ac:dyDescent="0.2">
      <c r="A1143" s="375" t="s">
        <v>499</v>
      </c>
      <c r="B1143" s="375"/>
      <c r="C1143" s="69"/>
      <c r="D1143" s="69"/>
      <c r="E1143" s="69"/>
      <c r="F1143" s="75">
        <v>126.49</v>
      </c>
      <c r="G1143" s="69"/>
      <c r="H1143" s="68"/>
      <c r="I1143" s="67"/>
    </row>
    <row r="1144" spans="1:9" ht="12" hidden="1" customHeight="1" outlineLevel="4" x14ac:dyDescent="0.2">
      <c r="A1144" s="376" t="s">
        <v>499</v>
      </c>
      <c r="B1144" s="376"/>
      <c r="C1144" s="69"/>
      <c r="D1144" s="69"/>
      <c r="E1144" s="69"/>
      <c r="F1144" s="75">
        <v>126.49</v>
      </c>
      <c r="G1144" s="69"/>
      <c r="H1144" s="68"/>
      <c r="I1144" s="67"/>
    </row>
    <row r="1145" spans="1:9" ht="12" hidden="1" customHeight="1" outlineLevel="3" x14ac:dyDescent="0.2">
      <c r="A1145" s="375" t="s">
        <v>448</v>
      </c>
      <c r="B1145" s="375"/>
      <c r="C1145" s="69"/>
      <c r="D1145" s="69"/>
      <c r="E1145" s="75">
        <v>12.54</v>
      </c>
      <c r="F1145" s="69"/>
      <c r="G1145" s="69"/>
      <c r="H1145" s="68"/>
      <c r="I1145" s="67"/>
    </row>
    <row r="1146" spans="1:9" ht="12" hidden="1" customHeight="1" outlineLevel="4" x14ac:dyDescent="0.2">
      <c r="A1146" s="376" t="s">
        <v>499</v>
      </c>
      <c r="B1146" s="376"/>
      <c r="C1146" s="69"/>
      <c r="D1146" s="69"/>
      <c r="E1146" s="75">
        <v>12.54</v>
      </c>
      <c r="F1146" s="69"/>
      <c r="G1146" s="69"/>
      <c r="H1146" s="68"/>
      <c r="I1146" s="67"/>
    </row>
    <row r="1147" spans="1:9" ht="23.25" hidden="1" customHeight="1" outlineLevel="3" x14ac:dyDescent="0.2">
      <c r="A1147" s="375" t="s">
        <v>440</v>
      </c>
      <c r="B1147" s="375"/>
      <c r="C1147" s="69"/>
      <c r="D1147" s="69"/>
      <c r="E1147" s="75">
        <v>111.46</v>
      </c>
      <c r="F1147" s="69"/>
      <c r="G1147" s="69"/>
      <c r="H1147" s="68"/>
      <c r="I1147" s="67"/>
    </row>
    <row r="1148" spans="1:9" ht="12" hidden="1" customHeight="1" outlineLevel="4" x14ac:dyDescent="0.2">
      <c r="A1148" s="376" t="s">
        <v>499</v>
      </c>
      <c r="B1148" s="376"/>
      <c r="C1148" s="69"/>
      <c r="D1148" s="69"/>
      <c r="E1148" s="75">
        <v>111.46</v>
      </c>
      <c r="F1148" s="69"/>
      <c r="G1148" s="69"/>
      <c r="H1148" s="68"/>
      <c r="I1148" s="67"/>
    </row>
    <row r="1149" spans="1:9" ht="12" hidden="1" customHeight="1" outlineLevel="3" x14ac:dyDescent="0.2">
      <c r="A1149" s="375" t="s">
        <v>442</v>
      </c>
      <c r="B1149" s="375"/>
      <c r="C1149" s="69"/>
      <c r="D1149" s="69"/>
      <c r="E1149" s="75">
        <v>2.4900000000000002</v>
      </c>
      <c r="F1149" s="69"/>
      <c r="G1149" s="69"/>
      <c r="H1149" s="68"/>
      <c r="I1149" s="67"/>
    </row>
    <row r="1150" spans="1:9" ht="12" hidden="1" customHeight="1" outlineLevel="4" x14ac:dyDescent="0.2">
      <c r="A1150" s="376" t="s">
        <v>499</v>
      </c>
      <c r="B1150" s="376"/>
      <c r="C1150" s="69"/>
      <c r="D1150" s="69"/>
      <c r="E1150" s="75">
        <v>2.4900000000000002</v>
      </c>
      <c r="F1150" s="69"/>
      <c r="G1150" s="69"/>
      <c r="H1150" s="68"/>
      <c r="I1150" s="67"/>
    </row>
    <row r="1151" spans="1:9" ht="12" hidden="1" customHeight="1" outlineLevel="2" x14ac:dyDescent="0.2">
      <c r="A1151" s="374" t="s">
        <v>504</v>
      </c>
      <c r="B1151" s="374"/>
      <c r="C1151" s="73"/>
      <c r="D1151" s="73"/>
      <c r="E1151" s="74">
        <v>5006.29</v>
      </c>
      <c r="F1151" s="74">
        <v>5006.29</v>
      </c>
      <c r="G1151" s="73"/>
      <c r="H1151" s="72"/>
      <c r="I1151" s="71"/>
    </row>
    <row r="1152" spans="1:9" ht="12" hidden="1" customHeight="1" outlineLevel="3" x14ac:dyDescent="0.2">
      <c r="A1152" s="375" t="s">
        <v>499</v>
      </c>
      <c r="B1152" s="375"/>
      <c r="C1152" s="69"/>
      <c r="D1152" s="69"/>
      <c r="E1152" s="69"/>
      <c r="F1152" s="70">
        <v>5006.29</v>
      </c>
      <c r="G1152" s="69"/>
      <c r="H1152" s="68"/>
      <c r="I1152" s="67"/>
    </row>
    <row r="1153" spans="1:9" ht="12" hidden="1" customHeight="1" outlineLevel="4" x14ac:dyDescent="0.2">
      <c r="A1153" s="376" t="s">
        <v>499</v>
      </c>
      <c r="B1153" s="376"/>
      <c r="C1153" s="69"/>
      <c r="D1153" s="69"/>
      <c r="E1153" s="69"/>
      <c r="F1153" s="70">
        <v>5006.29</v>
      </c>
      <c r="G1153" s="69"/>
      <c r="H1153" s="68"/>
      <c r="I1153" s="67"/>
    </row>
    <row r="1154" spans="1:9" ht="12" hidden="1" customHeight="1" outlineLevel="3" x14ac:dyDescent="0.2">
      <c r="A1154" s="375" t="s">
        <v>448</v>
      </c>
      <c r="B1154" s="375"/>
      <c r="C1154" s="69"/>
      <c r="D1154" s="69"/>
      <c r="E1154" s="75">
        <v>306.31</v>
      </c>
      <c r="F1154" s="69"/>
      <c r="G1154" s="69"/>
      <c r="H1154" s="68"/>
      <c r="I1154" s="67"/>
    </row>
    <row r="1155" spans="1:9" ht="12" hidden="1" customHeight="1" outlineLevel="4" x14ac:dyDescent="0.2">
      <c r="A1155" s="376" t="s">
        <v>499</v>
      </c>
      <c r="B1155" s="376"/>
      <c r="C1155" s="69"/>
      <c r="D1155" s="69"/>
      <c r="E1155" s="75">
        <v>306.31</v>
      </c>
      <c r="F1155" s="69"/>
      <c r="G1155" s="69"/>
      <c r="H1155" s="68"/>
      <c r="I1155" s="67"/>
    </row>
    <row r="1156" spans="1:9" ht="23.25" hidden="1" customHeight="1" outlineLevel="3" x14ac:dyDescent="0.2">
      <c r="A1156" s="375" t="s">
        <v>440</v>
      </c>
      <c r="B1156" s="375"/>
      <c r="C1156" s="69"/>
      <c r="D1156" s="69"/>
      <c r="E1156" s="70">
        <v>4699.9799999999996</v>
      </c>
      <c r="F1156" s="69"/>
      <c r="G1156" s="69"/>
      <c r="H1156" s="68"/>
      <c r="I1156" s="67"/>
    </row>
    <row r="1157" spans="1:9" ht="12" hidden="1" customHeight="1" outlineLevel="4" x14ac:dyDescent="0.2">
      <c r="A1157" s="376" t="s">
        <v>499</v>
      </c>
      <c r="B1157" s="376"/>
      <c r="C1157" s="69"/>
      <c r="D1157" s="69"/>
      <c r="E1157" s="70">
        <v>4699.9799999999996</v>
      </c>
      <c r="F1157" s="69"/>
      <c r="G1157" s="69"/>
      <c r="H1157" s="68"/>
      <c r="I1157" s="67"/>
    </row>
    <row r="1158" spans="1:9" ht="12" hidden="1" customHeight="1" outlineLevel="2" x14ac:dyDescent="0.2">
      <c r="A1158" s="374" t="s">
        <v>503</v>
      </c>
      <c r="B1158" s="374"/>
      <c r="C1158" s="73"/>
      <c r="D1158" s="73"/>
      <c r="E1158" s="74">
        <v>1940710.04</v>
      </c>
      <c r="F1158" s="74">
        <v>1940710.04</v>
      </c>
      <c r="G1158" s="73"/>
      <c r="H1158" s="72"/>
      <c r="I1158" s="71"/>
    </row>
    <row r="1159" spans="1:9" ht="12" hidden="1" customHeight="1" outlineLevel="3" x14ac:dyDescent="0.2">
      <c r="A1159" s="375" t="s">
        <v>499</v>
      </c>
      <c r="B1159" s="375"/>
      <c r="C1159" s="69"/>
      <c r="D1159" s="69"/>
      <c r="E1159" s="69"/>
      <c r="F1159" s="70">
        <v>1940710.04</v>
      </c>
      <c r="G1159" s="69"/>
      <c r="H1159" s="68"/>
      <c r="I1159" s="67"/>
    </row>
    <row r="1160" spans="1:9" ht="12" hidden="1" customHeight="1" outlineLevel="4" x14ac:dyDescent="0.2">
      <c r="A1160" s="376" t="s">
        <v>499</v>
      </c>
      <c r="B1160" s="376"/>
      <c r="C1160" s="69"/>
      <c r="D1160" s="69"/>
      <c r="E1160" s="69"/>
      <c r="F1160" s="70">
        <v>1940710.04</v>
      </c>
      <c r="G1160" s="69"/>
      <c r="H1160" s="68"/>
      <c r="I1160" s="67"/>
    </row>
    <row r="1161" spans="1:9" ht="12" hidden="1" customHeight="1" outlineLevel="3" x14ac:dyDescent="0.2">
      <c r="A1161" s="375" t="s">
        <v>448</v>
      </c>
      <c r="B1161" s="375"/>
      <c r="C1161" s="69"/>
      <c r="D1161" s="69"/>
      <c r="E1161" s="70">
        <v>191531.17</v>
      </c>
      <c r="F1161" s="69"/>
      <c r="G1161" s="69"/>
      <c r="H1161" s="68"/>
      <c r="I1161" s="67"/>
    </row>
    <row r="1162" spans="1:9" ht="12" hidden="1" customHeight="1" outlineLevel="4" x14ac:dyDescent="0.2">
      <c r="A1162" s="376" t="s">
        <v>499</v>
      </c>
      <c r="B1162" s="376"/>
      <c r="C1162" s="69"/>
      <c r="D1162" s="69"/>
      <c r="E1162" s="70">
        <v>191531.17</v>
      </c>
      <c r="F1162" s="69"/>
      <c r="G1162" s="69"/>
      <c r="H1162" s="68"/>
      <c r="I1162" s="67"/>
    </row>
    <row r="1163" spans="1:9" ht="23.25" hidden="1" customHeight="1" outlineLevel="3" x14ac:dyDescent="0.2">
      <c r="A1163" s="375" t="s">
        <v>440</v>
      </c>
      <c r="B1163" s="375"/>
      <c r="C1163" s="69"/>
      <c r="D1163" s="69"/>
      <c r="E1163" s="70">
        <v>1705914.76</v>
      </c>
      <c r="F1163" s="69"/>
      <c r="G1163" s="69"/>
      <c r="H1163" s="68"/>
      <c r="I1163" s="67"/>
    </row>
    <row r="1164" spans="1:9" ht="12" hidden="1" customHeight="1" outlineLevel="4" x14ac:dyDescent="0.2">
      <c r="A1164" s="376" t="s">
        <v>499</v>
      </c>
      <c r="B1164" s="376"/>
      <c r="C1164" s="69"/>
      <c r="D1164" s="69"/>
      <c r="E1164" s="70">
        <v>1705914.76</v>
      </c>
      <c r="F1164" s="69"/>
      <c r="G1164" s="69"/>
      <c r="H1164" s="68"/>
      <c r="I1164" s="67"/>
    </row>
    <row r="1165" spans="1:9" ht="12" hidden="1" customHeight="1" outlineLevel="3" x14ac:dyDescent="0.2">
      <c r="A1165" s="375" t="s">
        <v>442</v>
      </c>
      <c r="B1165" s="375"/>
      <c r="C1165" s="69"/>
      <c r="D1165" s="69"/>
      <c r="E1165" s="70">
        <v>43264.11</v>
      </c>
      <c r="F1165" s="69"/>
      <c r="G1165" s="69"/>
      <c r="H1165" s="68"/>
      <c r="I1165" s="67"/>
    </row>
    <row r="1166" spans="1:9" ht="12" hidden="1" customHeight="1" outlineLevel="4" x14ac:dyDescent="0.2">
      <c r="A1166" s="376" t="s">
        <v>499</v>
      </c>
      <c r="B1166" s="376"/>
      <c r="C1166" s="69"/>
      <c r="D1166" s="69"/>
      <c r="E1166" s="70">
        <v>43264.11</v>
      </c>
      <c r="F1166" s="69"/>
      <c r="G1166" s="69"/>
      <c r="H1166" s="68"/>
      <c r="I1166" s="67"/>
    </row>
    <row r="1167" spans="1:9" ht="12" hidden="1" customHeight="1" outlineLevel="2" x14ac:dyDescent="0.2">
      <c r="A1167" s="374" t="s">
        <v>502</v>
      </c>
      <c r="B1167" s="374"/>
      <c r="C1167" s="73"/>
      <c r="D1167" s="73"/>
      <c r="E1167" s="74">
        <v>6393179.04</v>
      </c>
      <c r="F1167" s="74">
        <v>6393179.04</v>
      </c>
      <c r="G1167" s="73"/>
      <c r="H1167" s="72"/>
      <c r="I1167" s="71"/>
    </row>
    <row r="1168" spans="1:9" ht="12" hidden="1" customHeight="1" outlineLevel="3" x14ac:dyDescent="0.2">
      <c r="A1168" s="375" t="s">
        <v>499</v>
      </c>
      <c r="B1168" s="375"/>
      <c r="C1168" s="69"/>
      <c r="D1168" s="69"/>
      <c r="E1168" s="70">
        <v>3452236.25</v>
      </c>
      <c r="F1168" s="70">
        <v>6393179.04</v>
      </c>
      <c r="G1168" s="69"/>
      <c r="H1168" s="68"/>
      <c r="I1168" s="67"/>
    </row>
    <row r="1169" spans="1:46" ht="12" hidden="1" customHeight="1" outlineLevel="4" x14ac:dyDescent="0.2">
      <c r="A1169" s="376" t="s">
        <v>499</v>
      </c>
      <c r="B1169" s="376"/>
      <c r="C1169" s="69"/>
      <c r="D1169" s="69"/>
      <c r="E1169" s="70">
        <v>3452236.25</v>
      </c>
      <c r="F1169" s="70">
        <v>6393179.04</v>
      </c>
      <c r="G1169" s="69"/>
      <c r="H1169" s="68"/>
      <c r="I1169" s="67"/>
    </row>
    <row r="1170" spans="1:46" ht="12" hidden="1" customHeight="1" outlineLevel="3" x14ac:dyDescent="0.2">
      <c r="A1170" s="375" t="s">
        <v>448</v>
      </c>
      <c r="B1170" s="375"/>
      <c r="C1170" s="69"/>
      <c r="D1170" s="69"/>
      <c r="E1170" s="70">
        <v>291462.09000000003</v>
      </c>
      <c r="F1170" s="69"/>
      <c r="G1170" s="69"/>
      <c r="H1170" s="68"/>
      <c r="I1170" s="67"/>
    </row>
    <row r="1171" spans="1:46" ht="12" hidden="1" customHeight="1" outlineLevel="4" x14ac:dyDescent="0.2">
      <c r="A1171" s="376" t="s">
        <v>499</v>
      </c>
      <c r="B1171" s="376"/>
      <c r="C1171" s="69"/>
      <c r="D1171" s="69"/>
      <c r="E1171" s="70">
        <v>291462.09000000003</v>
      </c>
      <c r="F1171" s="69"/>
      <c r="G1171" s="69"/>
      <c r="H1171" s="68"/>
      <c r="I1171" s="67"/>
    </row>
    <row r="1172" spans="1:46" ht="23.25" hidden="1" customHeight="1" outlineLevel="3" x14ac:dyDescent="0.2">
      <c r="A1172" s="375" t="s">
        <v>440</v>
      </c>
      <c r="B1172" s="375"/>
      <c r="C1172" s="69"/>
      <c r="D1172" s="69"/>
      <c r="E1172" s="70">
        <v>2523379.19</v>
      </c>
      <c r="F1172" s="69"/>
      <c r="G1172" s="69"/>
      <c r="H1172" s="68"/>
      <c r="I1172" s="67"/>
    </row>
    <row r="1173" spans="1:46" ht="12" hidden="1" customHeight="1" outlineLevel="4" x14ac:dyDescent="0.2">
      <c r="A1173" s="376" t="s">
        <v>499</v>
      </c>
      <c r="B1173" s="376"/>
      <c r="C1173" s="69"/>
      <c r="D1173" s="69"/>
      <c r="E1173" s="70">
        <v>2523379.19</v>
      </c>
      <c r="F1173" s="69"/>
      <c r="G1173" s="69"/>
      <c r="H1173" s="68"/>
      <c r="I1173" s="67"/>
    </row>
    <row r="1174" spans="1:46" ht="12" hidden="1" customHeight="1" outlineLevel="3" x14ac:dyDescent="0.2">
      <c r="A1174" s="375" t="s">
        <v>442</v>
      </c>
      <c r="B1174" s="375"/>
      <c r="C1174" s="69"/>
      <c r="D1174" s="69"/>
      <c r="E1174" s="70">
        <v>93101.51</v>
      </c>
      <c r="F1174" s="69"/>
      <c r="G1174" s="69"/>
      <c r="H1174" s="68"/>
      <c r="I1174" s="67"/>
    </row>
    <row r="1175" spans="1:46" ht="12" hidden="1" customHeight="1" outlineLevel="4" x14ac:dyDescent="0.2">
      <c r="A1175" s="376" t="s">
        <v>499</v>
      </c>
      <c r="B1175" s="376"/>
      <c r="C1175" s="69"/>
      <c r="D1175" s="69"/>
      <c r="E1175" s="70">
        <v>93101.51</v>
      </c>
      <c r="F1175" s="69"/>
      <c r="G1175" s="69"/>
      <c r="H1175" s="68"/>
      <c r="I1175" s="67"/>
    </row>
    <row r="1176" spans="1:46" ht="12" hidden="1" customHeight="1" outlineLevel="3" x14ac:dyDescent="0.2">
      <c r="A1176" s="375" t="s">
        <v>778</v>
      </c>
      <c r="B1176" s="375"/>
      <c r="C1176" s="69"/>
      <c r="D1176" s="69"/>
      <c r="E1176" s="70">
        <v>33000</v>
      </c>
      <c r="F1176" s="69"/>
      <c r="G1176" s="69"/>
      <c r="H1176" s="68"/>
      <c r="I1176" s="67"/>
    </row>
    <row r="1177" spans="1:46" ht="23.25" hidden="1" customHeight="1" outlineLevel="4" x14ac:dyDescent="0.2">
      <c r="A1177" s="376" t="s">
        <v>538</v>
      </c>
      <c r="B1177" s="376"/>
      <c r="C1177" s="69"/>
      <c r="D1177" s="69"/>
      <c r="E1177" s="70">
        <v>33000</v>
      </c>
      <c r="F1177" s="69"/>
      <c r="G1177" s="69"/>
      <c r="H1177" s="68"/>
      <c r="I1177" s="67"/>
      <c r="Z1177" s="93" t="s">
        <v>69</v>
      </c>
      <c r="AA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89"/>
      <c r="AN1177" s="89"/>
      <c r="AO1177" s="89"/>
      <c r="AP1177" s="89"/>
      <c r="AQ1177" s="89"/>
      <c r="AR1177" s="89"/>
      <c r="AS1177" s="89"/>
      <c r="AT1177" s="89"/>
    </row>
    <row r="1178" spans="1:46" ht="12" hidden="1" customHeight="1" outlineLevel="2" x14ac:dyDescent="0.2">
      <c r="A1178" s="374" t="s">
        <v>501</v>
      </c>
      <c r="B1178" s="374"/>
      <c r="C1178" s="73"/>
      <c r="D1178" s="73"/>
      <c r="E1178" s="74">
        <v>216851.01</v>
      </c>
      <c r="F1178" s="74">
        <v>216851.01</v>
      </c>
      <c r="G1178" s="73"/>
      <c r="H1178" s="72"/>
      <c r="I1178" s="71"/>
    </row>
    <row r="1179" spans="1:46" ht="12" hidden="1" customHeight="1" outlineLevel="3" x14ac:dyDescent="0.2">
      <c r="A1179" s="375" t="s">
        <v>499</v>
      </c>
      <c r="B1179" s="375"/>
      <c r="C1179" s="69"/>
      <c r="D1179" s="69"/>
      <c r="E1179" s="69"/>
      <c r="F1179" s="70">
        <v>216851.01</v>
      </c>
      <c r="G1179" s="69"/>
      <c r="H1179" s="68"/>
      <c r="I1179" s="67"/>
    </row>
    <row r="1180" spans="1:46" ht="12" hidden="1" customHeight="1" outlineLevel="4" x14ac:dyDescent="0.2">
      <c r="A1180" s="376" t="s">
        <v>499</v>
      </c>
      <c r="B1180" s="376"/>
      <c r="C1180" s="69"/>
      <c r="D1180" s="69"/>
      <c r="E1180" s="69"/>
      <c r="F1180" s="70">
        <v>216851.01</v>
      </c>
      <c r="G1180" s="69"/>
      <c r="H1180" s="68"/>
      <c r="I1180" s="67"/>
    </row>
    <row r="1181" spans="1:46" ht="12" hidden="1" customHeight="1" outlineLevel="3" x14ac:dyDescent="0.2">
      <c r="A1181" s="375" t="s">
        <v>448</v>
      </c>
      <c r="B1181" s="375"/>
      <c r="C1181" s="69"/>
      <c r="D1181" s="69"/>
      <c r="E1181" s="70">
        <v>21710.29</v>
      </c>
      <c r="F1181" s="69"/>
      <c r="G1181" s="69"/>
      <c r="H1181" s="68"/>
      <c r="I1181" s="67"/>
    </row>
    <row r="1182" spans="1:46" ht="12" hidden="1" customHeight="1" outlineLevel="4" x14ac:dyDescent="0.2">
      <c r="A1182" s="376" t="s">
        <v>499</v>
      </c>
      <c r="B1182" s="376"/>
      <c r="C1182" s="69"/>
      <c r="D1182" s="69"/>
      <c r="E1182" s="70">
        <v>21710.29</v>
      </c>
      <c r="F1182" s="69"/>
      <c r="G1182" s="69"/>
      <c r="H1182" s="68"/>
      <c r="I1182" s="67"/>
    </row>
    <row r="1183" spans="1:46" ht="23.25" hidden="1" customHeight="1" outlineLevel="3" x14ac:dyDescent="0.2">
      <c r="A1183" s="375" t="s">
        <v>440</v>
      </c>
      <c r="B1183" s="375"/>
      <c r="C1183" s="69"/>
      <c r="D1183" s="69"/>
      <c r="E1183" s="70">
        <v>190963.68</v>
      </c>
      <c r="F1183" s="69"/>
      <c r="G1183" s="69"/>
      <c r="H1183" s="68"/>
      <c r="I1183" s="67"/>
    </row>
    <row r="1184" spans="1:46" ht="12" hidden="1" customHeight="1" outlineLevel="4" x14ac:dyDescent="0.2">
      <c r="A1184" s="376" t="s">
        <v>499</v>
      </c>
      <c r="B1184" s="376"/>
      <c r="C1184" s="69"/>
      <c r="D1184" s="69"/>
      <c r="E1184" s="70">
        <v>190963.68</v>
      </c>
      <c r="F1184" s="69"/>
      <c r="G1184" s="69"/>
      <c r="H1184" s="68"/>
      <c r="I1184" s="67"/>
    </row>
    <row r="1185" spans="1:48" ht="12" hidden="1" customHeight="1" outlineLevel="3" x14ac:dyDescent="0.2">
      <c r="A1185" s="375" t="s">
        <v>442</v>
      </c>
      <c r="B1185" s="375"/>
      <c r="C1185" s="69"/>
      <c r="D1185" s="69"/>
      <c r="E1185" s="70">
        <v>4177.04</v>
      </c>
      <c r="F1185" s="69"/>
      <c r="G1185" s="69"/>
      <c r="H1185" s="68"/>
      <c r="I1185" s="67"/>
    </row>
    <row r="1186" spans="1:48" ht="12" hidden="1" customHeight="1" outlineLevel="4" x14ac:dyDescent="0.2">
      <c r="A1186" s="376" t="s">
        <v>499</v>
      </c>
      <c r="B1186" s="376"/>
      <c r="C1186" s="69"/>
      <c r="D1186" s="69"/>
      <c r="E1186" s="70">
        <v>4177.04</v>
      </c>
      <c r="F1186" s="69"/>
      <c r="G1186" s="69"/>
      <c r="H1186" s="68"/>
      <c r="I1186" s="67"/>
    </row>
    <row r="1187" spans="1:48" ht="12" hidden="1" customHeight="1" outlineLevel="2" x14ac:dyDescent="0.2">
      <c r="A1187" s="374" t="s">
        <v>500</v>
      </c>
      <c r="B1187" s="374"/>
      <c r="C1187" s="73"/>
      <c r="D1187" s="73"/>
      <c r="E1187" s="74">
        <v>173138.63</v>
      </c>
      <c r="F1187" s="74">
        <v>173138.63</v>
      </c>
      <c r="G1187" s="73"/>
      <c r="H1187" s="72"/>
      <c r="I1187" s="71"/>
    </row>
    <row r="1188" spans="1:48" ht="12" hidden="1" customHeight="1" outlineLevel="3" x14ac:dyDescent="0.2">
      <c r="A1188" s="375" t="s">
        <v>499</v>
      </c>
      <c r="B1188" s="375"/>
      <c r="C1188" s="69"/>
      <c r="D1188" s="69"/>
      <c r="E1188" s="69"/>
      <c r="F1188" s="70">
        <v>173138.63</v>
      </c>
      <c r="G1188" s="69"/>
      <c r="H1188" s="68"/>
      <c r="I1188" s="67"/>
    </row>
    <row r="1189" spans="1:48" ht="12" hidden="1" customHeight="1" outlineLevel="4" x14ac:dyDescent="0.2">
      <c r="A1189" s="376" t="s">
        <v>499</v>
      </c>
      <c r="B1189" s="376"/>
      <c r="C1189" s="69"/>
      <c r="D1189" s="69"/>
      <c r="E1189" s="69"/>
      <c r="F1189" s="70">
        <v>173138.63</v>
      </c>
      <c r="G1189" s="69"/>
      <c r="H1189" s="68"/>
      <c r="I1189" s="67"/>
    </row>
    <row r="1190" spans="1:48" ht="12" hidden="1" customHeight="1" outlineLevel="3" x14ac:dyDescent="0.2">
      <c r="A1190" s="375" t="s">
        <v>448</v>
      </c>
      <c r="B1190" s="375"/>
      <c r="C1190" s="69"/>
      <c r="D1190" s="69"/>
      <c r="E1190" s="70">
        <v>17142.29</v>
      </c>
      <c r="F1190" s="69"/>
      <c r="G1190" s="69"/>
      <c r="H1190" s="68"/>
      <c r="I1190" s="67"/>
    </row>
    <row r="1191" spans="1:48" ht="12" hidden="1" customHeight="1" outlineLevel="4" x14ac:dyDescent="0.2">
      <c r="A1191" s="376" t="s">
        <v>499</v>
      </c>
      <c r="B1191" s="376"/>
      <c r="C1191" s="69"/>
      <c r="D1191" s="69"/>
      <c r="E1191" s="70">
        <v>17142.29</v>
      </c>
      <c r="F1191" s="69"/>
      <c r="G1191" s="69"/>
      <c r="H1191" s="68"/>
      <c r="I1191" s="67"/>
    </row>
    <row r="1192" spans="1:48" ht="23.25" hidden="1" customHeight="1" outlineLevel="3" x14ac:dyDescent="0.2">
      <c r="A1192" s="375" t="s">
        <v>440</v>
      </c>
      <c r="B1192" s="375"/>
      <c r="C1192" s="69"/>
      <c r="D1192" s="69"/>
      <c r="E1192" s="70">
        <v>152647.14000000001</v>
      </c>
      <c r="F1192" s="69"/>
      <c r="G1192" s="69"/>
      <c r="H1192" s="68"/>
      <c r="I1192" s="67"/>
    </row>
    <row r="1193" spans="1:48" ht="12" hidden="1" customHeight="1" outlineLevel="4" x14ac:dyDescent="0.2">
      <c r="A1193" s="376" t="s">
        <v>499</v>
      </c>
      <c r="B1193" s="376"/>
      <c r="C1193" s="69"/>
      <c r="D1193" s="69"/>
      <c r="E1193" s="70">
        <v>152647.14000000001</v>
      </c>
      <c r="F1193" s="69"/>
      <c r="G1193" s="69"/>
      <c r="H1193" s="68"/>
      <c r="I1193" s="67"/>
    </row>
    <row r="1194" spans="1:48" ht="12" hidden="1" customHeight="1" outlineLevel="3" x14ac:dyDescent="0.2">
      <c r="A1194" s="375" t="s">
        <v>442</v>
      </c>
      <c r="B1194" s="375"/>
      <c r="C1194" s="69"/>
      <c r="D1194" s="69"/>
      <c r="E1194" s="70">
        <v>3349.2</v>
      </c>
      <c r="F1194" s="69"/>
      <c r="G1194" s="69"/>
      <c r="H1194" s="68"/>
      <c r="I1194" s="67"/>
    </row>
    <row r="1195" spans="1:48" ht="12" hidden="1" customHeight="1" outlineLevel="4" x14ac:dyDescent="0.2">
      <c r="A1195" s="376" t="s">
        <v>499</v>
      </c>
      <c r="B1195" s="376"/>
      <c r="C1195" s="69"/>
      <c r="D1195" s="69"/>
      <c r="E1195" s="70">
        <v>3349.2</v>
      </c>
      <c r="F1195" s="69"/>
      <c r="G1195" s="69"/>
      <c r="H1195" s="68"/>
      <c r="I1195" s="67"/>
    </row>
    <row r="1196" spans="1:48" ht="12" customHeight="1" outlineLevel="1" collapsed="1" x14ac:dyDescent="0.2">
      <c r="A1196" s="373" t="s">
        <v>777</v>
      </c>
      <c r="B1196" s="373"/>
      <c r="C1196" s="79"/>
      <c r="D1196" s="79"/>
      <c r="E1196" s="80">
        <v>16989003.41</v>
      </c>
      <c r="F1196" s="80">
        <v>16989003.41</v>
      </c>
      <c r="G1196" s="79"/>
      <c r="H1196" s="78"/>
      <c r="I1196" s="77"/>
      <c r="AV1196" s="92" t="s">
        <v>494</v>
      </c>
    </row>
    <row r="1197" spans="1:48" ht="12" hidden="1" customHeight="1" outlineLevel="2" x14ac:dyDescent="0.2">
      <c r="A1197" s="374" t="s">
        <v>502</v>
      </c>
      <c r="B1197" s="374"/>
      <c r="C1197" s="73"/>
      <c r="D1197" s="73"/>
      <c r="E1197" s="74">
        <v>16989003.41</v>
      </c>
      <c r="F1197" s="74">
        <v>16989003.41</v>
      </c>
      <c r="G1197" s="73"/>
      <c r="H1197" s="72"/>
      <c r="I1197" s="71"/>
    </row>
    <row r="1198" spans="1:48" ht="12" hidden="1" customHeight="1" outlineLevel="3" x14ac:dyDescent="0.2">
      <c r="A1198" s="375" t="s">
        <v>499</v>
      </c>
      <c r="B1198" s="375"/>
      <c r="C1198" s="69"/>
      <c r="D1198" s="69"/>
      <c r="E1198" s="69"/>
      <c r="F1198" s="70">
        <v>16989003.41</v>
      </c>
      <c r="G1198" s="69"/>
      <c r="H1198" s="68"/>
      <c r="I1198" s="67"/>
    </row>
    <row r="1199" spans="1:48" ht="12" hidden="1" customHeight="1" outlineLevel="4" x14ac:dyDescent="0.2">
      <c r="A1199" s="376" t="s">
        <v>499</v>
      </c>
      <c r="B1199" s="376"/>
      <c r="C1199" s="69"/>
      <c r="D1199" s="69"/>
      <c r="E1199" s="69"/>
      <c r="F1199" s="70">
        <v>16989003.41</v>
      </c>
      <c r="G1199" s="69"/>
      <c r="H1199" s="68"/>
      <c r="I1199" s="67"/>
    </row>
    <row r="1200" spans="1:48" ht="12" hidden="1" customHeight="1" outlineLevel="3" x14ac:dyDescent="0.2">
      <c r="A1200" s="375" t="s">
        <v>550</v>
      </c>
      <c r="B1200" s="375"/>
      <c r="C1200" s="69"/>
      <c r="D1200" s="69"/>
      <c r="E1200" s="70">
        <v>15353447.460000001</v>
      </c>
      <c r="F1200" s="69"/>
      <c r="G1200" s="69"/>
      <c r="H1200" s="68"/>
      <c r="I1200" s="67"/>
    </row>
    <row r="1201" spans="1:11" ht="12" hidden="1" customHeight="1" outlineLevel="4" x14ac:dyDescent="0.2">
      <c r="A1201" s="376" t="s">
        <v>499</v>
      </c>
      <c r="B1201" s="376"/>
      <c r="C1201" s="69"/>
      <c r="D1201" s="69"/>
      <c r="E1201" s="70">
        <v>15353447.460000001</v>
      </c>
      <c r="F1201" s="69"/>
      <c r="G1201" s="69"/>
      <c r="H1201" s="68"/>
      <c r="I1201" s="67"/>
    </row>
    <row r="1202" spans="1:11" ht="12" hidden="1" customHeight="1" outlineLevel="3" x14ac:dyDescent="0.2">
      <c r="A1202" s="375" t="s">
        <v>608</v>
      </c>
      <c r="B1202" s="375"/>
      <c r="C1202" s="69"/>
      <c r="D1202" s="69"/>
      <c r="E1202" s="70">
        <v>1264745.78</v>
      </c>
      <c r="F1202" s="69"/>
      <c r="G1202" s="69"/>
      <c r="H1202" s="68"/>
      <c r="I1202" s="67"/>
    </row>
    <row r="1203" spans="1:11" ht="12" hidden="1" customHeight="1" outlineLevel="4" x14ac:dyDescent="0.2">
      <c r="A1203" s="376" t="s">
        <v>499</v>
      </c>
      <c r="B1203" s="376"/>
      <c r="C1203" s="69"/>
      <c r="D1203" s="69"/>
      <c r="E1203" s="70">
        <v>1264745.78</v>
      </c>
      <c r="F1203" s="69"/>
      <c r="G1203" s="69"/>
      <c r="H1203" s="68"/>
      <c r="I1203" s="67"/>
    </row>
    <row r="1204" spans="1:11" ht="12" hidden="1" customHeight="1" outlineLevel="3" x14ac:dyDescent="0.2">
      <c r="A1204" s="375" t="s">
        <v>442</v>
      </c>
      <c r="B1204" s="375"/>
      <c r="C1204" s="69"/>
      <c r="D1204" s="69"/>
      <c r="E1204" s="70">
        <v>370810.17</v>
      </c>
      <c r="F1204" s="69"/>
      <c r="G1204" s="69"/>
      <c r="H1204" s="68"/>
      <c r="I1204" s="67"/>
    </row>
    <row r="1205" spans="1:11" ht="12" hidden="1" customHeight="1" outlineLevel="4" x14ac:dyDescent="0.2">
      <c r="A1205" s="376" t="s">
        <v>499</v>
      </c>
      <c r="B1205" s="376"/>
      <c r="C1205" s="69"/>
      <c r="D1205" s="69"/>
      <c r="E1205" s="70">
        <v>370810.17</v>
      </c>
      <c r="F1205" s="69"/>
      <c r="G1205" s="69"/>
      <c r="H1205" s="68"/>
      <c r="I1205" s="67"/>
    </row>
    <row r="1206" spans="1:11" ht="12" customHeight="1" outlineLevel="1" collapsed="1" x14ac:dyDescent="0.2">
      <c r="A1206" s="373" t="s">
        <v>463</v>
      </c>
      <c r="B1206" s="373"/>
      <c r="C1206" s="79"/>
      <c r="D1206" s="79"/>
      <c r="E1206" s="80">
        <v>3672526.7</v>
      </c>
      <c r="F1206" s="80">
        <v>3672526.7</v>
      </c>
      <c r="G1206" s="79"/>
      <c r="H1206" s="78"/>
      <c r="I1206" s="77"/>
    </row>
    <row r="1207" spans="1:11" ht="12" hidden="1" customHeight="1" outlineLevel="2" x14ac:dyDescent="0.2">
      <c r="A1207" s="374" t="s">
        <v>507</v>
      </c>
      <c r="B1207" s="374"/>
      <c r="C1207" s="73"/>
      <c r="D1207" s="73"/>
      <c r="E1207" s="76">
        <v>82.48</v>
      </c>
      <c r="F1207" s="76">
        <v>82.48</v>
      </c>
      <c r="G1207" s="73"/>
      <c r="H1207" s="72"/>
      <c r="I1207" s="71"/>
      <c r="K1207" s="90" t="s">
        <v>493</v>
      </c>
    </row>
    <row r="1208" spans="1:11" ht="12" hidden="1" customHeight="1" outlineLevel="3" x14ac:dyDescent="0.2">
      <c r="A1208" s="375" t="s">
        <v>499</v>
      </c>
      <c r="B1208" s="375"/>
      <c r="C1208" s="69"/>
      <c r="D1208" s="69"/>
      <c r="E1208" s="69"/>
      <c r="F1208" s="75">
        <v>82.48</v>
      </c>
      <c r="G1208" s="69"/>
      <c r="H1208" s="68"/>
      <c r="I1208" s="67"/>
    </row>
    <row r="1209" spans="1:11" ht="12" hidden="1" customHeight="1" outlineLevel="4" x14ac:dyDescent="0.2">
      <c r="A1209" s="376" t="s">
        <v>499</v>
      </c>
      <c r="B1209" s="376"/>
      <c r="C1209" s="69"/>
      <c r="D1209" s="69"/>
      <c r="E1209" s="69"/>
      <c r="F1209" s="75">
        <v>82.48</v>
      </c>
      <c r="G1209" s="69"/>
      <c r="H1209" s="68"/>
      <c r="I1209" s="67"/>
    </row>
    <row r="1210" spans="1:11" ht="23.25" hidden="1" customHeight="1" outlineLevel="3" x14ac:dyDescent="0.2">
      <c r="A1210" s="375" t="s">
        <v>438</v>
      </c>
      <c r="B1210" s="375"/>
      <c r="C1210" s="69"/>
      <c r="D1210" s="69"/>
      <c r="E1210" s="75">
        <v>82.48</v>
      </c>
      <c r="F1210" s="69"/>
      <c r="G1210" s="69"/>
      <c r="H1210" s="68"/>
      <c r="I1210" s="67"/>
    </row>
    <row r="1211" spans="1:11" ht="12" hidden="1" customHeight="1" outlineLevel="4" x14ac:dyDescent="0.2">
      <c r="A1211" s="376" t="s">
        <v>499</v>
      </c>
      <c r="B1211" s="376"/>
      <c r="C1211" s="69"/>
      <c r="D1211" s="69"/>
      <c r="E1211" s="75">
        <v>82.48</v>
      </c>
      <c r="F1211" s="69"/>
      <c r="G1211" s="69"/>
      <c r="H1211" s="68"/>
      <c r="I1211" s="67"/>
    </row>
    <row r="1212" spans="1:11" ht="12" hidden="1" customHeight="1" outlineLevel="2" x14ac:dyDescent="0.2">
      <c r="A1212" s="374" t="s">
        <v>392</v>
      </c>
      <c r="B1212" s="374"/>
      <c r="C1212" s="73"/>
      <c r="D1212" s="73"/>
      <c r="E1212" s="74">
        <v>21179.73</v>
      </c>
      <c r="F1212" s="74">
        <v>21179.73</v>
      </c>
      <c r="G1212" s="73"/>
      <c r="H1212" s="72"/>
      <c r="I1212" s="71"/>
      <c r="K1212" s="90" t="s">
        <v>493</v>
      </c>
    </row>
    <row r="1213" spans="1:11" ht="12" hidden="1" customHeight="1" outlineLevel="3" x14ac:dyDescent="0.2">
      <c r="A1213" s="375" t="s">
        <v>499</v>
      </c>
      <c r="B1213" s="375"/>
      <c r="C1213" s="69"/>
      <c r="D1213" s="69"/>
      <c r="E1213" s="69"/>
      <c r="F1213" s="70">
        <v>21179.73</v>
      </c>
      <c r="G1213" s="69"/>
      <c r="H1213" s="68"/>
      <c r="I1213" s="67"/>
    </row>
    <row r="1214" spans="1:11" ht="12" hidden="1" customHeight="1" outlineLevel="4" x14ac:dyDescent="0.2">
      <c r="A1214" s="376" t="s">
        <v>499</v>
      </c>
      <c r="B1214" s="376"/>
      <c r="C1214" s="69"/>
      <c r="D1214" s="69"/>
      <c r="E1214" s="69"/>
      <c r="F1214" s="70">
        <v>21179.73</v>
      </c>
      <c r="G1214" s="69"/>
      <c r="H1214" s="68"/>
      <c r="I1214" s="67"/>
    </row>
    <row r="1215" spans="1:11" ht="23.25" hidden="1" customHeight="1" outlineLevel="3" x14ac:dyDescent="0.2">
      <c r="A1215" s="375" t="s">
        <v>438</v>
      </c>
      <c r="B1215" s="375"/>
      <c r="C1215" s="69"/>
      <c r="D1215" s="69"/>
      <c r="E1215" s="70">
        <v>21179.73</v>
      </c>
      <c r="F1215" s="69"/>
      <c r="G1215" s="69"/>
      <c r="H1215" s="68"/>
      <c r="I1215" s="67"/>
    </row>
    <row r="1216" spans="1:11" ht="12" hidden="1" customHeight="1" outlineLevel="4" x14ac:dyDescent="0.2">
      <c r="A1216" s="376" t="s">
        <v>499</v>
      </c>
      <c r="B1216" s="376"/>
      <c r="C1216" s="69"/>
      <c r="D1216" s="69"/>
      <c r="E1216" s="70">
        <v>21179.73</v>
      </c>
      <c r="F1216" s="69"/>
      <c r="G1216" s="69"/>
      <c r="H1216" s="68"/>
      <c r="I1216" s="67"/>
    </row>
    <row r="1217" spans="1:11" ht="12" hidden="1" customHeight="1" outlineLevel="2" x14ac:dyDescent="0.2">
      <c r="A1217" s="374" t="s">
        <v>506</v>
      </c>
      <c r="B1217" s="374"/>
      <c r="C1217" s="73"/>
      <c r="D1217" s="73"/>
      <c r="E1217" s="74">
        <v>41213.49</v>
      </c>
      <c r="F1217" s="74">
        <v>41213.49</v>
      </c>
      <c r="G1217" s="73"/>
      <c r="H1217" s="72"/>
      <c r="I1217" s="71"/>
      <c r="K1217" s="90" t="s">
        <v>493</v>
      </c>
    </row>
    <row r="1218" spans="1:11" ht="12" hidden="1" customHeight="1" outlineLevel="3" x14ac:dyDescent="0.2">
      <c r="A1218" s="375" t="s">
        <v>499</v>
      </c>
      <c r="B1218" s="375"/>
      <c r="C1218" s="69"/>
      <c r="D1218" s="69"/>
      <c r="E1218" s="69"/>
      <c r="F1218" s="70">
        <v>41213.49</v>
      </c>
      <c r="G1218" s="69"/>
      <c r="H1218" s="68"/>
      <c r="I1218" s="67"/>
    </row>
    <row r="1219" spans="1:11" ht="12" hidden="1" customHeight="1" outlineLevel="4" x14ac:dyDescent="0.2">
      <c r="A1219" s="376" t="s">
        <v>499</v>
      </c>
      <c r="B1219" s="376"/>
      <c r="C1219" s="69"/>
      <c r="D1219" s="69"/>
      <c r="E1219" s="69"/>
      <c r="F1219" s="70">
        <v>41213.49</v>
      </c>
      <c r="G1219" s="69"/>
      <c r="H1219" s="68"/>
      <c r="I1219" s="67"/>
    </row>
    <row r="1220" spans="1:11" ht="23.25" hidden="1" customHeight="1" outlineLevel="3" x14ac:dyDescent="0.2">
      <c r="A1220" s="375" t="s">
        <v>438</v>
      </c>
      <c r="B1220" s="375"/>
      <c r="C1220" s="69"/>
      <c r="D1220" s="69"/>
      <c r="E1220" s="70">
        <v>41213.49</v>
      </c>
      <c r="F1220" s="69"/>
      <c r="G1220" s="69"/>
      <c r="H1220" s="68"/>
      <c r="I1220" s="67"/>
    </row>
    <row r="1221" spans="1:11" ht="12" hidden="1" customHeight="1" outlineLevel="4" x14ac:dyDescent="0.2">
      <c r="A1221" s="376" t="s">
        <v>499</v>
      </c>
      <c r="B1221" s="376"/>
      <c r="C1221" s="69"/>
      <c r="D1221" s="69"/>
      <c r="E1221" s="70">
        <v>41213.49</v>
      </c>
      <c r="F1221" s="69"/>
      <c r="G1221" s="69"/>
      <c r="H1221" s="68"/>
      <c r="I1221" s="67"/>
    </row>
    <row r="1222" spans="1:11" ht="12" hidden="1" customHeight="1" outlineLevel="2" x14ac:dyDescent="0.2">
      <c r="A1222" s="374" t="s">
        <v>505</v>
      </c>
      <c r="B1222" s="374"/>
      <c r="C1222" s="73"/>
      <c r="D1222" s="73"/>
      <c r="E1222" s="76">
        <v>6.75</v>
      </c>
      <c r="F1222" s="76">
        <v>6.75</v>
      </c>
      <c r="G1222" s="73"/>
      <c r="H1222" s="72"/>
      <c r="I1222" s="71"/>
      <c r="K1222" s="90" t="s">
        <v>493</v>
      </c>
    </row>
    <row r="1223" spans="1:11" ht="12" hidden="1" customHeight="1" outlineLevel="3" x14ac:dyDescent="0.2">
      <c r="A1223" s="375" t="s">
        <v>499</v>
      </c>
      <c r="B1223" s="375"/>
      <c r="C1223" s="69"/>
      <c r="D1223" s="69"/>
      <c r="E1223" s="69"/>
      <c r="F1223" s="75">
        <v>6.75</v>
      </c>
      <c r="G1223" s="69"/>
      <c r="H1223" s="68"/>
      <c r="I1223" s="67"/>
    </row>
    <row r="1224" spans="1:11" ht="12" hidden="1" customHeight="1" outlineLevel="4" x14ac:dyDescent="0.2">
      <c r="A1224" s="376" t="s">
        <v>499</v>
      </c>
      <c r="B1224" s="376"/>
      <c r="C1224" s="69"/>
      <c r="D1224" s="69"/>
      <c r="E1224" s="69"/>
      <c r="F1224" s="75">
        <v>6.75</v>
      </c>
      <c r="G1224" s="69"/>
      <c r="H1224" s="68"/>
      <c r="I1224" s="67"/>
    </row>
    <row r="1225" spans="1:11" ht="23.25" hidden="1" customHeight="1" outlineLevel="3" x14ac:dyDescent="0.2">
      <c r="A1225" s="375" t="s">
        <v>438</v>
      </c>
      <c r="B1225" s="375"/>
      <c r="C1225" s="69"/>
      <c r="D1225" s="69"/>
      <c r="E1225" s="75">
        <v>6.75</v>
      </c>
      <c r="F1225" s="69"/>
      <c r="G1225" s="69"/>
      <c r="H1225" s="68"/>
      <c r="I1225" s="67"/>
    </row>
    <row r="1226" spans="1:11" ht="12" hidden="1" customHeight="1" outlineLevel="4" x14ac:dyDescent="0.2">
      <c r="A1226" s="376" t="s">
        <v>499</v>
      </c>
      <c r="B1226" s="376"/>
      <c r="C1226" s="69"/>
      <c r="D1226" s="69"/>
      <c r="E1226" s="75">
        <v>6.75</v>
      </c>
      <c r="F1226" s="69"/>
      <c r="G1226" s="69"/>
      <c r="H1226" s="68"/>
      <c r="I1226" s="67"/>
    </row>
    <row r="1227" spans="1:11" ht="12" hidden="1" customHeight="1" outlineLevel="2" x14ac:dyDescent="0.2">
      <c r="A1227" s="374" t="s">
        <v>504</v>
      </c>
      <c r="B1227" s="374"/>
      <c r="C1227" s="73"/>
      <c r="D1227" s="73"/>
      <c r="E1227" s="76">
        <v>301.39</v>
      </c>
      <c r="F1227" s="76">
        <v>301.39</v>
      </c>
      <c r="G1227" s="73"/>
      <c r="H1227" s="72"/>
      <c r="I1227" s="71"/>
      <c r="K1227" s="90" t="s">
        <v>493</v>
      </c>
    </row>
    <row r="1228" spans="1:11" ht="12" hidden="1" customHeight="1" outlineLevel="3" x14ac:dyDescent="0.2">
      <c r="A1228" s="375" t="s">
        <v>499</v>
      </c>
      <c r="B1228" s="375"/>
      <c r="C1228" s="69"/>
      <c r="D1228" s="69"/>
      <c r="E1228" s="69"/>
      <c r="F1228" s="75">
        <v>301.39</v>
      </c>
      <c r="G1228" s="69"/>
      <c r="H1228" s="68"/>
      <c r="I1228" s="67"/>
    </row>
    <row r="1229" spans="1:11" ht="12" hidden="1" customHeight="1" outlineLevel="4" x14ac:dyDescent="0.2">
      <c r="A1229" s="376" t="s">
        <v>499</v>
      </c>
      <c r="B1229" s="376"/>
      <c r="C1229" s="69"/>
      <c r="D1229" s="69"/>
      <c r="E1229" s="69"/>
      <c r="F1229" s="75">
        <v>301.39</v>
      </c>
      <c r="G1229" s="69"/>
      <c r="H1229" s="68"/>
      <c r="I1229" s="67"/>
    </row>
    <row r="1230" spans="1:11" ht="23.25" hidden="1" customHeight="1" outlineLevel="3" x14ac:dyDescent="0.2">
      <c r="A1230" s="375" t="s">
        <v>438</v>
      </c>
      <c r="B1230" s="375"/>
      <c r="C1230" s="69"/>
      <c r="D1230" s="69"/>
      <c r="E1230" s="75">
        <v>301.39</v>
      </c>
      <c r="F1230" s="69"/>
      <c r="G1230" s="69"/>
      <c r="H1230" s="68"/>
      <c r="I1230" s="67"/>
    </row>
    <row r="1231" spans="1:11" ht="12" hidden="1" customHeight="1" outlineLevel="4" x14ac:dyDescent="0.2">
      <c r="A1231" s="376" t="s">
        <v>499</v>
      </c>
      <c r="B1231" s="376"/>
      <c r="C1231" s="69"/>
      <c r="D1231" s="69"/>
      <c r="E1231" s="75">
        <v>301.39</v>
      </c>
      <c r="F1231" s="69"/>
      <c r="G1231" s="69"/>
      <c r="H1231" s="68"/>
      <c r="I1231" s="67"/>
    </row>
    <row r="1232" spans="1:11" ht="12" hidden="1" customHeight="1" outlineLevel="2" x14ac:dyDescent="0.2">
      <c r="A1232" s="374" t="s">
        <v>503</v>
      </c>
      <c r="B1232" s="374"/>
      <c r="C1232" s="73"/>
      <c r="D1232" s="73"/>
      <c r="E1232" s="74">
        <v>109265.04</v>
      </c>
      <c r="F1232" s="74">
        <v>109265.04</v>
      </c>
      <c r="G1232" s="73"/>
      <c r="H1232" s="72"/>
      <c r="I1232" s="71"/>
      <c r="K1232" s="90" t="s">
        <v>493</v>
      </c>
    </row>
    <row r="1233" spans="1:11" ht="12" hidden="1" customHeight="1" outlineLevel="3" x14ac:dyDescent="0.2">
      <c r="A1233" s="375" t="s">
        <v>499</v>
      </c>
      <c r="B1233" s="375"/>
      <c r="C1233" s="69"/>
      <c r="D1233" s="69"/>
      <c r="E1233" s="69"/>
      <c r="F1233" s="70">
        <v>109265.04</v>
      </c>
      <c r="G1233" s="69"/>
      <c r="H1233" s="68"/>
      <c r="I1233" s="67"/>
    </row>
    <row r="1234" spans="1:11" ht="12" hidden="1" customHeight="1" outlineLevel="4" x14ac:dyDescent="0.2">
      <c r="A1234" s="376" t="s">
        <v>499</v>
      </c>
      <c r="B1234" s="376"/>
      <c r="C1234" s="69"/>
      <c r="D1234" s="69"/>
      <c r="E1234" s="69"/>
      <c r="F1234" s="70">
        <v>109265.04</v>
      </c>
      <c r="G1234" s="69"/>
      <c r="H1234" s="68"/>
      <c r="I1234" s="67"/>
    </row>
    <row r="1235" spans="1:11" ht="23.25" hidden="1" customHeight="1" outlineLevel="3" x14ac:dyDescent="0.2">
      <c r="A1235" s="375" t="s">
        <v>438</v>
      </c>
      <c r="B1235" s="375"/>
      <c r="C1235" s="69"/>
      <c r="D1235" s="69"/>
      <c r="E1235" s="70">
        <v>109265.04</v>
      </c>
      <c r="F1235" s="69"/>
      <c r="G1235" s="69"/>
      <c r="H1235" s="68"/>
      <c r="I1235" s="67"/>
    </row>
    <row r="1236" spans="1:11" ht="12" hidden="1" customHeight="1" outlineLevel="4" x14ac:dyDescent="0.2">
      <c r="A1236" s="376" t="s">
        <v>499</v>
      </c>
      <c r="B1236" s="376"/>
      <c r="C1236" s="69"/>
      <c r="D1236" s="69"/>
      <c r="E1236" s="70">
        <v>109265.04</v>
      </c>
      <c r="F1236" s="69"/>
      <c r="G1236" s="69"/>
      <c r="H1236" s="68"/>
      <c r="I1236" s="67"/>
    </row>
    <row r="1237" spans="1:11" ht="12" hidden="1" customHeight="1" outlineLevel="2" x14ac:dyDescent="0.2">
      <c r="A1237" s="374" t="s">
        <v>502</v>
      </c>
      <c r="B1237" s="374"/>
      <c r="C1237" s="73"/>
      <c r="D1237" s="73"/>
      <c r="E1237" s="74">
        <v>3479849.96</v>
      </c>
      <c r="F1237" s="74">
        <v>3479849.96</v>
      </c>
      <c r="G1237" s="73"/>
      <c r="H1237" s="72"/>
      <c r="I1237" s="71"/>
    </row>
    <row r="1238" spans="1:11" ht="12" hidden="1" customHeight="1" outlineLevel="3" x14ac:dyDescent="0.2">
      <c r="A1238" s="375" t="s">
        <v>499</v>
      </c>
      <c r="B1238" s="375"/>
      <c r="C1238" s="69"/>
      <c r="D1238" s="69"/>
      <c r="E1238" s="70">
        <v>381056.69</v>
      </c>
      <c r="F1238" s="70">
        <v>3479849.96</v>
      </c>
      <c r="G1238" s="69"/>
      <c r="H1238" s="68"/>
      <c r="I1238" s="67"/>
      <c r="K1238" s="90" t="s">
        <v>493</v>
      </c>
    </row>
    <row r="1239" spans="1:11" ht="12" hidden="1" customHeight="1" outlineLevel="4" x14ac:dyDescent="0.2">
      <c r="A1239" s="376" t="s">
        <v>499</v>
      </c>
      <c r="B1239" s="376"/>
      <c r="C1239" s="69"/>
      <c r="D1239" s="69"/>
      <c r="E1239" s="70">
        <v>381056.69</v>
      </c>
      <c r="F1239" s="70">
        <v>3479849.96</v>
      </c>
      <c r="G1239" s="69"/>
      <c r="H1239" s="68"/>
      <c r="I1239" s="67"/>
    </row>
    <row r="1240" spans="1:11" ht="23.25" hidden="1" customHeight="1" outlineLevel="3" x14ac:dyDescent="0.2">
      <c r="A1240" s="375" t="s">
        <v>438</v>
      </c>
      <c r="B1240" s="375"/>
      <c r="C1240" s="69"/>
      <c r="D1240" s="69"/>
      <c r="E1240" s="70">
        <v>437861.78</v>
      </c>
      <c r="F1240" s="69"/>
      <c r="G1240" s="69"/>
      <c r="H1240" s="68"/>
      <c r="I1240" s="67"/>
      <c r="K1240" s="90" t="s">
        <v>493</v>
      </c>
    </row>
    <row r="1241" spans="1:11" ht="12" hidden="1" customHeight="1" outlineLevel="4" x14ac:dyDescent="0.2">
      <c r="A1241" s="376" t="s">
        <v>499</v>
      </c>
      <c r="B1241" s="376"/>
      <c r="C1241" s="69"/>
      <c r="D1241" s="69"/>
      <c r="E1241" s="70">
        <v>153724.93</v>
      </c>
      <c r="F1241" s="69"/>
      <c r="G1241" s="69"/>
      <c r="H1241" s="68"/>
      <c r="I1241" s="67"/>
    </row>
    <row r="1242" spans="1:11" ht="12" hidden="1" customHeight="1" outlineLevel="4" x14ac:dyDescent="0.2">
      <c r="A1242" s="376" t="s">
        <v>549</v>
      </c>
      <c r="B1242" s="376"/>
      <c r="C1242" s="69"/>
      <c r="D1242" s="69"/>
      <c r="E1242" s="70">
        <v>284136.84999999998</v>
      </c>
      <c r="F1242" s="69"/>
      <c r="G1242" s="69"/>
      <c r="H1242" s="68"/>
      <c r="I1242" s="67"/>
    </row>
    <row r="1243" spans="1:11" ht="23.25" hidden="1" customHeight="1" outlineLevel="3" x14ac:dyDescent="0.2">
      <c r="A1243" s="375" t="s">
        <v>548</v>
      </c>
      <c r="B1243" s="375"/>
      <c r="C1243" s="69"/>
      <c r="D1243" s="69"/>
      <c r="E1243" s="70">
        <v>2660931.4900000002</v>
      </c>
      <c r="F1243" s="69"/>
      <c r="G1243" s="69"/>
      <c r="H1243" s="68"/>
      <c r="I1243" s="67"/>
    </row>
    <row r="1244" spans="1:11" ht="12" hidden="1" customHeight="1" outlineLevel="4" x14ac:dyDescent="0.2">
      <c r="A1244" s="376" t="s">
        <v>499</v>
      </c>
      <c r="B1244" s="376"/>
      <c r="C1244" s="69"/>
      <c r="D1244" s="69"/>
      <c r="E1244" s="70">
        <v>14283.31</v>
      </c>
      <c r="F1244" s="69"/>
      <c r="G1244" s="69"/>
      <c r="H1244" s="68"/>
      <c r="I1244" s="67"/>
      <c r="K1244" s="90" t="s">
        <v>493</v>
      </c>
    </row>
    <row r="1245" spans="1:11" ht="12" hidden="1" customHeight="1" outlineLevel="4" x14ac:dyDescent="0.2">
      <c r="A1245" s="376" t="s">
        <v>776</v>
      </c>
      <c r="B1245" s="376"/>
      <c r="C1245" s="69"/>
      <c r="D1245" s="69"/>
      <c r="E1245" s="70">
        <v>3684.65</v>
      </c>
      <c r="F1245" s="69"/>
      <c r="G1245" s="69"/>
      <c r="H1245" s="68"/>
      <c r="I1245" s="67"/>
      <c r="K1245" s="90" t="s">
        <v>12</v>
      </c>
    </row>
    <row r="1246" spans="1:11" ht="12" hidden="1" customHeight="1" outlineLevel="4" x14ac:dyDescent="0.2">
      <c r="A1246" s="376" t="s">
        <v>775</v>
      </c>
      <c r="B1246" s="376"/>
      <c r="C1246" s="69"/>
      <c r="D1246" s="69"/>
      <c r="E1246" s="70">
        <v>2635.22</v>
      </c>
      <c r="F1246" s="69"/>
      <c r="G1246" s="69"/>
      <c r="H1246" s="68"/>
      <c r="I1246" s="67"/>
      <c r="K1246" s="90" t="s">
        <v>13</v>
      </c>
    </row>
    <row r="1247" spans="1:11" ht="12" hidden="1" customHeight="1" outlineLevel="4" x14ac:dyDescent="0.2">
      <c r="A1247" s="376" t="s">
        <v>774</v>
      </c>
      <c r="B1247" s="376"/>
      <c r="C1247" s="69"/>
      <c r="D1247" s="69"/>
      <c r="E1247" s="70">
        <v>1427.24</v>
      </c>
      <c r="F1247" s="69"/>
      <c r="G1247" s="69"/>
      <c r="H1247" s="68"/>
      <c r="I1247" s="67"/>
      <c r="K1247" s="90" t="s">
        <v>14</v>
      </c>
    </row>
    <row r="1248" spans="1:11" ht="12" hidden="1" customHeight="1" outlineLevel="4" x14ac:dyDescent="0.2">
      <c r="A1248" s="376" t="s">
        <v>773</v>
      </c>
      <c r="B1248" s="376"/>
      <c r="C1248" s="69"/>
      <c r="D1248" s="69"/>
      <c r="E1248" s="70">
        <v>2524.5300000000002</v>
      </c>
      <c r="F1248" s="69"/>
      <c r="G1248" s="69"/>
      <c r="H1248" s="68"/>
      <c r="I1248" s="67"/>
      <c r="K1248" s="90" t="s">
        <v>15</v>
      </c>
    </row>
    <row r="1249" spans="1:11" ht="12" hidden="1" customHeight="1" outlineLevel="4" x14ac:dyDescent="0.2">
      <c r="A1249" s="376" t="s">
        <v>772</v>
      </c>
      <c r="B1249" s="376"/>
      <c r="C1249" s="69"/>
      <c r="D1249" s="69"/>
      <c r="E1249" s="70">
        <v>16817.63</v>
      </c>
      <c r="F1249" s="69"/>
      <c r="G1249" s="69"/>
      <c r="H1249" s="68"/>
      <c r="I1249" s="67"/>
      <c r="K1249" s="90" t="s">
        <v>16</v>
      </c>
    </row>
    <row r="1250" spans="1:11" ht="12" hidden="1" customHeight="1" outlineLevel="4" x14ac:dyDescent="0.2">
      <c r="A1250" s="376" t="s">
        <v>771</v>
      </c>
      <c r="B1250" s="376"/>
      <c r="C1250" s="69"/>
      <c r="D1250" s="69"/>
      <c r="E1250" s="70">
        <v>15711.78</v>
      </c>
      <c r="F1250" s="69"/>
      <c r="G1250" s="69"/>
      <c r="H1250" s="68"/>
      <c r="I1250" s="67"/>
      <c r="K1250" s="90" t="s">
        <v>17</v>
      </c>
    </row>
    <row r="1251" spans="1:11" ht="12" hidden="1" customHeight="1" outlineLevel="4" x14ac:dyDescent="0.2">
      <c r="A1251" s="376" t="s">
        <v>770</v>
      </c>
      <c r="B1251" s="376"/>
      <c r="C1251" s="69"/>
      <c r="D1251" s="69"/>
      <c r="E1251" s="70">
        <v>9796.73</v>
      </c>
      <c r="F1251" s="69"/>
      <c r="G1251" s="69"/>
      <c r="H1251" s="68"/>
      <c r="I1251" s="67"/>
      <c r="K1251" s="90" t="s">
        <v>18</v>
      </c>
    </row>
    <row r="1252" spans="1:11" ht="12" hidden="1" customHeight="1" outlineLevel="4" x14ac:dyDescent="0.2">
      <c r="A1252" s="376" t="s">
        <v>547</v>
      </c>
      <c r="B1252" s="376"/>
      <c r="C1252" s="69"/>
      <c r="D1252" s="69"/>
      <c r="E1252" s="70">
        <v>42738.97</v>
      </c>
      <c r="F1252" s="69"/>
      <c r="G1252" s="69"/>
      <c r="H1252" s="68"/>
      <c r="I1252" s="67"/>
      <c r="K1252" s="90" t="s">
        <v>0</v>
      </c>
    </row>
    <row r="1253" spans="1:11" ht="12" hidden="1" customHeight="1" outlineLevel="4" x14ac:dyDescent="0.2">
      <c r="A1253" s="376" t="s">
        <v>769</v>
      </c>
      <c r="B1253" s="376"/>
      <c r="C1253" s="69"/>
      <c r="D1253" s="69"/>
      <c r="E1253" s="70">
        <v>29483.02</v>
      </c>
      <c r="F1253" s="69"/>
      <c r="G1253" s="69"/>
      <c r="H1253" s="68"/>
      <c r="I1253" s="67"/>
      <c r="K1253" s="90" t="s">
        <v>1</v>
      </c>
    </row>
    <row r="1254" spans="1:11" ht="12" hidden="1" customHeight="1" outlineLevel="4" x14ac:dyDescent="0.2">
      <c r="A1254" s="376" t="s">
        <v>768</v>
      </c>
      <c r="B1254" s="376"/>
      <c r="C1254" s="69"/>
      <c r="D1254" s="69"/>
      <c r="E1254" s="70">
        <v>1292.8</v>
      </c>
      <c r="F1254" s="69"/>
      <c r="G1254" s="69"/>
      <c r="H1254" s="68"/>
      <c r="I1254" s="67"/>
      <c r="K1254" s="90" t="s">
        <v>493</v>
      </c>
    </row>
    <row r="1255" spans="1:11" ht="12" hidden="1" customHeight="1" outlineLevel="4" x14ac:dyDescent="0.2">
      <c r="A1255" s="376" t="s">
        <v>767</v>
      </c>
      <c r="B1255" s="376"/>
      <c r="C1255" s="69"/>
      <c r="D1255" s="69"/>
      <c r="E1255" s="70">
        <v>21444.73</v>
      </c>
      <c r="F1255" s="69"/>
      <c r="G1255" s="69"/>
      <c r="H1255" s="68"/>
      <c r="I1255" s="67"/>
      <c r="K1255" s="90" t="s">
        <v>2</v>
      </c>
    </row>
    <row r="1256" spans="1:11" ht="12" hidden="1" customHeight="1" outlineLevel="4" x14ac:dyDescent="0.2">
      <c r="A1256" s="376" t="s">
        <v>766</v>
      </c>
      <c r="B1256" s="376"/>
      <c r="C1256" s="69"/>
      <c r="D1256" s="69"/>
      <c r="E1256" s="70">
        <v>41135.01</v>
      </c>
      <c r="F1256" s="69"/>
      <c r="G1256" s="69"/>
      <c r="H1256" s="68"/>
      <c r="I1256" s="67"/>
      <c r="K1256" s="90" t="s">
        <v>3</v>
      </c>
    </row>
    <row r="1257" spans="1:11" ht="12" hidden="1" customHeight="1" outlineLevel="4" x14ac:dyDescent="0.2">
      <c r="A1257" s="376" t="s">
        <v>765</v>
      </c>
      <c r="B1257" s="376"/>
      <c r="C1257" s="69"/>
      <c r="D1257" s="69"/>
      <c r="E1257" s="70">
        <v>26550.85</v>
      </c>
      <c r="F1257" s="69"/>
      <c r="G1257" s="69"/>
      <c r="H1257" s="68"/>
      <c r="I1257" s="67"/>
      <c r="K1257" s="90" t="s">
        <v>4</v>
      </c>
    </row>
    <row r="1258" spans="1:11" ht="12" hidden="1" customHeight="1" outlineLevel="4" x14ac:dyDescent="0.2">
      <c r="A1258" s="376" t="s">
        <v>546</v>
      </c>
      <c r="B1258" s="376"/>
      <c r="C1258" s="69"/>
      <c r="D1258" s="69"/>
      <c r="E1258" s="70">
        <v>19792.650000000001</v>
      </c>
      <c r="F1258" s="69"/>
      <c r="G1258" s="69"/>
      <c r="H1258" s="68"/>
      <c r="I1258" s="67"/>
      <c r="K1258" s="90" t="s">
        <v>5</v>
      </c>
    </row>
    <row r="1259" spans="1:11" ht="12" hidden="1" customHeight="1" outlineLevel="4" x14ac:dyDescent="0.2">
      <c r="A1259" s="376" t="s">
        <v>545</v>
      </c>
      <c r="B1259" s="376"/>
      <c r="C1259" s="69"/>
      <c r="D1259" s="69"/>
      <c r="E1259" s="70">
        <v>41627.33</v>
      </c>
      <c r="F1259" s="69"/>
      <c r="G1259" s="69"/>
      <c r="H1259" s="68"/>
      <c r="I1259" s="67"/>
      <c r="K1259" s="90" t="s">
        <v>6</v>
      </c>
    </row>
    <row r="1260" spans="1:11" ht="12" hidden="1" customHeight="1" outlineLevel="4" x14ac:dyDescent="0.2">
      <c r="A1260" s="376" t="s">
        <v>764</v>
      </c>
      <c r="B1260" s="376"/>
      <c r="C1260" s="69"/>
      <c r="D1260" s="69"/>
      <c r="E1260" s="70">
        <v>36429.71</v>
      </c>
      <c r="F1260" s="69"/>
      <c r="G1260" s="69"/>
      <c r="H1260" s="68"/>
      <c r="I1260" s="67"/>
      <c r="K1260" s="90" t="s">
        <v>7</v>
      </c>
    </row>
    <row r="1261" spans="1:11" ht="12" hidden="1" customHeight="1" outlineLevel="4" x14ac:dyDescent="0.2">
      <c r="A1261" s="376" t="s">
        <v>763</v>
      </c>
      <c r="B1261" s="376"/>
      <c r="C1261" s="69"/>
      <c r="D1261" s="69"/>
      <c r="E1261" s="70">
        <v>35283.629999999997</v>
      </c>
      <c r="F1261" s="69"/>
      <c r="G1261" s="69"/>
      <c r="H1261" s="68"/>
      <c r="I1261" s="67"/>
      <c r="K1261" s="90" t="s">
        <v>8</v>
      </c>
    </row>
    <row r="1262" spans="1:11" ht="12" hidden="1" customHeight="1" outlineLevel="4" x14ac:dyDescent="0.2">
      <c r="A1262" s="376" t="s">
        <v>762</v>
      </c>
      <c r="B1262" s="376"/>
      <c r="C1262" s="69"/>
      <c r="D1262" s="69"/>
      <c r="E1262" s="70">
        <v>25382.01</v>
      </c>
      <c r="F1262" s="69"/>
      <c r="G1262" s="69"/>
      <c r="H1262" s="68"/>
      <c r="I1262" s="67"/>
      <c r="K1262" s="90" t="s">
        <v>9</v>
      </c>
    </row>
    <row r="1263" spans="1:11" ht="12" hidden="1" customHeight="1" outlineLevel="4" x14ac:dyDescent="0.2">
      <c r="A1263" s="376" t="s">
        <v>761</v>
      </c>
      <c r="B1263" s="376"/>
      <c r="C1263" s="69"/>
      <c r="D1263" s="69"/>
      <c r="E1263" s="70">
        <v>22967.48</v>
      </c>
      <c r="F1263" s="69"/>
      <c r="G1263" s="69"/>
      <c r="H1263" s="68"/>
      <c r="I1263" s="67"/>
      <c r="K1263" s="90" t="s">
        <v>10</v>
      </c>
    </row>
    <row r="1264" spans="1:11" ht="12" hidden="1" customHeight="1" outlineLevel="4" x14ac:dyDescent="0.2">
      <c r="A1264" s="376" t="s">
        <v>760</v>
      </c>
      <c r="B1264" s="376"/>
      <c r="C1264" s="69"/>
      <c r="D1264" s="69"/>
      <c r="E1264" s="70">
        <v>16703.509999999998</v>
      </c>
      <c r="F1264" s="69"/>
      <c r="G1264" s="69"/>
      <c r="H1264" s="68"/>
      <c r="I1264" s="67"/>
      <c r="K1264" s="90" t="s">
        <v>11</v>
      </c>
    </row>
    <row r="1265" spans="1:11" ht="12" hidden="1" customHeight="1" outlineLevel="4" x14ac:dyDescent="0.2">
      <c r="A1265" s="376" t="s">
        <v>759</v>
      </c>
      <c r="B1265" s="376"/>
      <c r="C1265" s="69"/>
      <c r="D1265" s="69"/>
      <c r="E1265" s="70">
        <v>37570.870000000003</v>
      </c>
      <c r="F1265" s="69"/>
      <c r="G1265" s="69"/>
      <c r="H1265" s="68"/>
      <c r="I1265" s="67"/>
      <c r="K1265" s="90" t="s">
        <v>12</v>
      </c>
    </row>
    <row r="1266" spans="1:11" ht="12" hidden="1" customHeight="1" outlineLevel="4" x14ac:dyDescent="0.2">
      <c r="A1266" s="376" t="s">
        <v>758</v>
      </c>
      <c r="B1266" s="376"/>
      <c r="C1266" s="69"/>
      <c r="D1266" s="69"/>
      <c r="E1266" s="70">
        <v>10143.68</v>
      </c>
      <c r="F1266" s="69"/>
      <c r="G1266" s="69"/>
      <c r="H1266" s="68"/>
      <c r="I1266" s="67"/>
      <c r="K1266" s="90" t="s">
        <v>13</v>
      </c>
    </row>
    <row r="1267" spans="1:11" ht="12" hidden="1" customHeight="1" outlineLevel="4" x14ac:dyDescent="0.2">
      <c r="A1267" s="376" t="s">
        <v>544</v>
      </c>
      <c r="B1267" s="376"/>
      <c r="C1267" s="69"/>
      <c r="D1267" s="69"/>
      <c r="E1267" s="70">
        <v>20168.14</v>
      </c>
      <c r="F1267" s="69"/>
      <c r="G1267" s="69"/>
      <c r="H1267" s="68"/>
      <c r="I1267" s="67"/>
      <c r="K1267" s="90" t="s">
        <v>14</v>
      </c>
    </row>
    <row r="1268" spans="1:11" ht="12" hidden="1" customHeight="1" outlineLevel="4" x14ac:dyDescent="0.2">
      <c r="A1268" s="376" t="s">
        <v>543</v>
      </c>
      <c r="B1268" s="376"/>
      <c r="C1268" s="69"/>
      <c r="D1268" s="69"/>
      <c r="E1268" s="70">
        <v>51165.14</v>
      </c>
      <c r="F1268" s="69"/>
      <c r="G1268" s="69"/>
      <c r="H1268" s="68"/>
      <c r="I1268" s="67"/>
      <c r="K1268" s="90" t="s">
        <v>15</v>
      </c>
    </row>
    <row r="1269" spans="1:11" ht="12" hidden="1" customHeight="1" outlineLevel="4" x14ac:dyDescent="0.2">
      <c r="A1269" s="376" t="s">
        <v>757</v>
      </c>
      <c r="B1269" s="376"/>
      <c r="C1269" s="69"/>
      <c r="D1269" s="69"/>
      <c r="E1269" s="70">
        <v>13490.37</v>
      </c>
      <c r="F1269" s="69"/>
      <c r="G1269" s="69"/>
      <c r="H1269" s="68"/>
      <c r="I1269" s="67"/>
      <c r="K1269" s="90" t="s">
        <v>18</v>
      </c>
    </row>
    <row r="1270" spans="1:11" ht="12" hidden="1" customHeight="1" outlineLevel="4" x14ac:dyDescent="0.2">
      <c r="A1270" s="376" t="s">
        <v>534</v>
      </c>
      <c r="B1270" s="376"/>
      <c r="C1270" s="69"/>
      <c r="D1270" s="69"/>
      <c r="E1270" s="70">
        <v>87622.87</v>
      </c>
      <c r="F1270" s="69"/>
      <c r="G1270" s="69"/>
      <c r="H1270" s="68"/>
      <c r="I1270" s="67"/>
      <c r="K1270" s="90" t="s">
        <v>36</v>
      </c>
    </row>
    <row r="1271" spans="1:11" ht="12" hidden="1" customHeight="1" outlineLevel="4" x14ac:dyDescent="0.2">
      <c r="A1271" s="376" t="s">
        <v>756</v>
      </c>
      <c r="B1271" s="376"/>
      <c r="C1271" s="69"/>
      <c r="D1271" s="69"/>
      <c r="E1271" s="70">
        <v>23548.17</v>
      </c>
      <c r="F1271" s="69"/>
      <c r="G1271" s="69"/>
      <c r="H1271" s="68"/>
      <c r="I1271" s="67"/>
      <c r="K1271" s="90" t="s">
        <v>37</v>
      </c>
    </row>
    <row r="1272" spans="1:11" ht="12" hidden="1" customHeight="1" outlineLevel="4" x14ac:dyDescent="0.2">
      <c r="A1272" s="376" t="s">
        <v>755</v>
      </c>
      <c r="B1272" s="376"/>
      <c r="C1272" s="69"/>
      <c r="D1272" s="69"/>
      <c r="E1272" s="70">
        <v>34015.39</v>
      </c>
      <c r="F1272" s="69"/>
      <c r="G1272" s="69"/>
      <c r="H1272" s="68"/>
      <c r="I1272" s="67"/>
      <c r="K1272" s="90" t="s">
        <v>38</v>
      </c>
    </row>
    <row r="1273" spans="1:11" ht="12" hidden="1" customHeight="1" outlineLevel="4" x14ac:dyDescent="0.2">
      <c r="A1273" s="376" t="s">
        <v>533</v>
      </c>
      <c r="B1273" s="376"/>
      <c r="C1273" s="69"/>
      <c r="D1273" s="69"/>
      <c r="E1273" s="70">
        <v>100982.86</v>
      </c>
      <c r="F1273" s="69"/>
      <c r="G1273" s="69"/>
      <c r="H1273" s="68"/>
      <c r="I1273" s="67"/>
      <c r="K1273" s="90" t="s">
        <v>39</v>
      </c>
    </row>
    <row r="1274" spans="1:11" ht="12" hidden="1" customHeight="1" outlineLevel="4" x14ac:dyDescent="0.2">
      <c r="A1274" s="376" t="s">
        <v>754</v>
      </c>
      <c r="B1274" s="376"/>
      <c r="C1274" s="69"/>
      <c r="D1274" s="69"/>
      <c r="E1274" s="70">
        <v>40077.480000000003</v>
      </c>
      <c r="F1274" s="69"/>
      <c r="G1274" s="69"/>
      <c r="H1274" s="68"/>
      <c r="I1274" s="67"/>
      <c r="K1274" s="90" t="s">
        <v>40</v>
      </c>
    </row>
    <row r="1275" spans="1:11" ht="12" hidden="1" customHeight="1" outlineLevel="4" x14ac:dyDescent="0.2">
      <c r="A1275" s="376" t="s">
        <v>753</v>
      </c>
      <c r="B1275" s="376"/>
      <c r="C1275" s="69"/>
      <c r="D1275" s="69"/>
      <c r="E1275" s="70">
        <v>76123.399999999994</v>
      </c>
      <c r="F1275" s="69"/>
      <c r="G1275" s="69"/>
      <c r="H1275" s="68"/>
      <c r="I1275" s="67"/>
      <c r="K1275" s="90" t="s">
        <v>34</v>
      </c>
    </row>
    <row r="1276" spans="1:11" ht="12" hidden="1" customHeight="1" outlineLevel="4" x14ac:dyDescent="0.2">
      <c r="A1276" s="376" t="s">
        <v>532</v>
      </c>
      <c r="B1276" s="376"/>
      <c r="C1276" s="69"/>
      <c r="D1276" s="69"/>
      <c r="E1276" s="70">
        <v>59119.839999999997</v>
      </c>
      <c r="F1276" s="69"/>
      <c r="G1276" s="69"/>
      <c r="H1276" s="68"/>
      <c r="I1276" s="67"/>
      <c r="K1276" s="90" t="s">
        <v>35</v>
      </c>
    </row>
    <row r="1277" spans="1:11" ht="23.25" hidden="1" customHeight="1" outlineLevel="4" x14ac:dyDescent="0.2">
      <c r="A1277" s="376" t="s">
        <v>752</v>
      </c>
      <c r="B1277" s="376"/>
      <c r="C1277" s="69"/>
      <c r="D1277" s="69"/>
      <c r="E1277" s="70">
        <v>24452.33</v>
      </c>
      <c r="F1277" s="69"/>
      <c r="G1277" s="69"/>
      <c r="H1277" s="68"/>
      <c r="I1277" s="67"/>
      <c r="K1277" s="90" t="s">
        <v>142</v>
      </c>
    </row>
    <row r="1278" spans="1:11" ht="23.25" hidden="1" customHeight="1" outlineLevel="4" x14ac:dyDescent="0.2">
      <c r="A1278" s="376" t="s">
        <v>751</v>
      </c>
      <c r="B1278" s="376"/>
      <c r="C1278" s="69"/>
      <c r="D1278" s="69"/>
      <c r="E1278" s="70">
        <v>25350.47</v>
      </c>
      <c r="F1278" s="69"/>
      <c r="G1278" s="69"/>
      <c r="H1278" s="68"/>
      <c r="I1278" s="67"/>
      <c r="K1278" s="90" t="s">
        <v>143</v>
      </c>
    </row>
    <row r="1279" spans="1:11" ht="23.25" hidden="1" customHeight="1" outlineLevel="4" x14ac:dyDescent="0.2">
      <c r="A1279" s="376" t="s">
        <v>750</v>
      </c>
      <c r="B1279" s="376"/>
      <c r="C1279" s="69"/>
      <c r="D1279" s="69"/>
      <c r="E1279" s="70">
        <v>35958.44</v>
      </c>
      <c r="F1279" s="69"/>
      <c r="G1279" s="69"/>
      <c r="H1279" s="68"/>
      <c r="I1279" s="67"/>
      <c r="K1279" s="90" t="s">
        <v>144</v>
      </c>
    </row>
    <row r="1280" spans="1:11" ht="23.25" hidden="1" customHeight="1" outlineLevel="4" x14ac:dyDescent="0.2">
      <c r="A1280" s="376" t="s">
        <v>749</v>
      </c>
      <c r="B1280" s="376"/>
      <c r="C1280" s="69"/>
      <c r="D1280" s="69"/>
      <c r="E1280" s="70">
        <v>30434.91</v>
      </c>
      <c r="F1280" s="69"/>
      <c r="G1280" s="69"/>
      <c r="H1280" s="68"/>
      <c r="I1280" s="67"/>
      <c r="K1280" s="90" t="s">
        <v>145</v>
      </c>
    </row>
    <row r="1281" spans="1:11" ht="23.25" hidden="1" customHeight="1" outlineLevel="4" x14ac:dyDescent="0.2">
      <c r="A1281" s="376" t="s">
        <v>748</v>
      </c>
      <c r="B1281" s="376"/>
      <c r="C1281" s="69"/>
      <c r="D1281" s="69"/>
      <c r="E1281" s="70">
        <v>34176.75</v>
      </c>
      <c r="F1281" s="69"/>
      <c r="G1281" s="69"/>
      <c r="H1281" s="68"/>
      <c r="I1281" s="67"/>
      <c r="K1281" s="90" t="s">
        <v>146</v>
      </c>
    </row>
    <row r="1282" spans="1:11" ht="23.25" hidden="1" customHeight="1" outlineLevel="4" x14ac:dyDescent="0.2">
      <c r="A1282" s="376" t="s">
        <v>525</v>
      </c>
      <c r="B1282" s="376"/>
      <c r="C1282" s="69"/>
      <c r="D1282" s="69"/>
      <c r="E1282" s="70">
        <v>45062.29</v>
      </c>
      <c r="F1282" s="69"/>
      <c r="G1282" s="69"/>
      <c r="H1282" s="68"/>
      <c r="I1282" s="67"/>
      <c r="K1282" s="90" t="s">
        <v>147</v>
      </c>
    </row>
    <row r="1283" spans="1:11" ht="23.25" hidden="1" customHeight="1" outlineLevel="4" x14ac:dyDescent="0.2">
      <c r="A1283" s="376" t="s">
        <v>747</v>
      </c>
      <c r="B1283" s="376"/>
      <c r="C1283" s="69"/>
      <c r="D1283" s="69"/>
      <c r="E1283" s="70">
        <v>57610.45</v>
      </c>
      <c r="F1283" s="69"/>
      <c r="G1283" s="69"/>
      <c r="H1283" s="68"/>
      <c r="I1283" s="67"/>
      <c r="K1283" s="90" t="s">
        <v>148</v>
      </c>
    </row>
    <row r="1284" spans="1:11" ht="23.25" hidden="1" customHeight="1" outlineLevel="4" x14ac:dyDescent="0.2">
      <c r="A1284" s="376" t="s">
        <v>746</v>
      </c>
      <c r="B1284" s="376"/>
      <c r="C1284" s="69"/>
      <c r="D1284" s="69"/>
      <c r="E1284" s="70">
        <v>26573.14</v>
      </c>
      <c r="F1284" s="69"/>
      <c r="G1284" s="69"/>
      <c r="H1284" s="68"/>
      <c r="I1284" s="67"/>
      <c r="K1284" s="90" t="s">
        <v>149</v>
      </c>
    </row>
    <row r="1285" spans="1:11" ht="23.25" hidden="1" customHeight="1" outlineLevel="4" x14ac:dyDescent="0.2">
      <c r="A1285" s="376" t="s">
        <v>745</v>
      </c>
      <c r="B1285" s="376"/>
      <c r="C1285" s="69"/>
      <c r="D1285" s="69"/>
      <c r="E1285" s="70">
        <v>19834.669999999998</v>
      </c>
      <c r="F1285" s="69"/>
      <c r="G1285" s="69"/>
      <c r="H1285" s="68"/>
      <c r="I1285" s="67"/>
      <c r="K1285" s="90" t="s">
        <v>150</v>
      </c>
    </row>
    <row r="1286" spans="1:11" ht="23.25" hidden="1" customHeight="1" outlineLevel="4" x14ac:dyDescent="0.2">
      <c r="A1286" s="376" t="s">
        <v>744</v>
      </c>
      <c r="B1286" s="376"/>
      <c r="C1286" s="69"/>
      <c r="D1286" s="69"/>
      <c r="E1286" s="70">
        <v>39070.239999999998</v>
      </c>
      <c r="F1286" s="69"/>
      <c r="G1286" s="69"/>
      <c r="H1286" s="68"/>
      <c r="I1286" s="67"/>
      <c r="K1286" s="90" t="s">
        <v>151</v>
      </c>
    </row>
    <row r="1287" spans="1:11" ht="23.25" hidden="1" customHeight="1" outlineLevel="4" x14ac:dyDescent="0.2">
      <c r="A1287" s="376" t="s">
        <v>743</v>
      </c>
      <c r="B1287" s="376"/>
      <c r="C1287" s="69"/>
      <c r="D1287" s="69"/>
      <c r="E1287" s="70">
        <v>27817.91</v>
      </c>
      <c r="F1287" s="69"/>
      <c r="G1287" s="69"/>
      <c r="H1287" s="68"/>
      <c r="I1287" s="67"/>
      <c r="K1287" s="90" t="s">
        <v>152</v>
      </c>
    </row>
    <row r="1288" spans="1:11" ht="23.25" hidden="1" customHeight="1" outlineLevel="4" x14ac:dyDescent="0.2">
      <c r="A1288" s="376" t="s">
        <v>742</v>
      </c>
      <c r="B1288" s="376"/>
      <c r="C1288" s="69"/>
      <c r="D1288" s="69"/>
      <c r="E1288" s="70">
        <v>11101.08</v>
      </c>
      <c r="F1288" s="69"/>
      <c r="G1288" s="69"/>
      <c r="H1288" s="68"/>
      <c r="I1288" s="67"/>
      <c r="K1288" s="90" t="s">
        <v>153</v>
      </c>
    </row>
    <row r="1289" spans="1:11" ht="23.25" hidden="1" customHeight="1" outlineLevel="4" x14ac:dyDescent="0.2">
      <c r="A1289" s="376" t="s">
        <v>741</v>
      </c>
      <c r="B1289" s="376"/>
      <c r="C1289" s="69"/>
      <c r="D1289" s="69"/>
      <c r="E1289" s="70">
        <v>32697.13</v>
      </c>
      <c r="F1289" s="69"/>
      <c r="G1289" s="69"/>
      <c r="H1289" s="68"/>
      <c r="I1289" s="67"/>
      <c r="K1289" s="90" t="s">
        <v>154</v>
      </c>
    </row>
    <row r="1290" spans="1:11" ht="23.25" hidden="1" customHeight="1" outlineLevel="4" x14ac:dyDescent="0.2">
      <c r="A1290" s="376" t="s">
        <v>740</v>
      </c>
      <c r="B1290" s="376"/>
      <c r="C1290" s="69"/>
      <c r="D1290" s="69"/>
      <c r="E1290" s="70">
        <v>28937.1</v>
      </c>
      <c r="F1290" s="69"/>
      <c r="G1290" s="69"/>
      <c r="H1290" s="68"/>
      <c r="I1290" s="67"/>
      <c r="K1290" s="90" t="s">
        <v>155</v>
      </c>
    </row>
    <row r="1291" spans="1:11" ht="23.25" hidden="1" customHeight="1" outlineLevel="4" x14ac:dyDescent="0.2">
      <c r="A1291" s="376" t="s">
        <v>739</v>
      </c>
      <c r="B1291" s="376"/>
      <c r="C1291" s="69"/>
      <c r="D1291" s="69"/>
      <c r="E1291" s="70">
        <v>33534.04</v>
      </c>
      <c r="F1291" s="69"/>
      <c r="G1291" s="69"/>
      <c r="H1291" s="68"/>
      <c r="I1291" s="67"/>
      <c r="K1291" s="90" t="s">
        <v>156</v>
      </c>
    </row>
    <row r="1292" spans="1:11" ht="23.25" hidden="1" customHeight="1" outlineLevel="4" x14ac:dyDescent="0.2">
      <c r="A1292" s="376" t="s">
        <v>738</v>
      </c>
      <c r="B1292" s="376"/>
      <c r="C1292" s="69"/>
      <c r="D1292" s="69"/>
      <c r="E1292" s="70">
        <v>136997.16</v>
      </c>
      <c r="F1292" s="69"/>
      <c r="G1292" s="69"/>
      <c r="H1292" s="68"/>
      <c r="I1292" s="67"/>
      <c r="K1292" s="90" t="s">
        <v>157</v>
      </c>
    </row>
    <row r="1293" spans="1:11" ht="23.25" hidden="1" customHeight="1" outlineLevel="4" x14ac:dyDescent="0.2">
      <c r="A1293" s="376" t="s">
        <v>666</v>
      </c>
      <c r="B1293" s="376"/>
      <c r="C1293" s="69"/>
      <c r="D1293" s="69"/>
      <c r="E1293" s="70">
        <v>1975.2</v>
      </c>
      <c r="F1293" s="69"/>
      <c r="G1293" s="69"/>
      <c r="H1293" s="68"/>
      <c r="I1293" s="67"/>
      <c r="K1293" s="90" t="s">
        <v>114</v>
      </c>
    </row>
    <row r="1294" spans="1:11" ht="23.25" hidden="1" customHeight="1" outlineLevel="4" x14ac:dyDescent="0.2">
      <c r="A1294" s="376" t="s">
        <v>737</v>
      </c>
      <c r="B1294" s="376"/>
      <c r="C1294" s="69"/>
      <c r="D1294" s="69"/>
      <c r="E1294" s="70">
        <v>25596.54</v>
      </c>
      <c r="F1294" s="69"/>
      <c r="G1294" s="69"/>
      <c r="H1294" s="68"/>
      <c r="I1294" s="67"/>
      <c r="K1294" s="90" t="s">
        <v>115</v>
      </c>
    </row>
    <row r="1295" spans="1:11" ht="23.25" hidden="1" customHeight="1" outlineLevel="4" x14ac:dyDescent="0.2">
      <c r="A1295" s="376" t="s">
        <v>736</v>
      </c>
      <c r="B1295" s="376"/>
      <c r="C1295" s="69"/>
      <c r="D1295" s="69"/>
      <c r="E1295" s="70">
        <v>28154.36</v>
      </c>
      <c r="F1295" s="69"/>
      <c r="G1295" s="69"/>
      <c r="H1295" s="68"/>
      <c r="I1295" s="67"/>
      <c r="K1295" s="90" t="s">
        <v>116</v>
      </c>
    </row>
    <row r="1296" spans="1:11" ht="23.25" hidden="1" customHeight="1" outlineLevel="4" x14ac:dyDescent="0.2">
      <c r="A1296" s="376" t="s">
        <v>735</v>
      </c>
      <c r="B1296" s="376"/>
      <c r="C1296" s="69"/>
      <c r="D1296" s="69"/>
      <c r="E1296" s="70">
        <v>39908.1</v>
      </c>
      <c r="F1296" s="69"/>
      <c r="G1296" s="69"/>
      <c r="H1296" s="68"/>
      <c r="I1296" s="67"/>
      <c r="K1296" s="90" t="s">
        <v>117</v>
      </c>
    </row>
    <row r="1297" spans="1:11" ht="23.25" hidden="1" customHeight="1" outlineLevel="4" x14ac:dyDescent="0.2">
      <c r="A1297" s="376" t="s">
        <v>734</v>
      </c>
      <c r="B1297" s="376"/>
      <c r="C1297" s="69"/>
      <c r="D1297" s="69"/>
      <c r="E1297" s="70">
        <v>20865.759999999998</v>
      </c>
      <c r="F1297" s="69"/>
      <c r="G1297" s="69"/>
      <c r="H1297" s="68"/>
      <c r="I1297" s="67"/>
      <c r="K1297" s="90" t="s">
        <v>118</v>
      </c>
    </row>
    <row r="1298" spans="1:11" ht="23.25" hidden="1" customHeight="1" outlineLevel="4" x14ac:dyDescent="0.2">
      <c r="A1298" s="376" t="s">
        <v>522</v>
      </c>
      <c r="B1298" s="376"/>
      <c r="C1298" s="69"/>
      <c r="D1298" s="69"/>
      <c r="E1298" s="70">
        <v>83618.490000000005</v>
      </c>
      <c r="F1298" s="69"/>
      <c r="G1298" s="69"/>
      <c r="H1298" s="68"/>
      <c r="I1298" s="67"/>
      <c r="K1298" s="90" t="s">
        <v>119</v>
      </c>
    </row>
    <row r="1299" spans="1:11" ht="23.25" hidden="1" customHeight="1" outlineLevel="4" x14ac:dyDescent="0.2">
      <c r="A1299" s="376" t="s">
        <v>733</v>
      </c>
      <c r="B1299" s="376"/>
      <c r="C1299" s="69"/>
      <c r="D1299" s="69"/>
      <c r="E1299" s="70">
        <v>16587.3</v>
      </c>
      <c r="F1299" s="69"/>
      <c r="G1299" s="69"/>
      <c r="H1299" s="68"/>
      <c r="I1299" s="67"/>
      <c r="K1299" s="90" t="s">
        <v>120</v>
      </c>
    </row>
    <row r="1300" spans="1:11" ht="23.25" hidden="1" customHeight="1" outlineLevel="4" x14ac:dyDescent="0.2">
      <c r="A1300" s="376" t="s">
        <v>732</v>
      </c>
      <c r="B1300" s="376"/>
      <c r="C1300" s="69"/>
      <c r="D1300" s="69"/>
      <c r="E1300" s="70">
        <v>57952.480000000003</v>
      </c>
      <c r="F1300" s="69"/>
      <c r="G1300" s="69"/>
      <c r="H1300" s="68"/>
      <c r="I1300" s="67"/>
      <c r="K1300" s="90" t="s">
        <v>122</v>
      </c>
    </row>
    <row r="1301" spans="1:11" ht="23.25" hidden="1" customHeight="1" outlineLevel="4" x14ac:dyDescent="0.2">
      <c r="A1301" s="376" t="s">
        <v>731</v>
      </c>
      <c r="B1301" s="376"/>
      <c r="C1301" s="69"/>
      <c r="D1301" s="69"/>
      <c r="E1301" s="70">
        <v>70839.12</v>
      </c>
      <c r="F1301" s="69"/>
      <c r="G1301" s="69"/>
      <c r="H1301" s="68"/>
      <c r="I1301" s="67"/>
      <c r="K1301" s="90" t="s">
        <v>123</v>
      </c>
    </row>
    <row r="1302" spans="1:11" ht="23.25" hidden="1" customHeight="1" outlineLevel="4" x14ac:dyDescent="0.2">
      <c r="A1302" s="376" t="s">
        <v>730</v>
      </c>
      <c r="B1302" s="376"/>
      <c r="C1302" s="69"/>
      <c r="D1302" s="69"/>
      <c r="E1302" s="70">
        <v>38988.949999999997</v>
      </c>
      <c r="F1302" s="69"/>
      <c r="G1302" s="69"/>
      <c r="H1302" s="68"/>
      <c r="I1302" s="67"/>
      <c r="K1302" s="90" t="s">
        <v>124</v>
      </c>
    </row>
    <row r="1303" spans="1:11" ht="23.25" hidden="1" customHeight="1" outlineLevel="4" x14ac:dyDescent="0.2">
      <c r="A1303" s="376" t="s">
        <v>729</v>
      </c>
      <c r="B1303" s="376"/>
      <c r="C1303" s="69"/>
      <c r="D1303" s="69"/>
      <c r="E1303" s="70">
        <v>33868.31</v>
      </c>
      <c r="F1303" s="69"/>
      <c r="G1303" s="69"/>
      <c r="H1303" s="68"/>
      <c r="I1303" s="67"/>
      <c r="K1303" s="90" t="s">
        <v>125</v>
      </c>
    </row>
    <row r="1304" spans="1:11" ht="23.25" hidden="1" customHeight="1" outlineLevel="4" x14ac:dyDescent="0.2">
      <c r="A1304" s="376" t="s">
        <v>520</v>
      </c>
      <c r="B1304" s="376"/>
      <c r="C1304" s="69"/>
      <c r="D1304" s="69"/>
      <c r="E1304" s="70">
        <v>42927.98</v>
      </c>
      <c r="F1304" s="69"/>
      <c r="G1304" s="69"/>
      <c r="H1304" s="68"/>
      <c r="I1304" s="67"/>
      <c r="K1304" s="90" t="s">
        <v>126</v>
      </c>
    </row>
    <row r="1305" spans="1:11" ht="23.25" hidden="1" customHeight="1" outlineLevel="4" x14ac:dyDescent="0.2">
      <c r="A1305" s="376" t="s">
        <v>728</v>
      </c>
      <c r="B1305" s="376"/>
      <c r="C1305" s="69"/>
      <c r="D1305" s="69"/>
      <c r="E1305" s="70">
        <v>25898.09</v>
      </c>
      <c r="F1305" s="69"/>
      <c r="G1305" s="69"/>
      <c r="H1305" s="68"/>
      <c r="I1305" s="67"/>
      <c r="K1305" s="90" t="s">
        <v>127</v>
      </c>
    </row>
    <row r="1306" spans="1:11" ht="23.25" hidden="1" customHeight="1" outlineLevel="4" x14ac:dyDescent="0.2">
      <c r="A1306" s="376" t="s">
        <v>727</v>
      </c>
      <c r="B1306" s="376"/>
      <c r="C1306" s="69"/>
      <c r="D1306" s="69"/>
      <c r="E1306" s="70">
        <v>34632.89</v>
      </c>
      <c r="F1306" s="69"/>
      <c r="G1306" s="69"/>
      <c r="H1306" s="68"/>
      <c r="I1306" s="67"/>
      <c r="K1306" s="90" t="s">
        <v>128</v>
      </c>
    </row>
    <row r="1307" spans="1:11" ht="23.25" hidden="1" customHeight="1" outlineLevel="4" x14ac:dyDescent="0.2">
      <c r="A1307" s="376" t="s">
        <v>726</v>
      </c>
      <c r="B1307" s="376"/>
      <c r="C1307" s="69"/>
      <c r="D1307" s="69"/>
      <c r="E1307" s="70">
        <v>56938.22</v>
      </c>
      <c r="F1307" s="69"/>
      <c r="G1307" s="69"/>
      <c r="H1307" s="68"/>
      <c r="I1307" s="67"/>
      <c r="K1307" s="90" t="s">
        <v>129</v>
      </c>
    </row>
    <row r="1308" spans="1:11" ht="23.25" hidden="1" customHeight="1" outlineLevel="4" x14ac:dyDescent="0.2">
      <c r="A1308" s="376" t="s">
        <v>725</v>
      </c>
      <c r="B1308" s="376"/>
      <c r="C1308" s="69"/>
      <c r="D1308" s="69"/>
      <c r="E1308" s="70">
        <v>49716.42</v>
      </c>
      <c r="F1308" s="69"/>
      <c r="G1308" s="69"/>
      <c r="H1308" s="68"/>
      <c r="I1308" s="67"/>
      <c r="K1308" s="90" t="s">
        <v>130</v>
      </c>
    </row>
    <row r="1309" spans="1:11" ht="23.25" hidden="1" customHeight="1" outlineLevel="4" x14ac:dyDescent="0.2">
      <c r="A1309" s="376" t="s">
        <v>519</v>
      </c>
      <c r="B1309" s="376"/>
      <c r="C1309" s="69"/>
      <c r="D1309" s="69"/>
      <c r="E1309" s="70">
        <v>37433.89</v>
      </c>
      <c r="F1309" s="69"/>
      <c r="G1309" s="69"/>
      <c r="H1309" s="68"/>
      <c r="I1309" s="67"/>
      <c r="K1309" s="90" t="s">
        <v>131</v>
      </c>
    </row>
    <row r="1310" spans="1:11" ht="23.25" hidden="1" customHeight="1" outlineLevel="4" x14ac:dyDescent="0.2">
      <c r="A1310" s="376" t="s">
        <v>724</v>
      </c>
      <c r="B1310" s="376"/>
      <c r="C1310" s="69"/>
      <c r="D1310" s="69"/>
      <c r="E1310" s="70">
        <v>77619.34</v>
      </c>
      <c r="F1310" s="69"/>
      <c r="G1310" s="69"/>
      <c r="H1310" s="68"/>
      <c r="I1310" s="67"/>
      <c r="K1310" s="90" t="s">
        <v>132</v>
      </c>
    </row>
    <row r="1311" spans="1:11" ht="23.25" hidden="1" customHeight="1" outlineLevel="4" x14ac:dyDescent="0.2">
      <c r="A1311" s="376" t="s">
        <v>518</v>
      </c>
      <c r="B1311" s="376"/>
      <c r="C1311" s="69"/>
      <c r="D1311" s="69"/>
      <c r="E1311" s="70">
        <v>11783.6</v>
      </c>
      <c r="F1311" s="69"/>
      <c r="G1311" s="69"/>
      <c r="H1311" s="68"/>
      <c r="I1311" s="67"/>
      <c r="K1311" s="90" t="s">
        <v>133</v>
      </c>
    </row>
    <row r="1312" spans="1:11" ht="23.25" hidden="1" customHeight="1" outlineLevel="4" x14ac:dyDescent="0.2">
      <c r="A1312" s="376" t="s">
        <v>723</v>
      </c>
      <c r="B1312" s="376"/>
      <c r="C1312" s="69"/>
      <c r="D1312" s="69"/>
      <c r="E1312" s="70">
        <v>33189.269999999997</v>
      </c>
      <c r="F1312" s="69"/>
      <c r="G1312" s="69"/>
      <c r="H1312" s="68"/>
      <c r="I1312" s="67"/>
      <c r="K1312" s="90" t="s">
        <v>134</v>
      </c>
    </row>
    <row r="1313" spans="1:11" ht="23.25" hidden="1" customHeight="1" outlineLevel="4" x14ac:dyDescent="0.2">
      <c r="A1313" s="376" t="s">
        <v>722</v>
      </c>
      <c r="B1313" s="376"/>
      <c r="C1313" s="69"/>
      <c r="D1313" s="69"/>
      <c r="E1313" s="70">
        <v>43960.66</v>
      </c>
      <c r="F1313" s="69"/>
      <c r="G1313" s="69"/>
      <c r="H1313" s="68"/>
      <c r="I1313" s="67"/>
      <c r="K1313" s="90" t="s">
        <v>135</v>
      </c>
    </row>
    <row r="1314" spans="1:11" ht="23.25" hidden="1" customHeight="1" outlineLevel="4" x14ac:dyDescent="0.2">
      <c r="A1314" s="376" t="s">
        <v>721</v>
      </c>
      <c r="B1314" s="376"/>
      <c r="C1314" s="69"/>
      <c r="D1314" s="69"/>
      <c r="E1314" s="70">
        <v>60761.88</v>
      </c>
      <c r="F1314" s="69"/>
      <c r="G1314" s="69"/>
      <c r="H1314" s="68"/>
      <c r="I1314" s="67"/>
      <c r="K1314" s="90" t="s">
        <v>136</v>
      </c>
    </row>
    <row r="1315" spans="1:11" ht="23.25" hidden="1" customHeight="1" outlineLevel="4" x14ac:dyDescent="0.2">
      <c r="A1315" s="376" t="s">
        <v>720</v>
      </c>
      <c r="B1315" s="376"/>
      <c r="C1315" s="69"/>
      <c r="D1315" s="69"/>
      <c r="E1315" s="70">
        <v>21915.32</v>
      </c>
      <c r="F1315" s="69"/>
      <c r="G1315" s="69"/>
      <c r="H1315" s="68"/>
      <c r="I1315" s="67"/>
      <c r="K1315" s="90" t="s">
        <v>137</v>
      </c>
    </row>
    <row r="1316" spans="1:11" ht="23.25" hidden="1" customHeight="1" outlineLevel="4" x14ac:dyDescent="0.2">
      <c r="A1316" s="376" t="s">
        <v>517</v>
      </c>
      <c r="B1316" s="376"/>
      <c r="C1316" s="69"/>
      <c r="D1316" s="69"/>
      <c r="E1316" s="70">
        <v>29562.85</v>
      </c>
      <c r="F1316" s="69"/>
      <c r="G1316" s="69"/>
      <c r="H1316" s="68"/>
      <c r="I1316" s="67"/>
      <c r="K1316" s="90" t="s">
        <v>138</v>
      </c>
    </row>
    <row r="1317" spans="1:11" ht="23.25" hidden="1" customHeight="1" outlineLevel="4" x14ac:dyDescent="0.2">
      <c r="A1317" s="376" t="s">
        <v>719</v>
      </c>
      <c r="B1317" s="376"/>
      <c r="C1317" s="69"/>
      <c r="D1317" s="69"/>
      <c r="E1317" s="70">
        <v>26160.41</v>
      </c>
      <c r="F1317" s="69"/>
      <c r="G1317" s="69"/>
      <c r="H1317" s="68"/>
      <c r="I1317" s="67"/>
      <c r="K1317" s="90" t="s">
        <v>139</v>
      </c>
    </row>
    <row r="1318" spans="1:11" ht="23.25" hidden="1" customHeight="1" outlineLevel="4" x14ac:dyDescent="0.2">
      <c r="A1318" s="376" t="s">
        <v>718</v>
      </c>
      <c r="B1318" s="376"/>
      <c r="C1318" s="69"/>
      <c r="D1318" s="69"/>
      <c r="E1318" s="70">
        <v>30276.43</v>
      </c>
      <c r="F1318" s="69"/>
      <c r="G1318" s="69"/>
      <c r="H1318" s="68"/>
      <c r="I1318" s="67"/>
      <c r="K1318" s="90" t="s">
        <v>140</v>
      </c>
    </row>
    <row r="1319" spans="1:11" ht="23.25" hidden="1" customHeight="1" outlineLevel="4" x14ac:dyDescent="0.2">
      <c r="A1319" s="376" t="s">
        <v>717</v>
      </c>
      <c r="B1319" s="376"/>
      <c r="C1319" s="69"/>
      <c r="D1319" s="69"/>
      <c r="E1319" s="70">
        <v>16414.740000000002</v>
      </c>
      <c r="F1319" s="69"/>
      <c r="G1319" s="69"/>
      <c r="H1319" s="68"/>
      <c r="I1319" s="67"/>
      <c r="K1319" s="90" t="s">
        <v>141</v>
      </c>
    </row>
    <row r="1320" spans="1:11" ht="12" hidden="1" customHeight="1" outlineLevel="4" x14ac:dyDescent="0.2">
      <c r="A1320" s="376" t="s">
        <v>511</v>
      </c>
      <c r="B1320" s="376"/>
      <c r="C1320" s="69"/>
      <c r="D1320" s="69"/>
      <c r="E1320" s="70">
        <v>52035.78</v>
      </c>
      <c r="F1320" s="69"/>
      <c r="G1320" s="69"/>
      <c r="H1320" s="68"/>
      <c r="I1320" s="67"/>
      <c r="K1320" s="90" t="s">
        <v>192</v>
      </c>
    </row>
    <row r="1321" spans="1:11" ht="12" hidden="1" customHeight="1" outlineLevel="2" x14ac:dyDescent="0.2">
      <c r="A1321" s="374" t="s">
        <v>501</v>
      </c>
      <c r="B1321" s="374"/>
      <c r="C1321" s="73"/>
      <c r="D1321" s="73"/>
      <c r="E1321" s="74">
        <v>11461.81</v>
      </c>
      <c r="F1321" s="74">
        <v>11461.81</v>
      </c>
      <c r="G1321" s="73"/>
      <c r="H1321" s="72"/>
      <c r="I1321" s="71"/>
      <c r="K1321" s="90" t="s">
        <v>493</v>
      </c>
    </row>
    <row r="1322" spans="1:11" ht="12" hidden="1" customHeight="1" outlineLevel="3" x14ac:dyDescent="0.2">
      <c r="A1322" s="375" t="s">
        <v>499</v>
      </c>
      <c r="B1322" s="375"/>
      <c r="C1322" s="69"/>
      <c r="D1322" s="69"/>
      <c r="E1322" s="69"/>
      <c r="F1322" s="70">
        <v>11461.81</v>
      </c>
      <c r="G1322" s="69"/>
      <c r="H1322" s="68"/>
      <c r="I1322" s="67"/>
    </row>
    <row r="1323" spans="1:11" ht="12" hidden="1" customHeight="1" outlineLevel="4" x14ac:dyDescent="0.2">
      <c r="A1323" s="376" t="s">
        <v>499</v>
      </c>
      <c r="B1323" s="376"/>
      <c r="C1323" s="69"/>
      <c r="D1323" s="69"/>
      <c r="E1323" s="69"/>
      <c r="F1323" s="70">
        <v>11461.81</v>
      </c>
      <c r="G1323" s="69"/>
      <c r="H1323" s="68"/>
      <c r="I1323" s="67"/>
    </row>
    <row r="1324" spans="1:11" ht="23.25" hidden="1" customHeight="1" outlineLevel="3" x14ac:dyDescent="0.2">
      <c r="A1324" s="375" t="s">
        <v>438</v>
      </c>
      <c r="B1324" s="375"/>
      <c r="C1324" s="69"/>
      <c r="D1324" s="69"/>
      <c r="E1324" s="70">
        <v>11461.81</v>
      </c>
      <c r="F1324" s="69"/>
      <c r="G1324" s="69"/>
      <c r="H1324" s="68"/>
      <c r="I1324" s="67"/>
    </row>
    <row r="1325" spans="1:11" ht="12" hidden="1" customHeight="1" outlineLevel="4" x14ac:dyDescent="0.2">
      <c r="A1325" s="376" t="s">
        <v>499</v>
      </c>
      <c r="B1325" s="376"/>
      <c r="C1325" s="69"/>
      <c r="D1325" s="69"/>
      <c r="E1325" s="70">
        <v>11461.81</v>
      </c>
      <c r="F1325" s="69"/>
      <c r="G1325" s="69"/>
      <c r="H1325" s="68"/>
      <c r="I1325" s="67"/>
    </row>
    <row r="1326" spans="1:11" ht="12" hidden="1" customHeight="1" outlineLevel="2" x14ac:dyDescent="0.2">
      <c r="A1326" s="374" t="s">
        <v>500</v>
      </c>
      <c r="B1326" s="374"/>
      <c r="C1326" s="73"/>
      <c r="D1326" s="73"/>
      <c r="E1326" s="74">
        <v>9166.0499999999993</v>
      </c>
      <c r="F1326" s="74">
        <v>9166.0499999999993</v>
      </c>
      <c r="G1326" s="73"/>
      <c r="H1326" s="72"/>
      <c r="I1326" s="71"/>
      <c r="K1326" s="90" t="s">
        <v>493</v>
      </c>
    </row>
    <row r="1327" spans="1:11" ht="12" hidden="1" customHeight="1" outlineLevel="3" x14ac:dyDescent="0.2">
      <c r="A1327" s="375" t="s">
        <v>499</v>
      </c>
      <c r="B1327" s="375"/>
      <c r="C1327" s="69"/>
      <c r="D1327" s="69"/>
      <c r="E1327" s="69"/>
      <c r="F1327" s="70">
        <v>9166.0499999999993</v>
      </c>
      <c r="G1327" s="69"/>
      <c r="H1327" s="68"/>
      <c r="I1327" s="67"/>
    </row>
    <row r="1328" spans="1:11" ht="12" hidden="1" customHeight="1" outlineLevel="4" x14ac:dyDescent="0.2">
      <c r="A1328" s="376" t="s">
        <v>499</v>
      </c>
      <c r="B1328" s="376"/>
      <c r="C1328" s="69"/>
      <c r="D1328" s="69"/>
      <c r="E1328" s="69"/>
      <c r="F1328" s="70">
        <v>9166.0499999999993</v>
      </c>
      <c r="G1328" s="69"/>
      <c r="H1328" s="68"/>
      <c r="I1328" s="67"/>
    </row>
    <row r="1329" spans="1:48" ht="23.25" hidden="1" customHeight="1" outlineLevel="3" x14ac:dyDescent="0.2">
      <c r="A1329" s="375" t="s">
        <v>438</v>
      </c>
      <c r="B1329" s="375"/>
      <c r="C1329" s="69"/>
      <c r="D1329" s="69"/>
      <c r="E1329" s="70">
        <v>9166.0499999999993</v>
      </c>
      <c r="F1329" s="69"/>
      <c r="G1329" s="69"/>
      <c r="H1329" s="68"/>
      <c r="I1329" s="67"/>
    </row>
    <row r="1330" spans="1:48" ht="12" hidden="1" customHeight="1" outlineLevel="4" x14ac:dyDescent="0.2">
      <c r="A1330" s="376" t="s">
        <v>499</v>
      </c>
      <c r="B1330" s="376"/>
      <c r="C1330" s="69"/>
      <c r="D1330" s="69"/>
      <c r="E1330" s="70">
        <v>9166.0499999999993</v>
      </c>
      <c r="F1330" s="69"/>
      <c r="G1330" s="69"/>
      <c r="H1330" s="68"/>
      <c r="I1330" s="67"/>
    </row>
    <row r="1331" spans="1:48" ht="12" customHeight="1" outlineLevel="1" collapsed="1" x14ac:dyDescent="0.2">
      <c r="A1331" s="373" t="s">
        <v>716</v>
      </c>
      <c r="B1331" s="373"/>
      <c r="C1331" s="79"/>
      <c r="D1331" s="79"/>
      <c r="E1331" s="80">
        <v>1190140.93</v>
      </c>
      <c r="F1331" s="80">
        <v>1190140.93</v>
      </c>
      <c r="G1331" s="79"/>
      <c r="H1331" s="78"/>
      <c r="I1331" s="77"/>
      <c r="AV1331" s="92" t="s">
        <v>493</v>
      </c>
    </row>
    <row r="1332" spans="1:48" ht="12" hidden="1" customHeight="1" outlineLevel="2" x14ac:dyDescent="0.2">
      <c r="A1332" s="374" t="s">
        <v>502</v>
      </c>
      <c r="B1332" s="374"/>
      <c r="C1332" s="73"/>
      <c r="D1332" s="73"/>
      <c r="E1332" s="74">
        <v>1190140.93</v>
      </c>
      <c r="F1332" s="74">
        <v>1190140.93</v>
      </c>
      <c r="G1332" s="73"/>
      <c r="H1332" s="72"/>
      <c r="I1332" s="71"/>
    </row>
    <row r="1333" spans="1:48" ht="12" hidden="1" customHeight="1" outlineLevel="3" x14ac:dyDescent="0.2">
      <c r="A1333" s="375" t="s">
        <v>499</v>
      </c>
      <c r="B1333" s="375"/>
      <c r="C1333" s="69"/>
      <c r="D1333" s="69"/>
      <c r="E1333" s="69"/>
      <c r="F1333" s="70">
        <v>1190140.93</v>
      </c>
      <c r="G1333" s="69"/>
      <c r="H1333" s="68"/>
      <c r="I1333" s="67"/>
    </row>
    <row r="1334" spans="1:48" ht="12" hidden="1" customHeight="1" outlineLevel="4" x14ac:dyDescent="0.2">
      <c r="A1334" s="376" t="s">
        <v>499</v>
      </c>
      <c r="B1334" s="376"/>
      <c r="C1334" s="69"/>
      <c r="D1334" s="69"/>
      <c r="E1334" s="69"/>
      <c r="F1334" s="70">
        <v>1190140.93</v>
      </c>
      <c r="G1334" s="69"/>
      <c r="H1334" s="68"/>
      <c r="I1334" s="67"/>
    </row>
    <row r="1335" spans="1:48" ht="12" hidden="1" customHeight="1" outlineLevel="3" x14ac:dyDescent="0.2">
      <c r="A1335" s="375" t="s">
        <v>608</v>
      </c>
      <c r="B1335" s="375"/>
      <c r="C1335" s="69"/>
      <c r="D1335" s="69"/>
      <c r="E1335" s="70">
        <v>917059.56</v>
      </c>
      <c r="F1335" s="69"/>
      <c r="G1335" s="69"/>
      <c r="H1335" s="68"/>
      <c r="I1335" s="67"/>
    </row>
    <row r="1336" spans="1:48" ht="12" hidden="1" customHeight="1" outlineLevel="4" x14ac:dyDescent="0.2">
      <c r="A1336" s="376" t="s">
        <v>499</v>
      </c>
      <c r="B1336" s="376"/>
      <c r="C1336" s="69"/>
      <c r="D1336" s="69"/>
      <c r="E1336" s="70">
        <v>917059.56</v>
      </c>
      <c r="F1336" s="69"/>
      <c r="G1336" s="69"/>
      <c r="H1336" s="68"/>
      <c r="I1336" s="67"/>
    </row>
    <row r="1337" spans="1:48" ht="12" hidden="1" customHeight="1" outlineLevel="3" x14ac:dyDescent="0.2">
      <c r="A1337" s="375" t="s">
        <v>442</v>
      </c>
      <c r="B1337" s="375"/>
      <c r="C1337" s="69"/>
      <c r="D1337" s="69"/>
      <c r="E1337" s="70">
        <v>273081.37</v>
      </c>
      <c r="F1337" s="69"/>
      <c r="G1337" s="69"/>
      <c r="H1337" s="68"/>
      <c r="I1337" s="67"/>
    </row>
    <row r="1338" spans="1:48" ht="12" hidden="1" customHeight="1" outlineLevel="4" x14ac:dyDescent="0.2">
      <c r="A1338" s="376" t="s">
        <v>499</v>
      </c>
      <c r="B1338" s="376"/>
      <c r="C1338" s="69"/>
      <c r="D1338" s="69"/>
      <c r="E1338" s="70">
        <v>273081.37</v>
      </c>
      <c r="F1338" s="69"/>
      <c r="G1338" s="69"/>
      <c r="H1338" s="68"/>
      <c r="I1338" s="67"/>
    </row>
    <row r="1339" spans="1:48" ht="12" customHeight="1" outlineLevel="1" collapsed="1" x14ac:dyDescent="0.2">
      <c r="A1339" s="373" t="s">
        <v>716</v>
      </c>
      <c r="B1339" s="373"/>
      <c r="C1339" s="79"/>
      <c r="D1339" s="79"/>
      <c r="E1339" s="80">
        <v>12311427.130000001</v>
      </c>
      <c r="F1339" s="80">
        <v>12311427.130000001</v>
      </c>
      <c r="G1339" s="79"/>
      <c r="H1339" s="78"/>
      <c r="I1339" s="77"/>
      <c r="AV1339" s="92" t="s">
        <v>493</v>
      </c>
    </row>
    <row r="1340" spans="1:48" ht="12" hidden="1" customHeight="1" outlineLevel="2" x14ac:dyDescent="0.2">
      <c r="A1340" s="374" t="s">
        <v>502</v>
      </c>
      <c r="B1340" s="374"/>
      <c r="C1340" s="73"/>
      <c r="D1340" s="73"/>
      <c r="E1340" s="74">
        <v>12311427.130000001</v>
      </c>
      <c r="F1340" s="74">
        <v>12311427.130000001</v>
      </c>
      <c r="G1340" s="73"/>
      <c r="H1340" s="72"/>
      <c r="I1340" s="71"/>
    </row>
    <row r="1341" spans="1:48" ht="12" hidden="1" customHeight="1" outlineLevel="3" x14ac:dyDescent="0.2">
      <c r="A1341" s="375" t="s">
        <v>499</v>
      </c>
      <c r="B1341" s="375"/>
      <c r="C1341" s="69"/>
      <c r="D1341" s="69"/>
      <c r="E1341" s="69"/>
      <c r="F1341" s="70">
        <v>12311427.130000001</v>
      </c>
      <c r="G1341" s="69"/>
      <c r="H1341" s="68"/>
      <c r="I1341" s="67"/>
    </row>
    <row r="1342" spans="1:48" ht="12" hidden="1" customHeight="1" outlineLevel="4" x14ac:dyDescent="0.2">
      <c r="A1342" s="376" t="s">
        <v>499</v>
      </c>
      <c r="B1342" s="376"/>
      <c r="C1342" s="69"/>
      <c r="D1342" s="69"/>
      <c r="E1342" s="69"/>
      <c r="F1342" s="70">
        <v>12311427.130000001</v>
      </c>
      <c r="G1342" s="69"/>
      <c r="H1342" s="68"/>
      <c r="I1342" s="67"/>
    </row>
    <row r="1343" spans="1:48" ht="12" hidden="1" customHeight="1" outlineLevel="3" x14ac:dyDescent="0.2">
      <c r="A1343" s="375" t="s">
        <v>550</v>
      </c>
      <c r="B1343" s="375"/>
      <c r="C1343" s="69"/>
      <c r="D1343" s="69"/>
      <c r="E1343" s="70">
        <v>12311427.130000001</v>
      </c>
      <c r="F1343" s="69"/>
      <c r="G1343" s="69"/>
      <c r="H1343" s="68"/>
      <c r="I1343" s="67"/>
    </row>
    <row r="1344" spans="1:48" ht="12" hidden="1" customHeight="1" outlineLevel="4" x14ac:dyDescent="0.2">
      <c r="A1344" s="376" t="s">
        <v>499</v>
      </c>
      <c r="B1344" s="376"/>
      <c r="C1344" s="69"/>
      <c r="D1344" s="69"/>
      <c r="E1344" s="70">
        <v>12311427.130000001</v>
      </c>
      <c r="F1344" s="69"/>
      <c r="G1344" s="69"/>
      <c r="H1344" s="68"/>
      <c r="I1344" s="67"/>
    </row>
    <row r="1345" spans="1:62" ht="12" customHeight="1" outlineLevel="1" collapsed="1" x14ac:dyDescent="0.2">
      <c r="A1345" s="373" t="s">
        <v>462</v>
      </c>
      <c r="B1345" s="373"/>
      <c r="C1345" s="79"/>
      <c r="D1345" s="79"/>
      <c r="E1345" s="87">
        <v>5856202.0199999996</v>
      </c>
      <c r="F1345" s="80">
        <v>5856202.0199999996</v>
      </c>
      <c r="G1345" s="79"/>
      <c r="H1345" s="78"/>
      <c r="I1345" s="77"/>
      <c r="BJ1345" s="90" t="s">
        <v>860</v>
      </c>
    </row>
    <row r="1346" spans="1:62" ht="12" hidden="1" customHeight="1" outlineLevel="2" x14ac:dyDescent="0.2">
      <c r="A1346" s="374" t="s">
        <v>507</v>
      </c>
      <c r="B1346" s="374"/>
      <c r="C1346" s="73"/>
      <c r="D1346" s="73"/>
      <c r="E1346" s="76">
        <v>903.99</v>
      </c>
      <c r="F1346" s="76">
        <v>903.99</v>
      </c>
      <c r="G1346" s="73"/>
      <c r="H1346" s="72"/>
      <c r="I1346" s="71"/>
    </row>
    <row r="1347" spans="1:62" ht="12" hidden="1" customHeight="1" outlineLevel="3" x14ac:dyDescent="0.2">
      <c r="A1347" s="375" t="s">
        <v>499</v>
      </c>
      <c r="B1347" s="375"/>
      <c r="C1347" s="69"/>
      <c r="D1347" s="69"/>
      <c r="E1347" s="69"/>
      <c r="F1347" s="75">
        <v>903.99</v>
      </c>
      <c r="G1347" s="69"/>
      <c r="H1347" s="68"/>
      <c r="I1347" s="67"/>
    </row>
    <row r="1348" spans="1:62" ht="12" hidden="1" customHeight="1" outlineLevel="4" x14ac:dyDescent="0.2">
      <c r="A1348" s="376" t="s">
        <v>499</v>
      </c>
      <c r="B1348" s="376"/>
      <c r="C1348" s="69"/>
      <c r="D1348" s="69"/>
      <c r="E1348" s="69"/>
      <c r="F1348" s="75">
        <v>903.99</v>
      </c>
      <c r="G1348" s="69"/>
      <c r="H1348" s="68"/>
      <c r="I1348" s="67"/>
    </row>
    <row r="1349" spans="1:62" ht="23.25" hidden="1" customHeight="1" outlineLevel="3" x14ac:dyDescent="0.2">
      <c r="A1349" s="375" t="s">
        <v>440</v>
      </c>
      <c r="B1349" s="375"/>
      <c r="C1349" s="69"/>
      <c r="D1349" s="69"/>
      <c r="E1349" s="75">
        <v>903.99</v>
      </c>
      <c r="F1349" s="69"/>
      <c r="G1349" s="69"/>
      <c r="H1349" s="68"/>
      <c r="I1349" s="67"/>
    </row>
    <row r="1350" spans="1:62" ht="12" hidden="1" customHeight="1" outlineLevel="4" x14ac:dyDescent="0.2">
      <c r="A1350" s="376" t="s">
        <v>499</v>
      </c>
      <c r="B1350" s="376"/>
      <c r="C1350" s="69"/>
      <c r="D1350" s="69"/>
      <c r="E1350" s="75">
        <v>903.99</v>
      </c>
      <c r="F1350" s="69"/>
      <c r="G1350" s="69"/>
      <c r="H1350" s="68"/>
      <c r="I1350" s="67"/>
    </row>
    <row r="1351" spans="1:62" ht="12" hidden="1" customHeight="1" outlineLevel="2" x14ac:dyDescent="0.2">
      <c r="A1351" s="374" t="s">
        <v>392</v>
      </c>
      <c r="B1351" s="374"/>
      <c r="C1351" s="73"/>
      <c r="D1351" s="73"/>
      <c r="E1351" s="74">
        <v>238132.06</v>
      </c>
      <c r="F1351" s="74">
        <v>238132.06</v>
      </c>
      <c r="G1351" s="73"/>
      <c r="H1351" s="72"/>
      <c r="I1351" s="71"/>
    </row>
    <row r="1352" spans="1:62" ht="12" hidden="1" customHeight="1" outlineLevel="3" x14ac:dyDescent="0.2">
      <c r="A1352" s="375" t="s">
        <v>499</v>
      </c>
      <c r="B1352" s="375"/>
      <c r="C1352" s="69"/>
      <c r="D1352" s="69"/>
      <c r="E1352" s="69"/>
      <c r="F1352" s="70">
        <v>238132.06</v>
      </c>
      <c r="G1352" s="69"/>
      <c r="H1352" s="68"/>
      <c r="I1352" s="67"/>
    </row>
    <row r="1353" spans="1:62" ht="12" hidden="1" customHeight="1" outlineLevel="4" x14ac:dyDescent="0.2">
      <c r="A1353" s="376" t="s">
        <v>499</v>
      </c>
      <c r="B1353" s="376"/>
      <c r="C1353" s="69"/>
      <c r="D1353" s="69"/>
      <c r="E1353" s="69"/>
      <c r="F1353" s="70">
        <v>238132.06</v>
      </c>
      <c r="G1353" s="69"/>
      <c r="H1353" s="68"/>
      <c r="I1353" s="67"/>
    </row>
    <row r="1354" spans="1:62" ht="23.25" hidden="1" customHeight="1" outlineLevel="3" x14ac:dyDescent="0.2">
      <c r="A1354" s="375" t="s">
        <v>440</v>
      </c>
      <c r="B1354" s="375"/>
      <c r="C1354" s="69"/>
      <c r="D1354" s="69"/>
      <c r="E1354" s="70">
        <v>232343.6</v>
      </c>
      <c r="F1354" s="69"/>
      <c r="G1354" s="69"/>
      <c r="H1354" s="68"/>
      <c r="I1354" s="67"/>
    </row>
    <row r="1355" spans="1:62" ht="12" hidden="1" customHeight="1" outlineLevel="4" x14ac:dyDescent="0.2">
      <c r="A1355" s="376" t="s">
        <v>499</v>
      </c>
      <c r="B1355" s="376"/>
      <c r="C1355" s="69"/>
      <c r="D1355" s="69"/>
      <c r="E1355" s="70">
        <v>232343.6</v>
      </c>
      <c r="F1355" s="69"/>
      <c r="G1355" s="69"/>
      <c r="H1355" s="68"/>
      <c r="I1355" s="67"/>
    </row>
    <row r="1356" spans="1:62" ht="12" hidden="1" customHeight="1" outlineLevel="3" x14ac:dyDescent="0.2">
      <c r="A1356" s="375" t="s">
        <v>442</v>
      </c>
      <c r="B1356" s="375"/>
      <c r="C1356" s="69"/>
      <c r="D1356" s="69"/>
      <c r="E1356" s="70">
        <v>5788.46</v>
      </c>
      <c r="F1356" s="69"/>
      <c r="G1356" s="69"/>
      <c r="H1356" s="68"/>
      <c r="I1356" s="67"/>
    </row>
    <row r="1357" spans="1:62" ht="12" hidden="1" customHeight="1" outlineLevel="4" x14ac:dyDescent="0.2">
      <c r="A1357" s="376" t="s">
        <v>499</v>
      </c>
      <c r="B1357" s="376"/>
      <c r="C1357" s="69"/>
      <c r="D1357" s="69"/>
      <c r="E1357" s="70">
        <v>5788.46</v>
      </c>
      <c r="F1357" s="69"/>
      <c r="G1357" s="69"/>
      <c r="H1357" s="68"/>
      <c r="I1357" s="67"/>
    </row>
    <row r="1358" spans="1:62" ht="12" hidden="1" customHeight="1" outlineLevel="2" x14ac:dyDescent="0.2">
      <c r="A1358" s="374" t="s">
        <v>506</v>
      </c>
      <c r="B1358" s="374"/>
      <c r="C1358" s="73"/>
      <c r="D1358" s="73"/>
      <c r="E1358" s="74">
        <v>478684.84</v>
      </c>
      <c r="F1358" s="74">
        <v>478684.84</v>
      </c>
      <c r="G1358" s="73"/>
      <c r="H1358" s="72"/>
      <c r="I1358" s="71"/>
    </row>
    <row r="1359" spans="1:62" ht="12" hidden="1" customHeight="1" outlineLevel="3" x14ac:dyDescent="0.2">
      <c r="A1359" s="375" t="s">
        <v>499</v>
      </c>
      <c r="B1359" s="375"/>
      <c r="C1359" s="69"/>
      <c r="D1359" s="69"/>
      <c r="E1359" s="69"/>
      <c r="F1359" s="70">
        <v>478684.84</v>
      </c>
      <c r="G1359" s="69"/>
      <c r="H1359" s="68"/>
      <c r="I1359" s="67"/>
    </row>
    <row r="1360" spans="1:62" ht="12" hidden="1" customHeight="1" outlineLevel="4" x14ac:dyDescent="0.2">
      <c r="A1360" s="376" t="s">
        <v>499</v>
      </c>
      <c r="B1360" s="376"/>
      <c r="C1360" s="69"/>
      <c r="D1360" s="69"/>
      <c r="E1360" s="69"/>
      <c r="F1360" s="70">
        <v>478684.84</v>
      </c>
      <c r="G1360" s="69"/>
      <c r="H1360" s="68"/>
      <c r="I1360" s="67"/>
    </row>
    <row r="1361" spans="1:9" ht="23.25" hidden="1" customHeight="1" outlineLevel="3" x14ac:dyDescent="0.2">
      <c r="A1361" s="375" t="s">
        <v>440</v>
      </c>
      <c r="B1361" s="375"/>
      <c r="C1361" s="69"/>
      <c r="D1361" s="69"/>
      <c r="E1361" s="70">
        <v>467110.79</v>
      </c>
      <c r="F1361" s="69"/>
      <c r="G1361" s="69"/>
      <c r="H1361" s="68"/>
      <c r="I1361" s="67"/>
    </row>
    <row r="1362" spans="1:9" ht="12" hidden="1" customHeight="1" outlineLevel="4" x14ac:dyDescent="0.2">
      <c r="A1362" s="376" t="s">
        <v>499</v>
      </c>
      <c r="B1362" s="376"/>
      <c r="C1362" s="69"/>
      <c r="D1362" s="69"/>
      <c r="E1362" s="70">
        <v>467110.79</v>
      </c>
      <c r="F1362" s="69"/>
      <c r="G1362" s="69"/>
      <c r="H1362" s="68"/>
      <c r="I1362" s="67"/>
    </row>
    <row r="1363" spans="1:9" ht="12" hidden="1" customHeight="1" outlineLevel="3" x14ac:dyDescent="0.2">
      <c r="A1363" s="375" t="s">
        <v>442</v>
      </c>
      <c r="B1363" s="375"/>
      <c r="C1363" s="69"/>
      <c r="D1363" s="69"/>
      <c r="E1363" s="70">
        <v>11574.05</v>
      </c>
      <c r="F1363" s="69"/>
      <c r="G1363" s="69"/>
      <c r="H1363" s="68"/>
      <c r="I1363" s="67"/>
    </row>
    <row r="1364" spans="1:9" ht="12" hidden="1" customHeight="1" outlineLevel="4" x14ac:dyDescent="0.2">
      <c r="A1364" s="376" t="s">
        <v>499</v>
      </c>
      <c r="B1364" s="376"/>
      <c r="C1364" s="69"/>
      <c r="D1364" s="69"/>
      <c r="E1364" s="70">
        <v>11574.05</v>
      </c>
      <c r="F1364" s="69"/>
      <c r="G1364" s="69"/>
      <c r="H1364" s="68"/>
      <c r="I1364" s="67"/>
    </row>
    <row r="1365" spans="1:9" ht="12" hidden="1" customHeight="1" outlineLevel="2" x14ac:dyDescent="0.2">
      <c r="A1365" s="374" t="s">
        <v>505</v>
      </c>
      <c r="B1365" s="374"/>
      <c r="C1365" s="73"/>
      <c r="D1365" s="73"/>
      <c r="E1365" s="76">
        <v>78.2</v>
      </c>
      <c r="F1365" s="76">
        <v>78.2</v>
      </c>
      <c r="G1365" s="73"/>
      <c r="H1365" s="72"/>
      <c r="I1365" s="71"/>
    </row>
    <row r="1366" spans="1:9" ht="12" hidden="1" customHeight="1" outlineLevel="3" x14ac:dyDescent="0.2">
      <c r="A1366" s="375" t="s">
        <v>499</v>
      </c>
      <c r="B1366" s="375"/>
      <c r="C1366" s="69"/>
      <c r="D1366" s="69"/>
      <c r="E1366" s="69"/>
      <c r="F1366" s="75">
        <v>78.2</v>
      </c>
      <c r="G1366" s="69"/>
      <c r="H1366" s="68"/>
      <c r="I1366" s="67"/>
    </row>
    <row r="1367" spans="1:9" ht="12" hidden="1" customHeight="1" outlineLevel="4" x14ac:dyDescent="0.2">
      <c r="A1367" s="376" t="s">
        <v>499</v>
      </c>
      <c r="B1367" s="376"/>
      <c r="C1367" s="69"/>
      <c r="D1367" s="69"/>
      <c r="E1367" s="69"/>
      <c r="F1367" s="75">
        <v>78.2</v>
      </c>
      <c r="G1367" s="69"/>
      <c r="H1367" s="68"/>
      <c r="I1367" s="67"/>
    </row>
    <row r="1368" spans="1:9" ht="23.25" hidden="1" customHeight="1" outlineLevel="3" x14ac:dyDescent="0.2">
      <c r="A1368" s="375" t="s">
        <v>440</v>
      </c>
      <c r="B1368" s="375"/>
      <c r="C1368" s="69"/>
      <c r="D1368" s="69"/>
      <c r="E1368" s="75">
        <v>76.25</v>
      </c>
      <c r="F1368" s="69"/>
      <c r="G1368" s="69"/>
      <c r="H1368" s="68"/>
      <c r="I1368" s="67"/>
    </row>
    <row r="1369" spans="1:9" ht="12" hidden="1" customHeight="1" outlineLevel="4" x14ac:dyDescent="0.2">
      <c r="A1369" s="376" t="s">
        <v>499</v>
      </c>
      <c r="B1369" s="376"/>
      <c r="C1369" s="69"/>
      <c r="D1369" s="69"/>
      <c r="E1369" s="75">
        <v>76.25</v>
      </c>
      <c r="F1369" s="69"/>
      <c r="G1369" s="69"/>
      <c r="H1369" s="68"/>
      <c r="I1369" s="67"/>
    </row>
    <row r="1370" spans="1:9" ht="12" hidden="1" customHeight="1" outlineLevel="3" x14ac:dyDescent="0.2">
      <c r="A1370" s="375" t="s">
        <v>442</v>
      </c>
      <c r="B1370" s="375"/>
      <c r="C1370" s="69"/>
      <c r="D1370" s="69"/>
      <c r="E1370" s="75">
        <v>1.95</v>
      </c>
      <c r="F1370" s="69"/>
      <c r="G1370" s="69"/>
      <c r="H1370" s="68"/>
      <c r="I1370" s="67"/>
    </row>
    <row r="1371" spans="1:9" ht="12" hidden="1" customHeight="1" outlineLevel="4" x14ac:dyDescent="0.2">
      <c r="A1371" s="376" t="s">
        <v>499</v>
      </c>
      <c r="B1371" s="376"/>
      <c r="C1371" s="69"/>
      <c r="D1371" s="69"/>
      <c r="E1371" s="75">
        <v>1.95</v>
      </c>
      <c r="F1371" s="69"/>
      <c r="G1371" s="69"/>
      <c r="H1371" s="68"/>
      <c r="I1371" s="67"/>
    </row>
    <row r="1372" spans="1:9" ht="12" hidden="1" customHeight="1" outlineLevel="2" x14ac:dyDescent="0.2">
      <c r="A1372" s="374" t="s">
        <v>504</v>
      </c>
      <c r="B1372" s="374"/>
      <c r="C1372" s="73"/>
      <c r="D1372" s="73"/>
      <c r="E1372" s="74">
        <v>3244.05</v>
      </c>
      <c r="F1372" s="74">
        <v>3244.05</v>
      </c>
      <c r="G1372" s="73"/>
      <c r="H1372" s="72"/>
      <c r="I1372" s="71"/>
    </row>
    <row r="1373" spans="1:9" ht="12" hidden="1" customHeight="1" outlineLevel="3" x14ac:dyDescent="0.2">
      <c r="A1373" s="375" t="s">
        <v>499</v>
      </c>
      <c r="B1373" s="375"/>
      <c r="C1373" s="69"/>
      <c r="D1373" s="69"/>
      <c r="E1373" s="69"/>
      <c r="F1373" s="70">
        <v>3244.05</v>
      </c>
      <c r="G1373" s="69"/>
      <c r="H1373" s="68"/>
      <c r="I1373" s="67"/>
    </row>
    <row r="1374" spans="1:9" ht="12" hidden="1" customHeight="1" outlineLevel="4" x14ac:dyDescent="0.2">
      <c r="A1374" s="376" t="s">
        <v>499</v>
      </c>
      <c r="B1374" s="376"/>
      <c r="C1374" s="69"/>
      <c r="D1374" s="69"/>
      <c r="E1374" s="69"/>
      <c r="F1374" s="70">
        <v>3244.05</v>
      </c>
      <c r="G1374" s="69"/>
      <c r="H1374" s="68"/>
      <c r="I1374" s="67"/>
    </row>
    <row r="1375" spans="1:9" ht="23.25" hidden="1" customHeight="1" outlineLevel="3" x14ac:dyDescent="0.2">
      <c r="A1375" s="375" t="s">
        <v>440</v>
      </c>
      <c r="B1375" s="375"/>
      <c r="C1375" s="69"/>
      <c r="D1375" s="69"/>
      <c r="E1375" s="70">
        <v>3244.05</v>
      </c>
      <c r="F1375" s="69"/>
      <c r="G1375" s="69"/>
      <c r="H1375" s="68"/>
      <c r="I1375" s="67"/>
    </row>
    <row r="1376" spans="1:9" ht="12" hidden="1" customHeight="1" outlineLevel="4" x14ac:dyDescent="0.2">
      <c r="A1376" s="376" t="s">
        <v>499</v>
      </c>
      <c r="B1376" s="376"/>
      <c r="C1376" s="69"/>
      <c r="D1376" s="69"/>
      <c r="E1376" s="70">
        <v>3244.05</v>
      </c>
      <c r="F1376" s="69"/>
      <c r="G1376" s="69"/>
      <c r="H1376" s="68"/>
      <c r="I1376" s="67"/>
    </row>
    <row r="1377" spans="1:9" ht="12" hidden="1" customHeight="1" outlineLevel="2" x14ac:dyDescent="0.2">
      <c r="A1377" s="374" t="s">
        <v>503</v>
      </c>
      <c r="B1377" s="374"/>
      <c r="C1377" s="73"/>
      <c r="D1377" s="73"/>
      <c r="E1377" s="74">
        <v>1207716.07</v>
      </c>
      <c r="F1377" s="74">
        <v>1207716.07</v>
      </c>
      <c r="G1377" s="73"/>
      <c r="H1377" s="72"/>
      <c r="I1377" s="71"/>
    </row>
    <row r="1378" spans="1:9" ht="12" hidden="1" customHeight="1" outlineLevel="3" x14ac:dyDescent="0.2">
      <c r="A1378" s="375" t="s">
        <v>499</v>
      </c>
      <c r="B1378" s="375"/>
      <c r="C1378" s="69"/>
      <c r="D1378" s="69"/>
      <c r="E1378" s="69"/>
      <c r="F1378" s="70">
        <v>1207716.07</v>
      </c>
      <c r="G1378" s="69"/>
      <c r="H1378" s="68"/>
      <c r="I1378" s="67"/>
    </row>
    <row r="1379" spans="1:9" ht="12" hidden="1" customHeight="1" outlineLevel="4" x14ac:dyDescent="0.2">
      <c r="A1379" s="376" t="s">
        <v>499</v>
      </c>
      <c r="B1379" s="376"/>
      <c r="C1379" s="69"/>
      <c r="D1379" s="69"/>
      <c r="E1379" s="69"/>
      <c r="F1379" s="70">
        <v>1207716.07</v>
      </c>
      <c r="G1379" s="69"/>
      <c r="H1379" s="68"/>
      <c r="I1379" s="67"/>
    </row>
    <row r="1380" spans="1:9" ht="23.25" hidden="1" customHeight="1" outlineLevel="3" x14ac:dyDescent="0.2">
      <c r="A1380" s="375" t="s">
        <v>440</v>
      </c>
      <c r="B1380" s="375"/>
      <c r="C1380" s="69"/>
      <c r="D1380" s="69"/>
      <c r="E1380" s="70">
        <v>1173838.0900000001</v>
      </c>
      <c r="F1380" s="69"/>
      <c r="G1380" s="69"/>
      <c r="H1380" s="68"/>
      <c r="I1380" s="67"/>
    </row>
    <row r="1381" spans="1:9" ht="12" hidden="1" customHeight="1" outlineLevel="4" x14ac:dyDescent="0.2">
      <c r="A1381" s="376" t="s">
        <v>499</v>
      </c>
      <c r="B1381" s="376"/>
      <c r="C1381" s="69"/>
      <c r="D1381" s="69"/>
      <c r="E1381" s="70">
        <v>1173838.0900000001</v>
      </c>
      <c r="F1381" s="69"/>
      <c r="G1381" s="69"/>
      <c r="H1381" s="68"/>
      <c r="I1381" s="67"/>
    </row>
    <row r="1382" spans="1:9" ht="12" hidden="1" customHeight="1" outlineLevel="3" x14ac:dyDescent="0.2">
      <c r="A1382" s="375" t="s">
        <v>442</v>
      </c>
      <c r="B1382" s="375"/>
      <c r="C1382" s="69"/>
      <c r="D1382" s="69"/>
      <c r="E1382" s="70">
        <v>33877.980000000003</v>
      </c>
      <c r="F1382" s="69"/>
      <c r="G1382" s="69"/>
      <c r="H1382" s="68"/>
      <c r="I1382" s="67"/>
    </row>
    <row r="1383" spans="1:9" ht="12" hidden="1" customHeight="1" outlineLevel="4" x14ac:dyDescent="0.2">
      <c r="A1383" s="376" t="s">
        <v>499</v>
      </c>
      <c r="B1383" s="376"/>
      <c r="C1383" s="69"/>
      <c r="D1383" s="69"/>
      <c r="E1383" s="70">
        <v>33877.980000000003</v>
      </c>
      <c r="F1383" s="69"/>
      <c r="G1383" s="69"/>
      <c r="H1383" s="68"/>
      <c r="I1383" s="67"/>
    </row>
    <row r="1384" spans="1:9" ht="12" hidden="1" customHeight="1" outlineLevel="2" x14ac:dyDescent="0.2">
      <c r="A1384" s="374" t="s">
        <v>502</v>
      </c>
      <c r="B1384" s="374"/>
      <c r="C1384" s="73"/>
      <c r="D1384" s="73"/>
      <c r="E1384" s="74">
        <v>3686810.35</v>
      </c>
      <c r="F1384" s="74">
        <v>3686810.35</v>
      </c>
      <c r="G1384" s="73"/>
      <c r="H1384" s="72"/>
      <c r="I1384" s="71"/>
    </row>
    <row r="1385" spans="1:9" ht="12" hidden="1" customHeight="1" outlineLevel="3" x14ac:dyDescent="0.2">
      <c r="A1385" s="375" t="s">
        <v>499</v>
      </c>
      <c r="B1385" s="375"/>
      <c r="C1385" s="69"/>
      <c r="D1385" s="69"/>
      <c r="E1385" s="70">
        <v>1876846.8</v>
      </c>
      <c r="F1385" s="70">
        <v>3686810.35</v>
      </c>
      <c r="G1385" s="69"/>
      <c r="H1385" s="68"/>
      <c r="I1385" s="67"/>
    </row>
    <row r="1386" spans="1:9" ht="12" hidden="1" customHeight="1" outlineLevel="4" x14ac:dyDescent="0.2">
      <c r="A1386" s="376" t="s">
        <v>499</v>
      </c>
      <c r="B1386" s="376"/>
      <c r="C1386" s="69"/>
      <c r="D1386" s="69"/>
      <c r="E1386" s="70">
        <v>1876846.8</v>
      </c>
      <c r="F1386" s="70">
        <v>3686810.35</v>
      </c>
      <c r="G1386" s="69"/>
      <c r="H1386" s="68"/>
      <c r="I1386" s="67"/>
    </row>
    <row r="1387" spans="1:9" ht="23.25" hidden="1" customHeight="1" outlineLevel="3" x14ac:dyDescent="0.2">
      <c r="A1387" s="375" t="s">
        <v>440</v>
      </c>
      <c r="B1387" s="375"/>
      <c r="C1387" s="69"/>
      <c r="D1387" s="69"/>
      <c r="E1387" s="70">
        <v>1737060.39</v>
      </c>
      <c r="F1387" s="69"/>
      <c r="G1387" s="69"/>
      <c r="H1387" s="68"/>
      <c r="I1387" s="67"/>
    </row>
    <row r="1388" spans="1:9" ht="12" hidden="1" customHeight="1" outlineLevel="4" x14ac:dyDescent="0.2">
      <c r="A1388" s="376" t="s">
        <v>499</v>
      </c>
      <c r="B1388" s="376"/>
      <c r="C1388" s="69"/>
      <c r="D1388" s="69"/>
      <c r="E1388" s="70">
        <v>1737060.39</v>
      </c>
      <c r="F1388" s="69"/>
      <c r="G1388" s="69"/>
      <c r="H1388" s="68"/>
      <c r="I1388" s="67"/>
    </row>
    <row r="1389" spans="1:9" ht="12" hidden="1" customHeight="1" outlineLevel="3" x14ac:dyDescent="0.2">
      <c r="A1389" s="375" t="s">
        <v>442</v>
      </c>
      <c r="B1389" s="375"/>
      <c r="C1389" s="69"/>
      <c r="D1389" s="69"/>
      <c r="E1389" s="70">
        <v>72903.16</v>
      </c>
      <c r="F1389" s="69"/>
      <c r="G1389" s="69"/>
      <c r="H1389" s="68"/>
      <c r="I1389" s="67"/>
    </row>
    <row r="1390" spans="1:9" ht="12" hidden="1" customHeight="1" outlineLevel="4" x14ac:dyDescent="0.2">
      <c r="A1390" s="376" t="s">
        <v>499</v>
      </c>
      <c r="B1390" s="376"/>
      <c r="C1390" s="69"/>
      <c r="D1390" s="69"/>
      <c r="E1390" s="70">
        <v>72903.16</v>
      </c>
      <c r="F1390" s="69"/>
      <c r="G1390" s="69"/>
      <c r="H1390" s="68"/>
      <c r="I1390" s="67"/>
    </row>
    <row r="1391" spans="1:9" ht="12" hidden="1" customHeight="1" outlineLevel="2" x14ac:dyDescent="0.2">
      <c r="A1391" s="374" t="s">
        <v>501</v>
      </c>
      <c r="B1391" s="374"/>
      <c r="C1391" s="73"/>
      <c r="D1391" s="73"/>
      <c r="E1391" s="74">
        <v>133654.88</v>
      </c>
      <c r="F1391" s="74">
        <v>133654.88</v>
      </c>
      <c r="G1391" s="73"/>
      <c r="H1391" s="72"/>
      <c r="I1391" s="71"/>
    </row>
    <row r="1392" spans="1:9" ht="12" hidden="1" customHeight="1" outlineLevel="3" x14ac:dyDescent="0.2">
      <c r="A1392" s="375" t="s">
        <v>499</v>
      </c>
      <c r="B1392" s="375"/>
      <c r="C1392" s="69"/>
      <c r="D1392" s="69"/>
      <c r="E1392" s="69"/>
      <c r="F1392" s="70">
        <v>133654.88</v>
      </c>
      <c r="G1392" s="69"/>
      <c r="H1392" s="68"/>
      <c r="I1392" s="67"/>
    </row>
    <row r="1393" spans="1:62" ht="12" hidden="1" customHeight="1" outlineLevel="4" x14ac:dyDescent="0.2">
      <c r="A1393" s="376" t="s">
        <v>499</v>
      </c>
      <c r="B1393" s="376"/>
      <c r="C1393" s="69"/>
      <c r="D1393" s="69"/>
      <c r="E1393" s="69"/>
      <c r="F1393" s="70">
        <v>133654.88</v>
      </c>
      <c r="G1393" s="69"/>
      <c r="H1393" s="68"/>
      <c r="I1393" s="67"/>
    </row>
    <row r="1394" spans="1:62" ht="23.25" hidden="1" customHeight="1" outlineLevel="3" x14ac:dyDescent="0.2">
      <c r="A1394" s="375" t="s">
        <v>440</v>
      </c>
      <c r="B1394" s="375"/>
      <c r="C1394" s="69"/>
      <c r="D1394" s="69"/>
      <c r="E1394" s="70">
        <v>130384.05</v>
      </c>
      <c r="F1394" s="69"/>
      <c r="G1394" s="69"/>
      <c r="H1394" s="68"/>
      <c r="I1394" s="67"/>
    </row>
    <row r="1395" spans="1:62" ht="12" hidden="1" customHeight="1" outlineLevel="4" x14ac:dyDescent="0.2">
      <c r="A1395" s="376" t="s">
        <v>499</v>
      </c>
      <c r="B1395" s="376"/>
      <c r="C1395" s="69"/>
      <c r="D1395" s="69"/>
      <c r="E1395" s="70">
        <v>130384.05</v>
      </c>
      <c r="F1395" s="69"/>
      <c r="G1395" s="69"/>
      <c r="H1395" s="68"/>
      <c r="I1395" s="67"/>
    </row>
    <row r="1396" spans="1:62" ht="12" hidden="1" customHeight="1" outlineLevel="3" x14ac:dyDescent="0.2">
      <c r="A1396" s="375" t="s">
        <v>442</v>
      </c>
      <c r="B1396" s="375"/>
      <c r="C1396" s="69"/>
      <c r="D1396" s="69"/>
      <c r="E1396" s="70">
        <v>3270.83</v>
      </c>
      <c r="F1396" s="69"/>
      <c r="G1396" s="69"/>
      <c r="H1396" s="68"/>
      <c r="I1396" s="67"/>
    </row>
    <row r="1397" spans="1:62" ht="12" hidden="1" customHeight="1" outlineLevel="4" x14ac:dyDescent="0.2">
      <c r="A1397" s="376" t="s">
        <v>499</v>
      </c>
      <c r="B1397" s="376"/>
      <c r="C1397" s="69"/>
      <c r="D1397" s="69"/>
      <c r="E1397" s="70">
        <v>3270.83</v>
      </c>
      <c r="F1397" s="69"/>
      <c r="G1397" s="69"/>
      <c r="H1397" s="68"/>
      <c r="I1397" s="67"/>
    </row>
    <row r="1398" spans="1:62" ht="12" hidden="1" customHeight="1" outlineLevel="2" x14ac:dyDescent="0.2">
      <c r="A1398" s="374" t="s">
        <v>500</v>
      </c>
      <c r="B1398" s="374"/>
      <c r="C1398" s="73"/>
      <c r="D1398" s="73"/>
      <c r="E1398" s="74">
        <v>106977.58</v>
      </c>
      <c r="F1398" s="74">
        <v>106977.58</v>
      </c>
      <c r="G1398" s="73"/>
      <c r="H1398" s="72"/>
      <c r="I1398" s="71"/>
    </row>
    <row r="1399" spans="1:62" ht="12" hidden="1" customHeight="1" outlineLevel="3" x14ac:dyDescent="0.2">
      <c r="A1399" s="375" t="s">
        <v>499</v>
      </c>
      <c r="B1399" s="375"/>
      <c r="C1399" s="69"/>
      <c r="D1399" s="69"/>
      <c r="E1399" s="69"/>
      <c r="F1399" s="70">
        <v>106977.58</v>
      </c>
      <c r="G1399" s="69"/>
      <c r="H1399" s="68"/>
      <c r="I1399" s="67"/>
    </row>
    <row r="1400" spans="1:62" ht="12" hidden="1" customHeight="1" outlineLevel="4" x14ac:dyDescent="0.2">
      <c r="A1400" s="376" t="s">
        <v>499</v>
      </c>
      <c r="B1400" s="376"/>
      <c r="C1400" s="69"/>
      <c r="D1400" s="69"/>
      <c r="E1400" s="69"/>
      <c r="F1400" s="70">
        <v>106977.58</v>
      </c>
      <c r="G1400" s="69"/>
      <c r="H1400" s="68"/>
      <c r="I1400" s="67"/>
    </row>
    <row r="1401" spans="1:62" ht="23.25" hidden="1" customHeight="1" outlineLevel="3" x14ac:dyDescent="0.2">
      <c r="A1401" s="375" t="s">
        <v>440</v>
      </c>
      <c r="B1401" s="375"/>
      <c r="C1401" s="69"/>
      <c r="D1401" s="69"/>
      <c r="E1401" s="70">
        <v>104354.99</v>
      </c>
      <c r="F1401" s="69"/>
      <c r="G1401" s="69"/>
      <c r="H1401" s="68"/>
      <c r="I1401" s="67"/>
    </row>
    <row r="1402" spans="1:62" ht="12" hidden="1" customHeight="1" outlineLevel="4" x14ac:dyDescent="0.2">
      <c r="A1402" s="376" t="s">
        <v>499</v>
      </c>
      <c r="B1402" s="376"/>
      <c r="C1402" s="69"/>
      <c r="D1402" s="69"/>
      <c r="E1402" s="70">
        <v>104354.99</v>
      </c>
      <c r="F1402" s="69"/>
      <c r="G1402" s="69"/>
      <c r="H1402" s="68"/>
      <c r="I1402" s="67"/>
    </row>
    <row r="1403" spans="1:62" ht="12" hidden="1" customHeight="1" outlineLevel="3" x14ac:dyDescent="0.2">
      <c r="A1403" s="375" t="s">
        <v>442</v>
      </c>
      <c r="B1403" s="375"/>
      <c r="C1403" s="69"/>
      <c r="D1403" s="69"/>
      <c r="E1403" s="70">
        <v>2622.59</v>
      </c>
      <c r="F1403" s="69"/>
      <c r="G1403" s="69"/>
      <c r="H1403" s="68"/>
      <c r="I1403" s="67"/>
    </row>
    <row r="1404" spans="1:62" ht="12" hidden="1" customHeight="1" outlineLevel="4" x14ac:dyDescent="0.2">
      <c r="A1404" s="376" t="s">
        <v>499</v>
      </c>
      <c r="B1404" s="376"/>
      <c r="C1404" s="69"/>
      <c r="D1404" s="69"/>
      <c r="E1404" s="70">
        <v>2622.59</v>
      </c>
      <c r="F1404" s="69"/>
      <c r="G1404" s="69"/>
      <c r="H1404" s="68"/>
      <c r="I1404" s="67"/>
    </row>
    <row r="1405" spans="1:62" ht="12" customHeight="1" outlineLevel="1" collapsed="1" x14ac:dyDescent="0.2">
      <c r="A1405" s="373" t="s">
        <v>461</v>
      </c>
      <c r="B1405" s="373"/>
      <c r="C1405" s="79"/>
      <c r="D1405" s="79"/>
      <c r="E1405" s="87">
        <v>393787.97</v>
      </c>
      <c r="F1405" s="80">
        <v>393787.97</v>
      </c>
      <c r="G1405" s="79"/>
      <c r="H1405" s="78"/>
      <c r="I1405" s="77"/>
      <c r="BJ1405" s="90" t="s">
        <v>860</v>
      </c>
    </row>
    <row r="1406" spans="1:62" ht="12" hidden="1" customHeight="1" outlineLevel="2" x14ac:dyDescent="0.2">
      <c r="A1406" s="374" t="s">
        <v>392</v>
      </c>
      <c r="B1406" s="374"/>
      <c r="C1406" s="73"/>
      <c r="D1406" s="73"/>
      <c r="E1406" s="74">
        <v>17528.79</v>
      </c>
      <c r="F1406" s="74">
        <v>17528.79</v>
      </c>
      <c r="G1406" s="73"/>
      <c r="H1406" s="72"/>
      <c r="I1406" s="71"/>
    </row>
    <row r="1407" spans="1:62" ht="12" hidden="1" customHeight="1" outlineLevel="3" x14ac:dyDescent="0.2">
      <c r="A1407" s="375" t="s">
        <v>499</v>
      </c>
      <c r="B1407" s="375"/>
      <c r="C1407" s="69"/>
      <c r="D1407" s="69"/>
      <c r="E1407" s="69"/>
      <c r="F1407" s="70">
        <v>17528.79</v>
      </c>
      <c r="G1407" s="69"/>
      <c r="H1407" s="68"/>
      <c r="I1407" s="67"/>
    </row>
    <row r="1408" spans="1:62" ht="12" hidden="1" customHeight="1" outlineLevel="4" x14ac:dyDescent="0.2">
      <c r="A1408" s="376" t="s">
        <v>499</v>
      </c>
      <c r="B1408" s="376"/>
      <c r="C1408" s="69"/>
      <c r="D1408" s="69"/>
      <c r="E1408" s="69"/>
      <c r="F1408" s="70">
        <v>17528.79</v>
      </c>
      <c r="G1408" s="69"/>
      <c r="H1408" s="68"/>
      <c r="I1408" s="67"/>
    </row>
    <row r="1409" spans="1:9" ht="23.25" hidden="1" customHeight="1" outlineLevel="3" x14ac:dyDescent="0.2">
      <c r="A1409" s="375" t="s">
        <v>440</v>
      </c>
      <c r="B1409" s="375"/>
      <c r="C1409" s="69"/>
      <c r="D1409" s="69"/>
      <c r="E1409" s="70">
        <v>13654.42</v>
      </c>
      <c r="F1409" s="69"/>
      <c r="G1409" s="69"/>
      <c r="H1409" s="68"/>
      <c r="I1409" s="67"/>
    </row>
    <row r="1410" spans="1:9" ht="12" hidden="1" customHeight="1" outlineLevel="4" x14ac:dyDescent="0.2">
      <c r="A1410" s="376" t="s">
        <v>499</v>
      </c>
      <c r="B1410" s="376"/>
      <c r="C1410" s="69"/>
      <c r="D1410" s="69"/>
      <c r="E1410" s="70">
        <v>13654.42</v>
      </c>
      <c r="F1410" s="69"/>
      <c r="G1410" s="69"/>
      <c r="H1410" s="68"/>
      <c r="I1410" s="67"/>
    </row>
    <row r="1411" spans="1:9" ht="12" hidden="1" customHeight="1" outlineLevel="3" x14ac:dyDescent="0.2">
      <c r="A1411" s="375" t="s">
        <v>442</v>
      </c>
      <c r="B1411" s="375"/>
      <c r="C1411" s="69"/>
      <c r="D1411" s="69"/>
      <c r="E1411" s="70">
        <v>3874.37</v>
      </c>
      <c r="F1411" s="69"/>
      <c r="G1411" s="69"/>
      <c r="H1411" s="68"/>
      <c r="I1411" s="67"/>
    </row>
    <row r="1412" spans="1:9" ht="12" hidden="1" customHeight="1" outlineLevel="4" x14ac:dyDescent="0.2">
      <c r="A1412" s="376" t="s">
        <v>499</v>
      </c>
      <c r="B1412" s="376"/>
      <c r="C1412" s="69"/>
      <c r="D1412" s="69"/>
      <c r="E1412" s="70">
        <v>3874.37</v>
      </c>
      <c r="F1412" s="69"/>
      <c r="G1412" s="69"/>
      <c r="H1412" s="68"/>
      <c r="I1412" s="67"/>
    </row>
    <row r="1413" spans="1:9" ht="12" hidden="1" customHeight="1" outlineLevel="2" x14ac:dyDescent="0.2">
      <c r="A1413" s="374" t="s">
        <v>506</v>
      </c>
      <c r="B1413" s="374"/>
      <c r="C1413" s="73"/>
      <c r="D1413" s="73"/>
      <c r="E1413" s="74">
        <v>35048.86</v>
      </c>
      <c r="F1413" s="74">
        <v>35048.86</v>
      </c>
      <c r="G1413" s="73"/>
      <c r="H1413" s="72"/>
      <c r="I1413" s="71"/>
    </row>
    <row r="1414" spans="1:9" ht="12" hidden="1" customHeight="1" outlineLevel="3" x14ac:dyDescent="0.2">
      <c r="A1414" s="375" t="s">
        <v>499</v>
      </c>
      <c r="B1414" s="375"/>
      <c r="C1414" s="69"/>
      <c r="D1414" s="69"/>
      <c r="E1414" s="69"/>
      <c r="F1414" s="70">
        <v>35048.86</v>
      </c>
      <c r="G1414" s="69"/>
      <c r="H1414" s="68"/>
      <c r="I1414" s="67"/>
    </row>
    <row r="1415" spans="1:9" ht="12" hidden="1" customHeight="1" outlineLevel="4" x14ac:dyDescent="0.2">
      <c r="A1415" s="376" t="s">
        <v>499</v>
      </c>
      <c r="B1415" s="376"/>
      <c r="C1415" s="69"/>
      <c r="D1415" s="69"/>
      <c r="E1415" s="69"/>
      <c r="F1415" s="70">
        <v>35048.86</v>
      </c>
      <c r="G1415" s="69"/>
      <c r="H1415" s="68"/>
      <c r="I1415" s="67"/>
    </row>
    <row r="1416" spans="1:9" ht="23.25" hidden="1" customHeight="1" outlineLevel="3" x14ac:dyDescent="0.2">
      <c r="A1416" s="375" t="s">
        <v>440</v>
      </c>
      <c r="B1416" s="375"/>
      <c r="C1416" s="69"/>
      <c r="D1416" s="69"/>
      <c r="E1416" s="70">
        <v>27302.06</v>
      </c>
      <c r="F1416" s="69"/>
      <c r="G1416" s="69"/>
      <c r="H1416" s="68"/>
      <c r="I1416" s="67"/>
    </row>
    <row r="1417" spans="1:9" ht="12" hidden="1" customHeight="1" outlineLevel="4" x14ac:dyDescent="0.2">
      <c r="A1417" s="376" t="s">
        <v>499</v>
      </c>
      <c r="B1417" s="376"/>
      <c r="C1417" s="69"/>
      <c r="D1417" s="69"/>
      <c r="E1417" s="70">
        <v>27302.06</v>
      </c>
      <c r="F1417" s="69"/>
      <c r="G1417" s="69"/>
      <c r="H1417" s="68"/>
      <c r="I1417" s="67"/>
    </row>
    <row r="1418" spans="1:9" ht="12" hidden="1" customHeight="1" outlineLevel="3" x14ac:dyDescent="0.2">
      <c r="A1418" s="375" t="s">
        <v>442</v>
      </c>
      <c r="B1418" s="375"/>
      <c r="C1418" s="69"/>
      <c r="D1418" s="69"/>
      <c r="E1418" s="70">
        <v>7746.8</v>
      </c>
      <c r="F1418" s="69"/>
      <c r="G1418" s="69"/>
      <c r="H1418" s="68"/>
      <c r="I1418" s="67"/>
    </row>
    <row r="1419" spans="1:9" ht="12" hidden="1" customHeight="1" outlineLevel="4" x14ac:dyDescent="0.2">
      <c r="A1419" s="376" t="s">
        <v>499</v>
      </c>
      <c r="B1419" s="376"/>
      <c r="C1419" s="69"/>
      <c r="D1419" s="69"/>
      <c r="E1419" s="70">
        <v>7746.8</v>
      </c>
      <c r="F1419" s="69"/>
      <c r="G1419" s="69"/>
      <c r="H1419" s="68"/>
      <c r="I1419" s="67"/>
    </row>
    <row r="1420" spans="1:9" ht="12" hidden="1" customHeight="1" outlineLevel="2" x14ac:dyDescent="0.2">
      <c r="A1420" s="374" t="s">
        <v>505</v>
      </c>
      <c r="B1420" s="374"/>
      <c r="C1420" s="73"/>
      <c r="D1420" s="73"/>
      <c r="E1420" s="76">
        <v>5.91</v>
      </c>
      <c r="F1420" s="76">
        <v>5.91</v>
      </c>
      <c r="G1420" s="73"/>
      <c r="H1420" s="72"/>
      <c r="I1420" s="71"/>
    </row>
    <row r="1421" spans="1:9" ht="12" hidden="1" customHeight="1" outlineLevel="3" x14ac:dyDescent="0.2">
      <c r="A1421" s="375" t="s">
        <v>499</v>
      </c>
      <c r="B1421" s="375"/>
      <c r="C1421" s="69"/>
      <c r="D1421" s="69"/>
      <c r="E1421" s="69"/>
      <c r="F1421" s="75">
        <v>5.91</v>
      </c>
      <c r="G1421" s="69"/>
      <c r="H1421" s="68"/>
      <c r="I1421" s="67"/>
    </row>
    <row r="1422" spans="1:9" ht="12" hidden="1" customHeight="1" outlineLevel="4" x14ac:dyDescent="0.2">
      <c r="A1422" s="376" t="s">
        <v>499</v>
      </c>
      <c r="B1422" s="376"/>
      <c r="C1422" s="69"/>
      <c r="D1422" s="69"/>
      <c r="E1422" s="69"/>
      <c r="F1422" s="75">
        <v>5.91</v>
      </c>
      <c r="G1422" s="69"/>
      <c r="H1422" s="68"/>
      <c r="I1422" s="67"/>
    </row>
    <row r="1423" spans="1:9" ht="23.25" hidden="1" customHeight="1" outlineLevel="3" x14ac:dyDescent="0.2">
      <c r="A1423" s="375" t="s">
        <v>440</v>
      </c>
      <c r="B1423" s="375"/>
      <c r="C1423" s="69"/>
      <c r="D1423" s="69"/>
      <c r="E1423" s="75">
        <v>4.5999999999999996</v>
      </c>
      <c r="F1423" s="69"/>
      <c r="G1423" s="69"/>
      <c r="H1423" s="68"/>
      <c r="I1423" s="67"/>
    </row>
    <row r="1424" spans="1:9" ht="12" hidden="1" customHeight="1" outlineLevel="4" x14ac:dyDescent="0.2">
      <c r="A1424" s="376" t="s">
        <v>499</v>
      </c>
      <c r="B1424" s="376"/>
      <c r="C1424" s="69"/>
      <c r="D1424" s="69"/>
      <c r="E1424" s="75">
        <v>4.5999999999999996</v>
      </c>
      <c r="F1424" s="69"/>
      <c r="G1424" s="69"/>
      <c r="H1424" s="68"/>
      <c r="I1424" s="67"/>
    </row>
    <row r="1425" spans="1:9" ht="12" hidden="1" customHeight="1" outlineLevel="3" x14ac:dyDescent="0.2">
      <c r="A1425" s="375" t="s">
        <v>442</v>
      </c>
      <c r="B1425" s="375"/>
      <c r="C1425" s="69"/>
      <c r="D1425" s="69"/>
      <c r="E1425" s="75">
        <v>1.31</v>
      </c>
      <c r="F1425" s="69"/>
      <c r="G1425" s="69"/>
      <c r="H1425" s="68"/>
      <c r="I1425" s="67"/>
    </row>
    <row r="1426" spans="1:9" ht="12" hidden="1" customHeight="1" outlineLevel="4" x14ac:dyDescent="0.2">
      <c r="A1426" s="376" t="s">
        <v>499</v>
      </c>
      <c r="B1426" s="376"/>
      <c r="C1426" s="69"/>
      <c r="D1426" s="69"/>
      <c r="E1426" s="75">
        <v>1.31</v>
      </c>
      <c r="F1426" s="69"/>
      <c r="G1426" s="69"/>
      <c r="H1426" s="68"/>
      <c r="I1426" s="67"/>
    </row>
    <row r="1427" spans="1:9" ht="12" hidden="1" customHeight="1" outlineLevel="2" x14ac:dyDescent="0.2">
      <c r="A1427" s="374" t="s">
        <v>503</v>
      </c>
      <c r="B1427" s="374"/>
      <c r="C1427" s="73"/>
      <c r="D1427" s="73"/>
      <c r="E1427" s="74">
        <v>102590.29</v>
      </c>
      <c r="F1427" s="74">
        <v>102590.29</v>
      </c>
      <c r="G1427" s="73"/>
      <c r="H1427" s="72"/>
      <c r="I1427" s="71"/>
    </row>
    <row r="1428" spans="1:9" ht="12" hidden="1" customHeight="1" outlineLevel="3" x14ac:dyDescent="0.2">
      <c r="A1428" s="375" t="s">
        <v>499</v>
      </c>
      <c r="B1428" s="375"/>
      <c r="C1428" s="69"/>
      <c r="D1428" s="69"/>
      <c r="E1428" s="69"/>
      <c r="F1428" s="70">
        <v>102590.29</v>
      </c>
      <c r="G1428" s="69"/>
      <c r="H1428" s="68"/>
      <c r="I1428" s="67"/>
    </row>
    <row r="1429" spans="1:9" ht="12" hidden="1" customHeight="1" outlineLevel="4" x14ac:dyDescent="0.2">
      <c r="A1429" s="376" t="s">
        <v>499</v>
      </c>
      <c r="B1429" s="376"/>
      <c r="C1429" s="69"/>
      <c r="D1429" s="69"/>
      <c r="E1429" s="69"/>
      <c r="F1429" s="70">
        <v>102590.29</v>
      </c>
      <c r="G1429" s="69"/>
      <c r="H1429" s="68"/>
      <c r="I1429" s="67"/>
    </row>
    <row r="1430" spans="1:9" ht="23.25" hidden="1" customHeight="1" outlineLevel="3" x14ac:dyDescent="0.2">
      <c r="A1430" s="375" t="s">
        <v>440</v>
      </c>
      <c r="B1430" s="375"/>
      <c r="C1430" s="69"/>
      <c r="D1430" s="69"/>
      <c r="E1430" s="70">
        <v>79914.899999999994</v>
      </c>
      <c r="F1430" s="69"/>
      <c r="G1430" s="69"/>
      <c r="H1430" s="68"/>
      <c r="I1430" s="67"/>
    </row>
    <row r="1431" spans="1:9" ht="12" hidden="1" customHeight="1" outlineLevel="4" x14ac:dyDescent="0.2">
      <c r="A1431" s="376" t="s">
        <v>499</v>
      </c>
      <c r="B1431" s="376"/>
      <c r="C1431" s="69"/>
      <c r="D1431" s="69"/>
      <c r="E1431" s="70">
        <v>79914.899999999994</v>
      </c>
      <c r="F1431" s="69"/>
      <c r="G1431" s="69"/>
      <c r="H1431" s="68"/>
      <c r="I1431" s="67"/>
    </row>
    <row r="1432" spans="1:9" ht="12" hidden="1" customHeight="1" outlineLevel="3" x14ac:dyDescent="0.2">
      <c r="A1432" s="375" t="s">
        <v>442</v>
      </c>
      <c r="B1432" s="375"/>
      <c r="C1432" s="69"/>
      <c r="D1432" s="69"/>
      <c r="E1432" s="70">
        <v>22675.39</v>
      </c>
      <c r="F1432" s="69"/>
      <c r="G1432" s="69"/>
      <c r="H1432" s="68"/>
      <c r="I1432" s="67"/>
    </row>
    <row r="1433" spans="1:9" ht="12" hidden="1" customHeight="1" outlineLevel="4" x14ac:dyDescent="0.2">
      <c r="A1433" s="376" t="s">
        <v>499</v>
      </c>
      <c r="B1433" s="376"/>
      <c r="C1433" s="69"/>
      <c r="D1433" s="69"/>
      <c r="E1433" s="70">
        <v>22675.39</v>
      </c>
      <c r="F1433" s="69"/>
      <c r="G1433" s="69"/>
      <c r="H1433" s="68"/>
      <c r="I1433" s="67"/>
    </row>
    <row r="1434" spans="1:9" ht="12" hidden="1" customHeight="1" outlineLevel="2" x14ac:dyDescent="0.2">
      <c r="A1434" s="374" t="s">
        <v>502</v>
      </c>
      <c r="B1434" s="374"/>
      <c r="C1434" s="73"/>
      <c r="D1434" s="73"/>
      <c r="E1434" s="74">
        <v>220767.49</v>
      </c>
      <c r="F1434" s="74">
        <v>220767.49</v>
      </c>
      <c r="G1434" s="73"/>
      <c r="H1434" s="72"/>
      <c r="I1434" s="71"/>
    </row>
    <row r="1435" spans="1:9" ht="12" hidden="1" customHeight="1" outlineLevel="3" x14ac:dyDescent="0.2">
      <c r="A1435" s="375" t="s">
        <v>499</v>
      </c>
      <c r="B1435" s="375"/>
      <c r="C1435" s="69"/>
      <c r="D1435" s="69"/>
      <c r="E1435" s="69"/>
      <c r="F1435" s="70">
        <v>220767.49</v>
      </c>
      <c r="G1435" s="69"/>
      <c r="H1435" s="68"/>
      <c r="I1435" s="67"/>
    </row>
    <row r="1436" spans="1:9" ht="12" hidden="1" customHeight="1" outlineLevel="4" x14ac:dyDescent="0.2">
      <c r="A1436" s="376" t="s">
        <v>499</v>
      </c>
      <c r="B1436" s="376"/>
      <c r="C1436" s="69"/>
      <c r="D1436" s="69"/>
      <c r="E1436" s="69"/>
      <c r="F1436" s="70">
        <v>220767.49</v>
      </c>
      <c r="G1436" s="69"/>
      <c r="H1436" s="68"/>
      <c r="I1436" s="67"/>
    </row>
    <row r="1437" spans="1:9" ht="23.25" hidden="1" customHeight="1" outlineLevel="3" x14ac:dyDescent="0.2">
      <c r="A1437" s="375" t="s">
        <v>440</v>
      </c>
      <c r="B1437" s="375"/>
      <c r="C1437" s="69"/>
      <c r="D1437" s="69"/>
      <c r="E1437" s="70">
        <v>171971.56</v>
      </c>
      <c r="F1437" s="69"/>
      <c r="G1437" s="69"/>
      <c r="H1437" s="68"/>
      <c r="I1437" s="67"/>
    </row>
    <row r="1438" spans="1:9" ht="12" hidden="1" customHeight="1" outlineLevel="4" x14ac:dyDescent="0.2">
      <c r="A1438" s="376" t="s">
        <v>499</v>
      </c>
      <c r="B1438" s="376"/>
      <c r="C1438" s="69"/>
      <c r="D1438" s="69"/>
      <c r="E1438" s="70">
        <v>171971.56</v>
      </c>
      <c r="F1438" s="69"/>
      <c r="G1438" s="69"/>
      <c r="H1438" s="68"/>
      <c r="I1438" s="67"/>
    </row>
    <row r="1439" spans="1:9" ht="12" hidden="1" customHeight="1" outlineLevel="3" x14ac:dyDescent="0.2">
      <c r="A1439" s="375" t="s">
        <v>442</v>
      </c>
      <c r="B1439" s="375"/>
      <c r="C1439" s="69"/>
      <c r="D1439" s="69"/>
      <c r="E1439" s="70">
        <v>48795.93</v>
      </c>
      <c r="F1439" s="69"/>
      <c r="G1439" s="69"/>
      <c r="H1439" s="68"/>
      <c r="I1439" s="67"/>
    </row>
    <row r="1440" spans="1:9" ht="12" hidden="1" customHeight="1" outlineLevel="4" x14ac:dyDescent="0.2">
      <c r="A1440" s="376" t="s">
        <v>499</v>
      </c>
      <c r="B1440" s="376"/>
      <c r="C1440" s="69"/>
      <c r="D1440" s="69"/>
      <c r="E1440" s="70">
        <v>48795.93</v>
      </c>
      <c r="F1440" s="69"/>
      <c r="G1440" s="69"/>
      <c r="H1440" s="68"/>
      <c r="I1440" s="67"/>
    </row>
    <row r="1441" spans="1:62" ht="12" hidden="1" customHeight="1" outlineLevel="2" x14ac:dyDescent="0.2">
      <c r="A1441" s="374" t="s">
        <v>501</v>
      </c>
      <c r="B1441" s="374"/>
      <c r="C1441" s="73"/>
      <c r="D1441" s="73"/>
      <c r="E1441" s="74">
        <v>9904.83</v>
      </c>
      <c r="F1441" s="74">
        <v>9904.83</v>
      </c>
      <c r="G1441" s="73"/>
      <c r="H1441" s="72"/>
      <c r="I1441" s="71"/>
    </row>
    <row r="1442" spans="1:62" ht="12" hidden="1" customHeight="1" outlineLevel="3" x14ac:dyDescent="0.2">
      <c r="A1442" s="375" t="s">
        <v>499</v>
      </c>
      <c r="B1442" s="375"/>
      <c r="C1442" s="69"/>
      <c r="D1442" s="69"/>
      <c r="E1442" s="69"/>
      <c r="F1442" s="70">
        <v>9904.83</v>
      </c>
      <c r="G1442" s="69"/>
      <c r="H1442" s="68"/>
      <c r="I1442" s="67"/>
    </row>
    <row r="1443" spans="1:62" ht="12" hidden="1" customHeight="1" outlineLevel="4" x14ac:dyDescent="0.2">
      <c r="A1443" s="376" t="s">
        <v>499</v>
      </c>
      <c r="B1443" s="376"/>
      <c r="C1443" s="69"/>
      <c r="D1443" s="69"/>
      <c r="E1443" s="69"/>
      <c r="F1443" s="70">
        <v>9904.83</v>
      </c>
      <c r="G1443" s="69"/>
      <c r="H1443" s="68"/>
      <c r="I1443" s="67"/>
    </row>
    <row r="1444" spans="1:62" ht="23.25" hidden="1" customHeight="1" outlineLevel="3" x14ac:dyDescent="0.2">
      <c r="A1444" s="375" t="s">
        <v>440</v>
      </c>
      <c r="B1444" s="375"/>
      <c r="C1444" s="69"/>
      <c r="D1444" s="69"/>
      <c r="E1444" s="70">
        <v>7715.58</v>
      </c>
      <c r="F1444" s="69"/>
      <c r="G1444" s="69"/>
      <c r="H1444" s="68"/>
      <c r="I1444" s="67"/>
    </row>
    <row r="1445" spans="1:62" ht="12" hidden="1" customHeight="1" outlineLevel="4" x14ac:dyDescent="0.2">
      <c r="A1445" s="376" t="s">
        <v>499</v>
      </c>
      <c r="B1445" s="376"/>
      <c r="C1445" s="69"/>
      <c r="D1445" s="69"/>
      <c r="E1445" s="70">
        <v>7715.58</v>
      </c>
      <c r="F1445" s="69"/>
      <c r="G1445" s="69"/>
      <c r="H1445" s="68"/>
      <c r="I1445" s="67"/>
    </row>
    <row r="1446" spans="1:62" ht="12" hidden="1" customHeight="1" outlineLevel="3" x14ac:dyDescent="0.2">
      <c r="A1446" s="375" t="s">
        <v>442</v>
      </c>
      <c r="B1446" s="375"/>
      <c r="C1446" s="69"/>
      <c r="D1446" s="69"/>
      <c r="E1446" s="70">
        <v>2189.25</v>
      </c>
      <c r="F1446" s="69"/>
      <c r="G1446" s="69"/>
      <c r="H1446" s="68"/>
      <c r="I1446" s="67"/>
    </row>
    <row r="1447" spans="1:62" ht="12" hidden="1" customHeight="1" outlineLevel="4" x14ac:dyDescent="0.2">
      <c r="A1447" s="376" t="s">
        <v>499</v>
      </c>
      <c r="B1447" s="376"/>
      <c r="C1447" s="69"/>
      <c r="D1447" s="69"/>
      <c r="E1447" s="70">
        <v>2189.25</v>
      </c>
      <c r="F1447" s="69"/>
      <c r="G1447" s="69"/>
      <c r="H1447" s="68"/>
      <c r="I1447" s="67"/>
    </row>
    <row r="1448" spans="1:62" ht="12" hidden="1" customHeight="1" outlineLevel="2" x14ac:dyDescent="0.2">
      <c r="A1448" s="374" t="s">
        <v>500</v>
      </c>
      <c r="B1448" s="374"/>
      <c r="C1448" s="73"/>
      <c r="D1448" s="73"/>
      <c r="E1448" s="74">
        <v>7941.8</v>
      </c>
      <c r="F1448" s="74">
        <v>7941.8</v>
      </c>
      <c r="G1448" s="73"/>
      <c r="H1448" s="72"/>
      <c r="I1448" s="71"/>
    </row>
    <row r="1449" spans="1:62" ht="12" hidden="1" customHeight="1" outlineLevel="3" x14ac:dyDescent="0.2">
      <c r="A1449" s="375" t="s">
        <v>499</v>
      </c>
      <c r="B1449" s="375"/>
      <c r="C1449" s="69"/>
      <c r="D1449" s="69"/>
      <c r="E1449" s="69"/>
      <c r="F1449" s="70">
        <v>7941.8</v>
      </c>
      <c r="G1449" s="69"/>
      <c r="H1449" s="68"/>
      <c r="I1449" s="67"/>
    </row>
    <row r="1450" spans="1:62" ht="12" hidden="1" customHeight="1" outlineLevel="4" x14ac:dyDescent="0.2">
      <c r="A1450" s="376" t="s">
        <v>499</v>
      </c>
      <c r="B1450" s="376"/>
      <c r="C1450" s="69"/>
      <c r="D1450" s="69"/>
      <c r="E1450" s="69"/>
      <c r="F1450" s="70">
        <v>7941.8</v>
      </c>
      <c r="G1450" s="69"/>
      <c r="H1450" s="68"/>
      <c r="I1450" s="67"/>
    </row>
    <row r="1451" spans="1:62" ht="23.25" hidden="1" customHeight="1" outlineLevel="3" x14ac:dyDescent="0.2">
      <c r="A1451" s="375" t="s">
        <v>440</v>
      </c>
      <c r="B1451" s="375"/>
      <c r="C1451" s="69"/>
      <c r="D1451" s="69"/>
      <c r="E1451" s="70">
        <v>6186.44</v>
      </c>
      <c r="F1451" s="69"/>
      <c r="G1451" s="69"/>
      <c r="H1451" s="68"/>
      <c r="I1451" s="67"/>
    </row>
    <row r="1452" spans="1:62" ht="12" hidden="1" customHeight="1" outlineLevel="4" x14ac:dyDescent="0.2">
      <c r="A1452" s="376" t="s">
        <v>499</v>
      </c>
      <c r="B1452" s="376"/>
      <c r="C1452" s="69"/>
      <c r="D1452" s="69"/>
      <c r="E1452" s="70">
        <v>6186.44</v>
      </c>
      <c r="F1452" s="69"/>
      <c r="G1452" s="69"/>
      <c r="H1452" s="68"/>
      <c r="I1452" s="67"/>
    </row>
    <row r="1453" spans="1:62" ht="12" hidden="1" customHeight="1" outlineLevel="3" x14ac:dyDescent="0.2">
      <c r="A1453" s="375" t="s">
        <v>442</v>
      </c>
      <c r="B1453" s="375"/>
      <c r="C1453" s="69"/>
      <c r="D1453" s="69"/>
      <c r="E1453" s="70">
        <v>1755.36</v>
      </c>
      <c r="F1453" s="69"/>
      <c r="G1453" s="69"/>
      <c r="H1453" s="68"/>
      <c r="I1453" s="67"/>
    </row>
    <row r="1454" spans="1:62" ht="12" hidden="1" customHeight="1" outlineLevel="4" x14ac:dyDescent="0.2">
      <c r="A1454" s="376" t="s">
        <v>499</v>
      </c>
      <c r="B1454" s="376"/>
      <c r="C1454" s="69"/>
      <c r="D1454" s="69"/>
      <c r="E1454" s="70">
        <v>1755.36</v>
      </c>
      <c r="F1454" s="69"/>
      <c r="G1454" s="69"/>
      <c r="H1454" s="68"/>
      <c r="I1454" s="67"/>
    </row>
    <row r="1455" spans="1:62" ht="12" customHeight="1" outlineLevel="1" collapsed="1" x14ac:dyDescent="0.2">
      <c r="A1455" s="373" t="s">
        <v>461</v>
      </c>
      <c r="B1455" s="373"/>
      <c r="C1455" s="79"/>
      <c r="D1455" s="79"/>
      <c r="E1455" s="87">
        <v>5133124.24</v>
      </c>
      <c r="F1455" s="80">
        <v>5133124.24</v>
      </c>
      <c r="G1455" s="79"/>
      <c r="H1455" s="78"/>
      <c r="I1455" s="77"/>
      <c r="BJ1455" s="90" t="s">
        <v>860</v>
      </c>
    </row>
    <row r="1456" spans="1:62" ht="12" hidden="1" customHeight="1" outlineLevel="2" x14ac:dyDescent="0.2">
      <c r="A1456" s="374" t="s">
        <v>507</v>
      </c>
      <c r="B1456" s="374"/>
      <c r="C1456" s="73"/>
      <c r="D1456" s="73"/>
      <c r="E1456" s="76">
        <v>800.22</v>
      </c>
      <c r="F1456" s="76">
        <v>800.22</v>
      </c>
      <c r="G1456" s="73"/>
      <c r="H1456" s="72"/>
      <c r="I1456" s="71"/>
    </row>
    <row r="1457" spans="1:9" ht="12" hidden="1" customHeight="1" outlineLevel="3" x14ac:dyDescent="0.2">
      <c r="A1457" s="375" t="s">
        <v>499</v>
      </c>
      <c r="B1457" s="375"/>
      <c r="C1457" s="69"/>
      <c r="D1457" s="69"/>
      <c r="E1457" s="69"/>
      <c r="F1457" s="75">
        <v>800.22</v>
      </c>
      <c r="G1457" s="69"/>
      <c r="H1457" s="68"/>
      <c r="I1457" s="67"/>
    </row>
    <row r="1458" spans="1:9" ht="12" hidden="1" customHeight="1" outlineLevel="4" x14ac:dyDescent="0.2">
      <c r="A1458" s="376" t="s">
        <v>499</v>
      </c>
      <c r="B1458" s="376"/>
      <c r="C1458" s="69"/>
      <c r="D1458" s="69"/>
      <c r="E1458" s="69"/>
      <c r="F1458" s="75">
        <v>800.22</v>
      </c>
      <c r="G1458" s="69"/>
      <c r="H1458" s="68"/>
      <c r="I1458" s="67"/>
    </row>
    <row r="1459" spans="1:9" ht="23.25" hidden="1" customHeight="1" outlineLevel="3" x14ac:dyDescent="0.2">
      <c r="A1459" s="375" t="s">
        <v>440</v>
      </c>
      <c r="B1459" s="375"/>
      <c r="C1459" s="69"/>
      <c r="D1459" s="69"/>
      <c r="E1459" s="75">
        <v>800.22</v>
      </c>
      <c r="F1459" s="69"/>
      <c r="G1459" s="69"/>
      <c r="H1459" s="68"/>
      <c r="I1459" s="67"/>
    </row>
    <row r="1460" spans="1:9" ht="12" hidden="1" customHeight="1" outlineLevel="4" x14ac:dyDescent="0.2">
      <c r="A1460" s="376" t="s">
        <v>499</v>
      </c>
      <c r="B1460" s="376"/>
      <c r="C1460" s="69"/>
      <c r="D1460" s="69"/>
      <c r="E1460" s="75">
        <v>800.22</v>
      </c>
      <c r="F1460" s="69"/>
      <c r="G1460" s="69"/>
      <c r="H1460" s="68"/>
      <c r="I1460" s="67"/>
    </row>
    <row r="1461" spans="1:9" ht="12" hidden="1" customHeight="1" outlineLevel="2" x14ac:dyDescent="0.2">
      <c r="A1461" s="374" t="s">
        <v>392</v>
      </c>
      <c r="B1461" s="374"/>
      <c r="C1461" s="73"/>
      <c r="D1461" s="73"/>
      <c r="E1461" s="74">
        <v>200909.44</v>
      </c>
      <c r="F1461" s="74">
        <v>200909.44</v>
      </c>
      <c r="G1461" s="73"/>
      <c r="H1461" s="72"/>
      <c r="I1461" s="71"/>
    </row>
    <row r="1462" spans="1:9" ht="12" hidden="1" customHeight="1" outlineLevel="3" x14ac:dyDescent="0.2">
      <c r="A1462" s="375" t="s">
        <v>499</v>
      </c>
      <c r="B1462" s="375"/>
      <c r="C1462" s="69"/>
      <c r="D1462" s="69"/>
      <c r="E1462" s="69"/>
      <c r="F1462" s="70">
        <v>200909.44</v>
      </c>
      <c r="G1462" s="69"/>
      <c r="H1462" s="68"/>
      <c r="I1462" s="67"/>
    </row>
    <row r="1463" spans="1:9" ht="12" hidden="1" customHeight="1" outlineLevel="4" x14ac:dyDescent="0.2">
      <c r="A1463" s="376" t="s">
        <v>499</v>
      </c>
      <c r="B1463" s="376"/>
      <c r="C1463" s="69"/>
      <c r="D1463" s="69"/>
      <c r="E1463" s="69"/>
      <c r="F1463" s="70">
        <v>200909.44</v>
      </c>
      <c r="G1463" s="69"/>
      <c r="H1463" s="68"/>
      <c r="I1463" s="67"/>
    </row>
    <row r="1464" spans="1:9" ht="23.25" hidden="1" customHeight="1" outlineLevel="3" x14ac:dyDescent="0.2">
      <c r="A1464" s="375" t="s">
        <v>440</v>
      </c>
      <c r="B1464" s="375"/>
      <c r="C1464" s="69"/>
      <c r="D1464" s="69"/>
      <c r="E1464" s="70">
        <v>200909.44</v>
      </c>
      <c r="F1464" s="69"/>
      <c r="G1464" s="69"/>
      <c r="H1464" s="68"/>
      <c r="I1464" s="67"/>
    </row>
    <row r="1465" spans="1:9" ht="12" hidden="1" customHeight="1" outlineLevel="4" x14ac:dyDescent="0.2">
      <c r="A1465" s="376" t="s">
        <v>499</v>
      </c>
      <c r="B1465" s="376"/>
      <c r="C1465" s="69"/>
      <c r="D1465" s="69"/>
      <c r="E1465" s="70">
        <v>200909.44</v>
      </c>
      <c r="F1465" s="69"/>
      <c r="G1465" s="69"/>
      <c r="H1465" s="68"/>
      <c r="I1465" s="67"/>
    </row>
    <row r="1466" spans="1:9" ht="12" hidden="1" customHeight="1" outlineLevel="2" x14ac:dyDescent="0.2">
      <c r="A1466" s="374" t="s">
        <v>506</v>
      </c>
      <c r="B1466" s="374"/>
      <c r="C1466" s="73"/>
      <c r="D1466" s="73"/>
      <c r="E1466" s="74">
        <v>404680.9</v>
      </c>
      <c r="F1466" s="74">
        <v>404680.9</v>
      </c>
      <c r="G1466" s="73"/>
      <c r="H1466" s="72"/>
      <c r="I1466" s="71"/>
    </row>
    <row r="1467" spans="1:9" ht="12" hidden="1" customHeight="1" outlineLevel="3" x14ac:dyDescent="0.2">
      <c r="A1467" s="375" t="s">
        <v>499</v>
      </c>
      <c r="B1467" s="375"/>
      <c r="C1467" s="69"/>
      <c r="D1467" s="69"/>
      <c r="E1467" s="69"/>
      <c r="F1467" s="70">
        <v>404680.9</v>
      </c>
      <c r="G1467" s="69"/>
      <c r="H1467" s="68"/>
      <c r="I1467" s="67"/>
    </row>
    <row r="1468" spans="1:9" ht="12" hidden="1" customHeight="1" outlineLevel="4" x14ac:dyDescent="0.2">
      <c r="A1468" s="376" t="s">
        <v>499</v>
      </c>
      <c r="B1468" s="376"/>
      <c r="C1468" s="69"/>
      <c r="D1468" s="69"/>
      <c r="E1468" s="69"/>
      <c r="F1468" s="70">
        <v>404680.9</v>
      </c>
      <c r="G1468" s="69"/>
      <c r="H1468" s="68"/>
      <c r="I1468" s="67"/>
    </row>
    <row r="1469" spans="1:9" ht="23.25" hidden="1" customHeight="1" outlineLevel="3" x14ac:dyDescent="0.2">
      <c r="A1469" s="375" t="s">
        <v>440</v>
      </c>
      <c r="B1469" s="375"/>
      <c r="C1469" s="69"/>
      <c r="D1469" s="69"/>
      <c r="E1469" s="70">
        <v>404680.9</v>
      </c>
      <c r="F1469" s="69"/>
      <c r="G1469" s="69"/>
      <c r="H1469" s="68"/>
      <c r="I1469" s="67"/>
    </row>
    <row r="1470" spans="1:9" ht="12" hidden="1" customHeight="1" outlineLevel="4" x14ac:dyDescent="0.2">
      <c r="A1470" s="376" t="s">
        <v>499</v>
      </c>
      <c r="B1470" s="376"/>
      <c r="C1470" s="69"/>
      <c r="D1470" s="69"/>
      <c r="E1470" s="70">
        <v>404680.9</v>
      </c>
      <c r="F1470" s="69"/>
      <c r="G1470" s="69"/>
      <c r="H1470" s="68"/>
      <c r="I1470" s="67"/>
    </row>
    <row r="1471" spans="1:9" ht="12" hidden="1" customHeight="1" outlineLevel="2" x14ac:dyDescent="0.2">
      <c r="A1471" s="374" t="s">
        <v>505</v>
      </c>
      <c r="B1471" s="374"/>
      <c r="C1471" s="73"/>
      <c r="D1471" s="73"/>
      <c r="E1471" s="76">
        <v>65.739999999999995</v>
      </c>
      <c r="F1471" s="76">
        <v>65.739999999999995</v>
      </c>
      <c r="G1471" s="73"/>
      <c r="H1471" s="72"/>
      <c r="I1471" s="71"/>
    </row>
    <row r="1472" spans="1:9" ht="12" hidden="1" customHeight="1" outlineLevel="3" x14ac:dyDescent="0.2">
      <c r="A1472" s="375" t="s">
        <v>499</v>
      </c>
      <c r="B1472" s="375"/>
      <c r="C1472" s="69"/>
      <c r="D1472" s="69"/>
      <c r="E1472" s="69"/>
      <c r="F1472" s="75">
        <v>65.739999999999995</v>
      </c>
      <c r="G1472" s="69"/>
      <c r="H1472" s="68"/>
      <c r="I1472" s="67"/>
    </row>
    <row r="1473" spans="1:9" ht="12" hidden="1" customHeight="1" outlineLevel="4" x14ac:dyDescent="0.2">
      <c r="A1473" s="376" t="s">
        <v>499</v>
      </c>
      <c r="B1473" s="376"/>
      <c r="C1473" s="69"/>
      <c r="D1473" s="69"/>
      <c r="E1473" s="69"/>
      <c r="F1473" s="75">
        <v>65.739999999999995</v>
      </c>
      <c r="G1473" s="69"/>
      <c r="H1473" s="68"/>
      <c r="I1473" s="67"/>
    </row>
    <row r="1474" spans="1:9" ht="23.25" hidden="1" customHeight="1" outlineLevel="3" x14ac:dyDescent="0.2">
      <c r="A1474" s="375" t="s">
        <v>440</v>
      </c>
      <c r="B1474" s="375"/>
      <c r="C1474" s="69"/>
      <c r="D1474" s="69"/>
      <c r="E1474" s="75">
        <v>65.739999999999995</v>
      </c>
      <c r="F1474" s="69"/>
      <c r="G1474" s="69"/>
      <c r="H1474" s="68"/>
      <c r="I1474" s="67"/>
    </row>
    <row r="1475" spans="1:9" ht="12" hidden="1" customHeight="1" outlineLevel="4" x14ac:dyDescent="0.2">
      <c r="A1475" s="376" t="s">
        <v>499</v>
      </c>
      <c r="B1475" s="376"/>
      <c r="C1475" s="69"/>
      <c r="D1475" s="69"/>
      <c r="E1475" s="75">
        <v>65.739999999999995</v>
      </c>
      <c r="F1475" s="69"/>
      <c r="G1475" s="69"/>
      <c r="H1475" s="68"/>
      <c r="I1475" s="67"/>
    </row>
    <row r="1476" spans="1:9" ht="12" hidden="1" customHeight="1" outlineLevel="2" x14ac:dyDescent="0.2">
      <c r="A1476" s="374" t="s">
        <v>504</v>
      </c>
      <c r="B1476" s="374"/>
      <c r="C1476" s="73"/>
      <c r="D1476" s="73"/>
      <c r="E1476" s="74">
        <v>2920.54</v>
      </c>
      <c r="F1476" s="74">
        <v>2920.54</v>
      </c>
      <c r="G1476" s="73"/>
      <c r="H1476" s="72"/>
      <c r="I1476" s="71"/>
    </row>
    <row r="1477" spans="1:9" ht="12" hidden="1" customHeight="1" outlineLevel="3" x14ac:dyDescent="0.2">
      <c r="A1477" s="375" t="s">
        <v>499</v>
      </c>
      <c r="B1477" s="375"/>
      <c r="C1477" s="69"/>
      <c r="D1477" s="69"/>
      <c r="E1477" s="69"/>
      <c r="F1477" s="70">
        <v>2920.54</v>
      </c>
      <c r="G1477" s="69"/>
      <c r="H1477" s="68"/>
      <c r="I1477" s="67"/>
    </row>
    <row r="1478" spans="1:9" ht="12" hidden="1" customHeight="1" outlineLevel="4" x14ac:dyDescent="0.2">
      <c r="A1478" s="376" t="s">
        <v>499</v>
      </c>
      <c r="B1478" s="376"/>
      <c r="C1478" s="69"/>
      <c r="D1478" s="69"/>
      <c r="E1478" s="69"/>
      <c r="F1478" s="70">
        <v>2920.54</v>
      </c>
      <c r="G1478" s="69"/>
      <c r="H1478" s="68"/>
      <c r="I1478" s="67"/>
    </row>
    <row r="1479" spans="1:9" ht="23.25" hidden="1" customHeight="1" outlineLevel="3" x14ac:dyDescent="0.2">
      <c r="A1479" s="375" t="s">
        <v>440</v>
      </c>
      <c r="B1479" s="375"/>
      <c r="C1479" s="69"/>
      <c r="D1479" s="69"/>
      <c r="E1479" s="70">
        <v>2920.54</v>
      </c>
      <c r="F1479" s="69"/>
      <c r="G1479" s="69"/>
      <c r="H1479" s="68"/>
      <c r="I1479" s="67"/>
    </row>
    <row r="1480" spans="1:9" ht="12" hidden="1" customHeight="1" outlineLevel="4" x14ac:dyDescent="0.2">
      <c r="A1480" s="376" t="s">
        <v>499</v>
      </c>
      <c r="B1480" s="376"/>
      <c r="C1480" s="69"/>
      <c r="D1480" s="69"/>
      <c r="E1480" s="70">
        <v>2920.54</v>
      </c>
      <c r="F1480" s="69"/>
      <c r="G1480" s="69"/>
      <c r="H1480" s="68"/>
      <c r="I1480" s="67"/>
    </row>
    <row r="1481" spans="1:9" ht="12" hidden="1" customHeight="1" outlineLevel="2" x14ac:dyDescent="0.2">
      <c r="A1481" s="374" t="s">
        <v>503</v>
      </c>
      <c r="B1481" s="374"/>
      <c r="C1481" s="73"/>
      <c r="D1481" s="73"/>
      <c r="E1481" s="74">
        <v>996137.82</v>
      </c>
      <c r="F1481" s="74">
        <v>996137.82</v>
      </c>
      <c r="G1481" s="73"/>
      <c r="H1481" s="72"/>
      <c r="I1481" s="71"/>
    </row>
    <row r="1482" spans="1:9" ht="12" hidden="1" customHeight="1" outlineLevel="3" x14ac:dyDescent="0.2">
      <c r="A1482" s="375" t="s">
        <v>499</v>
      </c>
      <c r="B1482" s="375"/>
      <c r="C1482" s="69"/>
      <c r="D1482" s="69"/>
      <c r="E1482" s="69"/>
      <c r="F1482" s="70">
        <v>996137.82</v>
      </c>
      <c r="G1482" s="69"/>
      <c r="H1482" s="68"/>
      <c r="I1482" s="67"/>
    </row>
    <row r="1483" spans="1:9" ht="12" hidden="1" customHeight="1" outlineLevel="4" x14ac:dyDescent="0.2">
      <c r="A1483" s="376" t="s">
        <v>499</v>
      </c>
      <c r="B1483" s="376"/>
      <c r="C1483" s="69"/>
      <c r="D1483" s="69"/>
      <c r="E1483" s="69"/>
      <c r="F1483" s="70">
        <v>996137.82</v>
      </c>
      <c r="G1483" s="69"/>
      <c r="H1483" s="68"/>
      <c r="I1483" s="67"/>
    </row>
    <row r="1484" spans="1:9" ht="23.25" hidden="1" customHeight="1" outlineLevel="3" x14ac:dyDescent="0.2">
      <c r="A1484" s="375" t="s">
        <v>440</v>
      </c>
      <c r="B1484" s="375"/>
      <c r="C1484" s="69"/>
      <c r="D1484" s="69"/>
      <c r="E1484" s="70">
        <v>996137.82</v>
      </c>
      <c r="F1484" s="69"/>
      <c r="G1484" s="69"/>
      <c r="H1484" s="68"/>
      <c r="I1484" s="67"/>
    </row>
    <row r="1485" spans="1:9" ht="12" hidden="1" customHeight="1" outlineLevel="4" x14ac:dyDescent="0.2">
      <c r="A1485" s="376" t="s">
        <v>499</v>
      </c>
      <c r="B1485" s="376"/>
      <c r="C1485" s="69"/>
      <c r="D1485" s="69"/>
      <c r="E1485" s="70">
        <v>996137.82</v>
      </c>
      <c r="F1485" s="69"/>
      <c r="G1485" s="69"/>
      <c r="H1485" s="68"/>
      <c r="I1485" s="67"/>
    </row>
    <row r="1486" spans="1:9" ht="12" hidden="1" customHeight="1" outlineLevel="2" x14ac:dyDescent="0.2">
      <c r="A1486" s="374" t="s">
        <v>502</v>
      </c>
      <c r="B1486" s="374"/>
      <c r="C1486" s="73"/>
      <c r="D1486" s="73"/>
      <c r="E1486" s="74">
        <v>3324597.85</v>
      </c>
      <c r="F1486" s="74">
        <v>3324597.85</v>
      </c>
      <c r="G1486" s="73"/>
      <c r="H1486" s="72"/>
      <c r="I1486" s="71"/>
    </row>
    <row r="1487" spans="1:9" ht="12" hidden="1" customHeight="1" outlineLevel="3" x14ac:dyDescent="0.2">
      <c r="A1487" s="375" t="s">
        <v>499</v>
      </c>
      <c r="B1487" s="375"/>
      <c r="C1487" s="69"/>
      <c r="D1487" s="69"/>
      <c r="E1487" s="70">
        <v>1915325.72</v>
      </c>
      <c r="F1487" s="70">
        <v>3324597.85</v>
      </c>
      <c r="G1487" s="69"/>
      <c r="H1487" s="68"/>
      <c r="I1487" s="67"/>
    </row>
    <row r="1488" spans="1:9" ht="12" hidden="1" customHeight="1" outlineLevel="4" x14ac:dyDescent="0.2">
      <c r="A1488" s="376" t="s">
        <v>499</v>
      </c>
      <c r="B1488" s="376"/>
      <c r="C1488" s="69"/>
      <c r="D1488" s="69"/>
      <c r="E1488" s="70">
        <v>1915325.72</v>
      </c>
      <c r="F1488" s="70">
        <v>3324597.85</v>
      </c>
      <c r="G1488" s="69"/>
      <c r="H1488" s="68"/>
      <c r="I1488" s="67"/>
    </row>
    <row r="1489" spans="1:48" ht="23.25" hidden="1" customHeight="1" outlineLevel="3" x14ac:dyDescent="0.2">
      <c r="A1489" s="375" t="s">
        <v>440</v>
      </c>
      <c r="B1489" s="375"/>
      <c r="C1489" s="69"/>
      <c r="D1489" s="69"/>
      <c r="E1489" s="70">
        <v>1409272.13</v>
      </c>
      <c r="F1489" s="69"/>
      <c r="G1489" s="69"/>
      <c r="H1489" s="68"/>
      <c r="I1489" s="67"/>
    </row>
    <row r="1490" spans="1:48" ht="12" hidden="1" customHeight="1" outlineLevel="4" x14ac:dyDescent="0.2">
      <c r="A1490" s="376" t="s">
        <v>499</v>
      </c>
      <c r="B1490" s="376"/>
      <c r="C1490" s="69"/>
      <c r="D1490" s="69"/>
      <c r="E1490" s="70">
        <v>1409272.13</v>
      </c>
      <c r="F1490" s="69"/>
      <c r="G1490" s="69"/>
      <c r="H1490" s="68"/>
      <c r="I1490" s="67"/>
    </row>
    <row r="1491" spans="1:48" ht="12" hidden="1" customHeight="1" outlineLevel="2" x14ac:dyDescent="0.2">
      <c r="A1491" s="374" t="s">
        <v>501</v>
      </c>
      <c r="B1491" s="374"/>
      <c r="C1491" s="73"/>
      <c r="D1491" s="73"/>
      <c r="E1491" s="74">
        <v>112880.63</v>
      </c>
      <c r="F1491" s="74">
        <v>112880.63</v>
      </c>
      <c r="G1491" s="73"/>
      <c r="H1491" s="72"/>
      <c r="I1491" s="71"/>
    </row>
    <row r="1492" spans="1:48" ht="12" hidden="1" customHeight="1" outlineLevel="3" x14ac:dyDescent="0.2">
      <c r="A1492" s="375" t="s">
        <v>499</v>
      </c>
      <c r="B1492" s="375"/>
      <c r="C1492" s="69"/>
      <c r="D1492" s="69"/>
      <c r="E1492" s="69"/>
      <c r="F1492" s="70">
        <v>112880.63</v>
      </c>
      <c r="G1492" s="69"/>
      <c r="H1492" s="68"/>
      <c r="I1492" s="67"/>
    </row>
    <row r="1493" spans="1:48" ht="12" hidden="1" customHeight="1" outlineLevel="4" x14ac:dyDescent="0.2">
      <c r="A1493" s="376" t="s">
        <v>499</v>
      </c>
      <c r="B1493" s="376"/>
      <c r="C1493" s="69"/>
      <c r="D1493" s="69"/>
      <c r="E1493" s="69"/>
      <c r="F1493" s="70">
        <v>112880.63</v>
      </c>
      <c r="G1493" s="69"/>
      <c r="H1493" s="68"/>
      <c r="I1493" s="67"/>
    </row>
    <row r="1494" spans="1:48" ht="23.25" hidden="1" customHeight="1" outlineLevel="3" x14ac:dyDescent="0.2">
      <c r="A1494" s="375" t="s">
        <v>440</v>
      </c>
      <c r="B1494" s="375"/>
      <c r="C1494" s="69"/>
      <c r="D1494" s="69"/>
      <c r="E1494" s="70">
        <v>112880.63</v>
      </c>
      <c r="F1494" s="69"/>
      <c r="G1494" s="69"/>
      <c r="H1494" s="68"/>
      <c r="I1494" s="67"/>
    </row>
    <row r="1495" spans="1:48" ht="12" hidden="1" customHeight="1" outlineLevel="4" x14ac:dyDescent="0.2">
      <c r="A1495" s="376" t="s">
        <v>499</v>
      </c>
      <c r="B1495" s="376"/>
      <c r="C1495" s="69"/>
      <c r="D1495" s="69"/>
      <c r="E1495" s="70">
        <v>112880.63</v>
      </c>
      <c r="F1495" s="69"/>
      <c r="G1495" s="69"/>
      <c r="H1495" s="68"/>
      <c r="I1495" s="67"/>
    </row>
    <row r="1496" spans="1:48" ht="12" hidden="1" customHeight="1" outlineLevel="2" x14ac:dyDescent="0.2">
      <c r="A1496" s="374" t="s">
        <v>500</v>
      </c>
      <c r="B1496" s="374"/>
      <c r="C1496" s="73"/>
      <c r="D1496" s="73"/>
      <c r="E1496" s="74">
        <v>90131.1</v>
      </c>
      <c r="F1496" s="74">
        <v>90131.1</v>
      </c>
      <c r="G1496" s="73"/>
      <c r="H1496" s="72"/>
      <c r="I1496" s="71"/>
    </row>
    <row r="1497" spans="1:48" ht="12" hidden="1" customHeight="1" outlineLevel="3" x14ac:dyDescent="0.2">
      <c r="A1497" s="375" t="s">
        <v>499</v>
      </c>
      <c r="B1497" s="375"/>
      <c r="C1497" s="69"/>
      <c r="D1497" s="69"/>
      <c r="E1497" s="69"/>
      <c r="F1497" s="70">
        <v>90131.1</v>
      </c>
      <c r="G1497" s="69"/>
      <c r="H1497" s="68"/>
      <c r="I1497" s="67"/>
    </row>
    <row r="1498" spans="1:48" ht="12" hidden="1" customHeight="1" outlineLevel="4" x14ac:dyDescent="0.2">
      <c r="A1498" s="376" t="s">
        <v>499</v>
      </c>
      <c r="B1498" s="376"/>
      <c r="C1498" s="69"/>
      <c r="D1498" s="69"/>
      <c r="E1498" s="69"/>
      <c r="F1498" s="70">
        <v>90131.1</v>
      </c>
      <c r="G1498" s="69"/>
      <c r="H1498" s="68"/>
      <c r="I1498" s="67"/>
    </row>
    <row r="1499" spans="1:48" ht="23.25" hidden="1" customHeight="1" outlineLevel="3" x14ac:dyDescent="0.2">
      <c r="A1499" s="375" t="s">
        <v>440</v>
      </c>
      <c r="B1499" s="375"/>
      <c r="C1499" s="69"/>
      <c r="D1499" s="69"/>
      <c r="E1499" s="70">
        <v>90131.1</v>
      </c>
      <c r="F1499" s="69"/>
      <c r="G1499" s="69"/>
      <c r="H1499" s="68"/>
      <c r="I1499" s="67"/>
    </row>
    <row r="1500" spans="1:48" ht="12" hidden="1" customHeight="1" outlineLevel="4" x14ac:dyDescent="0.2">
      <c r="A1500" s="376" t="s">
        <v>499</v>
      </c>
      <c r="B1500" s="376"/>
      <c r="C1500" s="69"/>
      <c r="D1500" s="69"/>
      <c r="E1500" s="70">
        <v>90131.1</v>
      </c>
      <c r="F1500" s="69"/>
      <c r="G1500" s="69"/>
      <c r="H1500" s="68"/>
      <c r="I1500" s="67"/>
    </row>
    <row r="1501" spans="1:48" ht="12" customHeight="1" outlineLevel="1" collapsed="1" x14ac:dyDescent="0.2">
      <c r="A1501" s="373" t="s">
        <v>715</v>
      </c>
      <c r="B1501" s="373"/>
      <c r="C1501" s="79"/>
      <c r="D1501" s="79"/>
      <c r="E1501" s="80">
        <v>584037.85</v>
      </c>
      <c r="F1501" s="80">
        <v>584037.85</v>
      </c>
      <c r="G1501" s="79"/>
      <c r="H1501" s="78"/>
      <c r="I1501" s="77"/>
      <c r="AV1501" s="92" t="s">
        <v>496</v>
      </c>
    </row>
    <row r="1502" spans="1:48" ht="12" hidden="1" customHeight="1" outlineLevel="2" x14ac:dyDescent="0.2">
      <c r="A1502" s="374" t="s">
        <v>502</v>
      </c>
      <c r="B1502" s="374"/>
      <c r="C1502" s="73"/>
      <c r="D1502" s="73"/>
      <c r="E1502" s="74">
        <v>584037.85</v>
      </c>
      <c r="F1502" s="74">
        <v>584037.85</v>
      </c>
      <c r="G1502" s="73"/>
      <c r="H1502" s="72"/>
      <c r="I1502" s="71"/>
    </row>
    <row r="1503" spans="1:48" ht="12" hidden="1" customHeight="1" outlineLevel="3" x14ac:dyDescent="0.2">
      <c r="A1503" s="375" t="s">
        <v>499</v>
      </c>
      <c r="B1503" s="375"/>
      <c r="C1503" s="69"/>
      <c r="D1503" s="69"/>
      <c r="E1503" s="69"/>
      <c r="F1503" s="70">
        <v>584037.85</v>
      </c>
      <c r="G1503" s="69"/>
      <c r="H1503" s="68"/>
      <c r="I1503" s="67"/>
    </row>
    <row r="1504" spans="1:48" ht="12" hidden="1" customHeight="1" outlineLevel="4" x14ac:dyDescent="0.2">
      <c r="A1504" s="376" t="s">
        <v>499</v>
      </c>
      <c r="B1504" s="376"/>
      <c r="C1504" s="69"/>
      <c r="D1504" s="69"/>
      <c r="E1504" s="69"/>
      <c r="F1504" s="70">
        <v>584037.85</v>
      </c>
      <c r="G1504" s="69"/>
      <c r="H1504" s="68"/>
      <c r="I1504" s="67"/>
    </row>
    <row r="1505" spans="1:48" ht="12" hidden="1" customHeight="1" outlineLevel="3" x14ac:dyDescent="0.2">
      <c r="A1505" s="375" t="s">
        <v>608</v>
      </c>
      <c r="B1505" s="375"/>
      <c r="C1505" s="69"/>
      <c r="D1505" s="69"/>
      <c r="E1505" s="70">
        <v>450407.33</v>
      </c>
      <c r="F1505" s="69"/>
      <c r="G1505" s="69"/>
      <c r="H1505" s="68"/>
      <c r="I1505" s="67"/>
    </row>
    <row r="1506" spans="1:48" ht="12" hidden="1" customHeight="1" outlineLevel="4" x14ac:dyDescent="0.2">
      <c r="A1506" s="376" t="s">
        <v>499</v>
      </c>
      <c r="B1506" s="376"/>
      <c r="C1506" s="69"/>
      <c r="D1506" s="69"/>
      <c r="E1506" s="70">
        <v>450407.33</v>
      </c>
      <c r="F1506" s="69"/>
      <c r="G1506" s="69"/>
      <c r="H1506" s="68"/>
      <c r="I1506" s="67"/>
    </row>
    <row r="1507" spans="1:48" ht="12" hidden="1" customHeight="1" outlineLevel="3" x14ac:dyDescent="0.2">
      <c r="A1507" s="375" t="s">
        <v>442</v>
      </c>
      <c r="B1507" s="375"/>
      <c r="C1507" s="69"/>
      <c r="D1507" s="69"/>
      <c r="E1507" s="70">
        <v>133630.51999999999</v>
      </c>
      <c r="F1507" s="69"/>
      <c r="G1507" s="69"/>
      <c r="H1507" s="68"/>
      <c r="I1507" s="67"/>
    </row>
    <row r="1508" spans="1:48" ht="12" hidden="1" customHeight="1" outlineLevel="4" x14ac:dyDescent="0.2">
      <c r="A1508" s="376" t="s">
        <v>499</v>
      </c>
      <c r="B1508" s="376"/>
      <c r="C1508" s="69"/>
      <c r="D1508" s="69"/>
      <c r="E1508" s="70">
        <v>133630.51999999999</v>
      </c>
      <c r="F1508" s="69"/>
      <c r="G1508" s="69"/>
      <c r="H1508" s="68"/>
      <c r="I1508" s="67"/>
    </row>
    <row r="1509" spans="1:48" ht="12" customHeight="1" outlineLevel="1" collapsed="1" x14ac:dyDescent="0.2">
      <c r="A1509" s="373" t="s">
        <v>715</v>
      </c>
      <c r="B1509" s="373"/>
      <c r="C1509" s="79"/>
      <c r="D1509" s="79"/>
      <c r="E1509" s="80">
        <v>7435051.4900000002</v>
      </c>
      <c r="F1509" s="80">
        <v>7435051.4900000002</v>
      </c>
      <c r="G1509" s="79"/>
      <c r="H1509" s="78"/>
      <c r="I1509" s="77"/>
      <c r="AV1509" s="92" t="s">
        <v>496</v>
      </c>
    </row>
    <row r="1510" spans="1:48" ht="12" hidden="1" customHeight="1" outlineLevel="2" x14ac:dyDescent="0.2">
      <c r="A1510" s="374" t="s">
        <v>502</v>
      </c>
      <c r="B1510" s="374"/>
      <c r="C1510" s="73"/>
      <c r="D1510" s="73"/>
      <c r="E1510" s="74">
        <v>7435051.4900000002</v>
      </c>
      <c r="F1510" s="74">
        <v>7435051.4900000002</v>
      </c>
      <c r="G1510" s="73"/>
      <c r="H1510" s="72"/>
      <c r="I1510" s="71"/>
    </row>
    <row r="1511" spans="1:48" ht="12" hidden="1" customHeight="1" outlineLevel="3" x14ac:dyDescent="0.2">
      <c r="A1511" s="375" t="s">
        <v>499</v>
      </c>
      <c r="B1511" s="375"/>
      <c r="C1511" s="69"/>
      <c r="D1511" s="69"/>
      <c r="E1511" s="69"/>
      <c r="F1511" s="70">
        <v>7435051.4900000002</v>
      </c>
      <c r="G1511" s="69"/>
      <c r="H1511" s="68"/>
      <c r="I1511" s="67"/>
    </row>
    <row r="1512" spans="1:48" ht="12" hidden="1" customHeight="1" outlineLevel="4" x14ac:dyDescent="0.2">
      <c r="A1512" s="376" t="s">
        <v>499</v>
      </c>
      <c r="B1512" s="376"/>
      <c r="C1512" s="69"/>
      <c r="D1512" s="69"/>
      <c r="E1512" s="69"/>
      <c r="F1512" s="70">
        <v>7435051.4900000002</v>
      </c>
      <c r="G1512" s="69"/>
      <c r="H1512" s="68"/>
      <c r="I1512" s="67"/>
    </row>
    <row r="1513" spans="1:48" ht="12" hidden="1" customHeight="1" outlineLevel="3" x14ac:dyDescent="0.2">
      <c r="A1513" s="375" t="s">
        <v>550</v>
      </c>
      <c r="B1513" s="375"/>
      <c r="C1513" s="69"/>
      <c r="D1513" s="69"/>
      <c r="E1513" s="70">
        <v>7435051.4900000002</v>
      </c>
      <c r="F1513" s="69"/>
      <c r="G1513" s="69"/>
      <c r="H1513" s="68"/>
      <c r="I1513" s="67"/>
    </row>
    <row r="1514" spans="1:48" ht="12" hidden="1" customHeight="1" outlineLevel="4" x14ac:dyDescent="0.2">
      <c r="A1514" s="376" t="s">
        <v>499</v>
      </c>
      <c r="B1514" s="376"/>
      <c r="C1514" s="69"/>
      <c r="D1514" s="69"/>
      <c r="E1514" s="70">
        <v>7435051.4900000002</v>
      </c>
      <c r="F1514" s="69"/>
      <c r="G1514" s="69"/>
      <c r="H1514" s="68"/>
      <c r="I1514" s="67"/>
    </row>
    <row r="1515" spans="1:48" ht="12" customHeight="1" outlineLevel="1" collapsed="1" x14ac:dyDescent="0.2">
      <c r="A1515" s="373" t="s">
        <v>714</v>
      </c>
      <c r="B1515" s="373"/>
      <c r="C1515" s="79"/>
      <c r="D1515" s="79"/>
      <c r="E1515" s="80">
        <v>946158.38</v>
      </c>
      <c r="F1515" s="80">
        <v>946158.38</v>
      </c>
      <c r="G1515" s="79"/>
      <c r="H1515" s="78"/>
      <c r="I1515" s="77"/>
    </row>
    <row r="1516" spans="1:48" ht="12" hidden="1" customHeight="1" outlineLevel="2" x14ac:dyDescent="0.2">
      <c r="A1516" s="374" t="s">
        <v>502</v>
      </c>
      <c r="B1516" s="374"/>
      <c r="C1516" s="73"/>
      <c r="D1516" s="73"/>
      <c r="E1516" s="74">
        <v>946158.38</v>
      </c>
      <c r="F1516" s="74">
        <v>946158.38</v>
      </c>
      <c r="G1516" s="73"/>
      <c r="H1516" s="72"/>
      <c r="I1516" s="71"/>
    </row>
    <row r="1517" spans="1:48" ht="12" hidden="1" customHeight="1" outlineLevel="3" x14ac:dyDescent="0.2">
      <c r="A1517" s="375" t="s">
        <v>499</v>
      </c>
      <c r="B1517" s="375"/>
      <c r="C1517" s="69"/>
      <c r="D1517" s="69"/>
      <c r="E1517" s="69"/>
      <c r="F1517" s="70">
        <v>946158.38</v>
      </c>
      <c r="G1517" s="69"/>
      <c r="H1517" s="68"/>
      <c r="I1517" s="67"/>
    </row>
    <row r="1518" spans="1:48" ht="12" hidden="1" customHeight="1" outlineLevel="4" x14ac:dyDescent="0.2">
      <c r="A1518" s="376" t="s">
        <v>499</v>
      </c>
      <c r="B1518" s="376"/>
      <c r="C1518" s="69"/>
      <c r="D1518" s="69"/>
      <c r="E1518" s="69"/>
      <c r="F1518" s="70">
        <v>946158.38</v>
      </c>
      <c r="G1518" s="69"/>
      <c r="H1518" s="68"/>
      <c r="I1518" s="67"/>
    </row>
    <row r="1519" spans="1:48" ht="23.25" hidden="1" customHeight="1" outlineLevel="3" x14ac:dyDescent="0.2">
      <c r="A1519" s="375" t="s">
        <v>548</v>
      </c>
      <c r="B1519" s="375"/>
      <c r="C1519" s="69"/>
      <c r="D1519" s="69"/>
      <c r="E1519" s="70">
        <v>946158.38</v>
      </c>
      <c r="F1519" s="69"/>
      <c r="G1519" s="69"/>
      <c r="H1519" s="68"/>
      <c r="I1519" s="67"/>
    </row>
    <row r="1520" spans="1:48" ht="23.25" hidden="1" customHeight="1" outlineLevel="4" x14ac:dyDescent="0.2">
      <c r="A1520" s="376" t="s">
        <v>606</v>
      </c>
      <c r="B1520" s="376"/>
      <c r="C1520" s="69"/>
      <c r="D1520" s="69"/>
      <c r="E1520" s="70">
        <v>32718.73</v>
      </c>
      <c r="F1520" s="69"/>
      <c r="G1520" s="69"/>
      <c r="H1520" s="68"/>
      <c r="I1520" s="67"/>
      <c r="K1520" s="90" t="s">
        <v>25</v>
      </c>
    </row>
    <row r="1521" spans="1:11" ht="23.25" hidden="1" customHeight="1" outlineLevel="4" x14ac:dyDescent="0.2">
      <c r="A1521" s="376" t="s">
        <v>605</v>
      </c>
      <c r="B1521" s="376"/>
      <c r="C1521" s="69"/>
      <c r="D1521" s="69"/>
      <c r="E1521" s="70">
        <v>35942.699999999997</v>
      </c>
      <c r="F1521" s="69"/>
      <c r="G1521" s="69"/>
      <c r="H1521" s="68"/>
      <c r="I1521" s="67"/>
      <c r="K1521" s="90" t="s">
        <v>25</v>
      </c>
    </row>
    <row r="1522" spans="1:11" ht="34.5" hidden="1" customHeight="1" outlineLevel="4" x14ac:dyDescent="0.2">
      <c r="A1522" s="376" t="s">
        <v>604</v>
      </c>
      <c r="B1522" s="376"/>
      <c r="C1522" s="69"/>
      <c r="D1522" s="69"/>
      <c r="E1522" s="70">
        <v>14401</v>
      </c>
      <c r="F1522" s="69"/>
      <c r="G1522" s="69"/>
      <c r="H1522" s="68"/>
      <c r="I1522" s="67"/>
      <c r="K1522" s="90" t="s">
        <v>27</v>
      </c>
    </row>
    <row r="1523" spans="1:11" ht="23.25" hidden="1" customHeight="1" outlineLevel="4" x14ac:dyDescent="0.2">
      <c r="A1523" s="376" t="s">
        <v>603</v>
      </c>
      <c r="B1523" s="376"/>
      <c r="C1523" s="69"/>
      <c r="D1523" s="69"/>
      <c r="E1523" s="70">
        <v>26850.79</v>
      </c>
      <c r="F1523" s="69"/>
      <c r="G1523" s="69"/>
      <c r="H1523" s="68"/>
      <c r="I1523" s="67"/>
      <c r="K1523" s="90" t="s">
        <v>26</v>
      </c>
    </row>
    <row r="1524" spans="1:11" ht="23.25" hidden="1" customHeight="1" outlineLevel="4" x14ac:dyDescent="0.2">
      <c r="A1524" s="376" t="s">
        <v>602</v>
      </c>
      <c r="B1524" s="376"/>
      <c r="C1524" s="69"/>
      <c r="D1524" s="69"/>
      <c r="E1524" s="70">
        <v>44097.14</v>
      </c>
      <c r="F1524" s="69"/>
      <c r="G1524" s="69"/>
      <c r="H1524" s="68"/>
      <c r="I1524" s="67"/>
      <c r="K1524" s="90" t="s">
        <v>26</v>
      </c>
    </row>
    <row r="1525" spans="1:11" ht="23.25" hidden="1" customHeight="1" outlineLevel="4" x14ac:dyDescent="0.2">
      <c r="A1525" s="376" t="s">
        <v>601</v>
      </c>
      <c r="B1525" s="376"/>
      <c r="C1525" s="69"/>
      <c r="D1525" s="69"/>
      <c r="E1525" s="70">
        <v>7171.25</v>
      </c>
      <c r="F1525" s="69"/>
      <c r="G1525" s="69"/>
      <c r="H1525" s="68"/>
      <c r="I1525" s="67"/>
      <c r="K1525" s="90" t="s">
        <v>28</v>
      </c>
    </row>
    <row r="1526" spans="1:11" ht="23.25" hidden="1" customHeight="1" outlineLevel="4" x14ac:dyDescent="0.2">
      <c r="A1526" s="376" t="s">
        <v>600</v>
      </c>
      <c r="B1526" s="376"/>
      <c r="C1526" s="69"/>
      <c r="D1526" s="69"/>
      <c r="E1526" s="70">
        <v>11195.84</v>
      </c>
      <c r="F1526" s="69"/>
      <c r="G1526" s="69"/>
      <c r="H1526" s="68"/>
      <c r="I1526" s="67"/>
      <c r="K1526" s="90" t="s">
        <v>29</v>
      </c>
    </row>
    <row r="1527" spans="1:11" ht="23.25" hidden="1" customHeight="1" outlineLevel="4" x14ac:dyDescent="0.2">
      <c r="A1527" s="376" t="s">
        <v>599</v>
      </c>
      <c r="B1527" s="376"/>
      <c r="C1527" s="69"/>
      <c r="D1527" s="69"/>
      <c r="E1527" s="70">
        <v>28090.39</v>
      </c>
      <c r="F1527" s="69"/>
      <c r="G1527" s="69"/>
      <c r="H1527" s="68"/>
      <c r="I1527" s="67"/>
      <c r="K1527" s="90" t="s">
        <v>30</v>
      </c>
    </row>
    <row r="1528" spans="1:11" ht="12" hidden="1" customHeight="1" outlineLevel="4" x14ac:dyDescent="0.2">
      <c r="A1528" s="376" t="s">
        <v>595</v>
      </c>
      <c r="B1528" s="376"/>
      <c r="C1528" s="69"/>
      <c r="D1528" s="69"/>
      <c r="E1528" s="70">
        <v>12605.27</v>
      </c>
      <c r="F1528" s="69"/>
      <c r="G1528" s="69"/>
      <c r="H1528" s="68"/>
      <c r="I1528" s="67"/>
      <c r="K1528" s="90" t="s">
        <v>250</v>
      </c>
    </row>
    <row r="1529" spans="1:11" ht="12" hidden="1" customHeight="1" outlineLevel="4" x14ac:dyDescent="0.2">
      <c r="A1529" s="376" t="s">
        <v>594</v>
      </c>
      <c r="B1529" s="376"/>
      <c r="C1529" s="69"/>
      <c r="D1529" s="69"/>
      <c r="E1529" s="70">
        <v>7951.49</v>
      </c>
      <c r="F1529" s="69"/>
      <c r="G1529" s="69"/>
      <c r="H1529" s="68"/>
      <c r="I1529" s="67"/>
      <c r="K1529" s="90" t="s">
        <v>42</v>
      </c>
    </row>
    <row r="1530" spans="1:11" ht="12" hidden="1" customHeight="1" outlineLevel="4" x14ac:dyDescent="0.2">
      <c r="A1530" s="376" t="s">
        <v>593</v>
      </c>
      <c r="B1530" s="376"/>
      <c r="C1530" s="69"/>
      <c r="D1530" s="69"/>
      <c r="E1530" s="70">
        <v>18831.580000000002</v>
      </c>
      <c r="F1530" s="69"/>
      <c r="G1530" s="69"/>
      <c r="H1530" s="68"/>
      <c r="I1530" s="67"/>
      <c r="K1530" s="90" t="s">
        <v>43</v>
      </c>
    </row>
    <row r="1531" spans="1:11" ht="12" hidden="1" customHeight="1" outlineLevel="4" x14ac:dyDescent="0.2">
      <c r="A1531" s="376" t="s">
        <v>591</v>
      </c>
      <c r="B1531" s="376"/>
      <c r="C1531" s="69"/>
      <c r="D1531" s="69"/>
      <c r="E1531" s="70">
        <v>10411.34</v>
      </c>
      <c r="F1531" s="69"/>
      <c r="G1531" s="69"/>
      <c r="H1531" s="68"/>
      <c r="I1531" s="67"/>
      <c r="K1531" s="90" t="s">
        <v>41</v>
      </c>
    </row>
    <row r="1532" spans="1:11" ht="12" hidden="1" customHeight="1" outlineLevel="4" x14ac:dyDescent="0.2">
      <c r="A1532" s="376" t="s">
        <v>589</v>
      </c>
      <c r="B1532" s="376"/>
      <c r="C1532" s="69"/>
      <c r="D1532" s="69"/>
      <c r="E1532" s="70">
        <v>4717.74</v>
      </c>
      <c r="F1532" s="69"/>
      <c r="G1532" s="69"/>
      <c r="H1532" s="68"/>
      <c r="I1532" s="67"/>
      <c r="K1532" s="90" t="s">
        <v>45</v>
      </c>
    </row>
    <row r="1533" spans="1:11" ht="12" hidden="1" customHeight="1" outlineLevel="4" x14ac:dyDescent="0.2">
      <c r="A1533" s="376" t="s">
        <v>588</v>
      </c>
      <c r="B1533" s="376"/>
      <c r="C1533" s="69"/>
      <c r="D1533" s="69"/>
      <c r="E1533" s="70">
        <v>8266.34</v>
      </c>
      <c r="F1533" s="69"/>
      <c r="G1533" s="69"/>
      <c r="H1533" s="68"/>
      <c r="I1533" s="67"/>
      <c r="K1533" s="90" t="s">
        <v>253</v>
      </c>
    </row>
    <row r="1534" spans="1:11" ht="23.25" hidden="1" customHeight="1" outlineLevel="4" x14ac:dyDescent="0.2">
      <c r="A1534" s="376" t="s">
        <v>587</v>
      </c>
      <c r="B1534" s="376"/>
      <c r="C1534" s="69"/>
      <c r="D1534" s="69"/>
      <c r="E1534" s="70">
        <v>23360.99</v>
      </c>
      <c r="F1534" s="69"/>
      <c r="G1534" s="69"/>
      <c r="H1534" s="68"/>
      <c r="I1534" s="67"/>
      <c r="K1534" s="90" t="s">
        <v>55</v>
      </c>
    </row>
    <row r="1535" spans="1:11" ht="12" hidden="1" customHeight="1" outlineLevel="4" x14ac:dyDescent="0.2">
      <c r="A1535" s="376" t="s">
        <v>586</v>
      </c>
      <c r="B1535" s="376"/>
      <c r="C1535" s="69"/>
      <c r="D1535" s="69"/>
      <c r="E1535" s="70">
        <v>32921.74</v>
      </c>
      <c r="F1535" s="69"/>
      <c r="G1535" s="69"/>
      <c r="H1535" s="68"/>
      <c r="I1535" s="67"/>
      <c r="K1535" s="90" t="s">
        <v>49</v>
      </c>
    </row>
    <row r="1536" spans="1:11" ht="12" hidden="1" customHeight="1" outlineLevel="4" x14ac:dyDescent="0.2">
      <c r="A1536" s="376" t="s">
        <v>585</v>
      </c>
      <c r="B1536" s="376"/>
      <c r="C1536" s="69"/>
      <c r="D1536" s="69"/>
      <c r="E1536" s="70">
        <v>12822.53</v>
      </c>
      <c r="F1536" s="69"/>
      <c r="G1536" s="69"/>
      <c r="H1536" s="68"/>
      <c r="I1536" s="67"/>
      <c r="K1536" s="90" t="s">
        <v>50</v>
      </c>
    </row>
    <row r="1537" spans="1:11" ht="12" hidden="1" customHeight="1" outlineLevel="4" x14ac:dyDescent="0.2">
      <c r="A1537" s="376" t="s">
        <v>584</v>
      </c>
      <c r="B1537" s="376"/>
      <c r="C1537" s="69"/>
      <c r="D1537" s="69"/>
      <c r="E1537" s="70">
        <v>41101.300000000003</v>
      </c>
      <c r="F1537" s="69"/>
      <c r="G1537" s="69"/>
      <c r="H1537" s="68"/>
      <c r="I1537" s="67"/>
      <c r="K1537" s="90" t="s">
        <v>51</v>
      </c>
    </row>
    <row r="1538" spans="1:11" ht="12" hidden="1" customHeight="1" outlineLevel="4" x14ac:dyDescent="0.2">
      <c r="A1538" s="376" t="s">
        <v>583</v>
      </c>
      <c r="B1538" s="376"/>
      <c r="C1538" s="69"/>
      <c r="D1538" s="69"/>
      <c r="E1538" s="70">
        <v>44687.57</v>
      </c>
      <c r="F1538" s="69"/>
      <c r="G1538" s="69"/>
      <c r="H1538" s="68"/>
      <c r="I1538" s="67"/>
      <c r="K1538" s="90" t="s">
        <v>52</v>
      </c>
    </row>
    <row r="1539" spans="1:11" ht="12" hidden="1" customHeight="1" outlineLevel="4" x14ac:dyDescent="0.2">
      <c r="A1539" s="376" t="s">
        <v>582</v>
      </c>
      <c r="B1539" s="376"/>
      <c r="C1539" s="69"/>
      <c r="D1539" s="69"/>
      <c r="E1539" s="70">
        <v>38773.72</v>
      </c>
      <c r="F1539" s="69"/>
      <c r="G1539" s="69"/>
      <c r="H1539" s="68"/>
      <c r="I1539" s="67"/>
      <c r="K1539" s="90" t="s">
        <v>53</v>
      </c>
    </row>
    <row r="1540" spans="1:11" ht="12" hidden="1" customHeight="1" outlineLevel="4" x14ac:dyDescent="0.2">
      <c r="A1540" s="376" t="s">
        <v>581</v>
      </c>
      <c r="B1540" s="376"/>
      <c r="C1540" s="69"/>
      <c r="D1540" s="69"/>
      <c r="E1540" s="70">
        <v>24157.09</v>
      </c>
      <c r="F1540" s="69"/>
      <c r="G1540" s="69"/>
      <c r="H1540" s="68"/>
      <c r="I1540" s="67"/>
      <c r="K1540" s="90" t="s">
        <v>54</v>
      </c>
    </row>
    <row r="1541" spans="1:11" ht="12" hidden="1" customHeight="1" outlineLevel="4" x14ac:dyDescent="0.2">
      <c r="A1541" s="376" t="s">
        <v>579</v>
      </c>
      <c r="B1541" s="376"/>
      <c r="C1541" s="69"/>
      <c r="D1541" s="69"/>
      <c r="E1541" s="70">
        <v>15140.52</v>
      </c>
      <c r="F1541" s="69"/>
      <c r="G1541" s="69"/>
      <c r="H1541" s="68"/>
      <c r="I1541" s="67"/>
      <c r="K1541" s="90" t="s">
        <v>201</v>
      </c>
    </row>
    <row r="1542" spans="1:11" ht="23.25" hidden="1" customHeight="1" outlineLevel="4" x14ac:dyDescent="0.2">
      <c r="A1542" s="376" t="s">
        <v>713</v>
      </c>
      <c r="B1542" s="376"/>
      <c r="C1542" s="69"/>
      <c r="D1542" s="69"/>
      <c r="E1542" s="70">
        <v>24365.72</v>
      </c>
      <c r="F1542" s="69"/>
      <c r="G1542" s="69"/>
      <c r="H1542" s="68"/>
      <c r="I1542" s="67"/>
      <c r="K1542" s="90" t="s">
        <v>330</v>
      </c>
    </row>
    <row r="1543" spans="1:11" ht="12" hidden="1" customHeight="1" outlineLevel="4" x14ac:dyDescent="0.2">
      <c r="A1543" s="376" t="s">
        <v>578</v>
      </c>
      <c r="B1543" s="376"/>
      <c r="C1543" s="69"/>
      <c r="D1543" s="69"/>
      <c r="E1543" s="70">
        <v>3000</v>
      </c>
      <c r="F1543" s="69"/>
      <c r="G1543" s="69"/>
      <c r="H1543" s="68"/>
      <c r="I1543" s="67"/>
      <c r="K1543" s="90" t="s">
        <v>194</v>
      </c>
    </row>
    <row r="1544" spans="1:11" ht="12" hidden="1" customHeight="1" outlineLevel="4" x14ac:dyDescent="0.2">
      <c r="A1544" s="376" t="s">
        <v>577</v>
      </c>
      <c r="B1544" s="376"/>
      <c r="C1544" s="69"/>
      <c r="D1544" s="69"/>
      <c r="E1544" s="70">
        <v>5742.5</v>
      </c>
      <c r="F1544" s="69"/>
      <c r="G1544" s="69"/>
      <c r="H1544" s="68"/>
      <c r="I1544" s="67"/>
      <c r="K1544" s="90" t="s">
        <v>195</v>
      </c>
    </row>
    <row r="1545" spans="1:11" ht="12" hidden="1" customHeight="1" outlineLevel="4" x14ac:dyDescent="0.2">
      <c r="A1545" s="376" t="s">
        <v>574</v>
      </c>
      <c r="B1545" s="376"/>
      <c r="C1545" s="69"/>
      <c r="D1545" s="69"/>
      <c r="E1545" s="70">
        <v>11310.66</v>
      </c>
      <c r="F1545" s="69"/>
      <c r="G1545" s="69"/>
      <c r="H1545" s="68"/>
      <c r="I1545" s="67"/>
      <c r="K1545" s="90" t="s">
        <v>198</v>
      </c>
    </row>
    <row r="1546" spans="1:11" ht="12" hidden="1" customHeight="1" outlineLevel="4" x14ac:dyDescent="0.2">
      <c r="A1546" s="376" t="s">
        <v>510</v>
      </c>
      <c r="B1546" s="376"/>
      <c r="C1546" s="69"/>
      <c r="D1546" s="69"/>
      <c r="E1546" s="70">
        <v>48002.68</v>
      </c>
      <c r="F1546" s="69"/>
      <c r="G1546" s="69"/>
      <c r="H1546" s="68"/>
      <c r="I1546" s="67"/>
      <c r="K1546" s="90" t="s">
        <v>202</v>
      </c>
    </row>
    <row r="1547" spans="1:11" ht="12" hidden="1" customHeight="1" outlineLevel="4" x14ac:dyDescent="0.2">
      <c r="A1547" s="376" t="s">
        <v>573</v>
      </c>
      <c r="B1547" s="376"/>
      <c r="C1547" s="69"/>
      <c r="D1547" s="69"/>
      <c r="E1547" s="70">
        <v>9017.9699999999993</v>
      </c>
      <c r="F1547" s="69"/>
      <c r="G1547" s="69"/>
      <c r="H1547" s="68"/>
      <c r="I1547" s="67"/>
      <c r="K1547" s="90" t="s">
        <v>203</v>
      </c>
    </row>
    <row r="1548" spans="1:11" ht="12" hidden="1" customHeight="1" outlineLevel="4" x14ac:dyDescent="0.2">
      <c r="A1548" s="376" t="s">
        <v>571</v>
      </c>
      <c r="B1548" s="376"/>
      <c r="C1548" s="69"/>
      <c r="D1548" s="69"/>
      <c r="E1548" s="70">
        <v>47148.94</v>
      </c>
      <c r="F1548" s="69"/>
      <c r="G1548" s="69"/>
      <c r="H1548" s="68"/>
      <c r="I1548" s="67"/>
      <c r="K1548" s="90" t="s">
        <v>204</v>
      </c>
    </row>
    <row r="1549" spans="1:11" ht="12" hidden="1" customHeight="1" outlineLevel="4" x14ac:dyDescent="0.2">
      <c r="A1549" s="376" t="s">
        <v>568</v>
      </c>
      <c r="B1549" s="376"/>
      <c r="C1549" s="69"/>
      <c r="D1549" s="69"/>
      <c r="E1549" s="70">
        <v>28705.85</v>
      </c>
      <c r="F1549" s="69"/>
      <c r="G1549" s="69"/>
      <c r="H1549" s="68"/>
      <c r="I1549" s="67"/>
      <c r="K1549" s="90" t="s">
        <v>207</v>
      </c>
    </row>
    <row r="1550" spans="1:11" ht="12" hidden="1" customHeight="1" outlineLevel="4" x14ac:dyDescent="0.2">
      <c r="A1550" s="376" t="s">
        <v>567</v>
      </c>
      <c r="B1550" s="376"/>
      <c r="C1550" s="69"/>
      <c r="D1550" s="69"/>
      <c r="E1550" s="70">
        <v>22294.34</v>
      </c>
      <c r="F1550" s="69"/>
      <c r="G1550" s="69"/>
      <c r="H1550" s="68"/>
      <c r="I1550" s="67"/>
      <c r="K1550" s="90" t="s">
        <v>205</v>
      </c>
    </row>
    <row r="1551" spans="1:11" ht="12" hidden="1" customHeight="1" outlineLevel="4" x14ac:dyDescent="0.2">
      <c r="A1551" s="376" t="s">
        <v>566</v>
      </c>
      <c r="B1551" s="376"/>
      <c r="C1551" s="69"/>
      <c r="D1551" s="69"/>
      <c r="E1551" s="70">
        <v>37179.94</v>
      </c>
      <c r="F1551" s="69"/>
      <c r="G1551" s="69"/>
      <c r="H1551" s="68"/>
      <c r="I1551" s="67"/>
      <c r="K1551" s="90" t="s">
        <v>208</v>
      </c>
    </row>
    <row r="1552" spans="1:11" ht="12" hidden="1" customHeight="1" outlineLevel="4" x14ac:dyDescent="0.2">
      <c r="A1552" s="376" t="s">
        <v>565</v>
      </c>
      <c r="B1552" s="376"/>
      <c r="C1552" s="69"/>
      <c r="D1552" s="69"/>
      <c r="E1552" s="70">
        <v>25632.75</v>
      </c>
      <c r="F1552" s="69"/>
      <c r="G1552" s="69"/>
      <c r="H1552" s="68"/>
      <c r="I1552" s="67"/>
      <c r="K1552" s="90" t="s">
        <v>209</v>
      </c>
    </row>
    <row r="1553" spans="1:11" ht="12" hidden="1" customHeight="1" outlineLevel="4" x14ac:dyDescent="0.2">
      <c r="A1553" s="376" t="s">
        <v>564</v>
      </c>
      <c r="B1553" s="376"/>
      <c r="C1553" s="69"/>
      <c r="D1553" s="69"/>
      <c r="E1553" s="70">
        <v>26520.9</v>
      </c>
      <c r="F1553" s="69"/>
      <c r="G1553" s="69"/>
      <c r="H1553" s="68"/>
      <c r="I1553" s="67"/>
      <c r="K1553" s="90" t="s">
        <v>210</v>
      </c>
    </row>
    <row r="1554" spans="1:11" ht="12" hidden="1" customHeight="1" outlineLevel="4" x14ac:dyDescent="0.2">
      <c r="A1554" s="376" t="s">
        <v>563</v>
      </c>
      <c r="B1554" s="376"/>
      <c r="C1554" s="69"/>
      <c r="D1554" s="69"/>
      <c r="E1554" s="70">
        <v>11945.17</v>
      </c>
      <c r="F1554" s="69"/>
      <c r="G1554" s="69"/>
      <c r="H1554" s="68"/>
      <c r="I1554" s="67"/>
      <c r="K1554" s="90" t="s">
        <v>211</v>
      </c>
    </row>
    <row r="1555" spans="1:11" ht="12" hidden="1" customHeight="1" outlineLevel="4" x14ac:dyDescent="0.2">
      <c r="A1555" s="376" t="s">
        <v>561</v>
      </c>
      <c r="B1555" s="376"/>
      <c r="C1555" s="69"/>
      <c r="D1555" s="69"/>
      <c r="E1555" s="70">
        <v>35842.04</v>
      </c>
      <c r="F1555" s="69"/>
      <c r="G1555" s="69"/>
      <c r="H1555" s="68"/>
      <c r="I1555" s="67"/>
      <c r="K1555" s="90" t="s">
        <v>213</v>
      </c>
    </row>
    <row r="1556" spans="1:11" ht="12" hidden="1" customHeight="1" outlineLevel="4" x14ac:dyDescent="0.2">
      <c r="A1556" s="376" t="s">
        <v>509</v>
      </c>
      <c r="B1556" s="376"/>
      <c r="C1556" s="69"/>
      <c r="D1556" s="69"/>
      <c r="E1556" s="70">
        <v>113231.86</v>
      </c>
      <c r="F1556" s="69"/>
      <c r="G1556" s="69"/>
      <c r="H1556" s="68"/>
      <c r="I1556" s="67"/>
      <c r="K1556" s="90" t="s">
        <v>206</v>
      </c>
    </row>
    <row r="1557" spans="1:11" ht="12" customHeight="1" outlineLevel="1" collapsed="1" x14ac:dyDescent="0.2">
      <c r="A1557" s="373" t="s">
        <v>712</v>
      </c>
      <c r="B1557" s="373"/>
      <c r="C1557" s="79"/>
      <c r="D1557" s="79"/>
      <c r="E1557" s="80">
        <v>45936.6</v>
      </c>
      <c r="F1557" s="80">
        <v>45936.6</v>
      </c>
      <c r="G1557" s="79"/>
      <c r="H1557" s="78"/>
      <c r="I1557" s="77"/>
    </row>
    <row r="1558" spans="1:11" ht="12" hidden="1" customHeight="1" outlineLevel="2" x14ac:dyDescent="0.2">
      <c r="A1558" s="374" t="s">
        <v>502</v>
      </c>
      <c r="B1558" s="374"/>
      <c r="C1558" s="73"/>
      <c r="D1558" s="73"/>
      <c r="E1558" s="74">
        <v>45936.6</v>
      </c>
      <c r="F1558" s="74">
        <v>45936.6</v>
      </c>
      <c r="G1558" s="73"/>
      <c r="H1558" s="72"/>
      <c r="I1558" s="71"/>
    </row>
    <row r="1559" spans="1:11" ht="12" hidden="1" customHeight="1" outlineLevel="3" x14ac:dyDescent="0.2">
      <c r="A1559" s="375" t="s">
        <v>499</v>
      </c>
      <c r="B1559" s="375"/>
      <c r="C1559" s="69"/>
      <c r="D1559" s="69"/>
      <c r="E1559" s="69"/>
      <c r="F1559" s="70">
        <v>45936.6</v>
      </c>
      <c r="G1559" s="69"/>
      <c r="H1559" s="68"/>
      <c r="I1559" s="67"/>
    </row>
    <row r="1560" spans="1:11" ht="12" hidden="1" customHeight="1" outlineLevel="4" x14ac:dyDescent="0.2">
      <c r="A1560" s="376" t="s">
        <v>499</v>
      </c>
      <c r="B1560" s="376"/>
      <c r="C1560" s="69"/>
      <c r="D1560" s="69"/>
      <c r="E1560" s="69"/>
      <c r="F1560" s="70">
        <v>45936.6</v>
      </c>
      <c r="G1560" s="69"/>
      <c r="H1560" s="68"/>
      <c r="I1560" s="67"/>
    </row>
    <row r="1561" spans="1:11" ht="23.25" hidden="1" customHeight="1" outlineLevel="3" x14ac:dyDescent="0.2">
      <c r="A1561" s="375" t="s">
        <v>438</v>
      </c>
      <c r="B1561" s="375"/>
      <c r="C1561" s="69"/>
      <c r="D1561" s="69"/>
      <c r="E1561" s="70">
        <v>23525.9</v>
      </c>
      <c r="F1561" s="69"/>
      <c r="G1561" s="69"/>
      <c r="H1561" s="68"/>
      <c r="I1561" s="67"/>
      <c r="K1561" s="90" t="s">
        <v>494</v>
      </c>
    </row>
    <row r="1562" spans="1:11" ht="12" hidden="1" customHeight="1" outlineLevel="4" x14ac:dyDescent="0.2">
      <c r="A1562" s="376" t="s">
        <v>549</v>
      </c>
      <c r="B1562" s="376"/>
      <c r="C1562" s="69"/>
      <c r="D1562" s="69"/>
      <c r="E1562" s="70">
        <v>23525.9</v>
      </c>
      <c r="F1562" s="69"/>
      <c r="G1562" s="69"/>
      <c r="H1562" s="68"/>
      <c r="I1562" s="67"/>
    </row>
    <row r="1563" spans="1:11" ht="23.25" hidden="1" customHeight="1" outlineLevel="3" x14ac:dyDescent="0.2">
      <c r="A1563" s="375" t="s">
        <v>548</v>
      </c>
      <c r="B1563" s="375"/>
      <c r="C1563" s="69"/>
      <c r="D1563" s="69"/>
      <c r="E1563" s="70">
        <v>22410.7</v>
      </c>
      <c r="F1563" s="69"/>
      <c r="G1563" s="69"/>
      <c r="H1563" s="68"/>
      <c r="I1563" s="67"/>
    </row>
    <row r="1564" spans="1:11" ht="23.25" hidden="1" customHeight="1" outlineLevel="4" x14ac:dyDescent="0.2">
      <c r="A1564" s="376" t="s">
        <v>536</v>
      </c>
      <c r="B1564" s="376"/>
      <c r="C1564" s="69"/>
      <c r="D1564" s="69"/>
      <c r="E1564" s="70">
        <v>22410.7</v>
      </c>
      <c r="F1564" s="69"/>
      <c r="G1564" s="69"/>
      <c r="H1564" s="68"/>
      <c r="I1564" s="67"/>
      <c r="K1564" s="90" t="s">
        <v>71</v>
      </c>
    </row>
    <row r="1565" spans="1:11" ht="12" customHeight="1" outlineLevel="1" collapsed="1" x14ac:dyDescent="0.2">
      <c r="A1565" s="373" t="s">
        <v>460</v>
      </c>
      <c r="B1565" s="373"/>
      <c r="C1565" s="79"/>
      <c r="D1565" s="79"/>
      <c r="E1565" s="80">
        <v>6863986.9199999999</v>
      </c>
      <c r="F1565" s="80">
        <v>6863986.9199999999</v>
      </c>
      <c r="G1565" s="79"/>
      <c r="H1565" s="78"/>
      <c r="I1565" s="77"/>
    </row>
    <row r="1566" spans="1:11" ht="12" hidden="1" customHeight="1" outlineLevel="2" x14ac:dyDescent="0.2">
      <c r="A1566" s="374" t="s">
        <v>507</v>
      </c>
      <c r="B1566" s="374"/>
      <c r="C1566" s="73"/>
      <c r="D1566" s="73"/>
      <c r="E1566" s="76">
        <v>3.03</v>
      </c>
      <c r="F1566" s="76">
        <v>3.03</v>
      </c>
      <c r="G1566" s="73"/>
      <c r="H1566" s="72"/>
      <c r="I1566" s="71"/>
      <c r="K1566" s="90" t="s">
        <v>494</v>
      </c>
    </row>
    <row r="1567" spans="1:11" ht="12" hidden="1" customHeight="1" outlineLevel="3" x14ac:dyDescent="0.2">
      <c r="A1567" s="375" t="s">
        <v>499</v>
      </c>
      <c r="B1567" s="375"/>
      <c r="C1567" s="69"/>
      <c r="D1567" s="69"/>
      <c r="E1567" s="69"/>
      <c r="F1567" s="75">
        <v>3.03</v>
      </c>
      <c r="G1567" s="69"/>
      <c r="H1567" s="68"/>
      <c r="I1567" s="67"/>
      <c r="K1567" s="90"/>
    </row>
    <row r="1568" spans="1:11" ht="12" hidden="1" customHeight="1" outlineLevel="4" x14ac:dyDescent="0.2">
      <c r="A1568" s="376" t="s">
        <v>499</v>
      </c>
      <c r="B1568" s="376"/>
      <c r="C1568" s="69"/>
      <c r="D1568" s="69"/>
      <c r="E1568" s="69"/>
      <c r="F1568" s="75">
        <v>3.03</v>
      </c>
      <c r="G1568" s="69"/>
      <c r="H1568" s="68"/>
      <c r="I1568" s="67"/>
      <c r="K1568" s="90"/>
    </row>
    <row r="1569" spans="1:11" ht="23.25" hidden="1" customHeight="1" outlineLevel="3" x14ac:dyDescent="0.2">
      <c r="A1569" s="375" t="s">
        <v>438</v>
      </c>
      <c r="B1569" s="375"/>
      <c r="C1569" s="69"/>
      <c r="D1569" s="69"/>
      <c r="E1569" s="75">
        <v>3.03</v>
      </c>
      <c r="F1569" s="69"/>
      <c r="G1569" s="69"/>
      <c r="H1569" s="68"/>
      <c r="I1569" s="67"/>
      <c r="K1569" s="90"/>
    </row>
    <row r="1570" spans="1:11" ht="12" hidden="1" customHeight="1" outlineLevel="4" x14ac:dyDescent="0.2">
      <c r="A1570" s="376" t="s">
        <v>499</v>
      </c>
      <c r="B1570" s="376"/>
      <c r="C1570" s="69"/>
      <c r="D1570" s="69"/>
      <c r="E1570" s="75">
        <v>3.03</v>
      </c>
      <c r="F1570" s="69"/>
      <c r="G1570" s="69"/>
      <c r="H1570" s="68"/>
      <c r="I1570" s="67"/>
      <c r="K1570" s="90"/>
    </row>
    <row r="1571" spans="1:11" ht="12" hidden="1" customHeight="1" outlineLevel="2" x14ac:dyDescent="0.2">
      <c r="A1571" s="374" t="s">
        <v>392</v>
      </c>
      <c r="B1571" s="374"/>
      <c r="C1571" s="73"/>
      <c r="D1571" s="73"/>
      <c r="E1571" s="74">
        <v>8013.91</v>
      </c>
      <c r="F1571" s="74">
        <v>8013.91</v>
      </c>
      <c r="G1571" s="73"/>
      <c r="H1571" s="72"/>
      <c r="I1571" s="71"/>
      <c r="K1571" s="90" t="s">
        <v>494</v>
      </c>
    </row>
    <row r="1572" spans="1:11" ht="12" hidden="1" customHeight="1" outlineLevel="3" x14ac:dyDescent="0.2">
      <c r="A1572" s="375" t="s">
        <v>499</v>
      </c>
      <c r="B1572" s="375"/>
      <c r="C1572" s="69"/>
      <c r="D1572" s="69"/>
      <c r="E1572" s="69"/>
      <c r="F1572" s="70">
        <v>8013.91</v>
      </c>
      <c r="G1572" s="69"/>
      <c r="H1572" s="68"/>
      <c r="I1572" s="67"/>
      <c r="K1572" s="90"/>
    </row>
    <row r="1573" spans="1:11" ht="12" hidden="1" customHeight="1" outlineLevel="4" x14ac:dyDescent="0.2">
      <c r="A1573" s="376" t="s">
        <v>499</v>
      </c>
      <c r="B1573" s="376"/>
      <c r="C1573" s="69"/>
      <c r="D1573" s="69"/>
      <c r="E1573" s="69"/>
      <c r="F1573" s="70">
        <v>8013.91</v>
      </c>
      <c r="G1573" s="69"/>
      <c r="H1573" s="68"/>
      <c r="I1573" s="67"/>
      <c r="K1573" s="90"/>
    </row>
    <row r="1574" spans="1:11" ht="23.25" hidden="1" customHeight="1" outlineLevel="3" x14ac:dyDescent="0.2">
      <c r="A1574" s="375" t="s">
        <v>438</v>
      </c>
      <c r="B1574" s="375"/>
      <c r="C1574" s="69"/>
      <c r="D1574" s="69"/>
      <c r="E1574" s="70">
        <v>8013.91</v>
      </c>
      <c r="F1574" s="69"/>
      <c r="G1574" s="69"/>
      <c r="H1574" s="68"/>
      <c r="I1574" s="67"/>
      <c r="K1574" s="90"/>
    </row>
    <row r="1575" spans="1:11" ht="12" hidden="1" customHeight="1" outlineLevel="4" x14ac:dyDescent="0.2">
      <c r="A1575" s="376" t="s">
        <v>499</v>
      </c>
      <c r="B1575" s="376"/>
      <c r="C1575" s="69"/>
      <c r="D1575" s="69"/>
      <c r="E1575" s="70">
        <v>8013.91</v>
      </c>
      <c r="F1575" s="69"/>
      <c r="G1575" s="69"/>
      <c r="H1575" s="68"/>
      <c r="I1575" s="67"/>
      <c r="K1575" s="90"/>
    </row>
    <row r="1576" spans="1:11" ht="12" hidden="1" customHeight="1" outlineLevel="2" x14ac:dyDescent="0.2">
      <c r="A1576" s="374" t="s">
        <v>506</v>
      </c>
      <c r="B1576" s="374"/>
      <c r="C1576" s="73"/>
      <c r="D1576" s="73"/>
      <c r="E1576" s="74">
        <v>15859.81</v>
      </c>
      <c r="F1576" s="74">
        <v>15859.81</v>
      </c>
      <c r="G1576" s="73"/>
      <c r="H1576" s="72"/>
      <c r="I1576" s="71"/>
      <c r="K1576" s="90" t="s">
        <v>494</v>
      </c>
    </row>
    <row r="1577" spans="1:11" ht="12" hidden="1" customHeight="1" outlineLevel="3" x14ac:dyDescent="0.2">
      <c r="A1577" s="375" t="s">
        <v>499</v>
      </c>
      <c r="B1577" s="375"/>
      <c r="C1577" s="69"/>
      <c r="D1577" s="69"/>
      <c r="E1577" s="69"/>
      <c r="F1577" s="70">
        <v>15859.81</v>
      </c>
      <c r="G1577" s="69"/>
      <c r="H1577" s="68"/>
      <c r="I1577" s="67"/>
      <c r="K1577" s="90"/>
    </row>
    <row r="1578" spans="1:11" ht="12" hidden="1" customHeight="1" outlineLevel="4" x14ac:dyDescent="0.2">
      <c r="A1578" s="376" t="s">
        <v>499</v>
      </c>
      <c r="B1578" s="376"/>
      <c r="C1578" s="69"/>
      <c r="D1578" s="69"/>
      <c r="E1578" s="69"/>
      <c r="F1578" s="70">
        <v>15859.81</v>
      </c>
      <c r="G1578" s="69"/>
      <c r="H1578" s="68"/>
      <c r="I1578" s="67"/>
      <c r="K1578" s="90"/>
    </row>
    <row r="1579" spans="1:11" ht="23.25" hidden="1" customHeight="1" outlineLevel="3" x14ac:dyDescent="0.2">
      <c r="A1579" s="375" t="s">
        <v>438</v>
      </c>
      <c r="B1579" s="375"/>
      <c r="C1579" s="69"/>
      <c r="D1579" s="69"/>
      <c r="E1579" s="70">
        <v>15859.81</v>
      </c>
      <c r="F1579" s="69"/>
      <c r="G1579" s="69"/>
      <c r="H1579" s="68"/>
      <c r="I1579" s="67"/>
      <c r="K1579" s="90"/>
    </row>
    <row r="1580" spans="1:11" ht="12" hidden="1" customHeight="1" outlineLevel="4" x14ac:dyDescent="0.2">
      <c r="A1580" s="376" t="s">
        <v>499</v>
      </c>
      <c r="B1580" s="376"/>
      <c r="C1580" s="69"/>
      <c r="D1580" s="69"/>
      <c r="E1580" s="70">
        <v>15859.81</v>
      </c>
      <c r="F1580" s="69"/>
      <c r="G1580" s="69"/>
      <c r="H1580" s="68"/>
      <c r="I1580" s="67"/>
      <c r="K1580" s="90"/>
    </row>
    <row r="1581" spans="1:11" ht="12" hidden="1" customHeight="1" outlineLevel="2" x14ac:dyDescent="0.2">
      <c r="A1581" s="374" t="s">
        <v>505</v>
      </c>
      <c r="B1581" s="374"/>
      <c r="C1581" s="73"/>
      <c r="D1581" s="73"/>
      <c r="E1581" s="76">
        <v>2.59</v>
      </c>
      <c r="F1581" s="76">
        <v>2.59</v>
      </c>
      <c r="G1581" s="73"/>
      <c r="H1581" s="72"/>
      <c r="I1581" s="71"/>
      <c r="K1581" s="90" t="s">
        <v>494</v>
      </c>
    </row>
    <row r="1582" spans="1:11" ht="12" hidden="1" customHeight="1" outlineLevel="3" x14ac:dyDescent="0.2">
      <c r="A1582" s="375" t="s">
        <v>499</v>
      </c>
      <c r="B1582" s="375"/>
      <c r="C1582" s="69"/>
      <c r="D1582" s="69"/>
      <c r="E1582" s="69"/>
      <c r="F1582" s="75">
        <v>2.59</v>
      </c>
      <c r="G1582" s="69"/>
      <c r="H1582" s="68"/>
      <c r="I1582" s="67"/>
      <c r="K1582" s="90"/>
    </row>
    <row r="1583" spans="1:11" ht="12" hidden="1" customHeight="1" outlineLevel="4" x14ac:dyDescent="0.2">
      <c r="A1583" s="376" t="s">
        <v>499</v>
      </c>
      <c r="B1583" s="376"/>
      <c r="C1583" s="69"/>
      <c r="D1583" s="69"/>
      <c r="E1583" s="69"/>
      <c r="F1583" s="75">
        <v>2.59</v>
      </c>
      <c r="G1583" s="69"/>
      <c r="H1583" s="68"/>
      <c r="I1583" s="67"/>
      <c r="K1583" s="90"/>
    </row>
    <row r="1584" spans="1:11" ht="23.25" hidden="1" customHeight="1" outlineLevel="3" x14ac:dyDescent="0.2">
      <c r="A1584" s="375" t="s">
        <v>438</v>
      </c>
      <c r="B1584" s="375"/>
      <c r="C1584" s="69"/>
      <c r="D1584" s="69"/>
      <c r="E1584" s="75">
        <v>2.59</v>
      </c>
      <c r="F1584" s="69"/>
      <c r="G1584" s="69"/>
      <c r="H1584" s="68"/>
      <c r="I1584" s="67"/>
      <c r="K1584" s="90"/>
    </row>
    <row r="1585" spans="1:11" ht="12" hidden="1" customHeight="1" outlineLevel="4" x14ac:dyDescent="0.2">
      <c r="A1585" s="376" t="s">
        <v>499</v>
      </c>
      <c r="B1585" s="376"/>
      <c r="C1585" s="69"/>
      <c r="D1585" s="69"/>
      <c r="E1585" s="75">
        <v>2.59</v>
      </c>
      <c r="F1585" s="69"/>
      <c r="G1585" s="69"/>
      <c r="H1585" s="68"/>
      <c r="I1585" s="67"/>
      <c r="K1585" s="90"/>
    </row>
    <row r="1586" spans="1:11" ht="12" hidden="1" customHeight="1" outlineLevel="2" x14ac:dyDescent="0.2">
      <c r="A1586" s="374" t="s">
        <v>504</v>
      </c>
      <c r="B1586" s="374"/>
      <c r="C1586" s="73"/>
      <c r="D1586" s="73"/>
      <c r="E1586" s="76">
        <v>22.28</v>
      </c>
      <c r="F1586" s="76">
        <v>22.28</v>
      </c>
      <c r="G1586" s="73"/>
      <c r="H1586" s="72"/>
      <c r="I1586" s="71"/>
      <c r="K1586" s="90" t="s">
        <v>494</v>
      </c>
    </row>
    <row r="1587" spans="1:11" ht="12" hidden="1" customHeight="1" outlineLevel="3" x14ac:dyDescent="0.2">
      <c r="A1587" s="375" t="s">
        <v>499</v>
      </c>
      <c r="B1587" s="375"/>
      <c r="C1587" s="69"/>
      <c r="D1587" s="69"/>
      <c r="E1587" s="69"/>
      <c r="F1587" s="75">
        <v>22.28</v>
      </c>
      <c r="G1587" s="69"/>
      <c r="H1587" s="68"/>
      <c r="I1587" s="67"/>
      <c r="K1587" s="90"/>
    </row>
    <row r="1588" spans="1:11" ht="12" hidden="1" customHeight="1" outlineLevel="4" x14ac:dyDescent="0.2">
      <c r="A1588" s="376" t="s">
        <v>499</v>
      </c>
      <c r="B1588" s="376"/>
      <c r="C1588" s="69"/>
      <c r="D1588" s="69"/>
      <c r="E1588" s="69"/>
      <c r="F1588" s="75">
        <v>22.28</v>
      </c>
      <c r="G1588" s="69"/>
      <c r="H1588" s="68"/>
      <c r="I1588" s="67"/>
      <c r="K1588" s="90"/>
    </row>
    <row r="1589" spans="1:11" ht="23.25" hidden="1" customHeight="1" outlineLevel="3" x14ac:dyDescent="0.2">
      <c r="A1589" s="375" t="s">
        <v>438</v>
      </c>
      <c r="B1589" s="375"/>
      <c r="C1589" s="69"/>
      <c r="D1589" s="69"/>
      <c r="E1589" s="75">
        <v>22.28</v>
      </c>
      <c r="F1589" s="69"/>
      <c r="G1589" s="69"/>
      <c r="H1589" s="68"/>
      <c r="I1589" s="67"/>
      <c r="K1589" s="90"/>
    </row>
    <row r="1590" spans="1:11" ht="12" hidden="1" customHeight="1" outlineLevel="4" x14ac:dyDescent="0.2">
      <c r="A1590" s="376" t="s">
        <v>499</v>
      </c>
      <c r="B1590" s="376"/>
      <c r="C1590" s="69"/>
      <c r="D1590" s="69"/>
      <c r="E1590" s="75">
        <v>22.28</v>
      </c>
      <c r="F1590" s="69"/>
      <c r="G1590" s="69"/>
      <c r="H1590" s="68"/>
      <c r="I1590" s="67"/>
      <c r="K1590" s="90"/>
    </row>
    <row r="1591" spans="1:11" ht="12" hidden="1" customHeight="1" outlineLevel="2" x14ac:dyDescent="0.2">
      <c r="A1591" s="374" t="s">
        <v>503</v>
      </c>
      <c r="B1591" s="374"/>
      <c r="C1591" s="73"/>
      <c r="D1591" s="73"/>
      <c r="E1591" s="74">
        <v>45403.19</v>
      </c>
      <c r="F1591" s="74">
        <v>45403.19</v>
      </c>
      <c r="G1591" s="73"/>
      <c r="H1591" s="72"/>
      <c r="I1591" s="71"/>
      <c r="K1591" s="90" t="s">
        <v>494</v>
      </c>
    </row>
    <row r="1592" spans="1:11" ht="12" hidden="1" customHeight="1" outlineLevel="3" x14ac:dyDescent="0.2">
      <c r="A1592" s="375" t="s">
        <v>499</v>
      </c>
      <c r="B1592" s="375"/>
      <c r="C1592" s="69"/>
      <c r="D1592" s="69"/>
      <c r="E1592" s="69"/>
      <c r="F1592" s="70">
        <v>45403.19</v>
      </c>
      <c r="G1592" s="69"/>
      <c r="H1592" s="68"/>
      <c r="I1592" s="67"/>
    </row>
    <row r="1593" spans="1:11" ht="12" hidden="1" customHeight="1" outlineLevel="4" x14ac:dyDescent="0.2">
      <c r="A1593" s="376" t="s">
        <v>499</v>
      </c>
      <c r="B1593" s="376"/>
      <c r="C1593" s="69"/>
      <c r="D1593" s="69"/>
      <c r="E1593" s="69"/>
      <c r="F1593" s="70">
        <v>45403.19</v>
      </c>
      <c r="G1593" s="69"/>
      <c r="H1593" s="68"/>
      <c r="I1593" s="67"/>
    </row>
    <row r="1594" spans="1:11" ht="23.25" hidden="1" customHeight="1" outlineLevel="3" x14ac:dyDescent="0.2">
      <c r="A1594" s="375" t="s">
        <v>438</v>
      </c>
      <c r="B1594" s="375"/>
      <c r="C1594" s="69"/>
      <c r="D1594" s="69"/>
      <c r="E1594" s="70">
        <v>45403.19</v>
      </c>
      <c r="F1594" s="69"/>
      <c r="G1594" s="69"/>
      <c r="H1594" s="68"/>
      <c r="I1594" s="67"/>
    </row>
    <row r="1595" spans="1:11" ht="12" hidden="1" customHeight="1" outlineLevel="4" x14ac:dyDescent="0.2">
      <c r="A1595" s="376" t="s">
        <v>499</v>
      </c>
      <c r="B1595" s="376"/>
      <c r="C1595" s="69"/>
      <c r="D1595" s="69"/>
      <c r="E1595" s="70">
        <v>45403.19</v>
      </c>
      <c r="F1595" s="69"/>
      <c r="G1595" s="69"/>
      <c r="H1595" s="68"/>
      <c r="I1595" s="67"/>
    </row>
    <row r="1596" spans="1:11" ht="12" hidden="1" customHeight="1" outlineLevel="2" x14ac:dyDescent="0.2">
      <c r="A1596" s="374" t="s">
        <v>502</v>
      </c>
      <c r="B1596" s="374"/>
      <c r="C1596" s="73"/>
      <c r="D1596" s="73"/>
      <c r="E1596" s="74">
        <v>6786707.3300000001</v>
      </c>
      <c r="F1596" s="74">
        <v>6786707.3300000001</v>
      </c>
      <c r="G1596" s="73"/>
      <c r="H1596" s="72"/>
      <c r="I1596" s="71"/>
    </row>
    <row r="1597" spans="1:11" ht="12" hidden="1" customHeight="1" outlineLevel="3" x14ac:dyDescent="0.2">
      <c r="A1597" s="375" t="s">
        <v>499</v>
      </c>
      <c r="B1597" s="375"/>
      <c r="C1597" s="69"/>
      <c r="D1597" s="69"/>
      <c r="E1597" s="70">
        <v>104247.01</v>
      </c>
      <c r="F1597" s="70">
        <v>6786707.3300000001</v>
      </c>
      <c r="G1597" s="69"/>
      <c r="H1597" s="68"/>
      <c r="I1597" s="67"/>
      <c r="K1597" s="90" t="s">
        <v>494</v>
      </c>
    </row>
    <row r="1598" spans="1:11" ht="12" hidden="1" customHeight="1" outlineLevel="4" x14ac:dyDescent="0.2">
      <c r="A1598" s="376" t="s">
        <v>499</v>
      </c>
      <c r="B1598" s="376"/>
      <c r="C1598" s="69"/>
      <c r="D1598" s="69"/>
      <c r="E1598" s="70">
        <v>104247.01</v>
      </c>
      <c r="F1598" s="70">
        <v>6786707.3300000001</v>
      </c>
      <c r="G1598" s="69"/>
      <c r="H1598" s="68"/>
      <c r="I1598" s="67"/>
    </row>
    <row r="1599" spans="1:11" ht="23.25" hidden="1" customHeight="1" outlineLevel="3" x14ac:dyDescent="0.2">
      <c r="A1599" s="375" t="s">
        <v>438</v>
      </c>
      <c r="B1599" s="375"/>
      <c r="C1599" s="69"/>
      <c r="D1599" s="69"/>
      <c r="E1599" s="70">
        <v>640950.41</v>
      </c>
      <c r="F1599" s="69"/>
      <c r="G1599" s="69"/>
      <c r="H1599" s="68"/>
      <c r="I1599" s="67"/>
      <c r="K1599" s="90" t="s">
        <v>494</v>
      </c>
    </row>
    <row r="1600" spans="1:11" ht="12" hidden="1" customHeight="1" outlineLevel="4" x14ac:dyDescent="0.2">
      <c r="A1600" s="376" t="s">
        <v>499</v>
      </c>
      <c r="B1600" s="376"/>
      <c r="C1600" s="69"/>
      <c r="D1600" s="69"/>
      <c r="E1600" s="70">
        <v>70490.73</v>
      </c>
      <c r="F1600" s="69"/>
      <c r="G1600" s="69"/>
      <c r="H1600" s="68"/>
      <c r="I1600" s="67"/>
    </row>
    <row r="1601" spans="1:11" ht="12" hidden="1" customHeight="1" outlineLevel="4" x14ac:dyDescent="0.2">
      <c r="A1601" s="376" t="s">
        <v>549</v>
      </c>
      <c r="B1601" s="376"/>
      <c r="C1601" s="69"/>
      <c r="D1601" s="69"/>
      <c r="E1601" s="70">
        <v>570459.68000000005</v>
      </c>
      <c r="F1601" s="69"/>
      <c r="G1601" s="69"/>
      <c r="H1601" s="68"/>
      <c r="I1601" s="67"/>
    </row>
    <row r="1602" spans="1:11" ht="23.25" hidden="1" customHeight="1" outlineLevel="3" x14ac:dyDescent="0.2">
      <c r="A1602" s="375" t="s">
        <v>548</v>
      </c>
      <c r="B1602" s="375"/>
      <c r="C1602" s="69"/>
      <c r="D1602" s="69"/>
      <c r="E1602" s="70">
        <v>6041509.9100000001</v>
      </c>
      <c r="F1602" s="69"/>
      <c r="G1602" s="69"/>
      <c r="H1602" s="68"/>
      <c r="I1602" s="67"/>
    </row>
    <row r="1603" spans="1:11" ht="12" hidden="1" customHeight="1" outlineLevel="4" x14ac:dyDescent="0.2">
      <c r="A1603" s="376" t="s">
        <v>711</v>
      </c>
      <c r="B1603" s="376"/>
      <c r="C1603" s="69"/>
      <c r="D1603" s="69"/>
      <c r="E1603" s="70">
        <v>66481.75</v>
      </c>
      <c r="F1603" s="69"/>
      <c r="G1603" s="69"/>
      <c r="H1603" s="68"/>
      <c r="I1603" s="67"/>
      <c r="K1603" s="90" t="s">
        <v>77</v>
      </c>
    </row>
    <row r="1604" spans="1:11" ht="12" hidden="1" customHeight="1" outlineLevel="4" x14ac:dyDescent="0.2">
      <c r="A1604" s="376" t="s">
        <v>542</v>
      </c>
      <c r="B1604" s="376"/>
      <c r="C1604" s="69"/>
      <c r="D1604" s="69"/>
      <c r="E1604" s="70">
        <v>71095.66</v>
      </c>
      <c r="F1604" s="69"/>
      <c r="G1604" s="69"/>
      <c r="H1604" s="68"/>
      <c r="I1604" s="67"/>
      <c r="K1604" s="90" t="s">
        <v>78</v>
      </c>
    </row>
    <row r="1605" spans="1:11" ht="12" hidden="1" customHeight="1" outlineLevel="4" x14ac:dyDescent="0.2">
      <c r="A1605" s="376" t="s">
        <v>710</v>
      </c>
      <c r="B1605" s="376"/>
      <c r="C1605" s="69"/>
      <c r="D1605" s="69"/>
      <c r="E1605" s="70">
        <v>2967.65</v>
      </c>
      <c r="F1605" s="69"/>
      <c r="G1605" s="69"/>
      <c r="H1605" s="68"/>
      <c r="I1605" s="67"/>
      <c r="K1605" s="90" t="s">
        <v>79</v>
      </c>
    </row>
    <row r="1606" spans="1:11" ht="12" hidden="1" customHeight="1" outlineLevel="4" x14ac:dyDescent="0.2">
      <c r="A1606" s="376" t="s">
        <v>710</v>
      </c>
      <c r="B1606" s="376"/>
      <c r="C1606" s="69"/>
      <c r="D1606" s="69"/>
      <c r="E1606" s="70">
        <v>44809.58</v>
      </c>
      <c r="F1606" s="69"/>
      <c r="G1606" s="69"/>
      <c r="H1606" s="68"/>
      <c r="I1606" s="67"/>
      <c r="K1606" s="90" t="s">
        <v>79</v>
      </c>
    </row>
    <row r="1607" spans="1:11" ht="12" hidden="1" customHeight="1" outlineLevel="4" x14ac:dyDescent="0.2">
      <c r="A1607" s="376" t="s">
        <v>709</v>
      </c>
      <c r="B1607" s="376"/>
      <c r="C1607" s="69"/>
      <c r="D1607" s="69"/>
      <c r="E1607" s="70">
        <v>24271.14</v>
      </c>
      <c r="F1607" s="69"/>
      <c r="G1607" s="69"/>
      <c r="H1607" s="68"/>
      <c r="I1607" s="67"/>
      <c r="K1607" s="90" t="s">
        <v>80</v>
      </c>
    </row>
    <row r="1608" spans="1:11" ht="12" hidden="1" customHeight="1" outlineLevel="4" x14ac:dyDescent="0.2">
      <c r="A1608" s="376" t="s">
        <v>708</v>
      </c>
      <c r="B1608" s="376"/>
      <c r="C1608" s="69"/>
      <c r="D1608" s="69"/>
      <c r="E1608" s="70">
        <v>39323.07</v>
      </c>
      <c r="F1608" s="69"/>
      <c r="G1608" s="69"/>
      <c r="H1608" s="68"/>
      <c r="I1608" s="67"/>
      <c r="K1608" s="90" t="s">
        <v>81</v>
      </c>
    </row>
    <row r="1609" spans="1:11" ht="12" hidden="1" customHeight="1" outlineLevel="4" x14ac:dyDescent="0.2">
      <c r="A1609" s="376" t="s">
        <v>707</v>
      </c>
      <c r="B1609" s="376"/>
      <c r="C1609" s="69"/>
      <c r="D1609" s="69"/>
      <c r="E1609" s="70">
        <v>129808.94</v>
      </c>
      <c r="F1609" s="69"/>
      <c r="G1609" s="69"/>
      <c r="H1609" s="68"/>
      <c r="I1609" s="67"/>
      <c r="K1609" s="90" t="s">
        <v>72</v>
      </c>
    </row>
    <row r="1610" spans="1:11" ht="12" hidden="1" customHeight="1" outlineLevel="4" x14ac:dyDescent="0.2">
      <c r="A1610" s="376" t="s">
        <v>541</v>
      </c>
      <c r="B1610" s="376"/>
      <c r="C1610" s="69"/>
      <c r="D1610" s="69"/>
      <c r="E1610" s="70">
        <v>488145.23</v>
      </c>
      <c r="F1610" s="69"/>
      <c r="G1610" s="69"/>
      <c r="H1610" s="68"/>
      <c r="I1610" s="67"/>
      <c r="K1610" s="90" t="s">
        <v>73</v>
      </c>
    </row>
    <row r="1611" spans="1:11" ht="12" hidden="1" customHeight="1" outlineLevel="4" x14ac:dyDescent="0.2">
      <c r="A1611" s="376" t="s">
        <v>706</v>
      </c>
      <c r="B1611" s="376"/>
      <c r="C1611" s="69"/>
      <c r="D1611" s="69"/>
      <c r="E1611" s="70">
        <v>28439.57</v>
      </c>
      <c r="F1611" s="69"/>
      <c r="G1611" s="69"/>
      <c r="H1611" s="68"/>
      <c r="I1611" s="67"/>
      <c r="K1611" s="90" t="s">
        <v>82</v>
      </c>
    </row>
    <row r="1612" spans="1:11" ht="23.25" hidden="1" customHeight="1" outlineLevel="4" x14ac:dyDescent="0.2">
      <c r="A1612" s="376" t="s">
        <v>705</v>
      </c>
      <c r="B1612" s="376"/>
      <c r="C1612" s="69"/>
      <c r="D1612" s="69"/>
      <c r="E1612" s="70">
        <v>1292.8</v>
      </c>
      <c r="F1612" s="69"/>
      <c r="G1612" s="69"/>
      <c r="H1612" s="68"/>
      <c r="I1612" s="67"/>
      <c r="K1612" s="90" t="s">
        <v>82</v>
      </c>
    </row>
    <row r="1613" spans="1:11" ht="12" hidden="1" customHeight="1" outlineLevel="4" x14ac:dyDescent="0.2">
      <c r="A1613" s="376" t="s">
        <v>704</v>
      </c>
      <c r="B1613" s="376"/>
      <c r="C1613" s="69"/>
      <c r="D1613" s="69"/>
      <c r="E1613" s="70">
        <v>41051.589999999997</v>
      </c>
      <c r="F1613" s="69"/>
      <c r="G1613" s="69"/>
      <c r="H1613" s="68"/>
      <c r="I1613" s="67"/>
      <c r="K1613" s="95" t="s">
        <v>83</v>
      </c>
    </row>
    <row r="1614" spans="1:11" ht="12" hidden="1" customHeight="1" outlineLevel="4" x14ac:dyDescent="0.2">
      <c r="A1614" s="376" t="s">
        <v>703</v>
      </c>
      <c r="B1614" s="376"/>
      <c r="C1614" s="69"/>
      <c r="D1614" s="69"/>
      <c r="E1614" s="70">
        <v>1392.75</v>
      </c>
      <c r="F1614" s="69"/>
      <c r="G1614" s="69"/>
      <c r="H1614" s="68"/>
      <c r="I1614" s="67"/>
      <c r="K1614" s="96" t="s">
        <v>83</v>
      </c>
    </row>
    <row r="1615" spans="1:11" ht="12" hidden="1" customHeight="1" outlineLevel="4" x14ac:dyDescent="0.2">
      <c r="A1615" s="376" t="s">
        <v>702</v>
      </c>
      <c r="B1615" s="376"/>
      <c r="C1615" s="69"/>
      <c r="D1615" s="69"/>
      <c r="E1615" s="70">
        <v>2321.06</v>
      </c>
      <c r="F1615" s="69"/>
      <c r="G1615" s="69"/>
      <c r="H1615" s="68"/>
      <c r="I1615" s="67"/>
      <c r="K1615" s="90" t="s">
        <v>84</v>
      </c>
    </row>
    <row r="1616" spans="1:11" ht="12" hidden="1" customHeight="1" outlineLevel="4" x14ac:dyDescent="0.2">
      <c r="A1616" s="376" t="s">
        <v>701</v>
      </c>
      <c r="B1616" s="376"/>
      <c r="C1616" s="69"/>
      <c r="D1616" s="69"/>
      <c r="E1616" s="70">
        <v>38438.81</v>
      </c>
      <c r="F1616" s="69"/>
      <c r="G1616" s="69"/>
      <c r="H1616" s="68"/>
      <c r="I1616" s="67"/>
      <c r="K1616" s="90" t="s">
        <v>85</v>
      </c>
    </row>
    <row r="1617" spans="1:11" ht="12" hidden="1" customHeight="1" outlineLevel="4" x14ac:dyDescent="0.2">
      <c r="A1617" s="376" t="s">
        <v>700</v>
      </c>
      <c r="B1617" s="376"/>
      <c r="C1617" s="69"/>
      <c r="D1617" s="69"/>
      <c r="E1617" s="70">
        <v>55737.37</v>
      </c>
      <c r="F1617" s="69"/>
      <c r="G1617" s="69"/>
      <c r="H1617" s="68"/>
      <c r="I1617" s="67"/>
      <c r="K1617" s="90" t="s">
        <v>86</v>
      </c>
    </row>
    <row r="1618" spans="1:11" ht="12" hidden="1" customHeight="1" outlineLevel="4" x14ac:dyDescent="0.2">
      <c r="A1618" s="376" t="s">
        <v>540</v>
      </c>
      <c r="B1618" s="376"/>
      <c r="C1618" s="69"/>
      <c r="D1618" s="69"/>
      <c r="E1618" s="70">
        <v>94504.38</v>
      </c>
      <c r="F1618" s="69"/>
      <c r="G1618" s="69"/>
      <c r="H1618" s="68"/>
      <c r="I1618" s="67"/>
      <c r="K1618" s="95" t="s">
        <v>87</v>
      </c>
    </row>
    <row r="1619" spans="1:11" ht="12" hidden="1" customHeight="1" outlineLevel="4" x14ac:dyDescent="0.2">
      <c r="A1619" s="376" t="s">
        <v>699</v>
      </c>
      <c r="B1619" s="376"/>
      <c r="C1619" s="69"/>
      <c r="D1619" s="69"/>
      <c r="E1619" s="70">
        <v>49045.97</v>
      </c>
      <c r="F1619" s="69"/>
      <c r="G1619" s="69"/>
      <c r="H1619" s="68"/>
      <c r="I1619" s="67"/>
      <c r="K1619" s="90" t="s">
        <v>88</v>
      </c>
    </row>
    <row r="1620" spans="1:11" ht="12" hidden="1" customHeight="1" outlineLevel="4" x14ac:dyDescent="0.2">
      <c r="A1620" s="376" t="s">
        <v>698</v>
      </c>
      <c r="B1620" s="376"/>
      <c r="C1620" s="69"/>
      <c r="D1620" s="69"/>
      <c r="E1620" s="70">
        <v>54621.34</v>
      </c>
      <c r="F1620" s="69"/>
      <c r="G1620" s="69"/>
      <c r="H1620" s="68"/>
      <c r="I1620" s="67"/>
      <c r="K1620" s="90" t="s">
        <v>74</v>
      </c>
    </row>
    <row r="1621" spans="1:11" ht="12" hidden="1" customHeight="1" outlineLevel="4" x14ac:dyDescent="0.2">
      <c r="A1621" s="376" t="s">
        <v>697</v>
      </c>
      <c r="B1621" s="376"/>
      <c r="C1621" s="69"/>
      <c r="D1621" s="69"/>
      <c r="E1621" s="70">
        <v>44626.239999999998</v>
      </c>
      <c r="F1621" s="69"/>
      <c r="G1621" s="69"/>
      <c r="H1621" s="68"/>
      <c r="I1621" s="67"/>
      <c r="K1621" s="90" t="s">
        <v>75</v>
      </c>
    </row>
    <row r="1622" spans="1:11" ht="12" hidden="1" customHeight="1" outlineLevel="4" x14ac:dyDescent="0.2">
      <c r="A1622" s="376" t="s">
        <v>696</v>
      </c>
      <c r="B1622" s="376"/>
      <c r="C1622" s="69"/>
      <c r="D1622" s="69"/>
      <c r="E1622" s="70">
        <v>223466.8</v>
      </c>
      <c r="F1622" s="69"/>
      <c r="G1622" s="69"/>
      <c r="H1622" s="68"/>
      <c r="I1622" s="67"/>
      <c r="K1622" s="90" t="s">
        <v>76</v>
      </c>
    </row>
    <row r="1623" spans="1:11" ht="23.25" hidden="1" customHeight="1" outlineLevel="4" x14ac:dyDescent="0.2">
      <c r="A1623" s="376" t="s">
        <v>695</v>
      </c>
      <c r="B1623" s="376"/>
      <c r="C1623" s="69"/>
      <c r="D1623" s="69"/>
      <c r="E1623" s="70">
        <v>17806.669999999998</v>
      </c>
      <c r="F1623" s="69"/>
      <c r="G1623" s="69"/>
      <c r="H1623" s="68"/>
      <c r="I1623" s="67"/>
      <c r="K1623" s="90" t="s">
        <v>57</v>
      </c>
    </row>
    <row r="1624" spans="1:11" ht="23.25" hidden="1" customHeight="1" outlineLevel="4" x14ac:dyDescent="0.2">
      <c r="A1624" s="376" t="s">
        <v>694</v>
      </c>
      <c r="B1624" s="376"/>
      <c r="C1624" s="69"/>
      <c r="D1624" s="69"/>
      <c r="E1624" s="70">
        <v>190311.01</v>
      </c>
      <c r="F1624" s="69"/>
      <c r="G1624" s="69"/>
      <c r="H1624" s="68"/>
      <c r="I1624" s="67"/>
      <c r="K1624" s="90" t="s">
        <v>65</v>
      </c>
    </row>
    <row r="1625" spans="1:11" ht="23.25" hidden="1" customHeight="1" outlineLevel="4" x14ac:dyDescent="0.2">
      <c r="A1625" s="376" t="s">
        <v>693</v>
      </c>
      <c r="B1625" s="376"/>
      <c r="C1625" s="69"/>
      <c r="D1625" s="69"/>
      <c r="E1625" s="70">
        <v>1395.1</v>
      </c>
      <c r="F1625" s="69"/>
      <c r="G1625" s="69"/>
      <c r="H1625" s="68"/>
      <c r="I1625" s="67"/>
      <c r="K1625" s="90" t="s">
        <v>65</v>
      </c>
    </row>
    <row r="1626" spans="1:11" ht="23.25" hidden="1" customHeight="1" outlineLevel="4" x14ac:dyDescent="0.2">
      <c r="A1626" s="376" t="s">
        <v>692</v>
      </c>
      <c r="B1626" s="376"/>
      <c r="C1626" s="69"/>
      <c r="D1626" s="69"/>
      <c r="E1626" s="75">
        <v>99.94</v>
      </c>
      <c r="F1626" s="69"/>
      <c r="G1626" s="69"/>
      <c r="H1626" s="68"/>
      <c r="I1626" s="67"/>
      <c r="K1626" s="90" t="s">
        <v>65</v>
      </c>
    </row>
    <row r="1627" spans="1:11" ht="23.25" hidden="1" customHeight="1" outlineLevel="4" x14ac:dyDescent="0.2">
      <c r="A1627" s="376" t="s">
        <v>691</v>
      </c>
      <c r="B1627" s="376"/>
      <c r="C1627" s="69"/>
      <c r="D1627" s="69"/>
      <c r="E1627" s="70">
        <v>27938.22</v>
      </c>
      <c r="F1627" s="69"/>
      <c r="G1627" s="69"/>
      <c r="H1627" s="68"/>
      <c r="I1627" s="67"/>
      <c r="K1627" s="90" t="s">
        <v>66</v>
      </c>
    </row>
    <row r="1628" spans="1:11" ht="23.25" hidden="1" customHeight="1" outlineLevel="4" x14ac:dyDescent="0.2">
      <c r="A1628" s="376" t="s">
        <v>690</v>
      </c>
      <c r="B1628" s="376"/>
      <c r="C1628" s="69"/>
      <c r="D1628" s="69"/>
      <c r="E1628" s="70">
        <v>28294.79</v>
      </c>
      <c r="F1628" s="69"/>
      <c r="G1628" s="69"/>
      <c r="H1628" s="68"/>
      <c r="I1628" s="67"/>
      <c r="K1628" s="90" t="s">
        <v>67</v>
      </c>
    </row>
    <row r="1629" spans="1:11" ht="23.25" hidden="1" customHeight="1" outlineLevel="4" x14ac:dyDescent="0.2">
      <c r="A1629" s="376" t="s">
        <v>539</v>
      </c>
      <c r="B1629" s="376"/>
      <c r="C1629" s="69"/>
      <c r="D1629" s="69"/>
      <c r="E1629" s="70">
        <v>57305.760000000002</v>
      </c>
      <c r="F1629" s="69"/>
      <c r="G1629" s="69"/>
      <c r="H1629" s="68"/>
      <c r="I1629" s="67"/>
      <c r="K1629" s="90" t="s">
        <v>68</v>
      </c>
    </row>
    <row r="1630" spans="1:11" ht="23.25" hidden="1" customHeight="1" outlineLevel="4" x14ac:dyDescent="0.2">
      <c r="A1630" s="376" t="s">
        <v>538</v>
      </c>
      <c r="B1630" s="376"/>
      <c r="C1630" s="69"/>
      <c r="D1630" s="69"/>
      <c r="E1630" s="70">
        <v>230983.45</v>
      </c>
      <c r="F1630" s="69"/>
      <c r="G1630" s="69"/>
      <c r="H1630" s="68"/>
      <c r="I1630" s="67"/>
      <c r="K1630" s="90" t="s">
        <v>69</v>
      </c>
    </row>
    <row r="1631" spans="1:11" ht="23.25" hidden="1" customHeight="1" outlineLevel="4" x14ac:dyDescent="0.2">
      <c r="A1631" s="376" t="s">
        <v>537</v>
      </c>
      <c r="B1631" s="376"/>
      <c r="C1631" s="69"/>
      <c r="D1631" s="69"/>
      <c r="E1631" s="70">
        <v>166189.5</v>
      </c>
      <c r="F1631" s="69"/>
      <c r="G1631" s="69"/>
      <c r="H1631" s="68"/>
      <c r="I1631" s="67"/>
      <c r="K1631" s="90" t="s">
        <v>70</v>
      </c>
    </row>
    <row r="1632" spans="1:11" ht="23.25" hidden="1" customHeight="1" outlineLevel="4" x14ac:dyDescent="0.2">
      <c r="A1632" s="376" t="s">
        <v>536</v>
      </c>
      <c r="B1632" s="376"/>
      <c r="C1632" s="69"/>
      <c r="D1632" s="69"/>
      <c r="E1632" s="70">
        <v>29732.22</v>
      </c>
      <c r="F1632" s="69"/>
      <c r="G1632" s="69"/>
      <c r="H1632" s="68"/>
      <c r="I1632" s="67"/>
      <c r="K1632" s="90" t="s">
        <v>71</v>
      </c>
    </row>
    <row r="1633" spans="1:11" ht="23.25" hidden="1" customHeight="1" outlineLevel="4" x14ac:dyDescent="0.2">
      <c r="A1633" s="376" t="s">
        <v>689</v>
      </c>
      <c r="B1633" s="376"/>
      <c r="C1633" s="69"/>
      <c r="D1633" s="69"/>
      <c r="E1633" s="70">
        <v>26642.79</v>
      </c>
      <c r="F1633" s="69"/>
      <c r="G1633" s="69"/>
      <c r="H1633" s="68"/>
      <c r="I1633" s="67"/>
      <c r="K1633" s="95" t="s">
        <v>58</v>
      </c>
    </row>
    <row r="1634" spans="1:11" ht="23.25" hidden="1" customHeight="1" outlineLevel="4" x14ac:dyDescent="0.2">
      <c r="A1634" s="376" t="s">
        <v>688</v>
      </c>
      <c r="B1634" s="376"/>
      <c r="C1634" s="69"/>
      <c r="D1634" s="69"/>
      <c r="E1634" s="70">
        <v>107870.88</v>
      </c>
      <c r="F1634" s="69"/>
      <c r="G1634" s="69"/>
      <c r="H1634" s="68"/>
      <c r="I1634" s="67"/>
      <c r="K1634" s="90" t="s">
        <v>60</v>
      </c>
    </row>
    <row r="1635" spans="1:11" ht="23.25" hidden="1" customHeight="1" outlineLevel="4" x14ac:dyDescent="0.2">
      <c r="A1635" s="376" t="s">
        <v>535</v>
      </c>
      <c r="B1635" s="376"/>
      <c r="C1635" s="69"/>
      <c r="D1635" s="69"/>
      <c r="E1635" s="70">
        <v>24844.47</v>
      </c>
      <c r="F1635" s="69"/>
      <c r="G1635" s="69"/>
      <c r="H1635" s="68"/>
      <c r="I1635" s="67"/>
      <c r="K1635" s="95" t="s">
        <v>61</v>
      </c>
    </row>
    <row r="1636" spans="1:11" ht="23.25" hidden="1" customHeight="1" outlineLevel="4" x14ac:dyDescent="0.2">
      <c r="A1636" s="376" t="s">
        <v>687</v>
      </c>
      <c r="B1636" s="376"/>
      <c r="C1636" s="69"/>
      <c r="D1636" s="69"/>
      <c r="E1636" s="70">
        <v>12143.18</v>
      </c>
      <c r="F1636" s="69"/>
      <c r="G1636" s="69"/>
      <c r="H1636" s="68"/>
      <c r="I1636" s="67"/>
      <c r="K1636" s="90" t="s">
        <v>63</v>
      </c>
    </row>
    <row r="1637" spans="1:11" ht="23.25" hidden="1" customHeight="1" outlineLevel="4" x14ac:dyDescent="0.2">
      <c r="A1637" s="376" t="s">
        <v>686</v>
      </c>
      <c r="B1637" s="376"/>
      <c r="C1637" s="69"/>
      <c r="D1637" s="69"/>
      <c r="E1637" s="70">
        <v>34337.589999999997</v>
      </c>
      <c r="F1637" s="69"/>
      <c r="G1637" s="69"/>
      <c r="H1637" s="68"/>
      <c r="I1637" s="67"/>
      <c r="K1637" s="90" t="s">
        <v>64</v>
      </c>
    </row>
    <row r="1638" spans="1:11" ht="12" hidden="1" customHeight="1" outlineLevel="4" x14ac:dyDescent="0.2">
      <c r="A1638" s="376" t="s">
        <v>685</v>
      </c>
      <c r="B1638" s="376"/>
      <c r="C1638" s="69"/>
      <c r="D1638" s="69"/>
      <c r="E1638" s="70">
        <v>71682.42</v>
      </c>
      <c r="F1638" s="69"/>
      <c r="G1638" s="69"/>
      <c r="H1638" s="68"/>
      <c r="I1638" s="67"/>
      <c r="K1638" s="90" t="s">
        <v>89</v>
      </c>
    </row>
    <row r="1639" spans="1:11" ht="12" hidden="1" customHeight="1" outlineLevel="4" x14ac:dyDescent="0.2">
      <c r="A1639" s="376" t="s">
        <v>684</v>
      </c>
      <c r="B1639" s="376"/>
      <c r="C1639" s="69"/>
      <c r="D1639" s="69"/>
      <c r="E1639" s="70">
        <v>23069.54</v>
      </c>
      <c r="F1639" s="69"/>
      <c r="G1639" s="69"/>
      <c r="H1639" s="68"/>
      <c r="I1639" s="67"/>
      <c r="K1639" s="90" t="s">
        <v>92</v>
      </c>
    </row>
    <row r="1640" spans="1:11" ht="12" hidden="1" customHeight="1" outlineLevel="4" x14ac:dyDescent="0.2">
      <c r="A1640" s="376" t="s">
        <v>683</v>
      </c>
      <c r="B1640" s="376"/>
      <c r="C1640" s="69"/>
      <c r="D1640" s="69"/>
      <c r="E1640" s="70">
        <v>25351.3</v>
      </c>
      <c r="F1640" s="69"/>
      <c r="G1640" s="69"/>
      <c r="H1640" s="68"/>
      <c r="I1640" s="67"/>
      <c r="K1640" s="90" t="s">
        <v>93</v>
      </c>
    </row>
    <row r="1641" spans="1:11" ht="12" hidden="1" customHeight="1" outlineLevel="4" x14ac:dyDescent="0.2">
      <c r="A1641" s="376" t="s">
        <v>530</v>
      </c>
      <c r="B1641" s="376"/>
      <c r="C1641" s="69"/>
      <c r="D1641" s="69"/>
      <c r="E1641" s="70">
        <v>49198.57</v>
      </c>
      <c r="F1641" s="69"/>
      <c r="G1641" s="69"/>
      <c r="H1641" s="68"/>
      <c r="I1641" s="67"/>
      <c r="K1641" s="90" t="s">
        <v>94</v>
      </c>
    </row>
    <row r="1642" spans="1:11" ht="12" hidden="1" customHeight="1" outlineLevel="4" x14ac:dyDescent="0.2">
      <c r="A1642" s="376" t="s">
        <v>682</v>
      </c>
      <c r="B1642" s="376"/>
      <c r="C1642" s="69"/>
      <c r="D1642" s="69"/>
      <c r="E1642" s="70">
        <v>18540.439999999999</v>
      </c>
      <c r="F1642" s="69"/>
      <c r="G1642" s="69"/>
      <c r="H1642" s="68"/>
      <c r="I1642" s="67"/>
      <c r="K1642" s="90" t="s">
        <v>95</v>
      </c>
    </row>
    <row r="1643" spans="1:11" ht="23.25" hidden="1" customHeight="1" outlineLevel="4" x14ac:dyDescent="0.2">
      <c r="A1643" s="376" t="s">
        <v>681</v>
      </c>
      <c r="B1643" s="376"/>
      <c r="C1643" s="69"/>
      <c r="D1643" s="69"/>
      <c r="E1643" s="70">
        <v>26163.27</v>
      </c>
      <c r="F1643" s="69"/>
      <c r="G1643" s="69"/>
      <c r="H1643" s="68"/>
      <c r="I1643" s="67"/>
      <c r="K1643" s="90" t="s">
        <v>96</v>
      </c>
    </row>
    <row r="1644" spans="1:11" ht="12" hidden="1" customHeight="1" outlineLevel="4" x14ac:dyDescent="0.2">
      <c r="A1644" s="376" t="s">
        <v>680</v>
      </c>
      <c r="B1644" s="376"/>
      <c r="C1644" s="69"/>
      <c r="D1644" s="69"/>
      <c r="E1644" s="70">
        <v>54730.07</v>
      </c>
      <c r="F1644" s="69"/>
      <c r="G1644" s="69"/>
      <c r="H1644" s="68"/>
      <c r="I1644" s="67"/>
      <c r="K1644" s="90" t="s">
        <v>97</v>
      </c>
    </row>
    <row r="1645" spans="1:11" ht="12" hidden="1" customHeight="1" outlineLevel="4" x14ac:dyDescent="0.2">
      <c r="A1645" s="376" t="s">
        <v>679</v>
      </c>
      <c r="B1645" s="376"/>
      <c r="C1645" s="69"/>
      <c r="D1645" s="69"/>
      <c r="E1645" s="70">
        <v>27577.64</v>
      </c>
      <c r="F1645" s="69"/>
      <c r="G1645" s="69"/>
      <c r="H1645" s="68"/>
      <c r="I1645" s="67"/>
      <c r="K1645" s="90" t="s">
        <v>98</v>
      </c>
    </row>
    <row r="1646" spans="1:11" ht="12" hidden="1" customHeight="1" outlineLevel="4" x14ac:dyDescent="0.2">
      <c r="A1646" s="376" t="s">
        <v>678</v>
      </c>
      <c r="B1646" s="376"/>
      <c r="C1646" s="69"/>
      <c r="D1646" s="69"/>
      <c r="E1646" s="70">
        <v>25721.35</v>
      </c>
      <c r="F1646" s="69"/>
      <c r="G1646" s="69"/>
      <c r="H1646" s="68"/>
      <c r="I1646" s="67"/>
      <c r="K1646" s="90" t="s">
        <v>99</v>
      </c>
    </row>
    <row r="1647" spans="1:11" ht="12" hidden="1" customHeight="1" outlineLevel="4" x14ac:dyDescent="0.2">
      <c r="A1647" s="376" t="s">
        <v>677</v>
      </c>
      <c r="B1647" s="376"/>
      <c r="C1647" s="69"/>
      <c r="D1647" s="69"/>
      <c r="E1647" s="70">
        <v>21144.67</v>
      </c>
      <c r="F1647" s="69"/>
      <c r="G1647" s="69"/>
      <c r="H1647" s="68"/>
      <c r="I1647" s="67"/>
      <c r="K1647" s="90" t="s">
        <v>100</v>
      </c>
    </row>
    <row r="1648" spans="1:11" ht="12" hidden="1" customHeight="1" outlineLevel="4" x14ac:dyDescent="0.2">
      <c r="A1648" s="376" t="s">
        <v>676</v>
      </c>
      <c r="B1648" s="376"/>
      <c r="C1648" s="69"/>
      <c r="D1648" s="69"/>
      <c r="E1648" s="70">
        <v>69417.86</v>
      </c>
      <c r="F1648" s="69"/>
      <c r="G1648" s="69"/>
      <c r="H1648" s="68"/>
      <c r="I1648" s="67"/>
      <c r="K1648" s="90" t="s">
        <v>101</v>
      </c>
    </row>
    <row r="1649" spans="1:11" ht="12" hidden="1" customHeight="1" outlineLevel="4" x14ac:dyDescent="0.2">
      <c r="A1649" s="376" t="s">
        <v>675</v>
      </c>
      <c r="B1649" s="376"/>
      <c r="C1649" s="69"/>
      <c r="D1649" s="69"/>
      <c r="E1649" s="70">
        <v>35014.01</v>
      </c>
      <c r="F1649" s="69"/>
      <c r="G1649" s="69"/>
      <c r="H1649" s="68"/>
      <c r="I1649" s="67"/>
      <c r="K1649" s="90" t="s">
        <v>102</v>
      </c>
    </row>
    <row r="1650" spans="1:11" ht="12" hidden="1" customHeight="1" outlineLevel="4" x14ac:dyDescent="0.2">
      <c r="A1650" s="376" t="s">
        <v>529</v>
      </c>
      <c r="B1650" s="376"/>
      <c r="C1650" s="69"/>
      <c r="D1650" s="69"/>
      <c r="E1650" s="70">
        <v>57192.74</v>
      </c>
      <c r="F1650" s="69"/>
      <c r="G1650" s="69"/>
      <c r="H1650" s="68"/>
      <c r="I1650" s="67"/>
      <c r="K1650" s="90" t="s">
        <v>103</v>
      </c>
    </row>
    <row r="1651" spans="1:11" ht="12" hidden="1" customHeight="1" outlineLevel="4" x14ac:dyDescent="0.2">
      <c r="A1651" s="376" t="s">
        <v>674</v>
      </c>
      <c r="B1651" s="376"/>
      <c r="C1651" s="69"/>
      <c r="D1651" s="69"/>
      <c r="E1651" s="70">
        <v>23531.56</v>
      </c>
      <c r="F1651" s="69"/>
      <c r="G1651" s="69"/>
      <c r="H1651" s="68"/>
      <c r="I1651" s="67"/>
      <c r="K1651" s="90" t="s">
        <v>104</v>
      </c>
    </row>
    <row r="1652" spans="1:11" ht="12" hidden="1" customHeight="1" outlineLevel="4" x14ac:dyDescent="0.2">
      <c r="A1652" s="376" t="s">
        <v>673</v>
      </c>
      <c r="B1652" s="376"/>
      <c r="C1652" s="69"/>
      <c r="D1652" s="69"/>
      <c r="E1652" s="70">
        <v>32689.03</v>
      </c>
      <c r="F1652" s="69"/>
      <c r="G1652" s="69"/>
      <c r="H1652" s="68"/>
      <c r="I1652" s="67"/>
      <c r="K1652" s="90" t="s">
        <v>105</v>
      </c>
    </row>
    <row r="1653" spans="1:11" ht="12" hidden="1" customHeight="1" outlineLevel="4" x14ac:dyDescent="0.2">
      <c r="A1653" s="376" t="s">
        <v>672</v>
      </c>
      <c r="B1653" s="376"/>
      <c r="C1653" s="69"/>
      <c r="D1653" s="69"/>
      <c r="E1653" s="70">
        <v>22741.9</v>
      </c>
      <c r="F1653" s="69"/>
      <c r="G1653" s="69"/>
      <c r="H1653" s="68"/>
      <c r="I1653" s="67"/>
      <c r="K1653" s="90" t="s">
        <v>106</v>
      </c>
    </row>
    <row r="1654" spans="1:11" ht="12" hidden="1" customHeight="1" outlineLevel="4" x14ac:dyDescent="0.2">
      <c r="A1654" s="376" t="s">
        <v>671</v>
      </c>
      <c r="B1654" s="376"/>
      <c r="C1654" s="69"/>
      <c r="D1654" s="69"/>
      <c r="E1654" s="70">
        <v>114221.9</v>
      </c>
      <c r="F1654" s="69"/>
      <c r="G1654" s="69"/>
      <c r="H1654" s="68"/>
      <c r="I1654" s="67"/>
      <c r="K1654" s="90" t="s">
        <v>90</v>
      </c>
    </row>
    <row r="1655" spans="1:11" ht="12" hidden="1" customHeight="1" outlineLevel="4" x14ac:dyDescent="0.2">
      <c r="A1655" s="376" t="s">
        <v>528</v>
      </c>
      <c r="B1655" s="376"/>
      <c r="C1655" s="69"/>
      <c r="D1655" s="69"/>
      <c r="E1655" s="70">
        <v>35445.32</v>
      </c>
      <c r="F1655" s="69"/>
      <c r="G1655" s="69"/>
      <c r="H1655" s="68"/>
      <c r="I1655" s="67"/>
      <c r="K1655" s="90" t="s">
        <v>107</v>
      </c>
    </row>
    <row r="1656" spans="1:11" ht="12" hidden="1" customHeight="1" outlineLevel="4" x14ac:dyDescent="0.2">
      <c r="A1656" s="376" t="s">
        <v>527</v>
      </c>
      <c r="B1656" s="376"/>
      <c r="C1656" s="69"/>
      <c r="D1656" s="69"/>
      <c r="E1656" s="70">
        <v>30366</v>
      </c>
      <c r="F1656" s="69"/>
      <c r="G1656" s="69"/>
      <c r="H1656" s="68"/>
      <c r="I1656" s="67"/>
      <c r="K1656" s="90" t="s">
        <v>108</v>
      </c>
    </row>
    <row r="1657" spans="1:11" ht="12" hidden="1" customHeight="1" outlineLevel="4" x14ac:dyDescent="0.2">
      <c r="A1657" s="376" t="s">
        <v>670</v>
      </c>
      <c r="B1657" s="376"/>
      <c r="C1657" s="69"/>
      <c r="D1657" s="69"/>
      <c r="E1657" s="70">
        <v>31475.64</v>
      </c>
      <c r="F1657" s="69"/>
      <c r="G1657" s="69"/>
      <c r="H1657" s="68"/>
      <c r="I1657" s="67"/>
      <c r="K1657" s="90" t="s">
        <v>109</v>
      </c>
    </row>
    <row r="1658" spans="1:11" ht="12" hidden="1" customHeight="1" outlineLevel="4" x14ac:dyDescent="0.2">
      <c r="A1658" s="376" t="s">
        <v>669</v>
      </c>
      <c r="B1658" s="376"/>
      <c r="C1658" s="69"/>
      <c r="D1658" s="69"/>
      <c r="E1658" s="70">
        <v>19156.849999999999</v>
      </c>
      <c r="F1658" s="69"/>
      <c r="G1658" s="69"/>
      <c r="H1658" s="68"/>
      <c r="I1658" s="67"/>
      <c r="K1658" s="90" t="s">
        <v>110</v>
      </c>
    </row>
    <row r="1659" spans="1:11" ht="12" hidden="1" customHeight="1" outlineLevel="4" x14ac:dyDescent="0.2">
      <c r="A1659" s="376" t="s">
        <v>668</v>
      </c>
      <c r="B1659" s="376"/>
      <c r="C1659" s="69"/>
      <c r="D1659" s="69"/>
      <c r="E1659" s="70">
        <v>70937.23</v>
      </c>
      <c r="F1659" s="69"/>
      <c r="G1659" s="69"/>
      <c r="H1659" s="68"/>
      <c r="I1659" s="67"/>
      <c r="K1659" s="90" t="s">
        <v>111</v>
      </c>
    </row>
    <row r="1660" spans="1:11" ht="12" hidden="1" customHeight="1" outlineLevel="4" x14ac:dyDescent="0.2">
      <c r="A1660" s="376" t="s">
        <v>667</v>
      </c>
      <c r="B1660" s="376"/>
      <c r="C1660" s="69"/>
      <c r="D1660" s="69"/>
      <c r="E1660" s="70">
        <v>21067.77</v>
      </c>
      <c r="F1660" s="69"/>
      <c r="G1660" s="69"/>
      <c r="H1660" s="68"/>
      <c r="I1660" s="67"/>
      <c r="K1660" s="90" t="s">
        <v>91</v>
      </c>
    </row>
    <row r="1661" spans="1:11" ht="12" hidden="1" customHeight="1" outlineLevel="4" x14ac:dyDescent="0.2">
      <c r="A1661" s="376" t="s">
        <v>618</v>
      </c>
      <c r="B1661" s="376"/>
      <c r="C1661" s="69"/>
      <c r="D1661" s="69"/>
      <c r="E1661" s="70">
        <v>1975.2</v>
      </c>
      <c r="F1661" s="69"/>
      <c r="G1661" s="69"/>
      <c r="H1661" s="68"/>
      <c r="I1661" s="67"/>
      <c r="K1661" s="90" t="s">
        <v>24</v>
      </c>
    </row>
    <row r="1662" spans="1:11" ht="23.25" hidden="1" customHeight="1" outlineLevel="4" x14ac:dyDescent="0.2">
      <c r="A1662" s="376" t="s">
        <v>524</v>
      </c>
      <c r="B1662" s="376"/>
      <c r="C1662" s="69"/>
      <c r="D1662" s="69"/>
      <c r="E1662" s="70">
        <v>62631.17</v>
      </c>
      <c r="F1662" s="69"/>
      <c r="G1662" s="69"/>
      <c r="H1662" s="68"/>
      <c r="I1662" s="67"/>
      <c r="K1662" s="90" t="s">
        <v>112</v>
      </c>
    </row>
    <row r="1663" spans="1:11" ht="23.25" hidden="1" customHeight="1" outlineLevel="4" x14ac:dyDescent="0.2">
      <c r="A1663" s="376" t="s">
        <v>523</v>
      </c>
      <c r="B1663" s="376"/>
      <c r="C1663" s="69"/>
      <c r="D1663" s="69"/>
      <c r="E1663" s="70">
        <v>49932.71</v>
      </c>
      <c r="F1663" s="69"/>
      <c r="G1663" s="69"/>
      <c r="H1663" s="68"/>
      <c r="I1663" s="67"/>
      <c r="K1663" s="90" t="s">
        <v>113</v>
      </c>
    </row>
    <row r="1664" spans="1:11" ht="23.25" hidden="1" customHeight="1" outlineLevel="4" x14ac:dyDescent="0.2">
      <c r="A1664" s="376" t="s">
        <v>666</v>
      </c>
      <c r="B1664" s="376"/>
      <c r="C1664" s="69"/>
      <c r="D1664" s="69"/>
      <c r="E1664" s="70">
        <v>183495.7</v>
      </c>
      <c r="F1664" s="69"/>
      <c r="G1664" s="69"/>
      <c r="H1664" s="68"/>
      <c r="I1664" s="67"/>
      <c r="K1664" s="90" t="s">
        <v>114</v>
      </c>
    </row>
    <row r="1665" spans="1:11" ht="23.25" hidden="1" customHeight="1" outlineLevel="4" x14ac:dyDescent="0.2">
      <c r="A1665" s="376" t="s">
        <v>521</v>
      </c>
      <c r="B1665" s="376"/>
      <c r="C1665" s="69"/>
      <c r="D1665" s="69"/>
      <c r="E1665" s="70">
        <v>20148.77</v>
      </c>
      <c r="F1665" s="69"/>
      <c r="G1665" s="69"/>
      <c r="H1665" s="68"/>
      <c r="I1665" s="67"/>
      <c r="K1665" s="90" t="s">
        <v>121</v>
      </c>
    </row>
    <row r="1666" spans="1:11" ht="12" hidden="1" customHeight="1" outlineLevel="4" x14ac:dyDescent="0.2">
      <c r="A1666" s="376" t="s">
        <v>665</v>
      </c>
      <c r="B1666" s="376"/>
      <c r="C1666" s="69"/>
      <c r="D1666" s="69"/>
      <c r="E1666" s="70">
        <v>48337.4</v>
      </c>
      <c r="F1666" s="69"/>
      <c r="G1666" s="69"/>
      <c r="H1666" s="68"/>
      <c r="I1666" s="67"/>
      <c r="K1666" s="90" t="s">
        <v>158</v>
      </c>
    </row>
    <row r="1667" spans="1:11" ht="12" hidden="1" customHeight="1" outlineLevel="4" x14ac:dyDescent="0.2">
      <c r="A1667" s="376" t="s">
        <v>664</v>
      </c>
      <c r="B1667" s="376"/>
      <c r="C1667" s="69"/>
      <c r="D1667" s="69"/>
      <c r="E1667" s="70">
        <v>22019.77</v>
      </c>
      <c r="F1667" s="69"/>
      <c r="G1667" s="69"/>
      <c r="H1667" s="68"/>
      <c r="I1667" s="67"/>
      <c r="K1667" s="90" t="s">
        <v>159</v>
      </c>
    </row>
    <row r="1668" spans="1:11" ht="12" hidden="1" customHeight="1" outlineLevel="4" x14ac:dyDescent="0.2">
      <c r="A1668" s="376" t="s">
        <v>663</v>
      </c>
      <c r="B1668" s="376"/>
      <c r="C1668" s="69"/>
      <c r="D1668" s="69"/>
      <c r="E1668" s="70">
        <v>60297.5</v>
      </c>
      <c r="F1668" s="69"/>
      <c r="G1668" s="69"/>
      <c r="H1668" s="68"/>
      <c r="I1668" s="67"/>
      <c r="K1668" s="90" t="s">
        <v>160</v>
      </c>
    </row>
    <row r="1669" spans="1:11" ht="12" hidden="1" customHeight="1" outlineLevel="4" x14ac:dyDescent="0.2">
      <c r="A1669" s="376" t="s">
        <v>662</v>
      </c>
      <c r="B1669" s="376"/>
      <c r="C1669" s="69"/>
      <c r="D1669" s="69"/>
      <c r="E1669" s="70">
        <v>51881.86</v>
      </c>
      <c r="F1669" s="69"/>
      <c r="G1669" s="69"/>
      <c r="H1669" s="68"/>
      <c r="I1669" s="67"/>
      <c r="K1669" s="90" t="s">
        <v>161</v>
      </c>
    </row>
    <row r="1670" spans="1:11" ht="12" hidden="1" customHeight="1" outlineLevel="4" x14ac:dyDescent="0.2">
      <c r="A1670" s="376" t="s">
        <v>661</v>
      </c>
      <c r="B1670" s="376"/>
      <c r="C1670" s="69"/>
      <c r="D1670" s="69"/>
      <c r="E1670" s="70">
        <v>322544.43</v>
      </c>
      <c r="F1670" s="69"/>
      <c r="G1670" s="69"/>
      <c r="H1670" s="68"/>
      <c r="I1670" s="67"/>
      <c r="K1670" s="90" t="s">
        <v>166</v>
      </c>
    </row>
    <row r="1671" spans="1:11" ht="12" hidden="1" customHeight="1" outlineLevel="4" x14ac:dyDescent="0.2">
      <c r="A1671" s="376" t="s">
        <v>516</v>
      </c>
      <c r="B1671" s="376"/>
      <c r="C1671" s="69"/>
      <c r="D1671" s="69"/>
      <c r="E1671" s="70">
        <v>422535.54</v>
      </c>
      <c r="F1671" s="69"/>
      <c r="G1671" s="69"/>
      <c r="H1671" s="68"/>
      <c r="I1671" s="67"/>
      <c r="K1671" s="90" t="s">
        <v>167</v>
      </c>
    </row>
    <row r="1672" spans="1:11" ht="12" hidden="1" customHeight="1" outlineLevel="4" x14ac:dyDescent="0.2">
      <c r="A1672" s="376" t="s">
        <v>660</v>
      </c>
      <c r="B1672" s="376"/>
      <c r="C1672" s="69"/>
      <c r="D1672" s="69"/>
      <c r="E1672" s="70">
        <v>78442.240000000005</v>
      </c>
      <c r="F1672" s="69"/>
      <c r="G1672" s="69"/>
      <c r="H1672" s="68"/>
      <c r="I1672" s="67"/>
      <c r="K1672" s="90" t="s">
        <v>168</v>
      </c>
    </row>
    <row r="1673" spans="1:11" ht="12" hidden="1" customHeight="1" outlineLevel="4" x14ac:dyDescent="0.2">
      <c r="A1673" s="376" t="s">
        <v>659</v>
      </c>
      <c r="B1673" s="376"/>
      <c r="C1673" s="69"/>
      <c r="D1673" s="69"/>
      <c r="E1673" s="70">
        <v>22469.57</v>
      </c>
      <c r="F1673" s="69"/>
      <c r="G1673" s="69"/>
      <c r="H1673" s="68"/>
      <c r="I1673" s="67"/>
      <c r="K1673" s="90" t="s">
        <v>169</v>
      </c>
    </row>
    <row r="1674" spans="1:11" ht="12" hidden="1" customHeight="1" outlineLevel="4" x14ac:dyDescent="0.2">
      <c r="A1674" s="376" t="s">
        <v>658</v>
      </c>
      <c r="B1674" s="376"/>
      <c r="C1674" s="69"/>
      <c r="D1674" s="69"/>
      <c r="E1674" s="70">
        <v>48101.95</v>
      </c>
      <c r="F1674" s="69"/>
      <c r="G1674" s="69"/>
      <c r="H1674" s="68"/>
      <c r="I1674" s="67"/>
      <c r="K1674" s="90" t="s">
        <v>170</v>
      </c>
    </row>
    <row r="1675" spans="1:11" ht="12" hidden="1" customHeight="1" outlineLevel="4" x14ac:dyDescent="0.2">
      <c r="A1675" s="376" t="s">
        <v>657</v>
      </c>
      <c r="B1675" s="376"/>
      <c r="C1675" s="69"/>
      <c r="D1675" s="69"/>
      <c r="E1675" s="70">
        <v>48239.839999999997</v>
      </c>
      <c r="F1675" s="69"/>
      <c r="G1675" s="69"/>
      <c r="H1675" s="68"/>
      <c r="I1675" s="67"/>
      <c r="K1675" s="90" t="s">
        <v>174</v>
      </c>
    </row>
    <row r="1676" spans="1:11" ht="12" hidden="1" customHeight="1" outlineLevel="4" x14ac:dyDescent="0.2">
      <c r="A1676" s="376" t="s">
        <v>656</v>
      </c>
      <c r="B1676" s="376"/>
      <c r="C1676" s="69"/>
      <c r="D1676" s="69"/>
      <c r="E1676" s="70">
        <v>36137.5</v>
      </c>
      <c r="F1676" s="69"/>
      <c r="G1676" s="69"/>
      <c r="H1676" s="68"/>
      <c r="I1676" s="67"/>
      <c r="K1676" s="90" t="s">
        <v>175</v>
      </c>
    </row>
    <row r="1677" spans="1:11" ht="12" hidden="1" customHeight="1" outlineLevel="4" x14ac:dyDescent="0.2">
      <c r="A1677" s="376" t="s">
        <v>655</v>
      </c>
      <c r="B1677" s="376"/>
      <c r="C1677" s="69"/>
      <c r="D1677" s="69"/>
      <c r="E1677" s="70">
        <v>18752.439999999999</v>
      </c>
      <c r="F1677" s="69"/>
      <c r="G1677" s="69"/>
      <c r="H1677" s="68"/>
      <c r="I1677" s="67"/>
      <c r="K1677" s="90" t="s">
        <v>176</v>
      </c>
    </row>
    <row r="1678" spans="1:11" ht="12" hidden="1" customHeight="1" outlineLevel="4" x14ac:dyDescent="0.2">
      <c r="A1678" s="376" t="s">
        <v>515</v>
      </c>
      <c r="B1678" s="376"/>
      <c r="C1678" s="69"/>
      <c r="D1678" s="69"/>
      <c r="E1678" s="70">
        <v>131492.98000000001</v>
      </c>
      <c r="F1678" s="69"/>
      <c r="G1678" s="69"/>
      <c r="H1678" s="68"/>
      <c r="I1678" s="67"/>
      <c r="K1678" s="90" t="s">
        <v>177</v>
      </c>
    </row>
    <row r="1679" spans="1:11" ht="12" hidden="1" customHeight="1" outlineLevel="4" x14ac:dyDescent="0.2">
      <c r="A1679" s="376" t="s">
        <v>654</v>
      </c>
      <c r="B1679" s="376"/>
      <c r="C1679" s="69"/>
      <c r="D1679" s="69"/>
      <c r="E1679" s="70">
        <v>24540.38</v>
      </c>
      <c r="F1679" s="69"/>
      <c r="G1679" s="69"/>
      <c r="H1679" s="68"/>
      <c r="I1679" s="67"/>
      <c r="K1679" s="90" t="s">
        <v>178</v>
      </c>
    </row>
    <row r="1680" spans="1:11" ht="12" hidden="1" customHeight="1" outlineLevel="4" x14ac:dyDescent="0.2">
      <c r="A1680" s="376" t="s">
        <v>653</v>
      </c>
      <c r="B1680" s="376"/>
      <c r="C1680" s="69"/>
      <c r="D1680" s="69"/>
      <c r="E1680" s="70">
        <v>61324.86</v>
      </c>
      <c r="F1680" s="69"/>
      <c r="G1680" s="69"/>
      <c r="H1680" s="68"/>
      <c r="I1680" s="67"/>
      <c r="K1680" s="90" t="s">
        <v>179</v>
      </c>
    </row>
    <row r="1681" spans="1:11" ht="12" hidden="1" customHeight="1" outlineLevel="4" x14ac:dyDescent="0.2">
      <c r="A1681" s="376" t="s">
        <v>514</v>
      </c>
      <c r="B1681" s="376"/>
      <c r="C1681" s="69"/>
      <c r="D1681" s="69"/>
      <c r="E1681" s="70">
        <v>148652.57</v>
      </c>
      <c r="F1681" s="69"/>
      <c r="G1681" s="69"/>
      <c r="H1681" s="68"/>
      <c r="I1681" s="67"/>
      <c r="K1681" s="90" t="s">
        <v>180</v>
      </c>
    </row>
    <row r="1682" spans="1:11" ht="12" hidden="1" customHeight="1" outlineLevel="4" x14ac:dyDescent="0.2">
      <c r="A1682" s="376" t="s">
        <v>652</v>
      </c>
      <c r="B1682" s="376"/>
      <c r="C1682" s="69"/>
      <c r="D1682" s="69"/>
      <c r="E1682" s="70">
        <v>52021.65</v>
      </c>
      <c r="F1682" s="69"/>
      <c r="G1682" s="69"/>
      <c r="H1682" s="68"/>
      <c r="I1682" s="67"/>
      <c r="K1682" s="90" t="s">
        <v>181</v>
      </c>
    </row>
    <row r="1683" spans="1:11" ht="12" hidden="1" customHeight="1" outlineLevel="4" x14ac:dyDescent="0.2">
      <c r="A1683" s="376" t="s">
        <v>513</v>
      </c>
      <c r="B1683" s="376"/>
      <c r="C1683" s="69"/>
      <c r="D1683" s="69"/>
      <c r="E1683" s="70">
        <v>245953.6</v>
      </c>
      <c r="F1683" s="69"/>
      <c r="G1683" s="69"/>
      <c r="H1683" s="68"/>
      <c r="I1683" s="67"/>
      <c r="K1683" s="90" t="s">
        <v>182</v>
      </c>
    </row>
    <row r="1684" spans="1:11" ht="12" hidden="1" customHeight="1" outlineLevel="4" x14ac:dyDescent="0.2">
      <c r="A1684" s="376" t="s">
        <v>651</v>
      </c>
      <c r="B1684" s="376"/>
      <c r="C1684" s="69"/>
      <c r="D1684" s="69"/>
      <c r="E1684" s="70">
        <v>36845.440000000002</v>
      </c>
      <c r="F1684" s="69"/>
      <c r="G1684" s="69"/>
      <c r="H1684" s="68"/>
      <c r="I1684" s="67"/>
      <c r="K1684" s="90" t="s">
        <v>171</v>
      </c>
    </row>
    <row r="1685" spans="1:11" ht="12" hidden="1" customHeight="1" outlineLevel="4" x14ac:dyDescent="0.2">
      <c r="A1685" s="376" t="s">
        <v>650</v>
      </c>
      <c r="B1685" s="376"/>
      <c r="C1685" s="69"/>
      <c r="D1685" s="69"/>
      <c r="E1685" s="70">
        <v>18793.37</v>
      </c>
      <c r="F1685" s="69"/>
      <c r="G1685" s="69"/>
      <c r="H1685" s="68"/>
      <c r="I1685" s="67"/>
      <c r="K1685" s="90" t="s">
        <v>183</v>
      </c>
    </row>
    <row r="1686" spans="1:11" ht="12" hidden="1" customHeight="1" outlineLevel="4" x14ac:dyDescent="0.2">
      <c r="A1686" s="376" t="s">
        <v>649</v>
      </c>
      <c r="B1686" s="376"/>
      <c r="C1686" s="69"/>
      <c r="D1686" s="69"/>
      <c r="E1686" s="70">
        <v>31961.37</v>
      </c>
      <c r="F1686" s="69"/>
      <c r="G1686" s="69"/>
      <c r="H1686" s="68"/>
      <c r="I1686" s="67"/>
      <c r="K1686" s="90" t="s">
        <v>184</v>
      </c>
    </row>
    <row r="1687" spans="1:11" ht="12" hidden="1" customHeight="1" outlineLevel="4" x14ac:dyDescent="0.2">
      <c r="A1687" s="376" t="s">
        <v>648</v>
      </c>
      <c r="B1687" s="376"/>
      <c r="C1687" s="69"/>
      <c r="D1687" s="69"/>
      <c r="E1687" s="70">
        <v>22929.7</v>
      </c>
      <c r="F1687" s="69"/>
      <c r="G1687" s="69"/>
      <c r="H1687" s="68"/>
      <c r="I1687" s="67"/>
      <c r="K1687" s="90" t="s">
        <v>185</v>
      </c>
    </row>
    <row r="1688" spans="1:11" ht="12" hidden="1" customHeight="1" outlineLevel="4" x14ac:dyDescent="0.2">
      <c r="A1688" s="376" t="s">
        <v>647</v>
      </c>
      <c r="B1688" s="376"/>
      <c r="C1688" s="69"/>
      <c r="D1688" s="69"/>
      <c r="E1688" s="70">
        <v>37133.550000000003</v>
      </c>
      <c r="F1688" s="69"/>
      <c r="G1688" s="69"/>
      <c r="H1688" s="68"/>
      <c r="I1688" s="67"/>
      <c r="K1688" s="90" t="s">
        <v>186</v>
      </c>
    </row>
    <row r="1689" spans="1:11" ht="12" hidden="1" customHeight="1" outlineLevel="4" x14ac:dyDescent="0.2">
      <c r="A1689" s="376" t="s">
        <v>646</v>
      </c>
      <c r="B1689" s="376"/>
      <c r="C1689" s="69"/>
      <c r="D1689" s="69"/>
      <c r="E1689" s="70">
        <v>25815.71</v>
      </c>
      <c r="F1689" s="69"/>
      <c r="G1689" s="69"/>
      <c r="H1689" s="68"/>
      <c r="I1689" s="67"/>
      <c r="K1689" s="90" t="s">
        <v>187</v>
      </c>
    </row>
    <row r="1690" spans="1:11" ht="12" hidden="1" customHeight="1" outlineLevel="4" x14ac:dyDescent="0.2">
      <c r="A1690" s="376" t="s">
        <v>645</v>
      </c>
      <c r="B1690" s="376"/>
      <c r="C1690" s="69"/>
      <c r="D1690" s="69"/>
      <c r="E1690" s="70">
        <v>22220.29</v>
      </c>
      <c r="F1690" s="69"/>
      <c r="G1690" s="69"/>
      <c r="H1690" s="68"/>
      <c r="I1690" s="67"/>
      <c r="K1690" s="90" t="s">
        <v>188</v>
      </c>
    </row>
    <row r="1691" spans="1:11" ht="12" hidden="1" customHeight="1" outlineLevel="4" x14ac:dyDescent="0.2">
      <c r="A1691" s="376" t="s">
        <v>644</v>
      </c>
      <c r="B1691" s="376"/>
      <c r="C1691" s="69"/>
      <c r="D1691" s="69"/>
      <c r="E1691" s="70">
        <v>40221.32</v>
      </c>
      <c r="F1691" s="69"/>
      <c r="G1691" s="69"/>
      <c r="H1691" s="68"/>
      <c r="I1691" s="67"/>
      <c r="K1691" s="90" t="s">
        <v>189</v>
      </c>
    </row>
    <row r="1692" spans="1:11" ht="12" hidden="1" customHeight="1" outlineLevel="4" x14ac:dyDescent="0.2">
      <c r="A1692" s="376" t="s">
        <v>643</v>
      </c>
      <c r="B1692" s="376"/>
      <c r="C1692" s="69"/>
      <c r="D1692" s="69"/>
      <c r="E1692" s="70">
        <v>62315.67</v>
      </c>
      <c r="F1692" s="69"/>
      <c r="G1692" s="69"/>
      <c r="H1692" s="68"/>
      <c r="I1692" s="67"/>
      <c r="K1692" s="90" t="s">
        <v>172</v>
      </c>
    </row>
    <row r="1693" spans="1:11" ht="12" hidden="1" customHeight="1" outlineLevel="4" x14ac:dyDescent="0.2">
      <c r="A1693" s="376" t="s">
        <v>512</v>
      </c>
      <c r="B1693" s="376"/>
      <c r="C1693" s="69"/>
      <c r="D1693" s="69"/>
      <c r="E1693" s="70">
        <v>129959.89</v>
      </c>
      <c r="F1693" s="69"/>
      <c r="G1693" s="69"/>
      <c r="H1693" s="68"/>
      <c r="I1693" s="67"/>
      <c r="K1693" s="90" t="s">
        <v>190</v>
      </c>
    </row>
    <row r="1694" spans="1:11" ht="12" hidden="1" customHeight="1" outlineLevel="4" x14ac:dyDescent="0.2">
      <c r="A1694" s="376" t="s">
        <v>642</v>
      </c>
      <c r="B1694" s="376"/>
      <c r="C1694" s="69"/>
      <c r="D1694" s="69"/>
      <c r="E1694" s="70">
        <v>28822.84</v>
      </c>
      <c r="F1694" s="69"/>
      <c r="G1694" s="69"/>
      <c r="H1694" s="68"/>
      <c r="I1694" s="67"/>
      <c r="K1694" s="90" t="s">
        <v>191</v>
      </c>
    </row>
    <row r="1695" spans="1:11" ht="12" hidden="1" customHeight="1" outlineLevel="4" x14ac:dyDescent="0.2">
      <c r="A1695" s="376" t="s">
        <v>641</v>
      </c>
      <c r="B1695" s="376"/>
      <c r="C1695" s="69"/>
      <c r="D1695" s="69"/>
      <c r="E1695" s="70">
        <v>58386.78</v>
      </c>
      <c r="F1695" s="69"/>
      <c r="G1695" s="69"/>
      <c r="H1695" s="68"/>
      <c r="I1695" s="67"/>
      <c r="K1695" s="90" t="s">
        <v>173</v>
      </c>
    </row>
    <row r="1696" spans="1:11" ht="12" hidden="1" customHeight="1" outlineLevel="2" x14ac:dyDescent="0.2">
      <c r="A1696" s="374" t="s">
        <v>501</v>
      </c>
      <c r="B1696" s="374"/>
      <c r="C1696" s="73"/>
      <c r="D1696" s="73"/>
      <c r="E1696" s="74">
        <v>4438.28</v>
      </c>
      <c r="F1696" s="74">
        <v>4438.28</v>
      </c>
      <c r="G1696" s="73"/>
      <c r="H1696" s="72"/>
      <c r="I1696" s="71"/>
      <c r="K1696" s="90" t="s">
        <v>494</v>
      </c>
    </row>
    <row r="1697" spans="1:62" ht="12" hidden="1" customHeight="1" outlineLevel="3" x14ac:dyDescent="0.2">
      <c r="A1697" s="375" t="s">
        <v>499</v>
      </c>
      <c r="B1697" s="375"/>
      <c r="C1697" s="69"/>
      <c r="D1697" s="69"/>
      <c r="E1697" s="69"/>
      <c r="F1697" s="70">
        <v>4438.28</v>
      </c>
      <c r="G1697" s="69"/>
      <c r="H1697" s="68"/>
      <c r="I1697" s="67"/>
    </row>
    <row r="1698" spans="1:62" ht="12" hidden="1" customHeight="1" outlineLevel="4" x14ac:dyDescent="0.2">
      <c r="A1698" s="376" t="s">
        <v>499</v>
      </c>
      <c r="B1698" s="376"/>
      <c r="C1698" s="69"/>
      <c r="D1698" s="69"/>
      <c r="E1698" s="69"/>
      <c r="F1698" s="70">
        <v>4438.28</v>
      </c>
      <c r="G1698" s="69"/>
      <c r="H1698" s="68"/>
      <c r="I1698" s="67"/>
    </row>
    <row r="1699" spans="1:62" ht="23.25" hidden="1" customHeight="1" outlineLevel="3" x14ac:dyDescent="0.2">
      <c r="A1699" s="375" t="s">
        <v>438</v>
      </c>
      <c r="B1699" s="375"/>
      <c r="C1699" s="69"/>
      <c r="D1699" s="69"/>
      <c r="E1699" s="70">
        <v>4438.28</v>
      </c>
      <c r="F1699" s="69"/>
      <c r="G1699" s="69"/>
      <c r="H1699" s="68"/>
      <c r="I1699" s="67"/>
    </row>
    <row r="1700" spans="1:62" ht="12" hidden="1" customHeight="1" outlineLevel="4" x14ac:dyDescent="0.2">
      <c r="A1700" s="376" t="s">
        <v>499</v>
      </c>
      <c r="B1700" s="376"/>
      <c r="C1700" s="69"/>
      <c r="D1700" s="69"/>
      <c r="E1700" s="70">
        <v>4438.28</v>
      </c>
      <c r="F1700" s="69"/>
      <c r="G1700" s="69"/>
      <c r="H1700" s="68"/>
      <c r="I1700" s="67"/>
    </row>
    <row r="1701" spans="1:62" ht="12" hidden="1" customHeight="1" outlineLevel="2" x14ac:dyDescent="0.2">
      <c r="A1701" s="374" t="s">
        <v>500</v>
      </c>
      <c r="B1701" s="374"/>
      <c r="C1701" s="73"/>
      <c r="D1701" s="73"/>
      <c r="E1701" s="74">
        <v>3536.5</v>
      </c>
      <c r="F1701" s="74">
        <v>3536.5</v>
      </c>
      <c r="G1701" s="73"/>
      <c r="H1701" s="72"/>
      <c r="I1701" s="71"/>
      <c r="K1701" s="90" t="s">
        <v>494</v>
      </c>
    </row>
    <row r="1702" spans="1:62" ht="12" hidden="1" customHeight="1" outlineLevel="3" x14ac:dyDescent="0.2">
      <c r="A1702" s="375" t="s">
        <v>499</v>
      </c>
      <c r="B1702" s="375"/>
      <c r="C1702" s="69"/>
      <c r="D1702" s="69"/>
      <c r="E1702" s="69"/>
      <c r="F1702" s="70">
        <v>3536.5</v>
      </c>
      <c r="G1702" s="69"/>
      <c r="H1702" s="68"/>
      <c r="I1702" s="67"/>
    </row>
    <row r="1703" spans="1:62" ht="12" hidden="1" customHeight="1" outlineLevel="4" x14ac:dyDescent="0.2">
      <c r="A1703" s="376" t="s">
        <v>499</v>
      </c>
      <c r="B1703" s="376"/>
      <c r="C1703" s="69"/>
      <c r="D1703" s="69"/>
      <c r="E1703" s="69"/>
      <c r="F1703" s="70">
        <v>3536.5</v>
      </c>
      <c r="G1703" s="69"/>
      <c r="H1703" s="68"/>
      <c r="I1703" s="67"/>
    </row>
    <row r="1704" spans="1:62" ht="23.25" hidden="1" customHeight="1" outlineLevel="3" x14ac:dyDescent="0.2">
      <c r="A1704" s="375" t="s">
        <v>438</v>
      </c>
      <c r="B1704" s="375"/>
      <c r="C1704" s="69"/>
      <c r="D1704" s="69"/>
      <c r="E1704" s="70">
        <v>3536.5</v>
      </c>
      <c r="F1704" s="69"/>
      <c r="G1704" s="69"/>
      <c r="H1704" s="68"/>
      <c r="I1704" s="67"/>
    </row>
    <row r="1705" spans="1:62" ht="12" hidden="1" customHeight="1" outlineLevel="4" x14ac:dyDescent="0.2">
      <c r="A1705" s="376" t="s">
        <v>499</v>
      </c>
      <c r="B1705" s="376"/>
      <c r="C1705" s="69"/>
      <c r="D1705" s="69"/>
      <c r="E1705" s="70">
        <v>3536.5</v>
      </c>
      <c r="F1705" s="69"/>
      <c r="G1705" s="69"/>
      <c r="H1705" s="68"/>
      <c r="I1705" s="67"/>
    </row>
    <row r="1706" spans="1:62" ht="12" customHeight="1" outlineLevel="1" collapsed="1" x14ac:dyDescent="0.2">
      <c r="A1706" s="373" t="s">
        <v>459</v>
      </c>
      <c r="B1706" s="373"/>
      <c r="C1706" s="79"/>
      <c r="D1706" s="79"/>
      <c r="E1706" s="87">
        <v>13791.21</v>
      </c>
      <c r="F1706" s="80">
        <v>13791.21</v>
      </c>
      <c r="G1706" s="79"/>
      <c r="H1706" s="78"/>
      <c r="I1706" s="77"/>
      <c r="BJ1706" s="90" t="s">
        <v>860</v>
      </c>
    </row>
    <row r="1707" spans="1:62" ht="12" hidden="1" customHeight="1" outlineLevel="2" x14ac:dyDescent="0.2">
      <c r="A1707" s="374" t="s">
        <v>392</v>
      </c>
      <c r="B1707" s="374"/>
      <c r="C1707" s="73"/>
      <c r="D1707" s="73"/>
      <c r="E1707" s="76">
        <v>613.89</v>
      </c>
      <c r="F1707" s="76">
        <v>613.89</v>
      </c>
      <c r="G1707" s="73"/>
      <c r="H1707" s="72"/>
      <c r="I1707" s="71"/>
    </row>
    <row r="1708" spans="1:62" ht="12" hidden="1" customHeight="1" outlineLevel="3" x14ac:dyDescent="0.2">
      <c r="A1708" s="375" t="s">
        <v>499</v>
      </c>
      <c r="B1708" s="375"/>
      <c r="C1708" s="69"/>
      <c r="D1708" s="69"/>
      <c r="E1708" s="69"/>
      <c r="F1708" s="75">
        <v>613.89</v>
      </c>
      <c r="G1708" s="69"/>
      <c r="H1708" s="68"/>
      <c r="I1708" s="67"/>
    </row>
    <row r="1709" spans="1:62" ht="12" hidden="1" customHeight="1" outlineLevel="4" x14ac:dyDescent="0.2">
      <c r="A1709" s="376" t="s">
        <v>499</v>
      </c>
      <c r="B1709" s="376"/>
      <c r="C1709" s="69"/>
      <c r="D1709" s="69"/>
      <c r="E1709" s="69"/>
      <c r="F1709" s="75">
        <v>613.89</v>
      </c>
      <c r="G1709" s="69"/>
      <c r="H1709" s="68"/>
      <c r="I1709" s="67"/>
    </row>
    <row r="1710" spans="1:62" ht="23.25" hidden="1" customHeight="1" outlineLevel="3" x14ac:dyDescent="0.2">
      <c r="A1710" s="375" t="s">
        <v>440</v>
      </c>
      <c r="B1710" s="375"/>
      <c r="C1710" s="69"/>
      <c r="D1710" s="69"/>
      <c r="E1710" s="75">
        <v>533.77</v>
      </c>
      <c r="F1710" s="69"/>
      <c r="G1710" s="69"/>
      <c r="H1710" s="68"/>
      <c r="I1710" s="67"/>
    </row>
    <row r="1711" spans="1:62" ht="12" hidden="1" customHeight="1" outlineLevel="4" x14ac:dyDescent="0.2">
      <c r="A1711" s="376" t="s">
        <v>499</v>
      </c>
      <c r="B1711" s="376"/>
      <c r="C1711" s="69"/>
      <c r="D1711" s="69"/>
      <c r="E1711" s="75">
        <v>533.77</v>
      </c>
      <c r="F1711" s="69"/>
      <c r="G1711" s="69"/>
      <c r="H1711" s="68"/>
      <c r="I1711" s="67"/>
    </row>
    <row r="1712" spans="1:62" ht="12" hidden="1" customHeight="1" outlineLevel="3" x14ac:dyDescent="0.2">
      <c r="A1712" s="375" t="s">
        <v>442</v>
      </c>
      <c r="B1712" s="375"/>
      <c r="C1712" s="69"/>
      <c r="D1712" s="69"/>
      <c r="E1712" s="75">
        <v>80.12</v>
      </c>
      <c r="F1712" s="69"/>
      <c r="G1712" s="69"/>
      <c r="H1712" s="68"/>
      <c r="I1712" s="67"/>
    </row>
    <row r="1713" spans="1:9" ht="12" hidden="1" customHeight="1" outlineLevel="4" x14ac:dyDescent="0.2">
      <c r="A1713" s="376" t="s">
        <v>499</v>
      </c>
      <c r="B1713" s="376"/>
      <c r="C1713" s="69"/>
      <c r="D1713" s="69"/>
      <c r="E1713" s="75">
        <v>80.12</v>
      </c>
      <c r="F1713" s="69"/>
      <c r="G1713" s="69"/>
      <c r="H1713" s="68"/>
      <c r="I1713" s="67"/>
    </row>
    <row r="1714" spans="1:9" ht="12" hidden="1" customHeight="1" outlineLevel="2" x14ac:dyDescent="0.2">
      <c r="A1714" s="374" t="s">
        <v>506</v>
      </c>
      <c r="B1714" s="374"/>
      <c r="C1714" s="73"/>
      <c r="D1714" s="73"/>
      <c r="E1714" s="74">
        <v>1227.48</v>
      </c>
      <c r="F1714" s="74">
        <v>1227.48</v>
      </c>
      <c r="G1714" s="73"/>
      <c r="H1714" s="72"/>
      <c r="I1714" s="71"/>
    </row>
    <row r="1715" spans="1:9" ht="12" hidden="1" customHeight="1" outlineLevel="3" x14ac:dyDescent="0.2">
      <c r="A1715" s="375" t="s">
        <v>499</v>
      </c>
      <c r="B1715" s="375"/>
      <c r="C1715" s="69"/>
      <c r="D1715" s="69"/>
      <c r="E1715" s="69"/>
      <c r="F1715" s="70">
        <v>1227.48</v>
      </c>
      <c r="G1715" s="69"/>
      <c r="H1715" s="68"/>
      <c r="I1715" s="67"/>
    </row>
    <row r="1716" spans="1:9" ht="12" hidden="1" customHeight="1" outlineLevel="4" x14ac:dyDescent="0.2">
      <c r="A1716" s="376" t="s">
        <v>499</v>
      </c>
      <c r="B1716" s="376"/>
      <c r="C1716" s="69"/>
      <c r="D1716" s="69"/>
      <c r="E1716" s="69"/>
      <c r="F1716" s="70">
        <v>1227.48</v>
      </c>
      <c r="G1716" s="69"/>
      <c r="H1716" s="68"/>
      <c r="I1716" s="67"/>
    </row>
    <row r="1717" spans="1:9" ht="23.25" hidden="1" customHeight="1" outlineLevel="3" x14ac:dyDescent="0.2">
      <c r="A1717" s="375" t="s">
        <v>440</v>
      </c>
      <c r="B1717" s="375"/>
      <c r="C1717" s="69"/>
      <c r="D1717" s="69"/>
      <c r="E1717" s="70">
        <v>1067.27</v>
      </c>
      <c r="F1717" s="69"/>
      <c r="G1717" s="69"/>
      <c r="H1717" s="68"/>
      <c r="I1717" s="67"/>
    </row>
    <row r="1718" spans="1:9" ht="12" hidden="1" customHeight="1" outlineLevel="4" x14ac:dyDescent="0.2">
      <c r="A1718" s="376" t="s">
        <v>499</v>
      </c>
      <c r="B1718" s="376"/>
      <c r="C1718" s="69"/>
      <c r="D1718" s="69"/>
      <c r="E1718" s="70">
        <v>1067.27</v>
      </c>
      <c r="F1718" s="69"/>
      <c r="G1718" s="69"/>
      <c r="H1718" s="68"/>
      <c r="I1718" s="67"/>
    </row>
    <row r="1719" spans="1:9" ht="12" hidden="1" customHeight="1" outlineLevel="3" x14ac:dyDescent="0.2">
      <c r="A1719" s="375" t="s">
        <v>442</v>
      </c>
      <c r="B1719" s="375"/>
      <c r="C1719" s="69"/>
      <c r="D1719" s="69"/>
      <c r="E1719" s="75">
        <v>160.21</v>
      </c>
      <c r="F1719" s="69"/>
      <c r="G1719" s="69"/>
      <c r="H1719" s="68"/>
      <c r="I1719" s="67"/>
    </row>
    <row r="1720" spans="1:9" ht="12" hidden="1" customHeight="1" outlineLevel="4" x14ac:dyDescent="0.2">
      <c r="A1720" s="376" t="s">
        <v>499</v>
      </c>
      <c r="B1720" s="376"/>
      <c r="C1720" s="69"/>
      <c r="D1720" s="69"/>
      <c r="E1720" s="75">
        <v>160.21</v>
      </c>
      <c r="F1720" s="69"/>
      <c r="G1720" s="69"/>
      <c r="H1720" s="68"/>
      <c r="I1720" s="67"/>
    </row>
    <row r="1721" spans="1:9" ht="12" hidden="1" customHeight="1" outlineLevel="2" x14ac:dyDescent="0.2">
      <c r="A1721" s="374" t="s">
        <v>505</v>
      </c>
      <c r="B1721" s="374"/>
      <c r="C1721" s="73"/>
      <c r="D1721" s="73"/>
      <c r="E1721" s="76">
        <v>0.21</v>
      </c>
      <c r="F1721" s="76">
        <v>0.21</v>
      </c>
      <c r="G1721" s="73"/>
      <c r="H1721" s="72"/>
      <c r="I1721" s="71"/>
    </row>
    <row r="1722" spans="1:9" ht="12" hidden="1" customHeight="1" outlineLevel="3" x14ac:dyDescent="0.2">
      <c r="A1722" s="375" t="s">
        <v>499</v>
      </c>
      <c r="B1722" s="375"/>
      <c r="C1722" s="69"/>
      <c r="D1722" s="69"/>
      <c r="E1722" s="69"/>
      <c r="F1722" s="75">
        <v>0.21</v>
      </c>
      <c r="G1722" s="69"/>
      <c r="H1722" s="68"/>
      <c r="I1722" s="67"/>
    </row>
    <row r="1723" spans="1:9" ht="12" hidden="1" customHeight="1" outlineLevel="4" x14ac:dyDescent="0.2">
      <c r="A1723" s="376" t="s">
        <v>499</v>
      </c>
      <c r="B1723" s="376"/>
      <c r="C1723" s="69"/>
      <c r="D1723" s="69"/>
      <c r="E1723" s="69"/>
      <c r="F1723" s="75">
        <v>0.21</v>
      </c>
      <c r="G1723" s="69"/>
      <c r="H1723" s="68"/>
      <c r="I1723" s="67"/>
    </row>
    <row r="1724" spans="1:9" ht="23.25" hidden="1" customHeight="1" outlineLevel="3" x14ac:dyDescent="0.2">
      <c r="A1724" s="375" t="s">
        <v>440</v>
      </c>
      <c r="B1724" s="375"/>
      <c r="C1724" s="69"/>
      <c r="D1724" s="69"/>
      <c r="E1724" s="75">
        <v>0.18</v>
      </c>
      <c r="F1724" s="69"/>
      <c r="G1724" s="69"/>
      <c r="H1724" s="68"/>
      <c r="I1724" s="67"/>
    </row>
    <row r="1725" spans="1:9" ht="12" hidden="1" customHeight="1" outlineLevel="4" x14ac:dyDescent="0.2">
      <c r="A1725" s="376" t="s">
        <v>499</v>
      </c>
      <c r="B1725" s="376"/>
      <c r="C1725" s="69"/>
      <c r="D1725" s="69"/>
      <c r="E1725" s="75">
        <v>0.18</v>
      </c>
      <c r="F1725" s="69"/>
      <c r="G1725" s="69"/>
      <c r="H1725" s="68"/>
      <c r="I1725" s="67"/>
    </row>
    <row r="1726" spans="1:9" ht="12" hidden="1" customHeight="1" outlineLevel="3" x14ac:dyDescent="0.2">
      <c r="A1726" s="375" t="s">
        <v>442</v>
      </c>
      <c r="B1726" s="375"/>
      <c r="C1726" s="69"/>
      <c r="D1726" s="69"/>
      <c r="E1726" s="75">
        <v>0.03</v>
      </c>
      <c r="F1726" s="69"/>
      <c r="G1726" s="69"/>
      <c r="H1726" s="68"/>
      <c r="I1726" s="67"/>
    </row>
    <row r="1727" spans="1:9" ht="12" hidden="1" customHeight="1" outlineLevel="4" x14ac:dyDescent="0.2">
      <c r="A1727" s="376" t="s">
        <v>499</v>
      </c>
      <c r="B1727" s="376"/>
      <c r="C1727" s="69"/>
      <c r="D1727" s="69"/>
      <c r="E1727" s="75">
        <v>0.03</v>
      </c>
      <c r="F1727" s="69"/>
      <c r="G1727" s="69"/>
      <c r="H1727" s="68"/>
      <c r="I1727" s="67"/>
    </row>
    <row r="1728" spans="1:9" ht="12" hidden="1" customHeight="1" outlineLevel="2" x14ac:dyDescent="0.2">
      <c r="A1728" s="374" t="s">
        <v>503</v>
      </c>
      <c r="B1728" s="374"/>
      <c r="C1728" s="73"/>
      <c r="D1728" s="73"/>
      <c r="E1728" s="74">
        <v>3592.91</v>
      </c>
      <c r="F1728" s="74">
        <v>3592.91</v>
      </c>
      <c r="G1728" s="73"/>
      <c r="H1728" s="72"/>
      <c r="I1728" s="71"/>
    </row>
    <row r="1729" spans="1:9" ht="12" hidden="1" customHeight="1" outlineLevel="3" x14ac:dyDescent="0.2">
      <c r="A1729" s="375" t="s">
        <v>499</v>
      </c>
      <c r="B1729" s="375"/>
      <c r="C1729" s="69"/>
      <c r="D1729" s="69"/>
      <c r="E1729" s="69"/>
      <c r="F1729" s="70">
        <v>3592.91</v>
      </c>
      <c r="G1729" s="69"/>
      <c r="H1729" s="68"/>
      <c r="I1729" s="67"/>
    </row>
    <row r="1730" spans="1:9" ht="12" hidden="1" customHeight="1" outlineLevel="4" x14ac:dyDescent="0.2">
      <c r="A1730" s="376" t="s">
        <v>499</v>
      </c>
      <c r="B1730" s="376"/>
      <c r="C1730" s="69"/>
      <c r="D1730" s="69"/>
      <c r="E1730" s="69"/>
      <c r="F1730" s="70">
        <v>3592.91</v>
      </c>
      <c r="G1730" s="69"/>
      <c r="H1730" s="68"/>
      <c r="I1730" s="67"/>
    </row>
    <row r="1731" spans="1:9" ht="23.25" hidden="1" customHeight="1" outlineLevel="3" x14ac:dyDescent="0.2">
      <c r="A1731" s="375" t="s">
        <v>440</v>
      </c>
      <c r="B1731" s="375"/>
      <c r="C1731" s="69"/>
      <c r="D1731" s="69"/>
      <c r="E1731" s="70">
        <v>3123.97</v>
      </c>
      <c r="F1731" s="69"/>
      <c r="G1731" s="69"/>
      <c r="H1731" s="68"/>
      <c r="I1731" s="67"/>
    </row>
    <row r="1732" spans="1:9" ht="12" hidden="1" customHeight="1" outlineLevel="4" x14ac:dyDescent="0.2">
      <c r="A1732" s="376" t="s">
        <v>499</v>
      </c>
      <c r="B1732" s="376"/>
      <c r="C1732" s="69"/>
      <c r="D1732" s="69"/>
      <c r="E1732" s="70">
        <v>3123.97</v>
      </c>
      <c r="F1732" s="69"/>
      <c r="G1732" s="69"/>
      <c r="H1732" s="68"/>
      <c r="I1732" s="67"/>
    </row>
    <row r="1733" spans="1:9" ht="12" hidden="1" customHeight="1" outlineLevel="3" x14ac:dyDescent="0.2">
      <c r="A1733" s="375" t="s">
        <v>442</v>
      </c>
      <c r="B1733" s="375"/>
      <c r="C1733" s="69"/>
      <c r="D1733" s="69"/>
      <c r="E1733" s="75">
        <v>468.94</v>
      </c>
      <c r="F1733" s="69"/>
      <c r="G1733" s="69"/>
      <c r="H1733" s="68"/>
      <c r="I1733" s="67"/>
    </row>
    <row r="1734" spans="1:9" ht="12" hidden="1" customHeight="1" outlineLevel="4" x14ac:dyDescent="0.2">
      <c r="A1734" s="376" t="s">
        <v>499</v>
      </c>
      <c r="B1734" s="376"/>
      <c r="C1734" s="69"/>
      <c r="D1734" s="69"/>
      <c r="E1734" s="75">
        <v>468.94</v>
      </c>
      <c r="F1734" s="69"/>
      <c r="G1734" s="69"/>
      <c r="H1734" s="68"/>
      <c r="I1734" s="67"/>
    </row>
    <row r="1735" spans="1:9" ht="12" hidden="1" customHeight="1" outlineLevel="2" x14ac:dyDescent="0.2">
      <c r="A1735" s="374" t="s">
        <v>502</v>
      </c>
      <c r="B1735" s="374"/>
      <c r="C1735" s="73"/>
      <c r="D1735" s="73"/>
      <c r="E1735" s="74">
        <v>7731.71</v>
      </c>
      <c r="F1735" s="74">
        <v>7731.71</v>
      </c>
      <c r="G1735" s="73"/>
      <c r="H1735" s="72"/>
      <c r="I1735" s="71"/>
    </row>
    <row r="1736" spans="1:9" ht="12" hidden="1" customHeight="1" outlineLevel="3" x14ac:dyDescent="0.2">
      <c r="A1736" s="375" t="s">
        <v>499</v>
      </c>
      <c r="B1736" s="375"/>
      <c r="C1736" s="69"/>
      <c r="D1736" s="69"/>
      <c r="E1736" s="69"/>
      <c r="F1736" s="70">
        <v>7731.71</v>
      </c>
      <c r="G1736" s="69"/>
      <c r="H1736" s="68"/>
      <c r="I1736" s="67"/>
    </row>
    <row r="1737" spans="1:9" ht="12" hidden="1" customHeight="1" outlineLevel="4" x14ac:dyDescent="0.2">
      <c r="A1737" s="376" t="s">
        <v>499</v>
      </c>
      <c r="B1737" s="376"/>
      <c r="C1737" s="69"/>
      <c r="D1737" s="69"/>
      <c r="E1737" s="69"/>
      <c r="F1737" s="70">
        <v>7731.71</v>
      </c>
      <c r="G1737" s="69"/>
      <c r="H1737" s="68"/>
      <c r="I1737" s="67"/>
    </row>
    <row r="1738" spans="1:9" ht="23.25" hidden="1" customHeight="1" outlineLevel="3" x14ac:dyDescent="0.2">
      <c r="A1738" s="375" t="s">
        <v>440</v>
      </c>
      <c r="B1738" s="375"/>
      <c r="C1738" s="69"/>
      <c r="D1738" s="69"/>
      <c r="E1738" s="70">
        <v>6722.58</v>
      </c>
      <c r="F1738" s="69"/>
      <c r="G1738" s="69"/>
      <c r="H1738" s="68"/>
      <c r="I1738" s="67"/>
    </row>
    <row r="1739" spans="1:9" ht="12" hidden="1" customHeight="1" outlineLevel="4" x14ac:dyDescent="0.2">
      <c r="A1739" s="376" t="s">
        <v>499</v>
      </c>
      <c r="B1739" s="376"/>
      <c r="C1739" s="69"/>
      <c r="D1739" s="69"/>
      <c r="E1739" s="70">
        <v>6722.58</v>
      </c>
      <c r="F1739" s="69"/>
      <c r="G1739" s="69"/>
      <c r="H1739" s="68"/>
      <c r="I1739" s="67"/>
    </row>
    <row r="1740" spans="1:9" ht="12" hidden="1" customHeight="1" outlineLevel="3" x14ac:dyDescent="0.2">
      <c r="A1740" s="375" t="s">
        <v>442</v>
      </c>
      <c r="B1740" s="375"/>
      <c r="C1740" s="69"/>
      <c r="D1740" s="69"/>
      <c r="E1740" s="70">
        <v>1009.13</v>
      </c>
      <c r="F1740" s="69"/>
      <c r="G1740" s="69"/>
      <c r="H1740" s="68"/>
      <c r="I1740" s="67"/>
    </row>
    <row r="1741" spans="1:9" ht="12" hidden="1" customHeight="1" outlineLevel="4" x14ac:dyDescent="0.2">
      <c r="A1741" s="376" t="s">
        <v>499</v>
      </c>
      <c r="B1741" s="376"/>
      <c r="C1741" s="69"/>
      <c r="D1741" s="69"/>
      <c r="E1741" s="70">
        <v>1009.13</v>
      </c>
      <c r="F1741" s="69"/>
      <c r="G1741" s="69"/>
      <c r="H1741" s="68"/>
      <c r="I1741" s="67"/>
    </row>
    <row r="1742" spans="1:9" ht="12" hidden="1" customHeight="1" outlineLevel="2" x14ac:dyDescent="0.2">
      <c r="A1742" s="374" t="s">
        <v>501</v>
      </c>
      <c r="B1742" s="374"/>
      <c r="C1742" s="73"/>
      <c r="D1742" s="73"/>
      <c r="E1742" s="76">
        <v>346.88</v>
      </c>
      <c r="F1742" s="76">
        <v>346.88</v>
      </c>
      <c r="G1742" s="73"/>
      <c r="H1742" s="72"/>
      <c r="I1742" s="71"/>
    </row>
    <row r="1743" spans="1:9" ht="12" hidden="1" customHeight="1" outlineLevel="3" x14ac:dyDescent="0.2">
      <c r="A1743" s="375" t="s">
        <v>499</v>
      </c>
      <c r="B1743" s="375"/>
      <c r="C1743" s="69"/>
      <c r="D1743" s="69"/>
      <c r="E1743" s="69"/>
      <c r="F1743" s="75">
        <v>346.88</v>
      </c>
      <c r="G1743" s="69"/>
      <c r="H1743" s="68"/>
      <c r="I1743" s="67"/>
    </row>
    <row r="1744" spans="1:9" ht="12" hidden="1" customHeight="1" outlineLevel="4" x14ac:dyDescent="0.2">
      <c r="A1744" s="376" t="s">
        <v>499</v>
      </c>
      <c r="B1744" s="376"/>
      <c r="C1744" s="69"/>
      <c r="D1744" s="69"/>
      <c r="E1744" s="69"/>
      <c r="F1744" s="75">
        <v>346.88</v>
      </c>
      <c r="G1744" s="69"/>
      <c r="H1744" s="68"/>
      <c r="I1744" s="67"/>
    </row>
    <row r="1745" spans="1:62" ht="23.25" hidden="1" customHeight="1" outlineLevel="3" x14ac:dyDescent="0.2">
      <c r="A1745" s="375" t="s">
        <v>440</v>
      </c>
      <c r="B1745" s="375"/>
      <c r="C1745" s="69"/>
      <c r="D1745" s="69"/>
      <c r="E1745" s="75">
        <v>301.61</v>
      </c>
      <c r="F1745" s="69"/>
      <c r="G1745" s="69"/>
      <c r="H1745" s="68"/>
      <c r="I1745" s="67"/>
    </row>
    <row r="1746" spans="1:62" ht="12" hidden="1" customHeight="1" outlineLevel="4" x14ac:dyDescent="0.2">
      <c r="A1746" s="376" t="s">
        <v>499</v>
      </c>
      <c r="B1746" s="376"/>
      <c r="C1746" s="69"/>
      <c r="D1746" s="69"/>
      <c r="E1746" s="75">
        <v>301.61</v>
      </c>
      <c r="F1746" s="69"/>
      <c r="G1746" s="69"/>
      <c r="H1746" s="68"/>
      <c r="I1746" s="67"/>
    </row>
    <row r="1747" spans="1:62" ht="12" hidden="1" customHeight="1" outlineLevel="3" x14ac:dyDescent="0.2">
      <c r="A1747" s="375" t="s">
        <v>442</v>
      </c>
      <c r="B1747" s="375"/>
      <c r="C1747" s="69"/>
      <c r="D1747" s="69"/>
      <c r="E1747" s="75">
        <v>45.27</v>
      </c>
      <c r="F1747" s="69"/>
      <c r="G1747" s="69"/>
      <c r="H1747" s="68"/>
      <c r="I1747" s="67"/>
    </row>
    <row r="1748" spans="1:62" ht="12" hidden="1" customHeight="1" outlineLevel="4" x14ac:dyDescent="0.2">
      <c r="A1748" s="376" t="s">
        <v>499</v>
      </c>
      <c r="B1748" s="376"/>
      <c r="C1748" s="69"/>
      <c r="D1748" s="69"/>
      <c r="E1748" s="75">
        <v>45.27</v>
      </c>
      <c r="F1748" s="69"/>
      <c r="G1748" s="69"/>
      <c r="H1748" s="68"/>
      <c r="I1748" s="67"/>
    </row>
    <row r="1749" spans="1:62" ht="12" hidden="1" customHeight="1" outlineLevel="2" x14ac:dyDescent="0.2">
      <c r="A1749" s="374" t="s">
        <v>500</v>
      </c>
      <c r="B1749" s="374"/>
      <c r="C1749" s="73"/>
      <c r="D1749" s="73"/>
      <c r="E1749" s="76">
        <v>278.13</v>
      </c>
      <c r="F1749" s="76">
        <v>278.13</v>
      </c>
      <c r="G1749" s="73"/>
      <c r="H1749" s="72"/>
      <c r="I1749" s="71"/>
    </row>
    <row r="1750" spans="1:62" ht="12" hidden="1" customHeight="1" outlineLevel="3" x14ac:dyDescent="0.2">
      <c r="A1750" s="375" t="s">
        <v>499</v>
      </c>
      <c r="B1750" s="375"/>
      <c r="C1750" s="69"/>
      <c r="D1750" s="69"/>
      <c r="E1750" s="69"/>
      <c r="F1750" s="75">
        <v>278.13</v>
      </c>
      <c r="G1750" s="69"/>
      <c r="H1750" s="68"/>
      <c r="I1750" s="67"/>
    </row>
    <row r="1751" spans="1:62" ht="12" hidden="1" customHeight="1" outlineLevel="4" x14ac:dyDescent="0.2">
      <c r="A1751" s="376" t="s">
        <v>499</v>
      </c>
      <c r="B1751" s="376"/>
      <c r="C1751" s="69"/>
      <c r="D1751" s="69"/>
      <c r="E1751" s="69"/>
      <c r="F1751" s="75">
        <v>278.13</v>
      </c>
      <c r="G1751" s="69"/>
      <c r="H1751" s="68"/>
      <c r="I1751" s="67"/>
    </row>
    <row r="1752" spans="1:62" ht="23.25" hidden="1" customHeight="1" outlineLevel="3" x14ac:dyDescent="0.2">
      <c r="A1752" s="375" t="s">
        <v>440</v>
      </c>
      <c r="B1752" s="375"/>
      <c r="C1752" s="69"/>
      <c r="D1752" s="69"/>
      <c r="E1752" s="75">
        <v>241.83</v>
      </c>
      <c r="F1752" s="69"/>
      <c r="G1752" s="69"/>
      <c r="H1752" s="68"/>
      <c r="I1752" s="67"/>
    </row>
    <row r="1753" spans="1:62" ht="12" hidden="1" customHeight="1" outlineLevel="4" x14ac:dyDescent="0.2">
      <c r="A1753" s="376" t="s">
        <v>499</v>
      </c>
      <c r="B1753" s="376"/>
      <c r="C1753" s="69"/>
      <c r="D1753" s="69"/>
      <c r="E1753" s="75">
        <v>241.83</v>
      </c>
      <c r="F1753" s="69"/>
      <c r="G1753" s="69"/>
      <c r="H1753" s="68"/>
      <c r="I1753" s="67"/>
    </row>
    <row r="1754" spans="1:62" ht="12" hidden="1" customHeight="1" outlineLevel="3" x14ac:dyDescent="0.2">
      <c r="A1754" s="375" t="s">
        <v>442</v>
      </c>
      <c r="B1754" s="375"/>
      <c r="C1754" s="69"/>
      <c r="D1754" s="69"/>
      <c r="E1754" s="75">
        <v>36.299999999999997</v>
      </c>
      <c r="F1754" s="69"/>
      <c r="G1754" s="69"/>
      <c r="H1754" s="68"/>
      <c r="I1754" s="67"/>
    </row>
    <row r="1755" spans="1:62" ht="12" hidden="1" customHeight="1" outlineLevel="4" x14ac:dyDescent="0.2">
      <c r="A1755" s="376" t="s">
        <v>499</v>
      </c>
      <c r="B1755" s="376"/>
      <c r="C1755" s="69"/>
      <c r="D1755" s="69"/>
      <c r="E1755" s="75">
        <v>36.299999999999997</v>
      </c>
      <c r="F1755" s="69"/>
      <c r="G1755" s="69"/>
      <c r="H1755" s="68"/>
      <c r="I1755" s="67"/>
    </row>
    <row r="1756" spans="1:62" ht="12" customHeight="1" outlineLevel="1" collapsed="1" x14ac:dyDescent="0.2">
      <c r="A1756" s="373" t="s">
        <v>459</v>
      </c>
      <c r="B1756" s="373"/>
      <c r="C1756" s="79"/>
      <c r="D1756" s="79"/>
      <c r="E1756" s="87">
        <v>850219.23</v>
      </c>
      <c r="F1756" s="80">
        <v>850219.23</v>
      </c>
      <c r="G1756" s="79"/>
      <c r="H1756" s="78"/>
      <c r="I1756" s="77"/>
      <c r="BJ1756" s="90" t="s">
        <v>860</v>
      </c>
    </row>
    <row r="1757" spans="1:62" ht="12" hidden="1" customHeight="1" outlineLevel="2" x14ac:dyDescent="0.2">
      <c r="A1757" s="374" t="s">
        <v>507</v>
      </c>
      <c r="B1757" s="374"/>
      <c r="C1757" s="73"/>
      <c r="D1757" s="73"/>
      <c r="E1757" s="76">
        <v>153.63</v>
      </c>
      <c r="F1757" s="76">
        <v>153.63</v>
      </c>
      <c r="G1757" s="73"/>
      <c r="H1757" s="72"/>
      <c r="I1757" s="71"/>
    </row>
    <row r="1758" spans="1:62" ht="12" hidden="1" customHeight="1" outlineLevel="3" x14ac:dyDescent="0.2">
      <c r="A1758" s="375" t="s">
        <v>499</v>
      </c>
      <c r="B1758" s="375"/>
      <c r="C1758" s="69"/>
      <c r="D1758" s="69"/>
      <c r="E1758" s="69"/>
      <c r="F1758" s="75">
        <v>153.63</v>
      </c>
      <c r="G1758" s="69"/>
      <c r="H1758" s="68"/>
      <c r="I1758" s="67"/>
    </row>
    <row r="1759" spans="1:62" ht="12" hidden="1" customHeight="1" outlineLevel="4" x14ac:dyDescent="0.2">
      <c r="A1759" s="376" t="s">
        <v>499</v>
      </c>
      <c r="B1759" s="376"/>
      <c r="C1759" s="69"/>
      <c r="D1759" s="69"/>
      <c r="E1759" s="69"/>
      <c r="F1759" s="75">
        <v>153.63</v>
      </c>
      <c r="G1759" s="69"/>
      <c r="H1759" s="68"/>
      <c r="I1759" s="67"/>
    </row>
    <row r="1760" spans="1:62" ht="23.25" hidden="1" customHeight="1" outlineLevel="3" x14ac:dyDescent="0.2">
      <c r="A1760" s="375" t="s">
        <v>440</v>
      </c>
      <c r="B1760" s="375"/>
      <c r="C1760" s="69"/>
      <c r="D1760" s="69"/>
      <c r="E1760" s="75">
        <v>153.63</v>
      </c>
      <c r="F1760" s="69"/>
      <c r="G1760" s="69"/>
      <c r="H1760" s="68"/>
      <c r="I1760" s="67"/>
    </row>
    <row r="1761" spans="1:9" ht="12" hidden="1" customHeight="1" outlineLevel="4" x14ac:dyDescent="0.2">
      <c r="A1761" s="376" t="s">
        <v>499</v>
      </c>
      <c r="B1761" s="376"/>
      <c r="C1761" s="69"/>
      <c r="D1761" s="69"/>
      <c r="E1761" s="75">
        <v>153.63</v>
      </c>
      <c r="F1761" s="69"/>
      <c r="G1761" s="69"/>
      <c r="H1761" s="68"/>
      <c r="I1761" s="67"/>
    </row>
    <row r="1762" spans="1:9" ht="12" hidden="1" customHeight="1" outlineLevel="2" x14ac:dyDescent="0.2">
      <c r="A1762" s="374" t="s">
        <v>392</v>
      </c>
      <c r="B1762" s="374"/>
      <c r="C1762" s="73"/>
      <c r="D1762" s="73"/>
      <c r="E1762" s="74">
        <v>37283.269999999997</v>
      </c>
      <c r="F1762" s="74">
        <v>37283.269999999997</v>
      </c>
      <c r="G1762" s="73"/>
      <c r="H1762" s="72"/>
      <c r="I1762" s="71"/>
    </row>
    <row r="1763" spans="1:9" ht="12" hidden="1" customHeight="1" outlineLevel="3" x14ac:dyDescent="0.2">
      <c r="A1763" s="375" t="s">
        <v>499</v>
      </c>
      <c r="B1763" s="375"/>
      <c r="C1763" s="69"/>
      <c r="D1763" s="69"/>
      <c r="E1763" s="69"/>
      <c r="F1763" s="70">
        <v>37283.269999999997</v>
      </c>
      <c r="G1763" s="69"/>
      <c r="H1763" s="68"/>
      <c r="I1763" s="67"/>
    </row>
    <row r="1764" spans="1:9" ht="12" hidden="1" customHeight="1" outlineLevel="4" x14ac:dyDescent="0.2">
      <c r="A1764" s="376" t="s">
        <v>499</v>
      </c>
      <c r="B1764" s="376"/>
      <c r="C1764" s="69"/>
      <c r="D1764" s="69"/>
      <c r="E1764" s="69"/>
      <c r="F1764" s="70">
        <v>37283.269999999997</v>
      </c>
      <c r="G1764" s="69"/>
      <c r="H1764" s="68"/>
      <c r="I1764" s="67"/>
    </row>
    <row r="1765" spans="1:9" ht="23.25" hidden="1" customHeight="1" outlineLevel="3" x14ac:dyDescent="0.2">
      <c r="A1765" s="375" t="s">
        <v>440</v>
      </c>
      <c r="B1765" s="375"/>
      <c r="C1765" s="69"/>
      <c r="D1765" s="69"/>
      <c r="E1765" s="70">
        <v>37283.269999999997</v>
      </c>
      <c r="F1765" s="69"/>
      <c r="G1765" s="69"/>
      <c r="H1765" s="68"/>
      <c r="I1765" s="67"/>
    </row>
    <row r="1766" spans="1:9" ht="12" hidden="1" customHeight="1" outlineLevel="4" x14ac:dyDescent="0.2">
      <c r="A1766" s="376" t="s">
        <v>499</v>
      </c>
      <c r="B1766" s="376"/>
      <c r="C1766" s="69"/>
      <c r="D1766" s="69"/>
      <c r="E1766" s="70">
        <v>37283.269999999997</v>
      </c>
      <c r="F1766" s="69"/>
      <c r="G1766" s="69"/>
      <c r="H1766" s="68"/>
      <c r="I1766" s="67"/>
    </row>
    <row r="1767" spans="1:9" ht="12" hidden="1" customHeight="1" outlineLevel="2" x14ac:dyDescent="0.2">
      <c r="A1767" s="374" t="s">
        <v>506</v>
      </c>
      <c r="B1767" s="374"/>
      <c r="C1767" s="73"/>
      <c r="D1767" s="73"/>
      <c r="E1767" s="74">
        <v>74929.53</v>
      </c>
      <c r="F1767" s="74">
        <v>74929.53</v>
      </c>
      <c r="G1767" s="73"/>
      <c r="H1767" s="72"/>
      <c r="I1767" s="71"/>
    </row>
    <row r="1768" spans="1:9" ht="12" hidden="1" customHeight="1" outlineLevel="3" x14ac:dyDescent="0.2">
      <c r="A1768" s="375" t="s">
        <v>499</v>
      </c>
      <c r="B1768" s="375"/>
      <c r="C1768" s="69"/>
      <c r="D1768" s="69"/>
      <c r="E1768" s="69"/>
      <c r="F1768" s="70">
        <v>74929.53</v>
      </c>
      <c r="G1768" s="69"/>
      <c r="H1768" s="68"/>
      <c r="I1768" s="67"/>
    </row>
    <row r="1769" spans="1:9" ht="12" hidden="1" customHeight="1" outlineLevel="4" x14ac:dyDescent="0.2">
      <c r="A1769" s="376" t="s">
        <v>499</v>
      </c>
      <c r="B1769" s="376"/>
      <c r="C1769" s="69"/>
      <c r="D1769" s="69"/>
      <c r="E1769" s="69"/>
      <c r="F1769" s="70">
        <v>74929.53</v>
      </c>
      <c r="G1769" s="69"/>
      <c r="H1769" s="68"/>
      <c r="I1769" s="67"/>
    </row>
    <row r="1770" spans="1:9" ht="23.25" hidden="1" customHeight="1" outlineLevel="3" x14ac:dyDescent="0.2">
      <c r="A1770" s="375" t="s">
        <v>440</v>
      </c>
      <c r="B1770" s="375"/>
      <c r="C1770" s="69"/>
      <c r="D1770" s="69"/>
      <c r="E1770" s="70">
        <v>74929.53</v>
      </c>
      <c r="F1770" s="69"/>
      <c r="G1770" s="69"/>
      <c r="H1770" s="68"/>
      <c r="I1770" s="67"/>
    </row>
    <row r="1771" spans="1:9" ht="12" hidden="1" customHeight="1" outlineLevel="4" x14ac:dyDescent="0.2">
      <c r="A1771" s="376" t="s">
        <v>499</v>
      </c>
      <c r="B1771" s="376"/>
      <c r="C1771" s="69"/>
      <c r="D1771" s="69"/>
      <c r="E1771" s="70">
        <v>74929.53</v>
      </c>
      <c r="F1771" s="69"/>
      <c r="G1771" s="69"/>
      <c r="H1771" s="68"/>
      <c r="I1771" s="67"/>
    </row>
    <row r="1772" spans="1:9" ht="12" hidden="1" customHeight="1" outlineLevel="2" x14ac:dyDescent="0.2">
      <c r="A1772" s="374" t="s">
        <v>505</v>
      </c>
      <c r="B1772" s="374"/>
      <c r="C1772" s="73"/>
      <c r="D1772" s="73"/>
      <c r="E1772" s="76">
        <v>12.23</v>
      </c>
      <c r="F1772" s="76">
        <v>12.23</v>
      </c>
      <c r="G1772" s="73"/>
      <c r="H1772" s="72"/>
      <c r="I1772" s="71"/>
    </row>
    <row r="1773" spans="1:9" ht="12" hidden="1" customHeight="1" outlineLevel="3" x14ac:dyDescent="0.2">
      <c r="A1773" s="375" t="s">
        <v>499</v>
      </c>
      <c r="B1773" s="375"/>
      <c r="C1773" s="69"/>
      <c r="D1773" s="69"/>
      <c r="E1773" s="69"/>
      <c r="F1773" s="75">
        <v>12.23</v>
      </c>
      <c r="G1773" s="69"/>
      <c r="H1773" s="68"/>
      <c r="I1773" s="67"/>
    </row>
    <row r="1774" spans="1:9" ht="12" hidden="1" customHeight="1" outlineLevel="4" x14ac:dyDescent="0.2">
      <c r="A1774" s="376" t="s">
        <v>499</v>
      </c>
      <c r="B1774" s="376"/>
      <c r="C1774" s="69"/>
      <c r="D1774" s="69"/>
      <c r="E1774" s="69"/>
      <c r="F1774" s="75">
        <v>12.23</v>
      </c>
      <c r="G1774" s="69"/>
      <c r="H1774" s="68"/>
      <c r="I1774" s="67"/>
    </row>
    <row r="1775" spans="1:9" ht="23.25" hidden="1" customHeight="1" outlineLevel="3" x14ac:dyDescent="0.2">
      <c r="A1775" s="375" t="s">
        <v>440</v>
      </c>
      <c r="B1775" s="375"/>
      <c r="C1775" s="69"/>
      <c r="D1775" s="69"/>
      <c r="E1775" s="75">
        <v>12.23</v>
      </c>
      <c r="F1775" s="69"/>
      <c r="G1775" s="69"/>
      <c r="H1775" s="68"/>
      <c r="I1775" s="67"/>
    </row>
    <row r="1776" spans="1:9" ht="12" hidden="1" customHeight="1" outlineLevel="4" x14ac:dyDescent="0.2">
      <c r="A1776" s="376" t="s">
        <v>499</v>
      </c>
      <c r="B1776" s="376"/>
      <c r="C1776" s="69"/>
      <c r="D1776" s="69"/>
      <c r="E1776" s="75">
        <v>12.23</v>
      </c>
      <c r="F1776" s="69"/>
      <c r="G1776" s="69"/>
      <c r="H1776" s="68"/>
      <c r="I1776" s="67"/>
    </row>
    <row r="1777" spans="1:9" ht="12" hidden="1" customHeight="1" outlineLevel="2" x14ac:dyDescent="0.2">
      <c r="A1777" s="374" t="s">
        <v>504</v>
      </c>
      <c r="B1777" s="374"/>
      <c r="C1777" s="73"/>
      <c r="D1777" s="73"/>
      <c r="E1777" s="76">
        <v>561.04999999999995</v>
      </c>
      <c r="F1777" s="76">
        <v>561.04999999999995</v>
      </c>
      <c r="G1777" s="73"/>
      <c r="H1777" s="72"/>
      <c r="I1777" s="71"/>
    </row>
    <row r="1778" spans="1:9" ht="12" hidden="1" customHeight="1" outlineLevel="3" x14ac:dyDescent="0.2">
      <c r="A1778" s="375" t="s">
        <v>499</v>
      </c>
      <c r="B1778" s="375"/>
      <c r="C1778" s="69"/>
      <c r="D1778" s="69"/>
      <c r="E1778" s="69"/>
      <c r="F1778" s="75">
        <v>561.04999999999995</v>
      </c>
      <c r="G1778" s="69"/>
      <c r="H1778" s="68"/>
      <c r="I1778" s="67"/>
    </row>
    <row r="1779" spans="1:9" ht="12" hidden="1" customHeight="1" outlineLevel="4" x14ac:dyDescent="0.2">
      <c r="A1779" s="376" t="s">
        <v>499</v>
      </c>
      <c r="B1779" s="376"/>
      <c r="C1779" s="69"/>
      <c r="D1779" s="69"/>
      <c r="E1779" s="69"/>
      <c r="F1779" s="75">
        <v>561.04999999999995</v>
      </c>
      <c r="G1779" s="69"/>
      <c r="H1779" s="68"/>
      <c r="I1779" s="67"/>
    </row>
    <row r="1780" spans="1:9" ht="23.25" hidden="1" customHeight="1" outlineLevel="3" x14ac:dyDescent="0.2">
      <c r="A1780" s="375" t="s">
        <v>440</v>
      </c>
      <c r="B1780" s="375"/>
      <c r="C1780" s="69"/>
      <c r="D1780" s="69"/>
      <c r="E1780" s="75">
        <v>561.04999999999995</v>
      </c>
      <c r="F1780" s="69"/>
      <c r="G1780" s="69"/>
      <c r="H1780" s="68"/>
      <c r="I1780" s="67"/>
    </row>
    <row r="1781" spans="1:9" ht="12" hidden="1" customHeight="1" outlineLevel="4" x14ac:dyDescent="0.2">
      <c r="A1781" s="376" t="s">
        <v>499</v>
      </c>
      <c r="B1781" s="376"/>
      <c r="C1781" s="69"/>
      <c r="D1781" s="69"/>
      <c r="E1781" s="75">
        <v>561.04999999999995</v>
      </c>
      <c r="F1781" s="69"/>
      <c r="G1781" s="69"/>
      <c r="H1781" s="68"/>
      <c r="I1781" s="67"/>
    </row>
    <row r="1782" spans="1:9" ht="12" hidden="1" customHeight="1" outlineLevel="2" x14ac:dyDescent="0.2">
      <c r="A1782" s="374" t="s">
        <v>503</v>
      </c>
      <c r="B1782" s="374"/>
      <c r="C1782" s="73"/>
      <c r="D1782" s="73"/>
      <c r="E1782" s="74">
        <v>181065.03</v>
      </c>
      <c r="F1782" s="74">
        <v>181065.03</v>
      </c>
      <c r="G1782" s="73"/>
      <c r="H1782" s="72"/>
      <c r="I1782" s="71"/>
    </row>
    <row r="1783" spans="1:9" ht="12" hidden="1" customHeight="1" outlineLevel="3" x14ac:dyDescent="0.2">
      <c r="A1783" s="375" t="s">
        <v>499</v>
      </c>
      <c r="B1783" s="375"/>
      <c r="C1783" s="69"/>
      <c r="D1783" s="69"/>
      <c r="E1783" s="69"/>
      <c r="F1783" s="70">
        <v>181065.03</v>
      </c>
      <c r="G1783" s="69"/>
      <c r="H1783" s="68"/>
      <c r="I1783" s="67"/>
    </row>
    <row r="1784" spans="1:9" ht="12" hidden="1" customHeight="1" outlineLevel="4" x14ac:dyDescent="0.2">
      <c r="A1784" s="376" t="s">
        <v>499</v>
      </c>
      <c r="B1784" s="376"/>
      <c r="C1784" s="69"/>
      <c r="D1784" s="69"/>
      <c r="E1784" s="69"/>
      <c r="F1784" s="70">
        <v>181065.03</v>
      </c>
      <c r="G1784" s="69"/>
      <c r="H1784" s="68"/>
      <c r="I1784" s="67"/>
    </row>
    <row r="1785" spans="1:9" ht="23.25" hidden="1" customHeight="1" outlineLevel="3" x14ac:dyDescent="0.2">
      <c r="A1785" s="375" t="s">
        <v>440</v>
      </c>
      <c r="B1785" s="375"/>
      <c r="C1785" s="69"/>
      <c r="D1785" s="69"/>
      <c r="E1785" s="70">
        <v>181065.03</v>
      </c>
      <c r="F1785" s="69"/>
      <c r="G1785" s="69"/>
      <c r="H1785" s="68"/>
      <c r="I1785" s="67"/>
    </row>
    <row r="1786" spans="1:9" ht="12" hidden="1" customHeight="1" outlineLevel="4" x14ac:dyDescent="0.2">
      <c r="A1786" s="376" t="s">
        <v>499</v>
      </c>
      <c r="B1786" s="376"/>
      <c r="C1786" s="69"/>
      <c r="D1786" s="69"/>
      <c r="E1786" s="70">
        <v>181065.03</v>
      </c>
      <c r="F1786" s="69"/>
      <c r="G1786" s="69"/>
      <c r="H1786" s="68"/>
      <c r="I1786" s="67"/>
    </row>
    <row r="1787" spans="1:9" ht="12" hidden="1" customHeight="1" outlineLevel="2" x14ac:dyDescent="0.2">
      <c r="A1787" s="374" t="s">
        <v>502</v>
      </c>
      <c r="B1787" s="374"/>
      <c r="C1787" s="73"/>
      <c r="D1787" s="73"/>
      <c r="E1787" s="74">
        <v>518697.31</v>
      </c>
      <c r="F1787" s="74">
        <v>518697.31</v>
      </c>
      <c r="G1787" s="73"/>
      <c r="H1787" s="72"/>
      <c r="I1787" s="71"/>
    </row>
    <row r="1788" spans="1:9" ht="12" hidden="1" customHeight="1" outlineLevel="3" x14ac:dyDescent="0.2">
      <c r="A1788" s="375" t="s">
        <v>499</v>
      </c>
      <c r="B1788" s="375"/>
      <c r="C1788" s="69"/>
      <c r="D1788" s="69"/>
      <c r="E1788" s="70">
        <v>261891.39</v>
      </c>
      <c r="F1788" s="70">
        <v>518697.31</v>
      </c>
      <c r="G1788" s="69"/>
      <c r="H1788" s="68"/>
      <c r="I1788" s="67"/>
    </row>
    <row r="1789" spans="1:9" ht="12" hidden="1" customHeight="1" outlineLevel="4" x14ac:dyDescent="0.2">
      <c r="A1789" s="376" t="s">
        <v>499</v>
      </c>
      <c r="B1789" s="376"/>
      <c r="C1789" s="69"/>
      <c r="D1789" s="69"/>
      <c r="E1789" s="70">
        <v>261891.39</v>
      </c>
      <c r="F1789" s="70">
        <v>518697.31</v>
      </c>
      <c r="G1789" s="69"/>
      <c r="H1789" s="68"/>
      <c r="I1789" s="67"/>
    </row>
    <row r="1790" spans="1:9" ht="23.25" hidden="1" customHeight="1" outlineLevel="3" x14ac:dyDescent="0.2">
      <c r="A1790" s="375" t="s">
        <v>440</v>
      </c>
      <c r="B1790" s="375"/>
      <c r="C1790" s="69"/>
      <c r="D1790" s="69"/>
      <c r="E1790" s="70">
        <v>256805.92</v>
      </c>
      <c r="F1790" s="69"/>
      <c r="G1790" s="69"/>
      <c r="H1790" s="68"/>
      <c r="I1790" s="67"/>
    </row>
    <row r="1791" spans="1:9" ht="12" hidden="1" customHeight="1" outlineLevel="4" x14ac:dyDescent="0.2">
      <c r="A1791" s="376" t="s">
        <v>499</v>
      </c>
      <c r="B1791" s="376"/>
      <c r="C1791" s="69"/>
      <c r="D1791" s="69"/>
      <c r="E1791" s="70">
        <v>256805.92</v>
      </c>
      <c r="F1791" s="69"/>
      <c r="G1791" s="69"/>
      <c r="H1791" s="68"/>
      <c r="I1791" s="67"/>
    </row>
    <row r="1792" spans="1:9" ht="12" hidden="1" customHeight="1" outlineLevel="2" x14ac:dyDescent="0.2">
      <c r="A1792" s="374" t="s">
        <v>501</v>
      </c>
      <c r="B1792" s="374"/>
      <c r="C1792" s="73"/>
      <c r="D1792" s="73"/>
      <c r="E1792" s="74">
        <v>20882.810000000001</v>
      </c>
      <c r="F1792" s="74">
        <v>20882.810000000001</v>
      </c>
      <c r="G1792" s="73"/>
      <c r="H1792" s="72"/>
      <c r="I1792" s="71"/>
    </row>
    <row r="1793" spans="1:11" ht="12" hidden="1" customHeight="1" outlineLevel="3" x14ac:dyDescent="0.2">
      <c r="A1793" s="375" t="s">
        <v>499</v>
      </c>
      <c r="B1793" s="375"/>
      <c r="C1793" s="69"/>
      <c r="D1793" s="69"/>
      <c r="E1793" s="69"/>
      <c r="F1793" s="70">
        <v>20882.810000000001</v>
      </c>
      <c r="G1793" s="69"/>
      <c r="H1793" s="68"/>
      <c r="I1793" s="67"/>
    </row>
    <row r="1794" spans="1:11" ht="12" hidden="1" customHeight="1" outlineLevel="4" x14ac:dyDescent="0.2">
      <c r="A1794" s="376" t="s">
        <v>499</v>
      </c>
      <c r="B1794" s="376"/>
      <c r="C1794" s="69"/>
      <c r="D1794" s="69"/>
      <c r="E1794" s="69"/>
      <c r="F1794" s="70">
        <v>20882.810000000001</v>
      </c>
      <c r="G1794" s="69"/>
      <c r="H1794" s="68"/>
      <c r="I1794" s="67"/>
    </row>
    <row r="1795" spans="1:11" ht="23.25" hidden="1" customHeight="1" outlineLevel="3" x14ac:dyDescent="0.2">
      <c r="A1795" s="375" t="s">
        <v>440</v>
      </c>
      <c r="B1795" s="375"/>
      <c r="C1795" s="69"/>
      <c r="D1795" s="69"/>
      <c r="E1795" s="70">
        <v>20882.810000000001</v>
      </c>
      <c r="F1795" s="69"/>
      <c r="G1795" s="69"/>
      <c r="H1795" s="68"/>
      <c r="I1795" s="67"/>
    </row>
    <row r="1796" spans="1:11" ht="12" hidden="1" customHeight="1" outlineLevel="4" x14ac:dyDescent="0.2">
      <c r="A1796" s="376" t="s">
        <v>499</v>
      </c>
      <c r="B1796" s="376"/>
      <c r="C1796" s="69"/>
      <c r="D1796" s="69"/>
      <c r="E1796" s="70">
        <v>20882.810000000001</v>
      </c>
      <c r="F1796" s="69"/>
      <c r="G1796" s="69"/>
      <c r="H1796" s="68"/>
      <c r="I1796" s="67"/>
    </row>
    <row r="1797" spans="1:11" ht="12" hidden="1" customHeight="1" outlineLevel="2" x14ac:dyDescent="0.2">
      <c r="A1797" s="374" t="s">
        <v>500</v>
      </c>
      <c r="B1797" s="374"/>
      <c r="C1797" s="73"/>
      <c r="D1797" s="73"/>
      <c r="E1797" s="74">
        <v>16634.37</v>
      </c>
      <c r="F1797" s="74">
        <v>16634.37</v>
      </c>
      <c r="G1797" s="73"/>
      <c r="H1797" s="72"/>
      <c r="I1797" s="71"/>
    </row>
    <row r="1798" spans="1:11" ht="12" hidden="1" customHeight="1" outlineLevel="3" x14ac:dyDescent="0.2">
      <c r="A1798" s="375" t="s">
        <v>499</v>
      </c>
      <c r="B1798" s="375"/>
      <c r="C1798" s="69"/>
      <c r="D1798" s="69"/>
      <c r="E1798" s="69"/>
      <c r="F1798" s="70">
        <v>16634.37</v>
      </c>
      <c r="G1798" s="69"/>
      <c r="H1798" s="68"/>
      <c r="I1798" s="67"/>
    </row>
    <row r="1799" spans="1:11" ht="12" hidden="1" customHeight="1" outlineLevel="4" x14ac:dyDescent="0.2">
      <c r="A1799" s="376" t="s">
        <v>499</v>
      </c>
      <c r="B1799" s="376"/>
      <c r="C1799" s="69"/>
      <c r="D1799" s="69"/>
      <c r="E1799" s="69"/>
      <c r="F1799" s="70">
        <v>16634.37</v>
      </c>
      <c r="G1799" s="69"/>
      <c r="H1799" s="68"/>
      <c r="I1799" s="67"/>
    </row>
    <row r="1800" spans="1:11" ht="23.25" hidden="1" customHeight="1" outlineLevel="3" x14ac:dyDescent="0.2">
      <c r="A1800" s="375" t="s">
        <v>440</v>
      </c>
      <c r="B1800" s="375"/>
      <c r="C1800" s="69"/>
      <c r="D1800" s="69"/>
      <c r="E1800" s="70">
        <v>16634.37</v>
      </c>
      <c r="F1800" s="69"/>
      <c r="G1800" s="69"/>
      <c r="H1800" s="68"/>
      <c r="I1800" s="67"/>
    </row>
    <row r="1801" spans="1:11" ht="12" hidden="1" customHeight="1" outlineLevel="4" x14ac:dyDescent="0.2">
      <c r="A1801" s="376" t="s">
        <v>499</v>
      </c>
      <c r="B1801" s="376"/>
      <c r="C1801" s="69"/>
      <c r="D1801" s="69"/>
      <c r="E1801" s="70">
        <v>16634.37</v>
      </c>
      <c r="F1801" s="69"/>
      <c r="G1801" s="69"/>
      <c r="H1801" s="68"/>
      <c r="I1801" s="67"/>
    </row>
    <row r="1802" spans="1:11" ht="12" customHeight="1" outlineLevel="1" collapsed="1" x14ac:dyDescent="0.2">
      <c r="A1802" s="373" t="s">
        <v>458</v>
      </c>
      <c r="B1802" s="373"/>
      <c r="C1802" s="79"/>
      <c r="D1802" s="79"/>
      <c r="E1802" s="80">
        <v>30620.05</v>
      </c>
      <c r="F1802" s="80">
        <v>30620.05</v>
      </c>
      <c r="G1802" s="79"/>
      <c r="H1802" s="78"/>
      <c r="I1802" s="77"/>
    </row>
    <row r="1803" spans="1:11" ht="12" hidden="1" customHeight="1" outlineLevel="2" x14ac:dyDescent="0.2">
      <c r="A1803" s="374" t="s">
        <v>507</v>
      </c>
      <c r="B1803" s="374"/>
      <c r="C1803" s="73"/>
      <c r="D1803" s="73"/>
      <c r="E1803" s="76">
        <v>0.13</v>
      </c>
      <c r="F1803" s="76">
        <v>0.13</v>
      </c>
      <c r="G1803" s="73"/>
      <c r="H1803" s="72"/>
      <c r="I1803" s="71"/>
      <c r="K1803" s="90" t="s">
        <v>495</v>
      </c>
    </row>
    <row r="1804" spans="1:11" ht="12" hidden="1" customHeight="1" outlineLevel="3" x14ac:dyDescent="0.2">
      <c r="A1804" s="375" t="s">
        <v>499</v>
      </c>
      <c r="B1804" s="375"/>
      <c r="C1804" s="69"/>
      <c r="D1804" s="69"/>
      <c r="E1804" s="69"/>
      <c r="F1804" s="75">
        <v>0.13</v>
      </c>
      <c r="G1804" s="69"/>
      <c r="H1804" s="68"/>
      <c r="I1804" s="67"/>
    </row>
    <row r="1805" spans="1:11" ht="12" hidden="1" customHeight="1" outlineLevel="4" x14ac:dyDescent="0.2">
      <c r="A1805" s="376" t="s">
        <v>499</v>
      </c>
      <c r="B1805" s="376"/>
      <c r="C1805" s="69"/>
      <c r="D1805" s="69"/>
      <c r="E1805" s="69"/>
      <c r="F1805" s="75">
        <v>0.13</v>
      </c>
      <c r="G1805" s="69"/>
      <c r="H1805" s="68"/>
      <c r="I1805" s="67"/>
    </row>
    <row r="1806" spans="1:11" ht="23.25" hidden="1" customHeight="1" outlineLevel="3" x14ac:dyDescent="0.2">
      <c r="A1806" s="375" t="s">
        <v>438</v>
      </c>
      <c r="B1806" s="375"/>
      <c r="C1806" s="69"/>
      <c r="D1806" s="69"/>
      <c r="E1806" s="75">
        <v>0.13</v>
      </c>
      <c r="F1806" s="69"/>
      <c r="G1806" s="69"/>
      <c r="H1806" s="68"/>
      <c r="I1806" s="67"/>
    </row>
    <row r="1807" spans="1:11" ht="12" hidden="1" customHeight="1" outlineLevel="4" x14ac:dyDescent="0.2">
      <c r="A1807" s="376" t="s">
        <v>499</v>
      </c>
      <c r="B1807" s="376"/>
      <c r="C1807" s="69"/>
      <c r="D1807" s="69"/>
      <c r="E1807" s="75">
        <v>0.13</v>
      </c>
      <c r="F1807" s="69"/>
      <c r="G1807" s="69"/>
      <c r="H1807" s="68"/>
      <c r="I1807" s="67"/>
    </row>
    <row r="1808" spans="1:11" ht="12" hidden="1" customHeight="1" outlineLevel="2" x14ac:dyDescent="0.2">
      <c r="A1808" s="374" t="s">
        <v>392</v>
      </c>
      <c r="B1808" s="374"/>
      <c r="C1808" s="73"/>
      <c r="D1808" s="73"/>
      <c r="E1808" s="76">
        <v>349.18</v>
      </c>
      <c r="F1808" s="76">
        <v>349.18</v>
      </c>
      <c r="G1808" s="73"/>
      <c r="H1808" s="72"/>
      <c r="I1808" s="71"/>
      <c r="K1808" s="90" t="s">
        <v>495</v>
      </c>
    </row>
    <row r="1809" spans="1:11" ht="12" hidden="1" customHeight="1" outlineLevel="3" x14ac:dyDescent="0.2">
      <c r="A1809" s="375" t="s">
        <v>499</v>
      </c>
      <c r="B1809" s="375"/>
      <c r="C1809" s="69"/>
      <c r="D1809" s="69"/>
      <c r="E1809" s="69"/>
      <c r="F1809" s="75">
        <v>349.18</v>
      </c>
      <c r="G1809" s="69"/>
      <c r="H1809" s="68"/>
      <c r="I1809" s="67"/>
    </row>
    <row r="1810" spans="1:11" ht="12" hidden="1" customHeight="1" outlineLevel="4" x14ac:dyDescent="0.2">
      <c r="A1810" s="376" t="s">
        <v>499</v>
      </c>
      <c r="B1810" s="376"/>
      <c r="C1810" s="69"/>
      <c r="D1810" s="69"/>
      <c r="E1810" s="69"/>
      <c r="F1810" s="75">
        <v>349.18</v>
      </c>
      <c r="G1810" s="69"/>
      <c r="H1810" s="68"/>
      <c r="I1810" s="67"/>
    </row>
    <row r="1811" spans="1:11" ht="23.25" hidden="1" customHeight="1" outlineLevel="3" x14ac:dyDescent="0.2">
      <c r="A1811" s="375" t="s">
        <v>438</v>
      </c>
      <c r="B1811" s="375"/>
      <c r="C1811" s="69"/>
      <c r="D1811" s="69"/>
      <c r="E1811" s="75">
        <v>349.18</v>
      </c>
      <c r="F1811" s="69"/>
      <c r="G1811" s="69"/>
      <c r="H1811" s="68"/>
      <c r="I1811" s="67"/>
    </row>
    <row r="1812" spans="1:11" ht="12" hidden="1" customHeight="1" outlineLevel="4" x14ac:dyDescent="0.2">
      <c r="A1812" s="376" t="s">
        <v>499</v>
      </c>
      <c r="B1812" s="376"/>
      <c r="C1812" s="69"/>
      <c r="D1812" s="69"/>
      <c r="E1812" s="75">
        <v>349.18</v>
      </c>
      <c r="F1812" s="69"/>
      <c r="G1812" s="69"/>
      <c r="H1812" s="68"/>
      <c r="I1812" s="67"/>
    </row>
    <row r="1813" spans="1:11" ht="12" hidden="1" customHeight="1" outlineLevel="2" x14ac:dyDescent="0.2">
      <c r="A1813" s="374" t="s">
        <v>506</v>
      </c>
      <c r="B1813" s="374"/>
      <c r="C1813" s="73"/>
      <c r="D1813" s="73"/>
      <c r="E1813" s="76">
        <v>676.55</v>
      </c>
      <c r="F1813" s="76">
        <v>676.55</v>
      </c>
      <c r="G1813" s="73"/>
      <c r="H1813" s="72"/>
      <c r="I1813" s="71"/>
      <c r="K1813" s="90" t="s">
        <v>495</v>
      </c>
    </row>
    <row r="1814" spans="1:11" ht="12" hidden="1" customHeight="1" outlineLevel="3" x14ac:dyDescent="0.2">
      <c r="A1814" s="375" t="s">
        <v>499</v>
      </c>
      <c r="B1814" s="375"/>
      <c r="C1814" s="69"/>
      <c r="D1814" s="69"/>
      <c r="E1814" s="69"/>
      <c r="F1814" s="75">
        <v>676.55</v>
      </c>
      <c r="G1814" s="69"/>
      <c r="H1814" s="68"/>
      <c r="I1814" s="67"/>
    </row>
    <row r="1815" spans="1:11" ht="12" hidden="1" customHeight="1" outlineLevel="4" x14ac:dyDescent="0.2">
      <c r="A1815" s="376" t="s">
        <v>499</v>
      </c>
      <c r="B1815" s="376"/>
      <c r="C1815" s="69"/>
      <c r="D1815" s="69"/>
      <c r="E1815" s="69"/>
      <c r="F1815" s="75">
        <v>676.55</v>
      </c>
      <c r="G1815" s="69"/>
      <c r="H1815" s="68"/>
      <c r="I1815" s="67"/>
    </row>
    <row r="1816" spans="1:11" ht="23.25" hidden="1" customHeight="1" outlineLevel="3" x14ac:dyDescent="0.2">
      <c r="A1816" s="375" t="s">
        <v>438</v>
      </c>
      <c r="B1816" s="375"/>
      <c r="C1816" s="69"/>
      <c r="D1816" s="69"/>
      <c r="E1816" s="75">
        <v>676.55</v>
      </c>
      <c r="F1816" s="69"/>
      <c r="G1816" s="69"/>
      <c r="H1816" s="68"/>
      <c r="I1816" s="67"/>
    </row>
    <row r="1817" spans="1:11" ht="12" hidden="1" customHeight="1" outlineLevel="4" x14ac:dyDescent="0.2">
      <c r="A1817" s="376" t="s">
        <v>499</v>
      </c>
      <c r="B1817" s="376"/>
      <c r="C1817" s="69"/>
      <c r="D1817" s="69"/>
      <c r="E1817" s="75">
        <v>676.55</v>
      </c>
      <c r="F1817" s="69"/>
      <c r="G1817" s="69"/>
      <c r="H1817" s="68"/>
      <c r="I1817" s="67"/>
    </row>
    <row r="1818" spans="1:11" ht="12" hidden="1" customHeight="1" outlineLevel="2" x14ac:dyDescent="0.2">
      <c r="A1818" s="374" t="s">
        <v>505</v>
      </c>
      <c r="B1818" s="374"/>
      <c r="C1818" s="73"/>
      <c r="D1818" s="73"/>
      <c r="E1818" s="76">
        <v>0.11</v>
      </c>
      <c r="F1818" s="76">
        <v>0.11</v>
      </c>
      <c r="G1818" s="73"/>
      <c r="H1818" s="72"/>
      <c r="I1818" s="71"/>
      <c r="K1818" s="90" t="s">
        <v>495</v>
      </c>
    </row>
    <row r="1819" spans="1:11" ht="12" hidden="1" customHeight="1" outlineLevel="3" x14ac:dyDescent="0.2">
      <c r="A1819" s="375" t="s">
        <v>499</v>
      </c>
      <c r="B1819" s="375"/>
      <c r="C1819" s="69"/>
      <c r="D1819" s="69"/>
      <c r="E1819" s="69"/>
      <c r="F1819" s="75">
        <v>0.11</v>
      </c>
      <c r="G1819" s="69"/>
      <c r="H1819" s="68"/>
      <c r="I1819" s="67"/>
    </row>
    <row r="1820" spans="1:11" ht="12" hidden="1" customHeight="1" outlineLevel="4" x14ac:dyDescent="0.2">
      <c r="A1820" s="376" t="s">
        <v>499</v>
      </c>
      <c r="B1820" s="376"/>
      <c r="C1820" s="69"/>
      <c r="D1820" s="69"/>
      <c r="E1820" s="69"/>
      <c r="F1820" s="75">
        <v>0.11</v>
      </c>
      <c r="G1820" s="69"/>
      <c r="H1820" s="68"/>
      <c r="I1820" s="67"/>
    </row>
    <row r="1821" spans="1:11" ht="23.25" hidden="1" customHeight="1" outlineLevel="3" x14ac:dyDescent="0.2">
      <c r="A1821" s="375" t="s">
        <v>438</v>
      </c>
      <c r="B1821" s="375"/>
      <c r="C1821" s="69"/>
      <c r="D1821" s="69"/>
      <c r="E1821" s="75">
        <v>0.11</v>
      </c>
      <c r="F1821" s="69"/>
      <c r="G1821" s="69"/>
      <c r="H1821" s="68"/>
      <c r="I1821" s="67"/>
    </row>
    <row r="1822" spans="1:11" ht="12" hidden="1" customHeight="1" outlineLevel="4" x14ac:dyDescent="0.2">
      <c r="A1822" s="376" t="s">
        <v>499</v>
      </c>
      <c r="B1822" s="376"/>
      <c r="C1822" s="69"/>
      <c r="D1822" s="69"/>
      <c r="E1822" s="75">
        <v>0.11</v>
      </c>
      <c r="F1822" s="69"/>
      <c r="G1822" s="69"/>
      <c r="H1822" s="68"/>
      <c r="I1822" s="67"/>
    </row>
    <row r="1823" spans="1:11" ht="12" hidden="1" customHeight="1" outlineLevel="2" x14ac:dyDescent="0.2">
      <c r="A1823" s="374" t="s">
        <v>504</v>
      </c>
      <c r="B1823" s="374"/>
      <c r="C1823" s="73"/>
      <c r="D1823" s="73"/>
      <c r="E1823" s="76">
        <v>1.04</v>
      </c>
      <c r="F1823" s="76">
        <v>1.04</v>
      </c>
      <c r="G1823" s="73"/>
      <c r="H1823" s="72"/>
      <c r="I1823" s="71"/>
      <c r="K1823" s="90" t="s">
        <v>495</v>
      </c>
    </row>
    <row r="1824" spans="1:11" ht="12" hidden="1" customHeight="1" outlineLevel="3" x14ac:dyDescent="0.2">
      <c r="A1824" s="375" t="s">
        <v>499</v>
      </c>
      <c r="B1824" s="375"/>
      <c r="C1824" s="69"/>
      <c r="D1824" s="69"/>
      <c r="E1824" s="69"/>
      <c r="F1824" s="75">
        <v>1.04</v>
      </c>
      <c r="G1824" s="69"/>
      <c r="H1824" s="68"/>
      <c r="I1824" s="67"/>
    </row>
    <row r="1825" spans="1:11" ht="12" hidden="1" customHeight="1" outlineLevel="4" x14ac:dyDescent="0.2">
      <c r="A1825" s="376" t="s">
        <v>499</v>
      </c>
      <c r="B1825" s="376"/>
      <c r="C1825" s="69"/>
      <c r="D1825" s="69"/>
      <c r="E1825" s="69"/>
      <c r="F1825" s="75">
        <v>1.04</v>
      </c>
      <c r="G1825" s="69"/>
      <c r="H1825" s="68"/>
      <c r="I1825" s="67"/>
    </row>
    <row r="1826" spans="1:11" ht="23.25" hidden="1" customHeight="1" outlineLevel="3" x14ac:dyDescent="0.2">
      <c r="A1826" s="375" t="s">
        <v>438</v>
      </c>
      <c r="B1826" s="375"/>
      <c r="C1826" s="69"/>
      <c r="D1826" s="69"/>
      <c r="E1826" s="75">
        <v>1.04</v>
      </c>
      <c r="F1826" s="69"/>
      <c r="G1826" s="69"/>
      <c r="H1826" s="68"/>
      <c r="I1826" s="67"/>
    </row>
    <row r="1827" spans="1:11" ht="12" hidden="1" customHeight="1" outlineLevel="4" x14ac:dyDescent="0.2">
      <c r="A1827" s="376" t="s">
        <v>499</v>
      </c>
      <c r="B1827" s="376"/>
      <c r="C1827" s="69"/>
      <c r="D1827" s="69"/>
      <c r="E1827" s="75">
        <v>1.04</v>
      </c>
      <c r="F1827" s="69"/>
      <c r="G1827" s="69"/>
      <c r="H1827" s="68"/>
      <c r="I1827" s="67"/>
    </row>
    <row r="1828" spans="1:11" ht="12" hidden="1" customHeight="1" outlineLevel="2" x14ac:dyDescent="0.2">
      <c r="A1828" s="374" t="s">
        <v>503</v>
      </c>
      <c r="B1828" s="374"/>
      <c r="C1828" s="73"/>
      <c r="D1828" s="73"/>
      <c r="E1828" s="74">
        <v>1932.8</v>
      </c>
      <c r="F1828" s="74">
        <v>1932.8</v>
      </c>
      <c r="G1828" s="73"/>
      <c r="H1828" s="72"/>
      <c r="I1828" s="71"/>
      <c r="K1828" s="90" t="s">
        <v>495</v>
      </c>
    </row>
    <row r="1829" spans="1:11" ht="12" hidden="1" customHeight="1" outlineLevel="3" x14ac:dyDescent="0.2">
      <c r="A1829" s="375" t="s">
        <v>499</v>
      </c>
      <c r="B1829" s="375"/>
      <c r="C1829" s="69"/>
      <c r="D1829" s="69"/>
      <c r="E1829" s="69"/>
      <c r="F1829" s="70">
        <v>1932.8</v>
      </c>
      <c r="G1829" s="69"/>
      <c r="H1829" s="68"/>
      <c r="I1829" s="67"/>
    </row>
    <row r="1830" spans="1:11" ht="12" hidden="1" customHeight="1" outlineLevel="4" x14ac:dyDescent="0.2">
      <c r="A1830" s="376" t="s">
        <v>499</v>
      </c>
      <c r="B1830" s="376"/>
      <c r="C1830" s="69"/>
      <c r="D1830" s="69"/>
      <c r="E1830" s="69"/>
      <c r="F1830" s="70">
        <v>1932.8</v>
      </c>
      <c r="G1830" s="69"/>
      <c r="H1830" s="68"/>
      <c r="I1830" s="67"/>
    </row>
    <row r="1831" spans="1:11" ht="23.25" hidden="1" customHeight="1" outlineLevel="3" x14ac:dyDescent="0.2">
      <c r="A1831" s="375" t="s">
        <v>438</v>
      </c>
      <c r="B1831" s="375"/>
      <c r="C1831" s="69"/>
      <c r="D1831" s="69"/>
      <c r="E1831" s="70">
        <v>1932.8</v>
      </c>
      <c r="F1831" s="69"/>
      <c r="G1831" s="69"/>
      <c r="H1831" s="68"/>
      <c r="I1831" s="67"/>
    </row>
    <row r="1832" spans="1:11" ht="12" hidden="1" customHeight="1" outlineLevel="4" x14ac:dyDescent="0.2">
      <c r="A1832" s="376" t="s">
        <v>499</v>
      </c>
      <c r="B1832" s="376"/>
      <c r="C1832" s="69"/>
      <c r="D1832" s="69"/>
      <c r="E1832" s="70">
        <v>1932.8</v>
      </c>
      <c r="F1832" s="69"/>
      <c r="G1832" s="69"/>
      <c r="H1832" s="68"/>
      <c r="I1832" s="67"/>
    </row>
    <row r="1833" spans="1:11" ht="12" hidden="1" customHeight="1" outlineLevel="2" x14ac:dyDescent="0.2">
      <c r="A1833" s="374" t="s">
        <v>502</v>
      </c>
      <c r="B1833" s="374"/>
      <c r="C1833" s="73"/>
      <c r="D1833" s="73"/>
      <c r="E1833" s="74">
        <v>27321.94</v>
      </c>
      <c r="F1833" s="74">
        <v>27321.94</v>
      </c>
      <c r="G1833" s="73"/>
      <c r="H1833" s="72"/>
      <c r="I1833" s="71"/>
    </row>
    <row r="1834" spans="1:11" ht="12" hidden="1" customHeight="1" outlineLevel="3" x14ac:dyDescent="0.2">
      <c r="A1834" s="375" t="s">
        <v>499</v>
      </c>
      <c r="B1834" s="375"/>
      <c r="C1834" s="69"/>
      <c r="D1834" s="69"/>
      <c r="E1834" s="70">
        <v>2329</v>
      </c>
      <c r="F1834" s="70">
        <v>27321.94</v>
      </c>
      <c r="G1834" s="69"/>
      <c r="H1834" s="68"/>
      <c r="I1834" s="67"/>
      <c r="K1834" s="90" t="s">
        <v>495</v>
      </c>
    </row>
    <row r="1835" spans="1:11" ht="12" hidden="1" customHeight="1" outlineLevel="4" x14ac:dyDescent="0.2">
      <c r="A1835" s="376" t="s">
        <v>499</v>
      </c>
      <c r="B1835" s="376"/>
      <c r="C1835" s="69"/>
      <c r="D1835" s="69"/>
      <c r="E1835" s="70">
        <v>2329</v>
      </c>
      <c r="F1835" s="70">
        <v>27321.94</v>
      </c>
      <c r="G1835" s="69"/>
      <c r="H1835" s="68"/>
      <c r="I1835" s="67"/>
    </row>
    <row r="1836" spans="1:11" ht="23.25" hidden="1" customHeight="1" outlineLevel="3" x14ac:dyDescent="0.2">
      <c r="A1836" s="375" t="s">
        <v>438</v>
      </c>
      <c r="B1836" s="375"/>
      <c r="C1836" s="69"/>
      <c r="D1836" s="69"/>
      <c r="E1836" s="70">
        <v>2605.5500000000002</v>
      </c>
      <c r="F1836" s="69"/>
      <c r="G1836" s="69"/>
      <c r="H1836" s="68"/>
      <c r="I1836" s="67"/>
      <c r="K1836" s="90" t="s">
        <v>495</v>
      </c>
    </row>
    <row r="1837" spans="1:11" ht="12" hidden="1" customHeight="1" outlineLevel="4" x14ac:dyDescent="0.2">
      <c r="A1837" s="376" t="s">
        <v>499</v>
      </c>
      <c r="B1837" s="376"/>
      <c r="C1837" s="69"/>
      <c r="D1837" s="69"/>
      <c r="E1837" s="70">
        <v>2605.5500000000002</v>
      </c>
      <c r="F1837" s="69"/>
      <c r="G1837" s="69"/>
      <c r="H1837" s="68"/>
      <c r="I1837" s="67"/>
    </row>
    <row r="1838" spans="1:11" ht="23.25" hidden="1" customHeight="1" outlineLevel="3" x14ac:dyDescent="0.2">
      <c r="A1838" s="375" t="s">
        <v>548</v>
      </c>
      <c r="B1838" s="375"/>
      <c r="C1838" s="69"/>
      <c r="D1838" s="69"/>
      <c r="E1838" s="70">
        <v>22387.39</v>
      </c>
      <c r="F1838" s="69"/>
      <c r="G1838" s="69"/>
      <c r="H1838" s="68"/>
      <c r="I1838" s="67"/>
    </row>
    <row r="1839" spans="1:11" ht="23.25" hidden="1" customHeight="1" outlineLevel="4" x14ac:dyDescent="0.2">
      <c r="A1839" s="376" t="s">
        <v>640</v>
      </c>
      <c r="B1839" s="376"/>
      <c r="C1839" s="69"/>
      <c r="D1839" s="69"/>
      <c r="E1839" s="70">
        <v>3521.04</v>
      </c>
      <c r="F1839" s="69"/>
      <c r="G1839" s="69"/>
      <c r="H1839" s="68"/>
      <c r="I1839" s="67"/>
      <c r="K1839" s="90" t="s">
        <v>390</v>
      </c>
    </row>
    <row r="1840" spans="1:11" ht="23.25" hidden="1" customHeight="1" outlineLevel="4" x14ac:dyDescent="0.2">
      <c r="A1840" s="376" t="s">
        <v>639</v>
      </c>
      <c r="B1840" s="376"/>
      <c r="C1840" s="69"/>
      <c r="D1840" s="69"/>
      <c r="E1840" s="70">
        <v>11950.84</v>
      </c>
      <c r="F1840" s="69"/>
      <c r="G1840" s="69"/>
      <c r="H1840" s="68"/>
      <c r="I1840" s="67"/>
      <c r="K1840" s="90" t="s">
        <v>389</v>
      </c>
    </row>
    <row r="1841" spans="1:62" ht="23.25" hidden="1" customHeight="1" outlineLevel="4" x14ac:dyDescent="0.2">
      <c r="A1841" s="376" t="s">
        <v>638</v>
      </c>
      <c r="B1841" s="376"/>
      <c r="C1841" s="69"/>
      <c r="D1841" s="69"/>
      <c r="E1841" s="70">
        <v>1157.6500000000001</v>
      </c>
      <c r="F1841" s="69"/>
      <c r="G1841" s="69"/>
      <c r="H1841" s="68"/>
      <c r="I1841" s="67"/>
      <c r="K1841" s="90" t="s">
        <v>230</v>
      </c>
    </row>
    <row r="1842" spans="1:62" ht="23.25" hidden="1" customHeight="1" outlineLevel="4" x14ac:dyDescent="0.2">
      <c r="A1842" s="376" t="s">
        <v>637</v>
      </c>
      <c r="B1842" s="376"/>
      <c r="C1842" s="69"/>
      <c r="D1842" s="69"/>
      <c r="E1842" s="70">
        <v>1230.06</v>
      </c>
      <c r="F1842" s="69"/>
      <c r="G1842" s="69"/>
      <c r="H1842" s="68"/>
      <c r="I1842" s="67"/>
      <c r="K1842" s="90" t="s">
        <v>231</v>
      </c>
    </row>
    <row r="1843" spans="1:62" ht="12" hidden="1" customHeight="1" outlineLevel="4" x14ac:dyDescent="0.2">
      <c r="A1843" s="376" t="s">
        <v>636</v>
      </c>
      <c r="B1843" s="376"/>
      <c r="C1843" s="69"/>
      <c r="D1843" s="69"/>
      <c r="E1843" s="75">
        <v>965.98</v>
      </c>
      <c r="F1843" s="69"/>
      <c r="G1843" s="69"/>
      <c r="H1843" s="68"/>
      <c r="I1843" s="67"/>
      <c r="K1843" s="90" t="s">
        <v>229</v>
      </c>
    </row>
    <row r="1844" spans="1:62" ht="12" hidden="1" customHeight="1" outlineLevel="4" x14ac:dyDescent="0.2">
      <c r="A1844" s="376" t="s">
        <v>635</v>
      </c>
      <c r="B1844" s="376"/>
      <c r="C1844" s="69"/>
      <c r="D1844" s="69"/>
      <c r="E1844" s="70">
        <v>3561.82</v>
      </c>
      <c r="F1844" s="69"/>
      <c r="G1844" s="69"/>
      <c r="H1844" s="68"/>
      <c r="I1844" s="67"/>
      <c r="K1844" s="90" t="s">
        <v>354</v>
      </c>
    </row>
    <row r="1845" spans="1:62" ht="12" hidden="1" customHeight="1" outlineLevel="2" x14ac:dyDescent="0.2">
      <c r="A1845" s="374" t="s">
        <v>501</v>
      </c>
      <c r="B1845" s="374"/>
      <c r="C1845" s="73"/>
      <c r="D1845" s="73"/>
      <c r="E1845" s="76">
        <v>189.18</v>
      </c>
      <c r="F1845" s="76">
        <v>189.18</v>
      </c>
      <c r="G1845" s="73"/>
      <c r="H1845" s="72"/>
      <c r="I1845" s="71"/>
      <c r="K1845" s="90" t="s">
        <v>495</v>
      </c>
    </row>
    <row r="1846" spans="1:62" ht="12" hidden="1" customHeight="1" outlineLevel="3" x14ac:dyDescent="0.2">
      <c r="A1846" s="375" t="s">
        <v>499</v>
      </c>
      <c r="B1846" s="375"/>
      <c r="C1846" s="69"/>
      <c r="D1846" s="69"/>
      <c r="E1846" s="69"/>
      <c r="F1846" s="75">
        <v>189.18</v>
      </c>
      <c r="G1846" s="69"/>
      <c r="H1846" s="68"/>
      <c r="I1846" s="67"/>
    </row>
    <row r="1847" spans="1:62" ht="12" hidden="1" customHeight="1" outlineLevel="4" x14ac:dyDescent="0.2">
      <c r="A1847" s="376" t="s">
        <v>499</v>
      </c>
      <c r="B1847" s="376"/>
      <c r="C1847" s="69"/>
      <c r="D1847" s="69"/>
      <c r="E1847" s="69"/>
      <c r="F1847" s="75">
        <v>189.18</v>
      </c>
      <c r="G1847" s="69"/>
      <c r="H1847" s="68"/>
      <c r="I1847" s="67"/>
    </row>
    <row r="1848" spans="1:62" ht="23.25" hidden="1" customHeight="1" outlineLevel="3" x14ac:dyDescent="0.2">
      <c r="A1848" s="375" t="s">
        <v>438</v>
      </c>
      <c r="B1848" s="375"/>
      <c r="C1848" s="69"/>
      <c r="D1848" s="69"/>
      <c r="E1848" s="75">
        <v>189.18</v>
      </c>
      <c r="F1848" s="69"/>
      <c r="G1848" s="69"/>
      <c r="H1848" s="68"/>
      <c r="I1848" s="67"/>
    </row>
    <row r="1849" spans="1:62" ht="12" hidden="1" customHeight="1" outlineLevel="4" x14ac:dyDescent="0.2">
      <c r="A1849" s="376" t="s">
        <v>499</v>
      </c>
      <c r="B1849" s="376"/>
      <c r="C1849" s="69"/>
      <c r="D1849" s="69"/>
      <c r="E1849" s="75">
        <v>189.18</v>
      </c>
      <c r="F1849" s="69"/>
      <c r="G1849" s="69"/>
      <c r="H1849" s="68"/>
      <c r="I1849" s="67"/>
    </row>
    <row r="1850" spans="1:62" ht="12" hidden="1" customHeight="1" outlineLevel="2" x14ac:dyDescent="0.2">
      <c r="A1850" s="374" t="s">
        <v>500</v>
      </c>
      <c r="B1850" s="374"/>
      <c r="C1850" s="73"/>
      <c r="D1850" s="73"/>
      <c r="E1850" s="76">
        <v>149.12</v>
      </c>
      <c r="F1850" s="76">
        <v>149.12</v>
      </c>
      <c r="G1850" s="73"/>
      <c r="H1850" s="72"/>
      <c r="I1850" s="71"/>
      <c r="K1850" s="90" t="s">
        <v>495</v>
      </c>
    </row>
    <row r="1851" spans="1:62" ht="12" hidden="1" customHeight="1" outlineLevel="3" x14ac:dyDescent="0.2">
      <c r="A1851" s="375" t="s">
        <v>499</v>
      </c>
      <c r="B1851" s="375"/>
      <c r="C1851" s="69"/>
      <c r="D1851" s="69"/>
      <c r="E1851" s="69"/>
      <c r="F1851" s="75">
        <v>149.12</v>
      </c>
      <c r="G1851" s="69"/>
      <c r="H1851" s="68"/>
      <c r="I1851" s="67"/>
    </row>
    <row r="1852" spans="1:62" ht="12" hidden="1" customHeight="1" outlineLevel="4" x14ac:dyDescent="0.2">
      <c r="A1852" s="376" t="s">
        <v>499</v>
      </c>
      <c r="B1852" s="376"/>
      <c r="C1852" s="69"/>
      <c r="D1852" s="69"/>
      <c r="E1852" s="69"/>
      <c r="F1852" s="75">
        <v>149.12</v>
      </c>
      <c r="G1852" s="69"/>
      <c r="H1852" s="68"/>
      <c r="I1852" s="67"/>
    </row>
    <row r="1853" spans="1:62" ht="23.25" hidden="1" customHeight="1" outlineLevel="3" x14ac:dyDescent="0.2">
      <c r="A1853" s="375" t="s">
        <v>438</v>
      </c>
      <c r="B1853" s="375"/>
      <c r="C1853" s="69"/>
      <c r="D1853" s="69"/>
      <c r="E1853" s="75">
        <v>149.12</v>
      </c>
      <c r="F1853" s="69"/>
      <c r="G1853" s="69"/>
      <c r="H1853" s="68"/>
      <c r="I1853" s="67"/>
    </row>
    <row r="1854" spans="1:62" ht="12" hidden="1" customHeight="1" outlineLevel="4" x14ac:dyDescent="0.2">
      <c r="A1854" s="376" t="s">
        <v>499</v>
      </c>
      <c r="B1854" s="376"/>
      <c r="C1854" s="69"/>
      <c r="D1854" s="69"/>
      <c r="E1854" s="75">
        <v>149.12</v>
      </c>
      <c r="F1854" s="69"/>
      <c r="G1854" s="69"/>
      <c r="H1854" s="68"/>
      <c r="I1854" s="67"/>
    </row>
    <row r="1855" spans="1:62" ht="12" customHeight="1" outlineLevel="1" collapsed="1" x14ac:dyDescent="0.2">
      <c r="A1855" s="373" t="s">
        <v>457</v>
      </c>
      <c r="B1855" s="373"/>
      <c r="C1855" s="79"/>
      <c r="D1855" s="79"/>
      <c r="E1855" s="87">
        <v>1693483.28</v>
      </c>
      <c r="F1855" s="80">
        <v>1693483.28</v>
      </c>
      <c r="G1855" s="79"/>
      <c r="H1855" s="78"/>
      <c r="I1855" s="77"/>
      <c r="BJ1855" s="90" t="s">
        <v>860</v>
      </c>
    </row>
    <row r="1856" spans="1:62" ht="12" hidden="1" customHeight="1" outlineLevel="2" x14ac:dyDescent="0.2">
      <c r="A1856" s="374" t="s">
        <v>507</v>
      </c>
      <c r="B1856" s="374"/>
      <c r="C1856" s="73"/>
      <c r="D1856" s="73"/>
      <c r="E1856" s="76">
        <v>236.06</v>
      </c>
      <c r="F1856" s="76">
        <v>236.06</v>
      </c>
      <c r="G1856" s="73"/>
      <c r="H1856" s="72"/>
      <c r="I1856" s="71"/>
    </row>
    <row r="1857" spans="1:9" ht="12" hidden="1" customHeight="1" outlineLevel="3" x14ac:dyDescent="0.2">
      <c r="A1857" s="375" t="s">
        <v>499</v>
      </c>
      <c r="B1857" s="375"/>
      <c r="C1857" s="69"/>
      <c r="D1857" s="69"/>
      <c r="E1857" s="69"/>
      <c r="F1857" s="75">
        <v>236.06</v>
      </c>
      <c r="G1857" s="69"/>
      <c r="H1857" s="68"/>
      <c r="I1857" s="67"/>
    </row>
    <row r="1858" spans="1:9" ht="12" hidden="1" customHeight="1" outlineLevel="4" x14ac:dyDescent="0.2">
      <c r="A1858" s="376" t="s">
        <v>499</v>
      </c>
      <c r="B1858" s="376"/>
      <c r="C1858" s="69"/>
      <c r="D1858" s="69"/>
      <c r="E1858" s="69"/>
      <c r="F1858" s="75">
        <v>236.06</v>
      </c>
      <c r="G1858" s="69"/>
      <c r="H1858" s="68"/>
      <c r="I1858" s="67"/>
    </row>
    <row r="1859" spans="1:9" ht="23.25" hidden="1" customHeight="1" outlineLevel="3" x14ac:dyDescent="0.2">
      <c r="A1859" s="375" t="s">
        <v>440</v>
      </c>
      <c r="B1859" s="375"/>
      <c r="C1859" s="69"/>
      <c r="D1859" s="69"/>
      <c r="E1859" s="75">
        <v>236.06</v>
      </c>
      <c r="F1859" s="69"/>
      <c r="G1859" s="69"/>
      <c r="H1859" s="68"/>
      <c r="I1859" s="67"/>
    </row>
    <row r="1860" spans="1:9" ht="12" hidden="1" customHeight="1" outlineLevel="4" x14ac:dyDescent="0.2">
      <c r="A1860" s="376" t="s">
        <v>499</v>
      </c>
      <c r="B1860" s="376"/>
      <c r="C1860" s="69"/>
      <c r="D1860" s="69"/>
      <c r="E1860" s="75">
        <v>236.06</v>
      </c>
      <c r="F1860" s="69"/>
      <c r="G1860" s="69"/>
      <c r="H1860" s="68"/>
      <c r="I1860" s="67"/>
    </row>
    <row r="1861" spans="1:9" ht="12" hidden="1" customHeight="1" outlineLevel="2" x14ac:dyDescent="0.2">
      <c r="A1861" s="374" t="s">
        <v>392</v>
      </c>
      <c r="B1861" s="374"/>
      <c r="C1861" s="73"/>
      <c r="D1861" s="73"/>
      <c r="E1861" s="74">
        <v>68622.929999999993</v>
      </c>
      <c r="F1861" s="74">
        <v>68622.929999999993</v>
      </c>
      <c r="G1861" s="73"/>
      <c r="H1861" s="72"/>
      <c r="I1861" s="71"/>
    </row>
    <row r="1862" spans="1:9" ht="12" hidden="1" customHeight="1" outlineLevel="3" x14ac:dyDescent="0.2">
      <c r="A1862" s="375" t="s">
        <v>499</v>
      </c>
      <c r="B1862" s="375"/>
      <c r="C1862" s="69"/>
      <c r="D1862" s="69"/>
      <c r="E1862" s="69"/>
      <c r="F1862" s="70">
        <v>68622.929999999993</v>
      </c>
      <c r="G1862" s="69"/>
      <c r="H1862" s="68"/>
      <c r="I1862" s="67"/>
    </row>
    <row r="1863" spans="1:9" ht="12" hidden="1" customHeight="1" outlineLevel="4" x14ac:dyDescent="0.2">
      <c r="A1863" s="376" t="s">
        <v>499</v>
      </c>
      <c r="B1863" s="376"/>
      <c r="C1863" s="69"/>
      <c r="D1863" s="69"/>
      <c r="E1863" s="69"/>
      <c r="F1863" s="70">
        <v>68622.929999999993</v>
      </c>
      <c r="G1863" s="69"/>
      <c r="H1863" s="68"/>
      <c r="I1863" s="67"/>
    </row>
    <row r="1864" spans="1:9" ht="23.25" hidden="1" customHeight="1" outlineLevel="3" x14ac:dyDescent="0.2">
      <c r="A1864" s="375" t="s">
        <v>440</v>
      </c>
      <c r="B1864" s="375"/>
      <c r="C1864" s="69"/>
      <c r="D1864" s="69"/>
      <c r="E1864" s="70">
        <v>66835.5</v>
      </c>
      <c r="F1864" s="69"/>
      <c r="G1864" s="69"/>
      <c r="H1864" s="68"/>
      <c r="I1864" s="67"/>
    </row>
    <row r="1865" spans="1:9" ht="12" hidden="1" customHeight="1" outlineLevel="4" x14ac:dyDescent="0.2">
      <c r="A1865" s="376" t="s">
        <v>499</v>
      </c>
      <c r="B1865" s="376"/>
      <c r="C1865" s="69"/>
      <c r="D1865" s="69"/>
      <c r="E1865" s="70">
        <v>66835.5</v>
      </c>
      <c r="F1865" s="69"/>
      <c r="G1865" s="69"/>
      <c r="H1865" s="68"/>
      <c r="I1865" s="67"/>
    </row>
    <row r="1866" spans="1:9" ht="12" hidden="1" customHeight="1" outlineLevel="3" x14ac:dyDescent="0.2">
      <c r="A1866" s="375" t="s">
        <v>442</v>
      </c>
      <c r="B1866" s="375"/>
      <c r="C1866" s="69"/>
      <c r="D1866" s="69"/>
      <c r="E1866" s="70">
        <v>1787.43</v>
      </c>
      <c r="F1866" s="69"/>
      <c r="G1866" s="69"/>
      <c r="H1866" s="68"/>
      <c r="I1866" s="67"/>
    </row>
    <row r="1867" spans="1:9" ht="12" hidden="1" customHeight="1" outlineLevel="4" x14ac:dyDescent="0.2">
      <c r="A1867" s="376" t="s">
        <v>499</v>
      </c>
      <c r="B1867" s="376"/>
      <c r="C1867" s="69"/>
      <c r="D1867" s="69"/>
      <c r="E1867" s="70">
        <v>1787.43</v>
      </c>
      <c r="F1867" s="69"/>
      <c r="G1867" s="69"/>
      <c r="H1867" s="68"/>
      <c r="I1867" s="67"/>
    </row>
    <row r="1868" spans="1:9" ht="12" hidden="1" customHeight="1" outlineLevel="2" x14ac:dyDescent="0.2">
      <c r="A1868" s="374" t="s">
        <v>506</v>
      </c>
      <c r="B1868" s="374"/>
      <c r="C1868" s="73"/>
      <c r="D1868" s="73"/>
      <c r="E1868" s="74">
        <v>137986.82999999999</v>
      </c>
      <c r="F1868" s="74">
        <v>137986.82999999999</v>
      </c>
      <c r="G1868" s="73"/>
      <c r="H1868" s="72"/>
      <c r="I1868" s="71"/>
    </row>
    <row r="1869" spans="1:9" ht="12" hidden="1" customHeight="1" outlineLevel="3" x14ac:dyDescent="0.2">
      <c r="A1869" s="375" t="s">
        <v>499</v>
      </c>
      <c r="B1869" s="375"/>
      <c r="C1869" s="69"/>
      <c r="D1869" s="69"/>
      <c r="E1869" s="69"/>
      <c r="F1869" s="70">
        <v>137986.82999999999</v>
      </c>
      <c r="G1869" s="69"/>
      <c r="H1869" s="68"/>
      <c r="I1869" s="67"/>
    </row>
    <row r="1870" spans="1:9" ht="12" hidden="1" customHeight="1" outlineLevel="4" x14ac:dyDescent="0.2">
      <c r="A1870" s="376" t="s">
        <v>499</v>
      </c>
      <c r="B1870" s="376"/>
      <c r="C1870" s="69"/>
      <c r="D1870" s="69"/>
      <c r="E1870" s="69"/>
      <c r="F1870" s="70">
        <v>137986.82999999999</v>
      </c>
      <c r="G1870" s="69"/>
      <c r="H1870" s="68"/>
      <c r="I1870" s="67"/>
    </row>
    <row r="1871" spans="1:9" ht="23.25" hidden="1" customHeight="1" outlineLevel="3" x14ac:dyDescent="0.2">
      <c r="A1871" s="375" t="s">
        <v>440</v>
      </c>
      <c r="B1871" s="375"/>
      <c r="C1871" s="69"/>
      <c r="D1871" s="69"/>
      <c r="E1871" s="70">
        <v>134412.85999999999</v>
      </c>
      <c r="F1871" s="69"/>
      <c r="G1871" s="69"/>
      <c r="H1871" s="68"/>
      <c r="I1871" s="67"/>
    </row>
    <row r="1872" spans="1:9" ht="12" hidden="1" customHeight="1" outlineLevel="4" x14ac:dyDescent="0.2">
      <c r="A1872" s="376" t="s">
        <v>499</v>
      </c>
      <c r="B1872" s="376"/>
      <c r="C1872" s="69"/>
      <c r="D1872" s="69"/>
      <c r="E1872" s="70">
        <v>134412.85999999999</v>
      </c>
      <c r="F1872" s="69"/>
      <c r="G1872" s="69"/>
      <c r="H1872" s="68"/>
      <c r="I1872" s="67"/>
    </row>
    <row r="1873" spans="1:9" ht="12" hidden="1" customHeight="1" outlineLevel="3" x14ac:dyDescent="0.2">
      <c r="A1873" s="375" t="s">
        <v>442</v>
      </c>
      <c r="B1873" s="375"/>
      <c r="C1873" s="69"/>
      <c r="D1873" s="69"/>
      <c r="E1873" s="70">
        <v>3573.97</v>
      </c>
      <c r="F1873" s="69"/>
      <c r="G1873" s="69"/>
      <c r="H1873" s="68"/>
      <c r="I1873" s="67"/>
    </row>
    <row r="1874" spans="1:9" ht="12" hidden="1" customHeight="1" outlineLevel="4" x14ac:dyDescent="0.2">
      <c r="A1874" s="376" t="s">
        <v>499</v>
      </c>
      <c r="B1874" s="376"/>
      <c r="C1874" s="69"/>
      <c r="D1874" s="69"/>
      <c r="E1874" s="70">
        <v>3573.97</v>
      </c>
      <c r="F1874" s="69"/>
      <c r="G1874" s="69"/>
      <c r="H1874" s="68"/>
      <c r="I1874" s="67"/>
    </row>
    <row r="1875" spans="1:9" ht="12" hidden="1" customHeight="1" outlineLevel="2" x14ac:dyDescent="0.2">
      <c r="A1875" s="374" t="s">
        <v>505</v>
      </c>
      <c r="B1875" s="374"/>
      <c r="C1875" s="73"/>
      <c r="D1875" s="73"/>
      <c r="E1875" s="76">
        <v>22.52</v>
      </c>
      <c r="F1875" s="76">
        <v>22.52</v>
      </c>
      <c r="G1875" s="73"/>
      <c r="H1875" s="72"/>
      <c r="I1875" s="71"/>
    </row>
    <row r="1876" spans="1:9" ht="12" hidden="1" customHeight="1" outlineLevel="3" x14ac:dyDescent="0.2">
      <c r="A1876" s="375" t="s">
        <v>499</v>
      </c>
      <c r="B1876" s="375"/>
      <c r="C1876" s="69"/>
      <c r="D1876" s="69"/>
      <c r="E1876" s="69"/>
      <c r="F1876" s="75">
        <v>22.52</v>
      </c>
      <c r="G1876" s="69"/>
      <c r="H1876" s="68"/>
      <c r="I1876" s="67"/>
    </row>
    <row r="1877" spans="1:9" ht="12" hidden="1" customHeight="1" outlineLevel="4" x14ac:dyDescent="0.2">
      <c r="A1877" s="376" t="s">
        <v>499</v>
      </c>
      <c r="B1877" s="376"/>
      <c r="C1877" s="69"/>
      <c r="D1877" s="69"/>
      <c r="E1877" s="69"/>
      <c r="F1877" s="75">
        <v>22.52</v>
      </c>
      <c r="G1877" s="69"/>
      <c r="H1877" s="68"/>
      <c r="I1877" s="67"/>
    </row>
    <row r="1878" spans="1:9" ht="23.25" hidden="1" customHeight="1" outlineLevel="3" x14ac:dyDescent="0.2">
      <c r="A1878" s="375" t="s">
        <v>440</v>
      </c>
      <c r="B1878" s="375"/>
      <c r="C1878" s="69"/>
      <c r="D1878" s="69"/>
      <c r="E1878" s="75">
        <v>21.92</v>
      </c>
      <c r="F1878" s="69"/>
      <c r="G1878" s="69"/>
      <c r="H1878" s="68"/>
      <c r="I1878" s="67"/>
    </row>
    <row r="1879" spans="1:9" ht="12" hidden="1" customHeight="1" outlineLevel="4" x14ac:dyDescent="0.2">
      <c r="A1879" s="376" t="s">
        <v>499</v>
      </c>
      <c r="B1879" s="376"/>
      <c r="C1879" s="69"/>
      <c r="D1879" s="69"/>
      <c r="E1879" s="75">
        <v>21.92</v>
      </c>
      <c r="F1879" s="69"/>
      <c r="G1879" s="69"/>
      <c r="H1879" s="68"/>
      <c r="I1879" s="67"/>
    </row>
    <row r="1880" spans="1:9" ht="12" hidden="1" customHeight="1" outlineLevel="3" x14ac:dyDescent="0.2">
      <c r="A1880" s="375" t="s">
        <v>442</v>
      </c>
      <c r="B1880" s="375"/>
      <c r="C1880" s="69"/>
      <c r="D1880" s="69"/>
      <c r="E1880" s="75">
        <v>0.6</v>
      </c>
      <c r="F1880" s="69"/>
      <c r="G1880" s="69"/>
      <c r="H1880" s="68"/>
      <c r="I1880" s="67"/>
    </row>
    <row r="1881" spans="1:9" ht="12" hidden="1" customHeight="1" outlineLevel="4" x14ac:dyDescent="0.2">
      <c r="A1881" s="376" t="s">
        <v>499</v>
      </c>
      <c r="B1881" s="376"/>
      <c r="C1881" s="69"/>
      <c r="D1881" s="69"/>
      <c r="E1881" s="75">
        <v>0.6</v>
      </c>
      <c r="F1881" s="69"/>
      <c r="G1881" s="69"/>
      <c r="H1881" s="68"/>
      <c r="I1881" s="67"/>
    </row>
    <row r="1882" spans="1:9" ht="12" hidden="1" customHeight="1" outlineLevel="2" x14ac:dyDescent="0.2">
      <c r="A1882" s="374" t="s">
        <v>504</v>
      </c>
      <c r="B1882" s="374"/>
      <c r="C1882" s="73"/>
      <c r="D1882" s="73"/>
      <c r="E1882" s="76">
        <v>856.56</v>
      </c>
      <c r="F1882" s="76">
        <v>856.56</v>
      </c>
      <c r="G1882" s="73"/>
      <c r="H1882" s="72"/>
      <c r="I1882" s="71"/>
    </row>
    <row r="1883" spans="1:9" ht="12" hidden="1" customHeight="1" outlineLevel="3" x14ac:dyDescent="0.2">
      <c r="A1883" s="375" t="s">
        <v>499</v>
      </c>
      <c r="B1883" s="375"/>
      <c r="C1883" s="69"/>
      <c r="D1883" s="69"/>
      <c r="E1883" s="69"/>
      <c r="F1883" s="75">
        <v>856.56</v>
      </c>
      <c r="G1883" s="69"/>
      <c r="H1883" s="68"/>
      <c r="I1883" s="67"/>
    </row>
    <row r="1884" spans="1:9" ht="12" hidden="1" customHeight="1" outlineLevel="4" x14ac:dyDescent="0.2">
      <c r="A1884" s="376" t="s">
        <v>499</v>
      </c>
      <c r="B1884" s="376"/>
      <c r="C1884" s="69"/>
      <c r="D1884" s="69"/>
      <c r="E1884" s="69"/>
      <c r="F1884" s="75">
        <v>856.56</v>
      </c>
      <c r="G1884" s="69"/>
      <c r="H1884" s="68"/>
      <c r="I1884" s="67"/>
    </row>
    <row r="1885" spans="1:9" ht="23.25" hidden="1" customHeight="1" outlineLevel="3" x14ac:dyDescent="0.2">
      <c r="A1885" s="375" t="s">
        <v>440</v>
      </c>
      <c r="B1885" s="375"/>
      <c r="C1885" s="69"/>
      <c r="D1885" s="69"/>
      <c r="E1885" s="75">
        <v>856.56</v>
      </c>
      <c r="F1885" s="69"/>
      <c r="G1885" s="69"/>
      <c r="H1885" s="68"/>
      <c r="I1885" s="67"/>
    </row>
    <row r="1886" spans="1:9" ht="12" hidden="1" customHeight="1" outlineLevel="4" x14ac:dyDescent="0.2">
      <c r="A1886" s="376" t="s">
        <v>499</v>
      </c>
      <c r="B1886" s="376"/>
      <c r="C1886" s="69"/>
      <c r="D1886" s="69"/>
      <c r="E1886" s="75">
        <v>856.56</v>
      </c>
      <c r="F1886" s="69"/>
      <c r="G1886" s="69"/>
      <c r="H1886" s="68"/>
      <c r="I1886" s="67"/>
    </row>
    <row r="1887" spans="1:9" ht="12" hidden="1" customHeight="1" outlineLevel="2" x14ac:dyDescent="0.2">
      <c r="A1887" s="374" t="s">
        <v>503</v>
      </c>
      <c r="B1887" s="374"/>
      <c r="C1887" s="73"/>
      <c r="D1887" s="73"/>
      <c r="E1887" s="74">
        <v>345010.31</v>
      </c>
      <c r="F1887" s="74">
        <v>345010.31</v>
      </c>
      <c r="G1887" s="73"/>
      <c r="H1887" s="72"/>
      <c r="I1887" s="71"/>
    </row>
    <row r="1888" spans="1:9" ht="12" hidden="1" customHeight="1" outlineLevel="3" x14ac:dyDescent="0.2">
      <c r="A1888" s="375" t="s">
        <v>499</v>
      </c>
      <c r="B1888" s="375"/>
      <c r="C1888" s="69"/>
      <c r="D1888" s="69"/>
      <c r="E1888" s="69"/>
      <c r="F1888" s="70">
        <v>345010.31</v>
      </c>
      <c r="G1888" s="69"/>
      <c r="H1888" s="68"/>
      <c r="I1888" s="67"/>
    </row>
    <row r="1889" spans="1:9" ht="12" hidden="1" customHeight="1" outlineLevel="4" x14ac:dyDescent="0.2">
      <c r="A1889" s="376" t="s">
        <v>499</v>
      </c>
      <c r="B1889" s="376"/>
      <c r="C1889" s="69"/>
      <c r="D1889" s="69"/>
      <c r="E1889" s="69"/>
      <c r="F1889" s="70">
        <v>345010.31</v>
      </c>
      <c r="G1889" s="69"/>
      <c r="H1889" s="68"/>
      <c r="I1889" s="67"/>
    </row>
    <row r="1890" spans="1:9" ht="23.25" hidden="1" customHeight="1" outlineLevel="3" x14ac:dyDescent="0.2">
      <c r="A1890" s="375" t="s">
        <v>440</v>
      </c>
      <c r="B1890" s="375"/>
      <c r="C1890" s="69"/>
      <c r="D1890" s="69"/>
      <c r="E1890" s="70">
        <v>334549.06</v>
      </c>
      <c r="F1890" s="69"/>
      <c r="G1890" s="69"/>
      <c r="H1890" s="68"/>
      <c r="I1890" s="67"/>
    </row>
    <row r="1891" spans="1:9" ht="12" hidden="1" customHeight="1" outlineLevel="4" x14ac:dyDescent="0.2">
      <c r="A1891" s="376" t="s">
        <v>499</v>
      </c>
      <c r="B1891" s="376"/>
      <c r="C1891" s="69"/>
      <c r="D1891" s="69"/>
      <c r="E1891" s="70">
        <v>334549.06</v>
      </c>
      <c r="F1891" s="69"/>
      <c r="G1891" s="69"/>
      <c r="H1891" s="68"/>
      <c r="I1891" s="67"/>
    </row>
    <row r="1892" spans="1:9" ht="12" hidden="1" customHeight="1" outlineLevel="3" x14ac:dyDescent="0.2">
      <c r="A1892" s="375" t="s">
        <v>442</v>
      </c>
      <c r="B1892" s="375"/>
      <c r="C1892" s="69"/>
      <c r="D1892" s="69"/>
      <c r="E1892" s="70">
        <v>10461.25</v>
      </c>
      <c r="F1892" s="69"/>
      <c r="G1892" s="69"/>
      <c r="H1892" s="68"/>
      <c r="I1892" s="67"/>
    </row>
    <row r="1893" spans="1:9" ht="12" hidden="1" customHeight="1" outlineLevel="4" x14ac:dyDescent="0.2">
      <c r="A1893" s="376" t="s">
        <v>499</v>
      </c>
      <c r="B1893" s="376"/>
      <c r="C1893" s="69"/>
      <c r="D1893" s="69"/>
      <c r="E1893" s="70">
        <v>10461.25</v>
      </c>
      <c r="F1893" s="69"/>
      <c r="G1893" s="69"/>
      <c r="H1893" s="68"/>
      <c r="I1893" s="67"/>
    </row>
    <row r="1894" spans="1:9" ht="12" hidden="1" customHeight="1" outlineLevel="2" x14ac:dyDescent="0.2">
      <c r="A1894" s="374" t="s">
        <v>502</v>
      </c>
      <c r="B1894" s="374"/>
      <c r="C1894" s="73"/>
      <c r="D1894" s="73"/>
      <c r="E1894" s="74">
        <v>1071387.52</v>
      </c>
      <c r="F1894" s="74">
        <v>1071387.52</v>
      </c>
      <c r="G1894" s="73"/>
      <c r="H1894" s="72"/>
      <c r="I1894" s="71"/>
    </row>
    <row r="1895" spans="1:9" ht="12" hidden="1" customHeight="1" outlineLevel="3" x14ac:dyDescent="0.2">
      <c r="A1895" s="375" t="s">
        <v>499</v>
      </c>
      <c r="B1895" s="375"/>
      <c r="C1895" s="69"/>
      <c r="D1895" s="69"/>
      <c r="E1895" s="70">
        <v>548542.48</v>
      </c>
      <c r="F1895" s="70">
        <v>1071387.52</v>
      </c>
      <c r="G1895" s="69"/>
      <c r="H1895" s="68"/>
      <c r="I1895" s="67"/>
    </row>
    <row r="1896" spans="1:9" ht="12" hidden="1" customHeight="1" outlineLevel="4" x14ac:dyDescent="0.2">
      <c r="A1896" s="376" t="s">
        <v>499</v>
      </c>
      <c r="B1896" s="376"/>
      <c r="C1896" s="69"/>
      <c r="D1896" s="69"/>
      <c r="E1896" s="70">
        <v>548542.48</v>
      </c>
      <c r="F1896" s="70">
        <v>1071387.52</v>
      </c>
      <c r="G1896" s="69"/>
      <c r="H1896" s="68"/>
      <c r="I1896" s="67"/>
    </row>
    <row r="1897" spans="1:9" ht="23.25" hidden="1" customHeight="1" outlineLevel="3" x14ac:dyDescent="0.2">
      <c r="A1897" s="375" t="s">
        <v>440</v>
      </c>
      <c r="B1897" s="375"/>
      <c r="C1897" s="69"/>
      <c r="D1897" s="69"/>
      <c r="E1897" s="70">
        <v>500333.13</v>
      </c>
      <c r="F1897" s="69"/>
      <c r="G1897" s="69"/>
      <c r="H1897" s="68"/>
      <c r="I1897" s="67"/>
    </row>
    <row r="1898" spans="1:9" ht="12" hidden="1" customHeight="1" outlineLevel="4" x14ac:dyDescent="0.2">
      <c r="A1898" s="376" t="s">
        <v>499</v>
      </c>
      <c r="B1898" s="376"/>
      <c r="C1898" s="69"/>
      <c r="D1898" s="69"/>
      <c r="E1898" s="70">
        <v>500333.13</v>
      </c>
      <c r="F1898" s="69"/>
      <c r="G1898" s="69"/>
      <c r="H1898" s="68"/>
      <c r="I1898" s="67"/>
    </row>
    <row r="1899" spans="1:9" ht="12" hidden="1" customHeight="1" outlineLevel="3" x14ac:dyDescent="0.2">
      <c r="A1899" s="375" t="s">
        <v>442</v>
      </c>
      <c r="B1899" s="375"/>
      <c r="C1899" s="69"/>
      <c r="D1899" s="69"/>
      <c r="E1899" s="70">
        <v>22511.91</v>
      </c>
      <c r="F1899" s="69"/>
      <c r="G1899" s="69"/>
      <c r="H1899" s="68"/>
      <c r="I1899" s="67"/>
    </row>
    <row r="1900" spans="1:9" ht="12" hidden="1" customHeight="1" outlineLevel="4" x14ac:dyDescent="0.2">
      <c r="A1900" s="376" t="s">
        <v>499</v>
      </c>
      <c r="B1900" s="376"/>
      <c r="C1900" s="69"/>
      <c r="D1900" s="69"/>
      <c r="E1900" s="70">
        <v>22511.91</v>
      </c>
      <c r="F1900" s="69"/>
      <c r="G1900" s="69"/>
      <c r="H1900" s="68"/>
      <c r="I1900" s="67"/>
    </row>
    <row r="1901" spans="1:9" ht="12" hidden="1" customHeight="1" outlineLevel="2" x14ac:dyDescent="0.2">
      <c r="A1901" s="374" t="s">
        <v>501</v>
      </c>
      <c r="B1901" s="374"/>
      <c r="C1901" s="73"/>
      <c r="D1901" s="73"/>
      <c r="E1901" s="74">
        <v>38580.870000000003</v>
      </c>
      <c r="F1901" s="74">
        <v>38580.870000000003</v>
      </c>
      <c r="G1901" s="73"/>
      <c r="H1901" s="72"/>
      <c r="I1901" s="71"/>
    </row>
    <row r="1902" spans="1:9" ht="12" hidden="1" customHeight="1" outlineLevel="3" x14ac:dyDescent="0.2">
      <c r="A1902" s="375" t="s">
        <v>499</v>
      </c>
      <c r="B1902" s="375"/>
      <c r="C1902" s="69"/>
      <c r="D1902" s="69"/>
      <c r="E1902" s="69"/>
      <c r="F1902" s="70">
        <v>38580.870000000003</v>
      </c>
      <c r="G1902" s="69"/>
      <c r="H1902" s="68"/>
      <c r="I1902" s="67"/>
    </row>
    <row r="1903" spans="1:9" ht="12" hidden="1" customHeight="1" outlineLevel="4" x14ac:dyDescent="0.2">
      <c r="A1903" s="376" t="s">
        <v>499</v>
      </c>
      <c r="B1903" s="376"/>
      <c r="C1903" s="69"/>
      <c r="D1903" s="69"/>
      <c r="E1903" s="69"/>
      <c r="F1903" s="70">
        <v>38580.870000000003</v>
      </c>
      <c r="G1903" s="69"/>
      <c r="H1903" s="68"/>
      <c r="I1903" s="67"/>
    </row>
    <row r="1904" spans="1:9" ht="23.25" hidden="1" customHeight="1" outlineLevel="3" x14ac:dyDescent="0.2">
      <c r="A1904" s="375" t="s">
        <v>440</v>
      </c>
      <c r="B1904" s="375"/>
      <c r="C1904" s="69"/>
      <c r="D1904" s="69"/>
      <c r="E1904" s="70">
        <v>37570.870000000003</v>
      </c>
      <c r="F1904" s="69"/>
      <c r="G1904" s="69"/>
      <c r="H1904" s="68"/>
      <c r="I1904" s="67"/>
    </row>
    <row r="1905" spans="1:62" ht="12" hidden="1" customHeight="1" outlineLevel="4" x14ac:dyDescent="0.2">
      <c r="A1905" s="376" t="s">
        <v>499</v>
      </c>
      <c r="B1905" s="376"/>
      <c r="C1905" s="69"/>
      <c r="D1905" s="69"/>
      <c r="E1905" s="70">
        <v>37570.870000000003</v>
      </c>
      <c r="F1905" s="69"/>
      <c r="G1905" s="69"/>
      <c r="H1905" s="68"/>
      <c r="I1905" s="67"/>
    </row>
    <row r="1906" spans="1:62" ht="12" hidden="1" customHeight="1" outlineLevel="3" x14ac:dyDescent="0.2">
      <c r="A1906" s="375" t="s">
        <v>442</v>
      </c>
      <c r="B1906" s="375"/>
      <c r="C1906" s="69"/>
      <c r="D1906" s="69"/>
      <c r="E1906" s="70">
        <v>1010</v>
      </c>
      <c r="F1906" s="69"/>
      <c r="G1906" s="69"/>
      <c r="H1906" s="68"/>
      <c r="I1906" s="67"/>
    </row>
    <row r="1907" spans="1:62" ht="12" hidden="1" customHeight="1" outlineLevel="4" x14ac:dyDescent="0.2">
      <c r="A1907" s="376" t="s">
        <v>499</v>
      </c>
      <c r="B1907" s="376"/>
      <c r="C1907" s="69"/>
      <c r="D1907" s="69"/>
      <c r="E1907" s="70">
        <v>1010</v>
      </c>
      <c r="F1907" s="69"/>
      <c r="G1907" s="69"/>
      <c r="H1907" s="68"/>
      <c r="I1907" s="67"/>
    </row>
    <row r="1908" spans="1:62" ht="12" hidden="1" customHeight="1" outlineLevel="2" x14ac:dyDescent="0.2">
      <c r="A1908" s="374" t="s">
        <v>500</v>
      </c>
      <c r="B1908" s="374"/>
      <c r="C1908" s="73"/>
      <c r="D1908" s="73"/>
      <c r="E1908" s="74">
        <v>30779.68</v>
      </c>
      <c r="F1908" s="74">
        <v>30779.68</v>
      </c>
      <c r="G1908" s="73"/>
      <c r="H1908" s="72"/>
      <c r="I1908" s="71"/>
    </row>
    <row r="1909" spans="1:62" ht="12" hidden="1" customHeight="1" outlineLevel="3" x14ac:dyDescent="0.2">
      <c r="A1909" s="375" t="s">
        <v>499</v>
      </c>
      <c r="B1909" s="375"/>
      <c r="C1909" s="69"/>
      <c r="D1909" s="69"/>
      <c r="E1909" s="69"/>
      <c r="F1909" s="70">
        <v>30779.68</v>
      </c>
      <c r="G1909" s="69"/>
      <c r="H1909" s="68"/>
      <c r="I1909" s="67"/>
    </row>
    <row r="1910" spans="1:62" ht="12" hidden="1" customHeight="1" outlineLevel="4" x14ac:dyDescent="0.2">
      <c r="A1910" s="376" t="s">
        <v>499</v>
      </c>
      <c r="B1910" s="376"/>
      <c r="C1910" s="69"/>
      <c r="D1910" s="69"/>
      <c r="E1910" s="69"/>
      <c r="F1910" s="70">
        <v>30779.68</v>
      </c>
      <c r="G1910" s="69"/>
      <c r="H1910" s="68"/>
      <c r="I1910" s="67"/>
    </row>
    <row r="1911" spans="1:62" ht="23.25" hidden="1" customHeight="1" outlineLevel="3" x14ac:dyDescent="0.2">
      <c r="A1911" s="375" t="s">
        <v>440</v>
      </c>
      <c r="B1911" s="375"/>
      <c r="C1911" s="69"/>
      <c r="D1911" s="69"/>
      <c r="E1911" s="70">
        <v>29969.84</v>
      </c>
      <c r="F1911" s="69"/>
      <c r="G1911" s="69"/>
      <c r="H1911" s="68"/>
      <c r="I1911" s="67"/>
    </row>
    <row r="1912" spans="1:62" ht="12" hidden="1" customHeight="1" outlineLevel="4" x14ac:dyDescent="0.2">
      <c r="A1912" s="376" t="s">
        <v>499</v>
      </c>
      <c r="B1912" s="376"/>
      <c r="C1912" s="69"/>
      <c r="D1912" s="69"/>
      <c r="E1912" s="70">
        <v>29969.84</v>
      </c>
      <c r="F1912" s="69"/>
      <c r="G1912" s="69"/>
      <c r="H1912" s="68"/>
      <c r="I1912" s="67"/>
    </row>
    <row r="1913" spans="1:62" ht="12" hidden="1" customHeight="1" outlineLevel="3" x14ac:dyDescent="0.2">
      <c r="A1913" s="375" t="s">
        <v>442</v>
      </c>
      <c r="B1913" s="375"/>
      <c r="C1913" s="69"/>
      <c r="D1913" s="69"/>
      <c r="E1913" s="75">
        <v>809.84</v>
      </c>
      <c r="F1913" s="69"/>
      <c r="G1913" s="69"/>
      <c r="H1913" s="68"/>
      <c r="I1913" s="67"/>
    </row>
    <row r="1914" spans="1:62" ht="12" hidden="1" customHeight="1" outlineLevel="4" x14ac:dyDescent="0.2">
      <c r="A1914" s="376" t="s">
        <v>499</v>
      </c>
      <c r="B1914" s="376"/>
      <c r="C1914" s="69"/>
      <c r="D1914" s="69"/>
      <c r="E1914" s="75">
        <v>809.84</v>
      </c>
      <c r="F1914" s="69"/>
      <c r="G1914" s="69"/>
      <c r="H1914" s="68"/>
      <c r="I1914" s="67"/>
    </row>
    <row r="1915" spans="1:62" ht="12" customHeight="1" outlineLevel="1" collapsed="1" x14ac:dyDescent="0.2">
      <c r="A1915" s="373" t="s">
        <v>456</v>
      </c>
      <c r="B1915" s="373"/>
      <c r="C1915" s="79"/>
      <c r="D1915" s="79"/>
      <c r="E1915" s="87">
        <v>8462.9599999999991</v>
      </c>
      <c r="F1915" s="80">
        <v>8462.9599999999991</v>
      </c>
      <c r="G1915" s="79"/>
      <c r="H1915" s="78"/>
      <c r="I1915" s="77"/>
      <c r="BJ1915" s="90" t="s">
        <v>860</v>
      </c>
    </row>
    <row r="1916" spans="1:62" ht="12" hidden="1" customHeight="1" outlineLevel="2" x14ac:dyDescent="0.2">
      <c r="A1916" s="374" t="s">
        <v>507</v>
      </c>
      <c r="B1916" s="374"/>
      <c r="C1916" s="73"/>
      <c r="D1916" s="73"/>
      <c r="E1916" s="76">
        <v>1.31</v>
      </c>
      <c r="F1916" s="76">
        <v>1.31</v>
      </c>
      <c r="G1916" s="73"/>
      <c r="H1916" s="72"/>
      <c r="I1916" s="71"/>
    </row>
    <row r="1917" spans="1:62" ht="12" hidden="1" customHeight="1" outlineLevel="3" x14ac:dyDescent="0.2">
      <c r="A1917" s="375" t="s">
        <v>499</v>
      </c>
      <c r="B1917" s="375"/>
      <c r="C1917" s="69"/>
      <c r="D1917" s="69"/>
      <c r="E1917" s="69"/>
      <c r="F1917" s="75">
        <v>1.31</v>
      </c>
      <c r="G1917" s="69"/>
      <c r="H1917" s="68"/>
      <c r="I1917" s="67"/>
    </row>
    <row r="1918" spans="1:62" ht="12" hidden="1" customHeight="1" outlineLevel="4" x14ac:dyDescent="0.2">
      <c r="A1918" s="376" t="s">
        <v>499</v>
      </c>
      <c r="B1918" s="376"/>
      <c r="C1918" s="69"/>
      <c r="D1918" s="69"/>
      <c r="E1918" s="69"/>
      <c r="F1918" s="75">
        <v>1.31</v>
      </c>
      <c r="G1918" s="69"/>
      <c r="H1918" s="68"/>
      <c r="I1918" s="67"/>
    </row>
    <row r="1919" spans="1:62" ht="12" hidden="1" customHeight="1" outlineLevel="3" x14ac:dyDescent="0.2">
      <c r="A1919" s="375" t="s">
        <v>445</v>
      </c>
      <c r="B1919" s="375"/>
      <c r="C1919" s="69"/>
      <c r="D1919" s="69"/>
      <c r="E1919" s="75">
        <v>1.31</v>
      </c>
      <c r="F1919" s="69"/>
      <c r="G1919" s="69"/>
      <c r="H1919" s="68"/>
      <c r="I1919" s="67"/>
    </row>
    <row r="1920" spans="1:62" ht="12" hidden="1" customHeight="1" outlineLevel="4" x14ac:dyDescent="0.2">
      <c r="A1920" s="376" t="s">
        <v>499</v>
      </c>
      <c r="B1920" s="376"/>
      <c r="C1920" s="69"/>
      <c r="D1920" s="69"/>
      <c r="E1920" s="75">
        <v>1.31</v>
      </c>
      <c r="F1920" s="69"/>
      <c r="G1920" s="69"/>
      <c r="H1920" s="68"/>
      <c r="I1920" s="67"/>
    </row>
    <row r="1921" spans="1:9" ht="12" hidden="1" customHeight="1" outlineLevel="2" x14ac:dyDescent="0.2">
      <c r="A1921" s="374" t="s">
        <v>392</v>
      </c>
      <c r="B1921" s="374"/>
      <c r="C1921" s="73"/>
      <c r="D1921" s="73"/>
      <c r="E1921" s="76">
        <v>344.53</v>
      </c>
      <c r="F1921" s="76">
        <v>344.53</v>
      </c>
      <c r="G1921" s="73"/>
      <c r="H1921" s="72"/>
      <c r="I1921" s="71"/>
    </row>
    <row r="1922" spans="1:9" ht="12" hidden="1" customHeight="1" outlineLevel="3" x14ac:dyDescent="0.2">
      <c r="A1922" s="375" t="s">
        <v>499</v>
      </c>
      <c r="B1922" s="375"/>
      <c r="C1922" s="69"/>
      <c r="D1922" s="69"/>
      <c r="E1922" s="69"/>
      <c r="F1922" s="75">
        <v>344.53</v>
      </c>
      <c r="G1922" s="69"/>
      <c r="H1922" s="68"/>
      <c r="I1922" s="67"/>
    </row>
    <row r="1923" spans="1:9" ht="12" hidden="1" customHeight="1" outlineLevel="4" x14ac:dyDescent="0.2">
      <c r="A1923" s="376" t="s">
        <v>499</v>
      </c>
      <c r="B1923" s="376"/>
      <c r="C1923" s="69"/>
      <c r="D1923" s="69"/>
      <c r="E1923" s="69"/>
      <c r="F1923" s="75">
        <v>344.53</v>
      </c>
      <c r="G1923" s="69"/>
      <c r="H1923" s="68"/>
      <c r="I1923" s="67"/>
    </row>
    <row r="1924" spans="1:9" ht="12" hidden="1" customHeight="1" outlineLevel="3" x14ac:dyDescent="0.2">
      <c r="A1924" s="375" t="s">
        <v>445</v>
      </c>
      <c r="B1924" s="375"/>
      <c r="C1924" s="69"/>
      <c r="D1924" s="69"/>
      <c r="E1924" s="75">
        <v>344.53</v>
      </c>
      <c r="F1924" s="69"/>
      <c r="G1924" s="69"/>
      <c r="H1924" s="68"/>
      <c r="I1924" s="67"/>
    </row>
    <row r="1925" spans="1:9" ht="12" hidden="1" customHeight="1" outlineLevel="4" x14ac:dyDescent="0.2">
      <c r="A1925" s="376" t="s">
        <v>499</v>
      </c>
      <c r="B1925" s="376"/>
      <c r="C1925" s="69"/>
      <c r="D1925" s="69"/>
      <c r="E1925" s="75">
        <v>344.53</v>
      </c>
      <c r="F1925" s="69"/>
      <c r="G1925" s="69"/>
      <c r="H1925" s="68"/>
      <c r="I1925" s="67"/>
    </row>
    <row r="1926" spans="1:9" ht="12" hidden="1" customHeight="1" outlineLevel="2" x14ac:dyDescent="0.2">
      <c r="A1926" s="374" t="s">
        <v>506</v>
      </c>
      <c r="B1926" s="374"/>
      <c r="C1926" s="73"/>
      <c r="D1926" s="73"/>
      <c r="E1926" s="76">
        <v>692.62</v>
      </c>
      <c r="F1926" s="76">
        <v>692.62</v>
      </c>
      <c r="G1926" s="73"/>
      <c r="H1926" s="72"/>
      <c r="I1926" s="71"/>
    </row>
    <row r="1927" spans="1:9" ht="12" hidden="1" customHeight="1" outlineLevel="3" x14ac:dyDescent="0.2">
      <c r="A1927" s="375" t="s">
        <v>499</v>
      </c>
      <c r="B1927" s="375"/>
      <c r="C1927" s="69"/>
      <c r="D1927" s="69"/>
      <c r="E1927" s="69"/>
      <c r="F1927" s="75">
        <v>692.62</v>
      </c>
      <c r="G1927" s="69"/>
      <c r="H1927" s="68"/>
      <c r="I1927" s="67"/>
    </row>
    <row r="1928" spans="1:9" ht="12" hidden="1" customHeight="1" outlineLevel="4" x14ac:dyDescent="0.2">
      <c r="A1928" s="376" t="s">
        <v>499</v>
      </c>
      <c r="B1928" s="376"/>
      <c r="C1928" s="69"/>
      <c r="D1928" s="69"/>
      <c r="E1928" s="69"/>
      <c r="F1928" s="75">
        <v>692.62</v>
      </c>
      <c r="G1928" s="69"/>
      <c r="H1928" s="68"/>
      <c r="I1928" s="67"/>
    </row>
    <row r="1929" spans="1:9" ht="12" hidden="1" customHeight="1" outlineLevel="3" x14ac:dyDescent="0.2">
      <c r="A1929" s="375" t="s">
        <v>445</v>
      </c>
      <c r="B1929" s="375"/>
      <c r="C1929" s="69"/>
      <c r="D1929" s="69"/>
      <c r="E1929" s="75">
        <v>692.62</v>
      </c>
      <c r="F1929" s="69"/>
      <c r="G1929" s="69"/>
      <c r="H1929" s="68"/>
      <c r="I1929" s="67"/>
    </row>
    <row r="1930" spans="1:9" ht="12" hidden="1" customHeight="1" outlineLevel="4" x14ac:dyDescent="0.2">
      <c r="A1930" s="376" t="s">
        <v>499</v>
      </c>
      <c r="B1930" s="376"/>
      <c r="C1930" s="69"/>
      <c r="D1930" s="69"/>
      <c r="E1930" s="75">
        <v>692.62</v>
      </c>
      <c r="F1930" s="69"/>
      <c r="G1930" s="69"/>
      <c r="H1930" s="68"/>
      <c r="I1930" s="67"/>
    </row>
    <row r="1931" spans="1:9" ht="12" hidden="1" customHeight="1" outlineLevel="2" x14ac:dyDescent="0.2">
      <c r="A1931" s="374" t="s">
        <v>505</v>
      </c>
      <c r="B1931" s="374"/>
      <c r="C1931" s="73"/>
      <c r="D1931" s="73"/>
      <c r="E1931" s="76">
        <v>0.11</v>
      </c>
      <c r="F1931" s="76">
        <v>0.11</v>
      </c>
      <c r="G1931" s="73"/>
      <c r="H1931" s="72"/>
      <c r="I1931" s="71"/>
    </row>
    <row r="1932" spans="1:9" ht="12" hidden="1" customHeight="1" outlineLevel="3" x14ac:dyDescent="0.2">
      <c r="A1932" s="375" t="s">
        <v>499</v>
      </c>
      <c r="B1932" s="375"/>
      <c r="C1932" s="69"/>
      <c r="D1932" s="69"/>
      <c r="E1932" s="69"/>
      <c r="F1932" s="75">
        <v>0.11</v>
      </c>
      <c r="G1932" s="69"/>
      <c r="H1932" s="68"/>
      <c r="I1932" s="67"/>
    </row>
    <row r="1933" spans="1:9" ht="12" hidden="1" customHeight="1" outlineLevel="4" x14ac:dyDescent="0.2">
      <c r="A1933" s="376" t="s">
        <v>499</v>
      </c>
      <c r="B1933" s="376"/>
      <c r="C1933" s="69"/>
      <c r="D1933" s="69"/>
      <c r="E1933" s="69"/>
      <c r="F1933" s="75">
        <v>0.11</v>
      </c>
      <c r="G1933" s="69"/>
      <c r="H1933" s="68"/>
      <c r="I1933" s="67"/>
    </row>
    <row r="1934" spans="1:9" ht="12" hidden="1" customHeight="1" outlineLevel="3" x14ac:dyDescent="0.2">
      <c r="A1934" s="375" t="s">
        <v>445</v>
      </c>
      <c r="B1934" s="375"/>
      <c r="C1934" s="69"/>
      <c r="D1934" s="69"/>
      <c r="E1934" s="75">
        <v>0.11</v>
      </c>
      <c r="F1934" s="69"/>
      <c r="G1934" s="69"/>
      <c r="H1934" s="68"/>
      <c r="I1934" s="67"/>
    </row>
    <row r="1935" spans="1:9" ht="12" hidden="1" customHeight="1" outlineLevel="4" x14ac:dyDescent="0.2">
      <c r="A1935" s="376" t="s">
        <v>499</v>
      </c>
      <c r="B1935" s="376"/>
      <c r="C1935" s="69"/>
      <c r="D1935" s="69"/>
      <c r="E1935" s="75">
        <v>0.11</v>
      </c>
      <c r="F1935" s="69"/>
      <c r="G1935" s="69"/>
      <c r="H1935" s="68"/>
      <c r="I1935" s="67"/>
    </row>
    <row r="1936" spans="1:9" ht="12" hidden="1" customHeight="1" outlineLevel="2" x14ac:dyDescent="0.2">
      <c r="A1936" s="374" t="s">
        <v>504</v>
      </c>
      <c r="B1936" s="374"/>
      <c r="C1936" s="73"/>
      <c r="D1936" s="73"/>
      <c r="E1936" s="76">
        <v>4.74</v>
      </c>
      <c r="F1936" s="76">
        <v>4.74</v>
      </c>
      <c r="G1936" s="73"/>
      <c r="H1936" s="72"/>
      <c r="I1936" s="71"/>
    </row>
    <row r="1937" spans="1:9" ht="12" hidden="1" customHeight="1" outlineLevel="3" x14ac:dyDescent="0.2">
      <c r="A1937" s="375" t="s">
        <v>499</v>
      </c>
      <c r="B1937" s="375"/>
      <c r="C1937" s="69"/>
      <c r="D1937" s="69"/>
      <c r="E1937" s="69"/>
      <c r="F1937" s="75">
        <v>4.74</v>
      </c>
      <c r="G1937" s="69"/>
      <c r="H1937" s="68"/>
      <c r="I1937" s="67"/>
    </row>
    <row r="1938" spans="1:9" ht="12" hidden="1" customHeight="1" outlineLevel="4" x14ac:dyDescent="0.2">
      <c r="A1938" s="376" t="s">
        <v>499</v>
      </c>
      <c r="B1938" s="376"/>
      <c r="C1938" s="69"/>
      <c r="D1938" s="69"/>
      <c r="E1938" s="69"/>
      <c r="F1938" s="75">
        <v>4.74</v>
      </c>
      <c r="G1938" s="69"/>
      <c r="H1938" s="68"/>
      <c r="I1938" s="67"/>
    </row>
    <row r="1939" spans="1:9" ht="12" hidden="1" customHeight="1" outlineLevel="3" x14ac:dyDescent="0.2">
      <c r="A1939" s="375" t="s">
        <v>445</v>
      </c>
      <c r="B1939" s="375"/>
      <c r="C1939" s="69"/>
      <c r="D1939" s="69"/>
      <c r="E1939" s="75">
        <v>4.74</v>
      </c>
      <c r="F1939" s="69"/>
      <c r="G1939" s="69"/>
      <c r="H1939" s="68"/>
      <c r="I1939" s="67"/>
    </row>
    <row r="1940" spans="1:9" ht="12" hidden="1" customHeight="1" outlineLevel="4" x14ac:dyDescent="0.2">
      <c r="A1940" s="376" t="s">
        <v>499</v>
      </c>
      <c r="B1940" s="376"/>
      <c r="C1940" s="69"/>
      <c r="D1940" s="69"/>
      <c r="E1940" s="75">
        <v>4.74</v>
      </c>
      <c r="F1940" s="69"/>
      <c r="G1940" s="69"/>
      <c r="H1940" s="68"/>
      <c r="I1940" s="67"/>
    </row>
    <row r="1941" spans="1:9" ht="12" hidden="1" customHeight="1" outlineLevel="2" x14ac:dyDescent="0.2">
      <c r="A1941" s="374" t="s">
        <v>503</v>
      </c>
      <c r="B1941" s="374"/>
      <c r="C1941" s="73"/>
      <c r="D1941" s="73"/>
      <c r="E1941" s="74">
        <v>1717.94</v>
      </c>
      <c r="F1941" s="74">
        <v>1717.94</v>
      </c>
      <c r="G1941" s="73"/>
      <c r="H1941" s="72"/>
      <c r="I1941" s="71"/>
    </row>
    <row r="1942" spans="1:9" ht="12" hidden="1" customHeight="1" outlineLevel="3" x14ac:dyDescent="0.2">
      <c r="A1942" s="375" t="s">
        <v>499</v>
      </c>
      <c r="B1942" s="375"/>
      <c r="C1942" s="69"/>
      <c r="D1942" s="69"/>
      <c r="E1942" s="69"/>
      <c r="F1942" s="70">
        <v>1717.94</v>
      </c>
      <c r="G1942" s="69"/>
      <c r="H1942" s="68"/>
      <c r="I1942" s="67"/>
    </row>
    <row r="1943" spans="1:9" ht="12" hidden="1" customHeight="1" outlineLevel="4" x14ac:dyDescent="0.2">
      <c r="A1943" s="376" t="s">
        <v>499</v>
      </c>
      <c r="B1943" s="376"/>
      <c r="C1943" s="69"/>
      <c r="D1943" s="69"/>
      <c r="E1943" s="69"/>
      <c r="F1943" s="70">
        <v>1717.94</v>
      </c>
      <c r="G1943" s="69"/>
      <c r="H1943" s="68"/>
      <c r="I1943" s="67"/>
    </row>
    <row r="1944" spans="1:9" ht="12" hidden="1" customHeight="1" outlineLevel="3" x14ac:dyDescent="0.2">
      <c r="A1944" s="375" t="s">
        <v>445</v>
      </c>
      <c r="B1944" s="375"/>
      <c r="C1944" s="69"/>
      <c r="D1944" s="69"/>
      <c r="E1944" s="70">
        <v>1717.94</v>
      </c>
      <c r="F1944" s="69"/>
      <c r="G1944" s="69"/>
      <c r="H1944" s="68"/>
      <c r="I1944" s="67"/>
    </row>
    <row r="1945" spans="1:9" ht="12" hidden="1" customHeight="1" outlineLevel="4" x14ac:dyDescent="0.2">
      <c r="A1945" s="376" t="s">
        <v>499</v>
      </c>
      <c r="B1945" s="376"/>
      <c r="C1945" s="69"/>
      <c r="D1945" s="69"/>
      <c r="E1945" s="70">
        <v>1717.94</v>
      </c>
      <c r="F1945" s="69"/>
      <c r="G1945" s="69"/>
      <c r="H1945" s="68"/>
      <c r="I1945" s="67"/>
    </row>
    <row r="1946" spans="1:9" ht="12" hidden="1" customHeight="1" outlineLevel="2" x14ac:dyDescent="0.2">
      <c r="A1946" s="374" t="s">
        <v>502</v>
      </c>
      <c r="B1946" s="374"/>
      <c r="C1946" s="73"/>
      <c r="D1946" s="73"/>
      <c r="E1946" s="74">
        <v>5353.59</v>
      </c>
      <c r="F1946" s="74">
        <v>5353.59</v>
      </c>
      <c r="G1946" s="73"/>
      <c r="H1946" s="72"/>
      <c r="I1946" s="71"/>
    </row>
    <row r="1947" spans="1:9" ht="12" hidden="1" customHeight="1" outlineLevel="3" x14ac:dyDescent="0.2">
      <c r="A1947" s="375" t="s">
        <v>499</v>
      </c>
      <c r="B1947" s="375"/>
      <c r="C1947" s="69"/>
      <c r="D1947" s="69"/>
      <c r="E1947" s="70">
        <v>2790.05</v>
      </c>
      <c r="F1947" s="70">
        <v>5353.59</v>
      </c>
      <c r="G1947" s="69"/>
      <c r="H1947" s="68"/>
      <c r="I1947" s="67"/>
    </row>
    <row r="1948" spans="1:9" ht="12" hidden="1" customHeight="1" outlineLevel="4" x14ac:dyDescent="0.2">
      <c r="A1948" s="376" t="s">
        <v>499</v>
      </c>
      <c r="B1948" s="376"/>
      <c r="C1948" s="69"/>
      <c r="D1948" s="69"/>
      <c r="E1948" s="70">
        <v>2790.05</v>
      </c>
      <c r="F1948" s="70">
        <v>5353.59</v>
      </c>
      <c r="G1948" s="69"/>
      <c r="H1948" s="68"/>
      <c r="I1948" s="67"/>
    </row>
    <row r="1949" spans="1:9" ht="12" hidden="1" customHeight="1" outlineLevel="3" x14ac:dyDescent="0.2">
      <c r="A1949" s="375" t="s">
        <v>445</v>
      </c>
      <c r="B1949" s="375"/>
      <c r="C1949" s="69"/>
      <c r="D1949" s="69"/>
      <c r="E1949" s="70">
        <v>2563.54</v>
      </c>
      <c r="F1949" s="69"/>
      <c r="G1949" s="69"/>
      <c r="H1949" s="68"/>
      <c r="I1949" s="67"/>
    </row>
    <row r="1950" spans="1:9" ht="12" hidden="1" customHeight="1" outlineLevel="4" x14ac:dyDescent="0.2">
      <c r="A1950" s="376" t="s">
        <v>499</v>
      </c>
      <c r="B1950" s="376"/>
      <c r="C1950" s="69"/>
      <c r="D1950" s="69"/>
      <c r="E1950" s="70">
        <v>2563.54</v>
      </c>
      <c r="F1950" s="69"/>
      <c r="G1950" s="69"/>
      <c r="H1950" s="68"/>
      <c r="I1950" s="67"/>
    </row>
    <row r="1951" spans="1:9" ht="12" hidden="1" customHeight="1" outlineLevel="2" x14ac:dyDescent="0.2">
      <c r="A1951" s="374" t="s">
        <v>501</v>
      </c>
      <c r="B1951" s="374"/>
      <c r="C1951" s="73"/>
      <c r="D1951" s="73"/>
      <c r="E1951" s="76">
        <v>193.62</v>
      </c>
      <c r="F1951" s="76">
        <v>193.62</v>
      </c>
      <c r="G1951" s="73"/>
      <c r="H1951" s="72"/>
      <c r="I1951" s="71"/>
    </row>
    <row r="1952" spans="1:9" ht="12" hidden="1" customHeight="1" outlineLevel="3" x14ac:dyDescent="0.2">
      <c r="A1952" s="375" t="s">
        <v>499</v>
      </c>
      <c r="B1952" s="375"/>
      <c r="C1952" s="69"/>
      <c r="D1952" s="69"/>
      <c r="E1952" s="69"/>
      <c r="F1952" s="75">
        <v>193.62</v>
      </c>
      <c r="G1952" s="69"/>
      <c r="H1952" s="68"/>
      <c r="I1952" s="67"/>
    </row>
    <row r="1953" spans="1:11" ht="12" hidden="1" customHeight="1" outlineLevel="4" x14ac:dyDescent="0.2">
      <c r="A1953" s="376" t="s">
        <v>499</v>
      </c>
      <c r="B1953" s="376"/>
      <c r="C1953" s="69"/>
      <c r="D1953" s="69"/>
      <c r="E1953" s="69"/>
      <c r="F1953" s="75">
        <v>193.62</v>
      </c>
      <c r="G1953" s="69"/>
      <c r="H1953" s="68"/>
      <c r="I1953" s="67"/>
    </row>
    <row r="1954" spans="1:11" ht="12" hidden="1" customHeight="1" outlineLevel="3" x14ac:dyDescent="0.2">
      <c r="A1954" s="375" t="s">
        <v>445</v>
      </c>
      <c r="B1954" s="375"/>
      <c r="C1954" s="69"/>
      <c r="D1954" s="69"/>
      <c r="E1954" s="75">
        <v>193.62</v>
      </c>
      <c r="F1954" s="69"/>
      <c r="G1954" s="69"/>
      <c r="H1954" s="68"/>
      <c r="I1954" s="67"/>
    </row>
    <row r="1955" spans="1:11" ht="12" hidden="1" customHeight="1" outlineLevel="4" x14ac:dyDescent="0.2">
      <c r="A1955" s="376" t="s">
        <v>499</v>
      </c>
      <c r="B1955" s="376"/>
      <c r="C1955" s="69"/>
      <c r="D1955" s="69"/>
      <c r="E1955" s="75">
        <v>193.62</v>
      </c>
      <c r="F1955" s="69"/>
      <c r="G1955" s="69"/>
      <c r="H1955" s="68"/>
      <c r="I1955" s="67"/>
    </row>
    <row r="1956" spans="1:11" ht="12" hidden="1" customHeight="1" outlineLevel="2" x14ac:dyDescent="0.2">
      <c r="A1956" s="374" t="s">
        <v>500</v>
      </c>
      <c r="B1956" s="374"/>
      <c r="C1956" s="73"/>
      <c r="D1956" s="73"/>
      <c r="E1956" s="76">
        <v>154.5</v>
      </c>
      <c r="F1956" s="76">
        <v>154.5</v>
      </c>
      <c r="G1956" s="73"/>
      <c r="H1956" s="72"/>
      <c r="I1956" s="71"/>
    </row>
    <row r="1957" spans="1:11" ht="12" hidden="1" customHeight="1" outlineLevel="3" x14ac:dyDescent="0.2">
      <c r="A1957" s="375" t="s">
        <v>499</v>
      </c>
      <c r="B1957" s="375"/>
      <c r="C1957" s="69"/>
      <c r="D1957" s="69"/>
      <c r="E1957" s="69"/>
      <c r="F1957" s="75">
        <v>154.5</v>
      </c>
      <c r="G1957" s="69"/>
      <c r="H1957" s="68"/>
      <c r="I1957" s="67"/>
    </row>
    <row r="1958" spans="1:11" ht="12" hidden="1" customHeight="1" outlineLevel="4" x14ac:dyDescent="0.2">
      <c r="A1958" s="376" t="s">
        <v>499</v>
      </c>
      <c r="B1958" s="376"/>
      <c r="C1958" s="69"/>
      <c r="D1958" s="69"/>
      <c r="E1958" s="69"/>
      <c r="F1958" s="75">
        <v>154.5</v>
      </c>
      <c r="G1958" s="69"/>
      <c r="H1958" s="68"/>
      <c r="I1958" s="67"/>
    </row>
    <row r="1959" spans="1:11" ht="12" hidden="1" customHeight="1" outlineLevel="3" x14ac:dyDescent="0.2">
      <c r="A1959" s="375" t="s">
        <v>445</v>
      </c>
      <c r="B1959" s="375"/>
      <c r="C1959" s="69"/>
      <c r="D1959" s="69"/>
      <c r="E1959" s="75">
        <v>154.5</v>
      </c>
      <c r="F1959" s="69"/>
      <c r="G1959" s="69"/>
      <c r="H1959" s="68"/>
      <c r="I1959" s="67"/>
    </row>
    <row r="1960" spans="1:11" ht="12" hidden="1" customHeight="1" outlineLevel="4" x14ac:dyDescent="0.2">
      <c r="A1960" s="376" t="s">
        <v>499</v>
      </c>
      <c r="B1960" s="376"/>
      <c r="C1960" s="69"/>
      <c r="D1960" s="69"/>
      <c r="E1960" s="75">
        <v>154.5</v>
      </c>
      <c r="F1960" s="69"/>
      <c r="G1960" s="69"/>
      <c r="H1960" s="68"/>
      <c r="I1960" s="67"/>
    </row>
    <row r="1961" spans="1:11" ht="12" customHeight="1" outlineLevel="1" collapsed="1" x14ac:dyDescent="0.2">
      <c r="A1961" s="373" t="s">
        <v>455</v>
      </c>
      <c r="B1961" s="373"/>
      <c r="C1961" s="79"/>
      <c r="D1961" s="79"/>
      <c r="E1961" s="80">
        <v>357022.37</v>
      </c>
      <c r="F1961" s="80">
        <v>357022.37</v>
      </c>
      <c r="G1961" s="79"/>
      <c r="H1961" s="78"/>
      <c r="I1961" s="77"/>
    </row>
    <row r="1962" spans="1:11" ht="12" hidden="1" customHeight="1" outlineLevel="2" x14ac:dyDescent="0.2">
      <c r="A1962" s="374" t="s">
        <v>507</v>
      </c>
      <c r="B1962" s="374"/>
      <c r="C1962" s="73"/>
      <c r="D1962" s="73"/>
      <c r="E1962" s="76">
        <v>0.28000000000000003</v>
      </c>
      <c r="F1962" s="76">
        <v>0.28000000000000003</v>
      </c>
      <c r="G1962" s="73"/>
      <c r="H1962" s="72"/>
      <c r="I1962" s="71"/>
      <c r="K1962" s="90" t="s">
        <v>456</v>
      </c>
    </row>
    <row r="1963" spans="1:11" ht="12" hidden="1" customHeight="1" outlineLevel="3" x14ac:dyDescent="0.2">
      <c r="A1963" s="375" t="s">
        <v>499</v>
      </c>
      <c r="B1963" s="375"/>
      <c r="C1963" s="69"/>
      <c r="D1963" s="69"/>
      <c r="E1963" s="69"/>
      <c r="F1963" s="75">
        <v>0.28000000000000003</v>
      </c>
      <c r="G1963" s="69"/>
      <c r="H1963" s="68"/>
      <c r="I1963" s="67"/>
    </row>
    <row r="1964" spans="1:11" ht="12" hidden="1" customHeight="1" outlineLevel="4" x14ac:dyDescent="0.2">
      <c r="A1964" s="376" t="s">
        <v>499</v>
      </c>
      <c r="B1964" s="376"/>
      <c r="C1964" s="69"/>
      <c r="D1964" s="69"/>
      <c r="E1964" s="69"/>
      <c r="F1964" s="75">
        <v>0.28000000000000003</v>
      </c>
      <c r="G1964" s="69"/>
      <c r="H1964" s="68"/>
      <c r="I1964" s="67"/>
    </row>
    <row r="1965" spans="1:11" ht="23.25" hidden="1" customHeight="1" outlineLevel="3" x14ac:dyDescent="0.2">
      <c r="A1965" s="375" t="s">
        <v>438</v>
      </c>
      <c r="B1965" s="375"/>
      <c r="C1965" s="69"/>
      <c r="D1965" s="69"/>
      <c r="E1965" s="75">
        <v>0.28000000000000003</v>
      </c>
      <c r="F1965" s="69"/>
      <c r="G1965" s="69"/>
      <c r="H1965" s="68"/>
      <c r="I1965" s="67"/>
    </row>
    <row r="1966" spans="1:11" ht="12" hidden="1" customHeight="1" outlineLevel="4" x14ac:dyDescent="0.2">
      <c r="A1966" s="376" t="s">
        <v>499</v>
      </c>
      <c r="B1966" s="376"/>
      <c r="C1966" s="69"/>
      <c r="D1966" s="69"/>
      <c r="E1966" s="75">
        <v>0.28000000000000003</v>
      </c>
      <c r="F1966" s="69"/>
      <c r="G1966" s="69"/>
      <c r="H1966" s="68"/>
      <c r="I1966" s="67"/>
    </row>
    <row r="1967" spans="1:11" ht="12" hidden="1" customHeight="1" outlineLevel="2" x14ac:dyDescent="0.2">
      <c r="A1967" s="374" t="s">
        <v>392</v>
      </c>
      <c r="B1967" s="374"/>
      <c r="C1967" s="73"/>
      <c r="D1967" s="73"/>
      <c r="E1967" s="76">
        <v>737.52</v>
      </c>
      <c r="F1967" s="76">
        <v>737.52</v>
      </c>
      <c r="G1967" s="73"/>
      <c r="H1967" s="72"/>
      <c r="I1967" s="71"/>
      <c r="K1967" s="90" t="s">
        <v>456</v>
      </c>
    </row>
    <row r="1968" spans="1:11" ht="12" hidden="1" customHeight="1" outlineLevel="3" x14ac:dyDescent="0.2">
      <c r="A1968" s="375" t="s">
        <v>499</v>
      </c>
      <c r="B1968" s="375"/>
      <c r="C1968" s="69"/>
      <c r="D1968" s="69"/>
      <c r="E1968" s="69"/>
      <c r="F1968" s="75">
        <v>737.52</v>
      </c>
      <c r="G1968" s="69"/>
      <c r="H1968" s="68"/>
      <c r="I1968" s="67"/>
    </row>
    <row r="1969" spans="1:11" ht="12" hidden="1" customHeight="1" outlineLevel="4" x14ac:dyDescent="0.2">
      <c r="A1969" s="376" t="s">
        <v>499</v>
      </c>
      <c r="B1969" s="376"/>
      <c r="C1969" s="69"/>
      <c r="D1969" s="69"/>
      <c r="E1969" s="69"/>
      <c r="F1969" s="75">
        <v>737.52</v>
      </c>
      <c r="G1969" s="69"/>
      <c r="H1969" s="68"/>
      <c r="I1969" s="67"/>
    </row>
    <row r="1970" spans="1:11" ht="23.25" hidden="1" customHeight="1" outlineLevel="3" x14ac:dyDescent="0.2">
      <c r="A1970" s="375" t="s">
        <v>438</v>
      </c>
      <c r="B1970" s="375"/>
      <c r="C1970" s="69"/>
      <c r="D1970" s="69"/>
      <c r="E1970" s="75">
        <v>737.52</v>
      </c>
      <c r="F1970" s="69"/>
      <c r="G1970" s="69"/>
      <c r="H1970" s="68"/>
      <c r="I1970" s="67"/>
    </row>
    <row r="1971" spans="1:11" ht="12" hidden="1" customHeight="1" outlineLevel="4" x14ac:dyDescent="0.2">
      <c r="A1971" s="376" t="s">
        <v>499</v>
      </c>
      <c r="B1971" s="376"/>
      <c r="C1971" s="69"/>
      <c r="D1971" s="69"/>
      <c r="E1971" s="75">
        <v>737.52</v>
      </c>
      <c r="F1971" s="69"/>
      <c r="G1971" s="69"/>
      <c r="H1971" s="68"/>
      <c r="I1971" s="67"/>
    </row>
    <row r="1972" spans="1:11" ht="12" hidden="1" customHeight="1" outlineLevel="2" x14ac:dyDescent="0.2">
      <c r="A1972" s="374" t="s">
        <v>506</v>
      </c>
      <c r="B1972" s="374"/>
      <c r="C1972" s="73"/>
      <c r="D1972" s="73"/>
      <c r="E1972" s="74">
        <v>1482.43</v>
      </c>
      <c r="F1972" s="74">
        <v>1482.43</v>
      </c>
      <c r="G1972" s="73"/>
      <c r="H1972" s="72"/>
      <c r="I1972" s="71"/>
      <c r="K1972" s="90" t="s">
        <v>456</v>
      </c>
    </row>
    <row r="1973" spans="1:11" ht="12" hidden="1" customHeight="1" outlineLevel="3" x14ac:dyDescent="0.2">
      <c r="A1973" s="375" t="s">
        <v>499</v>
      </c>
      <c r="B1973" s="375"/>
      <c r="C1973" s="69"/>
      <c r="D1973" s="69"/>
      <c r="E1973" s="69"/>
      <c r="F1973" s="70">
        <v>1482.43</v>
      </c>
      <c r="G1973" s="69"/>
      <c r="H1973" s="68"/>
      <c r="I1973" s="67"/>
    </row>
    <row r="1974" spans="1:11" ht="12" hidden="1" customHeight="1" outlineLevel="4" x14ac:dyDescent="0.2">
      <c r="A1974" s="376" t="s">
        <v>499</v>
      </c>
      <c r="B1974" s="376"/>
      <c r="C1974" s="69"/>
      <c r="D1974" s="69"/>
      <c r="E1974" s="69"/>
      <c r="F1974" s="70">
        <v>1482.43</v>
      </c>
      <c r="G1974" s="69"/>
      <c r="H1974" s="68"/>
      <c r="I1974" s="67"/>
    </row>
    <row r="1975" spans="1:11" ht="23.25" hidden="1" customHeight="1" outlineLevel="3" x14ac:dyDescent="0.2">
      <c r="A1975" s="375" t="s">
        <v>438</v>
      </c>
      <c r="B1975" s="375"/>
      <c r="C1975" s="69"/>
      <c r="D1975" s="69"/>
      <c r="E1975" s="70">
        <v>1482.43</v>
      </c>
      <c r="F1975" s="69"/>
      <c r="G1975" s="69"/>
      <c r="H1975" s="68"/>
      <c r="I1975" s="67"/>
    </row>
    <row r="1976" spans="1:11" ht="12" hidden="1" customHeight="1" outlineLevel="4" x14ac:dyDescent="0.2">
      <c r="A1976" s="376" t="s">
        <v>499</v>
      </c>
      <c r="B1976" s="376"/>
      <c r="C1976" s="69"/>
      <c r="D1976" s="69"/>
      <c r="E1976" s="70">
        <v>1482.43</v>
      </c>
      <c r="F1976" s="69"/>
      <c r="G1976" s="69"/>
      <c r="H1976" s="68"/>
      <c r="I1976" s="67"/>
    </row>
    <row r="1977" spans="1:11" ht="12" hidden="1" customHeight="1" outlineLevel="2" x14ac:dyDescent="0.2">
      <c r="A1977" s="374" t="s">
        <v>505</v>
      </c>
      <c r="B1977" s="374"/>
      <c r="C1977" s="73"/>
      <c r="D1977" s="73"/>
      <c r="E1977" s="76">
        <v>0.25</v>
      </c>
      <c r="F1977" s="76">
        <v>0.25</v>
      </c>
      <c r="G1977" s="73"/>
      <c r="H1977" s="72"/>
      <c r="I1977" s="71"/>
      <c r="K1977" s="90" t="s">
        <v>456</v>
      </c>
    </row>
    <row r="1978" spans="1:11" ht="12" hidden="1" customHeight="1" outlineLevel="3" x14ac:dyDescent="0.2">
      <c r="A1978" s="375" t="s">
        <v>499</v>
      </c>
      <c r="B1978" s="375"/>
      <c r="C1978" s="69"/>
      <c r="D1978" s="69"/>
      <c r="E1978" s="69"/>
      <c r="F1978" s="75">
        <v>0.25</v>
      </c>
      <c r="G1978" s="69"/>
      <c r="H1978" s="68"/>
      <c r="I1978" s="67"/>
    </row>
    <row r="1979" spans="1:11" ht="12" hidden="1" customHeight="1" outlineLevel="4" x14ac:dyDescent="0.2">
      <c r="A1979" s="376" t="s">
        <v>499</v>
      </c>
      <c r="B1979" s="376"/>
      <c r="C1979" s="69"/>
      <c r="D1979" s="69"/>
      <c r="E1979" s="69"/>
      <c r="F1979" s="75">
        <v>0.25</v>
      </c>
      <c r="G1979" s="69"/>
      <c r="H1979" s="68"/>
      <c r="I1979" s="67"/>
    </row>
    <row r="1980" spans="1:11" ht="23.25" hidden="1" customHeight="1" outlineLevel="3" x14ac:dyDescent="0.2">
      <c r="A1980" s="375" t="s">
        <v>438</v>
      </c>
      <c r="B1980" s="375"/>
      <c r="C1980" s="69"/>
      <c r="D1980" s="69"/>
      <c r="E1980" s="75">
        <v>0.25</v>
      </c>
      <c r="F1980" s="69"/>
      <c r="G1980" s="69"/>
      <c r="H1980" s="68"/>
      <c r="I1980" s="67"/>
    </row>
    <row r="1981" spans="1:11" ht="12" hidden="1" customHeight="1" outlineLevel="4" x14ac:dyDescent="0.2">
      <c r="A1981" s="376" t="s">
        <v>499</v>
      </c>
      <c r="B1981" s="376"/>
      <c r="C1981" s="69"/>
      <c r="D1981" s="69"/>
      <c r="E1981" s="75">
        <v>0.25</v>
      </c>
      <c r="F1981" s="69"/>
      <c r="G1981" s="69"/>
      <c r="H1981" s="68"/>
      <c r="I1981" s="67"/>
    </row>
    <row r="1982" spans="1:11" ht="12" hidden="1" customHeight="1" outlineLevel="2" x14ac:dyDescent="0.2">
      <c r="A1982" s="374" t="s">
        <v>504</v>
      </c>
      <c r="B1982" s="374"/>
      <c r="C1982" s="73"/>
      <c r="D1982" s="73"/>
      <c r="E1982" s="76">
        <v>2.21</v>
      </c>
      <c r="F1982" s="76">
        <v>2.21</v>
      </c>
      <c r="G1982" s="73"/>
      <c r="H1982" s="72"/>
      <c r="I1982" s="71"/>
      <c r="K1982" s="90" t="s">
        <v>456</v>
      </c>
    </row>
    <row r="1983" spans="1:11" ht="12" hidden="1" customHeight="1" outlineLevel="3" x14ac:dyDescent="0.2">
      <c r="A1983" s="375" t="s">
        <v>499</v>
      </c>
      <c r="B1983" s="375"/>
      <c r="C1983" s="69"/>
      <c r="D1983" s="69"/>
      <c r="E1983" s="69"/>
      <c r="F1983" s="75">
        <v>2.21</v>
      </c>
      <c r="G1983" s="69"/>
      <c r="H1983" s="68"/>
      <c r="I1983" s="67"/>
    </row>
    <row r="1984" spans="1:11" ht="12" hidden="1" customHeight="1" outlineLevel="4" x14ac:dyDescent="0.2">
      <c r="A1984" s="376" t="s">
        <v>499</v>
      </c>
      <c r="B1984" s="376"/>
      <c r="C1984" s="69"/>
      <c r="D1984" s="69"/>
      <c r="E1984" s="69"/>
      <c r="F1984" s="75">
        <v>2.21</v>
      </c>
      <c r="G1984" s="69"/>
      <c r="H1984" s="68"/>
      <c r="I1984" s="67"/>
    </row>
    <row r="1985" spans="1:11" ht="23.25" hidden="1" customHeight="1" outlineLevel="3" x14ac:dyDescent="0.2">
      <c r="A1985" s="375" t="s">
        <v>438</v>
      </c>
      <c r="B1985" s="375"/>
      <c r="C1985" s="69"/>
      <c r="D1985" s="69"/>
      <c r="E1985" s="75">
        <v>2.21</v>
      </c>
      <c r="F1985" s="69"/>
      <c r="G1985" s="69"/>
      <c r="H1985" s="68"/>
      <c r="I1985" s="67"/>
    </row>
    <row r="1986" spans="1:11" ht="12" hidden="1" customHeight="1" outlineLevel="4" x14ac:dyDescent="0.2">
      <c r="A1986" s="376" t="s">
        <v>499</v>
      </c>
      <c r="B1986" s="376"/>
      <c r="C1986" s="69"/>
      <c r="D1986" s="69"/>
      <c r="E1986" s="75">
        <v>2.21</v>
      </c>
      <c r="F1986" s="69"/>
      <c r="G1986" s="69"/>
      <c r="H1986" s="68"/>
      <c r="I1986" s="67"/>
    </row>
    <row r="1987" spans="1:11" ht="12" hidden="1" customHeight="1" outlineLevel="2" x14ac:dyDescent="0.2">
      <c r="A1987" s="374" t="s">
        <v>503</v>
      </c>
      <c r="B1987" s="374"/>
      <c r="C1987" s="73"/>
      <c r="D1987" s="73"/>
      <c r="E1987" s="74">
        <v>4259.58</v>
      </c>
      <c r="F1987" s="74">
        <v>4259.58</v>
      </c>
      <c r="G1987" s="73"/>
      <c r="H1987" s="72"/>
      <c r="I1987" s="71"/>
      <c r="K1987" s="90" t="s">
        <v>456</v>
      </c>
    </row>
    <row r="1988" spans="1:11" ht="12" hidden="1" customHeight="1" outlineLevel="3" x14ac:dyDescent="0.2">
      <c r="A1988" s="375" t="s">
        <v>499</v>
      </c>
      <c r="B1988" s="375"/>
      <c r="C1988" s="69"/>
      <c r="D1988" s="69"/>
      <c r="E1988" s="69"/>
      <c r="F1988" s="70">
        <v>4259.58</v>
      </c>
      <c r="G1988" s="69"/>
      <c r="H1988" s="68"/>
      <c r="I1988" s="67"/>
    </row>
    <row r="1989" spans="1:11" ht="12" hidden="1" customHeight="1" outlineLevel="4" x14ac:dyDescent="0.2">
      <c r="A1989" s="376" t="s">
        <v>499</v>
      </c>
      <c r="B1989" s="376"/>
      <c r="C1989" s="69"/>
      <c r="D1989" s="69"/>
      <c r="E1989" s="69"/>
      <c r="F1989" s="70">
        <v>4259.58</v>
      </c>
      <c r="G1989" s="69"/>
      <c r="H1989" s="68"/>
      <c r="I1989" s="67"/>
    </row>
    <row r="1990" spans="1:11" ht="23.25" hidden="1" customHeight="1" outlineLevel="3" x14ac:dyDescent="0.2">
      <c r="A1990" s="375" t="s">
        <v>438</v>
      </c>
      <c r="B1990" s="375"/>
      <c r="C1990" s="69"/>
      <c r="D1990" s="69"/>
      <c r="E1990" s="70">
        <v>4259.58</v>
      </c>
      <c r="F1990" s="69"/>
      <c r="G1990" s="69"/>
      <c r="H1990" s="68"/>
      <c r="I1990" s="67"/>
    </row>
    <row r="1991" spans="1:11" ht="12" hidden="1" customHeight="1" outlineLevel="4" x14ac:dyDescent="0.2">
      <c r="A1991" s="376" t="s">
        <v>499</v>
      </c>
      <c r="B1991" s="376"/>
      <c r="C1991" s="69"/>
      <c r="D1991" s="69"/>
      <c r="E1991" s="70">
        <v>4259.58</v>
      </c>
      <c r="F1991" s="69"/>
      <c r="G1991" s="69"/>
      <c r="H1991" s="68"/>
      <c r="I1991" s="67"/>
    </row>
    <row r="1992" spans="1:11" ht="12" hidden="1" customHeight="1" outlineLevel="2" x14ac:dyDescent="0.2">
      <c r="A1992" s="374" t="s">
        <v>502</v>
      </c>
      <c r="B1992" s="374"/>
      <c r="C1992" s="73"/>
      <c r="D1992" s="73"/>
      <c r="E1992" s="74">
        <v>349794.34</v>
      </c>
      <c r="F1992" s="74">
        <v>349794.34</v>
      </c>
      <c r="G1992" s="73"/>
      <c r="H1992" s="72"/>
      <c r="I1992" s="71"/>
    </row>
    <row r="1993" spans="1:11" ht="12" hidden="1" customHeight="1" outlineLevel="3" x14ac:dyDescent="0.2">
      <c r="A1993" s="375" t="s">
        <v>499</v>
      </c>
      <c r="B1993" s="375"/>
      <c r="C1993" s="69"/>
      <c r="D1993" s="69"/>
      <c r="E1993" s="70">
        <v>6819.76</v>
      </c>
      <c r="F1993" s="70">
        <v>349794.34</v>
      </c>
      <c r="G1993" s="69"/>
      <c r="H1993" s="68"/>
      <c r="I1993" s="67"/>
      <c r="K1993" s="90" t="s">
        <v>456</v>
      </c>
    </row>
    <row r="1994" spans="1:11" ht="12" hidden="1" customHeight="1" outlineLevel="4" x14ac:dyDescent="0.2">
      <c r="A1994" s="376" t="s">
        <v>499</v>
      </c>
      <c r="B1994" s="376"/>
      <c r="C1994" s="69"/>
      <c r="D1994" s="69"/>
      <c r="E1994" s="70">
        <v>6819.76</v>
      </c>
      <c r="F1994" s="70">
        <v>349794.34</v>
      </c>
      <c r="G1994" s="69"/>
      <c r="H1994" s="68"/>
      <c r="I1994" s="67"/>
    </row>
    <row r="1995" spans="1:11" ht="23.25" hidden="1" customHeight="1" outlineLevel="3" x14ac:dyDescent="0.2">
      <c r="A1995" s="375" t="s">
        <v>438</v>
      </c>
      <c r="B1995" s="375"/>
      <c r="C1995" s="69"/>
      <c r="D1995" s="69"/>
      <c r="E1995" s="70">
        <v>51908.79</v>
      </c>
      <c r="F1995" s="69"/>
      <c r="G1995" s="69"/>
      <c r="H1995" s="68"/>
      <c r="I1995" s="67"/>
      <c r="K1995" s="90" t="s">
        <v>456</v>
      </c>
    </row>
    <row r="1996" spans="1:11" ht="12" hidden="1" customHeight="1" outlineLevel="4" x14ac:dyDescent="0.2">
      <c r="A1996" s="376" t="s">
        <v>499</v>
      </c>
      <c r="B1996" s="376"/>
      <c r="C1996" s="69"/>
      <c r="D1996" s="69"/>
      <c r="E1996" s="70">
        <v>6932.35</v>
      </c>
      <c r="F1996" s="69"/>
      <c r="G1996" s="69"/>
      <c r="H1996" s="68"/>
      <c r="I1996" s="67"/>
    </row>
    <row r="1997" spans="1:11" ht="12" hidden="1" customHeight="1" outlineLevel="4" x14ac:dyDescent="0.2">
      <c r="A1997" s="376" t="s">
        <v>549</v>
      </c>
      <c r="B1997" s="376"/>
      <c r="C1997" s="69"/>
      <c r="D1997" s="69"/>
      <c r="E1997" s="70">
        <v>44976.44</v>
      </c>
      <c r="F1997" s="69"/>
      <c r="G1997" s="69"/>
      <c r="H1997" s="68"/>
      <c r="I1997" s="67"/>
    </row>
    <row r="1998" spans="1:11" ht="23.25" hidden="1" customHeight="1" outlineLevel="3" x14ac:dyDescent="0.2">
      <c r="A1998" s="375" t="s">
        <v>548</v>
      </c>
      <c r="B1998" s="375"/>
      <c r="C1998" s="69"/>
      <c r="D1998" s="69"/>
      <c r="E1998" s="70">
        <v>291065.78999999998</v>
      </c>
      <c r="F1998" s="69"/>
      <c r="G1998" s="69"/>
      <c r="H1998" s="68"/>
      <c r="I1998" s="67"/>
    </row>
    <row r="1999" spans="1:11" ht="12" hidden="1" customHeight="1" outlineLevel="4" x14ac:dyDescent="0.2">
      <c r="A1999" s="376" t="s">
        <v>634</v>
      </c>
      <c r="B1999" s="376"/>
      <c r="C1999" s="69"/>
      <c r="D1999" s="69"/>
      <c r="E1999" s="70">
        <v>2116.36</v>
      </c>
      <c r="F1999" s="69"/>
      <c r="G1999" s="69"/>
      <c r="H1999" s="68"/>
      <c r="I1999" s="67"/>
      <c r="K1999" s="90" t="s">
        <v>216</v>
      </c>
    </row>
    <row r="2000" spans="1:11" ht="12" hidden="1" customHeight="1" outlineLevel="4" x14ac:dyDescent="0.2">
      <c r="A2000" s="376" t="s">
        <v>634</v>
      </c>
      <c r="B2000" s="376"/>
      <c r="C2000" s="69"/>
      <c r="D2000" s="69"/>
      <c r="E2000" s="70">
        <v>16088.96</v>
      </c>
      <c r="F2000" s="69"/>
      <c r="G2000" s="69"/>
      <c r="H2000" s="68"/>
      <c r="I2000" s="67"/>
      <c r="K2000" s="90" t="s">
        <v>216</v>
      </c>
    </row>
    <row r="2001" spans="1:11" ht="12" hidden="1" customHeight="1" outlineLevel="4" x14ac:dyDescent="0.2">
      <c r="A2001" s="376" t="s">
        <v>633</v>
      </c>
      <c r="B2001" s="376"/>
      <c r="C2001" s="69"/>
      <c r="D2001" s="69"/>
      <c r="E2001" s="70">
        <v>19702.77</v>
      </c>
      <c r="F2001" s="69"/>
      <c r="G2001" s="69"/>
      <c r="H2001" s="68"/>
      <c r="I2001" s="67"/>
      <c r="K2001" s="90" t="s">
        <v>217</v>
      </c>
    </row>
    <row r="2002" spans="1:11" ht="12" hidden="1" customHeight="1" outlineLevel="4" x14ac:dyDescent="0.2">
      <c r="A2002" s="376" t="s">
        <v>632</v>
      </c>
      <c r="B2002" s="376"/>
      <c r="C2002" s="69"/>
      <c r="D2002" s="69"/>
      <c r="E2002" s="70">
        <v>28742.23</v>
      </c>
      <c r="F2002" s="69"/>
      <c r="G2002" s="69"/>
      <c r="H2002" s="68"/>
      <c r="I2002" s="67"/>
      <c r="K2002" s="90" t="s">
        <v>218</v>
      </c>
    </row>
    <row r="2003" spans="1:11" ht="12" hidden="1" customHeight="1" outlineLevel="4" x14ac:dyDescent="0.2">
      <c r="A2003" s="376" t="s">
        <v>631</v>
      </c>
      <c r="B2003" s="376"/>
      <c r="C2003" s="69"/>
      <c r="D2003" s="69"/>
      <c r="E2003" s="70">
        <v>5411.68</v>
      </c>
      <c r="F2003" s="69"/>
      <c r="G2003" s="69"/>
      <c r="H2003" s="68"/>
      <c r="I2003" s="67"/>
      <c r="K2003" s="90" t="s">
        <v>223</v>
      </c>
    </row>
    <row r="2004" spans="1:11" ht="12" hidden="1" customHeight="1" outlineLevel="4" x14ac:dyDescent="0.2">
      <c r="A2004" s="376" t="s">
        <v>630</v>
      </c>
      <c r="B2004" s="376"/>
      <c r="C2004" s="69"/>
      <c r="D2004" s="69"/>
      <c r="E2004" s="70">
        <v>21512.880000000001</v>
      </c>
      <c r="F2004" s="69"/>
      <c r="G2004" s="69"/>
      <c r="H2004" s="68"/>
      <c r="I2004" s="67"/>
      <c r="K2004" s="90" t="s">
        <v>224</v>
      </c>
    </row>
    <row r="2005" spans="1:11" ht="12" hidden="1" customHeight="1" outlineLevel="4" x14ac:dyDescent="0.2">
      <c r="A2005" s="376" t="s">
        <v>629</v>
      </c>
      <c r="B2005" s="376"/>
      <c r="C2005" s="69"/>
      <c r="D2005" s="69"/>
      <c r="E2005" s="70">
        <v>20846.97</v>
      </c>
      <c r="F2005" s="69"/>
      <c r="G2005" s="69"/>
      <c r="H2005" s="68"/>
      <c r="I2005" s="67"/>
      <c r="K2005" s="90" t="s">
        <v>225</v>
      </c>
    </row>
    <row r="2006" spans="1:11" ht="12" hidden="1" customHeight="1" outlineLevel="4" x14ac:dyDescent="0.2">
      <c r="A2006" s="376" t="s">
        <v>628</v>
      </c>
      <c r="B2006" s="376"/>
      <c r="C2006" s="69"/>
      <c r="D2006" s="69"/>
      <c r="E2006" s="70">
        <v>14181.49</v>
      </c>
      <c r="F2006" s="69"/>
      <c r="G2006" s="69"/>
      <c r="H2006" s="68"/>
      <c r="I2006" s="67"/>
      <c r="K2006" s="90" t="s">
        <v>226</v>
      </c>
    </row>
    <row r="2007" spans="1:11" ht="12" hidden="1" customHeight="1" outlineLevel="4" x14ac:dyDescent="0.2">
      <c r="A2007" s="376" t="s">
        <v>627</v>
      </c>
      <c r="B2007" s="376"/>
      <c r="C2007" s="69"/>
      <c r="D2007" s="69"/>
      <c r="E2007" s="70">
        <v>107095.85</v>
      </c>
      <c r="F2007" s="69"/>
      <c r="G2007" s="69"/>
      <c r="H2007" s="68"/>
      <c r="I2007" s="67"/>
      <c r="K2007" s="90" t="s">
        <v>219</v>
      </c>
    </row>
    <row r="2008" spans="1:11" ht="12" hidden="1" customHeight="1" outlineLevel="4" x14ac:dyDescent="0.2">
      <c r="A2008" s="376" t="s">
        <v>626</v>
      </c>
      <c r="B2008" s="376"/>
      <c r="C2008" s="69"/>
      <c r="D2008" s="69"/>
      <c r="E2008" s="70">
        <v>3886.22</v>
      </c>
      <c r="F2008" s="69"/>
      <c r="G2008" s="69"/>
      <c r="H2008" s="68"/>
      <c r="I2008" s="67"/>
      <c r="K2008" s="90" t="s">
        <v>220</v>
      </c>
    </row>
    <row r="2009" spans="1:11" ht="12" hidden="1" customHeight="1" outlineLevel="4" x14ac:dyDescent="0.2">
      <c r="A2009" s="376" t="s">
        <v>625</v>
      </c>
      <c r="B2009" s="376"/>
      <c r="C2009" s="69"/>
      <c r="D2009" s="69"/>
      <c r="E2009" s="70">
        <v>1537.96</v>
      </c>
      <c r="F2009" s="69"/>
      <c r="G2009" s="69"/>
      <c r="H2009" s="68"/>
      <c r="I2009" s="67"/>
      <c r="K2009" s="90" t="s">
        <v>221</v>
      </c>
    </row>
    <row r="2010" spans="1:11" ht="12" hidden="1" customHeight="1" outlineLevel="4" x14ac:dyDescent="0.2">
      <c r="A2010" s="376" t="s">
        <v>624</v>
      </c>
      <c r="B2010" s="376"/>
      <c r="C2010" s="69"/>
      <c r="D2010" s="69"/>
      <c r="E2010" s="70">
        <v>38593.919999999998</v>
      </c>
      <c r="F2010" s="69"/>
      <c r="G2010" s="69"/>
      <c r="H2010" s="68"/>
      <c r="I2010" s="67"/>
      <c r="K2010" s="90" t="s">
        <v>222</v>
      </c>
    </row>
    <row r="2011" spans="1:11" ht="12" hidden="1" customHeight="1" outlineLevel="4" x14ac:dyDescent="0.2">
      <c r="A2011" s="376" t="s">
        <v>508</v>
      </c>
      <c r="B2011" s="376"/>
      <c r="C2011" s="69"/>
      <c r="D2011" s="69"/>
      <c r="E2011" s="70">
        <v>11348.5</v>
      </c>
      <c r="F2011" s="69"/>
      <c r="G2011" s="69"/>
      <c r="H2011" s="68"/>
      <c r="I2011" s="67"/>
      <c r="K2011" s="90" t="s">
        <v>228</v>
      </c>
    </row>
    <row r="2012" spans="1:11" ht="12" hidden="1" customHeight="1" outlineLevel="2" x14ac:dyDescent="0.2">
      <c r="A2012" s="374" t="s">
        <v>501</v>
      </c>
      <c r="B2012" s="374"/>
      <c r="C2012" s="73"/>
      <c r="D2012" s="73"/>
      <c r="E2012" s="76">
        <v>414.16</v>
      </c>
      <c r="F2012" s="76">
        <v>414.16</v>
      </c>
      <c r="G2012" s="73"/>
      <c r="H2012" s="72"/>
      <c r="I2012" s="71"/>
      <c r="K2012" s="90" t="s">
        <v>456</v>
      </c>
    </row>
    <row r="2013" spans="1:11" ht="12" hidden="1" customHeight="1" outlineLevel="3" x14ac:dyDescent="0.2">
      <c r="A2013" s="375" t="s">
        <v>499</v>
      </c>
      <c r="B2013" s="375"/>
      <c r="C2013" s="69"/>
      <c r="D2013" s="69"/>
      <c r="E2013" s="69"/>
      <c r="F2013" s="75">
        <v>414.16</v>
      </c>
      <c r="G2013" s="69"/>
      <c r="H2013" s="68"/>
      <c r="I2013" s="67"/>
    </row>
    <row r="2014" spans="1:11" ht="12" hidden="1" customHeight="1" outlineLevel="4" x14ac:dyDescent="0.2">
      <c r="A2014" s="376" t="s">
        <v>499</v>
      </c>
      <c r="B2014" s="376"/>
      <c r="C2014" s="69"/>
      <c r="D2014" s="69"/>
      <c r="E2014" s="69"/>
      <c r="F2014" s="75">
        <v>414.16</v>
      </c>
      <c r="G2014" s="69"/>
      <c r="H2014" s="68"/>
      <c r="I2014" s="67"/>
    </row>
    <row r="2015" spans="1:11" ht="23.25" hidden="1" customHeight="1" outlineLevel="3" x14ac:dyDescent="0.2">
      <c r="A2015" s="375" t="s">
        <v>438</v>
      </c>
      <c r="B2015" s="375"/>
      <c r="C2015" s="69"/>
      <c r="D2015" s="69"/>
      <c r="E2015" s="75">
        <v>414.16</v>
      </c>
      <c r="F2015" s="69"/>
      <c r="G2015" s="69"/>
      <c r="H2015" s="68"/>
      <c r="I2015" s="67"/>
    </row>
    <row r="2016" spans="1:11" ht="12" hidden="1" customHeight="1" outlineLevel="4" x14ac:dyDescent="0.2">
      <c r="A2016" s="376" t="s">
        <v>499</v>
      </c>
      <c r="B2016" s="376"/>
      <c r="C2016" s="69"/>
      <c r="D2016" s="69"/>
      <c r="E2016" s="75">
        <v>414.16</v>
      </c>
      <c r="F2016" s="69"/>
      <c r="G2016" s="69"/>
      <c r="H2016" s="68"/>
      <c r="I2016" s="67"/>
    </row>
    <row r="2017" spans="1:48" ht="12" hidden="1" customHeight="1" outlineLevel="2" x14ac:dyDescent="0.2">
      <c r="A2017" s="374" t="s">
        <v>500</v>
      </c>
      <c r="B2017" s="374"/>
      <c r="C2017" s="73"/>
      <c r="D2017" s="73"/>
      <c r="E2017" s="76">
        <v>331.6</v>
      </c>
      <c r="F2017" s="76">
        <v>331.6</v>
      </c>
      <c r="G2017" s="73"/>
      <c r="H2017" s="72"/>
      <c r="I2017" s="71"/>
      <c r="K2017" s="90" t="s">
        <v>456</v>
      </c>
    </row>
    <row r="2018" spans="1:48" ht="12" hidden="1" customHeight="1" outlineLevel="3" x14ac:dyDescent="0.2">
      <c r="A2018" s="375" t="s">
        <v>499</v>
      </c>
      <c r="B2018" s="375"/>
      <c r="C2018" s="69"/>
      <c r="D2018" s="69"/>
      <c r="E2018" s="69"/>
      <c r="F2018" s="75">
        <v>331.6</v>
      </c>
      <c r="G2018" s="69"/>
      <c r="H2018" s="68"/>
      <c r="I2018" s="67"/>
    </row>
    <row r="2019" spans="1:48" ht="12" hidden="1" customHeight="1" outlineLevel="4" x14ac:dyDescent="0.2">
      <c r="A2019" s="376" t="s">
        <v>499</v>
      </c>
      <c r="B2019" s="376"/>
      <c r="C2019" s="69"/>
      <c r="D2019" s="69"/>
      <c r="E2019" s="69"/>
      <c r="F2019" s="75">
        <v>331.6</v>
      </c>
      <c r="G2019" s="69"/>
      <c r="H2019" s="68"/>
      <c r="I2019" s="67"/>
    </row>
    <row r="2020" spans="1:48" ht="23.25" hidden="1" customHeight="1" outlineLevel="3" x14ac:dyDescent="0.2">
      <c r="A2020" s="375" t="s">
        <v>438</v>
      </c>
      <c r="B2020" s="375"/>
      <c r="C2020" s="69"/>
      <c r="D2020" s="69"/>
      <c r="E2020" s="75">
        <v>331.6</v>
      </c>
      <c r="F2020" s="69"/>
      <c r="G2020" s="69"/>
      <c r="H2020" s="68"/>
      <c r="I2020" s="67"/>
    </row>
    <row r="2021" spans="1:48" ht="12" hidden="1" customHeight="1" outlineLevel="4" x14ac:dyDescent="0.2">
      <c r="A2021" s="376" t="s">
        <v>499</v>
      </c>
      <c r="B2021" s="376"/>
      <c r="C2021" s="69"/>
      <c r="D2021" s="69"/>
      <c r="E2021" s="75">
        <v>331.6</v>
      </c>
      <c r="F2021" s="69"/>
      <c r="G2021" s="69"/>
      <c r="H2021" s="68"/>
      <c r="I2021" s="67"/>
    </row>
    <row r="2022" spans="1:48" ht="12" customHeight="1" outlineLevel="1" collapsed="1" x14ac:dyDescent="0.2">
      <c r="A2022" s="373" t="s">
        <v>454</v>
      </c>
      <c r="B2022" s="373"/>
      <c r="C2022" s="79"/>
      <c r="D2022" s="79"/>
      <c r="E2022" s="80">
        <v>144988.1</v>
      </c>
      <c r="F2022" s="80">
        <v>144988.1</v>
      </c>
      <c r="G2022" s="79"/>
      <c r="H2022" s="78"/>
      <c r="I2022" s="77"/>
      <c r="AV2022" s="90" t="s">
        <v>456</v>
      </c>
    </row>
    <row r="2023" spans="1:48" ht="12" hidden="1" customHeight="1" outlineLevel="2" x14ac:dyDescent="0.2">
      <c r="A2023" s="374" t="s">
        <v>392</v>
      </c>
      <c r="B2023" s="374"/>
      <c r="C2023" s="73"/>
      <c r="D2023" s="73"/>
      <c r="E2023" s="74">
        <v>2996.13</v>
      </c>
      <c r="F2023" s="74">
        <v>2996.13</v>
      </c>
      <c r="G2023" s="73"/>
      <c r="H2023" s="72"/>
      <c r="I2023" s="71"/>
    </row>
    <row r="2024" spans="1:48" ht="12" hidden="1" customHeight="1" outlineLevel="3" x14ac:dyDescent="0.2">
      <c r="A2024" s="375" t="s">
        <v>499</v>
      </c>
      <c r="B2024" s="375"/>
      <c r="C2024" s="69"/>
      <c r="D2024" s="69"/>
      <c r="E2024" s="69"/>
      <c r="F2024" s="70">
        <v>2996.13</v>
      </c>
      <c r="G2024" s="69"/>
      <c r="H2024" s="68"/>
      <c r="I2024" s="67"/>
    </row>
    <row r="2025" spans="1:48" ht="12" hidden="1" customHeight="1" outlineLevel="4" x14ac:dyDescent="0.2">
      <c r="A2025" s="376" t="s">
        <v>499</v>
      </c>
      <c r="B2025" s="376"/>
      <c r="C2025" s="69"/>
      <c r="D2025" s="69"/>
      <c r="E2025" s="69"/>
      <c r="F2025" s="70">
        <v>2996.13</v>
      </c>
      <c r="G2025" s="69"/>
      <c r="H2025" s="68"/>
      <c r="I2025" s="67"/>
    </row>
    <row r="2026" spans="1:48" ht="23.25" hidden="1" customHeight="1" outlineLevel="3" x14ac:dyDescent="0.2">
      <c r="A2026" s="375" t="s">
        <v>440</v>
      </c>
      <c r="B2026" s="375"/>
      <c r="C2026" s="69"/>
      <c r="D2026" s="69"/>
      <c r="E2026" s="70">
        <v>2305.7800000000002</v>
      </c>
      <c r="F2026" s="69"/>
      <c r="G2026" s="69"/>
      <c r="H2026" s="68"/>
      <c r="I2026" s="67"/>
    </row>
    <row r="2027" spans="1:48" ht="12" hidden="1" customHeight="1" outlineLevel="4" x14ac:dyDescent="0.2">
      <c r="A2027" s="376" t="s">
        <v>499</v>
      </c>
      <c r="B2027" s="376"/>
      <c r="C2027" s="69"/>
      <c r="D2027" s="69"/>
      <c r="E2027" s="70">
        <v>2305.7800000000002</v>
      </c>
      <c r="F2027" s="69"/>
      <c r="G2027" s="69"/>
      <c r="H2027" s="68"/>
      <c r="I2027" s="67"/>
    </row>
    <row r="2028" spans="1:48" ht="12" hidden="1" customHeight="1" outlineLevel="3" x14ac:dyDescent="0.2">
      <c r="A2028" s="375" t="s">
        <v>442</v>
      </c>
      <c r="B2028" s="375"/>
      <c r="C2028" s="69"/>
      <c r="D2028" s="69"/>
      <c r="E2028" s="75">
        <v>690.35</v>
      </c>
      <c r="F2028" s="69"/>
      <c r="G2028" s="69"/>
      <c r="H2028" s="68"/>
      <c r="I2028" s="67"/>
    </row>
    <row r="2029" spans="1:48" ht="12" hidden="1" customHeight="1" outlineLevel="4" x14ac:dyDescent="0.2">
      <c r="A2029" s="376" t="s">
        <v>499</v>
      </c>
      <c r="B2029" s="376"/>
      <c r="C2029" s="69"/>
      <c r="D2029" s="69"/>
      <c r="E2029" s="75">
        <v>690.35</v>
      </c>
      <c r="F2029" s="69"/>
      <c r="G2029" s="69"/>
      <c r="H2029" s="68"/>
      <c r="I2029" s="67"/>
    </row>
    <row r="2030" spans="1:48" ht="12" hidden="1" customHeight="1" outlineLevel="2" x14ac:dyDescent="0.2">
      <c r="A2030" s="374" t="s">
        <v>506</v>
      </c>
      <c r="B2030" s="374"/>
      <c r="C2030" s="73"/>
      <c r="D2030" s="73"/>
      <c r="E2030" s="74">
        <v>5990.77</v>
      </c>
      <c r="F2030" s="74">
        <v>5990.77</v>
      </c>
      <c r="G2030" s="73"/>
      <c r="H2030" s="72"/>
      <c r="I2030" s="71"/>
      <c r="AV2030" s="90"/>
    </row>
    <row r="2031" spans="1:48" ht="12" hidden="1" customHeight="1" outlineLevel="3" x14ac:dyDescent="0.2">
      <c r="A2031" s="375" t="s">
        <v>499</v>
      </c>
      <c r="B2031" s="375"/>
      <c r="C2031" s="69"/>
      <c r="D2031" s="69"/>
      <c r="E2031" s="69"/>
      <c r="F2031" s="70">
        <v>5990.77</v>
      </c>
      <c r="G2031" s="69"/>
      <c r="H2031" s="68"/>
      <c r="I2031" s="67"/>
    </row>
    <row r="2032" spans="1:48" ht="12" hidden="1" customHeight="1" outlineLevel="4" x14ac:dyDescent="0.2">
      <c r="A2032" s="376" t="s">
        <v>499</v>
      </c>
      <c r="B2032" s="376"/>
      <c r="C2032" s="69"/>
      <c r="D2032" s="69"/>
      <c r="E2032" s="69"/>
      <c r="F2032" s="70">
        <v>5990.77</v>
      </c>
      <c r="G2032" s="69"/>
      <c r="H2032" s="68"/>
      <c r="I2032" s="67"/>
    </row>
    <row r="2033" spans="1:48" ht="23.25" hidden="1" customHeight="1" outlineLevel="3" x14ac:dyDescent="0.2">
      <c r="A2033" s="375" t="s">
        <v>440</v>
      </c>
      <c r="B2033" s="375"/>
      <c r="C2033" s="69"/>
      <c r="D2033" s="69"/>
      <c r="E2033" s="70">
        <v>4610.41</v>
      </c>
      <c r="F2033" s="69"/>
      <c r="G2033" s="69"/>
      <c r="H2033" s="68"/>
      <c r="I2033" s="67"/>
    </row>
    <row r="2034" spans="1:48" ht="12" hidden="1" customHeight="1" outlineLevel="4" x14ac:dyDescent="0.2">
      <c r="A2034" s="376" t="s">
        <v>499</v>
      </c>
      <c r="B2034" s="376"/>
      <c r="C2034" s="69"/>
      <c r="D2034" s="69"/>
      <c r="E2034" s="70">
        <v>4610.41</v>
      </c>
      <c r="F2034" s="69"/>
      <c r="G2034" s="69"/>
      <c r="H2034" s="68"/>
      <c r="I2034" s="67"/>
    </row>
    <row r="2035" spans="1:48" ht="12" hidden="1" customHeight="1" outlineLevel="3" x14ac:dyDescent="0.2">
      <c r="A2035" s="375" t="s">
        <v>442</v>
      </c>
      <c r="B2035" s="375"/>
      <c r="C2035" s="69"/>
      <c r="D2035" s="69"/>
      <c r="E2035" s="70">
        <v>1380.36</v>
      </c>
      <c r="F2035" s="69"/>
      <c r="G2035" s="69"/>
      <c r="H2035" s="68"/>
      <c r="I2035" s="67"/>
    </row>
    <row r="2036" spans="1:48" ht="12" hidden="1" customHeight="1" outlineLevel="4" x14ac:dyDescent="0.2">
      <c r="A2036" s="376" t="s">
        <v>499</v>
      </c>
      <c r="B2036" s="376"/>
      <c r="C2036" s="69"/>
      <c r="D2036" s="69"/>
      <c r="E2036" s="70">
        <v>1380.36</v>
      </c>
      <c r="F2036" s="69"/>
      <c r="G2036" s="69"/>
      <c r="H2036" s="68"/>
      <c r="I2036" s="67"/>
    </row>
    <row r="2037" spans="1:48" ht="12" hidden="1" customHeight="1" outlineLevel="2" x14ac:dyDescent="0.2">
      <c r="A2037" s="374" t="s">
        <v>505</v>
      </c>
      <c r="B2037" s="374"/>
      <c r="C2037" s="73"/>
      <c r="D2037" s="73"/>
      <c r="E2037" s="76">
        <v>1.01</v>
      </c>
      <c r="F2037" s="76">
        <v>1.01</v>
      </c>
      <c r="G2037" s="73"/>
      <c r="H2037" s="72"/>
      <c r="I2037" s="71"/>
      <c r="AV2037" s="90"/>
    </row>
    <row r="2038" spans="1:48" ht="12" hidden="1" customHeight="1" outlineLevel="3" x14ac:dyDescent="0.2">
      <c r="A2038" s="375" t="s">
        <v>499</v>
      </c>
      <c r="B2038" s="375"/>
      <c r="C2038" s="69"/>
      <c r="D2038" s="69"/>
      <c r="E2038" s="69"/>
      <c r="F2038" s="75">
        <v>1.01</v>
      </c>
      <c r="G2038" s="69"/>
      <c r="H2038" s="68"/>
      <c r="I2038" s="67"/>
    </row>
    <row r="2039" spans="1:48" ht="12" hidden="1" customHeight="1" outlineLevel="4" x14ac:dyDescent="0.2">
      <c r="A2039" s="376" t="s">
        <v>499</v>
      </c>
      <c r="B2039" s="376"/>
      <c r="C2039" s="69"/>
      <c r="D2039" s="69"/>
      <c r="E2039" s="69"/>
      <c r="F2039" s="75">
        <v>1.01</v>
      </c>
      <c r="G2039" s="69"/>
      <c r="H2039" s="68"/>
      <c r="I2039" s="67"/>
    </row>
    <row r="2040" spans="1:48" ht="23.25" hidden="1" customHeight="1" outlineLevel="3" x14ac:dyDescent="0.2">
      <c r="A2040" s="375" t="s">
        <v>440</v>
      </c>
      <c r="B2040" s="375"/>
      <c r="C2040" s="69"/>
      <c r="D2040" s="69"/>
      <c r="E2040" s="75">
        <v>0.78</v>
      </c>
      <c r="F2040" s="69"/>
      <c r="G2040" s="69"/>
      <c r="H2040" s="68"/>
      <c r="I2040" s="67"/>
    </row>
    <row r="2041" spans="1:48" ht="12" hidden="1" customHeight="1" outlineLevel="4" x14ac:dyDescent="0.2">
      <c r="A2041" s="376" t="s">
        <v>499</v>
      </c>
      <c r="B2041" s="376"/>
      <c r="C2041" s="69"/>
      <c r="D2041" s="69"/>
      <c r="E2041" s="75">
        <v>0.78</v>
      </c>
      <c r="F2041" s="69"/>
      <c r="G2041" s="69"/>
      <c r="H2041" s="68"/>
      <c r="I2041" s="67"/>
    </row>
    <row r="2042" spans="1:48" ht="12" hidden="1" customHeight="1" outlineLevel="3" x14ac:dyDescent="0.2">
      <c r="A2042" s="375" t="s">
        <v>442</v>
      </c>
      <c r="B2042" s="375"/>
      <c r="C2042" s="69"/>
      <c r="D2042" s="69"/>
      <c r="E2042" s="75">
        <v>0.23</v>
      </c>
      <c r="F2042" s="69"/>
      <c r="G2042" s="69"/>
      <c r="H2042" s="68"/>
      <c r="I2042" s="67"/>
    </row>
    <row r="2043" spans="1:48" ht="12" hidden="1" customHeight="1" outlineLevel="4" x14ac:dyDescent="0.2">
      <c r="A2043" s="376" t="s">
        <v>499</v>
      </c>
      <c r="B2043" s="376"/>
      <c r="C2043" s="69"/>
      <c r="D2043" s="69"/>
      <c r="E2043" s="75">
        <v>0.23</v>
      </c>
      <c r="F2043" s="69"/>
      <c r="G2043" s="69"/>
      <c r="H2043" s="68"/>
      <c r="I2043" s="67"/>
    </row>
    <row r="2044" spans="1:48" ht="12" hidden="1" customHeight="1" outlineLevel="2" x14ac:dyDescent="0.2">
      <c r="A2044" s="374" t="s">
        <v>503</v>
      </c>
      <c r="B2044" s="374"/>
      <c r="C2044" s="73"/>
      <c r="D2044" s="73"/>
      <c r="E2044" s="74">
        <v>17535.37</v>
      </c>
      <c r="F2044" s="74">
        <v>17535.37</v>
      </c>
      <c r="G2044" s="73"/>
      <c r="H2044" s="72"/>
      <c r="I2044" s="71"/>
      <c r="AV2044" s="90"/>
    </row>
    <row r="2045" spans="1:48" ht="12" hidden="1" customHeight="1" outlineLevel="3" x14ac:dyDescent="0.2">
      <c r="A2045" s="375" t="s">
        <v>499</v>
      </c>
      <c r="B2045" s="375"/>
      <c r="C2045" s="69"/>
      <c r="D2045" s="69"/>
      <c r="E2045" s="69"/>
      <c r="F2045" s="70">
        <v>17535.37</v>
      </c>
      <c r="G2045" s="69"/>
      <c r="H2045" s="68"/>
      <c r="I2045" s="67"/>
    </row>
    <row r="2046" spans="1:48" ht="12" hidden="1" customHeight="1" outlineLevel="4" x14ac:dyDescent="0.2">
      <c r="A2046" s="376" t="s">
        <v>499</v>
      </c>
      <c r="B2046" s="376"/>
      <c r="C2046" s="69"/>
      <c r="D2046" s="69"/>
      <c r="E2046" s="69"/>
      <c r="F2046" s="70">
        <v>17535.37</v>
      </c>
      <c r="G2046" s="69"/>
      <c r="H2046" s="68"/>
      <c r="I2046" s="67"/>
    </row>
    <row r="2047" spans="1:48" ht="23.25" hidden="1" customHeight="1" outlineLevel="3" x14ac:dyDescent="0.2">
      <c r="A2047" s="375" t="s">
        <v>440</v>
      </c>
      <c r="B2047" s="375"/>
      <c r="C2047" s="69"/>
      <c r="D2047" s="69"/>
      <c r="E2047" s="70">
        <v>13494.96</v>
      </c>
      <c r="F2047" s="69"/>
      <c r="G2047" s="69"/>
      <c r="H2047" s="68"/>
      <c r="I2047" s="67"/>
    </row>
    <row r="2048" spans="1:48" ht="12" hidden="1" customHeight="1" outlineLevel="4" x14ac:dyDescent="0.2">
      <c r="A2048" s="376" t="s">
        <v>499</v>
      </c>
      <c r="B2048" s="376"/>
      <c r="C2048" s="69"/>
      <c r="D2048" s="69"/>
      <c r="E2048" s="70">
        <v>13494.96</v>
      </c>
      <c r="F2048" s="69"/>
      <c r="G2048" s="69"/>
      <c r="H2048" s="68"/>
      <c r="I2048" s="67"/>
    </row>
    <row r="2049" spans="1:48" ht="12" hidden="1" customHeight="1" outlineLevel="3" x14ac:dyDescent="0.2">
      <c r="A2049" s="375" t="s">
        <v>442</v>
      </c>
      <c r="B2049" s="375"/>
      <c r="C2049" s="69"/>
      <c r="D2049" s="69"/>
      <c r="E2049" s="70">
        <v>4040.41</v>
      </c>
      <c r="F2049" s="69"/>
      <c r="G2049" s="69"/>
      <c r="H2049" s="68"/>
      <c r="I2049" s="67"/>
    </row>
    <row r="2050" spans="1:48" ht="12" hidden="1" customHeight="1" outlineLevel="4" x14ac:dyDescent="0.2">
      <c r="A2050" s="376" t="s">
        <v>499</v>
      </c>
      <c r="B2050" s="376"/>
      <c r="C2050" s="69"/>
      <c r="D2050" s="69"/>
      <c r="E2050" s="70">
        <v>4040.41</v>
      </c>
      <c r="F2050" s="69"/>
      <c r="G2050" s="69"/>
      <c r="H2050" s="68"/>
      <c r="I2050" s="67"/>
    </row>
    <row r="2051" spans="1:48" ht="12" hidden="1" customHeight="1" outlineLevel="2" x14ac:dyDescent="0.2">
      <c r="A2051" s="374" t="s">
        <v>502</v>
      </c>
      <c r="B2051" s="374"/>
      <c r="C2051" s="73"/>
      <c r="D2051" s="73"/>
      <c r="E2051" s="74">
        <v>115414.36</v>
      </c>
      <c r="F2051" s="74">
        <v>115414.36</v>
      </c>
      <c r="G2051" s="73"/>
      <c r="H2051" s="72"/>
      <c r="I2051" s="71"/>
      <c r="AV2051" s="90"/>
    </row>
    <row r="2052" spans="1:48" ht="12" hidden="1" customHeight="1" outlineLevel="3" x14ac:dyDescent="0.2">
      <c r="A2052" s="375" t="s">
        <v>499</v>
      </c>
      <c r="B2052" s="375"/>
      <c r="C2052" s="69"/>
      <c r="D2052" s="69"/>
      <c r="E2052" s="69"/>
      <c r="F2052" s="70">
        <v>115414.36</v>
      </c>
      <c r="G2052" s="69"/>
      <c r="H2052" s="68"/>
      <c r="I2052" s="67"/>
    </row>
    <row r="2053" spans="1:48" ht="12" hidden="1" customHeight="1" outlineLevel="4" x14ac:dyDescent="0.2">
      <c r="A2053" s="376" t="s">
        <v>499</v>
      </c>
      <c r="B2053" s="376"/>
      <c r="C2053" s="69"/>
      <c r="D2053" s="69"/>
      <c r="E2053" s="69"/>
      <c r="F2053" s="70">
        <v>115414.36</v>
      </c>
      <c r="G2053" s="69"/>
      <c r="H2053" s="68"/>
      <c r="I2053" s="67"/>
    </row>
    <row r="2054" spans="1:48" ht="23.25" hidden="1" customHeight="1" outlineLevel="3" x14ac:dyDescent="0.2">
      <c r="A2054" s="375" t="s">
        <v>440</v>
      </c>
      <c r="B2054" s="375"/>
      <c r="C2054" s="69"/>
      <c r="D2054" s="69"/>
      <c r="E2054" s="70">
        <v>29040.26</v>
      </c>
      <c r="F2054" s="69"/>
      <c r="G2054" s="69"/>
      <c r="H2054" s="68"/>
      <c r="I2054" s="67"/>
      <c r="AV2054" s="90"/>
    </row>
    <row r="2055" spans="1:48" ht="12" hidden="1" customHeight="1" outlineLevel="4" x14ac:dyDescent="0.2">
      <c r="A2055" s="376" t="s">
        <v>499</v>
      </c>
      <c r="B2055" s="376"/>
      <c r="C2055" s="69"/>
      <c r="D2055" s="69"/>
      <c r="E2055" s="70">
        <v>29040.26</v>
      </c>
      <c r="F2055" s="69"/>
      <c r="G2055" s="69"/>
      <c r="H2055" s="68"/>
      <c r="I2055" s="67"/>
    </row>
    <row r="2056" spans="1:48" ht="12" hidden="1" customHeight="1" outlineLevel="3" x14ac:dyDescent="0.2">
      <c r="A2056" s="375" t="s">
        <v>608</v>
      </c>
      <c r="B2056" s="375"/>
      <c r="C2056" s="69"/>
      <c r="D2056" s="69"/>
      <c r="E2056" s="70">
        <v>59780.92</v>
      </c>
      <c r="F2056" s="69"/>
      <c r="G2056" s="69"/>
      <c r="H2056" s="68"/>
      <c r="I2056" s="67"/>
    </row>
    <row r="2057" spans="1:48" ht="12" hidden="1" customHeight="1" outlineLevel="4" x14ac:dyDescent="0.2">
      <c r="A2057" s="376" t="s">
        <v>499</v>
      </c>
      <c r="B2057" s="376"/>
      <c r="C2057" s="69"/>
      <c r="D2057" s="69"/>
      <c r="E2057" s="70">
        <v>59780.92</v>
      </c>
      <c r="F2057" s="69"/>
      <c r="G2057" s="69"/>
      <c r="H2057" s="68"/>
      <c r="I2057" s="67"/>
    </row>
    <row r="2058" spans="1:48" ht="12" hidden="1" customHeight="1" outlineLevel="3" x14ac:dyDescent="0.2">
      <c r="A2058" s="375" t="s">
        <v>442</v>
      </c>
      <c r="B2058" s="375"/>
      <c r="C2058" s="69"/>
      <c r="D2058" s="69"/>
      <c r="E2058" s="70">
        <v>26593.18</v>
      </c>
      <c r="F2058" s="69"/>
      <c r="G2058" s="69"/>
      <c r="H2058" s="68"/>
      <c r="I2058" s="67"/>
    </row>
    <row r="2059" spans="1:48" ht="12" hidden="1" customHeight="1" outlineLevel="4" x14ac:dyDescent="0.2">
      <c r="A2059" s="376" t="s">
        <v>499</v>
      </c>
      <c r="B2059" s="376"/>
      <c r="C2059" s="69"/>
      <c r="D2059" s="69"/>
      <c r="E2059" s="70">
        <v>26593.18</v>
      </c>
      <c r="F2059" s="69"/>
      <c r="G2059" s="69"/>
      <c r="H2059" s="68"/>
      <c r="I2059" s="67"/>
    </row>
    <row r="2060" spans="1:48" ht="12" hidden="1" customHeight="1" outlineLevel="2" x14ac:dyDescent="0.2">
      <c r="A2060" s="374" t="s">
        <v>501</v>
      </c>
      <c r="B2060" s="374"/>
      <c r="C2060" s="73"/>
      <c r="D2060" s="73"/>
      <c r="E2060" s="74">
        <v>1692.99</v>
      </c>
      <c r="F2060" s="74">
        <v>1692.99</v>
      </c>
      <c r="G2060" s="73"/>
      <c r="H2060" s="72"/>
      <c r="I2060" s="71"/>
    </row>
    <row r="2061" spans="1:48" ht="12" hidden="1" customHeight="1" outlineLevel="3" x14ac:dyDescent="0.2">
      <c r="A2061" s="375" t="s">
        <v>499</v>
      </c>
      <c r="B2061" s="375"/>
      <c r="C2061" s="69"/>
      <c r="D2061" s="69"/>
      <c r="E2061" s="69"/>
      <c r="F2061" s="70">
        <v>1692.99</v>
      </c>
      <c r="G2061" s="69"/>
      <c r="H2061" s="68"/>
      <c r="I2061" s="67"/>
    </row>
    <row r="2062" spans="1:48" ht="12" hidden="1" customHeight="1" outlineLevel="4" x14ac:dyDescent="0.2">
      <c r="A2062" s="376" t="s">
        <v>499</v>
      </c>
      <c r="B2062" s="376"/>
      <c r="C2062" s="69"/>
      <c r="D2062" s="69"/>
      <c r="E2062" s="69"/>
      <c r="F2062" s="70">
        <v>1692.99</v>
      </c>
      <c r="G2062" s="69"/>
      <c r="H2062" s="68"/>
      <c r="I2062" s="67"/>
    </row>
    <row r="2063" spans="1:48" ht="23.25" hidden="1" customHeight="1" outlineLevel="3" x14ac:dyDescent="0.2">
      <c r="A2063" s="375" t="s">
        <v>440</v>
      </c>
      <c r="B2063" s="375"/>
      <c r="C2063" s="69"/>
      <c r="D2063" s="69"/>
      <c r="E2063" s="70">
        <v>1302.9000000000001</v>
      </c>
      <c r="F2063" s="69"/>
      <c r="G2063" s="69"/>
      <c r="H2063" s="68"/>
      <c r="I2063" s="67"/>
    </row>
    <row r="2064" spans="1:48" ht="12" hidden="1" customHeight="1" outlineLevel="4" x14ac:dyDescent="0.2">
      <c r="A2064" s="376" t="s">
        <v>499</v>
      </c>
      <c r="B2064" s="376"/>
      <c r="C2064" s="69"/>
      <c r="D2064" s="69"/>
      <c r="E2064" s="70">
        <v>1302.9000000000001</v>
      </c>
      <c r="F2064" s="69"/>
      <c r="G2064" s="69"/>
      <c r="H2064" s="68"/>
      <c r="I2064" s="67"/>
    </row>
    <row r="2065" spans="1:48" ht="12" hidden="1" customHeight="1" outlineLevel="3" x14ac:dyDescent="0.2">
      <c r="A2065" s="375" t="s">
        <v>442</v>
      </c>
      <c r="B2065" s="375"/>
      <c r="C2065" s="69"/>
      <c r="D2065" s="69"/>
      <c r="E2065" s="75">
        <v>390.09</v>
      </c>
      <c r="F2065" s="69"/>
      <c r="G2065" s="69"/>
      <c r="H2065" s="68"/>
      <c r="I2065" s="67"/>
    </row>
    <row r="2066" spans="1:48" ht="12" hidden="1" customHeight="1" outlineLevel="4" x14ac:dyDescent="0.2">
      <c r="A2066" s="376" t="s">
        <v>499</v>
      </c>
      <c r="B2066" s="376"/>
      <c r="C2066" s="69"/>
      <c r="D2066" s="69"/>
      <c r="E2066" s="75">
        <v>390.09</v>
      </c>
      <c r="F2066" s="69"/>
      <c r="G2066" s="69"/>
      <c r="H2066" s="68"/>
      <c r="I2066" s="67"/>
    </row>
    <row r="2067" spans="1:48" ht="12" hidden="1" customHeight="1" outlineLevel="2" x14ac:dyDescent="0.2">
      <c r="A2067" s="374" t="s">
        <v>500</v>
      </c>
      <c r="B2067" s="374"/>
      <c r="C2067" s="73"/>
      <c r="D2067" s="73"/>
      <c r="E2067" s="74">
        <v>1357.47</v>
      </c>
      <c r="F2067" s="74">
        <v>1357.47</v>
      </c>
      <c r="G2067" s="73"/>
      <c r="H2067" s="72"/>
      <c r="I2067" s="71"/>
    </row>
    <row r="2068" spans="1:48" ht="12" hidden="1" customHeight="1" outlineLevel="3" x14ac:dyDescent="0.2">
      <c r="A2068" s="375" t="s">
        <v>499</v>
      </c>
      <c r="B2068" s="375"/>
      <c r="C2068" s="69"/>
      <c r="D2068" s="69"/>
      <c r="E2068" s="69"/>
      <c r="F2068" s="70">
        <v>1357.47</v>
      </c>
      <c r="G2068" s="69"/>
      <c r="H2068" s="68"/>
      <c r="I2068" s="67"/>
    </row>
    <row r="2069" spans="1:48" ht="12" hidden="1" customHeight="1" outlineLevel="4" x14ac:dyDescent="0.2">
      <c r="A2069" s="376" t="s">
        <v>499</v>
      </c>
      <c r="B2069" s="376"/>
      <c r="C2069" s="69"/>
      <c r="D2069" s="69"/>
      <c r="E2069" s="69"/>
      <c r="F2069" s="70">
        <v>1357.47</v>
      </c>
      <c r="G2069" s="69"/>
      <c r="H2069" s="68"/>
      <c r="I2069" s="67"/>
    </row>
    <row r="2070" spans="1:48" ht="23.25" hidden="1" customHeight="1" outlineLevel="3" x14ac:dyDescent="0.2">
      <c r="A2070" s="375" t="s">
        <v>440</v>
      </c>
      <c r="B2070" s="375"/>
      <c r="C2070" s="69"/>
      <c r="D2070" s="69"/>
      <c r="E2070" s="70">
        <v>1044.68</v>
      </c>
      <c r="F2070" s="69"/>
      <c r="G2070" s="69"/>
      <c r="H2070" s="68"/>
      <c r="I2070" s="67"/>
    </row>
    <row r="2071" spans="1:48" ht="12" hidden="1" customHeight="1" outlineLevel="4" x14ac:dyDescent="0.2">
      <c r="A2071" s="376" t="s">
        <v>499</v>
      </c>
      <c r="B2071" s="376"/>
      <c r="C2071" s="69"/>
      <c r="D2071" s="69"/>
      <c r="E2071" s="70">
        <v>1044.68</v>
      </c>
      <c r="F2071" s="69"/>
      <c r="G2071" s="69"/>
      <c r="H2071" s="68"/>
      <c r="I2071" s="67"/>
    </row>
    <row r="2072" spans="1:48" ht="12" hidden="1" customHeight="1" outlineLevel="3" x14ac:dyDescent="0.2">
      <c r="A2072" s="375" t="s">
        <v>442</v>
      </c>
      <c r="B2072" s="375"/>
      <c r="C2072" s="69"/>
      <c r="D2072" s="69"/>
      <c r="E2072" s="75">
        <v>312.79000000000002</v>
      </c>
      <c r="F2072" s="69"/>
      <c r="G2072" s="69"/>
      <c r="H2072" s="68"/>
      <c r="I2072" s="67"/>
    </row>
    <row r="2073" spans="1:48" ht="12" hidden="1" customHeight="1" outlineLevel="4" x14ac:dyDescent="0.2">
      <c r="A2073" s="376" t="s">
        <v>499</v>
      </c>
      <c r="B2073" s="376"/>
      <c r="C2073" s="69"/>
      <c r="D2073" s="69"/>
      <c r="E2073" s="75">
        <v>312.79000000000002</v>
      </c>
      <c r="F2073" s="69"/>
      <c r="G2073" s="69"/>
      <c r="H2073" s="68"/>
      <c r="I2073" s="67"/>
    </row>
    <row r="2074" spans="1:48" ht="12" customHeight="1" outlineLevel="1" collapsed="1" x14ac:dyDescent="0.2">
      <c r="A2074" s="373" t="s">
        <v>454</v>
      </c>
      <c r="B2074" s="373"/>
      <c r="C2074" s="79"/>
      <c r="D2074" s="79"/>
      <c r="E2074" s="80">
        <v>1602926.24</v>
      </c>
      <c r="F2074" s="80">
        <v>1602926.24</v>
      </c>
      <c r="G2074" s="79"/>
      <c r="H2074" s="78"/>
      <c r="I2074" s="77"/>
      <c r="AV2074" s="90" t="s">
        <v>456</v>
      </c>
    </row>
    <row r="2075" spans="1:48" ht="12" hidden="1" customHeight="1" outlineLevel="2" x14ac:dyDescent="0.2">
      <c r="A2075" s="374" t="s">
        <v>507</v>
      </c>
      <c r="B2075" s="374"/>
      <c r="C2075" s="73"/>
      <c r="D2075" s="73"/>
      <c r="E2075" s="76">
        <v>120.41</v>
      </c>
      <c r="F2075" s="76">
        <v>120.41</v>
      </c>
      <c r="G2075" s="73"/>
      <c r="H2075" s="72"/>
      <c r="I2075" s="71"/>
    </row>
    <row r="2076" spans="1:48" ht="12" hidden="1" customHeight="1" outlineLevel="3" x14ac:dyDescent="0.2">
      <c r="A2076" s="375" t="s">
        <v>499</v>
      </c>
      <c r="B2076" s="375"/>
      <c r="C2076" s="69"/>
      <c r="D2076" s="69"/>
      <c r="E2076" s="69"/>
      <c r="F2076" s="75">
        <v>120.41</v>
      </c>
      <c r="G2076" s="69"/>
      <c r="H2076" s="68"/>
      <c r="I2076" s="67"/>
    </row>
    <row r="2077" spans="1:48" ht="12" hidden="1" customHeight="1" outlineLevel="4" x14ac:dyDescent="0.2">
      <c r="A2077" s="376" t="s">
        <v>499</v>
      </c>
      <c r="B2077" s="376"/>
      <c r="C2077" s="69"/>
      <c r="D2077" s="69"/>
      <c r="E2077" s="69"/>
      <c r="F2077" s="75">
        <v>120.41</v>
      </c>
      <c r="G2077" s="69"/>
      <c r="H2077" s="68"/>
      <c r="I2077" s="67"/>
    </row>
    <row r="2078" spans="1:48" ht="23.25" hidden="1" customHeight="1" outlineLevel="3" x14ac:dyDescent="0.2">
      <c r="A2078" s="375" t="s">
        <v>440</v>
      </c>
      <c r="B2078" s="375"/>
      <c r="C2078" s="69"/>
      <c r="D2078" s="69"/>
      <c r="E2078" s="75">
        <v>120.41</v>
      </c>
      <c r="F2078" s="69"/>
      <c r="G2078" s="69"/>
      <c r="H2078" s="68"/>
      <c r="I2078" s="67"/>
    </row>
    <row r="2079" spans="1:48" ht="12" hidden="1" customHeight="1" outlineLevel="4" x14ac:dyDescent="0.2">
      <c r="A2079" s="376" t="s">
        <v>499</v>
      </c>
      <c r="B2079" s="376"/>
      <c r="C2079" s="69"/>
      <c r="D2079" s="69"/>
      <c r="E2079" s="75">
        <v>120.41</v>
      </c>
      <c r="F2079" s="69"/>
      <c r="G2079" s="69"/>
      <c r="H2079" s="68"/>
      <c r="I2079" s="67"/>
    </row>
    <row r="2080" spans="1:48" ht="12" hidden="1" customHeight="1" outlineLevel="2" x14ac:dyDescent="0.2">
      <c r="A2080" s="374" t="s">
        <v>392</v>
      </c>
      <c r="B2080" s="374"/>
      <c r="C2080" s="73"/>
      <c r="D2080" s="73"/>
      <c r="E2080" s="74">
        <v>34266.94</v>
      </c>
      <c r="F2080" s="74">
        <v>34266.94</v>
      </c>
      <c r="G2080" s="73"/>
      <c r="H2080" s="72"/>
      <c r="I2080" s="71"/>
    </row>
    <row r="2081" spans="1:9" ht="12" hidden="1" customHeight="1" outlineLevel="3" x14ac:dyDescent="0.2">
      <c r="A2081" s="375" t="s">
        <v>499</v>
      </c>
      <c r="B2081" s="375"/>
      <c r="C2081" s="69"/>
      <c r="D2081" s="69"/>
      <c r="E2081" s="69"/>
      <c r="F2081" s="70">
        <v>34266.94</v>
      </c>
      <c r="G2081" s="69"/>
      <c r="H2081" s="68"/>
      <c r="I2081" s="67"/>
    </row>
    <row r="2082" spans="1:9" ht="12" hidden="1" customHeight="1" outlineLevel="4" x14ac:dyDescent="0.2">
      <c r="A2082" s="376" t="s">
        <v>499</v>
      </c>
      <c r="B2082" s="376"/>
      <c r="C2082" s="69"/>
      <c r="D2082" s="69"/>
      <c r="E2082" s="69"/>
      <c r="F2082" s="70">
        <v>34266.94</v>
      </c>
      <c r="G2082" s="69"/>
      <c r="H2082" s="68"/>
      <c r="I2082" s="67"/>
    </row>
    <row r="2083" spans="1:9" ht="23.25" hidden="1" customHeight="1" outlineLevel="3" x14ac:dyDescent="0.2">
      <c r="A2083" s="375" t="s">
        <v>440</v>
      </c>
      <c r="B2083" s="375"/>
      <c r="C2083" s="69"/>
      <c r="D2083" s="69"/>
      <c r="E2083" s="70">
        <v>34266.94</v>
      </c>
      <c r="F2083" s="69"/>
      <c r="G2083" s="69"/>
      <c r="H2083" s="68"/>
      <c r="I2083" s="67"/>
    </row>
    <row r="2084" spans="1:9" ht="12" hidden="1" customHeight="1" outlineLevel="4" x14ac:dyDescent="0.2">
      <c r="A2084" s="376" t="s">
        <v>499</v>
      </c>
      <c r="B2084" s="376"/>
      <c r="C2084" s="69"/>
      <c r="D2084" s="69"/>
      <c r="E2084" s="70">
        <v>34266.94</v>
      </c>
      <c r="F2084" s="69"/>
      <c r="G2084" s="69"/>
      <c r="H2084" s="68"/>
      <c r="I2084" s="67"/>
    </row>
    <row r="2085" spans="1:9" ht="12" hidden="1" customHeight="1" outlineLevel="2" x14ac:dyDescent="0.2">
      <c r="A2085" s="374" t="s">
        <v>506</v>
      </c>
      <c r="B2085" s="374"/>
      <c r="C2085" s="73"/>
      <c r="D2085" s="73"/>
      <c r="E2085" s="74">
        <v>69117.259999999995</v>
      </c>
      <c r="F2085" s="74">
        <v>69117.259999999995</v>
      </c>
      <c r="G2085" s="73"/>
      <c r="H2085" s="72"/>
      <c r="I2085" s="71"/>
    </row>
    <row r="2086" spans="1:9" ht="12" hidden="1" customHeight="1" outlineLevel="3" x14ac:dyDescent="0.2">
      <c r="A2086" s="375" t="s">
        <v>499</v>
      </c>
      <c r="B2086" s="375"/>
      <c r="C2086" s="69"/>
      <c r="D2086" s="69"/>
      <c r="E2086" s="69"/>
      <c r="F2086" s="70">
        <v>69117.259999999995</v>
      </c>
      <c r="G2086" s="69"/>
      <c r="H2086" s="68"/>
      <c r="I2086" s="67"/>
    </row>
    <row r="2087" spans="1:9" ht="12" hidden="1" customHeight="1" outlineLevel="4" x14ac:dyDescent="0.2">
      <c r="A2087" s="376" t="s">
        <v>499</v>
      </c>
      <c r="B2087" s="376"/>
      <c r="C2087" s="69"/>
      <c r="D2087" s="69"/>
      <c r="E2087" s="69"/>
      <c r="F2087" s="70">
        <v>69117.259999999995</v>
      </c>
      <c r="G2087" s="69"/>
      <c r="H2087" s="68"/>
      <c r="I2087" s="67"/>
    </row>
    <row r="2088" spans="1:9" ht="23.25" hidden="1" customHeight="1" outlineLevel="3" x14ac:dyDescent="0.2">
      <c r="A2088" s="375" t="s">
        <v>440</v>
      </c>
      <c r="B2088" s="375"/>
      <c r="C2088" s="69"/>
      <c r="D2088" s="69"/>
      <c r="E2088" s="70">
        <v>69117.259999999995</v>
      </c>
      <c r="F2088" s="69"/>
      <c r="G2088" s="69"/>
      <c r="H2088" s="68"/>
      <c r="I2088" s="67"/>
    </row>
    <row r="2089" spans="1:9" ht="12" hidden="1" customHeight="1" outlineLevel="4" x14ac:dyDescent="0.2">
      <c r="A2089" s="376" t="s">
        <v>499</v>
      </c>
      <c r="B2089" s="376"/>
      <c r="C2089" s="69"/>
      <c r="D2089" s="69"/>
      <c r="E2089" s="70">
        <v>69117.259999999995</v>
      </c>
      <c r="F2089" s="69"/>
      <c r="G2089" s="69"/>
      <c r="H2089" s="68"/>
      <c r="I2089" s="67"/>
    </row>
    <row r="2090" spans="1:9" ht="12" hidden="1" customHeight="1" outlineLevel="2" x14ac:dyDescent="0.2">
      <c r="A2090" s="374" t="s">
        <v>505</v>
      </c>
      <c r="B2090" s="374"/>
      <c r="C2090" s="73"/>
      <c r="D2090" s="73"/>
      <c r="E2090" s="76">
        <v>11.19</v>
      </c>
      <c r="F2090" s="76">
        <v>11.19</v>
      </c>
      <c r="G2090" s="73"/>
      <c r="H2090" s="72"/>
      <c r="I2090" s="71"/>
    </row>
    <row r="2091" spans="1:9" ht="12" hidden="1" customHeight="1" outlineLevel="3" x14ac:dyDescent="0.2">
      <c r="A2091" s="375" t="s">
        <v>499</v>
      </c>
      <c r="B2091" s="375"/>
      <c r="C2091" s="69"/>
      <c r="D2091" s="69"/>
      <c r="E2091" s="69"/>
      <c r="F2091" s="75">
        <v>11.19</v>
      </c>
      <c r="G2091" s="69"/>
      <c r="H2091" s="68"/>
      <c r="I2091" s="67"/>
    </row>
    <row r="2092" spans="1:9" ht="12" hidden="1" customHeight="1" outlineLevel="4" x14ac:dyDescent="0.2">
      <c r="A2092" s="376" t="s">
        <v>499</v>
      </c>
      <c r="B2092" s="376"/>
      <c r="C2092" s="69"/>
      <c r="D2092" s="69"/>
      <c r="E2092" s="69"/>
      <c r="F2092" s="75">
        <v>11.19</v>
      </c>
      <c r="G2092" s="69"/>
      <c r="H2092" s="68"/>
      <c r="I2092" s="67"/>
    </row>
    <row r="2093" spans="1:9" ht="23.25" hidden="1" customHeight="1" outlineLevel="3" x14ac:dyDescent="0.2">
      <c r="A2093" s="375" t="s">
        <v>440</v>
      </c>
      <c r="B2093" s="375"/>
      <c r="C2093" s="69"/>
      <c r="D2093" s="69"/>
      <c r="E2093" s="75">
        <v>11.19</v>
      </c>
      <c r="F2093" s="69"/>
      <c r="G2093" s="69"/>
      <c r="H2093" s="68"/>
      <c r="I2093" s="67"/>
    </row>
    <row r="2094" spans="1:9" ht="12" hidden="1" customHeight="1" outlineLevel="4" x14ac:dyDescent="0.2">
      <c r="A2094" s="376" t="s">
        <v>499</v>
      </c>
      <c r="B2094" s="376"/>
      <c r="C2094" s="69"/>
      <c r="D2094" s="69"/>
      <c r="E2094" s="75">
        <v>11.19</v>
      </c>
      <c r="F2094" s="69"/>
      <c r="G2094" s="69"/>
      <c r="H2094" s="68"/>
      <c r="I2094" s="67"/>
    </row>
    <row r="2095" spans="1:9" ht="12" hidden="1" customHeight="1" outlineLevel="2" x14ac:dyDescent="0.2">
      <c r="A2095" s="374" t="s">
        <v>504</v>
      </c>
      <c r="B2095" s="374"/>
      <c r="C2095" s="73"/>
      <c r="D2095" s="73"/>
      <c r="E2095" s="76">
        <v>444.02</v>
      </c>
      <c r="F2095" s="76">
        <v>444.02</v>
      </c>
      <c r="G2095" s="73"/>
      <c r="H2095" s="72"/>
      <c r="I2095" s="71"/>
    </row>
    <row r="2096" spans="1:9" ht="12" hidden="1" customHeight="1" outlineLevel="3" x14ac:dyDescent="0.2">
      <c r="A2096" s="375" t="s">
        <v>499</v>
      </c>
      <c r="B2096" s="375"/>
      <c r="C2096" s="69"/>
      <c r="D2096" s="69"/>
      <c r="E2096" s="69"/>
      <c r="F2096" s="75">
        <v>444.02</v>
      </c>
      <c r="G2096" s="69"/>
      <c r="H2096" s="68"/>
      <c r="I2096" s="67"/>
    </row>
    <row r="2097" spans="1:9" ht="12" hidden="1" customHeight="1" outlineLevel="4" x14ac:dyDescent="0.2">
      <c r="A2097" s="376" t="s">
        <v>499</v>
      </c>
      <c r="B2097" s="376"/>
      <c r="C2097" s="69"/>
      <c r="D2097" s="69"/>
      <c r="E2097" s="69"/>
      <c r="F2097" s="75">
        <v>444.02</v>
      </c>
      <c r="G2097" s="69"/>
      <c r="H2097" s="68"/>
      <c r="I2097" s="67"/>
    </row>
    <row r="2098" spans="1:9" ht="23.25" hidden="1" customHeight="1" outlineLevel="3" x14ac:dyDescent="0.2">
      <c r="A2098" s="375" t="s">
        <v>440</v>
      </c>
      <c r="B2098" s="375"/>
      <c r="C2098" s="69"/>
      <c r="D2098" s="69"/>
      <c r="E2098" s="75">
        <v>444.02</v>
      </c>
      <c r="F2098" s="69"/>
      <c r="G2098" s="69"/>
      <c r="H2098" s="68"/>
      <c r="I2098" s="67"/>
    </row>
    <row r="2099" spans="1:9" ht="12" hidden="1" customHeight="1" outlineLevel="4" x14ac:dyDescent="0.2">
      <c r="A2099" s="376" t="s">
        <v>499</v>
      </c>
      <c r="B2099" s="376"/>
      <c r="C2099" s="69"/>
      <c r="D2099" s="69"/>
      <c r="E2099" s="75">
        <v>444.02</v>
      </c>
      <c r="F2099" s="69"/>
      <c r="G2099" s="69"/>
      <c r="H2099" s="68"/>
      <c r="I2099" s="67"/>
    </row>
    <row r="2100" spans="1:9" ht="12" hidden="1" customHeight="1" outlineLevel="2" x14ac:dyDescent="0.2">
      <c r="A2100" s="374" t="s">
        <v>503</v>
      </c>
      <c r="B2100" s="374"/>
      <c r="C2100" s="73"/>
      <c r="D2100" s="73"/>
      <c r="E2100" s="74">
        <v>167152.46</v>
      </c>
      <c r="F2100" s="74">
        <v>167152.46</v>
      </c>
      <c r="G2100" s="73"/>
      <c r="H2100" s="72"/>
      <c r="I2100" s="71"/>
    </row>
    <row r="2101" spans="1:9" ht="12" hidden="1" customHeight="1" outlineLevel="3" x14ac:dyDescent="0.2">
      <c r="A2101" s="375" t="s">
        <v>499</v>
      </c>
      <c r="B2101" s="375"/>
      <c r="C2101" s="69"/>
      <c r="D2101" s="69"/>
      <c r="E2101" s="69"/>
      <c r="F2101" s="70">
        <v>167152.46</v>
      </c>
      <c r="G2101" s="69"/>
      <c r="H2101" s="68"/>
      <c r="I2101" s="67"/>
    </row>
    <row r="2102" spans="1:9" ht="12" hidden="1" customHeight="1" outlineLevel="4" x14ac:dyDescent="0.2">
      <c r="A2102" s="376" t="s">
        <v>499</v>
      </c>
      <c r="B2102" s="376"/>
      <c r="C2102" s="69"/>
      <c r="D2102" s="69"/>
      <c r="E2102" s="69"/>
      <c r="F2102" s="70">
        <v>167152.46</v>
      </c>
      <c r="G2102" s="69"/>
      <c r="H2102" s="68"/>
      <c r="I2102" s="67"/>
    </row>
    <row r="2103" spans="1:9" ht="23.25" hidden="1" customHeight="1" outlineLevel="3" x14ac:dyDescent="0.2">
      <c r="A2103" s="375" t="s">
        <v>440</v>
      </c>
      <c r="B2103" s="375"/>
      <c r="C2103" s="69"/>
      <c r="D2103" s="69"/>
      <c r="E2103" s="70">
        <v>167152.46</v>
      </c>
      <c r="F2103" s="69"/>
      <c r="G2103" s="69"/>
      <c r="H2103" s="68"/>
      <c r="I2103" s="67"/>
    </row>
    <row r="2104" spans="1:9" ht="12" hidden="1" customHeight="1" outlineLevel="4" x14ac:dyDescent="0.2">
      <c r="A2104" s="376" t="s">
        <v>499</v>
      </c>
      <c r="B2104" s="376"/>
      <c r="C2104" s="69"/>
      <c r="D2104" s="69"/>
      <c r="E2104" s="70">
        <v>167152.46</v>
      </c>
      <c r="F2104" s="69"/>
      <c r="G2104" s="69"/>
      <c r="H2104" s="68"/>
      <c r="I2104" s="67"/>
    </row>
    <row r="2105" spans="1:9" ht="12" hidden="1" customHeight="1" outlineLevel="2" x14ac:dyDescent="0.2">
      <c r="A2105" s="374" t="s">
        <v>502</v>
      </c>
      <c r="B2105" s="374"/>
      <c r="C2105" s="73"/>
      <c r="D2105" s="73"/>
      <c r="E2105" s="74">
        <v>1297099.1499999999</v>
      </c>
      <c r="F2105" s="74">
        <v>1297099.1499999999</v>
      </c>
      <c r="G2105" s="73"/>
      <c r="H2105" s="72"/>
      <c r="I2105" s="71"/>
    </row>
    <row r="2106" spans="1:9" ht="12" hidden="1" customHeight="1" outlineLevel="3" x14ac:dyDescent="0.2">
      <c r="A2106" s="375" t="s">
        <v>499</v>
      </c>
      <c r="B2106" s="375"/>
      <c r="C2106" s="69"/>
      <c r="D2106" s="69"/>
      <c r="E2106" s="70">
        <v>301595.28000000003</v>
      </c>
      <c r="F2106" s="70">
        <v>1297099.1499999999</v>
      </c>
      <c r="G2106" s="69"/>
      <c r="H2106" s="68"/>
      <c r="I2106" s="67"/>
    </row>
    <row r="2107" spans="1:9" ht="12" hidden="1" customHeight="1" outlineLevel="4" x14ac:dyDescent="0.2">
      <c r="A2107" s="376" t="s">
        <v>499</v>
      </c>
      <c r="B2107" s="376"/>
      <c r="C2107" s="69"/>
      <c r="D2107" s="69"/>
      <c r="E2107" s="70">
        <v>301595.28000000003</v>
      </c>
      <c r="F2107" s="70">
        <v>1297099.1499999999</v>
      </c>
      <c r="G2107" s="69"/>
      <c r="H2107" s="68"/>
      <c r="I2107" s="67"/>
    </row>
    <row r="2108" spans="1:9" ht="12" hidden="1" customHeight="1" outlineLevel="3" x14ac:dyDescent="0.2">
      <c r="A2108" s="375" t="s">
        <v>550</v>
      </c>
      <c r="B2108" s="375"/>
      <c r="C2108" s="69"/>
      <c r="D2108" s="69"/>
      <c r="E2108" s="70">
        <v>755672.92</v>
      </c>
      <c r="F2108" s="69"/>
      <c r="G2108" s="69"/>
      <c r="H2108" s="68"/>
      <c r="I2108" s="67"/>
    </row>
    <row r="2109" spans="1:9" ht="12" hidden="1" customHeight="1" outlineLevel="4" x14ac:dyDescent="0.2">
      <c r="A2109" s="376" t="s">
        <v>499</v>
      </c>
      <c r="B2109" s="376"/>
      <c r="C2109" s="69"/>
      <c r="D2109" s="69"/>
      <c r="E2109" s="70">
        <v>755672.92</v>
      </c>
      <c r="F2109" s="69"/>
      <c r="G2109" s="69"/>
      <c r="H2109" s="68"/>
      <c r="I2109" s="67"/>
    </row>
    <row r="2110" spans="1:9" ht="23.25" hidden="1" customHeight="1" outlineLevel="3" x14ac:dyDescent="0.2">
      <c r="A2110" s="375" t="s">
        <v>440</v>
      </c>
      <c r="B2110" s="375"/>
      <c r="C2110" s="69"/>
      <c r="D2110" s="69"/>
      <c r="E2110" s="70">
        <v>239830.95</v>
      </c>
      <c r="F2110" s="69"/>
      <c r="G2110" s="69"/>
      <c r="H2110" s="68"/>
      <c r="I2110" s="67"/>
    </row>
    <row r="2111" spans="1:9" ht="12" hidden="1" customHeight="1" outlineLevel="4" x14ac:dyDescent="0.2">
      <c r="A2111" s="376" t="s">
        <v>499</v>
      </c>
      <c r="B2111" s="376"/>
      <c r="C2111" s="69"/>
      <c r="D2111" s="69"/>
      <c r="E2111" s="70">
        <v>239830.95</v>
      </c>
      <c r="F2111" s="69"/>
      <c r="G2111" s="69"/>
      <c r="H2111" s="68"/>
      <c r="I2111" s="67"/>
    </row>
    <row r="2112" spans="1:9" ht="12" hidden="1" customHeight="1" outlineLevel="2" x14ac:dyDescent="0.2">
      <c r="A2112" s="374" t="s">
        <v>501</v>
      </c>
      <c r="B2112" s="374"/>
      <c r="C2112" s="73"/>
      <c r="D2112" s="73"/>
      <c r="E2112" s="74">
        <v>19345.759999999998</v>
      </c>
      <c r="F2112" s="74">
        <v>19345.759999999998</v>
      </c>
      <c r="G2112" s="73"/>
      <c r="H2112" s="72"/>
      <c r="I2112" s="71"/>
    </row>
    <row r="2113" spans="1:62" ht="12" hidden="1" customHeight="1" outlineLevel="3" x14ac:dyDescent="0.2">
      <c r="A2113" s="375" t="s">
        <v>499</v>
      </c>
      <c r="B2113" s="375"/>
      <c r="C2113" s="69"/>
      <c r="D2113" s="69"/>
      <c r="E2113" s="69"/>
      <c r="F2113" s="70">
        <v>19345.759999999998</v>
      </c>
      <c r="G2113" s="69"/>
      <c r="H2113" s="68"/>
      <c r="I2113" s="67"/>
    </row>
    <row r="2114" spans="1:62" ht="12" hidden="1" customHeight="1" outlineLevel="4" x14ac:dyDescent="0.2">
      <c r="A2114" s="376" t="s">
        <v>499</v>
      </c>
      <c r="B2114" s="376"/>
      <c r="C2114" s="69"/>
      <c r="D2114" s="69"/>
      <c r="E2114" s="69"/>
      <c r="F2114" s="70">
        <v>19345.759999999998</v>
      </c>
      <c r="G2114" s="69"/>
      <c r="H2114" s="68"/>
      <c r="I2114" s="67"/>
    </row>
    <row r="2115" spans="1:62" ht="23.25" hidden="1" customHeight="1" outlineLevel="3" x14ac:dyDescent="0.2">
      <c r="A2115" s="375" t="s">
        <v>440</v>
      </c>
      <c r="B2115" s="375"/>
      <c r="C2115" s="69"/>
      <c r="D2115" s="69"/>
      <c r="E2115" s="70">
        <v>19345.759999999998</v>
      </c>
      <c r="F2115" s="69"/>
      <c r="G2115" s="69"/>
      <c r="H2115" s="68"/>
      <c r="I2115" s="67"/>
    </row>
    <row r="2116" spans="1:62" ht="12" hidden="1" customHeight="1" outlineLevel="4" x14ac:dyDescent="0.2">
      <c r="A2116" s="376" t="s">
        <v>499</v>
      </c>
      <c r="B2116" s="376"/>
      <c r="C2116" s="69"/>
      <c r="D2116" s="69"/>
      <c r="E2116" s="70">
        <v>19345.759999999998</v>
      </c>
      <c r="F2116" s="69"/>
      <c r="G2116" s="69"/>
      <c r="H2116" s="68"/>
      <c r="I2116" s="67"/>
    </row>
    <row r="2117" spans="1:62" ht="12" hidden="1" customHeight="1" outlineLevel="2" x14ac:dyDescent="0.2">
      <c r="A2117" s="374" t="s">
        <v>500</v>
      </c>
      <c r="B2117" s="374"/>
      <c r="C2117" s="73"/>
      <c r="D2117" s="73"/>
      <c r="E2117" s="74">
        <v>15369.05</v>
      </c>
      <c r="F2117" s="74">
        <v>15369.05</v>
      </c>
      <c r="G2117" s="73"/>
      <c r="H2117" s="72"/>
      <c r="I2117" s="71"/>
    </row>
    <row r="2118" spans="1:62" ht="12" hidden="1" customHeight="1" outlineLevel="3" x14ac:dyDescent="0.2">
      <c r="A2118" s="375" t="s">
        <v>499</v>
      </c>
      <c r="B2118" s="375"/>
      <c r="C2118" s="69"/>
      <c r="D2118" s="69"/>
      <c r="E2118" s="69"/>
      <c r="F2118" s="70">
        <v>15369.05</v>
      </c>
      <c r="G2118" s="69"/>
      <c r="H2118" s="68"/>
      <c r="I2118" s="67"/>
    </row>
    <row r="2119" spans="1:62" ht="12" hidden="1" customHeight="1" outlineLevel="4" x14ac:dyDescent="0.2">
      <c r="A2119" s="376" t="s">
        <v>499</v>
      </c>
      <c r="B2119" s="376"/>
      <c r="C2119" s="69"/>
      <c r="D2119" s="69"/>
      <c r="E2119" s="69"/>
      <c r="F2119" s="70">
        <v>15369.05</v>
      </c>
      <c r="G2119" s="69"/>
      <c r="H2119" s="68"/>
      <c r="I2119" s="67"/>
    </row>
    <row r="2120" spans="1:62" ht="23.25" hidden="1" customHeight="1" outlineLevel="3" x14ac:dyDescent="0.2">
      <c r="A2120" s="375" t="s">
        <v>440</v>
      </c>
      <c r="B2120" s="375"/>
      <c r="C2120" s="69"/>
      <c r="D2120" s="69"/>
      <c r="E2120" s="70">
        <v>15369.05</v>
      </c>
      <c r="F2120" s="69"/>
      <c r="G2120" s="69"/>
      <c r="H2120" s="68"/>
      <c r="I2120" s="67"/>
    </row>
    <row r="2121" spans="1:62" ht="12" hidden="1" customHeight="1" outlineLevel="4" x14ac:dyDescent="0.2">
      <c r="A2121" s="376" t="s">
        <v>499</v>
      </c>
      <c r="B2121" s="376"/>
      <c r="C2121" s="69"/>
      <c r="D2121" s="69"/>
      <c r="E2121" s="70">
        <v>15369.05</v>
      </c>
      <c r="F2121" s="69"/>
      <c r="G2121" s="69"/>
      <c r="H2121" s="68"/>
      <c r="I2121" s="67"/>
    </row>
    <row r="2122" spans="1:62" ht="12" customHeight="1" outlineLevel="1" collapsed="1" x14ac:dyDescent="0.2">
      <c r="A2122" s="373" t="s">
        <v>453</v>
      </c>
      <c r="B2122" s="373"/>
      <c r="C2122" s="79"/>
      <c r="D2122" s="79"/>
      <c r="E2122" s="87">
        <v>137702.48000000001</v>
      </c>
      <c r="F2122" s="80">
        <v>137702.48000000001</v>
      </c>
      <c r="G2122" s="79"/>
      <c r="H2122" s="78"/>
      <c r="I2122" s="77"/>
      <c r="BJ2122" s="90" t="s">
        <v>860</v>
      </c>
    </row>
    <row r="2123" spans="1:62" ht="12" hidden="1" customHeight="1" outlineLevel="2" x14ac:dyDescent="0.2">
      <c r="A2123" s="374" t="s">
        <v>392</v>
      </c>
      <c r="B2123" s="374"/>
      <c r="C2123" s="73"/>
      <c r="D2123" s="73"/>
      <c r="E2123" s="74">
        <v>6129.59</v>
      </c>
      <c r="F2123" s="74">
        <v>6129.59</v>
      </c>
      <c r="G2123" s="73"/>
      <c r="H2123" s="72"/>
      <c r="I2123" s="71"/>
    </row>
    <row r="2124" spans="1:62" ht="12" hidden="1" customHeight="1" outlineLevel="3" x14ac:dyDescent="0.2">
      <c r="A2124" s="375" t="s">
        <v>499</v>
      </c>
      <c r="B2124" s="375"/>
      <c r="C2124" s="69"/>
      <c r="D2124" s="69"/>
      <c r="E2124" s="69"/>
      <c r="F2124" s="70">
        <v>6129.59</v>
      </c>
      <c r="G2124" s="69"/>
      <c r="H2124" s="68"/>
      <c r="I2124" s="67"/>
    </row>
    <row r="2125" spans="1:62" ht="12" hidden="1" customHeight="1" outlineLevel="4" x14ac:dyDescent="0.2">
      <c r="A2125" s="376" t="s">
        <v>499</v>
      </c>
      <c r="B2125" s="376"/>
      <c r="C2125" s="69"/>
      <c r="D2125" s="69"/>
      <c r="E2125" s="69"/>
      <c r="F2125" s="70">
        <v>6129.59</v>
      </c>
      <c r="G2125" s="69"/>
      <c r="H2125" s="68"/>
      <c r="I2125" s="67"/>
    </row>
    <row r="2126" spans="1:62" ht="23.25" hidden="1" customHeight="1" outlineLevel="3" x14ac:dyDescent="0.2">
      <c r="A2126" s="375" t="s">
        <v>440</v>
      </c>
      <c r="B2126" s="375"/>
      <c r="C2126" s="69"/>
      <c r="D2126" s="69"/>
      <c r="E2126" s="70">
        <v>4717.24</v>
      </c>
      <c r="F2126" s="69"/>
      <c r="G2126" s="69"/>
      <c r="H2126" s="68"/>
      <c r="I2126" s="67"/>
    </row>
    <row r="2127" spans="1:62" ht="12" hidden="1" customHeight="1" outlineLevel="4" x14ac:dyDescent="0.2">
      <c r="A2127" s="376" t="s">
        <v>499</v>
      </c>
      <c r="B2127" s="376"/>
      <c r="C2127" s="69"/>
      <c r="D2127" s="69"/>
      <c r="E2127" s="70">
        <v>4717.24</v>
      </c>
      <c r="F2127" s="69"/>
      <c r="G2127" s="69"/>
      <c r="H2127" s="68"/>
      <c r="I2127" s="67"/>
    </row>
    <row r="2128" spans="1:62" ht="12" hidden="1" customHeight="1" outlineLevel="3" x14ac:dyDescent="0.2">
      <c r="A2128" s="375" t="s">
        <v>442</v>
      </c>
      <c r="B2128" s="375"/>
      <c r="C2128" s="69"/>
      <c r="D2128" s="69"/>
      <c r="E2128" s="70">
        <v>1412.35</v>
      </c>
      <c r="F2128" s="69"/>
      <c r="G2128" s="69"/>
      <c r="H2128" s="68"/>
      <c r="I2128" s="67"/>
    </row>
    <row r="2129" spans="1:9" ht="12" hidden="1" customHeight="1" outlineLevel="4" x14ac:dyDescent="0.2">
      <c r="A2129" s="376" t="s">
        <v>499</v>
      </c>
      <c r="B2129" s="376"/>
      <c r="C2129" s="69"/>
      <c r="D2129" s="69"/>
      <c r="E2129" s="70">
        <v>1412.35</v>
      </c>
      <c r="F2129" s="69"/>
      <c r="G2129" s="69"/>
      <c r="H2129" s="68"/>
      <c r="I2129" s="67"/>
    </row>
    <row r="2130" spans="1:9" ht="12" hidden="1" customHeight="1" outlineLevel="2" x14ac:dyDescent="0.2">
      <c r="A2130" s="374" t="s">
        <v>506</v>
      </c>
      <c r="B2130" s="374"/>
      <c r="C2130" s="73"/>
      <c r="D2130" s="73"/>
      <c r="E2130" s="74">
        <v>12256.12</v>
      </c>
      <c r="F2130" s="74">
        <v>12256.12</v>
      </c>
      <c r="G2130" s="73"/>
      <c r="H2130" s="72"/>
      <c r="I2130" s="71"/>
    </row>
    <row r="2131" spans="1:9" ht="12" hidden="1" customHeight="1" outlineLevel="3" x14ac:dyDescent="0.2">
      <c r="A2131" s="375" t="s">
        <v>499</v>
      </c>
      <c r="B2131" s="375"/>
      <c r="C2131" s="69"/>
      <c r="D2131" s="69"/>
      <c r="E2131" s="69"/>
      <c r="F2131" s="70">
        <v>12256.12</v>
      </c>
      <c r="G2131" s="69"/>
      <c r="H2131" s="68"/>
      <c r="I2131" s="67"/>
    </row>
    <row r="2132" spans="1:9" ht="12" hidden="1" customHeight="1" outlineLevel="4" x14ac:dyDescent="0.2">
      <c r="A2132" s="376" t="s">
        <v>499</v>
      </c>
      <c r="B2132" s="376"/>
      <c r="C2132" s="69"/>
      <c r="D2132" s="69"/>
      <c r="E2132" s="69"/>
      <c r="F2132" s="70">
        <v>12256.12</v>
      </c>
      <c r="G2132" s="69"/>
      <c r="H2132" s="68"/>
      <c r="I2132" s="67"/>
    </row>
    <row r="2133" spans="1:9" ht="23.25" hidden="1" customHeight="1" outlineLevel="3" x14ac:dyDescent="0.2">
      <c r="A2133" s="375" t="s">
        <v>440</v>
      </c>
      <c r="B2133" s="375"/>
      <c r="C2133" s="69"/>
      <c r="D2133" s="69"/>
      <c r="E2133" s="70">
        <v>9432.1299999999992</v>
      </c>
      <c r="F2133" s="69"/>
      <c r="G2133" s="69"/>
      <c r="H2133" s="68"/>
      <c r="I2133" s="67"/>
    </row>
    <row r="2134" spans="1:9" ht="12" hidden="1" customHeight="1" outlineLevel="4" x14ac:dyDescent="0.2">
      <c r="A2134" s="376" t="s">
        <v>499</v>
      </c>
      <c r="B2134" s="376"/>
      <c r="C2134" s="69"/>
      <c r="D2134" s="69"/>
      <c r="E2134" s="70">
        <v>9432.1299999999992</v>
      </c>
      <c r="F2134" s="69"/>
      <c r="G2134" s="69"/>
      <c r="H2134" s="68"/>
      <c r="I2134" s="67"/>
    </row>
    <row r="2135" spans="1:9" ht="12" hidden="1" customHeight="1" outlineLevel="3" x14ac:dyDescent="0.2">
      <c r="A2135" s="375" t="s">
        <v>442</v>
      </c>
      <c r="B2135" s="375"/>
      <c r="C2135" s="69"/>
      <c r="D2135" s="69"/>
      <c r="E2135" s="70">
        <v>2823.99</v>
      </c>
      <c r="F2135" s="69"/>
      <c r="G2135" s="69"/>
      <c r="H2135" s="68"/>
      <c r="I2135" s="67"/>
    </row>
    <row r="2136" spans="1:9" ht="12" hidden="1" customHeight="1" outlineLevel="4" x14ac:dyDescent="0.2">
      <c r="A2136" s="376" t="s">
        <v>499</v>
      </c>
      <c r="B2136" s="376"/>
      <c r="C2136" s="69"/>
      <c r="D2136" s="69"/>
      <c r="E2136" s="70">
        <v>2823.99</v>
      </c>
      <c r="F2136" s="69"/>
      <c r="G2136" s="69"/>
      <c r="H2136" s="68"/>
      <c r="I2136" s="67"/>
    </row>
    <row r="2137" spans="1:9" ht="12" hidden="1" customHeight="1" outlineLevel="2" x14ac:dyDescent="0.2">
      <c r="A2137" s="374" t="s">
        <v>505</v>
      </c>
      <c r="B2137" s="374"/>
      <c r="C2137" s="73"/>
      <c r="D2137" s="73"/>
      <c r="E2137" s="76">
        <v>2.0699999999999998</v>
      </c>
      <c r="F2137" s="76">
        <v>2.0699999999999998</v>
      </c>
      <c r="G2137" s="73"/>
      <c r="H2137" s="72"/>
      <c r="I2137" s="71"/>
    </row>
    <row r="2138" spans="1:9" ht="12" hidden="1" customHeight="1" outlineLevel="3" x14ac:dyDescent="0.2">
      <c r="A2138" s="375" t="s">
        <v>499</v>
      </c>
      <c r="B2138" s="375"/>
      <c r="C2138" s="69"/>
      <c r="D2138" s="69"/>
      <c r="E2138" s="69"/>
      <c r="F2138" s="75">
        <v>2.0699999999999998</v>
      </c>
      <c r="G2138" s="69"/>
      <c r="H2138" s="68"/>
      <c r="I2138" s="67"/>
    </row>
    <row r="2139" spans="1:9" ht="12" hidden="1" customHeight="1" outlineLevel="4" x14ac:dyDescent="0.2">
      <c r="A2139" s="376" t="s">
        <v>499</v>
      </c>
      <c r="B2139" s="376"/>
      <c r="C2139" s="69"/>
      <c r="D2139" s="69"/>
      <c r="E2139" s="69"/>
      <c r="F2139" s="75">
        <v>2.0699999999999998</v>
      </c>
      <c r="G2139" s="69"/>
      <c r="H2139" s="68"/>
      <c r="I2139" s="67"/>
    </row>
    <row r="2140" spans="1:9" ht="23.25" hidden="1" customHeight="1" outlineLevel="3" x14ac:dyDescent="0.2">
      <c r="A2140" s="375" t="s">
        <v>440</v>
      </c>
      <c r="B2140" s="375"/>
      <c r="C2140" s="69"/>
      <c r="D2140" s="69"/>
      <c r="E2140" s="75">
        <v>1.59</v>
      </c>
      <c r="F2140" s="69"/>
      <c r="G2140" s="69"/>
      <c r="H2140" s="68"/>
      <c r="I2140" s="67"/>
    </row>
    <row r="2141" spans="1:9" ht="12" hidden="1" customHeight="1" outlineLevel="4" x14ac:dyDescent="0.2">
      <c r="A2141" s="376" t="s">
        <v>499</v>
      </c>
      <c r="B2141" s="376"/>
      <c r="C2141" s="69"/>
      <c r="D2141" s="69"/>
      <c r="E2141" s="75">
        <v>1.59</v>
      </c>
      <c r="F2141" s="69"/>
      <c r="G2141" s="69"/>
      <c r="H2141" s="68"/>
      <c r="I2141" s="67"/>
    </row>
    <row r="2142" spans="1:9" ht="12" hidden="1" customHeight="1" outlineLevel="3" x14ac:dyDescent="0.2">
      <c r="A2142" s="375" t="s">
        <v>442</v>
      </c>
      <c r="B2142" s="375"/>
      <c r="C2142" s="69"/>
      <c r="D2142" s="69"/>
      <c r="E2142" s="75">
        <v>0.48</v>
      </c>
      <c r="F2142" s="69"/>
      <c r="G2142" s="69"/>
      <c r="H2142" s="68"/>
      <c r="I2142" s="67"/>
    </row>
    <row r="2143" spans="1:9" ht="12" hidden="1" customHeight="1" outlineLevel="4" x14ac:dyDescent="0.2">
      <c r="A2143" s="376" t="s">
        <v>499</v>
      </c>
      <c r="B2143" s="376"/>
      <c r="C2143" s="69"/>
      <c r="D2143" s="69"/>
      <c r="E2143" s="75">
        <v>0.48</v>
      </c>
      <c r="F2143" s="69"/>
      <c r="G2143" s="69"/>
      <c r="H2143" s="68"/>
      <c r="I2143" s="67"/>
    </row>
    <row r="2144" spans="1:9" ht="12" hidden="1" customHeight="1" outlineLevel="2" x14ac:dyDescent="0.2">
      <c r="A2144" s="374" t="s">
        <v>503</v>
      </c>
      <c r="B2144" s="374"/>
      <c r="C2144" s="73"/>
      <c r="D2144" s="73"/>
      <c r="E2144" s="74">
        <v>35874.480000000003</v>
      </c>
      <c r="F2144" s="74">
        <v>35874.480000000003</v>
      </c>
      <c r="G2144" s="73"/>
      <c r="H2144" s="72"/>
      <c r="I2144" s="71"/>
    </row>
    <row r="2145" spans="1:9" ht="12" hidden="1" customHeight="1" outlineLevel="3" x14ac:dyDescent="0.2">
      <c r="A2145" s="375" t="s">
        <v>499</v>
      </c>
      <c r="B2145" s="375"/>
      <c r="C2145" s="69"/>
      <c r="D2145" s="69"/>
      <c r="E2145" s="69"/>
      <c r="F2145" s="70">
        <v>35874.480000000003</v>
      </c>
      <c r="G2145" s="69"/>
      <c r="H2145" s="68"/>
      <c r="I2145" s="67"/>
    </row>
    <row r="2146" spans="1:9" ht="12" hidden="1" customHeight="1" outlineLevel="4" x14ac:dyDescent="0.2">
      <c r="A2146" s="376" t="s">
        <v>499</v>
      </c>
      <c r="B2146" s="376"/>
      <c r="C2146" s="69"/>
      <c r="D2146" s="69"/>
      <c r="E2146" s="69"/>
      <c r="F2146" s="70">
        <v>35874.480000000003</v>
      </c>
      <c r="G2146" s="69"/>
      <c r="H2146" s="68"/>
      <c r="I2146" s="67"/>
    </row>
    <row r="2147" spans="1:9" ht="23.25" hidden="1" customHeight="1" outlineLevel="3" x14ac:dyDescent="0.2">
      <c r="A2147" s="375" t="s">
        <v>440</v>
      </c>
      <c r="B2147" s="375"/>
      <c r="C2147" s="69"/>
      <c r="D2147" s="69"/>
      <c r="E2147" s="70">
        <v>27608.47</v>
      </c>
      <c r="F2147" s="69"/>
      <c r="G2147" s="69"/>
      <c r="H2147" s="68"/>
      <c r="I2147" s="67"/>
    </row>
    <row r="2148" spans="1:9" ht="12" hidden="1" customHeight="1" outlineLevel="4" x14ac:dyDescent="0.2">
      <c r="A2148" s="376" t="s">
        <v>499</v>
      </c>
      <c r="B2148" s="376"/>
      <c r="C2148" s="69"/>
      <c r="D2148" s="69"/>
      <c r="E2148" s="70">
        <v>27608.47</v>
      </c>
      <c r="F2148" s="69"/>
      <c r="G2148" s="69"/>
      <c r="H2148" s="68"/>
      <c r="I2148" s="67"/>
    </row>
    <row r="2149" spans="1:9" ht="12" hidden="1" customHeight="1" outlineLevel="3" x14ac:dyDescent="0.2">
      <c r="A2149" s="375" t="s">
        <v>442</v>
      </c>
      <c r="B2149" s="375"/>
      <c r="C2149" s="69"/>
      <c r="D2149" s="69"/>
      <c r="E2149" s="70">
        <v>8266.01</v>
      </c>
      <c r="F2149" s="69"/>
      <c r="G2149" s="69"/>
      <c r="H2149" s="68"/>
      <c r="I2149" s="67"/>
    </row>
    <row r="2150" spans="1:9" ht="12" hidden="1" customHeight="1" outlineLevel="4" x14ac:dyDescent="0.2">
      <c r="A2150" s="376" t="s">
        <v>499</v>
      </c>
      <c r="B2150" s="376"/>
      <c r="C2150" s="69"/>
      <c r="D2150" s="69"/>
      <c r="E2150" s="70">
        <v>8266.01</v>
      </c>
      <c r="F2150" s="69"/>
      <c r="G2150" s="69"/>
      <c r="H2150" s="68"/>
      <c r="I2150" s="67"/>
    </row>
    <row r="2151" spans="1:9" ht="12" hidden="1" customHeight="1" outlineLevel="2" x14ac:dyDescent="0.2">
      <c r="A2151" s="374" t="s">
        <v>502</v>
      </c>
      <c r="B2151" s="374"/>
      <c r="C2151" s="73"/>
      <c r="D2151" s="73"/>
      <c r="E2151" s="74">
        <v>77199.490000000005</v>
      </c>
      <c r="F2151" s="74">
        <v>77199.490000000005</v>
      </c>
      <c r="G2151" s="73"/>
      <c r="H2151" s="72"/>
      <c r="I2151" s="71"/>
    </row>
    <row r="2152" spans="1:9" ht="12" hidden="1" customHeight="1" outlineLevel="3" x14ac:dyDescent="0.2">
      <c r="A2152" s="375" t="s">
        <v>499</v>
      </c>
      <c r="B2152" s="375"/>
      <c r="C2152" s="69"/>
      <c r="D2152" s="69"/>
      <c r="E2152" s="69"/>
      <c r="F2152" s="70">
        <v>77199.490000000005</v>
      </c>
      <c r="G2152" s="69"/>
      <c r="H2152" s="68"/>
      <c r="I2152" s="67"/>
    </row>
    <row r="2153" spans="1:9" ht="12" hidden="1" customHeight="1" outlineLevel="4" x14ac:dyDescent="0.2">
      <c r="A2153" s="376" t="s">
        <v>499</v>
      </c>
      <c r="B2153" s="376"/>
      <c r="C2153" s="69"/>
      <c r="D2153" s="69"/>
      <c r="E2153" s="69"/>
      <c r="F2153" s="70">
        <v>77199.490000000005</v>
      </c>
      <c r="G2153" s="69"/>
      <c r="H2153" s="68"/>
      <c r="I2153" s="67"/>
    </row>
    <row r="2154" spans="1:9" ht="23.25" hidden="1" customHeight="1" outlineLevel="3" x14ac:dyDescent="0.2">
      <c r="A2154" s="375" t="s">
        <v>440</v>
      </c>
      <c r="B2154" s="375"/>
      <c r="C2154" s="69"/>
      <c r="D2154" s="69"/>
      <c r="E2154" s="70">
        <v>59411.59</v>
      </c>
      <c r="F2154" s="69"/>
      <c r="G2154" s="69"/>
      <c r="H2154" s="68"/>
      <c r="I2154" s="67"/>
    </row>
    <row r="2155" spans="1:9" ht="12" hidden="1" customHeight="1" outlineLevel="4" x14ac:dyDescent="0.2">
      <c r="A2155" s="376" t="s">
        <v>499</v>
      </c>
      <c r="B2155" s="376"/>
      <c r="C2155" s="69"/>
      <c r="D2155" s="69"/>
      <c r="E2155" s="70">
        <v>59411.59</v>
      </c>
      <c r="F2155" s="69"/>
      <c r="G2155" s="69"/>
      <c r="H2155" s="68"/>
      <c r="I2155" s="67"/>
    </row>
    <row r="2156" spans="1:9" ht="12" hidden="1" customHeight="1" outlineLevel="3" x14ac:dyDescent="0.2">
      <c r="A2156" s="375" t="s">
        <v>442</v>
      </c>
      <c r="B2156" s="375"/>
      <c r="C2156" s="69"/>
      <c r="D2156" s="69"/>
      <c r="E2156" s="70">
        <v>17787.900000000001</v>
      </c>
      <c r="F2156" s="69"/>
      <c r="G2156" s="69"/>
      <c r="H2156" s="68"/>
      <c r="I2156" s="67"/>
    </row>
    <row r="2157" spans="1:9" ht="12" hidden="1" customHeight="1" outlineLevel="4" x14ac:dyDescent="0.2">
      <c r="A2157" s="376" t="s">
        <v>499</v>
      </c>
      <c r="B2157" s="376"/>
      <c r="C2157" s="69"/>
      <c r="D2157" s="69"/>
      <c r="E2157" s="70">
        <v>17787.900000000001</v>
      </c>
      <c r="F2157" s="69"/>
      <c r="G2157" s="69"/>
      <c r="H2157" s="68"/>
      <c r="I2157" s="67"/>
    </row>
    <row r="2158" spans="1:9" ht="12" hidden="1" customHeight="1" outlineLevel="2" x14ac:dyDescent="0.2">
      <c r="A2158" s="374" t="s">
        <v>501</v>
      </c>
      <c r="B2158" s="374"/>
      <c r="C2158" s="73"/>
      <c r="D2158" s="73"/>
      <c r="E2158" s="74">
        <v>3463.59</v>
      </c>
      <c r="F2158" s="74">
        <v>3463.59</v>
      </c>
      <c r="G2158" s="73"/>
      <c r="H2158" s="72"/>
      <c r="I2158" s="71"/>
    </row>
    <row r="2159" spans="1:9" ht="12" hidden="1" customHeight="1" outlineLevel="3" x14ac:dyDescent="0.2">
      <c r="A2159" s="375" t="s">
        <v>499</v>
      </c>
      <c r="B2159" s="375"/>
      <c r="C2159" s="69"/>
      <c r="D2159" s="69"/>
      <c r="E2159" s="69"/>
      <c r="F2159" s="70">
        <v>3463.59</v>
      </c>
      <c r="G2159" s="69"/>
      <c r="H2159" s="68"/>
      <c r="I2159" s="67"/>
    </row>
    <row r="2160" spans="1:9" ht="12" hidden="1" customHeight="1" outlineLevel="4" x14ac:dyDescent="0.2">
      <c r="A2160" s="376" t="s">
        <v>499</v>
      </c>
      <c r="B2160" s="376"/>
      <c r="C2160" s="69"/>
      <c r="D2160" s="69"/>
      <c r="E2160" s="69"/>
      <c r="F2160" s="70">
        <v>3463.59</v>
      </c>
      <c r="G2160" s="69"/>
      <c r="H2160" s="68"/>
      <c r="I2160" s="67"/>
    </row>
    <row r="2161" spans="1:62" ht="23.25" hidden="1" customHeight="1" outlineLevel="3" x14ac:dyDescent="0.2">
      <c r="A2161" s="375" t="s">
        <v>440</v>
      </c>
      <c r="B2161" s="375"/>
      <c r="C2161" s="69"/>
      <c r="D2161" s="69"/>
      <c r="E2161" s="70">
        <v>2665.53</v>
      </c>
      <c r="F2161" s="69"/>
      <c r="G2161" s="69"/>
      <c r="H2161" s="68"/>
      <c r="I2161" s="67"/>
    </row>
    <row r="2162" spans="1:62" ht="12" hidden="1" customHeight="1" outlineLevel="4" x14ac:dyDescent="0.2">
      <c r="A2162" s="376" t="s">
        <v>499</v>
      </c>
      <c r="B2162" s="376"/>
      <c r="C2162" s="69"/>
      <c r="D2162" s="69"/>
      <c r="E2162" s="70">
        <v>2665.53</v>
      </c>
      <c r="F2162" s="69"/>
      <c r="G2162" s="69"/>
      <c r="H2162" s="68"/>
      <c r="I2162" s="67"/>
    </row>
    <row r="2163" spans="1:62" ht="12" hidden="1" customHeight="1" outlineLevel="3" x14ac:dyDescent="0.2">
      <c r="A2163" s="375" t="s">
        <v>442</v>
      </c>
      <c r="B2163" s="375"/>
      <c r="C2163" s="69"/>
      <c r="D2163" s="69"/>
      <c r="E2163" s="75">
        <v>798.06</v>
      </c>
      <c r="F2163" s="69"/>
      <c r="G2163" s="69"/>
      <c r="H2163" s="68"/>
      <c r="I2163" s="67"/>
    </row>
    <row r="2164" spans="1:62" ht="12" hidden="1" customHeight="1" outlineLevel="4" x14ac:dyDescent="0.2">
      <c r="A2164" s="376" t="s">
        <v>499</v>
      </c>
      <c r="B2164" s="376"/>
      <c r="C2164" s="69"/>
      <c r="D2164" s="69"/>
      <c r="E2164" s="75">
        <v>798.06</v>
      </c>
      <c r="F2164" s="69"/>
      <c r="G2164" s="69"/>
      <c r="H2164" s="68"/>
      <c r="I2164" s="67"/>
    </row>
    <row r="2165" spans="1:62" ht="12" hidden="1" customHeight="1" outlineLevel="2" x14ac:dyDescent="0.2">
      <c r="A2165" s="374" t="s">
        <v>500</v>
      </c>
      <c r="B2165" s="374"/>
      <c r="C2165" s="73"/>
      <c r="D2165" s="73"/>
      <c r="E2165" s="74">
        <v>2777.14</v>
      </c>
      <c r="F2165" s="74">
        <v>2777.14</v>
      </c>
      <c r="G2165" s="73"/>
      <c r="H2165" s="72"/>
      <c r="I2165" s="71"/>
    </row>
    <row r="2166" spans="1:62" ht="12" hidden="1" customHeight="1" outlineLevel="3" x14ac:dyDescent="0.2">
      <c r="A2166" s="375" t="s">
        <v>499</v>
      </c>
      <c r="B2166" s="375"/>
      <c r="C2166" s="69"/>
      <c r="D2166" s="69"/>
      <c r="E2166" s="69"/>
      <c r="F2166" s="70">
        <v>2777.14</v>
      </c>
      <c r="G2166" s="69"/>
      <c r="H2166" s="68"/>
      <c r="I2166" s="67"/>
    </row>
    <row r="2167" spans="1:62" ht="12" hidden="1" customHeight="1" outlineLevel="4" x14ac:dyDescent="0.2">
      <c r="A2167" s="376" t="s">
        <v>499</v>
      </c>
      <c r="B2167" s="376"/>
      <c r="C2167" s="69"/>
      <c r="D2167" s="69"/>
      <c r="E2167" s="69"/>
      <c r="F2167" s="70">
        <v>2777.14</v>
      </c>
      <c r="G2167" s="69"/>
      <c r="H2167" s="68"/>
      <c r="I2167" s="67"/>
    </row>
    <row r="2168" spans="1:62" ht="23.25" hidden="1" customHeight="1" outlineLevel="3" x14ac:dyDescent="0.2">
      <c r="A2168" s="375" t="s">
        <v>440</v>
      </c>
      <c r="B2168" s="375"/>
      <c r="C2168" s="69"/>
      <c r="D2168" s="69"/>
      <c r="E2168" s="70">
        <v>2137.25</v>
      </c>
      <c r="F2168" s="69"/>
      <c r="G2168" s="69"/>
      <c r="H2168" s="68"/>
      <c r="I2168" s="67"/>
    </row>
    <row r="2169" spans="1:62" ht="12" hidden="1" customHeight="1" outlineLevel="4" x14ac:dyDescent="0.2">
      <c r="A2169" s="376" t="s">
        <v>499</v>
      </c>
      <c r="B2169" s="376"/>
      <c r="C2169" s="69"/>
      <c r="D2169" s="69"/>
      <c r="E2169" s="70">
        <v>2137.25</v>
      </c>
      <c r="F2169" s="69"/>
      <c r="G2169" s="69"/>
      <c r="H2169" s="68"/>
      <c r="I2169" s="67"/>
    </row>
    <row r="2170" spans="1:62" ht="12" hidden="1" customHeight="1" outlineLevel="3" x14ac:dyDescent="0.2">
      <c r="A2170" s="375" t="s">
        <v>442</v>
      </c>
      <c r="B2170" s="375"/>
      <c r="C2170" s="69"/>
      <c r="D2170" s="69"/>
      <c r="E2170" s="75">
        <v>639.89</v>
      </c>
      <c r="F2170" s="69"/>
      <c r="G2170" s="69"/>
      <c r="H2170" s="68"/>
      <c r="I2170" s="67"/>
    </row>
    <row r="2171" spans="1:62" ht="12" hidden="1" customHeight="1" outlineLevel="4" x14ac:dyDescent="0.2">
      <c r="A2171" s="376" t="s">
        <v>499</v>
      </c>
      <c r="B2171" s="376"/>
      <c r="C2171" s="69"/>
      <c r="D2171" s="69"/>
      <c r="E2171" s="75">
        <v>639.89</v>
      </c>
      <c r="F2171" s="69"/>
      <c r="G2171" s="69"/>
      <c r="H2171" s="68"/>
      <c r="I2171" s="67"/>
    </row>
    <row r="2172" spans="1:62" ht="12" customHeight="1" outlineLevel="1" collapsed="1" x14ac:dyDescent="0.2">
      <c r="A2172" s="373" t="s">
        <v>453</v>
      </c>
      <c r="B2172" s="373"/>
      <c r="C2172" s="79"/>
      <c r="D2172" s="79"/>
      <c r="E2172" s="87">
        <v>1463518.03</v>
      </c>
      <c r="F2172" s="80">
        <v>1463518.03</v>
      </c>
      <c r="G2172" s="79"/>
      <c r="H2172" s="78"/>
      <c r="I2172" s="77"/>
      <c r="BJ2172" s="90" t="s">
        <v>860</v>
      </c>
    </row>
    <row r="2173" spans="1:62" ht="12" hidden="1" customHeight="1" outlineLevel="2" x14ac:dyDescent="0.2">
      <c r="A2173" s="374" t="s">
        <v>507</v>
      </c>
      <c r="B2173" s="374"/>
      <c r="C2173" s="73"/>
      <c r="D2173" s="73"/>
      <c r="E2173" s="76">
        <v>202.25</v>
      </c>
      <c r="F2173" s="76">
        <v>202.25</v>
      </c>
      <c r="G2173" s="73"/>
      <c r="H2173" s="72"/>
      <c r="I2173" s="71"/>
    </row>
    <row r="2174" spans="1:62" ht="12" hidden="1" customHeight="1" outlineLevel="3" x14ac:dyDescent="0.2">
      <c r="A2174" s="375" t="s">
        <v>499</v>
      </c>
      <c r="B2174" s="375"/>
      <c r="C2174" s="69"/>
      <c r="D2174" s="69"/>
      <c r="E2174" s="69"/>
      <c r="F2174" s="75">
        <v>202.25</v>
      </c>
      <c r="G2174" s="69"/>
      <c r="H2174" s="68"/>
      <c r="I2174" s="67"/>
    </row>
    <row r="2175" spans="1:62" ht="12" hidden="1" customHeight="1" outlineLevel="4" x14ac:dyDescent="0.2">
      <c r="A2175" s="376" t="s">
        <v>499</v>
      </c>
      <c r="B2175" s="376"/>
      <c r="C2175" s="69"/>
      <c r="D2175" s="69"/>
      <c r="E2175" s="69"/>
      <c r="F2175" s="75">
        <v>202.25</v>
      </c>
      <c r="G2175" s="69"/>
      <c r="H2175" s="68"/>
      <c r="I2175" s="67"/>
    </row>
    <row r="2176" spans="1:62" ht="23.25" hidden="1" customHeight="1" outlineLevel="3" x14ac:dyDescent="0.2">
      <c r="A2176" s="375" t="s">
        <v>440</v>
      </c>
      <c r="B2176" s="375"/>
      <c r="C2176" s="69"/>
      <c r="D2176" s="69"/>
      <c r="E2176" s="75">
        <v>202.25</v>
      </c>
      <c r="F2176" s="69"/>
      <c r="G2176" s="69"/>
      <c r="H2176" s="68"/>
      <c r="I2176" s="67"/>
    </row>
    <row r="2177" spans="1:9" ht="12" hidden="1" customHeight="1" outlineLevel="4" x14ac:dyDescent="0.2">
      <c r="A2177" s="376" t="s">
        <v>499</v>
      </c>
      <c r="B2177" s="376"/>
      <c r="C2177" s="69"/>
      <c r="D2177" s="69"/>
      <c r="E2177" s="75">
        <v>202.25</v>
      </c>
      <c r="F2177" s="69"/>
      <c r="G2177" s="69"/>
      <c r="H2177" s="68"/>
      <c r="I2177" s="67"/>
    </row>
    <row r="2178" spans="1:9" ht="12" hidden="1" customHeight="1" outlineLevel="2" x14ac:dyDescent="0.2">
      <c r="A2178" s="374" t="s">
        <v>392</v>
      </c>
      <c r="B2178" s="374"/>
      <c r="C2178" s="73"/>
      <c r="D2178" s="73"/>
      <c r="E2178" s="74">
        <v>53867.34</v>
      </c>
      <c r="F2178" s="74">
        <v>53867.34</v>
      </c>
      <c r="G2178" s="73"/>
      <c r="H2178" s="72"/>
      <c r="I2178" s="71"/>
    </row>
    <row r="2179" spans="1:9" ht="12" hidden="1" customHeight="1" outlineLevel="3" x14ac:dyDescent="0.2">
      <c r="A2179" s="375" t="s">
        <v>499</v>
      </c>
      <c r="B2179" s="375"/>
      <c r="C2179" s="69"/>
      <c r="D2179" s="69"/>
      <c r="E2179" s="69"/>
      <c r="F2179" s="70">
        <v>53867.34</v>
      </c>
      <c r="G2179" s="69"/>
      <c r="H2179" s="68"/>
      <c r="I2179" s="67"/>
    </row>
    <row r="2180" spans="1:9" ht="12" hidden="1" customHeight="1" outlineLevel="4" x14ac:dyDescent="0.2">
      <c r="A2180" s="376" t="s">
        <v>499</v>
      </c>
      <c r="B2180" s="376"/>
      <c r="C2180" s="69"/>
      <c r="D2180" s="69"/>
      <c r="E2180" s="69"/>
      <c r="F2180" s="70">
        <v>53867.34</v>
      </c>
      <c r="G2180" s="69"/>
      <c r="H2180" s="68"/>
      <c r="I2180" s="67"/>
    </row>
    <row r="2181" spans="1:9" ht="23.25" hidden="1" customHeight="1" outlineLevel="3" x14ac:dyDescent="0.2">
      <c r="A2181" s="375" t="s">
        <v>440</v>
      </c>
      <c r="B2181" s="375"/>
      <c r="C2181" s="69"/>
      <c r="D2181" s="69"/>
      <c r="E2181" s="70">
        <v>53867.34</v>
      </c>
      <c r="F2181" s="69"/>
      <c r="G2181" s="69"/>
      <c r="H2181" s="68"/>
      <c r="I2181" s="67"/>
    </row>
    <row r="2182" spans="1:9" ht="12" hidden="1" customHeight="1" outlineLevel="4" x14ac:dyDescent="0.2">
      <c r="A2182" s="376" t="s">
        <v>499</v>
      </c>
      <c r="B2182" s="376"/>
      <c r="C2182" s="69"/>
      <c r="D2182" s="69"/>
      <c r="E2182" s="70">
        <v>53867.34</v>
      </c>
      <c r="F2182" s="69"/>
      <c r="G2182" s="69"/>
      <c r="H2182" s="68"/>
      <c r="I2182" s="67"/>
    </row>
    <row r="2183" spans="1:9" ht="12" hidden="1" customHeight="1" outlineLevel="2" x14ac:dyDescent="0.2">
      <c r="A2183" s="374" t="s">
        <v>506</v>
      </c>
      <c r="B2183" s="374"/>
      <c r="C2183" s="73"/>
      <c r="D2183" s="73"/>
      <c r="E2183" s="74">
        <v>108093.97</v>
      </c>
      <c r="F2183" s="74">
        <v>108093.97</v>
      </c>
      <c r="G2183" s="73"/>
      <c r="H2183" s="72"/>
      <c r="I2183" s="71"/>
    </row>
    <row r="2184" spans="1:9" ht="12" hidden="1" customHeight="1" outlineLevel="3" x14ac:dyDescent="0.2">
      <c r="A2184" s="375" t="s">
        <v>499</v>
      </c>
      <c r="B2184" s="375"/>
      <c r="C2184" s="69"/>
      <c r="D2184" s="69"/>
      <c r="E2184" s="69"/>
      <c r="F2184" s="70">
        <v>108093.97</v>
      </c>
      <c r="G2184" s="69"/>
      <c r="H2184" s="68"/>
      <c r="I2184" s="67"/>
    </row>
    <row r="2185" spans="1:9" ht="12" hidden="1" customHeight="1" outlineLevel="4" x14ac:dyDescent="0.2">
      <c r="A2185" s="376" t="s">
        <v>499</v>
      </c>
      <c r="B2185" s="376"/>
      <c r="C2185" s="69"/>
      <c r="D2185" s="69"/>
      <c r="E2185" s="69"/>
      <c r="F2185" s="70">
        <v>108093.97</v>
      </c>
      <c r="G2185" s="69"/>
      <c r="H2185" s="68"/>
      <c r="I2185" s="67"/>
    </row>
    <row r="2186" spans="1:9" ht="23.25" hidden="1" customHeight="1" outlineLevel="3" x14ac:dyDescent="0.2">
      <c r="A2186" s="375" t="s">
        <v>440</v>
      </c>
      <c r="B2186" s="375"/>
      <c r="C2186" s="69"/>
      <c r="D2186" s="69"/>
      <c r="E2186" s="70">
        <v>108093.97</v>
      </c>
      <c r="F2186" s="69"/>
      <c r="G2186" s="69"/>
      <c r="H2186" s="68"/>
      <c r="I2186" s="67"/>
    </row>
    <row r="2187" spans="1:9" ht="12" hidden="1" customHeight="1" outlineLevel="4" x14ac:dyDescent="0.2">
      <c r="A2187" s="376" t="s">
        <v>499</v>
      </c>
      <c r="B2187" s="376"/>
      <c r="C2187" s="69"/>
      <c r="D2187" s="69"/>
      <c r="E2187" s="70">
        <v>108093.97</v>
      </c>
      <c r="F2187" s="69"/>
      <c r="G2187" s="69"/>
      <c r="H2187" s="68"/>
      <c r="I2187" s="67"/>
    </row>
    <row r="2188" spans="1:9" ht="12" hidden="1" customHeight="1" outlineLevel="2" x14ac:dyDescent="0.2">
      <c r="A2188" s="374" t="s">
        <v>505</v>
      </c>
      <c r="B2188" s="374"/>
      <c r="C2188" s="73"/>
      <c r="D2188" s="73"/>
      <c r="E2188" s="76">
        <v>17.579999999999998</v>
      </c>
      <c r="F2188" s="76">
        <v>17.579999999999998</v>
      </c>
      <c r="G2188" s="73"/>
      <c r="H2188" s="72"/>
      <c r="I2188" s="71"/>
    </row>
    <row r="2189" spans="1:9" ht="12" hidden="1" customHeight="1" outlineLevel="3" x14ac:dyDescent="0.2">
      <c r="A2189" s="375" t="s">
        <v>499</v>
      </c>
      <c r="B2189" s="375"/>
      <c r="C2189" s="69"/>
      <c r="D2189" s="69"/>
      <c r="E2189" s="69"/>
      <c r="F2189" s="75">
        <v>17.579999999999998</v>
      </c>
      <c r="G2189" s="69"/>
      <c r="H2189" s="68"/>
      <c r="I2189" s="67"/>
    </row>
    <row r="2190" spans="1:9" ht="12" hidden="1" customHeight="1" outlineLevel="4" x14ac:dyDescent="0.2">
      <c r="A2190" s="376" t="s">
        <v>499</v>
      </c>
      <c r="B2190" s="376"/>
      <c r="C2190" s="69"/>
      <c r="D2190" s="69"/>
      <c r="E2190" s="69"/>
      <c r="F2190" s="75">
        <v>17.579999999999998</v>
      </c>
      <c r="G2190" s="69"/>
      <c r="H2190" s="68"/>
      <c r="I2190" s="67"/>
    </row>
    <row r="2191" spans="1:9" ht="23.25" hidden="1" customHeight="1" outlineLevel="3" x14ac:dyDescent="0.2">
      <c r="A2191" s="375" t="s">
        <v>440</v>
      </c>
      <c r="B2191" s="375"/>
      <c r="C2191" s="69"/>
      <c r="D2191" s="69"/>
      <c r="E2191" s="75">
        <v>17.579999999999998</v>
      </c>
      <c r="F2191" s="69"/>
      <c r="G2191" s="69"/>
      <c r="H2191" s="68"/>
      <c r="I2191" s="67"/>
    </row>
    <row r="2192" spans="1:9" ht="12" hidden="1" customHeight="1" outlineLevel="4" x14ac:dyDescent="0.2">
      <c r="A2192" s="376" t="s">
        <v>499</v>
      </c>
      <c r="B2192" s="376"/>
      <c r="C2192" s="69"/>
      <c r="D2192" s="69"/>
      <c r="E2192" s="75">
        <v>17.579999999999998</v>
      </c>
      <c r="F2192" s="69"/>
      <c r="G2192" s="69"/>
      <c r="H2192" s="68"/>
      <c r="I2192" s="67"/>
    </row>
    <row r="2193" spans="1:9" ht="12" hidden="1" customHeight="1" outlineLevel="2" x14ac:dyDescent="0.2">
      <c r="A2193" s="374" t="s">
        <v>504</v>
      </c>
      <c r="B2193" s="374"/>
      <c r="C2193" s="73"/>
      <c r="D2193" s="73"/>
      <c r="E2193" s="76">
        <v>733</v>
      </c>
      <c r="F2193" s="76">
        <v>733</v>
      </c>
      <c r="G2193" s="73"/>
      <c r="H2193" s="72"/>
      <c r="I2193" s="71"/>
    </row>
    <row r="2194" spans="1:9" ht="12" hidden="1" customHeight="1" outlineLevel="3" x14ac:dyDescent="0.2">
      <c r="A2194" s="375" t="s">
        <v>499</v>
      </c>
      <c r="B2194" s="375"/>
      <c r="C2194" s="69"/>
      <c r="D2194" s="69"/>
      <c r="E2194" s="69"/>
      <c r="F2194" s="75">
        <v>733</v>
      </c>
      <c r="G2194" s="69"/>
      <c r="H2194" s="68"/>
      <c r="I2194" s="67"/>
    </row>
    <row r="2195" spans="1:9" ht="12" hidden="1" customHeight="1" outlineLevel="4" x14ac:dyDescent="0.2">
      <c r="A2195" s="376" t="s">
        <v>499</v>
      </c>
      <c r="B2195" s="376"/>
      <c r="C2195" s="69"/>
      <c r="D2195" s="69"/>
      <c r="E2195" s="69"/>
      <c r="F2195" s="75">
        <v>733</v>
      </c>
      <c r="G2195" s="69"/>
      <c r="H2195" s="68"/>
      <c r="I2195" s="67"/>
    </row>
    <row r="2196" spans="1:9" ht="23.25" hidden="1" customHeight="1" outlineLevel="3" x14ac:dyDescent="0.2">
      <c r="A2196" s="375" t="s">
        <v>440</v>
      </c>
      <c r="B2196" s="375"/>
      <c r="C2196" s="69"/>
      <c r="D2196" s="69"/>
      <c r="E2196" s="75">
        <v>733</v>
      </c>
      <c r="F2196" s="69"/>
      <c r="G2196" s="69"/>
      <c r="H2196" s="68"/>
      <c r="I2196" s="67"/>
    </row>
    <row r="2197" spans="1:9" ht="12" hidden="1" customHeight="1" outlineLevel="4" x14ac:dyDescent="0.2">
      <c r="A2197" s="376" t="s">
        <v>499</v>
      </c>
      <c r="B2197" s="376"/>
      <c r="C2197" s="69"/>
      <c r="D2197" s="69"/>
      <c r="E2197" s="75">
        <v>733</v>
      </c>
      <c r="F2197" s="69"/>
      <c r="G2197" s="69"/>
      <c r="H2197" s="68"/>
      <c r="I2197" s="67"/>
    </row>
    <row r="2198" spans="1:9" ht="12" hidden="1" customHeight="1" outlineLevel="2" x14ac:dyDescent="0.2">
      <c r="A2198" s="374" t="s">
        <v>503</v>
      </c>
      <c r="B2198" s="374"/>
      <c r="C2198" s="73"/>
      <c r="D2198" s="73"/>
      <c r="E2198" s="74">
        <v>273127.96999999997</v>
      </c>
      <c r="F2198" s="74">
        <v>273127.96999999997</v>
      </c>
      <c r="G2198" s="73"/>
      <c r="H2198" s="72"/>
      <c r="I2198" s="71"/>
    </row>
    <row r="2199" spans="1:9" ht="12" hidden="1" customHeight="1" outlineLevel="3" x14ac:dyDescent="0.2">
      <c r="A2199" s="375" t="s">
        <v>499</v>
      </c>
      <c r="B2199" s="375"/>
      <c r="C2199" s="69"/>
      <c r="D2199" s="69"/>
      <c r="E2199" s="69"/>
      <c r="F2199" s="70">
        <v>273127.96999999997</v>
      </c>
      <c r="G2199" s="69"/>
      <c r="H2199" s="68"/>
      <c r="I2199" s="67"/>
    </row>
    <row r="2200" spans="1:9" ht="12" hidden="1" customHeight="1" outlineLevel="4" x14ac:dyDescent="0.2">
      <c r="A2200" s="376" t="s">
        <v>499</v>
      </c>
      <c r="B2200" s="376"/>
      <c r="C2200" s="69"/>
      <c r="D2200" s="69"/>
      <c r="E2200" s="69"/>
      <c r="F2200" s="70">
        <v>273127.96999999997</v>
      </c>
      <c r="G2200" s="69"/>
      <c r="H2200" s="68"/>
      <c r="I2200" s="67"/>
    </row>
    <row r="2201" spans="1:9" ht="23.25" hidden="1" customHeight="1" outlineLevel="3" x14ac:dyDescent="0.2">
      <c r="A2201" s="375" t="s">
        <v>440</v>
      </c>
      <c r="B2201" s="375"/>
      <c r="C2201" s="69"/>
      <c r="D2201" s="69"/>
      <c r="E2201" s="70">
        <v>273127.96999999997</v>
      </c>
      <c r="F2201" s="69"/>
      <c r="G2201" s="69"/>
      <c r="H2201" s="68"/>
      <c r="I2201" s="67"/>
    </row>
    <row r="2202" spans="1:9" ht="12" hidden="1" customHeight="1" outlineLevel="4" x14ac:dyDescent="0.2">
      <c r="A2202" s="376" t="s">
        <v>499</v>
      </c>
      <c r="B2202" s="376"/>
      <c r="C2202" s="69"/>
      <c r="D2202" s="69"/>
      <c r="E2202" s="70">
        <v>273127.96999999997</v>
      </c>
      <c r="F2202" s="69"/>
      <c r="G2202" s="69"/>
      <c r="H2202" s="68"/>
      <c r="I2202" s="67"/>
    </row>
    <row r="2203" spans="1:9" ht="12" hidden="1" customHeight="1" outlineLevel="2" x14ac:dyDescent="0.2">
      <c r="A2203" s="374" t="s">
        <v>502</v>
      </c>
      <c r="B2203" s="374"/>
      <c r="C2203" s="73"/>
      <c r="D2203" s="73"/>
      <c r="E2203" s="74">
        <v>973205.26</v>
      </c>
      <c r="F2203" s="74">
        <v>973205.26</v>
      </c>
      <c r="G2203" s="73"/>
      <c r="H2203" s="72"/>
      <c r="I2203" s="71"/>
    </row>
    <row r="2204" spans="1:9" ht="12" hidden="1" customHeight="1" outlineLevel="3" x14ac:dyDescent="0.2">
      <c r="A2204" s="375" t="s">
        <v>499</v>
      </c>
      <c r="B2204" s="375"/>
      <c r="C2204" s="69"/>
      <c r="D2204" s="69"/>
      <c r="E2204" s="70">
        <v>591257.91</v>
      </c>
      <c r="F2204" s="70">
        <v>973205.26</v>
      </c>
      <c r="G2204" s="69"/>
      <c r="H2204" s="68"/>
      <c r="I2204" s="67"/>
    </row>
    <row r="2205" spans="1:9" ht="12" hidden="1" customHeight="1" outlineLevel="4" x14ac:dyDescent="0.2">
      <c r="A2205" s="376" t="s">
        <v>499</v>
      </c>
      <c r="B2205" s="376"/>
      <c r="C2205" s="69"/>
      <c r="D2205" s="69"/>
      <c r="E2205" s="70">
        <v>591257.91</v>
      </c>
      <c r="F2205" s="70">
        <v>973205.26</v>
      </c>
      <c r="G2205" s="69"/>
      <c r="H2205" s="68"/>
      <c r="I2205" s="67"/>
    </row>
    <row r="2206" spans="1:9" ht="23.25" hidden="1" customHeight="1" outlineLevel="3" x14ac:dyDescent="0.2">
      <c r="A2206" s="375" t="s">
        <v>440</v>
      </c>
      <c r="B2206" s="375"/>
      <c r="C2206" s="69"/>
      <c r="D2206" s="69"/>
      <c r="E2206" s="70">
        <v>381947.35</v>
      </c>
      <c r="F2206" s="69"/>
      <c r="G2206" s="69"/>
      <c r="H2206" s="68"/>
      <c r="I2206" s="67"/>
    </row>
    <row r="2207" spans="1:9" ht="12" hidden="1" customHeight="1" outlineLevel="4" x14ac:dyDescent="0.2">
      <c r="A2207" s="376" t="s">
        <v>499</v>
      </c>
      <c r="B2207" s="376"/>
      <c r="C2207" s="69"/>
      <c r="D2207" s="69"/>
      <c r="E2207" s="70">
        <v>381947.35</v>
      </c>
      <c r="F2207" s="69"/>
      <c r="G2207" s="69"/>
      <c r="H2207" s="68"/>
      <c r="I2207" s="67"/>
    </row>
    <row r="2208" spans="1:9" ht="12" hidden="1" customHeight="1" outlineLevel="2" x14ac:dyDescent="0.2">
      <c r="A2208" s="374" t="s">
        <v>501</v>
      </c>
      <c r="B2208" s="374"/>
      <c r="C2208" s="73"/>
      <c r="D2208" s="73"/>
      <c r="E2208" s="74">
        <v>30146.46</v>
      </c>
      <c r="F2208" s="74">
        <v>30146.46</v>
      </c>
      <c r="G2208" s="73"/>
      <c r="H2208" s="72"/>
      <c r="I2208" s="71"/>
    </row>
    <row r="2209" spans="1:11" ht="12" hidden="1" customHeight="1" outlineLevel="3" x14ac:dyDescent="0.2">
      <c r="A2209" s="375" t="s">
        <v>499</v>
      </c>
      <c r="B2209" s="375"/>
      <c r="C2209" s="69"/>
      <c r="D2209" s="69"/>
      <c r="E2209" s="69"/>
      <c r="F2209" s="70">
        <v>30146.46</v>
      </c>
      <c r="G2209" s="69"/>
      <c r="H2209" s="68"/>
      <c r="I2209" s="67"/>
    </row>
    <row r="2210" spans="1:11" ht="12" hidden="1" customHeight="1" outlineLevel="4" x14ac:dyDescent="0.2">
      <c r="A2210" s="376" t="s">
        <v>499</v>
      </c>
      <c r="B2210" s="376"/>
      <c r="C2210" s="69"/>
      <c r="D2210" s="69"/>
      <c r="E2210" s="69"/>
      <c r="F2210" s="70">
        <v>30146.46</v>
      </c>
      <c r="G2210" s="69"/>
      <c r="H2210" s="68"/>
      <c r="I2210" s="67"/>
    </row>
    <row r="2211" spans="1:11" ht="23.25" hidden="1" customHeight="1" outlineLevel="3" x14ac:dyDescent="0.2">
      <c r="A2211" s="375" t="s">
        <v>440</v>
      </c>
      <c r="B2211" s="375"/>
      <c r="C2211" s="69"/>
      <c r="D2211" s="69"/>
      <c r="E2211" s="70">
        <v>30146.46</v>
      </c>
      <c r="F2211" s="69"/>
      <c r="G2211" s="69"/>
      <c r="H2211" s="68"/>
      <c r="I2211" s="67"/>
    </row>
    <row r="2212" spans="1:11" ht="12" hidden="1" customHeight="1" outlineLevel="4" x14ac:dyDescent="0.2">
      <c r="A2212" s="376" t="s">
        <v>499</v>
      </c>
      <c r="B2212" s="376"/>
      <c r="C2212" s="69"/>
      <c r="D2212" s="69"/>
      <c r="E2212" s="70">
        <v>30146.46</v>
      </c>
      <c r="F2212" s="69"/>
      <c r="G2212" s="69"/>
      <c r="H2212" s="68"/>
      <c r="I2212" s="67"/>
    </row>
    <row r="2213" spans="1:11" ht="12" hidden="1" customHeight="1" outlineLevel="2" x14ac:dyDescent="0.2">
      <c r="A2213" s="374" t="s">
        <v>500</v>
      </c>
      <c r="B2213" s="374"/>
      <c r="C2213" s="73"/>
      <c r="D2213" s="73"/>
      <c r="E2213" s="74">
        <v>24124.2</v>
      </c>
      <c r="F2213" s="74">
        <v>24124.2</v>
      </c>
      <c r="G2213" s="73"/>
      <c r="H2213" s="72"/>
      <c r="I2213" s="71"/>
    </row>
    <row r="2214" spans="1:11" ht="12" hidden="1" customHeight="1" outlineLevel="3" x14ac:dyDescent="0.2">
      <c r="A2214" s="375" t="s">
        <v>499</v>
      </c>
      <c r="B2214" s="375"/>
      <c r="C2214" s="69"/>
      <c r="D2214" s="69"/>
      <c r="E2214" s="69"/>
      <c r="F2214" s="70">
        <v>24124.2</v>
      </c>
      <c r="G2214" s="69"/>
      <c r="H2214" s="68"/>
      <c r="I2214" s="67"/>
    </row>
    <row r="2215" spans="1:11" ht="12" hidden="1" customHeight="1" outlineLevel="4" x14ac:dyDescent="0.2">
      <c r="A2215" s="376" t="s">
        <v>499</v>
      </c>
      <c r="B2215" s="376"/>
      <c r="C2215" s="69"/>
      <c r="D2215" s="69"/>
      <c r="E2215" s="69"/>
      <c r="F2215" s="70">
        <v>24124.2</v>
      </c>
      <c r="G2215" s="69"/>
      <c r="H2215" s="68"/>
      <c r="I2215" s="67"/>
    </row>
    <row r="2216" spans="1:11" ht="23.25" hidden="1" customHeight="1" outlineLevel="3" x14ac:dyDescent="0.2">
      <c r="A2216" s="375" t="s">
        <v>440</v>
      </c>
      <c r="B2216" s="375"/>
      <c r="C2216" s="69"/>
      <c r="D2216" s="69"/>
      <c r="E2216" s="70">
        <v>24124.2</v>
      </c>
      <c r="F2216" s="69"/>
      <c r="G2216" s="69"/>
      <c r="H2216" s="68"/>
      <c r="I2216" s="67"/>
    </row>
    <row r="2217" spans="1:11" ht="12" hidden="1" customHeight="1" outlineLevel="4" x14ac:dyDescent="0.2">
      <c r="A2217" s="376" t="s">
        <v>499</v>
      </c>
      <c r="B2217" s="376"/>
      <c r="C2217" s="69"/>
      <c r="D2217" s="69"/>
      <c r="E2217" s="70">
        <v>24124.2</v>
      </c>
      <c r="F2217" s="69"/>
      <c r="G2217" s="69"/>
      <c r="H2217" s="68"/>
      <c r="I2217" s="67"/>
    </row>
    <row r="2218" spans="1:11" ht="12" customHeight="1" outlineLevel="1" collapsed="1" x14ac:dyDescent="0.2">
      <c r="A2218" s="373" t="s">
        <v>453</v>
      </c>
      <c r="B2218" s="373"/>
      <c r="C2218" s="79"/>
      <c r="D2218" s="79"/>
      <c r="E2218" s="80">
        <v>3876.66</v>
      </c>
      <c r="F2218" s="80">
        <v>3876.66</v>
      </c>
      <c r="G2218" s="79"/>
      <c r="H2218" s="78"/>
      <c r="I2218" s="77"/>
      <c r="K2218" s="90" t="s">
        <v>453</v>
      </c>
    </row>
    <row r="2219" spans="1:11" ht="12" hidden="1" customHeight="1" outlineLevel="2" x14ac:dyDescent="0.2">
      <c r="A2219" s="374" t="s">
        <v>502</v>
      </c>
      <c r="B2219" s="374"/>
      <c r="C2219" s="73"/>
      <c r="D2219" s="73"/>
      <c r="E2219" s="74">
        <v>3876.66</v>
      </c>
      <c r="F2219" s="74">
        <v>3876.66</v>
      </c>
      <c r="G2219" s="73"/>
      <c r="H2219" s="72"/>
      <c r="I2219" s="71"/>
    </row>
    <row r="2220" spans="1:11" ht="12" hidden="1" customHeight="1" outlineLevel="3" x14ac:dyDescent="0.2">
      <c r="A2220" s="375" t="s">
        <v>499</v>
      </c>
      <c r="B2220" s="375"/>
      <c r="C2220" s="69"/>
      <c r="D2220" s="69"/>
      <c r="E2220" s="69"/>
      <c r="F2220" s="70">
        <v>3876.66</v>
      </c>
      <c r="G2220" s="69"/>
      <c r="H2220" s="68"/>
      <c r="I2220" s="67"/>
    </row>
    <row r="2221" spans="1:11" ht="12" hidden="1" customHeight="1" outlineLevel="4" x14ac:dyDescent="0.2">
      <c r="A2221" s="376" t="s">
        <v>499</v>
      </c>
      <c r="B2221" s="376"/>
      <c r="C2221" s="69"/>
      <c r="D2221" s="69"/>
      <c r="E2221" s="69"/>
      <c r="F2221" s="70">
        <v>3876.66</v>
      </c>
      <c r="G2221" s="69"/>
      <c r="H2221" s="68"/>
      <c r="I2221" s="67"/>
    </row>
    <row r="2222" spans="1:11" ht="23.25" hidden="1" customHeight="1" outlineLevel="3" x14ac:dyDescent="0.2">
      <c r="A2222" s="375" t="s">
        <v>438</v>
      </c>
      <c r="B2222" s="375"/>
      <c r="C2222" s="69"/>
      <c r="D2222" s="69"/>
      <c r="E2222" s="70">
        <v>3876.66</v>
      </c>
      <c r="F2222" s="69"/>
      <c r="G2222" s="69"/>
      <c r="H2222" s="68"/>
      <c r="I2222" s="67"/>
    </row>
    <row r="2223" spans="1:11" ht="12" hidden="1" customHeight="1" outlineLevel="4" x14ac:dyDescent="0.2">
      <c r="A2223" s="376" t="s">
        <v>549</v>
      </c>
      <c r="B2223" s="376"/>
      <c r="C2223" s="69"/>
      <c r="D2223" s="69"/>
      <c r="E2223" s="70">
        <v>3876.66</v>
      </c>
      <c r="F2223" s="69"/>
      <c r="G2223" s="69"/>
      <c r="H2223" s="68"/>
      <c r="I2223" s="67"/>
    </row>
    <row r="2224" spans="1:11" ht="12" customHeight="1" outlineLevel="1" collapsed="1" x14ac:dyDescent="0.2">
      <c r="A2224" s="373" t="s">
        <v>452</v>
      </c>
      <c r="B2224" s="373"/>
      <c r="C2224" s="79"/>
      <c r="D2224" s="79"/>
      <c r="E2224" s="80">
        <v>165753.38</v>
      </c>
      <c r="F2224" s="80">
        <v>165753.38</v>
      </c>
      <c r="G2224" s="79"/>
      <c r="H2224" s="78"/>
      <c r="I2224" s="77"/>
    </row>
    <row r="2225" spans="1:11" ht="12" hidden="1" customHeight="1" outlineLevel="2" x14ac:dyDescent="0.2">
      <c r="A2225" s="374" t="s">
        <v>507</v>
      </c>
      <c r="B2225" s="374"/>
      <c r="C2225" s="73"/>
      <c r="D2225" s="73"/>
      <c r="E2225" s="76">
        <v>0.36</v>
      </c>
      <c r="F2225" s="76">
        <v>0.36</v>
      </c>
      <c r="G2225" s="73"/>
      <c r="H2225" s="72"/>
      <c r="I2225" s="71"/>
      <c r="K2225" s="90" t="s">
        <v>453</v>
      </c>
    </row>
    <row r="2226" spans="1:11" ht="12" hidden="1" customHeight="1" outlineLevel="3" x14ac:dyDescent="0.2">
      <c r="A2226" s="375" t="s">
        <v>499</v>
      </c>
      <c r="B2226" s="375"/>
      <c r="C2226" s="69"/>
      <c r="D2226" s="69"/>
      <c r="E2226" s="69"/>
      <c r="F2226" s="75">
        <v>0.36</v>
      </c>
      <c r="G2226" s="69"/>
      <c r="H2226" s="68"/>
      <c r="I2226" s="67"/>
    </row>
    <row r="2227" spans="1:11" ht="12" hidden="1" customHeight="1" outlineLevel="4" x14ac:dyDescent="0.2">
      <c r="A2227" s="376" t="s">
        <v>499</v>
      </c>
      <c r="B2227" s="376"/>
      <c r="C2227" s="69"/>
      <c r="D2227" s="69"/>
      <c r="E2227" s="69"/>
      <c r="F2227" s="75">
        <v>0.36</v>
      </c>
      <c r="G2227" s="69"/>
      <c r="H2227" s="68"/>
      <c r="I2227" s="67"/>
    </row>
    <row r="2228" spans="1:11" ht="23.25" hidden="1" customHeight="1" outlineLevel="3" x14ac:dyDescent="0.2">
      <c r="A2228" s="375" t="s">
        <v>438</v>
      </c>
      <c r="B2228" s="375"/>
      <c r="C2228" s="69"/>
      <c r="D2228" s="69"/>
      <c r="E2228" s="75">
        <v>0.36</v>
      </c>
      <c r="F2228" s="69"/>
      <c r="G2228" s="69"/>
      <c r="H2228" s="68"/>
      <c r="I2228" s="67"/>
    </row>
    <row r="2229" spans="1:11" ht="12" hidden="1" customHeight="1" outlineLevel="4" x14ac:dyDescent="0.2">
      <c r="A2229" s="376" t="s">
        <v>499</v>
      </c>
      <c r="B2229" s="376"/>
      <c r="C2229" s="69"/>
      <c r="D2229" s="69"/>
      <c r="E2229" s="75">
        <v>0.36</v>
      </c>
      <c r="F2229" s="69"/>
      <c r="G2229" s="69"/>
      <c r="H2229" s="68"/>
      <c r="I2229" s="67"/>
    </row>
    <row r="2230" spans="1:11" ht="12" hidden="1" customHeight="1" outlineLevel="2" x14ac:dyDescent="0.2">
      <c r="A2230" s="374" t="s">
        <v>392</v>
      </c>
      <c r="B2230" s="374"/>
      <c r="C2230" s="73"/>
      <c r="D2230" s="73"/>
      <c r="E2230" s="76">
        <v>288.04000000000002</v>
      </c>
      <c r="F2230" s="76">
        <v>288.04000000000002</v>
      </c>
      <c r="G2230" s="73"/>
      <c r="H2230" s="72"/>
      <c r="I2230" s="71"/>
      <c r="K2230" s="90" t="s">
        <v>453</v>
      </c>
    </row>
    <row r="2231" spans="1:11" ht="12" hidden="1" customHeight="1" outlineLevel="3" x14ac:dyDescent="0.2">
      <c r="A2231" s="375" t="s">
        <v>499</v>
      </c>
      <c r="B2231" s="375"/>
      <c r="C2231" s="69"/>
      <c r="D2231" s="69"/>
      <c r="E2231" s="69"/>
      <c r="F2231" s="75">
        <v>288.04000000000002</v>
      </c>
      <c r="G2231" s="69"/>
      <c r="H2231" s="68"/>
      <c r="I2231" s="67"/>
    </row>
    <row r="2232" spans="1:11" ht="12" hidden="1" customHeight="1" outlineLevel="4" x14ac:dyDescent="0.2">
      <c r="A2232" s="376" t="s">
        <v>499</v>
      </c>
      <c r="B2232" s="376"/>
      <c r="C2232" s="69"/>
      <c r="D2232" s="69"/>
      <c r="E2232" s="69"/>
      <c r="F2232" s="75">
        <v>288.04000000000002</v>
      </c>
      <c r="G2232" s="69"/>
      <c r="H2232" s="68"/>
      <c r="I2232" s="67"/>
    </row>
    <row r="2233" spans="1:11" ht="23.25" hidden="1" customHeight="1" outlineLevel="3" x14ac:dyDescent="0.2">
      <c r="A2233" s="375" t="s">
        <v>438</v>
      </c>
      <c r="B2233" s="375"/>
      <c r="C2233" s="69"/>
      <c r="D2233" s="69"/>
      <c r="E2233" s="75">
        <v>288.04000000000002</v>
      </c>
      <c r="F2233" s="69"/>
      <c r="G2233" s="69"/>
      <c r="H2233" s="68"/>
      <c r="I2233" s="67"/>
    </row>
    <row r="2234" spans="1:11" ht="12" hidden="1" customHeight="1" outlineLevel="4" x14ac:dyDescent="0.2">
      <c r="A2234" s="376" t="s">
        <v>499</v>
      </c>
      <c r="B2234" s="376"/>
      <c r="C2234" s="69"/>
      <c r="D2234" s="69"/>
      <c r="E2234" s="75">
        <v>288.04000000000002</v>
      </c>
      <c r="F2234" s="69"/>
      <c r="G2234" s="69"/>
      <c r="H2234" s="68"/>
      <c r="I2234" s="67"/>
    </row>
    <row r="2235" spans="1:11" ht="12" hidden="1" customHeight="1" outlineLevel="2" x14ac:dyDescent="0.2">
      <c r="A2235" s="374" t="s">
        <v>506</v>
      </c>
      <c r="B2235" s="374"/>
      <c r="C2235" s="73"/>
      <c r="D2235" s="73"/>
      <c r="E2235" s="76">
        <v>580.12</v>
      </c>
      <c r="F2235" s="76">
        <v>580.12</v>
      </c>
      <c r="G2235" s="73"/>
      <c r="H2235" s="72"/>
      <c r="I2235" s="71"/>
      <c r="K2235" s="90" t="s">
        <v>453</v>
      </c>
    </row>
    <row r="2236" spans="1:11" ht="12" hidden="1" customHeight="1" outlineLevel="3" x14ac:dyDescent="0.2">
      <c r="A2236" s="375" t="s">
        <v>499</v>
      </c>
      <c r="B2236" s="375"/>
      <c r="C2236" s="69"/>
      <c r="D2236" s="69"/>
      <c r="E2236" s="69"/>
      <c r="F2236" s="75">
        <v>580.12</v>
      </c>
      <c r="G2236" s="69"/>
      <c r="H2236" s="68"/>
      <c r="I2236" s="67"/>
    </row>
    <row r="2237" spans="1:11" ht="12" hidden="1" customHeight="1" outlineLevel="4" x14ac:dyDescent="0.2">
      <c r="A2237" s="376" t="s">
        <v>499</v>
      </c>
      <c r="B2237" s="376"/>
      <c r="C2237" s="69"/>
      <c r="D2237" s="69"/>
      <c r="E2237" s="69"/>
      <c r="F2237" s="75">
        <v>580.12</v>
      </c>
      <c r="G2237" s="69"/>
      <c r="H2237" s="68"/>
      <c r="I2237" s="67"/>
    </row>
    <row r="2238" spans="1:11" ht="23.25" hidden="1" customHeight="1" outlineLevel="3" x14ac:dyDescent="0.2">
      <c r="A2238" s="375" t="s">
        <v>438</v>
      </c>
      <c r="B2238" s="375"/>
      <c r="C2238" s="69"/>
      <c r="D2238" s="69"/>
      <c r="E2238" s="75">
        <v>580.12</v>
      </c>
      <c r="F2238" s="69"/>
      <c r="G2238" s="69"/>
      <c r="H2238" s="68"/>
      <c r="I2238" s="67"/>
    </row>
    <row r="2239" spans="1:11" ht="12" hidden="1" customHeight="1" outlineLevel="4" x14ac:dyDescent="0.2">
      <c r="A2239" s="376" t="s">
        <v>499</v>
      </c>
      <c r="B2239" s="376"/>
      <c r="C2239" s="69"/>
      <c r="D2239" s="69"/>
      <c r="E2239" s="75">
        <v>580.12</v>
      </c>
      <c r="F2239" s="69"/>
      <c r="G2239" s="69"/>
      <c r="H2239" s="68"/>
      <c r="I2239" s="67"/>
    </row>
    <row r="2240" spans="1:11" ht="12" hidden="1" customHeight="1" outlineLevel="2" x14ac:dyDescent="0.2">
      <c r="A2240" s="374" t="s">
        <v>505</v>
      </c>
      <c r="B2240" s="374"/>
      <c r="C2240" s="73"/>
      <c r="D2240" s="73"/>
      <c r="E2240" s="76">
        <v>0.09</v>
      </c>
      <c r="F2240" s="76">
        <v>0.09</v>
      </c>
      <c r="G2240" s="73"/>
      <c r="H2240" s="72"/>
      <c r="I2240" s="71"/>
      <c r="K2240" s="90" t="s">
        <v>453</v>
      </c>
    </row>
    <row r="2241" spans="1:11" ht="12" hidden="1" customHeight="1" outlineLevel="3" x14ac:dyDescent="0.2">
      <c r="A2241" s="375" t="s">
        <v>499</v>
      </c>
      <c r="B2241" s="375"/>
      <c r="C2241" s="69"/>
      <c r="D2241" s="69"/>
      <c r="E2241" s="69"/>
      <c r="F2241" s="75">
        <v>0.09</v>
      </c>
      <c r="G2241" s="69"/>
      <c r="H2241" s="68"/>
      <c r="I2241" s="67"/>
    </row>
    <row r="2242" spans="1:11" ht="12" hidden="1" customHeight="1" outlineLevel="4" x14ac:dyDescent="0.2">
      <c r="A2242" s="376" t="s">
        <v>499</v>
      </c>
      <c r="B2242" s="376"/>
      <c r="C2242" s="69"/>
      <c r="D2242" s="69"/>
      <c r="E2242" s="69"/>
      <c r="F2242" s="75">
        <v>0.09</v>
      </c>
      <c r="G2242" s="69"/>
      <c r="H2242" s="68"/>
      <c r="I2242" s="67"/>
    </row>
    <row r="2243" spans="1:11" ht="23.25" hidden="1" customHeight="1" outlineLevel="3" x14ac:dyDescent="0.2">
      <c r="A2243" s="375" t="s">
        <v>438</v>
      </c>
      <c r="B2243" s="375"/>
      <c r="C2243" s="69"/>
      <c r="D2243" s="69"/>
      <c r="E2243" s="75">
        <v>0.09</v>
      </c>
      <c r="F2243" s="69"/>
      <c r="G2243" s="69"/>
      <c r="H2243" s="68"/>
      <c r="I2243" s="67"/>
    </row>
    <row r="2244" spans="1:11" ht="12" hidden="1" customHeight="1" outlineLevel="4" x14ac:dyDescent="0.2">
      <c r="A2244" s="376" t="s">
        <v>499</v>
      </c>
      <c r="B2244" s="376"/>
      <c r="C2244" s="69"/>
      <c r="D2244" s="69"/>
      <c r="E2244" s="75">
        <v>0.09</v>
      </c>
      <c r="F2244" s="69"/>
      <c r="G2244" s="69"/>
      <c r="H2244" s="68"/>
      <c r="I2244" s="67"/>
    </row>
    <row r="2245" spans="1:11" ht="12" hidden="1" customHeight="1" outlineLevel="2" x14ac:dyDescent="0.2">
      <c r="A2245" s="374" t="s">
        <v>504</v>
      </c>
      <c r="B2245" s="374"/>
      <c r="C2245" s="73"/>
      <c r="D2245" s="73"/>
      <c r="E2245" s="76">
        <v>2.66</v>
      </c>
      <c r="F2245" s="76">
        <v>2.66</v>
      </c>
      <c r="G2245" s="73"/>
      <c r="H2245" s="72"/>
      <c r="I2245" s="71"/>
      <c r="K2245" s="90" t="s">
        <v>453</v>
      </c>
    </row>
    <row r="2246" spans="1:11" ht="12" hidden="1" customHeight="1" outlineLevel="3" x14ac:dyDescent="0.2">
      <c r="A2246" s="375" t="s">
        <v>499</v>
      </c>
      <c r="B2246" s="375"/>
      <c r="C2246" s="69"/>
      <c r="D2246" s="69"/>
      <c r="E2246" s="69"/>
      <c r="F2246" s="75">
        <v>2.66</v>
      </c>
      <c r="G2246" s="69"/>
      <c r="H2246" s="68"/>
      <c r="I2246" s="67"/>
    </row>
    <row r="2247" spans="1:11" ht="12" hidden="1" customHeight="1" outlineLevel="4" x14ac:dyDescent="0.2">
      <c r="A2247" s="376" t="s">
        <v>499</v>
      </c>
      <c r="B2247" s="376"/>
      <c r="C2247" s="69"/>
      <c r="D2247" s="69"/>
      <c r="E2247" s="69"/>
      <c r="F2247" s="75">
        <v>2.66</v>
      </c>
      <c r="G2247" s="69"/>
      <c r="H2247" s="68"/>
      <c r="I2247" s="67"/>
    </row>
    <row r="2248" spans="1:11" ht="23.25" hidden="1" customHeight="1" outlineLevel="3" x14ac:dyDescent="0.2">
      <c r="A2248" s="375" t="s">
        <v>438</v>
      </c>
      <c r="B2248" s="375"/>
      <c r="C2248" s="69"/>
      <c r="D2248" s="69"/>
      <c r="E2248" s="75">
        <v>2.66</v>
      </c>
      <c r="F2248" s="69"/>
      <c r="G2248" s="69"/>
      <c r="H2248" s="68"/>
      <c r="I2248" s="67"/>
    </row>
    <row r="2249" spans="1:11" ht="12" hidden="1" customHeight="1" outlineLevel="4" x14ac:dyDescent="0.2">
      <c r="A2249" s="376" t="s">
        <v>499</v>
      </c>
      <c r="B2249" s="376"/>
      <c r="C2249" s="69"/>
      <c r="D2249" s="69"/>
      <c r="E2249" s="75">
        <v>2.66</v>
      </c>
      <c r="F2249" s="69"/>
      <c r="G2249" s="69"/>
      <c r="H2249" s="68"/>
      <c r="I2249" s="67"/>
    </row>
    <row r="2250" spans="1:11" ht="12" hidden="1" customHeight="1" outlineLevel="2" x14ac:dyDescent="0.2">
      <c r="A2250" s="374" t="s">
        <v>503</v>
      </c>
      <c r="B2250" s="374"/>
      <c r="C2250" s="73"/>
      <c r="D2250" s="73"/>
      <c r="E2250" s="74">
        <v>1409.71</v>
      </c>
      <c r="F2250" s="74">
        <v>1409.71</v>
      </c>
      <c r="G2250" s="73"/>
      <c r="H2250" s="72"/>
      <c r="I2250" s="71"/>
      <c r="K2250" s="90" t="s">
        <v>453</v>
      </c>
    </row>
    <row r="2251" spans="1:11" ht="12" hidden="1" customHeight="1" outlineLevel="3" x14ac:dyDescent="0.2">
      <c r="A2251" s="375" t="s">
        <v>499</v>
      </c>
      <c r="B2251" s="375"/>
      <c r="C2251" s="69"/>
      <c r="D2251" s="69"/>
      <c r="E2251" s="69"/>
      <c r="F2251" s="70">
        <v>1409.71</v>
      </c>
      <c r="G2251" s="69"/>
      <c r="H2251" s="68"/>
      <c r="I2251" s="67"/>
    </row>
    <row r="2252" spans="1:11" ht="12" hidden="1" customHeight="1" outlineLevel="4" x14ac:dyDescent="0.2">
      <c r="A2252" s="376" t="s">
        <v>499</v>
      </c>
      <c r="B2252" s="376"/>
      <c r="C2252" s="69"/>
      <c r="D2252" s="69"/>
      <c r="E2252" s="69"/>
      <c r="F2252" s="70">
        <v>1409.71</v>
      </c>
      <c r="G2252" s="69"/>
      <c r="H2252" s="68"/>
      <c r="I2252" s="67"/>
    </row>
    <row r="2253" spans="1:11" ht="23.25" hidden="1" customHeight="1" outlineLevel="3" x14ac:dyDescent="0.2">
      <c r="A2253" s="375" t="s">
        <v>438</v>
      </c>
      <c r="B2253" s="375"/>
      <c r="C2253" s="69"/>
      <c r="D2253" s="69"/>
      <c r="E2253" s="70">
        <v>1409.71</v>
      </c>
      <c r="F2253" s="69"/>
      <c r="G2253" s="69"/>
      <c r="H2253" s="68"/>
      <c r="I2253" s="67"/>
    </row>
    <row r="2254" spans="1:11" ht="12" hidden="1" customHeight="1" outlineLevel="4" x14ac:dyDescent="0.2">
      <c r="A2254" s="376" t="s">
        <v>499</v>
      </c>
      <c r="B2254" s="376"/>
      <c r="C2254" s="69"/>
      <c r="D2254" s="69"/>
      <c r="E2254" s="70">
        <v>1409.71</v>
      </c>
      <c r="F2254" s="69"/>
      <c r="G2254" s="69"/>
      <c r="H2254" s="68"/>
      <c r="I2254" s="67"/>
    </row>
    <row r="2255" spans="1:11" ht="12" hidden="1" customHeight="1" outlineLevel="2" x14ac:dyDescent="0.2">
      <c r="A2255" s="374" t="s">
        <v>502</v>
      </c>
      <c r="B2255" s="374"/>
      <c r="C2255" s="73"/>
      <c r="D2255" s="73"/>
      <c r="E2255" s="74">
        <v>163189.57</v>
      </c>
      <c r="F2255" s="74">
        <v>163189.57</v>
      </c>
      <c r="G2255" s="73"/>
      <c r="H2255" s="72"/>
      <c r="I2255" s="71"/>
    </row>
    <row r="2256" spans="1:11" ht="12" hidden="1" customHeight="1" outlineLevel="3" x14ac:dyDescent="0.2">
      <c r="A2256" s="375" t="s">
        <v>499</v>
      </c>
      <c r="B2256" s="375"/>
      <c r="C2256" s="69"/>
      <c r="D2256" s="69"/>
      <c r="E2256" s="70">
        <v>5746.43</v>
      </c>
      <c r="F2256" s="70">
        <v>163189.57</v>
      </c>
      <c r="G2256" s="69"/>
      <c r="H2256" s="68"/>
      <c r="I2256" s="67"/>
      <c r="K2256" s="90" t="s">
        <v>453</v>
      </c>
    </row>
    <row r="2257" spans="1:11" ht="12" hidden="1" customHeight="1" outlineLevel="4" x14ac:dyDescent="0.2">
      <c r="A2257" s="376" t="s">
        <v>499</v>
      </c>
      <c r="B2257" s="376"/>
      <c r="C2257" s="69"/>
      <c r="D2257" s="69"/>
      <c r="E2257" s="70">
        <v>5746.43</v>
      </c>
      <c r="F2257" s="70">
        <v>163189.57</v>
      </c>
      <c r="G2257" s="69"/>
      <c r="H2257" s="68"/>
      <c r="I2257" s="67"/>
    </row>
    <row r="2258" spans="1:11" ht="23.25" hidden="1" customHeight="1" outlineLevel="3" x14ac:dyDescent="0.2">
      <c r="A2258" s="375" t="s">
        <v>438</v>
      </c>
      <c r="B2258" s="375"/>
      <c r="C2258" s="69"/>
      <c r="D2258" s="69"/>
      <c r="E2258" s="70">
        <v>2572.58</v>
      </c>
      <c r="F2258" s="69"/>
      <c r="G2258" s="69"/>
      <c r="H2258" s="68"/>
      <c r="I2258" s="67"/>
      <c r="K2258" s="90" t="s">
        <v>453</v>
      </c>
    </row>
    <row r="2259" spans="1:11" ht="12" hidden="1" customHeight="1" outlineLevel="4" x14ac:dyDescent="0.2">
      <c r="A2259" s="376" t="s">
        <v>499</v>
      </c>
      <c r="B2259" s="376"/>
      <c r="C2259" s="69"/>
      <c r="D2259" s="69"/>
      <c r="E2259" s="70">
        <v>1856.74</v>
      </c>
      <c r="F2259" s="69"/>
      <c r="G2259" s="69"/>
      <c r="H2259" s="68"/>
      <c r="I2259" s="67"/>
    </row>
    <row r="2260" spans="1:11" ht="12" hidden="1" customHeight="1" outlineLevel="4" x14ac:dyDescent="0.2">
      <c r="A2260" s="376" t="s">
        <v>549</v>
      </c>
      <c r="B2260" s="376"/>
      <c r="C2260" s="69"/>
      <c r="D2260" s="69"/>
      <c r="E2260" s="75">
        <v>715.84</v>
      </c>
      <c r="F2260" s="69"/>
      <c r="G2260" s="69"/>
      <c r="H2260" s="68"/>
      <c r="I2260" s="67"/>
    </row>
    <row r="2261" spans="1:11" ht="23.25" hidden="1" customHeight="1" outlineLevel="3" x14ac:dyDescent="0.2">
      <c r="A2261" s="375" t="s">
        <v>548</v>
      </c>
      <c r="B2261" s="375"/>
      <c r="C2261" s="69"/>
      <c r="D2261" s="69"/>
      <c r="E2261" s="70">
        <v>154870.56</v>
      </c>
      <c r="F2261" s="69"/>
      <c r="G2261" s="69"/>
      <c r="H2261" s="68"/>
      <c r="I2261" s="67"/>
    </row>
    <row r="2262" spans="1:11" ht="12" hidden="1" customHeight="1" outlineLevel="4" x14ac:dyDescent="0.2">
      <c r="A2262" s="376" t="s">
        <v>623</v>
      </c>
      <c r="B2262" s="376"/>
      <c r="C2262" s="69"/>
      <c r="D2262" s="69"/>
      <c r="E2262" s="70">
        <v>10330.469999999999</v>
      </c>
      <c r="F2262" s="69"/>
      <c r="G2262" s="69"/>
      <c r="H2262" s="68"/>
      <c r="I2262" s="67"/>
      <c r="K2262" s="90" t="s">
        <v>47</v>
      </c>
    </row>
    <row r="2263" spans="1:11" ht="12" hidden="1" customHeight="1" outlineLevel="4" x14ac:dyDescent="0.2">
      <c r="A2263" s="376" t="s">
        <v>531</v>
      </c>
      <c r="B2263" s="376"/>
      <c r="C2263" s="69"/>
      <c r="D2263" s="69"/>
      <c r="E2263" s="70">
        <v>7368.53</v>
      </c>
      <c r="F2263" s="69"/>
      <c r="G2263" s="69"/>
      <c r="H2263" s="68"/>
      <c r="I2263" s="67"/>
      <c r="K2263" s="90" t="s">
        <v>48</v>
      </c>
    </row>
    <row r="2264" spans="1:11" ht="12" hidden="1" customHeight="1" outlineLevel="4" x14ac:dyDescent="0.2">
      <c r="A2264" s="376" t="s">
        <v>622</v>
      </c>
      <c r="B2264" s="376"/>
      <c r="C2264" s="69"/>
      <c r="D2264" s="69"/>
      <c r="E2264" s="70">
        <v>36113.730000000003</v>
      </c>
      <c r="F2264" s="69"/>
      <c r="G2264" s="69"/>
      <c r="H2264" s="68"/>
      <c r="I2264" s="67"/>
      <c r="K2264" s="90" t="s">
        <v>46</v>
      </c>
    </row>
    <row r="2265" spans="1:11" ht="12" hidden="1" customHeight="1" outlineLevel="4" x14ac:dyDescent="0.2">
      <c r="A2265" s="376" t="s">
        <v>621</v>
      </c>
      <c r="B2265" s="376"/>
      <c r="C2265" s="69"/>
      <c r="D2265" s="69"/>
      <c r="E2265" s="70">
        <v>12623.25</v>
      </c>
      <c r="F2265" s="69"/>
      <c r="G2265" s="69"/>
      <c r="H2265" s="68"/>
      <c r="I2265" s="67"/>
      <c r="K2265" s="90" t="s">
        <v>46</v>
      </c>
    </row>
    <row r="2266" spans="1:11" ht="23.25" hidden="1" customHeight="1" outlineLevel="4" x14ac:dyDescent="0.2">
      <c r="A2266" s="376" t="s">
        <v>620</v>
      </c>
      <c r="B2266" s="376"/>
      <c r="C2266" s="69"/>
      <c r="D2266" s="69"/>
      <c r="E2266" s="70">
        <v>2096.67</v>
      </c>
      <c r="F2266" s="69"/>
      <c r="G2266" s="69"/>
      <c r="H2266" s="68"/>
      <c r="I2266" s="67"/>
      <c r="K2266" s="90" t="s">
        <v>56</v>
      </c>
    </row>
    <row r="2267" spans="1:11" ht="23.25" hidden="1" customHeight="1" outlineLevel="4" x14ac:dyDescent="0.2">
      <c r="A2267" s="376" t="s">
        <v>619</v>
      </c>
      <c r="B2267" s="376"/>
      <c r="C2267" s="69"/>
      <c r="D2267" s="69"/>
      <c r="E2267" s="70">
        <v>5375.61</v>
      </c>
      <c r="F2267" s="69"/>
      <c r="G2267" s="69"/>
      <c r="H2267" s="68"/>
      <c r="I2267" s="67"/>
      <c r="K2267" s="90" t="s">
        <v>56</v>
      </c>
    </row>
    <row r="2268" spans="1:11" ht="12" hidden="1" customHeight="1" outlineLevel="4" x14ac:dyDescent="0.2">
      <c r="A2268" s="376" t="s">
        <v>526</v>
      </c>
      <c r="B2268" s="376"/>
      <c r="C2268" s="69"/>
      <c r="D2268" s="69"/>
      <c r="E2268" s="70">
        <v>13028</v>
      </c>
      <c r="F2268" s="69"/>
      <c r="G2268" s="69"/>
      <c r="H2268" s="68"/>
      <c r="I2268" s="67"/>
      <c r="K2268" s="90" t="s">
        <v>22</v>
      </c>
    </row>
    <row r="2269" spans="1:11" ht="12" hidden="1" customHeight="1" outlineLevel="4" x14ac:dyDescent="0.2">
      <c r="A2269" s="376" t="s">
        <v>618</v>
      </c>
      <c r="B2269" s="376"/>
      <c r="C2269" s="69"/>
      <c r="D2269" s="69"/>
      <c r="E2269" s="70">
        <v>13135.24</v>
      </c>
      <c r="F2269" s="69"/>
      <c r="G2269" s="69"/>
      <c r="H2269" s="68"/>
      <c r="I2269" s="67"/>
      <c r="K2269" s="90" t="s">
        <v>24</v>
      </c>
    </row>
    <row r="2270" spans="1:11" ht="12" hidden="1" customHeight="1" outlineLevel="4" x14ac:dyDescent="0.2">
      <c r="A2270" s="376" t="s">
        <v>617</v>
      </c>
      <c r="B2270" s="376"/>
      <c r="C2270" s="69"/>
      <c r="D2270" s="69"/>
      <c r="E2270" s="70">
        <v>7645.86</v>
      </c>
      <c r="F2270" s="69"/>
      <c r="G2270" s="69"/>
      <c r="H2270" s="68"/>
      <c r="I2270" s="67"/>
      <c r="K2270" s="90" t="s">
        <v>23</v>
      </c>
    </row>
    <row r="2271" spans="1:11" ht="23.25" hidden="1" customHeight="1" outlineLevel="4" x14ac:dyDescent="0.2">
      <c r="A2271" s="376" t="s">
        <v>616</v>
      </c>
      <c r="B2271" s="376"/>
      <c r="C2271" s="69"/>
      <c r="D2271" s="69"/>
      <c r="E2271" s="70">
        <v>17253.97</v>
      </c>
      <c r="F2271" s="69"/>
      <c r="G2271" s="69"/>
      <c r="H2271" s="68"/>
      <c r="I2271" s="67"/>
      <c r="K2271" s="90" t="s">
        <v>162</v>
      </c>
    </row>
    <row r="2272" spans="1:11" ht="23.25" hidden="1" customHeight="1" outlineLevel="4" x14ac:dyDescent="0.2">
      <c r="A2272" s="376" t="s">
        <v>615</v>
      </c>
      <c r="B2272" s="376"/>
      <c r="C2272" s="69"/>
      <c r="D2272" s="69"/>
      <c r="E2272" s="70">
        <v>1241.97</v>
      </c>
      <c r="F2272" s="69"/>
      <c r="G2272" s="69"/>
      <c r="H2272" s="68"/>
      <c r="I2272" s="67"/>
      <c r="K2272" s="90" t="s">
        <v>163</v>
      </c>
    </row>
    <row r="2273" spans="1:11" ht="23.25" hidden="1" customHeight="1" outlineLevel="4" x14ac:dyDescent="0.2">
      <c r="A2273" s="376" t="s">
        <v>614</v>
      </c>
      <c r="B2273" s="376"/>
      <c r="C2273" s="69"/>
      <c r="D2273" s="69"/>
      <c r="E2273" s="70">
        <v>9448.2000000000007</v>
      </c>
      <c r="F2273" s="69"/>
      <c r="G2273" s="69"/>
      <c r="H2273" s="68"/>
      <c r="I2273" s="67"/>
      <c r="K2273" s="90" t="s">
        <v>163</v>
      </c>
    </row>
    <row r="2274" spans="1:11" ht="23.25" hidden="1" customHeight="1" outlineLevel="4" x14ac:dyDescent="0.2">
      <c r="A2274" s="376" t="s">
        <v>613</v>
      </c>
      <c r="B2274" s="376"/>
      <c r="C2274" s="69"/>
      <c r="D2274" s="69"/>
      <c r="E2274" s="70">
        <v>4609.25</v>
      </c>
      <c r="F2274" s="69"/>
      <c r="G2274" s="69"/>
      <c r="H2274" s="68"/>
      <c r="I2274" s="67"/>
      <c r="K2274" s="90" t="s">
        <v>164</v>
      </c>
    </row>
    <row r="2275" spans="1:11" ht="23.25" hidden="1" customHeight="1" outlineLevel="4" x14ac:dyDescent="0.2">
      <c r="A2275" s="376" t="s">
        <v>612</v>
      </c>
      <c r="B2275" s="376"/>
      <c r="C2275" s="69"/>
      <c r="D2275" s="69"/>
      <c r="E2275" s="70">
        <v>4322.99</v>
      </c>
      <c r="F2275" s="69"/>
      <c r="G2275" s="69"/>
      <c r="H2275" s="68"/>
      <c r="I2275" s="67"/>
      <c r="K2275" s="90" t="s">
        <v>164</v>
      </c>
    </row>
    <row r="2276" spans="1:11" ht="23.25" hidden="1" customHeight="1" outlineLevel="4" x14ac:dyDescent="0.2">
      <c r="A2276" s="376" t="s">
        <v>611</v>
      </c>
      <c r="B2276" s="376"/>
      <c r="C2276" s="69"/>
      <c r="D2276" s="69"/>
      <c r="E2276" s="70">
        <v>2313.9899999999998</v>
      </c>
      <c r="F2276" s="69"/>
      <c r="G2276" s="69"/>
      <c r="H2276" s="68"/>
      <c r="I2276" s="67"/>
      <c r="K2276" s="90" t="s">
        <v>165</v>
      </c>
    </row>
    <row r="2277" spans="1:11" ht="23.25" hidden="1" customHeight="1" outlineLevel="4" x14ac:dyDescent="0.2">
      <c r="A2277" s="376" t="s">
        <v>610</v>
      </c>
      <c r="B2277" s="376"/>
      <c r="C2277" s="69"/>
      <c r="D2277" s="69"/>
      <c r="E2277" s="70">
        <v>1986.38</v>
      </c>
      <c r="F2277" s="69"/>
      <c r="G2277" s="69"/>
      <c r="H2277" s="68"/>
      <c r="I2277" s="67"/>
      <c r="K2277" s="90" t="s">
        <v>165</v>
      </c>
    </row>
    <row r="2278" spans="1:11" ht="12" hidden="1" customHeight="1" outlineLevel="4" x14ac:dyDescent="0.2">
      <c r="A2278" s="376" t="s">
        <v>609</v>
      </c>
      <c r="B2278" s="376"/>
      <c r="C2278" s="69"/>
      <c r="D2278" s="69"/>
      <c r="E2278" s="70">
        <v>5976.45</v>
      </c>
      <c r="F2278" s="69"/>
      <c r="G2278" s="69"/>
      <c r="H2278" s="68"/>
      <c r="I2278" s="67"/>
      <c r="K2278" s="90" t="s">
        <v>215</v>
      </c>
    </row>
    <row r="2279" spans="1:11" ht="12" hidden="1" customHeight="1" outlineLevel="2" x14ac:dyDescent="0.2">
      <c r="A2279" s="374" t="s">
        <v>501</v>
      </c>
      <c r="B2279" s="374"/>
      <c r="C2279" s="73"/>
      <c r="D2279" s="73"/>
      <c r="E2279" s="76">
        <v>159.16999999999999</v>
      </c>
      <c r="F2279" s="76">
        <v>159.16999999999999</v>
      </c>
      <c r="G2279" s="73"/>
      <c r="H2279" s="72"/>
      <c r="I2279" s="71"/>
      <c r="K2279" s="90" t="s">
        <v>453</v>
      </c>
    </row>
    <row r="2280" spans="1:11" ht="12" hidden="1" customHeight="1" outlineLevel="3" x14ac:dyDescent="0.2">
      <c r="A2280" s="375" t="s">
        <v>499</v>
      </c>
      <c r="B2280" s="375"/>
      <c r="C2280" s="69"/>
      <c r="D2280" s="69"/>
      <c r="E2280" s="69"/>
      <c r="F2280" s="75">
        <v>159.16999999999999</v>
      </c>
      <c r="G2280" s="69"/>
      <c r="H2280" s="68"/>
      <c r="I2280" s="67"/>
    </row>
    <row r="2281" spans="1:11" ht="12" hidden="1" customHeight="1" outlineLevel="4" x14ac:dyDescent="0.2">
      <c r="A2281" s="376" t="s">
        <v>499</v>
      </c>
      <c r="B2281" s="376"/>
      <c r="C2281" s="69"/>
      <c r="D2281" s="69"/>
      <c r="E2281" s="69"/>
      <c r="F2281" s="75">
        <v>159.16999999999999</v>
      </c>
      <c r="G2281" s="69"/>
      <c r="H2281" s="68"/>
      <c r="I2281" s="67"/>
    </row>
    <row r="2282" spans="1:11" ht="23.25" hidden="1" customHeight="1" outlineLevel="3" x14ac:dyDescent="0.2">
      <c r="A2282" s="375" t="s">
        <v>438</v>
      </c>
      <c r="B2282" s="375"/>
      <c r="C2282" s="69"/>
      <c r="D2282" s="69"/>
      <c r="E2282" s="75">
        <v>159.16999999999999</v>
      </c>
      <c r="F2282" s="69"/>
      <c r="G2282" s="69"/>
      <c r="H2282" s="68"/>
      <c r="I2282" s="67"/>
    </row>
    <row r="2283" spans="1:11" ht="12" hidden="1" customHeight="1" outlineLevel="4" x14ac:dyDescent="0.2">
      <c r="A2283" s="376" t="s">
        <v>499</v>
      </c>
      <c r="B2283" s="376"/>
      <c r="C2283" s="69"/>
      <c r="D2283" s="69"/>
      <c r="E2283" s="75">
        <v>159.16999999999999</v>
      </c>
      <c r="F2283" s="69"/>
      <c r="G2283" s="69"/>
      <c r="H2283" s="68"/>
      <c r="I2283" s="67"/>
    </row>
    <row r="2284" spans="1:11" ht="12" hidden="1" customHeight="1" outlineLevel="2" x14ac:dyDescent="0.2">
      <c r="A2284" s="374" t="s">
        <v>500</v>
      </c>
      <c r="B2284" s="374"/>
      <c r="C2284" s="73"/>
      <c r="D2284" s="73"/>
      <c r="E2284" s="76">
        <v>123.66</v>
      </c>
      <c r="F2284" s="76">
        <v>123.66</v>
      </c>
      <c r="G2284" s="73"/>
      <c r="H2284" s="72"/>
      <c r="I2284" s="71"/>
      <c r="K2284" s="90" t="s">
        <v>453</v>
      </c>
    </row>
    <row r="2285" spans="1:11" ht="12" hidden="1" customHeight="1" outlineLevel="3" x14ac:dyDescent="0.2">
      <c r="A2285" s="375" t="s">
        <v>499</v>
      </c>
      <c r="B2285" s="375"/>
      <c r="C2285" s="69"/>
      <c r="D2285" s="69"/>
      <c r="E2285" s="69"/>
      <c r="F2285" s="75">
        <v>123.66</v>
      </c>
      <c r="G2285" s="69"/>
      <c r="H2285" s="68"/>
      <c r="I2285" s="67"/>
    </row>
    <row r="2286" spans="1:11" ht="12" hidden="1" customHeight="1" outlineLevel="4" x14ac:dyDescent="0.2">
      <c r="A2286" s="376" t="s">
        <v>499</v>
      </c>
      <c r="B2286" s="376"/>
      <c r="C2286" s="69"/>
      <c r="D2286" s="69"/>
      <c r="E2286" s="69"/>
      <c r="F2286" s="75">
        <v>123.66</v>
      </c>
      <c r="G2286" s="69"/>
      <c r="H2286" s="68"/>
      <c r="I2286" s="67"/>
    </row>
    <row r="2287" spans="1:11" ht="23.25" hidden="1" customHeight="1" outlineLevel="3" x14ac:dyDescent="0.2">
      <c r="A2287" s="375" t="s">
        <v>438</v>
      </c>
      <c r="B2287" s="375"/>
      <c r="C2287" s="69"/>
      <c r="D2287" s="69"/>
      <c r="E2287" s="75">
        <v>123.66</v>
      </c>
      <c r="F2287" s="69"/>
      <c r="G2287" s="69"/>
      <c r="H2287" s="68"/>
      <c r="I2287" s="67"/>
    </row>
    <row r="2288" spans="1:11" ht="12" hidden="1" customHeight="1" outlineLevel="4" x14ac:dyDescent="0.2">
      <c r="A2288" s="376" t="s">
        <v>499</v>
      </c>
      <c r="B2288" s="376"/>
      <c r="C2288" s="69"/>
      <c r="D2288" s="69"/>
      <c r="E2288" s="75">
        <v>123.66</v>
      </c>
      <c r="F2288" s="69"/>
      <c r="G2288" s="69"/>
      <c r="H2288" s="68"/>
      <c r="I2288" s="67"/>
    </row>
    <row r="2289" spans="1:11" ht="12" customHeight="1" outlineLevel="1" collapsed="1" x14ac:dyDescent="0.2">
      <c r="A2289" s="373" t="s">
        <v>451</v>
      </c>
      <c r="B2289" s="373"/>
      <c r="C2289" s="79"/>
      <c r="D2289" s="79"/>
      <c r="E2289" s="80">
        <v>585534.23</v>
      </c>
      <c r="F2289" s="80">
        <v>585534.23</v>
      </c>
      <c r="G2289" s="79"/>
      <c r="H2289" s="78"/>
      <c r="I2289" s="77"/>
    </row>
    <row r="2290" spans="1:11" ht="12" hidden="1" customHeight="1" outlineLevel="2" x14ac:dyDescent="0.2">
      <c r="A2290" s="374" t="s">
        <v>392</v>
      </c>
      <c r="B2290" s="374"/>
      <c r="C2290" s="73"/>
      <c r="D2290" s="73"/>
      <c r="E2290" s="74">
        <v>2731.77</v>
      </c>
      <c r="F2290" s="74">
        <v>2731.77</v>
      </c>
      <c r="G2290" s="73"/>
      <c r="H2290" s="72"/>
      <c r="I2290" s="71"/>
      <c r="K2290" s="90" t="s">
        <v>453</v>
      </c>
    </row>
    <row r="2291" spans="1:11" ht="12" hidden="1" customHeight="1" outlineLevel="3" x14ac:dyDescent="0.2">
      <c r="A2291" s="375" t="s">
        <v>499</v>
      </c>
      <c r="B2291" s="375"/>
      <c r="C2291" s="69"/>
      <c r="D2291" s="69"/>
      <c r="E2291" s="69"/>
      <c r="F2291" s="70">
        <v>2731.77</v>
      </c>
      <c r="G2291" s="69"/>
      <c r="H2291" s="68"/>
      <c r="I2291" s="67"/>
    </row>
    <row r="2292" spans="1:11" ht="12" hidden="1" customHeight="1" outlineLevel="4" x14ac:dyDescent="0.2">
      <c r="A2292" s="376" t="s">
        <v>499</v>
      </c>
      <c r="B2292" s="376"/>
      <c r="C2292" s="69"/>
      <c r="D2292" s="69"/>
      <c r="E2292" s="69"/>
      <c r="F2292" s="70">
        <v>2731.77</v>
      </c>
      <c r="G2292" s="69"/>
      <c r="H2292" s="68"/>
      <c r="I2292" s="67"/>
    </row>
    <row r="2293" spans="1:11" ht="23.25" hidden="1" customHeight="1" outlineLevel="3" x14ac:dyDescent="0.2">
      <c r="A2293" s="375" t="s">
        <v>438</v>
      </c>
      <c r="B2293" s="375"/>
      <c r="C2293" s="69"/>
      <c r="D2293" s="69"/>
      <c r="E2293" s="70">
        <v>2731.77</v>
      </c>
      <c r="F2293" s="69"/>
      <c r="G2293" s="69"/>
      <c r="H2293" s="68"/>
      <c r="I2293" s="67"/>
    </row>
    <row r="2294" spans="1:11" ht="12" hidden="1" customHeight="1" outlineLevel="4" x14ac:dyDescent="0.2">
      <c r="A2294" s="376" t="s">
        <v>499</v>
      </c>
      <c r="B2294" s="376"/>
      <c r="C2294" s="69"/>
      <c r="D2294" s="69"/>
      <c r="E2294" s="70">
        <v>2731.77</v>
      </c>
      <c r="F2294" s="69"/>
      <c r="G2294" s="69"/>
      <c r="H2294" s="68"/>
      <c r="I2294" s="67"/>
    </row>
    <row r="2295" spans="1:11" ht="12" hidden="1" customHeight="1" outlineLevel="2" x14ac:dyDescent="0.2">
      <c r="A2295" s="374" t="s">
        <v>506</v>
      </c>
      <c r="B2295" s="374"/>
      <c r="C2295" s="73"/>
      <c r="D2295" s="73"/>
      <c r="E2295" s="74">
        <v>5417.9</v>
      </c>
      <c r="F2295" s="74">
        <v>5417.9</v>
      </c>
      <c r="G2295" s="73"/>
      <c r="H2295" s="72"/>
      <c r="I2295" s="71"/>
      <c r="K2295" s="90" t="s">
        <v>453</v>
      </c>
    </row>
    <row r="2296" spans="1:11" ht="12" hidden="1" customHeight="1" outlineLevel="3" x14ac:dyDescent="0.2">
      <c r="A2296" s="375" t="s">
        <v>499</v>
      </c>
      <c r="B2296" s="375"/>
      <c r="C2296" s="69"/>
      <c r="D2296" s="69"/>
      <c r="E2296" s="69"/>
      <c r="F2296" s="70">
        <v>5417.9</v>
      </c>
      <c r="G2296" s="69"/>
      <c r="H2296" s="68"/>
      <c r="I2296" s="67"/>
    </row>
    <row r="2297" spans="1:11" ht="12" hidden="1" customHeight="1" outlineLevel="4" x14ac:dyDescent="0.2">
      <c r="A2297" s="376" t="s">
        <v>499</v>
      </c>
      <c r="B2297" s="376"/>
      <c r="C2297" s="69"/>
      <c r="D2297" s="69"/>
      <c r="E2297" s="69"/>
      <c r="F2297" s="70">
        <v>5417.9</v>
      </c>
      <c r="G2297" s="69"/>
      <c r="H2297" s="68"/>
      <c r="I2297" s="67"/>
    </row>
    <row r="2298" spans="1:11" ht="23.25" hidden="1" customHeight="1" outlineLevel="3" x14ac:dyDescent="0.2">
      <c r="A2298" s="375" t="s">
        <v>438</v>
      </c>
      <c r="B2298" s="375"/>
      <c r="C2298" s="69"/>
      <c r="D2298" s="69"/>
      <c r="E2298" s="70">
        <v>5417.9</v>
      </c>
      <c r="F2298" s="69"/>
      <c r="G2298" s="69"/>
      <c r="H2298" s="68"/>
      <c r="I2298" s="67"/>
    </row>
    <row r="2299" spans="1:11" ht="12" hidden="1" customHeight="1" outlineLevel="4" x14ac:dyDescent="0.2">
      <c r="A2299" s="376" t="s">
        <v>499</v>
      </c>
      <c r="B2299" s="376"/>
      <c r="C2299" s="69"/>
      <c r="D2299" s="69"/>
      <c r="E2299" s="70">
        <v>5417.9</v>
      </c>
      <c r="F2299" s="69"/>
      <c r="G2299" s="69"/>
      <c r="H2299" s="68"/>
      <c r="I2299" s="67"/>
    </row>
    <row r="2300" spans="1:11" ht="12" hidden="1" customHeight="1" outlineLevel="2" x14ac:dyDescent="0.2">
      <c r="A2300" s="374" t="s">
        <v>505</v>
      </c>
      <c r="B2300" s="374"/>
      <c r="C2300" s="73"/>
      <c r="D2300" s="73"/>
      <c r="E2300" s="76">
        <v>0.85</v>
      </c>
      <c r="F2300" s="76">
        <v>0.85</v>
      </c>
      <c r="G2300" s="73"/>
      <c r="H2300" s="72"/>
      <c r="I2300" s="71"/>
      <c r="K2300" s="90" t="s">
        <v>453</v>
      </c>
    </row>
    <row r="2301" spans="1:11" ht="12" hidden="1" customHeight="1" outlineLevel="3" x14ac:dyDescent="0.2">
      <c r="A2301" s="375" t="s">
        <v>499</v>
      </c>
      <c r="B2301" s="375"/>
      <c r="C2301" s="69"/>
      <c r="D2301" s="69"/>
      <c r="E2301" s="69"/>
      <c r="F2301" s="75">
        <v>0.85</v>
      </c>
      <c r="G2301" s="69"/>
      <c r="H2301" s="68"/>
      <c r="I2301" s="67"/>
    </row>
    <row r="2302" spans="1:11" ht="12" hidden="1" customHeight="1" outlineLevel="4" x14ac:dyDescent="0.2">
      <c r="A2302" s="376" t="s">
        <v>499</v>
      </c>
      <c r="B2302" s="376"/>
      <c r="C2302" s="69"/>
      <c r="D2302" s="69"/>
      <c r="E2302" s="69"/>
      <c r="F2302" s="75">
        <v>0.85</v>
      </c>
      <c r="G2302" s="69"/>
      <c r="H2302" s="68"/>
      <c r="I2302" s="67"/>
    </row>
    <row r="2303" spans="1:11" ht="23.25" hidden="1" customHeight="1" outlineLevel="3" x14ac:dyDescent="0.2">
      <c r="A2303" s="375" t="s">
        <v>438</v>
      </c>
      <c r="B2303" s="375"/>
      <c r="C2303" s="69"/>
      <c r="D2303" s="69"/>
      <c r="E2303" s="75">
        <v>0.85</v>
      </c>
      <c r="F2303" s="69"/>
      <c r="G2303" s="69"/>
      <c r="H2303" s="68"/>
      <c r="I2303" s="67"/>
    </row>
    <row r="2304" spans="1:11" ht="12" hidden="1" customHeight="1" outlineLevel="4" x14ac:dyDescent="0.2">
      <c r="A2304" s="376" t="s">
        <v>499</v>
      </c>
      <c r="B2304" s="376"/>
      <c r="C2304" s="69"/>
      <c r="D2304" s="69"/>
      <c r="E2304" s="75">
        <v>0.85</v>
      </c>
      <c r="F2304" s="69"/>
      <c r="G2304" s="69"/>
      <c r="H2304" s="68"/>
      <c r="I2304" s="67"/>
    </row>
    <row r="2305" spans="1:11" ht="12" hidden="1" customHeight="1" outlineLevel="2" x14ac:dyDescent="0.2">
      <c r="A2305" s="374" t="s">
        <v>504</v>
      </c>
      <c r="B2305" s="374"/>
      <c r="C2305" s="73"/>
      <c r="D2305" s="73"/>
      <c r="E2305" s="76">
        <v>0.41</v>
      </c>
      <c r="F2305" s="76">
        <v>0.41</v>
      </c>
      <c r="G2305" s="73"/>
      <c r="H2305" s="72"/>
      <c r="I2305" s="71"/>
      <c r="K2305" s="90" t="s">
        <v>453</v>
      </c>
    </row>
    <row r="2306" spans="1:11" ht="12" hidden="1" customHeight="1" outlineLevel="3" x14ac:dyDescent="0.2">
      <c r="A2306" s="375" t="s">
        <v>499</v>
      </c>
      <c r="B2306" s="375"/>
      <c r="C2306" s="69"/>
      <c r="D2306" s="69"/>
      <c r="E2306" s="69"/>
      <c r="F2306" s="75">
        <v>0.41</v>
      </c>
      <c r="G2306" s="69"/>
      <c r="H2306" s="68"/>
      <c r="I2306" s="67"/>
    </row>
    <row r="2307" spans="1:11" ht="12" hidden="1" customHeight="1" outlineLevel="4" x14ac:dyDescent="0.2">
      <c r="A2307" s="376" t="s">
        <v>499</v>
      </c>
      <c r="B2307" s="376"/>
      <c r="C2307" s="69"/>
      <c r="D2307" s="69"/>
      <c r="E2307" s="69"/>
      <c r="F2307" s="75">
        <v>0.41</v>
      </c>
      <c r="G2307" s="69"/>
      <c r="H2307" s="68"/>
      <c r="I2307" s="67"/>
    </row>
    <row r="2308" spans="1:11" ht="23.25" hidden="1" customHeight="1" outlineLevel="3" x14ac:dyDescent="0.2">
      <c r="A2308" s="375" t="s">
        <v>438</v>
      </c>
      <c r="B2308" s="375"/>
      <c r="C2308" s="69"/>
      <c r="D2308" s="69"/>
      <c r="E2308" s="75">
        <v>0.41</v>
      </c>
      <c r="F2308" s="69"/>
      <c r="G2308" s="69"/>
      <c r="H2308" s="68"/>
      <c r="I2308" s="67"/>
    </row>
    <row r="2309" spans="1:11" ht="12" hidden="1" customHeight="1" outlineLevel="4" x14ac:dyDescent="0.2">
      <c r="A2309" s="376" t="s">
        <v>499</v>
      </c>
      <c r="B2309" s="376"/>
      <c r="C2309" s="69"/>
      <c r="D2309" s="69"/>
      <c r="E2309" s="75">
        <v>0.41</v>
      </c>
      <c r="F2309" s="69"/>
      <c r="G2309" s="69"/>
      <c r="H2309" s="68"/>
      <c r="I2309" s="67"/>
    </row>
    <row r="2310" spans="1:11" ht="12" hidden="1" customHeight="1" outlineLevel="2" x14ac:dyDescent="0.2">
      <c r="A2310" s="374" t="s">
        <v>503</v>
      </c>
      <c r="B2310" s="374"/>
      <c r="C2310" s="73"/>
      <c r="D2310" s="73"/>
      <c r="E2310" s="74">
        <v>15433.68</v>
      </c>
      <c r="F2310" s="74">
        <v>15433.68</v>
      </c>
      <c r="G2310" s="73"/>
      <c r="H2310" s="72"/>
      <c r="I2310" s="71"/>
      <c r="K2310" s="90" t="s">
        <v>453</v>
      </c>
    </row>
    <row r="2311" spans="1:11" ht="12" hidden="1" customHeight="1" outlineLevel="3" x14ac:dyDescent="0.2">
      <c r="A2311" s="375" t="s">
        <v>499</v>
      </c>
      <c r="B2311" s="375"/>
      <c r="C2311" s="69"/>
      <c r="D2311" s="69"/>
      <c r="E2311" s="69"/>
      <c r="F2311" s="70">
        <v>15433.68</v>
      </c>
      <c r="G2311" s="69"/>
      <c r="H2311" s="68"/>
      <c r="I2311" s="67"/>
    </row>
    <row r="2312" spans="1:11" ht="12" hidden="1" customHeight="1" outlineLevel="4" x14ac:dyDescent="0.2">
      <c r="A2312" s="376" t="s">
        <v>499</v>
      </c>
      <c r="B2312" s="376"/>
      <c r="C2312" s="69"/>
      <c r="D2312" s="69"/>
      <c r="E2312" s="69"/>
      <c r="F2312" s="70">
        <v>15433.68</v>
      </c>
      <c r="G2312" s="69"/>
      <c r="H2312" s="68"/>
      <c r="I2312" s="67"/>
    </row>
    <row r="2313" spans="1:11" ht="23.25" hidden="1" customHeight="1" outlineLevel="3" x14ac:dyDescent="0.2">
      <c r="A2313" s="375" t="s">
        <v>438</v>
      </c>
      <c r="B2313" s="375"/>
      <c r="C2313" s="69"/>
      <c r="D2313" s="69"/>
      <c r="E2313" s="70">
        <v>15433.68</v>
      </c>
      <c r="F2313" s="69"/>
      <c r="G2313" s="69"/>
      <c r="H2313" s="68"/>
      <c r="I2313" s="67"/>
    </row>
    <row r="2314" spans="1:11" ht="12" hidden="1" customHeight="1" outlineLevel="4" x14ac:dyDescent="0.2">
      <c r="A2314" s="376" t="s">
        <v>499</v>
      </c>
      <c r="B2314" s="376"/>
      <c r="C2314" s="69"/>
      <c r="D2314" s="69"/>
      <c r="E2314" s="70">
        <v>15433.68</v>
      </c>
      <c r="F2314" s="69"/>
      <c r="G2314" s="69"/>
      <c r="H2314" s="68"/>
      <c r="I2314" s="67"/>
    </row>
    <row r="2315" spans="1:11" ht="12" hidden="1" customHeight="1" outlineLevel="2" x14ac:dyDescent="0.2">
      <c r="A2315" s="374" t="s">
        <v>502</v>
      </c>
      <c r="B2315" s="374"/>
      <c r="C2315" s="73"/>
      <c r="D2315" s="73"/>
      <c r="E2315" s="74">
        <v>559182.21</v>
      </c>
      <c r="F2315" s="74">
        <v>559182.21</v>
      </c>
      <c r="G2315" s="73"/>
      <c r="H2315" s="72"/>
      <c r="I2315" s="71"/>
    </row>
    <row r="2316" spans="1:11" ht="12" hidden="1" customHeight="1" outlineLevel="3" x14ac:dyDescent="0.2">
      <c r="A2316" s="375" t="s">
        <v>499</v>
      </c>
      <c r="B2316" s="375"/>
      <c r="C2316" s="69"/>
      <c r="D2316" s="69"/>
      <c r="E2316" s="70">
        <v>23285.9</v>
      </c>
      <c r="F2316" s="70">
        <v>559182.21</v>
      </c>
      <c r="G2316" s="69"/>
      <c r="H2316" s="68"/>
      <c r="I2316" s="67"/>
      <c r="K2316" s="90" t="s">
        <v>453</v>
      </c>
    </row>
    <row r="2317" spans="1:11" ht="12" hidden="1" customHeight="1" outlineLevel="4" x14ac:dyDescent="0.2">
      <c r="A2317" s="376" t="s">
        <v>499</v>
      </c>
      <c r="B2317" s="376"/>
      <c r="C2317" s="69"/>
      <c r="D2317" s="69"/>
      <c r="E2317" s="70">
        <v>23285.9</v>
      </c>
      <c r="F2317" s="70">
        <v>559182.21</v>
      </c>
      <c r="G2317" s="69"/>
      <c r="H2317" s="68"/>
      <c r="I2317" s="67"/>
    </row>
    <row r="2318" spans="1:11" ht="23.25" hidden="1" customHeight="1" outlineLevel="3" x14ac:dyDescent="0.2">
      <c r="A2318" s="375" t="s">
        <v>438</v>
      </c>
      <c r="B2318" s="375"/>
      <c r="C2318" s="69"/>
      <c r="D2318" s="69"/>
      <c r="E2318" s="70">
        <v>51735.54</v>
      </c>
      <c r="F2318" s="69"/>
      <c r="G2318" s="69"/>
      <c r="H2318" s="68"/>
      <c r="I2318" s="67"/>
      <c r="K2318" s="90" t="s">
        <v>453</v>
      </c>
    </row>
    <row r="2319" spans="1:11" ht="12" hidden="1" customHeight="1" outlineLevel="4" x14ac:dyDescent="0.2">
      <c r="A2319" s="376" t="s">
        <v>499</v>
      </c>
      <c r="B2319" s="376"/>
      <c r="C2319" s="69"/>
      <c r="D2319" s="69"/>
      <c r="E2319" s="70">
        <v>23760.54</v>
      </c>
      <c r="F2319" s="69"/>
      <c r="G2319" s="69"/>
      <c r="H2319" s="68"/>
      <c r="I2319" s="67"/>
    </row>
    <row r="2320" spans="1:11" ht="12" hidden="1" customHeight="1" outlineLevel="4" x14ac:dyDescent="0.2">
      <c r="A2320" s="376" t="s">
        <v>549</v>
      </c>
      <c r="B2320" s="376"/>
      <c r="C2320" s="69"/>
      <c r="D2320" s="69"/>
      <c r="E2320" s="70">
        <v>27975</v>
      </c>
      <c r="F2320" s="69"/>
      <c r="G2320" s="69"/>
      <c r="H2320" s="68"/>
      <c r="I2320" s="67"/>
    </row>
    <row r="2321" spans="1:11" ht="23.25" hidden="1" customHeight="1" outlineLevel="3" x14ac:dyDescent="0.2">
      <c r="A2321" s="375" t="s">
        <v>548</v>
      </c>
      <c r="B2321" s="375"/>
      <c r="C2321" s="69"/>
      <c r="D2321" s="69"/>
      <c r="E2321" s="70">
        <v>484160.77</v>
      </c>
      <c r="F2321" s="69"/>
      <c r="G2321" s="69"/>
      <c r="H2321" s="68"/>
      <c r="I2321" s="67"/>
    </row>
    <row r="2322" spans="1:11" ht="12" hidden="1" customHeight="1" outlineLevel="4" x14ac:dyDescent="0.2">
      <c r="A2322" s="376" t="s">
        <v>623</v>
      </c>
      <c r="B2322" s="376"/>
      <c r="C2322" s="69"/>
      <c r="D2322" s="69"/>
      <c r="E2322" s="70">
        <v>21495.78</v>
      </c>
      <c r="F2322" s="69"/>
      <c r="G2322" s="69"/>
      <c r="H2322" s="68"/>
      <c r="I2322" s="67"/>
      <c r="K2322" s="90" t="s">
        <v>47</v>
      </c>
    </row>
    <row r="2323" spans="1:11" ht="12" hidden="1" customHeight="1" outlineLevel="4" x14ac:dyDescent="0.2">
      <c r="A2323" s="376" t="s">
        <v>531</v>
      </c>
      <c r="B2323" s="376"/>
      <c r="C2323" s="69"/>
      <c r="D2323" s="69"/>
      <c r="E2323" s="70">
        <v>35524.32</v>
      </c>
      <c r="F2323" s="69"/>
      <c r="G2323" s="69"/>
      <c r="H2323" s="68"/>
      <c r="I2323" s="67"/>
      <c r="K2323" s="90" t="s">
        <v>48</v>
      </c>
    </row>
    <row r="2324" spans="1:11" ht="12" hidden="1" customHeight="1" outlineLevel="4" x14ac:dyDescent="0.2">
      <c r="A2324" s="376" t="s">
        <v>622</v>
      </c>
      <c r="B2324" s="376"/>
      <c r="C2324" s="69"/>
      <c r="D2324" s="69"/>
      <c r="E2324" s="70">
        <v>47198.7</v>
      </c>
      <c r="F2324" s="69"/>
      <c r="G2324" s="69"/>
      <c r="H2324" s="68"/>
      <c r="I2324" s="67"/>
      <c r="K2324" s="90" t="s">
        <v>46</v>
      </c>
    </row>
    <row r="2325" spans="1:11" ht="12" hidden="1" customHeight="1" outlineLevel="4" x14ac:dyDescent="0.2">
      <c r="A2325" s="376" t="s">
        <v>621</v>
      </c>
      <c r="B2325" s="376"/>
      <c r="C2325" s="69"/>
      <c r="D2325" s="69"/>
      <c r="E2325" s="70">
        <v>54271.14</v>
      </c>
      <c r="F2325" s="69"/>
      <c r="G2325" s="69"/>
      <c r="H2325" s="68"/>
      <c r="I2325" s="67"/>
      <c r="K2325" s="90" t="s">
        <v>46</v>
      </c>
    </row>
    <row r="2326" spans="1:11" ht="23.25" hidden="1" customHeight="1" outlineLevel="4" x14ac:dyDescent="0.2">
      <c r="A2326" s="376" t="s">
        <v>620</v>
      </c>
      <c r="B2326" s="376"/>
      <c r="C2326" s="69"/>
      <c r="D2326" s="69"/>
      <c r="E2326" s="70">
        <v>10300.1</v>
      </c>
      <c r="F2326" s="69"/>
      <c r="G2326" s="69"/>
      <c r="H2326" s="68"/>
      <c r="I2326" s="67"/>
      <c r="K2326" s="90" t="s">
        <v>56</v>
      </c>
    </row>
    <row r="2327" spans="1:11" ht="23.25" hidden="1" customHeight="1" outlineLevel="4" x14ac:dyDescent="0.2">
      <c r="A2327" s="376" t="s">
        <v>619</v>
      </c>
      <c r="B2327" s="376"/>
      <c r="C2327" s="69"/>
      <c r="D2327" s="69"/>
      <c r="E2327" s="70">
        <v>7496.22</v>
      </c>
      <c r="F2327" s="69"/>
      <c r="G2327" s="69"/>
      <c r="H2327" s="68"/>
      <c r="I2327" s="67"/>
      <c r="K2327" s="90" t="s">
        <v>56</v>
      </c>
    </row>
    <row r="2328" spans="1:11" ht="12" hidden="1" customHeight="1" outlineLevel="4" x14ac:dyDescent="0.2">
      <c r="A2328" s="376" t="s">
        <v>526</v>
      </c>
      <c r="B2328" s="376"/>
      <c r="C2328" s="69"/>
      <c r="D2328" s="69"/>
      <c r="E2328" s="70">
        <v>37154.78</v>
      </c>
      <c r="F2328" s="69"/>
      <c r="G2328" s="69"/>
      <c r="H2328" s="68"/>
      <c r="I2328" s="67"/>
      <c r="K2328" s="90" t="s">
        <v>22</v>
      </c>
    </row>
    <row r="2329" spans="1:11" ht="12" hidden="1" customHeight="1" outlineLevel="4" x14ac:dyDescent="0.2">
      <c r="A2329" s="376" t="s">
        <v>618</v>
      </c>
      <c r="B2329" s="376"/>
      <c r="C2329" s="69"/>
      <c r="D2329" s="69"/>
      <c r="E2329" s="70">
        <v>28937.56</v>
      </c>
      <c r="F2329" s="69"/>
      <c r="G2329" s="69"/>
      <c r="H2329" s="68"/>
      <c r="I2329" s="67"/>
      <c r="K2329" s="90" t="s">
        <v>24</v>
      </c>
    </row>
    <row r="2330" spans="1:11" ht="12" hidden="1" customHeight="1" outlineLevel="4" x14ac:dyDescent="0.2">
      <c r="A2330" s="376" t="s">
        <v>617</v>
      </c>
      <c r="B2330" s="376"/>
      <c r="C2330" s="69"/>
      <c r="D2330" s="69"/>
      <c r="E2330" s="70">
        <v>29031.96</v>
      </c>
      <c r="F2330" s="69"/>
      <c r="G2330" s="69"/>
      <c r="H2330" s="68"/>
      <c r="I2330" s="67"/>
      <c r="K2330" s="90" t="s">
        <v>23</v>
      </c>
    </row>
    <row r="2331" spans="1:11" ht="23.25" hidden="1" customHeight="1" outlineLevel="4" x14ac:dyDescent="0.2">
      <c r="A2331" s="376" t="s">
        <v>616</v>
      </c>
      <c r="B2331" s="376"/>
      <c r="C2331" s="69"/>
      <c r="D2331" s="69"/>
      <c r="E2331" s="70">
        <v>25945.77</v>
      </c>
      <c r="F2331" s="69"/>
      <c r="G2331" s="69"/>
      <c r="H2331" s="68"/>
      <c r="I2331" s="67"/>
      <c r="K2331" s="90" t="s">
        <v>162</v>
      </c>
    </row>
    <row r="2332" spans="1:11" ht="23.25" hidden="1" customHeight="1" outlineLevel="4" x14ac:dyDescent="0.2">
      <c r="A2332" s="376" t="s">
        <v>615</v>
      </c>
      <c r="B2332" s="376"/>
      <c r="C2332" s="69"/>
      <c r="D2332" s="69"/>
      <c r="E2332" s="70">
        <v>16982.310000000001</v>
      </c>
      <c r="F2332" s="69"/>
      <c r="G2332" s="69"/>
      <c r="H2332" s="68"/>
      <c r="I2332" s="67"/>
      <c r="K2332" s="90" t="s">
        <v>163</v>
      </c>
    </row>
    <row r="2333" spans="1:11" ht="23.25" hidden="1" customHeight="1" outlineLevel="4" x14ac:dyDescent="0.2">
      <c r="A2333" s="376" t="s">
        <v>614</v>
      </c>
      <c r="B2333" s="376"/>
      <c r="C2333" s="69"/>
      <c r="D2333" s="69"/>
      <c r="E2333" s="70">
        <v>11430.69</v>
      </c>
      <c r="F2333" s="69"/>
      <c r="G2333" s="69"/>
      <c r="H2333" s="68"/>
      <c r="I2333" s="67"/>
      <c r="K2333" s="90" t="s">
        <v>163</v>
      </c>
    </row>
    <row r="2334" spans="1:11" ht="23.25" hidden="1" customHeight="1" outlineLevel="4" x14ac:dyDescent="0.2">
      <c r="A2334" s="376" t="s">
        <v>613</v>
      </c>
      <c r="B2334" s="376"/>
      <c r="C2334" s="69"/>
      <c r="D2334" s="69"/>
      <c r="E2334" s="70">
        <v>33035.730000000003</v>
      </c>
      <c r="F2334" s="69"/>
      <c r="G2334" s="69"/>
      <c r="H2334" s="68"/>
      <c r="I2334" s="67"/>
      <c r="K2334" s="90" t="s">
        <v>164</v>
      </c>
    </row>
    <row r="2335" spans="1:11" ht="23.25" hidden="1" customHeight="1" outlineLevel="4" x14ac:dyDescent="0.2">
      <c r="A2335" s="376" t="s">
        <v>612</v>
      </c>
      <c r="B2335" s="376"/>
      <c r="C2335" s="69"/>
      <c r="D2335" s="69"/>
      <c r="E2335" s="70">
        <v>18267.63</v>
      </c>
      <c r="F2335" s="69"/>
      <c r="G2335" s="69"/>
      <c r="H2335" s="68"/>
      <c r="I2335" s="67"/>
      <c r="K2335" s="90" t="s">
        <v>164</v>
      </c>
    </row>
    <row r="2336" spans="1:11" ht="23.25" hidden="1" customHeight="1" outlineLevel="4" x14ac:dyDescent="0.2">
      <c r="A2336" s="376" t="s">
        <v>611</v>
      </c>
      <c r="B2336" s="376"/>
      <c r="C2336" s="69"/>
      <c r="D2336" s="69"/>
      <c r="E2336" s="70">
        <v>77980.75</v>
      </c>
      <c r="F2336" s="69"/>
      <c r="G2336" s="69"/>
      <c r="H2336" s="68"/>
      <c r="I2336" s="67"/>
      <c r="K2336" s="90" t="s">
        <v>165</v>
      </c>
    </row>
    <row r="2337" spans="1:48" ht="23.25" hidden="1" customHeight="1" outlineLevel="4" x14ac:dyDescent="0.2">
      <c r="A2337" s="376" t="s">
        <v>610</v>
      </c>
      <c r="B2337" s="376"/>
      <c r="C2337" s="69"/>
      <c r="D2337" s="69"/>
      <c r="E2337" s="70">
        <v>11531.01</v>
      </c>
      <c r="F2337" s="69"/>
      <c r="G2337" s="69"/>
      <c r="H2337" s="68"/>
      <c r="I2337" s="67"/>
      <c r="K2337" s="90" t="s">
        <v>165</v>
      </c>
    </row>
    <row r="2338" spans="1:48" ht="12" hidden="1" customHeight="1" outlineLevel="4" x14ac:dyDescent="0.2">
      <c r="A2338" s="376" t="s">
        <v>609</v>
      </c>
      <c r="B2338" s="376"/>
      <c r="C2338" s="69"/>
      <c r="D2338" s="69"/>
      <c r="E2338" s="70">
        <v>17576.32</v>
      </c>
      <c r="F2338" s="69"/>
      <c r="G2338" s="69"/>
      <c r="H2338" s="68"/>
      <c r="I2338" s="67"/>
      <c r="K2338" s="90" t="s">
        <v>215</v>
      </c>
    </row>
    <row r="2339" spans="1:48" ht="12" hidden="1" customHeight="1" outlineLevel="2" x14ac:dyDescent="0.2">
      <c r="A2339" s="374" t="s">
        <v>501</v>
      </c>
      <c r="B2339" s="374"/>
      <c r="C2339" s="73"/>
      <c r="D2339" s="73"/>
      <c r="E2339" s="74">
        <v>1542.65</v>
      </c>
      <c r="F2339" s="74">
        <v>1542.65</v>
      </c>
      <c r="G2339" s="73"/>
      <c r="H2339" s="72"/>
      <c r="I2339" s="71"/>
      <c r="K2339" s="90" t="s">
        <v>453</v>
      </c>
    </row>
    <row r="2340" spans="1:48" ht="12" hidden="1" customHeight="1" outlineLevel="3" x14ac:dyDescent="0.2">
      <c r="A2340" s="375" t="s">
        <v>499</v>
      </c>
      <c r="B2340" s="375"/>
      <c r="C2340" s="69"/>
      <c r="D2340" s="69"/>
      <c r="E2340" s="69"/>
      <c r="F2340" s="70">
        <v>1542.65</v>
      </c>
      <c r="G2340" s="69"/>
      <c r="H2340" s="68"/>
      <c r="I2340" s="67"/>
    </row>
    <row r="2341" spans="1:48" ht="12" hidden="1" customHeight="1" outlineLevel="4" x14ac:dyDescent="0.2">
      <c r="A2341" s="376" t="s">
        <v>499</v>
      </c>
      <c r="B2341" s="376"/>
      <c r="C2341" s="69"/>
      <c r="D2341" s="69"/>
      <c r="E2341" s="69"/>
      <c r="F2341" s="70">
        <v>1542.65</v>
      </c>
      <c r="G2341" s="69"/>
      <c r="H2341" s="68"/>
      <c r="I2341" s="67"/>
    </row>
    <row r="2342" spans="1:48" ht="23.25" hidden="1" customHeight="1" outlineLevel="3" x14ac:dyDescent="0.2">
      <c r="A2342" s="375" t="s">
        <v>438</v>
      </c>
      <c r="B2342" s="375"/>
      <c r="C2342" s="69"/>
      <c r="D2342" s="69"/>
      <c r="E2342" s="70">
        <v>1542.65</v>
      </c>
      <c r="F2342" s="69"/>
      <c r="G2342" s="69"/>
      <c r="H2342" s="68"/>
      <c r="I2342" s="67"/>
    </row>
    <row r="2343" spans="1:48" ht="12" hidden="1" customHeight="1" outlineLevel="4" x14ac:dyDescent="0.2">
      <c r="A2343" s="376" t="s">
        <v>499</v>
      </c>
      <c r="B2343" s="376"/>
      <c r="C2343" s="69"/>
      <c r="D2343" s="69"/>
      <c r="E2343" s="70">
        <v>1542.65</v>
      </c>
      <c r="F2343" s="69"/>
      <c r="G2343" s="69"/>
      <c r="H2343" s="68"/>
      <c r="I2343" s="67"/>
    </row>
    <row r="2344" spans="1:48" ht="12" hidden="1" customHeight="1" outlineLevel="2" x14ac:dyDescent="0.2">
      <c r="A2344" s="374" t="s">
        <v>500</v>
      </c>
      <c r="B2344" s="374"/>
      <c r="C2344" s="73"/>
      <c r="D2344" s="73"/>
      <c r="E2344" s="74">
        <v>1224.76</v>
      </c>
      <c r="F2344" s="74">
        <v>1224.76</v>
      </c>
      <c r="G2344" s="73"/>
      <c r="H2344" s="72"/>
      <c r="I2344" s="71"/>
      <c r="K2344" s="90" t="s">
        <v>453</v>
      </c>
    </row>
    <row r="2345" spans="1:48" ht="12" hidden="1" customHeight="1" outlineLevel="3" x14ac:dyDescent="0.2">
      <c r="A2345" s="375" t="s">
        <v>499</v>
      </c>
      <c r="B2345" s="375"/>
      <c r="C2345" s="69"/>
      <c r="D2345" s="69"/>
      <c r="E2345" s="69"/>
      <c r="F2345" s="70">
        <v>1224.76</v>
      </c>
      <c r="G2345" s="69"/>
      <c r="H2345" s="68"/>
      <c r="I2345" s="67"/>
    </row>
    <row r="2346" spans="1:48" ht="12" hidden="1" customHeight="1" outlineLevel="4" x14ac:dyDescent="0.2">
      <c r="A2346" s="376" t="s">
        <v>499</v>
      </c>
      <c r="B2346" s="376"/>
      <c r="C2346" s="69"/>
      <c r="D2346" s="69"/>
      <c r="E2346" s="69"/>
      <c r="F2346" s="70">
        <v>1224.76</v>
      </c>
      <c r="G2346" s="69"/>
      <c r="H2346" s="68"/>
      <c r="I2346" s="67"/>
    </row>
    <row r="2347" spans="1:48" ht="23.25" hidden="1" customHeight="1" outlineLevel="3" x14ac:dyDescent="0.2">
      <c r="A2347" s="375" t="s">
        <v>438</v>
      </c>
      <c r="B2347" s="375"/>
      <c r="C2347" s="69"/>
      <c r="D2347" s="69"/>
      <c r="E2347" s="70">
        <v>1224.76</v>
      </c>
      <c r="F2347" s="69"/>
      <c r="G2347" s="69"/>
      <c r="H2347" s="68"/>
      <c r="I2347" s="67"/>
    </row>
    <row r="2348" spans="1:48" ht="12" hidden="1" customHeight="1" outlineLevel="4" x14ac:dyDescent="0.2">
      <c r="A2348" s="376" t="s">
        <v>499</v>
      </c>
      <c r="B2348" s="376"/>
      <c r="C2348" s="69"/>
      <c r="D2348" s="69"/>
      <c r="E2348" s="70">
        <v>1224.76</v>
      </c>
      <c r="F2348" s="69"/>
      <c r="G2348" s="69"/>
      <c r="H2348" s="68"/>
      <c r="I2348" s="67"/>
    </row>
    <row r="2349" spans="1:48" ht="12" customHeight="1" outlineLevel="1" collapsed="1" x14ac:dyDescent="0.2">
      <c r="A2349" s="373" t="s">
        <v>607</v>
      </c>
      <c r="B2349" s="373"/>
      <c r="C2349" s="79"/>
      <c r="D2349" s="79"/>
      <c r="E2349" s="80">
        <v>183589.27</v>
      </c>
      <c r="F2349" s="80">
        <v>183589.27</v>
      </c>
      <c r="G2349" s="79"/>
      <c r="H2349" s="78"/>
      <c r="I2349" s="77"/>
      <c r="AV2349" s="90" t="s">
        <v>453</v>
      </c>
    </row>
    <row r="2350" spans="1:48" ht="12" hidden="1" customHeight="1" outlineLevel="2" x14ac:dyDescent="0.2">
      <c r="A2350" s="374" t="s">
        <v>502</v>
      </c>
      <c r="B2350" s="374"/>
      <c r="C2350" s="73"/>
      <c r="D2350" s="73"/>
      <c r="E2350" s="74">
        <v>183589.27</v>
      </c>
      <c r="F2350" s="74">
        <v>183589.27</v>
      </c>
      <c r="G2350" s="73"/>
      <c r="H2350" s="72"/>
      <c r="I2350" s="71"/>
    </row>
    <row r="2351" spans="1:48" ht="12" hidden="1" customHeight="1" outlineLevel="3" x14ac:dyDescent="0.2">
      <c r="A2351" s="375" t="s">
        <v>499</v>
      </c>
      <c r="B2351" s="375"/>
      <c r="C2351" s="69"/>
      <c r="D2351" s="69"/>
      <c r="E2351" s="69"/>
      <c r="F2351" s="70">
        <v>183589.27</v>
      </c>
      <c r="G2351" s="69"/>
      <c r="H2351" s="68"/>
      <c r="I2351" s="67"/>
    </row>
    <row r="2352" spans="1:48" ht="12" hidden="1" customHeight="1" outlineLevel="4" x14ac:dyDescent="0.2">
      <c r="A2352" s="376" t="s">
        <v>499</v>
      </c>
      <c r="B2352" s="376"/>
      <c r="C2352" s="69"/>
      <c r="D2352" s="69"/>
      <c r="E2352" s="69"/>
      <c r="F2352" s="70">
        <v>183589.27</v>
      </c>
      <c r="G2352" s="69"/>
      <c r="H2352" s="68"/>
      <c r="I2352" s="67"/>
    </row>
    <row r="2353" spans="1:48" ht="12" hidden="1" customHeight="1" outlineLevel="3" x14ac:dyDescent="0.2">
      <c r="A2353" s="375" t="s">
        <v>608</v>
      </c>
      <c r="B2353" s="375"/>
      <c r="C2353" s="69"/>
      <c r="D2353" s="69"/>
      <c r="E2353" s="70">
        <v>141287.59</v>
      </c>
      <c r="F2353" s="69"/>
      <c r="G2353" s="69"/>
      <c r="H2353" s="68"/>
      <c r="I2353" s="67"/>
    </row>
    <row r="2354" spans="1:48" ht="12" hidden="1" customHeight="1" outlineLevel="4" x14ac:dyDescent="0.2">
      <c r="A2354" s="376" t="s">
        <v>499</v>
      </c>
      <c r="B2354" s="376"/>
      <c r="C2354" s="69"/>
      <c r="D2354" s="69"/>
      <c r="E2354" s="70">
        <v>141287.59</v>
      </c>
      <c r="F2354" s="69"/>
      <c r="G2354" s="69"/>
      <c r="H2354" s="68"/>
      <c r="I2354" s="67"/>
    </row>
    <row r="2355" spans="1:48" ht="12" hidden="1" customHeight="1" outlineLevel="3" x14ac:dyDescent="0.2">
      <c r="A2355" s="375" t="s">
        <v>442</v>
      </c>
      <c r="B2355" s="375"/>
      <c r="C2355" s="69"/>
      <c r="D2355" s="69"/>
      <c r="E2355" s="70">
        <v>42301.68</v>
      </c>
      <c r="F2355" s="69"/>
      <c r="G2355" s="69"/>
      <c r="H2355" s="68"/>
      <c r="I2355" s="67"/>
    </row>
    <row r="2356" spans="1:48" ht="12" hidden="1" customHeight="1" outlineLevel="4" x14ac:dyDescent="0.2">
      <c r="A2356" s="376" t="s">
        <v>499</v>
      </c>
      <c r="B2356" s="376"/>
      <c r="C2356" s="69"/>
      <c r="D2356" s="69"/>
      <c r="E2356" s="70">
        <v>42301.68</v>
      </c>
      <c r="F2356" s="69"/>
      <c r="G2356" s="69"/>
      <c r="H2356" s="68"/>
      <c r="I2356" s="67"/>
    </row>
    <row r="2357" spans="1:48" ht="12" customHeight="1" outlineLevel="1" collapsed="1" x14ac:dyDescent="0.2">
      <c r="A2357" s="373" t="s">
        <v>607</v>
      </c>
      <c r="B2357" s="373"/>
      <c r="C2357" s="79"/>
      <c r="D2357" s="79"/>
      <c r="E2357" s="80">
        <v>2454347.84</v>
      </c>
      <c r="F2357" s="80">
        <v>2454347.84</v>
      </c>
      <c r="G2357" s="79"/>
      <c r="H2357" s="78"/>
      <c r="I2357" s="77"/>
      <c r="AV2357" s="90" t="s">
        <v>453</v>
      </c>
    </row>
    <row r="2358" spans="1:48" ht="12" hidden="1" customHeight="1" outlineLevel="2" x14ac:dyDescent="0.2">
      <c r="A2358" s="374" t="s">
        <v>502</v>
      </c>
      <c r="B2358" s="374"/>
      <c r="C2358" s="73"/>
      <c r="D2358" s="73"/>
      <c r="E2358" s="74">
        <v>2454347.84</v>
      </c>
      <c r="F2358" s="74">
        <v>2454347.84</v>
      </c>
      <c r="G2358" s="73"/>
      <c r="H2358" s="72"/>
      <c r="I2358" s="71"/>
    </row>
    <row r="2359" spans="1:48" ht="12" hidden="1" customHeight="1" outlineLevel="3" x14ac:dyDescent="0.2">
      <c r="A2359" s="375" t="s">
        <v>499</v>
      </c>
      <c r="B2359" s="375"/>
      <c r="C2359" s="69"/>
      <c r="D2359" s="69"/>
      <c r="E2359" s="69"/>
      <c r="F2359" s="70">
        <v>2454347.84</v>
      </c>
      <c r="G2359" s="69"/>
      <c r="H2359" s="68"/>
      <c r="I2359" s="67"/>
    </row>
    <row r="2360" spans="1:48" ht="12" hidden="1" customHeight="1" outlineLevel="4" x14ac:dyDescent="0.2">
      <c r="A2360" s="376" t="s">
        <v>499</v>
      </c>
      <c r="B2360" s="376"/>
      <c r="C2360" s="69"/>
      <c r="D2360" s="69"/>
      <c r="E2360" s="69"/>
      <c r="F2360" s="70">
        <v>2454347.84</v>
      </c>
      <c r="G2360" s="69"/>
      <c r="H2360" s="68"/>
      <c r="I2360" s="67"/>
    </row>
    <row r="2361" spans="1:48" ht="12" hidden="1" customHeight="1" outlineLevel="3" x14ac:dyDescent="0.2">
      <c r="A2361" s="375" t="s">
        <v>550</v>
      </c>
      <c r="B2361" s="375"/>
      <c r="C2361" s="69"/>
      <c r="D2361" s="69"/>
      <c r="E2361" s="70">
        <v>2454347.84</v>
      </c>
      <c r="F2361" s="69"/>
      <c r="G2361" s="69"/>
      <c r="H2361" s="68"/>
      <c r="I2361" s="67"/>
    </row>
    <row r="2362" spans="1:48" ht="12" hidden="1" customHeight="1" outlineLevel="4" x14ac:dyDescent="0.2">
      <c r="A2362" s="376" t="s">
        <v>499</v>
      </c>
      <c r="B2362" s="376"/>
      <c r="C2362" s="69"/>
      <c r="D2362" s="69"/>
      <c r="E2362" s="70">
        <v>2454347.84</v>
      </c>
      <c r="F2362" s="69"/>
      <c r="G2362" s="69"/>
      <c r="H2362" s="68"/>
      <c r="I2362" s="67"/>
    </row>
    <row r="2363" spans="1:48" ht="12" customHeight="1" outlineLevel="1" collapsed="1" x14ac:dyDescent="0.2">
      <c r="A2363" s="373" t="s">
        <v>450</v>
      </c>
      <c r="B2363" s="373"/>
      <c r="C2363" s="79"/>
      <c r="D2363" s="79"/>
      <c r="E2363" s="80">
        <v>2098530.1800000002</v>
      </c>
      <c r="F2363" s="80">
        <v>2098530.1800000002</v>
      </c>
      <c r="G2363" s="79"/>
      <c r="H2363" s="78"/>
      <c r="I2363" s="77"/>
    </row>
    <row r="2364" spans="1:48" ht="12" hidden="1" customHeight="1" outlineLevel="2" x14ac:dyDescent="0.2">
      <c r="A2364" s="374" t="s">
        <v>507</v>
      </c>
      <c r="B2364" s="374"/>
      <c r="C2364" s="73"/>
      <c r="D2364" s="73"/>
      <c r="E2364" s="76">
        <v>13.66</v>
      </c>
      <c r="F2364" s="76">
        <v>13.66</v>
      </c>
      <c r="G2364" s="73"/>
      <c r="H2364" s="72"/>
      <c r="I2364" s="71"/>
      <c r="K2364" s="90" t="s">
        <v>496</v>
      </c>
    </row>
    <row r="2365" spans="1:48" ht="12" hidden="1" customHeight="1" outlineLevel="3" x14ac:dyDescent="0.2">
      <c r="A2365" s="375" t="s">
        <v>499</v>
      </c>
      <c r="B2365" s="375"/>
      <c r="C2365" s="69"/>
      <c r="D2365" s="69"/>
      <c r="E2365" s="69"/>
      <c r="F2365" s="75">
        <v>13.66</v>
      </c>
      <c r="G2365" s="69"/>
      <c r="H2365" s="68"/>
      <c r="I2365" s="67"/>
    </row>
    <row r="2366" spans="1:48" ht="12" hidden="1" customHeight="1" outlineLevel="4" x14ac:dyDescent="0.2">
      <c r="A2366" s="376" t="s">
        <v>499</v>
      </c>
      <c r="B2366" s="376"/>
      <c r="C2366" s="69"/>
      <c r="D2366" s="69"/>
      <c r="E2366" s="69"/>
      <c r="F2366" s="75">
        <v>13.66</v>
      </c>
      <c r="G2366" s="69"/>
      <c r="H2366" s="68"/>
      <c r="I2366" s="67"/>
    </row>
    <row r="2367" spans="1:48" ht="23.25" hidden="1" customHeight="1" outlineLevel="3" x14ac:dyDescent="0.2">
      <c r="A2367" s="375" t="s">
        <v>438</v>
      </c>
      <c r="B2367" s="375"/>
      <c r="C2367" s="69"/>
      <c r="D2367" s="69"/>
      <c r="E2367" s="75">
        <v>13.66</v>
      </c>
      <c r="F2367" s="69"/>
      <c r="G2367" s="69"/>
      <c r="H2367" s="68"/>
      <c r="I2367" s="67"/>
    </row>
    <row r="2368" spans="1:48" ht="12" hidden="1" customHeight="1" outlineLevel="4" x14ac:dyDescent="0.2">
      <c r="A2368" s="376" t="s">
        <v>499</v>
      </c>
      <c r="B2368" s="376"/>
      <c r="C2368" s="69"/>
      <c r="D2368" s="69"/>
      <c r="E2368" s="75">
        <v>13.66</v>
      </c>
      <c r="F2368" s="69"/>
      <c r="G2368" s="69"/>
      <c r="H2368" s="68"/>
      <c r="I2368" s="67"/>
    </row>
    <row r="2369" spans="1:55" ht="12" hidden="1" customHeight="1" outlineLevel="2" x14ac:dyDescent="0.2">
      <c r="A2369" s="374" t="s">
        <v>392</v>
      </c>
      <c r="B2369" s="374"/>
      <c r="C2369" s="73"/>
      <c r="D2369" s="73"/>
      <c r="E2369" s="74">
        <v>7068.49</v>
      </c>
      <c r="F2369" s="74">
        <v>7068.49</v>
      </c>
      <c r="G2369" s="73"/>
      <c r="H2369" s="72"/>
      <c r="I2369" s="71"/>
    </row>
    <row r="2370" spans="1:55" ht="12" hidden="1" customHeight="1" outlineLevel="3" x14ac:dyDescent="0.2">
      <c r="A2370" s="375" t="s">
        <v>499</v>
      </c>
      <c r="B2370" s="375"/>
      <c r="C2370" s="69"/>
      <c r="D2370" s="69"/>
      <c r="E2370" s="69"/>
      <c r="F2370" s="70">
        <v>7068.49</v>
      </c>
      <c r="G2370" s="69"/>
      <c r="H2370" s="68"/>
      <c r="I2370" s="67"/>
    </row>
    <row r="2371" spans="1:55" ht="12" hidden="1" customHeight="1" outlineLevel="4" x14ac:dyDescent="0.2">
      <c r="A2371" s="376" t="s">
        <v>499</v>
      </c>
      <c r="B2371" s="376"/>
      <c r="C2371" s="69"/>
      <c r="D2371" s="69"/>
      <c r="E2371" s="69"/>
      <c r="F2371" s="70">
        <v>7068.49</v>
      </c>
      <c r="G2371" s="69"/>
      <c r="H2371" s="68"/>
      <c r="I2371" s="67"/>
    </row>
    <row r="2372" spans="1:55" ht="12" hidden="1" customHeight="1" outlineLevel="3" x14ac:dyDescent="0.2">
      <c r="A2372" s="375" t="s">
        <v>448</v>
      </c>
      <c r="B2372" s="375"/>
      <c r="C2372" s="69"/>
      <c r="D2372" s="69"/>
      <c r="E2372" s="70">
        <v>1370.09</v>
      </c>
      <c r="F2372" s="69"/>
      <c r="G2372" s="69"/>
      <c r="H2372" s="68"/>
      <c r="I2372" s="67"/>
      <c r="BC2372" s="90" t="s">
        <v>447</v>
      </c>
    </row>
    <row r="2373" spans="1:55" ht="12" hidden="1" customHeight="1" outlineLevel="4" x14ac:dyDescent="0.2">
      <c r="A2373" s="376" t="s">
        <v>499</v>
      </c>
      <c r="B2373" s="376"/>
      <c r="C2373" s="69"/>
      <c r="D2373" s="69"/>
      <c r="E2373" s="70">
        <v>1370.09</v>
      </c>
      <c r="F2373" s="69"/>
      <c r="G2373" s="69"/>
      <c r="H2373" s="68"/>
      <c r="I2373" s="67"/>
    </row>
    <row r="2374" spans="1:55" ht="23.25" hidden="1" customHeight="1" outlineLevel="3" x14ac:dyDescent="0.2">
      <c r="A2374" s="375" t="s">
        <v>438</v>
      </c>
      <c r="B2374" s="375"/>
      <c r="C2374" s="69"/>
      <c r="D2374" s="69"/>
      <c r="E2374" s="70">
        <v>5698.4</v>
      </c>
      <c r="F2374" s="69"/>
      <c r="G2374" s="69"/>
      <c r="H2374" s="68"/>
      <c r="I2374" s="67"/>
      <c r="K2374" s="90" t="s">
        <v>496</v>
      </c>
    </row>
    <row r="2375" spans="1:55" ht="12" hidden="1" customHeight="1" outlineLevel="4" x14ac:dyDescent="0.2">
      <c r="A2375" s="376" t="s">
        <v>499</v>
      </c>
      <c r="B2375" s="376"/>
      <c r="C2375" s="69"/>
      <c r="D2375" s="69"/>
      <c r="E2375" s="70">
        <v>5698.4</v>
      </c>
      <c r="F2375" s="69"/>
      <c r="G2375" s="69"/>
      <c r="H2375" s="68"/>
      <c r="I2375" s="67"/>
    </row>
    <row r="2376" spans="1:55" ht="12" hidden="1" customHeight="1" outlineLevel="2" x14ac:dyDescent="0.2">
      <c r="A2376" s="374" t="s">
        <v>506</v>
      </c>
      <c r="B2376" s="374"/>
      <c r="C2376" s="73"/>
      <c r="D2376" s="73"/>
      <c r="E2376" s="74">
        <v>14024.67</v>
      </c>
      <c r="F2376" s="74">
        <v>14024.67</v>
      </c>
      <c r="G2376" s="73"/>
      <c r="H2376" s="72"/>
      <c r="I2376" s="71"/>
    </row>
    <row r="2377" spans="1:55" ht="12" hidden="1" customHeight="1" outlineLevel="3" x14ac:dyDescent="0.2">
      <c r="A2377" s="375" t="s">
        <v>499</v>
      </c>
      <c r="B2377" s="375"/>
      <c r="C2377" s="69"/>
      <c r="D2377" s="69"/>
      <c r="E2377" s="69"/>
      <c r="F2377" s="70">
        <v>14024.67</v>
      </c>
      <c r="G2377" s="69"/>
      <c r="H2377" s="68"/>
      <c r="I2377" s="67"/>
    </row>
    <row r="2378" spans="1:55" ht="12" hidden="1" customHeight="1" outlineLevel="4" x14ac:dyDescent="0.2">
      <c r="A2378" s="376" t="s">
        <v>499</v>
      </c>
      <c r="B2378" s="376"/>
      <c r="C2378" s="69"/>
      <c r="D2378" s="69"/>
      <c r="E2378" s="69"/>
      <c r="F2378" s="70">
        <v>14024.67</v>
      </c>
      <c r="G2378" s="69"/>
      <c r="H2378" s="68"/>
      <c r="I2378" s="67"/>
    </row>
    <row r="2379" spans="1:55" ht="12" hidden="1" customHeight="1" outlineLevel="3" x14ac:dyDescent="0.2">
      <c r="A2379" s="375" t="s">
        <v>448</v>
      </c>
      <c r="B2379" s="375"/>
      <c r="C2379" s="69"/>
      <c r="D2379" s="69"/>
      <c r="E2379" s="70">
        <v>2763.71</v>
      </c>
      <c r="F2379" s="69"/>
      <c r="G2379" s="69"/>
      <c r="H2379" s="68"/>
      <c r="I2379" s="67"/>
      <c r="BC2379" s="90" t="s">
        <v>447</v>
      </c>
    </row>
    <row r="2380" spans="1:55" ht="12" hidden="1" customHeight="1" outlineLevel="4" x14ac:dyDescent="0.2">
      <c r="A2380" s="376" t="s">
        <v>499</v>
      </c>
      <c r="B2380" s="376"/>
      <c r="C2380" s="69"/>
      <c r="D2380" s="69"/>
      <c r="E2380" s="70">
        <v>2763.71</v>
      </c>
      <c r="F2380" s="69"/>
      <c r="G2380" s="69"/>
      <c r="H2380" s="68"/>
      <c r="I2380" s="67"/>
    </row>
    <row r="2381" spans="1:55" ht="23.25" hidden="1" customHeight="1" outlineLevel="3" x14ac:dyDescent="0.2">
      <c r="A2381" s="375" t="s">
        <v>438</v>
      </c>
      <c r="B2381" s="375"/>
      <c r="C2381" s="69"/>
      <c r="D2381" s="69"/>
      <c r="E2381" s="70">
        <v>11260.96</v>
      </c>
      <c r="F2381" s="69"/>
      <c r="G2381" s="69"/>
      <c r="H2381" s="68"/>
      <c r="I2381" s="67"/>
      <c r="K2381" s="90" t="s">
        <v>496</v>
      </c>
    </row>
    <row r="2382" spans="1:55" ht="12" hidden="1" customHeight="1" outlineLevel="4" x14ac:dyDescent="0.2">
      <c r="A2382" s="376" t="s">
        <v>499</v>
      </c>
      <c r="B2382" s="376"/>
      <c r="C2382" s="69"/>
      <c r="D2382" s="69"/>
      <c r="E2382" s="70">
        <v>11260.96</v>
      </c>
      <c r="F2382" s="69"/>
      <c r="G2382" s="69"/>
      <c r="H2382" s="68"/>
      <c r="I2382" s="67"/>
    </row>
    <row r="2383" spans="1:55" ht="12" hidden="1" customHeight="1" outlineLevel="2" x14ac:dyDescent="0.2">
      <c r="A2383" s="374" t="s">
        <v>505</v>
      </c>
      <c r="B2383" s="374"/>
      <c r="C2383" s="73"/>
      <c r="D2383" s="73"/>
      <c r="E2383" s="76">
        <v>2.2799999999999998</v>
      </c>
      <c r="F2383" s="76">
        <v>2.2799999999999998</v>
      </c>
      <c r="G2383" s="73"/>
      <c r="H2383" s="72"/>
      <c r="I2383" s="71"/>
    </row>
    <row r="2384" spans="1:55" ht="12" hidden="1" customHeight="1" outlineLevel="3" x14ac:dyDescent="0.2">
      <c r="A2384" s="375" t="s">
        <v>499</v>
      </c>
      <c r="B2384" s="375"/>
      <c r="C2384" s="69"/>
      <c r="D2384" s="69"/>
      <c r="E2384" s="69"/>
      <c r="F2384" s="75">
        <v>2.2799999999999998</v>
      </c>
      <c r="G2384" s="69"/>
      <c r="H2384" s="68"/>
      <c r="I2384" s="67"/>
    </row>
    <row r="2385" spans="1:55" ht="12" hidden="1" customHeight="1" outlineLevel="4" x14ac:dyDescent="0.2">
      <c r="A2385" s="376" t="s">
        <v>499</v>
      </c>
      <c r="B2385" s="376"/>
      <c r="C2385" s="69"/>
      <c r="D2385" s="69"/>
      <c r="E2385" s="69"/>
      <c r="F2385" s="75">
        <v>2.2799999999999998</v>
      </c>
      <c r="G2385" s="69"/>
      <c r="H2385" s="68"/>
      <c r="I2385" s="67"/>
    </row>
    <row r="2386" spans="1:55" ht="12" hidden="1" customHeight="1" outlineLevel="3" x14ac:dyDescent="0.2">
      <c r="A2386" s="375" t="s">
        <v>448</v>
      </c>
      <c r="B2386" s="375"/>
      <c r="C2386" s="69"/>
      <c r="D2386" s="69"/>
      <c r="E2386" s="75">
        <v>0.43</v>
      </c>
      <c r="F2386" s="69"/>
      <c r="G2386" s="69"/>
      <c r="H2386" s="68"/>
      <c r="I2386" s="67"/>
      <c r="BC2386" s="90" t="s">
        <v>447</v>
      </c>
    </row>
    <row r="2387" spans="1:55" ht="12" hidden="1" customHeight="1" outlineLevel="4" x14ac:dyDescent="0.2">
      <c r="A2387" s="376" t="s">
        <v>499</v>
      </c>
      <c r="B2387" s="376"/>
      <c r="C2387" s="69"/>
      <c r="D2387" s="69"/>
      <c r="E2387" s="75">
        <v>0.43</v>
      </c>
      <c r="F2387" s="69"/>
      <c r="G2387" s="69"/>
      <c r="H2387" s="68"/>
      <c r="I2387" s="67"/>
    </row>
    <row r="2388" spans="1:55" ht="23.25" hidden="1" customHeight="1" outlineLevel="3" x14ac:dyDescent="0.2">
      <c r="A2388" s="375" t="s">
        <v>438</v>
      </c>
      <c r="B2388" s="375"/>
      <c r="C2388" s="69"/>
      <c r="D2388" s="69"/>
      <c r="E2388" s="75">
        <v>1.85</v>
      </c>
      <c r="F2388" s="69"/>
      <c r="G2388" s="69"/>
      <c r="H2388" s="68"/>
      <c r="I2388" s="67"/>
      <c r="K2388" s="90" t="s">
        <v>496</v>
      </c>
    </row>
    <row r="2389" spans="1:55" ht="12" hidden="1" customHeight="1" outlineLevel="4" x14ac:dyDescent="0.2">
      <c r="A2389" s="376" t="s">
        <v>499</v>
      </c>
      <c r="B2389" s="376"/>
      <c r="C2389" s="69"/>
      <c r="D2389" s="69"/>
      <c r="E2389" s="75">
        <v>1.85</v>
      </c>
      <c r="F2389" s="69"/>
      <c r="G2389" s="69"/>
      <c r="H2389" s="68"/>
      <c r="I2389" s="67"/>
    </row>
    <row r="2390" spans="1:55" ht="12" hidden="1" customHeight="1" outlineLevel="2" x14ac:dyDescent="0.2">
      <c r="A2390" s="374" t="s">
        <v>504</v>
      </c>
      <c r="B2390" s="374"/>
      <c r="C2390" s="73"/>
      <c r="D2390" s="73"/>
      <c r="E2390" s="76">
        <v>49.97</v>
      </c>
      <c r="F2390" s="76">
        <v>49.97</v>
      </c>
      <c r="G2390" s="73"/>
      <c r="H2390" s="72"/>
      <c r="I2390" s="71"/>
    </row>
    <row r="2391" spans="1:55" ht="12" hidden="1" customHeight="1" outlineLevel="3" x14ac:dyDescent="0.2">
      <c r="A2391" s="375" t="s">
        <v>499</v>
      </c>
      <c r="B2391" s="375"/>
      <c r="C2391" s="69"/>
      <c r="D2391" s="69"/>
      <c r="E2391" s="69"/>
      <c r="F2391" s="75">
        <v>49.97</v>
      </c>
      <c r="G2391" s="69"/>
      <c r="H2391" s="68"/>
      <c r="I2391" s="67"/>
    </row>
    <row r="2392" spans="1:55" ht="12" hidden="1" customHeight="1" outlineLevel="4" x14ac:dyDescent="0.2">
      <c r="A2392" s="376" t="s">
        <v>499</v>
      </c>
      <c r="B2392" s="376"/>
      <c r="C2392" s="69"/>
      <c r="D2392" s="69"/>
      <c r="E2392" s="69"/>
      <c r="F2392" s="75">
        <v>49.97</v>
      </c>
      <c r="G2392" s="69"/>
      <c r="H2392" s="68"/>
      <c r="I2392" s="67"/>
    </row>
    <row r="2393" spans="1:55" ht="12" hidden="1" customHeight="1" outlineLevel="3" x14ac:dyDescent="0.2">
      <c r="A2393" s="375" t="s">
        <v>448</v>
      </c>
      <c r="B2393" s="375"/>
      <c r="C2393" s="69"/>
      <c r="D2393" s="69"/>
      <c r="E2393" s="75">
        <v>0.59</v>
      </c>
      <c r="F2393" s="69"/>
      <c r="G2393" s="69"/>
      <c r="H2393" s="68"/>
      <c r="I2393" s="67"/>
      <c r="BC2393" s="90" t="s">
        <v>447</v>
      </c>
    </row>
    <row r="2394" spans="1:55" ht="12" hidden="1" customHeight="1" outlineLevel="4" x14ac:dyDescent="0.2">
      <c r="A2394" s="376" t="s">
        <v>499</v>
      </c>
      <c r="B2394" s="376"/>
      <c r="C2394" s="69"/>
      <c r="D2394" s="69"/>
      <c r="E2394" s="75">
        <v>0.59</v>
      </c>
      <c r="F2394" s="69"/>
      <c r="G2394" s="69"/>
      <c r="H2394" s="68"/>
      <c r="I2394" s="67"/>
    </row>
    <row r="2395" spans="1:55" ht="23.25" hidden="1" customHeight="1" outlineLevel="3" x14ac:dyDescent="0.2">
      <c r="A2395" s="375" t="s">
        <v>438</v>
      </c>
      <c r="B2395" s="375"/>
      <c r="C2395" s="69"/>
      <c r="D2395" s="69"/>
      <c r="E2395" s="75">
        <v>49.38</v>
      </c>
      <c r="F2395" s="69"/>
      <c r="G2395" s="69"/>
      <c r="H2395" s="68"/>
      <c r="I2395" s="67"/>
      <c r="K2395" s="90" t="s">
        <v>496</v>
      </c>
    </row>
    <row r="2396" spans="1:55" ht="12" hidden="1" customHeight="1" outlineLevel="4" x14ac:dyDescent="0.2">
      <c r="A2396" s="376" t="s">
        <v>499</v>
      </c>
      <c r="B2396" s="376"/>
      <c r="C2396" s="69"/>
      <c r="D2396" s="69"/>
      <c r="E2396" s="75">
        <v>49.38</v>
      </c>
      <c r="F2396" s="69"/>
      <c r="G2396" s="69"/>
      <c r="H2396" s="68"/>
      <c r="I2396" s="67"/>
    </row>
    <row r="2397" spans="1:55" ht="12" hidden="1" customHeight="1" outlineLevel="2" x14ac:dyDescent="0.2">
      <c r="A2397" s="374" t="s">
        <v>503</v>
      </c>
      <c r="B2397" s="374"/>
      <c r="C2397" s="73"/>
      <c r="D2397" s="73"/>
      <c r="E2397" s="74">
        <v>41279.4</v>
      </c>
      <c r="F2397" s="74">
        <v>41279.4</v>
      </c>
      <c r="G2397" s="73"/>
      <c r="H2397" s="72"/>
      <c r="I2397" s="71"/>
    </row>
    <row r="2398" spans="1:55" ht="12" hidden="1" customHeight="1" outlineLevel="3" x14ac:dyDescent="0.2">
      <c r="A2398" s="375" t="s">
        <v>499</v>
      </c>
      <c r="B2398" s="375"/>
      <c r="C2398" s="69"/>
      <c r="D2398" s="69"/>
      <c r="E2398" s="69"/>
      <c r="F2398" s="70">
        <v>41279.4</v>
      </c>
      <c r="G2398" s="69"/>
      <c r="H2398" s="68"/>
      <c r="I2398" s="67"/>
    </row>
    <row r="2399" spans="1:55" ht="12" hidden="1" customHeight="1" outlineLevel="4" x14ac:dyDescent="0.2">
      <c r="A2399" s="376" t="s">
        <v>499</v>
      </c>
      <c r="B2399" s="376"/>
      <c r="C2399" s="69"/>
      <c r="D2399" s="69"/>
      <c r="E2399" s="69"/>
      <c r="F2399" s="70">
        <v>41279.4</v>
      </c>
      <c r="G2399" s="69"/>
      <c r="H2399" s="68"/>
      <c r="I2399" s="67"/>
    </row>
    <row r="2400" spans="1:55" ht="12" hidden="1" customHeight="1" outlineLevel="3" x14ac:dyDescent="0.2">
      <c r="A2400" s="375" t="s">
        <v>448</v>
      </c>
      <c r="B2400" s="375"/>
      <c r="C2400" s="69"/>
      <c r="D2400" s="69"/>
      <c r="E2400" s="70">
        <v>8892.4500000000007</v>
      </c>
      <c r="F2400" s="69"/>
      <c r="G2400" s="69"/>
      <c r="H2400" s="68"/>
      <c r="I2400" s="67"/>
      <c r="BC2400" s="90" t="s">
        <v>447</v>
      </c>
    </row>
    <row r="2401" spans="1:55" ht="12" hidden="1" customHeight="1" outlineLevel="4" x14ac:dyDescent="0.2">
      <c r="A2401" s="376" t="s">
        <v>499</v>
      </c>
      <c r="B2401" s="376"/>
      <c r="C2401" s="69"/>
      <c r="D2401" s="69"/>
      <c r="E2401" s="70">
        <v>8892.4500000000007</v>
      </c>
      <c r="F2401" s="69"/>
      <c r="G2401" s="69"/>
      <c r="H2401" s="68"/>
      <c r="I2401" s="67"/>
    </row>
    <row r="2402" spans="1:55" ht="23.25" hidden="1" customHeight="1" outlineLevel="3" x14ac:dyDescent="0.2">
      <c r="A2402" s="375" t="s">
        <v>438</v>
      </c>
      <c r="B2402" s="375"/>
      <c r="C2402" s="69"/>
      <c r="D2402" s="69"/>
      <c r="E2402" s="70">
        <v>32386.95</v>
      </c>
      <c r="F2402" s="69"/>
      <c r="G2402" s="69"/>
      <c r="H2402" s="68"/>
      <c r="I2402" s="67"/>
      <c r="K2402" s="90" t="s">
        <v>496</v>
      </c>
    </row>
    <row r="2403" spans="1:55" ht="12" hidden="1" customHeight="1" outlineLevel="4" x14ac:dyDescent="0.2">
      <c r="A2403" s="376" t="s">
        <v>499</v>
      </c>
      <c r="B2403" s="376"/>
      <c r="C2403" s="69"/>
      <c r="D2403" s="69"/>
      <c r="E2403" s="70">
        <v>32386.95</v>
      </c>
      <c r="F2403" s="69"/>
      <c r="G2403" s="69"/>
      <c r="H2403" s="68"/>
      <c r="I2403" s="67"/>
    </row>
    <row r="2404" spans="1:55" ht="12" hidden="1" customHeight="1" outlineLevel="2" x14ac:dyDescent="0.2">
      <c r="A2404" s="374" t="s">
        <v>502</v>
      </c>
      <c r="B2404" s="374"/>
      <c r="C2404" s="73"/>
      <c r="D2404" s="73"/>
      <c r="E2404" s="74">
        <v>2028994.22</v>
      </c>
      <c r="F2404" s="74">
        <v>2028994.22</v>
      </c>
      <c r="G2404" s="73"/>
      <c r="H2404" s="72"/>
      <c r="I2404" s="71"/>
    </row>
    <row r="2405" spans="1:55" ht="12" hidden="1" customHeight="1" outlineLevel="3" x14ac:dyDescent="0.2">
      <c r="A2405" s="375" t="s">
        <v>499</v>
      </c>
      <c r="B2405" s="375"/>
      <c r="C2405" s="69"/>
      <c r="D2405" s="69"/>
      <c r="E2405" s="70">
        <v>85023.4</v>
      </c>
      <c r="F2405" s="70">
        <v>2028994.22</v>
      </c>
      <c r="G2405" s="69"/>
      <c r="H2405" s="68"/>
      <c r="I2405" s="67"/>
      <c r="K2405" s="90" t="s">
        <v>496</v>
      </c>
    </row>
    <row r="2406" spans="1:55" ht="12" hidden="1" customHeight="1" outlineLevel="4" x14ac:dyDescent="0.2">
      <c r="A2406" s="376" t="s">
        <v>499</v>
      </c>
      <c r="B2406" s="376"/>
      <c r="C2406" s="69"/>
      <c r="D2406" s="69"/>
      <c r="E2406" s="70">
        <v>85023.4</v>
      </c>
      <c r="F2406" s="70">
        <v>2028994.22</v>
      </c>
      <c r="G2406" s="69"/>
      <c r="H2406" s="68"/>
      <c r="I2406" s="67"/>
    </row>
    <row r="2407" spans="1:55" ht="12" hidden="1" customHeight="1" outlineLevel="3" x14ac:dyDescent="0.2">
      <c r="A2407" s="375" t="s">
        <v>448</v>
      </c>
      <c r="B2407" s="375"/>
      <c r="C2407" s="69"/>
      <c r="D2407" s="69"/>
      <c r="E2407" s="70">
        <v>12060.85</v>
      </c>
      <c r="F2407" s="69"/>
      <c r="G2407" s="69"/>
      <c r="H2407" s="68"/>
      <c r="I2407" s="67"/>
      <c r="BC2407" s="90" t="s">
        <v>447</v>
      </c>
    </row>
    <row r="2408" spans="1:55" ht="12" hidden="1" customHeight="1" outlineLevel="4" x14ac:dyDescent="0.2">
      <c r="A2408" s="376" t="s">
        <v>499</v>
      </c>
      <c r="B2408" s="376"/>
      <c r="C2408" s="69"/>
      <c r="D2408" s="69"/>
      <c r="E2408" s="70">
        <v>12060.85</v>
      </c>
      <c r="F2408" s="69"/>
      <c r="G2408" s="69"/>
      <c r="H2408" s="68"/>
      <c r="I2408" s="67"/>
    </row>
    <row r="2409" spans="1:55" ht="23.25" hidden="1" customHeight="1" outlineLevel="3" x14ac:dyDescent="0.2">
      <c r="A2409" s="375" t="s">
        <v>438</v>
      </c>
      <c r="B2409" s="375"/>
      <c r="C2409" s="69"/>
      <c r="D2409" s="69"/>
      <c r="E2409" s="70">
        <v>227600.69</v>
      </c>
      <c r="F2409" s="69"/>
      <c r="G2409" s="69"/>
      <c r="H2409" s="68"/>
      <c r="I2409" s="67"/>
      <c r="K2409" s="90" t="s">
        <v>496</v>
      </c>
    </row>
    <row r="2410" spans="1:55" ht="12" hidden="1" customHeight="1" outlineLevel="4" x14ac:dyDescent="0.2">
      <c r="A2410" s="376" t="s">
        <v>499</v>
      </c>
      <c r="B2410" s="376"/>
      <c r="C2410" s="69"/>
      <c r="D2410" s="69"/>
      <c r="E2410" s="70">
        <v>51129.9</v>
      </c>
      <c r="F2410" s="69"/>
      <c r="G2410" s="69"/>
      <c r="H2410" s="68"/>
      <c r="I2410" s="67"/>
    </row>
    <row r="2411" spans="1:55" ht="12" hidden="1" customHeight="1" outlineLevel="4" x14ac:dyDescent="0.2">
      <c r="A2411" s="376" t="s">
        <v>549</v>
      </c>
      <c r="B2411" s="376"/>
      <c r="C2411" s="69"/>
      <c r="D2411" s="69"/>
      <c r="E2411" s="70">
        <v>176470.79</v>
      </c>
      <c r="F2411" s="69"/>
      <c r="G2411" s="69"/>
      <c r="H2411" s="68"/>
      <c r="I2411" s="67"/>
    </row>
    <row r="2412" spans="1:55" ht="23.25" hidden="1" customHeight="1" outlineLevel="3" x14ac:dyDescent="0.2">
      <c r="A2412" s="375" t="s">
        <v>548</v>
      </c>
      <c r="B2412" s="375"/>
      <c r="C2412" s="69"/>
      <c r="D2412" s="69"/>
      <c r="E2412" s="70">
        <v>1704309.28</v>
      </c>
      <c r="F2412" s="69"/>
      <c r="G2412" s="69"/>
      <c r="H2412" s="68"/>
      <c r="I2412" s="67"/>
    </row>
    <row r="2413" spans="1:55" ht="23.25" hidden="1" customHeight="1" outlineLevel="4" x14ac:dyDescent="0.2">
      <c r="A2413" s="376" t="s">
        <v>606</v>
      </c>
      <c r="B2413" s="376"/>
      <c r="C2413" s="69"/>
      <c r="D2413" s="69"/>
      <c r="E2413" s="70">
        <v>85708.63</v>
      </c>
      <c r="F2413" s="69"/>
      <c r="G2413" s="69"/>
      <c r="H2413" s="68"/>
      <c r="I2413" s="67"/>
      <c r="K2413" s="90" t="s">
        <v>25</v>
      </c>
    </row>
    <row r="2414" spans="1:55" ht="23.25" hidden="1" customHeight="1" outlineLevel="4" x14ac:dyDescent="0.2">
      <c r="A2414" s="376" t="s">
        <v>605</v>
      </c>
      <c r="B2414" s="376"/>
      <c r="C2414" s="69"/>
      <c r="D2414" s="69"/>
      <c r="E2414" s="70">
        <v>158447.35</v>
      </c>
      <c r="F2414" s="69"/>
      <c r="G2414" s="69"/>
      <c r="H2414" s="68"/>
      <c r="I2414" s="67"/>
      <c r="K2414" s="90" t="s">
        <v>25</v>
      </c>
    </row>
    <row r="2415" spans="1:55" ht="34.5" hidden="1" customHeight="1" outlineLevel="4" x14ac:dyDescent="0.2">
      <c r="A2415" s="376" t="s">
        <v>604</v>
      </c>
      <c r="B2415" s="376"/>
      <c r="C2415" s="69"/>
      <c r="D2415" s="69"/>
      <c r="E2415" s="70">
        <v>102479.73</v>
      </c>
      <c r="F2415" s="69"/>
      <c r="G2415" s="69"/>
      <c r="H2415" s="68"/>
      <c r="I2415" s="67"/>
      <c r="K2415" s="90" t="s">
        <v>27</v>
      </c>
    </row>
    <row r="2416" spans="1:55" ht="23.25" hidden="1" customHeight="1" outlineLevel="4" x14ac:dyDescent="0.2">
      <c r="A2416" s="376" t="s">
        <v>603</v>
      </c>
      <c r="B2416" s="376"/>
      <c r="C2416" s="69"/>
      <c r="D2416" s="69"/>
      <c r="E2416" s="70">
        <v>76240.39</v>
      </c>
      <c r="F2416" s="69"/>
      <c r="G2416" s="69"/>
      <c r="H2416" s="68"/>
      <c r="I2416" s="67"/>
      <c r="K2416" s="90" t="s">
        <v>26</v>
      </c>
    </row>
    <row r="2417" spans="1:11" ht="23.25" hidden="1" customHeight="1" outlineLevel="4" x14ac:dyDescent="0.2">
      <c r="A2417" s="376" t="s">
        <v>602</v>
      </c>
      <c r="B2417" s="376"/>
      <c r="C2417" s="69"/>
      <c r="D2417" s="69"/>
      <c r="E2417" s="70">
        <v>55723.55</v>
      </c>
      <c r="F2417" s="69"/>
      <c r="G2417" s="69"/>
      <c r="H2417" s="68"/>
      <c r="I2417" s="67"/>
      <c r="K2417" s="90" t="s">
        <v>26</v>
      </c>
    </row>
    <row r="2418" spans="1:11" ht="23.25" hidden="1" customHeight="1" outlineLevel="4" x14ac:dyDescent="0.2">
      <c r="A2418" s="376" t="s">
        <v>601</v>
      </c>
      <c r="B2418" s="376"/>
      <c r="C2418" s="69"/>
      <c r="D2418" s="69"/>
      <c r="E2418" s="70">
        <v>97536.79</v>
      </c>
      <c r="F2418" s="69"/>
      <c r="G2418" s="69"/>
      <c r="H2418" s="68"/>
      <c r="I2418" s="67"/>
      <c r="K2418" s="90" t="s">
        <v>28</v>
      </c>
    </row>
    <row r="2419" spans="1:11" ht="23.25" hidden="1" customHeight="1" outlineLevel="4" x14ac:dyDescent="0.2">
      <c r="A2419" s="376" t="s">
        <v>600</v>
      </c>
      <c r="B2419" s="376"/>
      <c r="C2419" s="69"/>
      <c r="D2419" s="69"/>
      <c r="E2419" s="70">
        <v>1541.05</v>
      </c>
      <c r="F2419" s="69"/>
      <c r="G2419" s="69"/>
      <c r="H2419" s="68"/>
      <c r="I2419" s="67"/>
      <c r="K2419" s="90" t="s">
        <v>29</v>
      </c>
    </row>
    <row r="2420" spans="1:11" ht="23.25" hidden="1" customHeight="1" outlineLevel="4" x14ac:dyDescent="0.2">
      <c r="A2420" s="376" t="s">
        <v>599</v>
      </c>
      <c r="B2420" s="376"/>
      <c r="C2420" s="69"/>
      <c r="D2420" s="69"/>
      <c r="E2420" s="70">
        <v>50377.85</v>
      </c>
      <c r="F2420" s="69"/>
      <c r="G2420" s="69"/>
      <c r="H2420" s="68"/>
      <c r="I2420" s="67"/>
      <c r="K2420" s="90" t="s">
        <v>30</v>
      </c>
    </row>
    <row r="2421" spans="1:11" ht="23.25" hidden="1" customHeight="1" outlineLevel="4" x14ac:dyDescent="0.2">
      <c r="A2421" s="376" t="s">
        <v>598</v>
      </c>
      <c r="B2421" s="376"/>
      <c r="C2421" s="69"/>
      <c r="D2421" s="69"/>
      <c r="E2421" s="70">
        <v>1541.04</v>
      </c>
      <c r="F2421" s="69"/>
      <c r="G2421" s="69"/>
      <c r="H2421" s="68"/>
      <c r="I2421" s="67"/>
      <c r="K2421" s="90" t="s">
        <v>31</v>
      </c>
    </row>
    <row r="2422" spans="1:11" ht="23.25" hidden="1" customHeight="1" outlineLevel="4" x14ac:dyDescent="0.2">
      <c r="A2422" s="376" t="s">
        <v>597</v>
      </c>
      <c r="B2422" s="376"/>
      <c r="C2422" s="69"/>
      <c r="D2422" s="69"/>
      <c r="E2422" s="70">
        <v>1541.05</v>
      </c>
      <c r="F2422" s="69"/>
      <c r="G2422" s="69"/>
      <c r="H2422" s="68"/>
      <c r="I2422" s="67"/>
      <c r="K2422" s="90" t="s">
        <v>32</v>
      </c>
    </row>
    <row r="2423" spans="1:11" ht="23.25" hidden="1" customHeight="1" outlineLevel="4" x14ac:dyDescent="0.2">
      <c r="A2423" s="376" t="s">
        <v>596</v>
      </c>
      <c r="B2423" s="376"/>
      <c r="C2423" s="69"/>
      <c r="D2423" s="69"/>
      <c r="E2423" s="70">
        <v>1295.1500000000001</v>
      </c>
      <c r="F2423" s="69"/>
      <c r="G2423" s="69"/>
      <c r="H2423" s="68"/>
      <c r="I2423" s="67"/>
      <c r="K2423" s="90" t="s">
        <v>33</v>
      </c>
    </row>
    <row r="2424" spans="1:11" ht="12" hidden="1" customHeight="1" outlineLevel="4" x14ac:dyDescent="0.2">
      <c r="A2424" s="376" t="s">
        <v>595</v>
      </c>
      <c r="B2424" s="376"/>
      <c r="C2424" s="69"/>
      <c r="D2424" s="69"/>
      <c r="E2424" s="70">
        <v>3313.62</v>
      </c>
      <c r="F2424" s="69"/>
      <c r="G2424" s="69"/>
      <c r="H2424" s="68"/>
      <c r="I2424" s="67"/>
      <c r="K2424" s="90" t="s">
        <v>250</v>
      </c>
    </row>
    <row r="2425" spans="1:11" ht="12" hidden="1" customHeight="1" outlineLevel="4" x14ac:dyDescent="0.2">
      <c r="A2425" s="376" t="s">
        <v>594</v>
      </c>
      <c r="B2425" s="376"/>
      <c r="C2425" s="69"/>
      <c r="D2425" s="69"/>
      <c r="E2425" s="70">
        <v>13406.6</v>
      </c>
      <c r="F2425" s="69"/>
      <c r="G2425" s="69"/>
      <c r="H2425" s="68"/>
      <c r="I2425" s="67"/>
      <c r="K2425" s="90" t="s">
        <v>42</v>
      </c>
    </row>
    <row r="2426" spans="1:11" ht="12" hidden="1" customHeight="1" outlineLevel="4" x14ac:dyDescent="0.2">
      <c r="A2426" s="376" t="s">
        <v>593</v>
      </c>
      <c r="B2426" s="376"/>
      <c r="C2426" s="69"/>
      <c r="D2426" s="69"/>
      <c r="E2426" s="70">
        <v>20599.88</v>
      </c>
      <c r="F2426" s="69"/>
      <c r="G2426" s="69"/>
      <c r="H2426" s="68"/>
      <c r="I2426" s="67"/>
      <c r="K2426" s="90" t="s">
        <v>43</v>
      </c>
    </row>
    <row r="2427" spans="1:11" ht="12" hidden="1" customHeight="1" outlineLevel="4" x14ac:dyDescent="0.2">
      <c r="A2427" s="376" t="s">
        <v>592</v>
      </c>
      <c r="B2427" s="376"/>
      <c r="C2427" s="69"/>
      <c r="D2427" s="69"/>
      <c r="E2427" s="70">
        <v>1295.1400000000001</v>
      </c>
      <c r="F2427" s="69"/>
      <c r="G2427" s="69"/>
      <c r="H2427" s="68"/>
      <c r="I2427" s="67"/>
      <c r="K2427" s="90" t="s">
        <v>496</v>
      </c>
    </row>
    <row r="2428" spans="1:11" ht="12" hidden="1" customHeight="1" outlineLevel="4" x14ac:dyDescent="0.2">
      <c r="A2428" s="376" t="s">
        <v>591</v>
      </c>
      <c r="B2428" s="376"/>
      <c r="C2428" s="69"/>
      <c r="D2428" s="69"/>
      <c r="E2428" s="70">
        <v>26678.79</v>
      </c>
      <c r="F2428" s="69"/>
      <c r="G2428" s="69"/>
      <c r="H2428" s="68"/>
      <c r="I2428" s="67"/>
      <c r="K2428" s="90" t="s">
        <v>41</v>
      </c>
    </row>
    <row r="2429" spans="1:11" ht="12" hidden="1" customHeight="1" outlineLevel="4" x14ac:dyDescent="0.2">
      <c r="A2429" s="376" t="s">
        <v>590</v>
      </c>
      <c r="B2429" s="376"/>
      <c r="C2429" s="69"/>
      <c r="D2429" s="69"/>
      <c r="E2429" s="70">
        <v>1640.99</v>
      </c>
      <c r="F2429" s="69"/>
      <c r="G2429" s="69"/>
      <c r="H2429" s="68"/>
      <c r="I2429" s="67"/>
      <c r="K2429" s="90" t="s">
        <v>44</v>
      </c>
    </row>
    <row r="2430" spans="1:11" ht="12" hidden="1" customHeight="1" outlineLevel="4" x14ac:dyDescent="0.2">
      <c r="A2430" s="376" t="s">
        <v>589</v>
      </c>
      <c r="B2430" s="376"/>
      <c r="C2430" s="69"/>
      <c r="D2430" s="69"/>
      <c r="E2430" s="70">
        <v>71409.42</v>
      </c>
      <c r="F2430" s="69"/>
      <c r="G2430" s="69"/>
      <c r="H2430" s="68"/>
      <c r="I2430" s="67"/>
      <c r="K2430" s="90" t="s">
        <v>45</v>
      </c>
    </row>
    <row r="2431" spans="1:11" ht="12" hidden="1" customHeight="1" outlineLevel="4" x14ac:dyDescent="0.2">
      <c r="A2431" s="376" t="s">
        <v>588</v>
      </c>
      <c r="B2431" s="376"/>
      <c r="C2431" s="69"/>
      <c r="D2431" s="69"/>
      <c r="E2431" s="70">
        <v>29785.119999999999</v>
      </c>
      <c r="F2431" s="69"/>
      <c r="G2431" s="69"/>
      <c r="H2431" s="68"/>
      <c r="I2431" s="67"/>
      <c r="K2431" s="90" t="s">
        <v>253</v>
      </c>
    </row>
    <row r="2432" spans="1:11" ht="23.25" hidden="1" customHeight="1" outlineLevel="4" x14ac:dyDescent="0.2">
      <c r="A2432" s="376" t="s">
        <v>587</v>
      </c>
      <c r="B2432" s="376"/>
      <c r="C2432" s="69"/>
      <c r="D2432" s="69"/>
      <c r="E2432" s="70">
        <v>23391.05</v>
      </c>
      <c r="F2432" s="69"/>
      <c r="G2432" s="69"/>
      <c r="H2432" s="68"/>
      <c r="I2432" s="67"/>
      <c r="K2432" s="90" t="s">
        <v>55</v>
      </c>
    </row>
    <row r="2433" spans="1:11" ht="12" hidden="1" customHeight="1" outlineLevel="4" x14ac:dyDescent="0.2">
      <c r="A2433" s="376" t="s">
        <v>586</v>
      </c>
      <c r="B2433" s="376"/>
      <c r="C2433" s="69"/>
      <c r="D2433" s="69"/>
      <c r="E2433" s="70">
        <v>79792.11</v>
      </c>
      <c r="F2433" s="69"/>
      <c r="G2433" s="69"/>
      <c r="H2433" s="68"/>
      <c r="I2433" s="67"/>
      <c r="K2433" s="90" t="s">
        <v>49</v>
      </c>
    </row>
    <row r="2434" spans="1:11" ht="12" hidden="1" customHeight="1" outlineLevel="4" x14ac:dyDescent="0.2">
      <c r="A2434" s="376" t="s">
        <v>585</v>
      </c>
      <c r="B2434" s="376"/>
      <c r="C2434" s="69"/>
      <c r="D2434" s="69"/>
      <c r="E2434" s="70">
        <v>51048.97</v>
      </c>
      <c r="F2434" s="69"/>
      <c r="G2434" s="69"/>
      <c r="H2434" s="68"/>
      <c r="I2434" s="67"/>
      <c r="K2434" s="90" t="s">
        <v>50</v>
      </c>
    </row>
    <row r="2435" spans="1:11" ht="12" hidden="1" customHeight="1" outlineLevel="4" x14ac:dyDescent="0.2">
      <c r="A2435" s="376" t="s">
        <v>584</v>
      </c>
      <c r="B2435" s="376"/>
      <c r="C2435" s="69"/>
      <c r="D2435" s="69"/>
      <c r="E2435" s="70">
        <v>61683.91</v>
      </c>
      <c r="F2435" s="69"/>
      <c r="G2435" s="69"/>
      <c r="H2435" s="68"/>
      <c r="I2435" s="67"/>
      <c r="K2435" s="90" t="s">
        <v>51</v>
      </c>
    </row>
    <row r="2436" spans="1:11" ht="12" hidden="1" customHeight="1" outlineLevel="4" x14ac:dyDescent="0.2">
      <c r="A2436" s="376" t="s">
        <v>583</v>
      </c>
      <c r="B2436" s="376"/>
      <c r="C2436" s="69"/>
      <c r="D2436" s="69"/>
      <c r="E2436" s="70">
        <v>74206.47</v>
      </c>
      <c r="F2436" s="69"/>
      <c r="G2436" s="69"/>
      <c r="H2436" s="68"/>
      <c r="I2436" s="67"/>
      <c r="K2436" s="90" t="s">
        <v>52</v>
      </c>
    </row>
    <row r="2437" spans="1:11" ht="12" hidden="1" customHeight="1" outlineLevel="4" x14ac:dyDescent="0.2">
      <c r="A2437" s="376" t="s">
        <v>582</v>
      </c>
      <c r="B2437" s="376"/>
      <c r="C2437" s="69"/>
      <c r="D2437" s="69"/>
      <c r="E2437" s="70">
        <v>42757.26</v>
      </c>
      <c r="F2437" s="69"/>
      <c r="G2437" s="69"/>
      <c r="H2437" s="68"/>
      <c r="I2437" s="67"/>
      <c r="K2437" s="90" t="s">
        <v>53</v>
      </c>
    </row>
    <row r="2438" spans="1:11" ht="12" hidden="1" customHeight="1" outlineLevel="4" x14ac:dyDescent="0.2">
      <c r="A2438" s="376" t="s">
        <v>581</v>
      </c>
      <c r="B2438" s="376"/>
      <c r="C2438" s="69"/>
      <c r="D2438" s="69"/>
      <c r="E2438" s="70">
        <v>32326.77</v>
      </c>
      <c r="F2438" s="69"/>
      <c r="G2438" s="69"/>
      <c r="H2438" s="68"/>
      <c r="I2438" s="67"/>
      <c r="K2438" s="90" t="s">
        <v>54</v>
      </c>
    </row>
    <row r="2439" spans="1:11" ht="12" hidden="1" customHeight="1" outlineLevel="4" x14ac:dyDescent="0.2">
      <c r="A2439" s="376" t="s">
        <v>580</v>
      </c>
      <c r="B2439" s="376"/>
      <c r="C2439" s="69"/>
      <c r="D2439" s="69"/>
      <c r="E2439" s="70">
        <v>2866.89</v>
      </c>
      <c r="F2439" s="69"/>
      <c r="G2439" s="69"/>
      <c r="H2439" s="68"/>
      <c r="I2439" s="67"/>
      <c r="K2439" s="90" t="s">
        <v>330</v>
      </c>
    </row>
    <row r="2440" spans="1:11" ht="12" hidden="1" customHeight="1" outlineLevel="4" x14ac:dyDescent="0.2">
      <c r="A2440" s="376" t="s">
        <v>579</v>
      </c>
      <c r="B2440" s="376"/>
      <c r="C2440" s="69"/>
      <c r="D2440" s="69"/>
      <c r="E2440" s="75">
        <v>603.28</v>
      </c>
      <c r="F2440" s="69"/>
      <c r="G2440" s="69"/>
      <c r="H2440" s="68"/>
      <c r="I2440" s="67"/>
      <c r="K2440" s="90" t="s">
        <v>201</v>
      </c>
    </row>
    <row r="2441" spans="1:11" ht="12" hidden="1" customHeight="1" outlineLevel="4" x14ac:dyDescent="0.2">
      <c r="A2441" s="376" t="s">
        <v>578</v>
      </c>
      <c r="B2441" s="376"/>
      <c r="C2441" s="69"/>
      <c r="D2441" s="69"/>
      <c r="E2441" s="70">
        <v>4450.87</v>
      </c>
      <c r="F2441" s="69"/>
      <c r="G2441" s="69"/>
      <c r="H2441" s="68"/>
      <c r="I2441" s="67"/>
      <c r="K2441" s="90" t="s">
        <v>194</v>
      </c>
    </row>
    <row r="2442" spans="1:11" ht="12" hidden="1" customHeight="1" outlineLevel="4" x14ac:dyDescent="0.2">
      <c r="A2442" s="376" t="s">
        <v>577</v>
      </c>
      <c r="B2442" s="376"/>
      <c r="C2442" s="69"/>
      <c r="D2442" s="69"/>
      <c r="E2442" s="70">
        <v>31420.81</v>
      </c>
      <c r="F2442" s="69"/>
      <c r="G2442" s="69"/>
      <c r="H2442" s="68"/>
      <c r="I2442" s="67"/>
      <c r="K2442" s="90" t="s">
        <v>195</v>
      </c>
    </row>
    <row r="2443" spans="1:11" ht="12" hidden="1" customHeight="1" outlineLevel="4" x14ac:dyDescent="0.2">
      <c r="A2443" s="376" t="s">
        <v>576</v>
      </c>
      <c r="B2443" s="376"/>
      <c r="C2443" s="69"/>
      <c r="D2443" s="69"/>
      <c r="E2443" s="70">
        <v>20918.63</v>
      </c>
      <c r="F2443" s="69"/>
      <c r="G2443" s="69"/>
      <c r="H2443" s="68"/>
      <c r="I2443" s="67"/>
      <c r="K2443" s="90" t="s">
        <v>196</v>
      </c>
    </row>
    <row r="2444" spans="1:11" ht="23.25" hidden="1" customHeight="1" outlineLevel="4" x14ac:dyDescent="0.2">
      <c r="A2444" s="376" t="s">
        <v>575</v>
      </c>
      <c r="B2444" s="376"/>
      <c r="C2444" s="69"/>
      <c r="D2444" s="69"/>
      <c r="E2444" s="70">
        <v>3796.71</v>
      </c>
      <c r="F2444" s="69"/>
      <c r="G2444" s="69"/>
      <c r="H2444" s="68"/>
      <c r="I2444" s="67"/>
      <c r="K2444" s="90" t="s">
        <v>197</v>
      </c>
    </row>
    <row r="2445" spans="1:11" ht="12" hidden="1" customHeight="1" outlineLevel="4" x14ac:dyDescent="0.2">
      <c r="A2445" s="376" t="s">
        <v>574</v>
      </c>
      <c r="B2445" s="376"/>
      <c r="C2445" s="69"/>
      <c r="D2445" s="69"/>
      <c r="E2445" s="70">
        <v>11810.26</v>
      </c>
      <c r="F2445" s="69"/>
      <c r="G2445" s="69"/>
      <c r="H2445" s="68"/>
      <c r="I2445" s="67"/>
      <c r="K2445" s="90" t="s">
        <v>198</v>
      </c>
    </row>
    <row r="2446" spans="1:11" ht="12" hidden="1" customHeight="1" outlineLevel="4" x14ac:dyDescent="0.2">
      <c r="A2446" s="376" t="s">
        <v>510</v>
      </c>
      <c r="B2446" s="376"/>
      <c r="C2446" s="69"/>
      <c r="D2446" s="69"/>
      <c r="E2446" s="70">
        <v>20269.38</v>
      </c>
      <c r="F2446" s="69"/>
      <c r="G2446" s="69"/>
      <c r="H2446" s="68"/>
      <c r="I2446" s="67"/>
      <c r="K2446" s="90" t="s">
        <v>202</v>
      </c>
    </row>
    <row r="2447" spans="1:11" ht="12" hidden="1" customHeight="1" outlineLevel="4" x14ac:dyDescent="0.2">
      <c r="A2447" s="376" t="s">
        <v>573</v>
      </c>
      <c r="B2447" s="376"/>
      <c r="C2447" s="69"/>
      <c r="D2447" s="69"/>
      <c r="E2447" s="75">
        <v>245.15</v>
      </c>
      <c r="F2447" s="69"/>
      <c r="G2447" s="69"/>
      <c r="H2447" s="68"/>
      <c r="I2447" s="67"/>
      <c r="K2447" s="90" t="s">
        <v>203</v>
      </c>
    </row>
    <row r="2448" spans="1:11" ht="12" hidden="1" customHeight="1" outlineLevel="4" x14ac:dyDescent="0.2">
      <c r="A2448" s="376" t="s">
        <v>572</v>
      </c>
      <c r="B2448" s="376"/>
      <c r="C2448" s="69"/>
      <c r="D2448" s="69"/>
      <c r="E2448" s="70">
        <v>1295.1500000000001</v>
      </c>
      <c r="F2448" s="69"/>
      <c r="G2448" s="69"/>
      <c r="H2448" s="68"/>
      <c r="I2448" s="67"/>
      <c r="K2448" s="90" t="s">
        <v>496</v>
      </c>
    </row>
    <row r="2449" spans="1:55" ht="12" hidden="1" customHeight="1" outlineLevel="4" x14ac:dyDescent="0.2">
      <c r="A2449" s="376" t="s">
        <v>571</v>
      </c>
      <c r="B2449" s="376"/>
      <c r="C2449" s="69"/>
      <c r="D2449" s="69"/>
      <c r="E2449" s="70">
        <v>38095.300000000003</v>
      </c>
      <c r="F2449" s="69"/>
      <c r="G2449" s="69"/>
      <c r="H2449" s="68"/>
      <c r="I2449" s="67"/>
      <c r="K2449" s="90" t="s">
        <v>204</v>
      </c>
    </row>
    <row r="2450" spans="1:55" ht="12" hidden="1" customHeight="1" outlineLevel="4" x14ac:dyDescent="0.2">
      <c r="A2450" s="376" t="s">
        <v>570</v>
      </c>
      <c r="B2450" s="376"/>
      <c r="C2450" s="69"/>
      <c r="D2450" s="69"/>
      <c r="E2450" s="70">
        <v>1295.1400000000001</v>
      </c>
      <c r="F2450" s="69"/>
      <c r="G2450" s="69"/>
      <c r="H2450" s="68"/>
      <c r="I2450" s="67"/>
      <c r="K2450" s="90" t="s">
        <v>496</v>
      </c>
    </row>
    <row r="2451" spans="1:55" ht="12" hidden="1" customHeight="1" outlineLevel="4" x14ac:dyDescent="0.2">
      <c r="A2451" s="376" t="s">
        <v>569</v>
      </c>
      <c r="B2451" s="376"/>
      <c r="C2451" s="69"/>
      <c r="D2451" s="69"/>
      <c r="E2451" s="70">
        <v>1295.1500000000001</v>
      </c>
      <c r="F2451" s="69"/>
      <c r="G2451" s="69"/>
      <c r="H2451" s="68"/>
      <c r="I2451" s="67"/>
      <c r="K2451" s="90" t="s">
        <v>496</v>
      </c>
    </row>
    <row r="2452" spans="1:55" ht="12" hidden="1" customHeight="1" outlineLevel="4" x14ac:dyDescent="0.2">
      <c r="A2452" s="376" t="s">
        <v>568</v>
      </c>
      <c r="B2452" s="376"/>
      <c r="C2452" s="69"/>
      <c r="D2452" s="69"/>
      <c r="E2452" s="70">
        <v>60612.57</v>
      </c>
      <c r="F2452" s="69"/>
      <c r="G2452" s="69"/>
      <c r="H2452" s="68"/>
      <c r="I2452" s="67"/>
      <c r="K2452" s="90" t="s">
        <v>207</v>
      </c>
    </row>
    <row r="2453" spans="1:55" ht="12" hidden="1" customHeight="1" outlineLevel="4" x14ac:dyDescent="0.2">
      <c r="A2453" s="376" t="s">
        <v>567</v>
      </c>
      <c r="B2453" s="376"/>
      <c r="C2453" s="69"/>
      <c r="D2453" s="69"/>
      <c r="E2453" s="70">
        <v>10967.62</v>
      </c>
      <c r="F2453" s="69"/>
      <c r="G2453" s="69"/>
      <c r="H2453" s="68"/>
      <c r="I2453" s="67"/>
      <c r="K2453" s="90" t="s">
        <v>205</v>
      </c>
    </row>
    <row r="2454" spans="1:55" ht="12" hidden="1" customHeight="1" outlineLevel="4" x14ac:dyDescent="0.2">
      <c r="A2454" s="376" t="s">
        <v>566</v>
      </c>
      <c r="B2454" s="376"/>
      <c r="C2454" s="69"/>
      <c r="D2454" s="69"/>
      <c r="E2454" s="70">
        <v>62571.18</v>
      </c>
      <c r="F2454" s="69"/>
      <c r="G2454" s="69"/>
      <c r="H2454" s="68"/>
      <c r="I2454" s="67"/>
      <c r="K2454" s="90" t="s">
        <v>208</v>
      </c>
    </row>
    <row r="2455" spans="1:55" ht="12" hidden="1" customHeight="1" outlineLevel="4" x14ac:dyDescent="0.2">
      <c r="A2455" s="376" t="s">
        <v>565</v>
      </c>
      <c r="B2455" s="376"/>
      <c r="C2455" s="69"/>
      <c r="D2455" s="69"/>
      <c r="E2455" s="70">
        <v>45525.09</v>
      </c>
      <c r="F2455" s="69"/>
      <c r="G2455" s="69"/>
      <c r="H2455" s="68"/>
      <c r="I2455" s="67"/>
      <c r="K2455" s="90" t="s">
        <v>209</v>
      </c>
    </row>
    <row r="2456" spans="1:55" ht="12" hidden="1" customHeight="1" outlineLevel="4" x14ac:dyDescent="0.2">
      <c r="A2456" s="376" t="s">
        <v>564</v>
      </c>
      <c r="B2456" s="376"/>
      <c r="C2456" s="69"/>
      <c r="D2456" s="69"/>
      <c r="E2456" s="70">
        <v>37461.43</v>
      </c>
      <c r="F2456" s="69"/>
      <c r="G2456" s="69"/>
      <c r="H2456" s="68"/>
      <c r="I2456" s="67"/>
      <c r="K2456" s="90" t="s">
        <v>210</v>
      </c>
    </row>
    <row r="2457" spans="1:55" ht="12" hidden="1" customHeight="1" outlineLevel="4" x14ac:dyDescent="0.2">
      <c r="A2457" s="376" t="s">
        <v>563</v>
      </c>
      <c r="B2457" s="376"/>
      <c r="C2457" s="69"/>
      <c r="D2457" s="69"/>
      <c r="E2457" s="70">
        <v>74722.17</v>
      </c>
      <c r="F2457" s="69"/>
      <c r="G2457" s="69"/>
      <c r="H2457" s="68"/>
      <c r="I2457" s="67"/>
      <c r="K2457" s="90" t="s">
        <v>211</v>
      </c>
    </row>
    <row r="2458" spans="1:55" ht="12" hidden="1" customHeight="1" outlineLevel="4" x14ac:dyDescent="0.2">
      <c r="A2458" s="376" t="s">
        <v>562</v>
      </c>
      <c r="B2458" s="376"/>
      <c r="C2458" s="69"/>
      <c r="D2458" s="69"/>
      <c r="E2458" s="70">
        <v>1541.05</v>
      </c>
      <c r="F2458" s="69"/>
      <c r="G2458" s="69"/>
      <c r="H2458" s="68"/>
      <c r="I2458" s="67"/>
      <c r="K2458" s="90" t="s">
        <v>496</v>
      </c>
    </row>
    <row r="2459" spans="1:55" ht="12" hidden="1" customHeight="1" outlineLevel="4" x14ac:dyDescent="0.2">
      <c r="A2459" s="376" t="s">
        <v>561</v>
      </c>
      <c r="B2459" s="376"/>
      <c r="C2459" s="69"/>
      <c r="D2459" s="69"/>
      <c r="E2459" s="70">
        <v>35224.910000000003</v>
      </c>
      <c r="F2459" s="69"/>
      <c r="G2459" s="69"/>
      <c r="H2459" s="68"/>
      <c r="I2459" s="67"/>
      <c r="K2459" s="90" t="s">
        <v>213</v>
      </c>
    </row>
    <row r="2460" spans="1:55" ht="12" hidden="1" customHeight="1" outlineLevel="4" x14ac:dyDescent="0.2">
      <c r="A2460" s="376" t="s">
        <v>509</v>
      </c>
      <c r="B2460" s="376"/>
      <c r="C2460" s="69"/>
      <c r="D2460" s="69"/>
      <c r="E2460" s="70">
        <v>71551.86</v>
      </c>
      <c r="F2460" s="69"/>
      <c r="G2460" s="69"/>
      <c r="H2460" s="68"/>
      <c r="I2460" s="67"/>
      <c r="K2460" s="90" t="s">
        <v>206</v>
      </c>
    </row>
    <row r="2461" spans="1:55" ht="12" hidden="1" customHeight="1" outlineLevel="2" x14ac:dyDescent="0.2">
      <c r="A2461" s="374" t="s">
        <v>501</v>
      </c>
      <c r="B2461" s="374"/>
      <c r="C2461" s="73"/>
      <c r="D2461" s="73"/>
      <c r="E2461" s="74">
        <v>3923.73</v>
      </c>
      <c r="F2461" s="74">
        <v>3923.73</v>
      </c>
      <c r="G2461" s="73"/>
      <c r="H2461" s="72"/>
      <c r="I2461" s="71"/>
    </row>
    <row r="2462" spans="1:55" ht="12" hidden="1" customHeight="1" outlineLevel="3" x14ac:dyDescent="0.2">
      <c r="A2462" s="375" t="s">
        <v>499</v>
      </c>
      <c r="B2462" s="375"/>
      <c r="C2462" s="69"/>
      <c r="D2462" s="69"/>
      <c r="E2462" s="69"/>
      <c r="F2462" s="70">
        <v>3923.73</v>
      </c>
      <c r="G2462" s="69"/>
      <c r="H2462" s="68"/>
      <c r="I2462" s="67"/>
    </row>
    <row r="2463" spans="1:55" ht="12" hidden="1" customHeight="1" outlineLevel="4" x14ac:dyDescent="0.2">
      <c r="A2463" s="376" t="s">
        <v>499</v>
      </c>
      <c r="B2463" s="376"/>
      <c r="C2463" s="69"/>
      <c r="D2463" s="69"/>
      <c r="E2463" s="69"/>
      <c r="F2463" s="70">
        <v>3923.73</v>
      </c>
      <c r="G2463" s="69"/>
      <c r="H2463" s="68"/>
      <c r="I2463" s="67"/>
    </row>
    <row r="2464" spans="1:55" ht="12" hidden="1" customHeight="1" outlineLevel="3" x14ac:dyDescent="0.2">
      <c r="A2464" s="375" t="s">
        <v>448</v>
      </c>
      <c r="B2464" s="375"/>
      <c r="C2464" s="69"/>
      <c r="D2464" s="69"/>
      <c r="E2464" s="75">
        <v>775.56</v>
      </c>
      <c r="F2464" s="69"/>
      <c r="G2464" s="69"/>
      <c r="H2464" s="68"/>
      <c r="I2464" s="67"/>
      <c r="BC2464" s="90" t="s">
        <v>447</v>
      </c>
    </row>
    <row r="2465" spans="1:55" ht="12" hidden="1" customHeight="1" outlineLevel="4" x14ac:dyDescent="0.2">
      <c r="A2465" s="376" t="s">
        <v>499</v>
      </c>
      <c r="B2465" s="376"/>
      <c r="C2465" s="69"/>
      <c r="D2465" s="69"/>
      <c r="E2465" s="75">
        <v>775.56</v>
      </c>
      <c r="F2465" s="69"/>
      <c r="G2465" s="69"/>
      <c r="H2465" s="68"/>
      <c r="I2465" s="67"/>
    </row>
    <row r="2466" spans="1:55" ht="23.25" hidden="1" customHeight="1" outlineLevel="3" x14ac:dyDescent="0.2">
      <c r="A2466" s="375" t="s">
        <v>438</v>
      </c>
      <c r="B2466" s="375"/>
      <c r="C2466" s="69"/>
      <c r="D2466" s="69"/>
      <c r="E2466" s="70">
        <v>3148.17</v>
      </c>
      <c r="F2466" s="69"/>
      <c r="G2466" s="69"/>
      <c r="H2466" s="68"/>
      <c r="I2466" s="67"/>
      <c r="K2466" s="90" t="s">
        <v>496</v>
      </c>
    </row>
    <row r="2467" spans="1:55" ht="12" hidden="1" customHeight="1" outlineLevel="4" x14ac:dyDescent="0.2">
      <c r="A2467" s="376" t="s">
        <v>499</v>
      </c>
      <c r="B2467" s="376"/>
      <c r="C2467" s="69"/>
      <c r="D2467" s="69"/>
      <c r="E2467" s="70">
        <v>3148.17</v>
      </c>
      <c r="F2467" s="69"/>
      <c r="G2467" s="69"/>
      <c r="H2467" s="68"/>
      <c r="I2467" s="67"/>
    </row>
    <row r="2468" spans="1:55" ht="12" hidden="1" customHeight="1" outlineLevel="2" x14ac:dyDescent="0.2">
      <c r="A2468" s="374" t="s">
        <v>500</v>
      </c>
      <c r="B2468" s="374"/>
      <c r="C2468" s="73"/>
      <c r="D2468" s="73"/>
      <c r="E2468" s="74">
        <v>3173.76</v>
      </c>
      <c r="F2468" s="74">
        <v>3173.76</v>
      </c>
      <c r="G2468" s="73"/>
      <c r="H2468" s="72"/>
      <c r="I2468" s="71"/>
    </row>
    <row r="2469" spans="1:55" ht="12" hidden="1" customHeight="1" outlineLevel="3" x14ac:dyDescent="0.2">
      <c r="A2469" s="375" t="s">
        <v>499</v>
      </c>
      <c r="B2469" s="375"/>
      <c r="C2469" s="69"/>
      <c r="D2469" s="69"/>
      <c r="E2469" s="69"/>
      <c r="F2469" s="70">
        <v>3173.76</v>
      </c>
      <c r="G2469" s="69"/>
      <c r="H2469" s="68"/>
      <c r="I2469" s="67"/>
    </row>
    <row r="2470" spans="1:55" ht="12" hidden="1" customHeight="1" outlineLevel="4" x14ac:dyDescent="0.2">
      <c r="A2470" s="376" t="s">
        <v>499</v>
      </c>
      <c r="B2470" s="376"/>
      <c r="C2470" s="69"/>
      <c r="D2470" s="69"/>
      <c r="E2470" s="69"/>
      <c r="F2470" s="70">
        <v>3173.76</v>
      </c>
      <c r="G2470" s="69"/>
      <c r="H2470" s="68"/>
      <c r="I2470" s="67"/>
    </row>
    <row r="2471" spans="1:55" ht="12" hidden="1" customHeight="1" outlineLevel="3" x14ac:dyDescent="0.2">
      <c r="A2471" s="375" t="s">
        <v>448</v>
      </c>
      <c r="B2471" s="375"/>
      <c r="C2471" s="69"/>
      <c r="D2471" s="69"/>
      <c r="E2471" s="75">
        <v>636.32000000000005</v>
      </c>
      <c r="F2471" s="69"/>
      <c r="G2471" s="69"/>
      <c r="H2471" s="68"/>
      <c r="I2471" s="67"/>
      <c r="BC2471" s="90" t="s">
        <v>447</v>
      </c>
    </row>
    <row r="2472" spans="1:55" ht="12" hidden="1" customHeight="1" outlineLevel="4" x14ac:dyDescent="0.2">
      <c r="A2472" s="376" t="s">
        <v>499</v>
      </c>
      <c r="B2472" s="376"/>
      <c r="C2472" s="69"/>
      <c r="D2472" s="69"/>
      <c r="E2472" s="75">
        <v>636.32000000000005</v>
      </c>
      <c r="F2472" s="69"/>
      <c r="G2472" s="69"/>
      <c r="H2472" s="68"/>
      <c r="I2472" s="67"/>
    </row>
    <row r="2473" spans="1:55" ht="23.25" hidden="1" customHeight="1" outlineLevel="3" x14ac:dyDescent="0.2">
      <c r="A2473" s="375" t="s">
        <v>438</v>
      </c>
      <c r="B2473" s="375"/>
      <c r="C2473" s="69"/>
      <c r="D2473" s="69"/>
      <c r="E2473" s="70">
        <v>2537.44</v>
      </c>
      <c r="F2473" s="69"/>
      <c r="G2473" s="69"/>
      <c r="H2473" s="68"/>
      <c r="I2473" s="67"/>
      <c r="K2473" s="90" t="s">
        <v>496</v>
      </c>
    </row>
    <row r="2474" spans="1:55" ht="12" hidden="1" customHeight="1" outlineLevel="4" x14ac:dyDescent="0.2">
      <c r="A2474" s="376" t="s">
        <v>499</v>
      </c>
      <c r="B2474" s="376"/>
      <c r="C2474" s="69"/>
      <c r="D2474" s="69"/>
      <c r="E2474" s="70">
        <v>2537.44</v>
      </c>
      <c r="F2474" s="69"/>
      <c r="G2474" s="69"/>
      <c r="H2474" s="68"/>
      <c r="I2474" s="67"/>
    </row>
    <row r="2475" spans="1:55" ht="23.25" customHeight="1" outlineLevel="1" collapsed="1" x14ac:dyDescent="0.2">
      <c r="A2475" s="373" t="s">
        <v>560</v>
      </c>
      <c r="B2475" s="373"/>
      <c r="C2475" s="79"/>
      <c r="D2475" s="79"/>
      <c r="E2475" s="80">
        <v>429057.73</v>
      </c>
      <c r="F2475" s="80">
        <v>429057.73</v>
      </c>
      <c r="G2475" s="79"/>
      <c r="H2475" s="78"/>
      <c r="I2475" s="77"/>
      <c r="BC2475" s="90" t="s">
        <v>885</v>
      </c>
    </row>
    <row r="2476" spans="1:55" ht="12" hidden="1" customHeight="1" outlineLevel="2" x14ac:dyDescent="0.2">
      <c r="A2476" s="374" t="s">
        <v>502</v>
      </c>
      <c r="B2476" s="374"/>
      <c r="C2476" s="73"/>
      <c r="D2476" s="73"/>
      <c r="E2476" s="74">
        <v>429057.73</v>
      </c>
      <c r="F2476" s="74">
        <v>429057.73</v>
      </c>
      <c r="G2476" s="73"/>
      <c r="H2476" s="72"/>
      <c r="I2476" s="71"/>
    </row>
    <row r="2477" spans="1:55" ht="12" hidden="1" customHeight="1" outlineLevel="3" x14ac:dyDescent="0.2">
      <c r="A2477" s="375" t="s">
        <v>499</v>
      </c>
      <c r="B2477" s="375"/>
      <c r="C2477" s="69"/>
      <c r="D2477" s="69"/>
      <c r="E2477" s="69"/>
      <c r="F2477" s="70">
        <v>429057.73</v>
      </c>
      <c r="G2477" s="69"/>
      <c r="H2477" s="68"/>
      <c r="I2477" s="67"/>
    </row>
    <row r="2478" spans="1:55" ht="12" hidden="1" customHeight="1" outlineLevel="4" x14ac:dyDescent="0.2">
      <c r="A2478" s="376" t="s">
        <v>499</v>
      </c>
      <c r="B2478" s="376"/>
      <c r="C2478" s="69"/>
      <c r="D2478" s="69"/>
      <c r="E2478" s="69"/>
      <c r="F2478" s="70">
        <v>429057.73</v>
      </c>
      <c r="G2478" s="69"/>
      <c r="H2478" s="68"/>
      <c r="I2478" s="67"/>
    </row>
    <row r="2479" spans="1:55" ht="12" hidden="1" customHeight="1" outlineLevel="3" x14ac:dyDescent="0.2">
      <c r="A2479" s="375" t="s">
        <v>554</v>
      </c>
      <c r="B2479" s="375"/>
      <c r="C2479" s="69"/>
      <c r="D2479" s="69"/>
      <c r="E2479" s="75">
        <v>654.36</v>
      </c>
      <c r="F2479" s="69"/>
      <c r="G2479" s="69"/>
      <c r="H2479" s="68"/>
      <c r="I2479" s="67"/>
    </row>
    <row r="2480" spans="1:55" ht="12" hidden="1" customHeight="1" outlineLevel="4" x14ac:dyDescent="0.2">
      <c r="A2480" s="376" t="s">
        <v>499</v>
      </c>
      <c r="B2480" s="376"/>
      <c r="C2480" s="69"/>
      <c r="D2480" s="69"/>
      <c r="E2480" s="75">
        <v>654.36</v>
      </c>
      <c r="F2480" s="69"/>
      <c r="G2480" s="69"/>
      <c r="H2480" s="68"/>
      <c r="I2480" s="67"/>
    </row>
    <row r="2481" spans="1:55" ht="12" hidden="1" customHeight="1" outlineLevel="3" x14ac:dyDescent="0.2">
      <c r="A2481" s="375" t="s">
        <v>553</v>
      </c>
      <c r="B2481" s="375"/>
      <c r="C2481" s="69"/>
      <c r="D2481" s="69"/>
      <c r="E2481" s="70">
        <v>5236.8</v>
      </c>
      <c r="F2481" s="69"/>
      <c r="G2481" s="69"/>
      <c r="H2481" s="68"/>
      <c r="I2481" s="67"/>
    </row>
    <row r="2482" spans="1:55" ht="12" hidden="1" customHeight="1" outlineLevel="4" x14ac:dyDescent="0.2">
      <c r="A2482" s="376" t="s">
        <v>499</v>
      </c>
      <c r="B2482" s="376"/>
      <c r="C2482" s="69"/>
      <c r="D2482" s="69"/>
      <c r="E2482" s="70">
        <v>5236.8</v>
      </c>
      <c r="F2482" s="69"/>
      <c r="G2482" s="69"/>
      <c r="H2482" s="68"/>
      <c r="I2482" s="67"/>
    </row>
    <row r="2483" spans="1:55" ht="12" hidden="1" customHeight="1" outlineLevel="3" x14ac:dyDescent="0.2">
      <c r="A2483" s="375" t="s">
        <v>552</v>
      </c>
      <c r="B2483" s="375"/>
      <c r="C2483" s="69"/>
      <c r="D2483" s="69"/>
      <c r="E2483" s="70">
        <v>327178.74</v>
      </c>
      <c r="F2483" s="69"/>
      <c r="G2483" s="69"/>
      <c r="H2483" s="68"/>
      <c r="I2483" s="67"/>
    </row>
    <row r="2484" spans="1:55" ht="12" hidden="1" customHeight="1" outlineLevel="4" x14ac:dyDescent="0.2">
      <c r="A2484" s="376" t="s">
        <v>499</v>
      </c>
      <c r="B2484" s="376"/>
      <c r="C2484" s="69"/>
      <c r="D2484" s="69"/>
      <c r="E2484" s="70">
        <v>327178.74</v>
      </c>
      <c r="F2484" s="69"/>
      <c r="G2484" s="69"/>
      <c r="H2484" s="68"/>
      <c r="I2484" s="67"/>
    </row>
    <row r="2485" spans="1:55" ht="12" hidden="1" customHeight="1" outlineLevel="3" x14ac:dyDescent="0.2">
      <c r="A2485" s="375" t="s">
        <v>442</v>
      </c>
      <c r="B2485" s="375"/>
      <c r="C2485" s="69"/>
      <c r="D2485" s="69"/>
      <c r="E2485" s="70">
        <v>95987.83</v>
      </c>
      <c r="F2485" s="69"/>
      <c r="G2485" s="69"/>
      <c r="H2485" s="68"/>
      <c r="I2485" s="67"/>
    </row>
    <row r="2486" spans="1:55" ht="12" hidden="1" customHeight="1" outlineLevel="4" x14ac:dyDescent="0.2">
      <c r="A2486" s="376" t="s">
        <v>499</v>
      </c>
      <c r="B2486" s="376"/>
      <c r="C2486" s="69"/>
      <c r="D2486" s="69"/>
      <c r="E2486" s="70">
        <v>95987.83</v>
      </c>
      <c r="F2486" s="69"/>
      <c r="G2486" s="69"/>
      <c r="H2486" s="68"/>
      <c r="I2486" s="67"/>
    </row>
    <row r="2487" spans="1:55" ht="23.25" customHeight="1" outlineLevel="1" collapsed="1" x14ac:dyDescent="0.2">
      <c r="A2487" s="373" t="s">
        <v>560</v>
      </c>
      <c r="B2487" s="373"/>
      <c r="C2487" s="79"/>
      <c r="D2487" s="79"/>
      <c r="E2487" s="80">
        <v>4918042.5999999996</v>
      </c>
      <c r="F2487" s="80">
        <v>4918042.5999999996</v>
      </c>
      <c r="G2487" s="79"/>
      <c r="H2487" s="78"/>
      <c r="I2487" s="77"/>
      <c r="BC2487" s="90" t="s">
        <v>885</v>
      </c>
    </row>
    <row r="2488" spans="1:55" ht="12" hidden="1" customHeight="1" outlineLevel="2" x14ac:dyDescent="0.2">
      <c r="A2488" s="374" t="s">
        <v>502</v>
      </c>
      <c r="B2488" s="374"/>
      <c r="C2488" s="73"/>
      <c r="D2488" s="73"/>
      <c r="E2488" s="74">
        <v>4918042.5999999996</v>
      </c>
      <c r="F2488" s="74">
        <v>4918042.5999999996</v>
      </c>
      <c r="G2488" s="73"/>
      <c r="H2488" s="72"/>
      <c r="I2488" s="71"/>
    </row>
    <row r="2489" spans="1:55" ht="12" hidden="1" customHeight="1" outlineLevel="3" x14ac:dyDescent="0.2">
      <c r="A2489" s="375" t="s">
        <v>499</v>
      </c>
      <c r="B2489" s="375"/>
      <c r="C2489" s="69"/>
      <c r="D2489" s="69"/>
      <c r="E2489" s="69"/>
      <c r="F2489" s="70">
        <v>4918042.5999999996</v>
      </c>
      <c r="G2489" s="69"/>
      <c r="H2489" s="68"/>
      <c r="I2489" s="67"/>
    </row>
    <row r="2490" spans="1:55" ht="12" hidden="1" customHeight="1" outlineLevel="4" x14ac:dyDescent="0.2">
      <c r="A2490" s="376" t="s">
        <v>499</v>
      </c>
      <c r="B2490" s="376"/>
      <c r="C2490" s="69"/>
      <c r="D2490" s="69"/>
      <c r="E2490" s="69"/>
      <c r="F2490" s="70">
        <v>4918042.5999999996</v>
      </c>
      <c r="G2490" s="69"/>
      <c r="H2490" s="68"/>
      <c r="I2490" s="67"/>
    </row>
    <row r="2491" spans="1:55" ht="12" hidden="1" customHeight="1" outlineLevel="3" x14ac:dyDescent="0.2">
      <c r="A2491" s="375" t="s">
        <v>550</v>
      </c>
      <c r="B2491" s="375"/>
      <c r="C2491" s="69"/>
      <c r="D2491" s="69"/>
      <c r="E2491" s="70">
        <v>4918042.5999999996</v>
      </c>
      <c r="F2491" s="69"/>
      <c r="G2491" s="69"/>
      <c r="H2491" s="68"/>
      <c r="I2491" s="67"/>
    </row>
    <row r="2492" spans="1:55" ht="12" hidden="1" customHeight="1" outlineLevel="4" x14ac:dyDescent="0.2">
      <c r="A2492" s="376" t="s">
        <v>499</v>
      </c>
      <c r="B2492" s="376"/>
      <c r="C2492" s="69"/>
      <c r="D2492" s="69"/>
      <c r="E2492" s="70">
        <v>4918042.5999999996</v>
      </c>
      <c r="F2492" s="69"/>
      <c r="G2492" s="69"/>
      <c r="H2492" s="68"/>
      <c r="I2492" s="67"/>
    </row>
    <row r="2493" spans="1:55" ht="12" customHeight="1" outlineLevel="1" collapsed="1" x14ac:dyDescent="0.2">
      <c r="A2493" s="373" t="s">
        <v>449</v>
      </c>
      <c r="B2493" s="373"/>
      <c r="C2493" s="79"/>
      <c r="D2493" s="79"/>
      <c r="E2493" s="80">
        <v>314466</v>
      </c>
      <c r="F2493" s="80">
        <v>314466</v>
      </c>
      <c r="G2493" s="79"/>
      <c r="H2493" s="78"/>
      <c r="I2493" s="77"/>
      <c r="BC2493" s="90" t="s">
        <v>885</v>
      </c>
    </row>
    <row r="2494" spans="1:55" ht="12" hidden="1" customHeight="1" outlineLevel="2" x14ac:dyDescent="0.2">
      <c r="A2494" s="374" t="s">
        <v>502</v>
      </c>
      <c r="B2494" s="374"/>
      <c r="C2494" s="73"/>
      <c r="D2494" s="73"/>
      <c r="E2494" s="74">
        <v>314466</v>
      </c>
      <c r="F2494" s="74">
        <v>314466</v>
      </c>
      <c r="G2494" s="73"/>
      <c r="H2494" s="72"/>
      <c r="I2494" s="71"/>
    </row>
    <row r="2495" spans="1:55" ht="12" hidden="1" customHeight="1" outlineLevel="3" x14ac:dyDescent="0.2">
      <c r="A2495" s="375" t="s">
        <v>499</v>
      </c>
      <c r="B2495" s="375"/>
      <c r="C2495" s="69"/>
      <c r="D2495" s="69"/>
      <c r="E2495" s="69"/>
      <c r="F2495" s="70">
        <v>314466</v>
      </c>
      <c r="G2495" s="69"/>
      <c r="H2495" s="68"/>
      <c r="I2495" s="67"/>
    </row>
    <row r="2496" spans="1:55" ht="12" hidden="1" customHeight="1" outlineLevel="4" x14ac:dyDescent="0.2">
      <c r="A2496" s="376" t="s">
        <v>499</v>
      </c>
      <c r="B2496" s="376"/>
      <c r="C2496" s="69"/>
      <c r="D2496" s="69"/>
      <c r="E2496" s="69"/>
      <c r="F2496" s="70">
        <v>314466</v>
      </c>
      <c r="G2496" s="69"/>
      <c r="H2496" s="68"/>
      <c r="I2496" s="67"/>
    </row>
    <row r="2497" spans="1:55" ht="12" hidden="1" customHeight="1" outlineLevel="3" x14ac:dyDescent="0.2">
      <c r="A2497" s="375" t="s">
        <v>554</v>
      </c>
      <c r="B2497" s="375"/>
      <c r="C2497" s="69"/>
      <c r="D2497" s="69"/>
      <c r="E2497" s="75">
        <v>515.91</v>
      </c>
      <c r="F2497" s="69"/>
      <c r="G2497" s="69"/>
      <c r="H2497" s="68"/>
      <c r="I2497" s="67"/>
    </row>
    <row r="2498" spans="1:55" ht="12" hidden="1" customHeight="1" outlineLevel="4" x14ac:dyDescent="0.2">
      <c r="A2498" s="376" t="s">
        <v>499</v>
      </c>
      <c r="B2498" s="376"/>
      <c r="C2498" s="69"/>
      <c r="D2498" s="69"/>
      <c r="E2498" s="75">
        <v>515.91</v>
      </c>
      <c r="F2498" s="69"/>
      <c r="G2498" s="69"/>
      <c r="H2498" s="68"/>
      <c r="I2498" s="67"/>
    </row>
    <row r="2499" spans="1:55" ht="12" hidden="1" customHeight="1" outlineLevel="3" x14ac:dyDescent="0.2">
      <c r="A2499" s="375" t="s">
        <v>552</v>
      </c>
      <c r="B2499" s="375"/>
      <c r="C2499" s="69"/>
      <c r="D2499" s="69"/>
      <c r="E2499" s="70">
        <v>257957.28</v>
      </c>
      <c r="F2499" s="69"/>
      <c r="G2499" s="69"/>
      <c r="H2499" s="68"/>
      <c r="I2499" s="67"/>
    </row>
    <row r="2500" spans="1:55" ht="12" hidden="1" customHeight="1" outlineLevel="4" x14ac:dyDescent="0.2">
      <c r="A2500" s="376" t="s">
        <v>499</v>
      </c>
      <c r="B2500" s="376"/>
      <c r="C2500" s="69"/>
      <c r="D2500" s="69"/>
      <c r="E2500" s="70">
        <v>257957.28</v>
      </c>
      <c r="F2500" s="69"/>
      <c r="G2500" s="69"/>
      <c r="H2500" s="68"/>
      <c r="I2500" s="67"/>
    </row>
    <row r="2501" spans="1:55" ht="12" hidden="1" customHeight="1" outlineLevel="3" x14ac:dyDescent="0.2">
      <c r="A2501" s="375" t="s">
        <v>442</v>
      </c>
      <c r="B2501" s="375"/>
      <c r="C2501" s="69"/>
      <c r="D2501" s="69"/>
      <c r="E2501" s="70">
        <v>55992.81</v>
      </c>
      <c r="F2501" s="69"/>
      <c r="G2501" s="69"/>
      <c r="H2501" s="68"/>
      <c r="I2501" s="67"/>
    </row>
    <row r="2502" spans="1:55" ht="12" hidden="1" customHeight="1" outlineLevel="4" x14ac:dyDescent="0.2">
      <c r="A2502" s="376" t="s">
        <v>499</v>
      </c>
      <c r="B2502" s="376"/>
      <c r="C2502" s="69"/>
      <c r="D2502" s="69"/>
      <c r="E2502" s="70">
        <v>55992.81</v>
      </c>
      <c r="F2502" s="69"/>
      <c r="G2502" s="69"/>
      <c r="H2502" s="68"/>
      <c r="I2502" s="67"/>
    </row>
    <row r="2503" spans="1:55" ht="12" customHeight="1" outlineLevel="1" collapsed="1" x14ac:dyDescent="0.2">
      <c r="A2503" s="373" t="s">
        <v>449</v>
      </c>
      <c r="B2503" s="373"/>
      <c r="C2503" s="79"/>
      <c r="D2503" s="79"/>
      <c r="E2503" s="80">
        <v>4418495.9400000004</v>
      </c>
      <c r="F2503" s="80">
        <v>4418495.9400000004</v>
      </c>
      <c r="G2503" s="79"/>
      <c r="H2503" s="78"/>
      <c r="I2503" s="77"/>
    </row>
    <row r="2504" spans="1:55" ht="12" hidden="1" customHeight="1" outlineLevel="2" x14ac:dyDescent="0.2">
      <c r="A2504" s="374" t="s">
        <v>392</v>
      </c>
      <c r="B2504" s="374"/>
      <c r="C2504" s="73"/>
      <c r="D2504" s="73"/>
      <c r="E2504" s="74">
        <v>3472.12</v>
      </c>
      <c r="F2504" s="74">
        <v>3472.12</v>
      </c>
      <c r="G2504" s="73"/>
      <c r="H2504" s="72"/>
      <c r="I2504" s="71"/>
    </row>
    <row r="2505" spans="1:55" ht="12" hidden="1" customHeight="1" outlineLevel="3" x14ac:dyDescent="0.2">
      <c r="A2505" s="375" t="s">
        <v>499</v>
      </c>
      <c r="B2505" s="375"/>
      <c r="C2505" s="69"/>
      <c r="D2505" s="69"/>
      <c r="E2505" s="69"/>
      <c r="F2505" s="70">
        <v>3472.12</v>
      </c>
      <c r="G2505" s="69"/>
      <c r="H2505" s="68"/>
      <c r="I2505" s="67"/>
    </row>
    <row r="2506" spans="1:55" ht="12" hidden="1" customHeight="1" outlineLevel="4" x14ac:dyDescent="0.2">
      <c r="A2506" s="376" t="s">
        <v>499</v>
      </c>
      <c r="B2506" s="376"/>
      <c r="C2506" s="69"/>
      <c r="D2506" s="69"/>
      <c r="E2506" s="69"/>
      <c r="F2506" s="70">
        <v>3472.12</v>
      </c>
      <c r="G2506" s="69"/>
      <c r="H2506" s="68"/>
      <c r="I2506" s="67"/>
    </row>
    <row r="2507" spans="1:55" ht="12" hidden="1" customHeight="1" outlineLevel="3" x14ac:dyDescent="0.2">
      <c r="A2507" s="375" t="s">
        <v>448</v>
      </c>
      <c r="B2507" s="375"/>
      <c r="C2507" s="69"/>
      <c r="D2507" s="69"/>
      <c r="E2507" s="70">
        <v>3472.12</v>
      </c>
      <c r="F2507" s="69"/>
      <c r="G2507" s="69"/>
      <c r="H2507" s="68"/>
      <c r="I2507" s="67"/>
      <c r="BC2507" s="90" t="s">
        <v>447</v>
      </c>
    </row>
    <row r="2508" spans="1:55" ht="12" hidden="1" customHeight="1" outlineLevel="4" x14ac:dyDescent="0.2">
      <c r="A2508" s="376" t="s">
        <v>499</v>
      </c>
      <c r="B2508" s="376"/>
      <c r="C2508" s="69"/>
      <c r="D2508" s="69"/>
      <c r="E2508" s="70">
        <v>3472.12</v>
      </c>
      <c r="F2508" s="69"/>
      <c r="G2508" s="69"/>
      <c r="H2508" s="68"/>
      <c r="I2508" s="67"/>
    </row>
    <row r="2509" spans="1:55" ht="12" hidden="1" customHeight="1" outlineLevel="2" x14ac:dyDescent="0.2">
      <c r="A2509" s="374" t="s">
        <v>506</v>
      </c>
      <c r="B2509" s="374"/>
      <c r="C2509" s="73"/>
      <c r="D2509" s="73"/>
      <c r="E2509" s="74">
        <v>7043.09</v>
      </c>
      <c r="F2509" s="74">
        <v>7043.09</v>
      </c>
      <c r="G2509" s="73"/>
      <c r="H2509" s="72"/>
      <c r="I2509" s="71"/>
    </row>
    <row r="2510" spans="1:55" ht="12" hidden="1" customHeight="1" outlineLevel="3" x14ac:dyDescent="0.2">
      <c r="A2510" s="375" t="s">
        <v>499</v>
      </c>
      <c r="B2510" s="375"/>
      <c r="C2510" s="69"/>
      <c r="D2510" s="69"/>
      <c r="E2510" s="69"/>
      <c r="F2510" s="70">
        <v>7043.09</v>
      </c>
      <c r="G2510" s="69"/>
      <c r="H2510" s="68"/>
      <c r="I2510" s="67"/>
    </row>
    <row r="2511" spans="1:55" ht="12" hidden="1" customHeight="1" outlineLevel="4" x14ac:dyDescent="0.2">
      <c r="A2511" s="376" t="s">
        <v>499</v>
      </c>
      <c r="B2511" s="376"/>
      <c r="C2511" s="69"/>
      <c r="D2511" s="69"/>
      <c r="E2511" s="69"/>
      <c r="F2511" s="70">
        <v>7043.09</v>
      </c>
      <c r="G2511" s="69"/>
      <c r="H2511" s="68"/>
      <c r="I2511" s="67"/>
    </row>
    <row r="2512" spans="1:55" ht="12" hidden="1" customHeight="1" outlineLevel="3" x14ac:dyDescent="0.2">
      <c r="A2512" s="375" t="s">
        <v>448</v>
      </c>
      <c r="B2512" s="375"/>
      <c r="C2512" s="69"/>
      <c r="D2512" s="69"/>
      <c r="E2512" s="70">
        <v>7043.09</v>
      </c>
      <c r="F2512" s="69"/>
      <c r="G2512" s="69"/>
      <c r="H2512" s="68"/>
      <c r="I2512" s="67"/>
      <c r="BC2512" s="90" t="s">
        <v>447</v>
      </c>
    </row>
    <row r="2513" spans="1:55" ht="12" hidden="1" customHeight="1" outlineLevel="4" x14ac:dyDescent="0.2">
      <c r="A2513" s="376" t="s">
        <v>499</v>
      </c>
      <c r="B2513" s="376"/>
      <c r="C2513" s="69"/>
      <c r="D2513" s="69"/>
      <c r="E2513" s="70">
        <v>7043.09</v>
      </c>
      <c r="F2513" s="69"/>
      <c r="G2513" s="69"/>
      <c r="H2513" s="68"/>
      <c r="I2513" s="67"/>
    </row>
    <row r="2514" spans="1:55" ht="12" hidden="1" customHeight="1" outlineLevel="2" x14ac:dyDescent="0.2">
      <c r="A2514" s="374" t="s">
        <v>505</v>
      </c>
      <c r="B2514" s="374"/>
      <c r="C2514" s="73"/>
      <c r="D2514" s="73"/>
      <c r="E2514" s="76">
        <v>1.1100000000000001</v>
      </c>
      <c r="F2514" s="76">
        <v>1.1100000000000001</v>
      </c>
      <c r="G2514" s="73"/>
      <c r="H2514" s="72"/>
      <c r="I2514" s="71"/>
    </row>
    <row r="2515" spans="1:55" ht="12" hidden="1" customHeight="1" outlineLevel="3" x14ac:dyDescent="0.2">
      <c r="A2515" s="375" t="s">
        <v>499</v>
      </c>
      <c r="B2515" s="375"/>
      <c r="C2515" s="69"/>
      <c r="D2515" s="69"/>
      <c r="E2515" s="69"/>
      <c r="F2515" s="75">
        <v>1.1100000000000001</v>
      </c>
      <c r="G2515" s="69"/>
      <c r="H2515" s="68"/>
      <c r="I2515" s="67"/>
    </row>
    <row r="2516" spans="1:55" ht="12" hidden="1" customHeight="1" outlineLevel="4" x14ac:dyDescent="0.2">
      <c r="A2516" s="376" t="s">
        <v>499</v>
      </c>
      <c r="B2516" s="376"/>
      <c r="C2516" s="69"/>
      <c r="D2516" s="69"/>
      <c r="E2516" s="69"/>
      <c r="F2516" s="75">
        <v>1.1100000000000001</v>
      </c>
      <c r="G2516" s="69"/>
      <c r="H2516" s="68"/>
      <c r="I2516" s="67"/>
    </row>
    <row r="2517" spans="1:55" ht="12" hidden="1" customHeight="1" outlineLevel="3" x14ac:dyDescent="0.2">
      <c r="A2517" s="375" t="s">
        <v>448</v>
      </c>
      <c r="B2517" s="375"/>
      <c r="C2517" s="69"/>
      <c r="D2517" s="69"/>
      <c r="E2517" s="75">
        <v>1.1100000000000001</v>
      </c>
      <c r="F2517" s="69"/>
      <c r="G2517" s="69"/>
      <c r="H2517" s="68"/>
      <c r="I2517" s="67"/>
      <c r="BC2517" s="90" t="s">
        <v>447</v>
      </c>
    </row>
    <row r="2518" spans="1:55" ht="12" hidden="1" customHeight="1" outlineLevel="4" x14ac:dyDescent="0.2">
      <c r="A2518" s="376" t="s">
        <v>499</v>
      </c>
      <c r="B2518" s="376"/>
      <c r="C2518" s="69"/>
      <c r="D2518" s="69"/>
      <c r="E2518" s="75">
        <v>1.1100000000000001</v>
      </c>
      <c r="F2518" s="69"/>
      <c r="G2518" s="69"/>
      <c r="H2518" s="68"/>
      <c r="I2518" s="67"/>
    </row>
    <row r="2519" spans="1:55" ht="12" hidden="1" customHeight="1" outlineLevel="2" x14ac:dyDescent="0.2">
      <c r="A2519" s="374" t="s">
        <v>504</v>
      </c>
      <c r="B2519" s="374"/>
      <c r="C2519" s="73"/>
      <c r="D2519" s="73"/>
      <c r="E2519" s="76">
        <v>0.23</v>
      </c>
      <c r="F2519" s="76">
        <v>0.23</v>
      </c>
      <c r="G2519" s="73"/>
      <c r="H2519" s="72"/>
      <c r="I2519" s="71"/>
    </row>
    <row r="2520" spans="1:55" ht="12" hidden="1" customHeight="1" outlineLevel="3" x14ac:dyDescent="0.2">
      <c r="A2520" s="375" t="s">
        <v>499</v>
      </c>
      <c r="B2520" s="375"/>
      <c r="C2520" s="69"/>
      <c r="D2520" s="69"/>
      <c r="E2520" s="69"/>
      <c r="F2520" s="75">
        <v>0.23</v>
      </c>
      <c r="G2520" s="69"/>
      <c r="H2520" s="68"/>
      <c r="I2520" s="67"/>
    </row>
    <row r="2521" spans="1:55" ht="12" hidden="1" customHeight="1" outlineLevel="4" x14ac:dyDescent="0.2">
      <c r="A2521" s="376" t="s">
        <v>499</v>
      </c>
      <c r="B2521" s="376"/>
      <c r="C2521" s="69"/>
      <c r="D2521" s="69"/>
      <c r="E2521" s="69"/>
      <c r="F2521" s="75">
        <v>0.23</v>
      </c>
      <c r="G2521" s="69"/>
      <c r="H2521" s="68"/>
      <c r="I2521" s="67"/>
    </row>
    <row r="2522" spans="1:55" ht="12" hidden="1" customHeight="1" outlineLevel="3" x14ac:dyDescent="0.2">
      <c r="A2522" s="375" t="s">
        <v>448</v>
      </c>
      <c r="B2522" s="375"/>
      <c r="C2522" s="69"/>
      <c r="D2522" s="69"/>
      <c r="E2522" s="75">
        <v>0.23</v>
      </c>
      <c r="F2522" s="69"/>
      <c r="G2522" s="69"/>
      <c r="H2522" s="68"/>
      <c r="I2522" s="67"/>
      <c r="BC2522" s="90" t="s">
        <v>447</v>
      </c>
    </row>
    <row r="2523" spans="1:55" ht="12" hidden="1" customHeight="1" outlineLevel="4" x14ac:dyDescent="0.2">
      <c r="A2523" s="376" t="s">
        <v>499</v>
      </c>
      <c r="B2523" s="376"/>
      <c r="C2523" s="69"/>
      <c r="D2523" s="69"/>
      <c r="E2523" s="75">
        <v>0.23</v>
      </c>
      <c r="F2523" s="69"/>
      <c r="G2523" s="69"/>
      <c r="H2523" s="68"/>
      <c r="I2523" s="67"/>
    </row>
    <row r="2524" spans="1:55" ht="12" hidden="1" customHeight="1" outlineLevel="2" x14ac:dyDescent="0.2">
      <c r="A2524" s="374" t="s">
        <v>503</v>
      </c>
      <c r="B2524" s="374"/>
      <c r="C2524" s="73"/>
      <c r="D2524" s="73"/>
      <c r="E2524" s="74">
        <v>17498.919999999998</v>
      </c>
      <c r="F2524" s="74">
        <v>17498.919999999998</v>
      </c>
      <c r="G2524" s="73"/>
      <c r="H2524" s="72"/>
      <c r="I2524" s="71"/>
    </row>
    <row r="2525" spans="1:55" ht="12" hidden="1" customHeight="1" outlineLevel="3" x14ac:dyDescent="0.2">
      <c r="A2525" s="375" t="s">
        <v>499</v>
      </c>
      <c r="B2525" s="375"/>
      <c r="C2525" s="69"/>
      <c r="D2525" s="69"/>
      <c r="E2525" s="69"/>
      <c r="F2525" s="70">
        <v>17498.919999999998</v>
      </c>
      <c r="G2525" s="69"/>
      <c r="H2525" s="68"/>
      <c r="I2525" s="67"/>
    </row>
    <row r="2526" spans="1:55" ht="12" hidden="1" customHeight="1" outlineLevel="4" x14ac:dyDescent="0.2">
      <c r="A2526" s="376" t="s">
        <v>499</v>
      </c>
      <c r="B2526" s="376"/>
      <c r="C2526" s="69"/>
      <c r="D2526" s="69"/>
      <c r="E2526" s="69"/>
      <c r="F2526" s="70">
        <v>17498.919999999998</v>
      </c>
      <c r="G2526" s="69"/>
      <c r="H2526" s="68"/>
      <c r="I2526" s="67"/>
    </row>
    <row r="2527" spans="1:55" ht="12" hidden="1" customHeight="1" outlineLevel="3" x14ac:dyDescent="0.2">
      <c r="A2527" s="375" t="s">
        <v>448</v>
      </c>
      <c r="B2527" s="375"/>
      <c r="C2527" s="69"/>
      <c r="D2527" s="69"/>
      <c r="E2527" s="70">
        <v>17498.919999999998</v>
      </c>
      <c r="F2527" s="69"/>
      <c r="G2527" s="69"/>
      <c r="H2527" s="68"/>
      <c r="I2527" s="67"/>
      <c r="BC2527" s="90" t="s">
        <v>447</v>
      </c>
    </row>
    <row r="2528" spans="1:55" ht="12" hidden="1" customHeight="1" outlineLevel="4" x14ac:dyDescent="0.2">
      <c r="A2528" s="376" t="s">
        <v>499</v>
      </c>
      <c r="B2528" s="376"/>
      <c r="C2528" s="69"/>
      <c r="D2528" s="69"/>
      <c r="E2528" s="70">
        <v>17498.919999999998</v>
      </c>
      <c r="F2528" s="69"/>
      <c r="G2528" s="69"/>
      <c r="H2528" s="68"/>
      <c r="I2528" s="67"/>
    </row>
    <row r="2529" spans="1:55" ht="12" hidden="1" customHeight="1" outlineLevel="2" x14ac:dyDescent="0.2">
      <c r="A2529" s="374" t="s">
        <v>502</v>
      </c>
      <c r="B2529" s="374"/>
      <c r="C2529" s="73"/>
      <c r="D2529" s="73"/>
      <c r="E2529" s="74">
        <v>4386857.6100000003</v>
      </c>
      <c r="F2529" s="74">
        <v>4386857.6100000003</v>
      </c>
      <c r="G2529" s="73"/>
      <c r="H2529" s="72"/>
      <c r="I2529" s="71"/>
    </row>
    <row r="2530" spans="1:55" ht="12" hidden="1" customHeight="1" outlineLevel="3" x14ac:dyDescent="0.2">
      <c r="A2530" s="375" t="s">
        <v>499</v>
      </c>
      <c r="B2530" s="375"/>
      <c r="C2530" s="69"/>
      <c r="D2530" s="69"/>
      <c r="E2530" s="70">
        <v>37500</v>
      </c>
      <c r="F2530" s="70">
        <v>4386857.6100000003</v>
      </c>
      <c r="G2530" s="69"/>
      <c r="H2530" s="68"/>
      <c r="I2530" s="67"/>
      <c r="BC2530" s="90" t="s">
        <v>447</v>
      </c>
    </row>
    <row r="2531" spans="1:55" ht="12" hidden="1" customHeight="1" outlineLevel="4" x14ac:dyDescent="0.2">
      <c r="A2531" s="376" t="s">
        <v>499</v>
      </c>
      <c r="B2531" s="376"/>
      <c r="C2531" s="69"/>
      <c r="D2531" s="69"/>
      <c r="E2531" s="70">
        <v>37500</v>
      </c>
      <c r="F2531" s="70">
        <v>4386857.6100000003</v>
      </c>
      <c r="G2531" s="69"/>
      <c r="H2531" s="68"/>
      <c r="I2531" s="67"/>
    </row>
    <row r="2532" spans="1:55" ht="12" hidden="1" customHeight="1" outlineLevel="3" x14ac:dyDescent="0.2">
      <c r="A2532" s="375" t="s">
        <v>448</v>
      </c>
      <c r="B2532" s="375"/>
      <c r="C2532" s="69"/>
      <c r="D2532" s="69"/>
      <c r="E2532" s="70">
        <v>30861.67</v>
      </c>
      <c r="F2532" s="69"/>
      <c r="G2532" s="69"/>
      <c r="H2532" s="68"/>
      <c r="I2532" s="67"/>
      <c r="BC2532" s="90" t="s">
        <v>447</v>
      </c>
    </row>
    <row r="2533" spans="1:55" ht="12" hidden="1" customHeight="1" outlineLevel="4" x14ac:dyDescent="0.2">
      <c r="A2533" s="376" t="s">
        <v>499</v>
      </c>
      <c r="B2533" s="376"/>
      <c r="C2533" s="69"/>
      <c r="D2533" s="69"/>
      <c r="E2533" s="70">
        <v>30861.67</v>
      </c>
      <c r="F2533" s="69"/>
      <c r="G2533" s="69"/>
      <c r="H2533" s="68"/>
      <c r="I2533" s="67"/>
    </row>
    <row r="2534" spans="1:55" ht="12" hidden="1" customHeight="1" outlineLevel="3" x14ac:dyDescent="0.2">
      <c r="A2534" s="375" t="s">
        <v>550</v>
      </c>
      <c r="B2534" s="375"/>
      <c r="C2534" s="69"/>
      <c r="D2534" s="69"/>
      <c r="E2534" s="70">
        <v>4318495.9400000004</v>
      </c>
      <c r="F2534" s="69"/>
      <c r="G2534" s="69"/>
      <c r="H2534" s="68"/>
      <c r="I2534" s="67"/>
      <c r="BC2534" s="90" t="s">
        <v>885</v>
      </c>
    </row>
    <row r="2535" spans="1:55" ht="12" hidden="1" customHeight="1" outlineLevel="4" x14ac:dyDescent="0.2">
      <c r="A2535" s="376" t="s">
        <v>499</v>
      </c>
      <c r="B2535" s="376"/>
      <c r="C2535" s="69"/>
      <c r="D2535" s="69"/>
      <c r="E2535" s="70">
        <v>4318495.9400000004</v>
      </c>
      <c r="F2535" s="69"/>
      <c r="G2535" s="69"/>
      <c r="H2535" s="68"/>
      <c r="I2535" s="67"/>
    </row>
    <row r="2536" spans="1:55" ht="12" hidden="1" customHeight="1" outlineLevel="2" x14ac:dyDescent="0.2">
      <c r="A2536" s="374" t="s">
        <v>501</v>
      </c>
      <c r="B2536" s="374"/>
      <c r="C2536" s="73"/>
      <c r="D2536" s="73"/>
      <c r="E2536" s="74">
        <v>2035.55</v>
      </c>
      <c r="F2536" s="74">
        <v>2035.55</v>
      </c>
      <c r="G2536" s="73"/>
      <c r="H2536" s="72"/>
      <c r="I2536" s="71"/>
    </row>
    <row r="2537" spans="1:55" ht="12" hidden="1" customHeight="1" outlineLevel="3" x14ac:dyDescent="0.2">
      <c r="A2537" s="375" t="s">
        <v>499</v>
      </c>
      <c r="B2537" s="375"/>
      <c r="C2537" s="69"/>
      <c r="D2537" s="69"/>
      <c r="E2537" s="69"/>
      <c r="F2537" s="70">
        <v>2035.55</v>
      </c>
      <c r="G2537" s="69"/>
      <c r="H2537" s="68"/>
      <c r="I2537" s="67"/>
    </row>
    <row r="2538" spans="1:55" ht="12" hidden="1" customHeight="1" outlineLevel="4" x14ac:dyDescent="0.2">
      <c r="A2538" s="376" t="s">
        <v>499</v>
      </c>
      <c r="B2538" s="376"/>
      <c r="C2538" s="69"/>
      <c r="D2538" s="69"/>
      <c r="E2538" s="69"/>
      <c r="F2538" s="70">
        <v>2035.55</v>
      </c>
      <c r="G2538" s="69"/>
      <c r="H2538" s="68"/>
      <c r="I2538" s="67"/>
    </row>
    <row r="2539" spans="1:55" ht="12" hidden="1" customHeight="1" outlineLevel="3" x14ac:dyDescent="0.2">
      <c r="A2539" s="375" t="s">
        <v>448</v>
      </c>
      <c r="B2539" s="375"/>
      <c r="C2539" s="69"/>
      <c r="D2539" s="69"/>
      <c r="E2539" s="70">
        <v>2035.55</v>
      </c>
      <c r="F2539" s="69"/>
      <c r="G2539" s="69"/>
      <c r="H2539" s="68"/>
      <c r="I2539" s="67"/>
      <c r="BC2539" s="90" t="s">
        <v>447</v>
      </c>
    </row>
    <row r="2540" spans="1:55" ht="12" hidden="1" customHeight="1" outlineLevel="4" x14ac:dyDescent="0.2">
      <c r="A2540" s="376" t="s">
        <v>499</v>
      </c>
      <c r="B2540" s="376"/>
      <c r="C2540" s="69"/>
      <c r="D2540" s="69"/>
      <c r="E2540" s="70">
        <v>2035.55</v>
      </c>
      <c r="F2540" s="69"/>
      <c r="G2540" s="69"/>
      <c r="H2540" s="68"/>
      <c r="I2540" s="67"/>
    </row>
    <row r="2541" spans="1:55" ht="12" hidden="1" customHeight="1" outlineLevel="2" x14ac:dyDescent="0.2">
      <c r="A2541" s="374" t="s">
        <v>500</v>
      </c>
      <c r="B2541" s="374"/>
      <c r="C2541" s="73"/>
      <c r="D2541" s="73"/>
      <c r="E2541" s="74">
        <v>1587.31</v>
      </c>
      <c r="F2541" s="74">
        <v>1587.31</v>
      </c>
      <c r="G2541" s="73"/>
      <c r="H2541" s="72"/>
      <c r="I2541" s="71"/>
    </row>
    <row r="2542" spans="1:55" ht="12" hidden="1" customHeight="1" outlineLevel="3" x14ac:dyDescent="0.2">
      <c r="A2542" s="375" t="s">
        <v>499</v>
      </c>
      <c r="B2542" s="375"/>
      <c r="C2542" s="69"/>
      <c r="D2542" s="69"/>
      <c r="E2542" s="69"/>
      <c r="F2542" s="70">
        <v>1587.31</v>
      </c>
      <c r="G2542" s="69"/>
      <c r="H2542" s="68"/>
      <c r="I2542" s="67"/>
    </row>
    <row r="2543" spans="1:55" ht="12" hidden="1" customHeight="1" outlineLevel="4" x14ac:dyDescent="0.2">
      <c r="A2543" s="376" t="s">
        <v>499</v>
      </c>
      <c r="B2543" s="376"/>
      <c r="C2543" s="69"/>
      <c r="D2543" s="69"/>
      <c r="E2543" s="69"/>
      <c r="F2543" s="70">
        <v>1587.31</v>
      </c>
      <c r="G2543" s="69"/>
      <c r="H2543" s="68"/>
      <c r="I2543" s="67"/>
    </row>
    <row r="2544" spans="1:55" ht="12" hidden="1" customHeight="1" outlineLevel="3" x14ac:dyDescent="0.2">
      <c r="A2544" s="375" t="s">
        <v>448</v>
      </c>
      <c r="B2544" s="375"/>
      <c r="C2544" s="69"/>
      <c r="D2544" s="69"/>
      <c r="E2544" s="70">
        <v>1587.31</v>
      </c>
      <c r="F2544" s="69"/>
      <c r="G2544" s="69"/>
      <c r="H2544" s="68"/>
      <c r="I2544" s="67"/>
      <c r="BC2544" s="90" t="s">
        <v>447</v>
      </c>
    </row>
    <row r="2545" spans="1:55" ht="12" hidden="1" customHeight="1" outlineLevel="4" x14ac:dyDescent="0.2">
      <c r="A2545" s="376" t="s">
        <v>499</v>
      </c>
      <c r="B2545" s="376"/>
      <c r="C2545" s="69"/>
      <c r="D2545" s="69"/>
      <c r="E2545" s="70">
        <v>1587.31</v>
      </c>
      <c r="F2545" s="69"/>
      <c r="G2545" s="69"/>
      <c r="H2545" s="68"/>
      <c r="I2545" s="67"/>
    </row>
    <row r="2546" spans="1:55" ht="12" customHeight="1" outlineLevel="1" collapsed="1" x14ac:dyDescent="0.2">
      <c r="A2546" s="373" t="s">
        <v>559</v>
      </c>
      <c r="B2546" s="373"/>
      <c r="C2546" s="79"/>
      <c r="D2546" s="79"/>
      <c r="E2546" s="80">
        <v>101941.06</v>
      </c>
      <c r="F2546" s="80">
        <v>101941.06</v>
      </c>
      <c r="G2546" s="79"/>
      <c r="H2546" s="78"/>
      <c r="I2546" s="77"/>
      <c r="BC2546" s="90" t="s">
        <v>885</v>
      </c>
    </row>
    <row r="2547" spans="1:55" ht="12" hidden="1" customHeight="1" outlineLevel="2" x14ac:dyDescent="0.2">
      <c r="A2547" s="374" t="s">
        <v>502</v>
      </c>
      <c r="B2547" s="374"/>
      <c r="C2547" s="73"/>
      <c r="D2547" s="73"/>
      <c r="E2547" s="74">
        <v>101941.06</v>
      </c>
      <c r="F2547" s="74">
        <v>101941.06</v>
      </c>
      <c r="G2547" s="73"/>
      <c r="H2547" s="72"/>
      <c r="I2547" s="71"/>
    </row>
    <row r="2548" spans="1:55" ht="12" hidden="1" customHeight="1" outlineLevel="3" x14ac:dyDescent="0.2">
      <c r="A2548" s="375" t="s">
        <v>499</v>
      </c>
      <c r="B2548" s="375"/>
      <c r="C2548" s="69"/>
      <c r="D2548" s="69"/>
      <c r="E2548" s="69"/>
      <c r="F2548" s="70">
        <v>101941.06</v>
      </c>
      <c r="G2548" s="69"/>
      <c r="H2548" s="68"/>
      <c r="I2548" s="67"/>
    </row>
    <row r="2549" spans="1:55" ht="12" hidden="1" customHeight="1" outlineLevel="4" x14ac:dyDescent="0.2">
      <c r="A2549" s="376" t="s">
        <v>499</v>
      </c>
      <c r="B2549" s="376"/>
      <c r="C2549" s="69"/>
      <c r="D2549" s="69"/>
      <c r="E2549" s="69"/>
      <c r="F2549" s="70">
        <v>101941.06</v>
      </c>
      <c r="G2549" s="69"/>
      <c r="H2549" s="68"/>
      <c r="I2549" s="67"/>
    </row>
    <row r="2550" spans="1:55" ht="12" hidden="1" customHeight="1" outlineLevel="3" x14ac:dyDescent="0.2">
      <c r="A2550" s="375" t="s">
        <v>554</v>
      </c>
      <c r="B2550" s="375"/>
      <c r="C2550" s="69"/>
      <c r="D2550" s="69"/>
      <c r="E2550" s="75">
        <v>156.9</v>
      </c>
      <c r="F2550" s="69"/>
      <c r="G2550" s="69"/>
      <c r="H2550" s="68"/>
      <c r="I2550" s="67"/>
    </row>
    <row r="2551" spans="1:55" ht="12" hidden="1" customHeight="1" outlineLevel="4" x14ac:dyDescent="0.2">
      <c r="A2551" s="376" t="s">
        <v>499</v>
      </c>
      <c r="B2551" s="376"/>
      <c r="C2551" s="69"/>
      <c r="D2551" s="69"/>
      <c r="E2551" s="75">
        <v>156.9</v>
      </c>
      <c r="F2551" s="69"/>
      <c r="G2551" s="69"/>
      <c r="H2551" s="68"/>
      <c r="I2551" s="67"/>
    </row>
    <row r="2552" spans="1:55" ht="12" hidden="1" customHeight="1" outlineLevel="3" x14ac:dyDescent="0.2">
      <c r="A2552" s="375" t="s">
        <v>552</v>
      </c>
      <c r="B2552" s="375"/>
      <c r="C2552" s="69"/>
      <c r="D2552" s="69"/>
      <c r="E2552" s="70">
        <v>78450</v>
      </c>
      <c r="F2552" s="69"/>
      <c r="G2552" s="69"/>
      <c r="H2552" s="68"/>
      <c r="I2552" s="67"/>
    </row>
    <row r="2553" spans="1:55" ht="12" hidden="1" customHeight="1" outlineLevel="4" x14ac:dyDescent="0.2">
      <c r="A2553" s="376" t="s">
        <v>499</v>
      </c>
      <c r="B2553" s="376"/>
      <c r="C2553" s="69"/>
      <c r="D2553" s="69"/>
      <c r="E2553" s="70">
        <v>78450</v>
      </c>
      <c r="F2553" s="69"/>
      <c r="G2553" s="69"/>
      <c r="H2553" s="68"/>
      <c r="I2553" s="67"/>
    </row>
    <row r="2554" spans="1:55" ht="12" hidden="1" customHeight="1" outlineLevel="3" x14ac:dyDescent="0.2">
      <c r="A2554" s="375" t="s">
        <v>442</v>
      </c>
      <c r="B2554" s="375"/>
      <c r="C2554" s="69"/>
      <c r="D2554" s="69"/>
      <c r="E2554" s="70">
        <v>23334.16</v>
      </c>
      <c r="F2554" s="69"/>
      <c r="G2554" s="69"/>
      <c r="H2554" s="68"/>
      <c r="I2554" s="67"/>
    </row>
    <row r="2555" spans="1:55" ht="12" hidden="1" customHeight="1" outlineLevel="4" x14ac:dyDescent="0.2">
      <c r="A2555" s="376" t="s">
        <v>499</v>
      </c>
      <c r="B2555" s="376"/>
      <c r="C2555" s="69"/>
      <c r="D2555" s="69"/>
      <c r="E2555" s="70">
        <v>23334.16</v>
      </c>
      <c r="F2555" s="69"/>
      <c r="G2555" s="69"/>
      <c r="H2555" s="68"/>
      <c r="I2555" s="67"/>
    </row>
    <row r="2556" spans="1:55" ht="12" customHeight="1" outlineLevel="1" collapsed="1" x14ac:dyDescent="0.2">
      <c r="A2556" s="373" t="s">
        <v>559</v>
      </c>
      <c r="B2556" s="373"/>
      <c r="C2556" s="79"/>
      <c r="D2556" s="79"/>
      <c r="E2556" s="80">
        <v>1072151.46</v>
      </c>
      <c r="F2556" s="80">
        <v>1072151.46</v>
      </c>
      <c r="G2556" s="79"/>
      <c r="H2556" s="78"/>
      <c r="I2556" s="77"/>
      <c r="BC2556" s="90" t="s">
        <v>885</v>
      </c>
    </row>
    <row r="2557" spans="1:55" ht="12" hidden="1" customHeight="1" outlineLevel="2" x14ac:dyDescent="0.2">
      <c r="A2557" s="374" t="s">
        <v>502</v>
      </c>
      <c r="B2557" s="374"/>
      <c r="C2557" s="73"/>
      <c r="D2557" s="73"/>
      <c r="E2557" s="74">
        <v>1072151.46</v>
      </c>
      <c r="F2557" s="74">
        <v>1072151.46</v>
      </c>
      <c r="G2557" s="73"/>
      <c r="H2557" s="72"/>
      <c r="I2557" s="71"/>
    </row>
    <row r="2558" spans="1:55" ht="12" hidden="1" customHeight="1" outlineLevel="3" x14ac:dyDescent="0.2">
      <c r="A2558" s="375" t="s">
        <v>499</v>
      </c>
      <c r="B2558" s="375"/>
      <c r="C2558" s="69"/>
      <c r="D2558" s="69"/>
      <c r="E2558" s="69"/>
      <c r="F2558" s="70">
        <v>1072151.46</v>
      </c>
      <c r="G2558" s="69"/>
      <c r="H2558" s="68"/>
      <c r="I2558" s="67"/>
    </row>
    <row r="2559" spans="1:55" ht="12" hidden="1" customHeight="1" outlineLevel="4" x14ac:dyDescent="0.2">
      <c r="A2559" s="376" t="s">
        <v>499</v>
      </c>
      <c r="B2559" s="376"/>
      <c r="C2559" s="69"/>
      <c r="D2559" s="69"/>
      <c r="E2559" s="69"/>
      <c r="F2559" s="70">
        <v>1072151.46</v>
      </c>
      <c r="G2559" s="69"/>
      <c r="H2559" s="68"/>
      <c r="I2559" s="67"/>
    </row>
    <row r="2560" spans="1:55" ht="12" hidden="1" customHeight="1" outlineLevel="3" x14ac:dyDescent="0.2">
      <c r="A2560" s="375" t="s">
        <v>550</v>
      </c>
      <c r="B2560" s="375"/>
      <c r="C2560" s="69"/>
      <c r="D2560" s="69"/>
      <c r="E2560" s="70">
        <v>1072151.46</v>
      </c>
      <c r="F2560" s="69"/>
      <c r="G2560" s="69"/>
      <c r="H2560" s="68"/>
      <c r="I2560" s="67"/>
    </row>
    <row r="2561" spans="1:55" ht="12" hidden="1" customHeight="1" outlineLevel="4" x14ac:dyDescent="0.2">
      <c r="A2561" s="376" t="s">
        <v>499</v>
      </c>
      <c r="B2561" s="376"/>
      <c r="C2561" s="69"/>
      <c r="D2561" s="69"/>
      <c r="E2561" s="70">
        <v>1072151.46</v>
      </c>
      <c r="F2561" s="69"/>
      <c r="G2561" s="69"/>
      <c r="H2561" s="68"/>
      <c r="I2561" s="67"/>
    </row>
    <row r="2562" spans="1:55" ht="12" customHeight="1" outlineLevel="1" collapsed="1" x14ac:dyDescent="0.2">
      <c r="A2562" s="373" t="s">
        <v>558</v>
      </c>
      <c r="B2562" s="373"/>
      <c r="C2562" s="79"/>
      <c r="D2562" s="79"/>
      <c r="E2562" s="80">
        <v>241460.39</v>
      </c>
      <c r="F2562" s="80">
        <v>241460.39</v>
      </c>
      <c r="G2562" s="79"/>
      <c r="H2562" s="78"/>
      <c r="I2562" s="77"/>
      <c r="BC2562" s="90" t="s">
        <v>885</v>
      </c>
    </row>
    <row r="2563" spans="1:55" ht="12" hidden="1" customHeight="1" outlineLevel="2" x14ac:dyDescent="0.2">
      <c r="A2563" s="374" t="s">
        <v>502</v>
      </c>
      <c r="B2563" s="374"/>
      <c r="C2563" s="73"/>
      <c r="D2563" s="73"/>
      <c r="E2563" s="74">
        <v>241460.39</v>
      </c>
      <c r="F2563" s="74">
        <v>241460.39</v>
      </c>
      <c r="G2563" s="73"/>
      <c r="H2563" s="72"/>
      <c r="I2563" s="71"/>
    </row>
    <row r="2564" spans="1:55" ht="12" hidden="1" customHeight="1" outlineLevel="3" x14ac:dyDescent="0.2">
      <c r="A2564" s="375" t="s">
        <v>499</v>
      </c>
      <c r="B2564" s="375"/>
      <c r="C2564" s="69"/>
      <c r="D2564" s="69"/>
      <c r="E2564" s="69"/>
      <c r="F2564" s="70">
        <v>241460.39</v>
      </c>
      <c r="G2564" s="69"/>
      <c r="H2564" s="68"/>
      <c r="I2564" s="67"/>
    </row>
    <row r="2565" spans="1:55" ht="12" hidden="1" customHeight="1" outlineLevel="4" x14ac:dyDescent="0.2">
      <c r="A2565" s="376" t="s">
        <v>499</v>
      </c>
      <c r="B2565" s="376"/>
      <c r="C2565" s="69"/>
      <c r="D2565" s="69"/>
      <c r="E2565" s="69"/>
      <c r="F2565" s="70">
        <v>241460.39</v>
      </c>
      <c r="G2565" s="69"/>
      <c r="H2565" s="68"/>
      <c r="I2565" s="67"/>
    </row>
    <row r="2566" spans="1:55" ht="12" hidden="1" customHeight="1" outlineLevel="3" x14ac:dyDescent="0.2">
      <c r="A2566" s="375" t="s">
        <v>554</v>
      </c>
      <c r="B2566" s="375"/>
      <c r="C2566" s="69"/>
      <c r="D2566" s="69"/>
      <c r="E2566" s="75">
        <v>375.36</v>
      </c>
      <c r="F2566" s="69"/>
      <c r="G2566" s="69"/>
      <c r="H2566" s="68"/>
      <c r="I2566" s="67"/>
    </row>
    <row r="2567" spans="1:55" ht="12" hidden="1" customHeight="1" outlineLevel="4" x14ac:dyDescent="0.2">
      <c r="A2567" s="376" t="s">
        <v>499</v>
      </c>
      <c r="B2567" s="376"/>
      <c r="C2567" s="69"/>
      <c r="D2567" s="69"/>
      <c r="E2567" s="75">
        <v>375.36</v>
      </c>
      <c r="F2567" s="69"/>
      <c r="G2567" s="69"/>
      <c r="H2567" s="68"/>
      <c r="I2567" s="67"/>
    </row>
    <row r="2568" spans="1:55" ht="12" hidden="1" customHeight="1" outlineLevel="3" x14ac:dyDescent="0.2">
      <c r="A2568" s="375" t="s">
        <v>552</v>
      </c>
      <c r="B2568" s="375"/>
      <c r="C2568" s="69"/>
      <c r="D2568" s="69"/>
      <c r="E2568" s="70">
        <v>187686.37</v>
      </c>
      <c r="F2568" s="69"/>
      <c r="G2568" s="69"/>
      <c r="H2568" s="68"/>
      <c r="I2568" s="67"/>
    </row>
    <row r="2569" spans="1:55" ht="12" hidden="1" customHeight="1" outlineLevel="4" x14ac:dyDescent="0.2">
      <c r="A2569" s="376" t="s">
        <v>499</v>
      </c>
      <c r="B2569" s="376"/>
      <c r="C2569" s="69"/>
      <c r="D2569" s="69"/>
      <c r="E2569" s="70">
        <v>187686.37</v>
      </c>
      <c r="F2569" s="69"/>
      <c r="G2569" s="69"/>
      <c r="H2569" s="68"/>
      <c r="I2569" s="67"/>
    </row>
    <row r="2570" spans="1:55" ht="12" hidden="1" customHeight="1" outlineLevel="3" x14ac:dyDescent="0.2">
      <c r="A2570" s="375" t="s">
        <v>442</v>
      </c>
      <c r="B2570" s="375"/>
      <c r="C2570" s="69"/>
      <c r="D2570" s="69"/>
      <c r="E2570" s="70">
        <v>53398.66</v>
      </c>
      <c r="F2570" s="69"/>
      <c r="G2570" s="69"/>
      <c r="H2570" s="68"/>
      <c r="I2570" s="67"/>
    </row>
    <row r="2571" spans="1:55" ht="12" hidden="1" customHeight="1" outlineLevel="4" x14ac:dyDescent="0.2">
      <c r="A2571" s="376" t="s">
        <v>499</v>
      </c>
      <c r="B2571" s="376"/>
      <c r="C2571" s="69"/>
      <c r="D2571" s="69"/>
      <c r="E2571" s="70">
        <v>53398.66</v>
      </c>
      <c r="F2571" s="69"/>
      <c r="G2571" s="69"/>
      <c r="H2571" s="68"/>
      <c r="I2571" s="67"/>
    </row>
    <row r="2572" spans="1:55" ht="12" customHeight="1" outlineLevel="1" collapsed="1" x14ac:dyDescent="0.2">
      <c r="A2572" s="373" t="s">
        <v>558</v>
      </c>
      <c r="B2572" s="373"/>
      <c r="C2572" s="79"/>
      <c r="D2572" s="79"/>
      <c r="E2572" s="80">
        <v>2833899.51</v>
      </c>
      <c r="F2572" s="80">
        <v>2833899.51</v>
      </c>
      <c r="G2572" s="79"/>
      <c r="H2572" s="78"/>
      <c r="I2572" s="77"/>
      <c r="BC2572" s="90" t="s">
        <v>885</v>
      </c>
    </row>
    <row r="2573" spans="1:55" ht="12" hidden="1" customHeight="1" outlineLevel="2" x14ac:dyDescent="0.2">
      <c r="A2573" s="374" t="s">
        <v>502</v>
      </c>
      <c r="B2573" s="374"/>
      <c r="C2573" s="73"/>
      <c r="D2573" s="73"/>
      <c r="E2573" s="74">
        <v>2833899.51</v>
      </c>
      <c r="F2573" s="74">
        <v>2833899.51</v>
      </c>
      <c r="G2573" s="73"/>
      <c r="H2573" s="72"/>
      <c r="I2573" s="71"/>
    </row>
    <row r="2574" spans="1:55" ht="12" hidden="1" customHeight="1" outlineLevel="3" x14ac:dyDescent="0.2">
      <c r="A2574" s="375" t="s">
        <v>499</v>
      </c>
      <c r="B2574" s="375"/>
      <c r="C2574" s="69"/>
      <c r="D2574" s="69"/>
      <c r="E2574" s="69"/>
      <c r="F2574" s="70">
        <v>2833899.51</v>
      </c>
      <c r="G2574" s="69"/>
      <c r="H2574" s="68"/>
      <c r="I2574" s="67"/>
    </row>
    <row r="2575" spans="1:55" ht="12" hidden="1" customHeight="1" outlineLevel="4" x14ac:dyDescent="0.2">
      <c r="A2575" s="376" t="s">
        <v>499</v>
      </c>
      <c r="B2575" s="376"/>
      <c r="C2575" s="69"/>
      <c r="D2575" s="69"/>
      <c r="E2575" s="69"/>
      <c r="F2575" s="70">
        <v>2833899.51</v>
      </c>
      <c r="G2575" s="69"/>
      <c r="H2575" s="68"/>
      <c r="I2575" s="67"/>
    </row>
    <row r="2576" spans="1:55" ht="12" hidden="1" customHeight="1" outlineLevel="3" x14ac:dyDescent="0.2">
      <c r="A2576" s="375" t="s">
        <v>550</v>
      </c>
      <c r="B2576" s="375"/>
      <c r="C2576" s="69"/>
      <c r="D2576" s="69"/>
      <c r="E2576" s="70">
        <v>2833899.51</v>
      </c>
      <c r="F2576" s="69"/>
      <c r="G2576" s="69"/>
      <c r="H2576" s="68"/>
      <c r="I2576" s="67"/>
    </row>
    <row r="2577" spans="1:55" ht="12" hidden="1" customHeight="1" outlineLevel="4" x14ac:dyDescent="0.2">
      <c r="A2577" s="376" t="s">
        <v>499</v>
      </c>
      <c r="B2577" s="376"/>
      <c r="C2577" s="69"/>
      <c r="D2577" s="69"/>
      <c r="E2577" s="70">
        <v>2833899.51</v>
      </c>
      <c r="F2577" s="69"/>
      <c r="G2577" s="69"/>
      <c r="H2577" s="68"/>
      <c r="I2577" s="67"/>
    </row>
    <row r="2578" spans="1:55" ht="23.25" customHeight="1" outlineLevel="1" collapsed="1" x14ac:dyDescent="0.2">
      <c r="A2578" s="373" t="s">
        <v>557</v>
      </c>
      <c r="B2578" s="373"/>
      <c r="C2578" s="79"/>
      <c r="D2578" s="79"/>
      <c r="E2578" s="80">
        <v>2563090.5299999998</v>
      </c>
      <c r="F2578" s="80">
        <v>2563090.5299999998</v>
      </c>
      <c r="G2578" s="79"/>
      <c r="H2578" s="78"/>
      <c r="I2578" s="77"/>
      <c r="BC2578" s="90" t="s">
        <v>885</v>
      </c>
    </row>
    <row r="2579" spans="1:55" ht="12" hidden="1" customHeight="1" outlineLevel="2" x14ac:dyDescent="0.2">
      <c r="A2579" s="374" t="s">
        <v>502</v>
      </c>
      <c r="B2579" s="374"/>
      <c r="C2579" s="73"/>
      <c r="D2579" s="73"/>
      <c r="E2579" s="74">
        <v>2563090.5299999998</v>
      </c>
      <c r="F2579" s="74">
        <v>2563090.5299999998</v>
      </c>
      <c r="G2579" s="73"/>
      <c r="H2579" s="72"/>
      <c r="I2579" s="71"/>
    </row>
    <row r="2580" spans="1:55" ht="12" hidden="1" customHeight="1" outlineLevel="3" x14ac:dyDescent="0.2">
      <c r="A2580" s="375" t="s">
        <v>499</v>
      </c>
      <c r="B2580" s="375"/>
      <c r="C2580" s="69"/>
      <c r="D2580" s="69"/>
      <c r="E2580" s="69"/>
      <c r="F2580" s="70">
        <v>2563090.5299999998</v>
      </c>
      <c r="G2580" s="69"/>
      <c r="H2580" s="68"/>
      <c r="I2580" s="67"/>
    </row>
    <row r="2581" spans="1:55" ht="12" hidden="1" customHeight="1" outlineLevel="4" x14ac:dyDescent="0.2">
      <c r="A2581" s="376" t="s">
        <v>499</v>
      </c>
      <c r="B2581" s="376"/>
      <c r="C2581" s="69"/>
      <c r="D2581" s="69"/>
      <c r="E2581" s="69"/>
      <c r="F2581" s="70">
        <v>2563090.5299999998</v>
      </c>
      <c r="G2581" s="69"/>
      <c r="H2581" s="68"/>
      <c r="I2581" s="67"/>
    </row>
    <row r="2582" spans="1:55" ht="12" hidden="1" customHeight="1" outlineLevel="3" x14ac:dyDescent="0.2">
      <c r="A2582" s="375" t="s">
        <v>554</v>
      </c>
      <c r="B2582" s="375"/>
      <c r="C2582" s="69"/>
      <c r="D2582" s="69"/>
      <c r="E2582" s="75">
        <v>334.02</v>
      </c>
      <c r="F2582" s="69"/>
      <c r="G2582" s="69"/>
      <c r="H2582" s="68"/>
      <c r="I2582" s="67"/>
    </row>
    <row r="2583" spans="1:55" ht="12" hidden="1" customHeight="1" outlineLevel="4" x14ac:dyDescent="0.2">
      <c r="A2583" s="376" t="s">
        <v>499</v>
      </c>
      <c r="B2583" s="376"/>
      <c r="C2583" s="69"/>
      <c r="D2583" s="69"/>
      <c r="E2583" s="75">
        <v>334.02</v>
      </c>
      <c r="F2583" s="69"/>
      <c r="G2583" s="69"/>
      <c r="H2583" s="68"/>
      <c r="I2583" s="67"/>
    </row>
    <row r="2584" spans="1:55" ht="12" hidden="1" customHeight="1" outlineLevel="3" x14ac:dyDescent="0.2">
      <c r="A2584" s="375" t="s">
        <v>550</v>
      </c>
      <c r="B2584" s="375"/>
      <c r="C2584" s="69"/>
      <c r="D2584" s="69"/>
      <c r="E2584" s="70">
        <v>2345651.69</v>
      </c>
      <c r="F2584" s="69"/>
      <c r="G2584" s="69"/>
      <c r="H2584" s="68"/>
      <c r="I2584" s="67"/>
    </row>
    <row r="2585" spans="1:55" ht="12" hidden="1" customHeight="1" outlineLevel="4" x14ac:dyDescent="0.2">
      <c r="A2585" s="376" t="s">
        <v>499</v>
      </c>
      <c r="B2585" s="376"/>
      <c r="C2585" s="69"/>
      <c r="D2585" s="69"/>
      <c r="E2585" s="70">
        <v>2345651.69</v>
      </c>
      <c r="F2585" s="69"/>
      <c r="G2585" s="69"/>
      <c r="H2585" s="68"/>
      <c r="I2585" s="67"/>
    </row>
    <row r="2586" spans="1:55" ht="12" hidden="1" customHeight="1" outlineLevel="3" x14ac:dyDescent="0.2">
      <c r="A2586" s="375" t="s">
        <v>552</v>
      </c>
      <c r="B2586" s="375"/>
      <c r="C2586" s="69"/>
      <c r="D2586" s="69"/>
      <c r="E2586" s="70">
        <v>167003.71</v>
      </c>
      <c r="F2586" s="69"/>
      <c r="G2586" s="69"/>
      <c r="H2586" s="68"/>
      <c r="I2586" s="67"/>
    </row>
    <row r="2587" spans="1:55" ht="12" hidden="1" customHeight="1" outlineLevel="4" x14ac:dyDescent="0.2">
      <c r="A2587" s="376" t="s">
        <v>499</v>
      </c>
      <c r="B2587" s="376"/>
      <c r="C2587" s="69"/>
      <c r="D2587" s="69"/>
      <c r="E2587" s="70">
        <v>167003.71</v>
      </c>
      <c r="F2587" s="69"/>
      <c r="G2587" s="69"/>
      <c r="H2587" s="68"/>
      <c r="I2587" s="67"/>
    </row>
    <row r="2588" spans="1:55" ht="12" hidden="1" customHeight="1" outlineLevel="3" x14ac:dyDescent="0.2">
      <c r="A2588" s="375" t="s">
        <v>442</v>
      </c>
      <c r="B2588" s="375"/>
      <c r="C2588" s="69"/>
      <c r="D2588" s="69"/>
      <c r="E2588" s="70">
        <v>50101.11</v>
      </c>
      <c r="F2588" s="69"/>
      <c r="G2588" s="69"/>
      <c r="H2588" s="68"/>
      <c r="I2588" s="67"/>
    </row>
    <row r="2589" spans="1:55" ht="12" hidden="1" customHeight="1" outlineLevel="4" x14ac:dyDescent="0.2">
      <c r="A2589" s="376" t="s">
        <v>499</v>
      </c>
      <c r="B2589" s="376"/>
      <c r="C2589" s="69"/>
      <c r="D2589" s="69"/>
      <c r="E2589" s="70">
        <v>50101.11</v>
      </c>
      <c r="F2589" s="69"/>
      <c r="G2589" s="69"/>
      <c r="H2589" s="68"/>
      <c r="I2589" s="67"/>
    </row>
    <row r="2590" spans="1:55" ht="12" customHeight="1" outlineLevel="1" collapsed="1" x14ac:dyDescent="0.2">
      <c r="A2590" s="373" t="s">
        <v>447</v>
      </c>
      <c r="B2590" s="373"/>
      <c r="C2590" s="79"/>
      <c r="D2590" s="79"/>
      <c r="E2590" s="80">
        <v>800581.87</v>
      </c>
      <c r="F2590" s="80">
        <v>800581.87</v>
      </c>
      <c r="G2590" s="79"/>
      <c r="H2590" s="78"/>
      <c r="I2590" s="77"/>
      <c r="BC2590" s="90" t="s">
        <v>447</v>
      </c>
    </row>
    <row r="2591" spans="1:55" ht="12" hidden="1" customHeight="1" outlineLevel="2" x14ac:dyDescent="0.2">
      <c r="A2591" s="374" t="s">
        <v>507</v>
      </c>
      <c r="B2591" s="374"/>
      <c r="C2591" s="73"/>
      <c r="D2591" s="73"/>
      <c r="E2591" s="76">
        <v>56.44</v>
      </c>
      <c r="F2591" s="76">
        <v>56.44</v>
      </c>
      <c r="G2591" s="73"/>
      <c r="H2591" s="72"/>
      <c r="I2591" s="71"/>
    </row>
    <row r="2592" spans="1:55" ht="12" hidden="1" customHeight="1" outlineLevel="3" x14ac:dyDescent="0.2">
      <c r="A2592" s="375" t="s">
        <v>499</v>
      </c>
      <c r="B2592" s="375"/>
      <c r="C2592" s="69"/>
      <c r="D2592" s="69"/>
      <c r="E2592" s="69"/>
      <c r="F2592" s="75">
        <v>56.44</v>
      </c>
      <c r="G2592" s="69"/>
      <c r="H2592" s="68"/>
      <c r="I2592" s="67"/>
    </row>
    <row r="2593" spans="1:9" ht="12" hidden="1" customHeight="1" outlineLevel="4" x14ac:dyDescent="0.2">
      <c r="A2593" s="376" t="s">
        <v>499</v>
      </c>
      <c r="B2593" s="376"/>
      <c r="C2593" s="69"/>
      <c r="D2593" s="69"/>
      <c r="E2593" s="69"/>
      <c r="F2593" s="75">
        <v>56.44</v>
      </c>
      <c r="G2593" s="69"/>
      <c r="H2593" s="68"/>
      <c r="I2593" s="67"/>
    </row>
    <row r="2594" spans="1:9" ht="12" hidden="1" customHeight="1" outlineLevel="3" x14ac:dyDescent="0.2">
      <c r="A2594" s="375" t="s">
        <v>446</v>
      </c>
      <c r="B2594" s="375"/>
      <c r="C2594" s="69"/>
      <c r="D2594" s="69"/>
      <c r="E2594" s="75">
        <v>1.73</v>
      </c>
      <c r="F2594" s="69"/>
      <c r="G2594" s="69"/>
      <c r="H2594" s="68"/>
      <c r="I2594" s="67"/>
    </row>
    <row r="2595" spans="1:9" ht="12" hidden="1" customHeight="1" outlineLevel="4" x14ac:dyDescent="0.2">
      <c r="A2595" s="376" t="s">
        <v>499</v>
      </c>
      <c r="B2595" s="376"/>
      <c r="C2595" s="69"/>
      <c r="D2595" s="69"/>
      <c r="E2595" s="75">
        <v>1.73</v>
      </c>
      <c r="F2595" s="69"/>
      <c r="G2595" s="69"/>
      <c r="H2595" s="68"/>
      <c r="I2595" s="67"/>
    </row>
    <row r="2596" spans="1:9" ht="12" hidden="1" customHeight="1" outlineLevel="3" x14ac:dyDescent="0.2">
      <c r="A2596" s="375" t="s">
        <v>445</v>
      </c>
      <c r="B2596" s="375"/>
      <c r="C2596" s="69"/>
      <c r="D2596" s="69"/>
      <c r="E2596" s="75">
        <v>54.71</v>
      </c>
      <c r="F2596" s="69"/>
      <c r="G2596" s="69"/>
      <c r="H2596" s="68"/>
      <c r="I2596" s="67"/>
    </row>
    <row r="2597" spans="1:9" ht="12" hidden="1" customHeight="1" outlineLevel="4" x14ac:dyDescent="0.2">
      <c r="A2597" s="376" t="s">
        <v>499</v>
      </c>
      <c r="B2597" s="376"/>
      <c r="C2597" s="69"/>
      <c r="D2597" s="69"/>
      <c r="E2597" s="75">
        <v>54.71</v>
      </c>
      <c r="F2597" s="69"/>
      <c r="G2597" s="69"/>
      <c r="H2597" s="68"/>
      <c r="I2597" s="67"/>
    </row>
    <row r="2598" spans="1:9" ht="12" hidden="1" customHeight="1" outlineLevel="2" x14ac:dyDescent="0.2">
      <c r="A2598" s="374" t="s">
        <v>392</v>
      </c>
      <c r="B2598" s="374"/>
      <c r="C2598" s="73"/>
      <c r="D2598" s="73"/>
      <c r="E2598" s="74">
        <v>23177.09</v>
      </c>
      <c r="F2598" s="74">
        <v>23177.09</v>
      </c>
      <c r="G2598" s="73"/>
      <c r="H2598" s="72"/>
      <c r="I2598" s="71"/>
    </row>
    <row r="2599" spans="1:9" ht="12" hidden="1" customHeight="1" outlineLevel="3" x14ac:dyDescent="0.2">
      <c r="A2599" s="375" t="s">
        <v>499</v>
      </c>
      <c r="B2599" s="375"/>
      <c r="C2599" s="69"/>
      <c r="D2599" s="69"/>
      <c r="E2599" s="69"/>
      <c r="F2599" s="70">
        <v>23177.09</v>
      </c>
      <c r="G2599" s="69"/>
      <c r="H2599" s="68"/>
      <c r="I2599" s="67"/>
    </row>
    <row r="2600" spans="1:9" ht="12" hidden="1" customHeight="1" outlineLevel="4" x14ac:dyDescent="0.2">
      <c r="A2600" s="376" t="s">
        <v>499</v>
      </c>
      <c r="B2600" s="376"/>
      <c r="C2600" s="69"/>
      <c r="D2600" s="69"/>
      <c r="E2600" s="69"/>
      <c r="F2600" s="70">
        <v>23177.09</v>
      </c>
      <c r="G2600" s="69"/>
      <c r="H2600" s="68"/>
      <c r="I2600" s="67"/>
    </row>
    <row r="2601" spans="1:9" ht="12" hidden="1" customHeight="1" outlineLevel="3" x14ac:dyDescent="0.2">
      <c r="A2601" s="375" t="s">
        <v>446</v>
      </c>
      <c r="B2601" s="375"/>
      <c r="C2601" s="69"/>
      <c r="D2601" s="69"/>
      <c r="E2601" s="70">
        <v>8326.89</v>
      </c>
      <c r="F2601" s="69"/>
      <c r="G2601" s="69"/>
      <c r="H2601" s="68"/>
      <c r="I2601" s="67"/>
    </row>
    <row r="2602" spans="1:9" ht="12" hidden="1" customHeight="1" outlineLevel="4" x14ac:dyDescent="0.2">
      <c r="A2602" s="376" t="s">
        <v>499</v>
      </c>
      <c r="B2602" s="376"/>
      <c r="C2602" s="69"/>
      <c r="D2602" s="69"/>
      <c r="E2602" s="70">
        <v>8326.89</v>
      </c>
      <c r="F2602" s="69"/>
      <c r="G2602" s="69"/>
      <c r="H2602" s="68"/>
      <c r="I2602" s="67"/>
    </row>
    <row r="2603" spans="1:9" ht="12" hidden="1" customHeight="1" outlineLevel="3" x14ac:dyDescent="0.2">
      <c r="A2603" s="375" t="s">
        <v>445</v>
      </c>
      <c r="B2603" s="375"/>
      <c r="C2603" s="69"/>
      <c r="D2603" s="69"/>
      <c r="E2603" s="70">
        <v>14850.2</v>
      </c>
      <c r="F2603" s="69"/>
      <c r="G2603" s="69"/>
      <c r="H2603" s="68"/>
      <c r="I2603" s="67"/>
    </row>
    <row r="2604" spans="1:9" ht="12" hidden="1" customHeight="1" outlineLevel="4" x14ac:dyDescent="0.2">
      <c r="A2604" s="376" t="s">
        <v>499</v>
      </c>
      <c r="B2604" s="376"/>
      <c r="C2604" s="69"/>
      <c r="D2604" s="69"/>
      <c r="E2604" s="70">
        <v>14850.2</v>
      </c>
      <c r="F2604" s="69"/>
      <c r="G2604" s="69"/>
      <c r="H2604" s="68"/>
      <c r="I2604" s="67"/>
    </row>
    <row r="2605" spans="1:9" ht="12" hidden="1" customHeight="1" outlineLevel="2" x14ac:dyDescent="0.2">
      <c r="A2605" s="374" t="s">
        <v>506</v>
      </c>
      <c r="B2605" s="374"/>
      <c r="C2605" s="73"/>
      <c r="D2605" s="73"/>
      <c r="E2605" s="74">
        <v>46379.82</v>
      </c>
      <c r="F2605" s="74">
        <v>46379.82</v>
      </c>
      <c r="G2605" s="73"/>
      <c r="H2605" s="72"/>
      <c r="I2605" s="71"/>
    </row>
    <row r="2606" spans="1:9" ht="12" hidden="1" customHeight="1" outlineLevel="3" x14ac:dyDescent="0.2">
      <c r="A2606" s="375" t="s">
        <v>499</v>
      </c>
      <c r="B2606" s="375"/>
      <c r="C2606" s="69"/>
      <c r="D2606" s="69"/>
      <c r="E2606" s="69"/>
      <c r="F2606" s="70">
        <v>46379.82</v>
      </c>
      <c r="G2606" s="69"/>
      <c r="H2606" s="68"/>
      <c r="I2606" s="67"/>
    </row>
    <row r="2607" spans="1:9" ht="12" hidden="1" customHeight="1" outlineLevel="4" x14ac:dyDescent="0.2">
      <c r="A2607" s="376" t="s">
        <v>499</v>
      </c>
      <c r="B2607" s="376"/>
      <c r="C2607" s="69"/>
      <c r="D2607" s="69"/>
      <c r="E2607" s="69"/>
      <c r="F2607" s="70">
        <v>46379.82</v>
      </c>
      <c r="G2607" s="69"/>
      <c r="H2607" s="68"/>
      <c r="I2607" s="67"/>
    </row>
    <row r="2608" spans="1:9" ht="12" hidden="1" customHeight="1" outlineLevel="3" x14ac:dyDescent="0.2">
      <c r="A2608" s="375" t="s">
        <v>446</v>
      </c>
      <c r="B2608" s="375"/>
      <c r="C2608" s="69"/>
      <c r="D2608" s="69"/>
      <c r="E2608" s="70">
        <v>16458.849999999999</v>
      </c>
      <c r="F2608" s="69"/>
      <c r="G2608" s="69"/>
      <c r="H2608" s="68"/>
      <c r="I2608" s="67"/>
    </row>
    <row r="2609" spans="1:9" ht="12" hidden="1" customHeight="1" outlineLevel="4" x14ac:dyDescent="0.2">
      <c r="A2609" s="376" t="s">
        <v>499</v>
      </c>
      <c r="B2609" s="376"/>
      <c r="C2609" s="69"/>
      <c r="D2609" s="69"/>
      <c r="E2609" s="70">
        <v>16458.849999999999</v>
      </c>
      <c r="F2609" s="69"/>
      <c r="G2609" s="69"/>
      <c r="H2609" s="68"/>
      <c r="I2609" s="67"/>
    </row>
    <row r="2610" spans="1:9" ht="12" hidden="1" customHeight="1" outlineLevel="3" x14ac:dyDescent="0.2">
      <c r="A2610" s="375" t="s">
        <v>445</v>
      </c>
      <c r="B2610" s="375"/>
      <c r="C2610" s="69"/>
      <c r="D2610" s="69"/>
      <c r="E2610" s="70">
        <v>29920.97</v>
      </c>
      <c r="F2610" s="69"/>
      <c r="G2610" s="69"/>
      <c r="H2610" s="68"/>
      <c r="I2610" s="67"/>
    </row>
    <row r="2611" spans="1:9" ht="12" hidden="1" customHeight="1" outlineLevel="4" x14ac:dyDescent="0.2">
      <c r="A2611" s="376" t="s">
        <v>499</v>
      </c>
      <c r="B2611" s="376"/>
      <c r="C2611" s="69"/>
      <c r="D2611" s="69"/>
      <c r="E2611" s="70">
        <v>29920.97</v>
      </c>
      <c r="F2611" s="69"/>
      <c r="G2611" s="69"/>
      <c r="H2611" s="68"/>
      <c r="I2611" s="67"/>
    </row>
    <row r="2612" spans="1:9" ht="12" hidden="1" customHeight="1" outlineLevel="2" x14ac:dyDescent="0.2">
      <c r="A2612" s="374" t="s">
        <v>505</v>
      </c>
      <c r="B2612" s="374"/>
      <c r="C2612" s="73"/>
      <c r="D2612" s="73"/>
      <c r="E2612" s="76">
        <v>7.66</v>
      </c>
      <c r="F2612" s="76">
        <v>7.66</v>
      </c>
      <c r="G2612" s="73"/>
      <c r="H2612" s="72"/>
      <c r="I2612" s="71"/>
    </row>
    <row r="2613" spans="1:9" ht="12" hidden="1" customHeight="1" outlineLevel="3" x14ac:dyDescent="0.2">
      <c r="A2613" s="375" t="s">
        <v>499</v>
      </c>
      <c r="B2613" s="375"/>
      <c r="C2613" s="69"/>
      <c r="D2613" s="69"/>
      <c r="E2613" s="69"/>
      <c r="F2613" s="75">
        <v>7.66</v>
      </c>
      <c r="G2613" s="69"/>
      <c r="H2613" s="68"/>
      <c r="I2613" s="67"/>
    </row>
    <row r="2614" spans="1:9" ht="12" hidden="1" customHeight="1" outlineLevel="4" x14ac:dyDescent="0.2">
      <c r="A2614" s="376" t="s">
        <v>499</v>
      </c>
      <c r="B2614" s="376"/>
      <c r="C2614" s="69"/>
      <c r="D2614" s="69"/>
      <c r="E2614" s="69"/>
      <c r="F2614" s="75">
        <v>7.66</v>
      </c>
      <c r="G2614" s="69"/>
      <c r="H2614" s="68"/>
      <c r="I2614" s="67"/>
    </row>
    <row r="2615" spans="1:9" ht="12" hidden="1" customHeight="1" outlineLevel="3" x14ac:dyDescent="0.2">
      <c r="A2615" s="375" t="s">
        <v>446</v>
      </c>
      <c r="B2615" s="375"/>
      <c r="C2615" s="69"/>
      <c r="D2615" s="69"/>
      <c r="E2615" s="75">
        <v>2.76</v>
      </c>
      <c r="F2615" s="69"/>
      <c r="G2615" s="69"/>
      <c r="H2615" s="68"/>
      <c r="I2615" s="67"/>
    </row>
    <row r="2616" spans="1:9" ht="12" hidden="1" customHeight="1" outlineLevel="4" x14ac:dyDescent="0.2">
      <c r="A2616" s="376" t="s">
        <v>499</v>
      </c>
      <c r="B2616" s="376"/>
      <c r="C2616" s="69"/>
      <c r="D2616" s="69"/>
      <c r="E2616" s="75">
        <v>2.76</v>
      </c>
      <c r="F2616" s="69"/>
      <c r="G2616" s="69"/>
      <c r="H2616" s="68"/>
      <c r="I2616" s="67"/>
    </row>
    <row r="2617" spans="1:9" ht="12" hidden="1" customHeight="1" outlineLevel="3" x14ac:dyDescent="0.2">
      <c r="A2617" s="375" t="s">
        <v>445</v>
      </c>
      <c r="B2617" s="375"/>
      <c r="C2617" s="69"/>
      <c r="D2617" s="69"/>
      <c r="E2617" s="75">
        <v>4.9000000000000004</v>
      </c>
      <c r="F2617" s="69"/>
      <c r="G2617" s="69"/>
      <c r="H2617" s="68"/>
      <c r="I2617" s="67"/>
    </row>
    <row r="2618" spans="1:9" ht="12" hidden="1" customHeight="1" outlineLevel="4" x14ac:dyDescent="0.2">
      <c r="A2618" s="376" t="s">
        <v>499</v>
      </c>
      <c r="B2618" s="376"/>
      <c r="C2618" s="69"/>
      <c r="D2618" s="69"/>
      <c r="E2618" s="75">
        <v>4.9000000000000004</v>
      </c>
      <c r="F2618" s="69"/>
      <c r="G2618" s="69"/>
      <c r="H2618" s="68"/>
      <c r="I2618" s="67"/>
    </row>
    <row r="2619" spans="1:9" ht="12" hidden="1" customHeight="1" outlineLevel="2" x14ac:dyDescent="0.2">
      <c r="A2619" s="374" t="s">
        <v>504</v>
      </c>
      <c r="B2619" s="374"/>
      <c r="C2619" s="73"/>
      <c r="D2619" s="73"/>
      <c r="E2619" s="76">
        <v>213.94</v>
      </c>
      <c r="F2619" s="76">
        <v>213.94</v>
      </c>
      <c r="G2619" s="73"/>
      <c r="H2619" s="72"/>
      <c r="I2619" s="71"/>
    </row>
    <row r="2620" spans="1:9" ht="12" hidden="1" customHeight="1" outlineLevel="3" x14ac:dyDescent="0.2">
      <c r="A2620" s="375" t="s">
        <v>499</v>
      </c>
      <c r="B2620" s="375"/>
      <c r="C2620" s="69"/>
      <c r="D2620" s="69"/>
      <c r="E2620" s="69"/>
      <c r="F2620" s="75">
        <v>213.94</v>
      </c>
      <c r="G2620" s="69"/>
      <c r="H2620" s="68"/>
      <c r="I2620" s="67"/>
    </row>
    <row r="2621" spans="1:9" ht="12" hidden="1" customHeight="1" outlineLevel="4" x14ac:dyDescent="0.2">
      <c r="A2621" s="376" t="s">
        <v>499</v>
      </c>
      <c r="B2621" s="376"/>
      <c r="C2621" s="69"/>
      <c r="D2621" s="69"/>
      <c r="E2621" s="69"/>
      <c r="F2621" s="75">
        <v>213.94</v>
      </c>
      <c r="G2621" s="69"/>
      <c r="H2621" s="68"/>
      <c r="I2621" s="67"/>
    </row>
    <row r="2622" spans="1:9" ht="12" hidden="1" customHeight="1" outlineLevel="3" x14ac:dyDescent="0.2">
      <c r="A2622" s="375" t="s">
        <v>446</v>
      </c>
      <c r="B2622" s="375"/>
      <c r="C2622" s="69"/>
      <c r="D2622" s="69"/>
      <c r="E2622" s="75">
        <v>12.95</v>
      </c>
      <c r="F2622" s="69"/>
      <c r="G2622" s="69"/>
      <c r="H2622" s="68"/>
      <c r="I2622" s="67"/>
    </row>
    <row r="2623" spans="1:9" ht="12" hidden="1" customHeight="1" outlineLevel="4" x14ac:dyDescent="0.2">
      <c r="A2623" s="376" t="s">
        <v>499</v>
      </c>
      <c r="B2623" s="376"/>
      <c r="C2623" s="69"/>
      <c r="D2623" s="69"/>
      <c r="E2623" s="75">
        <v>12.95</v>
      </c>
      <c r="F2623" s="69"/>
      <c r="G2623" s="69"/>
      <c r="H2623" s="68"/>
      <c r="I2623" s="67"/>
    </row>
    <row r="2624" spans="1:9" ht="12" hidden="1" customHeight="1" outlineLevel="3" x14ac:dyDescent="0.2">
      <c r="A2624" s="375" t="s">
        <v>445</v>
      </c>
      <c r="B2624" s="375"/>
      <c r="C2624" s="69"/>
      <c r="D2624" s="69"/>
      <c r="E2624" s="75">
        <v>200.99</v>
      </c>
      <c r="F2624" s="69"/>
      <c r="G2624" s="69"/>
      <c r="H2624" s="68"/>
      <c r="I2624" s="67"/>
    </row>
    <row r="2625" spans="1:9" ht="12" hidden="1" customHeight="1" outlineLevel="4" x14ac:dyDescent="0.2">
      <c r="A2625" s="376" t="s">
        <v>499</v>
      </c>
      <c r="B2625" s="376"/>
      <c r="C2625" s="69"/>
      <c r="D2625" s="69"/>
      <c r="E2625" s="75">
        <v>200.99</v>
      </c>
      <c r="F2625" s="69"/>
      <c r="G2625" s="69"/>
      <c r="H2625" s="68"/>
      <c r="I2625" s="67"/>
    </row>
    <row r="2626" spans="1:9" ht="12" hidden="1" customHeight="1" outlineLevel="2" x14ac:dyDescent="0.2">
      <c r="A2626" s="374" t="s">
        <v>503</v>
      </c>
      <c r="B2626" s="374"/>
      <c r="C2626" s="73"/>
      <c r="D2626" s="73"/>
      <c r="E2626" s="74">
        <v>119402.71</v>
      </c>
      <c r="F2626" s="74">
        <v>119402.71</v>
      </c>
      <c r="G2626" s="73"/>
      <c r="H2626" s="72"/>
      <c r="I2626" s="71"/>
    </row>
    <row r="2627" spans="1:9" ht="12" hidden="1" customHeight="1" outlineLevel="3" x14ac:dyDescent="0.2">
      <c r="A2627" s="375" t="s">
        <v>499</v>
      </c>
      <c r="B2627" s="375"/>
      <c r="C2627" s="69"/>
      <c r="D2627" s="69"/>
      <c r="E2627" s="69"/>
      <c r="F2627" s="70">
        <v>119402.71</v>
      </c>
      <c r="G2627" s="69"/>
      <c r="H2627" s="68"/>
      <c r="I2627" s="67"/>
    </row>
    <row r="2628" spans="1:9" ht="12" hidden="1" customHeight="1" outlineLevel="4" x14ac:dyDescent="0.2">
      <c r="A2628" s="376" t="s">
        <v>499</v>
      </c>
      <c r="B2628" s="376"/>
      <c r="C2628" s="69"/>
      <c r="D2628" s="69"/>
      <c r="E2628" s="69"/>
      <c r="F2628" s="70">
        <v>119402.71</v>
      </c>
      <c r="G2628" s="69"/>
      <c r="H2628" s="68"/>
      <c r="I2628" s="67"/>
    </row>
    <row r="2629" spans="1:9" ht="12" hidden="1" customHeight="1" outlineLevel="3" x14ac:dyDescent="0.2">
      <c r="A2629" s="375" t="s">
        <v>446</v>
      </c>
      <c r="B2629" s="375"/>
      <c r="C2629" s="69"/>
      <c r="D2629" s="69"/>
      <c r="E2629" s="70">
        <v>46255.76</v>
      </c>
      <c r="F2629" s="69"/>
      <c r="G2629" s="69"/>
      <c r="H2629" s="68"/>
      <c r="I2629" s="67"/>
    </row>
    <row r="2630" spans="1:9" ht="12" hidden="1" customHeight="1" outlineLevel="4" x14ac:dyDescent="0.2">
      <c r="A2630" s="376" t="s">
        <v>499</v>
      </c>
      <c r="B2630" s="376"/>
      <c r="C2630" s="69"/>
      <c r="D2630" s="69"/>
      <c r="E2630" s="70">
        <v>46255.76</v>
      </c>
      <c r="F2630" s="69"/>
      <c r="G2630" s="69"/>
      <c r="H2630" s="68"/>
      <c r="I2630" s="67"/>
    </row>
    <row r="2631" spans="1:9" ht="12" hidden="1" customHeight="1" outlineLevel="3" x14ac:dyDescent="0.2">
      <c r="A2631" s="375" t="s">
        <v>445</v>
      </c>
      <c r="B2631" s="375"/>
      <c r="C2631" s="69"/>
      <c r="D2631" s="69"/>
      <c r="E2631" s="70">
        <v>73146.95</v>
      </c>
      <c r="F2631" s="69"/>
      <c r="G2631" s="69"/>
      <c r="H2631" s="68"/>
      <c r="I2631" s="67"/>
    </row>
    <row r="2632" spans="1:9" ht="12" hidden="1" customHeight="1" outlineLevel="4" x14ac:dyDescent="0.2">
      <c r="A2632" s="376" t="s">
        <v>499</v>
      </c>
      <c r="B2632" s="376"/>
      <c r="C2632" s="69"/>
      <c r="D2632" s="69"/>
      <c r="E2632" s="70">
        <v>73146.95</v>
      </c>
      <c r="F2632" s="69"/>
      <c r="G2632" s="69"/>
      <c r="H2632" s="68"/>
      <c r="I2632" s="67"/>
    </row>
    <row r="2633" spans="1:9" ht="12" hidden="1" customHeight="1" outlineLevel="2" x14ac:dyDescent="0.2">
      <c r="A2633" s="374" t="s">
        <v>502</v>
      </c>
      <c r="B2633" s="374"/>
      <c r="C2633" s="73"/>
      <c r="D2633" s="73"/>
      <c r="E2633" s="74">
        <v>588074.1</v>
      </c>
      <c r="F2633" s="74">
        <v>588074.1</v>
      </c>
      <c r="G2633" s="73"/>
      <c r="H2633" s="72"/>
      <c r="I2633" s="71"/>
    </row>
    <row r="2634" spans="1:9" ht="12" hidden="1" customHeight="1" outlineLevel="3" x14ac:dyDescent="0.2">
      <c r="A2634" s="375" t="s">
        <v>499</v>
      </c>
      <c r="B2634" s="375"/>
      <c r="C2634" s="69"/>
      <c r="D2634" s="69"/>
      <c r="E2634" s="70">
        <v>294223.61</v>
      </c>
      <c r="F2634" s="70">
        <v>588074.1</v>
      </c>
      <c r="G2634" s="69"/>
      <c r="H2634" s="68"/>
      <c r="I2634" s="67"/>
    </row>
    <row r="2635" spans="1:9" ht="12" hidden="1" customHeight="1" outlineLevel="4" x14ac:dyDescent="0.2">
      <c r="A2635" s="376" t="s">
        <v>499</v>
      </c>
      <c r="B2635" s="376"/>
      <c r="C2635" s="69"/>
      <c r="D2635" s="69"/>
      <c r="E2635" s="70">
        <v>294223.61</v>
      </c>
      <c r="F2635" s="70">
        <v>588074.1</v>
      </c>
      <c r="G2635" s="69"/>
      <c r="H2635" s="68"/>
      <c r="I2635" s="67"/>
    </row>
    <row r="2636" spans="1:9" ht="12" hidden="1" customHeight="1" outlineLevel="3" x14ac:dyDescent="0.2">
      <c r="A2636" s="375" t="s">
        <v>446</v>
      </c>
      <c r="B2636" s="375"/>
      <c r="C2636" s="69"/>
      <c r="D2636" s="69"/>
      <c r="E2636" s="70">
        <v>81369.710000000006</v>
      </c>
      <c r="F2636" s="69"/>
      <c r="G2636" s="69"/>
      <c r="H2636" s="68"/>
      <c r="I2636" s="67"/>
    </row>
    <row r="2637" spans="1:9" ht="12" hidden="1" customHeight="1" outlineLevel="4" x14ac:dyDescent="0.2">
      <c r="A2637" s="376" t="s">
        <v>499</v>
      </c>
      <c r="B2637" s="376"/>
      <c r="C2637" s="69"/>
      <c r="D2637" s="69"/>
      <c r="E2637" s="70">
        <v>81369.710000000006</v>
      </c>
      <c r="F2637" s="69"/>
      <c r="G2637" s="69"/>
      <c r="H2637" s="68"/>
      <c r="I2637" s="67"/>
    </row>
    <row r="2638" spans="1:9" ht="12" hidden="1" customHeight="1" outlineLevel="3" x14ac:dyDescent="0.2">
      <c r="A2638" s="375" t="s">
        <v>445</v>
      </c>
      <c r="B2638" s="375"/>
      <c r="C2638" s="69"/>
      <c r="D2638" s="69"/>
      <c r="E2638" s="70">
        <v>109125.78</v>
      </c>
      <c r="F2638" s="69"/>
      <c r="G2638" s="69"/>
      <c r="H2638" s="68"/>
      <c r="I2638" s="67"/>
    </row>
    <row r="2639" spans="1:9" ht="12" hidden="1" customHeight="1" outlineLevel="4" x14ac:dyDescent="0.2">
      <c r="A2639" s="376" t="s">
        <v>499</v>
      </c>
      <c r="B2639" s="376"/>
      <c r="C2639" s="69"/>
      <c r="D2639" s="69"/>
      <c r="E2639" s="70">
        <v>109125.78</v>
      </c>
      <c r="F2639" s="69"/>
      <c r="G2639" s="69"/>
      <c r="H2639" s="68"/>
      <c r="I2639" s="67"/>
    </row>
    <row r="2640" spans="1:9" ht="12" hidden="1" customHeight="1" outlineLevel="3" x14ac:dyDescent="0.2">
      <c r="A2640" s="375" t="s">
        <v>556</v>
      </c>
      <c r="B2640" s="375"/>
      <c r="C2640" s="69"/>
      <c r="D2640" s="69"/>
      <c r="E2640" s="70">
        <v>103355</v>
      </c>
      <c r="F2640" s="69"/>
      <c r="G2640" s="69"/>
      <c r="H2640" s="68"/>
      <c r="I2640" s="67"/>
    </row>
    <row r="2641" spans="1:9" ht="12" hidden="1" customHeight="1" outlineLevel="4" x14ac:dyDescent="0.2">
      <c r="A2641" s="376" t="s">
        <v>499</v>
      </c>
      <c r="B2641" s="376"/>
      <c r="C2641" s="69"/>
      <c r="D2641" s="69"/>
      <c r="E2641" s="70">
        <v>103355</v>
      </c>
      <c r="F2641" s="69"/>
      <c r="G2641" s="69"/>
      <c r="H2641" s="68"/>
      <c r="I2641" s="67"/>
    </row>
    <row r="2642" spans="1:9" ht="12" hidden="1" customHeight="1" outlineLevel="2" x14ac:dyDescent="0.2">
      <c r="A2642" s="374" t="s">
        <v>501</v>
      </c>
      <c r="B2642" s="374"/>
      <c r="C2642" s="73"/>
      <c r="D2642" s="73"/>
      <c r="E2642" s="74">
        <v>12960</v>
      </c>
      <c r="F2642" s="74">
        <v>12960</v>
      </c>
      <c r="G2642" s="73"/>
      <c r="H2642" s="72"/>
      <c r="I2642" s="71"/>
    </row>
    <row r="2643" spans="1:9" ht="12" hidden="1" customHeight="1" outlineLevel="3" x14ac:dyDescent="0.2">
      <c r="A2643" s="375" t="s">
        <v>499</v>
      </c>
      <c r="B2643" s="375"/>
      <c r="C2643" s="69"/>
      <c r="D2643" s="69"/>
      <c r="E2643" s="69"/>
      <c r="F2643" s="70">
        <v>12960</v>
      </c>
      <c r="G2643" s="69"/>
      <c r="H2643" s="68"/>
      <c r="I2643" s="67"/>
    </row>
    <row r="2644" spans="1:9" ht="12" hidden="1" customHeight="1" outlineLevel="4" x14ac:dyDescent="0.2">
      <c r="A2644" s="376" t="s">
        <v>499</v>
      </c>
      <c r="B2644" s="376"/>
      <c r="C2644" s="69"/>
      <c r="D2644" s="69"/>
      <c r="E2644" s="69"/>
      <c r="F2644" s="70">
        <v>12960</v>
      </c>
      <c r="G2644" s="69"/>
      <c r="H2644" s="68"/>
      <c r="I2644" s="67"/>
    </row>
    <row r="2645" spans="1:9" ht="12" hidden="1" customHeight="1" outlineLevel="3" x14ac:dyDescent="0.2">
      <c r="A2645" s="375" t="s">
        <v>446</v>
      </c>
      <c r="B2645" s="375"/>
      <c r="C2645" s="69"/>
      <c r="D2645" s="69"/>
      <c r="E2645" s="70">
        <v>4612.54</v>
      </c>
      <c r="F2645" s="69"/>
      <c r="G2645" s="69"/>
      <c r="H2645" s="68"/>
      <c r="I2645" s="67"/>
    </row>
    <row r="2646" spans="1:9" ht="12" hidden="1" customHeight="1" outlineLevel="4" x14ac:dyDescent="0.2">
      <c r="A2646" s="376" t="s">
        <v>499</v>
      </c>
      <c r="B2646" s="376"/>
      <c r="C2646" s="69"/>
      <c r="D2646" s="69"/>
      <c r="E2646" s="70">
        <v>4612.54</v>
      </c>
      <c r="F2646" s="69"/>
      <c r="G2646" s="69"/>
      <c r="H2646" s="68"/>
      <c r="I2646" s="67"/>
    </row>
    <row r="2647" spans="1:9" ht="12" hidden="1" customHeight="1" outlineLevel="3" x14ac:dyDescent="0.2">
      <c r="A2647" s="375" t="s">
        <v>445</v>
      </c>
      <c r="B2647" s="375"/>
      <c r="C2647" s="69"/>
      <c r="D2647" s="69"/>
      <c r="E2647" s="70">
        <v>8347.4599999999991</v>
      </c>
      <c r="F2647" s="69"/>
      <c r="G2647" s="69"/>
      <c r="H2647" s="68"/>
      <c r="I2647" s="67"/>
    </row>
    <row r="2648" spans="1:9" ht="12" hidden="1" customHeight="1" outlineLevel="4" x14ac:dyDescent="0.2">
      <c r="A2648" s="376" t="s">
        <v>499</v>
      </c>
      <c r="B2648" s="376"/>
      <c r="C2648" s="69"/>
      <c r="D2648" s="69"/>
      <c r="E2648" s="70">
        <v>8347.4599999999991</v>
      </c>
      <c r="F2648" s="69"/>
      <c r="G2648" s="69"/>
      <c r="H2648" s="68"/>
      <c r="I2648" s="67"/>
    </row>
    <row r="2649" spans="1:9" ht="12" hidden="1" customHeight="1" outlineLevel="2" x14ac:dyDescent="0.2">
      <c r="A2649" s="374" t="s">
        <v>500</v>
      </c>
      <c r="B2649" s="374"/>
      <c r="C2649" s="73"/>
      <c r="D2649" s="73"/>
      <c r="E2649" s="74">
        <v>10310.11</v>
      </c>
      <c r="F2649" s="74">
        <v>10310.11</v>
      </c>
      <c r="G2649" s="73"/>
      <c r="H2649" s="72"/>
      <c r="I2649" s="71"/>
    </row>
    <row r="2650" spans="1:9" ht="12" hidden="1" customHeight="1" outlineLevel="3" x14ac:dyDescent="0.2">
      <c r="A2650" s="375" t="s">
        <v>499</v>
      </c>
      <c r="B2650" s="375"/>
      <c r="C2650" s="69"/>
      <c r="D2650" s="69"/>
      <c r="E2650" s="69"/>
      <c r="F2650" s="70">
        <v>10310.11</v>
      </c>
      <c r="G2650" s="69"/>
      <c r="H2650" s="68"/>
      <c r="I2650" s="67"/>
    </row>
    <row r="2651" spans="1:9" ht="12" hidden="1" customHeight="1" outlineLevel="4" x14ac:dyDescent="0.2">
      <c r="A2651" s="376" t="s">
        <v>499</v>
      </c>
      <c r="B2651" s="376"/>
      <c r="C2651" s="69"/>
      <c r="D2651" s="69"/>
      <c r="E2651" s="69"/>
      <c r="F2651" s="70">
        <v>10310.11</v>
      </c>
      <c r="G2651" s="69"/>
      <c r="H2651" s="68"/>
      <c r="I2651" s="67"/>
    </row>
    <row r="2652" spans="1:9" ht="12" hidden="1" customHeight="1" outlineLevel="3" x14ac:dyDescent="0.2">
      <c r="A2652" s="375" t="s">
        <v>446</v>
      </c>
      <c r="B2652" s="375"/>
      <c r="C2652" s="69"/>
      <c r="D2652" s="69"/>
      <c r="E2652" s="70">
        <v>3658.81</v>
      </c>
      <c r="F2652" s="69"/>
      <c r="G2652" s="69"/>
      <c r="H2652" s="68"/>
      <c r="I2652" s="67"/>
    </row>
    <row r="2653" spans="1:9" ht="12" hidden="1" customHeight="1" outlineLevel="4" x14ac:dyDescent="0.2">
      <c r="A2653" s="376" t="s">
        <v>499</v>
      </c>
      <c r="B2653" s="376"/>
      <c r="C2653" s="69"/>
      <c r="D2653" s="69"/>
      <c r="E2653" s="70">
        <v>3658.81</v>
      </c>
      <c r="F2653" s="69"/>
      <c r="G2653" s="69"/>
      <c r="H2653" s="68"/>
      <c r="I2653" s="67"/>
    </row>
    <row r="2654" spans="1:9" ht="12" hidden="1" customHeight="1" outlineLevel="3" x14ac:dyDescent="0.2">
      <c r="A2654" s="375" t="s">
        <v>445</v>
      </c>
      <c r="B2654" s="375"/>
      <c r="C2654" s="69"/>
      <c r="D2654" s="69"/>
      <c r="E2654" s="70">
        <v>6651.3</v>
      </c>
      <c r="F2654" s="69"/>
      <c r="G2654" s="69"/>
      <c r="H2654" s="68"/>
      <c r="I2654" s="67"/>
    </row>
    <row r="2655" spans="1:9" ht="12" hidden="1" customHeight="1" outlineLevel="4" x14ac:dyDescent="0.2">
      <c r="A2655" s="376" t="s">
        <v>499</v>
      </c>
      <c r="B2655" s="376"/>
      <c r="C2655" s="69"/>
      <c r="D2655" s="69"/>
      <c r="E2655" s="70">
        <v>6651.3</v>
      </c>
      <c r="F2655" s="69"/>
      <c r="G2655" s="69"/>
      <c r="H2655" s="68"/>
      <c r="I2655" s="67"/>
    </row>
    <row r="2656" spans="1:9" ht="12" customHeight="1" outlineLevel="1" collapsed="1" x14ac:dyDescent="0.2">
      <c r="A2656" s="373" t="s">
        <v>444</v>
      </c>
      <c r="B2656" s="373"/>
      <c r="C2656" s="79"/>
      <c r="D2656" s="79"/>
      <c r="E2656" s="80">
        <v>6609620.2699999996</v>
      </c>
      <c r="F2656" s="80">
        <v>6609620.2699999996</v>
      </c>
      <c r="G2656" s="79"/>
      <c r="H2656" s="78"/>
      <c r="I2656" s="77"/>
    </row>
    <row r="2657" spans="1:47" ht="12" hidden="1" customHeight="1" outlineLevel="2" x14ac:dyDescent="0.2">
      <c r="A2657" s="374" t="s">
        <v>507</v>
      </c>
      <c r="B2657" s="374"/>
      <c r="C2657" s="73"/>
      <c r="D2657" s="73"/>
      <c r="E2657" s="76">
        <v>0.17</v>
      </c>
      <c r="F2657" s="76">
        <v>0.17</v>
      </c>
      <c r="G2657" s="73"/>
      <c r="H2657" s="72"/>
      <c r="I2657" s="71"/>
      <c r="AU2657" s="90" t="s">
        <v>491</v>
      </c>
    </row>
    <row r="2658" spans="1:47" ht="12" hidden="1" customHeight="1" outlineLevel="3" x14ac:dyDescent="0.2">
      <c r="A2658" s="375" t="s">
        <v>499</v>
      </c>
      <c r="B2658" s="375"/>
      <c r="C2658" s="69"/>
      <c r="D2658" s="69"/>
      <c r="E2658" s="69"/>
      <c r="F2658" s="75">
        <v>0.17</v>
      </c>
      <c r="G2658" s="69"/>
      <c r="H2658" s="68"/>
      <c r="I2658" s="67"/>
    </row>
    <row r="2659" spans="1:47" ht="12" hidden="1" customHeight="1" outlineLevel="4" x14ac:dyDescent="0.2">
      <c r="A2659" s="376" t="s">
        <v>499</v>
      </c>
      <c r="B2659" s="376"/>
      <c r="C2659" s="69"/>
      <c r="D2659" s="69"/>
      <c r="E2659" s="69"/>
      <c r="F2659" s="75">
        <v>0.17</v>
      </c>
      <c r="G2659" s="69"/>
      <c r="H2659" s="68"/>
      <c r="I2659" s="67"/>
    </row>
    <row r="2660" spans="1:47" ht="23.25" hidden="1" customHeight="1" outlineLevel="3" x14ac:dyDescent="0.2">
      <c r="A2660" s="375" t="s">
        <v>443</v>
      </c>
      <c r="B2660" s="375"/>
      <c r="C2660" s="69"/>
      <c r="D2660" s="69"/>
      <c r="E2660" s="75">
        <v>0.17</v>
      </c>
      <c r="F2660" s="69"/>
      <c r="G2660" s="69"/>
      <c r="H2660" s="68"/>
      <c r="I2660" s="67"/>
    </row>
    <row r="2661" spans="1:47" ht="12" hidden="1" customHeight="1" outlineLevel="4" x14ac:dyDescent="0.2">
      <c r="A2661" s="376" t="s">
        <v>499</v>
      </c>
      <c r="B2661" s="376"/>
      <c r="C2661" s="69"/>
      <c r="D2661" s="69"/>
      <c r="E2661" s="75">
        <v>0.17</v>
      </c>
      <c r="F2661" s="69"/>
      <c r="G2661" s="69"/>
      <c r="H2661" s="68"/>
      <c r="I2661" s="67"/>
    </row>
    <row r="2662" spans="1:47" ht="12" hidden="1" customHeight="1" outlineLevel="2" x14ac:dyDescent="0.2">
      <c r="A2662" s="374" t="s">
        <v>392</v>
      </c>
      <c r="B2662" s="374"/>
      <c r="C2662" s="73"/>
      <c r="D2662" s="73"/>
      <c r="E2662" s="74">
        <v>91706.29</v>
      </c>
      <c r="F2662" s="74">
        <v>91706.29</v>
      </c>
      <c r="G2662" s="73"/>
      <c r="H2662" s="72"/>
      <c r="I2662" s="71"/>
      <c r="AU2662" s="90" t="s">
        <v>491</v>
      </c>
    </row>
    <row r="2663" spans="1:47" ht="12" hidden="1" customHeight="1" outlineLevel="3" x14ac:dyDescent="0.2">
      <c r="A2663" s="375" t="s">
        <v>499</v>
      </c>
      <c r="B2663" s="375"/>
      <c r="C2663" s="69"/>
      <c r="D2663" s="69"/>
      <c r="E2663" s="69"/>
      <c r="F2663" s="70">
        <v>91706.29</v>
      </c>
      <c r="G2663" s="69"/>
      <c r="H2663" s="68"/>
      <c r="I2663" s="67"/>
    </row>
    <row r="2664" spans="1:47" ht="12" hidden="1" customHeight="1" outlineLevel="4" x14ac:dyDescent="0.2">
      <c r="A2664" s="376" t="s">
        <v>499</v>
      </c>
      <c r="B2664" s="376"/>
      <c r="C2664" s="69"/>
      <c r="D2664" s="69"/>
      <c r="E2664" s="69"/>
      <c r="F2664" s="70">
        <v>91706.29</v>
      </c>
      <c r="G2664" s="69"/>
      <c r="H2664" s="68"/>
      <c r="I2664" s="67"/>
    </row>
    <row r="2665" spans="1:47" ht="23.25" hidden="1" customHeight="1" outlineLevel="3" x14ac:dyDescent="0.2">
      <c r="A2665" s="375" t="s">
        <v>443</v>
      </c>
      <c r="B2665" s="375"/>
      <c r="C2665" s="69"/>
      <c r="D2665" s="69"/>
      <c r="E2665" s="70">
        <v>91706.29</v>
      </c>
      <c r="F2665" s="69"/>
      <c r="G2665" s="69"/>
      <c r="H2665" s="68"/>
      <c r="I2665" s="67"/>
    </row>
    <row r="2666" spans="1:47" ht="12" hidden="1" customHeight="1" outlineLevel="4" x14ac:dyDescent="0.2">
      <c r="A2666" s="376" t="s">
        <v>499</v>
      </c>
      <c r="B2666" s="376"/>
      <c r="C2666" s="69"/>
      <c r="D2666" s="69"/>
      <c r="E2666" s="70">
        <v>91706.29</v>
      </c>
      <c r="F2666" s="69"/>
      <c r="G2666" s="69"/>
      <c r="H2666" s="68"/>
      <c r="I2666" s="67"/>
    </row>
    <row r="2667" spans="1:47" ht="12" hidden="1" customHeight="1" outlineLevel="2" x14ac:dyDescent="0.2">
      <c r="A2667" s="374" t="s">
        <v>506</v>
      </c>
      <c r="B2667" s="374"/>
      <c r="C2667" s="73"/>
      <c r="D2667" s="73"/>
      <c r="E2667" s="74">
        <v>180759.76</v>
      </c>
      <c r="F2667" s="74">
        <v>180759.76</v>
      </c>
      <c r="G2667" s="73"/>
      <c r="H2667" s="72"/>
      <c r="I2667" s="71"/>
      <c r="AU2667" s="90" t="s">
        <v>491</v>
      </c>
    </row>
    <row r="2668" spans="1:47" ht="12" hidden="1" customHeight="1" outlineLevel="3" x14ac:dyDescent="0.2">
      <c r="A2668" s="375" t="s">
        <v>499</v>
      </c>
      <c r="B2668" s="375"/>
      <c r="C2668" s="69"/>
      <c r="D2668" s="69"/>
      <c r="E2668" s="69"/>
      <c r="F2668" s="70">
        <v>180759.76</v>
      </c>
      <c r="G2668" s="69"/>
      <c r="H2668" s="68"/>
      <c r="I2668" s="67"/>
    </row>
    <row r="2669" spans="1:47" ht="12" hidden="1" customHeight="1" outlineLevel="4" x14ac:dyDescent="0.2">
      <c r="A2669" s="376" t="s">
        <v>499</v>
      </c>
      <c r="B2669" s="376"/>
      <c r="C2669" s="69"/>
      <c r="D2669" s="69"/>
      <c r="E2669" s="69"/>
      <c r="F2669" s="70">
        <v>180759.76</v>
      </c>
      <c r="G2669" s="69"/>
      <c r="H2669" s="68"/>
      <c r="I2669" s="67"/>
    </row>
    <row r="2670" spans="1:47" ht="23.25" hidden="1" customHeight="1" outlineLevel="3" x14ac:dyDescent="0.2">
      <c r="A2670" s="375" t="s">
        <v>443</v>
      </c>
      <c r="B2670" s="375"/>
      <c r="C2670" s="69"/>
      <c r="D2670" s="69"/>
      <c r="E2670" s="70">
        <v>180759.76</v>
      </c>
      <c r="F2670" s="69"/>
      <c r="G2670" s="69"/>
      <c r="H2670" s="68"/>
      <c r="I2670" s="67"/>
    </row>
    <row r="2671" spans="1:47" ht="12" hidden="1" customHeight="1" outlineLevel="4" x14ac:dyDescent="0.2">
      <c r="A2671" s="376" t="s">
        <v>499</v>
      </c>
      <c r="B2671" s="376"/>
      <c r="C2671" s="69"/>
      <c r="D2671" s="69"/>
      <c r="E2671" s="70">
        <v>180759.76</v>
      </c>
      <c r="F2671" s="69"/>
      <c r="G2671" s="69"/>
      <c r="H2671" s="68"/>
      <c r="I2671" s="67"/>
    </row>
    <row r="2672" spans="1:47" ht="12" hidden="1" customHeight="1" outlineLevel="2" x14ac:dyDescent="0.2">
      <c r="A2672" s="374" t="s">
        <v>505</v>
      </c>
      <c r="B2672" s="374"/>
      <c r="C2672" s="73"/>
      <c r="D2672" s="73"/>
      <c r="E2672" s="76">
        <v>30.58</v>
      </c>
      <c r="F2672" s="76">
        <v>30.58</v>
      </c>
      <c r="G2672" s="73"/>
      <c r="H2672" s="72"/>
      <c r="I2672" s="71"/>
      <c r="AU2672" s="90" t="s">
        <v>491</v>
      </c>
    </row>
    <row r="2673" spans="1:55" ht="12" hidden="1" customHeight="1" outlineLevel="3" x14ac:dyDescent="0.2">
      <c r="A2673" s="375" t="s">
        <v>499</v>
      </c>
      <c r="B2673" s="375"/>
      <c r="C2673" s="69"/>
      <c r="D2673" s="69"/>
      <c r="E2673" s="69"/>
      <c r="F2673" s="75">
        <v>30.58</v>
      </c>
      <c r="G2673" s="69"/>
      <c r="H2673" s="68"/>
      <c r="I2673" s="67"/>
    </row>
    <row r="2674" spans="1:55" ht="12" hidden="1" customHeight="1" outlineLevel="4" x14ac:dyDescent="0.2">
      <c r="A2674" s="376" t="s">
        <v>499</v>
      </c>
      <c r="B2674" s="376"/>
      <c r="C2674" s="69"/>
      <c r="D2674" s="69"/>
      <c r="E2674" s="69"/>
      <c r="F2674" s="75">
        <v>30.58</v>
      </c>
      <c r="G2674" s="69"/>
      <c r="H2674" s="68"/>
      <c r="I2674" s="67"/>
    </row>
    <row r="2675" spans="1:55" ht="23.25" hidden="1" customHeight="1" outlineLevel="3" x14ac:dyDescent="0.2">
      <c r="A2675" s="375" t="s">
        <v>443</v>
      </c>
      <c r="B2675" s="375"/>
      <c r="C2675" s="69"/>
      <c r="D2675" s="69"/>
      <c r="E2675" s="75">
        <v>30.58</v>
      </c>
      <c r="F2675" s="69"/>
      <c r="G2675" s="69"/>
      <c r="H2675" s="68"/>
      <c r="I2675" s="67"/>
    </row>
    <row r="2676" spans="1:55" ht="12" hidden="1" customHeight="1" outlineLevel="4" x14ac:dyDescent="0.2">
      <c r="A2676" s="376" t="s">
        <v>499</v>
      </c>
      <c r="B2676" s="376"/>
      <c r="C2676" s="69"/>
      <c r="D2676" s="69"/>
      <c r="E2676" s="75">
        <v>30.58</v>
      </c>
      <c r="F2676" s="69"/>
      <c r="G2676" s="69"/>
      <c r="H2676" s="68"/>
      <c r="I2676" s="67"/>
    </row>
    <row r="2677" spans="1:55" ht="12" hidden="1" customHeight="1" outlineLevel="2" x14ac:dyDescent="0.2">
      <c r="A2677" s="374" t="s">
        <v>503</v>
      </c>
      <c r="B2677" s="374"/>
      <c r="C2677" s="73"/>
      <c r="D2677" s="73"/>
      <c r="E2677" s="74">
        <v>517404.91</v>
      </c>
      <c r="F2677" s="74">
        <v>517404.91</v>
      </c>
      <c r="G2677" s="73"/>
      <c r="H2677" s="72"/>
      <c r="I2677" s="71"/>
      <c r="AU2677" s="90" t="s">
        <v>491</v>
      </c>
    </row>
    <row r="2678" spans="1:55" ht="12" hidden="1" customHeight="1" outlineLevel="3" x14ac:dyDescent="0.2">
      <c r="A2678" s="375" t="s">
        <v>499</v>
      </c>
      <c r="B2678" s="375"/>
      <c r="C2678" s="69"/>
      <c r="D2678" s="69"/>
      <c r="E2678" s="69"/>
      <c r="F2678" s="70">
        <v>517404.91</v>
      </c>
      <c r="G2678" s="69"/>
      <c r="H2678" s="68"/>
      <c r="I2678" s="67"/>
    </row>
    <row r="2679" spans="1:55" ht="12" hidden="1" customHeight="1" outlineLevel="4" x14ac:dyDescent="0.2">
      <c r="A2679" s="376" t="s">
        <v>499</v>
      </c>
      <c r="B2679" s="376"/>
      <c r="C2679" s="69"/>
      <c r="D2679" s="69"/>
      <c r="E2679" s="69"/>
      <c r="F2679" s="70">
        <v>517404.91</v>
      </c>
      <c r="G2679" s="69"/>
      <c r="H2679" s="68"/>
      <c r="I2679" s="67"/>
    </row>
    <row r="2680" spans="1:55" ht="23.25" hidden="1" customHeight="1" outlineLevel="3" x14ac:dyDescent="0.2">
      <c r="A2680" s="375" t="s">
        <v>443</v>
      </c>
      <c r="B2680" s="375"/>
      <c r="C2680" s="69"/>
      <c r="D2680" s="69"/>
      <c r="E2680" s="70">
        <v>517404.91</v>
      </c>
      <c r="F2680" s="69"/>
      <c r="G2680" s="69"/>
      <c r="H2680" s="68"/>
      <c r="I2680" s="67"/>
    </row>
    <row r="2681" spans="1:55" ht="12" hidden="1" customHeight="1" outlineLevel="4" x14ac:dyDescent="0.2">
      <c r="A2681" s="376" t="s">
        <v>499</v>
      </c>
      <c r="B2681" s="376"/>
      <c r="C2681" s="69"/>
      <c r="D2681" s="69"/>
      <c r="E2681" s="70">
        <v>517404.91</v>
      </c>
      <c r="F2681" s="69"/>
      <c r="G2681" s="69"/>
      <c r="H2681" s="68"/>
      <c r="I2681" s="67"/>
    </row>
    <row r="2682" spans="1:55" ht="12" hidden="1" customHeight="1" outlineLevel="2" x14ac:dyDescent="0.2">
      <c r="A2682" s="374" t="s">
        <v>502</v>
      </c>
      <c r="B2682" s="374"/>
      <c r="C2682" s="73"/>
      <c r="D2682" s="73"/>
      <c r="E2682" s="74">
        <v>5728444.1600000001</v>
      </c>
      <c r="F2682" s="74">
        <v>5728444.1600000001</v>
      </c>
      <c r="G2682" s="73"/>
      <c r="H2682" s="72"/>
      <c r="I2682" s="71"/>
    </row>
    <row r="2683" spans="1:55" ht="12" hidden="1" customHeight="1" outlineLevel="3" x14ac:dyDescent="0.2">
      <c r="A2683" s="375" t="s">
        <v>499</v>
      </c>
      <c r="B2683" s="375"/>
      <c r="C2683" s="69"/>
      <c r="D2683" s="69"/>
      <c r="E2683" s="70">
        <v>262023.2</v>
      </c>
      <c r="F2683" s="70">
        <v>5728444.1600000001</v>
      </c>
      <c r="G2683" s="69"/>
      <c r="H2683" s="68"/>
      <c r="I2683" s="67"/>
      <c r="AU2683" s="90" t="s">
        <v>491</v>
      </c>
    </row>
    <row r="2684" spans="1:55" ht="12" hidden="1" customHeight="1" outlineLevel="4" x14ac:dyDescent="0.2">
      <c r="A2684" s="376" t="s">
        <v>499</v>
      </c>
      <c r="B2684" s="376"/>
      <c r="C2684" s="69"/>
      <c r="D2684" s="69"/>
      <c r="E2684" s="70">
        <v>262023.2</v>
      </c>
      <c r="F2684" s="70">
        <v>5728444.1600000001</v>
      </c>
      <c r="G2684" s="69"/>
      <c r="H2684" s="68"/>
      <c r="I2684" s="67"/>
    </row>
    <row r="2685" spans="1:55" ht="23.25" hidden="1" customHeight="1" outlineLevel="3" x14ac:dyDescent="0.2">
      <c r="A2685" s="375" t="s">
        <v>443</v>
      </c>
      <c r="B2685" s="375"/>
      <c r="C2685" s="69"/>
      <c r="D2685" s="69"/>
      <c r="E2685" s="70">
        <v>949039.59</v>
      </c>
      <c r="F2685" s="69"/>
      <c r="G2685" s="69"/>
      <c r="H2685" s="68"/>
      <c r="I2685" s="67"/>
      <c r="AU2685" s="90" t="s">
        <v>491</v>
      </c>
    </row>
    <row r="2686" spans="1:55" ht="12" hidden="1" customHeight="1" outlineLevel="4" x14ac:dyDescent="0.2">
      <c r="A2686" s="376" t="s">
        <v>499</v>
      </c>
      <c r="B2686" s="376"/>
      <c r="C2686" s="69"/>
      <c r="D2686" s="69"/>
      <c r="E2686" s="70">
        <v>949039.59</v>
      </c>
      <c r="F2686" s="69"/>
      <c r="G2686" s="69"/>
      <c r="H2686" s="68"/>
      <c r="I2686" s="67"/>
    </row>
    <row r="2687" spans="1:55" ht="12" hidden="1" customHeight="1" outlineLevel="3" x14ac:dyDescent="0.2">
      <c r="A2687" s="375" t="s">
        <v>555</v>
      </c>
      <c r="B2687" s="375"/>
      <c r="C2687" s="69"/>
      <c r="D2687" s="69"/>
      <c r="E2687" s="70">
        <v>4517381.37</v>
      </c>
      <c r="F2687" s="69"/>
      <c r="G2687" s="69"/>
      <c r="H2687" s="68"/>
      <c r="I2687" s="67"/>
      <c r="AU2687" s="90"/>
      <c r="BC2687" s="90" t="s">
        <v>885</v>
      </c>
    </row>
    <row r="2688" spans="1:55" ht="12" hidden="1" customHeight="1" outlineLevel="4" x14ac:dyDescent="0.2">
      <c r="A2688" s="376" t="s">
        <v>499</v>
      </c>
      <c r="B2688" s="376"/>
      <c r="C2688" s="69"/>
      <c r="D2688" s="69"/>
      <c r="E2688" s="70">
        <v>4517381.37</v>
      </c>
      <c r="F2688" s="69"/>
      <c r="G2688" s="69"/>
      <c r="H2688" s="68"/>
      <c r="I2688" s="67"/>
    </row>
    <row r="2689" spans="1:62" ht="12" hidden="1" customHeight="1" outlineLevel="2" x14ac:dyDescent="0.2">
      <c r="A2689" s="374" t="s">
        <v>501</v>
      </c>
      <c r="B2689" s="374"/>
      <c r="C2689" s="73"/>
      <c r="D2689" s="73"/>
      <c r="E2689" s="74">
        <v>50825.82</v>
      </c>
      <c r="F2689" s="74">
        <v>50825.82</v>
      </c>
      <c r="G2689" s="73"/>
      <c r="H2689" s="72"/>
      <c r="I2689" s="71"/>
      <c r="AU2689" s="90" t="s">
        <v>491</v>
      </c>
    </row>
    <row r="2690" spans="1:62" ht="12" hidden="1" customHeight="1" outlineLevel="3" x14ac:dyDescent="0.2">
      <c r="A2690" s="375" t="s">
        <v>499</v>
      </c>
      <c r="B2690" s="375"/>
      <c r="C2690" s="69"/>
      <c r="D2690" s="69"/>
      <c r="E2690" s="69"/>
      <c r="F2690" s="70">
        <v>50825.82</v>
      </c>
      <c r="G2690" s="69"/>
      <c r="H2690" s="68"/>
      <c r="I2690" s="67"/>
    </row>
    <row r="2691" spans="1:62" ht="12" hidden="1" customHeight="1" outlineLevel="4" x14ac:dyDescent="0.2">
      <c r="A2691" s="376" t="s">
        <v>499</v>
      </c>
      <c r="B2691" s="376"/>
      <c r="C2691" s="69"/>
      <c r="D2691" s="69"/>
      <c r="E2691" s="69"/>
      <c r="F2691" s="70">
        <v>50825.82</v>
      </c>
      <c r="G2691" s="69"/>
      <c r="H2691" s="68"/>
      <c r="I2691" s="67"/>
    </row>
    <row r="2692" spans="1:62" ht="23.25" hidden="1" customHeight="1" outlineLevel="3" x14ac:dyDescent="0.2">
      <c r="A2692" s="375" t="s">
        <v>443</v>
      </c>
      <c r="B2692" s="375"/>
      <c r="C2692" s="69"/>
      <c r="D2692" s="69"/>
      <c r="E2692" s="70">
        <v>50825.82</v>
      </c>
      <c r="F2692" s="69"/>
      <c r="G2692" s="69"/>
      <c r="H2692" s="68"/>
      <c r="I2692" s="67"/>
    </row>
    <row r="2693" spans="1:62" ht="12" hidden="1" customHeight="1" outlineLevel="4" x14ac:dyDescent="0.2">
      <c r="A2693" s="376" t="s">
        <v>499</v>
      </c>
      <c r="B2693" s="376"/>
      <c r="C2693" s="69"/>
      <c r="D2693" s="69"/>
      <c r="E2693" s="70">
        <v>50825.82</v>
      </c>
      <c r="F2693" s="69"/>
      <c r="G2693" s="69"/>
      <c r="H2693" s="68"/>
      <c r="I2693" s="67"/>
    </row>
    <row r="2694" spans="1:62" ht="12" hidden="1" customHeight="1" outlineLevel="2" x14ac:dyDescent="0.2">
      <c r="A2694" s="374" t="s">
        <v>500</v>
      </c>
      <c r="B2694" s="374"/>
      <c r="C2694" s="73"/>
      <c r="D2694" s="73"/>
      <c r="E2694" s="74">
        <v>40448.58</v>
      </c>
      <c r="F2694" s="74">
        <v>40448.58</v>
      </c>
      <c r="G2694" s="73"/>
      <c r="H2694" s="72"/>
      <c r="I2694" s="71"/>
      <c r="AU2694" s="90" t="s">
        <v>491</v>
      </c>
    </row>
    <row r="2695" spans="1:62" ht="12" hidden="1" customHeight="1" outlineLevel="3" x14ac:dyDescent="0.2">
      <c r="A2695" s="375" t="s">
        <v>499</v>
      </c>
      <c r="B2695" s="375"/>
      <c r="C2695" s="69"/>
      <c r="D2695" s="69"/>
      <c r="E2695" s="69"/>
      <c r="F2695" s="70">
        <v>40448.58</v>
      </c>
      <c r="G2695" s="69"/>
      <c r="H2695" s="68"/>
      <c r="I2695" s="67"/>
    </row>
    <row r="2696" spans="1:62" ht="12" hidden="1" customHeight="1" outlineLevel="4" x14ac:dyDescent="0.2">
      <c r="A2696" s="376" t="s">
        <v>499</v>
      </c>
      <c r="B2696" s="376"/>
      <c r="C2696" s="69"/>
      <c r="D2696" s="69"/>
      <c r="E2696" s="69"/>
      <c r="F2696" s="70">
        <v>40448.58</v>
      </c>
      <c r="G2696" s="69"/>
      <c r="H2696" s="68"/>
      <c r="I2696" s="67"/>
    </row>
    <row r="2697" spans="1:62" ht="23.25" hidden="1" customHeight="1" outlineLevel="3" x14ac:dyDescent="0.2">
      <c r="A2697" s="375" t="s">
        <v>443</v>
      </c>
      <c r="B2697" s="375"/>
      <c r="C2697" s="69"/>
      <c r="D2697" s="69"/>
      <c r="E2697" s="70">
        <v>40448.58</v>
      </c>
      <c r="F2697" s="69"/>
      <c r="G2697" s="69"/>
      <c r="H2697" s="68"/>
      <c r="I2697" s="67"/>
    </row>
    <row r="2698" spans="1:62" ht="12" hidden="1" customHeight="1" outlineLevel="4" x14ac:dyDescent="0.2">
      <c r="A2698" s="376" t="s">
        <v>499</v>
      </c>
      <c r="B2698" s="376"/>
      <c r="C2698" s="69"/>
      <c r="D2698" s="69"/>
      <c r="E2698" s="70">
        <v>40448.58</v>
      </c>
      <c r="F2698" s="69"/>
      <c r="G2698" s="69"/>
      <c r="H2698" s="68"/>
      <c r="I2698" s="67"/>
    </row>
    <row r="2699" spans="1:62" ht="12" customHeight="1" outlineLevel="1" collapsed="1" x14ac:dyDescent="0.2">
      <c r="A2699" s="373" t="s">
        <v>441</v>
      </c>
      <c r="B2699" s="373"/>
      <c r="C2699" s="79"/>
      <c r="D2699" s="79"/>
      <c r="E2699" s="87">
        <v>89317.2</v>
      </c>
      <c r="F2699" s="80">
        <v>89317.2</v>
      </c>
      <c r="G2699" s="79"/>
      <c r="H2699" s="78"/>
      <c r="I2699" s="77"/>
      <c r="BJ2699" s="90" t="s">
        <v>860</v>
      </c>
    </row>
    <row r="2700" spans="1:62" ht="12" hidden="1" customHeight="1" outlineLevel="2" x14ac:dyDescent="0.2">
      <c r="A2700" s="374" t="s">
        <v>392</v>
      </c>
      <c r="B2700" s="374"/>
      <c r="C2700" s="73"/>
      <c r="D2700" s="73"/>
      <c r="E2700" s="74">
        <v>3975.8</v>
      </c>
      <c r="F2700" s="74">
        <v>3975.8</v>
      </c>
      <c r="G2700" s="73"/>
      <c r="H2700" s="72"/>
      <c r="I2700" s="71"/>
    </row>
    <row r="2701" spans="1:62" ht="12" hidden="1" customHeight="1" outlineLevel="3" x14ac:dyDescent="0.2">
      <c r="A2701" s="375" t="s">
        <v>499</v>
      </c>
      <c r="B2701" s="375"/>
      <c r="C2701" s="69"/>
      <c r="D2701" s="69"/>
      <c r="E2701" s="69"/>
      <c r="F2701" s="70">
        <v>3975.8</v>
      </c>
      <c r="G2701" s="69"/>
      <c r="H2701" s="68"/>
      <c r="I2701" s="67"/>
    </row>
    <row r="2702" spans="1:62" ht="12" hidden="1" customHeight="1" outlineLevel="4" x14ac:dyDescent="0.2">
      <c r="A2702" s="376" t="s">
        <v>499</v>
      </c>
      <c r="B2702" s="376"/>
      <c r="C2702" s="69"/>
      <c r="D2702" s="69"/>
      <c r="E2702" s="69"/>
      <c r="F2702" s="70">
        <v>3975.8</v>
      </c>
      <c r="G2702" s="69"/>
      <c r="H2702" s="68"/>
      <c r="I2702" s="67"/>
    </row>
    <row r="2703" spans="1:62" ht="23.25" hidden="1" customHeight="1" outlineLevel="3" x14ac:dyDescent="0.2">
      <c r="A2703" s="375" t="s">
        <v>440</v>
      </c>
      <c r="B2703" s="375"/>
      <c r="C2703" s="69"/>
      <c r="D2703" s="69"/>
      <c r="E2703" s="70">
        <v>3059.72</v>
      </c>
      <c r="F2703" s="69"/>
      <c r="G2703" s="69"/>
      <c r="H2703" s="68"/>
      <c r="I2703" s="67"/>
    </row>
    <row r="2704" spans="1:62" ht="12" hidden="1" customHeight="1" outlineLevel="4" x14ac:dyDescent="0.2">
      <c r="A2704" s="376" t="s">
        <v>499</v>
      </c>
      <c r="B2704" s="376"/>
      <c r="C2704" s="69"/>
      <c r="D2704" s="69"/>
      <c r="E2704" s="70">
        <v>3059.72</v>
      </c>
      <c r="F2704" s="69"/>
      <c r="G2704" s="69"/>
      <c r="H2704" s="68"/>
      <c r="I2704" s="67"/>
    </row>
    <row r="2705" spans="1:9" ht="12" hidden="1" customHeight="1" outlineLevel="3" x14ac:dyDescent="0.2">
      <c r="A2705" s="375" t="s">
        <v>442</v>
      </c>
      <c r="B2705" s="375"/>
      <c r="C2705" s="69"/>
      <c r="D2705" s="69"/>
      <c r="E2705" s="75">
        <v>916.08</v>
      </c>
      <c r="F2705" s="69"/>
      <c r="G2705" s="69"/>
      <c r="H2705" s="68"/>
      <c r="I2705" s="67"/>
    </row>
    <row r="2706" spans="1:9" ht="12" hidden="1" customHeight="1" outlineLevel="4" x14ac:dyDescent="0.2">
      <c r="A2706" s="376" t="s">
        <v>499</v>
      </c>
      <c r="B2706" s="376"/>
      <c r="C2706" s="69"/>
      <c r="D2706" s="69"/>
      <c r="E2706" s="75">
        <v>916.08</v>
      </c>
      <c r="F2706" s="69"/>
      <c r="G2706" s="69"/>
      <c r="H2706" s="68"/>
      <c r="I2706" s="67"/>
    </row>
    <row r="2707" spans="1:9" ht="12" hidden="1" customHeight="1" outlineLevel="2" x14ac:dyDescent="0.2">
      <c r="A2707" s="374" t="s">
        <v>506</v>
      </c>
      <c r="B2707" s="374"/>
      <c r="C2707" s="73"/>
      <c r="D2707" s="73"/>
      <c r="E2707" s="74">
        <v>7949.62</v>
      </c>
      <c r="F2707" s="74">
        <v>7949.62</v>
      </c>
      <c r="G2707" s="73"/>
      <c r="H2707" s="72"/>
      <c r="I2707" s="71"/>
    </row>
    <row r="2708" spans="1:9" ht="12" hidden="1" customHeight="1" outlineLevel="3" x14ac:dyDescent="0.2">
      <c r="A2708" s="375" t="s">
        <v>499</v>
      </c>
      <c r="B2708" s="375"/>
      <c r="C2708" s="69"/>
      <c r="D2708" s="69"/>
      <c r="E2708" s="69"/>
      <c r="F2708" s="70">
        <v>7949.62</v>
      </c>
      <c r="G2708" s="69"/>
      <c r="H2708" s="68"/>
      <c r="I2708" s="67"/>
    </row>
    <row r="2709" spans="1:9" ht="12" hidden="1" customHeight="1" outlineLevel="4" x14ac:dyDescent="0.2">
      <c r="A2709" s="376" t="s">
        <v>499</v>
      </c>
      <c r="B2709" s="376"/>
      <c r="C2709" s="69"/>
      <c r="D2709" s="69"/>
      <c r="E2709" s="69"/>
      <c r="F2709" s="70">
        <v>7949.62</v>
      </c>
      <c r="G2709" s="69"/>
      <c r="H2709" s="68"/>
      <c r="I2709" s="67"/>
    </row>
    <row r="2710" spans="1:9" ht="23.25" hidden="1" customHeight="1" outlineLevel="3" x14ac:dyDescent="0.2">
      <c r="A2710" s="375" t="s">
        <v>440</v>
      </c>
      <c r="B2710" s="375"/>
      <c r="C2710" s="69"/>
      <c r="D2710" s="69"/>
      <c r="E2710" s="70">
        <v>6117.91</v>
      </c>
      <c r="F2710" s="69"/>
      <c r="G2710" s="69"/>
      <c r="H2710" s="68"/>
      <c r="I2710" s="67"/>
    </row>
    <row r="2711" spans="1:9" ht="12" hidden="1" customHeight="1" outlineLevel="4" x14ac:dyDescent="0.2">
      <c r="A2711" s="376" t="s">
        <v>499</v>
      </c>
      <c r="B2711" s="376"/>
      <c r="C2711" s="69"/>
      <c r="D2711" s="69"/>
      <c r="E2711" s="70">
        <v>6117.91</v>
      </c>
      <c r="F2711" s="69"/>
      <c r="G2711" s="69"/>
      <c r="H2711" s="68"/>
      <c r="I2711" s="67"/>
    </row>
    <row r="2712" spans="1:9" ht="12" hidden="1" customHeight="1" outlineLevel="3" x14ac:dyDescent="0.2">
      <c r="A2712" s="375" t="s">
        <v>442</v>
      </c>
      <c r="B2712" s="375"/>
      <c r="C2712" s="69"/>
      <c r="D2712" s="69"/>
      <c r="E2712" s="70">
        <v>1831.71</v>
      </c>
      <c r="F2712" s="69"/>
      <c r="G2712" s="69"/>
      <c r="H2712" s="68"/>
      <c r="I2712" s="67"/>
    </row>
    <row r="2713" spans="1:9" ht="12" hidden="1" customHeight="1" outlineLevel="4" x14ac:dyDescent="0.2">
      <c r="A2713" s="376" t="s">
        <v>499</v>
      </c>
      <c r="B2713" s="376"/>
      <c r="C2713" s="69"/>
      <c r="D2713" s="69"/>
      <c r="E2713" s="70">
        <v>1831.71</v>
      </c>
      <c r="F2713" s="69"/>
      <c r="G2713" s="69"/>
      <c r="H2713" s="68"/>
      <c r="I2713" s="67"/>
    </row>
    <row r="2714" spans="1:9" ht="12" hidden="1" customHeight="1" outlineLevel="2" x14ac:dyDescent="0.2">
      <c r="A2714" s="374" t="s">
        <v>505</v>
      </c>
      <c r="B2714" s="374"/>
      <c r="C2714" s="73"/>
      <c r="D2714" s="73"/>
      <c r="E2714" s="76">
        <v>1.34</v>
      </c>
      <c r="F2714" s="76">
        <v>1.34</v>
      </c>
      <c r="G2714" s="73"/>
      <c r="H2714" s="72"/>
      <c r="I2714" s="71"/>
    </row>
    <row r="2715" spans="1:9" ht="12" hidden="1" customHeight="1" outlineLevel="3" x14ac:dyDescent="0.2">
      <c r="A2715" s="375" t="s">
        <v>499</v>
      </c>
      <c r="B2715" s="375"/>
      <c r="C2715" s="69"/>
      <c r="D2715" s="69"/>
      <c r="E2715" s="69"/>
      <c r="F2715" s="75">
        <v>1.34</v>
      </c>
      <c r="G2715" s="69"/>
      <c r="H2715" s="68"/>
      <c r="I2715" s="67"/>
    </row>
    <row r="2716" spans="1:9" ht="12" hidden="1" customHeight="1" outlineLevel="4" x14ac:dyDescent="0.2">
      <c r="A2716" s="376" t="s">
        <v>499</v>
      </c>
      <c r="B2716" s="376"/>
      <c r="C2716" s="69"/>
      <c r="D2716" s="69"/>
      <c r="E2716" s="69"/>
      <c r="F2716" s="75">
        <v>1.34</v>
      </c>
      <c r="G2716" s="69"/>
      <c r="H2716" s="68"/>
      <c r="I2716" s="67"/>
    </row>
    <row r="2717" spans="1:9" ht="23.25" hidden="1" customHeight="1" outlineLevel="3" x14ac:dyDescent="0.2">
      <c r="A2717" s="375" t="s">
        <v>440</v>
      </c>
      <c r="B2717" s="375"/>
      <c r="C2717" s="69"/>
      <c r="D2717" s="69"/>
      <c r="E2717" s="75">
        <v>1.03</v>
      </c>
      <c r="F2717" s="69"/>
      <c r="G2717" s="69"/>
      <c r="H2717" s="68"/>
      <c r="I2717" s="67"/>
    </row>
    <row r="2718" spans="1:9" ht="12" hidden="1" customHeight="1" outlineLevel="4" x14ac:dyDescent="0.2">
      <c r="A2718" s="376" t="s">
        <v>499</v>
      </c>
      <c r="B2718" s="376"/>
      <c r="C2718" s="69"/>
      <c r="D2718" s="69"/>
      <c r="E2718" s="75">
        <v>1.03</v>
      </c>
      <c r="F2718" s="69"/>
      <c r="G2718" s="69"/>
      <c r="H2718" s="68"/>
      <c r="I2718" s="67"/>
    </row>
    <row r="2719" spans="1:9" ht="12" hidden="1" customHeight="1" outlineLevel="3" x14ac:dyDescent="0.2">
      <c r="A2719" s="375" t="s">
        <v>442</v>
      </c>
      <c r="B2719" s="375"/>
      <c r="C2719" s="69"/>
      <c r="D2719" s="69"/>
      <c r="E2719" s="75">
        <v>0.31</v>
      </c>
      <c r="F2719" s="69"/>
      <c r="G2719" s="69"/>
      <c r="H2719" s="68"/>
      <c r="I2719" s="67"/>
    </row>
    <row r="2720" spans="1:9" ht="12" hidden="1" customHeight="1" outlineLevel="4" x14ac:dyDescent="0.2">
      <c r="A2720" s="376" t="s">
        <v>499</v>
      </c>
      <c r="B2720" s="376"/>
      <c r="C2720" s="69"/>
      <c r="D2720" s="69"/>
      <c r="E2720" s="75">
        <v>0.31</v>
      </c>
      <c r="F2720" s="69"/>
      <c r="G2720" s="69"/>
      <c r="H2720" s="68"/>
      <c r="I2720" s="67"/>
    </row>
    <row r="2721" spans="1:9" ht="12" hidden="1" customHeight="1" outlineLevel="2" x14ac:dyDescent="0.2">
      <c r="A2721" s="374" t="s">
        <v>503</v>
      </c>
      <c r="B2721" s="374"/>
      <c r="C2721" s="73"/>
      <c r="D2721" s="73"/>
      <c r="E2721" s="74">
        <v>23269.06</v>
      </c>
      <c r="F2721" s="74">
        <v>23269.06</v>
      </c>
      <c r="G2721" s="73"/>
      <c r="H2721" s="72"/>
      <c r="I2721" s="71"/>
    </row>
    <row r="2722" spans="1:9" ht="12" hidden="1" customHeight="1" outlineLevel="3" x14ac:dyDescent="0.2">
      <c r="A2722" s="375" t="s">
        <v>499</v>
      </c>
      <c r="B2722" s="375"/>
      <c r="C2722" s="69"/>
      <c r="D2722" s="69"/>
      <c r="E2722" s="69"/>
      <c r="F2722" s="70">
        <v>23269.06</v>
      </c>
      <c r="G2722" s="69"/>
      <c r="H2722" s="68"/>
      <c r="I2722" s="67"/>
    </row>
    <row r="2723" spans="1:9" ht="12" hidden="1" customHeight="1" outlineLevel="4" x14ac:dyDescent="0.2">
      <c r="A2723" s="376" t="s">
        <v>499</v>
      </c>
      <c r="B2723" s="376"/>
      <c r="C2723" s="69"/>
      <c r="D2723" s="69"/>
      <c r="E2723" s="69"/>
      <c r="F2723" s="70">
        <v>23269.06</v>
      </c>
      <c r="G2723" s="69"/>
      <c r="H2723" s="68"/>
      <c r="I2723" s="67"/>
    </row>
    <row r="2724" spans="1:9" ht="23.25" hidden="1" customHeight="1" outlineLevel="3" x14ac:dyDescent="0.2">
      <c r="A2724" s="375" t="s">
        <v>440</v>
      </c>
      <c r="B2724" s="375"/>
      <c r="C2724" s="69"/>
      <c r="D2724" s="69"/>
      <c r="E2724" s="70">
        <v>17907.53</v>
      </c>
      <c r="F2724" s="69"/>
      <c r="G2724" s="69"/>
      <c r="H2724" s="68"/>
      <c r="I2724" s="67"/>
    </row>
    <row r="2725" spans="1:9" ht="12" hidden="1" customHeight="1" outlineLevel="4" x14ac:dyDescent="0.2">
      <c r="A2725" s="376" t="s">
        <v>499</v>
      </c>
      <c r="B2725" s="376"/>
      <c r="C2725" s="69"/>
      <c r="D2725" s="69"/>
      <c r="E2725" s="70">
        <v>17907.53</v>
      </c>
      <c r="F2725" s="69"/>
      <c r="G2725" s="69"/>
      <c r="H2725" s="68"/>
      <c r="I2725" s="67"/>
    </row>
    <row r="2726" spans="1:9" ht="12" hidden="1" customHeight="1" outlineLevel="3" x14ac:dyDescent="0.2">
      <c r="A2726" s="375" t="s">
        <v>442</v>
      </c>
      <c r="B2726" s="375"/>
      <c r="C2726" s="69"/>
      <c r="D2726" s="69"/>
      <c r="E2726" s="70">
        <v>5361.53</v>
      </c>
      <c r="F2726" s="69"/>
      <c r="G2726" s="69"/>
      <c r="H2726" s="68"/>
      <c r="I2726" s="67"/>
    </row>
    <row r="2727" spans="1:9" ht="12" hidden="1" customHeight="1" outlineLevel="4" x14ac:dyDescent="0.2">
      <c r="A2727" s="376" t="s">
        <v>499</v>
      </c>
      <c r="B2727" s="376"/>
      <c r="C2727" s="69"/>
      <c r="D2727" s="69"/>
      <c r="E2727" s="70">
        <v>5361.53</v>
      </c>
      <c r="F2727" s="69"/>
      <c r="G2727" s="69"/>
      <c r="H2727" s="68"/>
      <c r="I2727" s="67"/>
    </row>
    <row r="2728" spans="1:9" ht="12" hidden="1" customHeight="1" outlineLevel="2" x14ac:dyDescent="0.2">
      <c r="A2728" s="374" t="s">
        <v>502</v>
      </c>
      <c r="B2728" s="374"/>
      <c r="C2728" s="73"/>
      <c r="D2728" s="73"/>
      <c r="E2728" s="74">
        <v>50073.48</v>
      </c>
      <c r="F2728" s="74">
        <v>50073.48</v>
      </c>
      <c r="G2728" s="73"/>
      <c r="H2728" s="72"/>
      <c r="I2728" s="71"/>
    </row>
    <row r="2729" spans="1:9" ht="12" hidden="1" customHeight="1" outlineLevel="3" x14ac:dyDescent="0.2">
      <c r="A2729" s="375" t="s">
        <v>499</v>
      </c>
      <c r="B2729" s="375"/>
      <c r="C2729" s="69"/>
      <c r="D2729" s="69"/>
      <c r="E2729" s="69"/>
      <c r="F2729" s="70">
        <v>50073.48</v>
      </c>
      <c r="G2729" s="69"/>
      <c r="H2729" s="68"/>
      <c r="I2729" s="67"/>
    </row>
    <row r="2730" spans="1:9" ht="12" hidden="1" customHeight="1" outlineLevel="4" x14ac:dyDescent="0.2">
      <c r="A2730" s="376" t="s">
        <v>499</v>
      </c>
      <c r="B2730" s="376"/>
      <c r="C2730" s="69"/>
      <c r="D2730" s="69"/>
      <c r="E2730" s="69"/>
      <c r="F2730" s="70">
        <v>50073.48</v>
      </c>
      <c r="G2730" s="69"/>
      <c r="H2730" s="68"/>
      <c r="I2730" s="67"/>
    </row>
    <row r="2731" spans="1:9" ht="23.25" hidden="1" customHeight="1" outlineLevel="3" x14ac:dyDescent="0.2">
      <c r="A2731" s="375" t="s">
        <v>440</v>
      </c>
      <c r="B2731" s="375"/>
      <c r="C2731" s="69"/>
      <c r="D2731" s="69"/>
      <c r="E2731" s="70">
        <v>38535.81</v>
      </c>
      <c r="F2731" s="69"/>
      <c r="G2731" s="69"/>
      <c r="H2731" s="68"/>
      <c r="I2731" s="67"/>
    </row>
    <row r="2732" spans="1:9" ht="12" hidden="1" customHeight="1" outlineLevel="4" x14ac:dyDescent="0.2">
      <c r="A2732" s="376" t="s">
        <v>499</v>
      </c>
      <c r="B2732" s="376"/>
      <c r="C2732" s="69"/>
      <c r="D2732" s="69"/>
      <c r="E2732" s="70">
        <v>38535.81</v>
      </c>
      <c r="F2732" s="69"/>
      <c r="G2732" s="69"/>
      <c r="H2732" s="68"/>
      <c r="I2732" s="67"/>
    </row>
    <row r="2733" spans="1:9" ht="12" hidden="1" customHeight="1" outlineLevel="3" x14ac:dyDescent="0.2">
      <c r="A2733" s="375" t="s">
        <v>442</v>
      </c>
      <c r="B2733" s="375"/>
      <c r="C2733" s="69"/>
      <c r="D2733" s="69"/>
      <c r="E2733" s="70">
        <v>11537.67</v>
      </c>
      <c r="F2733" s="69"/>
      <c r="G2733" s="69"/>
      <c r="H2733" s="68"/>
      <c r="I2733" s="67"/>
    </row>
    <row r="2734" spans="1:9" ht="12" hidden="1" customHeight="1" outlineLevel="4" x14ac:dyDescent="0.2">
      <c r="A2734" s="376" t="s">
        <v>499</v>
      </c>
      <c r="B2734" s="376"/>
      <c r="C2734" s="69"/>
      <c r="D2734" s="69"/>
      <c r="E2734" s="70">
        <v>11537.67</v>
      </c>
      <c r="F2734" s="69"/>
      <c r="G2734" s="69"/>
      <c r="H2734" s="68"/>
      <c r="I2734" s="67"/>
    </row>
    <row r="2735" spans="1:9" ht="12" hidden="1" customHeight="1" outlineLevel="2" x14ac:dyDescent="0.2">
      <c r="A2735" s="374" t="s">
        <v>501</v>
      </c>
      <c r="B2735" s="374"/>
      <c r="C2735" s="73"/>
      <c r="D2735" s="73"/>
      <c r="E2735" s="74">
        <v>2246.58</v>
      </c>
      <c r="F2735" s="74">
        <v>2246.58</v>
      </c>
      <c r="G2735" s="73"/>
      <c r="H2735" s="72"/>
      <c r="I2735" s="71"/>
    </row>
    <row r="2736" spans="1:9" ht="12" hidden="1" customHeight="1" outlineLevel="3" x14ac:dyDescent="0.2">
      <c r="A2736" s="375" t="s">
        <v>499</v>
      </c>
      <c r="B2736" s="375"/>
      <c r="C2736" s="69"/>
      <c r="D2736" s="69"/>
      <c r="E2736" s="69"/>
      <c r="F2736" s="70">
        <v>2246.58</v>
      </c>
      <c r="G2736" s="69"/>
      <c r="H2736" s="68"/>
      <c r="I2736" s="67"/>
    </row>
    <row r="2737" spans="1:62" ht="12" hidden="1" customHeight="1" outlineLevel="4" x14ac:dyDescent="0.2">
      <c r="A2737" s="376" t="s">
        <v>499</v>
      </c>
      <c r="B2737" s="376"/>
      <c r="C2737" s="69"/>
      <c r="D2737" s="69"/>
      <c r="E2737" s="69"/>
      <c r="F2737" s="70">
        <v>2246.58</v>
      </c>
      <c r="G2737" s="69"/>
      <c r="H2737" s="68"/>
      <c r="I2737" s="67"/>
    </row>
    <row r="2738" spans="1:62" ht="23.25" hidden="1" customHeight="1" outlineLevel="3" x14ac:dyDescent="0.2">
      <c r="A2738" s="375" t="s">
        <v>440</v>
      </c>
      <c r="B2738" s="375"/>
      <c r="C2738" s="69"/>
      <c r="D2738" s="69"/>
      <c r="E2738" s="70">
        <v>1728.93</v>
      </c>
      <c r="F2738" s="69"/>
      <c r="G2738" s="69"/>
      <c r="H2738" s="68"/>
      <c r="I2738" s="67"/>
    </row>
    <row r="2739" spans="1:62" ht="12" hidden="1" customHeight="1" outlineLevel="4" x14ac:dyDescent="0.2">
      <c r="A2739" s="376" t="s">
        <v>499</v>
      </c>
      <c r="B2739" s="376"/>
      <c r="C2739" s="69"/>
      <c r="D2739" s="69"/>
      <c r="E2739" s="70">
        <v>1728.93</v>
      </c>
      <c r="F2739" s="69"/>
      <c r="G2739" s="69"/>
      <c r="H2739" s="68"/>
      <c r="I2739" s="67"/>
    </row>
    <row r="2740" spans="1:62" ht="12" hidden="1" customHeight="1" outlineLevel="3" x14ac:dyDescent="0.2">
      <c r="A2740" s="375" t="s">
        <v>442</v>
      </c>
      <c r="B2740" s="375"/>
      <c r="C2740" s="69"/>
      <c r="D2740" s="69"/>
      <c r="E2740" s="75">
        <v>517.65</v>
      </c>
      <c r="F2740" s="69"/>
      <c r="G2740" s="69"/>
      <c r="H2740" s="68"/>
      <c r="I2740" s="67"/>
    </row>
    <row r="2741" spans="1:62" ht="12" hidden="1" customHeight="1" outlineLevel="4" x14ac:dyDescent="0.2">
      <c r="A2741" s="376" t="s">
        <v>499</v>
      </c>
      <c r="B2741" s="376"/>
      <c r="C2741" s="69"/>
      <c r="D2741" s="69"/>
      <c r="E2741" s="75">
        <v>517.65</v>
      </c>
      <c r="F2741" s="69"/>
      <c r="G2741" s="69"/>
      <c r="H2741" s="68"/>
      <c r="I2741" s="67"/>
    </row>
    <row r="2742" spans="1:62" ht="12" hidden="1" customHeight="1" outlineLevel="2" x14ac:dyDescent="0.2">
      <c r="A2742" s="374" t="s">
        <v>500</v>
      </c>
      <c r="B2742" s="374"/>
      <c r="C2742" s="73"/>
      <c r="D2742" s="73"/>
      <c r="E2742" s="74">
        <v>1801.32</v>
      </c>
      <c r="F2742" s="74">
        <v>1801.32</v>
      </c>
      <c r="G2742" s="73"/>
      <c r="H2742" s="72"/>
      <c r="I2742" s="71"/>
    </row>
    <row r="2743" spans="1:62" ht="12" hidden="1" customHeight="1" outlineLevel="3" x14ac:dyDescent="0.2">
      <c r="A2743" s="375" t="s">
        <v>499</v>
      </c>
      <c r="B2743" s="375"/>
      <c r="C2743" s="69"/>
      <c r="D2743" s="69"/>
      <c r="E2743" s="69"/>
      <c r="F2743" s="70">
        <v>1801.32</v>
      </c>
      <c r="G2743" s="69"/>
      <c r="H2743" s="68"/>
      <c r="I2743" s="67"/>
    </row>
    <row r="2744" spans="1:62" ht="12" hidden="1" customHeight="1" outlineLevel="4" x14ac:dyDescent="0.2">
      <c r="A2744" s="376" t="s">
        <v>499</v>
      </c>
      <c r="B2744" s="376"/>
      <c r="C2744" s="69"/>
      <c r="D2744" s="69"/>
      <c r="E2744" s="69"/>
      <c r="F2744" s="70">
        <v>1801.32</v>
      </c>
      <c r="G2744" s="69"/>
      <c r="H2744" s="68"/>
      <c r="I2744" s="67"/>
    </row>
    <row r="2745" spans="1:62" ht="23.25" hidden="1" customHeight="1" outlineLevel="3" x14ac:dyDescent="0.2">
      <c r="A2745" s="375" t="s">
        <v>440</v>
      </c>
      <c r="B2745" s="375"/>
      <c r="C2745" s="69"/>
      <c r="D2745" s="69"/>
      <c r="E2745" s="70">
        <v>1386.27</v>
      </c>
      <c r="F2745" s="69"/>
      <c r="G2745" s="69"/>
      <c r="H2745" s="68"/>
      <c r="I2745" s="67"/>
    </row>
    <row r="2746" spans="1:62" ht="12" hidden="1" customHeight="1" outlineLevel="4" x14ac:dyDescent="0.2">
      <c r="A2746" s="376" t="s">
        <v>499</v>
      </c>
      <c r="B2746" s="376"/>
      <c r="C2746" s="69"/>
      <c r="D2746" s="69"/>
      <c r="E2746" s="70">
        <v>1386.27</v>
      </c>
      <c r="F2746" s="69"/>
      <c r="G2746" s="69"/>
      <c r="H2746" s="68"/>
      <c r="I2746" s="67"/>
    </row>
    <row r="2747" spans="1:62" ht="12" hidden="1" customHeight="1" outlineLevel="3" x14ac:dyDescent="0.2">
      <c r="A2747" s="375" t="s">
        <v>442</v>
      </c>
      <c r="B2747" s="375"/>
      <c r="C2747" s="69"/>
      <c r="D2747" s="69"/>
      <c r="E2747" s="75">
        <v>415.05</v>
      </c>
      <c r="F2747" s="69"/>
      <c r="G2747" s="69"/>
      <c r="H2747" s="68"/>
      <c r="I2747" s="67"/>
    </row>
    <row r="2748" spans="1:62" ht="12" hidden="1" customHeight="1" outlineLevel="4" x14ac:dyDescent="0.2">
      <c r="A2748" s="376" t="s">
        <v>499</v>
      </c>
      <c r="B2748" s="376"/>
      <c r="C2748" s="69"/>
      <c r="D2748" s="69"/>
      <c r="E2748" s="75">
        <v>415.05</v>
      </c>
      <c r="F2748" s="69"/>
      <c r="G2748" s="69"/>
      <c r="H2748" s="68"/>
      <c r="I2748" s="67"/>
    </row>
    <row r="2749" spans="1:62" ht="12" customHeight="1" outlineLevel="1" collapsed="1" x14ac:dyDescent="0.2">
      <c r="A2749" s="373" t="s">
        <v>441</v>
      </c>
      <c r="B2749" s="373"/>
      <c r="C2749" s="79"/>
      <c r="D2749" s="79"/>
      <c r="E2749" s="87">
        <v>747653.87</v>
      </c>
      <c r="F2749" s="80">
        <v>747653.87</v>
      </c>
      <c r="G2749" s="79"/>
      <c r="H2749" s="78"/>
      <c r="I2749" s="77"/>
      <c r="BJ2749" s="90" t="s">
        <v>860</v>
      </c>
    </row>
    <row r="2750" spans="1:62" ht="12" hidden="1" customHeight="1" outlineLevel="2" x14ac:dyDescent="0.2">
      <c r="A2750" s="374" t="s">
        <v>507</v>
      </c>
      <c r="B2750" s="374"/>
      <c r="C2750" s="73"/>
      <c r="D2750" s="73"/>
      <c r="E2750" s="76">
        <v>155.80000000000001</v>
      </c>
      <c r="F2750" s="76">
        <v>155.80000000000001</v>
      </c>
      <c r="G2750" s="73"/>
      <c r="H2750" s="72"/>
      <c r="I2750" s="71"/>
    </row>
    <row r="2751" spans="1:62" ht="12" hidden="1" customHeight="1" outlineLevel="3" x14ac:dyDescent="0.2">
      <c r="A2751" s="375" t="s">
        <v>499</v>
      </c>
      <c r="B2751" s="375"/>
      <c r="C2751" s="69"/>
      <c r="D2751" s="69"/>
      <c r="E2751" s="69"/>
      <c r="F2751" s="75">
        <v>155.80000000000001</v>
      </c>
      <c r="G2751" s="69"/>
      <c r="H2751" s="68"/>
      <c r="I2751" s="67"/>
    </row>
    <row r="2752" spans="1:62" ht="12" hidden="1" customHeight="1" outlineLevel="4" x14ac:dyDescent="0.2">
      <c r="A2752" s="376" t="s">
        <v>499</v>
      </c>
      <c r="B2752" s="376"/>
      <c r="C2752" s="69"/>
      <c r="D2752" s="69"/>
      <c r="E2752" s="69"/>
      <c r="F2752" s="75">
        <v>155.80000000000001</v>
      </c>
      <c r="G2752" s="69"/>
      <c r="H2752" s="68"/>
      <c r="I2752" s="67"/>
    </row>
    <row r="2753" spans="1:9" ht="23.25" hidden="1" customHeight="1" outlineLevel="3" x14ac:dyDescent="0.2">
      <c r="A2753" s="375" t="s">
        <v>440</v>
      </c>
      <c r="B2753" s="375"/>
      <c r="C2753" s="69"/>
      <c r="D2753" s="69"/>
      <c r="E2753" s="75">
        <v>155.80000000000001</v>
      </c>
      <c r="F2753" s="69"/>
      <c r="G2753" s="69"/>
      <c r="H2753" s="68"/>
      <c r="I2753" s="67"/>
    </row>
    <row r="2754" spans="1:9" ht="12" hidden="1" customHeight="1" outlineLevel="4" x14ac:dyDescent="0.2">
      <c r="A2754" s="376" t="s">
        <v>499</v>
      </c>
      <c r="B2754" s="376"/>
      <c r="C2754" s="69"/>
      <c r="D2754" s="69"/>
      <c r="E2754" s="75">
        <v>155.80000000000001</v>
      </c>
      <c r="F2754" s="69"/>
      <c r="G2754" s="69"/>
      <c r="H2754" s="68"/>
      <c r="I2754" s="67"/>
    </row>
    <row r="2755" spans="1:9" ht="12" hidden="1" customHeight="1" outlineLevel="2" x14ac:dyDescent="0.2">
      <c r="A2755" s="374" t="s">
        <v>392</v>
      </c>
      <c r="B2755" s="374"/>
      <c r="C2755" s="73"/>
      <c r="D2755" s="73"/>
      <c r="E2755" s="74">
        <v>29477.93</v>
      </c>
      <c r="F2755" s="74">
        <v>29477.93</v>
      </c>
      <c r="G2755" s="73"/>
      <c r="H2755" s="72"/>
      <c r="I2755" s="71"/>
    </row>
    <row r="2756" spans="1:9" ht="12" hidden="1" customHeight="1" outlineLevel="3" x14ac:dyDescent="0.2">
      <c r="A2756" s="375" t="s">
        <v>499</v>
      </c>
      <c r="B2756" s="375"/>
      <c r="C2756" s="69"/>
      <c r="D2756" s="69"/>
      <c r="E2756" s="69"/>
      <c r="F2756" s="70">
        <v>29477.93</v>
      </c>
      <c r="G2756" s="69"/>
      <c r="H2756" s="68"/>
      <c r="I2756" s="67"/>
    </row>
    <row r="2757" spans="1:9" ht="12" hidden="1" customHeight="1" outlineLevel="4" x14ac:dyDescent="0.2">
      <c r="A2757" s="376" t="s">
        <v>499</v>
      </c>
      <c r="B2757" s="376"/>
      <c r="C2757" s="69"/>
      <c r="D2757" s="69"/>
      <c r="E2757" s="69"/>
      <c r="F2757" s="70">
        <v>29477.93</v>
      </c>
      <c r="G2757" s="69"/>
      <c r="H2757" s="68"/>
      <c r="I2757" s="67"/>
    </row>
    <row r="2758" spans="1:9" ht="23.25" hidden="1" customHeight="1" outlineLevel="3" x14ac:dyDescent="0.2">
      <c r="A2758" s="375" t="s">
        <v>440</v>
      </c>
      <c r="B2758" s="375"/>
      <c r="C2758" s="69"/>
      <c r="D2758" s="69"/>
      <c r="E2758" s="70">
        <v>29477.93</v>
      </c>
      <c r="F2758" s="69"/>
      <c r="G2758" s="69"/>
      <c r="H2758" s="68"/>
      <c r="I2758" s="67"/>
    </row>
    <row r="2759" spans="1:9" ht="12" hidden="1" customHeight="1" outlineLevel="4" x14ac:dyDescent="0.2">
      <c r="A2759" s="376" t="s">
        <v>499</v>
      </c>
      <c r="B2759" s="376"/>
      <c r="C2759" s="69"/>
      <c r="D2759" s="69"/>
      <c r="E2759" s="70">
        <v>29477.93</v>
      </c>
      <c r="F2759" s="69"/>
      <c r="G2759" s="69"/>
      <c r="H2759" s="68"/>
      <c r="I2759" s="67"/>
    </row>
    <row r="2760" spans="1:9" ht="12" hidden="1" customHeight="1" outlineLevel="2" x14ac:dyDescent="0.2">
      <c r="A2760" s="374" t="s">
        <v>506</v>
      </c>
      <c r="B2760" s="374"/>
      <c r="C2760" s="73"/>
      <c r="D2760" s="73"/>
      <c r="E2760" s="74">
        <v>59266.53</v>
      </c>
      <c r="F2760" s="74">
        <v>59266.53</v>
      </c>
      <c r="G2760" s="73"/>
      <c r="H2760" s="72"/>
      <c r="I2760" s="71"/>
    </row>
    <row r="2761" spans="1:9" ht="12" hidden="1" customHeight="1" outlineLevel="3" x14ac:dyDescent="0.2">
      <c r="A2761" s="375" t="s">
        <v>499</v>
      </c>
      <c r="B2761" s="375"/>
      <c r="C2761" s="69"/>
      <c r="D2761" s="69"/>
      <c r="E2761" s="69"/>
      <c r="F2761" s="70">
        <v>59266.53</v>
      </c>
      <c r="G2761" s="69"/>
      <c r="H2761" s="68"/>
      <c r="I2761" s="67"/>
    </row>
    <row r="2762" spans="1:9" ht="12" hidden="1" customHeight="1" outlineLevel="4" x14ac:dyDescent="0.2">
      <c r="A2762" s="376" t="s">
        <v>499</v>
      </c>
      <c r="B2762" s="376"/>
      <c r="C2762" s="69"/>
      <c r="D2762" s="69"/>
      <c r="E2762" s="69"/>
      <c r="F2762" s="70">
        <v>59266.53</v>
      </c>
      <c r="G2762" s="69"/>
      <c r="H2762" s="68"/>
      <c r="I2762" s="67"/>
    </row>
    <row r="2763" spans="1:9" ht="23.25" hidden="1" customHeight="1" outlineLevel="3" x14ac:dyDescent="0.2">
      <c r="A2763" s="375" t="s">
        <v>440</v>
      </c>
      <c r="B2763" s="375"/>
      <c r="C2763" s="69"/>
      <c r="D2763" s="69"/>
      <c r="E2763" s="70">
        <v>59266.53</v>
      </c>
      <c r="F2763" s="69"/>
      <c r="G2763" s="69"/>
      <c r="H2763" s="68"/>
      <c r="I2763" s="67"/>
    </row>
    <row r="2764" spans="1:9" ht="12" hidden="1" customHeight="1" outlineLevel="4" x14ac:dyDescent="0.2">
      <c r="A2764" s="376" t="s">
        <v>499</v>
      </c>
      <c r="B2764" s="376"/>
      <c r="C2764" s="69"/>
      <c r="D2764" s="69"/>
      <c r="E2764" s="70">
        <v>59266.53</v>
      </c>
      <c r="F2764" s="69"/>
      <c r="G2764" s="69"/>
      <c r="H2764" s="68"/>
      <c r="I2764" s="67"/>
    </row>
    <row r="2765" spans="1:9" ht="12" hidden="1" customHeight="1" outlineLevel="2" x14ac:dyDescent="0.2">
      <c r="A2765" s="374" t="s">
        <v>505</v>
      </c>
      <c r="B2765" s="374"/>
      <c r="C2765" s="73"/>
      <c r="D2765" s="73"/>
      <c r="E2765" s="76">
        <v>9.73</v>
      </c>
      <c r="F2765" s="76">
        <v>9.73</v>
      </c>
      <c r="G2765" s="73"/>
      <c r="H2765" s="72"/>
      <c r="I2765" s="71"/>
    </row>
    <row r="2766" spans="1:9" ht="12" hidden="1" customHeight="1" outlineLevel="3" x14ac:dyDescent="0.2">
      <c r="A2766" s="375" t="s">
        <v>499</v>
      </c>
      <c r="B2766" s="375"/>
      <c r="C2766" s="69"/>
      <c r="D2766" s="69"/>
      <c r="E2766" s="69"/>
      <c r="F2766" s="75">
        <v>9.73</v>
      </c>
      <c r="G2766" s="69"/>
      <c r="H2766" s="68"/>
      <c r="I2766" s="67"/>
    </row>
    <row r="2767" spans="1:9" ht="12" hidden="1" customHeight="1" outlineLevel="4" x14ac:dyDescent="0.2">
      <c r="A2767" s="376" t="s">
        <v>499</v>
      </c>
      <c r="B2767" s="376"/>
      <c r="C2767" s="69"/>
      <c r="D2767" s="69"/>
      <c r="E2767" s="69"/>
      <c r="F2767" s="75">
        <v>9.73</v>
      </c>
      <c r="G2767" s="69"/>
      <c r="H2767" s="68"/>
      <c r="I2767" s="67"/>
    </row>
    <row r="2768" spans="1:9" ht="23.25" hidden="1" customHeight="1" outlineLevel="3" x14ac:dyDescent="0.2">
      <c r="A2768" s="375" t="s">
        <v>440</v>
      </c>
      <c r="B2768" s="375"/>
      <c r="C2768" s="69"/>
      <c r="D2768" s="69"/>
      <c r="E2768" s="75">
        <v>9.73</v>
      </c>
      <c r="F2768" s="69"/>
      <c r="G2768" s="69"/>
      <c r="H2768" s="68"/>
      <c r="I2768" s="67"/>
    </row>
    <row r="2769" spans="1:9" ht="12" hidden="1" customHeight="1" outlineLevel="4" x14ac:dyDescent="0.2">
      <c r="A2769" s="376" t="s">
        <v>499</v>
      </c>
      <c r="B2769" s="376"/>
      <c r="C2769" s="69"/>
      <c r="D2769" s="69"/>
      <c r="E2769" s="75">
        <v>9.73</v>
      </c>
      <c r="F2769" s="69"/>
      <c r="G2769" s="69"/>
      <c r="H2769" s="68"/>
      <c r="I2769" s="67"/>
    </row>
    <row r="2770" spans="1:9" ht="12" hidden="1" customHeight="1" outlineLevel="2" x14ac:dyDescent="0.2">
      <c r="A2770" s="374" t="s">
        <v>504</v>
      </c>
      <c r="B2770" s="374"/>
      <c r="C2770" s="73"/>
      <c r="D2770" s="73"/>
      <c r="E2770" s="76">
        <v>568.84</v>
      </c>
      <c r="F2770" s="76">
        <v>568.84</v>
      </c>
      <c r="G2770" s="73"/>
      <c r="H2770" s="72"/>
      <c r="I2770" s="71"/>
    </row>
    <row r="2771" spans="1:9" ht="12" hidden="1" customHeight="1" outlineLevel="3" x14ac:dyDescent="0.2">
      <c r="A2771" s="375" t="s">
        <v>499</v>
      </c>
      <c r="B2771" s="375"/>
      <c r="C2771" s="69"/>
      <c r="D2771" s="69"/>
      <c r="E2771" s="69"/>
      <c r="F2771" s="75">
        <v>568.84</v>
      </c>
      <c r="G2771" s="69"/>
      <c r="H2771" s="68"/>
      <c r="I2771" s="67"/>
    </row>
    <row r="2772" spans="1:9" ht="12" hidden="1" customHeight="1" outlineLevel="4" x14ac:dyDescent="0.2">
      <c r="A2772" s="376" t="s">
        <v>499</v>
      </c>
      <c r="B2772" s="376"/>
      <c r="C2772" s="69"/>
      <c r="D2772" s="69"/>
      <c r="E2772" s="69"/>
      <c r="F2772" s="75">
        <v>568.84</v>
      </c>
      <c r="G2772" s="69"/>
      <c r="H2772" s="68"/>
      <c r="I2772" s="67"/>
    </row>
    <row r="2773" spans="1:9" ht="23.25" hidden="1" customHeight="1" outlineLevel="3" x14ac:dyDescent="0.2">
      <c r="A2773" s="375" t="s">
        <v>440</v>
      </c>
      <c r="B2773" s="375"/>
      <c r="C2773" s="69"/>
      <c r="D2773" s="69"/>
      <c r="E2773" s="75">
        <v>568.84</v>
      </c>
      <c r="F2773" s="69"/>
      <c r="G2773" s="69"/>
      <c r="H2773" s="68"/>
      <c r="I2773" s="67"/>
    </row>
    <row r="2774" spans="1:9" ht="12" hidden="1" customHeight="1" outlineLevel="4" x14ac:dyDescent="0.2">
      <c r="A2774" s="376" t="s">
        <v>499</v>
      </c>
      <c r="B2774" s="376"/>
      <c r="C2774" s="69"/>
      <c r="D2774" s="69"/>
      <c r="E2774" s="75">
        <v>568.84</v>
      </c>
      <c r="F2774" s="69"/>
      <c r="G2774" s="69"/>
      <c r="H2774" s="68"/>
      <c r="I2774" s="67"/>
    </row>
    <row r="2775" spans="1:9" ht="12" hidden="1" customHeight="1" outlineLevel="2" x14ac:dyDescent="0.2">
      <c r="A2775" s="374" t="s">
        <v>503</v>
      </c>
      <c r="B2775" s="374"/>
      <c r="C2775" s="73"/>
      <c r="D2775" s="73"/>
      <c r="E2775" s="74">
        <v>137469.31</v>
      </c>
      <c r="F2775" s="74">
        <v>137469.31</v>
      </c>
      <c r="G2775" s="73"/>
      <c r="H2775" s="72"/>
      <c r="I2775" s="71"/>
    </row>
    <row r="2776" spans="1:9" ht="12" hidden="1" customHeight="1" outlineLevel="3" x14ac:dyDescent="0.2">
      <c r="A2776" s="375" t="s">
        <v>499</v>
      </c>
      <c r="B2776" s="375"/>
      <c r="C2776" s="69"/>
      <c r="D2776" s="69"/>
      <c r="E2776" s="69"/>
      <c r="F2776" s="70">
        <v>137469.31</v>
      </c>
      <c r="G2776" s="69"/>
      <c r="H2776" s="68"/>
      <c r="I2776" s="67"/>
    </row>
    <row r="2777" spans="1:9" ht="12" hidden="1" customHeight="1" outlineLevel="4" x14ac:dyDescent="0.2">
      <c r="A2777" s="376" t="s">
        <v>499</v>
      </c>
      <c r="B2777" s="376"/>
      <c r="C2777" s="69"/>
      <c r="D2777" s="69"/>
      <c r="E2777" s="69"/>
      <c r="F2777" s="70">
        <v>137469.31</v>
      </c>
      <c r="G2777" s="69"/>
      <c r="H2777" s="68"/>
      <c r="I2777" s="67"/>
    </row>
    <row r="2778" spans="1:9" ht="23.25" hidden="1" customHeight="1" outlineLevel="3" x14ac:dyDescent="0.2">
      <c r="A2778" s="375" t="s">
        <v>440</v>
      </c>
      <c r="B2778" s="375"/>
      <c r="C2778" s="69"/>
      <c r="D2778" s="69"/>
      <c r="E2778" s="70">
        <v>137469.31</v>
      </c>
      <c r="F2778" s="69"/>
      <c r="G2778" s="69"/>
      <c r="H2778" s="68"/>
      <c r="I2778" s="67"/>
    </row>
    <row r="2779" spans="1:9" ht="12" hidden="1" customHeight="1" outlineLevel="4" x14ac:dyDescent="0.2">
      <c r="A2779" s="376" t="s">
        <v>499</v>
      </c>
      <c r="B2779" s="376"/>
      <c r="C2779" s="69"/>
      <c r="D2779" s="69"/>
      <c r="E2779" s="70">
        <v>137469.31</v>
      </c>
      <c r="F2779" s="69"/>
      <c r="G2779" s="69"/>
      <c r="H2779" s="68"/>
      <c r="I2779" s="67"/>
    </row>
    <row r="2780" spans="1:9" ht="12" hidden="1" customHeight="1" outlineLevel="2" x14ac:dyDescent="0.2">
      <c r="A2780" s="374" t="s">
        <v>502</v>
      </c>
      <c r="B2780" s="374"/>
      <c r="C2780" s="73"/>
      <c r="D2780" s="73"/>
      <c r="E2780" s="74">
        <v>491165.12</v>
      </c>
      <c r="F2780" s="74">
        <v>491165.12</v>
      </c>
      <c r="G2780" s="73"/>
      <c r="H2780" s="72"/>
      <c r="I2780" s="71"/>
    </row>
    <row r="2781" spans="1:9" ht="12" hidden="1" customHeight="1" outlineLevel="3" x14ac:dyDescent="0.2">
      <c r="A2781" s="375" t="s">
        <v>499</v>
      </c>
      <c r="B2781" s="375"/>
      <c r="C2781" s="69"/>
      <c r="D2781" s="69"/>
      <c r="E2781" s="70">
        <v>292784.28000000003</v>
      </c>
      <c r="F2781" s="70">
        <v>491165.12</v>
      </c>
      <c r="G2781" s="69"/>
      <c r="H2781" s="68"/>
      <c r="I2781" s="67"/>
    </row>
    <row r="2782" spans="1:9" ht="12" hidden="1" customHeight="1" outlineLevel="4" x14ac:dyDescent="0.2">
      <c r="A2782" s="376" t="s">
        <v>499</v>
      </c>
      <c r="B2782" s="376"/>
      <c r="C2782" s="69"/>
      <c r="D2782" s="69"/>
      <c r="E2782" s="70">
        <v>292784.28000000003</v>
      </c>
      <c r="F2782" s="70">
        <v>491165.12</v>
      </c>
      <c r="G2782" s="69"/>
      <c r="H2782" s="68"/>
      <c r="I2782" s="67"/>
    </row>
    <row r="2783" spans="1:9" ht="23.25" hidden="1" customHeight="1" outlineLevel="3" x14ac:dyDescent="0.2">
      <c r="A2783" s="375" t="s">
        <v>440</v>
      </c>
      <c r="B2783" s="375"/>
      <c r="C2783" s="69"/>
      <c r="D2783" s="69"/>
      <c r="E2783" s="70">
        <v>198380.84</v>
      </c>
      <c r="F2783" s="69"/>
      <c r="G2783" s="69"/>
      <c r="H2783" s="68"/>
      <c r="I2783" s="67"/>
    </row>
    <row r="2784" spans="1:9" ht="12" hidden="1" customHeight="1" outlineLevel="4" x14ac:dyDescent="0.2">
      <c r="A2784" s="376" t="s">
        <v>499</v>
      </c>
      <c r="B2784" s="376"/>
      <c r="C2784" s="69"/>
      <c r="D2784" s="69"/>
      <c r="E2784" s="70">
        <v>198380.84</v>
      </c>
      <c r="F2784" s="69"/>
      <c r="G2784" s="69"/>
      <c r="H2784" s="68"/>
      <c r="I2784" s="67"/>
    </row>
    <row r="2785" spans="1:47" ht="12" hidden="1" customHeight="1" outlineLevel="2" x14ac:dyDescent="0.2">
      <c r="A2785" s="374" t="s">
        <v>501</v>
      </c>
      <c r="B2785" s="374"/>
      <c r="C2785" s="73"/>
      <c r="D2785" s="73"/>
      <c r="E2785" s="74">
        <v>16433.13</v>
      </c>
      <c r="F2785" s="74">
        <v>16433.13</v>
      </c>
      <c r="G2785" s="73"/>
      <c r="H2785" s="72"/>
      <c r="I2785" s="71"/>
    </row>
    <row r="2786" spans="1:47" ht="12" hidden="1" customHeight="1" outlineLevel="3" x14ac:dyDescent="0.2">
      <c r="A2786" s="375" t="s">
        <v>499</v>
      </c>
      <c r="B2786" s="375"/>
      <c r="C2786" s="69"/>
      <c r="D2786" s="69"/>
      <c r="E2786" s="69"/>
      <c r="F2786" s="70">
        <v>16433.13</v>
      </c>
      <c r="G2786" s="69"/>
      <c r="H2786" s="68"/>
      <c r="I2786" s="67"/>
    </row>
    <row r="2787" spans="1:47" ht="12" hidden="1" customHeight="1" outlineLevel="4" x14ac:dyDescent="0.2">
      <c r="A2787" s="376" t="s">
        <v>499</v>
      </c>
      <c r="B2787" s="376"/>
      <c r="C2787" s="69"/>
      <c r="D2787" s="69"/>
      <c r="E2787" s="69"/>
      <c r="F2787" s="70">
        <v>16433.13</v>
      </c>
      <c r="G2787" s="69"/>
      <c r="H2787" s="68"/>
      <c r="I2787" s="67"/>
    </row>
    <row r="2788" spans="1:47" ht="23.25" hidden="1" customHeight="1" outlineLevel="3" x14ac:dyDescent="0.2">
      <c r="A2788" s="375" t="s">
        <v>440</v>
      </c>
      <c r="B2788" s="375"/>
      <c r="C2788" s="69"/>
      <c r="D2788" s="69"/>
      <c r="E2788" s="70">
        <v>16433.13</v>
      </c>
      <c r="F2788" s="69"/>
      <c r="G2788" s="69"/>
      <c r="H2788" s="68"/>
      <c r="I2788" s="67"/>
    </row>
    <row r="2789" spans="1:47" ht="12" hidden="1" customHeight="1" outlineLevel="4" x14ac:dyDescent="0.2">
      <c r="A2789" s="376" t="s">
        <v>499</v>
      </c>
      <c r="B2789" s="376"/>
      <c r="C2789" s="69"/>
      <c r="D2789" s="69"/>
      <c r="E2789" s="70">
        <v>16433.13</v>
      </c>
      <c r="F2789" s="69"/>
      <c r="G2789" s="69"/>
      <c r="H2789" s="68"/>
      <c r="I2789" s="67"/>
    </row>
    <row r="2790" spans="1:47" ht="12" hidden="1" customHeight="1" outlineLevel="2" x14ac:dyDescent="0.2">
      <c r="A2790" s="374" t="s">
        <v>500</v>
      </c>
      <c r="B2790" s="374"/>
      <c r="C2790" s="73"/>
      <c r="D2790" s="73"/>
      <c r="E2790" s="74">
        <v>13107.48</v>
      </c>
      <c r="F2790" s="74">
        <v>13107.48</v>
      </c>
      <c r="G2790" s="73"/>
      <c r="H2790" s="72"/>
      <c r="I2790" s="71"/>
    </row>
    <row r="2791" spans="1:47" ht="12" hidden="1" customHeight="1" outlineLevel="3" x14ac:dyDescent="0.2">
      <c r="A2791" s="375" t="s">
        <v>499</v>
      </c>
      <c r="B2791" s="375"/>
      <c r="C2791" s="69"/>
      <c r="D2791" s="69"/>
      <c r="E2791" s="69"/>
      <c r="F2791" s="70">
        <v>13107.48</v>
      </c>
      <c r="G2791" s="69"/>
      <c r="H2791" s="68"/>
      <c r="I2791" s="67"/>
    </row>
    <row r="2792" spans="1:47" ht="12" hidden="1" customHeight="1" outlineLevel="4" x14ac:dyDescent="0.2">
      <c r="A2792" s="376" t="s">
        <v>499</v>
      </c>
      <c r="B2792" s="376"/>
      <c r="C2792" s="69"/>
      <c r="D2792" s="69"/>
      <c r="E2792" s="69"/>
      <c r="F2792" s="70">
        <v>13107.48</v>
      </c>
      <c r="G2792" s="69"/>
      <c r="H2792" s="68"/>
      <c r="I2792" s="67"/>
    </row>
    <row r="2793" spans="1:47" ht="23.25" hidden="1" customHeight="1" outlineLevel="3" x14ac:dyDescent="0.2">
      <c r="A2793" s="375" t="s">
        <v>440</v>
      </c>
      <c r="B2793" s="375"/>
      <c r="C2793" s="69"/>
      <c r="D2793" s="69"/>
      <c r="E2793" s="70">
        <v>13107.48</v>
      </c>
      <c r="F2793" s="69"/>
      <c r="G2793" s="69"/>
      <c r="H2793" s="68"/>
      <c r="I2793" s="67"/>
    </row>
    <row r="2794" spans="1:47" ht="12" hidden="1" customHeight="1" outlineLevel="4" x14ac:dyDescent="0.2">
      <c r="A2794" s="376" t="s">
        <v>499</v>
      </c>
      <c r="B2794" s="376"/>
      <c r="C2794" s="69"/>
      <c r="D2794" s="69"/>
      <c r="E2794" s="70">
        <v>13107.48</v>
      </c>
      <c r="F2794" s="69"/>
      <c r="G2794" s="69"/>
      <c r="H2794" s="68"/>
      <c r="I2794" s="67"/>
    </row>
    <row r="2795" spans="1:47" ht="12" customHeight="1" outlineLevel="1" collapsed="1" x14ac:dyDescent="0.2">
      <c r="A2795" s="373" t="s">
        <v>551</v>
      </c>
      <c r="B2795" s="373"/>
      <c r="C2795" s="79"/>
      <c r="D2795" s="79"/>
      <c r="E2795" s="80">
        <v>994110.84</v>
      </c>
      <c r="F2795" s="80">
        <v>994110.84</v>
      </c>
      <c r="G2795" s="79"/>
      <c r="H2795" s="78"/>
      <c r="I2795" s="77"/>
      <c r="AU2795" s="90" t="s">
        <v>491</v>
      </c>
    </row>
    <row r="2796" spans="1:47" ht="12" hidden="1" customHeight="1" outlineLevel="2" x14ac:dyDescent="0.2">
      <c r="A2796" s="374" t="s">
        <v>502</v>
      </c>
      <c r="B2796" s="374"/>
      <c r="C2796" s="73"/>
      <c r="D2796" s="73"/>
      <c r="E2796" s="74">
        <v>994110.84</v>
      </c>
      <c r="F2796" s="74">
        <v>994110.84</v>
      </c>
      <c r="G2796" s="73"/>
      <c r="H2796" s="72"/>
      <c r="I2796" s="71"/>
    </row>
    <row r="2797" spans="1:47" ht="12" hidden="1" customHeight="1" outlineLevel="3" x14ac:dyDescent="0.2">
      <c r="A2797" s="375" t="s">
        <v>499</v>
      </c>
      <c r="B2797" s="375"/>
      <c r="C2797" s="69"/>
      <c r="D2797" s="69"/>
      <c r="E2797" s="69"/>
      <c r="F2797" s="70">
        <v>994110.84</v>
      </c>
      <c r="G2797" s="69"/>
      <c r="H2797" s="68"/>
      <c r="I2797" s="67"/>
    </row>
    <row r="2798" spans="1:47" ht="12" hidden="1" customHeight="1" outlineLevel="4" x14ac:dyDescent="0.2">
      <c r="A2798" s="376" t="s">
        <v>499</v>
      </c>
      <c r="B2798" s="376"/>
      <c r="C2798" s="69"/>
      <c r="D2798" s="69"/>
      <c r="E2798" s="69"/>
      <c r="F2798" s="70">
        <v>994110.84</v>
      </c>
      <c r="G2798" s="69"/>
      <c r="H2798" s="68"/>
      <c r="I2798" s="67"/>
    </row>
    <row r="2799" spans="1:47" ht="12" hidden="1" customHeight="1" outlineLevel="3" x14ac:dyDescent="0.2">
      <c r="A2799" s="375" t="s">
        <v>554</v>
      </c>
      <c r="B2799" s="375"/>
      <c r="C2799" s="69"/>
      <c r="D2799" s="69"/>
      <c r="E2799" s="70">
        <v>1512.78</v>
      </c>
      <c r="F2799" s="69"/>
      <c r="G2799" s="69"/>
      <c r="H2799" s="68"/>
      <c r="I2799" s="67"/>
    </row>
    <row r="2800" spans="1:47" ht="12" hidden="1" customHeight="1" outlineLevel="4" x14ac:dyDescent="0.2">
      <c r="A2800" s="376" t="s">
        <v>499</v>
      </c>
      <c r="B2800" s="376"/>
      <c r="C2800" s="69"/>
      <c r="D2800" s="69"/>
      <c r="E2800" s="70">
        <v>1512.78</v>
      </c>
      <c r="F2800" s="69"/>
      <c r="G2800" s="69"/>
      <c r="H2800" s="68"/>
      <c r="I2800" s="67"/>
    </row>
    <row r="2801" spans="1:47" ht="12" hidden="1" customHeight="1" outlineLevel="3" x14ac:dyDescent="0.2">
      <c r="A2801" s="375" t="s">
        <v>553</v>
      </c>
      <c r="B2801" s="375"/>
      <c r="C2801" s="69"/>
      <c r="D2801" s="69"/>
      <c r="E2801" s="70">
        <v>9287.67</v>
      </c>
      <c r="F2801" s="69"/>
      <c r="G2801" s="69"/>
      <c r="H2801" s="68"/>
      <c r="I2801" s="67"/>
    </row>
    <row r="2802" spans="1:47" ht="12" hidden="1" customHeight="1" outlineLevel="4" x14ac:dyDescent="0.2">
      <c r="A2802" s="376" t="s">
        <v>499</v>
      </c>
      <c r="B2802" s="376"/>
      <c r="C2802" s="69"/>
      <c r="D2802" s="69"/>
      <c r="E2802" s="70">
        <v>9287.67</v>
      </c>
      <c r="F2802" s="69"/>
      <c r="G2802" s="69"/>
      <c r="H2802" s="68"/>
      <c r="I2802" s="67"/>
    </row>
    <row r="2803" spans="1:47" ht="12" hidden="1" customHeight="1" outlineLevel="3" x14ac:dyDescent="0.2">
      <c r="A2803" s="375" t="s">
        <v>552</v>
      </c>
      <c r="B2803" s="375"/>
      <c r="C2803" s="69"/>
      <c r="D2803" s="69"/>
      <c r="E2803" s="70">
        <v>756392.62</v>
      </c>
      <c r="F2803" s="69"/>
      <c r="G2803" s="69"/>
      <c r="H2803" s="68"/>
      <c r="I2803" s="67"/>
    </row>
    <row r="2804" spans="1:47" ht="12" hidden="1" customHeight="1" outlineLevel="4" x14ac:dyDescent="0.2">
      <c r="A2804" s="376" t="s">
        <v>499</v>
      </c>
      <c r="B2804" s="376"/>
      <c r="C2804" s="69"/>
      <c r="D2804" s="69"/>
      <c r="E2804" s="70">
        <v>756392.62</v>
      </c>
      <c r="F2804" s="69"/>
      <c r="G2804" s="69"/>
      <c r="H2804" s="68"/>
      <c r="I2804" s="67"/>
    </row>
    <row r="2805" spans="1:47" ht="12" hidden="1" customHeight="1" outlineLevel="3" x14ac:dyDescent="0.2">
      <c r="A2805" s="375" t="s">
        <v>442</v>
      </c>
      <c r="B2805" s="375"/>
      <c r="C2805" s="69"/>
      <c r="D2805" s="69"/>
      <c r="E2805" s="70">
        <v>226917.77</v>
      </c>
      <c r="F2805" s="69"/>
      <c r="G2805" s="69"/>
      <c r="H2805" s="68"/>
      <c r="I2805" s="67"/>
    </row>
    <row r="2806" spans="1:47" ht="12" hidden="1" customHeight="1" outlineLevel="4" x14ac:dyDescent="0.2">
      <c r="A2806" s="376" t="s">
        <v>499</v>
      </c>
      <c r="B2806" s="376"/>
      <c r="C2806" s="69"/>
      <c r="D2806" s="69"/>
      <c r="E2806" s="70">
        <v>226917.77</v>
      </c>
      <c r="F2806" s="69"/>
      <c r="G2806" s="69"/>
      <c r="H2806" s="68"/>
      <c r="I2806" s="67"/>
    </row>
    <row r="2807" spans="1:47" ht="12" customHeight="1" outlineLevel="1" collapsed="1" x14ac:dyDescent="0.2">
      <c r="A2807" s="373" t="s">
        <v>551</v>
      </c>
      <c r="B2807" s="373"/>
      <c r="C2807" s="79"/>
      <c r="D2807" s="79"/>
      <c r="E2807" s="80">
        <v>10719772.220000001</v>
      </c>
      <c r="F2807" s="80">
        <v>10719772.220000001</v>
      </c>
      <c r="G2807" s="79"/>
      <c r="H2807" s="78"/>
      <c r="I2807" s="77"/>
      <c r="AU2807" s="90" t="s">
        <v>491</v>
      </c>
    </row>
    <row r="2808" spans="1:47" ht="12" hidden="1" customHeight="1" outlineLevel="2" x14ac:dyDescent="0.2">
      <c r="A2808" s="374" t="s">
        <v>502</v>
      </c>
      <c r="B2808" s="374"/>
      <c r="C2808" s="73"/>
      <c r="D2808" s="73"/>
      <c r="E2808" s="74">
        <v>10719772.220000001</v>
      </c>
      <c r="F2808" s="74">
        <v>10719772.220000001</v>
      </c>
      <c r="G2808" s="73"/>
      <c r="H2808" s="72"/>
      <c r="I2808" s="71"/>
    </row>
    <row r="2809" spans="1:47" ht="12" hidden="1" customHeight="1" outlineLevel="3" x14ac:dyDescent="0.2">
      <c r="A2809" s="375" t="s">
        <v>499</v>
      </c>
      <c r="B2809" s="375"/>
      <c r="C2809" s="69"/>
      <c r="D2809" s="69"/>
      <c r="E2809" s="69"/>
      <c r="F2809" s="70">
        <v>10719772.220000001</v>
      </c>
      <c r="G2809" s="69"/>
      <c r="H2809" s="68"/>
      <c r="I2809" s="67"/>
    </row>
    <row r="2810" spans="1:47" ht="12" hidden="1" customHeight="1" outlineLevel="4" x14ac:dyDescent="0.2">
      <c r="A2810" s="376" t="s">
        <v>499</v>
      </c>
      <c r="B2810" s="376"/>
      <c r="C2810" s="69"/>
      <c r="D2810" s="69"/>
      <c r="E2810" s="69"/>
      <c r="F2810" s="70">
        <v>10719772.220000001</v>
      </c>
      <c r="G2810" s="69"/>
      <c r="H2810" s="68"/>
      <c r="I2810" s="67"/>
    </row>
    <row r="2811" spans="1:47" ht="12" hidden="1" customHeight="1" outlineLevel="3" x14ac:dyDescent="0.2">
      <c r="A2811" s="375" t="s">
        <v>550</v>
      </c>
      <c r="B2811" s="375"/>
      <c r="C2811" s="69"/>
      <c r="D2811" s="69"/>
      <c r="E2811" s="70">
        <v>10719772.220000001</v>
      </c>
      <c r="F2811" s="69"/>
      <c r="G2811" s="69"/>
      <c r="H2811" s="68"/>
      <c r="I2811" s="67"/>
    </row>
    <row r="2812" spans="1:47" ht="12" hidden="1" customHeight="1" outlineLevel="4" x14ac:dyDescent="0.2">
      <c r="A2812" s="376" t="s">
        <v>499</v>
      </c>
      <c r="B2812" s="376"/>
      <c r="C2812" s="69"/>
      <c r="D2812" s="69"/>
      <c r="E2812" s="70">
        <v>10719772.220000001</v>
      </c>
      <c r="F2812" s="69"/>
      <c r="G2812" s="69"/>
      <c r="H2812" s="68"/>
      <c r="I2812" s="67"/>
    </row>
    <row r="2813" spans="1:47" ht="12" customHeight="1" outlineLevel="1" collapsed="1" x14ac:dyDescent="0.2">
      <c r="A2813" s="373" t="s">
        <v>439</v>
      </c>
      <c r="B2813" s="373"/>
      <c r="C2813" s="79"/>
      <c r="D2813" s="79"/>
      <c r="E2813" s="80">
        <v>648366.15</v>
      </c>
      <c r="F2813" s="80">
        <v>648366.15</v>
      </c>
      <c r="G2813" s="79"/>
      <c r="H2813" s="78"/>
      <c r="I2813" s="77"/>
    </row>
    <row r="2814" spans="1:47" ht="12" hidden="1" customHeight="1" outlineLevel="2" collapsed="1" x14ac:dyDescent="0.2">
      <c r="A2814" s="374" t="s">
        <v>507</v>
      </c>
      <c r="B2814" s="374"/>
      <c r="C2814" s="73"/>
      <c r="D2814" s="73"/>
      <c r="E2814" s="76">
        <v>1.23</v>
      </c>
      <c r="F2814" s="76">
        <v>1.23</v>
      </c>
      <c r="G2814" s="73"/>
      <c r="H2814" s="72"/>
      <c r="I2814" s="71"/>
      <c r="K2814" s="90" t="s">
        <v>489</v>
      </c>
    </row>
    <row r="2815" spans="1:47" ht="12" hidden="1" customHeight="1" outlineLevel="3" x14ac:dyDescent="0.2">
      <c r="A2815" s="375" t="s">
        <v>499</v>
      </c>
      <c r="B2815" s="375"/>
      <c r="C2815" s="69"/>
      <c r="D2815" s="69"/>
      <c r="E2815" s="69"/>
      <c r="F2815" s="75">
        <v>1.23</v>
      </c>
      <c r="G2815" s="69"/>
      <c r="H2815" s="68"/>
      <c r="I2815" s="67"/>
    </row>
    <row r="2816" spans="1:47" ht="12" hidden="1" customHeight="1" outlineLevel="4" x14ac:dyDescent="0.2">
      <c r="A2816" s="376" t="s">
        <v>499</v>
      </c>
      <c r="B2816" s="376"/>
      <c r="C2816" s="69"/>
      <c r="D2816" s="69"/>
      <c r="E2816" s="69"/>
      <c r="F2816" s="75">
        <v>1.23</v>
      </c>
      <c r="G2816" s="69"/>
      <c r="H2816" s="68"/>
      <c r="I2816" s="67"/>
    </row>
    <row r="2817" spans="1:11" ht="23.25" hidden="1" customHeight="1" outlineLevel="3" x14ac:dyDescent="0.2">
      <c r="A2817" s="375" t="s">
        <v>438</v>
      </c>
      <c r="B2817" s="375"/>
      <c r="C2817" s="69"/>
      <c r="D2817" s="69"/>
      <c r="E2817" s="75">
        <v>1.23</v>
      </c>
      <c r="F2817" s="69"/>
      <c r="G2817" s="69"/>
      <c r="H2817" s="68"/>
      <c r="I2817" s="67"/>
    </row>
    <row r="2818" spans="1:11" ht="12" hidden="1" customHeight="1" outlineLevel="4" x14ac:dyDescent="0.2">
      <c r="A2818" s="376" t="s">
        <v>499</v>
      </c>
      <c r="B2818" s="376"/>
      <c r="C2818" s="69"/>
      <c r="D2818" s="69"/>
      <c r="E2818" s="75">
        <v>1.23</v>
      </c>
      <c r="F2818" s="69"/>
      <c r="G2818" s="69"/>
      <c r="H2818" s="68"/>
      <c r="I2818" s="67"/>
    </row>
    <row r="2819" spans="1:11" ht="12" hidden="1" customHeight="1" outlineLevel="2" collapsed="1" x14ac:dyDescent="0.2">
      <c r="A2819" s="374" t="s">
        <v>392</v>
      </c>
      <c r="B2819" s="374"/>
      <c r="C2819" s="73"/>
      <c r="D2819" s="73"/>
      <c r="E2819" s="74">
        <v>9958.6299999999992</v>
      </c>
      <c r="F2819" s="74">
        <v>9958.6299999999992</v>
      </c>
      <c r="G2819" s="73"/>
      <c r="H2819" s="72"/>
      <c r="I2819" s="71"/>
      <c r="K2819" s="90" t="s">
        <v>489</v>
      </c>
    </row>
    <row r="2820" spans="1:11" ht="12" hidden="1" customHeight="1" outlineLevel="3" x14ac:dyDescent="0.2">
      <c r="A2820" s="375" t="s">
        <v>499</v>
      </c>
      <c r="B2820" s="375"/>
      <c r="C2820" s="69"/>
      <c r="D2820" s="69"/>
      <c r="E2820" s="69"/>
      <c r="F2820" s="70">
        <v>9958.6299999999992</v>
      </c>
      <c r="G2820" s="69"/>
      <c r="H2820" s="68"/>
      <c r="I2820" s="67"/>
    </row>
    <row r="2821" spans="1:11" ht="12" hidden="1" customHeight="1" outlineLevel="4" x14ac:dyDescent="0.2">
      <c r="A2821" s="376" t="s">
        <v>499</v>
      </c>
      <c r="B2821" s="376"/>
      <c r="C2821" s="69"/>
      <c r="D2821" s="69"/>
      <c r="E2821" s="69"/>
      <c r="F2821" s="70">
        <v>9958.6299999999992</v>
      </c>
      <c r="G2821" s="69"/>
      <c r="H2821" s="68"/>
      <c r="I2821" s="67"/>
    </row>
    <row r="2822" spans="1:11" ht="23.25" hidden="1" customHeight="1" outlineLevel="3" x14ac:dyDescent="0.2">
      <c r="A2822" s="375" t="s">
        <v>438</v>
      </c>
      <c r="B2822" s="375"/>
      <c r="C2822" s="69"/>
      <c r="D2822" s="69"/>
      <c r="E2822" s="70">
        <v>4221.9399999999996</v>
      </c>
      <c r="F2822" s="69"/>
      <c r="G2822" s="69"/>
      <c r="H2822" s="68"/>
      <c r="I2822" s="67"/>
    </row>
    <row r="2823" spans="1:11" ht="12" hidden="1" customHeight="1" outlineLevel="4" x14ac:dyDescent="0.2">
      <c r="A2823" s="376" t="s">
        <v>499</v>
      </c>
      <c r="B2823" s="376"/>
      <c r="C2823" s="69"/>
      <c r="D2823" s="69"/>
      <c r="E2823" s="70">
        <v>4221.9399999999996</v>
      </c>
      <c r="F2823" s="69"/>
      <c r="G2823" s="69"/>
      <c r="H2823" s="68"/>
      <c r="I2823" s="67"/>
    </row>
    <row r="2824" spans="1:11" ht="12" hidden="1" customHeight="1" outlineLevel="3" x14ac:dyDescent="0.2">
      <c r="A2824" s="375" t="s">
        <v>437</v>
      </c>
      <c r="B2824" s="375"/>
      <c r="C2824" s="69"/>
      <c r="D2824" s="69"/>
      <c r="E2824" s="70">
        <v>5736.69</v>
      </c>
      <c r="F2824" s="69"/>
      <c r="G2824" s="69"/>
      <c r="H2824" s="68"/>
      <c r="I2824" s="67"/>
    </row>
    <row r="2825" spans="1:11" ht="12" hidden="1" customHeight="1" outlineLevel="4" x14ac:dyDescent="0.2">
      <c r="A2825" s="376" t="s">
        <v>499</v>
      </c>
      <c r="B2825" s="376"/>
      <c r="C2825" s="69"/>
      <c r="D2825" s="69"/>
      <c r="E2825" s="70">
        <v>5736.69</v>
      </c>
      <c r="F2825" s="69"/>
      <c r="G2825" s="69"/>
      <c r="H2825" s="68"/>
      <c r="I2825" s="67"/>
    </row>
    <row r="2826" spans="1:11" ht="12" hidden="1" customHeight="1" outlineLevel="2" collapsed="1" x14ac:dyDescent="0.2">
      <c r="A2826" s="374" t="s">
        <v>506</v>
      </c>
      <c r="B2826" s="374"/>
      <c r="C2826" s="73"/>
      <c r="D2826" s="73"/>
      <c r="E2826" s="74">
        <v>18979.48</v>
      </c>
      <c r="F2826" s="74">
        <v>18979.48</v>
      </c>
      <c r="G2826" s="73"/>
      <c r="H2826" s="72"/>
      <c r="I2826" s="71"/>
      <c r="K2826" s="90" t="s">
        <v>489</v>
      </c>
    </row>
    <row r="2827" spans="1:11" ht="12" hidden="1" customHeight="1" outlineLevel="3" x14ac:dyDescent="0.2">
      <c r="A2827" s="375" t="s">
        <v>499</v>
      </c>
      <c r="B2827" s="375"/>
      <c r="C2827" s="69"/>
      <c r="D2827" s="69"/>
      <c r="E2827" s="69"/>
      <c r="F2827" s="70">
        <v>18979.48</v>
      </c>
      <c r="G2827" s="69"/>
      <c r="H2827" s="68"/>
      <c r="I2827" s="67"/>
    </row>
    <row r="2828" spans="1:11" ht="12" hidden="1" customHeight="1" outlineLevel="4" x14ac:dyDescent="0.2">
      <c r="A2828" s="376" t="s">
        <v>499</v>
      </c>
      <c r="B2828" s="376"/>
      <c r="C2828" s="69"/>
      <c r="D2828" s="69"/>
      <c r="E2828" s="69"/>
      <c r="F2828" s="70">
        <v>18979.48</v>
      </c>
      <c r="G2828" s="69"/>
      <c r="H2828" s="68"/>
      <c r="I2828" s="67"/>
    </row>
    <row r="2829" spans="1:11" ht="23.25" hidden="1" customHeight="1" outlineLevel="3" x14ac:dyDescent="0.2">
      <c r="A2829" s="375" t="s">
        <v>438</v>
      </c>
      <c r="B2829" s="375"/>
      <c r="C2829" s="69"/>
      <c r="D2829" s="69"/>
      <c r="E2829" s="70">
        <v>7944.25</v>
      </c>
      <c r="F2829" s="69"/>
      <c r="G2829" s="69"/>
      <c r="H2829" s="68"/>
      <c r="I2829" s="67"/>
    </row>
    <row r="2830" spans="1:11" ht="12" hidden="1" customHeight="1" outlineLevel="4" x14ac:dyDescent="0.2">
      <c r="A2830" s="376" t="s">
        <v>499</v>
      </c>
      <c r="B2830" s="376"/>
      <c r="C2830" s="69"/>
      <c r="D2830" s="69"/>
      <c r="E2830" s="70">
        <v>7944.25</v>
      </c>
      <c r="F2830" s="69"/>
      <c r="G2830" s="69"/>
      <c r="H2830" s="68"/>
      <c r="I2830" s="67"/>
    </row>
    <row r="2831" spans="1:11" ht="12" hidden="1" customHeight="1" outlineLevel="3" x14ac:dyDescent="0.2">
      <c r="A2831" s="375" t="s">
        <v>437</v>
      </c>
      <c r="B2831" s="375"/>
      <c r="C2831" s="69"/>
      <c r="D2831" s="69"/>
      <c r="E2831" s="70">
        <v>11035.23</v>
      </c>
      <c r="F2831" s="69"/>
      <c r="G2831" s="69"/>
      <c r="H2831" s="68"/>
      <c r="I2831" s="67"/>
    </row>
    <row r="2832" spans="1:11" ht="12" hidden="1" customHeight="1" outlineLevel="4" x14ac:dyDescent="0.2">
      <c r="A2832" s="376" t="s">
        <v>499</v>
      </c>
      <c r="B2832" s="376"/>
      <c r="C2832" s="69"/>
      <c r="D2832" s="69"/>
      <c r="E2832" s="70">
        <v>11035.23</v>
      </c>
      <c r="F2832" s="69"/>
      <c r="G2832" s="69"/>
      <c r="H2832" s="68"/>
      <c r="I2832" s="67"/>
    </row>
    <row r="2833" spans="1:11" ht="12" hidden="1" customHeight="1" outlineLevel="2" collapsed="1" x14ac:dyDescent="0.2">
      <c r="A2833" s="374" t="s">
        <v>505</v>
      </c>
      <c r="B2833" s="374"/>
      <c r="C2833" s="73"/>
      <c r="D2833" s="73"/>
      <c r="E2833" s="76">
        <v>3.09</v>
      </c>
      <c r="F2833" s="76">
        <v>3.09</v>
      </c>
      <c r="G2833" s="73"/>
      <c r="H2833" s="72"/>
      <c r="I2833" s="71"/>
      <c r="K2833" s="90" t="s">
        <v>489</v>
      </c>
    </row>
    <row r="2834" spans="1:11" ht="12" hidden="1" customHeight="1" outlineLevel="3" x14ac:dyDescent="0.2">
      <c r="A2834" s="375" t="s">
        <v>499</v>
      </c>
      <c r="B2834" s="375"/>
      <c r="C2834" s="69"/>
      <c r="D2834" s="69"/>
      <c r="E2834" s="69"/>
      <c r="F2834" s="75">
        <v>3.09</v>
      </c>
      <c r="G2834" s="69"/>
      <c r="H2834" s="68"/>
      <c r="I2834" s="67"/>
    </row>
    <row r="2835" spans="1:11" ht="12" hidden="1" customHeight="1" outlineLevel="4" x14ac:dyDescent="0.2">
      <c r="A2835" s="376" t="s">
        <v>499</v>
      </c>
      <c r="B2835" s="376"/>
      <c r="C2835" s="69"/>
      <c r="D2835" s="69"/>
      <c r="E2835" s="69"/>
      <c r="F2835" s="75">
        <v>3.09</v>
      </c>
      <c r="G2835" s="69"/>
      <c r="H2835" s="68"/>
      <c r="I2835" s="67"/>
    </row>
    <row r="2836" spans="1:11" ht="23.25" hidden="1" customHeight="1" outlineLevel="3" x14ac:dyDescent="0.2">
      <c r="A2836" s="375" t="s">
        <v>438</v>
      </c>
      <c r="B2836" s="375"/>
      <c r="C2836" s="69"/>
      <c r="D2836" s="69"/>
      <c r="E2836" s="75">
        <v>1.3</v>
      </c>
      <c r="F2836" s="69"/>
      <c r="G2836" s="69"/>
      <c r="H2836" s="68"/>
      <c r="I2836" s="67"/>
    </row>
    <row r="2837" spans="1:11" ht="12" hidden="1" customHeight="1" outlineLevel="4" x14ac:dyDescent="0.2">
      <c r="A2837" s="376" t="s">
        <v>499</v>
      </c>
      <c r="B2837" s="376"/>
      <c r="C2837" s="69"/>
      <c r="D2837" s="69"/>
      <c r="E2837" s="75">
        <v>1.3</v>
      </c>
      <c r="F2837" s="69"/>
      <c r="G2837" s="69"/>
      <c r="H2837" s="68"/>
      <c r="I2837" s="67"/>
    </row>
    <row r="2838" spans="1:11" ht="12" hidden="1" customHeight="1" outlineLevel="3" x14ac:dyDescent="0.2">
      <c r="A2838" s="375" t="s">
        <v>437</v>
      </c>
      <c r="B2838" s="375"/>
      <c r="C2838" s="69"/>
      <c r="D2838" s="69"/>
      <c r="E2838" s="75">
        <v>1.79</v>
      </c>
      <c r="F2838" s="69"/>
      <c r="G2838" s="69"/>
      <c r="H2838" s="68"/>
      <c r="I2838" s="67"/>
    </row>
    <row r="2839" spans="1:11" ht="12" hidden="1" customHeight="1" outlineLevel="4" x14ac:dyDescent="0.2">
      <c r="A2839" s="376" t="s">
        <v>499</v>
      </c>
      <c r="B2839" s="376"/>
      <c r="C2839" s="69"/>
      <c r="D2839" s="69"/>
      <c r="E2839" s="75">
        <v>1.79</v>
      </c>
      <c r="F2839" s="69"/>
      <c r="G2839" s="69"/>
      <c r="H2839" s="68"/>
      <c r="I2839" s="67"/>
    </row>
    <row r="2840" spans="1:11" ht="12" hidden="1" customHeight="1" outlineLevel="2" collapsed="1" x14ac:dyDescent="0.2">
      <c r="A2840" s="374" t="s">
        <v>504</v>
      </c>
      <c r="B2840" s="374"/>
      <c r="C2840" s="73"/>
      <c r="D2840" s="73"/>
      <c r="E2840" s="76">
        <v>10.32</v>
      </c>
      <c r="F2840" s="76">
        <v>10.32</v>
      </c>
      <c r="G2840" s="73"/>
      <c r="H2840" s="72"/>
      <c r="I2840" s="71"/>
      <c r="K2840" s="90" t="s">
        <v>489</v>
      </c>
    </row>
    <row r="2841" spans="1:11" ht="12" hidden="1" customHeight="1" outlineLevel="3" x14ac:dyDescent="0.2">
      <c r="A2841" s="375" t="s">
        <v>499</v>
      </c>
      <c r="B2841" s="375"/>
      <c r="C2841" s="69"/>
      <c r="D2841" s="69"/>
      <c r="E2841" s="69"/>
      <c r="F2841" s="75">
        <v>10.32</v>
      </c>
      <c r="G2841" s="69"/>
      <c r="H2841" s="68"/>
      <c r="I2841" s="67"/>
    </row>
    <row r="2842" spans="1:11" ht="12" hidden="1" customHeight="1" outlineLevel="4" x14ac:dyDescent="0.2">
      <c r="A2842" s="376" t="s">
        <v>499</v>
      </c>
      <c r="B2842" s="376"/>
      <c r="C2842" s="69"/>
      <c r="D2842" s="69"/>
      <c r="E2842" s="69"/>
      <c r="F2842" s="75">
        <v>10.32</v>
      </c>
      <c r="G2842" s="69"/>
      <c r="H2842" s="68"/>
      <c r="I2842" s="67"/>
    </row>
    <row r="2843" spans="1:11" ht="23.25" hidden="1" customHeight="1" outlineLevel="3" x14ac:dyDescent="0.2">
      <c r="A2843" s="375" t="s">
        <v>438</v>
      </c>
      <c r="B2843" s="375"/>
      <c r="C2843" s="69"/>
      <c r="D2843" s="69"/>
      <c r="E2843" s="75">
        <v>9.43</v>
      </c>
      <c r="F2843" s="69"/>
      <c r="G2843" s="69"/>
      <c r="H2843" s="68"/>
      <c r="I2843" s="67"/>
    </row>
    <row r="2844" spans="1:11" ht="12" hidden="1" customHeight="1" outlineLevel="4" x14ac:dyDescent="0.2">
      <c r="A2844" s="376" t="s">
        <v>499</v>
      </c>
      <c r="B2844" s="376"/>
      <c r="C2844" s="69"/>
      <c r="D2844" s="69"/>
      <c r="E2844" s="75">
        <v>9.43</v>
      </c>
      <c r="F2844" s="69"/>
      <c r="G2844" s="69"/>
      <c r="H2844" s="68"/>
      <c r="I2844" s="67"/>
    </row>
    <row r="2845" spans="1:11" ht="12" hidden="1" customHeight="1" outlineLevel="3" x14ac:dyDescent="0.2">
      <c r="A2845" s="375" t="s">
        <v>437</v>
      </c>
      <c r="B2845" s="375"/>
      <c r="C2845" s="69"/>
      <c r="D2845" s="69"/>
      <c r="E2845" s="75">
        <v>0.89</v>
      </c>
      <c r="F2845" s="69"/>
      <c r="G2845" s="69"/>
      <c r="H2845" s="68"/>
      <c r="I2845" s="67"/>
    </row>
    <row r="2846" spans="1:11" ht="12" hidden="1" customHeight="1" outlineLevel="4" x14ac:dyDescent="0.2">
      <c r="A2846" s="376" t="s">
        <v>499</v>
      </c>
      <c r="B2846" s="376"/>
      <c r="C2846" s="69"/>
      <c r="D2846" s="69"/>
      <c r="E2846" s="75">
        <v>0.89</v>
      </c>
      <c r="F2846" s="69"/>
      <c r="G2846" s="69"/>
      <c r="H2846" s="68"/>
      <c r="I2846" s="67"/>
    </row>
    <row r="2847" spans="1:11" ht="12" hidden="1" customHeight="1" outlineLevel="2" collapsed="1" x14ac:dyDescent="0.2">
      <c r="A2847" s="374" t="s">
        <v>503</v>
      </c>
      <c r="B2847" s="374"/>
      <c r="C2847" s="73"/>
      <c r="D2847" s="73"/>
      <c r="E2847" s="74">
        <v>57096.71</v>
      </c>
      <c r="F2847" s="74">
        <v>57096.71</v>
      </c>
      <c r="G2847" s="73"/>
      <c r="H2847" s="72"/>
      <c r="I2847" s="71"/>
      <c r="K2847" s="90" t="s">
        <v>489</v>
      </c>
    </row>
    <row r="2848" spans="1:11" ht="12" hidden="1" customHeight="1" outlineLevel="3" x14ac:dyDescent="0.2">
      <c r="A2848" s="375" t="s">
        <v>499</v>
      </c>
      <c r="B2848" s="375"/>
      <c r="C2848" s="69"/>
      <c r="D2848" s="69"/>
      <c r="E2848" s="69"/>
      <c r="F2848" s="70">
        <v>57096.71</v>
      </c>
      <c r="G2848" s="69"/>
      <c r="H2848" s="68"/>
      <c r="I2848" s="67"/>
    </row>
    <row r="2849" spans="1:11" ht="12" hidden="1" customHeight="1" outlineLevel="4" x14ac:dyDescent="0.2">
      <c r="A2849" s="376" t="s">
        <v>499</v>
      </c>
      <c r="B2849" s="376"/>
      <c r="C2849" s="69"/>
      <c r="D2849" s="69"/>
      <c r="E2849" s="69"/>
      <c r="F2849" s="70">
        <v>57096.71</v>
      </c>
      <c r="G2849" s="69"/>
      <c r="H2849" s="68"/>
      <c r="I2849" s="67"/>
    </row>
    <row r="2850" spans="1:11" ht="23.25" hidden="1" customHeight="1" outlineLevel="3" x14ac:dyDescent="0.2">
      <c r="A2850" s="375" t="s">
        <v>438</v>
      </c>
      <c r="B2850" s="375"/>
      <c r="C2850" s="69"/>
      <c r="D2850" s="69"/>
      <c r="E2850" s="70">
        <v>22870.05</v>
      </c>
      <c r="F2850" s="69"/>
      <c r="G2850" s="69"/>
      <c r="H2850" s="68"/>
      <c r="I2850" s="67"/>
    </row>
    <row r="2851" spans="1:11" ht="12" hidden="1" customHeight="1" outlineLevel="4" x14ac:dyDescent="0.2">
      <c r="A2851" s="376" t="s">
        <v>499</v>
      </c>
      <c r="B2851" s="376"/>
      <c r="C2851" s="69"/>
      <c r="D2851" s="69"/>
      <c r="E2851" s="70">
        <v>22870.05</v>
      </c>
      <c r="F2851" s="69"/>
      <c r="G2851" s="69"/>
      <c r="H2851" s="68"/>
      <c r="I2851" s="67"/>
    </row>
    <row r="2852" spans="1:11" ht="12" hidden="1" customHeight="1" outlineLevel="3" x14ac:dyDescent="0.2">
      <c r="A2852" s="375" t="s">
        <v>437</v>
      </c>
      <c r="B2852" s="375"/>
      <c r="C2852" s="69"/>
      <c r="D2852" s="69"/>
      <c r="E2852" s="70">
        <v>34226.660000000003</v>
      </c>
      <c r="F2852" s="69"/>
      <c r="G2852" s="69"/>
      <c r="H2852" s="68"/>
      <c r="I2852" s="67"/>
    </row>
    <row r="2853" spans="1:11" ht="12" hidden="1" customHeight="1" outlineLevel="4" x14ac:dyDescent="0.2">
      <c r="A2853" s="376" t="s">
        <v>499</v>
      </c>
      <c r="B2853" s="376"/>
      <c r="C2853" s="69"/>
      <c r="D2853" s="69"/>
      <c r="E2853" s="70">
        <v>34226.660000000003</v>
      </c>
      <c r="F2853" s="69"/>
      <c r="G2853" s="69"/>
      <c r="H2853" s="68"/>
      <c r="I2853" s="67"/>
    </row>
    <row r="2854" spans="1:11" ht="12" hidden="1" customHeight="1" outlineLevel="2" x14ac:dyDescent="0.2">
      <c r="A2854" s="374" t="s">
        <v>502</v>
      </c>
      <c r="B2854" s="374"/>
      <c r="C2854" s="73"/>
      <c r="D2854" s="73"/>
      <c r="E2854" s="74">
        <v>552753.46</v>
      </c>
      <c r="F2854" s="74">
        <v>552753.46</v>
      </c>
      <c r="G2854" s="73"/>
      <c r="H2854" s="72"/>
      <c r="I2854" s="71"/>
    </row>
    <row r="2855" spans="1:11" ht="12" hidden="1" customHeight="1" outlineLevel="3" collapsed="1" x14ac:dyDescent="0.2">
      <c r="A2855" s="375" t="s">
        <v>499</v>
      </c>
      <c r="B2855" s="375"/>
      <c r="C2855" s="69"/>
      <c r="D2855" s="69"/>
      <c r="E2855" s="70">
        <v>27761.42</v>
      </c>
      <c r="F2855" s="70">
        <v>552753.46</v>
      </c>
      <c r="G2855" s="69"/>
      <c r="H2855" s="68"/>
      <c r="I2855" s="67"/>
      <c r="K2855" s="90" t="s">
        <v>489</v>
      </c>
    </row>
    <row r="2856" spans="1:11" ht="12" hidden="1" customHeight="1" outlineLevel="4" x14ac:dyDescent="0.2">
      <c r="A2856" s="376" t="s">
        <v>499</v>
      </c>
      <c r="B2856" s="376"/>
      <c r="C2856" s="69"/>
      <c r="D2856" s="69"/>
      <c r="E2856" s="70">
        <v>27761.42</v>
      </c>
      <c r="F2856" s="70">
        <v>552753.46</v>
      </c>
      <c r="G2856" s="69"/>
      <c r="H2856" s="68"/>
      <c r="I2856" s="67"/>
    </row>
    <row r="2857" spans="1:11" ht="23.25" hidden="1" customHeight="1" outlineLevel="3" collapsed="1" x14ac:dyDescent="0.2">
      <c r="A2857" s="375" t="s">
        <v>438</v>
      </c>
      <c r="B2857" s="375"/>
      <c r="C2857" s="69"/>
      <c r="D2857" s="69"/>
      <c r="E2857" s="70">
        <v>69291.509999999995</v>
      </c>
      <c r="F2857" s="69"/>
      <c r="G2857" s="69"/>
      <c r="H2857" s="68"/>
      <c r="I2857" s="67"/>
      <c r="K2857" s="90" t="s">
        <v>489</v>
      </c>
    </row>
    <row r="2858" spans="1:11" ht="12" hidden="1" customHeight="1" outlineLevel="4" x14ac:dyDescent="0.2">
      <c r="A2858" s="376" t="s">
        <v>499</v>
      </c>
      <c r="B2858" s="376"/>
      <c r="C2858" s="69"/>
      <c r="D2858" s="69"/>
      <c r="E2858" s="70">
        <v>26912.34</v>
      </c>
      <c r="F2858" s="69"/>
      <c r="G2858" s="69"/>
      <c r="H2858" s="68"/>
      <c r="I2858" s="67"/>
    </row>
    <row r="2859" spans="1:11" ht="12" hidden="1" customHeight="1" outlineLevel="4" x14ac:dyDescent="0.2">
      <c r="A2859" s="376" t="s">
        <v>549</v>
      </c>
      <c r="B2859" s="376"/>
      <c r="C2859" s="69"/>
      <c r="D2859" s="69"/>
      <c r="E2859" s="70">
        <v>42379.17</v>
      </c>
      <c r="F2859" s="69"/>
      <c r="G2859" s="69"/>
      <c r="H2859" s="68"/>
      <c r="I2859" s="67"/>
    </row>
    <row r="2860" spans="1:11" ht="12" hidden="1" customHeight="1" outlineLevel="3" collapsed="1" x14ac:dyDescent="0.2">
      <c r="A2860" s="375" t="s">
        <v>437</v>
      </c>
      <c r="B2860" s="375"/>
      <c r="C2860" s="69"/>
      <c r="D2860" s="69"/>
      <c r="E2860" s="70">
        <v>100567.73</v>
      </c>
      <c r="F2860" s="69"/>
      <c r="G2860" s="69"/>
      <c r="H2860" s="68"/>
      <c r="I2860" s="67"/>
      <c r="K2860" s="90" t="s">
        <v>489</v>
      </c>
    </row>
    <row r="2861" spans="1:11" ht="12" hidden="1" customHeight="1" outlineLevel="4" x14ac:dyDescent="0.2">
      <c r="A2861" s="376" t="s">
        <v>499</v>
      </c>
      <c r="B2861" s="376"/>
      <c r="C2861" s="69"/>
      <c r="D2861" s="69"/>
      <c r="E2861" s="70">
        <v>100567.73</v>
      </c>
      <c r="F2861" s="69"/>
      <c r="G2861" s="69"/>
      <c r="H2861" s="68"/>
      <c r="I2861" s="67"/>
    </row>
    <row r="2862" spans="1:11" ht="23.25" hidden="1" customHeight="1" outlineLevel="3" x14ac:dyDescent="0.2">
      <c r="A2862" s="375" t="s">
        <v>548</v>
      </c>
      <c r="B2862" s="375"/>
      <c r="C2862" s="69"/>
      <c r="D2862" s="69"/>
      <c r="E2862" s="70">
        <v>355132.8</v>
      </c>
      <c r="F2862" s="69"/>
      <c r="G2862" s="69"/>
      <c r="H2862" s="68"/>
      <c r="I2862" s="67"/>
    </row>
    <row r="2863" spans="1:11" ht="12" hidden="1" customHeight="1" outlineLevel="4" x14ac:dyDescent="0.2">
      <c r="A2863" s="376" t="s">
        <v>547</v>
      </c>
      <c r="B2863" s="376"/>
      <c r="C2863" s="69"/>
      <c r="D2863" s="69"/>
      <c r="E2863" s="70">
        <v>1200</v>
      </c>
      <c r="F2863" s="69"/>
      <c r="G2863" s="69"/>
      <c r="H2863" s="68"/>
      <c r="I2863" s="67"/>
      <c r="K2863" s="90" t="s">
        <v>0</v>
      </c>
    </row>
    <row r="2864" spans="1:11" ht="12" hidden="1" customHeight="1" outlineLevel="4" x14ac:dyDescent="0.2">
      <c r="A2864" s="376" t="s">
        <v>546</v>
      </c>
      <c r="B2864" s="376"/>
      <c r="C2864" s="69"/>
      <c r="D2864" s="69"/>
      <c r="E2864" s="75">
        <v>160</v>
      </c>
      <c r="F2864" s="69"/>
      <c r="G2864" s="69"/>
      <c r="H2864" s="68"/>
      <c r="I2864" s="67"/>
      <c r="K2864" s="90" t="s">
        <v>5</v>
      </c>
    </row>
    <row r="2865" spans="1:11" ht="12" hidden="1" customHeight="1" outlineLevel="4" x14ac:dyDescent="0.2">
      <c r="A2865" s="376" t="s">
        <v>545</v>
      </c>
      <c r="B2865" s="376"/>
      <c r="C2865" s="69"/>
      <c r="D2865" s="69"/>
      <c r="E2865" s="70">
        <v>14491.67</v>
      </c>
      <c r="F2865" s="69"/>
      <c r="G2865" s="69"/>
      <c r="H2865" s="68"/>
      <c r="I2865" s="67"/>
      <c r="K2865" s="90" t="s">
        <v>6</v>
      </c>
    </row>
    <row r="2866" spans="1:11" ht="12" hidden="1" customHeight="1" outlineLevel="4" x14ac:dyDescent="0.2">
      <c r="A2866" s="376" t="s">
        <v>544</v>
      </c>
      <c r="B2866" s="376"/>
      <c r="C2866" s="69"/>
      <c r="D2866" s="69"/>
      <c r="E2866" s="75">
        <v>630</v>
      </c>
      <c r="F2866" s="69"/>
      <c r="G2866" s="69"/>
      <c r="H2866" s="68"/>
      <c r="I2866" s="67"/>
      <c r="K2866" s="90" t="s">
        <v>14</v>
      </c>
    </row>
    <row r="2867" spans="1:11" ht="12" hidden="1" customHeight="1" outlineLevel="4" x14ac:dyDescent="0.2">
      <c r="A2867" s="376" t="s">
        <v>543</v>
      </c>
      <c r="B2867" s="376"/>
      <c r="C2867" s="69"/>
      <c r="D2867" s="69"/>
      <c r="E2867" s="70">
        <v>24341.17</v>
      </c>
      <c r="F2867" s="69"/>
      <c r="G2867" s="69"/>
      <c r="H2867" s="68"/>
      <c r="I2867" s="67"/>
      <c r="K2867" s="90" t="s">
        <v>15</v>
      </c>
    </row>
    <row r="2868" spans="1:11" ht="12" hidden="1" customHeight="1" outlineLevel="4" x14ac:dyDescent="0.2">
      <c r="A2868" s="376" t="s">
        <v>542</v>
      </c>
      <c r="B2868" s="376"/>
      <c r="C2868" s="69"/>
      <c r="D2868" s="69"/>
      <c r="E2868" s="70">
        <v>5950.77</v>
      </c>
      <c r="F2868" s="69"/>
      <c r="G2868" s="69"/>
      <c r="H2868" s="68"/>
      <c r="I2868" s="67"/>
      <c r="K2868" s="90" t="s">
        <v>78</v>
      </c>
    </row>
    <row r="2869" spans="1:11" ht="12" hidden="1" customHeight="1" outlineLevel="4" x14ac:dyDescent="0.2">
      <c r="A2869" s="376" t="s">
        <v>541</v>
      </c>
      <c r="B2869" s="376"/>
      <c r="C2869" s="69"/>
      <c r="D2869" s="69"/>
      <c r="E2869" s="70">
        <v>38813.33</v>
      </c>
      <c r="F2869" s="69"/>
      <c r="G2869" s="69"/>
      <c r="H2869" s="68"/>
      <c r="I2869" s="67"/>
      <c r="K2869" s="90" t="s">
        <v>73</v>
      </c>
    </row>
    <row r="2870" spans="1:11" ht="12" hidden="1" customHeight="1" outlineLevel="4" x14ac:dyDescent="0.2">
      <c r="A2870" s="376" t="s">
        <v>540</v>
      </c>
      <c r="B2870" s="376"/>
      <c r="C2870" s="69"/>
      <c r="D2870" s="69"/>
      <c r="E2870" s="75">
        <v>73.33</v>
      </c>
      <c r="F2870" s="69"/>
      <c r="G2870" s="69"/>
      <c r="H2870" s="68"/>
      <c r="I2870" s="67"/>
      <c r="K2870" s="95" t="s">
        <v>87</v>
      </c>
    </row>
    <row r="2871" spans="1:11" ht="23.25" hidden="1" customHeight="1" outlineLevel="4" x14ac:dyDescent="0.2">
      <c r="A2871" s="376" t="s">
        <v>539</v>
      </c>
      <c r="B2871" s="376"/>
      <c r="C2871" s="69"/>
      <c r="D2871" s="69"/>
      <c r="E2871" s="75">
        <v>73.33</v>
      </c>
      <c r="F2871" s="69"/>
      <c r="G2871" s="69"/>
      <c r="H2871" s="68"/>
      <c r="I2871" s="67"/>
      <c r="K2871" s="90" t="s">
        <v>68</v>
      </c>
    </row>
    <row r="2872" spans="1:11" ht="23.25" hidden="1" customHeight="1" outlineLevel="4" x14ac:dyDescent="0.2">
      <c r="A2872" s="376" t="s">
        <v>538</v>
      </c>
      <c r="B2872" s="376"/>
      <c r="C2872" s="69"/>
      <c r="D2872" s="69"/>
      <c r="E2872" s="70">
        <v>2458.33</v>
      </c>
      <c r="F2872" s="69"/>
      <c r="G2872" s="69"/>
      <c r="H2872" s="68"/>
      <c r="I2872" s="67"/>
      <c r="K2872" s="90" t="s">
        <v>69</v>
      </c>
    </row>
    <row r="2873" spans="1:11" ht="23.25" hidden="1" customHeight="1" outlineLevel="4" x14ac:dyDescent="0.2">
      <c r="A2873" s="376" t="s">
        <v>537</v>
      </c>
      <c r="B2873" s="376"/>
      <c r="C2873" s="69"/>
      <c r="D2873" s="69"/>
      <c r="E2873" s="75">
        <v>187.5</v>
      </c>
      <c r="F2873" s="69"/>
      <c r="G2873" s="69"/>
      <c r="H2873" s="68"/>
      <c r="I2873" s="67"/>
      <c r="K2873" s="90" t="s">
        <v>70</v>
      </c>
    </row>
    <row r="2874" spans="1:11" ht="23.25" hidden="1" customHeight="1" outlineLevel="4" x14ac:dyDescent="0.2">
      <c r="A2874" s="376" t="s">
        <v>536</v>
      </c>
      <c r="B2874" s="376"/>
      <c r="C2874" s="69"/>
      <c r="D2874" s="69"/>
      <c r="E2874" s="75">
        <v>260.83999999999997</v>
      </c>
      <c r="F2874" s="69"/>
      <c r="G2874" s="69"/>
      <c r="H2874" s="68"/>
      <c r="I2874" s="67"/>
      <c r="K2874" s="90" t="s">
        <v>71</v>
      </c>
    </row>
    <row r="2875" spans="1:11" ht="23.25" hidden="1" customHeight="1" outlineLevel="4" x14ac:dyDescent="0.2">
      <c r="A2875" s="376" t="s">
        <v>535</v>
      </c>
      <c r="B2875" s="376"/>
      <c r="C2875" s="69"/>
      <c r="D2875" s="69"/>
      <c r="E2875" s="70">
        <v>6929.67</v>
      </c>
      <c r="F2875" s="69"/>
      <c r="G2875" s="69"/>
      <c r="H2875" s="68"/>
      <c r="I2875" s="67"/>
      <c r="K2875" s="95" t="s">
        <v>61</v>
      </c>
    </row>
    <row r="2876" spans="1:11" ht="12" hidden="1" customHeight="1" outlineLevel="4" x14ac:dyDescent="0.2">
      <c r="A2876" s="376" t="s">
        <v>534</v>
      </c>
      <c r="B2876" s="376"/>
      <c r="C2876" s="69"/>
      <c r="D2876" s="69"/>
      <c r="E2876" s="70">
        <v>3055</v>
      </c>
      <c r="F2876" s="69"/>
      <c r="G2876" s="69"/>
      <c r="H2876" s="68"/>
      <c r="I2876" s="67"/>
      <c r="K2876" s="90" t="s">
        <v>36</v>
      </c>
    </row>
    <row r="2877" spans="1:11" ht="12" hidden="1" customHeight="1" outlineLevel="4" x14ac:dyDescent="0.2">
      <c r="A2877" s="376" t="s">
        <v>533</v>
      </c>
      <c r="B2877" s="376"/>
      <c r="C2877" s="69"/>
      <c r="D2877" s="69"/>
      <c r="E2877" s="70">
        <v>2856.67</v>
      </c>
      <c r="F2877" s="69"/>
      <c r="G2877" s="69"/>
      <c r="H2877" s="68"/>
      <c r="I2877" s="67"/>
      <c r="K2877" s="90" t="s">
        <v>39</v>
      </c>
    </row>
    <row r="2878" spans="1:11" ht="12" hidden="1" customHeight="1" outlineLevel="4" x14ac:dyDescent="0.2">
      <c r="A2878" s="376" t="s">
        <v>532</v>
      </c>
      <c r="B2878" s="376"/>
      <c r="C2878" s="69"/>
      <c r="D2878" s="69"/>
      <c r="E2878" s="70">
        <v>3850.84</v>
      </c>
      <c r="F2878" s="69"/>
      <c r="G2878" s="69"/>
      <c r="H2878" s="68"/>
      <c r="I2878" s="67"/>
      <c r="K2878" s="90" t="s">
        <v>35</v>
      </c>
    </row>
    <row r="2879" spans="1:11" ht="12" hidden="1" customHeight="1" outlineLevel="4" x14ac:dyDescent="0.2">
      <c r="A2879" s="376" t="s">
        <v>531</v>
      </c>
      <c r="B2879" s="376"/>
      <c r="C2879" s="69"/>
      <c r="D2879" s="69"/>
      <c r="E2879" s="75">
        <v>73.33</v>
      </c>
      <c r="F2879" s="69"/>
      <c r="G2879" s="69"/>
      <c r="H2879" s="68"/>
      <c r="I2879" s="67"/>
      <c r="K2879" s="90" t="s">
        <v>48</v>
      </c>
    </row>
    <row r="2880" spans="1:11" ht="12" hidden="1" customHeight="1" outlineLevel="4" x14ac:dyDescent="0.2">
      <c r="A2880" s="376" t="s">
        <v>530</v>
      </c>
      <c r="B2880" s="376"/>
      <c r="C2880" s="69"/>
      <c r="D2880" s="69"/>
      <c r="E2880" s="75">
        <v>73.34</v>
      </c>
      <c r="F2880" s="69"/>
      <c r="G2880" s="69"/>
      <c r="H2880" s="68"/>
      <c r="I2880" s="67"/>
      <c r="K2880" s="90" t="s">
        <v>94</v>
      </c>
    </row>
    <row r="2881" spans="1:11" ht="12" hidden="1" customHeight="1" outlineLevel="4" x14ac:dyDescent="0.2">
      <c r="A2881" s="376" t="s">
        <v>529</v>
      </c>
      <c r="B2881" s="376"/>
      <c r="C2881" s="69"/>
      <c r="D2881" s="69"/>
      <c r="E2881" s="75">
        <v>975</v>
      </c>
      <c r="F2881" s="69"/>
      <c r="G2881" s="69"/>
      <c r="H2881" s="68"/>
      <c r="I2881" s="67"/>
      <c r="K2881" s="90" t="s">
        <v>103</v>
      </c>
    </row>
    <row r="2882" spans="1:11" ht="12" hidden="1" customHeight="1" outlineLevel="4" x14ac:dyDescent="0.2">
      <c r="A2882" s="376" t="s">
        <v>528</v>
      </c>
      <c r="B2882" s="376"/>
      <c r="C2882" s="69"/>
      <c r="D2882" s="69"/>
      <c r="E2882" s="70">
        <v>2378.33</v>
      </c>
      <c r="F2882" s="69"/>
      <c r="G2882" s="69"/>
      <c r="H2882" s="68"/>
      <c r="I2882" s="67"/>
      <c r="K2882" s="90" t="s">
        <v>107</v>
      </c>
    </row>
    <row r="2883" spans="1:11" ht="12" hidden="1" customHeight="1" outlineLevel="4" x14ac:dyDescent="0.2">
      <c r="A2883" s="376" t="s">
        <v>527</v>
      </c>
      <c r="B2883" s="376"/>
      <c r="C2883" s="69"/>
      <c r="D2883" s="69"/>
      <c r="E2883" s="75">
        <v>73.33</v>
      </c>
      <c r="F2883" s="69"/>
      <c r="G2883" s="69"/>
      <c r="H2883" s="68"/>
      <c r="I2883" s="67"/>
      <c r="K2883" s="90" t="s">
        <v>108</v>
      </c>
    </row>
    <row r="2884" spans="1:11" ht="12" hidden="1" customHeight="1" outlineLevel="4" x14ac:dyDescent="0.2">
      <c r="A2884" s="376" t="s">
        <v>526</v>
      </c>
      <c r="B2884" s="376"/>
      <c r="C2884" s="69"/>
      <c r="D2884" s="69"/>
      <c r="E2884" s="70">
        <v>11916.67</v>
      </c>
      <c r="F2884" s="69"/>
      <c r="G2884" s="69"/>
      <c r="H2884" s="68"/>
      <c r="I2884" s="67"/>
      <c r="K2884" s="90" t="s">
        <v>22</v>
      </c>
    </row>
    <row r="2885" spans="1:11" ht="23.25" hidden="1" customHeight="1" outlineLevel="4" x14ac:dyDescent="0.2">
      <c r="A2885" s="376" t="s">
        <v>525</v>
      </c>
      <c r="B2885" s="376"/>
      <c r="C2885" s="69"/>
      <c r="D2885" s="69"/>
      <c r="E2885" s="70">
        <v>2856.67</v>
      </c>
      <c r="F2885" s="69"/>
      <c r="G2885" s="69"/>
      <c r="H2885" s="68"/>
      <c r="I2885" s="67"/>
      <c r="K2885" s="90" t="s">
        <v>147</v>
      </c>
    </row>
    <row r="2886" spans="1:11" ht="23.25" hidden="1" customHeight="1" outlineLevel="4" x14ac:dyDescent="0.2">
      <c r="A2886" s="376" t="s">
        <v>524</v>
      </c>
      <c r="B2886" s="376"/>
      <c r="C2886" s="69"/>
      <c r="D2886" s="69"/>
      <c r="E2886" s="75">
        <v>732.87</v>
      </c>
      <c r="F2886" s="69"/>
      <c r="G2886" s="69"/>
      <c r="H2886" s="68"/>
      <c r="I2886" s="67"/>
      <c r="K2886" s="90" t="s">
        <v>112</v>
      </c>
    </row>
    <row r="2887" spans="1:11" ht="23.25" hidden="1" customHeight="1" outlineLevel="4" x14ac:dyDescent="0.2">
      <c r="A2887" s="376" t="s">
        <v>523</v>
      </c>
      <c r="B2887" s="376"/>
      <c r="C2887" s="69"/>
      <c r="D2887" s="69"/>
      <c r="E2887" s="75">
        <v>490</v>
      </c>
      <c r="F2887" s="69"/>
      <c r="G2887" s="69"/>
      <c r="H2887" s="68"/>
      <c r="I2887" s="67"/>
      <c r="K2887" s="90" t="s">
        <v>113</v>
      </c>
    </row>
    <row r="2888" spans="1:11" ht="23.25" hidden="1" customHeight="1" outlineLevel="4" x14ac:dyDescent="0.2">
      <c r="A2888" s="376" t="s">
        <v>522</v>
      </c>
      <c r="B2888" s="376"/>
      <c r="C2888" s="69"/>
      <c r="D2888" s="69"/>
      <c r="E2888" s="75">
        <v>73.33</v>
      </c>
      <c r="F2888" s="69"/>
      <c r="G2888" s="69"/>
      <c r="H2888" s="68"/>
      <c r="I2888" s="67"/>
      <c r="K2888" s="90" t="s">
        <v>119</v>
      </c>
    </row>
    <row r="2889" spans="1:11" ht="23.25" hidden="1" customHeight="1" outlineLevel="4" x14ac:dyDescent="0.2">
      <c r="A2889" s="376" t="s">
        <v>521</v>
      </c>
      <c r="B2889" s="376"/>
      <c r="C2889" s="69"/>
      <c r="D2889" s="69"/>
      <c r="E2889" s="70">
        <v>3466.67</v>
      </c>
      <c r="F2889" s="69"/>
      <c r="G2889" s="69"/>
      <c r="H2889" s="68"/>
      <c r="I2889" s="67"/>
      <c r="K2889" s="90" t="s">
        <v>121</v>
      </c>
    </row>
    <row r="2890" spans="1:11" ht="23.25" hidden="1" customHeight="1" outlineLevel="4" x14ac:dyDescent="0.2">
      <c r="A2890" s="376" t="s">
        <v>520</v>
      </c>
      <c r="B2890" s="376"/>
      <c r="C2890" s="69"/>
      <c r="D2890" s="69"/>
      <c r="E2890" s="70">
        <v>1433.33</v>
      </c>
      <c r="F2890" s="69"/>
      <c r="G2890" s="69"/>
      <c r="H2890" s="68"/>
      <c r="I2890" s="67"/>
      <c r="K2890" s="90" t="s">
        <v>126</v>
      </c>
    </row>
    <row r="2891" spans="1:11" ht="23.25" hidden="1" customHeight="1" outlineLevel="4" x14ac:dyDescent="0.2">
      <c r="A2891" s="376" t="s">
        <v>519</v>
      </c>
      <c r="B2891" s="376"/>
      <c r="C2891" s="69"/>
      <c r="D2891" s="69"/>
      <c r="E2891" s="70">
        <v>2229.34</v>
      </c>
      <c r="F2891" s="69"/>
      <c r="G2891" s="69"/>
      <c r="H2891" s="68"/>
      <c r="I2891" s="67"/>
      <c r="K2891" s="90" t="s">
        <v>131</v>
      </c>
    </row>
    <row r="2892" spans="1:11" ht="23.25" hidden="1" customHeight="1" outlineLevel="4" x14ac:dyDescent="0.2">
      <c r="A2892" s="376" t="s">
        <v>518</v>
      </c>
      <c r="B2892" s="376"/>
      <c r="C2892" s="69"/>
      <c r="D2892" s="69"/>
      <c r="E2892" s="70">
        <v>3416.66</v>
      </c>
      <c r="F2892" s="69"/>
      <c r="G2892" s="69"/>
      <c r="H2892" s="68"/>
      <c r="I2892" s="67"/>
      <c r="K2892" s="90" t="s">
        <v>133</v>
      </c>
    </row>
    <row r="2893" spans="1:11" ht="23.25" hidden="1" customHeight="1" outlineLevel="4" x14ac:dyDescent="0.2">
      <c r="A2893" s="376" t="s">
        <v>517</v>
      </c>
      <c r="B2893" s="376"/>
      <c r="C2893" s="69"/>
      <c r="D2893" s="69"/>
      <c r="E2893" s="70">
        <v>2730.83</v>
      </c>
      <c r="F2893" s="69"/>
      <c r="G2893" s="69"/>
      <c r="H2893" s="68"/>
      <c r="I2893" s="67"/>
      <c r="K2893" s="90" t="s">
        <v>138</v>
      </c>
    </row>
    <row r="2894" spans="1:11" ht="12" hidden="1" customHeight="1" outlineLevel="4" x14ac:dyDescent="0.2">
      <c r="A2894" s="376" t="s">
        <v>516</v>
      </c>
      <c r="B2894" s="376"/>
      <c r="C2894" s="69"/>
      <c r="D2894" s="69"/>
      <c r="E2894" s="70">
        <v>16812</v>
      </c>
      <c r="F2894" s="69"/>
      <c r="G2894" s="69"/>
      <c r="H2894" s="68"/>
      <c r="I2894" s="67"/>
      <c r="K2894" s="90" t="s">
        <v>167</v>
      </c>
    </row>
    <row r="2895" spans="1:11" ht="12" hidden="1" customHeight="1" outlineLevel="4" x14ac:dyDescent="0.2">
      <c r="A2895" s="376" t="s">
        <v>515</v>
      </c>
      <c r="B2895" s="376"/>
      <c r="C2895" s="69"/>
      <c r="D2895" s="69"/>
      <c r="E2895" s="70">
        <v>2769.04</v>
      </c>
      <c r="F2895" s="69"/>
      <c r="G2895" s="69"/>
      <c r="H2895" s="68"/>
      <c r="I2895" s="67"/>
      <c r="K2895" s="90" t="s">
        <v>177</v>
      </c>
    </row>
    <row r="2896" spans="1:11" ht="12" hidden="1" customHeight="1" outlineLevel="4" x14ac:dyDescent="0.2">
      <c r="A2896" s="376" t="s">
        <v>514</v>
      </c>
      <c r="B2896" s="376"/>
      <c r="C2896" s="69"/>
      <c r="D2896" s="69"/>
      <c r="E2896" s="70">
        <v>73077.509999999995</v>
      </c>
      <c r="F2896" s="69"/>
      <c r="G2896" s="69"/>
      <c r="H2896" s="68"/>
      <c r="I2896" s="67"/>
      <c r="K2896" s="90" t="s">
        <v>180</v>
      </c>
    </row>
    <row r="2897" spans="1:11" ht="12" hidden="1" customHeight="1" outlineLevel="4" x14ac:dyDescent="0.2">
      <c r="A2897" s="376" t="s">
        <v>513</v>
      </c>
      <c r="B2897" s="376"/>
      <c r="C2897" s="69"/>
      <c r="D2897" s="69"/>
      <c r="E2897" s="70">
        <v>29807.53</v>
      </c>
      <c r="F2897" s="69"/>
      <c r="G2897" s="69"/>
      <c r="H2897" s="68"/>
      <c r="I2897" s="67"/>
      <c r="K2897" s="90" t="s">
        <v>182</v>
      </c>
    </row>
    <row r="2898" spans="1:11" ht="12" hidden="1" customHeight="1" outlineLevel="4" x14ac:dyDescent="0.2">
      <c r="A2898" s="376" t="s">
        <v>512</v>
      </c>
      <c r="B2898" s="376"/>
      <c r="C2898" s="69"/>
      <c r="D2898" s="69"/>
      <c r="E2898" s="70">
        <v>50102.49</v>
      </c>
      <c r="F2898" s="69"/>
      <c r="G2898" s="69"/>
      <c r="H2898" s="68"/>
      <c r="I2898" s="67"/>
      <c r="K2898" s="90" t="s">
        <v>190</v>
      </c>
    </row>
    <row r="2899" spans="1:11" ht="12" hidden="1" customHeight="1" outlineLevel="4" x14ac:dyDescent="0.2">
      <c r="A2899" s="376" t="s">
        <v>511</v>
      </c>
      <c r="B2899" s="376"/>
      <c r="C2899" s="69"/>
      <c r="D2899" s="69"/>
      <c r="E2899" s="70">
        <v>15006.67</v>
      </c>
      <c r="F2899" s="69"/>
      <c r="G2899" s="69"/>
      <c r="H2899" s="68"/>
      <c r="I2899" s="67"/>
      <c r="K2899" s="90" t="s">
        <v>192</v>
      </c>
    </row>
    <row r="2900" spans="1:11" ht="12" hidden="1" customHeight="1" outlineLevel="4" x14ac:dyDescent="0.2">
      <c r="A2900" s="376" t="s">
        <v>510</v>
      </c>
      <c r="B2900" s="376"/>
      <c r="C2900" s="69"/>
      <c r="D2900" s="69"/>
      <c r="E2900" s="70">
        <v>23145.41</v>
      </c>
      <c r="F2900" s="69"/>
      <c r="G2900" s="69"/>
      <c r="H2900" s="68"/>
      <c r="I2900" s="67"/>
      <c r="K2900" s="90" t="s">
        <v>202</v>
      </c>
    </row>
    <row r="2901" spans="1:11" ht="12" hidden="1" customHeight="1" outlineLevel="4" x14ac:dyDescent="0.2">
      <c r="A2901" s="376" t="s">
        <v>509</v>
      </c>
      <c r="B2901" s="376"/>
      <c r="C2901" s="69"/>
      <c r="D2901" s="69"/>
      <c r="E2901" s="75">
        <v>269.17</v>
      </c>
      <c r="F2901" s="69"/>
      <c r="G2901" s="69"/>
      <c r="H2901" s="68"/>
      <c r="I2901" s="67"/>
      <c r="K2901" s="90" t="s">
        <v>206</v>
      </c>
    </row>
    <row r="2902" spans="1:11" ht="12" hidden="1" customHeight="1" outlineLevel="4" x14ac:dyDescent="0.2">
      <c r="A2902" s="376" t="s">
        <v>508</v>
      </c>
      <c r="B2902" s="376"/>
      <c r="C2902" s="69"/>
      <c r="D2902" s="69"/>
      <c r="E2902" s="70">
        <v>5890.83</v>
      </c>
      <c r="F2902" s="69"/>
      <c r="G2902" s="69"/>
      <c r="H2902" s="68"/>
      <c r="I2902" s="67"/>
      <c r="K2902" s="90" t="s">
        <v>228</v>
      </c>
    </row>
    <row r="2903" spans="1:11" ht="12" hidden="1" customHeight="1" outlineLevel="2" collapsed="1" x14ac:dyDescent="0.2">
      <c r="A2903" s="374" t="s">
        <v>501</v>
      </c>
      <c r="B2903" s="374"/>
      <c r="C2903" s="73"/>
      <c r="D2903" s="73"/>
      <c r="E2903" s="74">
        <v>5338.27</v>
      </c>
      <c r="F2903" s="74">
        <v>5338.27</v>
      </c>
      <c r="G2903" s="73"/>
      <c r="H2903" s="72"/>
      <c r="I2903" s="71"/>
      <c r="K2903" s="90" t="s">
        <v>489</v>
      </c>
    </row>
    <row r="2904" spans="1:11" ht="12" hidden="1" customHeight="1" outlineLevel="3" x14ac:dyDescent="0.2">
      <c r="A2904" s="375" t="s">
        <v>499</v>
      </c>
      <c r="B2904" s="375"/>
      <c r="C2904" s="69"/>
      <c r="D2904" s="69"/>
      <c r="E2904" s="69"/>
      <c r="F2904" s="70">
        <v>5338.27</v>
      </c>
      <c r="G2904" s="69"/>
      <c r="H2904" s="68"/>
      <c r="I2904" s="67"/>
    </row>
    <row r="2905" spans="1:11" ht="12" hidden="1" customHeight="1" outlineLevel="4" x14ac:dyDescent="0.2">
      <c r="A2905" s="376" t="s">
        <v>499</v>
      </c>
      <c r="B2905" s="376"/>
      <c r="C2905" s="69"/>
      <c r="D2905" s="69"/>
      <c r="E2905" s="69"/>
      <c r="F2905" s="70">
        <v>5338.27</v>
      </c>
      <c r="G2905" s="69"/>
      <c r="H2905" s="68"/>
      <c r="I2905" s="67"/>
    </row>
    <row r="2906" spans="1:11" ht="23.25" hidden="1" customHeight="1" outlineLevel="3" x14ac:dyDescent="0.2">
      <c r="A2906" s="375" t="s">
        <v>438</v>
      </c>
      <c r="B2906" s="375"/>
      <c r="C2906" s="69"/>
      <c r="D2906" s="69"/>
      <c r="E2906" s="70">
        <v>2228.1999999999998</v>
      </c>
      <c r="F2906" s="69"/>
      <c r="G2906" s="69"/>
      <c r="H2906" s="68"/>
      <c r="I2906" s="67"/>
    </row>
    <row r="2907" spans="1:11" ht="12" hidden="1" customHeight="1" outlineLevel="4" x14ac:dyDescent="0.2">
      <c r="A2907" s="376" t="s">
        <v>499</v>
      </c>
      <c r="B2907" s="376"/>
      <c r="C2907" s="69"/>
      <c r="D2907" s="69"/>
      <c r="E2907" s="70">
        <v>2228.1999999999998</v>
      </c>
      <c r="F2907" s="69"/>
      <c r="G2907" s="69"/>
      <c r="H2907" s="68"/>
      <c r="I2907" s="67"/>
    </row>
    <row r="2908" spans="1:11" ht="12" hidden="1" customHeight="1" outlineLevel="3" x14ac:dyDescent="0.2">
      <c r="A2908" s="375" t="s">
        <v>437</v>
      </c>
      <c r="B2908" s="375"/>
      <c r="C2908" s="69"/>
      <c r="D2908" s="69"/>
      <c r="E2908" s="70">
        <v>3110.07</v>
      </c>
      <c r="F2908" s="69"/>
      <c r="G2908" s="69"/>
      <c r="H2908" s="68"/>
      <c r="I2908" s="67"/>
    </row>
    <row r="2909" spans="1:11" ht="12" hidden="1" customHeight="1" outlineLevel="4" x14ac:dyDescent="0.2">
      <c r="A2909" s="376" t="s">
        <v>499</v>
      </c>
      <c r="B2909" s="376"/>
      <c r="C2909" s="69"/>
      <c r="D2909" s="69"/>
      <c r="E2909" s="70">
        <v>3110.07</v>
      </c>
      <c r="F2909" s="69"/>
      <c r="G2909" s="69"/>
      <c r="H2909" s="68"/>
      <c r="I2909" s="67"/>
    </row>
    <row r="2910" spans="1:11" ht="12" hidden="1" customHeight="1" outlineLevel="2" collapsed="1" x14ac:dyDescent="0.2">
      <c r="A2910" s="374" t="s">
        <v>500</v>
      </c>
      <c r="B2910" s="374"/>
      <c r="C2910" s="73"/>
      <c r="D2910" s="73"/>
      <c r="E2910" s="74">
        <v>4224.96</v>
      </c>
      <c r="F2910" s="74">
        <v>4224.96</v>
      </c>
      <c r="G2910" s="73"/>
      <c r="H2910" s="72"/>
      <c r="I2910" s="71"/>
      <c r="K2910" s="90" t="s">
        <v>489</v>
      </c>
    </row>
    <row r="2911" spans="1:11" ht="12" hidden="1" customHeight="1" outlineLevel="3" x14ac:dyDescent="0.2">
      <c r="A2911" s="375" t="s">
        <v>499</v>
      </c>
      <c r="B2911" s="375"/>
      <c r="C2911" s="69"/>
      <c r="D2911" s="69"/>
      <c r="E2911" s="69"/>
      <c r="F2911" s="70">
        <v>4224.96</v>
      </c>
      <c r="G2911" s="69"/>
      <c r="H2911" s="68"/>
      <c r="I2911" s="67"/>
    </row>
    <row r="2912" spans="1:11" ht="12" hidden="1" customHeight="1" outlineLevel="4" x14ac:dyDescent="0.2">
      <c r="A2912" s="376" t="s">
        <v>499</v>
      </c>
      <c r="B2912" s="376"/>
      <c r="C2912" s="69"/>
      <c r="D2912" s="69"/>
      <c r="E2912" s="69"/>
      <c r="F2912" s="70">
        <v>4224.96</v>
      </c>
      <c r="G2912" s="69"/>
      <c r="H2912" s="68"/>
      <c r="I2912" s="67"/>
    </row>
    <row r="2913" spans="1:62" ht="23.25" hidden="1" customHeight="1" outlineLevel="3" x14ac:dyDescent="0.2">
      <c r="A2913" s="375" t="s">
        <v>438</v>
      </c>
      <c r="B2913" s="375"/>
      <c r="C2913" s="69"/>
      <c r="D2913" s="69"/>
      <c r="E2913" s="70">
        <v>1739.31</v>
      </c>
      <c r="F2913" s="69"/>
      <c r="G2913" s="69"/>
      <c r="H2913" s="68"/>
      <c r="I2913" s="67"/>
    </row>
    <row r="2914" spans="1:62" ht="12" hidden="1" customHeight="1" outlineLevel="4" x14ac:dyDescent="0.2">
      <c r="A2914" s="376" t="s">
        <v>499</v>
      </c>
      <c r="B2914" s="376"/>
      <c r="C2914" s="69"/>
      <c r="D2914" s="69"/>
      <c r="E2914" s="70">
        <v>1739.31</v>
      </c>
      <c r="F2914" s="69"/>
      <c r="G2914" s="69"/>
      <c r="H2914" s="68"/>
      <c r="I2914" s="67"/>
    </row>
    <row r="2915" spans="1:62" ht="12" hidden="1" customHeight="1" outlineLevel="3" x14ac:dyDescent="0.2">
      <c r="A2915" s="375" t="s">
        <v>437</v>
      </c>
      <c r="B2915" s="375"/>
      <c r="C2915" s="69"/>
      <c r="D2915" s="69"/>
      <c r="E2915" s="70">
        <v>2485.65</v>
      </c>
      <c r="F2915" s="69"/>
      <c r="G2915" s="69"/>
      <c r="H2915" s="68"/>
      <c r="I2915" s="67"/>
    </row>
    <row r="2916" spans="1:62" ht="12" hidden="1" customHeight="1" outlineLevel="4" x14ac:dyDescent="0.2">
      <c r="A2916" s="376" t="s">
        <v>499</v>
      </c>
      <c r="B2916" s="376"/>
      <c r="C2916" s="69"/>
      <c r="D2916" s="69"/>
      <c r="E2916" s="70">
        <v>2485.65</v>
      </c>
      <c r="F2916" s="69"/>
      <c r="G2916" s="69"/>
      <c r="H2916" s="68"/>
      <c r="I2916" s="67"/>
    </row>
    <row r="2917" spans="1:62" ht="12" customHeight="1" outlineLevel="1" collapsed="1" x14ac:dyDescent="0.2">
      <c r="A2917" s="373" t="s">
        <v>436</v>
      </c>
      <c r="B2917" s="373"/>
      <c r="C2917" s="79"/>
      <c r="D2917" s="79"/>
      <c r="E2917" s="87">
        <v>173617.79</v>
      </c>
      <c r="F2917" s="80">
        <v>173617.79</v>
      </c>
      <c r="G2917" s="79"/>
      <c r="H2917" s="78"/>
      <c r="I2917" s="77"/>
      <c r="BJ2917" s="90" t="s">
        <v>860</v>
      </c>
    </row>
    <row r="2918" spans="1:62" ht="12" hidden="1" customHeight="1" outlineLevel="2" x14ac:dyDescent="0.2">
      <c r="A2918" s="374" t="s">
        <v>507</v>
      </c>
      <c r="B2918" s="374"/>
      <c r="C2918" s="73"/>
      <c r="D2918" s="73"/>
      <c r="E2918" s="76">
        <v>0.37</v>
      </c>
      <c r="F2918" s="76">
        <v>0.37</v>
      </c>
      <c r="G2918" s="73"/>
      <c r="H2918" s="72"/>
      <c r="I2918" s="71"/>
    </row>
    <row r="2919" spans="1:62" ht="12" hidden="1" customHeight="1" outlineLevel="3" x14ac:dyDescent="0.2">
      <c r="A2919" s="375" t="s">
        <v>499</v>
      </c>
      <c r="B2919" s="375"/>
      <c r="C2919" s="69"/>
      <c r="D2919" s="69"/>
      <c r="E2919" s="69"/>
      <c r="F2919" s="75">
        <v>0.37</v>
      </c>
      <c r="G2919" s="69"/>
      <c r="H2919" s="68"/>
      <c r="I2919" s="67"/>
    </row>
    <row r="2920" spans="1:62" ht="12" hidden="1" customHeight="1" outlineLevel="4" x14ac:dyDescent="0.2">
      <c r="A2920" s="376" t="s">
        <v>499</v>
      </c>
      <c r="B2920" s="376"/>
      <c r="C2920" s="69"/>
      <c r="D2920" s="69"/>
      <c r="E2920" s="69"/>
      <c r="F2920" s="75">
        <v>0.37</v>
      </c>
      <c r="G2920" s="69"/>
      <c r="H2920" s="68"/>
      <c r="I2920" s="67"/>
    </row>
    <row r="2921" spans="1:62" ht="23.25" hidden="1" customHeight="1" outlineLevel="3" x14ac:dyDescent="0.2">
      <c r="A2921" s="375" t="s">
        <v>435</v>
      </c>
      <c r="B2921" s="375"/>
      <c r="C2921" s="69"/>
      <c r="D2921" s="69"/>
      <c r="E2921" s="75">
        <v>0.37</v>
      </c>
      <c r="F2921" s="69"/>
      <c r="G2921" s="69"/>
      <c r="H2921" s="68"/>
      <c r="I2921" s="67"/>
    </row>
    <row r="2922" spans="1:62" ht="12" hidden="1" customHeight="1" outlineLevel="4" x14ac:dyDescent="0.2">
      <c r="A2922" s="376" t="s">
        <v>499</v>
      </c>
      <c r="B2922" s="376"/>
      <c r="C2922" s="69"/>
      <c r="D2922" s="69"/>
      <c r="E2922" s="75">
        <v>0.37</v>
      </c>
      <c r="F2922" s="69"/>
      <c r="G2922" s="69"/>
      <c r="H2922" s="68"/>
      <c r="I2922" s="67"/>
    </row>
    <row r="2923" spans="1:62" ht="12" hidden="1" customHeight="1" outlineLevel="2" x14ac:dyDescent="0.2">
      <c r="A2923" s="374" t="s">
        <v>392</v>
      </c>
      <c r="B2923" s="374"/>
      <c r="C2923" s="73"/>
      <c r="D2923" s="73"/>
      <c r="E2923" s="74">
        <v>4284.5600000000004</v>
      </c>
      <c r="F2923" s="74">
        <v>4284.5600000000004</v>
      </c>
      <c r="G2923" s="73"/>
      <c r="H2923" s="72"/>
      <c r="I2923" s="71"/>
    </row>
    <row r="2924" spans="1:62" ht="12" hidden="1" customHeight="1" outlineLevel="3" x14ac:dyDescent="0.2">
      <c r="A2924" s="375" t="s">
        <v>499</v>
      </c>
      <c r="B2924" s="375"/>
      <c r="C2924" s="69"/>
      <c r="D2924" s="69"/>
      <c r="E2924" s="69"/>
      <c r="F2924" s="70">
        <v>4284.5600000000004</v>
      </c>
      <c r="G2924" s="69"/>
      <c r="H2924" s="68"/>
      <c r="I2924" s="67"/>
    </row>
    <row r="2925" spans="1:62" ht="12" hidden="1" customHeight="1" outlineLevel="4" x14ac:dyDescent="0.2">
      <c r="A2925" s="376" t="s">
        <v>499</v>
      </c>
      <c r="B2925" s="376"/>
      <c r="C2925" s="69"/>
      <c r="D2925" s="69"/>
      <c r="E2925" s="69"/>
      <c r="F2925" s="70">
        <v>4284.5600000000004</v>
      </c>
      <c r="G2925" s="69"/>
      <c r="H2925" s="68"/>
      <c r="I2925" s="67"/>
    </row>
    <row r="2926" spans="1:62" ht="23.25" hidden="1" customHeight="1" outlineLevel="3" x14ac:dyDescent="0.2">
      <c r="A2926" s="375" t="s">
        <v>435</v>
      </c>
      <c r="B2926" s="375"/>
      <c r="C2926" s="69"/>
      <c r="D2926" s="69"/>
      <c r="E2926" s="70">
        <v>4284.5600000000004</v>
      </c>
      <c r="F2926" s="69"/>
      <c r="G2926" s="69"/>
      <c r="H2926" s="68"/>
      <c r="I2926" s="67"/>
    </row>
    <row r="2927" spans="1:62" ht="12" hidden="1" customHeight="1" outlineLevel="4" x14ac:dyDescent="0.2">
      <c r="A2927" s="376" t="s">
        <v>499</v>
      </c>
      <c r="B2927" s="376"/>
      <c r="C2927" s="69"/>
      <c r="D2927" s="69"/>
      <c r="E2927" s="70">
        <v>4284.5600000000004</v>
      </c>
      <c r="F2927" s="69"/>
      <c r="G2927" s="69"/>
      <c r="H2927" s="68"/>
      <c r="I2927" s="67"/>
    </row>
    <row r="2928" spans="1:62" ht="12" hidden="1" customHeight="1" outlineLevel="2" x14ac:dyDescent="0.2">
      <c r="A2928" s="374" t="s">
        <v>506</v>
      </c>
      <c r="B2928" s="374"/>
      <c r="C2928" s="73"/>
      <c r="D2928" s="73"/>
      <c r="E2928" s="74">
        <v>8936.7199999999993</v>
      </c>
      <c r="F2928" s="74">
        <v>8936.7199999999993</v>
      </c>
      <c r="G2928" s="73"/>
      <c r="H2928" s="72"/>
      <c r="I2928" s="71"/>
    </row>
    <row r="2929" spans="1:9" ht="12" hidden="1" customHeight="1" outlineLevel="3" x14ac:dyDescent="0.2">
      <c r="A2929" s="375" t="s">
        <v>499</v>
      </c>
      <c r="B2929" s="375"/>
      <c r="C2929" s="69"/>
      <c r="D2929" s="69"/>
      <c r="E2929" s="69"/>
      <c r="F2929" s="70">
        <v>8936.7199999999993</v>
      </c>
      <c r="G2929" s="69"/>
      <c r="H2929" s="68"/>
      <c r="I2929" s="67"/>
    </row>
    <row r="2930" spans="1:9" ht="12" hidden="1" customHeight="1" outlineLevel="4" x14ac:dyDescent="0.2">
      <c r="A2930" s="376" t="s">
        <v>499</v>
      </c>
      <c r="B2930" s="376"/>
      <c r="C2930" s="69"/>
      <c r="D2930" s="69"/>
      <c r="E2930" s="69"/>
      <c r="F2930" s="70">
        <v>8936.7199999999993</v>
      </c>
      <c r="G2930" s="69"/>
      <c r="H2930" s="68"/>
      <c r="I2930" s="67"/>
    </row>
    <row r="2931" spans="1:9" ht="23.25" hidden="1" customHeight="1" outlineLevel="3" x14ac:dyDescent="0.2">
      <c r="A2931" s="375" t="s">
        <v>435</v>
      </c>
      <c r="B2931" s="375"/>
      <c r="C2931" s="69"/>
      <c r="D2931" s="69"/>
      <c r="E2931" s="70">
        <v>8936.7199999999993</v>
      </c>
      <c r="F2931" s="69"/>
      <c r="G2931" s="69"/>
      <c r="H2931" s="68"/>
      <c r="I2931" s="67"/>
    </row>
    <row r="2932" spans="1:9" ht="12" hidden="1" customHeight="1" outlineLevel="4" x14ac:dyDescent="0.2">
      <c r="A2932" s="376" t="s">
        <v>499</v>
      </c>
      <c r="B2932" s="376"/>
      <c r="C2932" s="69"/>
      <c r="D2932" s="69"/>
      <c r="E2932" s="70">
        <v>8936.7199999999993</v>
      </c>
      <c r="F2932" s="69"/>
      <c r="G2932" s="69"/>
      <c r="H2932" s="68"/>
      <c r="I2932" s="67"/>
    </row>
    <row r="2933" spans="1:9" ht="12" hidden="1" customHeight="1" outlineLevel="2" x14ac:dyDescent="0.2">
      <c r="A2933" s="374" t="s">
        <v>505</v>
      </c>
      <c r="B2933" s="374"/>
      <c r="C2933" s="73"/>
      <c r="D2933" s="73"/>
      <c r="E2933" s="76">
        <v>1.39</v>
      </c>
      <c r="F2933" s="76">
        <v>1.39</v>
      </c>
      <c r="G2933" s="73"/>
      <c r="H2933" s="72"/>
      <c r="I2933" s="71"/>
    </row>
    <row r="2934" spans="1:9" ht="12" hidden="1" customHeight="1" outlineLevel="3" x14ac:dyDescent="0.2">
      <c r="A2934" s="375" t="s">
        <v>499</v>
      </c>
      <c r="B2934" s="375"/>
      <c r="C2934" s="69"/>
      <c r="D2934" s="69"/>
      <c r="E2934" s="69"/>
      <c r="F2934" s="75">
        <v>1.39</v>
      </c>
      <c r="G2934" s="69"/>
      <c r="H2934" s="68"/>
      <c r="I2934" s="67"/>
    </row>
    <row r="2935" spans="1:9" ht="12" hidden="1" customHeight="1" outlineLevel="4" x14ac:dyDescent="0.2">
      <c r="A2935" s="376" t="s">
        <v>499</v>
      </c>
      <c r="B2935" s="376"/>
      <c r="C2935" s="69"/>
      <c r="D2935" s="69"/>
      <c r="E2935" s="69"/>
      <c r="F2935" s="75">
        <v>1.39</v>
      </c>
      <c r="G2935" s="69"/>
      <c r="H2935" s="68"/>
      <c r="I2935" s="67"/>
    </row>
    <row r="2936" spans="1:9" ht="23.25" hidden="1" customHeight="1" outlineLevel="3" x14ac:dyDescent="0.2">
      <c r="A2936" s="375" t="s">
        <v>435</v>
      </c>
      <c r="B2936" s="375"/>
      <c r="C2936" s="69"/>
      <c r="D2936" s="69"/>
      <c r="E2936" s="75">
        <v>1.39</v>
      </c>
      <c r="F2936" s="69"/>
      <c r="G2936" s="69"/>
      <c r="H2936" s="68"/>
      <c r="I2936" s="67"/>
    </row>
    <row r="2937" spans="1:9" ht="12" hidden="1" customHeight="1" outlineLevel="4" x14ac:dyDescent="0.2">
      <c r="A2937" s="376" t="s">
        <v>499</v>
      </c>
      <c r="B2937" s="376"/>
      <c r="C2937" s="69"/>
      <c r="D2937" s="69"/>
      <c r="E2937" s="75">
        <v>1.39</v>
      </c>
      <c r="F2937" s="69"/>
      <c r="G2937" s="69"/>
      <c r="H2937" s="68"/>
      <c r="I2937" s="67"/>
    </row>
    <row r="2938" spans="1:9" ht="12" hidden="1" customHeight="1" outlineLevel="2" x14ac:dyDescent="0.2">
      <c r="A2938" s="374" t="s">
        <v>504</v>
      </c>
      <c r="B2938" s="374"/>
      <c r="C2938" s="73"/>
      <c r="D2938" s="73"/>
      <c r="E2938" s="76">
        <v>3.07</v>
      </c>
      <c r="F2938" s="76">
        <v>3.07</v>
      </c>
      <c r="G2938" s="73"/>
      <c r="H2938" s="72"/>
      <c r="I2938" s="71"/>
    </row>
    <row r="2939" spans="1:9" ht="12" hidden="1" customHeight="1" outlineLevel="3" x14ac:dyDescent="0.2">
      <c r="A2939" s="375" t="s">
        <v>499</v>
      </c>
      <c r="B2939" s="375"/>
      <c r="C2939" s="69"/>
      <c r="D2939" s="69"/>
      <c r="E2939" s="69"/>
      <c r="F2939" s="75">
        <v>3.07</v>
      </c>
      <c r="G2939" s="69"/>
      <c r="H2939" s="68"/>
      <c r="I2939" s="67"/>
    </row>
    <row r="2940" spans="1:9" ht="12" hidden="1" customHeight="1" outlineLevel="4" x14ac:dyDescent="0.2">
      <c r="A2940" s="376" t="s">
        <v>499</v>
      </c>
      <c r="B2940" s="376"/>
      <c r="C2940" s="69"/>
      <c r="D2940" s="69"/>
      <c r="E2940" s="69"/>
      <c r="F2940" s="75">
        <v>3.07</v>
      </c>
      <c r="G2940" s="69"/>
      <c r="H2940" s="68"/>
      <c r="I2940" s="67"/>
    </row>
    <row r="2941" spans="1:9" ht="23.25" hidden="1" customHeight="1" outlineLevel="3" x14ac:dyDescent="0.2">
      <c r="A2941" s="375" t="s">
        <v>435</v>
      </c>
      <c r="B2941" s="375"/>
      <c r="C2941" s="69"/>
      <c r="D2941" s="69"/>
      <c r="E2941" s="75">
        <v>3.07</v>
      </c>
      <c r="F2941" s="69"/>
      <c r="G2941" s="69"/>
      <c r="H2941" s="68"/>
      <c r="I2941" s="67"/>
    </row>
    <row r="2942" spans="1:9" ht="12" hidden="1" customHeight="1" outlineLevel="4" x14ac:dyDescent="0.2">
      <c r="A2942" s="376" t="s">
        <v>499</v>
      </c>
      <c r="B2942" s="376"/>
      <c r="C2942" s="69"/>
      <c r="D2942" s="69"/>
      <c r="E2942" s="75">
        <v>3.07</v>
      </c>
      <c r="F2942" s="69"/>
      <c r="G2942" s="69"/>
      <c r="H2942" s="68"/>
      <c r="I2942" s="67"/>
    </row>
    <row r="2943" spans="1:9" ht="12" hidden="1" customHeight="1" outlineLevel="2" x14ac:dyDescent="0.2">
      <c r="A2943" s="374" t="s">
        <v>503</v>
      </c>
      <c r="B2943" s="374"/>
      <c r="C2943" s="73"/>
      <c r="D2943" s="73"/>
      <c r="E2943" s="74">
        <v>19300.53</v>
      </c>
      <c r="F2943" s="74">
        <v>19300.53</v>
      </c>
      <c r="G2943" s="73"/>
      <c r="H2943" s="72"/>
      <c r="I2943" s="71"/>
    </row>
    <row r="2944" spans="1:9" ht="12" hidden="1" customHeight="1" outlineLevel="3" x14ac:dyDescent="0.2">
      <c r="A2944" s="375" t="s">
        <v>499</v>
      </c>
      <c r="B2944" s="375"/>
      <c r="C2944" s="69"/>
      <c r="D2944" s="69"/>
      <c r="E2944" s="69"/>
      <c r="F2944" s="70">
        <v>19300.53</v>
      </c>
      <c r="G2944" s="69"/>
      <c r="H2944" s="68"/>
      <c r="I2944" s="67"/>
    </row>
    <row r="2945" spans="1:9" ht="12" hidden="1" customHeight="1" outlineLevel="4" x14ac:dyDescent="0.2">
      <c r="A2945" s="376" t="s">
        <v>499</v>
      </c>
      <c r="B2945" s="376"/>
      <c r="C2945" s="69"/>
      <c r="D2945" s="69"/>
      <c r="E2945" s="69"/>
      <c r="F2945" s="70">
        <v>19300.53</v>
      </c>
      <c r="G2945" s="69"/>
      <c r="H2945" s="68"/>
      <c r="I2945" s="67"/>
    </row>
    <row r="2946" spans="1:9" ht="23.25" hidden="1" customHeight="1" outlineLevel="3" x14ac:dyDescent="0.2">
      <c r="A2946" s="375" t="s">
        <v>435</v>
      </c>
      <c r="B2946" s="375"/>
      <c r="C2946" s="69"/>
      <c r="D2946" s="69"/>
      <c r="E2946" s="70">
        <v>19300.53</v>
      </c>
      <c r="F2946" s="69"/>
      <c r="G2946" s="69"/>
      <c r="H2946" s="68"/>
      <c r="I2946" s="67"/>
    </row>
    <row r="2947" spans="1:9" ht="12" hidden="1" customHeight="1" outlineLevel="4" x14ac:dyDescent="0.2">
      <c r="A2947" s="376" t="s">
        <v>499</v>
      </c>
      <c r="B2947" s="376"/>
      <c r="C2947" s="69"/>
      <c r="D2947" s="69"/>
      <c r="E2947" s="70">
        <v>19300.53</v>
      </c>
      <c r="F2947" s="69"/>
      <c r="G2947" s="69"/>
      <c r="H2947" s="68"/>
      <c r="I2947" s="67"/>
    </row>
    <row r="2948" spans="1:9" ht="12" hidden="1" customHeight="1" outlineLevel="2" x14ac:dyDescent="0.2">
      <c r="A2948" s="374" t="s">
        <v>502</v>
      </c>
      <c r="B2948" s="374"/>
      <c r="C2948" s="73"/>
      <c r="D2948" s="73"/>
      <c r="E2948" s="74">
        <v>136529.44</v>
      </c>
      <c r="F2948" s="74">
        <v>136529.44</v>
      </c>
      <c r="G2948" s="73"/>
      <c r="H2948" s="72"/>
      <c r="I2948" s="71"/>
    </row>
    <row r="2949" spans="1:9" ht="12" hidden="1" customHeight="1" outlineLevel="3" x14ac:dyDescent="0.2">
      <c r="A2949" s="375" t="s">
        <v>499</v>
      </c>
      <c r="B2949" s="375"/>
      <c r="C2949" s="69"/>
      <c r="D2949" s="69"/>
      <c r="E2949" s="70">
        <v>105349.16</v>
      </c>
      <c r="F2949" s="70">
        <v>136529.44</v>
      </c>
      <c r="G2949" s="69"/>
      <c r="H2949" s="68"/>
      <c r="I2949" s="67"/>
    </row>
    <row r="2950" spans="1:9" ht="12" hidden="1" customHeight="1" outlineLevel="4" x14ac:dyDescent="0.2">
      <c r="A2950" s="376" t="s">
        <v>499</v>
      </c>
      <c r="B2950" s="376"/>
      <c r="C2950" s="69"/>
      <c r="D2950" s="69"/>
      <c r="E2950" s="70">
        <v>105349.16</v>
      </c>
      <c r="F2950" s="70">
        <v>136529.44</v>
      </c>
      <c r="G2950" s="69"/>
      <c r="H2950" s="68"/>
      <c r="I2950" s="67"/>
    </row>
    <row r="2951" spans="1:9" ht="23.25" hidden="1" customHeight="1" outlineLevel="3" x14ac:dyDescent="0.2">
      <c r="A2951" s="375" t="s">
        <v>435</v>
      </c>
      <c r="B2951" s="375"/>
      <c r="C2951" s="69"/>
      <c r="D2951" s="69"/>
      <c r="E2951" s="70">
        <v>31180.28</v>
      </c>
      <c r="F2951" s="69"/>
      <c r="G2951" s="69"/>
      <c r="H2951" s="68"/>
      <c r="I2951" s="67"/>
    </row>
    <row r="2952" spans="1:9" ht="12" hidden="1" customHeight="1" outlineLevel="4" x14ac:dyDescent="0.2">
      <c r="A2952" s="376" t="s">
        <v>499</v>
      </c>
      <c r="B2952" s="376"/>
      <c r="C2952" s="69"/>
      <c r="D2952" s="69"/>
      <c r="E2952" s="70">
        <v>31180.28</v>
      </c>
      <c r="F2952" s="69"/>
      <c r="G2952" s="69"/>
      <c r="H2952" s="68"/>
      <c r="I2952" s="67"/>
    </row>
    <row r="2953" spans="1:9" ht="12" hidden="1" customHeight="1" outlineLevel="2" x14ac:dyDescent="0.2">
      <c r="A2953" s="374" t="s">
        <v>501</v>
      </c>
      <c r="B2953" s="374"/>
      <c r="C2953" s="73"/>
      <c r="D2953" s="73"/>
      <c r="E2953" s="74">
        <v>2572.94</v>
      </c>
      <c r="F2953" s="74">
        <v>2572.94</v>
      </c>
      <c r="G2953" s="73"/>
      <c r="H2953" s="72"/>
      <c r="I2953" s="71"/>
    </row>
    <row r="2954" spans="1:9" ht="12" hidden="1" customHeight="1" outlineLevel="3" x14ac:dyDescent="0.2">
      <c r="A2954" s="375" t="s">
        <v>499</v>
      </c>
      <c r="B2954" s="375"/>
      <c r="C2954" s="69"/>
      <c r="D2954" s="69"/>
      <c r="E2954" s="69"/>
      <c r="F2954" s="70">
        <v>2572.94</v>
      </c>
      <c r="G2954" s="69"/>
      <c r="H2954" s="68"/>
      <c r="I2954" s="67"/>
    </row>
    <row r="2955" spans="1:9" ht="12" hidden="1" customHeight="1" outlineLevel="4" x14ac:dyDescent="0.2">
      <c r="A2955" s="376" t="s">
        <v>499</v>
      </c>
      <c r="B2955" s="376"/>
      <c r="C2955" s="69"/>
      <c r="D2955" s="69"/>
      <c r="E2955" s="69"/>
      <c r="F2955" s="70">
        <v>2572.94</v>
      </c>
      <c r="G2955" s="69"/>
      <c r="H2955" s="68"/>
      <c r="I2955" s="67"/>
    </row>
    <row r="2956" spans="1:9" ht="23.25" hidden="1" customHeight="1" outlineLevel="3" x14ac:dyDescent="0.2">
      <c r="A2956" s="375" t="s">
        <v>435</v>
      </c>
      <c r="B2956" s="375"/>
      <c r="C2956" s="69"/>
      <c r="D2956" s="69"/>
      <c r="E2956" s="70">
        <v>2572.94</v>
      </c>
      <c r="F2956" s="69"/>
      <c r="G2956" s="69"/>
      <c r="H2956" s="68"/>
      <c r="I2956" s="67"/>
    </row>
    <row r="2957" spans="1:9" ht="12" hidden="1" customHeight="1" outlineLevel="4" x14ac:dyDescent="0.2">
      <c r="A2957" s="376" t="s">
        <v>499</v>
      </c>
      <c r="B2957" s="376"/>
      <c r="C2957" s="69"/>
      <c r="D2957" s="69"/>
      <c r="E2957" s="70">
        <v>2572.94</v>
      </c>
      <c r="F2957" s="69"/>
      <c r="G2957" s="69"/>
      <c r="H2957" s="68"/>
      <c r="I2957" s="67"/>
    </row>
    <row r="2958" spans="1:9" ht="12" hidden="1" customHeight="1" outlineLevel="2" x14ac:dyDescent="0.2">
      <c r="A2958" s="374" t="s">
        <v>500</v>
      </c>
      <c r="B2958" s="374"/>
      <c r="C2958" s="73"/>
      <c r="D2958" s="73"/>
      <c r="E2958" s="74">
        <v>1988.77</v>
      </c>
      <c r="F2958" s="74">
        <v>1988.77</v>
      </c>
      <c r="G2958" s="73"/>
      <c r="H2958" s="72"/>
      <c r="I2958" s="71"/>
    </row>
    <row r="2959" spans="1:9" ht="12" hidden="1" customHeight="1" outlineLevel="3" x14ac:dyDescent="0.2">
      <c r="A2959" s="375" t="s">
        <v>499</v>
      </c>
      <c r="B2959" s="375"/>
      <c r="C2959" s="69"/>
      <c r="D2959" s="69"/>
      <c r="E2959" s="69"/>
      <c r="F2959" s="70">
        <v>1988.77</v>
      </c>
      <c r="G2959" s="69"/>
      <c r="H2959" s="68"/>
      <c r="I2959" s="67"/>
    </row>
    <row r="2960" spans="1:9" ht="12" hidden="1" customHeight="1" outlineLevel="4" x14ac:dyDescent="0.2">
      <c r="A2960" s="376" t="s">
        <v>499</v>
      </c>
      <c r="B2960" s="376"/>
      <c r="C2960" s="69"/>
      <c r="D2960" s="69"/>
      <c r="E2960" s="69"/>
      <c r="F2960" s="70">
        <v>1988.77</v>
      </c>
      <c r="G2960" s="69"/>
      <c r="H2960" s="68"/>
      <c r="I2960" s="67"/>
    </row>
    <row r="2961" spans="1:9" ht="23.25" hidden="1" customHeight="1" outlineLevel="3" x14ac:dyDescent="0.2">
      <c r="A2961" s="375" t="s">
        <v>435</v>
      </c>
      <c r="B2961" s="375"/>
      <c r="C2961" s="69"/>
      <c r="D2961" s="69"/>
      <c r="E2961" s="70">
        <v>1988.77</v>
      </c>
      <c r="F2961" s="69"/>
      <c r="G2961" s="69"/>
      <c r="H2961" s="68"/>
      <c r="I2961" s="67"/>
    </row>
    <row r="2962" spans="1:9" ht="12" hidden="1" customHeight="1" outlineLevel="4" x14ac:dyDescent="0.2">
      <c r="A2962" s="376" t="s">
        <v>499</v>
      </c>
      <c r="B2962" s="376"/>
      <c r="C2962" s="69"/>
      <c r="D2962" s="69"/>
      <c r="E2962" s="70">
        <v>1988.77</v>
      </c>
      <c r="F2962" s="69"/>
      <c r="G2962" s="69"/>
      <c r="H2962" s="68"/>
      <c r="I2962" s="67"/>
    </row>
    <row r="2963" spans="1:9" ht="12.75" customHeight="1" x14ac:dyDescent="0.2">
      <c r="A2963" s="382" t="s">
        <v>434</v>
      </c>
      <c r="B2963" s="382"/>
      <c r="C2963" s="65"/>
      <c r="D2963" s="65"/>
      <c r="E2963" s="66">
        <v>780773440.20000005</v>
      </c>
      <c r="F2963" s="66">
        <v>780773440.20000005</v>
      </c>
      <c r="G2963" s="65"/>
      <c r="H2963" s="64"/>
      <c r="I2963" s="63"/>
    </row>
  </sheetData>
  <autoFilter ref="A11:KL2963">
    <filterColumn colId="0" showButton="0"/>
  </autoFilter>
  <mergeCells count="2970">
    <mergeCell ref="A2959:B2959"/>
    <mergeCell ref="A2960:B2960"/>
    <mergeCell ref="A2961:B2961"/>
    <mergeCell ref="A2962:B2962"/>
    <mergeCell ref="A2963:B2963"/>
    <mergeCell ref="A2953:B2953"/>
    <mergeCell ref="A2954:B2954"/>
    <mergeCell ref="A2955:B2955"/>
    <mergeCell ref="A2956:B2956"/>
    <mergeCell ref="A2957:B2957"/>
    <mergeCell ref="A2937:B2937"/>
    <mergeCell ref="A2938:B2938"/>
    <mergeCell ref="A2939:B2939"/>
    <mergeCell ref="A2940:B2940"/>
    <mergeCell ref="A2941:B2941"/>
    <mergeCell ref="A2942:B2942"/>
    <mergeCell ref="A2943:B2943"/>
    <mergeCell ref="A2944:B2944"/>
    <mergeCell ref="A2945:B2945"/>
    <mergeCell ref="A2946:B2946"/>
    <mergeCell ref="A2958:B2958"/>
    <mergeCell ref="A2947:B2947"/>
    <mergeCell ref="A2948:B2948"/>
    <mergeCell ref="A2949:B2949"/>
    <mergeCell ref="A2950:B2950"/>
    <mergeCell ref="A2951:B2951"/>
    <mergeCell ref="A2952:B2952"/>
    <mergeCell ref="A2920:B2920"/>
    <mergeCell ref="A2921:B2921"/>
    <mergeCell ref="A2922:B2922"/>
    <mergeCell ref="A2923:B2923"/>
    <mergeCell ref="A2924:B2924"/>
    <mergeCell ref="A2925:B2925"/>
    <mergeCell ref="A2926:B2926"/>
    <mergeCell ref="A2927:B2927"/>
    <mergeCell ref="A2928:B2928"/>
    <mergeCell ref="A2929:B2929"/>
    <mergeCell ref="A2930:B2930"/>
    <mergeCell ref="A2931:B2931"/>
    <mergeCell ref="A2932:B2932"/>
    <mergeCell ref="A2933:B2933"/>
    <mergeCell ref="A2934:B2934"/>
    <mergeCell ref="A2935:B2935"/>
    <mergeCell ref="A2936:B2936"/>
    <mergeCell ref="A2903:B2903"/>
    <mergeCell ref="A2904:B2904"/>
    <mergeCell ref="A2905:B2905"/>
    <mergeCell ref="A2906:B2906"/>
    <mergeCell ref="A2907:B2907"/>
    <mergeCell ref="A2908:B2908"/>
    <mergeCell ref="A2909:B2909"/>
    <mergeCell ref="A2910:B2910"/>
    <mergeCell ref="A2911:B2911"/>
    <mergeCell ref="A2912:B2912"/>
    <mergeCell ref="A2913:B2913"/>
    <mergeCell ref="A2914:B2914"/>
    <mergeCell ref="A2915:B2915"/>
    <mergeCell ref="A2916:B2916"/>
    <mergeCell ref="A2917:B2917"/>
    <mergeCell ref="A2918:B2918"/>
    <mergeCell ref="A2919:B2919"/>
    <mergeCell ref="A2886:B2886"/>
    <mergeCell ref="A2887:B2887"/>
    <mergeCell ref="A2888:B2888"/>
    <mergeCell ref="A2889:B2889"/>
    <mergeCell ref="A2890:B2890"/>
    <mergeCell ref="A2891:B2891"/>
    <mergeCell ref="A2892:B2892"/>
    <mergeCell ref="A2893:B2893"/>
    <mergeCell ref="A2894:B2894"/>
    <mergeCell ref="A2895:B2895"/>
    <mergeCell ref="A2896:B2896"/>
    <mergeCell ref="A2897:B2897"/>
    <mergeCell ref="A2898:B2898"/>
    <mergeCell ref="A2899:B2899"/>
    <mergeCell ref="A2900:B2900"/>
    <mergeCell ref="A2901:B2901"/>
    <mergeCell ref="A2902:B2902"/>
    <mergeCell ref="A2869:B2869"/>
    <mergeCell ref="A2870:B2870"/>
    <mergeCell ref="A2871:B2871"/>
    <mergeCell ref="A2872:B2872"/>
    <mergeCell ref="A2873:B2873"/>
    <mergeCell ref="A2874:B2874"/>
    <mergeCell ref="A2875:B2875"/>
    <mergeCell ref="A2876:B2876"/>
    <mergeCell ref="A2877:B2877"/>
    <mergeCell ref="A2878:B2878"/>
    <mergeCell ref="A2879:B2879"/>
    <mergeCell ref="A2880:B2880"/>
    <mergeCell ref="A2881:B2881"/>
    <mergeCell ref="A2882:B2882"/>
    <mergeCell ref="A2883:B2883"/>
    <mergeCell ref="A2884:B2884"/>
    <mergeCell ref="A2885:B2885"/>
    <mergeCell ref="A2852:B2852"/>
    <mergeCell ref="A2853:B2853"/>
    <mergeCell ref="A2854:B2854"/>
    <mergeCell ref="A2855:B2855"/>
    <mergeCell ref="A2856:B2856"/>
    <mergeCell ref="A2857:B2857"/>
    <mergeCell ref="A2858:B2858"/>
    <mergeCell ref="A2859:B2859"/>
    <mergeCell ref="A2860:B2860"/>
    <mergeCell ref="A2861:B2861"/>
    <mergeCell ref="A2862:B2862"/>
    <mergeCell ref="A2863:B2863"/>
    <mergeCell ref="A2864:B2864"/>
    <mergeCell ref="A2865:B2865"/>
    <mergeCell ref="A2866:B2866"/>
    <mergeCell ref="A2867:B2867"/>
    <mergeCell ref="A2868:B2868"/>
    <mergeCell ref="A2835:B2835"/>
    <mergeCell ref="A2836:B2836"/>
    <mergeCell ref="A2837:B2837"/>
    <mergeCell ref="A2838:B2838"/>
    <mergeCell ref="A2839:B2839"/>
    <mergeCell ref="A2840:B2840"/>
    <mergeCell ref="A2841:B2841"/>
    <mergeCell ref="A2842:B2842"/>
    <mergeCell ref="A2843:B2843"/>
    <mergeCell ref="A2844:B2844"/>
    <mergeCell ref="A2845:B2845"/>
    <mergeCell ref="A2846:B2846"/>
    <mergeCell ref="A2847:B2847"/>
    <mergeCell ref="A2848:B2848"/>
    <mergeCell ref="A2849:B2849"/>
    <mergeCell ref="A2850:B2850"/>
    <mergeCell ref="A2851:B2851"/>
    <mergeCell ref="A2818:B2818"/>
    <mergeCell ref="A2819:B2819"/>
    <mergeCell ref="A2820:B2820"/>
    <mergeCell ref="A2821:B2821"/>
    <mergeCell ref="A2822:B2822"/>
    <mergeCell ref="A2823:B2823"/>
    <mergeCell ref="A2824:B2824"/>
    <mergeCell ref="A2825:B2825"/>
    <mergeCell ref="A2826:B2826"/>
    <mergeCell ref="A2827:B2827"/>
    <mergeCell ref="A2828:B2828"/>
    <mergeCell ref="A2829:B2829"/>
    <mergeCell ref="A2830:B2830"/>
    <mergeCell ref="A2831:B2831"/>
    <mergeCell ref="A2832:B2832"/>
    <mergeCell ref="A2833:B2833"/>
    <mergeCell ref="A2834:B2834"/>
    <mergeCell ref="A2801:B2801"/>
    <mergeCell ref="A2802:B2802"/>
    <mergeCell ref="A2803:B2803"/>
    <mergeCell ref="A2804:B2804"/>
    <mergeCell ref="A2805:B2805"/>
    <mergeCell ref="A2806:B2806"/>
    <mergeCell ref="A2807:B2807"/>
    <mergeCell ref="A2808:B2808"/>
    <mergeCell ref="A2809:B2809"/>
    <mergeCell ref="A2810:B2810"/>
    <mergeCell ref="A2811:B2811"/>
    <mergeCell ref="A2812:B2812"/>
    <mergeCell ref="A2813:B2813"/>
    <mergeCell ref="A2814:B2814"/>
    <mergeCell ref="A2815:B2815"/>
    <mergeCell ref="A2816:B2816"/>
    <mergeCell ref="A2817:B2817"/>
    <mergeCell ref="A2784:B2784"/>
    <mergeCell ref="A2785:B2785"/>
    <mergeCell ref="A2786:B2786"/>
    <mergeCell ref="A2787:B2787"/>
    <mergeCell ref="A2788:B2788"/>
    <mergeCell ref="A2789:B2789"/>
    <mergeCell ref="A2790:B2790"/>
    <mergeCell ref="A2791:B2791"/>
    <mergeCell ref="A2792:B2792"/>
    <mergeCell ref="A2793:B2793"/>
    <mergeCell ref="A2794:B2794"/>
    <mergeCell ref="A2795:B2795"/>
    <mergeCell ref="A2796:B2796"/>
    <mergeCell ref="A2797:B2797"/>
    <mergeCell ref="A2798:B2798"/>
    <mergeCell ref="A2799:B2799"/>
    <mergeCell ref="A2800:B2800"/>
    <mergeCell ref="A2767:B2767"/>
    <mergeCell ref="A2768:B2768"/>
    <mergeCell ref="A2769:B2769"/>
    <mergeCell ref="A2770:B2770"/>
    <mergeCell ref="A2771:B2771"/>
    <mergeCell ref="A2772:B2772"/>
    <mergeCell ref="A2773:B2773"/>
    <mergeCell ref="A2774:B2774"/>
    <mergeCell ref="A2775:B2775"/>
    <mergeCell ref="A2776:B2776"/>
    <mergeCell ref="A2777:B2777"/>
    <mergeCell ref="A2778:B2778"/>
    <mergeCell ref="A2779:B2779"/>
    <mergeCell ref="A2780:B2780"/>
    <mergeCell ref="A2781:B2781"/>
    <mergeCell ref="A2782:B2782"/>
    <mergeCell ref="A2783:B2783"/>
    <mergeCell ref="A2750:B2750"/>
    <mergeCell ref="A2751:B2751"/>
    <mergeCell ref="A2752:B2752"/>
    <mergeCell ref="A2753:B2753"/>
    <mergeCell ref="A2754:B2754"/>
    <mergeCell ref="A2755:B2755"/>
    <mergeCell ref="A2756:B2756"/>
    <mergeCell ref="A2757:B2757"/>
    <mergeCell ref="A2758:B2758"/>
    <mergeCell ref="A2759:B2759"/>
    <mergeCell ref="A2760:B2760"/>
    <mergeCell ref="A2761:B2761"/>
    <mergeCell ref="A2762:B2762"/>
    <mergeCell ref="A2763:B2763"/>
    <mergeCell ref="A2764:B2764"/>
    <mergeCell ref="A2765:B2765"/>
    <mergeCell ref="A2766:B2766"/>
    <mergeCell ref="A2733:B2733"/>
    <mergeCell ref="A2734:B2734"/>
    <mergeCell ref="A2735:B2735"/>
    <mergeCell ref="A2736:B2736"/>
    <mergeCell ref="A2737:B2737"/>
    <mergeCell ref="A2738:B2738"/>
    <mergeCell ref="A2739:B2739"/>
    <mergeCell ref="A2740:B2740"/>
    <mergeCell ref="A2741:B2741"/>
    <mergeCell ref="A2742:B2742"/>
    <mergeCell ref="A2743:B2743"/>
    <mergeCell ref="A2744:B2744"/>
    <mergeCell ref="A2745:B2745"/>
    <mergeCell ref="A2746:B2746"/>
    <mergeCell ref="A2747:B2747"/>
    <mergeCell ref="A2748:B2748"/>
    <mergeCell ref="A2749:B2749"/>
    <mergeCell ref="A2716:B2716"/>
    <mergeCell ref="A2717:B2717"/>
    <mergeCell ref="A2718:B2718"/>
    <mergeCell ref="A2719:B2719"/>
    <mergeCell ref="A2720:B2720"/>
    <mergeCell ref="A2721:B2721"/>
    <mergeCell ref="A2722:B2722"/>
    <mergeCell ref="A2723:B2723"/>
    <mergeCell ref="A2724:B2724"/>
    <mergeCell ref="A2725:B2725"/>
    <mergeCell ref="A2726:B2726"/>
    <mergeCell ref="A2727:B2727"/>
    <mergeCell ref="A2728:B2728"/>
    <mergeCell ref="A2729:B2729"/>
    <mergeCell ref="A2730:B2730"/>
    <mergeCell ref="A2731:B2731"/>
    <mergeCell ref="A2732:B2732"/>
    <mergeCell ref="A2699:B2699"/>
    <mergeCell ref="A2700:B2700"/>
    <mergeCell ref="A2701:B2701"/>
    <mergeCell ref="A2702:B2702"/>
    <mergeCell ref="A2703:B2703"/>
    <mergeCell ref="A2704:B2704"/>
    <mergeCell ref="A2705:B2705"/>
    <mergeCell ref="A2706:B2706"/>
    <mergeCell ref="A2707:B2707"/>
    <mergeCell ref="A2708:B2708"/>
    <mergeCell ref="A2709:B2709"/>
    <mergeCell ref="A2710:B2710"/>
    <mergeCell ref="A2711:B2711"/>
    <mergeCell ref="A2712:B2712"/>
    <mergeCell ref="A2713:B2713"/>
    <mergeCell ref="A2714:B2714"/>
    <mergeCell ref="A2715:B2715"/>
    <mergeCell ref="A2682:B2682"/>
    <mergeCell ref="A2683:B2683"/>
    <mergeCell ref="A2684:B2684"/>
    <mergeCell ref="A2685:B2685"/>
    <mergeCell ref="A2686:B2686"/>
    <mergeCell ref="A2687:B2687"/>
    <mergeCell ref="A2688:B2688"/>
    <mergeCell ref="A2689:B2689"/>
    <mergeCell ref="A2690:B2690"/>
    <mergeCell ref="A2691:B2691"/>
    <mergeCell ref="A2692:B2692"/>
    <mergeCell ref="A2693:B2693"/>
    <mergeCell ref="A2694:B2694"/>
    <mergeCell ref="A2695:B2695"/>
    <mergeCell ref="A2696:B2696"/>
    <mergeCell ref="A2697:B2697"/>
    <mergeCell ref="A2698:B2698"/>
    <mergeCell ref="A2665:B2665"/>
    <mergeCell ref="A2666:B2666"/>
    <mergeCell ref="A2667:B2667"/>
    <mergeCell ref="A2668:B2668"/>
    <mergeCell ref="A2669:B2669"/>
    <mergeCell ref="A2670:B2670"/>
    <mergeCell ref="A2671:B2671"/>
    <mergeCell ref="A2672:B2672"/>
    <mergeCell ref="A2673:B2673"/>
    <mergeCell ref="A2674:B2674"/>
    <mergeCell ref="A2675:B2675"/>
    <mergeCell ref="A2676:B2676"/>
    <mergeCell ref="A2677:B2677"/>
    <mergeCell ref="A2678:B2678"/>
    <mergeCell ref="A2679:B2679"/>
    <mergeCell ref="A2680:B2680"/>
    <mergeCell ref="A2681:B2681"/>
    <mergeCell ref="A2648:B2648"/>
    <mergeCell ref="A2649:B2649"/>
    <mergeCell ref="A2650:B2650"/>
    <mergeCell ref="A2651:B2651"/>
    <mergeCell ref="A2652:B2652"/>
    <mergeCell ref="A2653:B2653"/>
    <mergeCell ref="A2654:B2654"/>
    <mergeCell ref="A2655:B2655"/>
    <mergeCell ref="A2656:B2656"/>
    <mergeCell ref="A2657:B2657"/>
    <mergeCell ref="A2658:B2658"/>
    <mergeCell ref="A2659:B2659"/>
    <mergeCell ref="A2660:B2660"/>
    <mergeCell ref="A2661:B2661"/>
    <mergeCell ref="A2662:B2662"/>
    <mergeCell ref="A2663:B2663"/>
    <mergeCell ref="A2664:B2664"/>
    <mergeCell ref="A2631:B2631"/>
    <mergeCell ref="A2632:B2632"/>
    <mergeCell ref="A2633:B2633"/>
    <mergeCell ref="A2634:B2634"/>
    <mergeCell ref="A2635:B2635"/>
    <mergeCell ref="A2636:B2636"/>
    <mergeCell ref="A2637:B2637"/>
    <mergeCell ref="A2638:B2638"/>
    <mergeCell ref="A2639:B2639"/>
    <mergeCell ref="A2640:B2640"/>
    <mergeCell ref="A2641:B2641"/>
    <mergeCell ref="A2642:B2642"/>
    <mergeCell ref="A2643:B2643"/>
    <mergeCell ref="A2644:B2644"/>
    <mergeCell ref="A2645:B2645"/>
    <mergeCell ref="A2646:B2646"/>
    <mergeCell ref="A2647:B2647"/>
    <mergeCell ref="A2614:B2614"/>
    <mergeCell ref="A2615:B2615"/>
    <mergeCell ref="A2616:B2616"/>
    <mergeCell ref="A2617:B2617"/>
    <mergeCell ref="A2618:B2618"/>
    <mergeCell ref="A2619:B2619"/>
    <mergeCell ref="A2620:B2620"/>
    <mergeCell ref="A2621:B2621"/>
    <mergeCell ref="A2622:B2622"/>
    <mergeCell ref="A2623:B2623"/>
    <mergeCell ref="A2624:B2624"/>
    <mergeCell ref="A2625:B2625"/>
    <mergeCell ref="A2626:B2626"/>
    <mergeCell ref="A2627:B2627"/>
    <mergeCell ref="A2628:B2628"/>
    <mergeCell ref="A2629:B2629"/>
    <mergeCell ref="A2630:B2630"/>
    <mergeCell ref="A2597:B2597"/>
    <mergeCell ref="A2598:B2598"/>
    <mergeCell ref="A2599:B2599"/>
    <mergeCell ref="A2600:B2600"/>
    <mergeCell ref="A2601:B2601"/>
    <mergeCell ref="A2602:B2602"/>
    <mergeCell ref="A2603:B2603"/>
    <mergeCell ref="A2604:B2604"/>
    <mergeCell ref="A2605:B2605"/>
    <mergeCell ref="A2606:B2606"/>
    <mergeCell ref="A2607:B2607"/>
    <mergeCell ref="A2608:B2608"/>
    <mergeCell ref="A2609:B2609"/>
    <mergeCell ref="A2610:B2610"/>
    <mergeCell ref="A2611:B2611"/>
    <mergeCell ref="A2612:B2612"/>
    <mergeCell ref="A2613:B2613"/>
    <mergeCell ref="A2580:B2580"/>
    <mergeCell ref="A2581:B2581"/>
    <mergeCell ref="A2582:B2582"/>
    <mergeCell ref="A2583:B2583"/>
    <mergeCell ref="A2584:B2584"/>
    <mergeCell ref="A2585:B2585"/>
    <mergeCell ref="A2586:B2586"/>
    <mergeCell ref="A2587:B2587"/>
    <mergeCell ref="A2588:B2588"/>
    <mergeCell ref="A2589:B2589"/>
    <mergeCell ref="A2590:B2590"/>
    <mergeCell ref="A2591:B2591"/>
    <mergeCell ref="A2592:B2592"/>
    <mergeCell ref="A2593:B2593"/>
    <mergeCell ref="A2594:B2594"/>
    <mergeCell ref="A2595:B2595"/>
    <mergeCell ref="A2596:B2596"/>
    <mergeCell ref="A2563:B2563"/>
    <mergeCell ref="A2564:B2564"/>
    <mergeCell ref="A2565:B2565"/>
    <mergeCell ref="A2566:B2566"/>
    <mergeCell ref="A2567:B2567"/>
    <mergeCell ref="A2568:B2568"/>
    <mergeCell ref="A2569:B2569"/>
    <mergeCell ref="A2570:B2570"/>
    <mergeCell ref="A2571:B2571"/>
    <mergeCell ref="A2572:B2572"/>
    <mergeCell ref="A2573:B2573"/>
    <mergeCell ref="A2574:B2574"/>
    <mergeCell ref="A2575:B2575"/>
    <mergeCell ref="A2576:B2576"/>
    <mergeCell ref="A2577:B2577"/>
    <mergeCell ref="A2578:B2578"/>
    <mergeCell ref="A2579:B2579"/>
    <mergeCell ref="A2546:B2546"/>
    <mergeCell ref="A2547:B2547"/>
    <mergeCell ref="A2548:B2548"/>
    <mergeCell ref="A2549:B2549"/>
    <mergeCell ref="A2550:B2550"/>
    <mergeCell ref="A2551:B2551"/>
    <mergeCell ref="A2552:B2552"/>
    <mergeCell ref="A2553:B2553"/>
    <mergeCell ref="A2554:B2554"/>
    <mergeCell ref="A2555:B2555"/>
    <mergeCell ref="A2556:B2556"/>
    <mergeCell ref="A2557:B2557"/>
    <mergeCell ref="A2558:B2558"/>
    <mergeCell ref="A2559:B2559"/>
    <mergeCell ref="A2560:B2560"/>
    <mergeCell ref="A2561:B2561"/>
    <mergeCell ref="A2562:B2562"/>
    <mergeCell ref="A2529:B2529"/>
    <mergeCell ref="A2530:B2530"/>
    <mergeCell ref="A2531:B2531"/>
    <mergeCell ref="A2532:B2532"/>
    <mergeCell ref="A2533:B2533"/>
    <mergeCell ref="A2534:B2534"/>
    <mergeCell ref="A2535:B2535"/>
    <mergeCell ref="A2536:B2536"/>
    <mergeCell ref="A2537:B2537"/>
    <mergeCell ref="A2538:B2538"/>
    <mergeCell ref="A2539:B2539"/>
    <mergeCell ref="A2540:B2540"/>
    <mergeCell ref="A2541:B2541"/>
    <mergeCell ref="A2542:B2542"/>
    <mergeCell ref="A2543:B2543"/>
    <mergeCell ref="A2544:B2544"/>
    <mergeCell ref="A2545:B2545"/>
    <mergeCell ref="A2512:B2512"/>
    <mergeCell ref="A2513:B2513"/>
    <mergeCell ref="A2514:B2514"/>
    <mergeCell ref="A2515:B2515"/>
    <mergeCell ref="A2516:B2516"/>
    <mergeCell ref="A2517:B2517"/>
    <mergeCell ref="A2518:B2518"/>
    <mergeCell ref="A2519:B2519"/>
    <mergeCell ref="A2520:B2520"/>
    <mergeCell ref="A2521:B2521"/>
    <mergeCell ref="A2522:B2522"/>
    <mergeCell ref="A2523:B2523"/>
    <mergeCell ref="A2524:B2524"/>
    <mergeCell ref="A2525:B2525"/>
    <mergeCell ref="A2526:B2526"/>
    <mergeCell ref="A2527:B2527"/>
    <mergeCell ref="A2528:B2528"/>
    <mergeCell ref="A2495:B2495"/>
    <mergeCell ref="A2496:B2496"/>
    <mergeCell ref="A2497:B2497"/>
    <mergeCell ref="A2498:B2498"/>
    <mergeCell ref="A2499:B2499"/>
    <mergeCell ref="A2500:B2500"/>
    <mergeCell ref="A2501:B2501"/>
    <mergeCell ref="A2502:B2502"/>
    <mergeCell ref="A2503:B2503"/>
    <mergeCell ref="A2504:B2504"/>
    <mergeCell ref="A2505:B2505"/>
    <mergeCell ref="A2506:B2506"/>
    <mergeCell ref="A2507:B2507"/>
    <mergeCell ref="A2508:B2508"/>
    <mergeCell ref="A2509:B2509"/>
    <mergeCell ref="A2510:B2510"/>
    <mergeCell ref="A2511:B2511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91:B2491"/>
    <mergeCell ref="A2492:B2492"/>
    <mergeCell ref="A2493:B2493"/>
    <mergeCell ref="A2494:B2494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74:B2474"/>
    <mergeCell ref="A2475:B2475"/>
    <mergeCell ref="A2476:B2476"/>
    <mergeCell ref="A2477:B2477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57:B2457"/>
    <mergeCell ref="A2458:B2458"/>
    <mergeCell ref="A2459:B2459"/>
    <mergeCell ref="A2460:B2460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40:B2440"/>
    <mergeCell ref="A2441:B2441"/>
    <mergeCell ref="A2442:B2442"/>
    <mergeCell ref="A2443:B2443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423:B2423"/>
    <mergeCell ref="A2424:B2424"/>
    <mergeCell ref="A2425:B2425"/>
    <mergeCell ref="A2426:B2426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406:B2406"/>
    <mergeCell ref="A2407:B2407"/>
    <mergeCell ref="A2408:B2408"/>
    <mergeCell ref="A2409:B2409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89:B2389"/>
    <mergeCell ref="A2390:B2390"/>
    <mergeCell ref="A2391:B2391"/>
    <mergeCell ref="A2392:B2392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72:B2372"/>
    <mergeCell ref="A2373:B2373"/>
    <mergeCell ref="A2374:B2374"/>
    <mergeCell ref="A2375:B2375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2355:B2355"/>
    <mergeCell ref="A2356:B2356"/>
    <mergeCell ref="A2357:B2357"/>
    <mergeCell ref="A2358:B2358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338:B2338"/>
    <mergeCell ref="A2339:B2339"/>
    <mergeCell ref="A2340:B2340"/>
    <mergeCell ref="A2341:B2341"/>
    <mergeCell ref="A2308:B2308"/>
    <mergeCell ref="A2309:B2309"/>
    <mergeCell ref="A2310:B2310"/>
    <mergeCell ref="A2311:B2311"/>
    <mergeCell ref="A2312:B2312"/>
    <mergeCell ref="A2313:B2313"/>
    <mergeCell ref="A2314:B2314"/>
    <mergeCell ref="A2315:B2315"/>
    <mergeCell ref="A2316:B2316"/>
    <mergeCell ref="A2317:B2317"/>
    <mergeCell ref="A2318:B2318"/>
    <mergeCell ref="A2319:B2319"/>
    <mergeCell ref="A2320:B2320"/>
    <mergeCell ref="A2321:B2321"/>
    <mergeCell ref="A2322:B2322"/>
    <mergeCell ref="A2323:B2323"/>
    <mergeCell ref="A2324:B2324"/>
    <mergeCell ref="A2291:B2291"/>
    <mergeCell ref="A2292:B2292"/>
    <mergeCell ref="A2293:B2293"/>
    <mergeCell ref="A2294:B2294"/>
    <mergeCell ref="A2295:B2295"/>
    <mergeCell ref="A2296:B2296"/>
    <mergeCell ref="A2297:B2297"/>
    <mergeCell ref="A2298:B2298"/>
    <mergeCell ref="A2299:B2299"/>
    <mergeCell ref="A2300:B2300"/>
    <mergeCell ref="A2301:B2301"/>
    <mergeCell ref="A2302:B2302"/>
    <mergeCell ref="A2303:B2303"/>
    <mergeCell ref="A2304:B2304"/>
    <mergeCell ref="A2305:B2305"/>
    <mergeCell ref="A2306:B2306"/>
    <mergeCell ref="A2307:B2307"/>
    <mergeCell ref="A2274:B2274"/>
    <mergeCell ref="A2275:B2275"/>
    <mergeCell ref="A2276:B2276"/>
    <mergeCell ref="A2277:B2277"/>
    <mergeCell ref="A2278:B2278"/>
    <mergeCell ref="A2279:B2279"/>
    <mergeCell ref="A2280:B2280"/>
    <mergeCell ref="A2281:B2281"/>
    <mergeCell ref="A2282:B2282"/>
    <mergeCell ref="A2283:B2283"/>
    <mergeCell ref="A2284:B2284"/>
    <mergeCell ref="A2285:B2285"/>
    <mergeCell ref="A2286:B2286"/>
    <mergeCell ref="A2287:B2287"/>
    <mergeCell ref="A2288:B2288"/>
    <mergeCell ref="A2289:B2289"/>
    <mergeCell ref="A2290:B2290"/>
    <mergeCell ref="A2257:B2257"/>
    <mergeCell ref="A2258:B2258"/>
    <mergeCell ref="A2259:B2259"/>
    <mergeCell ref="A2260:B2260"/>
    <mergeCell ref="A2261:B2261"/>
    <mergeCell ref="A2262:B2262"/>
    <mergeCell ref="A2263:B2263"/>
    <mergeCell ref="A2264:B2264"/>
    <mergeCell ref="A2265:B2265"/>
    <mergeCell ref="A2266:B2266"/>
    <mergeCell ref="A2267:B2267"/>
    <mergeCell ref="A2268:B2268"/>
    <mergeCell ref="A2269:B2269"/>
    <mergeCell ref="A2270:B2270"/>
    <mergeCell ref="A2271:B2271"/>
    <mergeCell ref="A2272:B2272"/>
    <mergeCell ref="A2273:B2273"/>
    <mergeCell ref="A2240:B2240"/>
    <mergeCell ref="A2241:B2241"/>
    <mergeCell ref="A2242:B2242"/>
    <mergeCell ref="A2243:B2243"/>
    <mergeCell ref="A2244:B2244"/>
    <mergeCell ref="A2245:B2245"/>
    <mergeCell ref="A2246:B2246"/>
    <mergeCell ref="A2247:B2247"/>
    <mergeCell ref="A2248:B2248"/>
    <mergeCell ref="A2249:B2249"/>
    <mergeCell ref="A2250:B2250"/>
    <mergeCell ref="A2251:B2251"/>
    <mergeCell ref="A2252:B2252"/>
    <mergeCell ref="A2253:B2253"/>
    <mergeCell ref="A2254:B2254"/>
    <mergeCell ref="A2255:B2255"/>
    <mergeCell ref="A2256:B2256"/>
    <mergeCell ref="A2223:B2223"/>
    <mergeCell ref="A2224:B2224"/>
    <mergeCell ref="A2225:B2225"/>
    <mergeCell ref="A2226:B2226"/>
    <mergeCell ref="A2227:B2227"/>
    <mergeCell ref="A2228:B2228"/>
    <mergeCell ref="A2229:B2229"/>
    <mergeCell ref="A2230:B2230"/>
    <mergeCell ref="A2231:B2231"/>
    <mergeCell ref="A2232:B2232"/>
    <mergeCell ref="A2233:B2233"/>
    <mergeCell ref="A2234:B2234"/>
    <mergeCell ref="A2235:B2235"/>
    <mergeCell ref="A2236:B2236"/>
    <mergeCell ref="A2237:B2237"/>
    <mergeCell ref="A2238:B2238"/>
    <mergeCell ref="A2239:B2239"/>
    <mergeCell ref="A2206:B2206"/>
    <mergeCell ref="A2207:B2207"/>
    <mergeCell ref="A2208:B2208"/>
    <mergeCell ref="A2209:B2209"/>
    <mergeCell ref="A2210:B2210"/>
    <mergeCell ref="A2211:B2211"/>
    <mergeCell ref="A2212:B2212"/>
    <mergeCell ref="A2213:B2213"/>
    <mergeCell ref="A2214:B2214"/>
    <mergeCell ref="A2215:B2215"/>
    <mergeCell ref="A2216:B2216"/>
    <mergeCell ref="A2217:B2217"/>
    <mergeCell ref="A2218:B2218"/>
    <mergeCell ref="A2219:B2219"/>
    <mergeCell ref="A2220:B2220"/>
    <mergeCell ref="A2221:B2221"/>
    <mergeCell ref="A2222:B2222"/>
    <mergeCell ref="A2189:B2189"/>
    <mergeCell ref="A2190:B2190"/>
    <mergeCell ref="A2191:B2191"/>
    <mergeCell ref="A2192:B2192"/>
    <mergeCell ref="A2193:B2193"/>
    <mergeCell ref="A2194:B2194"/>
    <mergeCell ref="A2195:B2195"/>
    <mergeCell ref="A2196:B2196"/>
    <mergeCell ref="A2197:B2197"/>
    <mergeCell ref="A2198:B2198"/>
    <mergeCell ref="A2199:B2199"/>
    <mergeCell ref="A2200:B2200"/>
    <mergeCell ref="A2201:B2201"/>
    <mergeCell ref="A2202:B2202"/>
    <mergeCell ref="A2203:B2203"/>
    <mergeCell ref="A2204:B2204"/>
    <mergeCell ref="A2205:B2205"/>
    <mergeCell ref="A2172:B2172"/>
    <mergeCell ref="A2173:B2173"/>
    <mergeCell ref="A2174:B2174"/>
    <mergeCell ref="A2175:B2175"/>
    <mergeCell ref="A2176:B2176"/>
    <mergeCell ref="A2177:B2177"/>
    <mergeCell ref="A2178:B2178"/>
    <mergeCell ref="A2179:B2179"/>
    <mergeCell ref="A2180:B2180"/>
    <mergeCell ref="A2181:B2181"/>
    <mergeCell ref="A2182:B2182"/>
    <mergeCell ref="A2183:B2183"/>
    <mergeCell ref="A2184:B2184"/>
    <mergeCell ref="A2185:B2185"/>
    <mergeCell ref="A2186:B2186"/>
    <mergeCell ref="A2187:B2187"/>
    <mergeCell ref="A2188:B2188"/>
    <mergeCell ref="A2155:B2155"/>
    <mergeCell ref="A2156:B2156"/>
    <mergeCell ref="A2157:B2157"/>
    <mergeCell ref="A2158:B2158"/>
    <mergeCell ref="A2159:B2159"/>
    <mergeCell ref="A2160:B2160"/>
    <mergeCell ref="A2161:B2161"/>
    <mergeCell ref="A2162:B2162"/>
    <mergeCell ref="A2163:B2163"/>
    <mergeCell ref="A2164:B2164"/>
    <mergeCell ref="A2165:B2165"/>
    <mergeCell ref="A2166:B2166"/>
    <mergeCell ref="A2167:B2167"/>
    <mergeCell ref="A2168:B2168"/>
    <mergeCell ref="A2169:B2169"/>
    <mergeCell ref="A2170:B2170"/>
    <mergeCell ref="A2171:B2171"/>
    <mergeCell ref="A2138:B2138"/>
    <mergeCell ref="A2139:B2139"/>
    <mergeCell ref="A2140:B2140"/>
    <mergeCell ref="A2141:B2141"/>
    <mergeCell ref="A2142:B2142"/>
    <mergeCell ref="A2143:B2143"/>
    <mergeCell ref="A2144:B2144"/>
    <mergeCell ref="A2145:B2145"/>
    <mergeCell ref="A2146:B2146"/>
    <mergeCell ref="A2147:B2147"/>
    <mergeCell ref="A2148:B2148"/>
    <mergeCell ref="A2149:B2149"/>
    <mergeCell ref="A2150:B2150"/>
    <mergeCell ref="A2151:B2151"/>
    <mergeCell ref="A2152:B2152"/>
    <mergeCell ref="A2153:B2153"/>
    <mergeCell ref="A2154:B2154"/>
    <mergeCell ref="A2121:B2121"/>
    <mergeCell ref="A2122:B2122"/>
    <mergeCell ref="A2123:B2123"/>
    <mergeCell ref="A2124:B2124"/>
    <mergeCell ref="A2125:B2125"/>
    <mergeCell ref="A2126:B2126"/>
    <mergeCell ref="A2127:B2127"/>
    <mergeCell ref="A2128:B2128"/>
    <mergeCell ref="A2129:B2129"/>
    <mergeCell ref="A2130:B2130"/>
    <mergeCell ref="A2131:B2131"/>
    <mergeCell ref="A2132:B2132"/>
    <mergeCell ref="A2133:B2133"/>
    <mergeCell ref="A2134:B2134"/>
    <mergeCell ref="A2135:B2135"/>
    <mergeCell ref="A2136:B2136"/>
    <mergeCell ref="A2137:B2137"/>
    <mergeCell ref="A2104:B2104"/>
    <mergeCell ref="A2105:B2105"/>
    <mergeCell ref="A2106:B2106"/>
    <mergeCell ref="A2107:B2107"/>
    <mergeCell ref="A2108:B2108"/>
    <mergeCell ref="A2109:B2109"/>
    <mergeCell ref="A2110:B2110"/>
    <mergeCell ref="A2111:B2111"/>
    <mergeCell ref="A2112:B2112"/>
    <mergeCell ref="A2113:B2113"/>
    <mergeCell ref="A2114:B2114"/>
    <mergeCell ref="A2115:B2115"/>
    <mergeCell ref="A2116:B2116"/>
    <mergeCell ref="A2117:B2117"/>
    <mergeCell ref="A2118:B2118"/>
    <mergeCell ref="A2119:B2119"/>
    <mergeCell ref="A2120:B2120"/>
    <mergeCell ref="A2087:B2087"/>
    <mergeCell ref="A2088:B2088"/>
    <mergeCell ref="A2089:B2089"/>
    <mergeCell ref="A2090:B2090"/>
    <mergeCell ref="A2091:B2091"/>
    <mergeCell ref="A2092:B2092"/>
    <mergeCell ref="A2093:B2093"/>
    <mergeCell ref="A2094:B2094"/>
    <mergeCell ref="A2095:B2095"/>
    <mergeCell ref="A2096:B2096"/>
    <mergeCell ref="A2097:B2097"/>
    <mergeCell ref="A2098:B2098"/>
    <mergeCell ref="A2099:B2099"/>
    <mergeCell ref="A2100:B2100"/>
    <mergeCell ref="A2101:B2101"/>
    <mergeCell ref="A2102:B2102"/>
    <mergeCell ref="A2103:B2103"/>
    <mergeCell ref="A2070:B2070"/>
    <mergeCell ref="A2071:B2071"/>
    <mergeCell ref="A2072:B2072"/>
    <mergeCell ref="A2073:B2073"/>
    <mergeCell ref="A2074:B2074"/>
    <mergeCell ref="A2075:B2075"/>
    <mergeCell ref="A2076:B2076"/>
    <mergeCell ref="A2077:B2077"/>
    <mergeCell ref="A2078:B2078"/>
    <mergeCell ref="A2079:B2079"/>
    <mergeCell ref="A2080:B2080"/>
    <mergeCell ref="A2081:B2081"/>
    <mergeCell ref="A2082:B2082"/>
    <mergeCell ref="A2083:B2083"/>
    <mergeCell ref="A2084:B2084"/>
    <mergeCell ref="A2085:B2085"/>
    <mergeCell ref="A2086:B2086"/>
    <mergeCell ref="A2053:B2053"/>
    <mergeCell ref="A2054:B2054"/>
    <mergeCell ref="A2055:B2055"/>
    <mergeCell ref="A2056:B2056"/>
    <mergeCell ref="A2057:B2057"/>
    <mergeCell ref="A2058:B2058"/>
    <mergeCell ref="A2059:B2059"/>
    <mergeCell ref="A2060:B2060"/>
    <mergeCell ref="A2061:B2061"/>
    <mergeCell ref="A2062:B2062"/>
    <mergeCell ref="A2063:B2063"/>
    <mergeCell ref="A2064:B2064"/>
    <mergeCell ref="A2065:B2065"/>
    <mergeCell ref="A2066:B2066"/>
    <mergeCell ref="A2067:B2067"/>
    <mergeCell ref="A2068:B2068"/>
    <mergeCell ref="A2069:B2069"/>
    <mergeCell ref="A2036:B2036"/>
    <mergeCell ref="A2037:B2037"/>
    <mergeCell ref="A2038:B2038"/>
    <mergeCell ref="A2039:B2039"/>
    <mergeCell ref="A2040:B2040"/>
    <mergeCell ref="A2041:B2041"/>
    <mergeCell ref="A2042:B2042"/>
    <mergeCell ref="A2043:B2043"/>
    <mergeCell ref="A2044:B2044"/>
    <mergeCell ref="A2045:B2045"/>
    <mergeCell ref="A2046:B2046"/>
    <mergeCell ref="A2047:B2047"/>
    <mergeCell ref="A2048:B2048"/>
    <mergeCell ref="A2049:B2049"/>
    <mergeCell ref="A2050:B2050"/>
    <mergeCell ref="A2051:B2051"/>
    <mergeCell ref="A2052:B2052"/>
    <mergeCell ref="A2019:B2019"/>
    <mergeCell ref="A2020:B2020"/>
    <mergeCell ref="A2021:B2021"/>
    <mergeCell ref="A2022:B2022"/>
    <mergeCell ref="A2023:B2023"/>
    <mergeCell ref="A2024:B2024"/>
    <mergeCell ref="A2025:B2025"/>
    <mergeCell ref="A2026:B2026"/>
    <mergeCell ref="A2027:B2027"/>
    <mergeCell ref="A2028:B2028"/>
    <mergeCell ref="A2029:B2029"/>
    <mergeCell ref="A2030:B2030"/>
    <mergeCell ref="A2031:B2031"/>
    <mergeCell ref="A2032:B2032"/>
    <mergeCell ref="A2033:B2033"/>
    <mergeCell ref="A2034:B2034"/>
    <mergeCell ref="A2035:B2035"/>
    <mergeCell ref="A2002:B2002"/>
    <mergeCell ref="A2003:B2003"/>
    <mergeCell ref="A2004:B2004"/>
    <mergeCell ref="A2005:B2005"/>
    <mergeCell ref="A2006:B2006"/>
    <mergeCell ref="A2007:B2007"/>
    <mergeCell ref="A2008:B2008"/>
    <mergeCell ref="A2009:B2009"/>
    <mergeCell ref="A2010:B2010"/>
    <mergeCell ref="A2011:B2011"/>
    <mergeCell ref="A2012:B2012"/>
    <mergeCell ref="A2013:B2013"/>
    <mergeCell ref="A2014:B2014"/>
    <mergeCell ref="A2015:B2015"/>
    <mergeCell ref="A2016:B2016"/>
    <mergeCell ref="A2017:B2017"/>
    <mergeCell ref="A2018:B2018"/>
    <mergeCell ref="A1985:B1985"/>
    <mergeCell ref="A1986:B1986"/>
    <mergeCell ref="A1987:B1987"/>
    <mergeCell ref="A1988:B1988"/>
    <mergeCell ref="A1989:B1989"/>
    <mergeCell ref="A1990:B1990"/>
    <mergeCell ref="A1991:B1991"/>
    <mergeCell ref="A1992:B1992"/>
    <mergeCell ref="A1993:B1993"/>
    <mergeCell ref="A1994:B1994"/>
    <mergeCell ref="A1995:B1995"/>
    <mergeCell ref="A1996:B1996"/>
    <mergeCell ref="A1997:B1997"/>
    <mergeCell ref="A1998:B1998"/>
    <mergeCell ref="A1999:B1999"/>
    <mergeCell ref="A2000:B2000"/>
    <mergeCell ref="A2001:B2001"/>
    <mergeCell ref="A1968:B1968"/>
    <mergeCell ref="A1969:B1969"/>
    <mergeCell ref="A1970:B1970"/>
    <mergeCell ref="A1971:B1971"/>
    <mergeCell ref="A1972:B1972"/>
    <mergeCell ref="A1973:B1973"/>
    <mergeCell ref="A1974:B1974"/>
    <mergeCell ref="A1975:B1975"/>
    <mergeCell ref="A1976:B1976"/>
    <mergeCell ref="A1977:B1977"/>
    <mergeCell ref="A1978:B1978"/>
    <mergeCell ref="A1979:B1979"/>
    <mergeCell ref="A1980:B1980"/>
    <mergeCell ref="A1981:B1981"/>
    <mergeCell ref="A1982:B1982"/>
    <mergeCell ref="A1983:B1983"/>
    <mergeCell ref="A1984:B1984"/>
    <mergeCell ref="A1951:B1951"/>
    <mergeCell ref="A1952:B1952"/>
    <mergeCell ref="A1953:B1953"/>
    <mergeCell ref="A1954:B1954"/>
    <mergeCell ref="A1955:B1955"/>
    <mergeCell ref="A1956:B1956"/>
    <mergeCell ref="A1957:B1957"/>
    <mergeCell ref="A1958:B1958"/>
    <mergeCell ref="A1959:B1959"/>
    <mergeCell ref="A1960:B1960"/>
    <mergeCell ref="A1961:B1961"/>
    <mergeCell ref="A1962:B1962"/>
    <mergeCell ref="A1963:B1963"/>
    <mergeCell ref="A1964:B1964"/>
    <mergeCell ref="A1965:B1965"/>
    <mergeCell ref="A1966:B1966"/>
    <mergeCell ref="A1967:B1967"/>
    <mergeCell ref="A1934:B1934"/>
    <mergeCell ref="A1935:B1935"/>
    <mergeCell ref="A1936:B1936"/>
    <mergeCell ref="A1937:B1937"/>
    <mergeCell ref="A1938:B1938"/>
    <mergeCell ref="A1939:B1939"/>
    <mergeCell ref="A1940:B1940"/>
    <mergeCell ref="A1941:B1941"/>
    <mergeCell ref="A1942:B1942"/>
    <mergeCell ref="A1943:B1943"/>
    <mergeCell ref="A1944:B1944"/>
    <mergeCell ref="A1945:B1945"/>
    <mergeCell ref="A1946:B1946"/>
    <mergeCell ref="A1947:B1947"/>
    <mergeCell ref="A1948:B1948"/>
    <mergeCell ref="A1949:B1949"/>
    <mergeCell ref="A1950:B1950"/>
    <mergeCell ref="A1917:B1917"/>
    <mergeCell ref="A1918:B1918"/>
    <mergeCell ref="A1919:B1919"/>
    <mergeCell ref="A1920:B1920"/>
    <mergeCell ref="A1921:B1921"/>
    <mergeCell ref="A1922:B1922"/>
    <mergeCell ref="A1923:B1923"/>
    <mergeCell ref="A1924:B1924"/>
    <mergeCell ref="A1925:B1925"/>
    <mergeCell ref="A1926:B1926"/>
    <mergeCell ref="A1927:B1927"/>
    <mergeCell ref="A1928:B1928"/>
    <mergeCell ref="A1929:B1929"/>
    <mergeCell ref="A1930:B1930"/>
    <mergeCell ref="A1931:B1931"/>
    <mergeCell ref="A1932:B1932"/>
    <mergeCell ref="A1933:B1933"/>
    <mergeCell ref="A1900:B1900"/>
    <mergeCell ref="A1901:B1901"/>
    <mergeCell ref="A1902:B1902"/>
    <mergeCell ref="A1903:B1903"/>
    <mergeCell ref="A1904:B1904"/>
    <mergeCell ref="A1905:B1905"/>
    <mergeCell ref="A1906:B1906"/>
    <mergeCell ref="A1907:B1907"/>
    <mergeCell ref="A1908:B1908"/>
    <mergeCell ref="A1909:B1909"/>
    <mergeCell ref="A1910:B1910"/>
    <mergeCell ref="A1911:B1911"/>
    <mergeCell ref="A1912:B1912"/>
    <mergeCell ref="A1913:B1913"/>
    <mergeCell ref="A1914:B1914"/>
    <mergeCell ref="A1915:B1915"/>
    <mergeCell ref="A1916:B1916"/>
    <mergeCell ref="A1883:B1883"/>
    <mergeCell ref="A1884:B1884"/>
    <mergeCell ref="A1885:B1885"/>
    <mergeCell ref="A1886:B1886"/>
    <mergeCell ref="A1887:B1887"/>
    <mergeCell ref="A1888:B1888"/>
    <mergeCell ref="A1889:B1889"/>
    <mergeCell ref="A1890:B1890"/>
    <mergeCell ref="A1891:B1891"/>
    <mergeCell ref="A1892:B1892"/>
    <mergeCell ref="A1893:B1893"/>
    <mergeCell ref="A1894:B1894"/>
    <mergeCell ref="A1895:B1895"/>
    <mergeCell ref="A1896:B1896"/>
    <mergeCell ref="A1897:B1897"/>
    <mergeCell ref="A1898:B1898"/>
    <mergeCell ref="A1899:B1899"/>
    <mergeCell ref="A1866:B1866"/>
    <mergeCell ref="A1867:B1867"/>
    <mergeCell ref="A1868:B1868"/>
    <mergeCell ref="A1869:B1869"/>
    <mergeCell ref="A1870:B1870"/>
    <mergeCell ref="A1871:B1871"/>
    <mergeCell ref="A1872:B1872"/>
    <mergeCell ref="A1873:B1873"/>
    <mergeCell ref="A1874:B1874"/>
    <mergeCell ref="A1875:B1875"/>
    <mergeCell ref="A1876:B1876"/>
    <mergeCell ref="A1877:B1877"/>
    <mergeCell ref="A1878:B1878"/>
    <mergeCell ref="A1879:B1879"/>
    <mergeCell ref="A1880:B1880"/>
    <mergeCell ref="A1881:B1881"/>
    <mergeCell ref="A1882:B1882"/>
    <mergeCell ref="A1849:B1849"/>
    <mergeCell ref="A1850:B1850"/>
    <mergeCell ref="A1851:B1851"/>
    <mergeCell ref="A1852:B1852"/>
    <mergeCell ref="A1853:B1853"/>
    <mergeCell ref="A1854:B1854"/>
    <mergeCell ref="A1855:B1855"/>
    <mergeCell ref="A1856:B1856"/>
    <mergeCell ref="A1857:B1857"/>
    <mergeCell ref="A1858:B1858"/>
    <mergeCell ref="A1859:B1859"/>
    <mergeCell ref="A1860:B1860"/>
    <mergeCell ref="A1861:B1861"/>
    <mergeCell ref="A1862:B1862"/>
    <mergeCell ref="A1863:B1863"/>
    <mergeCell ref="A1864:B1864"/>
    <mergeCell ref="A1865:B1865"/>
    <mergeCell ref="A1832:B1832"/>
    <mergeCell ref="A1833:B1833"/>
    <mergeCell ref="A1834:B1834"/>
    <mergeCell ref="A1835:B1835"/>
    <mergeCell ref="A1836:B1836"/>
    <mergeCell ref="A1837:B1837"/>
    <mergeCell ref="A1838:B1838"/>
    <mergeCell ref="A1839:B1839"/>
    <mergeCell ref="A1840:B1840"/>
    <mergeCell ref="A1841:B1841"/>
    <mergeCell ref="A1842:B1842"/>
    <mergeCell ref="A1843:B1843"/>
    <mergeCell ref="A1844:B1844"/>
    <mergeCell ref="A1845:B1845"/>
    <mergeCell ref="A1846:B1846"/>
    <mergeCell ref="A1847:B1847"/>
    <mergeCell ref="A1848:B1848"/>
    <mergeCell ref="A1815:B1815"/>
    <mergeCell ref="A1816:B1816"/>
    <mergeCell ref="A1817:B1817"/>
    <mergeCell ref="A1818:B1818"/>
    <mergeCell ref="A1819:B1819"/>
    <mergeCell ref="A1820:B1820"/>
    <mergeCell ref="A1821:B1821"/>
    <mergeCell ref="A1822:B1822"/>
    <mergeCell ref="A1823:B1823"/>
    <mergeCell ref="A1824:B1824"/>
    <mergeCell ref="A1825:B1825"/>
    <mergeCell ref="A1826:B1826"/>
    <mergeCell ref="A1827:B1827"/>
    <mergeCell ref="A1828:B1828"/>
    <mergeCell ref="A1829:B1829"/>
    <mergeCell ref="A1830:B1830"/>
    <mergeCell ref="A1831:B1831"/>
    <mergeCell ref="A1798:B1798"/>
    <mergeCell ref="A1799:B1799"/>
    <mergeCell ref="A1800:B1800"/>
    <mergeCell ref="A1801:B1801"/>
    <mergeCell ref="A1802:B1802"/>
    <mergeCell ref="A1803:B1803"/>
    <mergeCell ref="A1804:B1804"/>
    <mergeCell ref="A1805:B1805"/>
    <mergeCell ref="A1806:B1806"/>
    <mergeCell ref="A1807:B1807"/>
    <mergeCell ref="A1808:B1808"/>
    <mergeCell ref="A1809:B1809"/>
    <mergeCell ref="A1810:B1810"/>
    <mergeCell ref="A1811:B1811"/>
    <mergeCell ref="A1812:B1812"/>
    <mergeCell ref="A1813:B1813"/>
    <mergeCell ref="A1814:B1814"/>
    <mergeCell ref="A1781:B1781"/>
    <mergeCell ref="A1782:B1782"/>
    <mergeCell ref="A1783:B1783"/>
    <mergeCell ref="A1784:B1784"/>
    <mergeCell ref="A1785:B1785"/>
    <mergeCell ref="A1786:B1786"/>
    <mergeCell ref="A1787:B1787"/>
    <mergeCell ref="A1788:B1788"/>
    <mergeCell ref="A1789:B1789"/>
    <mergeCell ref="A1790:B1790"/>
    <mergeCell ref="A1791:B1791"/>
    <mergeCell ref="A1792:B1792"/>
    <mergeCell ref="A1793:B1793"/>
    <mergeCell ref="A1794:B1794"/>
    <mergeCell ref="A1795:B1795"/>
    <mergeCell ref="A1796:B1796"/>
    <mergeCell ref="A1797:B1797"/>
    <mergeCell ref="A1764:B1764"/>
    <mergeCell ref="A1765:B1765"/>
    <mergeCell ref="A1766:B1766"/>
    <mergeCell ref="A1767:B1767"/>
    <mergeCell ref="A1768:B1768"/>
    <mergeCell ref="A1769:B1769"/>
    <mergeCell ref="A1770:B1770"/>
    <mergeCell ref="A1771:B1771"/>
    <mergeCell ref="A1772:B1772"/>
    <mergeCell ref="A1773:B1773"/>
    <mergeCell ref="A1774:B1774"/>
    <mergeCell ref="A1775:B1775"/>
    <mergeCell ref="A1776:B1776"/>
    <mergeCell ref="A1777:B1777"/>
    <mergeCell ref="A1778:B1778"/>
    <mergeCell ref="A1779:B1779"/>
    <mergeCell ref="A1780:B1780"/>
    <mergeCell ref="A1747:B1747"/>
    <mergeCell ref="A1748:B1748"/>
    <mergeCell ref="A1749:B1749"/>
    <mergeCell ref="A1750:B1750"/>
    <mergeCell ref="A1751:B1751"/>
    <mergeCell ref="A1752:B1752"/>
    <mergeCell ref="A1753:B1753"/>
    <mergeCell ref="A1754:B1754"/>
    <mergeCell ref="A1755:B1755"/>
    <mergeCell ref="A1756:B1756"/>
    <mergeCell ref="A1757:B1757"/>
    <mergeCell ref="A1758:B1758"/>
    <mergeCell ref="A1759:B1759"/>
    <mergeCell ref="A1760:B1760"/>
    <mergeCell ref="A1761:B1761"/>
    <mergeCell ref="A1762:B1762"/>
    <mergeCell ref="A1763:B1763"/>
    <mergeCell ref="A1730:B1730"/>
    <mergeCell ref="A1731:B1731"/>
    <mergeCell ref="A1732:B1732"/>
    <mergeCell ref="A1733:B1733"/>
    <mergeCell ref="A1734:B1734"/>
    <mergeCell ref="A1735:B1735"/>
    <mergeCell ref="A1736:B1736"/>
    <mergeCell ref="A1737:B1737"/>
    <mergeCell ref="A1738:B1738"/>
    <mergeCell ref="A1739:B1739"/>
    <mergeCell ref="A1740:B1740"/>
    <mergeCell ref="A1741:B1741"/>
    <mergeCell ref="A1742:B1742"/>
    <mergeCell ref="A1743:B1743"/>
    <mergeCell ref="A1744:B1744"/>
    <mergeCell ref="A1745:B1745"/>
    <mergeCell ref="A1746:B1746"/>
    <mergeCell ref="A1713:B1713"/>
    <mergeCell ref="A1714:B1714"/>
    <mergeCell ref="A1715:B1715"/>
    <mergeCell ref="A1716:B1716"/>
    <mergeCell ref="A1717:B1717"/>
    <mergeCell ref="A1718:B1718"/>
    <mergeCell ref="A1719:B1719"/>
    <mergeCell ref="A1720:B1720"/>
    <mergeCell ref="A1721:B1721"/>
    <mergeCell ref="A1722:B1722"/>
    <mergeCell ref="A1723:B1723"/>
    <mergeCell ref="A1724:B1724"/>
    <mergeCell ref="A1725:B1725"/>
    <mergeCell ref="A1726:B1726"/>
    <mergeCell ref="A1727:B1727"/>
    <mergeCell ref="A1728:B1728"/>
    <mergeCell ref="A1729:B1729"/>
    <mergeCell ref="A1696:B1696"/>
    <mergeCell ref="A1697:B1697"/>
    <mergeCell ref="A1698:B1698"/>
    <mergeCell ref="A1699:B1699"/>
    <mergeCell ref="A1700:B1700"/>
    <mergeCell ref="A1701:B1701"/>
    <mergeCell ref="A1702:B1702"/>
    <mergeCell ref="A1703:B1703"/>
    <mergeCell ref="A1704:B1704"/>
    <mergeCell ref="A1705:B1705"/>
    <mergeCell ref="A1706:B1706"/>
    <mergeCell ref="A1707:B1707"/>
    <mergeCell ref="A1708:B1708"/>
    <mergeCell ref="A1709:B1709"/>
    <mergeCell ref="A1710:B1710"/>
    <mergeCell ref="A1711:B1711"/>
    <mergeCell ref="A1712:B1712"/>
    <mergeCell ref="A1679:B1679"/>
    <mergeCell ref="A1680:B1680"/>
    <mergeCell ref="A1681:B1681"/>
    <mergeCell ref="A1682:B1682"/>
    <mergeCell ref="A1683:B1683"/>
    <mergeCell ref="A1684:B1684"/>
    <mergeCell ref="A1685:B1685"/>
    <mergeCell ref="A1686:B1686"/>
    <mergeCell ref="A1687:B1687"/>
    <mergeCell ref="A1688:B1688"/>
    <mergeCell ref="A1689:B1689"/>
    <mergeCell ref="A1690:B1690"/>
    <mergeCell ref="A1691:B1691"/>
    <mergeCell ref="A1692:B1692"/>
    <mergeCell ref="A1693:B1693"/>
    <mergeCell ref="A1694:B1694"/>
    <mergeCell ref="A1695:B1695"/>
    <mergeCell ref="A1662:B1662"/>
    <mergeCell ref="A1663:B1663"/>
    <mergeCell ref="A1664:B1664"/>
    <mergeCell ref="A1665:B1665"/>
    <mergeCell ref="A1666:B1666"/>
    <mergeCell ref="A1667:B1667"/>
    <mergeCell ref="A1668:B1668"/>
    <mergeCell ref="A1669:B1669"/>
    <mergeCell ref="A1670:B1670"/>
    <mergeCell ref="A1671:B1671"/>
    <mergeCell ref="A1672:B1672"/>
    <mergeCell ref="A1673:B1673"/>
    <mergeCell ref="A1674:B1674"/>
    <mergeCell ref="A1675:B1675"/>
    <mergeCell ref="A1676:B1676"/>
    <mergeCell ref="A1677:B1677"/>
    <mergeCell ref="A1678:B1678"/>
    <mergeCell ref="A1645:B1645"/>
    <mergeCell ref="A1646:B1646"/>
    <mergeCell ref="A1647:B1647"/>
    <mergeCell ref="A1648:B1648"/>
    <mergeCell ref="A1649:B1649"/>
    <mergeCell ref="A1650:B1650"/>
    <mergeCell ref="A1651:B1651"/>
    <mergeCell ref="A1652:B1652"/>
    <mergeCell ref="A1653:B1653"/>
    <mergeCell ref="A1654:B1654"/>
    <mergeCell ref="A1655:B1655"/>
    <mergeCell ref="A1656:B1656"/>
    <mergeCell ref="A1657:B1657"/>
    <mergeCell ref="A1658:B1658"/>
    <mergeCell ref="A1659:B1659"/>
    <mergeCell ref="A1660:B1660"/>
    <mergeCell ref="A1661:B1661"/>
    <mergeCell ref="A1628:B1628"/>
    <mergeCell ref="A1629:B1629"/>
    <mergeCell ref="A1630:B1630"/>
    <mergeCell ref="A1631:B1631"/>
    <mergeCell ref="A1632:B1632"/>
    <mergeCell ref="A1633:B1633"/>
    <mergeCell ref="A1634:B1634"/>
    <mergeCell ref="A1635:B1635"/>
    <mergeCell ref="A1636:B1636"/>
    <mergeCell ref="A1637:B1637"/>
    <mergeCell ref="A1638:B1638"/>
    <mergeCell ref="A1639:B1639"/>
    <mergeCell ref="A1640:B1640"/>
    <mergeCell ref="A1641:B1641"/>
    <mergeCell ref="A1642:B1642"/>
    <mergeCell ref="A1643:B1643"/>
    <mergeCell ref="A1644:B1644"/>
    <mergeCell ref="A1611:B1611"/>
    <mergeCell ref="A1612:B1612"/>
    <mergeCell ref="A1613:B1613"/>
    <mergeCell ref="A1614:B1614"/>
    <mergeCell ref="A1615:B1615"/>
    <mergeCell ref="A1616:B1616"/>
    <mergeCell ref="A1617:B1617"/>
    <mergeCell ref="A1618:B1618"/>
    <mergeCell ref="A1619:B1619"/>
    <mergeCell ref="A1620:B1620"/>
    <mergeCell ref="A1621:B1621"/>
    <mergeCell ref="A1622:B1622"/>
    <mergeCell ref="A1623:B1623"/>
    <mergeCell ref="A1624:B1624"/>
    <mergeCell ref="A1625:B1625"/>
    <mergeCell ref="A1626:B1626"/>
    <mergeCell ref="A1627:B1627"/>
    <mergeCell ref="A1594:B1594"/>
    <mergeCell ref="A1595:B1595"/>
    <mergeCell ref="A1596:B1596"/>
    <mergeCell ref="A1597:B1597"/>
    <mergeCell ref="A1598:B1598"/>
    <mergeCell ref="A1599:B1599"/>
    <mergeCell ref="A1600:B1600"/>
    <mergeCell ref="A1601:B1601"/>
    <mergeCell ref="A1602:B1602"/>
    <mergeCell ref="A1603:B1603"/>
    <mergeCell ref="A1604:B1604"/>
    <mergeCell ref="A1605:B1605"/>
    <mergeCell ref="A1606:B1606"/>
    <mergeCell ref="A1607:B1607"/>
    <mergeCell ref="A1608:B1608"/>
    <mergeCell ref="A1609:B1609"/>
    <mergeCell ref="A1610:B1610"/>
    <mergeCell ref="A1577:B1577"/>
    <mergeCell ref="A1578:B1578"/>
    <mergeCell ref="A1579:B1579"/>
    <mergeCell ref="A1580:B1580"/>
    <mergeCell ref="A1581:B1581"/>
    <mergeCell ref="A1582:B1582"/>
    <mergeCell ref="A1583:B1583"/>
    <mergeCell ref="A1584:B1584"/>
    <mergeCell ref="A1585:B1585"/>
    <mergeCell ref="A1586:B1586"/>
    <mergeCell ref="A1587:B1587"/>
    <mergeCell ref="A1588:B1588"/>
    <mergeCell ref="A1589:B1589"/>
    <mergeCell ref="A1590:B1590"/>
    <mergeCell ref="A1591:B1591"/>
    <mergeCell ref="A1592:B1592"/>
    <mergeCell ref="A1593:B1593"/>
    <mergeCell ref="A1560:B1560"/>
    <mergeCell ref="A1561:B1561"/>
    <mergeCell ref="A1562:B1562"/>
    <mergeCell ref="A1563:B1563"/>
    <mergeCell ref="A1564:B1564"/>
    <mergeCell ref="A1565:B1565"/>
    <mergeCell ref="A1566:B1566"/>
    <mergeCell ref="A1567:B1567"/>
    <mergeCell ref="A1568:B1568"/>
    <mergeCell ref="A1569:B1569"/>
    <mergeCell ref="A1570:B1570"/>
    <mergeCell ref="A1571:B1571"/>
    <mergeCell ref="A1572:B1572"/>
    <mergeCell ref="A1573:B1573"/>
    <mergeCell ref="A1574:B1574"/>
    <mergeCell ref="A1575:B1575"/>
    <mergeCell ref="A1576:B1576"/>
    <mergeCell ref="A1543:B1543"/>
    <mergeCell ref="A1544:B1544"/>
    <mergeCell ref="A1545:B1545"/>
    <mergeCell ref="A1546:B1546"/>
    <mergeCell ref="A1547:B1547"/>
    <mergeCell ref="A1548:B1548"/>
    <mergeCell ref="A1549:B1549"/>
    <mergeCell ref="A1550:B1550"/>
    <mergeCell ref="A1551:B1551"/>
    <mergeCell ref="A1552:B1552"/>
    <mergeCell ref="A1553:B1553"/>
    <mergeCell ref="A1554:B1554"/>
    <mergeCell ref="A1555:B1555"/>
    <mergeCell ref="A1556:B1556"/>
    <mergeCell ref="A1557:B1557"/>
    <mergeCell ref="A1558:B1558"/>
    <mergeCell ref="A1559:B1559"/>
    <mergeCell ref="A1526:B1526"/>
    <mergeCell ref="A1527:B1527"/>
    <mergeCell ref="A1528:B1528"/>
    <mergeCell ref="A1529:B1529"/>
    <mergeCell ref="A1530:B1530"/>
    <mergeCell ref="A1531:B1531"/>
    <mergeCell ref="A1532:B1532"/>
    <mergeCell ref="A1533:B1533"/>
    <mergeCell ref="A1534:B1534"/>
    <mergeCell ref="A1535:B1535"/>
    <mergeCell ref="A1536:B1536"/>
    <mergeCell ref="A1537:B1537"/>
    <mergeCell ref="A1538:B1538"/>
    <mergeCell ref="A1539:B1539"/>
    <mergeCell ref="A1540:B1540"/>
    <mergeCell ref="A1541:B1541"/>
    <mergeCell ref="A1542:B1542"/>
    <mergeCell ref="A1509:B1509"/>
    <mergeCell ref="A1510:B1510"/>
    <mergeCell ref="A1511:B1511"/>
    <mergeCell ref="A1512:B1512"/>
    <mergeCell ref="A1513:B1513"/>
    <mergeCell ref="A1514:B1514"/>
    <mergeCell ref="A1515:B1515"/>
    <mergeCell ref="A1516:B1516"/>
    <mergeCell ref="A1517:B1517"/>
    <mergeCell ref="A1518:B1518"/>
    <mergeCell ref="A1519:B1519"/>
    <mergeCell ref="A1520:B1520"/>
    <mergeCell ref="A1521:B1521"/>
    <mergeCell ref="A1522:B1522"/>
    <mergeCell ref="A1523:B1523"/>
    <mergeCell ref="A1524:B1524"/>
    <mergeCell ref="A1525:B1525"/>
    <mergeCell ref="A1492:B1492"/>
    <mergeCell ref="A1493:B1493"/>
    <mergeCell ref="A1494:B1494"/>
    <mergeCell ref="A1495:B1495"/>
    <mergeCell ref="A1496:B1496"/>
    <mergeCell ref="A1497:B1497"/>
    <mergeCell ref="A1498:B1498"/>
    <mergeCell ref="A1499:B1499"/>
    <mergeCell ref="A1500:B1500"/>
    <mergeCell ref="A1501:B1501"/>
    <mergeCell ref="A1502:B1502"/>
    <mergeCell ref="A1503:B1503"/>
    <mergeCell ref="A1504:B1504"/>
    <mergeCell ref="A1505:B1505"/>
    <mergeCell ref="A1506:B1506"/>
    <mergeCell ref="A1507:B1507"/>
    <mergeCell ref="A1508:B1508"/>
    <mergeCell ref="A1475:B1475"/>
    <mergeCell ref="A1476:B1476"/>
    <mergeCell ref="A1477:B1477"/>
    <mergeCell ref="A1478:B1478"/>
    <mergeCell ref="A1479:B1479"/>
    <mergeCell ref="A1480:B1480"/>
    <mergeCell ref="A1481:B1481"/>
    <mergeCell ref="A1482:B1482"/>
    <mergeCell ref="A1483:B1483"/>
    <mergeCell ref="A1484:B1484"/>
    <mergeCell ref="A1485:B1485"/>
    <mergeCell ref="A1486:B1486"/>
    <mergeCell ref="A1487:B1487"/>
    <mergeCell ref="A1488:B1488"/>
    <mergeCell ref="A1489:B1489"/>
    <mergeCell ref="A1490:B1490"/>
    <mergeCell ref="A1491:B1491"/>
    <mergeCell ref="A1458:B1458"/>
    <mergeCell ref="A1459:B1459"/>
    <mergeCell ref="A1460:B1460"/>
    <mergeCell ref="A1461:B1461"/>
    <mergeCell ref="A1462:B1462"/>
    <mergeCell ref="A1463:B1463"/>
    <mergeCell ref="A1464:B1464"/>
    <mergeCell ref="A1465:B1465"/>
    <mergeCell ref="A1466:B1466"/>
    <mergeCell ref="A1467:B1467"/>
    <mergeCell ref="A1468:B1468"/>
    <mergeCell ref="A1469:B1469"/>
    <mergeCell ref="A1470:B1470"/>
    <mergeCell ref="A1471:B1471"/>
    <mergeCell ref="A1472:B1472"/>
    <mergeCell ref="A1473:B1473"/>
    <mergeCell ref="A1474:B1474"/>
    <mergeCell ref="A1441:B1441"/>
    <mergeCell ref="A1442:B1442"/>
    <mergeCell ref="A1443:B1443"/>
    <mergeCell ref="A1444:B1444"/>
    <mergeCell ref="A1445:B1445"/>
    <mergeCell ref="A1446:B1446"/>
    <mergeCell ref="A1447:B1447"/>
    <mergeCell ref="A1448:B1448"/>
    <mergeCell ref="A1449:B1449"/>
    <mergeCell ref="A1450:B1450"/>
    <mergeCell ref="A1451:B1451"/>
    <mergeCell ref="A1452:B1452"/>
    <mergeCell ref="A1453:B1453"/>
    <mergeCell ref="A1454:B1454"/>
    <mergeCell ref="A1455:B1455"/>
    <mergeCell ref="A1456:B1456"/>
    <mergeCell ref="A1457:B1457"/>
    <mergeCell ref="A1424:B1424"/>
    <mergeCell ref="A1425:B1425"/>
    <mergeCell ref="A1426:B1426"/>
    <mergeCell ref="A1427:B1427"/>
    <mergeCell ref="A1428:B1428"/>
    <mergeCell ref="A1429:B1429"/>
    <mergeCell ref="A1430:B1430"/>
    <mergeCell ref="A1431:B1431"/>
    <mergeCell ref="A1432:B1432"/>
    <mergeCell ref="A1433:B1433"/>
    <mergeCell ref="A1434:B1434"/>
    <mergeCell ref="A1435:B1435"/>
    <mergeCell ref="A1436:B1436"/>
    <mergeCell ref="A1437:B1437"/>
    <mergeCell ref="A1438:B1438"/>
    <mergeCell ref="A1439:B1439"/>
    <mergeCell ref="A1440:B1440"/>
    <mergeCell ref="A1407:B1407"/>
    <mergeCell ref="A1408:B1408"/>
    <mergeCell ref="A1409:B1409"/>
    <mergeCell ref="A1410:B1410"/>
    <mergeCell ref="A1411:B1411"/>
    <mergeCell ref="A1412:B1412"/>
    <mergeCell ref="A1413:B1413"/>
    <mergeCell ref="A1414:B1414"/>
    <mergeCell ref="A1415:B1415"/>
    <mergeCell ref="A1416:B1416"/>
    <mergeCell ref="A1417:B1417"/>
    <mergeCell ref="A1418:B1418"/>
    <mergeCell ref="A1419:B1419"/>
    <mergeCell ref="A1420:B1420"/>
    <mergeCell ref="A1421:B1421"/>
    <mergeCell ref="A1422:B1422"/>
    <mergeCell ref="A1423:B1423"/>
    <mergeCell ref="A1390:B1390"/>
    <mergeCell ref="A1391:B1391"/>
    <mergeCell ref="A1392:B1392"/>
    <mergeCell ref="A1393:B1393"/>
    <mergeCell ref="A1394:B1394"/>
    <mergeCell ref="A1395:B1395"/>
    <mergeCell ref="A1396:B1396"/>
    <mergeCell ref="A1397:B1397"/>
    <mergeCell ref="A1398:B1398"/>
    <mergeCell ref="A1399:B1399"/>
    <mergeCell ref="A1400:B1400"/>
    <mergeCell ref="A1401:B1401"/>
    <mergeCell ref="A1402:B1402"/>
    <mergeCell ref="A1403:B1403"/>
    <mergeCell ref="A1404:B1404"/>
    <mergeCell ref="A1405:B1405"/>
    <mergeCell ref="A1406:B1406"/>
    <mergeCell ref="A1373:B1373"/>
    <mergeCell ref="A1374:B1374"/>
    <mergeCell ref="A1375:B1375"/>
    <mergeCell ref="A1376:B1376"/>
    <mergeCell ref="A1377:B1377"/>
    <mergeCell ref="A1378:B1378"/>
    <mergeCell ref="A1379:B1379"/>
    <mergeCell ref="A1380:B1380"/>
    <mergeCell ref="A1381:B1381"/>
    <mergeCell ref="A1382:B1382"/>
    <mergeCell ref="A1383:B1383"/>
    <mergeCell ref="A1384:B1384"/>
    <mergeCell ref="A1385:B1385"/>
    <mergeCell ref="A1386:B1386"/>
    <mergeCell ref="A1387:B1387"/>
    <mergeCell ref="A1388:B1388"/>
    <mergeCell ref="A1389:B1389"/>
    <mergeCell ref="A1356:B1356"/>
    <mergeCell ref="A1357:B1357"/>
    <mergeCell ref="A1358:B1358"/>
    <mergeCell ref="A1359:B1359"/>
    <mergeCell ref="A1360:B1360"/>
    <mergeCell ref="A1361:B1361"/>
    <mergeCell ref="A1362:B1362"/>
    <mergeCell ref="A1363:B1363"/>
    <mergeCell ref="A1364:B1364"/>
    <mergeCell ref="A1365:B1365"/>
    <mergeCell ref="A1366:B1366"/>
    <mergeCell ref="A1367:B1367"/>
    <mergeCell ref="A1368:B1368"/>
    <mergeCell ref="A1369:B1369"/>
    <mergeCell ref="A1370:B1370"/>
    <mergeCell ref="A1371:B1371"/>
    <mergeCell ref="A1372:B1372"/>
    <mergeCell ref="A1339:B1339"/>
    <mergeCell ref="A1340:B1340"/>
    <mergeCell ref="A1341:B1341"/>
    <mergeCell ref="A1342:B1342"/>
    <mergeCell ref="A1343:B1343"/>
    <mergeCell ref="A1344:B1344"/>
    <mergeCell ref="A1345:B1345"/>
    <mergeCell ref="A1346:B1346"/>
    <mergeCell ref="A1347:B1347"/>
    <mergeCell ref="A1348:B1348"/>
    <mergeCell ref="A1349:B1349"/>
    <mergeCell ref="A1350:B1350"/>
    <mergeCell ref="A1351:B1351"/>
    <mergeCell ref="A1352:B1352"/>
    <mergeCell ref="A1353:B1353"/>
    <mergeCell ref="A1354:B1354"/>
    <mergeCell ref="A1355:B1355"/>
    <mergeCell ref="A1322:B1322"/>
    <mergeCell ref="A1323:B1323"/>
    <mergeCell ref="A1324:B1324"/>
    <mergeCell ref="A1325:B1325"/>
    <mergeCell ref="A1326:B1326"/>
    <mergeCell ref="A1327:B1327"/>
    <mergeCell ref="A1328:B1328"/>
    <mergeCell ref="A1329:B1329"/>
    <mergeCell ref="A1330:B1330"/>
    <mergeCell ref="A1331:B1331"/>
    <mergeCell ref="A1332:B1332"/>
    <mergeCell ref="A1333:B1333"/>
    <mergeCell ref="A1334:B1334"/>
    <mergeCell ref="A1335:B1335"/>
    <mergeCell ref="A1336:B1336"/>
    <mergeCell ref="A1337:B1337"/>
    <mergeCell ref="A1338:B1338"/>
    <mergeCell ref="A1305:B1305"/>
    <mergeCell ref="A1306:B1306"/>
    <mergeCell ref="A1307:B1307"/>
    <mergeCell ref="A1308:B1308"/>
    <mergeCell ref="A1309:B1309"/>
    <mergeCell ref="A1310:B1310"/>
    <mergeCell ref="A1311:B1311"/>
    <mergeCell ref="A1312:B1312"/>
    <mergeCell ref="A1313:B1313"/>
    <mergeCell ref="A1314:B1314"/>
    <mergeCell ref="A1315:B1315"/>
    <mergeCell ref="A1316:B1316"/>
    <mergeCell ref="A1317:B1317"/>
    <mergeCell ref="A1318:B1318"/>
    <mergeCell ref="A1319:B1319"/>
    <mergeCell ref="A1320:B1320"/>
    <mergeCell ref="A1321:B1321"/>
    <mergeCell ref="A1288:B1288"/>
    <mergeCell ref="A1289:B1289"/>
    <mergeCell ref="A1290:B1290"/>
    <mergeCell ref="A1291:B1291"/>
    <mergeCell ref="A1292:B1292"/>
    <mergeCell ref="A1293:B1293"/>
    <mergeCell ref="A1294:B1294"/>
    <mergeCell ref="A1295:B1295"/>
    <mergeCell ref="A1296:B1296"/>
    <mergeCell ref="A1297:B1297"/>
    <mergeCell ref="A1298:B1298"/>
    <mergeCell ref="A1299:B1299"/>
    <mergeCell ref="A1300:B1300"/>
    <mergeCell ref="A1301:B1301"/>
    <mergeCell ref="A1302:B1302"/>
    <mergeCell ref="A1303:B1303"/>
    <mergeCell ref="A1304:B1304"/>
    <mergeCell ref="A1271:B1271"/>
    <mergeCell ref="A1272:B1272"/>
    <mergeCell ref="A1273:B1273"/>
    <mergeCell ref="A1274:B1274"/>
    <mergeCell ref="A1275:B1275"/>
    <mergeCell ref="A1276:B1276"/>
    <mergeCell ref="A1277:B1277"/>
    <mergeCell ref="A1278:B1278"/>
    <mergeCell ref="A1279:B1279"/>
    <mergeCell ref="A1280:B1280"/>
    <mergeCell ref="A1281:B1281"/>
    <mergeCell ref="A1282:B1282"/>
    <mergeCell ref="A1283:B1283"/>
    <mergeCell ref="A1284:B1284"/>
    <mergeCell ref="A1285:B1285"/>
    <mergeCell ref="A1286:B1286"/>
    <mergeCell ref="A1287:B1287"/>
    <mergeCell ref="A1254:B1254"/>
    <mergeCell ref="A1255:B1255"/>
    <mergeCell ref="A1256:B1256"/>
    <mergeCell ref="A1257:B1257"/>
    <mergeCell ref="A1258:B1258"/>
    <mergeCell ref="A1259:B1259"/>
    <mergeCell ref="A1260:B1260"/>
    <mergeCell ref="A1261:B1261"/>
    <mergeCell ref="A1262:B1262"/>
    <mergeCell ref="A1263:B1263"/>
    <mergeCell ref="A1264:B1264"/>
    <mergeCell ref="A1265:B1265"/>
    <mergeCell ref="A1266:B1266"/>
    <mergeCell ref="A1267:B1267"/>
    <mergeCell ref="A1268:B1268"/>
    <mergeCell ref="A1269:B1269"/>
    <mergeCell ref="A1270:B1270"/>
    <mergeCell ref="A1237:B1237"/>
    <mergeCell ref="A1238:B1238"/>
    <mergeCell ref="A1239:B1239"/>
    <mergeCell ref="A1240:B1240"/>
    <mergeCell ref="A1241:B1241"/>
    <mergeCell ref="A1242:B1242"/>
    <mergeCell ref="A1243:B1243"/>
    <mergeCell ref="A1244:B1244"/>
    <mergeCell ref="A1245:B1245"/>
    <mergeCell ref="A1246:B1246"/>
    <mergeCell ref="A1247:B1247"/>
    <mergeCell ref="A1248:B1248"/>
    <mergeCell ref="A1249:B1249"/>
    <mergeCell ref="A1250:B1250"/>
    <mergeCell ref="A1251:B1251"/>
    <mergeCell ref="A1252:B1252"/>
    <mergeCell ref="A1253:B1253"/>
    <mergeCell ref="A1220:B1220"/>
    <mergeCell ref="A1221:B1221"/>
    <mergeCell ref="A1222:B1222"/>
    <mergeCell ref="A1223:B1223"/>
    <mergeCell ref="A1224:B1224"/>
    <mergeCell ref="A1225:B1225"/>
    <mergeCell ref="A1226:B1226"/>
    <mergeCell ref="A1227:B1227"/>
    <mergeCell ref="A1228:B1228"/>
    <mergeCell ref="A1229:B1229"/>
    <mergeCell ref="A1230:B1230"/>
    <mergeCell ref="A1231:B1231"/>
    <mergeCell ref="A1232:B1232"/>
    <mergeCell ref="A1233:B1233"/>
    <mergeCell ref="A1234:B1234"/>
    <mergeCell ref="A1235:B1235"/>
    <mergeCell ref="A1236:B1236"/>
    <mergeCell ref="A1203:B1203"/>
    <mergeCell ref="A1204:B1204"/>
    <mergeCell ref="A1205:B1205"/>
    <mergeCell ref="A1206:B1206"/>
    <mergeCell ref="A1207:B1207"/>
    <mergeCell ref="A1208:B1208"/>
    <mergeCell ref="A1209:B1209"/>
    <mergeCell ref="A1210:B1210"/>
    <mergeCell ref="A1211:B1211"/>
    <mergeCell ref="A1212:B1212"/>
    <mergeCell ref="A1213:B1213"/>
    <mergeCell ref="A1214:B1214"/>
    <mergeCell ref="A1215:B1215"/>
    <mergeCell ref="A1216:B1216"/>
    <mergeCell ref="A1217:B1217"/>
    <mergeCell ref="A1218:B1218"/>
    <mergeCell ref="A1219:B1219"/>
    <mergeCell ref="A1186:B1186"/>
    <mergeCell ref="A1187:B1187"/>
    <mergeCell ref="A1188:B1188"/>
    <mergeCell ref="A1189:B1189"/>
    <mergeCell ref="A1190:B1190"/>
    <mergeCell ref="A1191:B1191"/>
    <mergeCell ref="A1192:B1192"/>
    <mergeCell ref="A1193:B1193"/>
    <mergeCell ref="A1194:B1194"/>
    <mergeCell ref="A1195:B1195"/>
    <mergeCell ref="A1196:B1196"/>
    <mergeCell ref="A1197:B1197"/>
    <mergeCell ref="A1198:B1198"/>
    <mergeCell ref="A1199:B1199"/>
    <mergeCell ref="A1200:B1200"/>
    <mergeCell ref="A1201:B1201"/>
    <mergeCell ref="A1202:B1202"/>
    <mergeCell ref="A1169:B1169"/>
    <mergeCell ref="A1170:B1170"/>
    <mergeCell ref="A1171:B1171"/>
    <mergeCell ref="A1172:B1172"/>
    <mergeCell ref="A1173:B1173"/>
    <mergeCell ref="A1174:B1174"/>
    <mergeCell ref="A1175:B1175"/>
    <mergeCell ref="A1176:B1176"/>
    <mergeCell ref="A1177:B1177"/>
    <mergeCell ref="A1178:B1178"/>
    <mergeCell ref="A1179:B1179"/>
    <mergeCell ref="A1180:B1180"/>
    <mergeCell ref="A1181:B1181"/>
    <mergeCell ref="A1182:B1182"/>
    <mergeCell ref="A1183:B1183"/>
    <mergeCell ref="A1184:B1184"/>
    <mergeCell ref="A1185:B1185"/>
    <mergeCell ref="A1152:B1152"/>
    <mergeCell ref="A1153:B1153"/>
    <mergeCell ref="A1154:B1154"/>
    <mergeCell ref="A1155:B1155"/>
    <mergeCell ref="A1156:B1156"/>
    <mergeCell ref="A1157:B1157"/>
    <mergeCell ref="A1158:B1158"/>
    <mergeCell ref="A1159:B1159"/>
    <mergeCell ref="A1160:B1160"/>
    <mergeCell ref="A1161:B1161"/>
    <mergeCell ref="A1162:B1162"/>
    <mergeCell ref="A1163:B1163"/>
    <mergeCell ref="A1164:B1164"/>
    <mergeCell ref="A1165:B1165"/>
    <mergeCell ref="A1166:B1166"/>
    <mergeCell ref="A1167:B1167"/>
    <mergeCell ref="A1168:B1168"/>
    <mergeCell ref="A1135:B1135"/>
    <mergeCell ref="A1136:B1136"/>
    <mergeCell ref="A1137:B1137"/>
    <mergeCell ref="A1138:B1138"/>
    <mergeCell ref="A1139:B1139"/>
    <mergeCell ref="A1140:B1140"/>
    <mergeCell ref="A1141:B1141"/>
    <mergeCell ref="A1142:B1142"/>
    <mergeCell ref="A1143:B1143"/>
    <mergeCell ref="A1144:B1144"/>
    <mergeCell ref="A1145:B1145"/>
    <mergeCell ref="A1146:B1146"/>
    <mergeCell ref="A1147:B1147"/>
    <mergeCell ref="A1148:B1148"/>
    <mergeCell ref="A1149:B1149"/>
    <mergeCell ref="A1150:B1150"/>
    <mergeCell ref="A1151:B1151"/>
    <mergeCell ref="A1118:B1118"/>
    <mergeCell ref="A1119:B1119"/>
    <mergeCell ref="A1120:B1120"/>
    <mergeCell ref="A1121:B1121"/>
    <mergeCell ref="A1122:B1122"/>
    <mergeCell ref="A1123:B1123"/>
    <mergeCell ref="A1124:B1124"/>
    <mergeCell ref="A1125:B1125"/>
    <mergeCell ref="A1126:B1126"/>
    <mergeCell ref="A1127:B1127"/>
    <mergeCell ref="A1128:B1128"/>
    <mergeCell ref="A1129:B1129"/>
    <mergeCell ref="A1130:B1130"/>
    <mergeCell ref="A1131:B1131"/>
    <mergeCell ref="A1132:B1132"/>
    <mergeCell ref="A1133:B1133"/>
    <mergeCell ref="A1134:B1134"/>
    <mergeCell ref="A1101:B1101"/>
    <mergeCell ref="A1102:B1102"/>
    <mergeCell ref="A1103:B1103"/>
    <mergeCell ref="A1104:B1104"/>
    <mergeCell ref="A1105:B1105"/>
    <mergeCell ref="A1106:B1106"/>
    <mergeCell ref="A1107:B1107"/>
    <mergeCell ref="A1108:B1108"/>
    <mergeCell ref="A1109:B1109"/>
    <mergeCell ref="A1110:B1110"/>
    <mergeCell ref="A1111:B1111"/>
    <mergeCell ref="A1112:B1112"/>
    <mergeCell ref="A1113:B1113"/>
    <mergeCell ref="A1114:B1114"/>
    <mergeCell ref="A1115:B1115"/>
    <mergeCell ref="A1116:B1116"/>
    <mergeCell ref="A1117:B1117"/>
    <mergeCell ref="A1084:B1084"/>
    <mergeCell ref="A1085:B1085"/>
    <mergeCell ref="A1086:B1086"/>
    <mergeCell ref="A1087:B1087"/>
    <mergeCell ref="A1088:B1088"/>
    <mergeCell ref="A1089:B1089"/>
    <mergeCell ref="A1090:B1090"/>
    <mergeCell ref="A1091:B1091"/>
    <mergeCell ref="A1092:B1092"/>
    <mergeCell ref="A1093:B1093"/>
    <mergeCell ref="A1094:B1094"/>
    <mergeCell ref="A1095:B1095"/>
    <mergeCell ref="A1096:B1096"/>
    <mergeCell ref="A1097:B1097"/>
    <mergeCell ref="A1098:B1098"/>
    <mergeCell ref="A1099:B1099"/>
    <mergeCell ref="A1100:B1100"/>
    <mergeCell ref="A1067:B1067"/>
    <mergeCell ref="A1068:B1068"/>
    <mergeCell ref="A1069:B1069"/>
    <mergeCell ref="A1070:B1070"/>
    <mergeCell ref="A1071:B1071"/>
    <mergeCell ref="A1072:B1072"/>
    <mergeCell ref="A1073:B1073"/>
    <mergeCell ref="A1074:B1074"/>
    <mergeCell ref="A1075:B1075"/>
    <mergeCell ref="A1076:B1076"/>
    <mergeCell ref="A1077:B1077"/>
    <mergeCell ref="A1078:B1078"/>
    <mergeCell ref="A1079:B1079"/>
    <mergeCell ref="A1080:B1080"/>
    <mergeCell ref="A1081:B1081"/>
    <mergeCell ref="A1082:B1082"/>
    <mergeCell ref="A1083:B1083"/>
    <mergeCell ref="A1050:B1050"/>
    <mergeCell ref="A1051:B1051"/>
    <mergeCell ref="A1052:B1052"/>
    <mergeCell ref="A1053:B1053"/>
    <mergeCell ref="A1054:B1054"/>
    <mergeCell ref="A1055:B1055"/>
    <mergeCell ref="A1056:B1056"/>
    <mergeCell ref="A1057:B1057"/>
    <mergeCell ref="A1058:B1058"/>
    <mergeCell ref="A1059:B1059"/>
    <mergeCell ref="A1060:B1060"/>
    <mergeCell ref="A1061:B1061"/>
    <mergeCell ref="A1062:B1062"/>
    <mergeCell ref="A1063:B1063"/>
    <mergeCell ref="A1064:B1064"/>
    <mergeCell ref="A1065:B1065"/>
    <mergeCell ref="A1066:B1066"/>
    <mergeCell ref="A1033:B1033"/>
    <mergeCell ref="A1034:B1034"/>
    <mergeCell ref="A1035:B1035"/>
    <mergeCell ref="A1036:B1036"/>
    <mergeCell ref="A1037:B1037"/>
    <mergeCell ref="A1038:B1038"/>
    <mergeCell ref="A1039:B1039"/>
    <mergeCell ref="A1040:B1040"/>
    <mergeCell ref="A1041:B1041"/>
    <mergeCell ref="A1042:B1042"/>
    <mergeCell ref="A1043:B1043"/>
    <mergeCell ref="A1044:B1044"/>
    <mergeCell ref="A1045:B1045"/>
    <mergeCell ref="A1046:B1046"/>
    <mergeCell ref="A1047:B1047"/>
    <mergeCell ref="A1048:B1048"/>
    <mergeCell ref="A1049:B1049"/>
    <mergeCell ref="A1016:B1016"/>
    <mergeCell ref="A1017:B1017"/>
    <mergeCell ref="A1018:B1018"/>
    <mergeCell ref="A1019:B1019"/>
    <mergeCell ref="A1020:B1020"/>
    <mergeCell ref="A1021:B1021"/>
    <mergeCell ref="A1022:B1022"/>
    <mergeCell ref="A1023:B1023"/>
    <mergeCell ref="A1024:B1024"/>
    <mergeCell ref="A1025:B1025"/>
    <mergeCell ref="A1026:B1026"/>
    <mergeCell ref="A1027:B1027"/>
    <mergeCell ref="A1028:B1028"/>
    <mergeCell ref="A1029:B1029"/>
    <mergeCell ref="A1030:B1030"/>
    <mergeCell ref="A1031:B1031"/>
    <mergeCell ref="A1032:B1032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  <mergeCell ref="A1011:B1011"/>
    <mergeCell ref="A1012:B1012"/>
    <mergeCell ref="A1013:B1013"/>
    <mergeCell ref="A1014:B1014"/>
    <mergeCell ref="A1015:B1015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F7:F10"/>
    <mergeCell ref="G7:G10"/>
    <mergeCell ref="A1:H1"/>
    <mergeCell ref="A2:H2"/>
    <mergeCell ref="B4:H4"/>
    <mergeCell ref="A6:B6"/>
    <mergeCell ref="C6:D6"/>
    <mergeCell ref="E6:F6"/>
    <mergeCell ref="G6:I6"/>
    <mergeCell ref="H7:I10"/>
    <mergeCell ref="A8:B8"/>
    <mergeCell ref="A9:B9"/>
    <mergeCell ref="A10:B10"/>
    <mergeCell ref="A11:B11"/>
    <mergeCell ref="A12:B12"/>
    <mergeCell ref="A7:B7"/>
    <mergeCell ref="C7:C10"/>
    <mergeCell ref="D7:D10"/>
    <mergeCell ref="E7:E10"/>
  </mergeCells>
  <pageMargins left="0.39370078740157477" right="0.39370078740157477" top="0" bottom="0" header="0" footer="0"/>
  <pageSetup paperSize="9" scale="55" fitToWidth="0" fitToHeight="0" pageOrder="overThenDown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O94"/>
  <sheetViews>
    <sheetView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sqref="A1:H1"/>
    </sheetView>
  </sheetViews>
  <sheetFormatPr defaultRowHeight="11.25" outlineLevelRow="2" outlineLevelCol="1" x14ac:dyDescent="0.2"/>
  <cols>
    <col min="1" max="1" width="16" style="41" customWidth="1"/>
    <col min="2" max="2" width="14" style="41" customWidth="1" collapsed="1"/>
    <col min="3" max="4" width="16" style="41" hidden="1" customWidth="1" outlineLevel="1"/>
    <col min="5" max="5" width="16" style="41" customWidth="1"/>
    <col min="6" max="6" width="16" style="41" customWidth="1" collapsed="1"/>
    <col min="7" max="7" width="16" style="41" hidden="1" customWidth="1" outlineLevel="1"/>
    <col min="8" max="8" width="1.42578125" style="41" hidden="1" customWidth="1" outlineLevel="1"/>
    <col min="9" max="9" width="14.5703125" style="41" hidden="1" customWidth="1" outlineLevel="1"/>
    <col min="10" max="254" width="9.140625" style="41" customWidth="1"/>
    <col min="255" max="16384" width="9.140625" style="41"/>
  </cols>
  <sheetData>
    <row r="1" spans="1:15" ht="12.75" customHeight="1" x14ac:dyDescent="0.2">
      <c r="A1" s="391" t="s">
        <v>488</v>
      </c>
      <c r="B1" s="391"/>
      <c r="C1" s="391"/>
      <c r="D1" s="391"/>
      <c r="E1" s="391"/>
      <c r="F1" s="391"/>
      <c r="G1" s="391"/>
      <c r="H1" s="391"/>
    </row>
    <row r="2" spans="1:15" ht="15.75" customHeight="1" x14ac:dyDescent="0.25">
      <c r="A2" s="392" t="s">
        <v>487</v>
      </c>
      <c r="B2" s="392"/>
      <c r="C2" s="392"/>
      <c r="D2" s="392"/>
      <c r="E2" s="392"/>
      <c r="F2" s="392"/>
      <c r="G2" s="392"/>
      <c r="H2" s="392"/>
    </row>
    <row r="3" spans="1:15" ht="2.1" customHeight="1" x14ac:dyDescent="0.2"/>
    <row r="4" spans="1:15" ht="11.25" customHeight="1" x14ac:dyDescent="0.2">
      <c r="A4" s="58" t="s">
        <v>486</v>
      </c>
      <c r="B4" s="393" t="s">
        <v>485</v>
      </c>
      <c r="C4" s="393"/>
      <c r="D4" s="393"/>
      <c r="E4" s="393"/>
      <c r="F4" s="393"/>
      <c r="G4" s="393"/>
      <c r="H4" s="393"/>
    </row>
    <row r="5" spans="1:15" ht="2.1" customHeight="1" x14ac:dyDescent="0.2"/>
    <row r="6" spans="1:15" ht="12.75" customHeight="1" x14ac:dyDescent="0.2">
      <c r="A6" s="388" t="s">
        <v>484</v>
      </c>
      <c r="B6" s="388"/>
      <c r="C6" s="394" t="s">
        <v>483</v>
      </c>
      <c r="D6" s="394"/>
      <c r="E6" s="394" t="s">
        <v>482</v>
      </c>
      <c r="F6" s="394"/>
      <c r="G6" s="394" t="s">
        <v>481</v>
      </c>
      <c r="H6" s="394"/>
      <c r="I6" s="394"/>
    </row>
    <row r="7" spans="1:15" ht="12.75" customHeight="1" x14ac:dyDescent="0.2">
      <c r="A7" s="388" t="s">
        <v>480</v>
      </c>
      <c r="B7" s="388"/>
      <c r="C7" s="389" t="s">
        <v>479</v>
      </c>
      <c r="D7" s="389" t="s">
        <v>478</v>
      </c>
      <c r="E7" s="389" t="s">
        <v>479</v>
      </c>
      <c r="F7" s="389" t="s">
        <v>478</v>
      </c>
      <c r="G7" s="389" t="s">
        <v>479</v>
      </c>
      <c r="H7" s="389" t="s">
        <v>478</v>
      </c>
      <c r="I7" s="389"/>
    </row>
    <row r="8" spans="1:15" ht="12.75" customHeight="1" x14ac:dyDescent="0.2">
      <c r="A8" s="388" t="s">
        <v>477</v>
      </c>
      <c r="B8" s="388"/>
      <c r="C8" s="390"/>
      <c r="D8" s="390"/>
      <c r="E8" s="390"/>
      <c r="F8" s="390"/>
      <c r="G8" s="390"/>
      <c r="H8" s="395"/>
      <c r="I8" s="396"/>
    </row>
    <row r="9" spans="1:15" ht="12.75" customHeight="1" x14ac:dyDescent="0.2">
      <c r="A9" s="387" t="s">
        <v>476</v>
      </c>
      <c r="B9" s="387"/>
      <c r="C9" s="56"/>
      <c r="D9" s="56"/>
      <c r="E9" s="57">
        <v>40370607.549999997</v>
      </c>
      <c r="F9" s="57">
        <v>40370607.549999997</v>
      </c>
      <c r="G9" s="56"/>
      <c r="H9" s="55"/>
      <c r="I9" s="54"/>
      <c r="J9" s="60" t="s">
        <v>364</v>
      </c>
      <c r="K9" s="60" t="s">
        <v>365</v>
      </c>
      <c r="L9" s="60" t="s">
        <v>363</v>
      </c>
      <c r="M9" s="59" t="s">
        <v>369</v>
      </c>
    </row>
    <row r="10" spans="1:15" ht="12" customHeight="1" outlineLevel="1" collapsed="1" x14ac:dyDescent="0.2">
      <c r="A10" s="384" t="s">
        <v>475</v>
      </c>
      <c r="B10" s="384"/>
      <c r="C10" s="52"/>
      <c r="D10" s="52"/>
      <c r="E10" s="88">
        <v>304593.39</v>
      </c>
      <c r="F10" s="53">
        <v>304593.39</v>
      </c>
      <c r="G10" s="52"/>
      <c r="H10" s="51"/>
      <c r="I10" s="50"/>
      <c r="J10" s="96"/>
      <c r="K10" s="96" t="s">
        <v>491</v>
      </c>
      <c r="L10" s="96"/>
      <c r="M10" s="96"/>
      <c r="N10" s="90"/>
      <c r="O10" s="90"/>
    </row>
    <row r="11" spans="1:15" ht="12" hidden="1" customHeight="1" outlineLevel="2" x14ac:dyDescent="0.2">
      <c r="A11" s="383" t="s">
        <v>440</v>
      </c>
      <c r="B11" s="383"/>
      <c r="C11" s="48"/>
      <c r="D11" s="48"/>
      <c r="E11" s="49">
        <v>234410.59</v>
      </c>
      <c r="F11" s="49">
        <v>234410.59</v>
      </c>
      <c r="G11" s="48"/>
      <c r="H11" s="47"/>
      <c r="I11" s="46"/>
      <c r="J11" s="96"/>
      <c r="K11" s="96"/>
      <c r="L11" s="96"/>
      <c r="M11" s="96"/>
      <c r="N11" s="90"/>
      <c r="O11" s="90"/>
    </row>
    <row r="12" spans="1:15" ht="12" hidden="1" customHeight="1" outlineLevel="2" x14ac:dyDescent="0.2">
      <c r="A12" s="383" t="s">
        <v>442</v>
      </c>
      <c r="B12" s="383"/>
      <c r="C12" s="48"/>
      <c r="D12" s="48"/>
      <c r="E12" s="49">
        <v>70182.8</v>
      </c>
      <c r="F12" s="49">
        <v>70182.8</v>
      </c>
      <c r="G12" s="48"/>
      <c r="H12" s="47"/>
      <c r="I12" s="46"/>
      <c r="J12" s="96"/>
      <c r="K12" s="96"/>
      <c r="L12" s="96"/>
      <c r="M12" s="96"/>
      <c r="N12" s="90"/>
      <c r="O12" s="90"/>
    </row>
    <row r="13" spans="1:15" ht="12" customHeight="1" outlineLevel="1" collapsed="1" x14ac:dyDescent="0.2">
      <c r="A13" s="384" t="s">
        <v>475</v>
      </c>
      <c r="B13" s="384"/>
      <c r="C13" s="52"/>
      <c r="D13" s="52"/>
      <c r="E13" s="88">
        <v>2791402.25</v>
      </c>
      <c r="F13" s="53">
        <v>2791402.25</v>
      </c>
      <c r="G13" s="52"/>
      <c r="H13" s="51"/>
      <c r="I13" s="50"/>
      <c r="J13" s="96"/>
      <c r="K13" s="96" t="s">
        <v>491</v>
      </c>
      <c r="L13" s="96"/>
      <c r="M13" s="96"/>
      <c r="N13" s="90"/>
      <c r="O13" s="90"/>
    </row>
    <row r="14" spans="1:15" ht="12" hidden="1" customHeight="1" outlineLevel="2" x14ac:dyDescent="0.2">
      <c r="A14" s="383" t="s">
        <v>440</v>
      </c>
      <c r="B14" s="383"/>
      <c r="C14" s="48"/>
      <c r="D14" s="48"/>
      <c r="E14" s="49">
        <v>2791402.25</v>
      </c>
      <c r="F14" s="49">
        <v>2791402.25</v>
      </c>
      <c r="G14" s="48"/>
      <c r="H14" s="47"/>
      <c r="I14" s="46"/>
      <c r="J14" s="96"/>
      <c r="K14" s="96"/>
      <c r="L14" s="96"/>
      <c r="M14" s="96"/>
      <c r="N14" s="90"/>
      <c r="O14" s="90"/>
    </row>
    <row r="15" spans="1:15" ht="12" customHeight="1" outlineLevel="1" collapsed="1" x14ac:dyDescent="0.2">
      <c r="A15" s="384" t="s">
        <v>474</v>
      </c>
      <c r="B15" s="384"/>
      <c r="C15" s="52"/>
      <c r="D15" s="52"/>
      <c r="E15" s="88">
        <v>348230.23</v>
      </c>
      <c r="F15" s="53">
        <v>348230.23</v>
      </c>
      <c r="G15" s="52"/>
      <c r="H15" s="51"/>
      <c r="I15" s="50"/>
      <c r="J15" s="96"/>
      <c r="K15" s="96"/>
      <c r="L15" s="96"/>
      <c r="M15" s="96"/>
      <c r="N15" s="90"/>
      <c r="O15" s="90"/>
    </row>
    <row r="16" spans="1:15" ht="12" hidden="1" customHeight="1" outlineLevel="2" x14ac:dyDescent="0.2">
      <c r="A16" s="383" t="s">
        <v>448</v>
      </c>
      <c r="B16" s="383"/>
      <c r="C16" s="48"/>
      <c r="D16" s="48"/>
      <c r="E16" s="49">
        <v>316490.76</v>
      </c>
      <c r="F16" s="49">
        <v>316490.76</v>
      </c>
      <c r="G16" s="48"/>
      <c r="H16" s="47"/>
      <c r="I16" s="46"/>
      <c r="J16" s="96"/>
      <c r="K16" s="96"/>
      <c r="L16" s="96" t="s">
        <v>447</v>
      </c>
      <c r="M16" s="96"/>
      <c r="N16" s="90"/>
      <c r="O16" s="90"/>
    </row>
    <row r="17" spans="1:15" ht="23.25" hidden="1" customHeight="1" outlineLevel="2" x14ac:dyDescent="0.2">
      <c r="A17" s="383" t="s">
        <v>438</v>
      </c>
      <c r="B17" s="383"/>
      <c r="C17" s="48"/>
      <c r="D17" s="48"/>
      <c r="E17" s="49">
        <v>31739.47</v>
      </c>
      <c r="F17" s="49">
        <v>31739.47</v>
      </c>
      <c r="G17" s="48"/>
      <c r="H17" s="47"/>
      <c r="I17" s="46"/>
      <c r="J17" s="96" t="s">
        <v>489</v>
      </c>
      <c r="K17" s="96"/>
      <c r="L17" s="96"/>
      <c r="M17" s="96"/>
      <c r="N17" s="90"/>
      <c r="O17" s="90"/>
    </row>
    <row r="18" spans="1:15" ht="12" customHeight="1" outlineLevel="1" collapsed="1" x14ac:dyDescent="0.2">
      <c r="A18" s="384" t="s">
        <v>473</v>
      </c>
      <c r="B18" s="384"/>
      <c r="C18" s="52"/>
      <c r="D18" s="52"/>
      <c r="E18" s="88">
        <v>4406461.92</v>
      </c>
      <c r="F18" s="53">
        <v>4406461.92</v>
      </c>
      <c r="G18" s="52"/>
      <c r="H18" s="51"/>
      <c r="I18" s="50"/>
      <c r="J18" s="96"/>
      <c r="K18" s="96"/>
      <c r="L18" s="96"/>
      <c r="M18" s="96"/>
      <c r="N18" s="90"/>
      <c r="O18" s="90"/>
    </row>
    <row r="19" spans="1:15" ht="12" hidden="1" customHeight="1" outlineLevel="2" x14ac:dyDescent="0.2">
      <c r="A19" s="383" t="s">
        <v>448</v>
      </c>
      <c r="B19" s="383"/>
      <c r="C19" s="48"/>
      <c r="D19" s="48"/>
      <c r="E19" s="49">
        <v>4269061.92</v>
      </c>
      <c r="F19" s="49">
        <v>4269061.92</v>
      </c>
      <c r="G19" s="48"/>
      <c r="H19" s="47"/>
      <c r="I19" s="46"/>
      <c r="J19" s="90"/>
      <c r="K19" s="90"/>
      <c r="L19" s="90" t="s">
        <v>447</v>
      </c>
      <c r="M19" s="90"/>
      <c r="N19" s="90"/>
      <c r="O19" s="90"/>
    </row>
    <row r="20" spans="1:15" ht="12" hidden="1" customHeight="1" outlineLevel="2" x14ac:dyDescent="0.2">
      <c r="A20" s="383" t="s">
        <v>472</v>
      </c>
      <c r="B20" s="383"/>
      <c r="C20" s="48"/>
      <c r="D20" s="48"/>
      <c r="E20" s="49">
        <v>99900</v>
      </c>
      <c r="F20" s="49">
        <v>99900</v>
      </c>
      <c r="G20" s="48"/>
      <c r="H20" s="47"/>
      <c r="I20" s="46"/>
      <c r="J20" s="90"/>
      <c r="K20" s="90"/>
      <c r="L20" s="90" t="s">
        <v>447</v>
      </c>
      <c r="M20" s="90"/>
      <c r="N20" s="90"/>
      <c r="O20" s="90"/>
    </row>
    <row r="21" spans="1:15" ht="23.25" hidden="1" customHeight="1" outlineLevel="2" x14ac:dyDescent="0.2">
      <c r="A21" s="383" t="s">
        <v>467</v>
      </c>
      <c r="B21" s="383"/>
      <c r="C21" s="48"/>
      <c r="D21" s="48"/>
      <c r="E21" s="49">
        <v>37500</v>
      </c>
      <c r="F21" s="49">
        <v>37500</v>
      </c>
      <c r="G21" s="48"/>
      <c r="H21" s="47"/>
      <c r="I21" s="46"/>
      <c r="J21" s="90"/>
      <c r="K21" s="90"/>
      <c r="L21" s="90"/>
      <c r="M21" s="90" t="s">
        <v>490</v>
      </c>
      <c r="N21" s="90"/>
      <c r="O21" s="90"/>
    </row>
    <row r="22" spans="1:15" ht="12" customHeight="1" outlineLevel="1" collapsed="1" x14ac:dyDescent="0.2">
      <c r="A22" s="384" t="s">
        <v>471</v>
      </c>
      <c r="B22" s="384"/>
      <c r="C22" s="52"/>
      <c r="D22" s="52"/>
      <c r="E22" s="88">
        <v>703062.03</v>
      </c>
      <c r="F22" s="53">
        <v>703062.03</v>
      </c>
      <c r="G22" s="52"/>
      <c r="H22" s="51"/>
      <c r="I22" s="50"/>
      <c r="J22" s="90" t="s">
        <v>489</v>
      </c>
      <c r="K22" s="90"/>
      <c r="L22" s="90"/>
      <c r="M22" s="90"/>
      <c r="N22" s="90"/>
      <c r="O22" s="90"/>
    </row>
    <row r="23" spans="1:15" ht="12" hidden="1" customHeight="1" outlineLevel="2" x14ac:dyDescent="0.2">
      <c r="A23" s="383" t="s">
        <v>470</v>
      </c>
      <c r="B23" s="383"/>
      <c r="C23" s="48"/>
      <c r="D23" s="48"/>
      <c r="E23" s="49">
        <v>675491.22</v>
      </c>
      <c r="F23" s="49">
        <v>675491.22</v>
      </c>
      <c r="G23" s="48"/>
      <c r="H23" s="47"/>
      <c r="I23" s="46"/>
      <c r="J23" s="90"/>
      <c r="K23" s="90"/>
      <c r="L23" s="90"/>
      <c r="M23" s="90"/>
      <c r="N23" s="90"/>
      <c r="O23" s="90"/>
    </row>
    <row r="24" spans="1:15" ht="23.25" hidden="1" customHeight="1" outlineLevel="2" x14ac:dyDescent="0.2">
      <c r="A24" s="383" t="s">
        <v>438</v>
      </c>
      <c r="B24" s="383"/>
      <c r="C24" s="48"/>
      <c r="D24" s="48"/>
      <c r="E24" s="49">
        <v>27570.81</v>
      </c>
      <c r="F24" s="49">
        <v>27570.81</v>
      </c>
      <c r="G24" s="48"/>
      <c r="H24" s="47"/>
      <c r="I24" s="46"/>
      <c r="J24" s="90"/>
      <c r="K24" s="90"/>
      <c r="L24" s="90"/>
      <c r="M24" s="90"/>
      <c r="N24" s="90"/>
      <c r="O24" s="90"/>
    </row>
    <row r="25" spans="1:15" ht="12" customHeight="1" outlineLevel="1" collapsed="1" x14ac:dyDescent="0.2">
      <c r="A25" s="384" t="s">
        <v>469</v>
      </c>
      <c r="B25" s="384"/>
      <c r="C25" s="52"/>
      <c r="D25" s="52"/>
      <c r="E25" s="88">
        <v>80255.38</v>
      </c>
      <c r="F25" s="53">
        <v>80255.38</v>
      </c>
      <c r="G25" s="52"/>
      <c r="H25" s="51"/>
      <c r="I25" s="50"/>
      <c r="J25" s="90"/>
      <c r="K25" s="90"/>
      <c r="L25" s="90"/>
      <c r="M25" s="90"/>
      <c r="N25" s="90"/>
      <c r="O25" s="90"/>
    </row>
    <row r="26" spans="1:15" ht="12" hidden="1" customHeight="1" outlineLevel="2" x14ac:dyDescent="0.2">
      <c r="A26" s="383" t="s">
        <v>468</v>
      </c>
      <c r="B26" s="383"/>
      <c r="C26" s="48"/>
      <c r="D26" s="48"/>
      <c r="E26" s="49">
        <v>49670</v>
      </c>
      <c r="F26" s="49">
        <v>49670</v>
      </c>
      <c r="G26" s="48"/>
      <c r="H26" s="47"/>
      <c r="I26" s="46"/>
      <c r="J26" s="90"/>
      <c r="K26" s="90" t="s">
        <v>492</v>
      </c>
      <c r="L26" s="90"/>
      <c r="M26" s="90"/>
      <c r="N26" s="90"/>
      <c r="O26" s="90"/>
    </row>
    <row r="27" spans="1:15" ht="23.25" hidden="1" customHeight="1" outlineLevel="2" x14ac:dyDescent="0.2">
      <c r="A27" s="383" t="s">
        <v>467</v>
      </c>
      <c r="B27" s="383"/>
      <c r="C27" s="48"/>
      <c r="D27" s="48"/>
      <c r="E27" s="49">
        <v>30585.38</v>
      </c>
      <c r="F27" s="49">
        <v>30585.38</v>
      </c>
      <c r="G27" s="48"/>
      <c r="H27" s="47"/>
      <c r="I27" s="46"/>
      <c r="J27" s="90"/>
      <c r="K27" s="90"/>
      <c r="L27" s="90"/>
      <c r="M27" s="90" t="s">
        <v>490</v>
      </c>
      <c r="N27" s="90"/>
      <c r="O27" s="90"/>
    </row>
    <row r="28" spans="1:15" ht="12" customHeight="1" outlineLevel="1" collapsed="1" x14ac:dyDescent="0.2">
      <c r="A28" s="384" t="s">
        <v>466</v>
      </c>
      <c r="B28" s="384"/>
      <c r="C28" s="52"/>
      <c r="D28" s="52"/>
      <c r="E28" s="88">
        <v>6371.85</v>
      </c>
      <c r="F28" s="53">
        <v>6371.85</v>
      </c>
      <c r="G28" s="52"/>
      <c r="H28" s="51"/>
      <c r="I28" s="50"/>
      <c r="J28" s="90"/>
      <c r="K28" s="90" t="s">
        <v>492</v>
      </c>
      <c r="L28" s="90"/>
      <c r="M28" s="90"/>
      <c r="N28" s="90"/>
      <c r="O28" s="90"/>
    </row>
    <row r="29" spans="1:15" ht="12" hidden="1" customHeight="1" outlineLevel="2" x14ac:dyDescent="0.2">
      <c r="A29" s="386" t="s">
        <v>465</v>
      </c>
      <c r="B29" s="386"/>
      <c r="C29" s="48"/>
      <c r="D29" s="48"/>
      <c r="E29" s="49">
        <v>6371.85</v>
      </c>
      <c r="F29" s="49">
        <v>6371.85</v>
      </c>
      <c r="G29" s="48"/>
      <c r="H29" s="47"/>
      <c r="I29" s="46"/>
      <c r="J29" s="90"/>
      <c r="K29" s="90"/>
      <c r="L29" s="90"/>
      <c r="M29" s="90"/>
      <c r="N29" s="90"/>
      <c r="O29" s="90"/>
    </row>
    <row r="30" spans="1:15" ht="12" customHeight="1" outlineLevel="1" collapsed="1" x14ac:dyDescent="0.2">
      <c r="A30" s="384" t="s">
        <v>464</v>
      </c>
      <c r="B30" s="384"/>
      <c r="C30" s="52"/>
      <c r="D30" s="52"/>
      <c r="E30" s="88">
        <v>9859193.9700000007</v>
      </c>
      <c r="F30" s="53">
        <v>9859193.9700000007</v>
      </c>
      <c r="G30" s="52"/>
      <c r="H30" s="51"/>
      <c r="I30" s="50"/>
      <c r="J30" s="90"/>
      <c r="K30" s="90"/>
      <c r="L30" s="90"/>
      <c r="M30" s="90"/>
      <c r="N30" s="90"/>
      <c r="O30" s="90"/>
    </row>
    <row r="31" spans="1:15" ht="12" hidden="1" customHeight="1" outlineLevel="2" x14ac:dyDescent="0.2">
      <c r="A31" s="383" t="s">
        <v>448</v>
      </c>
      <c r="B31" s="383"/>
      <c r="C31" s="48"/>
      <c r="D31" s="48"/>
      <c r="E31" s="49">
        <v>1057681.54</v>
      </c>
      <c r="F31" s="49">
        <v>1057681.54</v>
      </c>
      <c r="G31" s="48"/>
      <c r="H31" s="47"/>
      <c r="I31" s="46"/>
      <c r="J31" s="90"/>
      <c r="K31" s="90"/>
      <c r="L31" s="90" t="s">
        <v>447</v>
      </c>
      <c r="M31" s="90"/>
      <c r="N31" s="90"/>
      <c r="O31" s="90"/>
    </row>
    <row r="32" spans="1:15" ht="12" hidden="1" customHeight="1" outlineLevel="2" x14ac:dyDescent="0.2">
      <c r="A32" s="383" t="s">
        <v>440</v>
      </c>
      <c r="B32" s="383"/>
      <c r="C32" s="48"/>
      <c r="D32" s="48"/>
      <c r="E32" s="49">
        <v>8635445.1699999999</v>
      </c>
      <c r="F32" s="49">
        <v>8635445.1699999999</v>
      </c>
      <c r="G32" s="48"/>
      <c r="H32" s="47"/>
      <c r="I32" s="46"/>
      <c r="J32" s="90"/>
      <c r="K32" s="90" t="s">
        <v>494</v>
      </c>
      <c r="L32" s="90"/>
      <c r="M32" s="90"/>
      <c r="N32" s="90"/>
      <c r="O32" s="90"/>
    </row>
    <row r="33" spans="1:15" ht="12" hidden="1" customHeight="1" outlineLevel="2" x14ac:dyDescent="0.2">
      <c r="A33" s="383" t="s">
        <v>442</v>
      </c>
      <c r="B33" s="383"/>
      <c r="C33" s="48"/>
      <c r="D33" s="48"/>
      <c r="E33" s="49">
        <v>166067.26</v>
      </c>
      <c r="F33" s="49">
        <v>166067.26</v>
      </c>
      <c r="G33" s="48"/>
      <c r="H33" s="47"/>
      <c r="I33" s="46"/>
      <c r="J33" s="90"/>
      <c r="K33" s="90" t="s">
        <v>494</v>
      </c>
      <c r="L33" s="90"/>
      <c r="M33" s="90"/>
      <c r="N33" s="90"/>
      <c r="O33" s="90"/>
    </row>
    <row r="34" spans="1:15" ht="12" customHeight="1" outlineLevel="1" collapsed="1" x14ac:dyDescent="0.2">
      <c r="A34" s="384" t="s">
        <v>463</v>
      </c>
      <c r="B34" s="384"/>
      <c r="C34" s="52"/>
      <c r="D34" s="52"/>
      <c r="E34" s="53">
        <v>727458.36</v>
      </c>
      <c r="F34" s="53">
        <v>727458.36</v>
      </c>
      <c r="G34" s="52"/>
      <c r="H34" s="51"/>
      <c r="I34" s="50"/>
      <c r="J34" s="106" t="s">
        <v>883</v>
      </c>
      <c r="K34" s="90"/>
      <c r="L34" s="90"/>
      <c r="M34" s="90"/>
      <c r="N34" s="90"/>
      <c r="O34" s="90"/>
    </row>
    <row r="35" spans="1:15" ht="23.25" hidden="1" customHeight="1" outlineLevel="2" x14ac:dyDescent="0.2">
      <c r="A35" s="383" t="s">
        <v>438</v>
      </c>
      <c r="B35" s="383"/>
      <c r="C35" s="48"/>
      <c r="D35" s="48"/>
      <c r="E35" s="49">
        <v>727458.36</v>
      </c>
      <c r="F35" s="49">
        <v>727458.36</v>
      </c>
      <c r="G35" s="48"/>
      <c r="H35" s="47"/>
      <c r="I35" s="46"/>
      <c r="J35" s="90"/>
      <c r="K35" s="90"/>
      <c r="L35" s="90"/>
      <c r="M35" s="90"/>
      <c r="N35" s="90"/>
      <c r="O35" s="90"/>
    </row>
    <row r="36" spans="1:15" ht="12" customHeight="1" outlineLevel="1" collapsed="1" x14ac:dyDescent="0.2">
      <c r="A36" s="384" t="s">
        <v>462</v>
      </c>
      <c r="B36" s="384"/>
      <c r="C36" s="52"/>
      <c r="D36" s="52"/>
      <c r="E36" s="88">
        <v>5856202.0199999996</v>
      </c>
      <c r="F36" s="53">
        <v>5856202.0199999996</v>
      </c>
      <c r="G36" s="52"/>
      <c r="H36" s="51"/>
      <c r="I36" s="50"/>
      <c r="J36" s="90"/>
      <c r="K36" s="90" t="s">
        <v>493</v>
      </c>
      <c r="L36" s="90"/>
      <c r="M36" s="90"/>
      <c r="N36" s="90"/>
      <c r="O36" s="90"/>
    </row>
    <row r="37" spans="1:15" ht="12" hidden="1" customHeight="1" outlineLevel="2" x14ac:dyDescent="0.2">
      <c r="A37" s="383" t="s">
        <v>440</v>
      </c>
      <c r="B37" s="383"/>
      <c r="C37" s="48"/>
      <c r="D37" s="48"/>
      <c r="E37" s="49">
        <v>5726163</v>
      </c>
      <c r="F37" s="49">
        <v>5726163</v>
      </c>
      <c r="G37" s="48"/>
      <c r="H37" s="47"/>
      <c r="I37" s="46"/>
      <c r="J37" s="90"/>
      <c r="K37" s="90"/>
      <c r="L37" s="90"/>
      <c r="M37" s="90"/>
      <c r="N37" s="90"/>
      <c r="O37" s="90"/>
    </row>
    <row r="38" spans="1:15" ht="12" hidden="1" customHeight="1" outlineLevel="2" x14ac:dyDescent="0.2">
      <c r="A38" s="383" t="s">
        <v>442</v>
      </c>
      <c r="B38" s="383"/>
      <c r="C38" s="48"/>
      <c r="D38" s="48"/>
      <c r="E38" s="49">
        <v>130039.02</v>
      </c>
      <c r="F38" s="49">
        <v>130039.02</v>
      </c>
      <c r="G38" s="48"/>
      <c r="H38" s="47"/>
      <c r="I38" s="46"/>
      <c r="J38" s="90"/>
      <c r="K38" s="90"/>
      <c r="L38" s="90"/>
      <c r="M38" s="90"/>
      <c r="N38" s="90"/>
      <c r="O38" s="90"/>
    </row>
    <row r="39" spans="1:15" ht="12" customHeight="1" outlineLevel="1" collapsed="1" x14ac:dyDescent="0.2">
      <c r="A39" s="384" t="s">
        <v>461</v>
      </c>
      <c r="B39" s="384"/>
      <c r="C39" s="52"/>
      <c r="D39" s="52"/>
      <c r="E39" s="88">
        <v>393787.97</v>
      </c>
      <c r="F39" s="53">
        <v>393787.97</v>
      </c>
      <c r="G39" s="52"/>
      <c r="H39" s="51"/>
      <c r="I39" s="50"/>
      <c r="J39" s="90"/>
      <c r="K39" s="90" t="s">
        <v>496</v>
      </c>
      <c r="L39" s="90"/>
      <c r="M39" s="90"/>
      <c r="N39" s="90"/>
      <c r="O39" s="90"/>
    </row>
    <row r="40" spans="1:15" ht="12" hidden="1" customHeight="1" outlineLevel="2" x14ac:dyDescent="0.2">
      <c r="A40" s="383" t="s">
        <v>440</v>
      </c>
      <c r="B40" s="383"/>
      <c r="C40" s="48"/>
      <c r="D40" s="48"/>
      <c r="E40" s="49">
        <v>306749.56</v>
      </c>
      <c r="F40" s="49">
        <v>306749.56</v>
      </c>
      <c r="G40" s="48"/>
      <c r="H40" s="47"/>
      <c r="I40" s="46"/>
      <c r="J40" s="90"/>
      <c r="K40" s="90"/>
      <c r="L40" s="90"/>
      <c r="M40" s="90"/>
      <c r="N40" s="90"/>
      <c r="O40" s="90"/>
    </row>
    <row r="41" spans="1:15" ht="12" hidden="1" customHeight="1" outlineLevel="2" x14ac:dyDescent="0.2">
      <c r="A41" s="383" t="s">
        <v>442</v>
      </c>
      <c r="B41" s="383"/>
      <c r="C41" s="48"/>
      <c r="D41" s="48"/>
      <c r="E41" s="49">
        <v>87038.41</v>
      </c>
      <c r="F41" s="49">
        <v>87038.41</v>
      </c>
      <c r="G41" s="48"/>
      <c r="H41" s="47"/>
      <c r="I41" s="46"/>
      <c r="J41" s="90"/>
      <c r="K41" s="90"/>
      <c r="L41" s="90"/>
      <c r="M41" s="90"/>
      <c r="N41" s="90"/>
      <c r="O41" s="90"/>
    </row>
    <row r="42" spans="1:15" ht="12" customHeight="1" outlineLevel="1" collapsed="1" x14ac:dyDescent="0.2">
      <c r="A42" s="384" t="s">
        <v>461</v>
      </c>
      <c r="B42" s="384"/>
      <c r="C42" s="52"/>
      <c r="D42" s="52"/>
      <c r="E42" s="88">
        <v>5133124.24</v>
      </c>
      <c r="F42" s="53">
        <v>5133124.24</v>
      </c>
      <c r="G42" s="52"/>
      <c r="H42" s="51"/>
      <c r="I42" s="50"/>
      <c r="J42" s="90"/>
      <c r="K42" s="90" t="s">
        <v>496</v>
      </c>
      <c r="L42" s="90"/>
      <c r="M42" s="90"/>
      <c r="N42" s="90"/>
      <c r="O42" s="90"/>
    </row>
    <row r="43" spans="1:15" ht="12" hidden="1" customHeight="1" outlineLevel="2" x14ac:dyDescent="0.2">
      <c r="A43" s="383" t="s">
        <v>440</v>
      </c>
      <c r="B43" s="383"/>
      <c r="C43" s="48"/>
      <c r="D43" s="48"/>
      <c r="E43" s="49">
        <v>5133124.24</v>
      </c>
      <c r="F43" s="49">
        <v>5133124.24</v>
      </c>
      <c r="G43" s="48"/>
      <c r="H43" s="47"/>
      <c r="I43" s="46"/>
      <c r="J43" s="90"/>
      <c r="K43" s="90"/>
      <c r="L43" s="90"/>
      <c r="M43" s="90"/>
      <c r="N43" s="90"/>
      <c r="O43" s="90"/>
    </row>
    <row r="44" spans="1:15" ht="12" customHeight="1" outlineLevel="1" collapsed="1" x14ac:dyDescent="0.2">
      <c r="A44" s="384" t="s">
        <v>460</v>
      </c>
      <c r="B44" s="384"/>
      <c r="C44" s="52"/>
      <c r="D44" s="52"/>
      <c r="E44" s="53">
        <v>252017.33</v>
      </c>
      <c r="F44" s="53">
        <v>252017.33</v>
      </c>
      <c r="G44" s="52"/>
      <c r="H44" s="51"/>
      <c r="I44" s="50"/>
      <c r="J44" s="106" t="s">
        <v>883</v>
      </c>
      <c r="K44" s="90"/>
      <c r="L44" s="90"/>
      <c r="M44" s="90"/>
      <c r="N44" s="90"/>
      <c r="O44" s="90"/>
    </row>
    <row r="45" spans="1:15" ht="23.25" hidden="1" customHeight="1" outlineLevel="2" x14ac:dyDescent="0.2">
      <c r="A45" s="383" t="s">
        <v>438</v>
      </c>
      <c r="B45" s="383"/>
      <c r="C45" s="48"/>
      <c r="D45" s="48"/>
      <c r="E45" s="49">
        <v>252017.33</v>
      </c>
      <c r="F45" s="49">
        <v>252017.33</v>
      </c>
      <c r="G45" s="48"/>
      <c r="H45" s="47"/>
      <c r="I45" s="46"/>
      <c r="J45" s="90"/>
      <c r="K45" s="90"/>
      <c r="L45" s="90"/>
      <c r="M45" s="90"/>
      <c r="N45" s="90"/>
      <c r="O45" s="90"/>
    </row>
    <row r="46" spans="1:15" ht="12" customHeight="1" outlineLevel="1" collapsed="1" x14ac:dyDescent="0.2">
      <c r="A46" s="384" t="s">
        <v>459</v>
      </c>
      <c r="B46" s="384"/>
      <c r="C46" s="52"/>
      <c r="D46" s="52"/>
      <c r="E46" s="88">
        <v>13791.21</v>
      </c>
      <c r="F46" s="53">
        <v>13791.21</v>
      </c>
      <c r="G46" s="52"/>
      <c r="H46" s="51"/>
      <c r="I46" s="50"/>
      <c r="J46" s="90"/>
      <c r="K46" s="90" t="s">
        <v>495</v>
      </c>
      <c r="L46" s="90"/>
      <c r="M46" s="90"/>
      <c r="N46" s="90"/>
      <c r="O46" s="90"/>
    </row>
    <row r="47" spans="1:15" ht="12" hidden="1" customHeight="1" outlineLevel="2" x14ac:dyDescent="0.2">
      <c r="A47" s="383" t="s">
        <v>440</v>
      </c>
      <c r="B47" s="383"/>
      <c r="C47" s="48"/>
      <c r="D47" s="48"/>
      <c r="E47" s="49">
        <v>11991.21</v>
      </c>
      <c r="F47" s="49">
        <v>11991.21</v>
      </c>
      <c r="G47" s="48"/>
      <c r="H47" s="47"/>
      <c r="I47" s="46"/>
      <c r="J47" s="90"/>
      <c r="K47" s="90"/>
      <c r="L47" s="90"/>
      <c r="M47" s="90"/>
      <c r="N47" s="90"/>
      <c r="O47" s="90"/>
    </row>
    <row r="48" spans="1:15" ht="12" hidden="1" customHeight="1" outlineLevel="2" x14ac:dyDescent="0.2">
      <c r="A48" s="383" t="s">
        <v>442</v>
      </c>
      <c r="B48" s="383"/>
      <c r="C48" s="48"/>
      <c r="D48" s="48"/>
      <c r="E48" s="49">
        <v>1800</v>
      </c>
      <c r="F48" s="49">
        <v>1800</v>
      </c>
      <c r="G48" s="48"/>
      <c r="H48" s="47"/>
      <c r="I48" s="46"/>
      <c r="J48" s="90"/>
      <c r="K48" s="90"/>
      <c r="L48" s="90"/>
      <c r="M48" s="90"/>
      <c r="N48" s="90"/>
      <c r="O48" s="90"/>
    </row>
    <row r="49" spans="1:15" ht="12" customHeight="1" outlineLevel="1" collapsed="1" x14ac:dyDescent="0.2">
      <c r="A49" s="384" t="s">
        <v>459</v>
      </c>
      <c r="B49" s="384"/>
      <c r="C49" s="52"/>
      <c r="D49" s="52"/>
      <c r="E49" s="88">
        <v>850219.23</v>
      </c>
      <c r="F49" s="53">
        <v>850219.23</v>
      </c>
      <c r="G49" s="52"/>
      <c r="H49" s="51"/>
      <c r="I49" s="50"/>
      <c r="J49" s="90"/>
      <c r="K49" s="90" t="s">
        <v>495</v>
      </c>
      <c r="L49" s="90"/>
      <c r="M49" s="90"/>
      <c r="N49" s="90"/>
      <c r="O49" s="90"/>
    </row>
    <row r="50" spans="1:15" ht="12" hidden="1" customHeight="1" outlineLevel="2" x14ac:dyDescent="0.2">
      <c r="A50" s="383" t="s">
        <v>440</v>
      </c>
      <c r="B50" s="383"/>
      <c r="C50" s="48"/>
      <c r="D50" s="48"/>
      <c r="E50" s="49">
        <v>850219.23</v>
      </c>
      <c r="F50" s="49">
        <v>850219.23</v>
      </c>
      <c r="G50" s="48"/>
      <c r="H50" s="47"/>
      <c r="I50" s="46"/>
      <c r="J50" s="90"/>
      <c r="K50" s="90"/>
      <c r="L50" s="90"/>
      <c r="M50" s="90"/>
      <c r="N50" s="90"/>
      <c r="O50" s="90"/>
    </row>
    <row r="51" spans="1:15" ht="12" customHeight="1" outlineLevel="1" collapsed="1" x14ac:dyDescent="0.2">
      <c r="A51" s="384" t="s">
        <v>458</v>
      </c>
      <c r="B51" s="384"/>
      <c r="C51" s="52"/>
      <c r="D51" s="52"/>
      <c r="E51" s="53">
        <v>8232.66</v>
      </c>
      <c r="F51" s="53">
        <v>8232.66</v>
      </c>
      <c r="G51" s="52"/>
      <c r="H51" s="51"/>
      <c r="I51" s="50"/>
      <c r="J51" s="106" t="s">
        <v>883</v>
      </c>
      <c r="K51" s="90"/>
      <c r="L51" s="90"/>
      <c r="M51" s="90"/>
      <c r="N51" s="90"/>
      <c r="O51" s="90"/>
    </row>
    <row r="52" spans="1:15" ht="23.25" hidden="1" customHeight="1" outlineLevel="2" x14ac:dyDescent="0.2">
      <c r="A52" s="383" t="s">
        <v>438</v>
      </c>
      <c r="B52" s="383"/>
      <c r="C52" s="48"/>
      <c r="D52" s="48"/>
      <c r="E52" s="49">
        <v>8232.66</v>
      </c>
      <c r="F52" s="49">
        <v>8232.66</v>
      </c>
      <c r="G52" s="48"/>
      <c r="H52" s="47"/>
      <c r="I52" s="46"/>
      <c r="J52" s="90"/>
      <c r="K52" s="90"/>
      <c r="L52" s="90"/>
      <c r="M52" s="90"/>
      <c r="N52" s="90"/>
      <c r="O52" s="90"/>
    </row>
    <row r="53" spans="1:15" ht="12" customHeight="1" outlineLevel="1" collapsed="1" x14ac:dyDescent="0.2">
      <c r="A53" s="384" t="s">
        <v>457</v>
      </c>
      <c r="B53" s="384"/>
      <c r="C53" s="52"/>
      <c r="D53" s="52"/>
      <c r="E53" s="88">
        <v>1693483.28</v>
      </c>
      <c r="F53" s="53">
        <v>1693483.28</v>
      </c>
      <c r="G53" s="52"/>
      <c r="H53" s="51"/>
      <c r="I53" s="50"/>
      <c r="J53" s="90"/>
      <c r="K53" s="90" t="s">
        <v>456</v>
      </c>
      <c r="L53" s="90"/>
      <c r="M53" s="90"/>
      <c r="N53" s="90"/>
      <c r="O53" s="90"/>
    </row>
    <row r="54" spans="1:15" ht="12" hidden="1" customHeight="1" outlineLevel="2" x14ac:dyDescent="0.2">
      <c r="A54" s="383" t="s">
        <v>440</v>
      </c>
      <c r="B54" s="383"/>
      <c r="C54" s="48"/>
      <c r="D54" s="48"/>
      <c r="E54" s="49">
        <v>1653328.28</v>
      </c>
      <c r="F54" s="49">
        <v>1653328.28</v>
      </c>
      <c r="G54" s="48"/>
      <c r="H54" s="47"/>
      <c r="I54" s="46"/>
      <c r="J54" s="90"/>
      <c r="K54" s="90"/>
      <c r="L54" s="90"/>
      <c r="M54" s="90"/>
      <c r="N54" s="90"/>
      <c r="O54" s="90"/>
    </row>
    <row r="55" spans="1:15" ht="12" hidden="1" customHeight="1" outlineLevel="2" x14ac:dyDescent="0.2">
      <c r="A55" s="383" t="s">
        <v>442</v>
      </c>
      <c r="B55" s="383"/>
      <c r="C55" s="48"/>
      <c r="D55" s="48"/>
      <c r="E55" s="49">
        <v>40155</v>
      </c>
      <c r="F55" s="49">
        <v>40155</v>
      </c>
      <c r="G55" s="48"/>
      <c r="H55" s="47"/>
      <c r="I55" s="46"/>
      <c r="J55" s="90"/>
      <c r="K55" s="90"/>
      <c r="L55" s="90"/>
      <c r="M55" s="90"/>
      <c r="N55" s="90"/>
      <c r="O55" s="90"/>
    </row>
    <row r="56" spans="1:15" ht="12" customHeight="1" outlineLevel="1" collapsed="1" x14ac:dyDescent="0.2">
      <c r="A56" s="384" t="s">
        <v>456</v>
      </c>
      <c r="B56" s="384"/>
      <c r="C56" s="52"/>
      <c r="D56" s="52"/>
      <c r="E56" s="88">
        <v>8462.9599999999991</v>
      </c>
      <c r="F56" s="53">
        <v>8462.9599999999991</v>
      </c>
      <c r="G56" s="52"/>
      <c r="H56" s="51"/>
      <c r="I56" s="50"/>
      <c r="J56" s="90"/>
      <c r="K56" s="90"/>
      <c r="L56" s="90" t="s">
        <v>447</v>
      </c>
      <c r="M56" s="90"/>
      <c r="N56" s="90"/>
      <c r="O56" s="90"/>
    </row>
    <row r="57" spans="1:15" ht="12" hidden="1" customHeight="1" outlineLevel="2" x14ac:dyDescent="0.2">
      <c r="A57" s="383" t="s">
        <v>445</v>
      </c>
      <c r="B57" s="383"/>
      <c r="C57" s="48"/>
      <c r="D57" s="48"/>
      <c r="E57" s="49">
        <v>8462.9599999999991</v>
      </c>
      <c r="F57" s="49">
        <v>8462.9599999999991</v>
      </c>
      <c r="G57" s="48"/>
      <c r="H57" s="47"/>
      <c r="I57" s="46"/>
      <c r="J57" s="90"/>
      <c r="K57" s="90"/>
      <c r="L57" s="90"/>
      <c r="M57" s="90"/>
      <c r="N57" s="90"/>
      <c r="O57" s="90"/>
    </row>
    <row r="58" spans="1:15" ht="12" customHeight="1" outlineLevel="1" collapsed="1" x14ac:dyDescent="0.2">
      <c r="A58" s="384" t="s">
        <v>455</v>
      </c>
      <c r="B58" s="384"/>
      <c r="C58" s="52"/>
      <c r="D58" s="52"/>
      <c r="E58" s="53">
        <v>20980.14</v>
      </c>
      <c r="F58" s="53">
        <v>20980.14</v>
      </c>
      <c r="G58" s="52"/>
      <c r="H58" s="51"/>
      <c r="I58" s="50"/>
      <c r="J58" s="106" t="s">
        <v>883</v>
      </c>
      <c r="K58" s="90"/>
      <c r="L58" s="90"/>
      <c r="M58" s="90"/>
      <c r="N58" s="90"/>
      <c r="O58" s="90"/>
    </row>
    <row r="59" spans="1:15" ht="23.25" hidden="1" customHeight="1" outlineLevel="2" x14ac:dyDescent="0.2">
      <c r="A59" s="383" t="s">
        <v>438</v>
      </c>
      <c r="B59" s="383"/>
      <c r="C59" s="48"/>
      <c r="D59" s="48"/>
      <c r="E59" s="49">
        <v>20980.14</v>
      </c>
      <c r="F59" s="49">
        <v>20980.14</v>
      </c>
      <c r="G59" s="48"/>
      <c r="H59" s="47"/>
      <c r="I59" s="46"/>
      <c r="J59" s="90"/>
      <c r="K59" s="90"/>
      <c r="L59" s="90"/>
      <c r="M59" s="90"/>
      <c r="N59" s="90"/>
      <c r="O59" s="90"/>
    </row>
    <row r="60" spans="1:15" ht="12" customHeight="1" outlineLevel="1" collapsed="1" x14ac:dyDescent="0.2">
      <c r="A60" s="384" t="s">
        <v>454</v>
      </c>
      <c r="B60" s="384"/>
      <c r="C60" s="52"/>
      <c r="D60" s="52"/>
      <c r="E60" s="53">
        <v>67308.69</v>
      </c>
      <c r="F60" s="53">
        <v>67308.69</v>
      </c>
      <c r="G60" s="52"/>
      <c r="H60" s="51"/>
      <c r="I60" s="50"/>
      <c r="J60" s="90"/>
      <c r="K60" s="95" t="s">
        <v>884</v>
      </c>
      <c r="L60" s="90"/>
      <c r="M60" s="90"/>
      <c r="N60" s="90"/>
      <c r="O60" s="90"/>
    </row>
    <row r="61" spans="1:15" ht="12" hidden="1" customHeight="1" outlineLevel="2" x14ac:dyDescent="0.2">
      <c r="A61" s="383" t="s">
        <v>440</v>
      </c>
      <c r="B61" s="383"/>
      <c r="C61" s="48"/>
      <c r="D61" s="48"/>
      <c r="E61" s="49">
        <v>51799.77</v>
      </c>
      <c r="F61" s="49">
        <v>51799.77</v>
      </c>
      <c r="G61" s="48"/>
      <c r="H61" s="47"/>
      <c r="I61" s="46"/>
      <c r="J61" s="90"/>
      <c r="K61" s="90"/>
      <c r="L61" s="90"/>
      <c r="M61" s="90"/>
      <c r="N61" s="90"/>
      <c r="O61" s="90"/>
    </row>
    <row r="62" spans="1:15" ht="12" hidden="1" customHeight="1" outlineLevel="2" x14ac:dyDescent="0.2">
      <c r="A62" s="383" t="s">
        <v>442</v>
      </c>
      <c r="B62" s="383"/>
      <c r="C62" s="48"/>
      <c r="D62" s="48"/>
      <c r="E62" s="49">
        <v>15508.92</v>
      </c>
      <c r="F62" s="49">
        <v>15508.92</v>
      </c>
      <c r="G62" s="48"/>
      <c r="H62" s="47"/>
      <c r="I62" s="46"/>
      <c r="J62" s="90"/>
      <c r="K62" s="90"/>
      <c r="L62" s="90"/>
      <c r="M62" s="90"/>
      <c r="N62" s="90"/>
      <c r="O62" s="90"/>
    </row>
    <row r="63" spans="1:15" ht="12" customHeight="1" outlineLevel="1" collapsed="1" x14ac:dyDescent="0.2">
      <c r="A63" s="384" t="s">
        <v>454</v>
      </c>
      <c r="B63" s="384"/>
      <c r="C63" s="52"/>
      <c r="D63" s="52"/>
      <c r="E63" s="53">
        <v>847253.32</v>
      </c>
      <c r="F63" s="53">
        <v>847253.32</v>
      </c>
      <c r="G63" s="52"/>
      <c r="H63" s="51"/>
      <c r="I63" s="50"/>
      <c r="J63" s="90"/>
      <c r="K63" s="95" t="s">
        <v>884</v>
      </c>
      <c r="L63" s="90"/>
      <c r="M63" s="90"/>
      <c r="N63" s="90"/>
      <c r="O63" s="90"/>
    </row>
    <row r="64" spans="1:15" ht="12" hidden="1" customHeight="1" outlineLevel="2" x14ac:dyDescent="0.2">
      <c r="A64" s="383" t="s">
        <v>440</v>
      </c>
      <c r="B64" s="383"/>
      <c r="C64" s="48"/>
      <c r="D64" s="48"/>
      <c r="E64" s="49">
        <v>847253.32</v>
      </c>
      <c r="F64" s="49">
        <v>847253.32</v>
      </c>
      <c r="G64" s="48"/>
      <c r="H64" s="47"/>
      <c r="I64" s="46"/>
      <c r="J64" s="90"/>
      <c r="K64" s="90"/>
      <c r="L64" s="90"/>
      <c r="M64" s="90"/>
      <c r="N64" s="90"/>
      <c r="O64" s="90"/>
    </row>
    <row r="65" spans="1:15" ht="12" customHeight="1" outlineLevel="1" collapsed="1" x14ac:dyDescent="0.2">
      <c r="A65" s="384" t="s">
        <v>453</v>
      </c>
      <c r="B65" s="384"/>
      <c r="C65" s="52"/>
      <c r="D65" s="52"/>
      <c r="E65" s="88">
        <v>137702.48000000001</v>
      </c>
      <c r="F65" s="53">
        <v>137702.48000000001</v>
      </c>
      <c r="G65" s="52"/>
      <c r="H65" s="51"/>
      <c r="I65" s="50"/>
      <c r="J65" s="90"/>
      <c r="K65" s="90" t="s">
        <v>453</v>
      </c>
      <c r="L65" s="90"/>
      <c r="M65" s="90"/>
      <c r="N65" s="90"/>
      <c r="O65" s="90"/>
    </row>
    <row r="66" spans="1:15" ht="12" hidden="1" customHeight="1" outlineLevel="2" x14ac:dyDescent="0.2">
      <c r="A66" s="383" t="s">
        <v>440</v>
      </c>
      <c r="B66" s="383"/>
      <c r="C66" s="48"/>
      <c r="D66" s="48"/>
      <c r="E66" s="49">
        <v>105973.8</v>
      </c>
      <c r="F66" s="49">
        <v>105973.8</v>
      </c>
      <c r="G66" s="48"/>
      <c r="H66" s="47"/>
      <c r="I66" s="46"/>
      <c r="J66" s="90"/>
      <c r="K66" s="90"/>
      <c r="L66" s="90"/>
      <c r="M66" s="90"/>
      <c r="N66" s="90"/>
      <c r="O66" s="90"/>
    </row>
    <row r="67" spans="1:15" ht="12" hidden="1" customHeight="1" outlineLevel="2" x14ac:dyDescent="0.2">
      <c r="A67" s="383" t="s">
        <v>442</v>
      </c>
      <c r="B67" s="383"/>
      <c r="C67" s="48"/>
      <c r="D67" s="48"/>
      <c r="E67" s="49">
        <v>31728.68</v>
      </c>
      <c r="F67" s="49">
        <v>31728.68</v>
      </c>
      <c r="G67" s="48"/>
      <c r="H67" s="47"/>
      <c r="I67" s="46"/>
      <c r="J67" s="90"/>
      <c r="K67" s="90"/>
      <c r="L67" s="90"/>
      <c r="M67" s="90"/>
      <c r="N67" s="90"/>
      <c r="O67" s="90"/>
    </row>
    <row r="68" spans="1:15" ht="12" customHeight="1" outlineLevel="1" collapsed="1" x14ac:dyDescent="0.2">
      <c r="A68" s="384" t="s">
        <v>453</v>
      </c>
      <c r="B68" s="384"/>
      <c r="C68" s="52"/>
      <c r="D68" s="52"/>
      <c r="E68" s="88">
        <v>1463518.03</v>
      </c>
      <c r="F68" s="53">
        <v>1463518.03</v>
      </c>
      <c r="G68" s="52"/>
      <c r="H68" s="51"/>
      <c r="I68" s="50"/>
      <c r="J68" s="90"/>
      <c r="K68" s="90" t="s">
        <v>453</v>
      </c>
      <c r="L68" s="90"/>
      <c r="M68" s="90"/>
      <c r="N68" s="90"/>
      <c r="O68" s="90"/>
    </row>
    <row r="69" spans="1:15" ht="12" hidden="1" customHeight="1" outlineLevel="2" x14ac:dyDescent="0.2">
      <c r="A69" s="383" t="s">
        <v>440</v>
      </c>
      <c r="B69" s="383"/>
      <c r="C69" s="48"/>
      <c r="D69" s="48"/>
      <c r="E69" s="49">
        <v>1463518.03</v>
      </c>
      <c r="F69" s="49">
        <v>1463518.03</v>
      </c>
      <c r="G69" s="48"/>
      <c r="H69" s="47"/>
      <c r="I69" s="46"/>
      <c r="J69" s="90"/>
      <c r="K69" s="90"/>
      <c r="L69" s="90"/>
      <c r="M69" s="90"/>
      <c r="N69" s="90"/>
      <c r="O69" s="90"/>
    </row>
    <row r="70" spans="1:15" ht="12" customHeight="1" outlineLevel="1" collapsed="1" x14ac:dyDescent="0.2">
      <c r="A70" s="384" t="s">
        <v>452</v>
      </c>
      <c r="B70" s="384"/>
      <c r="C70" s="52"/>
      <c r="D70" s="52"/>
      <c r="E70" s="88">
        <v>10166.98</v>
      </c>
      <c r="F70" s="53">
        <v>10166.98</v>
      </c>
      <c r="G70" s="52"/>
      <c r="H70" s="51"/>
      <c r="I70" s="50"/>
      <c r="J70" s="106" t="s">
        <v>883</v>
      </c>
      <c r="K70" s="90"/>
      <c r="L70" s="90"/>
      <c r="M70" s="90"/>
      <c r="N70" s="90"/>
      <c r="O70" s="90"/>
    </row>
    <row r="71" spans="1:15" ht="23.25" hidden="1" customHeight="1" outlineLevel="2" x14ac:dyDescent="0.2">
      <c r="A71" s="383" t="s">
        <v>438</v>
      </c>
      <c r="B71" s="383"/>
      <c r="C71" s="48"/>
      <c r="D71" s="48"/>
      <c r="E71" s="49">
        <v>10166.98</v>
      </c>
      <c r="F71" s="49">
        <v>10166.98</v>
      </c>
      <c r="G71" s="48"/>
      <c r="H71" s="47"/>
      <c r="I71" s="46"/>
      <c r="J71" s="90"/>
      <c r="K71" s="90"/>
      <c r="L71" s="90"/>
      <c r="M71" s="90"/>
      <c r="N71" s="90"/>
      <c r="O71" s="90"/>
    </row>
    <row r="72" spans="1:15" ht="12" customHeight="1" outlineLevel="1" collapsed="1" x14ac:dyDescent="0.2">
      <c r="A72" s="384" t="s">
        <v>451</v>
      </c>
      <c r="B72" s="384"/>
      <c r="C72" s="52"/>
      <c r="D72" s="52"/>
      <c r="E72" s="88">
        <v>73398.460000000006</v>
      </c>
      <c r="F72" s="53">
        <v>73398.460000000006</v>
      </c>
      <c r="G72" s="52"/>
      <c r="H72" s="51"/>
      <c r="I72" s="50"/>
      <c r="J72" s="106" t="s">
        <v>883</v>
      </c>
      <c r="K72" s="90"/>
      <c r="L72" s="90"/>
      <c r="M72" s="90"/>
      <c r="N72" s="90"/>
      <c r="O72" s="90"/>
    </row>
    <row r="73" spans="1:15" ht="23.25" hidden="1" customHeight="1" outlineLevel="2" x14ac:dyDescent="0.2">
      <c r="A73" s="383" t="s">
        <v>438</v>
      </c>
      <c r="B73" s="383"/>
      <c r="C73" s="48"/>
      <c r="D73" s="48"/>
      <c r="E73" s="49">
        <v>73398.460000000006</v>
      </c>
      <c r="F73" s="49">
        <v>73398.460000000006</v>
      </c>
      <c r="G73" s="48"/>
      <c r="H73" s="47"/>
      <c r="I73" s="46"/>
      <c r="J73" s="90"/>
      <c r="K73" s="90"/>
      <c r="L73" s="90"/>
      <c r="M73" s="90"/>
      <c r="N73" s="90"/>
      <c r="O73" s="90"/>
    </row>
    <row r="74" spans="1:15" ht="12" customHeight="1" outlineLevel="1" collapsed="1" x14ac:dyDescent="0.2">
      <c r="A74" s="384" t="s">
        <v>450</v>
      </c>
      <c r="B74" s="384"/>
      <c r="C74" s="52"/>
      <c r="D74" s="52"/>
      <c r="E74" s="88">
        <v>217750.11</v>
      </c>
      <c r="F74" s="53">
        <v>217750.11</v>
      </c>
      <c r="G74" s="52"/>
      <c r="H74" s="51"/>
      <c r="I74" s="50"/>
      <c r="J74" s="106" t="s">
        <v>883</v>
      </c>
      <c r="K74" s="90"/>
      <c r="L74" s="90"/>
      <c r="M74" s="90"/>
      <c r="N74" s="90"/>
      <c r="O74" s="90"/>
    </row>
    <row r="75" spans="1:15" ht="12" hidden="1" customHeight="1" outlineLevel="2" x14ac:dyDescent="0.2">
      <c r="A75" s="383" t="s">
        <v>448</v>
      </c>
      <c r="B75" s="383"/>
      <c r="C75" s="48"/>
      <c r="D75" s="48"/>
      <c r="E75" s="49">
        <v>26500</v>
      </c>
      <c r="F75" s="49">
        <v>26500</v>
      </c>
      <c r="G75" s="48"/>
      <c r="H75" s="47"/>
      <c r="I75" s="46"/>
      <c r="J75" s="90"/>
      <c r="K75" s="90"/>
      <c r="L75" s="90"/>
      <c r="M75" s="90"/>
      <c r="N75" s="90"/>
      <c r="O75" s="90"/>
    </row>
    <row r="76" spans="1:15" ht="23.25" hidden="1" customHeight="1" outlineLevel="2" x14ac:dyDescent="0.2">
      <c r="A76" s="383" t="s">
        <v>438</v>
      </c>
      <c r="B76" s="383"/>
      <c r="C76" s="48"/>
      <c r="D76" s="48"/>
      <c r="E76" s="49">
        <v>191250.11</v>
      </c>
      <c r="F76" s="49">
        <v>191250.11</v>
      </c>
      <c r="G76" s="48"/>
      <c r="H76" s="47"/>
      <c r="I76" s="46"/>
      <c r="J76" s="90"/>
      <c r="K76" s="90"/>
      <c r="L76" s="90"/>
      <c r="M76" s="90"/>
      <c r="N76" s="90"/>
      <c r="O76" s="90"/>
    </row>
    <row r="77" spans="1:15" ht="12" customHeight="1" outlineLevel="1" collapsed="1" x14ac:dyDescent="0.2">
      <c r="A77" s="384" t="s">
        <v>449</v>
      </c>
      <c r="B77" s="384"/>
      <c r="C77" s="52"/>
      <c r="D77" s="52"/>
      <c r="E77" s="88">
        <v>100000</v>
      </c>
      <c r="F77" s="53">
        <v>100000</v>
      </c>
      <c r="G77" s="52"/>
      <c r="H77" s="51"/>
      <c r="I77" s="50"/>
      <c r="J77" s="106" t="s">
        <v>883</v>
      </c>
      <c r="K77" s="90"/>
      <c r="L77" s="90"/>
      <c r="M77" s="90"/>
      <c r="N77" s="90"/>
      <c r="O77" s="90"/>
    </row>
    <row r="78" spans="1:15" ht="12" hidden="1" customHeight="1" outlineLevel="2" x14ac:dyDescent="0.2">
      <c r="A78" s="383" t="s">
        <v>448</v>
      </c>
      <c r="B78" s="383"/>
      <c r="C78" s="48"/>
      <c r="D78" s="48"/>
      <c r="E78" s="49">
        <v>100000</v>
      </c>
      <c r="F78" s="49">
        <v>100000</v>
      </c>
      <c r="G78" s="48"/>
      <c r="H78" s="47"/>
      <c r="I78" s="46"/>
      <c r="J78" s="90"/>
      <c r="K78" s="90"/>
      <c r="L78" s="90"/>
      <c r="M78" s="90"/>
      <c r="N78" s="90"/>
      <c r="O78" s="90"/>
    </row>
    <row r="79" spans="1:15" ht="12" customHeight="1" outlineLevel="1" collapsed="1" x14ac:dyDescent="0.2">
      <c r="A79" s="384" t="s">
        <v>447</v>
      </c>
      <c r="B79" s="384"/>
      <c r="C79" s="52"/>
      <c r="D79" s="52"/>
      <c r="E79" s="88">
        <v>697226.87</v>
      </c>
      <c r="F79" s="53">
        <v>697226.87</v>
      </c>
      <c r="G79" s="52"/>
      <c r="H79" s="51"/>
      <c r="I79" s="50"/>
      <c r="J79" s="106" t="s">
        <v>883</v>
      </c>
      <c r="K79" s="90"/>
      <c r="L79" s="90"/>
      <c r="M79" s="90"/>
      <c r="N79" s="90"/>
      <c r="O79" s="90"/>
    </row>
    <row r="80" spans="1:15" ht="12" hidden="1" customHeight="1" outlineLevel="2" x14ac:dyDescent="0.2">
      <c r="A80" s="383" t="s">
        <v>446</v>
      </c>
      <c r="B80" s="383"/>
      <c r="C80" s="48"/>
      <c r="D80" s="48"/>
      <c r="E80" s="49">
        <v>327730</v>
      </c>
      <c r="F80" s="49">
        <v>327730</v>
      </c>
      <c r="G80" s="48"/>
      <c r="H80" s="47"/>
      <c r="I80" s="46"/>
      <c r="J80" s="90"/>
      <c r="K80" s="90"/>
      <c r="L80" s="90"/>
      <c r="M80" s="90"/>
      <c r="N80" s="90"/>
      <c r="O80" s="90"/>
    </row>
    <row r="81" spans="1:15" ht="12" hidden="1" customHeight="1" outlineLevel="2" x14ac:dyDescent="0.2">
      <c r="A81" s="383" t="s">
        <v>445</v>
      </c>
      <c r="B81" s="383"/>
      <c r="C81" s="48"/>
      <c r="D81" s="48"/>
      <c r="E81" s="49">
        <v>369496.87</v>
      </c>
      <c r="F81" s="49">
        <v>369496.87</v>
      </c>
      <c r="G81" s="48"/>
      <c r="H81" s="47"/>
      <c r="I81" s="46"/>
      <c r="J81" s="90"/>
      <c r="K81" s="90"/>
      <c r="L81" s="90"/>
      <c r="M81" s="90"/>
      <c r="N81" s="90"/>
      <c r="O81" s="90"/>
    </row>
    <row r="82" spans="1:15" ht="12" customHeight="1" outlineLevel="1" collapsed="1" x14ac:dyDescent="0.2">
      <c r="A82" s="384" t="s">
        <v>444</v>
      </c>
      <c r="B82" s="384"/>
      <c r="C82" s="52"/>
      <c r="D82" s="52"/>
      <c r="E82" s="88">
        <v>2092238.9</v>
      </c>
      <c r="F82" s="53">
        <v>2092238.9</v>
      </c>
      <c r="G82" s="52"/>
      <c r="H82" s="51"/>
      <c r="I82" s="50"/>
      <c r="J82" s="106" t="s">
        <v>883</v>
      </c>
      <c r="K82" s="90"/>
      <c r="L82" s="90"/>
      <c r="M82" s="90"/>
      <c r="N82" s="90"/>
      <c r="O82" s="90"/>
    </row>
    <row r="83" spans="1:15" ht="23.25" hidden="1" customHeight="1" outlineLevel="2" x14ac:dyDescent="0.2">
      <c r="A83" s="383" t="s">
        <v>443</v>
      </c>
      <c r="B83" s="383"/>
      <c r="C83" s="48"/>
      <c r="D83" s="48"/>
      <c r="E83" s="49">
        <v>2092238.9</v>
      </c>
      <c r="F83" s="49">
        <v>2092238.9</v>
      </c>
      <c r="G83" s="48"/>
      <c r="H83" s="47"/>
      <c r="I83" s="46"/>
      <c r="J83" s="90"/>
      <c r="K83" s="90"/>
      <c r="L83" s="90"/>
      <c r="M83" s="90"/>
      <c r="N83" s="90"/>
      <c r="O83" s="90"/>
    </row>
    <row r="84" spans="1:15" ht="12" customHeight="1" outlineLevel="1" collapsed="1" x14ac:dyDescent="0.2">
      <c r="A84" s="384" t="s">
        <v>441</v>
      </c>
      <c r="B84" s="384"/>
      <c r="C84" s="52"/>
      <c r="D84" s="52"/>
      <c r="E84" s="88">
        <v>89317.2</v>
      </c>
      <c r="F84" s="53">
        <v>89317.2</v>
      </c>
      <c r="G84" s="52"/>
      <c r="H84" s="51"/>
      <c r="I84" s="50"/>
      <c r="J84" s="90"/>
      <c r="K84" s="90" t="s">
        <v>491</v>
      </c>
      <c r="L84" s="90"/>
      <c r="M84" s="90"/>
      <c r="N84" s="90"/>
      <c r="O84" s="90"/>
    </row>
    <row r="85" spans="1:15" ht="12" hidden="1" customHeight="1" outlineLevel="2" x14ac:dyDescent="0.2">
      <c r="A85" s="383" t="s">
        <v>440</v>
      </c>
      <c r="B85" s="383"/>
      <c r="C85" s="48"/>
      <c r="D85" s="48"/>
      <c r="E85" s="49">
        <v>68737.2</v>
      </c>
      <c r="F85" s="49">
        <v>68737.2</v>
      </c>
      <c r="G85" s="48"/>
      <c r="H85" s="47"/>
      <c r="I85" s="46"/>
      <c r="J85" s="90"/>
      <c r="K85" s="90"/>
      <c r="L85" s="90"/>
      <c r="M85" s="90"/>
      <c r="N85" s="90"/>
      <c r="O85" s="90"/>
    </row>
    <row r="86" spans="1:15" ht="12" hidden="1" customHeight="1" outlineLevel="2" x14ac:dyDescent="0.2">
      <c r="A86" s="383" t="s">
        <v>442</v>
      </c>
      <c r="B86" s="383"/>
      <c r="C86" s="48"/>
      <c r="D86" s="48"/>
      <c r="E86" s="49">
        <v>20580</v>
      </c>
      <c r="F86" s="49">
        <v>20580</v>
      </c>
      <c r="G86" s="48"/>
      <c r="H86" s="47"/>
      <c r="I86" s="46"/>
      <c r="J86" s="90"/>
      <c r="K86" s="90"/>
      <c r="L86" s="90"/>
      <c r="M86" s="90"/>
      <c r="N86" s="90"/>
      <c r="O86" s="90"/>
    </row>
    <row r="87" spans="1:15" ht="12" customHeight="1" outlineLevel="1" collapsed="1" x14ac:dyDescent="0.2">
      <c r="A87" s="384" t="s">
        <v>441</v>
      </c>
      <c r="B87" s="384"/>
      <c r="C87" s="52"/>
      <c r="D87" s="52"/>
      <c r="E87" s="88">
        <v>747653.87</v>
      </c>
      <c r="F87" s="53">
        <v>747653.87</v>
      </c>
      <c r="G87" s="52"/>
      <c r="H87" s="51"/>
      <c r="I87" s="50"/>
      <c r="J87" s="90"/>
      <c r="K87" s="90" t="s">
        <v>491</v>
      </c>
      <c r="L87" s="90"/>
      <c r="M87" s="90"/>
      <c r="N87" s="90"/>
      <c r="O87" s="90"/>
    </row>
    <row r="88" spans="1:15" ht="12" hidden="1" customHeight="1" outlineLevel="2" x14ac:dyDescent="0.2">
      <c r="A88" s="383" t="s">
        <v>440</v>
      </c>
      <c r="B88" s="383"/>
      <c r="C88" s="48"/>
      <c r="D88" s="48"/>
      <c r="E88" s="49">
        <v>747653.87</v>
      </c>
      <c r="F88" s="49">
        <v>747653.87</v>
      </c>
      <c r="G88" s="48"/>
      <c r="H88" s="47"/>
      <c r="I88" s="46"/>
      <c r="J88" s="90"/>
      <c r="K88" s="90"/>
      <c r="L88" s="90"/>
      <c r="M88" s="90"/>
      <c r="N88" s="90"/>
      <c r="O88" s="90"/>
    </row>
    <row r="89" spans="1:15" ht="12" customHeight="1" outlineLevel="1" collapsed="1" x14ac:dyDescent="0.2">
      <c r="A89" s="384" t="s">
        <v>439</v>
      </c>
      <c r="B89" s="384"/>
      <c r="C89" s="52"/>
      <c r="D89" s="52"/>
      <c r="E89" s="88">
        <v>196124.43</v>
      </c>
      <c r="F89" s="53">
        <v>196124.43</v>
      </c>
      <c r="G89" s="52"/>
      <c r="H89" s="51"/>
      <c r="I89" s="50"/>
      <c r="J89" s="106" t="s">
        <v>883</v>
      </c>
      <c r="K89" s="90"/>
      <c r="L89" s="90"/>
      <c r="M89" s="90"/>
      <c r="N89" s="90"/>
      <c r="O89" s="90"/>
    </row>
    <row r="90" spans="1:15" ht="23.25" hidden="1" customHeight="1" outlineLevel="2" x14ac:dyDescent="0.2">
      <c r="A90" s="383" t="s">
        <v>438</v>
      </c>
      <c r="B90" s="383"/>
      <c r="C90" s="48"/>
      <c r="D90" s="48"/>
      <c r="E90" s="49">
        <v>93689.47</v>
      </c>
      <c r="F90" s="49">
        <v>93689.47</v>
      </c>
      <c r="G90" s="48"/>
      <c r="H90" s="47"/>
      <c r="I90" s="46"/>
      <c r="J90" s="90"/>
      <c r="K90" s="90"/>
      <c r="L90" s="90"/>
      <c r="M90" s="90"/>
      <c r="N90" s="90"/>
      <c r="O90" s="90"/>
    </row>
    <row r="91" spans="1:15" ht="12" hidden="1" customHeight="1" outlineLevel="2" x14ac:dyDescent="0.2">
      <c r="A91" s="383" t="s">
        <v>437</v>
      </c>
      <c r="B91" s="383"/>
      <c r="C91" s="48"/>
      <c r="D91" s="48"/>
      <c r="E91" s="49">
        <v>102434.96</v>
      </c>
      <c r="F91" s="49">
        <v>102434.96</v>
      </c>
      <c r="G91" s="48"/>
      <c r="H91" s="47"/>
      <c r="I91" s="46"/>
      <c r="J91" s="90"/>
      <c r="K91" s="90"/>
      <c r="L91" s="90"/>
      <c r="M91" s="90"/>
      <c r="N91" s="90"/>
      <c r="O91" s="90"/>
    </row>
    <row r="92" spans="1:15" ht="12" customHeight="1" outlineLevel="1" collapsed="1" x14ac:dyDescent="0.2">
      <c r="A92" s="384" t="s">
        <v>436</v>
      </c>
      <c r="B92" s="384"/>
      <c r="C92" s="52"/>
      <c r="D92" s="52"/>
      <c r="E92" s="88">
        <v>173617.79</v>
      </c>
      <c r="F92" s="53">
        <v>173617.79</v>
      </c>
      <c r="G92" s="52"/>
      <c r="H92" s="51"/>
      <c r="I92" s="50"/>
      <c r="J92" s="90" t="s">
        <v>489</v>
      </c>
      <c r="K92" s="90"/>
      <c r="L92" s="90"/>
      <c r="M92" s="90"/>
      <c r="N92" s="90"/>
      <c r="O92" s="90"/>
    </row>
    <row r="93" spans="1:15" ht="12" hidden="1" customHeight="1" outlineLevel="2" x14ac:dyDescent="0.2">
      <c r="A93" s="383" t="s">
        <v>435</v>
      </c>
      <c r="B93" s="383"/>
      <c r="C93" s="48"/>
      <c r="D93" s="48"/>
      <c r="E93" s="49">
        <v>173617.79</v>
      </c>
      <c r="F93" s="49">
        <v>173617.79</v>
      </c>
      <c r="G93" s="48"/>
      <c r="H93" s="47"/>
      <c r="I93" s="46"/>
      <c r="K93" s="61"/>
      <c r="L93" s="61"/>
      <c r="M93" s="61"/>
    </row>
    <row r="94" spans="1:15" ht="12.75" customHeight="1" x14ac:dyDescent="0.2">
      <c r="A94" s="385" t="s">
        <v>434</v>
      </c>
      <c r="B94" s="385"/>
      <c r="C94" s="44"/>
      <c r="D94" s="44"/>
      <c r="E94" s="45">
        <v>40370607.549999997</v>
      </c>
      <c r="F94" s="45">
        <v>40370607.549999997</v>
      </c>
      <c r="G94" s="44"/>
      <c r="H94" s="43"/>
      <c r="I94" s="42"/>
      <c r="J94" s="61"/>
      <c r="K94" s="61"/>
      <c r="L94" s="61"/>
      <c r="M94" s="61"/>
    </row>
  </sheetData>
  <mergeCells count="101">
    <mergeCell ref="A1:H1"/>
    <mergeCell ref="A2:H2"/>
    <mergeCell ref="B4:H4"/>
    <mergeCell ref="A6:B6"/>
    <mergeCell ref="C6:D6"/>
    <mergeCell ref="E6:F6"/>
    <mergeCell ref="G6:I6"/>
    <mergeCell ref="H7:I8"/>
    <mergeCell ref="A8:B8"/>
    <mergeCell ref="G7:G8"/>
    <mergeCell ref="A9:B9"/>
    <mergeCell ref="A10:B10"/>
    <mergeCell ref="A11:B11"/>
    <mergeCell ref="A12:B12"/>
    <mergeCell ref="A7:B7"/>
    <mergeCell ref="C7:C8"/>
    <mergeCell ref="D7:D8"/>
    <mergeCell ref="E7:E8"/>
    <mergeCell ref="F7:F8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90:B90"/>
  </mergeCells>
  <pageMargins left="0.39370078740157477" right="0.39370078740157477" top="0" bottom="0" header="0" footer="0"/>
  <pageSetup paperSize="9" scale="55" fitToWidth="0" fitToHeight="0" pageOrder="overThenDown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  <pageSetUpPr autoPageBreaks="0"/>
  </sheetPr>
  <dimension ref="A1:L107"/>
  <sheetViews>
    <sheetView zoomScaleNormal="100" workbookViewId="0">
      <pane xSplit="9" ySplit="9" topLeftCell="J54" activePane="bottomRight" state="frozen"/>
      <selection pane="topRight" activeCell="J1" sqref="J1"/>
      <selection pane="bottomLeft" activeCell="A10" sqref="A10"/>
      <selection pane="bottomRight" activeCell="L57" sqref="L57"/>
    </sheetView>
  </sheetViews>
  <sheetFormatPr defaultRowHeight="11.25" outlineLevelRow="2" outlineLevelCol="1" x14ac:dyDescent="0.2"/>
  <cols>
    <col min="1" max="1" width="16" style="41" customWidth="1"/>
    <col min="2" max="2" width="14" style="41" customWidth="1" collapsed="1"/>
    <col min="3" max="4" width="16" style="41" hidden="1" customWidth="1" outlineLevel="1"/>
    <col min="5" max="5" width="16" style="41" customWidth="1"/>
    <col min="6" max="6" width="16" style="41" customWidth="1" collapsed="1"/>
    <col min="7" max="7" width="16" style="41" hidden="1" customWidth="1" outlineLevel="1"/>
    <col min="8" max="8" width="1.42578125" style="41" hidden="1" customWidth="1" outlineLevel="1"/>
    <col min="9" max="9" width="14.5703125" style="41" hidden="1" customWidth="1" outlineLevel="1"/>
    <col min="10" max="10" width="9.140625" style="141" customWidth="1"/>
    <col min="11" max="256" width="9.140625" style="41" customWidth="1"/>
    <col min="257" max="16384" width="9.140625" style="41"/>
  </cols>
  <sheetData>
    <row r="1" spans="1:12" ht="12.75" customHeight="1" x14ac:dyDescent="0.2">
      <c r="A1" s="391" t="s">
        <v>488</v>
      </c>
      <c r="B1" s="391"/>
      <c r="C1" s="391"/>
      <c r="D1" s="391"/>
      <c r="E1" s="391"/>
      <c r="F1" s="391"/>
      <c r="G1" s="391"/>
      <c r="H1" s="391"/>
    </row>
    <row r="2" spans="1:12" ht="15.75" customHeight="1" x14ac:dyDescent="0.25">
      <c r="A2" s="392" t="s">
        <v>920</v>
      </c>
      <c r="B2" s="392"/>
      <c r="C2" s="392"/>
      <c r="D2" s="392"/>
      <c r="E2" s="392"/>
      <c r="F2" s="392"/>
      <c r="G2" s="392"/>
      <c r="H2" s="392"/>
    </row>
    <row r="3" spans="1:12" ht="2.1" customHeight="1" x14ac:dyDescent="0.2"/>
    <row r="4" spans="1:12" ht="11.25" customHeight="1" x14ac:dyDescent="0.2">
      <c r="A4" s="105" t="s">
        <v>486</v>
      </c>
      <c r="B4" s="393" t="s">
        <v>485</v>
      </c>
      <c r="C4" s="393"/>
      <c r="D4" s="393"/>
      <c r="E4" s="393"/>
      <c r="F4" s="393"/>
      <c r="G4" s="393"/>
      <c r="H4" s="393"/>
    </row>
    <row r="5" spans="1:12" ht="2.1" customHeight="1" x14ac:dyDescent="0.2"/>
    <row r="6" spans="1:12" ht="12.75" customHeight="1" x14ac:dyDescent="0.2">
      <c r="A6" s="388" t="s">
        <v>484</v>
      </c>
      <c r="B6" s="388"/>
      <c r="C6" s="394" t="s">
        <v>483</v>
      </c>
      <c r="D6" s="394"/>
      <c r="E6" s="394" t="s">
        <v>482</v>
      </c>
      <c r="F6" s="394"/>
      <c r="G6" s="394" t="s">
        <v>481</v>
      </c>
      <c r="H6" s="394"/>
      <c r="I6" s="394"/>
    </row>
    <row r="7" spans="1:12" ht="12.75" customHeight="1" x14ac:dyDescent="0.2">
      <c r="A7" s="388" t="s">
        <v>480</v>
      </c>
      <c r="B7" s="388"/>
      <c r="C7" s="389" t="s">
        <v>479</v>
      </c>
      <c r="D7" s="389" t="s">
        <v>478</v>
      </c>
      <c r="E7" s="389" t="s">
        <v>479</v>
      </c>
      <c r="F7" s="389" t="s">
        <v>478</v>
      </c>
      <c r="G7" s="389" t="s">
        <v>479</v>
      </c>
      <c r="H7" s="389" t="s">
        <v>478</v>
      </c>
      <c r="I7" s="389"/>
    </row>
    <row r="8" spans="1:12" ht="12.75" customHeight="1" x14ac:dyDescent="0.2">
      <c r="A8" s="388" t="s">
        <v>477</v>
      </c>
      <c r="B8" s="388"/>
      <c r="C8" s="390"/>
      <c r="D8" s="390"/>
      <c r="E8" s="390"/>
      <c r="F8" s="390"/>
      <c r="G8" s="390"/>
      <c r="H8" s="395"/>
      <c r="I8" s="396"/>
    </row>
    <row r="9" spans="1:12" ht="12.75" customHeight="1" x14ac:dyDescent="0.2">
      <c r="A9" s="387" t="s">
        <v>919</v>
      </c>
      <c r="B9" s="387"/>
      <c r="C9" s="56"/>
      <c r="D9" s="56"/>
      <c r="E9" s="57">
        <v>69950673.849999994</v>
      </c>
      <c r="F9" s="57">
        <v>69950673.849999994</v>
      </c>
      <c r="G9" s="56"/>
      <c r="H9" s="55"/>
      <c r="I9" s="54"/>
      <c r="J9" s="60" t="s">
        <v>364</v>
      </c>
      <c r="K9" s="60" t="s">
        <v>365</v>
      </c>
      <c r="L9" s="60" t="s">
        <v>363</v>
      </c>
    </row>
    <row r="10" spans="1:12" ht="12" customHeight="1" outlineLevel="1" x14ac:dyDescent="0.2">
      <c r="A10" s="384" t="s">
        <v>499</v>
      </c>
      <c r="B10" s="384"/>
      <c r="C10" s="52"/>
      <c r="D10" s="52"/>
      <c r="E10" s="53">
        <v>1534519.21</v>
      </c>
      <c r="F10" s="53">
        <v>1534519.21</v>
      </c>
      <c r="G10" s="52"/>
      <c r="H10" s="51"/>
      <c r="I10" s="50"/>
    </row>
    <row r="11" spans="1:12" ht="12" customHeight="1" outlineLevel="2" x14ac:dyDescent="0.2">
      <c r="A11" s="383" t="s">
        <v>499</v>
      </c>
      <c r="B11" s="383"/>
      <c r="C11" s="48"/>
      <c r="D11" s="48"/>
      <c r="E11" s="49">
        <v>17400</v>
      </c>
      <c r="F11" s="49">
        <v>17400</v>
      </c>
      <c r="G11" s="48"/>
      <c r="H11" s="47"/>
      <c r="I11" s="46"/>
      <c r="L11" s="141" t="s">
        <v>447</v>
      </c>
    </row>
    <row r="12" spans="1:12" ht="12" customHeight="1" outlineLevel="2" x14ac:dyDescent="0.2">
      <c r="A12" s="383" t="s">
        <v>550</v>
      </c>
      <c r="B12" s="383"/>
      <c r="C12" s="48"/>
      <c r="D12" s="48"/>
      <c r="E12" s="49">
        <v>269240.52</v>
      </c>
      <c r="F12" s="49">
        <v>269240.52</v>
      </c>
      <c r="G12" s="48"/>
      <c r="H12" s="47"/>
      <c r="I12" s="46"/>
      <c r="L12" s="141" t="s">
        <v>885</v>
      </c>
    </row>
    <row r="13" spans="1:12" ht="23.25" customHeight="1" outlineLevel="2" x14ac:dyDescent="0.2">
      <c r="A13" s="383" t="s">
        <v>918</v>
      </c>
      <c r="B13" s="383"/>
      <c r="C13" s="48"/>
      <c r="D13" s="48"/>
      <c r="E13" s="49">
        <v>99450</v>
      </c>
      <c r="F13" s="49">
        <v>99450</v>
      </c>
      <c r="G13" s="48"/>
      <c r="H13" s="47"/>
      <c r="I13" s="46"/>
      <c r="L13" s="141" t="s">
        <v>447</v>
      </c>
    </row>
    <row r="14" spans="1:12" ht="12" customHeight="1" outlineLevel="2" x14ac:dyDescent="0.2">
      <c r="A14" s="383" t="s">
        <v>917</v>
      </c>
      <c r="B14" s="383"/>
      <c r="C14" s="48"/>
      <c r="D14" s="48"/>
      <c r="E14" s="49">
        <v>1124196.67</v>
      </c>
      <c r="F14" s="49">
        <v>1124196.67</v>
      </c>
      <c r="G14" s="48"/>
      <c r="H14" s="47"/>
      <c r="I14" s="46"/>
      <c r="L14" s="141" t="s">
        <v>447</v>
      </c>
    </row>
    <row r="15" spans="1:12" ht="23.25" customHeight="1" outlineLevel="2" x14ac:dyDescent="0.2">
      <c r="A15" s="383" t="s">
        <v>911</v>
      </c>
      <c r="B15" s="383"/>
      <c r="C15" s="48"/>
      <c r="D15" s="48"/>
      <c r="E15" s="49">
        <v>12552.62</v>
      </c>
      <c r="F15" s="49">
        <v>12552.62</v>
      </c>
      <c r="G15" s="48"/>
      <c r="H15" s="47"/>
      <c r="I15" s="46"/>
      <c r="L15" s="141" t="s">
        <v>447</v>
      </c>
    </row>
    <row r="16" spans="1:12" ht="12" customHeight="1" outlineLevel="2" x14ac:dyDescent="0.2">
      <c r="A16" s="383" t="s">
        <v>889</v>
      </c>
      <c r="B16" s="383"/>
      <c r="C16" s="48"/>
      <c r="D16" s="48"/>
      <c r="E16" s="49">
        <v>1500</v>
      </c>
      <c r="F16" s="49">
        <v>1500</v>
      </c>
      <c r="G16" s="48"/>
      <c r="H16" s="47"/>
      <c r="I16" s="46"/>
      <c r="L16" s="141" t="s">
        <v>447</v>
      </c>
    </row>
    <row r="17" spans="1:12" ht="12" customHeight="1" outlineLevel="2" x14ac:dyDescent="0.2">
      <c r="A17" s="383" t="s">
        <v>442</v>
      </c>
      <c r="B17" s="383"/>
      <c r="C17" s="48"/>
      <c r="D17" s="48"/>
      <c r="E17" s="49">
        <v>4715.3999999999996</v>
      </c>
      <c r="F17" s="49">
        <v>4715.3999999999996</v>
      </c>
      <c r="G17" s="48"/>
      <c r="H17" s="47"/>
      <c r="I17" s="46"/>
      <c r="L17" s="141" t="s">
        <v>885</v>
      </c>
    </row>
    <row r="18" spans="1:12" ht="45.75" customHeight="1" outlineLevel="2" x14ac:dyDescent="0.2">
      <c r="A18" s="383" t="s">
        <v>916</v>
      </c>
      <c r="B18" s="383"/>
      <c r="C18" s="48"/>
      <c r="D18" s="48"/>
      <c r="E18" s="49">
        <v>5464</v>
      </c>
      <c r="F18" s="49">
        <v>5464</v>
      </c>
      <c r="G18" s="48"/>
      <c r="H18" s="47"/>
      <c r="I18" s="46"/>
      <c r="L18" s="141" t="s">
        <v>447</v>
      </c>
    </row>
    <row r="19" spans="1:12" ht="12" customHeight="1" outlineLevel="1" x14ac:dyDescent="0.2">
      <c r="A19" s="384" t="s">
        <v>915</v>
      </c>
      <c r="B19" s="384"/>
      <c r="C19" s="52"/>
      <c r="D19" s="52"/>
      <c r="E19" s="53">
        <v>915038.3</v>
      </c>
      <c r="F19" s="53">
        <v>915038.3</v>
      </c>
      <c r="G19" s="52"/>
      <c r="H19" s="51"/>
      <c r="I19" s="50"/>
      <c r="L19" s="141" t="s">
        <v>885</v>
      </c>
    </row>
    <row r="20" spans="1:12" ht="12" customHeight="1" outlineLevel="2" x14ac:dyDescent="0.2">
      <c r="A20" s="383" t="s">
        <v>886</v>
      </c>
      <c r="B20" s="383"/>
      <c r="C20" s="48"/>
      <c r="D20" s="48"/>
      <c r="E20" s="49">
        <v>764626.2</v>
      </c>
      <c r="F20" s="49">
        <v>764626.2</v>
      </c>
      <c r="G20" s="48"/>
      <c r="H20" s="47"/>
      <c r="I20" s="46"/>
      <c r="L20" s="141"/>
    </row>
    <row r="21" spans="1:12" ht="12" customHeight="1" outlineLevel="2" x14ac:dyDescent="0.2">
      <c r="A21" s="383" t="s">
        <v>442</v>
      </c>
      <c r="B21" s="383"/>
      <c r="C21" s="48"/>
      <c r="D21" s="48"/>
      <c r="E21" s="49">
        <v>150412.1</v>
      </c>
      <c r="F21" s="49">
        <v>150412.1</v>
      </c>
      <c r="G21" s="48"/>
      <c r="H21" s="47"/>
      <c r="I21" s="46"/>
      <c r="L21" s="141"/>
    </row>
    <row r="22" spans="1:12" ht="12" customHeight="1" outlineLevel="1" x14ac:dyDescent="0.2">
      <c r="A22" s="384" t="s">
        <v>915</v>
      </c>
      <c r="B22" s="384"/>
      <c r="C22" s="52"/>
      <c r="D22" s="52"/>
      <c r="E22" s="53">
        <v>8570797.6500000004</v>
      </c>
      <c r="F22" s="53">
        <v>8570797.6500000004</v>
      </c>
      <c r="G22" s="52"/>
      <c r="H22" s="51"/>
      <c r="I22" s="50"/>
      <c r="L22" s="141" t="s">
        <v>885</v>
      </c>
    </row>
    <row r="23" spans="1:12" ht="12" customHeight="1" outlineLevel="2" x14ac:dyDescent="0.2">
      <c r="A23" s="383" t="s">
        <v>886</v>
      </c>
      <c r="B23" s="383"/>
      <c r="C23" s="48"/>
      <c r="D23" s="48"/>
      <c r="E23" s="49">
        <v>8570797.6500000004</v>
      </c>
      <c r="F23" s="49">
        <v>8570797.6500000004</v>
      </c>
      <c r="G23" s="48"/>
      <c r="H23" s="47"/>
      <c r="I23" s="46"/>
      <c r="L23" s="141"/>
    </row>
    <row r="24" spans="1:12" ht="12" customHeight="1" outlineLevel="1" x14ac:dyDescent="0.2">
      <c r="A24" s="384" t="s">
        <v>914</v>
      </c>
      <c r="B24" s="384"/>
      <c r="C24" s="52"/>
      <c r="D24" s="52"/>
      <c r="E24" s="53">
        <v>213366.11</v>
      </c>
      <c r="F24" s="53">
        <v>213366.11</v>
      </c>
      <c r="G24" s="52"/>
      <c r="H24" s="51"/>
      <c r="I24" s="50"/>
      <c r="L24" s="141" t="s">
        <v>885</v>
      </c>
    </row>
    <row r="25" spans="1:12" ht="12" customHeight="1" outlineLevel="2" x14ac:dyDescent="0.2">
      <c r="A25" s="383" t="s">
        <v>886</v>
      </c>
      <c r="B25" s="383"/>
      <c r="C25" s="48"/>
      <c r="D25" s="48"/>
      <c r="E25" s="49">
        <v>166256.6</v>
      </c>
      <c r="F25" s="49">
        <v>166256.6</v>
      </c>
      <c r="G25" s="48"/>
      <c r="H25" s="47"/>
      <c r="I25" s="46"/>
      <c r="L25" s="141"/>
    </row>
    <row r="26" spans="1:12" ht="12" customHeight="1" outlineLevel="2" x14ac:dyDescent="0.2">
      <c r="A26" s="383" t="s">
        <v>442</v>
      </c>
      <c r="B26" s="383"/>
      <c r="C26" s="48"/>
      <c r="D26" s="48"/>
      <c r="E26" s="49">
        <v>47109.51</v>
      </c>
      <c r="F26" s="49">
        <v>47109.51</v>
      </c>
      <c r="G26" s="48"/>
      <c r="H26" s="47"/>
      <c r="I26" s="46"/>
      <c r="L26" s="141"/>
    </row>
    <row r="27" spans="1:12" ht="12" customHeight="1" outlineLevel="1" x14ac:dyDescent="0.2">
      <c r="A27" s="384" t="s">
        <v>914</v>
      </c>
      <c r="B27" s="384"/>
      <c r="C27" s="52"/>
      <c r="D27" s="52"/>
      <c r="E27" s="53">
        <v>1744707.92</v>
      </c>
      <c r="F27" s="53">
        <v>1744707.92</v>
      </c>
      <c r="G27" s="52"/>
      <c r="H27" s="51"/>
      <c r="I27" s="50"/>
      <c r="L27" s="141" t="s">
        <v>885</v>
      </c>
    </row>
    <row r="28" spans="1:12" ht="12" customHeight="1" outlineLevel="2" x14ac:dyDescent="0.2">
      <c r="A28" s="383" t="s">
        <v>886</v>
      </c>
      <c r="B28" s="383"/>
      <c r="C28" s="48"/>
      <c r="D28" s="48"/>
      <c r="E28" s="49">
        <v>1744707.92</v>
      </c>
      <c r="F28" s="49">
        <v>1744707.92</v>
      </c>
      <c r="G28" s="48"/>
      <c r="H28" s="47"/>
      <c r="I28" s="46"/>
      <c r="L28" s="141"/>
    </row>
    <row r="29" spans="1:12" ht="12" customHeight="1" outlineLevel="1" x14ac:dyDescent="0.2">
      <c r="A29" s="384" t="s">
        <v>473</v>
      </c>
      <c r="B29" s="384"/>
      <c r="C29" s="52"/>
      <c r="D29" s="52"/>
      <c r="E29" s="53">
        <v>6353952.6100000003</v>
      </c>
      <c r="F29" s="53">
        <v>6353952.6100000003</v>
      </c>
      <c r="G29" s="52"/>
      <c r="H29" s="51"/>
      <c r="I29" s="50"/>
      <c r="L29" s="141"/>
    </row>
    <row r="30" spans="1:12" ht="12" customHeight="1" outlineLevel="2" x14ac:dyDescent="0.2">
      <c r="A30" s="383" t="s">
        <v>913</v>
      </c>
      <c r="B30" s="383"/>
      <c r="C30" s="48"/>
      <c r="D30" s="48"/>
      <c r="E30" s="49">
        <v>700000</v>
      </c>
      <c r="F30" s="49">
        <v>700000</v>
      </c>
      <c r="G30" s="48"/>
      <c r="H30" s="47"/>
      <c r="I30" s="46"/>
      <c r="L30" s="141" t="s">
        <v>447</v>
      </c>
    </row>
    <row r="31" spans="1:12" ht="12" customHeight="1" outlineLevel="2" x14ac:dyDescent="0.2">
      <c r="A31" s="383" t="s">
        <v>895</v>
      </c>
      <c r="B31" s="383"/>
      <c r="C31" s="48"/>
      <c r="D31" s="48"/>
      <c r="E31" s="49">
        <v>110705.34</v>
      </c>
      <c r="F31" s="49">
        <v>110705.34</v>
      </c>
      <c r="G31" s="48"/>
      <c r="H31" s="47"/>
      <c r="I31" s="46"/>
      <c r="L31" s="141" t="s">
        <v>447</v>
      </c>
    </row>
    <row r="32" spans="1:12" ht="12" customHeight="1" outlineLevel="2" x14ac:dyDescent="0.2">
      <c r="A32" s="383" t="s">
        <v>912</v>
      </c>
      <c r="B32" s="383"/>
      <c r="C32" s="48"/>
      <c r="D32" s="48"/>
      <c r="E32" s="49">
        <v>23200</v>
      </c>
      <c r="F32" s="49">
        <v>23200</v>
      </c>
      <c r="G32" s="48"/>
      <c r="H32" s="47"/>
      <c r="I32" s="46"/>
      <c r="L32" s="141" t="s">
        <v>447</v>
      </c>
    </row>
    <row r="33" spans="1:12" ht="12" customHeight="1" outlineLevel="2" x14ac:dyDescent="0.2">
      <c r="A33" s="383" t="s">
        <v>446</v>
      </c>
      <c r="B33" s="383"/>
      <c r="C33" s="48"/>
      <c r="D33" s="48"/>
      <c r="E33" s="49">
        <v>7800</v>
      </c>
      <c r="F33" s="49">
        <v>7800</v>
      </c>
      <c r="G33" s="48"/>
      <c r="H33" s="47"/>
      <c r="I33" s="46"/>
      <c r="L33" s="141" t="s">
        <v>447</v>
      </c>
    </row>
    <row r="34" spans="1:12" ht="12" customHeight="1" outlineLevel="2" x14ac:dyDescent="0.2">
      <c r="A34" s="383" t="s">
        <v>890</v>
      </c>
      <c r="B34" s="383"/>
      <c r="C34" s="48"/>
      <c r="D34" s="48"/>
      <c r="E34" s="49">
        <v>3860</v>
      </c>
      <c r="F34" s="49">
        <v>3860</v>
      </c>
      <c r="G34" s="48"/>
      <c r="H34" s="47"/>
      <c r="I34" s="46"/>
      <c r="L34" s="141" t="s">
        <v>447</v>
      </c>
    </row>
    <row r="35" spans="1:12" ht="23.25" customHeight="1" outlineLevel="2" x14ac:dyDescent="0.2">
      <c r="A35" s="383" t="s">
        <v>911</v>
      </c>
      <c r="B35" s="383"/>
      <c r="C35" s="48"/>
      <c r="D35" s="48"/>
      <c r="E35" s="49">
        <v>5221.84</v>
      </c>
      <c r="F35" s="49">
        <v>5221.84</v>
      </c>
      <c r="G35" s="48"/>
      <c r="H35" s="47"/>
      <c r="I35" s="46"/>
      <c r="L35" s="141" t="s">
        <v>447</v>
      </c>
    </row>
    <row r="36" spans="1:12" ht="12" customHeight="1" outlineLevel="2" x14ac:dyDescent="0.2">
      <c r="A36" s="383" t="s">
        <v>910</v>
      </c>
      <c r="B36" s="383"/>
      <c r="C36" s="48"/>
      <c r="D36" s="48"/>
      <c r="E36" s="49">
        <v>1658.33</v>
      </c>
      <c r="F36" s="49">
        <v>1658.33</v>
      </c>
      <c r="G36" s="48"/>
      <c r="H36" s="47"/>
      <c r="I36" s="46"/>
      <c r="L36" s="141" t="s">
        <v>447</v>
      </c>
    </row>
    <row r="37" spans="1:12" ht="12" customHeight="1" outlineLevel="2" x14ac:dyDescent="0.2">
      <c r="A37" s="383" t="s">
        <v>889</v>
      </c>
      <c r="B37" s="383"/>
      <c r="C37" s="48"/>
      <c r="D37" s="48"/>
      <c r="E37" s="49">
        <v>519756.69</v>
      </c>
      <c r="F37" s="49">
        <v>519756.69</v>
      </c>
      <c r="G37" s="48"/>
      <c r="H37" s="47"/>
      <c r="I37" s="46"/>
      <c r="L37" s="141" t="s">
        <v>447</v>
      </c>
    </row>
    <row r="38" spans="1:12" ht="12" customHeight="1" outlineLevel="2" x14ac:dyDescent="0.2">
      <c r="A38" s="383" t="s">
        <v>909</v>
      </c>
      <c r="B38" s="383"/>
      <c r="C38" s="48"/>
      <c r="D38" s="48"/>
      <c r="E38" s="49">
        <v>43493.5</v>
      </c>
      <c r="F38" s="49">
        <v>43493.5</v>
      </c>
      <c r="G38" s="48"/>
      <c r="H38" s="47"/>
      <c r="I38" s="46"/>
      <c r="L38" s="141" t="s">
        <v>447</v>
      </c>
    </row>
    <row r="39" spans="1:12" ht="12" customHeight="1" outlineLevel="2" x14ac:dyDescent="0.2">
      <c r="A39" s="383" t="s">
        <v>908</v>
      </c>
      <c r="B39" s="383"/>
      <c r="C39" s="48"/>
      <c r="D39" s="48"/>
      <c r="E39" s="49">
        <v>4530956.91</v>
      </c>
      <c r="F39" s="49">
        <v>4530956.91</v>
      </c>
      <c r="G39" s="48"/>
      <c r="H39" s="47"/>
      <c r="I39" s="46"/>
      <c r="J39" s="142" t="s">
        <v>941</v>
      </c>
    </row>
    <row r="40" spans="1:12" ht="23.25" customHeight="1" outlineLevel="2" x14ac:dyDescent="0.2">
      <c r="A40" s="383" t="s">
        <v>888</v>
      </c>
      <c r="B40" s="383"/>
      <c r="C40" s="48"/>
      <c r="D40" s="48"/>
      <c r="E40" s="49">
        <v>18000</v>
      </c>
      <c r="F40" s="49">
        <v>18000</v>
      </c>
      <c r="G40" s="48"/>
      <c r="H40" s="47"/>
      <c r="I40" s="46"/>
      <c r="L40" s="141" t="s">
        <v>447</v>
      </c>
    </row>
    <row r="41" spans="1:12" ht="12" customHeight="1" outlineLevel="2" x14ac:dyDescent="0.2">
      <c r="A41" s="383" t="s">
        <v>781</v>
      </c>
      <c r="B41" s="383"/>
      <c r="C41" s="48"/>
      <c r="D41" s="48"/>
      <c r="E41" s="49">
        <v>389300</v>
      </c>
      <c r="F41" s="49">
        <v>389300</v>
      </c>
      <c r="G41" s="48"/>
      <c r="H41" s="47"/>
      <c r="I41" s="46"/>
      <c r="L41" s="141" t="s">
        <v>881</v>
      </c>
    </row>
    <row r="42" spans="1:12" ht="12" customHeight="1" outlineLevel="1" x14ac:dyDescent="0.2">
      <c r="A42" s="384" t="s">
        <v>907</v>
      </c>
      <c r="B42" s="384"/>
      <c r="C42" s="52"/>
      <c r="D42" s="52"/>
      <c r="E42" s="53">
        <v>155985.04</v>
      </c>
      <c r="F42" s="53">
        <v>155985.04</v>
      </c>
      <c r="G42" s="52"/>
      <c r="H42" s="51"/>
      <c r="I42" s="50"/>
      <c r="L42" s="141" t="s">
        <v>885</v>
      </c>
    </row>
    <row r="43" spans="1:12" ht="12" customHeight="1" outlineLevel="2" x14ac:dyDescent="0.2">
      <c r="A43" s="383" t="s">
        <v>886</v>
      </c>
      <c r="B43" s="383"/>
      <c r="C43" s="48"/>
      <c r="D43" s="48"/>
      <c r="E43" s="49">
        <v>120043.77</v>
      </c>
      <c r="F43" s="49">
        <v>120043.77</v>
      </c>
      <c r="G43" s="48"/>
      <c r="H43" s="47"/>
      <c r="I43" s="46"/>
      <c r="L43" s="141"/>
    </row>
    <row r="44" spans="1:12" ht="12" customHeight="1" outlineLevel="2" x14ac:dyDescent="0.2">
      <c r="A44" s="383" t="s">
        <v>442</v>
      </c>
      <c r="B44" s="383"/>
      <c r="C44" s="48"/>
      <c r="D44" s="48"/>
      <c r="E44" s="49">
        <v>35941.269999999997</v>
      </c>
      <c r="F44" s="49">
        <v>35941.269999999997</v>
      </c>
      <c r="G44" s="48"/>
      <c r="H44" s="47"/>
      <c r="I44" s="46"/>
      <c r="L44" s="141"/>
    </row>
    <row r="45" spans="1:12" ht="12" customHeight="1" outlineLevel="1" x14ac:dyDescent="0.2">
      <c r="A45" s="384" t="s">
        <v>907</v>
      </c>
      <c r="B45" s="384"/>
      <c r="C45" s="52"/>
      <c r="D45" s="52"/>
      <c r="E45" s="53">
        <v>1420141.91</v>
      </c>
      <c r="F45" s="53">
        <v>1420141.91</v>
      </c>
      <c r="G45" s="52"/>
      <c r="H45" s="51"/>
      <c r="I45" s="50"/>
      <c r="L45" s="141" t="s">
        <v>885</v>
      </c>
    </row>
    <row r="46" spans="1:12" ht="12" customHeight="1" outlineLevel="2" x14ac:dyDescent="0.2">
      <c r="A46" s="383" t="s">
        <v>886</v>
      </c>
      <c r="B46" s="383"/>
      <c r="C46" s="48"/>
      <c r="D46" s="48"/>
      <c r="E46" s="49">
        <v>1420141.91</v>
      </c>
      <c r="F46" s="49">
        <v>1420141.91</v>
      </c>
      <c r="G46" s="48"/>
      <c r="H46" s="47"/>
      <c r="I46" s="46"/>
    </row>
    <row r="47" spans="1:12" ht="12" customHeight="1" outlineLevel="1" x14ac:dyDescent="0.2">
      <c r="A47" s="384" t="s">
        <v>469</v>
      </c>
      <c r="B47" s="384"/>
      <c r="C47" s="52"/>
      <c r="D47" s="52"/>
      <c r="E47" s="53">
        <v>88700</v>
      </c>
      <c r="F47" s="53">
        <v>88700</v>
      </c>
      <c r="G47" s="52"/>
      <c r="H47" s="51"/>
      <c r="I47" s="50"/>
      <c r="K47" s="142" t="s">
        <v>492</v>
      </c>
    </row>
    <row r="48" spans="1:12" ht="12" customHeight="1" outlineLevel="2" x14ac:dyDescent="0.2">
      <c r="A48" s="383" t="s">
        <v>468</v>
      </c>
      <c r="B48" s="383"/>
      <c r="C48" s="48"/>
      <c r="D48" s="48"/>
      <c r="E48" s="49">
        <v>88700</v>
      </c>
      <c r="F48" s="49">
        <v>88700</v>
      </c>
      <c r="G48" s="48"/>
      <c r="H48" s="47"/>
      <c r="I48" s="46"/>
    </row>
    <row r="49" spans="1:12" ht="12" customHeight="1" outlineLevel="1" x14ac:dyDescent="0.2">
      <c r="A49" s="384" t="s">
        <v>906</v>
      </c>
      <c r="B49" s="384"/>
      <c r="C49" s="52"/>
      <c r="D49" s="52"/>
      <c r="E49" s="53">
        <v>448866.24</v>
      </c>
      <c r="F49" s="53">
        <v>448866.24</v>
      </c>
      <c r="G49" s="52"/>
      <c r="H49" s="51"/>
      <c r="I49" s="50"/>
      <c r="L49" s="141" t="s">
        <v>885</v>
      </c>
    </row>
    <row r="50" spans="1:12" ht="12" customHeight="1" outlineLevel="2" x14ac:dyDescent="0.2">
      <c r="A50" s="383" t="s">
        <v>886</v>
      </c>
      <c r="B50" s="383"/>
      <c r="C50" s="48"/>
      <c r="D50" s="48"/>
      <c r="E50" s="49">
        <v>367843.32</v>
      </c>
      <c r="F50" s="49">
        <v>367843.32</v>
      </c>
      <c r="G50" s="48"/>
      <c r="H50" s="47"/>
      <c r="I50" s="46"/>
      <c r="L50" s="141"/>
    </row>
    <row r="51" spans="1:12" ht="12" customHeight="1" outlineLevel="2" x14ac:dyDescent="0.2">
      <c r="A51" s="383" t="s">
        <v>442</v>
      </c>
      <c r="B51" s="383"/>
      <c r="C51" s="48"/>
      <c r="D51" s="48"/>
      <c r="E51" s="49">
        <v>81022.92</v>
      </c>
      <c r="F51" s="49">
        <v>81022.92</v>
      </c>
      <c r="G51" s="48"/>
      <c r="H51" s="47"/>
      <c r="I51" s="46"/>
      <c r="L51" s="141"/>
    </row>
    <row r="52" spans="1:12" ht="12" customHeight="1" outlineLevel="1" x14ac:dyDescent="0.2">
      <c r="A52" s="384" t="s">
        <v>906</v>
      </c>
      <c r="B52" s="384"/>
      <c r="C52" s="52"/>
      <c r="D52" s="52"/>
      <c r="E52" s="53">
        <v>5035939.26</v>
      </c>
      <c r="F52" s="53">
        <v>5035939.26</v>
      </c>
      <c r="G52" s="52"/>
      <c r="H52" s="51"/>
      <c r="I52" s="50"/>
      <c r="L52" s="141" t="s">
        <v>885</v>
      </c>
    </row>
    <row r="53" spans="1:12" ht="12" customHeight="1" outlineLevel="2" x14ac:dyDescent="0.2">
      <c r="A53" s="383" t="s">
        <v>886</v>
      </c>
      <c r="B53" s="383"/>
      <c r="C53" s="48"/>
      <c r="D53" s="48"/>
      <c r="E53" s="49">
        <v>5035939.26</v>
      </c>
      <c r="F53" s="49">
        <v>5035939.26</v>
      </c>
      <c r="G53" s="48"/>
      <c r="H53" s="47"/>
      <c r="I53" s="46"/>
      <c r="L53" s="141"/>
    </row>
    <row r="54" spans="1:12" ht="12" customHeight="1" outlineLevel="1" x14ac:dyDescent="0.2">
      <c r="A54" s="384" t="s">
        <v>905</v>
      </c>
      <c r="B54" s="384"/>
      <c r="C54" s="52"/>
      <c r="D54" s="52"/>
      <c r="E54" s="53">
        <v>1306587.8799999999</v>
      </c>
      <c r="F54" s="53">
        <v>1306587.8799999999</v>
      </c>
      <c r="G54" s="52"/>
      <c r="H54" s="51"/>
      <c r="I54" s="50"/>
      <c r="K54" s="41" t="s">
        <v>2186</v>
      </c>
      <c r="L54" s="142"/>
    </row>
    <row r="55" spans="1:12" ht="12" customHeight="1" outlineLevel="2" x14ac:dyDescent="0.2">
      <c r="A55" s="383" t="s">
        <v>886</v>
      </c>
      <c r="B55" s="383"/>
      <c r="C55" s="48"/>
      <c r="D55" s="48"/>
      <c r="E55" s="49">
        <v>1013331.07</v>
      </c>
      <c r="F55" s="49">
        <v>1013331.07</v>
      </c>
      <c r="G55" s="48"/>
      <c r="H55" s="47"/>
      <c r="I55" s="46"/>
      <c r="L55" s="141"/>
    </row>
    <row r="56" spans="1:12" ht="12" customHeight="1" outlineLevel="2" x14ac:dyDescent="0.2">
      <c r="A56" s="383" t="s">
        <v>442</v>
      </c>
      <c r="B56" s="383"/>
      <c r="C56" s="48"/>
      <c r="D56" s="48"/>
      <c r="E56" s="49">
        <v>293256.81</v>
      </c>
      <c r="F56" s="49">
        <v>293256.81</v>
      </c>
      <c r="G56" s="48"/>
      <c r="H56" s="47"/>
      <c r="I56" s="46"/>
      <c r="L56" s="141"/>
    </row>
    <row r="57" spans="1:12" ht="12" customHeight="1" outlineLevel="1" x14ac:dyDescent="0.2">
      <c r="A57" s="384" t="s">
        <v>905</v>
      </c>
      <c r="B57" s="384"/>
      <c r="C57" s="52"/>
      <c r="D57" s="52"/>
      <c r="E57" s="53">
        <v>13179794.550000001</v>
      </c>
      <c r="F57" s="53">
        <v>13179794.550000001</v>
      </c>
      <c r="G57" s="52"/>
      <c r="H57" s="51"/>
      <c r="I57" s="50"/>
      <c r="K57" s="41" t="s">
        <v>2186</v>
      </c>
      <c r="L57" s="142"/>
    </row>
    <row r="58" spans="1:12" ht="12" customHeight="1" outlineLevel="2" x14ac:dyDescent="0.2">
      <c r="A58" s="383" t="s">
        <v>886</v>
      </c>
      <c r="B58" s="383"/>
      <c r="C58" s="48"/>
      <c r="D58" s="48"/>
      <c r="E58" s="49">
        <v>13179794.550000001</v>
      </c>
      <c r="F58" s="49">
        <v>13179794.550000001</v>
      </c>
      <c r="G58" s="48"/>
      <c r="H58" s="47"/>
      <c r="I58" s="46"/>
      <c r="L58" s="141"/>
    </row>
    <row r="59" spans="1:12" ht="12" customHeight="1" outlineLevel="1" x14ac:dyDescent="0.2">
      <c r="A59" s="384" t="s">
        <v>904</v>
      </c>
      <c r="B59" s="384"/>
      <c r="C59" s="52"/>
      <c r="D59" s="52"/>
      <c r="E59" s="53">
        <v>2028914.55</v>
      </c>
      <c r="F59" s="53">
        <v>2028914.55</v>
      </c>
      <c r="G59" s="52"/>
      <c r="H59" s="51"/>
      <c r="I59" s="50"/>
      <c r="L59" s="141" t="s">
        <v>885</v>
      </c>
    </row>
    <row r="60" spans="1:12" ht="12" customHeight="1" outlineLevel="2" x14ac:dyDescent="0.2">
      <c r="A60" s="383" t="s">
        <v>886</v>
      </c>
      <c r="B60" s="383"/>
      <c r="C60" s="48"/>
      <c r="D60" s="48"/>
      <c r="E60" s="49">
        <v>2028914.55</v>
      </c>
      <c r="F60" s="49">
        <v>2028914.55</v>
      </c>
      <c r="G60" s="48"/>
      <c r="H60" s="47"/>
      <c r="I60" s="46"/>
      <c r="L60" s="141"/>
    </row>
    <row r="61" spans="1:12" ht="12" customHeight="1" outlineLevel="1" x14ac:dyDescent="0.2">
      <c r="A61" s="384" t="s">
        <v>904</v>
      </c>
      <c r="B61" s="384"/>
      <c r="C61" s="52"/>
      <c r="D61" s="52"/>
      <c r="E61" s="53">
        <v>168703.4</v>
      </c>
      <c r="F61" s="53">
        <v>168703.4</v>
      </c>
      <c r="G61" s="52"/>
      <c r="H61" s="51"/>
      <c r="I61" s="50"/>
      <c r="L61" s="141" t="s">
        <v>885</v>
      </c>
    </row>
    <row r="62" spans="1:12" ht="12" customHeight="1" outlineLevel="2" x14ac:dyDescent="0.2">
      <c r="A62" s="383" t="s">
        <v>886</v>
      </c>
      <c r="B62" s="383"/>
      <c r="C62" s="48"/>
      <c r="D62" s="48"/>
      <c r="E62" s="49">
        <v>131817.29</v>
      </c>
      <c r="F62" s="49">
        <v>131817.29</v>
      </c>
      <c r="G62" s="48"/>
      <c r="H62" s="47"/>
      <c r="I62" s="46"/>
      <c r="L62" s="141"/>
    </row>
    <row r="63" spans="1:12" ht="12" customHeight="1" outlineLevel="2" x14ac:dyDescent="0.2">
      <c r="A63" s="383" t="s">
        <v>442</v>
      </c>
      <c r="B63" s="383"/>
      <c r="C63" s="48"/>
      <c r="D63" s="48"/>
      <c r="E63" s="49">
        <v>36886.11</v>
      </c>
      <c r="F63" s="49">
        <v>36886.11</v>
      </c>
      <c r="G63" s="48"/>
      <c r="H63" s="47"/>
      <c r="I63" s="46"/>
      <c r="L63" s="141"/>
    </row>
    <row r="64" spans="1:12" ht="12" customHeight="1" outlineLevel="1" x14ac:dyDescent="0.2">
      <c r="A64" s="384" t="s">
        <v>449</v>
      </c>
      <c r="B64" s="384"/>
      <c r="C64" s="52"/>
      <c r="D64" s="52"/>
      <c r="E64" s="53">
        <v>247362</v>
      </c>
      <c r="F64" s="53">
        <v>247362</v>
      </c>
      <c r="G64" s="52"/>
      <c r="H64" s="51"/>
      <c r="I64" s="50"/>
      <c r="L64" s="141" t="s">
        <v>447</v>
      </c>
    </row>
    <row r="65" spans="1:12" ht="12" customHeight="1" outlineLevel="2" x14ac:dyDescent="0.2">
      <c r="A65" s="383" t="s">
        <v>903</v>
      </c>
      <c r="B65" s="383"/>
      <c r="C65" s="48"/>
      <c r="D65" s="48"/>
      <c r="E65" s="49">
        <v>247362</v>
      </c>
      <c r="F65" s="49">
        <v>247362</v>
      </c>
      <c r="G65" s="48"/>
      <c r="H65" s="47"/>
      <c r="I65" s="46"/>
      <c r="L65" s="141"/>
    </row>
    <row r="66" spans="1:12" ht="12" customHeight="1" outlineLevel="1" x14ac:dyDescent="0.2">
      <c r="A66" s="384" t="s">
        <v>902</v>
      </c>
      <c r="B66" s="384"/>
      <c r="C66" s="52"/>
      <c r="D66" s="52"/>
      <c r="E66" s="53">
        <v>193852.17</v>
      </c>
      <c r="F66" s="53">
        <v>193852.17</v>
      </c>
      <c r="G66" s="52"/>
      <c r="H66" s="51"/>
      <c r="I66" s="50"/>
      <c r="L66" s="141" t="s">
        <v>885</v>
      </c>
    </row>
    <row r="67" spans="1:12" ht="12" customHeight="1" outlineLevel="2" x14ac:dyDescent="0.2">
      <c r="A67" s="383" t="s">
        <v>886</v>
      </c>
      <c r="B67" s="383"/>
      <c r="C67" s="48"/>
      <c r="D67" s="48"/>
      <c r="E67" s="49">
        <v>160120.78</v>
      </c>
      <c r="F67" s="49">
        <v>160120.78</v>
      </c>
      <c r="G67" s="48"/>
      <c r="H67" s="47"/>
      <c r="I67" s="46"/>
      <c r="L67" s="141"/>
    </row>
    <row r="68" spans="1:12" ht="12" customHeight="1" outlineLevel="2" x14ac:dyDescent="0.2">
      <c r="A68" s="383" t="s">
        <v>442</v>
      </c>
      <c r="B68" s="383"/>
      <c r="C68" s="48"/>
      <c r="D68" s="48"/>
      <c r="E68" s="49">
        <v>33731.39</v>
      </c>
      <c r="F68" s="49">
        <v>33731.39</v>
      </c>
      <c r="G68" s="48"/>
      <c r="H68" s="47"/>
      <c r="I68" s="46"/>
      <c r="L68" s="141"/>
    </row>
    <row r="69" spans="1:12" ht="12" customHeight="1" outlineLevel="1" x14ac:dyDescent="0.2">
      <c r="A69" s="384" t="s">
        <v>902</v>
      </c>
      <c r="B69" s="384"/>
      <c r="C69" s="52"/>
      <c r="D69" s="52"/>
      <c r="E69" s="53">
        <v>2680641.91</v>
      </c>
      <c r="F69" s="53">
        <v>2680641.91</v>
      </c>
      <c r="G69" s="52"/>
      <c r="H69" s="51"/>
      <c r="I69" s="50"/>
      <c r="L69" s="141" t="s">
        <v>885</v>
      </c>
    </row>
    <row r="70" spans="1:12" ht="12" customHeight="1" outlineLevel="2" x14ac:dyDescent="0.2">
      <c r="A70" s="383" t="s">
        <v>886</v>
      </c>
      <c r="B70" s="383"/>
      <c r="C70" s="48"/>
      <c r="D70" s="48"/>
      <c r="E70" s="49">
        <v>2680641.91</v>
      </c>
      <c r="F70" s="49">
        <v>2680641.91</v>
      </c>
      <c r="G70" s="48"/>
      <c r="H70" s="47"/>
      <c r="I70" s="46"/>
      <c r="L70" s="141"/>
    </row>
    <row r="71" spans="1:12" ht="12" customHeight="1" outlineLevel="1" x14ac:dyDescent="0.2">
      <c r="A71" s="384" t="s">
        <v>901</v>
      </c>
      <c r="B71" s="384"/>
      <c r="C71" s="52"/>
      <c r="D71" s="52"/>
      <c r="E71" s="53">
        <v>97715.1</v>
      </c>
      <c r="F71" s="53">
        <v>97715.1</v>
      </c>
      <c r="G71" s="52"/>
      <c r="H71" s="51"/>
      <c r="I71" s="50"/>
      <c r="L71" s="141" t="s">
        <v>885</v>
      </c>
    </row>
    <row r="72" spans="1:12" ht="12" customHeight="1" outlineLevel="2" x14ac:dyDescent="0.2">
      <c r="A72" s="383" t="s">
        <v>886</v>
      </c>
      <c r="B72" s="383"/>
      <c r="C72" s="48"/>
      <c r="D72" s="48"/>
      <c r="E72" s="49">
        <v>75200.100000000006</v>
      </c>
      <c r="F72" s="49">
        <v>75200.100000000006</v>
      </c>
      <c r="G72" s="48"/>
      <c r="H72" s="47"/>
      <c r="I72" s="46"/>
    </row>
    <row r="73" spans="1:12" ht="12" customHeight="1" outlineLevel="2" x14ac:dyDescent="0.2">
      <c r="A73" s="383" t="s">
        <v>442</v>
      </c>
      <c r="B73" s="383"/>
      <c r="C73" s="48"/>
      <c r="D73" s="48"/>
      <c r="E73" s="49">
        <v>22515</v>
      </c>
      <c r="F73" s="49">
        <v>22515</v>
      </c>
      <c r="G73" s="48"/>
      <c r="H73" s="47"/>
      <c r="I73" s="46"/>
    </row>
    <row r="74" spans="1:12" ht="23.25" customHeight="1" outlineLevel="1" x14ac:dyDescent="0.2">
      <c r="A74" s="384" t="s">
        <v>900</v>
      </c>
      <c r="B74" s="384"/>
      <c r="C74" s="52"/>
      <c r="D74" s="52"/>
      <c r="E74" s="53">
        <v>842376.89</v>
      </c>
      <c r="F74" s="53">
        <v>842376.89</v>
      </c>
      <c r="G74" s="52"/>
      <c r="H74" s="51"/>
      <c r="I74" s="50"/>
      <c r="L74" s="141" t="s">
        <v>885</v>
      </c>
    </row>
    <row r="75" spans="1:12" ht="12" customHeight="1" outlineLevel="2" x14ac:dyDescent="0.2">
      <c r="A75" s="383" t="s">
        <v>886</v>
      </c>
      <c r="B75" s="383"/>
      <c r="C75" s="48"/>
      <c r="D75" s="48"/>
      <c r="E75" s="49">
        <v>842376.89</v>
      </c>
      <c r="F75" s="49">
        <v>842376.89</v>
      </c>
      <c r="G75" s="48"/>
      <c r="H75" s="47"/>
      <c r="I75" s="46"/>
      <c r="L75" s="141"/>
    </row>
    <row r="76" spans="1:12" ht="12" customHeight="1" outlineLevel="1" x14ac:dyDescent="0.2">
      <c r="A76" s="384" t="s">
        <v>899</v>
      </c>
      <c r="B76" s="384"/>
      <c r="C76" s="52"/>
      <c r="D76" s="52"/>
      <c r="E76" s="53">
        <v>162177.12</v>
      </c>
      <c r="F76" s="53">
        <v>162177.12</v>
      </c>
      <c r="G76" s="52"/>
      <c r="H76" s="51"/>
      <c r="I76" s="50"/>
      <c r="L76" s="141" t="s">
        <v>885</v>
      </c>
    </row>
    <row r="77" spans="1:12" ht="12" customHeight="1" outlineLevel="2" x14ac:dyDescent="0.2">
      <c r="A77" s="383" t="s">
        <v>886</v>
      </c>
      <c r="B77" s="383"/>
      <c r="C77" s="48"/>
      <c r="D77" s="48"/>
      <c r="E77" s="49">
        <v>124809.12</v>
      </c>
      <c r="F77" s="49">
        <v>124809.12</v>
      </c>
      <c r="G77" s="48"/>
      <c r="H77" s="47"/>
      <c r="I77" s="46"/>
      <c r="L77" s="141"/>
    </row>
    <row r="78" spans="1:12" ht="12" customHeight="1" outlineLevel="2" x14ac:dyDescent="0.2">
      <c r="A78" s="383" t="s">
        <v>442</v>
      </c>
      <c r="B78" s="383"/>
      <c r="C78" s="48"/>
      <c r="D78" s="48"/>
      <c r="E78" s="49">
        <v>37368</v>
      </c>
      <c r="F78" s="49">
        <v>37368</v>
      </c>
      <c r="G78" s="48"/>
      <c r="H78" s="47"/>
      <c r="I78" s="46"/>
      <c r="L78" s="141"/>
    </row>
    <row r="79" spans="1:12" ht="12" customHeight="1" outlineLevel="1" x14ac:dyDescent="0.2">
      <c r="A79" s="384" t="s">
        <v>899</v>
      </c>
      <c r="B79" s="384"/>
      <c r="C79" s="52"/>
      <c r="D79" s="52"/>
      <c r="E79" s="53">
        <v>1632655.1</v>
      </c>
      <c r="F79" s="53">
        <v>1632655.1</v>
      </c>
      <c r="G79" s="52"/>
      <c r="H79" s="51"/>
      <c r="I79" s="50"/>
      <c r="L79" s="141" t="s">
        <v>885</v>
      </c>
    </row>
    <row r="80" spans="1:12" ht="12" customHeight="1" outlineLevel="2" x14ac:dyDescent="0.2">
      <c r="A80" s="383" t="s">
        <v>886</v>
      </c>
      <c r="B80" s="383"/>
      <c r="C80" s="48"/>
      <c r="D80" s="48"/>
      <c r="E80" s="49">
        <v>1632655.1</v>
      </c>
      <c r="F80" s="49">
        <v>1632655.1</v>
      </c>
      <c r="G80" s="48"/>
      <c r="H80" s="47"/>
      <c r="I80" s="46"/>
      <c r="L80" s="141"/>
    </row>
    <row r="81" spans="1:12" ht="12" customHeight="1" outlineLevel="1" x14ac:dyDescent="0.2">
      <c r="A81" s="384" t="s">
        <v>898</v>
      </c>
      <c r="B81" s="384"/>
      <c r="C81" s="52"/>
      <c r="D81" s="52"/>
      <c r="E81" s="53">
        <v>3741666.08</v>
      </c>
      <c r="F81" s="53">
        <v>3741666.08</v>
      </c>
      <c r="G81" s="52"/>
      <c r="H81" s="51"/>
      <c r="I81" s="50"/>
      <c r="L81" s="141" t="s">
        <v>885</v>
      </c>
    </row>
    <row r="82" spans="1:12" ht="12" customHeight="1" outlineLevel="2" x14ac:dyDescent="0.2">
      <c r="A82" s="383" t="s">
        <v>886</v>
      </c>
      <c r="B82" s="383"/>
      <c r="C82" s="48"/>
      <c r="D82" s="48"/>
      <c r="E82" s="49">
        <v>3741666.08</v>
      </c>
      <c r="F82" s="49">
        <v>3741666.08</v>
      </c>
      <c r="G82" s="48"/>
      <c r="H82" s="47"/>
      <c r="I82" s="46"/>
      <c r="L82" s="141"/>
    </row>
    <row r="83" spans="1:12" ht="12" customHeight="1" outlineLevel="1" x14ac:dyDescent="0.2">
      <c r="A83" s="384" t="s">
        <v>898</v>
      </c>
      <c r="B83" s="384"/>
      <c r="C83" s="52"/>
      <c r="D83" s="52"/>
      <c r="E83" s="53">
        <v>397986.25</v>
      </c>
      <c r="F83" s="53">
        <v>397986.25</v>
      </c>
      <c r="G83" s="52"/>
      <c r="H83" s="51"/>
      <c r="I83" s="50"/>
      <c r="L83" s="141" t="s">
        <v>885</v>
      </c>
    </row>
    <row r="84" spans="1:12" ht="12" customHeight="1" outlineLevel="2" x14ac:dyDescent="0.2">
      <c r="A84" s="383" t="s">
        <v>886</v>
      </c>
      <c r="B84" s="383"/>
      <c r="C84" s="48"/>
      <c r="D84" s="48"/>
      <c r="E84" s="49">
        <v>316745.87</v>
      </c>
      <c r="F84" s="49">
        <v>316745.87</v>
      </c>
      <c r="G84" s="48"/>
      <c r="H84" s="47"/>
      <c r="I84" s="46"/>
      <c r="L84" s="141"/>
    </row>
    <row r="85" spans="1:12" ht="12" customHeight="1" outlineLevel="2" x14ac:dyDescent="0.2">
      <c r="A85" s="383" t="s">
        <v>442</v>
      </c>
      <c r="B85" s="383"/>
      <c r="C85" s="48"/>
      <c r="D85" s="48"/>
      <c r="E85" s="49">
        <v>81240.38</v>
      </c>
      <c r="F85" s="49">
        <v>81240.38</v>
      </c>
      <c r="G85" s="48"/>
      <c r="H85" s="47"/>
      <c r="I85" s="46"/>
      <c r="L85" s="141"/>
    </row>
    <row r="86" spans="1:12" ht="12" customHeight="1" outlineLevel="1" x14ac:dyDescent="0.2">
      <c r="A86" s="384" t="s">
        <v>447</v>
      </c>
      <c r="B86" s="384"/>
      <c r="C86" s="52"/>
      <c r="D86" s="52"/>
      <c r="E86" s="53">
        <v>1628258.71</v>
      </c>
      <c r="F86" s="53">
        <v>1628258.71</v>
      </c>
      <c r="G86" s="52"/>
      <c r="H86" s="51"/>
      <c r="I86" s="50"/>
      <c r="L86" s="141" t="s">
        <v>447</v>
      </c>
    </row>
    <row r="87" spans="1:12" ht="34.5" customHeight="1" outlineLevel="2" x14ac:dyDescent="0.2">
      <c r="A87" s="383" t="s">
        <v>897</v>
      </c>
      <c r="B87" s="383"/>
      <c r="C87" s="48"/>
      <c r="D87" s="48"/>
      <c r="E87" s="49">
        <v>45000</v>
      </c>
      <c r="F87" s="49">
        <v>45000</v>
      </c>
      <c r="G87" s="48"/>
      <c r="H87" s="47"/>
      <c r="I87" s="46"/>
    </row>
    <row r="88" spans="1:12" ht="12" customHeight="1" outlineLevel="2" x14ac:dyDescent="0.2">
      <c r="A88" s="383" t="s">
        <v>896</v>
      </c>
      <c r="B88" s="383"/>
      <c r="C88" s="48"/>
      <c r="D88" s="48"/>
      <c r="E88" s="49">
        <v>3500</v>
      </c>
      <c r="F88" s="49">
        <v>3500</v>
      </c>
      <c r="G88" s="48"/>
      <c r="H88" s="47"/>
      <c r="I88" s="46"/>
    </row>
    <row r="89" spans="1:12" ht="12" customHeight="1" outlineLevel="2" x14ac:dyDescent="0.2">
      <c r="A89" s="383" t="s">
        <v>895</v>
      </c>
      <c r="B89" s="383"/>
      <c r="C89" s="48"/>
      <c r="D89" s="48"/>
      <c r="E89" s="49">
        <v>91496.59</v>
      </c>
      <c r="F89" s="49">
        <v>91496.59</v>
      </c>
      <c r="G89" s="48"/>
      <c r="H89" s="47"/>
      <c r="I89" s="46"/>
    </row>
    <row r="90" spans="1:12" ht="12" customHeight="1" outlineLevel="2" x14ac:dyDescent="0.2">
      <c r="A90" s="383" t="s">
        <v>894</v>
      </c>
      <c r="B90" s="383"/>
      <c r="C90" s="48"/>
      <c r="D90" s="48"/>
      <c r="E90" s="49">
        <v>272100</v>
      </c>
      <c r="F90" s="49">
        <v>272100</v>
      </c>
      <c r="G90" s="48"/>
      <c r="H90" s="47"/>
      <c r="I90" s="46"/>
    </row>
    <row r="91" spans="1:12" ht="12" customHeight="1" outlineLevel="2" x14ac:dyDescent="0.2">
      <c r="A91" s="383" t="s">
        <v>893</v>
      </c>
      <c r="B91" s="383"/>
      <c r="C91" s="48"/>
      <c r="D91" s="48"/>
      <c r="E91" s="49">
        <v>24900</v>
      </c>
      <c r="F91" s="49">
        <v>24900</v>
      </c>
      <c r="G91" s="48"/>
      <c r="H91" s="47"/>
      <c r="I91" s="46"/>
    </row>
    <row r="92" spans="1:12" ht="12" customHeight="1" outlineLevel="2" x14ac:dyDescent="0.2">
      <c r="A92" s="383" t="s">
        <v>892</v>
      </c>
      <c r="B92" s="383"/>
      <c r="C92" s="48"/>
      <c r="D92" s="48"/>
      <c r="E92" s="49">
        <v>69926</v>
      </c>
      <c r="F92" s="49">
        <v>69926</v>
      </c>
      <c r="G92" s="48"/>
      <c r="H92" s="47"/>
      <c r="I92" s="46"/>
    </row>
    <row r="93" spans="1:12" ht="23.25" customHeight="1" outlineLevel="2" x14ac:dyDescent="0.2">
      <c r="A93" s="383" t="s">
        <v>891</v>
      </c>
      <c r="B93" s="383"/>
      <c r="C93" s="48"/>
      <c r="D93" s="48"/>
      <c r="E93" s="49">
        <v>60500</v>
      </c>
      <c r="F93" s="49">
        <v>60500</v>
      </c>
      <c r="G93" s="48"/>
      <c r="H93" s="47"/>
      <c r="I93" s="46"/>
    </row>
    <row r="94" spans="1:12" ht="12" customHeight="1" outlineLevel="2" x14ac:dyDescent="0.2">
      <c r="A94" s="383" t="s">
        <v>890</v>
      </c>
      <c r="B94" s="383"/>
      <c r="C94" s="48"/>
      <c r="D94" s="48"/>
      <c r="E94" s="49">
        <v>32120.12</v>
      </c>
      <c r="F94" s="49">
        <v>32120.12</v>
      </c>
      <c r="G94" s="48"/>
      <c r="H94" s="47"/>
      <c r="I94" s="46"/>
    </row>
    <row r="95" spans="1:12" ht="12" customHeight="1" outlineLevel="2" x14ac:dyDescent="0.2">
      <c r="A95" s="383" t="s">
        <v>889</v>
      </c>
      <c r="B95" s="383"/>
      <c r="C95" s="48"/>
      <c r="D95" s="48"/>
      <c r="E95" s="49">
        <v>14116</v>
      </c>
      <c r="F95" s="49">
        <v>14116</v>
      </c>
      <c r="G95" s="48"/>
      <c r="H95" s="47"/>
      <c r="I95" s="46"/>
    </row>
    <row r="96" spans="1:12" ht="23.25" customHeight="1" outlineLevel="2" x14ac:dyDescent="0.2">
      <c r="A96" s="383" t="s">
        <v>888</v>
      </c>
      <c r="B96" s="383"/>
      <c r="C96" s="48"/>
      <c r="D96" s="48"/>
      <c r="E96" s="49">
        <v>1014600</v>
      </c>
      <c r="F96" s="49">
        <v>1014600</v>
      </c>
      <c r="G96" s="48"/>
      <c r="H96" s="47"/>
      <c r="I96" s="46"/>
    </row>
    <row r="97" spans="1:12" ht="12" customHeight="1" outlineLevel="1" x14ac:dyDescent="0.2">
      <c r="A97" s="384" t="s">
        <v>444</v>
      </c>
      <c r="B97" s="384"/>
      <c r="C97" s="52"/>
      <c r="D97" s="52"/>
      <c r="E97" s="53">
        <v>4404713.42</v>
      </c>
      <c r="F97" s="53">
        <v>4404713.42</v>
      </c>
      <c r="G97" s="52"/>
      <c r="H97" s="51"/>
      <c r="I97" s="50"/>
      <c r="L97" s="141" t="s">
        <v>885</v>
      </c>
    </row>
    <row r="98" spans="1:12" ht="23.25" customHeight="1" outlineLevel="2" x14ac:dyDescent="0.2">
      <c r="A98" s="383" t="s">
        <v>443</v>
      </c>
      <c r="B98" s="383"/>
      <c r="C98" s="48"/>
      <c r="D98" s="48"/>
      <c r="E98" s="49">
        <v>4404713.42</v>
      </c>
      <c r="F98" s="49">
        <v>4404713.42</v>
      </c>
      <c r="G98" s="48"/>
      <c r="H98" s="47"/>
      <c r="I98" s="46"/>
    </row>
    <row r="99" spans="1:12" ht="12" customHeight="1" outlineLevel="1" x14ac:dyDescent="0.2">
      <c r="A99" s="384" t="s">
        <v>436</v>
      </c>
      <c r="B99" s="384"/>
      <c r="C99" s="52"/>
      <c r="D99" s="52"/>
      <c r="E99" s="53">
        <v>931526.89</v>
      </c>
      <c r="F99" s="53">
        <v>931526.89</v>
      </c>
      <c r="G99" s="52"/>
      <c r="H99" s="51"/>
      <c r="I99" s="50"/>
      <c r="J99" s="142" t="s">
        <v>941</v>
      </c>
    </row>
    <row r="100" spans="1:12" ht="12" customHeight="1" outlineLevel="2" x14ac:dyDescent="0.2">
      <c r="A100" s="383" t="s">
        <v>435</v>
      </c>
      <c r="B100" s="383"/>
      <c r="C100" s="48"/>
      <c r="D100" s="48"/>
      <c r="E100" s="49">
        <v>931526.89</v>
      </c>
      <c r="F100" s="49">
        <v>931526.89</v>
      </c>
      <c r="G100" s="48"/>
      <c r="H100" s="47"/>
      <c r="I100" s="46"/>
    </row>
    <row r="101" spans="1:12" ht="12" customHeight="1" outlineLevel="1" x14ac:dyDescent="0.2">
      <c r="A101" s="384" t="s">
        <v>887</v>
      </c>
      <c r="B101" s="384"/>
      <c r="C101" s="52"/>
      <c r="D101" s="52"/>
      <c r="E101" s="53">
        <v>9299670.5500000007</v>
      </c>
      <c r="F101" s="53">
        <v>9299670.5500000007</v>
      </c>
      <c r="G101" s="52"/>
      <c r="H101" s="51"/>
      <c r="I101" s="50"/>
      <c r="L101" s="141" t="s">
        <v>885</v>
      </c>
    </row>
    <row r="102" spans="1:12" ht="12" customHeight="1" outlineLevel="2" x14ac:dyDescent="0.2">
      <c r="A102" s="383" t="s">
        <v>886</v>
      </c>
      <c r="B102" s="383"/>
      <c r="C102" s="48"/>
      <c r="D102" s="48"/>
      <c r="E102" s="49">
        <v>6157201.0499999998</v>
      </c>
      <c r="F102" s="49">
        <v>6157201.0499999998</v>
      </c>
      <c r="G102" s="48"/>
      <c r="H102" s="47"/>
      <c r="I102" s="46"/>
      <c r="L102" s="141"/>
    </row>
    <row r="103" spans="1:12" ht="12" customHeight="1" outlineLevel="2" x14ac:dyDescent="0.2">
      <c r="A103" s="383" t="s">
        <v>781</v>
      </c>
      <c r="B103" s="383"/>
      <c r="C103" s="48"/>
      <c r="D103" s="48"/>
      <c r="E103" s="49">
        <v>3142469.5</v>
      </c>
      <c r="F103" s="49">
        <v>3142469.5</v>
      </c>
      <c r="G103" s="48"/>
      <c r="H103" s="47"/>
      <c r="I103" s="46"/>
      <c r="L103" s="141"/>
    </row>
    <row r="104" spans="1:12" ht="12" customHeight="1" outlineLevel="1" x14ac:dyDescent="0.2">
      <c r="A104" s="384" t="s">
        <v>887</v>
      </c>
      <c r="B104" s="384"/>
      <c r="C104" s="52"/>
      <c r="D104" s="52"/>
      <c r="E104" s="53">
        <v>524057.03</v>
      </c>
      <c r="F104" s="53">
        <v>524057.03</v>
      </c>
      <c r="G104" s="52"/>
      <c r="H104" s="51"/>
      <c r="I104" s="50"/>
      <c r="L104" s="141" t="s">
        <v>885</v>
      </c>
    </row>
    <row r="105" spans="1:12" ht="12" customHeight="1" outlineLevel="2" x14ac:dyDescent="0.2">
      <c r="A105" s="383" t="s">
        <v>886</v>
      </c>
      <c r="B105" s="383"/>
      <c r="C105" s="48"/>
      <c r="D105" s="48"/>
      <c r="E105" s="49">
        <v>411621.61</v>
      </c>
      <c r="F105" s="49">
        <v>411621.61</v>
      </c>
      <c r="G105" s="48"/>
      <c r="H105" s="47"/>
      <c r="I105" s="46"/>
    </row>
    <row r="106" spans="1:12" ht="12" customHeight="1" outlineLevel="2" x14ac:dyDescent="0.2">
      <c r="A106" s="383" t="s">
        <v>442</v>
      </c>
      <c r="B106" s="383"/>
      <c r="C106" s="48"/>
      <c r="D106" s="48"/>
      <c r="E106" s="49">
        <v>112435.42</v>
      </c>
      <c r="F106" s="49">
        <v>112435.42</v>
      </c>
      <c r="G106" s="48"/>
      <c r="H106" s="47"/>
      <c r="I106" s="46"/>
    </row>
    <row r="107" spans="1:12" ht="12.75" hidden="1" customHeight="1" x14ac:dyDescent="0.2">
      <c r="A107" s="385" t="s">
        <v>434</v>
      </c>
      <c r="B107" s="385"/>
      <c r="C107" s="44"/>
      <c r="D107" s="44"/>
      <c r="E107" s="45">
        <v>69950673.849999994</v>
      </c>
      <c r="F107" s="45">
        <v>69950673.849999994</v>
      </c>
      <c r="G107" s="44"/>
      <c r="H107" s="43"/>
      <c r="I107" s="42"/>
    </row>
  </sheetData>
  <autoFilter ref="A9:L107">
    <filterColumn colId="0" showButton="0"/>
    <filterColumn colId="11">
      <filters>
        <filter val="Прочие"/>
      </filters>
    </filterColumn>
  </autoFilter>
  <mergeCells count="114">
    <mergeCell ref="F7:F8"/>
    <mergeCell ref="G7:G8"/>
    <mergeCell ref="A1:H1"/>
    <mergeCell ref="A2:H2"/>
    <mergeCell ref="B4:H4"/>
    <mergeCell ref="A6:B6"/>
    <mergeCell ref="C6:D6"/>
    <mergeCell ref="E6:F6"/>
    <mergeCell ref="G6:I6"/>
    <mergeCell ref="H7:I8"/>
    <mergeCell ref="A8:B8"/>
    <mergeCell ref="A9:B9"/>
    <mergeCell ref="A10:B10"/>
    <mergeCell ref="A11:B11"/>
    <mergeCell ref="A12:B12"/>
    <mergeCell ref="A7:B7"/>
    <mergeCell ref="C7:C8"/>
    <mergeCell ref="D7:D8"/>
    <mergeCell ref="E7:E8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102:B102"/>
    <mergeCell ref="A91:B91"/>
    <mergeCell ref="A92:B92"/>
    <mergeCell ref="A93:B93"/>
    <mergeCell ref="A94:B94"/>
    <mergeCell ref="A95:B95"/>
    <mergeCell ref="A96:B96"/>
    <mergeCell ref="A103:B103"/>
    <mergeCell ref="A104:B104"/>
    <mergeCell ref="A105:B105"/>
    <mergeCell ref="A106:B106"/>
    <mergeCell ref="A107:B107"/>
    <mergeCell ref="A97:B97"/>
    <mergeCell ref="A98:B98"/>
    <mergeCell ref="A99:B99"/>
    <mergeCell ref="A100:B100"/>
    <mergeCell ref="A101:B101"/>
  </mergeCells>
  <pageMargins left="0.39370078740157477" right="0.39370078740157477" top="0" bottom="0" header="0" footer="0"/>
  <pageSetup paperSize="9" scale="55" fitToWidth="0" fitToHeight="0" pageOrder="overThenDown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M38"/>
  <sheetViews>
    <sheetView workbookViewId="0">
      <pane xSplit="4" ySplit="9" topLeftCell="E10" activePane="bottomRight" state="frozen"/>
      <selection pane="topRight" activeCell="E1" sqref="E1"/>
      <selection pane="bottomLeft" activeCell="A10" sqref="A10"/>
      <selection pane="bottomRight" sqref="A1:H1"/>
    </sheetView>
  </sheetViews>
  <sheetFormatPr defaultRowHeight="11.25" outlineLevelRow="1" outlineLevelCol="1" x14ac:dyDescent="0.2"/>
  <cols>
    <col min="1" max="1" width="16" style="41" customWidth="1"/>
    <col min="2" max="2" width="14" style="41" customWidth="1" collapsed="1"/>
    <col min="3" max="4" width="16" style="41" hidden="1" customWidth="1" outlineLevel="1"/>
    <col min="5" max="5" width="16" style="41" customWidth="1"/>
    <col min="6" max="6" width="16" style="41" customWidth="1" collapsed="1"/>
    <col min="7" max="7" width="16" style="41" hidden="1" customWidth="1" outlineLevel="1"/>
    <col min="8" max="8" width="1.42578125" style="41" hidden="1" customWidth="1" outlineLevel="1"/>
    <col min="9" max="9" width="14.5703125" style="41" hidden="1" customWidth="1" outlineLevel="1"/>
    <col min="10" max="254" width="9.140625" style="41" customWidth="1"/>
    <col min="255" max="16384" width="9.140625" style="41"/>
  </cols>
  <sheetData>
    <row r="1" spans="1:13" ht="12.75" customHeight="1" x14ac:dyDescent="0.2">
      <c r="A1" s="391" t="s">
        <v>488</v>
      </c>
      <c r="B1" s="391"/>
      <c r="C1" s="391"/>
      <c r="D1" s="391"/>
      <c r="E1" s="391"/>
      <c r="F1" s="391"/>
      <c r="G1" s="391"/>
      <c r="H1" s="391"/>
    </row>
    <row r="2" spans="1:13" ht="15.75" customHeight="1" x14ac:dyDescent="0.25">
      <c r="A2" s="392" t="s">
        <v>969</v>
      </c>
      <c r="B2" s="392"/>
      <c r="C2" s="392"/>
      <c r="D2" s="392"/>
      <c r="E2" s="392"/>
      <c r="F2" s="392"/>
      <c r="G2" s="392"/>
      <c r="H2" s="392"/>
    </row>
    <row r="3" spans="1:13" ht="2.1" customHeight="1" x14ac:dyDescent="0.2"/>
    <row r="4" spans="1:13" ht="11.25" customHeight="1" x14ac:dyDescent="0.2">
      <c r="A4" s="146" t="s">
        <v>486</v>
      </c>
      <c r="B4" s="393" t="s">
        <v>485</v>
      </c>
      <c r="C4" s="393"/>
      <c r="D4" s="393"/>
      <c r="E4" s="393"/>
      <c r="F4" s="393"/>
      <c r="G4" s="393"/>
      <c r="H4" s="393"/>
    </row>
    <row r="5" spans="1:13" ht="2.1" customHeight="1" x14ac:dyDescent="0.2"/>
    <row r="6" spans="1:13" ht="12.75" customHeight="1" x14ac:dyDescent="0.2">
      <c r="A6" s="388" t="s">
        <v>484</v>
      </c>
      <c r="B6" s="388"/>
      <c r="C6" s="394" t="s">
        <v>483</v>
      </c>
      <c r="D6" s="394"/>
      <c r="E6" s="394" t="s">
        <v>482</v>
      </c>
      <c r="F6" s="394"/>
      <c r="G6" s="394" t="s">
        <v>481</v>
      </c>
      <c r="H6" s="394"/>
      <c r="I6" s="394"/>
    </row>
    <row r="7" spans="1:13" ht="11.25" customHeight="1" x14ac:dyDescent="0.2">
      <c r="A7" s="398" t="s">
        <v>968</v>
      </c>
      <c r="B7" s="398"/>
      <c r="C7" s="389" t="s">
        <v>479</v>
      </c>
      <c r="D7" s="389" t="s">
        <v>478</v>
      </c>
      <c r="E7" s="389" t="s">
        <v>479</v>
      </c>
      <c r="F7" s="389" t="s">
        <v>478</v>
      </c>
      <c r="G7" s="389" t="s">
        <v>479</v>
      </c>
      <c r="H7" s="389" t="s">
        <v>478</v>
      </c>
      <c r="I7" s="389"/>
    </row>
    <row r="8" spans="1:13" ht="11.25" customHeight="1" x14ac:dyDescent="0.2">
      <c r="A8" s="399"/>
      <c r="B8" s="400"/>
      <c r="C8" s="390"/>
      <c r="D8" s="390"/>
      <c r="E8" s="390"/>
      <c r="F8" s="390"/>
      <c r="G8" s="390"/>
      <c r="H8" s="395"/>
      <c r="I8" s="396"/>
    </row>
    <row r="9" spans="1:13" ht="12.75" customHeight="1" x14ac:dyDescent="0.2">
      <c r="A9" s="387" t="s">
        <v>967</v>
      </c>
      <c r="B9" s="387"/>
      <c r="C9" s="56"/>
      <c r="D9" s="56"/>
      <c r="E9" s="57">
        <v>90430729.469999999</v>
      </c>
      <c r="F9" s="57">
        <v>12032.35</v>
      </c>
      <c r="G9" s="57">
        <v>90418697.120000005</v>
      </c>
      <c r="H9" s="55"/>
      <c r="I9" s="54"/>
      <c r="J9" s="60" t="s">
        <v>363</v>
      </c>
    </row>
    <row r="10" spans="1:13" ht="12" customHeight="1" outlineLevel="1" x14ac:dyDescent="0.2">
      <c r="A10" s="397" t="s">
        <v>499</v>
      </c>
      <c r="B10" s="397"/>
      <c r="C10" s="48"/>
      <c r="D10" s="48"/>
      <c r="E10" s="143">
        <f>10195.09+F10</f>
        <v>-1837.2600000000002</v>
      </c>
      <c r="F10" s="49">
        <v>-12032.35</v>
      </c>
      <c r="G10" s="48"/>
      <c r="H10" s="47"/>
      <c r="I10" s="46"/>
      <c r="J10" s="141" t="s">
        <v>447</v>
      </c>
      <c r="M10" s="149"/>
    </row>
    <row r="11" spans="1:13" ht="12" customHeight="1" outlineLevel="1" x14ac:dyDescent="0.2">
      <c r="A11" s="397" t="s">
        <v>966</v>
      </c>
      <c r="B11" s="397"/>
      <c r="C11" s="48"/>
      <c r="D11" s="48"/>
      <c r="E11" s="49">
        <v>1392.17</v>
      </c>
      <c r="F11" s="48"/>
      <c r="G11" s="48"/>
      <c r="H11" s="47"/>
      <c r="I11" s="46"/>
      <c r="J11" s="141" t="s">
        <v>447</v>
      </c>
    </row>
    <row r="12" spans="1:13" ht="12" customHeight="1" outlineLevel="1" x14ac:dyDescent="0.2">
      <c r="A12" s="397" t="s">
        <v>448</v>
      </c>
      <c r="B12" s="397"/>
      <c r="C12" s="48"/>
      <c r="D12" s="48"/>
      <c r="E12" s="49">
        <v>85358.62</v>
      </c>
      <c r="F12" s="48"/>
      <c r="G12" s="48"/>
      <c r="H12" s="47"/>
      <c r="I12" s="46"/>
      <c r="J12" s="141" t="s">
        <v>447</v>
      </c>
    </row>
    <row r="13" spans="1:13" ht="12" customHeight="1" outlineLevel="1" x14ac:dyDescent="0.2">
      <c r="A13" s="397" t="s">
        <v>965</v>
      </c>
      <c r="B13" s="397"/>
      <c r="C13" s="48"/>
      <c r="D13" s="48"/>
      <c r="E13" s="49">
        <v>2823730.91</v>
      </c>
      <c r="F13" s="48"/>
      <c r="G13" s="48"/>
      <c r="H13" s="47"/>
      <c r="I13" s="46"/>
      <c r="J13" s="142" t="s">
        <v>447</v>
      </c>
    </row>
    <row r="14" spans="1:13" ht="12" customHeight="1" outlineLevel="1" x14ac:dyDescent="0.2">
      <c r="A14" s="397" t="s">
        <v>964</v>
      </c>
      <c r="B14" s="397"/>
      <c r="C14" s="48"/>
      <c r="D14" s="48"/>
      <c r="E14" s="49">
        <v>2752441.73</v>
      </c>
      <c r="F14" s="48"/>
      <c r="G14" s="48"/>
      <c r="H14" s="47"/>
      <c r="I14" s="46"/>
      <c r="J14" s="141" t="s">
        <v>964</v>
      </c>
    </row>
    <row r="15" spans="1:13" ht="23.25" customHeight="1" outlineLevel="1" x14ac:dyDescent="0.2">
      <c r="A15" s="397" t="s">
        <v>963</v>
      </c>
      <c r="B15" s="397"/>
      <c r="C15" s="48"/>
      <c r="D15" s="48"/>
      <c r="E15" s="147">
        <v>57833.33</v>
      </c>
      <c r="F15" s="48"/>
      <c r="G15" s="48"/>
      <c r="H15" s="47"/>
      <c r="I15" s="46"/>
      <c r="J15" s="141" t="s">
        <v>447</v>
      </c>
    </row>
    <row r="16" spans="1:13" ht="34.5" customHeight="1" outlineLevel="1" x14ac:dyDescent="0.2">
      <c r="A16" s="397" t="s">
        <v>962</v>
      </c>
      <c r="B16" s="397"/>
      <c r="C16" s="48"/>
      <c r="D16" s="48"/>
      <c r="E16" s="148">
        <v>5348668.25</v>
      </c>
      <c r="F16" s="48"/>
      <c r="G16" s="48"/>
      <c r="H16" s="47"/>
      <c r="I16" s="46"/>
    </row>
    <row r="17" spans="1:10" ht="12" customHeight="1" outlineLevel="1" x14ac:dyDescent="0.2">
      <c r="A17" s="397" t="s">
        <v>961</v>
      </c>
      <c r="B17" s="397"/>
      <c r="C17" s="48"/>
      <c r="D17" s="48"/>
      <c r="E17" s="49">
        <v>99041.73</v>
      </c>
      <c r="F17" s="48"/>
      <c r="G17" s="48"/>
      <c r="H17" s="47"/>
      <c r="I17" s="46"/>
      <c r="J17" s="141" t="s">
        <v>971</v>
      </c>
    </row>
    <row r="18" spans="1:10" ht="12" customHeight="1" outlineLevel="1" x14ac:dyDescent="0.2">
      <c r="A18" s="397" t="s">
        <v>960</v>
      </c>
      <c r="B18" s="397"/>
      <c r="C18" s="48"/>
      <c r="D18" s="48"/>
      <c r="E18" s="49">
        <v>89095.42</v>
      </c>
      <c r="F18" s="48"/>
      <c r="G18" s="48"/>
      <c r="H18" s="47"/>
      <c r="I18" s="46"/>
      <c r="J18" s="142" t="s">
        <v>447</v>
      </c>
    </row>
    <row r="19" spans="1:10" ht="12" customHeight="1" outlineLevel="1" x14ac:dyDescent="0.2">
      <c r="A19" s="397" t="s">
        <v>959</v>
      </c>
      <c r="B19" s="397"/>
      <c r="C19" s="48"/>
      <c r="D19" s="48"/>
      <c r="E19" s="49">
        <v>124174</v>
      </c>
      <c r="F19" s="48"/>
      <c r="G19" s="48"/>
      <c r="H19" s="47"/>
      <c r="I19" s="46"/>
      <c r="J19" s="142" t="s">
        <v>447</v>
      </c>
    </row>
    <row r="20" spans="1:10" ht="12" customHeight="1" outlineLevel="1" x14ac:dyDescent="0.2">
      <c r="A20" s="397" t="s">
        <v>958</v>
      </c>
      <c r="B20" s="397"/>
      <c r="C20" s="48"/>
      <c r="D20" s="48"/>
      <c r="E20" s="49">
        <v>76174.19</v>
      </c>
      <c r="F20" s="48"/>
      <c r="G20" s="48"/>
      <c r="H20" s="47"/>
      <c r="I20" s="46"/>
      <c r="J20" s="142" t="s">
        <v>447</v>
      </c>
    </row>
    <row r="21" spans="1:10" ht="34.5" customHeight="1" outlineLevel="1" x14ac:dyDescent="0.2">
      <c r="A21" s="397" t="s">
        <v>957</v>
      </c>
      <c r="B21" s="397"/>
      <c r="C21" s="48"/>
      <c r="D21" s="48"/>
      <c r="E21" s="49">
        <v>3398543.28</v>
      </c>
      <c r="F21" s="48"/>
      <c r="G21" s="48"/>
      <c r="H21" s="47"/>
      <c r="I21" s="46"/>
      <c r="J21" s="141" t="s">
        <v>971</v>
      </c>
    </row>
    <row r="22" spans="1:10" ht="57" customHeight="1" outlineLevel="1" x14ac:dyDescent="0.2">
      <c r="A22" s="397" t="s">
        <v>956</v>
      </c>
      <c r="B22" s="397"/>
      <c r="C22" s="48"/>
      <c r="D22" s="48"/>
      <c r="E22" s="49">
        <v>258312.48</v>
      </c>
      <c r="F22" s="48"/>
      <c r="G22" s="48"/>
      <c r="H22" s="47"/>
      <c r="I22" s="46"/>
      <c r="J22" s="141" t="s">
        <v>971</v>
      </c>
    </row>
    <row r="23" spans="1:10" ht="12" customHeight="1" outlineLevel="1" x14ac:dyDescent="0.2">
      <c r="A23" s="397" t="s">
        <v>955</v>
      </c>
      <c r="B23" s="397"/>
      <c r="C23" s="48"/>
      <c r="D23" s="48"/>
      <c r="E23" s="148">
        <v>3159489.57</v>
      </c>
      <c r="F23" s="48"/>
      <c r="G23" s="48"/>
      <c r="H23" s="47"/>
      <c r="I23" s="46"/>
    </row>
    <row r="24" spans="1:10" ht="23.25" customHeight="1" outlineLevel="1" x14ac:dyDescent="0.2">
      <c r="A24" s="397" t="s">
        <v>954</v>
      </c>
      <c r="B24" s="397"/>
      <c r="C24" s="48"/>
      <c r="D24" s="48"/>
      <c r="E24" s="148">
        <v>2198717.7400000002</v>
      </c>
      <c r="F24" s="48"/>
      <c r="G24" s="48"/>
      <c r="H24" s="47"/>
      <c r="I24" s="46"/>
    </row>
    <row r="25" spans="1:10" ht="12" customHeight="1" outlineLevel="1" x14ac:dyDescent="0.2">
      <c r="A25" s="397" t="s">
        <v>953</v>
      </c>
      <c r="B25" s="397"/>
      <c r="C25" s="48"/>
      <c r="D25" s="48"/>
      <c r="E25" s="49">
        <v>127635.61</v>
      </c>
      <c r="F25" s="48"/>
      <c r="G25" s="48"/>
      <c r="H25" s="47"/>
      <c r="I25" s="46"/>
      <c r="J25" s="142" t="s">
        <v>447</v>
      </c>
    </row>
    <row r="26" spans="1:10" ht="23.25" customHeight="1" outlineLevel="1" x14ac:dyDescent="0.2">
      <c r="A26" s="397" t="s">
        <v>952</v>
      </c>
      <c r="B26" s="397"/>
      <c r="C26" s="48"/>
      <c r="D26" s="48"/>
      <c r="E26" s="148">
        <v>6823593.6600000001</v>
      </c>
      <c r="F26" s="48"/>
      <c r="G26" s="48"/>
      <c r="H26" s="47"/>
      <c r="I26" s="46"/>
    </row>
    <row r="27" spans="1:10" ht="23.25" customHeight="1" outlineLevel="1" x14ac:dyDescent="0.2">
      <c r="A27" s="397" t="s">
        <v>951</v>
      </c>
      <c r="B27" s="397"/>
      <c r="C27" s="48"/>
      <c r="D27" s="48"/>
      <c r="E27" s="147">
        <v>1980657.62</v>
      </c>
      <c r="F27" s="48"/>
      <c r="G27" s="48"/>
      <c r="H27" s="47"/>
      <c r="I27" s="46"/>
      <c r="J27" s="142" t="s">
        <v>447</v>
      </c>
    </row>
    <row r="28" spans="1:10" ht="12" customHeight="1" outlineLevel="1" x14ac:dyDescent="0.2">
      <c r="A28" s="397" t="s">
        <v>950</v>
      </c>
      <c r="B28" s="397"/>
      <c r="C28" s="48"/>
      <c r="D28" s="48"/>
      <c r="E28" s="147">
        <v>78138.27</v>
      </c>
      <c r="F28" s="48"/>
      <c r="G28" s="48"/>
      <c r="H28" s="47"/>
      <c r="I28" s="46"/>
      <c r="J28" s="142" t="s">
        <v>447</v>
      </c>
    </row>
    <row r="29" spans="1:10" ht="12" customHeight="1" outlineLevel="1" x14ac:dyDescent="0.2">
      <c r="A29" s="397" t="s">
        <v>889</v>
      </c>
      <c r="B29" s="397"/>
      <c r="C29" s="48"/>
      <c r="D29" s="48"/>
      <c r="E29" s="49">
        <v>120000</v>
      </c>
      <c r="F29" s="48"/>
      <c r="G29" s="48"/>
      <c r="H29" s="47"/>
      <c r="I29" s="46"/>
      <c r="J29" s="142" t="s">
        <v>447</v>
      </c>
    </row>
    <row r="30" spans="1:10" ht="12" customHeight="1" outlineLevel="1" x14ac:dyDescent="0.2">
      <c r="A30" s="397" t="s">
        <v>949</v>
      </c>
      <c r="B30" s="397"/>
      <c r="C30" s="48"/>
      <c r="D30" s="48"/>
      <c r="E30" s="49">
        <v>9407.84</v>
      </c>
      <c r="F30" s="48"/>
      <c r="G30" s="48"/>
      <c r="H30" s="47"/>
      <c r="I30" s="46"/>
      <c r="J30" s="142" t="s">
        <v>447</v>
      </c>
    </row>
    <row r="31" spans="1:10" ht="12" customHeight="1" outlineLevel="1" x14ac:dyDescent="0.2">
      <c r="A31" s="397" t="s">
        <v>948</v>
      </c>
      <c r="B31" s="397"/>
      <c r="C31" s="48"/>
      <c r="D31" s="48"/>
      <c r="E31" s="49">
        <v>35892.78</v>
      </c>
      <c r="F31" s="48"/>
      <c r="G31" s="48"/>
      <c r="H31" s="47"/>
      <c r="I31" s="46"/>
      <c r="J31" s="141" t="s">
        <v>943</v>
      </c>
    </row>
    <row r="32" spans="1:10" ht="23.25" customHeight="1" outlineLevel="1" x14ac:dyDescent="0.2">
      <c r="A32" s="397" t="s">
        <v>947</v>
      </c>
      <c r="B32" s="397"/>
      <c r="C32" s="48"/>
      <c r="D32" s="48"/>
      <c r="E32" s="49">
        <v>7500</v>
      </c>
      <c r="F32" s="48"/>
      <c r="G32" s="48"/>
      <c r="H32" s="47"/>
      <c r="I32" s="46"/>
      <c r="J32" s="142" t="s">
        <v>447</v>
      </c>
    </row>
    <row r="33" spans="1:10" ht="23.25" customHeight="1" outlineLevel="1" x14ac:dyDescent="0.2">
      <c r="A33" s="397" t="s">
        <v>946</v>
      </c>
      <c r="B33" s="397"/>
      <c r="C33" s="48"/>
      <c r="D33" s="48"/>
      <c r="E33" s="148">
        <v>58097297.640000001</v>
      </c>
      <c r="F33" s="48"/>
      <c r="G33" s="48"/>
      <c r="H33" s="47"/>
      <c r="I33" s="46"/>
      <c r="J33" s="142"/>
    </row>
    <row r="34" spans="1:10" ht="23.25" customHeight="1" outlineLevel="1" x14ac:dyDescent="0.2">
      <c r="A34" s="397" t="s">
        <v>945</v>
      </c>
      <c r="B34" s="397"/>
      <c r="C34" s="48"/>
      <c r="D34" s="48"/>
      <c r="E34" s="49">
        <v>1806922.51</v>
      </c>
      <c r="F34" s="48"/>
      <c r="G34" s="48"/>
      <c r="H34" s="47"/>
      <c r="I34" s="46"/>
      <c r="J34" s="142" t="s">
        <v>447</v>
      </c>
    </row>
    <row r="35" spans="1:10" ht="34.5" customHeight="1" outlineLevel="1" x14ac:dyDescent="0.2">
      <c r="A35" s="397" t="s">
        <v>944</v>
      </c>
      <c r="B35" s="397"/>
      <c r="C35" s="48"/>
      <c r="D35" s="48"/>
      <c r="E35" s="49">
        <v>17153.03</v>
      </c>
      <c r="F35" s="48"/>
      <c r="G35" s="48"/>
      <c r="H35" s="47"/>
      <c r="I35" s="46"/>
      <c r="J35" s="142" t="s">
        <v>447</v>
      </c>
    </row>
    <row r="36" spans="1:10" ht="12" customHeight="1" outlineLevel="1" x14ac:dyDescent="0.2">
      <c r="A36" s="397" t="s">
        <v>943</v>
      </c>
      <c r="B36" s="397"/>
      <c r="C36" s="48"/>
      <c r="D36" s="48"/>
      <c r="E36" s="49">
        <v>743362</v>
      </c>
      <c r="F36" s="48"/>
      <c r="G36" s="48"/>
      <c r="H36" s="47"/>
      <c r="I36" s="46"/>
      <c r="J36" s="141" t="s">
        <v>943</v>
      </c>
    </row>
    <row r="37" spans="1:10" ht="12" customHeight="1" outlineLevel="1" x14ac:dyDescent="0.2">
      <c r="A37" s="397" t="s">
        <v>942</v>
      </c>
      <c r="B37" s="397"/>
      <c r="C37" s="48"/>
      <c r="D37" s="48"/>
      <c r="E37" s="49">
        <v>100000</v>
      </c>
      <c r="F37" s="48"/>
      <c r="G37" s="48"/>
      <c r="H37" s="47"/>
      <c r="I37" s="46"/>
      <c r="J37" s="142" t="s">
        <v>447</v>
      </c>
    </row>
    <row r="38" spans="1:10" ht="12.75" customHeight="1" x14ac:dyDescent="0.2">
      <c r="A38" s="385" t="s">
        <v>434</v>
      </c>
      <c r="B38" s="385"/>
      <c r="C38" s="44"/>
      <c r="D38" s="44"/>
      <c r="E38" s="45">
        <v>90430729.469999999</v>
      </c>
      <c r="F38" s="45">
        <v>12032.35</v>
      </c>
      <c r="G38" s="45">
        <v>90418697.120000005</v>
      </c>
      <c r="H38" s="43"/>
      <c r="I38" s="42"/>
    </row>
  </sheetData>
  <autoFilter ref="A9:J38">
    <filterColumn colId="0" showButton="0"/>
  </autoFilter>
  <mergeCells count="44">
    <mergeCell ref="A38:B38"/>
    <mergeCell ref="A32:B32"/>
    <mergeCell ref="A33:B33"/>
    <mergeCell ref="A34:B34"/>
    <mergeCell ref="A35:B35"/>
    <mergeCell ref="A36:B36"/>
    <mergeCell ref="A37:B37"/>
    <mergeCell ref="A17:B17"/>
    <mergeCell ref="A18:B18"/>
    <mergeCell ref="A31:B31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19:B19"/>
    <mergeCell ref="A1:H1"/>
    <mergeCell ref="A2:H2"/>
    <mergeCell ref="B4:H4"/>
    <mergeCell ref="A6:B6"/>
    <mergeCell ref="C6:D6"/>
    <mergeCell ref="E6:F6"/>
    <mergeCell ref="G6:I6"/>
    <mergeCell ref="A14:B14"/>
    <mergeCell ref="A15:B15"/>
    <mergeCell ref="A16:B16"/>
    <mergeCell ref="A13:B13"/>
    <mergeCell ref="A7:B8"/>
    <mergeCell ref="H7:I8"/>
    <mergeCell ref="A9:B9"/>
    <mergeCell ref="A10:B10"/>
    <mergeCell ref="A11:B11"/>
    <mergeCell ref="A12:B12"/>
    <mergeCell ref="G7:G8"/>
    <mergeCell ref="C7:C8"/>
    <mergeCell ref="D7:D8"/>
    <mergeCell ref="E7:E8"/>
    <mergeCell ref="F7:F8"/>
  </mergeCells>
  <pageMargins left="0.19685039370078738" right="0.19685039370078738" top="0.39370078740157477" bottom="0.39370078740157477" header="0" footer="0"/>
  <pageSetup paperSize="9" fitToHeight="0" pageOrder="overThenDown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</vt:i4>
      </vt:variant>
    </vt:vector>
  </HeadingPairs>
  <TitlesOfParts>
    <vt:vector size="14" baseType="lpstr">
      <vt:lpstr>отчёт c ндс</vt:lpstr>
      <vt:lpstr>2021</vt:lpstr>
      <vt:lpstr>Долг</vt:lpstr>
      <vt:lpstr>ЕИРЦ</vt:lpstr>
      <vt:lpstr>Реклама</vt:lpstr>
      <vt:lpstr>20.01</vt:lpstr>
      <vt:lpstr>25</vt:lpstr>
      <vt:lpstr>26</vt:lpstr>
      <vt:lpstr>91.02</vt:lpstr>
      <vt:lpstr>20.01+25+26</vt:lpstr>
      <vt:lpstr>Площади</vt:lpstr>
      <vt:lpstr>'2021'!Область_печати</vt:lpstr>
      <vt:lpstr>Долг!Область_печати</vt:lpstr>
      <vt:lpstr>Площади!Область_печати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2022-04-01T11:14:15Z</dcterms:modified>
</cp:coreProperties>
</file>